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Y:\01. IKMS\IKMS 2021\S.7.11 SOP Pelatihan, Pengujian, Pemberian Simper\03. DATABASE KARYAWAN\01. SIMPER DAN MINE PERMIT\YOPZ\"/>
    </mc:Choice>
  </mc:AlternateContent>
  <bookViews>
    <workbookView xWindow="0" yWindow="0" windowWidth="20490" windowHeight="7755" firstSheet="1" activeTab="4"/>
  </bookViews>
  <sheets>
    <sheet name="NOMOR REG. PERUSAHAAN" sheetId="5" state="hidden" r:id="rId1"/>
    <sheet name="DATA KARYAWAN OUT" sheetId="12" r:id="rId2"/>
    <sheet name="DATA_KPP_MIKAD" sheetId="1" r:id="rId3"/>
    <sheet name="MINE PERMIT" sheetId="2" r:id="rId4"/>
    <sheet name="SIMPER" sheetId="3" r:id="rId5"/>
    <sheet name="MAGAZINE" sheetId="4" state="hidden" r:id="rId6"/>
    <sheet name="Sheet6" sheetId="11" state="hidden" r:id="rId7"/>
  </sheets>
  <definedNames>
    <definedName name="_xlnm._FilterDatabase" localSheetId="1" hidden="1">'DATA KARYAWAN OUT'!$A$5:$AY$89</definedName>
    <definedName name="_xlnm._FilterDatabase" localSheetId="2" hidden="1">DATA_KPP_MIKAD!$A$6:$BH$4958</definedName>
    <definedName name="_xlnm._FilterDatabase" localSheetId="4" hidden="1">SIMPER!$Y$50:$AD$56</definedName>
    <definedName name="_xlnm.DATABASE">DATA_KPP_MIKAD!$B$7:$XFD$1048576</definedName>
    <definedName name="DATABASE_">#REF!</definedName>
    <definedName name="_xlnm.Print_Area" localSheetId="3">'MINE PERMIT'!$A$1:$AY$141</definedName>
    <definedName name="_xlnm.Print_Area" localSheetId="4">SIMPER!$A$1:$AT$114</definedName>
  </definedName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F130" i="2" l="1"/>
  <c r="F129" i="2"/>
  <c r="F128" i="2"/>
  <c r="F127" i="2"/>
  <c r="F126" i="2"/>
  <c r="AF83" i="2" l="1"/>
  <c r="AF82" i="2"/>
  <c r="AF81" i="2"/>
  <c r="AF80" i="2"/>
  <c r="AF79" i="2"/>
  <c r="AC92" i="2"/>
  <c r="C92" i="2"/>
  <c r="F83" i="2"/>
  <c r="F82" i="2"/>
  <c r="F81" i="2"/>
  <c r="F80" i="2"/>
  <c r="F79" i="2"/>
  <c r="AF60" i="2" l="1"/>
  <c r="AF36" i="2"/>
  <c r="AF13" i="2"/>
  <c r="AC45" i="2"/>
  <c r="AF35" i="2"/>
  <c r="AF34" i="2"/>
  <c r="AF33" i="2"/>
  <c r="AF32" i="2"/>
  <c r="C45" i="2"/>
  <c r="F36" i="2"/>
  <c r="F35" i="2"/>
  <c r="F34" i="2"/>
  <c r="F33" i="2"/>
  <c r="F32" i="2"/>
  <c r="AC22" i="2"/>
  <c r="AF12" i="2"/>
  <c r="AF11" i="2"/>
  <c r="AF10" i="2"/>
  <c r="AF9" i="2"/>
  <c r="C22" i="2" l="1"/>
  <c r="F13" i="2"/>
  <c r="F12" i="2"/>
  <c r="F11" i="2"/>
  <c r="F10" i="2"/>
  <c r="F9" i="2"/>
  <c r="AJ2733" i="1" l="1"/>
  <c r="AJ2876" i="1"/>
  <c r="AI2876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I1542" i="1"/>
  <c r="AI1543" i="1"/>
  <c r="AI1544" i="1"/>
  <c r="AI1545" i="1"/>
  <c r="AI1546" i="1"/>
  <c r="AI1547" i="1"/>
  <c r="AI2039" i="1"/>
  <c r="AI1549" i="1"/>
  <c r="AI1550" i="1"/>
  <c r="AI2084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2277" i="1"/>
  <c r="AI1659" i="1"/>
  <c r="AI1660" i="1"/>
  <c r="AI2402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2160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1128" i="1"/>
  <c r="AI2029" i="1"/>
  <c r="AI2030" i="1"/>
  <c r="AI2031" i="1"/>
  <c r="AI1140" i="1"/>
  <c r="AI2033" i="1"/>
  <c r="AI2034" i="1"/>
  <c r="AI2035" i="1"/>
  <c r="AI2036" i="1"/>
  <c r="AI2037" i="1"/>
  <c r="AI2038" i="1"/>
  <c r="AI1302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1548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1551" i="1"/>
  <c r="AI2155" i="1"/>
  <c r="AI2156" i="1"/>
  <c r="AI2157" i="1"/>
  <c r="AI2158" i="1"/>
  <c r="AI2159" i="1"/>
  <c r="AI1658" i="1"/>
  <c r="AI2161" i="1"/>
  <c r="AI2162" i="1"/>
  <c r="AI2163" i="1"/>
  <c r="AI2164" i="1"/>
  <c r="AI2165" i="1"/>
  <c r="AI2166" i="1"/>
  <c r="AI2167" i="1"/>
  <c r="AI2168" i="1"/>
  <c r="AI2169" i="1"/>
  <c r="AI2170" i="1"/>
  <c r="AI166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1828" i="1"/>
  <c r="AI2270" i="1"/>
  <c r="AI2271" i="1"/>
  <c r="AI2272" i="1"/>
  <c r="AI2273" i="1"/>
  <c r="AI2274" i="1"/>
  <c r="AI2275" i="1"/>
  <c r="AI2276" i="1"/>
  <c r="AI2028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03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91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4879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4880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2733" i="1"/>
  <c r="Q18" i="3" l="1"/>
  <c r="AI1225" i="1"/>
  <c r="AI1224" i="1"/>
  <c r="AI1218" i="1"/>
  <c r="AI1217" i="1"/>
  <c r="AI1216" i="1"/>
  <c r="AI1200" i="1"/>
  <c r="J3590" i="1" l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4510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4857" i="1"/>
  <c r="J3655" i="1"/>
  <c r="J3656" i="1"/>
  <c r="J3657" i="1"/>
  <c r="J3658" i="1"/>
  <c r="J3659" i="1"/>
  <c r="J4858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1234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26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1533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4178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1247" i="1"/>
  <c r="J4177" i="1"/>
  <c r="J1413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1785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1423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335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3106" i="1"/>
  <c r="J3588" i="1"/>
  <c r="J4859" i="1"/>
  <c r="J4860" i="1"/>
  <c r="J4861" i="1"/>
  <c r="J4862" i="1"/>
  <c r="J4863" i="1"/>
  <c r="J4864" i="1"/>
  <c r="J4865" i="1"/>
  <c r="J4866" i="1"/>
  <c r="J4867" i="1"/>
  <c r="J3579" i="1"/>
  <c r="J3580" i="1"/>
  <c r="J3581" i="1"/>
  <c r="J3582" i="1"/>
  <c r="J3583" i="1"/>
  <c r="J3584" i="1"/>
  <c r="J3585" i="1"/>
  <c r="J3586" i="1"/>
  <c r="J3587" i="1"/>
  <c r="J4443" i="1"/>
  <c r="J3589" i="1"/>
  <c r="AB66" i="3" l="1"/>
  <c r="AH97" i="3" l="1"/>
  <c r="AM97" i="3" s="1"/>
  <c r="AH96" i="3"/>
  <c r="AM96" i="3" s="1"/>
  <c r="AH95" i="3"/>
  <c r="AM95" i="3" s="1"/>
  <c r="AH94" i="3"/>
  <c r="AM94" i="3" s="1"/>
  <c r="AH93" i="3"/>
  <c r="AM93" i="3" s="1"/>
  <c r="AH92" i="3"/>
  <c r="AM92" i="3" s="1"/>
  <c r="AH91" i="3"/>
  <c r="L97" i="3"/>
  <c r="Q97" i="3" s="1"/>
  <c r="L96" i="3"/>
  <c r="Q96" i="3" s="1"/>
  <c r="L95" i="3"/>
  <c r="Q95" i="3" s="1"/>
  <c r="L94" i="3"/>
  <c r="Q94" i="3" s="1"/>
  <c r="L93" i="3"/>
  <c r="Q93" i="3" s="1"/>
  <c r="L92" i="3"/>
  <c r="Q92" i="3" s="1"/>
  <c r="L91" i="3"/>
  <c r="K96" i="3" l="1"/>
  <c r="AG92" i="3"/>
  <c r="AG93" i="3" s="1"/>
  <c r="AG94" i="3" s="1"/>
  <c r="AG95" i="3" s="1"/>
  <c r="AG96" i="3" s="1"/>
  <c r="AG97" i="3"/>
  <c r="K92" i="3"/>
  <c r="K93" i="3" s="1"/>
  <c r="K94" i="3" s="1"/>
  <c r="K95" i="3" s="1"/>
  <c r="K97" i="3"/>
  <c r="L69" i="3" l="1"/>
  <c r="Q69" i="3" s="1"/>
  <c r="L68" i="3"/>
  <c r="Q68" i="3" s="1"/>
  <c r="L67" i="3"/>
  <c r="Q67" i="3" s="1"/>
  <c r="L66" i="3"/>
  <c r="Q66" i="3" s="1"/>
  <c r="L65" i="3"/>
  <c r="Q65" i="3" s="1"/>
  <c r="L64" i="3"/>
  <c r="L63" i="3"/>
  <c r="K64" i="3" l="1"/>
  <c r="Q64" i="3"/>
  <c r="K65" i="3"/>
  <c r="K66" i="3" s="1"/>
  <c r="K67" i="3" s="1"/>
  <c r="K68" i="3" s="1"/>
  <c r="K69" i="3" s="1"/>
  <c r="AH10" i="3" l="1"/>
  <c r="AM10" i="3" s="1"/>
  <c r="AH12" i="3"/>
  <c r="AM12" i="3" s="1"/>
  <c r="AH11" i="3"/>
  <c r="AM11" i="3" s="1"/>
  <c r="AH9" i="3"/>
  <c r="AM9" i="3" s="1"/>
  <c r="AH8" i="3"/>
  <c r="AM8" i="3" s="1"/>
  <c r="AH7" i="3"/>
  <c r="AM7" i="3" s="1"/>
  <c r="AH6" i="3"/>
  <c r="AG7" i="3" l="1"/>
  <c r="AG8" i="3" s="1"/>
  <c r="AG9" i="3" s="1"/>
  <c r="AG10" i="3" s="1"/>
  <c r="AG11" i="3" s="1"/>
  <c r="AG12" i="3" s="1"/>
  <c r="AH40" i="3" l="1"/>
  <c r="AM40" i="3" s="1"/>
  <c r="AH39" i="3"/>
  <c r="AM39" i="3" s="1"/>
  <c r="AH38" i="3"/>
  <c r="AM38" i="3" s="1"/>
  <c r="AH37" i="3"/>
  <c r="AM37" i="3" s="1"/>
  <c r="AH36" i="3"/>
  <c r="AM36" i="3" s="1"/>
  <c r="AH35" i="3"/>
  <c r="AH34" i="3"/>
  <c r="AG35" i="3" l="1"/>
  <c r="AM35" i="3"/>
  <c r="AG36" i="3"/>
  <c r="AG37" i="3" s="1"/>
  <c r="AG38" i="3" s="1"/>
  <c r="AG39" i="3" s="1"/>
  <c r="AG40" i="3" s="1"/>
  <c r="AC139" i="2" l="1"/>
  <c r="C139" i="2"/>
  <c r="AC116" i="2"/>
  <c r="C116" i="2"/>
  <c r="AF130" i="2"/>
  <c r="AF129" i="2"/>
  <c r="AF128" i="2"/>
  <c r="AF127" i="2"/>
  <c r="AF126" i="2"/>
  <c r="AF106" i="2"/>
  <c r="AF105" i="2"/>
  <c r="AF104" i="2"/>
  <c r="AF103" i="2"/>
  <c r="F107" i="2"/>
  <c r="F106" i="2"/>
  <c r="F105" i="2"/>
  <c r="F104" i="2"/>
  <c r="F103" i="2"/>
  <c r="AH69" i="3" l="1"/>
  <c r="AM69" i="3" s="1"/>
  <c r="AH68" i="3"/>
  <c r="AM68" i="3" s="1"/>
  <c r="AH67" i="3"/>
  <c r="AM67" i="3" s="1"/>
  <c r="AH66" i="3"/>
  <c r="AM66" i="3" s="1"/>
  <c r="AH65" i="3"/>
  <c r="AH64" i="3"/>
  <c r="AM64" i="3" s="1"/>
  <c r="AH63" i="3"/>
  <c r="AG64" i="3" l="1"/>
  <c r="AG65" i="3" s="1"/>
  <c r="AG66" i="3" s="1"/>
  <c r="AG67" i="3" s="1"/>
  <c r="AG68" i="3" s="1"/>
  <c r="AG69" i="3" s="1"/>
  <c r="AM65" i="3"/>
  <c r="L6" i="3" l="1"/>
  <c r="Q2534" i="1" l="1"/>
  <c r="R4208" i="1" l="1"/>
  <c r="R4209" i="1"/>
  <c r="E37" i="3" l="1"/>
  <c r="Q4209" i="1" l="1"/>
  <c r="Q4208" i="1"/>
  <c r="Q4169" i="1"/>
  <c r="Q4168" i="1"/>
  <c r="Q4167" i="1"/>
  <c r="L12" i="3" l="1"/>
  <c r="Q12" i="3" s="1"/>
  <c r="AI28" i="1" l="1"/>
  <c r="AI1050" i="1"/>
  <c r="AI271" i="1"/>
  <c r="AI665" i="1"/>
  <c r="AI579" i="1"/>
  <c r="AI785" i="1"/>
  <c r="AI1051" i="1"/>
  <c r="AI1054" i="1"/>
  <c r="AI1069" i="1" l="1"/>
  <c r="AI1070" i="1"/>
  <c r="AI1071" i="1"/>
  <c r="AI1072" i="1"/>
  <c r="AI1073" i="1"/>
  <c r="AI1074" i="1"/>
  <c r="AI1075" i="1"/>
  <c r="AI1068" i="1"/>
  <c r="AF57" i="2" l="1"/>
  <c r="AH4402" i="1" l="1"/>
  <c r="R4402" i="1"/>
  <c r="Q4402" i="1"/>
  <c r="BB3" i="1" l="1"/>
  <c r="BC3" i="1"/>
  <c r="BB2" i="1"/>
  <c r="BB1" i="1"/>
  <c r="Q4323" i="1"/>
  <c r="R4323" i="1"/>
  <c r="Q4324" i="1"/>
  <c r="R4324" i="1"/>
  <c r="Q4325" i="1"/>
  <c r="R4325" i="1"/>
  <c r="Q4326" i="1"/>
  <c r="R4326" i="1"/>
  <c r="Q4327" i="1"/>
  <c r="R4327" i="1"/>
  <c r="Q4328" i="1"/>
  <c r="R4328" i="1"/>
  <c r="AJ2167" i="1"/>
  <c r="BB4" i="1" l="1"/>
  <c r="Q4322" i="1" l="1"/>
  <c r="R4322" i="1"/>
  <c r="Q4321" i="1" l="1"/>
  <c r="Q4320" i="1"/>
  <c r="AJ993" i="1"/>
  <c r="AI993" i="1"/>
  <c r="AJ928" i="1"/>
  <c r="AI928" i="1"/>
  <c r="R4321" i="1"/>
  <c r="R4320" i="1"/>
  <c r="Q4319" i="1" l="1"/>
  <c r="R4319" i="1"/>
  <c r="Q4316" i="1"/>
  <c r="R4316" i="1"/>
  <c r="Q4317" i="1"/>
  <c r="R4317" i="1"/>
  <c r="Q4318" i="1"/>
  <c r="R4318" i="1"/>
  <c r="Q4313" i="1"/>
  <c r="R4313" i="1"/>
  <c r="Q4314" i="1"/>
  <c r="R4314" i="1"/>
  <c r="Q4315" i="1"/>
  <c r="R4315" i="1"/>
  <c r="Q4310" i="1"/>
  <c r="R4310" i="1"/>
  <c r="Q4311" i="1"/>
  <c r="R4311" i="1"/>
  <c r="Q4312" i="1"/>
  <c r="R4312" i="1"/>
  <c r="J2967" i="1"/>
  <c r="AJ2967" i="1"/>
  <c r="AJ3314" i="1"/>
  <c r="AJ3881" i="1"/>
  <c r="AJ2942" i="1"/>
  <c r="AJ2836" i="1"/>
  <c r="AJ4099" i="1"/>
  <c r="AJ911" i="1"/>
  <c r="R4309" i="1" l="1"/>
  <c r="R4308" i="1"/>
  <c r="R4307" i="1" l="1"/>
  <c r="R4306" i="1"/>
  <c r="R4305" i="1"/>
  <c r="R4304" i="1"/>
  <c r="R4303" i="1"/>
  <c r="R4302" i="1"/>
  <c r="R4301" i="1"/>
  <c r="R4300" i="1"/>
  <c r="R4299" i="1"/>
  <c r="R4298" i="1"/>
  <c r="R4297" i="1"/>
  <c r="AJ2856" i="1" l="1"/>
  <c r="AJ2835" i="1"/>
  <c r="AJ1080" i="1"/>
  <c r="AJ3169" i="1"/>
  <c r="AJ3168" i="1"/>
  <c r="AJ2957" i="1"/>
  <c r="AJ2956" i="1"/>
  <c r="AJ2520" i="1"/>
  <c r="AJ1945" i="1"/>
  <c r="AJ1944" i="1"/>
  <c r="AJ1943" i="1"/>
  <c r="AJ1120" i="1"/>
  <c r="AJ772" i="1"/>
  <c r="AJ720" i="1"/>
  <c r="AJ881" i="1"/>
  <c r="AJ415" i="1"/>
  <c r="AJ414" i="1"/>
  <c r="R4285" i="1" l="1"/>
  <c r="R4286" i="1"/>
  <c r="R4287" i="1"/>
  <c r="R4288" i="1"/>
  <c r="R4289" i="1"/>
  <c r="R4290" i="1"/>
  <c r="R4291" i="1"/>
  <c r="R4292" i="1"/>
  <c r="R4293" i="1"/>
  <c r="R4294" i="1"/>
  <c r="R4295" i="1"/>
  <c r="R4296" i="1"/>
  <c r="AI893" i="1" l="1"/>
  <c r="AI854" i="1"/>
  <c r="AI834" i="1"/>
  <c r="R4278" i="1" l="1"/>
  <c r="R4279" i="1"/>
  <c r="R4280" i="1"/>
  <c r="R4281" i="1"/>
  <c r="R4282" i="1"/>
  <c r="R4283" i="1"/>
  <c r="R4284" i="1"/>
  <c r="R4277" i="1" l="1"/>
  <c r="R4266" i="1"/>
  <c r="R4267" i="1"/>
  <c r="R4268" i="1"/>
  <c r="R4269" i="1"/>
  <c r="R4270" i="1"/>
  <c r="R4271" i="1"/>
  <c r="R4272" i="1"/>
  <c r="R4273" i="1"/>
  <c r="R4274" i="1"/>
  <c r="R4275" i="1"/>
  <c r="R4276" i="1"/>
  <c r="AJ271" i="1"/>
  <c r="R4265" i="1"/>
  <c r="R4263" i="1" l="1"/>
  <c r="R4264" i="1"/>
  <c r="AJ4096" i="1"/>
  <c r="AJ4097" i="1"/>
  <c r="AJ4098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1247" i="1"/>
  <c r="AJ4177" i="1"/>
  <c r="AJ1413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2398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E52" i="3" l="1"/>
  <c r="E51" i="3"/>
  <c r="E50" i="3"/>
  <c r="R4234" i="1" l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33" i="1" l="1"/>
  <c r="R4232" i="1"/>
  <c r="R4231" i="1"/>
  <c r="R4230" i="1"/>
  <c r="R4069" i="1"/>
  <c r="R4229" i="1" l="1"/>
  <c r="R4228" i="1"/>
  <c r="R4227" i="1"/>
  <c r="R4226" i="1"/>
  <c r="R4225" i="1"/>
  <c r="R4224" i="1"/>
  <c r="R4223" i="1" l="1"/>
  <c r="R4222" i="1"/>
  <c r="R4221" i="1"/>
  <c r="R4220" i="1"/>
  <c r="R4219" i="1"/>
  <c r="R4218" i="1" l="1"/>
  <c r="R4217" i="1"/>
  <c r="R4216" i="1"/>
  <c r="R4215" i="1"/>
  <c r="R4214" i="1"/>
  <c r="R4213" i="1"/>
  <c r="R4212" i="1"/>
  <c r="R4211" i="1"/>
  <c r="R4210" i="1" l="1"/>
  <c r="R4207" i="1" l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 l="1"/>
  <c r="R4194" i="1"/>
  <c r="R4193" i="1"/>
  <c r="R4192" i="1"/>
  <c r="R4191" i="1"/>
  <c r="R4190" i="1"/>
  <c r="R4189" i="1"/>
  <c r="R4188" i="1" l="1"/>
  <c r="R4187" i="1"/>
  <c r="R4186" i="1"/>
  <c r="R4185" i="1"/>
  <c r="R4184" i="1"/>
  <c r="R4183" i="1"/>
  <c r="R4182" i="1"/>
  <c r="R4181" i="1"/>
  <c r="R4180" i="1" l="1"/>
  <c r="AI1413" i="1" l="1"/>
  <c r="AI1247" i="1"/>
  <c r="R4179" i="1"/>
  <c r="R1413" i="1"/>
  <c r="R4177" i="1"/>
  <c r="R1247" i="1"/>
  <c r="R4175" i="1" l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 l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 l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 l="1"/>
  <c r="R4110" i="1"/>
  <c r="R4109" i="1" l="1"/>
  <c r="R4108" i="1"/>
  <c r="AJ4095" i="1" l="1"/>
  <c r="AI89" i="12"/>
  <c r="AH89" i="12"/>
  <c r="R89" i="12"/>
  <c r="Q89" i="12"/>
  <c r="J89" i="12"/>
  <c r="AJ4092" i="1"/>
  <c r="AJ4093" i="1"/>
  <c r="AJ4094" i="1"/>
  <c r="AJ4091" i="1"/>
  <c r="AJ4090" i="1"/>
  <c r="AJ4089" i="1"/>
  <c r="AJ4088" i="1"/>
  <c r="AJ4087" i="1"/>
  <c r="AJ4086" i="1"/>
  <c r="AJ4081" i="1"/>
  <c r="AJ4082" i="1"/>
  <c r="AJ4083" i="1"/>
  <c r="AJ4084" i="1"/>
  <c r="AJ4085" i="1"/>
  <c r="AJ4080" i="1"/>
  <c r="AJ4079" i="1" l="1"/>
  <c r="Q4079" i="1"/>
  <c r="R4079" i="1"/>
  <c r="Q4078" i="1"/>
  <c r="R4078" i="1"/>
  <c r="AJ4078" i="1"/>
  <c r="Q4077" i="1" l="1"/>
  <c r="R4077" i="1"/>
  <c r="AJ4077" i="1"/>
  <c r="AJ4076" i="1"/>
  <c r="Q4076" i="1"/>
  <c r="R4076" i="1"/>
  <c r="Q4075" i="1"/>
  <c r="R4075" i="1"/>
  <c r="AJ4075" i="1"/>
  <c r="AJ4063" i="1"/>
  <c r="AJ4064" i="1"/>
  <c r="AJ4065" i="1"/>
  <c r="AJ4066" i="1"/>
  <c r="AJ4067" i="1"/>
  <c r="AJ4068" i="1"/>
  <c r="AJ4070" i="1"/>
  <c r="AJ4071" i="1"/>
  <c r="AJ4072" i="1"/>
  <c r="AJ4073" i="1"/>
  <c r="AJ4074" i="1"/>
  <c r="Q4074" i="1"/>
  <c r="R4074" i="1"/>
  <c r="Q4073" i="1" l="1"/>
  <c r="R4073" i="1"/>
  <c r="Q4072" i="1"/>
  <c r="R4072" i="1"/>
  <c r="R4071" i="1"/>
  <c r="Q4071" i="1"/>
  <c r="Q4068" i="1"/>
  <c r="R4068" i="1"/>
  <c r="Q4070" i="1"/>
  <c r="R4070" i="1"/>
  <c r="Q4063" i="1"/>
  <c r="R4063" i="1"/>
  <c r="Q4064" i="1"/>
  <c r="R4064" i="1"/>
  <c r="Q4065" i="1"/>
  <c r="R4065" i="1"/>
  <c r="Q4066" i="1"/>
  <c r="R4066" i="1"/>
  <c r="Q4067" i="1"/>
  <c r="R4067" i="1"/>
  <c r="Q4062" i="1" l="1"/>
  <c r="R4062" i="1"/>
  <c r="AJ4062" i="1"/>
  <c r="AJ4056" i="1" l="1"/>
  <c r="AJ4057" i="1"/>
  <c r="AJ4058" i="1"/>
  <c r="AJ4059" i="1"/>
  <c r="AJ4060" i="1"/>
  <c r="AJ4061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R3958" i="1" l="1"/>
  <c r="Q4055" i="1"/>
  <c r="R4055" i="1"/>
  <c r="AJ4055" i="1"/>
  <c r="Q4054" i="1"/>
  <c r="R4054" i="1"/>
  <c r="AJ4054" i="1"/>
  <c r="AJ4053" i="1" l="1"/>
  <c r="Q4053" i="1"/>
  <c r="R4053" i="1"/>
  <c r="AJ4052" i="1"/>
  <c r="R4052" i="1"/>
  <c r="Q4052" i="1"/>
  <c r="AJ3178" i="1"/>
  <c r="AJ2848" i="1"/>
  <c r="AJ2779" i="1"/>
  <c r="AJ2630" i="1"/>
  <c r="AJ2618" i="1"/>
  <c r="AJ2611" i="1"/>
  <c r="AJ2600" i="1"/>
  <c r="AJ987" i="1"/>
  <c r="AJ961" i="1"/>
  <c r="AJ4049" i="1" l="1"/>
  <c r="AJ4050" i="1"/>
  <c r="AJ4051" i="1"/>
  <c r="AJ4047" i="1" l="1"/>
  <c r="AJ4048" i="1"/>
  <c r="AJ4046" i="1"/>
  <c r="AI88" i="12"/>
  <c r="AH88" i="12"/>
  <c r="R88" i="12"/>
  <c r="Q88" i="12"/>
  <c r="J88" i="12"/>
  <c r="AJ4045" i="1"/>
  <c r="AJ4044" i="1" l="1"/>
  <c r="AJ4043" i="1"/>
  <c r="AJ4042" i="1"/>
  <c r="AI87" i="12" l="1"/>
  <c r="AH87" i="12"/>
  <c r="T87" i="12"/>
  <c r="U87" i="12" s="1"/>
  <c r="R87" i="12"/>
  <c r="Q87" i="12"/>
  <c r="J87" i="12"/>
  <c r="R2449" i="1" l="1"/>
  <c r="R2450" i="1"/>
  <c r="R2451" i="1"/>
  <c r="R2452" i="1"/>
  <c r="R2453" i="1"/>
  <c r="R2454" i="1"/>
  <c r="R2455" i="1"/>
  <c r="R2456" i="1"/>
  <c r="R2457" i="1"/>
  <c r="R2458" i="1"/>
  <c r="AJ4024" i="1" l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23" i="1"/>
  <c r="AJ4017" i="1"/>
  <c r="AJ4018" i="1"/>
  <c r="AJ4019" i="1"/>
  <c r="AJ4020" i="1"/>
  <c r="AJ4021" i="1"/>
  <c r="AJ4022" i="1"/>
  <c r="AJ4016" i="1"/>
  <c r="R586" i="1"/>
  <c r="R587" i="1"/>
  <c r="R588" i="1"/>
  <c r="R589" i="1"/>
  <c r="AI86" i="12"/>
  <c r="AH86" i="12"/>
  <c r="R86" i="12"/>
  <c r="Q86" i="12"/>
  <c r="J86" i="12"/>
  <c r="AI1062" i="1"/>
  <c r="AI1057" i="1"/>
  <c r="AI1055" i="1"/>
  <c r="AI1053" i="1"/>
  <c r="AI1059" i="1"/>
  <c r="AI1047" i="1"/>
  <c r="AI1044" i="1"/>
  <c r="AI1043" i="1"/>
  <c r="AI1040" i="1"/>
  <c r="AI1036" i="1"/>
  <c r="AI960" i="1"/>
  <c r="AI974" i="1"/>
  <c r="AI870" i="1"/>
  <c r="AI810" i="1"/>
  <c r="AI389" i="1"/>
  <c r="AI159" i="1"/>
  <c r="J793" i="1" l="1"/>
  <c r="AI898" i="1"/>
  <c r="AI983" i="1"/>
  <c r="AI917" i="1"/>
  <c r="AI973" i="1"/>
  <c r="AI971" i="1"/>
  <c r="AI931" i="1"/>
  <c r="AI904" i="1"/>
  <c r="AI793" i="1"/>
  <c r="AI280" i="1"/>
  <c r="AI199" i="1"/>
  <c r="R3989" i="1" l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3987" i="1"/>
  <c r="AJ3988" i="1"/>
  <c r="R3987" i="1"/>
  <c r="R3988" i="1"/>
  <c r="R3971" i="1"/>
  <c r="R3972" i="1"/>
  <c r="R3973" i="1"/>
  <c r="R3974" i="1"/>
  <c r="R3975" i="1"/>
  <c r="R3976" i="1"/>
  <c r="R2639" i="1"/>
  <c r="R4176" i="1"/>
  <c r="R3979" i="1"/>
  <c r="R4178" i="1"/>
  <c r="R3981" i="1"/>
  <c r="R3982" i="1"/>
  <c r="R3983" i="1"/>
  <c r="R3984" i="1"/>
  <c r="R3985" i="1"/>
  <c r="R3185" i="1"/>
  <c r="J2639" i="1"/>
  <c r="J4176" i="1"/>
  <c r="J3185" i="1"/>
  <c r="AJ3971" i="1"/>
  <c r="AJ3972" i="1"/>
  <c r="AJ3973" i="1"/>
  <c r="AJ3974" i="1"/>
  <c r="AJ3975" i="1"/>
  <c r="AJ3976" i="1"/>
  <c r="AJ2639" i="1"/>
  <c r="AJ4176" i="1"/>
  <c r="AJ3979" i="1"/>
  <c r="AJ4178" i="1"/>
  <c r="AJ3981" i="1"/>
  <c r="AJ3982" i="1"/>
  <c r="AJ3983" i="1"/>
  <c r="AJ3984" i="1"/>
  <c r="AJ3985" i="1"/>
  <c r="AJ3185" i="1"/>
  <c r="AI85" i="12" l="1"/>
  <c r="AH85" i="12"/>
  <c r="R85" i="12"/>
  <c r="Q85" i="12"/>
  <c r="J85" i="12"/>
  <c r="AJ3968" i="1" l="1"/>
  <c r="AJ3969" i="1"/>
  <c r="AJ3970" i="1"/>
  <c r="R3968" i="1"/>
  <c r="R3969" i="1"/>
  <c r="R3970" i="1"/>
  <c r="R3967" i="1" l="1"/>
  <c r="AJ3967" i="1"/>
  <c r="R3966" i="1"/>
  <c r="AJ3966" i="1"/>
  <c r="R3965" i="1" l="1"/>
  <c r="AJ3965" i="1"/>
  <c r="AI328" i="1"/>
  <c r="AI386" i="1"/>
  <c r="AI781" i="1"/>
  <c r="AI780" i="1"/>
  <c r="AI461" i="1"/>
  <c r="AI782" i="1"/>
  <c r="AI786" i="1"/>
  <c r="AI784" i="1"/>
  <c r="AI787" i="1"/>
  <c r="AI1495" i="1"/>
  <c r="AJ3964" i="1"/>
  <c r="Q3964" i="1"/>
  <c r="R3964" i="1"/>
  <c r="Q3963" i="1"/>
  <c r="R3963" i="1"/>
  <c r="AJ3963" i="1"/>
  <c r="AJ3962" i="1"/>
  <c r="Q3962" i="1"/>
  <c r="R3962" i="1"/>
  <c r="Q3961" i="1"/>
  <c r="R3961" i="1"/>
  <c r="AJ3961" i="1"/>
  <c r="Q3960" i="1"/>
  <c r="R3960" i="1"/>
  <c r="AJ3960" i="1"/>
  <c r="AI84" i="12"/>
  <c r="AH84" i="12"/>
  <c r="Q84" i="12"/>
  <c r="R84" i="12" s="1"/>
  <c r="J84" i="12"/>
  <c r="AJ3959" i="1"/>
  <c r="AI1533" i="1"/>
  <c r="R3959" i="1"/>
  <c r="Q3959" i="1"/>
  <c r="AJ1533" i="1"/>
  <c r="AJ3958" i="1"/>
  <c r="Q1533" i="1"/>
  <c r="R1533" i="1"/>
  <c r="Q3958" i="1"/>
  <c r="AJ3260" i="1" l="1"/>
  <c r="Q3260" i="1"/>
  <c r="R3260" i="1"/>
  <c r="J3260" i="1"/>
  <c r="AJ3956" i="1" l="1"/>
  <c r="R3956" i="1"/>
  <c r="Q3956" i="1"/>
  <c r="Q3955" i="1"/>
  <c r="R3955" i="1"/>
  <c r="AJ3955" i="1"/>
  <c r="R3954" i="1" l="1"/>
  <c r="Q3954" i="1"/>
  <c r="AJ3954" i="1"/>
  <c r="Q3953" i="1" l="1"/>
  <c r="R3953" i="1"/>
  <c r="AJ3953" i="1"/>
  <c r="R3952" i="1" l="1"/>
  <c r="Q3952" i="1"/>
  <c r="AJ3952" i="1"/>
  <c r="R3951" i="1"/>
  <c r="Q3951" i="1"/>
  <c r="AJ3951" i="1"/>
  <c r="Q3950" i="1" l="1"/>
  <c r="R3950" i="1"/>
  <c r="AJ3950" i="1"/>
  <c r="AB9" i="3" l="1"/>
  <c r="AB10" i="3"/>
  <c r="AM17" i="3"/>
  <c r="AM18" i="3"/>
  <c r="AK15" i="3" s="1"/>
  <c r="AM6" i="3" s="1"/>
  <c r="AM20" i="3"/>
  <c r="AB22" i="3"/>
  <c r="AB23" i="3"/>
  <c r="AB24" i="3"/>
  <c r="AI1482" i="1"/>
  <c r="AI1362" i="1"/>
  <c r="AI1343" i="1"/>
  <c r="AI1289" i="1"/>
  <c r="AI1287" i="1"/>
  <c r="AI1240" i="1"/>
  <c r="AI1238" i="1"/>
  <c r="AI1205" i="1"/>
  <c r="AI1136" i="1"/>
  <c r="AI588" i="1"/>
  <c r="AI352" i="1"/>
  <c r="AI235" i="1"/>
  <c r="AJ3945" i="1"/>
  <c r="AJ3946" i="1"/>
  <c r="AJ3947" i="1"/>
  <c r="AJ3948" i="1"/>
  <c r="AJ3949" i="1"/>
  <c r="Q3945" i="1"/>
  <c r="R3945" i="1"/>
  <c r="Q3946" i="1"/>
  <c r="R3946" i="1"/>
  <c r="Q3947" i="1"/>
  <c r="R3947" i="1"/>
  <c r="Q3948" i="1"/>
  <c r="R3948" i="1"/>
  <c r="Q3949" i="1"/>
  <c r="R3949" i="1"/>
  <c r="Q3944" i="1"/>
  <c r="R3944" i="1"/>
  <c r="AJ3944" i="1"/>
  <c r="Y7" i="3" l="1"/>
  <c r="L34" i="3" l="1"/>
  <c r="L35" i="3"/>
  <c r="Q35" i="3" s="1"/>
  <c r="L36" i="3"/>
  <c r="Q36" i="3" s="1"/>
  <c r="L37" i="3"/>
  <c r="Q37" i="3" s="1"/>
  <c r="E38" i="3"/>
  <c r="L38" i="3"/>
  <c r="Q38" i="3" s="1"/>
  <c r="L39" i="3"/>
  <c r="L40" i="3"/>
  <c r="Q45" i="3"/>
  <c r="Q46" i="3"/>
  <c r="O43" i="3" s="1"/>
  <c r="E109" i="3"/>
  <c r="E108" i="3"/>
  <c r="E107" i="3"/>
  <c r="Q105" i="3"/>
  <c r="Q103" i="3"/>
  <c r="O100" i="3" s="1"/>
  <c r="Q102" i="3"/>
  <c r="E95" i="3"/>
  <c r="E94" i="3"/>
  <c r="E81" i="3"/>
  <c r="E80" i="3"/>
  <c r="E79" i="3"/>
  <c r="Q75" i="3"/>
  <c r="O72" i="3" s="1"/>
  <c r="K61" i="3" s="1"/>
  <c r="Q74" i="3"/>
  <c r="E67" i="3"/>
  <c r="E66" i="3"/>
  <c r="A69" i="12"/>
  <c r="A70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I950" i="1"/>
  <c r="AI487" i="1"/>
  <c r="AI428" i="1"/>
  <c r="AI369" i="1"/>
  <c r="Q91" i="3" l="1"/>
  <c r="K89" i="3"/>
  <c r="Q63" i="3"/>
  <c r="Q34" i="3"/>
  <c r="B36" i="3" s="1"/>
  <c r="Q39" i="3"/>
  <c r="Q40" i="3"/>
  <c r="K35" i="3"/>
  <c r="K36" i="3" s="1"/>
  <c r="K37" i="3" s="1"/>
  <c r="K38" i="3" s="1"/>
  <c r="K39" i="3" s="1"/>
  <c r="K40" i="3" s="1"/>
  <c r="B35" i="3"/>
  <c r="B92" i="3"/>
  <c r="B64" i="3"/>
  <c r="AJ3943" i="1" l="1"/>
  <c r="AJ3942" i="1"/>
  <c r="AJ3941" i="1"/>
  <c r="Q3941" i="1" l="1"/>
  <c r="R3941" i="1"/>
  <c r="Q3942" i="1"/>
  <c r="R3942" i="1"/>
  <c r="Q3943" i="1"/>
  <c r="R3943" i="1"/>
  <c r="AJ3940" i="1" l="1"/>
  <c r="Q3940" i="1"/>
  <c r="R3940" i="1"/>
  <c r="AJ3938" i="1"/>
  <c r="AJ3939" i="1"/>
  <c r="Q3938" i="1"/>
  <c r="R3938" i="1"/>
  <c r="Q3939" i="1"/>
  <c r="R3939" i="1"/>
  <c r="R2566" i="1" l="1"/>
  <c r="R2615" i="1"/>
  <c r="R2617" i="1"/>
  <c r="R2622" i="1"/>
  <c r="Q3937" i="1" l="1"/>
  <c r="R3937" i="1"/>
  <c r="AJ3937" i="1"/>
  <c r="AJ3936" i="1"/>
  <c r="Q3936" i="1"/>
  <c r="R3936" i="1"/>
  <c r="AJ3935" i="1"/>
  <c r="Q3935" i="1"/>
  <c r="R3935" i="1"/>
  <c r="Q3933" i="1"/>
  <c r="R3933" i="1"/>
  <c r="AJ3933" i="1"/>
  <c r="Q3934" i="1"/>
  <c r="R3934" i="1"/>
  <c r="AJ3934" i="1"/>
  <c r="AJ3932" i="1"/>
  <c r="Q3932" i="1"/>
  <c r="R3932" i="1"/>
  <c r="Q3931" i="1"/>
  <c r="R3931" i="1"/>
  <c r="AJ3931" i="1"/>
  <c r="AJ3930" i="1"/>
  <c r="Q3927" i="1"/>
  <c r="R3927" i="1"/>
  <c r="Q3928" i="1"/>
  <c r="R3928" i="1"/>
  <c r="Q3929" i="1"/>
  <c r="R3929" i="1"/>
  <c r="Q3930" i="1"/>
  <c r="R3930" i="1"/>
  <c r="AJ3925" i="1"/>
  <c r="AJ3926" i="1"/>
  <c r="AJ3927" i="1"/>
  <c r="AJ3928" i="1"/>
  <c r="AJ3929" i="1"/>
  <c r="Q3926" i="1"/>
  <c r="R3926" i="1"/>
  <c r="Q3924" i="1"/>
  <c r="R3924" i="1"/>
  <c r="Q3925" i="1"/>
  <c r="R3925" i="1"/>
  <c r="AJ3924" i="1"/>
  <c r="AJ3921" i="1"/>
  <c r="AJ3922" i="1"/>
  <c r="AJ3923" i="1"/>
  <c r="Q3921" i="1"/>
  <c r="R3921" i="1"/>
  <c r="Q3922" i="1"/>
  <c r="R3922" i="1"/>
  <c r="Q3923" i="1"/>
  <c r="R3923" i="1"/>
  <c r="Q3920" i="1"/>
  <c r="R3920" i="1"/>
  <c r="AJ3920" i="1"/>
  <c r="Q3919" i="1"/>
  <c r="R3919" i="1"/>
  <c r="AJ3919" i="1"/>
  <c r="AJ3918" i="1"/>
  <c r="Q3918" i="1"/>
  <c r="R391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R3917" i="1"/>
  <c r="Q3917" i="1"/>
  <c r="Q3913" i="1" l="1"/>
  <c r="R3913" i="1"/>
  <c r="Q3914" i="1"/>
  <c r="R3914" i="1"/>
  <c r="Q3915" i="1"/>
  <c r="R3915" i="1"/>
  <c r="Q3916" i="1"/>
  <c r="R3916" i="1"/>
  <c r="Q3912" i="1"/>
  <c r="R3912" i="1"/>
  <c r="Q3911" i="1"/>
  <c r="R3911" i="1"/>
  <c r="Q3906" i="1"/>
  <c r="Q3907" i="1"/>
  <c r="Q3908" i="1"/>
  <c r="Q3909" i="1"/>
  <c r="AI83" i="12" l="1"/>
  <c r="AH83" i="12"/>
  <c r="R83" i="12"/>
  <c r="Q83" i="12"/>
  <c r="J83" i="12"/>
  <c r="Q3910" i="1"/>
  <c r="R3910" i="1"/>
  <c r="A7" i="12"/>
  <c r="A9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9" i="12"/>
  <c r="A60" i="12"/>
  <c r="A61" i="12"/>
  <c r="A62" i="12"/>
  <c r="A63" i="12"/>
  <c r="A64" i="12"/>
  <c r="A65" i="12"/>
  <c r="A66" i="12"/>
  <c r="A67" i="12"/>
  <c r="A6" i="12"/>
  <c r="R3909" i="1"/>
  <c r="R3908" i="1"/>
  <c r="R3907" i="1"/>
  <c r="R3906" i="1"/>
  <c r="Q3905" i="1"/>
  <c r="R3905" i="1"/>
  <c r="C69" i="2" l="1"/>
  <c r="F57" i="2" l="1"/>
  <c r="Q3904" i="1" l="1"/>
  <c r="R3904" i="1"/>
  <c r="AJ3897" i="1"/>
  <c r="AJ3898" i="1"/>
  <c r="Q3901" i="1"/>
  <c r="R3901" i="1"/>
  <c r="Q3902" i="1"/>
  <c r="R3902" i="1"/>
  <c r="Q3903" i="1"/>
  <c r="R3903" i="1"/>
  <c r="Q3900" i="1" l="1"/>
  <c r="R3900" i="1"/>
  <c r="Q3897" i="1"/>
  <c r="R3897" i="1"/>
  <c r="Q3898" i="1"/>
  <c r="R3898" i="1"/>
  <c r="Q3899" i="1"/>
  <c r="R3899" i="1"/>
  <c r="AJ3893" i="1"/>
  <c r="AJ3894" i="1"/>
  <c r="AJ3895" i="1"/>
  <c r="AJ3896" i="1"/>
  <c r="Q3892" i="1"/>
  <c r="R3892" i="1"/>
  <c r="Q3893" i="1"/>
  <c r="R3893" i="1"/>
  <c r="Q3894" i="1"/>
  <c r="R3894" i="1"/>
  <c r="Q3895" i="1"/>
  <c r="R3895" i="1"/>
  <c r="Q3896" i="1"/>
  <c r="R3896" i="1"/>
  <c r="AJ3892" i="1"/>
  <c r="Q3891" i="1"/>
  <c r="R3891" i="1"/>
  <c r="AJ3891" i="1"/>
  <c r="Q3889" i="1"/>
  <c r="R3889" i="1"/>
  <c r="Q3890" i="1"/>
  <c r="R3890" i="1"/>
  <c r="AJ3890" i="1"/>
  <c r="AJ3889" i="1"/>
  <c r="R3888" i="1"/>
  <c r="Q3888" i="1"/>
  <c r="AJ3888" i="1"/>
  <c r="AJ3886" i="1" l="1"/>
  <c r="AJ3887" i="1" l="1"/>
  <c r="R2119" i="1"/>
  <c r="Q2119" i="1"/>
  <c r="R2033" i="1"/>
  <c r="Q2033" i="1"/>
  <c r="R3886" i="1"/>
  <c r="Q3886" i="1"/>
  <c r="R1006" i="1"/>
  <c r="Q1006" i="1"/>
  <c r="R3887" i="1"/>
  <c r="Q3887" i="1"/>
  <c r="R411" i="1"/>
  <c r="Q411" i="1"/>
  <c r="Q3885" i="1" l="1"/>
  <c r="AZ1248" i="1" l="1"/>
  <c r="AZ2860" i="1"/>
  <c r="AZ404" i="1"/>
  <c r="AZ2353" i="1"/>
  <c r="AZ495" i="1"/>
  <c r="AZ537" i="1"/>
  <c r="R3885" i="1" l="1"/>
  <c r="AJ3885" i="1"/>
  <c r="Q3884" i="1"/>
  <c r="R3884" i="1"/>
  <c r="AJ3884" i="1"/>
  <c r="Q3883" i="1"/>
  <c r="R3883" i="1"/>
  <c r="AJ3883" i="1"/>
  <c r="Q3882" i="1"/>
  <c r="R3882" i="1"/>
  <c r="AJ3882" i="1"/>
  <c r="AJ3880" i="1"/>
  <c r="Q3880" i="1"/>
  <c r="R3880" i="1"/>
  <c r="Q3881" i="1"/>
  <c r="R3881" i="1"/>
  <c r="Q3879" i="1" l="1"/>
  <c r="R3879" i="1"/>
  <c r="AJ3879" i="1"/>
  <c r="AZ1250" i="1" l="1"/>
  <c r="AZ939" i="1"/>
  <c r="AJ3878" i="1"/>
  <c r="R3878" i="1"/>
  <c r="AJ3877" i="1"/>
  <c r="R3877" i="1"/>
  <c r="J629" i="1" l="1"/>
  <c r="Q629" i="1"/>
  <c r="R629" i="1"/>
  <c r="AI629" i="1"/>
  <c r="AJ629" i="1"/>
  <c r="Q3876" i="1" l="1"/>
  <c r="R3876" i="1"/>
  <c r="AJ3876" i="1"/>
  <c r="Q3875" i="1"/>
  <c r="R3875" i="1"/>
  <c r="AJ3875" i="1"/>
  <c r="Q3874" i="1" l="1"/>
  <c r="R3874" i="1" s="1"/>
  <c r="AJ3874" i="1"/>
  <c r="R3873" i="1" l="1"/>
  <c r="Q3873" i="1"/>
  <c r="Q3872" i="1"/>
  <c r="AJ3873" i="1"/>
  <c r="AJ3872" i="1" l="1"/>
  <c r="R3872" i="1"/>
  <c r="AJ3871" i="1"/>
  <c r="Q3871" i="1"/>
  <c r="R3871" i="1"/>
  <c r="AJ3870" i="1"/>
  <c r="Q3870" i="1"/>
  <c r="R3870" i="1"/>
  <c r="AJ3867" i="1"/>
  <c r="AJ3868" i="1"/>
  <c r="AJ3869" i="1"/>
  <c r="Q3869" i="1"/>
  <c r="R3869" i="1"/>
  <c r="Q3867" i="1"/>
  <c r="R3867" i="1"/>
  <c r="Q3868" i="1"/>
  <c r="R3868" i="1"/>
  <c r="Q3866" i="1"/>
  <c r="R3866" i="1"/>
  <c r="AJ3866" i="1"/>
  <c r="AJ3865" i="1"/>
  <c r="Q3865" i="1"/>
  <c r="R3865" i="1"/>
  <c r="AJ3864" i="1"/>
  <c r="Q3864" i="1"/>
  <c r="R3864" i="1"/>
  <c r="Q3863" i="1"/>
  <c r="R3863" i="1"/>
  <c r="AJ3863" i="1"/>
  <c r="AJ3862" i="1"/>
  <c r="Q3862" i="1"/>
  <c r="R3862" i="1"/>
  <c r="AJ3861" i="1"/>
  <c r="Q3861" i="1"/>
  <c r="R3861" i="1" s="1"/>
  <c r="Q3860" i="1"/>
  <c r="R3860" i="1" s="1"/>
  <c r="AJ3860" i="1"/>
  <c r="J256" i="1" l="1"/>
  <c r="Q256" i="1"/>
  <c r="R256" i="1"/>
  <c r="AI256" i="1"/>
  <c r="AJ256" i="1"/>
  <c r="Q3642" i="1"/>
  <c r="R3642" i="1"/>
  <c r="AJ3642" i="1"/>
  <c r="Q3859" i="1" l="1"/>
  <c r="R3859" i="1"/>
  <c r="AJ3859" i="1"/>
  <c r="AJ3858" i="1"/>
  <c r="Q3858" i="1"/>
  <c r="R3858" i="1"/>
  <c r="AJ3857" i="1"/>
  <c r="Q3857" i="1"/>
  <c r="R3857" i="1"/>
  <c r="AJ3856" i="1"/>
  <c r="Q3856" i="1"/>
  <c r="R3856" i="1"/>
  <c r="AJ3855" i="1"/>
  <c r="Q3855" i="1"/>
  <c r="R3855" i="1"/>
  <c r="R3854" i="1"/>
  <c r="Q3854" i="1"/>
  <c r="AJ3854" i="1"/>
  <c r="AJ3853" i="1" l="1"/>
  <c r="Q3853" i="1"/>
  <c r="R3853" i="1"/>
  <c r="Q3852" i="1"/>
  <c r="R3852" i="1" s="1"/>
  <c r="AJ3852" i="1"/>
  <c r="Q3851" i="1"/>
  <c r="R3851" i="1" s="1"/>
  <c r="AJ3851" i="1"/>
  <c r="R3850" i="1"/>
  <c r="Q3850" i="1"/>
  <c r="AJ3850" i="1"/>
  <c r="AJ3848" i="1"/>
  <c r="AJ3849" i="1"/>
  <c r="R3849" i="1"/>
  <c r="Q3849" i="1"/>
  <c r="AM105" i="3" l="1"/>
  <c r="AM103" i="3"/>
  <c r="AK100" i="3" s="1"/>
  <c r="AM91" i="3" s="1"/>
  <c r="AM102" i="3"/>
  <c r="AM75" i="3"/>
  <c r="AK72" i="3" s="1"/>
  <c r="AM63" i="3" s="1"/>
  <c r="AM74" i="3"/>
  <c r="AM48" i="3"/>
  <c r="AM46" i="3"/>
  <c r="AK43" i="3" s="1"/>
  <c r="AM34" i="3" s="1"/>
  <c r="AM45" i="3"/>
  <c r="K32" i="3"/>
  <c r="Y93" i="3" l="1"/>
  <c r="Y65" i="3"/>
  <c r="Y36" i="3"/>
  <c r="AZ4343" i="1"/>
  <c r="R3848" i="1" l="1"/>
  <c r="Q3848" i="1"/>
  <c r="AI1328" i="1"/>
  <c r="AI1322" i="1"/>
  <c r="AI1232" i="1"/>
  <c r="AI1511" i="1"/>
  <c r="AI759" i="1"/>
  <c r="R1748" i="1"/>
  <c r="Q1748" i="1"/>
  <c r="R1545" i="1"/>
  <c r="Q1545" i="1"/>
  <c r="R1399" i="1"/>
  <c r="Q1399" i="1"/>
  <c r="R1392" i="1"/>
  <c r="Q1392" i="1"/>
  <c r="R1328" i="1"/>
  <c r="Q1328" i="1"/>
  <c r="R1322" i="1"/>
  <c r="Q1322" i="1"/>
  <c r="R1232" i="1"/>
  <c r="Q1232" i="1"/>
  <c r="R1511" i="1"/>
  <c r="Q1511" i="1"/>
  <c r="R759" i="1"/>
  <c r="Q759" i="1"/>
  <c r="R751" i="1"/>
  <c r="Q751" i="1"/>
  <c r="AJ3847" i="1" l="1"/>
  <c r="Q3847" i="1"/>
  <c r="R3847" i="1" s="1"/>
  <c r="Q3846" i="1" l="1"/>
  <c r="R3846" i="1"/>
  <c r="AJ3846" i="1"/>
  <c r="Q3845" i="1"/>
  <c r="R3845" i="1"/>
  <c r="AJ3845" i="1"/>
  <c r="Q3844" i="1"/>
  <c r="R3844" i="1"/>
  <c r="AJ3844" i="1"/>
  <c r="AJ3842" i="1" l="1"/>
  <c r="AJ3843" i="1"/>
  <c r="Q3842" i="1"/>
  <c r="R3842" i="1"/>
  <c r="Q3843" i="1"/>
  <c r="R3843" i="1"/>
  <c r="Q3841" i="1"/>
  <c r="R3841" i="1"/>
  <c r="AJ3841" i="1"/>
  <c r="AJ3840" i="1" l="1"/>
  <c r="Q3840" i="1"/>
  <c r="R3840" i="1"/>
  <c r="AJ3830" i="1"/>
  <c r="AJ3829" i="1"/>
  <c r="AJ3838" i="1"/>
  <c r="AJ3837" i="1"/>
  <c r="AJ3331" i="1"/>
  <c r="AJ3835" i="1"/>
  <c r="AJ3836" i="1"/>
  <c r="AJ3766" i="1"/>
  <c r="AJ3832" i="1"/>
  <c r="AJ3834" i="1"/>
  <c r="AJ3827" i="1"/>
  <c r="AJ3743" i="1"/>
  <c r="AJ3742" i="1"/>
  <c r="AJ1571" i="1"/>
  <c r="AJ3831" i="1"/>
  <c r="AJ3788" i="1"/>
  <c r="AJ3839" i="1"/>
  <c r="AJ3833" i="1"/>
  <c r="AJ3828" i="1"/>
  <c r="AJ120" i="1"/>
  <c r="AJ130" i="1"/>
  <c r="AJ234" i="1"/>
  <c r="Q3833" i="1" l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31" i="1" l="1"/>
  <c r="R3831" i="1"/>
  <c r="Q3832" i="1"/>
  <c r="R3832" i="1"/>
  <c r="Q3830" i="1"/>
  <c r="R3830" i="1"/>
  <c r="AF59" i="2"/>
  <c r="AF58" i="2"/>
  <c r="AF56" i="2"/>
  <c r="F59" i="2"/>
  <c r="F58" i="2"/>
  <c r="F56" i="2"/>
  <c r="Q3829" i="1"/>
  <c r="R3829" i="1"/>
  <c r="R3828" i="1"/>
  <c r="Q3828" i="1"/>
  <c r="Q3827" i="1"/>
  <c r="R3827" i="1"/>
  <c r="AJ3810" i="1" l="1"/>
  <c r="AJ3820" i="1"/>
  <c r="AJ3818" i="1"/>
  <c r="AJ3809" i="1"/>
  <c r="AJ3822" i="1"/>
  <c r="AJ3821" i="1"/>
  <c r="AJ3813" i="1"/>
  <c r="AJ3812" i="1"/>
  <c r="AJ3811" i="1"/>
  <c r="AJ3819" i="1"/>
  <c r="AJ3826" i="1"/>
  <c r="AJ3825" i="1"/>
  <c r="AJ3824" i="1"/>
  <c r="AJ3814" i="1"/>
  <c r="AJ3176" i="1"/>
  <c r="AJ2269" i="1"/>
  <c r="AJ1088" i="1"/>
  <c r="AJ1046" i="1"/>
  <c r="AJ1045" i="1"/>
  <c r="AJ1041" i="1"/>
  <c r="AJ1038" i="1"/>
  <c r="AJ3815" i="1"/>
  <c r="AJ3817" i="1"/>
  <c r="AJ3816" i="1"/>
  <c r="AJ3823" i="1"/>
  <c r="AJ125" i="1"/>
  <c r="AI2269" i="1"/>
  <c r="AI1088" i="1"/>
  <c r="AI1046" i="1"/>
  <c r="AI1045" i="1"/>
  <c r="AI1041" i="1"/>
  <c r="AI1038" i="1"/>
  <c r="Q3825" i="1" l="1"/>
  <c r="R3825" i="1"/>
  <c r="Q3826" i="1"/>
  <c r="R3826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14" i="1"/>
  <c r="R3814" i="1"/>
  <c r="Q3811" i="1"/>
  <c r="R3811" i="1"/>
  <c r="Q3812" i="1"/>
  <c r="R3812" i="1"/>
  <c r="Q3813" i="1"/>
  <c r="R3813" i="1"/>
  <c r="R3810" i="1"/>
  <c r="Q3810" i="1"/>
  <c r="Q3809" i="1"/>
  <c r="R3809" i="1"/>
  <c r="AZ2792" i="1" l="1"/>
  <c r="AJ3806" i="1" l="1"/>
  <c r="AJ3807" i="1"/>
  <c r="AJ3808" i="1"/>
  <c r="Q3805" i="1"/>
  <c r="R3805" i="1"/>
  <c r="Q3806" i="1"/>
  <c r="R3806" i="1"/>
  <c r="Q3807" i="1"/>
  <c r="R3807" i="1"/>
  <c r="Q3808" i="1"/>
  <c r="R3808" i="1"/>
  <c r="AJ3805" i="1" l="1"/>
  <c r="Q3804" i="1"/>
  <c r="R3804" i="1"/>
  <c r="AJ3804" i="1"/>
  <c r="Q3803" i="1"/>
  <c r="R3803" i="1"/>
  <c r="AJ3803" i="1"/>
  <c r="Q3802" i="1" l="1"/>
  <c r="R3802" i="1"/>
  <c r="AJ3802" i="1"/>
  <c r="AJ3801" i="1" l="1"/>
  <c r="AJ3798" i="1"/>
  <c r="AJ3800" i="1"/>
  <c r="AJ3789" i="1"/>
  <c r="AJ3797" i="1"/>
  <c r="AJ3796" i="1"/>
  <c r="AJ3795" i="1"/>
  <c r="AJ3794" i="1"/>
  <c r="AJ3793" i="1"/>
  <c r="AJ3792" i="1"/>
  <c r="AJ3791" i="1"/>
  <c r="AJ3790" i="1"/>
  <c r="AJ161" i="1"/>
  <c r="AI161" i="1"/>
  <c r="AJ518" i="1"/>
  <c r="AI518" i="1"/>
  <c r="AJ3787" i="1"/>
  <c r="AJ3786" i="1"/>
  <c r="AJ3785" i="1"/>
  <c r="AJ3784" i="1"/>
  <c r="AJ3799" i="1"/>
  <c r="AJ3783" i="1"/>
  <c r="Q3801" i="1"/>
  <c r="R3801" i="1"/>
  <c r="Q3800" i="1" l="1"/>
  <c r="R3800" i="1"/>
  <c r="Q3799" i="1"/>
  <c r="R3799" i="1"/>
  <c r="Q3798" i="1"/>
  <c r="R3798" i="1"/>
  <c r="Q3793" i="1" l="1"/>
  <c r="R3793" i="1"/>
  <c r="Q3794" i="1"/>
  <c r="R3794" i="1"/>
  <c r="Q3795" i="1"/>
  <c r="R3795" i="1"/>
  <c r="Q3796" i="1"/>
  <c r="R3796" i="1"/>
  <c r="Q3797" i="1"/>
  <c r="R3797" i="1"/>
  <c r="Q3791" i="1"/>
  <c r="R3791" i="1"/>
  <c r="Q3792" i="1"/>
  <c r="R3792" i="1"/>
  <c r="Q3790" i="1"/>
  <c r="R3790" i="1"/>
  <c r="AZ2775" i="1" l="1"/>
  <c r="R3789" i="1" l="1"/>
  <c r="Q3789" i="1"/>
  <c r="R3788" i="1"/>
  <c r="Q3788" i="1"/>
  <c r="R3787" i="1"/>
  <c r="Q3787" i="1"/>
  <c r="Q3786" i="1"/>
  <c r="R3786" i="1"/>
  <c r="Q3785" i="1"/>
  <c r="R3785" i="1"/>
  <c r="Q3784" i="1"/>
  <c r="R3784" i="1"/>
  <c r="Q3783" i="1"/>
  <c r="R3783" i="1"/>
  <c r="Q3782" i="1"/>
  <c r="R3782" i="1"/>
  <c r="AJ3782" i="1"/>
  <c r="AJ28" i="1" l="1"/>
  <c r="R28" i="1"/>
  <c r="Q28" i="1"/>
  <c r="J28" i="1"/>
  <c r="AJ2988" i="1"/>
  <c r="Q3771" i="1" l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AJ3781" i="1"/>
  <c r="AJ3780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Q3770" i="1"/>
  <c r="R3770" i="1"/>
  <c r="Q3769" i="1" l="1"/>
  <c r="R3769" i="1"/>
  <c r="Q3768" i="1"/>
  <c r="R3768" i="1"/>
  <c r="AJ3768" i="1"/>
  <c r="Q3767" i="1"/>
  <c r="R3767" i="1"/>
  <c r="AJ3767" i="1"/>
  <c r="Q3766" i="1" l="1"/>
  <c r="R3766" i="1"/>
  <c r="Q3763" i="1" l="1"/>
  <c r="R3763" i="1"/>
  <c r="Q3764" i="1"/>
  <c r="R3764" i="1"/>
  <c r="Q3765" i="1"/>
  <c r="R3765" i="1"/>
  <c r="AJ3765" i="1"/>
  <c r="AJ3764" i="1"/>
  <c r="AJ3763" i="1"/>
  <c r="AI116" i="1" l="1"/>
  <c r="AI1532" i="1"/>
  <c r="AI1325" i="1"/>
  <c r="AI1300" i="1"/>
  <c r="AI1258" i="1"/>
  <c r="AI1207" i="1"/>
  <c r="AI1179" i="1"/>
  <c r="AI1169" i="1"/>
  <c r="AI838" i="1"/>
  <c r="AI452" i="1"/>
  <c r="AI451" i="1"/>
  <c r="AI396" i="1"/>
  <c r="AI348" i="1"/>
  <c r="AI441" i="1"/>
  <c r="AI331" i="1"/>
  <c r="AI841" i="1"/>
  <c r="Q3762" i="1"/>
  <c r="R3762" i="1"/>
  <c r="AJ3762" i="1"/>
  <c r="Q3761" i="1"/>
  <c r="R3761" i="1"/>
  <c r="AJ3761" i="1"/>
  <c r="AJ3760" i="1" l="1"/>
  <c r="R3760" i="1"/>
  <c r="Q3760" i="1"/>
  <c r="AJ3759" i="1"/>
  <c r="R3759" i="1"/>
  <c r="Q3759" i="1"/>
  <c r="Q3758" i="1"/>
  <c r="R3758" i="1"/>
  <c r="AJ3758" i="1"/>
  <c r="Q3757" i="1" l="1"/>
  <c r="R3757" i="1"/>
  <c r="AJ3757" i="1"/>
  <c r="Q3756" i="1"/>
  <c r="R3756" i="1"/>
  <c r="AJ3756" i="1"/>
  <c r="R3755" i="1"/>
  <c r="Q3755" i="1"/>
  <c r="AJ3755" i="1"/>
  <c r="AJ3754" i="1" l="1"/>
  <c r="Q3754" i="1"/>
  <c r="R3754" i="1"/>
  <c r="AJ3753" i="1"/>
  <c r="R3753" i="1"/>
  <c r="Q3753" i="1"/>
  <c r="AJ3752" i="1"/>
  <c r="Q3752" i="1"/>
  <c r="R3752" i="1"/>
  <c r="AI326" i="1"/>
  <c r="R326" i="1"/>
  <c r="Q326" i="1"/>
  <c r="AJ326" i="1"/>
  <c r="AJ3750" i="1"/>
  <c r="Q3750" i="1"/>
  <c r="R3750" i="1"/>
  <c r="R15" i="1"/>
  <c r="R16" i="1"/>
  <c r="R20" i="1"/>
  <c r="R21" i="1"/>
  <c r="R27" i="1"/>
  <c r="R29" i="1"/>
  <c r="R30" i="1"/>
  <c r="R31" i="1"/>
  <c r="R35" i="1"/>
  <c r="R36" i="1"/>
  <c r="R37" i="1"/>
  <c r="R38" i="1"/>
  <c r="R40" i="1"/>
  <c r="R41" i="1"/>
  <c r="R44" i="1"/>
  <c r="R45" i="1"/>
  <c r="R48" i="1"/>
  <c r="R50" i="1"/>
  <c r="R51" i="1"/>
  <c r="R52" i="1"/>
  <c r="R53" i="1"/>
  <c r="R54" i="1"/>
  <c r="R55" i="1"/>
  <c r="R56" i="1"/>
  <c r="R57" i="1"/>
  <c r="R58" i="1"/>
  <c r="R59" i="1"/>
  <c r="R61" i="1"/>
  <c r="R62" i="1"/>
  <c r="R71" i="1"/>
  <c r="R72" i="1"/>
  <c r="R73" i="1"/>
  <c r="R75" i="1"/>
  <c r="R78" i="1"/>
  <c r="R86" i="1"/>
  <c r="R92" i="1"/>
  <c r="R102" i="1"/>
  <c r="R105" i="1"/>
  <c r="R107" i="1"/>
  <c r="R108" i="1"/>
  <c r="R109" i="1"/>
  <c r="R110" i="1"/>
  <c r="R111" i="1"/>
  <c r="R112" i="1"/>
  <c r="R113" i="1"/>
  <c r="R115" i="1"/>
  <c r="R123" i="1"/>
  <c r="R126" i="1"/>
  <c r="R128" i="1"/>
  <c r="R129" i="1"/>
  <c r="R131" i="1"/>
  <c r="R135" i="1"/>
  <c r="R136" i="1"/>
  <c r="R137" i="1"/>
  <c r="R138" i="1"/>
  <c r="R139" i="1"/>
  <c r="R140" i="1"/>
  <c r="R142" i="1"/>
  <c r="R143" i="1"/>
  <c r="R144" i="1"/>
  <c r="R145" i="1"/>
  <c r="R146" i="1"/>
  <c r="R147" i="1"/>
  <c r="R148" i="1"/>
  <c r="R150" i="1"/>
  <c r="R151" i="1"/>
  <c r="R152" i="1"/>
  <c r="R153" i="1"/>
  <c r="R154" i="1"/>
  <c r="R155" i="1"/>
  <c r="R156" i="1"/>
  <c r="R157" i="1"/>
  <c r="R166" i="1"/>
  <c r="R167" i="1"/>
  <c r="R169" i="1"/>
  <c r="R173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5" i="1"/>
  <c r="R196" i="1"/>
  <c r="R197" i="1"/>
  <c r="R198" i="1"/>
  <c r="R199" i="1"/>
  <c r="R200" i="1"/>
  <c r="R201" i="1"/>
  <c r="R204" i="1"/>
  <c r="R205" i="1"/>
  <c r="R206" i="1"/>
  <c r="R207" i="1"/>
  <c r="R208" i="1"/>
  <c r="R209" i="1"/>
  <c r="R210" i="1"/>
  <c r="R211" i="1"/>
  <c r="R213" i="1"/>
  <c r="R214" i="1"/>
  <c r="R215" i="1"/>
  <c r="R216" i="1"/>
  <c r="R217" i="1"/>
  <c r="R218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8" i="1"/>
  <c r="R249" i="1"/>
  <c r="R251" i="1"/>
  <c r="R252" i="1"/>
  <c r="R253" i="1"/>
  <c r="R254" i="1"/>
  <c r="R255" i="1"/>
  <c r="R258" i="1"/>
  <c r="R262" i="1"/>
  <c r="R263" i="1"/>
  <c r="R264" i="1"/>
  <c r="R265" i="1"/>
  <c r="R266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5" i="1"/>
  <c r="R286" i="1"/>
  <c r="R287" i="1"/>
  <c r="R288" i="1"/>
  <c r="R289" i="1"/>
  <c r="R291" i="1"/>
  <c r="R292" i="1"/>
  <c r="R293" i="1"/>
  <c r="R294" i="1"/>
  <c r="R295" i="1"/>
  <c r="R296" i="1"/>
  <c r="R297" i="1"/>
  <c r="R298" i="1"/>
  <c r="R299" i="1"/>
  <c r="R300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6" i="1"/>
  <c r="R317" i="1"/>
  <c r="R318" i="1"/>
  <c r="R320" i="1"/>
  <c r="R329" i="1"/>
  <c r="R441" i="1"/>
  <c r="R337" i="1"/>
  <c r="R338" i="1"/>
  <c r="R339" i="1"/>
  <c r="R340" i="1"/>
  <c r="R342" i="1"/>
  <c r="R343" i="1"/>
  <c r="R348" i="1"/>
  <c r="R349" i="1"/>
  <c r="R352" i="1"/>
  <c r="R353" i="1"/>
  <c r="R356" i="1"/>
  <c r="R357" i="1"/>
  <c r="R358" i="1"/>
  <c r="R359" i="1"/>
  <c r="R360" i="1"/>
  <c r="R361" i="1"/>
  <c r="R362" i="1"/>
  <c r="R363" i="1"/>
  <c r="R365" i="1"/>
  <c r="R367" i="1"/>
  <c r="R368" i="1"/>
  <c r="R369" i="1"/>
  <c r="R370" i="1"/>
  <c r="R371" i="1"/>
  <c r="R372" i="1"/>
  <c r="R375" i="1"/>
  <c r="R377" i="1"/>
  <c r="R379" i="1"/>
  <c r="R381" i="1"/>
  <c r="R382" i="1"/>
  <c r="R383" i="1"/>
  <c r="R385" i="1"/>
  <c r="R386" i="1"/>
  <c r="R387" i="1"/>
  <c r="R388" i="1"/>
  <c r="R389" i="1"/>
  <c r="R390" i="1"/>
  <c r="R391" i="1"/>
  <c r="R392" i="1"/>
  <c r="R393" i="1"/>
  <c r="R395" i="1"/>
  <c r="R396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5" i="1"/>
  <c r="R427" i="1"/>
  <c r="R428" i="1"/>
  <c r="R429" i="1"/>
  <c r="R430" i="1"/>
  <c r="R881" i="1"/>
  <c r="R432" i="1"/>
  <c r="R433" i="1"/>
  <c r="R434" i="1"/>
  <c r="R435" i="1"/>
  <c r="R436" i="1"/>
  <c r="R437" i="1"/>
  <c r="R438" i="1"/>
  <c r="R439" i="1"/>
  <c r="R440" i="1"/>
  <c r="R1443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1731" i="1"/>
  <c r="R463" i="1"/>
  <c r="R464" i="1"/>
  <c r="R467" i="1"/>
  <c r="R468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7" i="1"/>
  <c r="R488" i="1"/>
  <c r="R490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8" i="1"/>
  <c r="R2819" i="1"/>
  <c r="R580" i="1"/>
  <c r="R581" i="1"/>
  <c r="R582" i="1"/>
  <c r="R583" i="1"/>
  <c r="R584" i="1"/>
  <c r="R585" i="1"/>
  <c r="R594" i="1"/>
  <c r="R595" i="1"/>
  <c r="R597" i="1"/>
  <c r="R602" i="1"/>
  <c r="R604" i="1"/>
  <c r="R605" i="1"/>
  <c r="R608" i="1"/>
  <c r="R609" i="1"/>
  <c r="R610" i="1"/>
  <c r="R611" i="1"/>
  <c r="R614" i="1"/>
  <c r="R615" i="1"/>
  <c r="R616" i="1"/>
  <c r="R617" i="1"/>
  <c r="R618" i="1"/>
  <c r="R619" i="1"/>
  <c r="R621" i="1"/>
  <c r="R639" i="1"/>
  <c r="R641" i="1"/>
  <c r="R650" i="1"/>
  <c r="R651" i="1"/>
  <c r="R657" i="1"/>
  <c r="R658" i="1"/>
  <c r="R659" i="1"/>
  <c r="R660" i="1"/>
  <c r="R661" i="1"/>
  <c r="R662" i="1"/>
  <c r="R666" i="1"/>
  <c r="R667" i="1"/>
  <c r="R669" i="1"/>
  <c r="R671" i="1"/>
  <c r="R674" i="1"/>
  <c r="R675" i="1"/>
  <c r="R676" i="1"/>
  <c r="R682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4" i="1"/>
  <c r="R709" i="1"/>
  <c r="R710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3" i="1"/>
  <c r="R734" i="1"/>
  <c r="R739" i="1"/>
  <c r="R741" i="1"/>
  <c r="R743" i="1"/>
  <c r="R746" i="1"/>
  <c r="R749" i="1"/>
  <c r="R752" i="1"/>
  <c r="R753" i="1"/>
  <c r="R755" i="1"/>
  <c r="R760" i="1"/>
  <c r="R762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6" i="1"/>
  <c r="R787" i="1"/>
  <c r="R788" i="1"/>
  <c r="R789" i="1"/>
  <c r="R790" i="1"/>
  <c r="R791" i="1"/>
  <c r="R796" i="1"/>
  <c r="R799" i="1"/>
  <c r="R800" i="1"/>
  <c r="R801" i="1"/>
  <c r="R803" i="1"/>
  <c r="R804" i="1"/>
  <c r="R810" i="1"/>
  <c r="R811" i="1"/>
  <c r="R814" i="1"/>
  <c r="R815" i="1"/>
  <c r="R816" i="1"/>
  <c r="R817" i="1"/>
  <c r="R818" i="1"/>
  <c r="R819" i="1"/>
  <c r="R820" i="1"/>
  <c r="R821" i="1"/>
  <c r="R822" i="1"/>
  <c r="R830" i="1"/>
  <c r="R831" i="1"/>
  <c r="R833" i="1"/>
  <c r="R834" i="1"/>
  <c r="R837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2591" i="1"/>
  <c r="R882" i="1"/>
  <c r="R884" i="1"/>
  <c r="R887" i="1"/>
  <c r="R888" i="1"/>
  <c r="R889" i="1"/>
  <c r="R890" i="1"/>
  <c r="R892" i="1"/>
  <c r="R893" i="1"/>
  <c r="R895" i="1"/>
  <c r="R896" i="1"/>
  <c r="R897" i="1"/>
  <c r="R898" i="1"/>
  <c r="R899" i="1"/>
  <c r="R900" i="1"/>
  <c r="R901" i="1"/>
  <c r="R902" i="1"/>
  <c r="R903" i="1"/>
  <c r="R905" i="1"/>
  <c r="R906" i="1"/>
  <c r="R909" i="1"/>
  <c r="R913" i="1"/>
  <c r="R915" i="1"/>
  <c r="R916" i="1"/>
  <c r="R917" i="1"/>
  <c r="R918" i="1"/>
  <c r="R919" i="1"/>
  <c r="R922" i="1"/>
  <c r="R924" i="1"/>
  <c r="R928" i="1"/>
  <c r="R929" i="1"/>
  <c r="R930" i="1"/>
  <c r="R931" i="1"/>
  <c r="R934" i="1"/>
  <c r="R937" i="1"/>
  <c r="R939" i="1"/>
  <c r="R940" i="1"/>
  <c r="R941" i="1"/>
  <c r="R947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8" i="1"/>
  <c r="R989" i="1"/>
  <c r="R990" i="1"/>
  <c r="R991" i="1"/>
  <c r="R992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2" i="1"/>
  <c r="R2947" i="1"/>
  <c r="R2461" i="1"/>
  <c r="R1053" i="1"/>
  <c r="R3176" i="1"/>
  <c r="R1055" i="1"/>
  <c r="R1056" i="1"/>
  <c r="R1057" i="1"/>
  <c r="R1058" i="1"/>
  <c r="R1059" i="1"/>
  <c r="R1060" i="1"/>
  <c r="R1061" i="1"/>
  <c r="R1062" i="1"/>
  <c r="R1063" i="1"/>
  <c r="R1066" i="1"/>
  <c r="R1065" i="1"/>
  <c r="R1064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434" i="1"/>
  <c r="R1125" i="1"/>
  <c r="R1126" i="1"/>
  <c r="R1127" i="1"/>
  <c r="R2171" i="1"/>
  <c r="R1129" i="1"/>
  <c r="R1130" i="1"/>
  <c r="R1131" i="1"/>
  <c r="R1132" i="1"/>
  <c r="R1133" i="1"/>
  <c r="R1134" i="1"/>
  <c r="R1135" i="1"/>
  <c r="R1136" i="1"/>
  <c r="R1137" i="1"/>
  <c r="R1138" i="1"/>
  <c r="R1139" i="1"/>
  <c r="R2269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323" i="1"/>
  <c r="R1166" i="1"/>
  <c r="R1167" i="1"/>
  <c r="R1168" i="1"/>
  <c r="R1169" i="1"/>
  <c r="R1261" i="1"/>
  <c r="R1171" i="1"/>
  <c r="R1170" i="1"/>
  <c r="R1173" i="1"/>
  <c r="R1174" i="1"/>
  <c r="R1175" i="1"/>
  <c r="R1624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616" i="1"/>
  <c r="R1216" i="1"/>
  <c r="R1217" i="1"/>
  <c r="R1219" i="1"/>
  <c r="R1220" i="1"/>
  <c r="R1221" i="1"/>
  <c r="R1222" i="1"/>
  <c r="R1223" i="1"/>
  <c r="R1218" i="1"/>
  <c r="R1224" i="1"/>
  <c r="R1226" i="1"/>
  <c r="R1227" i="1"/>
  <c r="R1228" i="1"/>
  <c r="R1229" i="1"/>
  <c r="R1230" i="1"/>
  <c r="R1225" i="1"/>
  <c r="R1233" i="1"/>
  <c r="R1650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31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124" i="1"/>
  <c r="R1262" i="1"/>
  <c r="R1263" i="1"/>
  <c r="R1264" i="1"/>
  <c r="R1265" i="1"/>
  <c r="R1172" i="1"/>
  <c r="R1267" i="1"/>
  <c r="R1268" i="1"/>
  <c r="R1269" i="1"/>
  <c r="R1270" i="1"/>
  <c r="R1271" i="1"/>
  <c r="R1272" i="1"/>
  <c r="R1273" i="1"/>
  <c r="R1274" i="1"/>
  <c r="R1275" i="1"/>
  <c r="R1276" i="1"/>
  <c r="R159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2154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627" i="1"/>
  <c r="R1324" i="1"/>
  <c r="R1325" i="1"/>
  <c r="R1326" i="1"/>
  <c r="R1327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266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3" i="1"/>
  <c r="R1394" i="1"/>
  <c r="R1395" i="1"/>
  <c r="R1396" i="1"/>
  <c r="R1397" i="1"/>
  <c r="R1398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651" i="1"/>
  <c r="R1414" i="1"/>
  <c r="R1415" i="1"/>
  <c r="R1416" i="1"/>
  <c r="R1417" i="1"/>
  <c r="R1418" i="1"/>
  <c r="R1419" i="1"/>
  <c r="R1420" i="1"/>
  <c r="R1421" i="1"/>
  <c r="R1422" i="1"/>
  <c r="R2160" i="1"/>
  <c r="R1424" i="1"/>
  <c r="R1425" i="1"/>
  <c r="R1426" i="1"/>
  <c r="R1427" i="1"/>
  <c r="R1165" i="1"/>
  <c r="R1429" i="1"/>
  <c r="R1430" i="1"/>
  <c r="R1431" i="1"/>
  <c r="R1432" i="1"/>
  <c r="R1433" i="1"/>
  <c r="R1277" i="1"/>
  <c r="R1435" i="1"/>
  <c r="R1436" i="1"/>
  <c r="R1437" i="1"/>
  <c r="R1438" i="1"/>
  <c r="R1439" i="1"/>
  <c r="R1440" i="1"/>
  <c r="R1441" i="1"/>
  <c r="R1442" i="1"/>
  <c r="R3751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80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3957" i="1"/>
  <c r="R1534" i="1"/>
  <c r="R1535" i="1"/>
  <c r="R1536" i="1"/>
  <c r="R1537" i="1"/>
  <c r="R1538" i="1"/>
  <c r="R1539" i="1"/>
  <c r="R1540" i="1"/>
  <c r="R1541" i="1"/>
  <c r="R1542" i="1"/>
  <c r="R1543" i="1"/>
  <c r="R1544" i="1"/>
  <c r="R1546" i="1"/>
  <c r="R1547" i="1"/>
  <c r="R2039" i="1"/>
  <c r="R1549" i="1"/>
  <c r="R1550" i="1"/>
  <c r="R2084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176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68" i="1"/>
  <c r="R1598" i="1"/>
  <c r="R1599" i="1"/>
  <c r="R1600" i="1"/>
  <c r="R1601" i="1"/>
  <c r="R1602" i="1"/>
  <c r="R1603" i="1"/>
  <c r="R1924" i="1"/>
  <c r="R1605" i="1"/>
  <c r="R1606" i="1"/>
  <c r="R1607" i="1"/>
  <c r="R1608" i="1"/>
  <c r="R1609" i="1"/>
  <c r="R1610" i="1"/>
  <c r="R1611" i="1"/>
  <c r="R1612" i="1"/>
  <c r="R1613" i="1"/>
  <c r="R1614" i="1"/>
  <c r="R1615" i="1"/>
  <c r="R2686" i="1"/>
  <c r="R1617" i="1"/>
  <c r="R1618" i="1"/>
  <c r="R1619" i="1"/>
  <c r="R1620" i="1"/>
  <c r="R1621" i="1"/>
  <c r="R1622" i="1"/>
  <c r="R1623" i="1"/>
  <c r="R1371" i="1"/>
  <c r="R1625" i="1"/>
  <c r="R1626" i="1"/>
  <c r="R1428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2051" i="1"/>
  <c r="R1645" i="1"/>
  <c r="R1646" i="1"/>
  <c r="R1647" i="1"/>
  <c r="R1648" i="1"/>
  <c r="R1649" i="1"/>
  <c r="R3701" i="1"/>
  <c r="R3980" i="1"/>
  <c r="R1652" i="1"/>
  <c r="R1653" i="1"/>
  <c r="R1654" i="1"/>
  <c r="R1655" i="1"/>
  <c r="R1656" i="1"/>
  <c r="R1657" i="1"/>
  <c r="R2277" i="1"/>
  <c r="R1659" i="1"/>
  <c r="R1660" i="1"/>
  <c r="R2402" i="1"/>
  <c r="R1662" i="1"/>
  <c r="R1663" i="1"/>
  <c r="R1664" i="1"/>
  <c r="R1665" i="1"/>
  <c r="R1666" i="1"/>
  <c r="R1667" i="1"/>
  <c r="R1668" i="1"/>
  <c r="R1669" i="1"/>
  <c r="R1670" i="1"/>
  <c r="R1671" i="1"/>
  <c r="R1672" i="1"/>
  <c r="R209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2153" i="1"/>
  <c r="R1721" i="1"/>
  <c r="R1722" i="1"/>
  <c r="R1723" i="1"/>
  <c r="R1724" i="1"/>
  <c r="R1725" i="1"/>
  <c r="R1726" i="1"/>
  <c r="R1727" i="1"/>
  <c r="R1728" i="1"/>
  <c r="R1729" i="1"/>
  <c r="R1730" i="1"/>
  <c r="R2255" i="1"/>
  <c r="R1732" i="1"/>
  <c r="R1733" i="1"/>
  <c r="R1734" i="1"/>
  <c r="R1735" i="1"/>
  <c r="R1736" i="1"/>
  <c r="R1737" i="1"/>
  <c r="R1738" i="1"/>
  <c r="R1739" i="1"/>
  <c r="R1740" i="1"/>
  <c r="R1741" i="1"/>
  <c r="R2006" i="1"/>
  <c r="R1743" i="1"/>
  <c r="R1744" i="1"/>
  <c r="R1745" i="1"/>
  <c r="R1746" i="1"/>
  <c r="R1747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20" i="1"/>
  <c r="R1777" i="1"/>
  <c r="R1778" i="1"/>
  <c r="R1779" i="1"/>
  <c r="R1780" i="1"/>
  <c r="R1781" i="1"/>
  <c r="R1782" i="1"/>
  <c r="R1783" i="1"/>
  <c r="R1784" i="1"/>
  <c r="R1833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45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776" i="1"/>
  <c r="R1829" i="1"/>
  <c r="R1830" i="1"/>
  <c r="R1831" i="1"/>
  <c r="R1832" i="1"/>
  <c r="R1931" i="1"/>
  <c r="R1834" i="1"/>
  <c r="R1835" i="1"/>
  <c r="R1836" i="1"/>
  <c r="R1837" i="1"/>
  <c r="R1838" i="1"/>
  <c r="R1839" i="1"/>
  <c r="R1840" i="1"/>
  <c r="R1841" i="1"/>
  <c r="R1842" i="1"/>
  <c r="R1843" i="1"/>
  <c r="R1844" i="1"/>
  <c r="R1941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2405" i="1"/>
  <c r="R1925" i="1"/>
  <c r="R1926" i="1"/>
  <c r="R1927" i="1"/>
  <c r="R1928" i="1"/>
  <c r="R1929" i="1"/>
  <c r="R1930" i="1"/>
  <c r="R1954" i="1"/>
  <c r="R1932" i="1"/>
  <c r="R1933" i="1"/>
  <c r="R1934" i="1"/>
  <c r="R1935" i="1"/>
  <c r="R1936" i="1"/>
  <c r="R1937" i="1"/>
  <c r="R1938" i="1"/>
  <c r="R1939" i="1"/>
  <c r="R1940" i="1"/>
  <c r="R2830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2930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1742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1128" i="1"/>
  <c r="R2029" i="1"/>
  <c r="R2030" i="1"/>
  <c r="R2031" i="1"/>
  <c r="R1140" i="1"/>
  <c r="R2034" i="1"/>
  <c r="R2035" i="1"/>
  <c r="R2036" i="1"/>
  <c r="R2037" i="1"/>
  <c r="R2038" i="1"/>
  <c r="R1302" i="1"/>
  <c r="R2040" i="1"/>
  <c r="R2041" i="1"/>
  <c r="R2042" i="1"/>
  <c r="R2043" i="1"/>
  <c r="R2044" i="1"/>
  <c r="R2045" i="1"/>
  <c r="R2046" i="1"/>
  <c r="R2047" i="1"/>
  <c r="R2048" i="1"/>
  <c r="R2049" i="1"/>
  <c r="R2050" i="1"/>
  <c r="R116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1548" i="1"/>
  <c r="R2085" i="1"/>
  <c r="R2086" i="1"/>
  <c r="R2087" i="1"/>
  <c r="R2088" i="1"/>
  <c r="R2089" i="1"/>
  <c r="R2090" i="1"/>
  <c r="R2091" i="1"/>
  <c r="R2092" i="1"/>
  <c r="R251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592" i="1"/>
  <c r="R1551" i="1"/>
  <c r="R2155" i="1"/>
  <c r="R2156" i="1"/>
  <c r="R2157" i="1"/>
  <c r="R2158" i="1"/>
  <c r="R2159" i="1"/>
  <c r="R1658" i="1"/>
  <c r="R2161" i="1"/>
  <c r="R2162" i="1"/>
  <c r="R2163" i="1"/>
  <c r="R2164" i="1"/>
  <c r="R2165" i="1"/>
  <c r="R2166" i="1"/>
  <c r="R2167" i="1"/>
  <c r="R2168" i="1"/>
  <c r="R2169" i="1"/>
  <c r="R2170" i="1"/>
  <c r="R166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9" i="1"/>
  <c r="R2215" i="1"/>
  <c r="R2216" i="1"/>
  <c r="R2217" i="1"/>
  <c r="R2218" i="1"/>
  <c r="R2214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597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1828" i="1"/>
  <c r="R2270" i="1"/>
  <c r="R2271" i="1"/>
  <c r="R2272" i="1"/>
  <c r="R2273" i="1"/>
  <c r="R2274" i="1"/>
  <c r="R2275" i="1"/>
  <c r="R2276" i="1"/>
  <c r="R2028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032" i="1"/>
  <c r="R2403" i="1"/>
  <c r="R2404" i="1"/>
  <c r="R462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886" i="1"/>
  <c r="R3616" i="1"/>
  <c r="R2459" i="1"/>
  <c r="R2460" i="1"/>
  <c r="R2898" i="1"/>
  <c r="R2462" i="1"/>
  <c r="R2463" i="1"/>
  <c r="R2464" i="1"/>
  <c r="R2465" i="1"/>
  <c r="R2466" i="1"/>
  <c r="R2467" i="1"/>
  <c r="R3470" i="1"/>
  <c r="R2469" i="1"/>
  <c r="R2470" i="1"/>
  <c r="R2924" i="1"/>
  <c r="R2472" i="1"/>
  <c r="R2473" i="1"/>
  <c r="R2474" i="1"/>
  <c r="R2475" i="1"/>
  <c r="R2476" i="1"/>
  <c r="R2477" i="1"/>
  <c r="R2488" i="1"/>
  <c r="R2502" i="1"/>
  <c r="R2509" i="1"/>
  <c r="R2510" i="1"/>
  <c r="R2511" i="1"/>
  <c r="R2520" i="1"/>
  <c r="R2532" i="1"/>
  <c r="R2540" i="1"/>
  <c r="R2541" i="1"/>
  <c r="R2542" i="1"/>
  <c r="R2546" i="1"/>
  <c r="R2552" i="1"/>
  <c r="R2560" i="1"/>
  <c r="R2584" i="1"/>
  <c r="R2586" i="1"/>
  <c r="R2590" i="1"/>
  <c r="R1644" i="1"/>
  <c r="R2593" i="1"/>
  <c r="R2594" i="1"/>
  <c r="R2595" i="1"/>
  <c r="R1673" i="1"/>
  <c r="R2598" i="1"/>
  <c r="R2599" i="1"/>
  <c r="R2605" i="1"/>
  <c r="R2607" i="1"/>
  <c r="R2610" i="1"/>
  <c r="R2613" i="1"/>
  <c r="R2614" i="1"/>
  <c r="R2616" i="1"/>
  <c r="R2618" i="1"/>
  <c r="R2619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8" i="1"/>
  <c r="R3193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825" i="1"/>
  <c r="R2661" i="1"/>
  <c r="R2662" i="1"/>
  <c r="R2663" i="1"/>
  <c r="R2666" i="1"/>
  <c r="R2667" i="1"/>
  <c r="R2679" i="1"/>
  <c r="R2680" i="1"/>
  <c r="R2682" i="1"/>
  <c r="R2683" i="1"/>
  <c r="R2684" i="1"/>
  <c r="R2685" i="1"/>
  <c r="R3284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10" i="1"/>
  <c r="R2713" i="1"/>
  <c r="R2718" i="1"/>
  <c r="R2721" i="1"/>
  <c r="R2722" i="1"/>
  <c r="R2724" i="1"/>
  <c r="R2725" i="1"/>
  <c r="R2726" i="1"/>
  <c r="R2727" i="1"/>
  <c r="R2728" i="1"/>
  <c r="R2729" i="1"/>
  <c r="R2730" i="1"/>
  <c r="R2731" i="1"/>
  <c r="R2732" i="1"/>
  <c r="R2913" i="1"/>
  <c r="R2754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7" i="1"/>
  <c r="R2808" i="1"/>
  <c r="R2810" i="1"/>
  <c r="R2842" i="1"/>
  <c r="R2845" i="1"/>
  <c r="R2859" i="1"/>
  <c r="R2872" i="1"/>
  <c r="R2874" i="1"/>
  <c r="R2875" i="1"/>
  <c r="R2877" i="1"/>
  <c r="R2879" i="1"/>
  <c r="R2880" i="1"/>
  <c r="R2881" i="1"/>
  <c r="R2882" i="1"/>
  <c r="R2883" i="1"/>
  <c r="R2884" i="1"/>
  <c r="R2885" i="1"/>
  <c r="R2896" i="1"/>
  <c r="R2887" i="1"/>
  <c r="R2888" i="1"/>
  <c r="R2891" i="1"/>
  <c r="R2893" i="1"/>
  <c r="R579" i="1"/>
  <c r="R2892" i="1"/>
  <c r="R2897" i="1"/>
  <c r="R2844" i="1"/>
  <c r="R2899" i="1"/>
  <c r="R2900" i="1"/>
  <c r="R2901" i="1"/>
  <c r="R2990" i="1"/>
  <c r="R2903" i="1"/>
  <c r="R2904" i="1"/>
  <c r="R2905" i="1"/>
  <c r="R2906" i="1"/>
  <c r="R2907" i="1"/>
  <c r="R2908" i="1"/>
  <c r="R2909" i="1"/>
  <c r="R2910" i="1"/>
  <c r="R2911" i="1"/>
  <c r="R2902" i="1"/>
  <c r="R4880" i="1"/>
  <c r="R2822" i="1"/>
  <c r="R2915" i="1"/>
  <c r="R2916" i="1"/>
  <c r="R2917" i="1"/>
  <c r="R2918" i="1"/>
  <c r="R2919" i="1"/>
  <c r="R2920" i="1"/>
  <c r="R2921" i="1"/>
  <c r="R2922" i="1"/>
  <c r="R2923" i="1"/>
  <c r="R2933" i="1"/>
  <c r="R2925" i="1"/>
  <c r="R2926" i="1"/>
  <c r="R2927" i="1"/>
  <c r="R2928" i="1"/>
  <c r="R2851" i="1"/>
  <c r="R785" i="1"/>
  <c r="R2931" i="1"/>
  <c r="R2932" i="1"/>
  <c r="R2659" i="1"/>
  <c r="R2934" i="1"/>
  <c r="R2935" i="1"/>
  <c r="R2936" i="1"/>
  <c r="R2937" i="1"/>
  <c r="R2938" i="1"/>
  <c r="R2939" i="1"/>
  <c r="R2895" i="1"/>
  <c r="R2941" i="1"/>
  <c r="R2942" i="1"/>
  <c r="R2943" i="1"/>
  <c r="R2944" i="1"/>
  <c r="R2945" i="1"/>
  <c r="R2946" i="1"/>
  <c r="R2929" i="1"/>
  <c r="R2948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70" i="1"/>
  <c r="R2971" i="1"/>
  <c r="R2972" i="1"/>
  <c r="R2974" i="1"/>
  <c r="R2975" i="1"/>
  <c r="R2976" i="1"/>
  <c r="R1050" i="1"/>
  <c r="R2979" i="1"/>
  <c r="R2980" i="1"/>
  <c r="R2981" i="1"/>
  <c r="R2982" i="1"/>
  <c r="R2984" i="1"/>
  <c r="R2985" i="1"/>
  <c r="R2986" i="1"/>
  <c r="R2987" i="1"/>
  <c r="R2988" i="1"/>
  <c r="R2989" i="1"/>
  <c r="R3654" i="1"/>
  <c r="R2991" i="1"/>
  <c r="R2992" i="1"/>
  <c r="R2993" i="1"/>
  <c r="R2994" i="1"/>
  <c r="R2995" i="1"/>
  <c r="R2996" i="1"/>
  <c r="R2997" i="1"/>
  <c r="R2998" i="1"/>
  <c r="R3001" i="1"/>
  <c r="R3002" i="1"/>
  <c r="R3003" i="1"/>
  <c r="R3005" i="1"/>
  <c r="R3007" i="1"/>
  <c r="R3008" i="1"/>
  <c r="R3009" i="1"/>
  <c r="R3011" i="1"/>
  <c r="R3012" i="1"/>
  <c r="R3013" i="1"/>
  <c r="R3014" i="1"/>
  <c r="R3015" i="1"/>
  <c r="R3016" i="1"/>
  <c r="R3018" i="1"/>
  <c r="R3020" i="1"/>
  <c r="R3021" i="1"/>
  <c r="R3023" i="1"/>
  <c r="R3024" i="1"/>
  <c r="R3025" i="1"/>
  <c r="R3026" i="1"/>
  <c r="R3027" i="1"/>
  <c r="R3029" i="1"/>
  <c r="R3030" i="1"/>
  <c r="R3031" i="1"/>
  <c r="R3032" i="1"/>
  <c r="R3033" i="1"/>
  <c r="R3035" i="1"/>
  <c r="R3038" i="1"/>
  <c r="R3042" i="1"/>
  <c r="R3044" i="1"/>
  <c r="R3045" i="1"/>
  <c r="R3046" i="1"/>
  <c r="R3047" i="1"/>
  <c r="R3049" i="1"/>
  <c r="R3050" i="1"/>
  <c r="R3051" i="1"/>
  <c r="R3052" i="1"/>
  <c r="R3053" i="1"/>
  <c r="R3054" i="1"/>
  <c r="R3056" i="1"/>
  <c r="R3057" i="1"/>
  <c r="R3058" i="1"/>
  <c r="R3060" i="1"/>
  <c r="R3061" i="1"/>
  <c r="R3062" i="1"/>
  <c r="R3069" i="1"/>
  <c r="R3070" i="1"/>
  <c r="R3077" i="1"/>
  <c r="R3083" i="1"/>
  <c r="R3084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660" i="1"/>
  <c r="R3107" i="1"/>
  <c r="R3110" i="1"/>
  <c r="R3111" i="1"/>
  <c r="R3112" i="1"/>
  <c r="R3113" i="1"/>
  <c r="R3114" i="1"/>
  <c r="R3115" i="1"/>
  <c r="R3116" i="1"/>
  <c r="R3117" i="1"/>
  <c r="R3118" i="1"/>
  <c r="R3124" i="1"/>
  <c r="R3126" i="1"/>
  <c r="R3127" i="1"/>
  <c r="R3128" i="1"/>
  <c r="R3130" i="1"/>
  <c r="R3136" i="1"/>
  <c r="R3137" i="1"/>
  <c r="R3139" i="1"/>
  <c r="R3141" i="1"/>
  <c r="R3142" i="1"/>
  <c r="R3145" i="1"/>
  <c r="R3146" i="1"/>
  <c r="R3147" i="1"/>
  <c r="R3148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2940" i="1"/>
  <c r="R3177" i="1"/>
  <c r="R3182" i="1"/>
  <c r="R3183" i="1"/>
  <c r="R3184" i="1"/>
  <c r="R3349" i="1"/>
  <c r="R3186" i="1"/>
  <c r="R3187" i="1"/>
  <c r="R3188" i="1"/>
  <c r="R3189" i="1"/>
  <c r="R3190" i="1"/>
  <c r="R3191" i="1"/>
  <c r="R3192" i="1"/>
  <c r="R3432" i="1"/>
  <c r="R3194" i="1"/>
  <c r="R3195" i="1"/>
  <c r="R3196" i="1"/>
  <c r="R3197" i="1"/>
  <c r="R3198" i="1"/>
  <c r="R3199" i="1"/>
  <c r="R3200" i="1"/>
  <c r="R3201" i="1"/>
  <c r="R3202" i="1"/>
  <c r="R3203" i="1"/>
  <c r="R3205" i="1"/>
  <c r="R3207" i="1"/>
  <c r="R3208" i="1"/>
  <c r="R3210" i="1"/>
  <c r="R3211" i="1"/>
  <c r="R3212" i="1"/>
  <c r="R3213" i="1"/>
  <c r="R3214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6" i="1"/>
  <c r="R3238" i="1"/>
  <c r="R3239" i="1"/>
  <c r="R3240" i="1"/>
  <c r="R3241" i="1"/>
  <c r="R3243" i="1"/>
  <c r="R3244" i="1"/>
  <c r="R3246" i="1"/>
  <c r="R3247" i="1"/>
  <c r="R3248" i="1"/>
  <c r="R3251" i="1"/>
  <c r="R3252" i="1"/>
  <c r="R3253" i="1"/>
  <c r="R3254" i="1"/>
  <c r="R3255" i="1"/>
  <c r="R3256" i="1"/>
  <c r="R3257" i="1"/>
  <c r="R3258" i="1"/>
  <c r="R3259" i="1"/>
  <c r="R3261" i="1"/>
  <c r="R3262" i="1"/>
  <c r="R3263" i="1"/>
  <c r="R3264" i="1"/>
  <c r="R3265" i="1"/>
  <c r="R3267" i="1"/>
  <c r="R3270" i="1"/>
  <c r="R3274" i="1"/>
  <c r="R3275" i="1"/>
  <c r="R3276" i="1"/>
  <c r="R3277" i="1"/>
  <c r="R3278" i="1"/>
  <c r="R3279" i="1"/>
  <c r="R3280" i="1"/>
  <c r="R3281" i="1"/>
  <c r="R3283" i="1"/>
  <c r="R3285" i="1"/>
  <c r="R3287" i="1"/>
  <c r="R3288" i="1"/>
  <c r="R3289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10" i="1"/>
  <c r="R3311" i="1"/>
  <c r="R3312" i="1"/>
  <c r="R3313" i="1"/>
  <c r="R3314" i="1"/>
  <c r="R3315" i="1"/>
  <c r="R3316" i="1"/>
  <c r="R3317" i="1"/>
  <c r="R3318" i="1"/>
  <c r="R3319" i="1"/>
  <c r="R3320" i="1"/>
  <c r="R3326" i="1"/>
  <c r="R3327" i="1"/>
  <c r="R3328" i="1"/>
  <c r="R3329" i="1"/>
  <c r="R3330" i="1"/>
  <c r="R3331" i="1"/>
  <c r="R3332" i="1"/>
  <c r="R3333" i="1"/>
  <c r="R3334" i="1"/>
  <c r="R3335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50" i="1"/>
  <c r="R3351" i="1"/>
  <c r="R3352" i="1"/>
  <c r="R3353" i="1"/>
  <c r="R3355" i="1"/>
  <c r="R3356" i="1"/>
  <c r="R3357" i="1"/>
  <c r="R3358" i="1"/>
  <c r="R3359" i="1"/>
  <c r="R3362" i="1"/>
  <c r="R3364" i="1"/>
  <c r="R3365" i="1"/>
  <c r="R3366" i="1"/>
  <c r="R3368" i="1"/>
  <c r="R3369" i="1"/>
  <c r="R3370" i="1"/>
  <c r="R3371" i="1"/>
  <c r="R3372" i="1"/>
  <c r="R3373" i="1"/>
  <c r="R3374" i="1"/>
  <c r="R3375" i="1"/>
  <c r="R3376" i="1"/>
  <c r="R3377" i="1"/>
  <c r="R3378" i="1"/>
  <c r="R3380" i="1"/>
  <c r="R3382" i="1"/>
  <c r="R3384" i="1"/>
  <c r="R3386" i="1"/>
  <c r="R3389" i="1"/>
  <c r="R3391" i="1"/>
  <c r="R3392" i="1"/>
  <c r="R3393" i="1"/>
  <c r="R3394" i="1"/>
  <c r="R3395" i="1"/>
  <c r="R3396" i="1"/>
  <c r="R3397" i="1"/>
  <c r="R3399" i="1"/>
  <c r="R3401" i="1"/>
  <c r="R3402" i="1"/>
  <c r="R3406" i="1"/>
  <c r="R3408" i="1"/>
  <c r="R3409" i="1"/>
  <c r="R3410" i="1"/>
  <c r="R3411" i="1"/>
  <c r="R3412" i="1"/>
  <c r="R3414" i="1"/>
  <c r="R3415" i="1"/>
  <c r="R3416" i="1"/>
  <c r="R3417" i="1"/>
  <c r="R3418" i="1"/>
  <c r="R3419" i="1"/>
  <c r="R3420" i="1"/>
  <c r="R3421" i="1"/>
  <c r="R3422" i="1"/>
  <c r="R3426" i="1"/>
  <c r="R3427" i="1"/>
  <c r="R3428" i="1"/>
  <c r="R3429" i="1"/>
  <c r="R3430" i="1"/>
  <c r="R3431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63" i="1"/>
  <c r="R3464" i="1"/>
  <c r="R3466" i="1"/>
  <c r="R3468" i="1"/>
  <c r="R3471" i="1"/>
  <c r="R3472" i="1"/>
  <c r="R3473" i="1"/>
  <c r="R2812" i="1"/>
  <c r="R3475" i="1"/>
  <c r="R3477" i="1"/>
  <c r="R3484" i="1"/>
  <c r="R3485" i="1"/>
  <c r="R3486" i="1"/>
  <c r="R3487" i="1"/>
  <c r="R3488" i="1"/>
  <c r="R3492" i="1"/>
  <c r="R3493" i="1"/>
  <c r="R3495" i="1"/>
  <c r="R3496" i="1"/>
  <c r="R3497" i="1"/>
  <c r="R3499" i="1"/>
  <c r="R3500" i="1"/>
  <c r="R3504" i="1"/>
  <c r="R3505" i="1"/>
  <c r="R3506" i="1"/>
  <c r="R3513" i="1"/>
  <c r="R3514" i="1"/>
  <c r="R3515" i="1"/>
  <c r="R3517" i="1"/>
  <c r="R3518" i="1"/>
  <c r="R3521" i="1"/>
  <c r="R3526" i="1"/>
  <c r="R3527" i="1"/>
  <c r="R3529" i="1"/>
  <c r="R3530" i="1"/>
  <c r="R3532" i="1"/>
  <c r="R3533" i="1"/>
  <c r="R3538" i="1"/>
  <c r="R3541" i="1"/>
  <c r="R3542" i="1"/>
  <c r="R3543" i="1"/>
  <c r="R3547" i="1"/>
  <c r="R3548" i="1"/>
  <c r="R3550" i="1"/>
  <c r="R3552" i="1"/>
  <c r="R3553" i="1"/>
  <c r="R3554" i="1"/>
  <c r="R3557" i="1"/>
  <c r="R3558" i="1"/>
  <c r="R3559" i="1"/>
  <c r="R3560" i="1"/>
  <c r="R3561" i="1"/>
  <c r="R3562" i="1"/>
  <c r="R3563" i="1"/>
  <c r="R3564" i="1"/>
  <c r="R3565" i="1"/>
  <c r="R3567" i="1"/>
  <c r="R3568" i="1"/>
  <c r="R3572" i="1"/>
  <c r="R3578" i="1"/>
  <c r="R3579" i="1"/>
  <c r="R3580" i="1"/>
  <c r="R3581" i="1"/>
  <c r="R3582" i="1"/>
  <c r="R3583" i="1"/>
  <c r="R3584" i="1"/>
  <c r="R3585" i="1"/>
  <c r="R3586" i="1"/>
  <c r="R3587" i="1"/>
  <c r="R4443" i="1"/>
  <c r="R3589" i="1"/>
  <c r="R3591" i="1"/>
  <c r="R3593" i="1"/>
  <c r="R3977" i="1"/>
  <c r="R3595" i="1"/>
  <c r="R3596" i="1"/>
  <c r="R3599" i="1"/>
  <c r="R3600" i="1"/>
  <c r="R3601" i="1"/>
  <c r="R3602" i="1"/>
  <c r="R3603" i="1"/>
  <c r="R3604" i="1"/>
  <c r="R3605" i="1"/>
  <c r="R3978" i="1"/>
  <c r="R3607" i="1"/>
  <c r="R3608" i="1"/>
  <c r="R3609" i="1"/>
  <c r="R3986" i="1"/>
  <c r="R3611" i="1"/>
  <c r="R3612" i="1"/>
  <c r="R3613" i="1"/>
  <c r="R3614" i="1"/>
  <c r="R3615" i="1"/>
  <c r="R2914" i="1"/>
  <c r="R3617" i="1"/>
  <c r="R3618" i="1"/>
  <c r="R3619" i="1"/>
  <c r="R3620" i="1"/>
  <c r="R4510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3" i="1"/>
  <c r="R3644" i="1"/>
  <c r="R3645" i="1"/>
  <c r="R3646" i="1"/>
  <c r="R3647" i="1"/>
  <c r="R3648" i="1"/>
  <c r="R3649" i="1"/>
  <c r="R3650" i="1"/>
  <c r="R3651" i="1"/>
  <c r="R3652" i="1"/>
  <c r="R3653" i="1"/>
  <c r="R4857" i="1"/>
  <c r="R3655" i="1"/>
  <c r="R3656" i="1"/>
  <c r="R3657" i="1"/>
  <c r="R3658" i="1"/>
  <c r="R3659" i="1"/>
  <c r="R4858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1234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6" i="1"/>
  <c r="R3747" i="1"/>
  <c r="R3748" i="1"/>
  <c r="R3749" i="1"/>
  <c r="Q3749" i="1"/>
  <c r="AJ3749" i="1"/>
  <c r="Q3744" i="1"/>
  <c r="AJ3748" i="1"/>
  <c r="Q3748" i="1"/>
  <c r="AJ3747" i="1"/>
  <c r="Q3747" i="1"/>
  <c r="AJ3746" i="1"/>
  <c r="Q3746" i="1"/>
  <c r="AJ3744" i="1"/>
  <c r="AJ3745" i="1"/>
  <c r="T3745" i="1"/>
  <c r="Q3745" i="1"/>
  <c r="R3745" i="1" s="1"/>
  <c r="Q3742" i="1" l="1"/>
  <c r="Q3743" i="1"/>
  <c r="Q3741" i="1" l="1"/>
  <c r="AJ3741" i="1"/>
  <c r="Q3739" i="1" l="1"/>
  <c r="AJ3739" i="1"/>
  <c r="Q3740" i="1"/>
  <c r="AJ3740" i="1"/>
  <c r="AJ3737" i="1"/>
  <c r="AJ3738" i="1"/>
  <c r="Q3737" i="1"/>
  <c r="Q3738" i="1"/>
  <c r="AJ3732" i="1" l="1"/>
  <c r="AJ3733" i="1"/>
  <c r="AJ3734" i="1"/>
  <c r="AJ3735" i="1"/>
  <c r="AJ3736" i="1"/>
  <c r="Q3732" i="1"/>
  <c r="Q3733" i="1"/>
  <c r="Q3734" i="1"/>
  <c r="Q3735" i="1"/>
  <c r="Q3736" i="1"/>
  <c r="AJ3731" i="1" l="1"/>
  <c r="Q3731" i="1"/>
  <c r="Q3730" i="1" l="1"/>
  <c r="AJ3730" i="1"/>
  <c r="Q3729" i="1" l="1"/>
  <c r="AJ3729" i="1"/>
  <c r="Q3728" i="1" l="1"/>
  <c r="AJ3728" i="1"/>
  <c r="Q3727" i="1"/>
  <c r="AJ3727" i="1"/>
  <c r="Q3726" i="1"/>
  <c r="AJ3726" i="1"/>
  <c r="Q3725" i="1" l="1"/>
  <c r="AJ3725" i="1"/>
  <c r="Q3724" i="1"/>
  <c r="AJ3724" i="1"/>
  <c r="AC69" i="2" l="1"/>
  <c r="Q3723" i="1"/>
  <c r="AJ3723" i="1"/>
  <c r="AJ3722" i="1"/>
  <c r="Q3722" i="1"/>
  <c r="Q3721" i="1" l="1"/>
  <c r="AJ3721" i="1"/>
  <c r="Q3720" i="1" l="1"/>
  <c r="AJ3720" i="1"/>
  <c r="AJ3719" i="1" l="1"/>
  <c r="Q3719" i="1"/>
  <c r="AJ3718" i="1"/>
  <c r="Q3718" i="1"/>
  <c r="AJ3717" i="1"/>
  <c r="Q3717" i="1"/>
  <c r="AJ3716" i="1"/>
  <c r="Q3716" i="1"/>
  <c r="AJ3715" i="1"/>
  <c r="Q3715" i="1"/>
  <c r="AJ3714" i="1"/>
  <c r="Q3714" i="1"/>
  <c r="Q3713" i="1" l="1"/>
  <c r="AJ3713" i="1"/>
  <c r="Q3712" i="1"/>
  <c r="AJ3712" i="1"/>
  <c r="AJ3711" i="1"/>
  <c r="Q3711" i="1"/>
  <c r="AJ3710" i="1"/>
  <c r="Q3710" i="1"/>
  <c r="AJ3709" i="1"/>
  <c r="Q3709" i="1"/>
  <c r="AJ3707" i="1"/>
  <c r="AJ3708" i="1"/>
  <c r="Q3708" i="1"/>
  <c r="Q3707" i="1"/>
  <c r="Q3706" i="1"/>
  <c r="AJ3706" i="1"/>
  <c r="AJ3705" i="1"/>
  <c r="Q3705" i="1"/>
  <c r="Q3704" i="1"/>
  <c r="AJ3704" i="1"/>
  <c r="AJ3703" i="1"/>
  <c r="Q3703" i="1"/>
  <c r="Q3702" i="1"/>
  <c r="AJ3702" i="1"/>
  <c r="AJ1234" i="1"/>
  <c r="AI1234" i="1"/>
  <c r="Q1234" i="1"/>
  <c r="Q3700" i="1"/>
  <c r="AJ3700" i="1"/>
  <c r="Q3699" i="1" l="1"/>
  <c r="AJ3699" i="1"/>
  <c r="Q3698" i="1"/>
  <c r="AJ3698" i="1"/>
  <c r="AJ3697" i="1"/>
  <c r="Q3697" i="1"/>
  <c r="Q3696" i="1"/>
  <c r="AJ3696" i="1"/>
  <c r="AJ3691" i="1"/>
  <c r="AJ3692" i="1"/>
  <c r="AJ3693" i="1"/>
  <c r="AJ3694" i="1"/>
  <c r="AJ3695" i="1"/>
  <c r="Q3693" i="1"/>
  <c r="Q3694" i="1"/>
  <c r="Q3695" i="1"/>
  <c r="Q3692" i="1"/>
  <c r="AJ3689" i="1"/>
  <c r="AJ3690" i="1"/>
  <c r="Q3689" i="1"/>
  <c r="Q3690" i="1"/>
  <c r="Q3691" i="1"/>
  <c r="AJ3687" i="1"/>
  <c r="AJ3688" i="1"/>
  <c r="Q3687" i="1"/>
  <c r="Q3688" i="1"/>
  <c r="AJ3686" i="1"/>
  <c r="Q3686" i="1"/>
  <c r="AJ3685" i="1"/>
  <c r="Q3685" i="1"/>
  <c r="Q3684" i="1"/>
  <c r="AJ3684" i="1"/>
  <c r="AJ3683" i="1"/>
  <c r="Q3683" i="1"/>
  <c r="AJ3682" i="1"/>
  <c r="Q3682" i="1"/>
  <c r="AJ3681" i="1"/>
  <c r="Q3681" i="1"/>
  <c r="AJ3680" i="1" l="1"/>
  <c r="Q3680" i="1"/>
  <c r="AJ3679" i="1"/>
  <c r="Q3679" i="1"/>
  <c r="AJ3678" i="1"/>
  <c r="Q3678" i="1"/>
  <c r="AJ3677" i="1"/>
  <c r="Q3677" i="1"/>
  <c r="AJ3676" i="1" l="1"/>
  <c r="Q3676" i="1" l="1"/>
  <c r="Q3675" i="1" l="1"/>
  <c r="AJ3675" i="1"/>
  <c r="AJ3674" i="1"/>
  <c r="Q3674" i="1"/>
  <c r="AJ3672" i="1" l="1"/>
  <c r="AJ3673" i="1"/>
  <c r="Q3672" i="1"/>
  <c r="Q3673" i="1"/>
  <c r="AI779" i="1" l="1"/>
  <c r="AI776" i="1"/>
  <c r="AI1311" i="1"/>
  <c r="AI426" i="1"/>
  <c r="AI398" i="1"/>
  <c r="AJ3671" i="1"/>
  <c r="Q3671" i="1"/>
  <c r="AJ3670" i="1"/>
  <c r="Q3670" i="1"/>
  <c r="AJ3669" i="1"/>
  <c r="Q3669" i="1"/>
  <c r="Q3668" i="1"/>
  <c r="AJ3668" i="1"/>
  <c r="Q3667" i="1" l="1"/>
  <c r="AJ3667" i="1"/>
  <c r="Q3666" i="1"/>
  <c r="AJ3666" i="1"/>
  <c r="AJ3665" i="1"/>
  <c r="Q3665" i="1"/>
  <c r="Q3664" i="1"/>
  <c r="AJ3664" i="1"/>
  <c r="Q3663" i="1"/>
  <c r="AJ3663" i="1"/>
  <c r="Q3662" i="1"/>
  <c r="AJ3662" i="1"/>
  <c r="Q3661" i="1"/>
  <c r="AJ3661" i="1"/>
  <c r="J8" i="1" l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841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431" i="1"/>
  <c r="J327" i="1"/>
  <c r="J328" i="1"/>
  <c r="J329" i="1"/>
  <c r="J330" i="1"/>
  <c r="J331" i="1"/>
  <c r="J332" i="1"/>
  <c r="J333" i="1"/>
  <c r="J334" i="1"/>
  <c r="J441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881" i="1"/>
  <c r="J432" i="1"/>
  <c r="J433" i="1"/>
  <c r="J434" i="1"/>
  <c r="J435" i="1"/>
  <c r="J436" i="1"/>
  <c r="J437" i="1"/>
  <c r="J438" i="1"/>
  <c r="J439" i="1"/>
  <c r="J440" i="1"/>
  <c r="J1443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1731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281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3474" i="1"/>
  <c r="J786" i="1"/>
  <c r="J787" i="1"/>
  <c r="J788" i="1"/>
  <c r="J789" i="1"/>
  <c r="J790" i="1"/>
  <c r="J791" i="1"/>
  <c r="J792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151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259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2" i="1"/>
  <c r="J2947" i="1"/>
  <c r="J2461" i="1"/>
  <c r="J1053" i="1"/>
  <c r="J3176" i="1"/>
  <c r="J1055" i="1"/>
  <c r="J1056" i="1"/>
  <c r="J1057" i="1"/>
  <c r="J1058" i="1"/>
  <c r="J1059" i="1"/>
  <c r="J1060" i="1"/>
  <c r="J1061" i="1"/>
  <c r="J1062" i="1"/>
  <c r="J1063" i="1"/>
  <c r="J1066" i="1"/>
  <c r="J1065" i="1"/>
  <c r="J1064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434" i="1"/>
  <c r="J1125" i="1"/>
  <c r="J1126" i="1"/>
  <c r="J1127" i="1"/>
  <c r="J2171" i="1"/>
  <c r="J1129" i="1"/>
  <c r="J1130" i="1"/>
  <c r="J1131" i="1"/>
  <c r="J1132" i="1"/>
  <c r="J1133" i="1"/>
  <c r="J1134" i="1"/>
  <c r="J1135" i="1"/>
  <c r="J1136" i="1"/>
  <c r="J1137" i="1"/>
  <c r="J1138" i="1"/>
  <c r="J1139" i="1"/>
  <c r="J2269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323" i="1"/>
  <c r="J1166" i="1"/>
  <c r="J1167" i="1"/>
  <c r="J1168" i="1"/>
  <c r="J1169" i="1"/>
  <c r="J1261" i="1"/>
  <c r="J1171" i="1"/>
  <c r="J1170" i="1"/>
  <c r="J1173" i="1"/>
  <c r="J1174" i="1"/>
  <c r="J1175" i="1"/>
  <c r="J1624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616" i="1"/>
  <c r="J1216" i="1"/>
  <c r="J1217" i="1"/>
  <c r="J1219" i="1"/>
  <c r="J1220" i="1"/>
  <c r="J1221" i="1"/>
  <c r="J1222" i="1"/>
  <c r="J1223" i="1"/>
  <c r="J1218" i="1"/>
  <c r="J1224" i="1"/>
  <c r="J1226" i="1"/>
  <c r="J1227" i="1"/>
  <c r="J1228" i="1"/>
  <c r="J1229" i="1"/>
  <c r="J1230" i="1"/>
  <c r="J1225" i="1"/>
  <c r="J1232" i="1"/>
  <c r="J1233" i="1"/>
  <c r="J1650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31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124" i="1"/>
  <c r="J1262" i="1"/>
  <c r="J1263" i="1"/>
  <c r="J1264" i="1"/>
  <c r="J1265" i="1"/>
  <c r="J1172" i="1"/>
  <c r="J1267" i="1"/>
  <c r="J1268" i="1"/>
  <c r="J1269" i="1"/>
  <c r="J1270" i="1"/>
  <c r="J1271" i="1"/>
  <c r="J1272" i="1"/>
  <c r="J1273" i="1"/>
  <c r="J1274" i="1"/>
  <c r="J1275" i="1"/>
  <c r="J1276" i="1"/>
  <c r="J159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2154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627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266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651" i="1"/>
  <c r="J1414" i="1"/>
  <c r="J1415" i="1"/>
  <c r="J1416" i="1"/>
  <c r="J1417" i="1"/>
  <c r="J1418" i="1"/>
  <c r="J1419" i="1"/>
  <c r="J1420" i="1"/>
  <c r="J1421" i="1"/>
  <c r="J1422" i="1"/>
  <c r="J2160" i="1"/>
  <c r="J1424" i="1"/>
  <c r="J1425" i="1"/>
  <c r="J1426" i="1"/>
  <c r="J1427" i="1"/>
  <c r="J1165" i="1"/>
  <c r="J1429" i="1"/>
  <c r="J1430" i="1"/>
  <c r="J1431" i="1"/>
  <c r="J1432" i="1"/>
  <c r="J1433" i="1"/>
  <c r="J1277" i="1"/>
  <c r="J1435" i="1"/>
  <c r="J1436" i="1"/>
  <c r="J1437" i="1"/>
  <c r="J1438" i="1"/>
  <c r="J1439" i="1"/>
  <c r="J1440" i="1"/>
  <c r="J1441" i="1"/>
  <c r="J1442" i="1"/>
  <c r="J3751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80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3957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2039" i="1"/>
  <c r="J1549" i="1"/>
  <c r="J1550" i="1"/>
  <c r="J2084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176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68" i="1"/>
  <c r="J1598" i="1"/>
  <c r="J1599" i="1"/>
  <c r="J1600" i="1"/>
  <c r="J1601" i="1"/>
  <c r="J1602" i="1"/>
  <c r="J1603" i="1"/>
  <c r="J1924" i="1"/>
  <c r="J1605" i="1"/>
  <c r="J1606" i="1"/>
  <c r="J1607" i="1"/>
  <c r="J1608" i="1"/>
  <c r="J1609" i="1"/>
  <c r="J1610" i="1"/>
  <c r="J1611" i="1"/>
  <c r="J1612" i="1"/>
  <c r="J1613" i="1"/>
  <c r="J1614" i="1"/>
  <c r="J1615" i="1"/>
  <c r="J2686" i="1"/>
  <c r="J1617" i="1"/>
  <c r="J1618" i="1"/>
  <c r="J1619" i="1"/>
  <c r="J1620" i="1"/>
  <c r="J1621" i="1"/>
  <c r="J1622" i="1"/>
  <c r="J1623" i="1"/>
  <c r="J1371" i="1"/>
  <c r="J1625" i="1"/>
  <c r="J1626" i="1"/>
  <c r="J1428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2051" i="1"/>
  <c r="J1645" i="1"/>
  <c r="J1646" i="1"/>
  <c r="J1647" i="1"/>
  <c r="J1648" i="1"/>
  <c r="J1649" i="1"/>
  <c r="J3701" i="1"/>
  <c r="J3980" i="1"/>
  <c r="J1652" i="1"/>
  <c r="J1653" i="1"/>
  <c r="J1654" i="1"/>
  <c r="J1655" i="1"/>
  <c r="J1656" i="1"/>
  <c r="J1657" i="1"/>
  <c r="J2277" i="1"/>
  <c r="J1659" i="1"/>
  <c r="J1660" i="1"/>
  <c r="J2402" i="1"/>
  <c r="J1662" i="1"/>
  <c r="J1663" i="1"/>
  <c r="J1664" i="1"/>
  <c r="J1665" i="1"/>
  <c r="J1666" i="1"/>
  <c r="J1667" i="1"/>
  <c r="J1668" i="1"/>
  <c r="J1669" i="1"/>
  <c r="J1670" i="1"/>
  <c r="J1671" i="1"/>
  <c r="J1672" i="1"/>
  <c r="J209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2153" i="1"/>
  <c r="J1721" i="1"/>
  <c r="J1722" i="1"/>
  <c r="J1723" i="1"/>
  <c r="J1724" i="1"/>
  <c r="J1725" i="1"/>
  <c r="J1726" i="1"/>
  <c r="J1727" i="1"/>
  <c r="J1728" i="1"/>
  <c r="J1729" i="1"/>
  <c r="J1730" i="1"/>
  <c r="J2255" i="1"/>
  <c r="J1732" i="1"/>
  <c r="J1733" i="1"/>
  <c r="J1734" i="1"/>
  <c r="J1735" i="1"/>
  <c r="J1736" i="1"/>
  <c r="J1737" i="1"/>
  <c r="J1738" i="1"/>
  <c r="J1739" i="1"/>
  <c r="J1740" i="1"/>
  <c r="J1741" i="1"/>
  <c r="J2006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20" i="1"/>
  <c r="J1777" i="1"/>
  <c r="J1778" i="1"/>
  <c r="J1779" i="1"/>
  <c r="J1780" i="1"/>
  <c r="J1781" i="1"/>
  <c r="J1782" i="1"/>
  <c r="J1783" i="1"/>
  <c r="J1784" i="1"/>
  <c r="J1833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45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776" i="1"/>
  <c r="J1829" i="1"/>
  <c r="J1830" i="1"/>
  <c r="J1831" i="1"/>
  <c r="J1832" i="1"/>
  <c r="J1931" i="1"/>
  <c r="J1834" i="1"/>
  <c r="J1835" i="1"/>
  <c r="J1836" i="1"/>
  <c r="J1837" i="1"/>
  <c r="J1838" i="1"/>
  <c r="J1839" i="1"/>
  <c r="J1840" i="1"/>
  <c r="J1841" i="1"/>
  <c r="J1842" i="1"/>
  <c r="J1843" i="1"/>
  <c r="J1844" i="1"/>
  <c r="J1941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2405" i="1"/>
  <c r="J1925" i="1"/>
  <c r="J1926" i="1"/>
  <c r="J1927" i="1"/>
  <c r="J1928" i="1"/>
  <c r="J1929" i="1"/>
  <c r="J1930" i="1"/>
  <c r="J1954" i="1"/>
  <c r="J1932" i="1"/>
  <c r="J1933" i="1"/>
  <c r="J1934" i="1"/>
  <c r="J1935" i="1"/>
  <c r="J1936" i="1"/>
  <c r="J1937" i="1"/>
  <c r="J1938" i="1"/>
  <c r="J1939" i="1"/>
  <c r="J1940" i="1"/>
  <c r="J2830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2930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1742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1128" i="1"/>
  <c r="J2029" i="1"/>
  <c r="J2030" i="1"/>
  <c r="J2031" i="1"/>
  <c r="J1140" i="1"/>
  <c r="J2033" i="1"/>
  <c r="J2034" i="1"/>
  <c r="J2035" i="1"/>
  <c r="J2036" i="1"/>
  <c r="J2037" i="1"/>
  <c r="J2038" i="1"/>
  <c r="J1302" i="1"/>
  <c r="J2040" i="1"/>
  <c r="J2041" i="1"/>
  <c r="J2042" i="1"/>
  <c r="J2043" i="1"/>
  <c r="J2044" i="1"/>
  <c r="J2045" i="1"/>
  <c r="J2046" i="1"/>
  <c r="J2047" i="1"/>
  <c r="J2048" i="1"/>
  <c r="J2049" i="1"/>
  <c r="J2050" i="1"/>
  <c r="J116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1548" i="1"/>
  <c r="J2085" i="1"/>
  <c r="J2086" i="1"/>
  <c r="J2087" i="1"/>
  <c r="J2088" i="1"/>
  <c r="J2089" i="1"/>
  <c r="J2090" i="1"/>
  <c r="J2091" i="1"/>
  <c r="J2092" i="1"/>
  <c r="J251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592" i="1"/>
  <c r="J1551" i="1"/>
  <c r="J2155" i="1"/>
  <c r="J2156" i="1"/>
  <c r="J2157" i="1"/>
  <c r="J2158" i="1"/>
  <c r="J2159" i="1"/>
  <c r="J1658" i="1"/>
  <c r="J2161" i="1"/>
  <c r="J2162" i="1"/>
  <c r="J2163" i="1"/>
  <c r="J2164" i="1"/>
  <c r="J2165" i="1"/>
  <c r="J2166" i="1"/>
  <c r="J2167" i="1"/>
  <c r="J2168" i="1"/>
  <c r="J2169" i="1"/>
  <c r="J2170" i="1"/>
  <c r="J166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9" i="1"/>
  <c r="J2215" i="1"/>
  <c r="J2216" i="1"/>
  <c r="J2217" i="1"/>
  <c r="J2218" i="1"/>
  <c r="J2214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597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1828" i="1"/>
  <c r="J2270" i="1"/>
  <c r="J2271" i="1"/>
  <c r="J2272" i="1"/>
  <c r="J2273" i="1"/>
  <c r="J2274" i="1"/>
  <c r="J2275" i="1"/>
  <c r="J2276" i="1"/>
  <c r="J2028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032" i="1"/>
  <c r="J2403" i="1"/>
  <c r="J2404" i="1"/>
  <c r="J462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886" i="1"/>
  <c r="J2456" i="1"/>
  <c r="J2458" i="1"/>
  <c r="J2459" i="1"/>
  <c r="J2460" i="1"/>
  <c r="J2898" i="1"/>
  <c r="J2462" i="1"/>
  <c r="J2463" i="1"/>
  <c r="J2464" i="1"/>
  <c r="J2465" i="1"/>
  <c r="J2466" i="1"/>
  <c r="J2467" i="1"/>
  <c r="J3470" i="1"/>
  <c r="J2457" i="1"/>
  <c r="J2469" i="1"/>
  <c r="J2470" i="1"/>
  <c r="J2924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1604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4529" i="1"/>
  <c r="J1644" i="1"/>
  <c r="J2593" i="1"/>
  <c r="J2594" i="1"/>
  <c r="J2595" i="1"/>
  <c r="J2596" i="1"/>
  <c r="J1673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3193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825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3284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91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32" i="1"/>
  <c r="J2813" i="1"/>
  <c r="J2814" i="1"/>
  <c r="J2815" i="1"/>
  <c r="J2816" i="1"/>
  <c r="J2817" i="1"/>
  <c r="J2818" i="1"/>
  <c r="J2843" i="1"/>
  <c r="J2820" i="1"/>
  <c r="J2821" i="1"/>
  <c r="J2834" i="1"/>
  <c r="J2823" i="1"/>
  <c r="J2824" i="1"/>
  <c r="J1051" i="1"/>
  <c r="J2826" i="1"/>
  <c r="J2827" i="1"/>
  <c r="J2828" i="1"/>
  <c r="J2829" i="1"/>
  <c r="J3621" i="1"/>
  <c r="J2831" i="1"/>
  <c r="J2868" i="1"/>
  <c r="J2833" i="1"/>
  <c r="J2867" i="1"/>
  <c r="J2835" i="1"/>
  <c r="J2836" i="1"/>
  <c r="J2949" i="1"/>
  <c r="J2838" i="1"/>
  <c r="J2839" i="1"/>
  <c r="J2840" i="1"/>
  <c r="J2841" i="1"/>
  <c r="J2842" i="1"/>
  <c r="J2912" i="1"/>
  <c r="J2837" i="1"/>
  <c r="J2845" i="1"/>
  <c r="J2846" i="1"/>
  <c r="J2847" i="1"/>
  <c r="J2848" i="1"/>
  <c r="J2849" i="1"/>
  <c r="J2850" i="1"/>
  <c r="J247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977" i="1"/>
  <c r="J2468" i="1"/>
  <c r="J2869" i="1"/>
  <c r="J2870" i="1"/>
  <c r="J2871" i="1"/>
  <c r="J2872" i="1"/>
  <c r="J2873" i="1"/>
  <c r="J2874" i="1"/>
  <c r="J2875" i="1"/>
  <c r="J4879" i="1"/>
  <c r="J2877" i="1"/>
  <c r="J2878" i="1"/>
  <c r="J2879" i="1"/>
  <c r="J2880" i="1"/>
  <c r="J2881" i="1"/>
  <c r="J2882" i="1"/>
  <c r="J2883" i="1"/>
  <c r="J2884" i="1"/>
  <c r="J2885" i="1"/>
  <c r="J2896" i="1"/>
  <c r="J2887" i="1"/>
  <c r="J2888" i="1"/>
  <c r="J2889" i="1"/>
  <c r="J2890" i="1"/>
  <c r="J2891" i="1"/>
  <c r="J1054" i="1"/>
  <c r="J2893" i="1"/>
  <c r="J2894" i="1"/>
  <c r="J579" i="1"/>
  <c r="J2892" i="1"/>
  <c r="J2897" i="1"/>
  <c r="J2844" i="1"/>
  <c r="J2899" i="1"/>
  <c r="J2900" i="1"/>
  <c r="J2901" i="1"/>
  <c r="J2990" i="1"/>
  <c r="J2903" i="1"/>
  <c r="J2904" i="1"/>
  <c r="J2905" i="1"/>
  <c r="J2906" i="1"/>
  <c r="J2907" i="1"/>
  <c r="J2908" i="1"/>
  <c r="J2909" i="1"/>
  <c r="J2910" i="1"/>
  <c r="J2911" i="1"/>
  <c r="J2902" i="1"/>
  <c r="J4880" i="1"/>
  <c r="J2822" i="1"/>
  <c r="J2915" i="1"/>
  <c r="J2916" i="1"/>
  <c r="J2917" i="1"/>
  <c r="J2918" i="1"/>
  <c r="J2919" i="1"/>
  <c r="J2920" i="1"/>
  <c r="J2921" i="1"/>
  <c r="J2922" i="1"/>
  <c r="J2923" i="1"/>
  <c r="J2933" i="1"/>
  <c r="J2925" i="1"/>
  <c r="J2926" i="1"/>
  <c r="J2927" i="1"/>
  <c r="J2928" i="1"/>
  <c r="J2851" i="1"/>
  <c r="J785" i="1"/>
  <c r="J2931" i="1"/>
  <c r="J2932" i="1"/>
  <c r="J2659" i="1"/>
  <c r="J2934" i="1"/>
  <c r="J2935" i="1"/>
  <c r="J2936" i="1"/>
  <c r="J2937" i="1"/>
  <c r="J2938" i="1"/>
  <c r="J2939" i="1"/>
  <c r="J2895" i="1"/>
  <c r="J2941" i="1"/>
  <c r="J2942" i="1"/>
  <c r="J2943" i="1"/>
  <c r="J2944" i="1"/>
  <c r="J2945" i="1"/>
  <c r="J2946" i="1"/>
  <c r="J2929" i="1"/>
  <c r="J2948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8" i="1"/>
  <c r="J2969" i="1"/>
  <c r="J2970" i="1"/>
  <c r="J2971" i="1"/>
  <c r="J2972" i="1"/>
  <c r="J2973" i="1"/>
  <c r="J2974" i="1"/>
  <c r="J2975" i="1"/>
  <c r="J2976" i="1"/>
  <c r="J1050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3654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660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2940" i="1"/>
  <c r="J3177" i="1"/>
  <c r="J3178" i="1"/>
  <c r="J3179" i="1"/>
  <c r="J3180" i="1"/>
  <c r="J3181" i="1"/>
  <c r="J3182" i="1"/>
  <c r="J3183" i="1"/>
  <c r="J3184" i="1"/>
  <c r="J3349" i="1"/>
  <c r="J3186" i="1"/>
  <c r="J3187" i="1"/>
  <c r="J3188" i="1"/>
  <c r="J3189" i="1"/>
  <c r="J3190" i="1"/>
  <c r="J3191" i="1"/>
  <c r="J3192" i="1"/>
  <c r="J3432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551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573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2455" i="1"/>
  <c r="J3471" i="1"/>
  <c r="J3472" i="1"/>
  <c r="J3473" i="1"/>
  <c r="J2812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4" i="1"/>
  <c r="J3575" i="1"/>
  <c r="J3576" i="1"/>
  <c r="J3577" i="1"/>
  <c r="J3578" i="1"/>
  <c r="J2914" i="1"/>
  <c r="J7" i="1" l="1"/>
  <c r="AJ2462" i="1"/>
  <c r="AJ2463" i="1"/>
  <c r="AJ2464" i="1"/>
  <c r="AJ2465" i="1"/>
  <c r="AJ2466" i="1"/>
  <c r="AJ2467" i="1"/>
  <c r="AJ3470" i="1"/>
  <c r="AJ2457" i="1"/>
  <c r="AJ2469" i="1"/>
  <c r="AJ2470" i="1"/>
  <c r="AJ2924" i="1"/>
  <c r="AJ2472" i="1"/>
  <c r="AJ2473" i="1"/>
  <c r="AJ2474" i="1"/>
  <c r="AJ2475" i="1"/>
  <c r="Q2462" i="1" l="1"/>
  <c r="Q2463" i="1"/>
  <c r="Q2464" i="1"/>
  <c r="Q2465" i="1"/>
  <c r="Q2466" i="1"/>
  <c r="Q2467" i="1"/>
  <c r="Q3470" i="1"/>
  <c r="Q2457" i="1"/>
  <c r="Q2469" i="1"/>
  <c r="Q2470" i="1"/>
  <c r="Q2924" i="1"/>
  <c r="Q2472" i="1"/>
  <c r="Q2473" i="1"/>
  <c r="Q2474" i="1"/>
  <c r="Q2475" i="1"/>
  <c r="Q2956" i="1"/>
  <c r="Q2957" i="1"/>
  <c r="AJ2449" i="1" l="1"/>
  <c r="AJ2450" i="1"/>
  <c r="AJ2451" i="1"/>
  <c r="AJ2452" i="1"/>
  <c r="AJ2453" i="1"/>
  <c r="AJ2454" i="1"/>
  <c r="AJ2886" i="1"/>
  <c r="AJ2456" i="1"/>
  <c r="AJ3616" i="1"/>
  <c r="AJ2458" i="1"/>
  <c r="AJ2459" i="1"/>
  <c r="AJ2460" i="1"/>
  <c r="AJ2898" i="1"/>
  <c r="Q2449" i="1"/>
  <c r="Q2450" i="1"/>
  <c r="Q2451" i="1"/>
  <c r="Q2452" i="1"/>
  <c r="Q2453" i="1"/>
  <c r="Q2454" i="1"/>
  <c r="Q2886" i="1"/>
  <c r="Q2456" i="1"/>
  <c r="Q3616" i="1"/>
  <c r="Q2458" i="1"/>
  <c r="Q2459" i="1"/>
  <c r="Q2460" i="1"/>
  <c r="Q2898" i="1"/>
  <c r="Q1742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1128" i="1"/>
  <c r="Q2029" i="1"/>
  <c r="Q2030" i="1"/>
  <c r="Q2031" i="1"/>
  <c r="Q1140" i="1"/>
  <c r="Q2034" i="1"/>
  <c r="Q2035" i="1"/>
  <c r="Q2036" i="1"/>
  <c r="Q2037" i="1"/>
  <c r="Q2038" i="1"/>
  <c r="Q1302" i="1"/>
  <c r="Q2040" i="1"/>
  <c r="Q2041" i="1"/>
  <c r="Q2042" i="1"/>
  <c r="Q2043" i="1"/>
  <c r="Q2044" i="1"/>
  <c r="Q2045" i="1"/>
  <c r="Q2046" i="1"/>
  <c r="Q2047" i="1"/>
  <c r="Q2048" i="1"/>
  <c r="Q2049" i="1"/>
  <c r="Q2050" i="1"/>
  <c r="Q116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1548" i="1"/>
  <c r="Q2085" i="1"/>
  <c r="Q2086" i="1"/>
  <c r="Q2087" i="1"/>
  <c r="Q2088" i="1"/>
  <c r="Q2089" i="1"/>
  <c r="Q2090" i="1"/>
  <c r="Q2091" i="1"/>
  <c r="Q2092" i="1"/>
  <c r="Q251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592" i="1"/>
  <c r="Q1551" i="1"/>
  <c r="Q2155" i="1"/>
  <c r="Q2156" i="1"/>
  <c r="Q2157" i="1"/>
  <c r="Q2158" i="1"/>
  <c r="Q2159" i="1"/>
  <c r="Q1658" i="1"/>
  <c r="Q2161" i="1"/>
  <c r="Q2162" i="1"/>
  <c r="Q2163" i="1"/>
  <c r="Q2164" i="1"/>
  <c r="Q2165" i="1"/>
  <c r="Q2166" i="1"/>
  <c r="Q2167" i="1"/>
  <c r="Q2168" i="1"/>
  <c r="Q2169" i="1"/>
  <c r="Q2170" i="1"/>
  <c r="Q166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9" i="1"/>
  <c r="Q2215" i="1"/>
  <c r="Q2216" i="1"/>
  <c r="Q2217" i="1"/>
  <c r="Q2218" i="1"/>
  <c r="Q2214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597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1828" i="1"/>
  <c r="Q2270" i="1"/>
  <c r="Q2271" i="1"/>
  <c r="Q2272" i="1"/>
  <c r="Q2273" i="1"/>
  <c r="Q2274" i="1"/>
  <c r="Q2275" i="1"/>
  <c r="Q2276" i="1"/>
  <c r="Q2028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032" i="1"/>
  <c r="Q2403" i="1"/>
  <c r="Q2404" i="1"/>
  <c r="Q462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AJ1742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1128" i="1"/>
  <c r="AJ2029" i="1"/>
  <c r="AJ2030" i="1"/>
  <c r="AJ2031" i="1"/>
  <c r="AJ1140" i="1"/>
  <c r="AJ2033" i="1"/>
  <c r="AJ2034" i="1"/>
  <c r="AJ2035" i="1"/>
  <c r="AJ2036" i="1"/>
  <c r="AJ2037" i="1"/>
  <c r="AJ2038" i="1"/>
  <c r="AJ1302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116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1548" i="1"/>
  <c r="AJ2085" i="1"/>
  <c r="AJ2086" i="1"/>
  <c r="AJ2087" i="1"/>
  <c r="AJ2088" i="1"/>
  <c r="AJ2089" i="1"/>
  <c r="AJ2090" i="1"/>
  <c r="AJ2091" i="1"/>
  <c r="AJ2092" i="1"/>
  <c r="AJ251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592" i="1"/>
  <c r="AJ1551" i="1"/>
  <c r="AJ2155" i="1"/>
  <c r="AJ2156" i="1"/>
  <c r="AJ2157" i="1"/>
  <c r="AJ2158" i="1"/>
  <c r="AJ2159" i="1"/>
  <c r="AJ1658" i="1"/>
  <c r="AJ2161" i="1"/>
  <c r="AJ2162" i="1"/>
  <c r="AJ2163" i="1"/>
  <c r="AJ2164" i="1"/>
  <c r="AJ2165" i="1"/>
  <c r="AJ2166" i="1"/>
  <c r="AJ2168" i="1"/>
  <c r="AJ2169" i="1"/>
  <c r="AJ2170" i="1"/>
  <c r="AJ166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9" i="1"/>
  <c r="AJ2215" i="1"/>
  <c r="AJ2216" i="1"/>
  <c r="AJ2217" i="1"/>
  <c r="AJ2218" i="1"/>
  <c r="AJ2214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597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1828" i="1"/>
  <c r="AJ2270" i="1"/>
  <c r="AJ2271" i="1"/>
  <c r="AJ2272" i="1"/>
  <c r="AJ2273" i="1"/>
  <c r="AJ2274" i="1"/>
  <c r="AJ2275" i="1"/>
  <c r="AJ2276" i="1"/>
  <c r="AJ2028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9" i="1"/>
  <c r="AJ2400" i="1"/>
  <c r="AJ2401" i="1"/>
  <c r="AJ2032" i="1"/>
  <c r="AJ2403" i="1"/>
  <c r="AJ2404" i="1"/>
  <c r="AI462" i="1"/>
  <c r="AJ462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1999" i="1"/>
  <c r="AJ2000" i="1"/>
  <c r="AJ2001" i="1"/>
  <c r="AJ2002" i="1"/>
  <c r="AJ2003" i="1"/>
  <c r="AJ3340" i="1"/>
  <c r="AJ2004" i="1"/>
  <c r="AJ2958" i="1"/>
  <c r="AJ3341" i="1"/>
  <c r="AJ2959" i="1"/>
  <c r="AJ2005" i="1"/>
  <c r="AJ3342" i="1"/>
  <c r="Q1999" i="1"/>
  <c r="Q2000" i="1"/>
  <c r="Q2001" i="1"/>
  <c r="Q2002" i="1"/>
  <c r="Q2003" i="1"/>
  <c r="Q3340" i="1"/>
  <c r="Q2004" i="1"/>
  <c r="Q2958" i="1"/>
  <c r="Q3341" i="1"/>
  <c r="Q2959" i="1"/>
  <c r="Q2005" i="1"/>
  <c r="Q3342" i="1"/>
  <c r="AJ1669" i="1" l="1"/>
  <c r="AJ1670" i="1"/>
  <c r="AJ1671" i="1"/>
  <c r="AJ1672" i="1"/>
  <c r="AJ209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2153" i="1"/>
  <c r="AJ1721" i="1"/>
  <c r="AJ1722" i="1"/>
  <c r="AJ1723" i="1"/>
  <c r="AJ1724" i="1"/>
  <c r="AJ1725" i="1"/>
  <c r="AJ1726" i="1"/>
  <c r="AJ1727" i="1"/>
  <c r="AJ1728" i="1"/>
  <c r="AJ1729" i="1"/>
  <c r="AJ1730" i="1"/>
  <c r="AJ2255" i="1"/>
  <c r="AJ1732" i="1"/>
  <c r="AJ1733" i="1"/>
  <c r="AJ1734" i="1"/>
  <c r="AJ1735" i="1"/>
  <c r="AJ1736" i="1"/>
  <c r="AJ1737" i="1"/>
  <c r="AJ1738" i="1"/>
  <c r="AJ1739" i="1"/>
  <c r="AJ1740" i="1"/>
  <c r="AJ1741" i="1"/>
  <c r="AJ2006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20" i="1"/>
  <c r="AJ1777" i="1"/>
  <c r="AJ1778" i="1"/>
  <c r="AJ1779" i="1"/>
  <c r="AJ1780" i="1"/>
  <c r="AJ1781" i="1"/>
  <c r="AJ1782" i="1"/>
  <c r="AJ1783" i="1"/>
  <c r="AJ1784" i="1"/>
  <c r="AJ1833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45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776" i="1"/>
  <c r="AJ1829" i="1"/>
  <c r="AJ1830" i="1"/>
  <c r="AJ1831" i="1"/>
  <c r="AJ1832" i="1"/>
  <c r="AJ1931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941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2405" i="1"/>
  <c r="AJ1925" i="1"/>
  <c r="AJ1926" i="1"/>
  <c r="AJ1927" i="1"/>
  <c r="AJ1928" i="1"/>
  <c r="AJ1929" i="1"/>
  <c r="AJ1930" i="1"/>
  <c r="AJ1954" i="1"/>
  <c r="AJ1932" i="1"/>
  <c r="AJ1933" i="1"/>
  <c r="AJ1934" i="1"/>
  <c r="AJ1935" i="1"/>
  <c r="AJ1936" i="1"/>
  <c r="AJ1937" i="1"/>
  <c r="AJ1938" i="1"/>
  <c r="AJ1939" i="1"/>
  <c r="AJ1940" i="1"/>
  <c r="AJ2830" i="1"/>
  <c r="AJ1942" i="1"/>
  <c r="AJ1946" i="1"/>
  <c r="AJ1947" i="1"/>
  <c r="AJ1948" i="1"/>
  <c r="AJ1949" i="1"/>
  <c r="AJ1950" i="1"/>
  <c r="AJ1951" i="1"/>
  <c r="AJ1952" i="1"/>
  <c r="AJ1953" i="1"/>
  <c r="AJ2930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Q1669" i="1"/>
  <c r="Q1670" i="1"/>
  <c r="Q1671" i="1"/>
  <c r="Q1672" i="1"/>
  <c r="Q209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2153" i="1"/>
  <c r="Q1721" i="1"/>
  <c r="Q1722" i="1"/>
  <c r="Q1723" i="1"/>
  <c r="Q1724" i="1"/>
  <c r="Q1725" i="1"/>
  <c r="Q1726" i="1"/>
  <c r="Q1727" i="1"/>
  <c r="Q1728" i="1"/>
  <c r="Q1729" i="1"/>
  <c r="Q1730" i="1"/>
  <c r="Q2255" i="1"/>
  <c r="Q1732" i="1"/>
  <c r="Q1733" i="1"/>
  <c r="Q1734" i="1"/>
  <c r="Q1735" i="1"/>
  <c r="Q1736" i="1"/>
  <c r="Q1737" i="1"/>
  <c r="Q1738" i="1"/>
  <c r="Q1739" i="1"/>
  <c r="Q1740" i="1"/>
  <c r="Q1741" i="1"/>
  <c r="Q2006" i="1"/>
  <c r="Q1743" i="1"/>
  <c r="Q1744" i="1"/>
  <c r="Q1745" i="1"/>
  <c r="Q1746" i="1"/>
  <c r="Q1747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20" i="1"/>
  <c r="Q1777" i="1"/>
  <c r="Q1778" i="1"/>
  <c r="Q1779" i="1"/>
  <c r="Q1780" i="1"/>
  <c r="Q1781" i="1"/>
  <c r="Q1782" i="1"/>
  <c r="Q1783" i="1"/>
  <c r="Q1784" i="1"/>
  <c r="Q1833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45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776" i="1"/>
  <c r="Q1829" i="1"/>
  <c r="Q1830" i="1"/>
  <c r="Q1831" i="1"/>
  <c r="Q1832" i="1"/>
  <c r="Q1931" i="1"/>
  <c r="Q1834" i="1"/>
  <c r="Q1835" i="1"/>
  <c r="Q1836" i="1"/>
  <c r="Q1837" i="1"/>
  <c r="Q1838" i="1"/>
  <c r="Q1839" i="1"/>
  <c r="Q1840" i="1"/>
  <c r="Q1841" i="1"/>
  <c r="Q1842" i="1"/>
  <c r="Q1843" i="1"/>
  <c r="Q1844" i="1"/>
  <c r="Q1941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2405" i="1"/>
  <c r="Q1925" i="1"/>
  <c r="Q1926" i="1"/>
  <c r="Q1927" i="1"/>
  <c r="Q1928" i="1"/>
  <c r="Q1929" i="1"/>
  <c r="Q1930" i="1"/>
  <c r="Q1954" i="1"/>
  <c r="Q1932" i="1"/>
  <c r="Q1933" i="1"/>
  <c r="Q1934" i="1"/>
  <c r="Q1935" i="1"/>
  <c r="Q1936" i="1"/>
  <c r="Q1937" i="1"/>
  <c r="Q1938" i="1"/>
  <c r="Q1939" i="1"/>
  <c r="Q1940" i="1"/>
  <c r="Q2830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2930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AI1111" i="1"/>
  <c r="AJ1111" i="1"/>
  <c r="AI540" i="1"/>
  <c r="AJ540" i="1"/>
  <c r="AI541" i="1"/>
  <c r="AJ541" i="1"/>
  <c r="AI542" i="1"/>
  <c r="AJ542" i="1"/>
  <c r="AI543" i="1"/>
  <c r="AJ543" i="1"/>
  <c r="AI544" i="1"/>
  <c r="AJ544" i="1"/>
  <c r="AI545" i="1"/>
  <c r="AJ545" i="1"/>
  <c r="AI546" i="1"/>
  <c r="AJ546" i="1"/>
  <c r="AI547" i="1"/>
  <c r="AJ547" i="1"/>
  <c r="AI1112" i="1"/>
  <c r="AJ1112" i="1"/>
  <c r="AI548" i="1"/>
  <c r="AJ548" i="1"/>
  <c r="AI549" i="1"/>
  <c r="AJ549" i="1"/>
  <c r="AI550" i="1"/>
  <c r="AJ550" i="1"/>
  <c r="AI551" i="1"/>
  <c r="AJ551" i="1"/>
  <c r="AI1113" i="1"/>
  <c r="AJ1113" i="1"/>
  <c r="AI552" i="1"/>
  <c r="AJ552" i="1"/>
  <c r="AI553" i="1"/>
  <c r="AJ553" i="1"/>
  <c r="AI554" i="1"/>
  <c r="AJ554" i="1"/>
  <c r="AI1114" i="1"/>
  <c r="AJ1114" i="1"/>
  <c r="AI555" i="1"/>
  <c r="AJ555" i="1"/>
  <c r="AI556" i="1"/>
  <c r="AJ556" i="1"/>
  <c r="AI557" i="1"/>
  <c r="AJ557" i="1"/>
  <c r="AI558" i="1"/>
  <c r="AJ558" i="1"/>
  <c r="AI559" i="1"/>
  <c r="AJ559" i="1"/>
  <c r="AI560" i="1"/>
  <c r="AJ560" i="1"/>
  <c r="AI1115" i="1"/>
  <c r="AJ1115" i="1"/>
  <c r="AI1116" i="1"/>
  <c r="AJ1116" i="1"/>
  <c r="AI1117" i="1"/>
  <c r="AJ1117" i="1"/>
  <c r="AI561" i="1"/>
  <c r="AJ561" i="1"/>
  <c r="AI562" i="1"/>
  <c r="AJ562" i="1"/>
  <c r="AI563" i="1"/>
  <c r="AJ563" i="1"/>
  <c r="AI564" i="1"/>
  <c r="AJ564" i="1"/>
  <c r="AI565" i="1"/>
  <c r="AJ565" i="1"/>
  <c r="AI566" i="1"/>
  <c r="AJ566" i="1"/>
  <c r="AI567" i="1"/>
  <c r="AJ567" i="1"/>
  <c r="AI1118" i="1"/>
  <c r="AJ1118" i="1"/>
  <c r="AI1119" i="1"/>
  <c r="AJ1119" i="1"/>
  <c r="AI1120" i="1"/>
  <c r="AI1121" i="1"/>
  <c r="AJ1121" i="1"/>
  <c r="AI1122" i="1"/>
  <c r="AJ1122" i="1"/>
  <c r="AI569" i="1"/>
  <c r="AJ569" i="1"/>
  <c r="AI570" i="1"/>
  <c r="AJ570" i="1"/>
  <c r="AI571" i="1"/>
  <c r="AJ571" i="1"/>
  <c r="AI572" i="1"/>
  <c r="AJ572" i="1"/>
  <c r="AI573" i="1"/>
  <c r="AJ573" i="1"/>
  <c r="AI574" i="1"/>
  <c r="AJ574" i="1"/>
  <c r="AI575" i="1"/>
  <c r="AJ575" i="1"/>
  <c r="AI1123" i="1"/>
  <c r="AJ1123" i="1"/>
  <c r="AI1434" i="1"/>
  <c r="AJ1434" i="1"/>
  <c r="AI1125" i="1"/>
  <c r="AJ1125" i="1"/>
  <c r="AI1126" i="1"/>
  <c r="AJ1126" i="1"/>
  <c r="AI1127" i="1"/>
  <c r="AJ1127" i="1"/>
  <c r="AI2171" i="1"/>
  <c r="AJ2171" i="1"/>
  <c r="AI1129" i="1"/>
  <c r="AJ1129" i="1"/>
  <c r="AI1130" i="1"/>
  <c r="AJ1130" i="1"/>
  <c r="AI1131" i="1"/>
  <c r="AJ1131" i="1"/>
  <c r="AI1132" i="1"/>
  <c r="AJ1132" i="1"/>
  <c r="AI1133" i="1"/>
  <c r="AJ1133" i="1"/>
  <c r="AI1134" i="1"/>
  <c r="AJ1134" i="1"/>
  <c r="AI1135" i="1"/>
  <c r="AJ1135" i="1"/>
  <c r="AJ1136" i="1"/>
  <c r="AI1137" i="1"/>
  <c r="AJ1137" i="1"/>
  <c r="AI1138" i="1"/>
  <c r="AJ1138" i="1"/>
  <c r="AI1139" i="1"/>
  <c r="AJ1139" i="1"/>
  <c r="AI1141" i="1"/>
  <c r="AJ1141" i="1"/>
  <c r="AI1142" i="1"/>
  <c r="AJ1142" i="1"/>
  <c r="AI1143" i="1"/>
  <c r="AJ1143" i="1"/>
  <c r="AI1144" i="1"/>
  <c r="AJ1144" i="1"/>
  <c r="AI1145" i="1"/>
  <c r="AJ1145" i="1"/>
  <c r="AI1146" i="1"/>
  <c r="AJ1146" i="1"/>
  <c r="AI1147" i="1"/>
  <c r="AJ1147" i="1"/>
  <c r="AI1148" i="1"/>
  <c r="AJ1148" i="1"/>
  <c r="AI1149" i="1"/>
  <c r="AJ1149" i="1"/>
  <c r="AI1150" i="1"/>
  <c r="AJ1150" i="1"/>
  <c r="AI1151" i="1"/>
  <c r="AJ1151" i="1"/>
  <c r="AI1152" i="1"/>
  <c r="AJ1152" i="1"/>
  <c r="AI1153" i="1"/>
  <c r="AJ1153" i="1"/>
  <c r="AI1154" i="1"/>
  <c r="AJ1154" i="1"/>
  <c r="AI1155" i="1"/>
  <c r="AJ1155" i="1"/>
  <c r="AI1156" i="1"/>
  <c r="AJ1156" i="1"/>
  <c r="AI1157" i="1"/>
  <c r="AJ1157" i="1"/>
  <c r="AI1158" i="1"/>
  <c r="AJ1158" i="1"/>
  <c r="AI1159" i="1"/>
  <c r="AJ1159" i="1"/>
  <c r="AI1160" i="1"/>
  <c r="AJ1160" i="1"/>
  <c r="AI1161" i="1"/>
  <c r="AJ1161" i="1"/>
  <c r="AI1162" i="1"/>
  <c r="AJ1162" i="1"/>
  <c r="AI1163" i="1"/>
  <c r="AJ1163" i="1"/>
  <c r="AI1164" i="1"/>
  <c r="AJ1164" i="1"/>
  <c r="AI1323" i="1"/>
  <c r="AJ1323" i="1"/>
  <c r="AI1166" i="1"/>
  <c r="AJ1166" i="1"/>
  <c r="AI1167" i="1"/>
  <c r="AJ1167" i="1"/>
  <c r="AI1168" i="1"/>
  <c r="AJ1168" i="1"/>
  <c r="AJ1169" i="1"/>
  <c r="AI1261" i="1"/>
  <c r="AJ1261" i="1"/>
  <c r="AI1171" i="1"/>
  <c r="AJ1171" i="1"/>
  <c r="AI1170" i="1"/>
  <c r="AJ1170" i="1"/>
  <c r="AI1173" i="1"/>
  <c r="AJ1173" i="1"/>
  <c r="AI1174" i="1"/>
  <c r="AJ1174" i="1"/>
  <c r="AI1175" i="1"/>
  <c r="AJ1175" i="1"/>
  <c r="AJ1624" i="1"/>
  <c r="AI1177" i="1"/>
  <c r="AJ1177" i="1"/>
  <c r="AI1178" i="1"/>
  <c r="AJ1178" i="1"/>
  <c r="AJ1179" i="1"/>
  <c r="AI1180" i="1"/>
  <c r="AJ1180" i="1"/>
  <c r="AI1181" i="1"/>
  <c r="AJ1181" i="1"/>
  <c r="AI1182" i="1"/>
  <c r="AJ1182" i="1"/>
  <c r="AI1183" i="1"/>
  <c r="AJ1183" i="1"/>
  <c r="AI1184" i="1"/>
  <c r="AJ1184" i="1"/>
  <c r="AI1185" i="1"/>
  <c r="AJ1185" i="1"/>
  <c r="AI1186" i="1"/>
  <c r="AJ1186" i="1"/>
  <c r="AI1187" i="1"/>
  <c r="AJ1187" i="1"/>
  <c r="AI1188" i="1"/>
  <c r="AJ1188" i="1"/>
  <c r="AI1189" i="1"/>
  <c r="AJ1189" i="1"/>
  <c r="AI1190" i="1"/>
  <c r="AJ1190" i="1"/>
  <c r="AI1191" i="1"/>
  <c r="AJ1191" i="1"/>
  <c r="AI1192" i="1"/>
  <c r="AJ1192" i="1"/>
  <c r="AI1193" i="1"/>
  <c r="AJ1193" i="1"/>
  <c r="AI1194" i="1"/>
  <c r="AJ1194" i="1"/>
  <c r="AI1195" i="1"/>
  <c r="AJ1195" i="1"/>
  <c r="AI1196" i="1"/>
  <c r="AJ1196" i="1"/>
  <c r="AI1197" i="1"/>
  <c r="AJ1197" i="1"/>
  <c r="AI1198" i="1"/>
  <c r="AJ1198" i="1"/>
  <c r="AI1199" i="1"/>
  <c r="AJ1199" i="1"/>
  <c r="AJ1200" i="1"/>
  <c r="AI1201" i="1"/>
  <c r="AJ1201" i="1"/>
  <c r="AI1202" i="1"/>
  <c r="AJ1202" i="1"/>
  <c r="AI1203" i="1"/>
  <c r="AJ1203" i="1"/>
  <c r="AI1204" i="1"/>
  <c r="AJ1204" i="1"/>
  <c r="AJ1205" i="1"/>
  <c r="AI1206" i="1"/>
  <c r="AJ1206" i="1"/>
  <c r="AJ1207" i="1"/>
  <c r="AI1208" i="1"/>
  <c r="AJ1208" i="1"/>
  <c r="AI1209" i="1"/>
  <c r="AJ1209" i="1"/>
  <c r="AI1210" i="1"/>
  <c r="AJ1210" i="1"/>
  <c r="AI1211" i="1"/>
  <c r="AJ1211" i="1"/>
  <c r="AI1212" i="1"/>
  <c r="AJ1212" i="1"/>
  <c r="AI1213" i="1"/>
  <c r="AJ1213" i="1"/>
  <c r="AI1214" i="1"/>
  <c r="AJ1214" i="1"/>
  <c r="AI1215" i="1"/>
  <c r="AJ1215" i="1"/>
  <c r="AJ1616" i="1"/>
  <c r="AJ1216" i="1"/>
  <c r="AJ1217" i="1"/>
  <c r="AI1219" i="1"/>
  <c r="AJ1219" i="1"/>
  <c r="AI1220" i="1"/>
  <c r="AJ1220" i="1"/>
  <c r="AI1221" i="1"/>
  <c r="AJ1221" i="1"/>
  <c r="AI1222" i="1"/>
  <c r="AJ1222" i="1"/>
  <c r="AI1223" i="1"/>
  <c r="AJ1223" i="1"/>
  <c r="AJ1218" i="1"/>
  <c r="AJ1224" i="1"/>
  <c r="AI1226" i="1"/>
  <c r="AJ1226" i="1"/>
  <c r="AI1227" i="1"/>
  <c r="AJ1227" i="1"/>
  <c r="AI1228" i="1"/>
  <c r="AJ1228" i="1"/>
  <c r="AI1229" i="1"/>
  <c r="AJ1229" i="1"/>
  <c r="AI1230" i="1"/>
  <c r="AJ1230" i="1"/>
  <c r="AJ1225" i="1"/>
  <c r="AJ1232" i="1"/>
  <c r="AI1233" i="1"/>
  <c r="AJ1233" i="1"/>
  <c r="AJ1650" i="1"/>
  <c r="AI1235" i="1"/>
  <c r="AJ1235" i="1"/>
  <c r="AI1236" i="1"/>
  <c r="AJ1236" i="1"/>
  <c r="AI1237" i="1"/>
  <c r="AJ1237" i="1"/>
  <c r="AJ1238" i="1"/>
  <c r="AI1239" i="1"/>
  <c r="AJ1239" i="1"/>
  <c r="AJ1240" i="1"/>
  <c r="AI1241" i="1"/>
  <c r="AJ1241" i="1"/>
  <c r="AI1242" i="1"/>
  <c r="AJ1242" i="1"/>
  <c r="AI1243" i="1"/>
  <c r="AJ1243" i="1"/>
  <c r="AI1244" i="1"/>
  <c r="AJ1244" i="1"/>
  <c r="AI1245" i="1"/>
  <c r="AJ1245" i="1"/>
  <c r="AI1246" i="1"/>
  <c r="AJ1246" i="1"/>
  <c r="AI1231" i="1"/>
  <c r="AJ1231" i="1"/>
  <c r="AI1248" i="1"/>
  <c r="AJ1248" i="1"/>
  <c r="AI1249" i="1"/>
  <c r="AJ1249" i="1"/>
  <c r="AI1250" i="1"/>
  <c r="AJ1250" i="1"/>
  <c r="AI1251" i="1"/>
  <c r="AJ1251" i="1"/>
  <c r="AI1252" i="1"/>
  <c r="AJ1252" i="1"/>
  <c r="AI1253" i="1"/>
  <c r="AJ1253" i="1"/>
  <c r="AI1254" i="1"/>
  <c r="AJ1254" i="1"/>
  <c r="AI1255" i="1"/>
  <c r="AJ1255" i="1"/>
  <c r="AI1256" i="1"/>
  <c r="AJ1256" i="1"/>
  <c r="AI1257" i="1"/>
  <c r="AJ1257" i="1"/>
  <c r="AJ1258" i="1"/>
  <c r="AI1259" i="1"/>
  <c r="AJ1259" i="1"/>
  <c r="AI1260" i="1"/>
  <c r="AJ1260" i="1"/>
  <c r="AI1124" i="1"/>
  <c r="AJ1124" i="1"/>
  <c r="AI1262" i="1"/>
  <c r="AJ1262" i="1"/>
  <c r="AI1263" i="1"/>
  <c r="AJ1263" i="1"/>
  <c r="AI1264" i="1"/>
  <c r="AJ1264" i="1"/>
  <c r="AI1265" i="1"/>
  <c r="AJ1265" i="1"/>
  <c r="AI1172" i="1"/>
  <c r="AJ1172" i="1"/>
  <c r="AI1267" i="1"/>
  <c r="AJ1267" i="1"/>
  <c r="AI1268" i="1"/>
  <c r="AJ1268" i="1"/>
  <c r="AI1269" i="1"/>
  <c r="AJ1269" i="1"/>
  <c r="AI1270" i="1"/>
  <c r="AJ1270" i="1"/>
  <c r="AI1271" i="1"/>
  <c r="AJ1271" i="1"/>
  <c r="AI1272" i="1"/>
  <c r="AJ1272" i="1"/>
  <c r="AI1273" i="1"/>
  <c r="AJ1273" i="1"/>
  <c r="AI1274" i="1"/>
  <c r="AJ1274" i="1"/>
  <c r="AI1275" i="1"/>
  <c r="AJ1275" i="1"/>
  <c r="AI1276" i="1"/>
  <c r="AJ1276" i="1"/>
  <c r="AJ1597" i="1"/>
  <c r="AI1278" i="1"/>
  <c r="AJ1278" i="1"/>
  <c r="AI1279" i="1"/>
  <c r="AJ1279" i="1"/>
  <c r="AI1280" i="1"/>
  <c r="AJ1280" i="1"/>
  <c r="AI1281" i="1"/>
  <c r="AJ1281" i="1"/>
  <c r="AI1282" i="1"/>
  <c r="AJ1282" i="1"/>
  <c r="AI1283" i="1"/>
  <c r="AJ1283" i="1"/>
  <c r="AI1284" i="1"/>
  <c r="AJ1284" i="1"/>
  <c r="AI1285" i="1"/>
  <c r="AJ1285" i="1"/>
  <c r="AI1286" i="1"/>
  <c r="AJ1286" i="1"/>
  <c r="AJ1287" i="1"/>
  <c r="AI1288" i="1"/>
  <c r="AJ1288" i="1"/>
  <c r="AJ1289" i="1"/>
  <c r="AI1290" i="1"/>
  <c r="AJ1290" i="1"/>
  <c r="AI1291" i="1"/>
  <c r="AJ1291" i="1"/>
  <c r="AI1292" i="1"/>
  <c r="AJ1292" i="1"/>
  <c r="AI1293" i="1"/>
  <c r="AJ1293" i="1"/>
  <c r="AI1294" i="1"/>
  <c r="AJ1294" i="1"/>
  <c r="AI1295" i="1"/>
  <c r="AJ1295" i="1"/>
  <c r="AI1296" i="1"/>
  <c r="AJ1296" i="1"/>
  <c r="AI1297" i="1"/>
  <c r="AJ1297" i="1"/>
  <c r="AI1298" i="1"/>
  <c r="AJ1298" i="1"/>
  <c r="AI1299" i="1"/>
  <c r="AJ1299" i="1"/>
  <c r="AJ1300" i="1"/>
  <c r="AI1301" i="1"/>
  <c r="AJ1301" i="1"/>
  <c r="AI2154" i="1"/>
  <c r="AJ2154" i="1"/>
  <c r="AI1303" i="1"/>
  <c r="AJ1303" i="1"/>
  <c r="AI1304" i="1"/>
  <c r="AJ1304" i="1"/>
  <c r="AI1305" i="1"/>
  <c r="AJ1305" i="1"/>
  <c r="AI1306" i="1"/>
  <c r="AJ1306" i="1"/>
  <c r="AI1307" i="1"/>
  <c r="AJ1307" i="1"/>
  <c r="AI1308" i="1"/>
  <c r="AJ1308" i="1"/>
  <c r="AI1309" i="1"/>
  <c r="AJ1309" i="1"/>
  <c r="AI1310" i="1"/>
  <c r="AJ1310" i="1"/>
  <c r="AJ1311" i="1"/>
  <c r="AI1312" i="1"/>
  <c r="AJ1312" i="1"/>
  <c r="AI1313" i="1"/>
  <c r="AJ1313" i="1"/>
  <c r="AI1314" i="1"/>
  <c r="AJ1314" i="1"/>
  <c r="AI1315" i="1"/>
  <c r="AJ1315" i="1"/>
  <c r="AI1316" i="1"/>
  <c r="AJ1316" i="1"/>
  <c r="AI1317" i="1"/>
  <c r="AJ1317" i="1"/>
  <c r="AI1318" i="1"/>
  <c r="AJ1318" i="1"/>
  <c r="AI1319" i="1"/>
  <c r="AJ1319" i="1"/>
  <c r="AI1320" i="1"/>
  <c r="AJ1320" i="1"/>
  <c r="AI1321" i="1"/>
  <c r="AJ1321" i="1"/>
  <c r="AJ1322" i="1"/>
  <c r="AJ1627" i="1"/>
  <c r="AI1324" i="1"/>
  <c r="AJ1324" i="1"/>
  <c r="AJ1325" i="1"/>
  <c r="AI1326" i="1"/>
  <c r="AJ1326" i="1"/>
  <c r="AI1327" i="1"/>
  <c r="AJ1327" i="1"/>
  <c r="AJ1328" i="1"/>
  <c r="AI1329" i="1"/>
  <c r="AJ1329" i="1"/>
  <c r="AI1330" i="1"/>
  <c r="AJ1330" i="1"/>
  <c r="AI1331" i="1"/>
  <c r="AJ1331" i="1"/>
  <c r="AI1332" i="1"/>
  <c r="AJ1332" i="1"/>
  <c r="AI1333" i="1"/>
  <c r="AJ1333" i="1"/>
  <c r="AI1334" i="1"/>
  <c r="AJ1334" i="1"/>
  <c r="AI1335" i="1"/>
  <c r="AJ1335" i="1"/>
  <c r="AI1336" i="1"/>
  <c r="AJ1336" i="1"/>
  <c r="AI1337" i="1"/>
  <c r="AJ1337" i="1"/>
  <c r="AI1338" i="1"/>
  <c r="AJ1338" i="1"/>
  <c r="AI1339" i="1"/>
  <c r="AJ1339" i="1"/>
  <c r="AI1340" i="1"/>
  <c r="AJ1340" i="1"/>
  <c r="AI1341" i="1"/>
  <c r="AJ1341" i="1"/>
  <c r="AI1342" i="1"/>
  <c r="AJ1342" i="1"/>
  <c r="AJ1343" i="1"/>
  <c r="AI1344" i="1"/>
  <c r="AJ1344" i="1"/>
  <c r="AI1345" i="1"/>
  <c r="AJ1345" i="1"/>
  <c r="AI1346" i="1"/>
  <c r="AJ1346" i="1"/>
  <c r="AI1347" i="1"/>
  <c r="AJ1347" i="1"/>
  <c r="AI1348" i="1"/>
  <c r="AJ1348" i="1"/>
  <c r="AI1349" i="1"/>
  <c r="AJ1349" i="1"/>
  <c r="AI1350" i="1"/>
  <c r="AJ1350" i="1"/>
  <c r="AI1351" i="1"/>
  <c r="AJ1351" i="1"/>
  <c r="AI1352" i="1"/>
  <c r="AJ1352" i="1"/>
  <c r="AI1353" i="1"/>
  <c r="AJ1353" i="1"/>
  <c r="AI1354" i="1"/>
  <c r="AJ1354" i="1"/>
  <c r="AI1355" i="1"/>
  <c r="AJ1355" i="1"/>
  <c r="AI1356" i="1"/>
  <c r="AJ1356" i="1"/>
  <c r="AI1357" i="1"/>
  <c r="AJ1357" i="1"/>
  <c r="AI1358" i="1"/>
  <c r="AJ1358" i="1"/>
  <c r="AI1359" i="1"/>
  <c r="AJ1359" i="1"/>
  <c r="AI1360" i="1"/>
  <c r="AJ1360" i="1"/>
  <c r="AI1361" i="1"/>
  <c r="AJ1361" i="1"/>
  <c r="AJ1362" i="1"/>
  <c r="AI1363" i="1"/>
  <c r="AJ1363" i="1"/>
  <c r="AI1364" i="1"/>
  <c r="AJ1364" i="1"/>
  <c r="AI1365" i="1"/>
  <c r="AJ1365" i="1"/>
  <c r="AI1366" i="1"/>
  <c r="AJ1366" i="1"/>
  <c r="AI1367" i="1"/>
  <c r="AJ1367" i="1"/>
  <c r="AI1368" i="1"/>
  <c r="AJ1368" i="1"/>
  <c r="AI1369" i="1"/>
  <c r="AJ1369" i="1"/>
  <c r="AI1370" i="1"/>
  <c r="AJ1370" i="1"/>
  <c r="AI1266" i="1"/>
  <c r="AJ1266" i="1"/>
  <c r="AI1372" i="1"/>
  <c r="AJ1372" i="1"/>
  <c r="AI1373" i="1"/>
  <c r="AJ1373" i="1"/>
  <c r="AI1374" i="1"/>
  <c r="AJ1374" i="1"/>
  <c r="AI1375" i="1"/>
  <c r="AJ1375" i="1"/>
  <c r="AI1376" i="1"/>
  <c r="AJ1376" i="1"/>
  <c r="AI1377" i="1"/>
  <c r="AJ1377" i="1"/>
  <c r="AI1378" i="1"/>
  <c r="AJ1378" i="1"/>
  <c r="AI1379" i="1"/>
  <c r="AJ1379" i="1"/>
  <c r="AI1380" i="1"/>
  <c r="AJ1380" i="1"/>
  <c r="AI1381" i="1"/>
  <c r="AJ1381" i="1"/>
  <c r="AI1382" i="1"/>
  <c r="AJ1382" i="1"/>
  <c r="AI1383" i="1"/>
  <c r="AJ1383" i="1"/>
  <c r="AI1384" i="1"/>
  <c r="AJ1384" i="1"/>
  <c r="AI1385" i="1"/>
  <c r="AJ1385" i="1"/>
  <c r="AI1386" i="1"/>
  <c r="AJ1386" i="1"/>
  <c r="AI1387" i="1"/>
  <c r="AJ1387" i="1"/>
  <c r="AI1388" i="1"/>
  <c r="AJ1388" i="1"/>
  <c r="AI1389" i="1"/>
  <c r="AJ1389" i="1"/>
  <c r="AI1390" i="1"/>
  <c r="AJ1390" i="1"/>
  <c r="AI1391" i="1"/>
  <c r="AJ1391" i="1"/>
  <c r="AI1392" i="1"/>
  <c r="AJ1392" i="1"/>
  <c r="AI1393" i="1"/>
  <c r="AJ1393" i="1"/>
  <c r="AI1394" i="1"/>
  <c r="AJ1394" i="1"/>
  <c r="AI1395" i="1"/>
  <c r="AJ1395" i="1"/>
  <c r="AI1396" i="1"/>
  <c r="AJ1396" i="1"/>
  <c r="AI1397" i="1"/>
  <c r="AJ1397" i="1"/>
  <c r="AI1398" i="1"/>
  <c r="AJ1398" i="1"/>
  <c r="AI1399" i="1"/>
  <c r="AJ1399" i="1"/>
  <c r="AI1400" i="1"/>
  <c r="AJ1400" i="1"/>
  <c r="AI1401" i="1"/>
  <c r="AJ1401" i="1"/>
  <c r="AI1402" i="1"/>
  <c r="AJ1402" i="1"/>
  <c r="AI1403" i="1"/>
  <c r="AJ1403" i="1"/>
  <c r="AI1404" i="1"/>
  <c r="AJ1404" i="1"/>
  <c r="AI1405" i="1"/>
  <c r="AJ1405" i="1"/>
  <c r="AI1406" i="1"/>
  <c r="AJ1406" i="1"/>
  <c r="AI1407" i="1"/>
  <c r="AJ1407" i="1"/>
  <c r="AI1408" i="1"/>
  <c r="AJ1408" i="1"/>
  <c r="AI1409" i="1"/>
  <c r="AJ1409" i="1"/>
  <c r="AI1410" i="1"/>
  <c r="AJ1410" i="1"/>
  <c r="AI1411" i="1"/>
  <c r="AJ1411" i="1"/>
  <c r="AI1412" i="1"/>
  <c r="AJ1412" i="1"/>
  <c r="AJ1651" i="1"/>
  <c r="AI1414" i="1"/>
  <c r="AJ1414" i="1"/>
  <c r="AI1415" i="1"/>
  <c r="AJ1415" i="1"/>
  <c r="AI1416" i="1"/>
  <c r="AJ1416" i="1"/>
  <c r="AI1417" i="1"/>
  <c r="AJ1417" i="1"/>
  <c r="AI1418" i="1"/>
  <c r="AJ1418" i="1"/>
  <c r="AI1419" i="1"/>
  <c r="AJ1419" i="1"/>
  <c r="AI1420" i="1"/>
  <c r="AJ1420" i="1"/>
  <c r="AI1421" i="1"/>
  <c r="AJ1421" i="1"/>
  <c r="AI1422" i="1"/>
  <c r="AJ1422" i="1"/>
  <c r="AJ2160" i="1"/>
  <c r="AI1424" i="1"/>
  <c r="AJ1424" i="1"/>
  <c r="AI1425" i="1"/>
  <c r="AJ1425" i="1"/>
  <c r="AI1426" i="1"/>
  <c r="AJ1426" i="1"/>
  <c r="AI1427" i="1"/>
  <c r="AJ1427" i="1"/>
  <c r="AI1165" i="1"/>
  <c r="AJ1165" i="1"/>
  <c r="AI1429" i="1"/>
  <c r="AJ1429" i="1"/>
  <c r="AI1430" i="1"/>
  <c r="AJ1430" i="1"/>
  <c r="AI1431" i="1"/>
  <c r="AJ1431" i="1"/>
  <c r="AI1432" i="1"/>
  <c r="AJ1432" i="1"/>
  <c r="AI1433" i="1"/>
  <c r="AJ1433" i="1"/>
  <c r="AI1277" i="1"/>
  <c r="AJ1277" i="1"/>
  <c r="AI1435" i="1"/>
  <c r="AJ1435" i="1"/>
  <c r="AI1436" i="1"/>
  <c r="AJ1436" i="1"/>
  <c r="AI1437" i="1"/>
  <c r="AJ1437" i="1"/>
  <c r="AI1438" i="1"/>
  <c r="AJ1438" i="1"/>
  <c r="AI1439" i="1"/>
  <c r="AJ1439" i="1"/>
  <c r="AI1440" i="1"/>
  <c r="AJ1440" i="1"/>
  <c r="AI1441" i="1"/>
  <c r="AJ1441" i="1"/>
  <c r="AI1442" i="1"/>
  <c r="AJ1442" i="1"/>
  <c r="AJ3751" i="1"/>
  <c r="AI1444" i="1"/>
  <c r="AJ1444" i="1"/>
  <c r="AI1445" i="1"/>
  <c r="AJ1445" i="1"/>
  <c r="AI1446" i="1"/>
  <c r="AJ1446" i="1"/>
  <c r="AI1447" i="1"/>
  <c r="AJ1447" i="1"/>
  <c r="AI1448" i="1"/>
  <c r="AJ1448" i="1"/>
  <c r="AI1449" i="1"/>
  <c r="AJ1449" i="1"/>
  <c r="AI1450" i="1"/>
  <c r="AJ1450" i="1"/>
  <c r="AI1451" i="1"/>
  <c r="AJ1451" i="1"/>
  <c r="AI1452" i="1"/>
  <c r="AJ1452" i="1"/>
  <c r="AI1453" i="1"/>
  <c r="AJ1453" i="1"/>
  <c r="AI1454" i="1"/>
  <c r="AJ1454" i="1"/>
  <c r="AI1455" i="1"/>
  <c r="AI1456" i="1"/>
  <c r="AJ1456" i="1"/>
  <c r="AI1457" i="1"/>
  <c r="AJ1457" i="1"/>
  <c r="AI1458" i="1"/>
  <c r="AJ1458" i="1"/>
  <c r="AI1459" i="1"/>
  <c r="AJ1459" i="1"/>
  <c r="AI1460" i="1"/>
  <c r="AJ1460" i="1"/>
  <c r="AI1461" i="1"/>
  <c r="AJ1461" i="1"/>
  <c r="AI1462" i="1"/>
  <c r="AJ1462" i="1"/>
  <c r="AI1463" i="1"/>
  <c r="AJ1463" i="1"/>
  <c r="AI1464" i="1"/>
  <c r="AJ1464" i="1"/>
  <c r="AI1465" i="1"/>
  <c r="AJ1465" i="1"/>
  <c r="AI1466" i="1"/>
  <c r="AJ1466" i="1"/>
  <c r="AI1467" i="1"/>
  <c r="AJ1467" i="1"/>
  <c r="AI1468" i="1"/>
  <c r="AJ1468" i="1"/>
  <c r="AI1469" i="1"/>
  <c r="AJ1469" i="1"/>
  <c r="AI1470" i="1"/>
  <c r="AJ1470" i="1"/>
  <c r="AI1471" i="1"/>
  <c r="AJ1471" i="1"/>
  <c r="AI1472" i="1"/>
  <c r="AJ1472" i="1"/>
  <c r="AI1473" i="1"/>
  <c r="AJ1473" i="1"/>
  <c r="AI1474" i="1"/>
  <c r="AJ1474" i="1"/>
  <c r="AI1475" i="1"/>
  <c r="AJ1475" i="1"/>
  <c r="AI1476" i="1"/>
  <c r="AJ1476" i="1"/>
  <c r="AI1477" i="1"/>
  <c r="AJ1477" i="1"/>
  <c r="AI1478" i="1"/>
  <c r="AJ1478" i="1"/>
  <c r="AI1479" i="1"/>
  <c r="AJ1479" i="1"/>
  <c r="AI1480" i="1"/>
  <c r="AJ1480" i="1"/>
  <c r="AI1481" i="1"/>
  <c r="AJ1481" i="1"/>
  <c r="AJ1482" i="1"/>
  <c r="AI1483" i="1"/>
  <c r="AJ1483" i="1"/>
  <c r="AI1484" i="1"/>
  <c r="AJ1484" i="1"/>
  <c r="AI1485" i="1"/>
  <c r="AJ1485" i="1"/>
  <c r="AI1486" i="1"/>
  <c r="AJ1486" i="1"/>
  <c r="AI1487" i="1"/>
  <c r="AJ1487" i="1"/>
  <c r="AI1488" i="1"/>
  <c r="AJ1488" i="1"/>
  <c r="AI1489" i="1"/>
  <c r="AJ1489" i="1"/>
  <c r="AI1490" i="1"/>
  <c r="AJ1490" i="1"/>
  <c r="AI1491" i="1"/>
  <c r="AJ1491" i="1"/>
  <c r="AI1492" i="1"/>
  <c r="AJ1492" i="1"/>
  <c r="AI1493" i="1"/>
  <c r="AJ1493" i="1"/>
  <c r="AI1494" i="1"/>
  <c r="AJ1494" i="1"/>
  <c r="AJ1495" i="1"/>
  <c r="AI1496" i="1"/>
  <c r="AJ1496" i="1"/>
  <c r="AI1497" i="1"/>
  <c r="AJ1497" i="1"/>
  <c r="AI1498" i="1"/>
  <c r="AJ1498" i="1"/>
  <c r="AI1499" i="1"/>
  <c r="AJ1499" i="1"/>
  <c r="AI1500" i="1"/>
  <c r="AJ1500" i="1"/>
  <c r="AI1501" i="1"/>
  <c r="AJ1501" i="1"/>
  <c r="AI1502" i="1"/>
  <c r="AJ1502" i="1"/>
  <c r="AI1503" i="1"/>
  <c r="AJ1503" i="1"/>
  <c r="AI1504" i="1"/>
  <c r="AJ1504" i="1"/>
  <c r="AI1505" i="1"/>
  <c r="AJ1505" i="1"/>
  <c r="AI1506" i="1"/>
  <c r="AJ1506" i="1"/>
  <c r="AI1507" i="1"/>
  <c r="AJ1507" i="1"/>
  <c r="AI1508" i="1"/>
  <c r="AJ1508" i="1"/>
  <c r="AI1509" i="1"/>
  <c r="AJ1509" i="1"/>
  <c r="AI1510" i="1"/>
  <c r="AJ1510" i="1"/>
  <c r="AJ1801" i="1"/>
  <c r="AI1512" i="1"/>
  <c r="AJ1512" i="1"/>
  <c r="AI1513" i="1"/>
  <c r="AJ1513" i="1"/>
  <c r="AI1514" i="1"/>
  <c r="AJ1514" i="1"/>
  <c r="AI1515" i="1"/>
  <c r="AJ1515" i="1"/>
  <c r="AI1516" i="1"/>
  <c r="AJ1516" i="1"/>
  <c r="AI1517" i="1"/>
  <c r="AJ1517" i="1"/>
  <c r="AI1518" i="1"/>
  <c r="AJ1518" i="1"/>
  <c r="AI1519" i="1"/>
  <c r="AJ1519" i="1"/>
  <c r="AI1520" i="1"/>
  <c r="AJ1520" i="1"/>
  <c r="AI1521" i="1"/>
  <c r="AJ1521" i="1"/>
  <c r="AI1522" i="1"/>
  <c r="AJ1522" i="1"/>
  <c r="AI1523" i="1"/>
  <c r="AJ1523" i="1"/>
  <c r="AI1524" i="1"/>
  <c r="AJ1524" i="1"/>
  <c r="AI1525" i="1"/>
  <c r="AJ1525" i="1"/>
  <c r="AI1526" i="1"/>
  <c r="AJ1526" i="1"/>
  <c r="AI1527" i="1"/>
  <c r="AJ1527" i="1"/>
  <c r="AI1528" i="1"/>
  <c r="AJ1528" i="1"/>
  <c r="AI1529" i="1"/>
  <c r="AJ1529" i="1"/>
  <c r="AI1530" i="1"/>
  <c r="AJ1530" i="1"/>
  <c r="AI1531" i="1"/>
  <c r="AJ1531" i="1"/>
  <c r="AJ1532" i="1"/>
  <c r="AJ3957" i="1"/>
  <c r="AI1534" i="1"/>
  <c r="AJ1534" i="1"/>
  <c r="AI1535" i="1"/>
  <c r="AJ1535" i="1"/>
  <c r="AI1536" i="1"/>
  <c r="AJ1536" i="1"/>
  <c r="AI1537" i="1"/>
  <c r="AJ1537" i="1"/>
  <c r="AI1538" i="1"/>
  <c r="AJ1538" i="1"/>
  <c r="AI1539" i="1"/>
  <c r="AJ1539" i="1"/>
  <c r="AI1540" i="1"/>
  <c r="AJ1540" i="1"/>
  <c r="AI1541" i="1"/>
  <c r="AJ1541" i="1"/>
  <c r="AJ1542" i="1"/>
  <c r="AJ1543" i="1"/>
  <c r="AJ1544" i="1"/>
  <c r="AJ1545" i="1"/>
  <c r="AJ1546" i="1"/>
  <c r="AJ1547" i="1"/>
  <c r="AJ2039" i="1"/>
  <c r="AJ1549" i="1"/>
  <c r="AJ1550" i="1"/>
  <c r="AJ2084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I1176" i="1"/>
  <c r="AJ1176" i="1"/>
  <c r="AJ1569" i="1"/>
  <c r="AJ1570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68" i="1"/>
  <c r="AJ1598" i="1"/>
  <c r="AJ1599" i="1"/>
  <c r="AJ1600" i="1"/>
  <c r="AJ1601" i="1"/>
  <c r="AJ1602" i="1"/>
  <c r="AJ1603" i="1"/>
  <c r="AJ192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2686" i="1"/>
  <c r="AJ1617" i="1"/>
  <c r="AJ1618" i="1"/>
  <c r="AJ1619" i="1"/>
  <c r="AJ1620" i="1"/>
  <c r="AJ1621" i="1"/>
  <c r="AJ1622" i="1"/>
  <c r="AJ1623" i="1"/>
  <c r="AI1371" i="1"/>
  <c r="AJ1371" i="1"/>
  <c r="AJ1625" i="1"/>
  <c r="AJ1626" i="1"/>
  <c r="AI1428" i="1"/>
  <c r="AJ1428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2051" i="1"/>
  <c r="AJ1645" i="1"/>
  <c r="AJ1646" i="1"/>
  <c r="AJ1647" i="1"/>
  <c r="AJ1648" i="1"/>
  <c r="AJ1649" i="1"/>
  <c r="AJ3701" i="1"/>
  <c r="AJ3980" i="1"/>
  <c r="AJ1652" i="1"/>
  <c r="AJ1653" i="1"/>
  <c r="AJ1654" i="1"/>
  <c r="AJ1655" i="1"/>
  <c r="AJ1656" i="1"/>
  <c r="AJ1657" i="1"/>
  <c r="AJ2277" i="1"/>
  <c r="AJ1659" i="1"/>
  <c r="AJ1660" i="1"/>
  <c r="AJ2402" i="1"/>
  <c r="AJ1662" i="1"/>
  <c r="AJ1663" i="1"/>
  <c r="AJ1664" i="1"/>
  <c r="AJ1665" i="1"/>
  <c r="AJ1666" i="1"/>
  <c r="AJ1667" i="1"/>
  <c r="AJ1668" i="1"/>
  <c r="Q1123" i="1"/>
  <c r="Q1434" i="1"/>
  <c r="Q1125" i="1"/>
  <c r="Q1126" i="1"/>
  <c r="Q1127" i="1"/>
  <c r="Q2171" i="1"/>
  <c r="Q1129" i="1"/>
  <c r="Q1130" i="1"/>
  <c r="Q1131" i="1"/>
  <c r="Q1132" i="1"/>
  <c r="Q1133" i="1"/>
  <c r="Q1134" i="1"/>
  <c r="Q1135" i="1"/>
  <c r="Q1136" i="1"/>
  <c r="Q1137" i="1"/>
  <c r="Q1138" i="1"/>
  <c r="Q1139" i="1"/>
  <c r="Q2269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323" i="1"/>
  <c r="Q1166" i="1"/>
  <c r="Q1167" i="1"/>
  <c r="Q1168" i="1"/>
  <c r="Q1169" i="1"/>
  <c r="Q1261" i="1"/>
  <c r="Q1171" i="1"/>
  <c r="Q1170" i="1"/>
  <c r="Q1173" i="1"/>
  <c r="Q1174" i="1"/>
  <c r="Q1175" i="1"/>
  <c r="Q1624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616" i="1"/>
  <c r="Q1216" i="1"/>
  <c r="Q1217" i="1"/>
  <c r="Q1219" i="1"/>
  <c r="Q1220" i="1"/>
  <c r="Q1221" i="1"/>
  <c r="Q1222" i="1"/>
  <c r="Q1223" i="1"/>
  <c r="Q1218" i="1"/>
  <c r="Q1224" i="1"/>
  <c r="Q1226" i="1"/>
  <c r="Q1227" i="1"/>
  <c r="Q1228" i="1"/>
  <c r="Q1229" i="1"/>
  <c r="Q1230" i="1"/>
  <c r="Q1225" i="1"/>
  <c r="Q1233" i="1"/>
  <c r="Q1650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31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124" i="1"/>
  <c r="Q1262" i="1"/>
  <c r="Q1263" i="1"/>
  <c r="Q1264" i="1"/>
  <c r="Q1265" i="1"/>
  <c r="Q1172" i="1"/>
  <c r="Q1267" i="1"/>
  <c r="Q1268" i="1"/>
  <c r="Q1269" i="1"/>
  <c r="Q1270" i="1"/>
  <c r="Q1271" i="1"/>
  <c r="Q1272" i="1"/>
  <c r="Q1273" i="1"/>
  <c r="Q1274" i="1"/>
  <c r="Q1275" i="1"/>
  <c r="Q1276" i="1"/>
  <c r="Q159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2154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627" i="1"/>
  <c r="Q1324" i="1"/>
  <c r="Q1325" i="1"/>
  <c r="Q1326" i="1"/>
  <c r="Q1327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266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3" i="1"/>
  <c r="Q1394" i="1"/>
  <c r="Q1395" i="1"/>
  <c r="Q1396" i="1"/>
  <c r="Q1397" i="1"/>
  <c r="Q1398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651" i="1"/>
  <c r="Q1414" i="1"/>
  <c r="Q1415" i="1"/>
  <c r="Q1416" i="1"/>
  <c r="Q1417" i="1"/>
  <c r="Q1418" i="1"/>
  <c r="Q1419" i="1"/>
  <c r="Q1420" i="1"/>
  <c r="Q1421" i="1"/>
  <c r="Q1422" i="1"/>
  <c r="Q2160" i="1"/>
  <c r="Q1424" i="1"/>
  <c r="Q1425" i="1"/>
  <c r="Q1426" i="1"/>
  <c r="Q1427" i="1"/>
  <c r="Q1165" i="1"/>
  <c r="Q1429" i="1"/>
  <c r="Q1430" i="1"/>
  <c r="Q1431" i="1"/>
  <c r="Q1432" i="1"/>
  <c r="Q1433" i="1"/>
  <c r="Q1277" i="1"/>
  <c r="Q1435" i="1"/>
  <c r="Q1436" i="1"/>
  <c r="Q1437" i="1"/>
  <c r="Q1438" i="1"/>
  <c r="Q1439" i="1"/>
  <c r="Q1440" i="1"/>
  <c r="Q1441" i="1"/>
  <c r="Q1442" i="1"/>
  <c r="Q3751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80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3957" i="1"/>
  <c r="Q1534" i="1"/>
  <c r="Q1535" i="1"/>
  <c r="Q1536" i="1"/>
  <c r="Q1537" i="1"/>
  <c r="Q1538" i="1"/>
  <c r="Q1539" i="1"/>
  <c r="Q1540" i="1"/>
  <c r="Q1541" i="1"/>
  <c r="Q1542" i="1"/>
  <c r="Q1543" i="1"/>
  <c r="Q1544" i="1"/>
  <c r="Q1546" i="1"/>
  <c r="Q1547" i="1"/>
  <c r="Q2039" i="1"/>
  <c r="Q1549" i="1"/>
  <c r="Q1550" i="1"/>
  <c r="Q2084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176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68" i="1"/>
  <c r="Q1598" i="1"/>
  <c r="Q1599" i="1"/>
  <c r="Q1600" i="1"/>
  <c r="Q1601" i="1"/>
  <c r="Q1602" i="1"/>
  <c r="Q1603" i="1"/>
  <c r="Q1924" i="1"/>
  <c r="Q1605" i="1"/>
  <c r="Q1606" i="1"/>
  <c r="Q1607" i="1"/>
  <c r="Q1608" i="1"/>
  <c r="Q1609" i="1"/>
  <c r="Q1610" i="1"/>
  <c r="Q1611" i="1"/>
  <c r="Q1612" i="1"/>
  <c r="Q1613" i="1"/>
  <c r="Q1614" i="1"/>
  <c r="Q1615" i="1"/>
  <c r="Q2686" i="1"/>
  <c r="Q1617" i="1"/>
  <c r="Q1618" i="1"/>
  <c r="Q1619" i="1"/>
  <c r="Q1620" i="1"/>
  <c r="Q1621" i="1"/>
  <c r="Q1622" i="1"/>
  <c r="Q1623" i="1"/>
  <c r="Q1371" i="1"/>
  <c r="Q1625" i="1"/>
  <c r="Q1626" i="1"/>
  <c r="Q1428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2051" i="1"/>
  <c r="Q1645" i="1"/>
  <c r="Q1646" i="1"/>
  <c r="Q1647" i="1"/>
  <c r="Q1648" i="1"/>
  <c r="Q1649" i="1"/>
  <c r="Q3701" i="1"/>
  <c r="Q3980" i="1"/>
  <c r="Q1652" i="1"/>
  <c r="Q1653" i="1"/>
  <c r="Q1654" i="1"/>
  <c r="Q1655" i="1"/>
  <c r="Q1656" i="1"/>
  <c r="Q1657" i="1"/>
  <c r="Q2277" i="1"/>
  <c r="Q1659" i="1"/>
  <c r="Q1660" i="1"/>
  <c r="Q2402" i="1"/>
  <c r="Q1662" i="1"/>
  <c r="Q1663" i="1"/>
  <c r="Q1664" i="1"/>
  <c r="Q1665" i="1"/>
  <c r="Q1666" i="1"/>
  <c r="Q1667" i="1"/>
  <c r="Q1668" i="1"/>
  <c r="AJ1066" i="1"/>
  <c r="AJ1065" i="1"/>
  <c r="AJ1064" i="1"/>
  <c r="AJ511" i="1"/>
  <c r="AJ1067" i="1"/>
  <c r="AJ1068" i="1"/>
  <c r="AJ1069" i="1"/>
  <c r="AJ512" i="1"/>
  <c r="AJ1070" i="1"/>
  <c r="AJ1071" i="1"/>
  <c r="AJ1072" i="1"/>
  <c r="AJ1073" i="1"/>
  <c r="AJ1074" i="1"/>
  <c r="AJ1075" i="1"/>
  <c r="AJ1076" i="1"/>
  <c r="AJ1077" i="1"/>
  <c r="AJ1078" i="1"/>
  <c r="AJ1079" i="1"/>
  <c r="AJ1081" i="1"/>
  <c r="AJ1082" i="1"/>
  <c r="AJ513" i="1"/>
  <c r="AJ514" i="1"/>
  <c r="AJ515" i="1"/>
  <c r="AJ1083" i="1"/>
  <c r="AJ1084" i="1"/>
  <c r="AJ516" i="1"/>
  <c r="AJ1085" i="1"/>
  <c r="AJ1086" i="1"/>
  <c r="AJ517" i="1"/>
  <c r="AJ519" i="1"/>
  <c r="AJ520" i="1"/>
  <c r="AJ1087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521" i="1"/>
  <c r="AJ522" i="1"/>
  <c r="AJ523" i="1"/>
  <c r="AJ524" i="1"/>
  <c r="AJ525" i="1"/>
  <c r="AJ526" i="1"/>
  <c r="AJ527" i="1"/>
  <c r="AJ528" i="1"/>
  <c r="AJ529" i="1"/>
  <c r="AJ530" i="1"/>
  <c r="AJ531" i="1"/>
  <c r="AJ1103" i="1"/>
  <c r="AJ532" i="1"/>
  <c r="AJ533" i="1"/>
  <c r="AJ1104" i="1"/>
  <c r="AJ1105" i="1"/>
  <c r="AJ1106" i="1"/>
  <c r="AJ534" i="1"/>
  <c r="AJ535" i="1"/>
  <c r="AJ536" i="1"/>
  <c r="AJ537" i="1"/>
  <c r="AJ1107" i="1"/>
  <c r="AJ1108" i="1"/>
  <c r="AJ538" i="1"/>
  <c r="AJ539" i="1"/>
  <c r="AJ1109" i="1"/>
  <c r="AJ1110" i="1"/>
  <c r="AI1031" i="1"/>
  <c r="AI568" i="1"/>
  <c r="AI308" i="1"/>
  <c r="AI309" i="1"/>
  <c r="AI310" i="1"/>
  <c r="AI509" i="1"/>
  <c r="AI510" i="1"/>
  <c r="AI1032" i="1"/>
  <c r="AI1033" i="1"/>
  <c r="AI1034" i="1"/>
  <c r="AI1035" i="1"/>
  <c r="AI1037" i="1"/>
  <c r="AI1039" i="1"/>
  <c r="AI1042" i="1"/>
  <c r="AI1048" i="1"/>
  <c r="AI1049" i="1"/>
  <c r="AI1052" i="1"/>
  <c r="AI1056" i="1"/>
  <c r="AI1058" i="1"/>
  <c r="AI1060" i="1"/>
  <c r="AI1061" i="1"/>
  <c r="AI1063" i="1"/>
  <c r="AI1066" i="1"/>
  <c r="AI1065" i="1"/>
  <c r="AI1064" i="1"/>
  <c r="AI511" i="1"/>
  <c r="AI1067" i="1"/>
  <c r="AI512" i="1"/>
  <c r="AI1076" i="1"/>
  <c r="AI1077" i="1"/>
  <c r="AI1078" i="1"/>
  <c r="AI1079" i="1"/>
  <c r="AI1080" i="1"/>
  <c r="AI1081" i="1"/>
  <c r="AI1082" i="1"/>
  <c r="AI513" i="1"/>
  <c r="AI514" i="1"/>
  <c r="AI515" i="1"/>
  <c r="AI1083" i="1"/>
  <c r="AI1084" i="1"/>
  <c r="AI516" i="1"/>
  <c r="AI1085" i="1"/>
  <c r="AI1086" i="1"/>
  <c r="AI517" i="1"/>
  <c r="AI519" i="1"/>
  <c r="AI520" i="1"/>
  <c r="AI1087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521" i="1"/>
  <c r="AI522" i="1"/>
  <c r="AI523" i="1"/>
  <c r="AI524" i="1"/>
  <c r="AI525" i="1"/>
  <c r="AI526" i="1"/>
  <c r="AI527" i="1"/>
  <c r="AI528" i="1"/>
  <c r="AI529" i="1"/>
  <c r="AI530" i="1"/>
  <c r="AI531" i="1"/>
  <c r="AI1103" i="1"/>
  <c r="AI532" i="1"/>
  <c r="AI533" i="1"/>
  <c r="AI1104" i="1"/>
  <c r="AI1105" i="1"/>
  <c r="AI1106" i="1"/>
  <c r="AI534" i="1"/>
  <c r="AI535" i="1"/>
  <c r="AI536" i="1"/>
  <c r="AI537" i="1"/>
  <c r="AI1107" i="1"/>
  <c r="AI1108" i="1"/>
  <c r="AI538" i="1"/>
  <c r="AI539" i="1"/>
  <c r="AI1109" i="1"/>
  <c r="AI1110" i="1"/>
  <c r="Q1066" i="1"/>
  <c r="Q1065" i="1"/>
  <c r="Q1064" i="1"/>
  <c r="Q511" i="1"/>
  <c r="Q1067" i="1"/>
  <c r="Q1068" i="1"/>
  <c r="Q1069" i="1"/>
  <c r="Q512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513" i="1"/>
  <c r="Q514" i="1"/>
  <c r="Q515" i="1"/>
  <c r="Q1083" i="1"/>
  <c r="Q1084" i="1"/>
  <c r="Q516" i="1"/>
  <c r="Q1085" i="1"/>
  <c r="Q1086" i="1"/>
  <c r="Q517" i="1"/>
  <c r="Q518" i="1"/>
  <c r="Q519" i="1"/>
  <c r="Q520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521" i="1"/>
  <c r="Q522" i="1"/>
  <c r="Q523" i="1"/>
  <c r="Q524" i="1"/>
  <c r="Q525" i="1"/>
  <c r="Q526" i="1"/>
  <c r="Q527" i="1"/>
  <c r="Q528" i="1"/>
  <c r="Q529" i="1"/>
  <c r="Q530" i="1"/>
  <c r="Q531" i="1"/>
  <c r="Q1103" i="1"/>
  <c r="Q532" i="1"/>
  <c r="Q533" i="1"/>
  <c r="Q1104" i="1"/>
  <c r="Q1105" i="1"/>
  <c r="Q1106" i="1"/>
  <c r="Q534" i="1"/>
  <c r="Q535" i="1"/>
  <c r="Q536" i="1"/>
  <c r="Q537" i="1"/>
  <c r="Q1107" i="1"/>
  <c r="Q1108" i="1"/>
  <c r="Q538" i="1"/>
  <c r="Q539" i="1"/>
  <c r="Q1109" i="1"/>
  <c r="Q1110" i="1"/>
  <c r="Q1111" i="1"/>
  <c r="Q540" i="1"/>
  <c r="Q541" i="1"/>
  <c r="Q542" i="1"/>
  <c r="Q543" i="1"/>
  <c r="Q544" i="1"/>
  <c r="Q545" i="1"/>
  <c r="Q546" i="1"/>
  <c r="Q547" i="1"/>
  <c r="Q1112" i="1"/>
  <c r="Q548" i="1"/>
  <c r="Q549" i="1"/>
  <c r="Q550" i="1"/>
  <c r="Q551" i="1"/>
  <c r="Q1113" i="1"/>
  <c r="Q552" i="1"/>
  <c r="Q553" i="1"/>
  <c r="Q554" i="1"/>
  <c r="Q1114" i="1"/>
  <c r="Q555" i="1"/>
  <c r="Q556" i="1"/>
  <c r="Q557" i="1"/>
  <c r="Q558" i="1"/>
  <c r="Q559" i="1"/>
  <c r="Q560" i="1"/>
  <c r="Q1115" i="1"/>
  <c r="Q1116" i="1"/>
  <c r="Q1117" i="1"/>
  <c r="Q561" i="1"/>
  <c r="Q562" i="1"/>
  <c r="Q563" i="1"/>
  <c r="Q564" i="1"/>
  <c r="Q565" i="1"/>
  <c r="Q566" i="1"/>
  <c r="Q567" i="1"/>
  <c r="Q1118" i="1"/>
  <c r="Q1119" i="1"/>
  <c r="Q1120" i="1"/>
  <c r="Q1121" i="1"/>
  <c r="Q1122" i="1"/>
  <c r="Q569" i="1"/>
  <c r="Q570" i="1"/>
  <c r="Q571" i="1"/>
  <c r="Q572" i="1"/>
  <c r="Q573" i="1"/>
  <c r="Q574" i="1"/>
  <c r="Q575" i="1"/>
  <c r="AJ1059" i="1"/>
  <c r="AJ1060" i="1"/>
  <c r="AJ1061" i="1"/>
  <c r="AJ1062" i="1"/>
  <c r="AJ1063" i="1"/>
  <c r="Q1058" i="1"/>
  <c r="Q1059" i="1"/>
  <c r="Q1060" i="1"/>
  <c r="Q1061" i="1"/>
  <c r="Q1062" i="1"/>
  <c r="Q1063" i="1"/>
  <c r="AJ1032" i="1"/>
  <c r="AJ1033" i="1"/>
  <c r="AJ1034" i="1"/>
  <c r="AJ1035" i="1"/>
  <c r="AJ1036" i="1"/>
  <c r="AJ1037" i="1"/>
  <c r="AJ1039" i="1"/>
  <c r="AJ1040" i="1"/>
  <c r="AJ1042" i="1"/>
  <c r="AJ1043" i="1"/>
  <c r="AJ1044" i="1"/>
  <c r="AJ1047" i="1"/>
  <c r="AJ1048" i="1"/>
  <c r="AJ1049" i="1"/>
  <c r="AJ1052" i="1"/>
  <c r="AJ2947" i="1"/>
  <c r="AJ2461" i="1"/>
  <c r="AJ1053" i="1"/>
  <c r="AJ1055" i="1"/>
  <c r="AJ1056" i="1"/>
  <c r="AJ1057" i="1"/>
  <c r="AJ1058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2" i="1"/>
  <c r="Q2947" i="1"/>
  <c r="Q2461" i="1"/>
  <c r="Q1053" i="1"/>
  <c r="Q3176" i="1"/>
  <c r="Q1055" i="1"/>
  <c r="Q1056" i="1"/>
  <c r="Q1057" i="1"/>
  <c r="Q3653" i="1" l="1"/>
  <c r="AJ3653" i="1"/>
  <c r="AJ510" i="1" l="1"/>
  <c r="Q510" i="1"/>
  <c r="Q509" i="1"/>
  <c r="AJ509" i="1"/>
  <c r="AJ309" i="1"/>
  <c r="AJ310" i="1"/>
  <c r="Q308" i="1"/>
  <c r="Q309" i="1"/>
  <c r="Q310" i="1"/>
  <c r="AJ308" i="1"/>
  <c r="Q568" i="1" l="1"/>
  <c r="AJ568" i="1"/>
  <c r="AJ1031" i="1" l="1"/>
  <c r="AJ3651" i="1"/>
  <c r="AJ3652" i="1"/>
  <c r="Q3651" i="1"/>
  <c r="Q3652" i="1"/>
  <c r="Q1031" i="1" l="1"/>
  <c r="AI1030" i="1"/>
  <c r="Q1030" i="1"/>
  <c r="AJ1030" i="1"/>
  <c r="AI702" i="1"/>
  <c r="Q702" i="1"/>
  <c r="AJ702" i="1"/>
  <c r="Q3104" i="1" l="1"/>
  <c r="AJ3104" i="1"/>
  <c r="AJ2684" i="1"/>
  <c r="Q2684" i="1"/>
  <c r="AJ2683" i="1"/>
  <c r="Q2683" i="1"/>
  <c r="Q2682" i="1"/>
  <c r="AJ2682" i="1"/>
  <c r="AI1029" i="1"/>
  <c r="Q1029" i="1"/>
  <c r="AJ1029" i="1"/>
  <c r="AI1028" i="1"/>
  <c r="Q1028" i="1"/>
  <c r="AJ1028" i="1"/>
  <c r="AI485" i="1" l="1"/>
  <c r="AJ485" i="1"/>
  <c r="Q306" i="1"/>
  <c r="Q307" i="1"/>
  <c r="Q485" i="1"/>
  <c r="Y8" i="3"/>
  <c r="AJ301" i="1"/>
  <c r="AJ302" i="1"/>
  <c r="AJ303" i="1"/>
  <c r="AJ304" i="1"/>
  <c r="AJ305" i="1"/>
  <c r="AJ306" i="1"/>
  <c r="AJ307" i="1"/>
  <c r="AI299" i="1"/>
  <c r="AI300" i="1"/>
  <c r="AI301" i="1"/>
  <c r="AI302" i="1"/>
  <c r="AI303" i="1"/>
  <c r="AI304" i="1"/>
  <c r="AI305" i="1"/>
  <c r="AI306" i="1"/>
  <c r="AI307" i="1"/>
  <c r="Q303" i="1"/>
  <c r="Q304" i="1"/>
  <c r="Q305" i="1"/>
  <c r="AJ312" i="1" l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841" i="1"/>
  <c r="AJ117" i="1"/>
  <c r="AJ118" i="1"/>
  <c r="AJ119" i="1"/>
  <c r="AJ121" i="1"/>
  <c r="AJ122" i="1"/>
  <c r="AJ123" i="1"/>
  <c r="AJ124" i="1"/>
  <c r="AJ126" i="1"/>
  <c r="AJ127" i="1"/>
  <c r="AJ128" i="1"/>
  <c r="AJ129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I312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60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2" i="1"/>
  <c r="AI273" i="1"/>
  <c r="AI274" i="1"/>
  <c r="AI275" i="1"/>
  <c r="AI276" i="1"/>
  <c r="AI277" i="1"/>
  <c r="AI278" i="1"/>
  <c r="AI279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Q7" i="1"/>
  <c r="R7" i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Q16" i="1"/>
  <c r="Q17" i="1"/>
  <c r="R17" i="1" s="1"/>
  <c r="Q18" i="1"/>
  <c r="R18" i="1" s="1"/>
  <c r="Q19" i="1"/>
  <c r="R19" i="1" s="1"/>
  <c r="Q20" i="1"/>
  <c r="Q21" i="1"/>
  <c r="Q22" i="1"/>
  <c r="R22" i="1" s="1"/>
  <c r="Q23" i="1"/>
  <c r="R23" i="1" s="1"/>
  <c r="Q24" i="1"/>
  <c r="R24" i="1" s="1"/>
  <c r="Q25" i="1"/>
  <c r="R25" i="1" s="1"/>
  <c r="Q26" i="1"/>
  <c r="R26" i="1" s="1"/>
  <c r="Q27" i="1"/>
  <c r="Q29" i="1"/>
  <c r="Q30" i="1"/>
  <c r="Q31" i="1"/>
  <c r="Q32" i="1"/>
  <c r="R32" i="1" s="1"/>
  <c r="Q33" i="1"/>
  <c r="R33" i="1" s="1"/>
  <c r="Q34" i="1"/>
  <c r="R34" i="1" s="1"/>
  <c r="Q35" i="1"/>
  <c r="Q36" i="1"/>
  <c r="Q37" i="1"/>
  <c r="Q38" i="1"/>
  <c r="Q39" i="1"/>
  <c r="R39" i="1" s="1"/>
  <c r="Q40" i="1"/>
  <c r="Q41" i="1"/>
  <c r="Q42" i="1"/>
  <c r="R42" i="1" s="1"/>
  <c r="Q43" i="1"/>
  <c r="R43" i="1" s="1"/>
  <c r="Q44" i="1"/>
  <c r="Q45" i="1"/>
  <c r="Q46" i="1"/>
  <c r="R46" i="1" s="1"/>
  <c r="Q47" i="1"/>
  <c r="R47" i="1" s="1"/>
  <c r="Q48" i="1"/>
  <c r="Q49" i="1"/>
  <c r="R49" i="1" s="1"/>
  <c r="Q50" i="1"/>
  <c r="Q51" i="1"/>
  <c r="Q52" i="1"/>
  <c r="Q53" i="1"/>
  <c r="Q54" i="1"/>
  <c r="Q55" i="1"/>
  <c r="Q56" i="1"/>
  <c r="Q57" i="1"/>
  <c r="Q58" i="1"/>
  <c r="Q59" i="1"/>
  <c r="Q60" i="1"/>
  <c r="R60" i="1" s="1"/>
  <c r="Q61" i="1"/>
  <c r="Q62" i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Q72" i="1"/>
  <c r="Q73" i="1"/>
  <c r="Q74" i="1"/>
  <c r="R74" i="1" s="1"/>
  <c r="Q75" i="1"/>
  <c r="Q76" i="1"/>
  <c r="R76" i="1" s="1"/>
  <c r="Q77" i="1"/>
  <c r="R77" i="1" s="1"/>
  <c r="Q78" i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Q87" i="1"/>
  <c r="R87" i="1" s="1"/>
  <c r="Q88" i="1"/>
  <c r="R88" i="1" s="1"/>
  <c r="Q89" i="1"/>
  <c r="R89" i="1" s="1"/>
  <c r="Q90" i="1"/>
  <c r="R90" i="1" s="1"/>
  <c r="Q91" i="1"/>
  <c r="R91" i="1" s="1"/>
  <c r="Q92" i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Q103" i="1"/>
  <c r="R103" i="1" s="1"/>
  <c r="Q104" i="1"/>
  <c r="R104" i="1" s="1"/>
  <c r="Q105" i="1"/>
  <c r="Q106" i="1"/>
  <c r="R106" i="1" s="1"/>
  <c r="Q107" i="1"/>
  <c r="Q108" i="1"/>
  <c r="Q109" i="1"/>
  <c r="Q110" i="1"/>
  <c r="Q111" i="1"/>
  <c r="Q112" i="1"/>
  <c r="Q113" i="1"/>
  <c r="Q114" i="1"/>
  <c r="R114" i="1" s="1"/>
  <c r="Q115" i="1"/>
  <c r="Q841" i="1"/>
  <c r="R841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Q124" i="1"/>
  <c r="R124" i="1" s="1"/>
  <c r="Q125" i="1"/>
  <c r="R125" i="1" s="1"/>
  <c r="Q126" i="1"/>
  <c r="Q127" i="1"/>
  <c r="R127" i="1" s="1"/>
  <c r="Q128" i="1"/>
  <c r="Q129" i="1"/>
  <c r="Q130" i="1"/>
  <c r="R130" i="1" s="1"/>
  <c r="Q131" i="1"/>
  <c r="Q132" i="1"/>
  <c r="R132" i="1" s="1"/>
  <c r="Q133" i="1"/>
  <c r="R133" i="1" s="1"/>
  <c r="Q134" i="1"/>
  <c r="R134" i="1" s="1"/>
  <c r="Q135" i="1"/>
  <c r="Q136" i="1"/>
  <c r="Q137" i="1"/>
  <c r="Q138" i="1"/>
  <c r="Q139" i="1"/>
  <c r="Q140" i="1"/>
  <c r="Q141" i="1"/>
  <c r="R141" i="1" s="1"/>
  <c r="Q142" i="1"/>
  <c r="Q143" i="1"/>
  <c r="Q144" i="1"/>
  <c r="Q145" i="1"/>
  <c r="Q146" i="1"/>
  <c r="Q147" i="1"/>
  <c r="Q148" i="1"/>
  <c r="Q149" i="1"/>
  <c r="R149" i="1" s="1"/>
  <c r="Q150" i="1"/>
  <c r="Q151" i="1"/>
  <c r="Q152" i="1"/>
  <c r="Q153" i="1"/>
  <c r="Q154" i="1"/>
  <c r="Q155" i="1"/>
  <c r="Q156" i="1"/>
  <c r="Q157" i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Q167" i="1"/>
  <c r="Q168" i="1"/>
  <c r="R168" i="1" s="1"/>
  <c r="Q169" i="1"/>
  <c r="Q170" i="1"/>
  <c r="R170" i="1" s="1"/>
  <c r="Q171" i="1"/>
  <c r="R171" i="1" s="1"/>
  <c r="Q172" i="1"/>
  <c r="R172" i="1" s="1"/>
  <c r="Q173" i="1"/>
  <c r="Q174" i="1"/>
  <c r="R174" i="1" s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R193" i="1" s="1"/>
  <c r="Q194" i="1"/>
  <c r="R194" i="1" s="1"/>
  <c r="Q195" i="1"/>
  <c r="Q196" i="1"/>
  <c r="Q197" i="1"/>
  <c r="Q198" i="1"/>
  <c r="Q199" i="1"/>
  <c r="Q200" i="1"/>
  <c r="Q201" i="1"/>
  <c r="Q202" i="1"/>
  <c r="R202" i="1" s="1"/>
  <c r="Q203" i="1"/>
  <c r="R203" i="1" s="1"/>
  <c r="Q204" i="1"/>
  <c r="Q205" i="1"/>
  <c r="Q206" i="1"/>
  <c r="Q207" i="1"/>
  <c r="Q208" i="1"/>
  <c r="Q209" i="1"/>
  <c r="Q210" i="1"/>
  <c r="Q211" i="1"/>
  <c r="Q212" i="1"/>
  <c r="R212" i="1" s="1"/>
  <c r="Q213" i="1"/>
  <c r="Q214" i="1"/>
  <c r="Q215" i="1"/>
  <c r="Q216" i="1"/>
  <c r="Q217" i="1"/>
  <c r="Q218" i="1"/>
  <c r="Q219" i="1"/>
  <c r="R219" i="1" s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R247" i="1" s="1"/>
  <c r="Q248" i="1"/>
  <c r="Q249" i="1"/>
  <c r="Q250" i="1"/>
  <c r="R250" i="1" s="1"/>
  <c r="Q251" i="1"/>
  <c r="Q252" i="1"/>
  <c r="Q253" i="1"/>
  <c r="Q254" i="1"/>
  <c r="Q255" i="1"/>
  <c r="Q257" i="1"/>
  <c r="R257" i="1" s="1"/>
  <c r="Q258" i="1"/>
  <c r="Q259" i="1"/>
  <c r="R259" i="1" s="1"/>
  <c r="Q260" i="1"/>
  <c r="R260" i="1" s="1"/>
  <c r="Q261" i="1"/>
  <c r="R261" i="1" s="1"/>
  <c r="Q262" i="1"/>
  <c r="Q263" i="1"/>
  <c r="Q264" i="1"/>
  <c r="Q265" i="1"/>
  <c r="Q266" i="1"/>
  <c r="Q267" i="1"/>
  <c r="R267" i="1" s="1"/>
  <c r="Q268" i="1"/>
  <c r="R268" i="1" s="1"/>
  <c r="Q269" i="1"/>
  <c r="R269" i="1" s="1"/>
  <c r="Q270" i="1"/>
  <c r="R270" i="1" s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R284" i="1" s="1"/>
  <c r="Q285" i="1"/>
  <c r="Q286" i="1"/>
  <c r="Q287" i="1"/>
  <c r="Q288" i="1"/>
  <c r="Q289" i="1"/>
  <c r="Q290" i="1"/>
  <c r="R290" i="1" s="1"/>
  <c r="Q291" i="1"/>
  <c r="Q292" i="1"/>
  <c r="Q293" i="1"/>
  <c r="Q294" i="1"/>
  <c r="Q295" i="1"/>
  <c r="Q296" i="1"/>
  <c r="Q297" i="1"/>
  <c r="Q298" i="1"/>
  <c r="Q299" i="1"/>
  <c r="Q300" i="1"/>
  <c r="Q301" i="1"/>
  <c r="R301" i="1" s="1"/>
  <c r="Q302" i="1"/>
  <c r="AI311" i="1"/>
  <c r="AJ311" i="1"/>
  <c r="Q464" i="1"/>
  <c r="Q311" i="1"/>
  <c r="Q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431" i="1"/>
  <c r="AJ327" i="1"/>
  <c r="AJ328" i="1"/>
  <c r="AJ329" i="1"/>
  <c r="AJ330" i="1"/>
  <c r="AJ331" i="1"/>
  <c r="AJ332" i="1"/>
  <c r="AJ333" i="1"/>
  <c r="AJ334" i="1"/>
  <c r="AJ441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2" i="1"/>
  <c r="AJ433" i="1"/>
  <c r="AJ434" i="1"/>
  <c r="AJ435" i="1"/>
  <c r="AJ436" i="1"/>
  <c r="AJ437" i="1"/>
  <c r="AJ438" i="1"/>
  <c r="AJ439" i="1"/>
  <c r="AJ440" i="1"/>
  <c r="AJ1443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1731" i="1"/>
  <c r="AJ463" i="1"/>
  <c r="AJ464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431" i="1"/>
  <c r="AI327" i="1"/>
  <c r="AI329" i="1"/>
  <c r="AI330" i="1"/>
  <c r="AI332" i="1"/>
  <c r="AI333" i="1"/>
  <c r="AI334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9" i="1"/>
  <c r="AI350" i="1"/>
  <c r="AI351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7" i="1"/>
  <c r="AI388" i="1"/>
  <c r="AI390" i="1"/>
  <c r="AI391" i="1"/>
  <c r="AI392" i="1"/>
  <c r="AI393" i="1"/>
  <c r="AI394" i="1"/>
  <c r="AI395" i="1"/>
  <c r="AI397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7" i="1"/>
  <c r="AI429" i="1"/>
  <c r="AI430" i="1"/>
  <c r="AI881" i="1"/>
  <c r="AI432" i="1"/>
  <c r="AI433" i="1"/>
  <c r="AI434" i="1"/>
  <c r="AI435" i="1"/>
  <c r="AI436" i="1"/>
  <c r="AI437" i="1"/>
  <c r="AI438" i="1"/>
  <c r="AI439" i="1"/>
  <c r="AI440" i="1"/>
  <c r="AI1443" i="1"/>
  <c r="AI442" i="1"/>
  <c r="AI443" i="1"/>
  <c r="AI444" i="1"/>
  <c r="AI445" i="1"/>
  <c r="AI446" i="1"/>
  <c r="AI447" i="1"/>
  <c r="AI448" i="1"/>
  <c r="AI449" i="1"/>
  <c r="AI450" i="1"/>
  <c r="AI453" i="1"/>
  <c r="AI454" i="1"/>
  <c r="AI455" i="1"/>
  <c r="AI456" i="1"/>
  <c r="AI457" i="1"/>
  <c r="AI458" i="1"/>
  <c r="AI459" i="1"/>
  <c r="AI460" i="1"/>
  <c r="AI463" i="1"/>
  <c r="AI464" i="1"/>
  <c r="Q313" i="1"/>
  <c r="Q314" i="1"/>
  <c r="R314" i="1" s="1"/>
  <c r="Q315" i="1"/>
  <c r="R315" i="1" s="1"/>
  <c r="Q316" i="1"/>
  <c r="Q317" i="1"/>
  <c r="Q318" i="1"/>
  <c r="Q319" i="1"/>
  <c r="R319" i="1" s="1"/>
  <c r="Q320" i="1"/>
  <c r="Q321" i="1"/>
  <c r="R321" i="1" s="1"/>
  <c r="Q322" i="1"/>
  <c r="R322" i="1" s="1"/>
  <c r="Q323" i="1"/>
  <c r="R323" i="1" s="1"/>
  <c r="Q324" i="1"/>
  <c r="R324" i="1" s="1"/>
  <c r="Q325" i="1"/>
  <c r="R325" i="1" s="1"/>
  <c r="Q431" i="1"/>
  <c r="R431" i="1" s="1"/>
  <c r="Q327" i="1"/>
  <c r="R327" i="1" s="1"/>
  <c r="Q328" i="1"/>
  <c r="R328" i="1" s="1"/>
  <c r="Q329" i="1"/>
  <c r="Q330" i="1"/>
  <c r="R330" i="1" s="1"/>
  <c r="Q331" i="1"/>
  <c r="R331" i="1" s="1"/>
  <c r="Q332" i="1"/>
  <c r="R332" i="1" s="1"/>
  <c r="Q333" i="1"/>
  <c r="R333" i="1" s="1"/>
  <c r="Q334" i="1"/>
  <c r="R334" i="1" s="1"/>
  <c r="Q441" i="1"/>
  <c r="Q336" i="1"/>
  <c r="R336" i="1" s="1"/>
  <c r="Q337" i="1"/>
  <c r="Q338" i="1"/>
  <c r="Q339" i="1"/>
  <c r="Q340" i="1"/>
  <c r="Q341" i="1"/>
  <c r="R341" i="1" s="1"/>
  <c r="Q342" i="1"/>
  <c r="Q343" i="1"/>
  <c r="Q344" i="1"/>
  <c r="R344" i="1" s="1"/>
  <c r="Q345" i="1"/>
  <c r="R345" i="1" s="1"/>
  <c r="Q346" i="1"/>
  <c r="R346" i="1" s="1"/>
  <c r="Q347" i="1"/>
  <c r="R347" i="1" s="1"/>
  <c r="Q348" i="1"/>
  <c r="Q349" i="1"/>
  <c r="Q350" i="1"/>
  <c r="R350" i="1" s="1"/>
  <c r="Q351" i="1"/>
  <c r="R351" i="1" s="1"/>
  <c r="Q352" i="1"/>
  <c r="Q353" i="1"/>
  <c r="Q354" i="1"/>
  <c r="R354" i="1" s="1"/>
  <c r="Q355" i="1"/>
  <c r="R355" i="1" s="1"/>
  <c r="Q356" i="1"/>
  <c r="Q357" i="1"/>
  <c r="Q358" i="1"/>
  <c r="Q359" i="1"/>
  <c r="Q360" i="1"/>
  <c r="Q361" i="1"/>
  <c r="Q362" i="1"/>
  <c r="Q363" i="1"/>
  <c r="Q364" i="1"/>
  <c r="R364" i="1" s="1"/>
  <c r="Q365" i="1"/>
  <c r="Q366" i="1"/>
  <c r="R366" i="1" s="1"/>
  <c r="Q367" i="1"/>
  <c r="Q368" i="1"/>
  <c r="Q369" i="1"/>
  <c r="Q370" i="1"/>
  <c r="Q371" i="1"/>
  <c r="Q372" i="1"/>
  <c r="Q373" i="1"/>
  <c r="R373" i="1" s="1"/>
  <c r="Q374" i="1"/>
  <c r="R374" i="1" s="1"/>
  <c r="Q375" i="1"/>
  <c r="Q376" i="1"/>
  <c r="R376" i="1" s="1"/>
  <c r="Q377" i="1"/>
  <c r="Q378" i="1"/>
  <c r="R378" i="1" s="1"/>
  <c r="Q379" i="1"/>
  <c r="Q380" i="1"/>
  <c r="R380" i="1" s="1"/>
  <c r="Q381" i="1"/>
  <c r="Q382" i="1"/>
  <c r="Q383" i="1"/>
  <c r="Q384" i="1"/>
  <c r="R384" i="1" s="1"/>
  <c r="Q385" i="1"/>
  <c r="Q386" i="1"/>
  <c r="Q387" i="1"/>
  <c r="Q388" i="1"/>
  <c r="Q389" i="1"/>
  <c r="Q390" i="1"/>
  <c r="Q391" i="1"/>
  <c r="Q392" i="1"/>
  <c r="Q393" i="1"/>
  <c r="Q394" i="1"/>
  <c r="R394" i="1" s="1"/>
  <c r="Q395" i="1"/>
  <c r="Q396" i="1"/>
  <c r="Q397" i="1"/>
  <c r="R397" i="1" s="1"/>
  <c r="Q398" i="1"/>
  <c r="R398" i="1" s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R424" i="1" s="1"/>
  <c r="Q425" i="1"/>
  <c r="Q426" i="1"/>
  <c r="R426" i="1" s="1"/>
  <c r="Q427" i="1"/>
  <c r="Q428" i="1"/>
  <c r="Q429" i="1"/>
  <c r="Q430" i="1"/>
  <c r="Q881" i="1"/>
  <c r="Q432" i="1"/>
  <c r="Q433" i="1"/>
  <c r="Q434" i="1"/>
  <c r="Q435" i="1"/>
  <c r="Q436" i="1"/>
  <c r="Q437" i="1"/>
  <c r="Q438" i="1"/>
  <c r="Q439" i="1"/>
  <c r="Q440" i="1"/>
  <c r="Q1443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1731" i="1"/>
  <c r="Q463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Q465" i="1"/>
  <c r="R465" i="1" s="1"/>
  <c r="Q466" i="1"/>
  <c r="R466" i="1" s="1"/>
  <c r="Q467" i="1"/>
  <c r="Q468" i="1"/>
  <c r="Q469" i="1"/>
  <c r="R469" i="1" s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693" i="1"/>
  <c r="AJ694" i="1"/>
  <c r="AJ695" i="1"/>
  <c r="AJ696" i="1"/>
  <c r="AJ697" i="1"/>
  <c r="AJ698" i="1"/>
  <c r="AJ699" i="1"/>
  <c r="AJ700" i="1"/>
  <c r="AJ701" i="1"/>
  <c r="AJ582" i="1"/>
  <c r="AJ583" i="1"/>
  <c r="AJ584" i="1"/>
  <c r="AJ585" i="1"/>
  <c r="AJ586" i="1"/>
  <c r="AJ587" i="1"/>
  <c r="AJ588" i="1"/>
  <c r="AJ589" i="1"/>
  <c r="AJ576" i="1"/>
  <c r="AJ577" i="1"/>
  <c r="AJ578" i="1"/>
  <c r="AJ2819" i="1"/>
  <c r="AJ580" i="1"/>
  <c r="AJ581" i="1"/>
  <c r="AI486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Q486" i="1"/>
  <c r="R486" i="1" s="1"/>
  <c r="Q487" i="1"/>
  <c r="Q488" i="1"/>
  <c r="Q489" i="1"/>
  <c r="R489" i="1" s="1"/>
  <c r="Q490" i="1"/>
  <c r="Q491" i="1"/>
  <c r="R491" i="1" s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AI589" i="1"/>
  <c r="AI576" i="1"/>
  <c r="AI577" i="1"/>
  <c r="AI578" i="1"/>
  <c r="AI580" i="1"/>
  <c r="AI581" i="1"/>
  <c r="Q576" i="1"/>
  <c r="Q577" i="1"/>
  <c r="R577" i="1" s="1"/>
  <c r="Q578" i="1"/>
  <c r="Q2819" i="1"/>
  <c r="Q580" i="1"/>
  <c r="Q581" i="1"/>
  <c r="AI700" i="1"/>
  <c r="AI701" i="1"/>
  <c r="AI582" i="1"/>
  <c r="AI583" i="1"/>
  <c r="AI584" i="1"/>
  <c r="AI585" i="1"/>
  <c r="AI586" i="1"/>
  <c r="AI587" i="1"/>
  <c r="Q582" i="1"/>
  <c r="Q583" i="1"/>
  <c r="Q584" i="1"/>
  <c r="Q585" i="1"/>
  <c r="Q586" i="1"/>
  <c r="Q587" i="1"/>
  <c r="Q588" i="1"/>
  <c r="Q589" i="1"/>
  <c r="AJ590" i="1" l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Q590" i="1"/>
  <c r="R590" i="1" s="1"/>
  <c r="Q591" i="1"/>
  <c r="R591" i="1" s="1"/>
  <c r="Q592" i="1"/>
  <c r="R592" i="1" s="1"/>
  <c r="Q593" i="1"/>
  <c r="R593" i="1" s="1"/>
  <c r="Q594" i="1"/>
  <c r="Q595" i="1"/>
  <c r="Q596" i="1"/>
  <c r="R596" i="1" s="1"/>
  <c r="Q597" i="1"/>
  <c r="Q598" i="1"/>
  <c r="R598" i="1" s="1"/>
  <c r="Q599" i="1"/>
  <c r="R599" i="1" s="1"/>
  <c r="Q600" i="1"/>
  <c r="R600" i="1" s="1"/>
  <c r="Q601" i="1"/>
  <c r="R601" i="1" s="1"/>
  <c r="Q602" i="1"/>
  <c r="Q603" i="1"/>
  <c r="R603" i="1" s="1"/>
  <c r="Q604" i="1"/>
  <c r="Q605" i="1"/>
  <c r="Q606" i="1"/>
  <c r="R606" i="1" s="1"/>
  <c r="Q607" i="1"/>
  <c r="R607" i="1" s="1"/>
  <c r="Q608" i="1"/>
  <c r="Q609" i="1"/>
  <c r="Q610" i="1"/>
  <c r="Q611" i="1"/>
  <c r="Q612" i="1"/>
  <c r="R612" i="1" s="1"/>
  <c r="Q613" i="1"/>
  <c r="R613" i="1" s="1"/>
  <c r="Q614" i="1"/>
  <c r="Q615" i="1"/>
  <c r="Q616" i="1"/>
  <c r="Q617" i="1"/>
  <c r="Q618" i="1"/>
  <c r="Q619" i="1"/>
  <c r="Q620" i="1"/>
  <c r="R620" i="1" s="1"/>
  <c r="Q621" i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Q640" i="1"/>
  <c r="R640" i="1" s="1"/>
  <c r="Q641" i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Q651" i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Q658" i="1"/>
  <c r="Q659" i="1"/>
  <c r="Q660" i="1"/>
  <c r="Q661" i="1"/>
  <c r="Q662" i="1"/>
  <c r="Q663" i="1"/>
  <c r="R663" i="1" s="1"/>
  <c r="Q664" i="1"/>
  <c r="R664" i="1" s="1"/>
  <c r="Q665" i="1"/>
  <c r="R665" i="1" s="1"/>
  <c r="Q666" i="1"/>
  <c r="Q667" i="1"/>
  <c r="Q668" i="1"/>
  <c r="R668" i="1" s="1"/>
  <c r="Q669" i="1"/>
  <c r="Q670" i="1"/>
  <c r="R670" i="1" s="1"/>
  <c r="Q671" i="1"/>
  <c r="Q672" i="1"/>
  <c r="R672" i="1" s="1"/>
  <c r="Q673" i="1"/>
  <c r="R673" i="1" s="1"/>
  <c r="Q674" i="1"/>
  <c r="Q675" i="1"/>
  <c r="Q676" i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Q683" i="1"/>
  <c r="R683" i="1" s="1"/>
  <c r="Q684" i="1"/>
  <c r="R684" i="1" s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AJ3177" i="1"/>
  <c r="AJ3179" i="1"/>
  <c r="AJ3180" i="1"/>
  <c r="AJ3181" i="1"/>
  <c r="AJ3182" i="1"/>
  <c r="AI877" i="1"/>
  <c r="AJ877" i="1"/>
  <c r="AI878" i="1"/>
  <c r="AJ878" i="1"/>
  <c r="AI721" i="1"/>
  <c r="AJ721" i="1"/>
  <c r="AI722" i="1"/>
  <c r="AJ722" i="1"/>
  <c r="AI723" i="1"/>
  <c r="AJ723" i="1"/>
  <c r="AI724" i="1"/>
  <c r="AJ724" i="1"/>
  <c r="AI725" i="1"/>
  <c r="AJ725" i="1"/>
  <c r="AI726" i="1"/>
  <c r="AJ726" i="1"/>
  <c r="AI727" i="1"/>
  <c r="AJ727" i="1"/>
  <c r="AI728" i="1"/>
  <c r="AJ728" i="1"/>
  <c r="AI729" i="1"/>
  <c r="AJ729" i="1"/>
  <c r="AI730" i="1"/>
  <c r="AJ730" i="1"/>
  <c r="AJ2999" i="1"/>
  <c r="AJ3000" i="1"/>
  <c r="AJ3001" i="1"/>
  <c r="AJ2960" i="1"/>
  <c r="AJ2961" i="1"/>
  <c r="AJ2962" i="1"/>
  <c r="AJ2963" i="1"/>
  <c r="AJ2964" i="1"/>
  <c r="AJ2965" i="1"/>
  <c r="AI879" i="1"/>
  <c r="AJ879" i="1"/>
  <c r="AJ3183" i="1"/>
  <c r="AJ3184" i="1"/>
  <c r="AJ3349" i="1"/>
  <c r="AJ3186" i="1"/>
  <c r="AJ3187" i="1"/>
  <c r="AJ3188" i="1"/>
  <c r="AJ3189" i="1"/>
  <c r="AJ3190" i="1"/>
  <c r="AJ3191" i="1"/>
  <c r="AJ3192" i="1"/>
  <c r="AJ3432" i="1"/>
  <c r="AJ3194" i="1"/>
  <c r="AJ3195" i="1"/>
  <c r="AJ3196" i="1"/>
  <c r="AJ3197" i="1"/>
  <c r="AJ3198" i="1"/>
  <c r="AI731" i="1"/>
  <c r="AJ731" i="1"/>
  <c r="AJ3199" i="1"/>
  <c r="AJ3200" i="1"/>
  <c r="AJ2966" i="1"/>
  <c r="Q3177" i="1"/>
  <c r="Q3178" i="1"/>
  <c r="R3178" i="1" s="1"/>
  <c r="Q3179" i="1"/>
  <c r="R3179" i="1" s="1"/>
  <c r="Q3180" i="1"/>
  <c r="R3180" i="1" s="1"/>
  <c r="Q3181" i="1"/>
  <c r="R3181" i="1" s="1"/>
  <c r="Q3182" i="1"/>
  <c r="Q877" i="1"/>
  <c r="Q878" i="1"/>
  <c r="Q721" i="1"/>
  <c r="Q722" i="1"/>
  <c r="Q723" i="1"/>
  <c r="Q724" i="1"/>
  <c r="Q725" i="1"/>
  <c r="Q726" i="1"/>
  <c r="Q727" i="1"/>
  <c r="Q728" i="1"/>
  <c r="Q729" i="1"/>
  <c r="Q730" i="1"/>
  <c r="Q2999" i="1"/>
  <c r="R2999" i="1" s="1"/>
  <c r="Q3000" i="1"/>
  <c r="R3000" i="1" s="1"/>
  <c r="Q3001" i="1"/>
  <c r="Q2960" i="1"/>
  <c r="Q2961" i="1"/>
  <c r="Q2962" i="1"/>
  <c r="Q2963" i="1"/>
  <c r="Q2964" i="1"/>
  <c r="Q2965" i="1"/>
  <c r="Q879" i="1"/>
  <c r="Q3183" i="1"/>
  <c r="Q3184" i="1"/>
  <c r="Q3349" i="1"/>
  <c r="Q3186" i="1"/>
  <c r="Q3187" i="1"/>
  <c r="Q3188" i="1"/>
  <c r="Q3189" i="1"/>
  <c r="Q3190" i="1"/>
  <c r="Q3191" i="1"/>
  <c r="Q3192" i="1"/>
  <c r="Q3432" i="1"/>
  <c r="Q3194" i="1"/>
  <c r="Q3195" i="1"/>
  <c r="Q3196" i="1"/>
  <c r="Q3197" i="1"/>
  <c r="Q3198" i="1"/>
  <c r="Q731" i="1"/>
  <c r="Q3199" i="1"/>
  <c r="Q3200" i="1"/>
  <c r="Q2966" i="1"/>
  <c r="AJ754" i="1" l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3" i="1"/>
  <c r="AJ774" i="1"/>
  <c r="AJ775" i="1"/>
  <c r="AJ776" i="1"/>
  <c r="AJ777" i="1"/>
  <c r="AJ778" i="1"/>
  <c r="AJ779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Q703" i="1"/>
  <c r="R703" i="1" s="1"/>
  <c r="Q704" i="1"/>
  <c r="Q705" i="1"/>
  <c r="R705" i="1" s="1"/>
  <c r="Q706" i="1"/>
  <c r="R706" i="1" s="1"/>
  <c r="Q707" i="1"/>
  <c r="R707" i="1" s="1"/>
  <c r="Q708" i="1"/>
  <c r="R708" i="1" s="1"/>
  <c r="Q709" i="1"/>
  <c r="Q710" i="1"/>
  <c r="Q711" i="1"/>
  <c r="R711" i="1" s="1"/>
  <c r="Q712" i="1"/>
  <c r="Q713" i="1"/>
  <c r="Q714" i="1"/>
  <c r="Q715" i="1"/>
  <c r="Q716" i="1"/>
  <c r="Q717" i="1"/>
  <c r="Q718" i="1"/>
  <c r="Q719" i="1"/>
  <c r="Q720" i="1"/>
  <c r="AI732" i="1" l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7" i="1"/>
  <c r="AI778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T779" i="1"/>
  <c r="U779" i="1" s="1"/>
  <c r="T778" i="1"/>
  <c r="U778" i="1" s="1"/>
  <c r="T777" i="1"/>
  <c r="T775" i="1"/>
  <c r="U775" i="1" s="1"/>
  <c r="T774" i="1"/>
  <c r="U774" i="1" s="1"/>
  <c r="T773" i="1"/>
  <c r="U773" i="1" s="1"/>
  <c r="T771" i="1"/>
  <c r="U771" i="1" s="1"/>
  <c r="U770" i="1"/>
  <c r="T770" i="1"/>
  <c r="T769" i="1"/>
  <c r="U769" i="1" s="1"/>
  <c r="T768" i="1"/>
  <c r="U768" i="1" s="1"/>
  <c r="T767" i="1"/>
  <c r="U767" i="1" s="1"/>
  <c r="T766" i="1"/>
  <c r="U766" i="1" s="1"/>
  <c r="T765" i="1"/>
  <c r="U765" i="1" s="1"/>
  <c r="T764" i="1"/>
  <c r="U764" i="1" s="1"/>
  <c r="T763" i="1"/>
  <c r="U763" i="1" s="1"/>
  <c r="T762" i="1"/>
  <c r="U762" i="1" s="1"/>
  <c r="T761" i="1"/>
  <c r="T760" i="1"/>
  <c r="U760" i="1" s="1"/>
  <c r="T759" i="1"/>
  <c r="T758" i="1"/>
  <c r="U757" i="1"/>
  <c r="T757" i="1"/>
  <c r="T756" i="1"/>
  <c r="U756" i="1" s="1"/>
  <c r="T755" i="1"/>
  <c r="U755" i="1" s="1"/>
  <c r="T754" i="1"/>
  <c r="U754" i="1" s="1"/>
  <c r="T753" i="1"/>
  <c r="U753" i="1" s="1"/>
  <c r="T752" i="1"/>
  <c r="U752" i="1" s="1"/>
  <c r="T751" i="1"/>
  <c r="T750" i="1"/>
  <c r="U750" i="1" s="1"/>
  <c r="T749" i="1"/>
  <c r="U749" i="1" s="1"/>
  <c r="T748" i="1"/>
  <c r="T747" i="1"/>
  <c r="U747" i="1" s="1"/>
  <c r="U746" i="1"/>
  <c r="T746" i="1"/>
  <c r="T745" i="1"/>
  <c r="T744" i="1"/>
  <c r="U744" i="1" s="1"/>
  <c r="T742" i="1"/>
  <c r="U742" i="1" s="1"/>
  <c r="T741" i="1"/>
  <c r="T740" i="1"/>
  <c r="U740" i="1" s="1"/>
  <c r="T739" i="1"/>
  <c r="U739" i="1" s="1"/>
  <c r="T738" i="1"/>
  <c r="U738" i="1" s="1"/>
  <c r="T737" i="1"/>
  <c r="U737" i="1" s="1"/>
  <c r="T736" i="1"/>
  <c r="U736" i="1" s="1"/>
  <c r="T735" i="1"/>
  <c r="U735" i="1" s="1"/>
  <c r="T734" i="1"/>
  <c r="U734" i="1" s="1"/>
  <c r="T733" i="1"/>
  <c r="U733" i="1" s="1"/>
  <c r="T732" i="1"/>
  <c r="U732" i="1" s="1"/>
  <c r="Q732" i="1"/>
  <c r="R732" i="1" s="1"/>
  <c r="Q733" i="1"/>
  <c r="Q734" i="1"/>
  <c r="Q735" i="1"/>
  <c r="R735" i="1" s="1"/>
  <c r="Q736" i="1"/>
  <c r="R736" i="1" s="1"/>
  <c r="Q737" i="1"/>
  <c r="R737" i="1" s="1"/>
  <c r="Q738" i="1"/>
  <c r="R738" i="1" s="1"/>
  <c r="Q739" i="1"/>
  <c r="Q740" i="1"/>
  <c r="R740" i="1" s="1"/>
  <c r="Q741" i="1"/>
  <c r="Q742" i="1"/>
  <c r="R742" i="1" s="1"/>
  <c r="Q743" i="1"/>
  <c r="Q744" i="1"/>
  <c r="R744" i="1" s="1"/>
  <c r="Q745" i="1"/>
  <c r="R745" i="1" s="1"/>
  <c r="Q746" i="1"/>
  <c r="Q747" i="1"/>
  <c r="R747" i="1" s="1"/>
  <c r="Q748" i="1"/>
  <c r="R748" i="1" s="1"/>
  <c r="Q749" i="1"/>
  <c r="Q750" i="1"/>
  <c r="R750" i="1" s="1"/>
  <c r="Q752" i="1"/>
  <c r="Q753" i="1"/>
  <c r="Q754" i="1"/>
  <c r="R754" i="1" s="1"/>
  <c r="Q755" i="1"/>
  <c r="Q756" i="1"/>
  <c r="R756" i="1" s="1"/>
  <c r="Q757" i="1"/>
  <c r="R757" i="1" s="1"/>
  <c r="Q758" i="1"/>
  <c r="R758" i="1" s="1"/>
  <c r="Q760" i="1"/>
  <c r="Q761" i="1"/>
  <c r="R761" i="1" s="1"/>
  <c r="Q762" i="1"/>
  <c r="Q763" i="1"/>
  <c r="R763" i="1" s="1"/>
  <c r="Q764" i="1"/>
  <c r="R764" i="1" s="1"/>
  <c r="Q765" i="1"/>
  <c r="R765" i="1" s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U761" i="1" l="1"/>
  <c r="B93" i="3"/>
  <c r="U759" i="1"/>
  <c r="U751" i="1"/>
  <c r="U741" i="1"/>
  <c r="U758" i="1"/>
  <c r="U748" i="1"/>
  <c r="U745" i="1"/>
  <c r="U777" i="1"/>
  <c r="AJ780" i="1"/>
  <c r="AJ781" i="1"/>
  <c r="AJ782" i="1"/>
  <c r="AI783" i="1"/>
  <c r="AJ783" i="1"/>
  <c r="AJ784" i="1"/>
  <c r="AJ3474" i="1"/>
  <c r="AJ786" i="1"/>
  <c r="AJ787" i="1"/>
  <c r="AI788" i="1"/>
  <c r="AJ788" i="1"/>
  <c r="AI789" i="1"/>
  <c r="AJ789" i="1"/>
  <c r="Q780" i="1"/>
  <c r="Q781" i="1"/>
  <c r="Q782" i="1"/>
  <c r="Q783" i="1"/>
  <c r="Q784" i="1"/>
  <c r="R784" i="1" s="1"/>
  <c r="Q3474" i="1"/>
  <c r="R3474" i="1" s="1"/>
  <c r="Q786" i="1"/>
  <c r="Q787" i="1"/>
  <c r="Q788" i="1"/>
  <c r="Q789" i="1"/>
  <c r="AI790" i="1"/>
  <c r="AI791" i="1"/>
  <c r="AI792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5" i="1"/>
  <c r="AI836" i="1"/>
  <c r="AI837" i="1"/>
  <c r="AI839" i="1"/>
  <c r="AI840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1" i="1"/>
  <c r="AI872" i="1"/>
  <c r="AI873" i="1"/>
  <c r="AI874" i="1"/>
  <c r="AI875" i="1"/>
  <c r="AI876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151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Q790" i="1"/>
  <c r="Q791" i="1"/>
  <c r="Q792" i="1"/>
  <c r="R792" i="1" s="1"/>
  <c r="Q793" i="1"/>
  <c r="R793" i="1" s="1"/>
  <c r="Q794" i="1"/>
  <c r="R794" i="1" s="1"/>
  <c r="Q795" i="1"/>
  <c r="R795" i="1" s="1"/>
  <c r="Q796" i="1"/>
  <c r="Q797" i="1"/>
  <c r="R797" i="1" s="1"/>
  <c r="Q798" i="1"/>
  <c r="R798" i="1" s="1"/>
  <c r="Q799" i="1"/>
  <c r="Q800" i="1"/>
  <c r="Q801" i="1"/>
  <c r="Q802" i="1"/>
  <c r="R802" i="1" s="1"/>
  <c r="Q803" i="1"/>
  <c r="Q804" i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Q811" i="1"/>
  <c r="Q812" i="1"/>
  <c r="R812" i="1" s="1"/>
  <c r="Q813" i="1"/>
  <c r="R813" i="1" s="1"/>
  <c r="Q814" i="1"/>
  <c r="Q815" i="1"/>
  <c r="Q816" i="1"/>
  <c r="Q817" i="1"/>
  <c r="Q818" i="1"/>
  <c r="Q819" i="1"/>
  <c r="Q820" i="1"/>
  <c r="Q821" i="1"/>
  <c r="Q822" i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Q831" i="1"/>
  <c r="Q832" i="1"/>
  <c r="R832" i="1" s="1"/>
  <c r="Q833" i="1"/>
  <c r="Q834" i="1"/>
  <c r="Q835" i="1"/>
  <c r="R835" i="1" s="1"/>
  <c r="Q836" i="1"/>
  <c r="R836" i="1" s="1"/>
  <c r="Q837" i="1"/>
  <c r="Q838" i="1"/>
  <c r="R838" i="1" s="1"/>
  <c r="Q839" i="1"/>
  <c r="R839" i="1" s="1"/>
  <c r="Q840" i="1"/>
  <c r="R840" i="1" s="1"/>
  <c r="Q842" i="1"/>
  <c r="R842" i="1" s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1604" i="1"/>
  <c r="AJ2514" i="1"/>
  <c r="AJ2515" i="1"/>
  <c r="AJ2516" i="1"/>
  <c r="AJ2517" i="1"/>
  <c r="AJ2518" i="1"/>
  <c r="AJ2519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1644" i="1"/>
  <c r="AJ2593" i="1"/>
  <c r="AJ2594" i="1"/>
  <c r="AJ2595" i="1"/>
  <c r="AJ2596" i="1"/>
  <c r="AJ1673" i="1"/>
  <c r="AJ2598" i="1"/>
  <c r="AJ2599" i="1"/>
  <c r="AJ2601" i="1"/>
  <c r="AJ2602" i="1"/>
  <c r="AJ2603" i="1"/>
  <c r="AJ2604" i="1"/>
  <c r="AJ2605" i="1"/>
  <c r="AJ2606" i="1"/>
  <c r="AJ2607" i="1"/>
  <c r="AJ2608" i="1"/>
  <c r="AJ2609" i="1"/>
  <c r="AJ2610" i="1"/>
  <c r="AJ2612" i="1"/>
  <c r="AJ2613" i="1"/>
  <c r="AJ2614" i="1"/>
  <c r="AJ2615" i="1"/>
  <c r="AJ2616" i="1"/>
  <c r="AJ2617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1" i="1"/>
  <c r="AJ2632" i="1"/>
  <c r="AJ2633" i="1"/>
  <c r="AJ2634" i="1"/>
  <c r="AJ2635" i="1"/>
  <c r="AJ2636" i="1"/>
  <c r="AJ2637" i="1"/>
  <c r="AJ2638" i="1"/>
  <c r="AJ3193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Q2476" i="1" l="1"/>
  <c r="Q2477" i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Q2484" i="1"/>
  <c r="R2484" i="1" s="1"/>
  <c r="Q2485" i="1"/>
  <c r="R2485" i="1" s="1"/>
  <c r="Q2486" i="1"/>
  <c r="R2486" i="1" s="1"/>
  <c r="Q2487" i="1"/>
  <c r="R2487" i="1" s="1"/>
  <c r="Q2488" i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Q2510" i="1"/>
  <c r="Q2511" i="1"/>
  <c r="Q2512" i="1"/>
  <c r="R2512" i="1" s="1"/>
  <c r="Q1604" i="1"/>
  <c r="R1604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Q2533" i="1"/>
  <c r="R2533" i="1" s="1"/>
  <c r="R2534" i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Q2541" i="1"/>
  <c r="Q2542" i="1"/>
  <c r="Q2543" i="1"/>
  <c r="R2543" i="1" s="1"/>
  <c r="Q2544" i="1"/>
  <c r="R2544" i="1" s="1"/>
  <c r="Q2545" i="1"/>
  <c r="R2545" i="1" s="1"/>
  <c r="Q2546" i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Q2585" i="1"/>
  <c r="R2585" i="1" s="1"/>
  <c r="Q2586" i="1"/>
  <c r="Q2587" i="1"/>
  <c r="R2587" i="1" s="1"/>
  <c r="Q2588" i="1"/>
  <c r="R2588" i="1" s="1"/>
  <c r="Q2589" i="1"/>
  <c r="R2589" i="1" s="1"/>
  <c r="Q2590" i="1"/>
  <c r="Q4529" i="1"/>
  <c r="R4529" i="1" s="1"/>
  <c r="Q1644" i="1"/>
  <c r="Q2593" i="1"/>
  <c r="Q2594" i="1"/>
  <c r="Q2595" i="1"/>
  <c r="Q2596" i="1"/>
  <c r="R2596" i="1" s="1"/>
  <c r="Q1673" i="1"/>
  <c r="Q2598" i="1"/>
  <c r="Q2599" i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Q2606" i="1"/>
  <c r="R2606" i="1" s="1"/>
  <c r="Q2607" i="1"/>
  <c r="Q2608" i="1"/>
  <c r="R2608" i="1" s="1"/>
  <c r="Q2609" i="1"/>
  <c r="R2609" i="1" s="1"/>
  <c r="Q2610" i="1"/>
  <c r="Q2611" i="1"/>
  <c r="R2611" i="1" s="1"/>
  <c r="Q2612" i="1"/>
  <c r="R2612" i="1" s="1"/>
  <c r="Q2613" i="1"/>
  <c r="Q2614" i="1"/>
  <c r="Q2615" i="1"/>
  <c r="Q2616" i="1"/>
  <c r="Q2617" i="1"/>
  <c r="Q2618" i="1"/>
  <c r="Q2619" i="1"/>
  <c r="Q2620" i="1"/>
  <c r="R2620" i="1" s="1"/>
  <c r="Q2621" i="1"/>
  <c r="R2621" i="1" s="1"/>
  <c r="Q2622" i="1"/>
  <c r="Q2623" i="1"/>
  <c r="R2623" i="1" s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R2637" i="1" s="1"/>
  <c r="Q2638" i="1"/>
  <c r="Q3193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AJ2656" i="1"/>
  <c r="AJ2657" i="1"/>
  <c r="AJ2658" i="1"/>
  <c r="AJ2825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Q2656" i="1"/>
  <c r="Q2657" i="1"/>
  <c r="R2657" i="1" s="1"/>
  <c r="Q2658" i="1"/>
  <c r="R2658" i="1" s="1"/>
  <c r="Q2825" i="1"/>
  <c r="Q2660" i="1"/>
  <c r="R2660" i="1" s="1"/>
  <c r="Q2661" i="1"/>
  <c r="Q2662" i="1"/>
  <c r="Q2663" i="1"/>
  <c r="Q2664" i="1"/>
  <c r="R2664" i="1" s="1"/>
  <c r="Q2665" i="1"/>
  <c r="R2665" i="1" s="1"/>
  <c r="Q2666" i="1"/>
  <c r="Q2667" i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Q2680" i="1"/>
  <c r="Q2681" i="1"/>
  <c r="R2681" i="1" s="1"/>
  <c r="AJ2685" i="1"/>
  <c r="AJ3284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Q2685" i="1"/>
  <c r="Q3284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AJ2707" i="1" l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91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Q2707" i="1"/>
  <c r="Q2708" i="1"/>
  <c r="Q2709" i="1"/>
  <c r="R2709" i="1" s="1"/>
  <c r="Q2710" i="1"/>
  <c r="Q2711" i="1"/>
  <c r="R2711" i="1" s="1"/>
  <c r="Q2712" i="1"/>
  <c r="R2712" i="1" s="1"/>
  <c r="Q2713" i="1"/>
  <c r="Q2714" i="1"/>
  <c r="R2714" i="1" s="1"/>
  <c r="Q2715" i="1"/>
  <c r="R2715" i="1" s="1"/>
  <c r="Q2716" i="1"/>
  <c r="R2716" i="1" s="1"/>
  <c r="Q2717" i="1"/>
  <c r="R2717" i="1" s="1"/>
  <c r="Q2718" i="1"/>
  <c r="Q2719" i="1"/>
  <c r="R2719" i="1" s="1"/>
  <c r="Q2720" i="1"/>
  <c r="R2720" i="1" s="1"/>
  <c r="Q2721" i="1"/>
  <c r="Q2722" i="1"/>
  <c r="Q2723" i="1"/>
  <c r="R2723" i="1" s="1"/>
  <c r="Q2724" i="1"/>
  <c r="Q2725" i="1"/>
  <c r="Q2726" i="1"/>
  <c r="Q2727" i="1"/>
  <c r="Q2728" i="1"/>
  <c r="Q2729" i="1"/>
  <c r="Q2730" i="1"/>
  <c r="Q2731" i="1"/>
  <c r="Q2732" i="1"/>
  <c r="Q2913" i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Q2755" i="1"/>
  <c r="R2755" i="1" s="1"/>
  <c r="Q2756" i="1"/>
  <c r="R2756" i="1" s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R2783" i="1" s="1"/>
  <c r="Q2784" i="1"/>
  <c r="Q2785" i="1"/>
  <c r="Q2786" i="1"/>
  <c r="Q2787" i="1"/>
  <c r="Q2788" i="1"/>
  <c r="Q2789" i="1"/>
  <c r="Q2790" i="1"/>
  <c r="Q2791" i="1"/>
  <c r="Q2792" i="1"/>
  <c r="Q2793" i="1"/>
  <c r="Q2794" i="1"/>
  <c r="AJ2940" i="1" l="1"/>
  <c r="AJ3440" i="1"/>
  <c r="AJ3441" i="1"/>
  <c r="AJ3442" i="1"/>
  <c r="Q3442" i="1"/>
  <c r="Q3440" i="1"/>
  <c r="Q3441" i="1"/>
  <c r="Q2940" i="1" l="1"/>
  <c r="AJ2933" i="1" l="1"/>
  <c r="AJ2925" i="1"/>
  <c r="AJ2926" i="1"/>
  <c r="AJ2927" i="1"/>
  <c r="AJ2928" i="1"/>
  <c r="AJ2851" i="1"/>
  <c r="AJ785" i="1"/>
  <c r="AJ2931" i="1"/>
  <c r="AJ2932" i="1"/>
  <c r="AJ2659" i="1"/>
  <c r="AJ2934" i="1"/>
  <c r="AJ2935" i="1"/>
  <c r="AJ2936" i="1"/>
  <c r="AJ2937" i="1"/>
  <c r="AJ2938" i="1"/>
  <c r="AJ2939" i="1"/>
  <c r="AJ2895" i="1"/>
  <c r="AJ2941" i="1"/>
  <c r="AJ2943" i="1"/>
  <c r="AJ2944" i="1"/>
  <c r="AJ2945" i="1"/>
  <c r="AJ2946" i="1"/>
  <c r="AJ2929" i="1"/>
  <c r="AJ2948" i="1"/>
  <c r="AJ2950" i="1"/>
  <c r="AJ2951" i="1"/>
  <c r="AJ2952" i="1"/>
  <c r="AJ2953" i="1"/>
  <c r="AJ2954" i="1"/>
  <c r="AJ2955" i="1"/>
  <c r="AJ2795" i="1"/>
  <c r="AJ2796" i="1"/>
  <c r="AJ2797" i="1"/>
  <c r="AJ2798" i="1"/>
  <c r="AJ2799" i="1"/>
  <c r="AJ2800" i="1"/>
  <c r="AJ2801" i="1"/>
  <c r="AJ2802" i="1"/>
  <c r="AJ3517" i="1"/>
  <c r="Q3517" i="1"/>
  <c r="Q2795" i="1" l="1"/>
  <c r="Q2796" i="1"/>
  <c r="Q2797" i="1"/>
  <c r="Q2798" i="1"/>
  <c r="Q2799" i="1"/>
  <c r="Q2800" i="1"/>
  <c r="Q2801" i="1"/>
  <c r="Q2802" i="1"/>
  <c r="AJ978" i="1" l="1"/>
  <c r="AJ979" i="1"/>
  <c r="AJ980" i="1"/>
  <c r="AJ981" i="1"/>
  <c r="AJ982" i="1"/>
  <c r="AJ983" i="1"/>
  <c r="AJ984" i="1"/>
  <c r="AJ985" i="1"/>
  <c r="AJ986" i="1"/>
  <c r="AJ988" i="1"/>
  <c r="AJ989" i="1"/>
  <c r="AJ990" i="1"/>
  <c r="AJ991" i="1"/>
  <c r="AJ992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2803" i="1"/>
  <c r="AJ2804" i="1"/>
  <c r="AJ2805" i="1"/>
  <c r="AJ2806" i="1"/>
  <c r="AJ2807" i="1"/>
  <c r="AJ2808" i="1"/>
  <c r="AJ2809" i="1"/>
  <c r="AJ2810" i="1"/>
  <c r="AJ2811" i="1"/>
  <c r="AJ2832" i="1"/>
  <c r="AJ2813" i="1"/>
  <c r="AJ2814" i="1"/>
  <c r="AJ2816" i="1"/>
  <c r="AJ2817" i="1"/>
  <c r="AJ2818" i="1"/>
  <c r="AJ2843" i="1"/>
  <c r="AJ2820" i="1"/>
  <c r="AJ2821" i="1"/>
  <c r="AJ2834" i="1"/>
  <c r="AJ2823" i="1"/>
  <c r="AJ2824" i="1"/>
  <c r="AJ1051" i="1"/>
  <c r="AJ2826" i="1"/>
  <c r="AJ2827" i="1"/>
  <c r="AJ2828" i="1"/>
  <c r="AJ2829" i="1"/>
  <c r="AJ3621" i="1"/>
  <c r="AJ2831" i="1"/>
  <c r="AJ2868" i="1"/>
  <c r="AJ2833" i="1"/>
  <c r="AJ2867" i="1"/>
  <c r="AJ2949" i="1"/>
  <c r="AJ2838" i="1"/>
  <c r="AJ2839" i="1"/>
  <c r="AJ2840" i="1"/>
  <c r="AJ2841" i="1"/>
  <c r="AJ2842" i="1"/>
  <c r="AJ2912" i="1"/>
  <c r="AJ2837" i="1"/>
  <c r="AJ2845" i="1"/>
  <c r="AJ2846" i="1"/>
  <c r="AJ2847" i="1"/>
  <c r="AJ2849" i="1"/>
  <c r="AJ2850" i="1"/>
  <c r="AJ2471" i="1"/>
  <c r="AJ2852" i="1"/>
  <c r="AJ2853" i="1"/>
  <c r="AJ2854" i="1"/>
  <c r="AJ2855" i="1"/>
  <c r="AJ2857" i="1"/>
  <c r="AJ2858" i="1"/>
  <c r="AJ2859" i="1"/>
  <c r="AJ2860" i="1"/>
  <c r="AJ2861" i="1"/>
  <c r="AJ2862" i="1"/>
  <c r="AJ2863" i="1"/>
  <c r="AJ2864" i="1"/>
  <c r="AJ2865" i="1"/>
  <c r="AJ2866" i="1"/>
  <c r="AJ2977" i="1"/>
  <c r="AJ2468" i="1"/>
  <c r="AJ2869" i="1"/>
  <c r="AJ2870" i="1"/>
  <c r="AJ2871" i="1"/>
  <c r="AJ2872" i="1"/>
  <c r="AJ2873" i="1"/>
  <c r="AJ2874" i="1"/>
  <c r="AJ2875" i="1"/>
  <c r="AJ4879" i="1"/>
  <c r="AJ2877" i="1"/>
  <c r="AJ2878" i="1"/>
  <c r="AJ2879" i="1"/>
  <c r="AJ2880" i="1"/>
  <c r="AJ2881" i="1"/>
  <c r="AJ2882" i="1"/>
  <c r="AJ2883" i="1"/>
  <c r="AJ2884" i="1"/>
  <c r="AJ2885" i="1"/>
  <c r="AJ2896" i="1"/>
  <c r="AJ2887" i="1"/>
  <c r="AJ2888" i="1"/>
  <c r="AJ2889" i="1"/>
  <c r="AJ2890" i="1"/>
  <c r="AJ2891" i="1"/>
  <c r="AJ1054" i="1"/>
  <c r="AJ2893" i="1"/>
  <c r="AJ2894" i="1"/>
  <c r="AJ579" i="1"/>
  <c r="AJ2892" i="1"/>
  <c r="AJ2897" i="1"/>
  <c r="AJ2844" i="1"/>
  <c r="AJ2899" i="1"/>
  <c r="AJ2900" i="1"/>
  <c r="AJ2901" i="1"/>
  <c r="AJ2990" i="1"/>
  <c r="AJ2903" i="1"/>
  <c r="AJ2904" i="1"/>
  <c r="AJ2905" i="1"/>
  <c r="AJ2906" i="1"/>
  <c r="AJ2907" i="1"/>
  <c r="AJ2908" i="1"/>
  <c r="AJ2909" i="1"/>
  <c r="AJ2910" i="1"/>
  <c r="AJ2911" i="1"/>
  <c r="AJ2902" i="1"/>
  <c r="AJ4880" i="1"/>
  <c r="AJ2822" i="1"/>
  <c r="AJ2915" i="1"/>
  <c r="AJ2916" i="1"/>
  <c r="AJ2917" i="1"/>
  <c r="AJ2918" i="1"/>
  <c r="AJ2919" i="1"/>
  <c r="AJ2920" i="1"/>
  <c r="AJ2921" i="1"/>
  <c r="AJ2922" i="1"/>
  <c r="AJ2923" i="1"/>
  <c r="AI1021" i="1"/>
  <c r="AI1022" i="1"/>
  <c r="AI1023" i="1"/>
  <c r="AI1024" i="1"/>
  <c r="AI1025" i="1"/>
  <c r="AI1026" i="1"/>
  <c r="AI1027" i="1"/>
  <c r="Q2803" i="1"/>
  <c r="R2803" i="1" s="1"/>
  <c r="Q2804" i="1"/>
  <c r="R2804" i="1" s="1"/>
  <c r="Q2805" i="1"/>
  <c r="R2805" i="1" s="1"/>
  <c r="Q2806" i="1"/>
  <c r="R2806" i="1" s="1"/>
  <c r="Q2807" i="1"/>
  <c r="Q2808" i="1"/>
  <c r="Q2809" i="1"/>
  <c r="R2809" i="1" s="1"/>
  <c r="Q2810" i="1"/>
  <c r="Q2811" i="1"/>
  <c r="R2811" i="1" s="1"/>
  <c r="Q2832" i="1"/>
  <c r="R283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43" i="1"/>
  <c r="R2843" i="1" s="1"/>
  <c r="Q2820" i="1"/>
  <c r="R2820" i="1" s="1"/>
  <c r="Q2821" i="1"/>
  <c r="R2821" i="1" s="1"/>
  <c r="Q2834" i="1"/>
  <c r="R2834" i="1" s="1"/>
  <c r="Q2823" i="1"/>
  <c r="R2823" i="1" s="1"/>
  <c r="Q2824" i="1"/>
  <c r="R2824" i="1" s="1"/>
  <c r="Q1051" i="1"/>
  <c r="R1051" i="1" s="1"/>
  <c r="Q2826" i="1"/>
  <c r="R2826" i="1" s="1"/>
  <c r="Q2827" i="1"/>
  <c r="R2827" i="1" s="1"/>
  <c r="Q2828" i="1"/>
  <c r="R2828" i="1" s="1"/>
  <c r="Q2829" i="1"/>
  <c r="R2829" i="1" s="1"/>
  <c r="Q3621" i="1"/>
  <c r="R3621" i="1" s="1"/>
  <c r="Q2831" i="1"/>
  <c r="R2831" i="1" s="1"/>
  <c r="Q2868" i="1"/>
  <c r="R2868" i="1" s="1"/>
  <c r="Q2833" i="1"/>
  <c r="R2833" i="1" s="1"/>
  <c r="Q2867" i="1"/>
  <c r="R2867" i="1" s="1"/>
  <c r="Q2835" i="1"/>
  <c r="R2835" i="1" s="1"/>
  <c r="Q2836" i="1"/>
  <c r="R2836" i="1" s="1"/>
  <c r="Q2949" i="1"/>
  <c r="R2949" i="1" s="1"/>
  <c r="Q2838" i="1"/>
  <c r="R2838" i="1" s="1"/>
  <c r="Q2839" i="1"/>
  <c r="R2839" i="1" s="1"/>
  <c r="Q2840" i="1"/>
  <c r="R2840" i="1" s="1"/>
  <c r="Q2841" i="1"/>
  <c r="R2841" i="1" s="1"/>
  <c r="Q2842" i="1"/>
  <c r="Q2912" i="1"/>
  <c r="R2912" i="1" s="1"/>
  <c r="Q2837" i="1"/>
  <c r="R2837" i="1" s="1"/>
  <c r="Q2845" i="1"/>
  <c r="Q2846" i="1"/>
  <c r="R2846" i="1" s="1"/>
  <c r="Q2847" i="1"/>
  <c r="R2847" i="1" s="1"/>
  <c r="Q2848" i="1"/>
  <c r="R2848" i="1" s="1"/>
  <c r="Q2849" i="1"/>
  <c r="R2849" i="1" s="1"/>
  <c r="Q2850" i="1"/>
  <c r="R2850" i="1" s="1"/>
  <c r="Q2471" i="1"/>
  <c r="R247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977" i="1"/>
  <c r="R2977" i="1" s="1"/>
  <c r="Q2468" i="1"/>
  <c r="R2468" i="1" s="1"/>
  <c r="Q2869" i="1"/>
  <c r="R2869" i="1" s="1"/>
  <c r="Q2870" i="1"/>
  <c r="R2870" i="1" s="1"/>
  <c r="Q2871" i="1"/>
  <c r="R2871" i="1" s="1"/>
  <c r="Q2872" i="1"/>
  <c r="Q2873" i="1"/>
  <c r="R2873" i="1" s="1"/>
  <c r="Q2874" i="1"/>
  <c r="Q2875" i="1"/>
  <c r="Q4879" i="1"/>
  <c r="R4879" i="1" s="1"/>
  <c r="Q2877" i="1"/>
  <c r="Q2878" i="1"/>
  <c r="R2878" i="1" s="1"/>
  <c r="Q2879" i="1"/>
  <c r="Q2880" i="1"/>
  <c r="Q2881" i="1"/>
  <c r="Q2882" i="1"/>
  <c r="Q2883" i="1"/>
  <c r="Q2884" i="1"/>
  <c r="Q2885" i="1"/>
  <c r="Q2896" i="1"/>
  <c r="Q2887" i="1"/>
  <c r="Q2888" i="1"/>
  <c r="Q2889" i="1"/>
  <c r="R2889" i="1" s="1"/>
  <c r="Q2890" i="1"/>
  <c r="R2890" i="1" s="1"/>
  <c r="Q2891" i="1"/>
  <c r="Q1054" i="1"/>
  <c r="R1054" i="1" s="1"/>
  <c r="Q2893" i="1"/>
  <c r="Q2894" i="1"/>
  <c r="R2894" i="1" s="1"/>
  <c r="Q579" i="1"/>
  <c r="Q2892" i="1"/>
  <c r="Q2897" i="1"/>
  <c r="Q2844" i="1"/>
  <c r="Q2899" i="1"/>
  <c r="Q2900" i="1"/>
  <c r="Q2901" i="1"/>
  <c r="Q2990" i="1"/>
  <c r="Q2903" i="1"/>
  <c r="Q2904" i="1"/>
  <c r="Q2905" i="1"/>
  <c r="Q2906" i="1"/>
  <c r="Q2907" i="1"/>
  <c r="Q2908" i="1"/>
  <c r="Q2909" i="1"/>
  <c r="Q2910" i="1"/>
  <c r="Q2911" i="1"/>
  <c r="Q2902" i="1"/>
  <c r="Q4880" i="1"/>
  <c r="Q2822" i="1"/>
  <c r="Q2915" i="1"/>
  <c r="Q2916" i="1"/>
  <c r="Q2917" i="1"/>
  <c r="Q2918" i="1"/>
  <c r="Q2919" i="1"/>
  <c r="Q2920" i="1"/>
  <c r="Q2921" i="1"/>
  <c r="Q2922" i="1"/>
  <c r="Q2923" i="1"/>
  <c r="Q2933" i="1"/>
  <c r="Q2925" i="1"/>
  <c r="Q2926" i="1"/>
  <c r="Q2927" i="1"/>
  <c r="Q2928" i="1"/>
  <c r="Q2851" i="1"/>
  <c r="Q785" i="1"/>
  <c r="Q2931" i="1"/>
  <c r="Q2932" i="1"/>
  <c r="Q2659" i="1"/>
  <c r="Q2934" i="1"/>
  <c r="Q2935" i="1"/>
  <c r="Q2936" i="1"/>
  <c r="Q2937" i="1"/>
  <c r="Q2938" i="1"/>
  <c r="Q2939" i="1"/>
  <c r="Q2895" i="1"/>
  <c r="Q2941" i="1"/>
  <c r="Q2942" i="1"/>
  <c r="Q2943" i="1"/>
  <c r="Q2944" i="1"/>
  <c r="Q2945" i="1"/>
  <c r="Q2946" i="1"/>
  <c r="Q2929" i="1"/>
  <c r="Q2948" i="1"/>
  <c r="Q2950" i="1"/>
  <c r="Q2951" i="1"/>
  <c r="Q2952" i="1"/>
  <c r="Q2953" i="1"/>
  <c r="Q2954" i="1"/>
  <c r="Q2955" i="1"/>
  <c r="Y92" i="3" l="1"/>
  <c r="Y64" i="3"/>
  <c r="Y35" i="3"/>
  <c r="AL1027" i="1" l="1"/>
  <c r="U1027" i="1"/>
  <c r="T1027" i="1"/>
  <c r="Q1027" i="1"/>
  <c r="AL1026" i="1"/>
  <c r="U1026" i="1"/>
  <c r="Q1026" i="1"/>
  <c r="T1025" i="1"/>
  <c r="Q1025" i="1"/>
  <c r="Q1024" i="1" l="1"/>
  <c r="AI880" i="1" l="1"/>
  <c r="AJ880" i="1"/>
  <c r="AJ2591" i="1"/>
  <c r="AI882" i="1"/>
  <c r="AJ882" i="1"/>
  <c r="AI883" i="1"/>
  <c r="AJ883" i="1"/>
  <c r="AI884" i="1"/>
  <c r="AJ884" i="1"/>
  <c r="AI885" i="1"/>
  <c r="AJ885" i="1"/>
  <c r="AI886" i="1"/>
  <c r="AJ886" i="1"/>
  <c r="AI887" i="1"/>
  <c r="AJ887" i="1"/>
  <c r="AI888" i="1"/>
  <c r="AJ888" i="1"/>
  <c r="AI889" i="1"/>
  <c r="AJ889" i="1"/>
  <c r="AI890" i="1"/>
  <c r="AJ890" i="1"/>
  <c r="AI891" i="1"/>
  <c r="AJ891" i="1"/>
  <c r="AI892" i="1"/>
  <c r="AJ892" i="1"/>
  <c r="AJ893" i="1"/>
  <c r="AI894" i="1"/>
  <c r="AJ894" i="1"/>
  <c r="AI895" i="1"/>
  <c r="AJ895" i="1"/>
  <c r="AI896" i="1"/>
  <c r="AJ896" i="1"/>
  <c r="AI897" i="1"/>
  <c r="AJ897" i="1"/>
  <c r="AJ898" i="1"/>
  <c r="AI899" i="1"/>
  <c r="AJ899" i="1"/>
  <c r="AI900" i="1"/>
  <c r="AJ900" i="1"/>
  <c r="AI901" i="1"/>
  <c r="AJ901" i="1"/>
  <c r="AI902" i="1"/>
  <c r="AJ902" i="1"/>
  <c r="AI903" i="1"/>
  <c r="AJ903" i="1"/>
  <c r="AJ904" i="1"/>
  <c r="AI905" i="1"/>
  <c r="AJ905" i="1"/>
  <c r="AI906" i="1"/>
  <c r="AJ906" i="1"/>
  <c r="AI907" i="1"/>
  <c r="AJ907" i="1"/>
  <c r="AI908" i="1"/>
  <c r="AJ908" i="1"/>
  <c r="AI909" i="1"/>
  <c r="AJ909" i="1"/>
  <c r="AI910" i="1"/>
  <c r="AJ910" i="1"/>
  <c r="AI911" i="1"/>
  <c r="AI912" i="1"/>
  <c r="AJ912" i="1"/>
  <c r="AI913" i="1"/>
  <c r="AJ913" i="1"/>
  <c r="AI914" i="1"/>
  <c r="AJ914" i="1"/>
  <c r="AI915" i="1"/>
  <c r="AJ915" i="1"/>
  <c r="AI916" i="1"/>
  <c r="AJ916" i="1"/>
  <c r="AJ917" i="1"/>
  <c r="AI918" i="1"/>
  <c r="AJ918" i="1"/>
  <c r="AI919" i="1"/>
  <c r="AJ919" i="1"/>
  <c r="AI920" i="1"/>
  <c r="AJ920" i="1"/>
  <c r="AI921" i="1"/>
  <c r="AJ921" i="1"/>
  <c r="AI922" i="1"/>
  <c r="AJ922" i="1"/>
  <c r="AI923" i="1"/>
  <c r="AJ923" i="1"/>
  <c r="AI924" i="1"/>
  <c r="AJ924" i="1"/>
  <c r="AI925" i="1"/>
  <c r="AJ925" i="1"/>
  <c r="AI926" i="1"/>
  <c r="AJ926" i="1"/>
  <c r="AI927" i="1"/>
  <c r="AJ927" i="1"/>
  <c r="AI929" i="1"/>
  <c r="AJ929" i="1"/>
  <c r="AI930" i="1"/>
  <c r="AJ930" i="1"/>
  <c r="AJ931" i="1"/>
  <c r="AI932" i="1"/>
  <c r="AJ932" i="1"/>
  <c r="AI933" i="1"/>
  <c r="AJ933" i="1"/>
  <c r="AI934" i="1"/>
  <c r="AJ934" i="1"/>
  <c r="AI935" i="1"/>
  <c r="AJ935" i="1"/>
  <c r="AI936" i="1"/>
  <c r="AJ936" i="1"/>
  <c r="AI937" i="1"/>
  <c r="AJ937" i="1"/>
  <c r="AI938" i="1"/>
  <c r="AJ938" i="1"/>
  <c r="AI939" i="1"/>
  <c r="AJ939" i="1"/>
  <c r="AI940" i="1"/>
  <c r="AJ940" i="1"/>
  <c r="AI941" i="1"/>
  <c r="AJ941" i="1"/>
  <c r="AI942" i="1"/>
  <c r="AJ942" i="1"/>
  <c r="AI943" i="1"/>
  <c r="AJ943" i="1"/>
  <c r="AI944" i="1"/>
  <c r="AJ944" i="1"/>
  <c r="AI945" i="1"/>
  <c r="AJ945" i="1"/>
  <c r="AI946" i="1"/>
  <c r="AJ946" i="1"/>
  <c r="AI947" i="1"/>
  <c r="AJ947" i="1"/>
  <c r="AI948" i="1"/>
  <c r="AJ948" i="1"/>
  <c r="AI949" i="1"/>
  <c r="AJ949" i="1"/>
  <c r="AJ950" i="1"/>
  <c r="AI951" i="1"/>
  <c r="AJ951" i="1"/>
  <c r="AI952" i="1"/>
  <c r="AJ952" i="1"/>
  <c r="AI953" i="1"/>
  <c r="AJ953" i="1"/>
  <c r="AI954" i="1"/>
  <c r="AJ954" i="1"/>
  <c r="AI955" i="1"/>
  <c r="AJ955" i="1"/>
  <c r="AI956" i="1"/>
  <c r="AJ956" i="1"/>
  <c r="AI957" i="1"/>
  <c r="AJ957" i="1"/>
  <c r="AI958" i="1"/>
  <c r="AJ958" i="1"/>
  <c r="AI959" i="1"/>
  <c r="AJ959" i="1"/>
  <c r="AJ960" i="1"/>
  <c r="AI961" i="1"/>
  <c r="AI962" i="1"/>
  <c r="AJ962" i="1"/>
  <c r="AI963" i="1"/>
  <c r="AJ963" i="1"/>
  <c r="AI964" i="1"/>
  <c r="AJ964" i="1"/>
  <c r="AI965" i="1"/>
  <c r="AJ965" i="1"/>
  <c r="AI966" i="1"/>
  <c r="AJ966" i="1"/>
  <c r="AI967" i="1"/>
  <c r="AJ967" i="1"/>
  <c r="AI968" i="1"/>
  <c r="AJ968" i="1"/>
  <c r="AI969" i="1"/>
  <c r="AJ969" i="1"/>
  <c r="AI970" i="1"/>
  <c r="AJ970" i="1"/>
  <c r="AJ971" i="1"/>
  <c r="AI972" i="1"/>
  <c r="AJ972" i="1"/>
  <c r="AJ973" i="1"/>
  <c r="AJ974" i="1"/>
  <c r="AI975" i="1"/>
  <c r="AJ975" i="1"/>
  <c r="AI976" i="1"/>
  <c r="AJ976" i="1"/>
  <c r="AI977" i="1"/>
  <c r="AJ977" i="1"/>
  <c r="AI978" i="1"/>
  <c r="AI979" i="1"/>
  <c r="AI980" i="1"/>
  <c r="AI981" i="1"/>
  <c r="AI982" i="1"/>
  <c r="AI984" i="1"/>
  <c r="AI985" i="1"/>
  <c r="AI986" i="1"/>
  <c r="AI987" i="1"/>
  <c r="AI988" i="1"/>
  <c r="AI989" i="1"/>
  <c r="AI990" i="1"/>
  <c r="AI991" i="1"/>
  <c r="AI992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Q880" i="1"/>
  <c r="Q2591" i="1"/>
  <c r="Q882" i="1"/>
  <c r="Q883" i="1"/>
  <c r="R883" i="1" s="1"/>
  <c r="Q884" i="1"/>
  <c r="Q885" i="1"/>
  <c r="R885" i="1" s="1"/>
  <c r="Q886" i="1"/>
  <c r="R886" i="1" s="1"/>
  <c r="Q887" i="1"/>
  <c r="Q888" i="1"/>
  <c r="Q889" i="1"/>
  <c r="Q890" i="1"/>
  <c r="Q891" i="1"/>
  <c r="R891" i="1" s="1"/>
  <c r="Q892" i="1"/>
  <c r="Q893" i="1"/>
  <c r="Q894" i="1"/>
  <c r="R894" i="1" s="1"/>
  <c r="Q895" i="1"/>
  <c r="Q896" i="1"/>
  <c r="Q897" i="1"/>
  <c r="Q898" i="1"/>
  <c r="Q899" i="1"/>
  <c r="Q900" i="1"/>
  <c r="Q901" i="1"/>
  <c r="Q902" i="1"/>
  <c r="Q903" i="1"/>
  <c r="Q904" i="1"/>
  <c r="R904" i="1" s="1"/>
  <c r="Q905" i="1"/>
  <c r="Q906" i="1"/>
  <c r="Q907" i="1"/>
  <c r="R907" i="1" s="1"/>
  <c r="Q908" i="1"/>
  <c r="R908" i="1" s="1"/>
  <c r="Q909" i="1"/>
  <c r="Q910" i="1"/>
  <c r="R910" i="1" s="1"/>
  <c r="Q911" i="1"/>
  <c r="R911" i="1" s="1"/>
  <c r="Q912" i="1"/>
  <c r="R912" i="1" s="1"/>
  <c r="Q913" i="1"/>
  <c r="Q914" i="1"/>
  <c r="R914" i="1" s="1"/>
  <c r="Q915" i="1"/>
  <c r="Q916" i="1"/>
  <c r="Q917" i="1"/>
  <c r="Q918" i="1"/>
  <c r="Q919" i="1"/>
  <c r="Q920" i="1"/>
  <c r="R920" i="1" s="1"/>
  <c r="Q921" i="1"/>
  <c r="R921" i="1" s="1"/>
  <c r="Q922" i="1"/>
  <c r="Q923" i="1"/>
  <c r="R923" i="1" s="1"/>
  <c r="Q924" i="1"/>
  <c r="Q925" i="1"/>
  <c r="R925" i="1" s="1"/>
  <c r="Q926" i="1"/>
  <c r="R926" i="1" s="1"/>
  <c r="Q927" i="1"/>
  <c r="R927" i="1" s="1"/>
  <c r="Q928" i="1"/>
  <c r="Q929" i="1"/>
  <c r="Q930" i="1"/>
  <c r="Q931" i="1"/>
  <c r="Q932" i="1"/>
  <c r="R932" i="1" s="1"/>
  <c r="Q933" i="1"/>
  <c r="R933" i="1" s="1"/>
  <c r="Q934" i="1"/>
  <c r="Q935" i="1"/>
  <c r="R935" i="1" s="1"/>
  <c r="Q936" i="1"/>
  <c r="R936" i="1" s="1"/>
  <c r="Q937" i="1"/>
  <c r="Q938" i="1"/>
  <c r="R938" i="1" s="1"/>
  <c r="Q939" i="1"/>
  <c r="Q940" i="1"/>
  <c r="Q941" i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Q948" i="1"/>
  <c r="R948" i="1" s="1"/>
  <c r="Q949" i="1"/>
  <c r="R949" i="1" s="1"/>
  <c r="Q950" i="1"/>
  <c r="R950" i="1" s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R987" i="1" s="1"/>
  <c r="Q988" i="1"/>
  <c r="Q989" i="1"/>
  <c r="Q990" i="1"/>
  <c r="Q991" i="1"/>
  <c r="Q992" i="1"/>
  <c r="Q993" i="1"/>
  <c r="R993" i="1" s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AJ2968" i="1" l="1"/>
  <c r="AJ2969" i="1"/>
  <c r="AJ2970" i="1"/>
  <c r="AJ2971" i="1"/>
  <c r="AJ2972" i="1"/>
  <c r="AJ2973" i="1"/>
  <c r="AJ2974" i="1"/>
  <c r="AJ2975" i="1"/>
  <c r="AJ2976" i="1"/>
  <c r="AJ1050" i="1"/>
  <c r="AJ2978" i="1"/>
  <c r="AJ2979" i="1"/>
  <c r="AJ2980" i="1"/>
  <c r="AJ2981" i="1"/>
  <c r="AJ2982" i="1"/>
  <c r="AJ2983" i="1"/>
  <c r="AJ2984" i="1"/>
  <c r="AJ2985" i="1"/>
  <c r="AJ2986" i="1"/>
  <c r="AJ2987" i="1"/>
  <c r="AJ2989" i="1"/>
  <c r="AJ3654" i="1"/>
  <c r="AJ2991" i="1"/>
  <c r="AJ2992" i="1"/>
  <c r="AJ2993" i="1"/>
  <c r="AJ2994" i="1"/>
  <c r="AJ2995" i="1"/>
  <c r="AJ2996" i="1"/>
  <c r="AJ2997" i="1"/>
  <c r="AJ2998" i="1"/>
  <c r="Q2967" i="1"/>
  <c r="Q2968" i="1"/>
  <c r="Q2969" i="1"/>
  <c r="R2969" i="1" s="1"/>
  <c r="Q2970" i="1"/>
  <c r="Q2971" i="1"/>
  <c r="Q2972" i="1"/>
  <c r="Q2973" i="1"/>
  <c r="R2973" i="1" s="1"/>
  <c r="Q2974" i="1"/>
  <c r="Q2975" i="1"/>
  <c r="Q2976" i="1"/>
  <c r="Q1050" i="1"/>
  <c r="Q2978" i="1"/>
  <c r="R2978" i="1" s="1"/>
  <c r="Q2979" i="1"/>
  <c r="Q2980" i="1"/>
  <c r="Q2981" i="1"/>
  <c r="Q2982" i="1"/>
  <c r="Q2983" i="1"/>
  <c r="R2983" i="1" s="1"/>
  <c r="Q2984" i="1"/>
  <c r="Q2985" i="1"/>
  <c r="Q2986" i="1"/>
  <c r="Q2987" i="1"/>
  <c r="Q2988" i="1"/>
  <c r="Q2989" i="1"/>
  <c r="Q3654" i="1"/>
  <c r="Q2991" i="1"/>
  <c r="Q2992" i="1"/>
  <c r="Q2993" i="1"/>
  <c r="Q2994" i="1"/>
  <c r="Q2995" i="1"/>
  <c r="Q2996" i="1"/>
  <c r="Q2997" i="1"/>
  <c r="Q2998" i="1"/>
  <c r="AJ3105" i="1"/>
  <c r="AJ3660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Q3105" i="1"/>
  <c r="Q3660" i="1"/>
  <c r="Q3107" i="1"/>
  <c r="Q3108" i="1"/>
  <c r="R3108" i="1" s="1"/>
  <c r="Q3109" i="1"/>
  <c r="R3109" i="1" s="1"/>
  <c r="Q3110" i="1"/>
  <c r="Q3111" i="1"/>
  <c r="Q3112" i="1"/>
  <c r="Q3113" i="1"/>
  <c r="Q3114" i="1"/>
  <c r="Q3115" i="1"/>
  <c r="Q3116" i="1"/>
  <c r="Q3117" i="1"/>
  <c r="Q3118" i="1"/>
  <c r="Q3119" i="1"/>
  <c r="R3119" i="1" s="1"/>
  <c r="Q3120" i="1"/>
  <c r="R3120" i="1" s="1"/>
  <c r="Q3121" i="1"/>
  <c r="R3121" i="1" s="1"/>
  <c r="Q3122" i="1"/>
  <c r="R3122" i="1" s="1"/>
  <c r="AJ3230" i="1" l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70" i="1"/>
  <c r="AJ3171" i="1"/>
  <c r="AJ3172" i="1"/>
  <c r="AJ3173" i="1"/>
  <c r="AJ3174" i="1"/>
  <c r="AJ3175" i="1"/>
  <c r="T3175" i="1"/>
  <c r="U3175" i="1" s="1"/>
  <c r="U3174" i="1"/>
  <c r="T3173" i="1"/>
  <c r="T3172" i="1"/>
  <c r="T3171" i="1"/>
  <c r="U3171" i="1" s="1"/>
  <c r="T3170" i="1"/>
  <c r="T3167" i="1"/>
  <c r="U3167" i="1" s="1"/>
  <c r="T3166" i="1"/>
  <c r="U3166" i="1" s="1"/>
  <c r="B65" i="3" s="1"/>
  <c r="T3164" i="1"/>
  <c r="U3164" i="1" s="1"/>
  <c r="T3163" i="1"/>
  <c r="U3163" i="1" s="1"/>
  <c r="T3162" i="1"/>
  <c r="T3161" i="1"/>
  <c r="T3160" i="1"/>
  <c r="T3159" i="1"/>
  <c r="U3159" i="1" s="1"/>
  <c r="T3158" i="1"/>
  <c r="U3158" i="1" s="1"/>
  <c r="T3157" i="1"/>
  <c r="U3157" i="1" s="1"/>
  <c r="T3156" i="1"/>
  <c r="U3156" i="1" s="1"/>
  <c r="T3155" i="1"/>
  <c r="U3155" i="1" s="1"/>
  <c r="T3154" i="1"/>
  <c r="U3154" i="1" s="1"/>
  <c r="T3153" i="1"/>
  <c r="U3153" i="1" s="1"/>
  <c r="T3152" i="1"/>
  <c r="T3151" i="1"/>
  <c r="U3151" i="1" s="1"/>
  <c r="T3150" i="1"/>
  <c r="T3149" i="1"/>
  <c r="U3149" i="1" s="1"/>
  <c r="T3148" i="1"/>
  <c r="U3148" i="1" s="1"/>
  <c r="T3147" i="1"/>
  <c r="T3146" i="1"/>
  <c r="T3145" i="1"/>
  <c r="U3145" i="1" s="1"/>
  <c r="T3144" i="1"/>
  <c r="T3143" i="1"/>
  <c r="T3142" i="1"/>
  <c r="T3141" i="1"/>
  <c r="U3141" i="1" s="1"/>
  <c r="T3140" i="1"/>
  <c r="U3140" i="1" s="1"/>
  <c r="T3139" i="1"/>
  <c r="U3139" i="1" s="1"/>
  <c r="T3138" i="1"/>
  <c r="U3138" i="1" s="1"/>
  <c r="T3137" i="1"/>
  <c r="T3136" i="1"/>
  <c r="U3136" i="1" s="1"/>
  <c r="T3135" i="1"/>
  <c r="T3134" i="1"/>
  <c r="U3134" i="1" s="1"/>
  <c r="T3133" i="1"/>
  <c r="U3133" i="1" s="1"/>
  <c r="T3132" i="1"/>
  <c r="U3132" i="1" s="1"/>
  <c r="T3131" i="1"/>
  <c r="T3130" i="1"/>
  <c r="U3130" i="1" s="1"/>
  <c r="T3129" i="1"/>
  <c r="T3128" i="1"/>
  <c r="U3128" i="1" s="1"/>
  <c r="T3127" i="1"/>
  <c r="T3126" i="1"/>
  <c r="U3126" i="1" s="1"/>
  <c r="T3125" i="1"/>
  <c r="U3125" i="1" s="1"/>
  <c r="T3124" i="1"/>
  <c r="U3124" i="1" s="1"/>
  <c r="T3123" i="1"/>
  <c r="U3123" i="1" s="1"/>
  <c r="Q3123" i="1"/>
  <c r="R3123" i="1" s="1"/>
  <c r="Q3124" i="1"/>
  <c r="Q3125" i="1"/>
  <c r="R3125" i="1" s="1"/>
  <c r="Q3126" i="1"/>
  <c r="Q3127" i="1"/>
  <c r="Q3128" i="1"/>
  <c r="Q3129" i="1"/>
  <c r="R3129" i="1" s="1"/>
  <c r="Q3130" i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Q3137" i="1"/>
  <c r="Q3138" i="1"/>
  <c r="R3138" i="1" s="1"/>
  <c r="Q3139" i="1"/>
  <c r="Q3140" i="1"/>
  <c r="R3140" i="1" s="1"/>
  <c r="Q3141" i="1"/>
  <c r="Q3142" i="1"/>
  <c r="Q3143" i="1"/>
  <c r="R3143" i="1" s="1"/>
  <c r="Q3144" i="1"/>
  <c r="R3144" i="1" s="1"/>
  <c r="Q3145" i="1"/>
  <c r="Q3146" i="1"/>
  <c r="Q3147" i="1"/>
  <c r="Q3148" i="1"/>
  <c r="Q3149" i="1"/>
  <c r="R3149" i="1" s="1"/>
  <c r="Q3150" i="1"/>
  <c r="R3150" i="1" s="1"/>
  <c r="Q3151" i="1"/>
  <c r="R3151" i="1" s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U3146" i="1" l="1"/>
  <c r="AF107" i="2"/>
  <c r="U3144" i="1"/>
  <c r="U3131" i="1"/>
  <c r="U3162" i="1"/>
  <c r="U3147" i="1"/>
  <c r="U3160" i="1"/>
  <c r="U3150" i="1"/>
  <c r="F60" i="2"/>
  <c r="U3173" i="1"/>
  <c r="U3170" i="1"/>
  <c r="U3127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Q3201" i="1" l="1"/>
  <c r="Q3202" i="1"/>
  <c r="Q3203" i="1"/>
  <c r="Q3204" i="1"/>
  <c r="R3204" i="1" s="1"/>
  <c r="Q3205" i="1"/>
  <c r="Q3206" i="1"/>
  <c r="R3206" i="1" s="1"/>
  <c r="Q3207" i="1"/>
  <c r="Q3208" i="1"/>
  <c r="Q3209" i="1"/>
  <c r="R3209" i="1" s="1"/>
  <c r="Q3210" i="1"/>
  <c r="Q3211" i="1"/>
  <c r="Q3212" i="1"/>
  <c r="Q3213" i="1"/>
  <c r="Q3214" i="1"/>
  <c r="Q3215" i="1"/>
  <c r="R3215" i="1" s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1" i="1"/>
  <c r="Q3231" i="1"/>
  <c r="Q3232" i="1"/>
  <c r="Q3233" i="1"/>
  <c r="Q3234" i="1"/>
  <c r="Q3235" i="1"/>
  <c r="R3235" i="1" s="1"/>
  <c r="Q3236" i="1"/>
  <c r="Q3237" i="1"/>
  <c r="R3237" i="1" s="1"/>
  <c r="Q3238" i="1"/>
  <c r="Q3239" i="1"/>
  <c r="Q3240" i="1"/>
  <c r="Q3241" i="1"/>
  <c r="Q3242" i="1"/>
  <c r="R3242" i="1" s="1"/>
  <c r="Q3243" i="1"/>
  <c r="Q3244" i="1"/>
  <c r="Q3245" i="1"/>
  <c r="R3245" i="1" s="1"/>
  <c r="Q3246" i="1"/>
  <c r="Q3247" i="1"/>
  <c r="Q3248" i="1"/>
  <c r="Q3249" i="1"/>
  <c r="R3249" i="1" s="1"/>
  <c r="Q3250" i="1"/>
  <c r="R3250" i="1" s="1"/>
  <c r="Q3251" i="1"/>
  <c r="Q3252" i="1"/>
  <c r="Q3253" i="1"/>
  <c r="Q3254" i="1"/>
  <c r="Q3255" i="1"/>
  <c r="Q3256" i="1"/>
  <c r="Q3257" i="1"/>
  <c r="Q3258" i="1"/>
  <c r="Q3259" i="1"/>
  <c r="Q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551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2" i="1"/>
  <c r="AJ3333" i="1"/>
  <c r="AJ3334" i="1"/>
  <c r="AJ3335" i="1"/>
  <c r="AJ3336" i="1"/>
  <c r="AJ3337" i="1"/>
  <c r="AJ3338" i="1"/>
  <c r="AJ3339" i="1"/>
  <c r="Q3263" i="1" l="1"/>
  <c r="Q3264" i="1"/>
  <c r="Q3265" i="1"/>
  <c r="Q3266" i="1"/>
  <c r="R3266" i="1" s="1"/>
  <c r="Q3267" i="1"/>
  <c r="Q3268" i="1"/>
  <c r="R3268" i="1" s="1"/>
  <c r="Q3269" i="1"/>
  <c r="R3269" i="1" s="1"/>
  <c r="Q3270" i="1"/>
  <c r="Q3271" i="1"/>
  <c r="R3271" i="1" s="1"/>
  <c r="Q3272" i="1"/>
  <c r="R3272" i="1" s="1"/>
  <c r="Q3273" i="1"/>
  <c r="R3273" i="1" s="1"/>
  <c r="Q3274" i="1"/>
  <c r="Q3275" i="1"/>
  <c r="Q3276" i="1"/>
  <c r="Q3277" i="1"/>
  <c r="Q3278" i="1"/>
  <c r="Q3279" i="1"/>
  <c r="Q3280" i="1"/>
  <c r="Q3281" i="1"/>
  <c r="Q3282" i="1"/>
  <c r="R3282" i="1" s="1"/>
  <c r="Q3283" i="1"/>
  <c r="Q3551" i="1"/>
  <c r="R3551" i="1" s="1"/>
  <c r="Q3285" i="1"/>
  <c r="Q3286" i="1"/>
  <c r="R3286" i="1" s="1"/>
  <c r="Q3287" i="1"/>
  <c r="Q3288" i="1"/>
  <c r="Q3289" i="1"/>
  <c r="Q3290" i="1"/>
  <c r="R3290" i="1" s="1"/>
  <c r="Q3291" i="1"/>
  <c r="R3291" i="1" s="1"/>
  <c r="Q3292" i="1"/>
  <c r="R3292" i="1" s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R3309" i="1" s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Q3327" i="1"/>
  <c r="Q3328" i="1"/>
  <c r="Q3329" i="1"/>
  <c r="Q3330" i="1"/>
  <c r="Q3331" i="1"/>
  <c r="Q3332" i="1"/>
  <c r="Q3333" i="1"/>
  <c r="Q3334" i="1"/>
  <c r="Q3335" i="1"/>
  <c r="Q3336" i="1"/>
  <c r="R3336" i="1" s="1"/>
  <c r="Q3337" i="1"/>
  <c r="Q3338" i="1"/>
  <c r="Q3339" i="1"/>
  <c r="Q3262" i="1"/>
  <c r="AJ3645" i="1" l="1"/>
  <c r="AJ3646" i="1"/>
  <c r="AJ3647" i="1"/>
  <c r="AJ3648" i="1"/>
  <c r="AJ3649" i="1"/>
  <c r="AJ3650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2455" i="1"/>
  <c r="AJ3471" i="1"/>
  <c r="AJ3472" i="1"/>
  <c r="AJ3473" i="1"/>
  <c r="AJ2812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455" i="1"/>
  <c r="AJ3456" i="1"/>
  <c r="AJ3457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343" i="1"/>
  <c r="AJ3344" i="1"/>
  <c r="AJ3345" i="1"/>
  <c r="AJ3346" i="1"/>
  <c r="AJ3347" i="1"/>
  <c r="AJ3348" i="1"/>
  <c r="AJ3573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594" i="1"/>
  <c r="AJ3433" i="1"/>
  <c r="AJ3434" i="1"/>
  <c r="AJ3435" i="1"/>
  <c r="AJ3436" i="1"/>
  <c r="AJ3437" i="1"/>
  <c r="AJ3438" i="1"/>
  <c r="AJ3439" i="1"/>
  <c r="Q3343" i="1"/>
  <c r="Q3344" i="1"/>
  <c r="Q3345" i="1"/>
  <c r="Q3346" i="1"/>
  <c r="Q3347" i="1"/>
  <c r="Q3348" i="1"/>
  <c r="Q3573" i="1"/>
  <c r="R3573" i="1" s="1"/>
  <c r="Q3350" i="1"/>
  <c r="Q3351" i="1"/>
  <c r="Q3352" i="1"/>
  <c r="Q3353" i="1"/>
  <c r="Q3354" i="1"/>
  <c r="R3354" i="1" s="1"/>
  <c r="Q3355" i="1"/>
  <c r="Q3356" i="1"/>
  <c r="Q3357" i="1"/>
  <c r="Q3358" i="1"/>
  <c r="Q3359" i="1"/>
  <c r="Q3360" i="1"/>
  <c r="R3360" i="1" s="1"/>
  <c r="Q3361" i="1"/>
  <c r="R3361" i="1" s="1"/>
  <c r="Q3362" i="1"/>
  <c r="Q3363" i="1"/>
  <c r="R3363" i="1" s="1"/>
  <c r="Q3364" i="1"/>
  <c r="Q3365" i="1"/>
  <c r="Q3366" i="1"/>
  <c r="Q3367" i="1"/>
  <c r="R3367" i="1" s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R3379" i="1" s="1"/>
  <c r="Q3380" i="1"/>
  <c r="Q3381" i="1"/>
  <c r="R3381" i="1" s="1"/>
  <c r="Q3382" i="1"/>
  <c r="Q3383" i="1"/>
  <c r="R3383" i="1" s="1"/>
  <c r="Q3384" i="1"/>
  <c r="Q3385" i="1"/>
  <c r="R3385" i="1" s="1"/>
  <c r="Q3386" i="1"/>
  <c r="Q3387" i="1"/>
  <c r="R3387" i="1" s="1"/>
  <c r="Q3388" i="1"/>
  <c r="R3388" i="1" s="1"/>
  <c r="Q3389" i="1"/>
  <c r="Q3390" i="1"/>
  <c r="R3390" i="1" s="1"/>
  <c r="Q3391" i="1"/>
  <c r="Q3392" i="1"/>
  <c r="Q3393" i="1"/>
  <c r="Q3394" i="1"/>
  <c r="Q3395" i="1"/>
  <c r="Q3396" i="1"/>
  <c r="Q3397" i="1"/>
  <c r="Q3398" i="1"/>
  <c r="R3398" i="1" s="1"/>
  <c r="Q3399" i="1"/>
  <c r="Q3400" i="1"/>
  <c r="R3400" i="1" s="1"/>
  <c r="Q3401" i="1"/>
  <c r="Q3402" i="1"/>
  <c r="Q3403" i="1"/>
  <c r="R3403" i="1" s="1"/>
  <c r="Q3404" i="1"/>
  <c r="R3404" i="1" s="1"/>
  <c r="Q3405" i="1"/>
  <c r="R3405" i="1" s="1"/>
  <c r="Q3406" i="1"/>
  <c r="Q3407" i="1"/>
  <c r="R3407" i="1" s="1"/>
  <c r="Q3408" i="1"/>
  <c r="Q3409" i="1"/>
  <c r="Q3410" i="1"/>
  <c r="Q3411" i="1"/>
  <c r="Q3412" i="1"/>
  <c r="Q3413" i="1"/>
  <c r="R3413" i="1" s="1"/>
  <c r="Q3414" i="1"/>
  <c r="Q3415" i="1"/>
  <c r="Q3416" i="1"/>
  <c r="Q3417" i="1"/>
  <c r="Q3418" i="1"/>
  <c r="Q3419" i="1"/>
  <c r="Q3420" i="1"/>
  <c r="Q3421" i="1"/>
  <c r="Q3422" i="1"/>
  <c r="Q3423" i="1"/>
  <c r="R3423" i="1" s="1"/>
  <c r="Q3424" i="1"/>
  <c r="R3424" i="1" s="1"/>
  <c r="Q3425" i="1"/>
  <c r="R3425" i="1" s="1"/>
  <c r="Q3426" i="1"/>
  <c r="Q3427" i="1"/>
  <c r="Q3428" i="1"/>
  <c r="Q3429" i="1"/>
  <c r="Q3430" i="1"/>
  <c r="Q3431" i="1"/>
  <c r="Q3594" i="1"/>
  <c r="R3594" i="1" s="1"/>
  <c r="Q3433" i="1"/>
  <c r="R3433" i="1" s="1"/>
  <c r="Q3434" i="1"/>
  <c r="R3434" i="1" s="1"/>
  <c r="Q3435" i="1"/>
  <c r="Q3436" i="1"/>
  <c r="Q3437" i="1"/>
  <c r="Q3438" i="1"/>
  <c r="Q3439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6" i="1"/>
  <c r="Q3457" i="1"/>
  <c r="Q3455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655" i="1"/>
  <c r="AJ3656" i="1"/>
  <c r="AJ3657" i="1"/>
  <c r="AJ3658" i="1"/>
  <c r="AJ3659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606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610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9" i="1"/>
  <c r="AJ3590" i="1"/>
  <c r="AJ3591" i="1"/>
  <c r="AJ3592" i="1"/>
  <c r="AJ3593" i="1"/>
  <c r="AJ3977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978" i="1"/>
  <c r="AJ3607" i="1"/>
  <c r="AJ3608" i="1"/>
  <c r="AJ3609" i="1"/>
  <c r="AJ3986" i="1"/>
  <c r="AJ3611" i="1"/>
  <c r="AJ3612" i="1"/>
  <c r="AJ3613" i="1"/>
  <c r="AJ3614" i="1"/>
  <c r="AJ3615" i="1"/>
  <c r="AJ2914" i="1"/>
  <c r="AJ3617" i="1"/>
  <c r="AJ3618" i="1"/>
  <c r="AJ3619" i="1"/>
  <c r="AJ3620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3" i="1"/>
  <c r="AJ3644" i="1"/>
  <c r="Q3502" i="1"/>
  <c r="R3502" i="1" s="1"/>
  <c r="Q3503" i="1"/>
  <c r="R3503" i="1" s="1"/>
  <c r="Q3504" i="1"/>
  <c r="Q3505" i="1"/>
  <c r="Q3506" i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Q3514" i="1"/>
  <c r="Q3515" i="1"/>
  <c r="Q3516" i="1"/>
  <c r="R3516" i="1" s="1"/>
  <c r="AJ3002" i="1" l="1"/>
  <c r="Q3003" i="1"/>
  <c r="Q3004" i="1"/>
  <c r="R3004" i="1" s="1"/>
  <c r="Q3005" i="1"/>
  <c r="Q3006" i="1"/>
  <c r="R3006" i="1" s="1"/>
  <c r="Q3007" i="1"/>
  <c r="Q3008" i="1"/>
  <c r="Q3009" i="1"/>
  <c r="Q3010" i="1"/>
  <c r="R3010" i="1" s="1"/>
  <c r="Q3011" i="1"/>
  <c r="Q3012" i="1"/>
  <c r="Q3013" i="1"/>
  <c r="Q3014" i="1"/>
  <c r="Q3015" i="1"/>
  <c r="Q3016" i="1"/>
  <c r="Q3017" i="1"/>
  <c r="R3017" i="1" s="1"/>
  <c r="Q3018" i="1"/>
  <c r="Q3019" i="1"/>
  <c r="R3019" i="1" s="1"/>
  <c r="Q3020" i="1"/>
  <c r="Q3021" i="1"/>
  <c r="Q3022" i="1"/>
  <c r="R3022" i="1" s="1"/>
  <c r="Q3023" i="1"/>
  <c r="Q3024" i="1"/>
  <c r="Q3025" i="1"/>
  <c r="Q3026" i="1"/>
  <c r="Q3027" i="1"/>
  <c r="Q3028" i="1"/>
  <c r="R3028" i="1" s="1"/>
  <c r="Q3029" i="1"/>
  <c r="Q3030" i="1"/>
  <c r="Q3031" i="1"/>
  <c r="Q3032" i="1"/>
  <c r="Q3033" i="1"/>
  <c r="Q3034" i="1"/>
  <c r="R3034" i="1" s="1"/>
  <c r="Q3035" i="1"/>
  <c r="Q3036" i="1"/>
  <c r="R3036" i="1" s="1"/>
  <c r="Q3037" i="1"/>
  <c r="R3037" i="1" s="1"/>
  <c r="Q3038" i="1"/>
  <c r="Q3039" i="1"/>
  <c r="R3039" i="1" s="1"/>
  <c r="Q3040" i="1"/>
  <c r="R3040" i="1" s="1"/>
  <c r="Q3041" i="1"/>
  <c r="R3041" i="1" s="1"/>
  <c r="Q3042" i="1"/>
  <c r="Q3043" i="1"/>
  <c r="R3043" i="1" s="1"/>
  <c r="Q3044" i="1"/>
  <c r="Q3045" i="1"/>
  <c r="Q3046" i="1"/>
  <c r="Q3047" i="1"/>
  <c r="Q3048" i="1"/>
  <c r="R3048" i="1" s="1"/>
  <c r="Q3049" i="1"/>
  <c r="Q3050" i="1"/>
  <c r="Q3051" i="1"/>
  <c r="Q3052" i="1"/>
  <c r="Q3053" i="1"/>
  <c r="Q3054" i="1"/>
  <c r="Q3055" i="1"/>
  <c r="R3055" i="1" s="1"/>
  <c r="Q3056" i="1"/>
  <c r="Q3057" i="1"/>
  <c r="Q3058" i="1"/>
  <c r="Q3059" i="1"/>
  <c r="R3059" i="1" s="1"/>
  <c r="Q3060" i="1"/>
  <c r="Q3061" i="1"/>
  <c r="Q3062" i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Q3070" i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Q3084" i="1"/>
  <c r="Q3085" i="1"/>
  <c r="R3085" i="1" s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4857" i="1"/>
  <c r="Q3655" i="1"/>
  <c r="Q3656" i="1"/>
  <c r="Q3657" i="1"/>
  <c r="Q3658" i="1"/>
  <c r="Q3659" i="1"/>
  <c r="Q4858" i="1"/>
  <c r="Q3518" i="1"/>
  <c r="Q3519" i="1"/>
  <c r="R3519" i="1" s="1"/>
  <c r="Q3520" i="1"/>
  <c r="R3520" i="1" s="1"/>
  <c r="Q3521" i="1"/>
  <c r="Q3522" i="1"/>
  <c r="R3522" i="1" s="1"/>
  <c r="Q3523" i="1"/>
  <c r="R3523" i="1" s="1"/>
  <c r="Q3524" i="1"/>
  <c r="R3524" i="1" s="1"/>
  <c r="Q3525" i="1"/>
  <c r="R3525" i="1" s="1"/>
  <c r="Q3526" i="1"/>
  <c r="Q3527" i="1"/>
  <c r="Q3528" i="1"/>
  <c r="R3528" i="1" s="1"/>
  <c r="Q3529" i="1"/>
  <c r="Q3530" i="1"/>
  <c r="Q3531" i="1"/>
  <c r="R3531" i="1" s="1"/>
  <c r="Q3532" i="1"/>
  <c r="Q3533" i="1"/>
  <c r="Q3534" i="1"/>
  <c r="R3534" i="1" s="1"/>
  <c r="Q3535" i="1"/>
  <c r="R3535" i="1" s="1"/>
  <c r="Q3536" i="1"/>
  <c r="R3536" i="1" s="1"/>
  <c r="Q3537" i="1"/>
  <c r="R3537" i="1" s="1"/>
  <c r="Q3538" i="1"/>
  <c r="Q3539" i="1"/>
  <c r="R3539" i="1" s="1"/>
  <c r="Q3540" i="1"/>
  <c r="R3540" i="1" s="1"/>
  <c r="Q3541" i="1"/>
  <c r="Q3542" i="1"/>
  <c r="Q3543" i="1"/>
  <c r="Q3544" i="1"/>
  <c r="R3544" i="1" s="1"/>
  <c r="Q3545" i="1"/>
  <c r="R3545" i="1" s="1"/>
  <c r="Q3546" i="1"/>
  <c r="R3546" i="1" s="1"/>
  <c r="Q3547" i="1"/>
  <c r="Q3548" i="1"/>
  <c r="Q3549" i="1"/>
  <c r="R3549" i="1" s="1"/>
  <c r="Q3550" i="1"/>
  <c r="Q3606" i="1"/>
  <c r="R3606" i="1" s="1"/>
  <c r="Q3552" i="1"/>
  <c r="Q3553" i="1"/>
  <c r="Q3554" i="1"/>
  <c r="Q3555" i="1"/>
  <c r="R3555" i="1" s="1"/>
  <c r="Q3556" i="1"/>
  <c r="R3556" i="1" s="1"/>
  <c r="Q3557" i="1"/>
  <c r="Q3558" i="1"/>
  <c r="Q3559" i="1"/>
  <c r="Q3560" i="1"/>
  <c r="Q3561" i="1"/>
  <c r="Q3562" i="1"/>
  <c r="Q3563" i="1"/>
  <c r="Q3564" i="1"/>
  <c r="Q3565" i="1"/>
  <c r="Q3566" i="1"/>
  <c r="R3566" i="1" s="1"/>
  <c r="Q3567" i="1"/>
  <c r="Q3568" i="1"/>
  <c r="Q3569" i="1"/>
  <c r="R3569" i="1" s="1"/>
  <c r="Q3570" i="1"/>
  <c r="R3570" i="1" s="1"/>
  <c r="Q3571" i="1"/>
  <c r="R3571" i="1" s="1"/>
  <c r="Q3572" i="1"/>
  <c r="Q3610" i="1"/>
  <c r="R3610" i="1" s="1"/>
  <c r="Q3574" i="1"/>
  <c r="R3574" i="1" s="1"/>
  <c r="Q3575" i="1"/>
  <c r="R3575" i="1" s="1"/>
  <c r="Q3576" i="1"/>
  <c r="R3576" i="1" s="1"/>
  <c r="Q3577" i="1"/>
  <c r="R3577" i="1" s="1"/>
  <c r="Q3578" i="1"/>
  <c r="Q3579" i="1"/>
  <c r="Q3580" i="1"/>
  <c r="Q3581" i="1"/>
  <c r="Q3582" i="1"/>
  <c r="Q3583" i="1"/>
  <c r="Q3584" i="1"/>
  <c r="Q3585" i="1"/>
  <c r="Q3586" i="1"/>
  <c r="Q3587" i="1"/>
  <c r="Q4443" i="1"/>
  <c r="Q3589" i="1"/>
  <c r="Q3590" i="1"/>
  <c r="R3590" i="1" s="1"/>
  <c r="Q3591" i="1"/>
  <c r="Q3592" i="1"/>
  <c r="R3592" i="1" s="1"/>
  <c r="Q3593" i="1"/>
  <c r="Q3977" i="1"/>
  <c r="Q3595" i="1"/>
  <c r="Q3596" i="1"/>
  <c r="Q3597" i="1"/>
  <c r="R3597" i="1" s="1"/>
  <c r="Q3598" i="1"/>
  <c r="R3598" i="1" s="1"/>
  <c r="Q3599" i="1"/>
  <c r="Q3600" i="1"/>
  <c r="Q3601" i="1"/>
  <c r="Q3602" i="1"/>
  <c r="Q3603" i="1"/>
  <c r="Q3604" i="1"/>
  <c r="Q3605" i="1"/>
  <c r="Q3978" i="1"/>
  <c r="Q3607" i="1"/>
  <c r="Q3608" i="1"/>
  <c r="Q3609" i="1"/>
  <c r="Q3986" i="1"/>
  <c r="Q3611" i="1"/>
  <c r="Q3612" i="1"/>
  <c r="Q3613" i="1"/>
  <c r="Q3614" i="1"/>
  <c r="Q3615" i="1"/>
  <c r="Q2914" i="1"/>
  <c r="Q3617" i="1"/>
  <c r="Q3618" i="1"/>
  <c r="Q3619" i="1"/>
  <c r="Q3620" i="1"/>
  <c r="Q4510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3" i="1"/>
  <c r="Q3644" i="1"/>
  <c r="Q3645" i="1"/>
  <c r="Q3646" i="1"/>
  <c r="Q3647" i="1"/>
  <c r="Q3648" i="1"/>
  <c r="Q3649" i="1"/>
  <c r="Q3650" i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Q3464" i="1"/>
  <c r="Q3465" i="1"/>
  <c r="R3465" i="1" s="1"/>
  <c r="Q3466" i="1"/>
  <c r="Q3467" i="1"/>
  <c r="R3467" i="1" s="1"/>
  <c r="Q3468" i="1"/>
  <c r="Q3469" i="1"/>
  <c r="R3469" i="1" s="1"/>
  <c r="Q2455" i="1"/>
  <c r="Q3471" i="1"/>
  <c r="Q3472" i="1"/>
  <c r="Q3473" i="1"/>
  <c r="Q2812" i="1"/>
  <c r="Q3475" i="1"/>
  <c r="Q3476" i="1"/>
  <c r="R3476" i="1" s="1"/>
  <c r="Q3477" i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Q3485" i="1"/>
  <c r="Q3486" i="1"/>
  <c r="Q3487" i="1"/>
  <c r="Q3488" i="1"/>
  <c r="Q3489" i="1"/>
  <c r="R3489" i="1" s="1"/>
  <c r="Q3490" i="1"/>
  <c r="R3490" i="1" s="1"/>
  <c r="Q3491" i="1"/>
  <c r="R3491" i="1" s="1"/>
  <c r="Q3492" i="1"/>
  <c r="Q3493" i="1"/>
  <c r="Q3494" i="1"/>
  <c r="R3494" i="1" s="1"/>
  <c r="Q3495" i="1"/>
  <c r="Q3496" i="1"/>
  <c r="Q3497" i="1"/>
  <c r="Q3498" i="1"/>
  <c r="R3498" i="1" s="1"/>
  <c r="Q3499" i="1"/>
  <c r="Q3500" i="1"/>
  <c r="Q3501" i="1"/>
  <c r="R3501" i="1" s="1"/>
  <c r="AB109" i="3" l="1"/>
  <c r="AB108" i="3"/>
  <c r="AB107" i="3"/>
  <c r="AB95" i="3"/>
  <c r="AB94" i="3"/>
  <c r="AB81" i="3"/>
  <c r="AB80" i="3"/>
  <c r="AB79" i="3"/>
  <c r="AB67" i="3"/>
  <c r="AB52" i="3"/>
  <c r="AB51" i="3"/>
  <c r="AB50" i="3"/>
  <c r="AB38" i="3"/>
  <c r="AB37" i="3"/>
  <c r="E24" i="3"/>
  <c r="E23" i="3"/>
  <c r="E22" i="3"/>
  <c r="Q20" i="3"/>
  <c r="O15" i="3"/>
  <c r="Q6" i="3" s="1"/>
  <c r="Q17" i="3"/>
  <c r="L11" i="3"/>
  <c r="Q11" i="3" s="1"/>
  <c r="L10" i="3"/>
  <c r="Q10" i="3" s="1"/>
  <c r="E10" i="3"/>
  <c r="L9" i="3"/>
  <c r="Q9" i="3" s="1"/>
  <c r="E9" i="3"/>
  <c r="L8" i="3"/>
  <c r="Q8" i="3" s="1"/>
  <c r="L7" i="3"/>
  <c r="Q7" i="3" s="1"/>
  <c r="Q3002" i="1"/>
  <c r="K4" i="3" l="1"/>
  <c r="B7" i="3"/>
  <c r="B8" i="3"/>
  <c r="K7" i="3" l="1"/>
  <c r="K8" i="3" s="1"/>
  <c r="K9" i="3" s="1"/>
  <c r="K10" i="3" s="1"/>
  <c r="K11" i="3" s="1"/>
  <c r="K12" i="3" s="1"/>
  <c r="AI712" i="4" l="1"/>
  <c r="AM718" i="4" s="1"/>
  <c r="N712" i="4"/>
  <c r="R718" i="4" s="1"/>
  <c r="AH711" i="4"/>
  <c r="M711" i="4"/>
  <c r="AH709" i="4"/>
  <c r="M709" i="4"/>
  <c r="AI682" i="4"/>
  <c r="AM688" i="4" s="1"/>
  <c r="N682" i="4"/>
  <c r="R688" i="4" s="1"/>
  <c r="AH681" i="4"/>
  <c r="M681" i="4"/>
  <c r="AH679" i="4"/>
  <c r="M679" i="4"/>
  <c r="AI651" i="4"/>
  <c r="AM657" i="4" s="1"/>
  <c r="N651" i="4"/>
  <c r="R657" i="4" s="1"/>
  <c r="AH650" i="4"/>
  <c r="M650" i="4"/>
  <c r="AH648" i="4"/>
  <c r="M648" i="4"/>
  <c r="AI621" i="4"/>
  <c r="AM627" i="4" s="1"/>
  <c r="N621" i="4"/>
  <c r="R627" i="4" s="1"/>
  <c r="AH620" i="4"/>
  <c r="M620" i="4"/>
  <c r="AH618" i="4"/>
  <c r="M618" i="4"/>
  <c r="AI590" i="4"/>
  <c r="AM596" i="4" s="1"/>
  <c r="N590" i="4"/>
  <c r="R596" i="4" s="1"/>
  <c r="AH589" i="4"/>
  <c r="M589" i="4"/>
  <c r="AH587" i="4"/>
  <c r="M587" i="4"/>
  <c r="AI560" i="4"/>
  <c r="AM566" i="4" s="1"/>
  <c r="N560" i="4"/>
  <c r="R566" i="4" s="1"/>
  <c r="AH559" i="4"/>
  <c r="M559" i="4"/>
  <c r="AH557" i="4"/>
  <c r="M557" i="4"/>
  <c r="AI529" i="4"/>
  <c r="AM535" i="4" s="1"/>
  <c r="N529" i="4"/>
  <c r="R535" i="4" s="1"/>
  <c r="AH528" i="4"/>
  <c r="M528" i="4"/>
  <c r="AH526" i="4"/>
  <c r="M526" i="4"/>
  <c r="AI499" i="4"/>
  <c r="AM505" i="4" s="1"/>
  <c r="N499" i="4"/>
  <c r="R505" i="4" s="1"/>
  <c r="AH498" i="4"/>
  <c r="M498" i="4"/>
  <c r="AH496" i="4"/>
  <c r="M496" i="4"/>
  <c r="AI468" i="4"/>
  <c r="AM474" i="4" s="1"/>
  <c r="N468" i="4"/>
  <c r="R474" i="4" s="1"/>
  <c r="AH467" i="4"/>
  <c r="M467" i="4"/>
  <c r="AH465" i="4"/>
  <c r="M465" i="4"/>
  <c r="AI438" i="4"/>
  <c r="AM444" i="4" s="1"/>
  <c r="N438" i="4"/>
  <c r="R444" i="4" s="1"/>
  <c r="AH437" i="4"/>
  <c r="M437" i="4"/>
  <c r="AH435" i="4"/>
  <c r="M435" i="4"/>
  <c r="AI407" i="4"/>
  <c r="AM413" i="4" s="1"/>
  <c r="N407" i="4"/>
  <c r="R413" i="4" s="1"/>
  <c r="AH406" i="4"/>
  <c r="M406" i="4"/>
  <c r="AH404" i="4"/>
  <c r="M404" i="4"/>
  <c r="AI377" i="4"/>
  <c r="AM383" i="4" s="1"/>
  <c r="N377" i="4"/>
  <c r="R383" i="4" s="1"/>
  <c r="AH376" i="4"/>
  <c r="M376" i="4"/>
  <c r="AH374" i="4"/>
  <c r="M374" i="4"/>
  <c r="AI346" i="4"/>
  <c r="AM352" i="4" s="1"/>
  <c r="N346" i="4"/>
  <c r="R352" i="4" s="1"/>
  <c r="AH345" i="4"/>
  <c r="M345" i="4"/>
  <c r="AH343" i="4"/>
  <c r="M343" i="4"/>
  <c r="AI316" i="4"/>
  <c r="AM322" i="4" s="1"/>
  <c r="N316" i="4"/>
  <c r="R322" i="4" s="1"/>
  <c r="AH315" i="4"/>
  <c r="M315" i="4"/>
  <c r="AH313" i="4"/>
  <c r="M313" i="4"/>
  <c r="M252" i="4"/>
  <c r="AH252" i="4"/>
  <c r="M254" i="4"/>
  <c r="AH254" i="4"/>
  <c r="N255" i="4"/>
  <c r="R261" i="4" s="1"/>
  <c r="AI255" i="4"/>
  <c r="AM261" i="4" s="1"/>
  <c r="M282" i="4"/>
  <c r="AH282" i="4"/>
  <c r="M284" i="4"/>
  <c r="AH284" i="4"/>
  <c r="N285" i="4"/>
  <c r="R291" i="4" s="1"/>
  <c r="AI285" i="4"/>
  <c r="AM291" i="4" s="1"/>
  <c r="AI224" i="4"/>
  <c r="AM230" i="4" s="1"/>
  <c r="N224" i="4"/>
  <c r="R230" i="4" s="1"/>
  <c r="AH223" i="4"/>
  <c r="M223" i="4"/>
  <c r="AH221" i="4"/>
  <c r="M221" i="4"/>
  <c r="AI194" i="4"/>
  <c r="AM200" i="4" s="1"/>
  <c r="N194" i="4"/>
  <c r="R200" i="4" s="1"/>
  <c r="AH193" i="4"/>
  <c r="M193" i="4"/>
  <c r="AH191" i="4"/>
  <c r="M191" i="4"/>
  <c r="AI163" i="4"/>
  <c r="AM169" i="4" s="1"/>
  <c r="N163" i="4"/>
  <c r="R169" i="4" s="1"/>
  <c r="AH162" i="4"/>
  <c r="M162" i="4"/>
  <c r="AH160" i="4"/>
  <c r="M160" i="4"/>
  <c r="AI133" i="4"/>
  <c r="AM139" i="4" s="1"/>
  <c r="N133" i="4"/>
  <c r="R139" i="4" s="1"/>
  <c r="AH132" i="4"/>
  <c r="M132" i="4"/>
  <c r="AH130" i="4"/>
  <c r="M130" i="4"/>
  <c r="AI102" i="4"/>
  <c r="AM108" i="4" s="1"/>
  <c r="N102" i="4"/>
  <c r="R108" i="4" s="1"/>
  <c r="AH101" i="4"/>
  <c r="M101" i="4"/>
  <c r="AH99" i="4"/>
  <c r="M99" i="4"/>
  <c r="AI72" i="4"/>
  <c r="AM78" i="4" s="1"/>
  <c r="N72" i="4"/>
  <c r="R78" i="4" s="1"/>
  <c r="AH71" i="4"/>
  <c r="M71" i="4"/>
  <c r="AH69" i="4"/>
  <c r="M69" i="4"/>
  <c r="AI41" i="4"/>
  <c r="AM47" i="4" s="1"/>
  <c r="AH40" i="4"/>
  <c r="AH38" i="4"/>
  <c r="AI11" i="4"/>
  <c r="AM17" i="4" s="1"/>
  <c r="AH10" i="4"/>
  <c r="AH8" i="4"/>
  <c r="N41" i="4"/>
  <c r="R47" i="4" s="1"/>
  <c r="M40" i="4"/>
  <c r="M38" i="4"/>
  <c r="N11" i="4" l="1"/>
  <c r="M10" i="4"/>
  <c r="M8" i="4"/>
  <c r="A3" i="4"/>
  <c r="M7" i="4" l="1"/>
  <c r="AH7" i="4" s="1"/>
  <c r="M37" i="4" s="1"/>
  <c r="AH37" i="4" s="1"/>
  <c r="M68" i="4" s="1"/>
  <c r="AH68" i="4" s="1"/>
  <c r="M98" i="4" s="1"/>
  <c r="AH98" i="4" s="1"/>
  <c r="M129" i="4" s="1"/>
  <c r="AH129" i="4" s="1"/>
  <c r="M159" i="4" s="1"/>
  <c r="AH159" i="4" s="1"/>
  <c r="M190" i="4" s="1"/>
  <c r="AH190" i="4" s="1"/>
  <c r="M220" i="4" s="1"/>
  <c r="AH220" i="4" s="1"/>
  <c r="M251" i="4" s="1"/>
  <c r="AH251" i="4" s="1"/>
  <c r="M281" i="4" s="1"/>
  <c r="AH281" i="4" s="1"/>
  <c r="M312" i="4" s="1"/>
  <c r="AH312" i="4" s="1"/>
  <c r="M342" i="4" s="1"/>
  <c r="AH342" i="4" s="1"/>
  <c r="M373" i="4" s="1"/>
  <c r="AH373" i="4" s="1"/>
  <c r="M403" i="4" s="1"/>
  <c r="AH403" i="4" s="1"/>
  <c r="M434" i="4" s="1"/>
  <c r="AH434" i="4" s="1"/>
  <c r="M464" i="4" s="1"/>
  <c r="AH464" i="4" s="1"/>
  <c r="M495" i="4" s="1"/>
  <c r="AH495" i="4" s="1"/>
  <c r="M525" i="4" s="1"/>
  <c r="AH525" i="4" s="1"/>
  <c r="M556" i="4" s="1"/>
  <c r="AH556" i="4" s="1"/>
  <c r="M586" i="4" s="1"/>
  <c r="AH586" i="4" s="1"/>
  <c r="M617" i="4" s="1"/>
  <c r="AH617" i="4" s="1"/>
  <c r="M647" i="4" s="1"/>
  <c r="AH647" i="4" s="1"/>
  <c r="M678" i="4" s="1"/>
  <c r="AH678" i="4" s="1"/>
  <c r="M708" i="4" s="1"/>
  <c r="AH708" i="4" s="1"/>
  <c r="R17" i="4"/>
  <c r="AK43" i="4"/>
  <c r="AK165" i="4"/>
  <c r="P196" i="4"/>
  <c r="AK196" i="4"/>
  <c r="P226" i="4"/>
  <c r="AK226" i="4"/>
  <c r="P257" i="4"/>
  <c r="AK257" i="4"/>
  <c r="P287" i="4"/>
  <c r="AK287" i="4"/>
  <c r="P318" i="4"/>
  <c r="AK318" i="4"/>
  <c r="P348" i="4"/>
  <c r="AK348" i="4"/>
  <c r="P13" i="4" l="1"/>
  <c r="P74" i="4"/>
  <c r="P379" i="4"/>
  <c r="P684" i="4"/>
  <c r="P623" i="4"/>
  <c r="P562" i="4"/>
  <c r="P501" i="4"/>
  <c r="P440" i="4"/>
  <c r="AK104" i="4"/>
  <c r="AK409" i="4"/>
  <c r="AK714" i="4"/>
  <c r="AK653" i="4"/>
  <c r="AK592" i="4"/>
  <c r="AK531" i="4"/>
  <c r="AK470" i="4"/>
  <c r="P104" i="4"/>
  <c r="P714" i="4"/>
  <c r="P653" i="4"/>
  <c r="P592" i="4"/>
  <c r="P531" i="4"/>
  <c r="P470" i="4"/>
  <c r="P409" i="4"/>
  <c r="AK74" i="4"/>
  <c r="AK684" i="4"/>
  <c r="AK623" i="4"/>
  <c r="AK562" i="4"/>
  <c r="AK501" i="4"/>
  <c r="AK440" i="4"/>
  <c r="AK379" i="4"/>
  <c r="P135" i="4"/>
  <c r="P165" i="4"/>
  <c r="P43" i="4"/>
  <c r="AK135" i="4"/>
  <c r="AK13" i="4"/>
  <c r="AI42" i="4"/>
  <c r="N195" i="4"/>
  <c r="AI195" i="4"/>
  <c r="N225" i="4"/>
  <c r="AI225" i="4"/>
  <c r="N256" i="4"/>
  <c r="AI256" i="4"/>
  <c r="N286" i="4"/>
  <c r="AI286" i="4"/>
  <c r="N317" i="4"/>
  <c r="AI317" i="4"/>
  <c r="N347" i="4"/>
  <c r="AI347" i="4"/>
  <c r="AI164" i="4" l="1"/>
  <c r="N73" i="4"/>
  <c r="N683" i="4"/>
  <c r="N622" i="4"/>
  <c r="N561" i="4"/>
  <c r="N500" i="4"/>
  <c r="N439" i="4"/>
  <c r="N378" i="4"/>
  <c r="N103" i="4"/>
  <c r="N408" i="4"/>
  <c r="N713" i="4"/>
  <c r="N652" i="4"/>
  <c r="N591" i="4"/>
  <c r="N530" i="4"/>
  <c r="N469" i="4"/>
  <c r="AI73" i="4"/>
  <c r="AI378" i="4"/>
  <c r="AI683" i="4"/>
  <c r="AI622" i="4"/>
  <c r="AI561" i="4"/>
  <c r="AI500" i="4"/>
  <c r="AI439" i="4"/>
  <c r="N134" i="4"/>
  <c r="AI103" i="4"/>
  <c r="AI713" i="4"/>
  <c r="AI652" i="4"/>
  <c r="AI591" i="4"/>
  <c r="AI530" i="4"/>
  <c r="AI469" i="4"/>
  <c r="AI408" i="4"/>
  <c r="N164" i="4"/>
  <c r="N42" i="4"/>
  <c r="AI134" i="4"/>
  <c r="AI12" i="4"/>
  <c r="N12" i="4"/>
</calcChain>
</file>

<file path=xl/comments1.xml><?xml version="1.0" encoding="utf-8"?>
<comments xmlns="http://schemas.openxmlformats.org/spreadsheetml/2006/main">
  <authors>
    <author>Rizdwan</author>
    <author>Yovan Angga</author>
  </authors>
  <commentList>
    <comment ref="AV759" authorId="0" shapeId="0">
      <text>
        <r>
          <rPr>
            <b/>
            <sz val="9"/>
            <color indexed="81"/>
            <rFont val="Tahoma"/>
            <family val="2"/>
          </rPr>
          <t>Rizdwan:</t>
        </r>
        <r>
          <rPr>
            <sz val="9"/>
            <color indexed="81"/>
            <rFont val="Tahoma"/>
            <family val="2"/>
          </rPr>
          <t xml:space="preserve">
TEMUAN PAK ROLI INDEXIM TTG JUMLAH PENUMPANG YANG TIDAK SESUAI DENGAN SEAT BELT</t>
        </r>
      </text>
    </comment>
    <comment ref="C957" authorId="0" shapeId="0">
      <text>
        <r>
          <rPr>
            <b/>
            <sz val="9"/>
            <color indexed="81"/>
            <rFont val="Tahoma"/>
            <family val="2"/>
          </rPr>
          <t>Rizdwan:</t>
        </r>
        <r>
          <rPr>
            <sz val="9"/>
            <color indexed="81"/>
            <rFont val="Tahoma"/>
            <family val="2"/>
          </rPr>
          <t xml:space="preserve">
BLACKLIST PEMBUATAN SIMPER SELURUH MITRA KERJA KPP</t>
        </r>
      </text>
    </comment>
    <comment ref="C2239" authorId="1" shapeId="0">
      <text>
        <r>
          <rPr>
            <b/>
            <sz val="9"/>
            <color indexed="81"/>
            <rFont val="Trebuchet MS"/>
            <family val="2"/>
          </rPr>
          <t>Yovan Angga: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rebuchet MS"/>
            <family val="2"/>
          </rPr>
          <t>Sudah pernah dibuatkan tanggal 22 Januari 2021</t>
        </r>
      </text>
    </comment>
    <comment ref="C3771" authorId="0" shapeId="0">
      <text>
        <r>
          <rPr>
            <b/>
            <sz val="9"/>
            <color indexed="81"/>
            <rFont val="Tahoma"/>
            <family val="2"/>
          </rPr>
          <t>Rizdwan:</t>
        </r>
        <r>
          <rPr>
            <sz val="9"/>
            <color indexed="81"/>
            <rFont val="Tahoma"/>
            <family val="2"/>
          </rPr>
          <t xml:space="preserve">
STEPANUS PONTOH</t>
        </r>
      </text>
    </comment>
    <comment ref="D4164" authorId="0" shapeId="0">
      <text>
        <r>
          <rPr>
            <b/>
            <sz val="9"/>
            <color indexed="81"/>
            <rFont val="Tahoma"/>
            <family val="2"/>
          </rPr>
          <t>GT TIDAK ADA</t>
        </r>
      </text>
    </comment>
  </commentList>
</comments>
</file>

<file path=xl/sharedStrings.xml><?xml version="1.0" encoding="utf-8"?>
<sst xmlns="http://schemas.openxmlformats.org/spreadsheetml/2006/main" count="94256" uniqueCount="14216">
  <si>
    <t>PT INDEXIM COALINDO</t>
  </si>
  <si>
    <t>KETENTUAN</t>
  </si>
  <si>
    <t>MINE PERMIT</t>
  </si>
  <si>
    <t>1.  Kartu ini wajib dipakai di lingkungan</t>
  </si>
  <si>
    <t xml:space="preserve">     perusahaan.</t>
  </si>
  <si>
    <t>Perusahaan</t>
  </si>
  <si>
    <t>:</t>
  </si>
  <si>
    <t>2. Dilarang memakai kartu orang lain.</t>
  </si>
  <si>
    <t>Jabatan</t>
  </si>
  <si>
    <t>3. Kartu ini adalah milik PT Indexim Coalindo.</t>
  </si>
  <si>
    <t>NRP</t>
  </si>
  <si>
    <t xml:space="preserve">    Barang siapa yang menemukan kartu</t>
  </si>
  <si>
    <t>Departemen</t>
  </si>
  <si>
    <t xml:space="preserve">    ini harap dikembalikan ke Kantor Pusat -</t>
  </si>
  <si>
    <t>Masa Berlaku</t>
  </si>
  <si>
    <t xml:space="preserve">    PT Indexim Coalindo.</t>
  </si>
  <si>
    <t>KTT PT INDEXIM COALINDO</t>
  </si>
  <si>
    <t>Berwenang untuk Mengoperasikan</t>
  </si>
  <si>
    <t>Authorized to Operated</t>
  </si>
  <si>
    <t>No.</t>
  </si>
  <si>
    <t>Equipment Type</t>
  </si>
  <si>
    <t>Effective Date</t>
  </si>
  <si>
    <t>SIMPER</t>
  </si>
  <si>
    <t>Name</t>
  </si>
  <si>
    <t>-</t>
  </si>
  <si>
    <t>Legends</t>
  </si>
  <si>
    <t>F</t>
  </si>
  <si>
    <t>R</t>
  </si>
  <si>
    <t>P</t>
  </si>
  <si>
    <t>Date Of Issue</t>
  </si>
  <si>
    <t>ACCIDENTS</t>
  </si>
  <si>
    <t>SIM Type</t>
  </si>
  <si>
    <t>Expired</t>
  </si>
  <si>
    <t>Blood Of Type</t>
  </si>
  <si>
    <t>Date Of Hire</t>
  </si>
  <si>
    <t>Position</t>
  </si>
  <si>
    <t>Dace Suyatna</t>
  </si>
  <si>
    <t>Department</t>
  </si>
  <si>
    <t>HSE Manager</t>
  </si>
  <si>
    <t>KTT PT IC</t>
  </si>
  <si>
    <t>PELANGGARAN</t>
  </si>
  <si>
    <t>" Pemilik SIMPER wajib mematuhi peraturan lalu lintas perusahaan "</t>
  </si>
  <si>
    <t>PERATURAN MASUK AREA GUDANG HANDAK DAN AREA BLASTING</t>
  </si>
  <si>
    <t>Kartu ID ini wajib dipakai setiap memasuki area Gudang Handak/ Blasting</t>
  </si>
  <si>
    <t>KARTU IZIN MASUK GUDANG HANDAK</t>
  </si>
  <si>
    <t>DAN AREA BLASTING</t>
  </si>
  <si>
    <t>Wajib menggunakan APD</t>
  </si>
  <si>
    <t>Korek api, Senpi, Sajam, HP dan alat elektronik lainnya harus dititipkan di Pos Security</t>
  </si>
  <si>
    <t xml:space="preserve">No ID </t>
  </si>
  <si>
    <t>Nama</t>
  </si>
  <si>
    <t xml:space="preserve">Dilarang merokok, mengisi bahan bakar kendaraan dan menyalakan api </t>
  </si>
  <si>
    <t>Wajib mengisi buku tamu yang ada di Pos Security</t>
  </si>
  <si>
    <t>Pelanggaran no 1 s/d 5 dikenakan sanksi administrasi</t>
  </si>
  <si>
    <t>Kartu ID ini berlaku terbatas di Area Operasi Produksi PT. Indexim Coalindo dan wajib dikembalikan jika resign atau pindah tugas</t>
  </si>
  <si>
    <t>KTT PT. Indexim Coalindo</t>
  </si>
  <si>
    <t>Diberikan Izin Memasuki :</t>
  </si>
  <si>
    <t>Gudang HANDAK</t>
  </si>
  <si>
    <t>V</t>
  </si>
  <si>
    <t>Area Blasting</t>
  </si>
  <si>
    <t>Masa berlaku</t>
  </si>
  <si>
    <t>Keterangan :</t>
  </si>
  <si>
    <t>Wilayah yang diizinkan</t>
  </si>
  <si>
    <t>Wilayah yang tdak diizinkan</t>
  </si>
  <si>
    <t>X</t>
  </si>
  <si>
    <t>KARTU TANDA PENDUDUK</t>
  </si>
  <si>
    <t>SIMPOL</t>
  </si>
  <si>
    <t>Induksi</t>
  </si>
  <si>
    <t>Gol. Darah</t>
  </si>
  <si>
    <t>Ground Test</t>
  </si>
  <si>
    <t>No. Simper</t>
  </si>
  <si>
    <t>Training PPGD</t>
  </si>
  <si>
    <t>Training TSP</t>
  </si>
  <si>
    <t>Training HIRA</t>
  </si>
  <si>
    <t>Versatility</t>
  </si>
  <si>
    <t>No.KTP</t>
  </si>
  <si>
    <t>Tgl Lahir</t>
  </si>
  <si>
    <t>Umur</t>
  </si>
  <si>
    <t>Type</t>
  </si>
  <si>
    <t>No. Simpol</t>
  </si>
  <si>
    <t>Mine Permit</t>
  </si>
  <si>
    <t>Simper</t>
  </si>
  <si>
    <t>Magazine</t>
  </si>
  <si>
    <t>Blast Guard</t>
  </si>
  <si>
    <t>A</t>
  </si>
  <si>
    <t>NAMA PT :</t>
  </si>
  <si>
    <t>Ida Bagus Rahma Putra</t>
  </si>
  <si>
    <t>Emergency Calls :</t>
  </si>
  <si>
    <t>Radio Chanel :</t>
  </si>
  <si>
    <t>1. 085248000806</t>
  </si>
  <si>
    <t>EMERGENCY</t>
  </si>
  <si>
    <t>MCU</t>
  </si>
  <si>
    <t>EXP. MCU</t>
  </si>
  <si>
    <t>KET MCU</t>
  </si>
  <si>
    <t>PALATIHAN DAN PRAKTEK</t>
  </si>
  <si>
    <t>KETERANGAN PEKERJAAN SEBELUMNYA</t>
  </si>
  <si>
    <t>Training DDT</t>
  </si>
  <si>
    <t>PERUSAHAAN</t>
  </si>
  <si>
    <t>JABATAN</t>
  </si>
  <si>
    <t>AEA</t>
  </si>
  <si>
    <t>TIDAK GT</t>
  </si>
  <si>
    <t>LIGHT VEHICLE</t>
  </si>
  <si>
    <t>AJM</t>
  </si>
  <si>
    <t>KPP</t>
  </si>
  <si>
    <t>KALIMANTAN PRIMA PERSADA</t>
  </si>
  <si>
    <t>KPP_MIKAD</t>
  </si>
  <si>
    <t>FOTO</t>
  </si>
  <si>
    <t>NOMOR BERKAS</t>
  </si>
  <si>
    <t>NO. REGISTRASI</t>
  </si>
  <si>
    <t>NAMA PERUSAHAAN</t>
  </si>
  <si>
    <t>ARCO</t>
  </si>
  <si>
    <t>BMS</t>
  </si>
  <si>
    <t>BGNG</t>
  </si>
  <si>
    <t>DN</t>
  </si>
  <si>
    <t>DRP</t>
  </si>
  <si>
    <t>EBS</t>
  </si>
  <si>
    <t>ELA</t>
  </si>
  <si>
    <t>ERM</t>
  </si>
  <si>
    <t>JWT</t>
  </si>
  <si>
    <t>SIGMA</t>
  </si>
  <si>
    <t>SPI</t>
  </si>
  <si>
    <t>PSD</t>
  </si>
  <si>
    <t>ESP</t>
  </si>
  <si>
    <t>HEXINDO</t>
  </si>
  <si>
    <t>HMU</t>
  </si>
  <si>
    <t>IKB</t>
  </si>
  <si>
    <t>IMT</t>
  </si>
  <si>
    <t>PWD</t>
  </si>
  <si>
    <t>KMP</t>
  </si>
  <si>
    <t>KPK</t>
  </si>
  <si>
    <t>LPB</t>
  </si>
  <si>
    <t>MAP</t>
  </si>
  <si>
    <t>MBS</t>
  </si>
  <si>
    <t>MP</t>
  </si>
  <si>
    <t>PUSKESMAS</t>
  </si>
  <si>
    <t>PKMS</t>
  </si>
  <si>
    <t>MJMS</t>
  </si>
  <si>
    <t>MMM</t>
  </si>
  <si>
    <t>MNK</t>
  </si>
  <si>
    <t>NAIL</t>
  </si>
  <si>
    <t>PEN</t>
  </si>
  <si>
    <t>RPJ</t>
  </si>
  <si>
    <t>SMI</t>
  </si>
  <si>
    <t>SMP</t>
  </si>
  <si>
    <t>SMU</t>
  </si>
  <si>
    <t>SST</t>
  </si>
  <si>
    <t>TJPM</t>
  </si>
  <si>
    <t>TJPR</t>
  </si>
  <si>
    <t>TPP</t>
  </si>
  <si>
    <t>TRBN</t>
  </si>
  <si>
    <t>TTP</t>
  </si>
  <si>
    <t>TW</t>
  </si>
  <si>
    <t>UT</t>
  </si>
  <si>
    <t>UTE</t>
  </si>
  <si>
    <t>INISIAL</t>
  </si>
  <si>
    <t>PT. KALIMANTAN PRIMA PERSADA</t>
  </si>
  <si>
    <t>PT. ANUGERAH EMAS ALIHDAYA</t>
  </si>
  <si>
    <t>PT. BORNEO MALOY SEJAHTERA</t>
  </si>
  <si>
    <t>PT. BAGONG</t>
  </si>
  <si>
    <t>CV. DIKALVIN NURANI</t>
  </si>
  <si>
    <t>PT. ENERGI BUMI SAKTI</t>
  </si>
  <si>
    <t>CV. ELA SANGATTA</t>
  </si>
  <si>
    <t>CV. JUWITA</t>
  </si>
  <si>
    <t>PT. SOLID PERSADA INDONESIA</t>
  </si>
  <si>
    <t>PT. PARTSINDO</t>
  </si>
  <si>
    <t>PT. ESINDO PERKASA</t>
  </si>
  <si>
    <t>PT. HARMONI MANDIRI UTAMA</t>
  </si>
  <si>
    <t>PT. ITAH KARYA BERSAMA</t>
  </si>
  <si>
    <t>PT. POWER DRILLINDO</t>
  </si>
  <si>
    <t>PT. KALTIM MEGA PRIMA</t>
  </si>
  <si>
    <t>CV. KALIORANG PRIMA KONSTRUKSI</t>
  </si>
  <si>
    <t>PT. LANGSA PUTRA BERSAMA</t>
  </si>
  <si>
    <t>MEDIKA PLAZA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</si>
  <si>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</si>
  <si>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</si>
  <si>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</si>
  <si>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</si>
  <si>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</si>
  <si>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</si>
  <si>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</si>
  <si>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</si>
  <si>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</si>
  <si>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</si>
  <si>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</si>
  <si>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</si>
  <si>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</si>
  <si>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</si>
  <si>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</si>
  <si>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</si>
  <si>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</si>
  <si>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</si>
  <si>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</si>
  <si>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</si>
  <si>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</si>
  <si>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</si>
  <si>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</si>
  <si>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</si>
  <si>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</si>
  <si>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</si>
  <si>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</si>
  <si>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</si>
  <si>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</si>
  <si>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</si>
  <si>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</si>
  <si>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</si>
  <si>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</si>
  <si>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</si>
  <si>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</si>
  <si>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</si>
  <si>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</si>
  <si>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</si>
  <si>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</si>
  <si>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</si>
  <si>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</si>
  <si>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</si>
  <si>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</si>
  <si>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</si>
  <si>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</si>
  <si>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</si>
  <si>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STATUS KARYAWAN</t>
  </si>
  <si>
    <t>LAMPIRAN</t>
  </si>
  <si>
    <t>Training Blasting</t>
  </si>
  <si>
    <t>HELPER MEKANIK</t>
  </si>
  <si>
    <t>OPERATION</t>
  </si>
  <si>
    <t>SMI-191105072</t>
  </si>
  <si>
    <t>3519122610000000</t>
  </si>
  <si>
    <t>EDY SALEH</t>
  </si>
  <si>
    <t>MEKANIK</t>
  </si>
  <si>
    <t>SMI-161108001</t>
  </si>
  <si>
    <t>6408040610710003</t>
  </si>
  <si>
    <t>AWAL</t>
  </si>
  <si>
    <t>OPERATOR</t>
  </si>
  <si>
    <t>SMI-180906025</t>
  </si>
  <si>
    <t>7317163112980006</t>
  </si>
  <si>
    <t>AHMAD JUMADI</t>
  </si>
  <si>
    <t>FOREMAN</t>
  </si>
  <si>
    <t>SMI-191020065</t>
  </si>
  <si>
    <t>PAULUS</t>
  </si>
  <si>
    <t>SMI-180803021</t>
  </si>
  <si>
    <t>6473012611940002</t>
  </si>
  <si>
    <t>HERRY PRIMA AHMAD</t>
  </si>
  <si>
    <t>SMI-170706007</t>
  </si>
  <si>
    <t>6408090305940003</t>
  </si>
  <si>
    <t>JHONY PRANATA</t>
  </si>
  <si>
    <t>SMI-190421046</t>
  </si>
  <si>
    <t>3509010107950180</t>
  </si>
  <si>
    <t>LUTHFI AMIN NASHRON</t>
  </si>
  <si>
    <t>SMI-170823008</t>
  </si>
  <si>
    <t>6471022906860001</t>
  </si>
  <si>
    <t>SUHADI</t>
  </si>
  <si>
    <t>SMI-170312004</t>
  </si>
  <si>
    <t>PRENDI PRASTYO</t>
  </si>
  <si>
    <t>SMI-180203002</t>
  </si>
  <si>
    <t>3519062103920001</t>
  </si>
  <si>
    <t>M. SAFARUDDIN</t>
  </si>
  <si>
    <t>SMI-181126038</t>
  </si>
  <si>
    <t>7306100608990002</t>
  </si>
  <si>
    <t>MUH. SUBUH S</t>
  </si>
  <si>
    <t>DRIVER SARANA</t>
  </si>
  <si>
    <t>SMI-190317023</t>
  </si>
  <si>
    <t>3270431704720007</t>
  </si>
  <si>
    <t xml:space="preserve">ALFIAN </t>
  </si>
  <si>
    <t>SMI-191104068</t>
  </si>
  <si>
    <t>6401041202850005</t>
  </si>
  <si>
    <t>DODI SAPUTRA</t>
  </si>
  <si>
    <t>SMI-171228019</t>
  </si>
  <si>
    <t>6402032510980003</t>
  </si>
  <si>
    <t>PRIADI</t>
  </si>
  <si>
    <t>SMI-191028067</t>
  </si>
  <si>
    <t>AGUS HARIANTO</t>
  </si>
  <si>
    <t>SMI-171125012</t>
  </si>
  <si>
    <t>3519121208840003</t>
  </si>
  <si>
    <t>ZAINAL ARIFIN</t>
  </si>
  <si>
    <t>PLANNER</t>
  </si>
  <si>
    <t>SMI-191028066</t>
  </si>
  <si>
    <t>APRIANTO</t>
  </si>
  <si>
    <t>SMI-180620014</t>
  </si>
  <si>
    <t>6408101904840001</t>
  </si>
  <si>
    <t>DODY WANDA RUKMANA</t>
  </si>
  <si>
    <t>SMI-191104070</t>
  </si>
  <si>
    <t>3522063004920001</t>
  </si>
  <si>
    <t>ALI AS'AD</t>
  </si>
  <si>
    <t>SMI-191107071</t>
  </si>
  <si>
    <t>3523191612170001</t>
  </si>
  <si>
    <t>MISDI TRISMANTO</t>
  </si>
  <si>
    <t>SMI-170127001</t>
  </si>
  <si>
    <t>AHMAD BUDI WIJAYA</t>
  </si>
  <si>
    <t>SMI-170528005</t>
  </si>
  <si>
    <t>6409012501820005</t>
  </si>
  <si>
    <t>VEDI ANTORO</t>
  </si>
  <si>
    <t>SMI-190903061</t>
  </si>
  <si>
    <t>3317041902920001</t>
  </si>
  <si>
    <t>SUTRISNO</t>
  </si>
  <si>
    <t>SMI-191019064</t>
  </si>
  <si>
    <t>7371031503930007</t>
  </si>
  <si>
    <t>LALU FAUZAN H</t>
  </si>
  <si>
    <t>SMI-171218017</t>
  </si>
  <si>
    <t>IKA RAHMAT KUNCORO</t>
  </si>
  <si>
    <t>SMI-190829063</t>
  </si>
  <si>
    <t>3524022405920000</t>
  </si>
  <si>
    <t>SUPRIYADI</t>
  </si>
  <si>
    <t>SMI-180221004</t>
  </si>
  <si>
    <t>3519131704860003</t>
  </si>
  <si>
    <t>BAYU IFNU WARDANA</t>
  </si>
  <si>
    <t>SAFETY OFFICER</t>
  </si>
  <si>
    <t>SMI-190827057</t>
  </si>
  <si>
    <t>3504150509940001</t>
  </si>
  <si>
    <t>ALI MUSTAKIM</t>
  </si>
  <si>
    <t>SMI-190825060</t>
  </si>
  <si>
    <t>BANDIANTO</t>
  </si>
  <si>
    <t>SMI-180421009</t>
  </si>
  <si>
    <t>3519122804830003</t>
  </si>
  <si>
    <t>DWI SULISTYO WANTO</t>
  </si>
  <si>
    <t>SMI-171204016</t>
  </si>
  <si>
    <t>3323202508730001</t>
  </si>
  <si>
    <t>RONNY ISMADI</t>
  </si>
  <si>
    <t>SMI-190821059</t>
  </si>
  <si>
    <t>1405041902810001</t>
  </si>
  <si>
    <t>SAMSONO</t>
  </si>
  <si>
    <t>SMI-171127014</t>
  </si>
  <si>
    <t>SUPRIYANTO</t>
  </si>
  <si>
    <t>SMI-171127013</t>
  </si>
  <si>
    <t>EKO YULIAN PRABOWO</t>
  </si>
  <si>
    <t>SMI-180608013</t>
  </si>
  <si>
    <t>DIYAN ANGGARA SAPUTRA</t>
  </si>
  <si>
    <t>SMI-180813022</t>
  </si>
  <si>
    <t>3519122802960001</t>
  </si>
  <si>
    <t>DIDI SUPRIYADI</t>
  </si>
  <si>
    <t>SMI-180411006</t>
  </si>
  <si>
    <t>6408102010800001</t>
  </si>
  <si>
    <t>CHANDRA ALFIAN DWIKA</t>
  </si>
  <si>
    <t>SMI-180730020</t>
  </si>
  <si>
    <t>3507130801000003</t>
  </si>
  <si>
    <t>FERI PURWANDA</t>
  </si>
  <si>
    <t>ADMIN</t>
  </si>
  <si>
    <t>SMI-190613041</t>
  </si>
  <si>
    <t>3329011502950002</t>
  </si>
  <si>
    <t>ABU HAMID FAUZI</t>
  </si>
  <si>
    <t>WELDER</t>
  </si>
  <si>
    <t>SMI-180418008</t>
  </si>
  <si>
    <t>3322152905890003</t>
  </si>
  <si>
    <t>JUMANTO ARISJAYA</t>
  </si>
  <si>
    <t>SMI-190802054</t>
  </si>
  <si>
    <t>MUH. FERIL RUSLAN</t>
  </si>
  <si>
    <t>SMI-170607006</t>
  </si>
  <si>
    <t>6408092306970002</t>
  </si>
  <si>
    <t>KOMANG KARIADE</t>
  </si>
  <si>
    <t>SMI-190112003</t>
  </si>
  <si>
    <t>RIZAL LEONARDUS PANE</t>
  </si>
  <si>
    <t>SMI-180630017</t>
  </si>
  <si>
    <t>6456151982890001</t>
  </si>
  <si>
    <t>MEIKA ARISANDO</t>
  </si>
  <si>
    <t>SMI-181214043</t>
  </si>
  <si>
    <t>6408082805950002</t>
  </si>
  <si>
    <t>AHMAD ARYA</t>
  </si>
  <si>
    <t>SMI-190812055</t>
  </si>
  <si>
    <t>6403032801880005</t>
  </si>
  <si>
    <t>MUHAMMAD TEKAD</t>
  </si>
  <si>
    <t>SMI-171104009</t>
  </si>
  <si>
    <t>6408142503950001</t>
  </si>
  <si>
    <t>ANGGUNG PURWANTO</t>
  </si>
  <si>
    <t>SMI-181031034</t>
  </si>
  <si>
    <t>3524042001850001</t>
  </si>
  <si>
    <t>YOEL PARIRAK</t>
  </si>
  <si>
    <t>SMI-190706049</t>
  </si>
  <si>
    <t>7322041106890001</t>
  </si>
  <si>
    <t>MUHAMMAD SYAHRIL</t>
  </si>
  <si>
    <t>SMI-190706051</t>
  </si>
  <si>
    <t>7315121810940001</t>
  </si>
  <si>
    <t>YOHANIS</t>
  </si>
  <si>
    <t>SMI-180727019</t>
  </si>
  <si>
    <t>6408040904930005</t>
  </si>
  <si>
    <t>OKTAVIANUS SANGGARIA</t>
  </si>
  <si>
    <t>SMI-190706050</t>
  </si>
  <si>
    <t>7318323110940001</t>
  </si>
  <si>
    <t>RISKI PRADESTIO</t>
  </si>
  <si>
    <t>ADMIN LOGISTIK</t>
  </si>
  <si>
    <t>SMI-190615058</t>
  </si>
  <si>
    <t>3329012812990002</t>
  </si>
  <si>
    <t>DODIK SAPUTRA</t>
  </si>
  <si>
    <t>SMI-180212003</t>
  </si>
  <si>
    <t>6408100904960002</t>
  </si>
  <si>
    <t>EKO SISWANTO</t>
  </si>
  <si>
    <t>SMI-181023030</t>
  </si>
  <si>
    <t>3523132206950005</t>
  </si>
  <si>
    <t>ARIF WIDYO UTOMO</t>
  </si>
  <si>
    <t>SMI-190617042</t>
  </si>
  <si>
    <t>3508142805910001</t>
  </si>
  <si>
    <t>ARTHUR PRASETIYO</t>
  </si>
  <si>
    <t>SMI-190621045</t>
  </si>
  <si>
    <t>3571021202750008</t>
  </si>
  <si>
    <t>WINARNO</t>
  </si>
  <si>
    <t>SMI-190520038</t>
  </si>
  <si>
    <t>3506191210720001</t>
  </si>
  <si>
    <t>NURYASIN</t>
  </si>
  <si>
    <t>SMI-180122001</t>
  </si>
  <si>
    <t>3505191812940003</t>
  </si>
  <si>
    <t>INDIMAN</t>
  </si>
  <si>
    <t>SMI-190727053</t>
  </si>
  <si>
    <t>3275010906620015</t>
  </si>
  <si>
    <t>DEBERAYAT MAYOZAG</t>
  </si>
  <si>
    <t>SMI-181003029</t>
  </si>
  <si>
    <t>6408020905950003</t>
  </si>
  <si>
    <t>MUTQORIN IRIANTO</t>
  </si>
  <si>
    <t>SMI-190524036</t>
  </si>
  <si>
    <t>3519122806980001</t>
  </si>
  <si>
    <t>ACHMAT ROMADZON</t>
  </si>
  <si>
    <t>SMI-190509033</t>
  </si>
  <si>
    <t>3519123011960004</t>
  </si>
  <si>
    <t>MOH. JAHIDIN</t>
  </si>
  <si>
    <t>CIEF MEKANIK</t>
  </si>
  <si>
    <t>SMI-190502039</t>
  </si>
  <si>
    <t>3516102603830002</t>
  </si>
  <si>
    <t>KAMAN</t>
  </si>
  <si>
    <t>SMI-190202006</t>
  </si>
  <si>
    <t>731750209890002</t>
  </si>
  <si>
    <t>SULAIMAN</t>
  </si>
  <si>
    <t>7317153112990001</t>
  </si>
  <si>
    <t>ARIEF USMANTO</t>
  </si>
  <si>
    <t>SITE MANAGER</t>
  </si>
  <si>
    <t>SMI-180311023</t>
  </si>
  <si>
    <t>3308190907720006</t>
  </si>
  <si>
    <t>RIZKI BUDI PRASETYO</t>
  </si>
  <si>
    <t>SMI-180413007</t>
  </si>
  <si>
    <t>SAFRIN</t>
  </si>
  <si>
    <t>SMI-190515035</t>
  </si>
  <si>
    <t>5205030307860002</t>
  </si>
  <si>
    <t>KHOTIB</t>
  </si>
  <si>
    <t>SMI-190509031</t>
  </si>
  <si>
    <t>3307010812840004</t>
  </si>
  <si>
    <t>YEFRI SANI</t>
  </si>
  <si>
    <t>SMI-190205008</t>
  </si>
  <si>
    <t>7602152004780002</t>
  </si>
  <si>
    <t>ANDIK SUPRIANTO</t>
  </si>
  <si>
    <t>SMI-171124010</t>
  </si>
  <si>
    <t>6408051706910001</t>
  </si>
  <si>
    <t>ARIF SUHARTANTO</t>
  </si>
  <si>
    <t>SMI-190509032</t>
  </si>
  <si>
    <t>BUDIONO</t>
  </si>
  <si>
    <t>SMI-191104069</t>
  </si>
  <si>
    <t>6472012104660001</t>
  </si>
  <si>
    <t>IGNASIUS LONGGINUS</t>
  </si>
  <si>
    <t>SMI-190218016</t>
  </si>
  <si>
    <t>6408101805960001</t>
  </si>
  <si>
    <t>RIMING</t>
  </si>
  <si>
    <t>SMI-190331026</t>
  </si>
  <si>
    <t>MIFTAKHUL ANWAR</t>
  </si>
  <si>
    <t>SMI-190218013</t>
  </si>
  <si>
    <t>6402050806000002</t>
  </si>
  <si>
    <t>MORPENS MINANGA</t>
  </si>
  <si>
    <t>SMI-190310018</t>
  </si>
  <si>
    <t>6472021604240005</t>
  </si>
  <si>
    <t>ASWANDI RAPANG</t>
  </si>
  <si>
    <t>SMI-190218012</t>
  </si>
  <si>
    <t>7208062303930003</t>
  </si>
  <si>
    <t>JUMAING</t>
  </si>
  <si>
    <t>SMI-190222015</t>
  </si>
  <si>
    <t>7604042705930002</t>
  </si>
  <si>
    <t>ZEVY ARIE PERMANA</t>
  </si>
  <si>
    <t>SMI-190310017</t>
  </si>
  <si>
    <t>3519122203884001</t>
  </si>
  <si>
    <t>HARYANTO KOMARA</t>
  </si>
  <si>
    <t>IMAM MUHSIN</t>
  </si>
  <si>
    <t>3505122512890003</t>
  </si>
  <si>
    <t>SUGENG JULIONO</t>
  </si>
  <si>
    <t>HRD</t>
  </si>
  <si>
    <t>SMI-191105073</t>
  </si>
  <si>
    <t>3578041207620006</t>
  </si>
  <si>
    <t>SAIKIN</t>
  </si>
  <si>
    <t>SMI-191105074</t>
  </si>
  <si>
    <t>6402160412900003</t>
  </si>
  <si>
    <t>RANGGA HARIO K</t>
  </si>
  <si>
    <t>SMI-191015075</t>
  </si>
  <si>
    <t>6408101205980001</t>
  </si>
  <si>
    <t>EKO SUGIANTO</t>
  </si>
  <si>
    <t>3514122711740004</t>
  </si>
  <si>
    <t>ONGKY NOVA SAPUTRO</t>
  </si>
  <si>
    <t>3505122010940001</t>
  </si>
  <si>
    <t>DWI PRIO SUPARSONO</t>
  </si>
  <si>
    <t>3305131407970005</t>
  </si>
  <si>
    <t>SARLAN DW. BONE</t>
  </si>
  <si>
    <t>AHMAD MUBAIDAH</t>
  </si>
  <si>
    <t>EKO TRI SETIAWAN</t>
  </si>
  <si>
    <t>SISWANTORO SAPUTRO</t>
  </si>
  <si>
    <t>YOYOK SUHARSONO</t>
  </si>
  <si>
    <t>KOMARODIN RAHARJO</t>
  </si>
  <si>
    <t>JULIANUS CANDRA ISKA</t>
  </si>
  <si>
    <t>DANU SETIYAWAN</t>
  </si>
  <si>
    <t>EKA MUKTI</t>
  </si>
  <si>
    <t>WANDHI PASONGLI</t>
  </si>
  <si>
    <t>NATANIEL</t>
  </si>
  <si>
    <t>SUDIN</t>
  </si>
  <si>
    <t>SUROSO</t>
  </si>
  <si>
    <t>3519111710960003</t>
  </si>
  <si>
    <t>BII UMUM</t>
  </si>
  <si>
    <t>BII</t>
  </si>
  <si>
    <t>28-Aug-17</t>
  </si>
  <si>
    <t>BI</t>
  </si>
  <si>
    <t>B</t>
  </si>
  <si>
    <t>O</t>
  </si>
  <si>
    <t>B+</t>
  </si>
  <si>
    <t>AB+</t>
  </si>
  <si>
    <t>O+</t>
  </si>
  <si>
    <t>SMI-075</t>
  </si>
  <si>
    <t>SMI-005</t>
  </si>
  <si>
    <t>SMI-006</t>
  </si>
  <si>
    <t>SMI-007</t>
  </si>
  <si>
    <t>SMI-067</t>
  </si>
  <si>
    <t>SMI-008</t>
  </si>
  <si>
    <t>SMI-009</t>
  </si>
  <si>
    <t>SMI-010</t>
  </si>
  <si>
    <t>SMI-069</t>
  </si>
  <si>
    <t>SMI-070</t>
  </si>
  <si>
    <t>SMI-011</t>
  </si>
  <si>
    <t>SMI-012</t>
  </si>
  <si>
    <t>SMI-013</t>
  </si>
  <si>
    <t>SMI-014</t>
  </si>
  <si>
    <t>SMI-015</t>
  </si>
  <si>
    <t>SMI-016</t>
  </si>
  <si>
    <t>SMI-017</t>
  </si>
  <si>
    <t>SMI-018</t>
  </si>
  <si>
    <t>SMI-019</t>
  </si>
  <si>
    <t>SMI-020</t>
  </si>
  <si>
    <t>SMI-076</t>
  </si>
  <si>
    <t>SMI-021</t>
  </si>
  <si>
    <t>SMI-022</t>
  </si>
  <si>
    <t>SMI-023</t>
  </si>
  <si>
    <t>SMI-024</t>
  </si>
  <si>
    <t>SMI-025</t>
  </si>
  <si>
    <t>SMI-026</t>
  </si>
  <si>
    <t>SMI-027</t>
  </si>
  <si>
    <t>SMI-028</t>
  </si>
  <si>
    <t>SMI-029</t>
  </si>
  <si>
    <t>SMI-030</t>
  </si>
  <si>
    <t>SMI-031</t>
  </si>
  <si>
    <t>SMI-032</t>
  </si>
  <si>
    <t>SMI-033</t>
  </si>
  <si>
    <t>SMI-034</t>
  </si>
  <si>
    <t>SMI-035</t>
  </si>
  <si>
    <t>SMI-036</t>
  </si>
  <si>
    <t>SMI-037</t>
  </si>
  <si>
    <t>SMI-038</t>
  </si>
  <si>
    <t>SMI-039</t>
  </si>
  <si>
    <t>SMI-040</t>
  </si>
  <si>
    <t>SMI-041</t>
  </si>
  <si>
    <t>SMI-042</t>
  </si>
  <si>
    <t>SMI-043</t>
  </si>
  <si>
    <t>SMI-044</t>
  </si>
  <si>
    <t>SMI-045</t>
  </si>
  <si>
    <t>SMI-046</t>
  </si>
  <si>
    <t>SMI-047</t>
  </si>
  <si>
    <t>SMI-048</t>
  </si>
  <si>
    <t>SMI-049</t>
  </si>
  <si>
    <t>SMI-050</t>
  </si>
  <si>
    <t>SMI-051</t>
  </si>
  <si>
    <t>SMI-052</t>
  </si>
  <si>
    <t>SMI-001</t>
  </si>
  <si>
    <t>SMI-055</t>
  </si>
  <si>
    <t>SMI-056</t>
  </si>
  <si>
    <t>SMI-057</t>
  </si>
  <si>
    <t>SMI-058</t>
  </si>
  <si>
    <t>SMI-059</t>
  </si>
  <si>
    <t>SMI-060</t>
  </si>
  <si>
    <t>SMI-077</t>
  </si>
  <si>
    <t>SMI-061</t>
  </si>
  <si>
    <t>SMI-062</t>
  </si>
  <si>
    <t>SMI-063</t>
  </si>
  <si>
    <t>SMI-064</t>
  </si>
  <si>
    <t>SMI-065</t>
  </si>
  <si>
    <t>SMI-066</t>
  </si>
  <si>
    <t>SMI-054</t>
  </si>
  <si>
    <t>SMI-078</t>
  </si>
  <si>
    <t>SMI-068</t>
  </si>
  <si>
    <t>SMI-071</t>
  </si>
  <si>
    <t>SMI-072</t>
  </si>
  <si>
    <t>SMI-073</t>
  </si>
  <si>
    <t>SMI-074</t>
  </si>
  <si>
    <t>SMI-087</t>
  </si>
  <si>
    <t>SMI-079</t>
  </si>
  <si>
    <t>SMI-080</t>
  </si>
  <si>
    <t>SMI-081</t>
  </si>
  <si>
    <t>SMI-082</t>
  </si>
  <si>
    <t>SMI-083</t>
  </si>
  <si>
    <t>SMI-084</t>
  </si>
  <si>
    <t>SMI-085</t>
  </si>
  <si>
    <t>SMI-086</t>
  </si>
  <si>
    <t>SMI-088</t>
  </si>
  <si>
    <t>SMI-089</t>
  </si>
  <si>
    <t>LV, ELF</t>
  </si>
  <si>
    <t>WATER TRUCK</t>
  </si>
  <si>
    <t>DZ 85</t>
  </si>
  <si>
    <t xml:space="preserve">COMPACTOR </t>
  </si>
  <si>
    <t>PC 200</t>
  </si>
  <si>
    <t>PC 200, PC 300</t>
  </si>
  <si>
    <t>COMPACTOR</t>
  </si>
  <si>
    <t>PC 200 - PC 400</t>
  </si>
  <si>
    <t>4-Nov-17</t>
  </si>
  <si>
    <t>8-Nov-18</t>
  </si>
  <si>
    <t>24-Oct-18</t>
  </si>
  <si>
    <t>28-Nov-17</t>
  </si>
  <si>
    <t>AHMADI ANWAR</t>
  </si>
  <si>
    <t>SUPERVISOR</t>
  </si>
  <si>
    <t>SM</t>
  </si>
  <si>
    <t>SLAMET RIWANTO</t>
  </si>
  <si>
    <t>3301040404910006</t>
  </si>
  <si>
    <t>ARIF SUGIARTO</t>
  </si>
  <si>
    <t>3328172706920005</t>
  </si>
  <si>
    <t>FURQAN</t>
  </si>
  <si>
    <t>6402140202811003</t>
  </si>
  <si>
    <t>ABSALOM LAU</t>
  </si>
  <si>
    <t>5305143112900001</t>
  </si>
  <si>
    <t>RIKI HERMAWAN</t>
  </si>
  <si>
    <t>TYREMAN</t>
  </si>
  <si>
    <t>3201062506970001</t>
  </si>
  <si>
    <t>ARIS HARTANTO</t>
  </si>
  <si>
    <t>PENIEL SIMAREMARE</t>
  </si>
  <si>
    <t>ASC</t>
  </si>
  <si>
    <t>DHANANG TRI KURNIAWAN</t>
  </si>
  <si>
    <t>ACCOUNT E-ECUTIVE</t>
  </si>
  <si>
    <t>6408040905850012</t>
  </si>
  <si>
    <t>DIEXY ARMANDO</t>
  </si>
  <si>
    <t>3216022105870005</t>
  </si>
  <si>
    <t>KELIK BINTORO</t>
  </si>
  <si>
    <t>PRODUCTION HEAD</t>
  </si>
  <si>
    <t>1571072207740041</t>
  </si>
  <si>
    <t>WAHYU EKA MUNARDI</t>
  </si>
  <si>
    <t>PART DEPT. HEAD</t>
  </si>
  <si>
    <t>3173030310931000</t>
  </si>
  <si>
    <t>MAHE EKO PRASTIO</t>
  </si>
  <si>
    <t>6408042405820001</t>
  </si>
  <si>
    <t>EDI ADAM</t>
  </si>
  <si>
    <t>6408120704950005</t>
  </si>
  <si>
    <t>AHMAD YANI</t>
  </si>
  <si>
    <t>6408041408980002</t>
  </si>
  <si>
    <t>ABU BAKAR SIDIK</t>
  </si>
  <si>
    <t>6408091501890001</t>
  </si>
  <si>
    <t>AGUS PRASETIYO UTOMO</t>
  </si>
  <si>
    <t>6471041008810007</t>
  </si>
  <si>
    <t>ASWANDI</t>
  </si>
  <si>
    <t>6402141008840004</t>
  </si>
  <si>
    <t>ARI DARMAWAN</t>
  </si>
  <si>
    <t>6408042609950008</t>
  </si>
  <si>
    <t>SANDY PAMUNGKAS</t>
  </si>
  <si>
    <t>6408042202820000</t>
  </si>
  <si>
    <t>MUHAMMAD MAHFUD</t>
  </si>
  <si>
    <t>PART ANALYS</t>
  </si>
  <si>
    <t>3572010108940004</t>
  </si>
  <si>
    <t>JOKO MUSTOFA</t>
  </si>
  <si>
    <t>33102520066880003</t>
  </si>
  <si>
    <t>MUHAMMAD ABDULLAH</t>
  </si>
  <si>
    <t>SERVICE DEPT. HEAD</t>
  </si>
  <si>
    <t>3326121006810002</t>
  </si>
  <si>
    <t>MAHDUN NASROH</t>
  </si>
  <si>
    <t>3523100804980002</t>
  </si>
  <si>
    <t>M. DEDY</t>
  </si>
  <si>
    <t>P2U</t>
  </si>
  <si>
    <t>6408090107880017</t>
  </si>
  <si>
    <t>TITO ANGGORO BANGUN</t>
  </si>
  <si>
    <t>PDC</t>
  </si>
  <si>
    <t>6408091104910001</t>
  </si>
  <si>
    <t>EKKY NOVANTO PRATAMA</t>
  </si>
  <si>
    <t>QA OFFICER</t>
  </si>
  <si>
    <t>3573052111900001</t>
  </si>
  <si>
    <t>REVO AGUNG YULIANTO</t>
  </si>
  <si>
    <t>3306010407980001</t>
  </si>
  <si>
    <t>SAENAL</t>
  </si>
  <si>
    <t>6408040101930009</t>
  </si>
  <si>
    <t>HENDRA TABA</t>
  </si>
  <si>
    <t>6471051405830008</t>
  </si>
  <si>
    <t>ZAINUL ABIDIN</t>
  </si>
  <si>
    <t>3502180807850002</t>
  </si>
  <si>
    <t>SULIS ANTO</t>
  </si>
  <si>
    <t>3523080202980002</t>
  </si>
  <si>
    <t>PETRUS PALI'</t>
  </si>
  <si>
    <t>7326072612930002</t>
  </si>
  <si>
    <t>MIKA</t>
  </si>
  <si>
    <t>7318010205940004</t>
  </si>
  <si>
    <t>ARROCHMAN</t>
  </si>
  <si>
    <t>3517130908900001</t>
  </si>
  <si>
    <t>SUYARTO</t>
  </si>
  <si>
    <t>3313040308850002</t>
  </si>
  <si>
    <t>RAMON DIAZ</t>
  </si>
  <si>
    <t>TRAINER</t>
  </si>
  <si>
    <t>1607100404920002</t>
  </si>
  <si>
    <t>M. SAMSUL</t>
  </si>
  <si>
    <t>6408041612840005</t>
  </si>
  <si>
    <t>NURKHOLIS ASHADI</t>
  </si>
  <si>
    <t>3509081702910001</t>
  </si>
  <si>
    <t>YUSEP RAHMAN</t>
  </si>
  <si>
    <t>6408041510850011</t>
  </si>
  <si>
    <t>AGUSMAN</t>
  </si>
  <si>
    <t>7324021408760001</t>
  </si>
  <si>
    <t>ARIS RAHMAN SOLAHUDIN</t>
  </si>
  <si>
    <t>6401011209810003</t>
  </si>
  <si>
    <t>ALFA RIZKY KURNIA ISLAM</t>
  </si>
  <si>
    <t>3523160804980002</t>
  </si>
  <si>
    <t>KANISIUS SERA</t>
  </si>
  <si>
    <t>6408081002890002</t>
  </si>
  <si>
    <t>TAUFIQURROHMAN</t>
  </si>
  <si>
    <t>COP</t>
  </si>
  <si>
    <t>IRFAN AFANDI SATRYATMANTO</t>
  </si>
  <si>
    <t>6472011106860001</t>
  </si>
  <si>
    <t>DEDE ISKANDAR</t>
  </si>
  <si>
    <t>3216062206850014</t>
  </si>
  <si>
    <t>TEGUH WAHYU SUPRIADI</t>
  </si>
  <si>
    <t>JOKO SUSANTO</t>
  </si>
  <si>
    <t>INSTRUKTUR</t>
  </si>
  <si>
    <t>6471010205950002</t>
  </si>
  <si>
    <t>3319080712990002</t>
  </si>
  <si>
    <t>AAN LERIYANTO</t>
  </si>
  <si>
    <t>1604236210980001</t>
  </si>
  <si>
    <t>ZAINAL MUSTHOFA ANWAR</t>
  </si>
  <si>
    <t>3523120711960002</t>
  </si>
  <si>
    <t>AGUNG IZUL HAQ</t>
  </si>
  <si>
    <t>329081802010003</t>
  </si>
  <si>
    <t>AEGY NANDA FAUJI</t>
  </si>
  <si>
    <t>3520030808990003</t>
  </si>
  <si>
    <t>AHDI ARDIANSYAH</t>
  </si>
  <si>
    <t>3301011107000002</t>
  </si>
  <si>
    <t>AGUS KRISTANTO</t>
  </si>
  <si>
    <t>6408090108920001</t>
  </si>
  <si>
    <t>SAFRIZAL</t>
  </si>
  <si>
    <t>ESR OFFICER</t>
  </si>
  <si>
    <t>3216062204790006</t>
  </si>
  <si>
    <t>BRAHMA KARTIKA YUDHA</t>
  </si>
  <si>
    <t>33740301990007</t>
  </si>
  <si>
    <t>AMRULLAH NATSIR</t>
  </si>
  <si>
    <t>GA OFFICER</t>
  </si>
  <si>
    <t>HERRY SUSTRIANTO</t>
  </si>
  <si>
    <t>6474012505860005</t>
  </si>
  <si>
    <t>OCIE FRANDANA</t>
  </si>
  <si>
    <t>PPC</t>
  </si>
  <si>
    <t>1674022080460001</t>
  </si>
  <si>
    <t>DARMAN</t>
  </si>
  <si>
    <t>6408041911830002</t>
  </si>
  <si>
    <t>NOOR SHOFA HIKMAWAN</t>
  </si>
  <si>
    <t>3319071204000003</t>
  </si>
  <si>
    <t>EKO PRASTYO</t>
  </si>
  <si>
    <t>3523191108990003</t>
  </si>
  <si>
    <t>RAMA DANU WIJAYA S</t>
  </si>
  <si>
    <t>3310061907990002</t>
  </si>
  <si>
    <t>EKO PRASETYO BUDIONO</t>
  </si>
  <si>
    <t>33301070505000003</t>
  </si>
  <si>
    <t>REKA PRASTYO</t>
  </si>
  <si>
    <t>3309140803970002</t>
  </si>
  <si>
    <t>RIKI FATHUROHMAN</t>
  </si>
  <si>
    <t>3301070302990001</t>
  </si>
  <si>
    <t>DWI SUSANTO</t>
  </si>
  <si>
    <t>3518110503900006</t>
  </si>
  <si>
    <t>HENDRO SETYO WIDODO</t>
  </si>
  <si>
    <t>SABIR</t>
  </si>
  <si>
    <t>ADMIN SERVICE</t>
  </si>
  <si>
    <t>7315070907940004</t>
  </si>
  <si>
    <t>SEMMI YANTO</t>
  </si>
  <si>
    <t>FACILITY OFFICER</t>
  </si>
  <si>
    <t>7318170906940001</t>
  </si>
  <si>
    <t>MUHAMMAD NOOR</t>
  </si>
  <si>
    <t>6309030401930004</t>
  </si>
  <si>
    <t>AHMAD RIDANI</t>
  </si>
  <si>
    <t>6309081206960003</t>
  </si>
  <si>
    <t>AINUN INDRAYHANA MARWONO</t>
  </si>
  <si>
    <t>3317102604000003</t>
  </si>
  <si>
    <t>MUHAMMAD SUKRI</t>
  </si>
  <si>
    <t>7315121306980002</t>
  </si>
  <si>
    <t>EKO BUDI PURWANTO</t>
  </si>
  <si>
    <t>6408091603920001</t>
  </si>
  <si>
    <t>ADRI</t>
  </si>
  <si>
    <t>7315121507900001</t>
  </si>
  <si>
    <t>HASRIZAL</t>
  </si>
  <si>
    <t>3273152503850002</t>
  </si>
  <si>
    <t>AMIRUDDIN</t>
  </si>
  <si>
    <t>6408131005870004</t>
  </si>
  <si>
    <t>ANDRE NUR FATHUR RAHMAN</t>
  </si>
  <si>
    <t>351319080690001</t>
  </si>
  <si>
    <t>SUHARPIN</t>
  </si>
  <si>
    <t>3518110209920001</t>
  </si>
  <si>
    <t>ROMI</t>
  </si>
  <si>
    <t>7315111309950002</t>
  </si>
  <si>
    <t>ADIANTO</t>
  </si>
  <si>
    <t>SEYFI VIRCCMACHFUZHAR</t>
  </si>
  <si>
    <t>3175032209880009</t>
  </si>
  <si>
    <t>MUKHAMMAD LUKMANUL KHAKIM</t>
  </si>
  <si>
    <t>GS OFFICE</t>
  </si>
  <si>
    <t>6408091310890001</t>
  </si>
  <si>
    <t>PURWADJI</t>
  </si>
  <si>
    <t>6474021807750004</t>
  </si>
  <si>
    <t>RAHMAT BAHARUDIN</t>
  </si>
  <si>
    <t>3573010306920006</t>
  </si>
  <si>
    <t>M. JABAR HUSAINI</t>
  </si>
  <si>
    <t>6408090201990008</t>
  </si>
  <si>
    <t>EKO SUDARMINTO</t>
  </si>
  <si>
    <t>3318190508930004</t>
  </si>
  <si>
    <t>IMANUEL AMBA</t>
  </si>
  <si>
    <t>7318200511960001</t>
  </si>
  <si>
    <t>PRASETYO YUDHA WIJAYA</t>
  </si>
  <si>
    <t>3301220402910001</t>
  </si>
  <si>
    <t>KHAIRIL IKHWAN</t>
  </si>
  <si>
    <t>MOHAMAD TOYIBIN</t>
  </si>
  <si>
    <t>MUHAMMAD ARSYAD</t>
  </si>
  <si>
    <t>DEPUTI SITE MANAGER</t>
  </si>
  <si>
    <t>6309062006750005</t>
  </si>
  <si>
    <t>WENDRI LEBANG</t>
  </si>
  <si>
    <t>7318111406910001</t>
  </si>
  <si>
    <t>AGUS JUHANA</t>
  </si>
  <si>
    <t>QUALITY ASSURANCE</t>
  </si>
  <si>
    <t>6408040308720005</t>
  </si>
  <si>
    <t>SUANDI</t>
  </si>
  <si>
    <t>6472022612950005</t>
  </si>
  <si>
    <t>YOGI SETIAWAN</t>
  </si>
  <si>
    <t>6408040707900011</t>
  </si>
  <si>
    <t>ANDIKA MANGGALA PUTRA</t>
  </si>
  <si>
    <t>6408040111980002</t>
  </si>
  <si>
    <t>ANWAR</t>
  </si>
  <si>
    <t>RAFCHEL SIDABALOK</t>
  </si>
  <si>
    <t>6408040911980003</t>
  </si>
  <si>
    <t>DAPIK PAMUNGKAS</t>
  </si>
  <si>
    <t>6408041706910007</t>
  </si>
  <si>
    <t>RAFI SETIAWAN</t>
  </si>
  <si>
    <t>3509080704010003</t>
  </si>
  <si>
    <t>RUSYANTO</t>
  </si>
  <si>
    <t>1471051103850041</t>
  </si>
  <si>
    <t>HAMID</t>
  </si>
  <si>
    <t>6408041109980007</t>
  </si>
  <si>
    <t>NOVI FAUZY</t>
  </si>
  <si>
    <t>6471032711860008</t>
  </si>
  <si>
    <t>M. JAMIL</t>
  </si>
  <si>
    <t>1401021402870001</t>
  </si>
  <si>
    <t>JOKO PRAKOSO</t>
  </si>
  <si>
    <t>STE</t>
  </si>
  <si>
    <t>3374020507870003</t>
  </si>
  <si>
    <t>DEO DARNUS</t>
  </si>
  <si>
    <t>6406091211860003</t>
  </si>
  <si>
    <t>AMBROSIUS PANANDA</t>
  </si>
  <si>
    <t>IT OFFICER</t>
  </si>
  <si>
    <t>IMAM SAEFUL</t>
  </si>
  <si>
    <t>AHMAD JUNAIDI</t>
  </si>
  <si>
    <t>3216060203880006</t>
  </si>
  <si>
    <t>ANDRESON OPA APRIANTO RATNO</t>
  </si>
  <si>
    <t>5307171404900001</t>
  </si>
  <si>
    <t>FERY WAHYUDI</t>
  </si>
  <si>
    <t>1471062302850041</t>
  </si>
  <si>
    <t>RISWAN</t>
  </si>
  <si>
    <t>6408123008980001</t>
  </si>
  <si>
    <t>FIRANDIKA SEETYO NUGROHO</t>
  </si>
  <si>
    <t>3318150209000002</t>
  </si>
  <si>
    <t>IRVAN KURNIANTORO</t>
  </si>
  <si>
    <t>6472061403950003</t>
  </si>
  <si>
    <t>RIYO</t>
  </si>
  <si>
    <t>UGIK WIDIYANTO</t>
  </si>
  <si>
    <t>MARKUS WAHYU N</t>
  </si>
  <si>
    <t>3213181510880005</t>
  </si>
  <si>
    <t>DIMAS BAYU S</t>
  </si>
  <si>
    <t>AHMAD MUHKLAS</t>
  </si>
  <si>
    <t>NUR FADLI</t>
  </si>
  <si>
    <t>NUR AHMAD</t>
  </si>
  <si>
    <t>M. KASMIR</t>
  </si>
  <si>
    <t>DESY SUHENDRA</t>
  </si>
  <si>
    <t>KHOIRUL YASIN</t>
  </si>
  <si>
    <t>SARBANI</t>
  </si>
  <si>
    <t>ANDI ASRAFUL</t>
  </si>
  <si>
    <t>SHOLEH BUDIARTO</t>
  </si>
  <si>
    <t>6811070309930001</t>
  </si>
  <si>
    <t>BULAN ICHWAN</t>
  </si>
  <si>
    <t>YOGA WIHIANTO</t>
  </si>
  <si>
    <t>ABNER KALA' LEMBANG</t>
  </si>
  <si>
    <t>ROHMAN ANGGUNATA</t>
  </si>
  <si>
    <t>ARIF SUJATMIKO</t>
  </si>
  <si>
    <t>ANANG BAGUS S</t>
  </si>
  <si>
    <t>ARIS KARDI S</t>
  </si>
  <si>
    <t>6408040308790008</t>
  </si>
  <si>
    <t>AGUSTINUS SAUNG</t>
  </si>
  <si>
    <t>7318352808950002</t>
  </si>
  <si>
    <t>PARULIN SIMANJUNTAK</t>
  </si>
  <si>
    <t>6408041111900007</t>
  </si>
  <si>
    <t>KASIYANTO</t>
  </si>
  <si>
    <t>AB</t>
  </si>
  <si>
    <t>UT-041</t>
  </si>
  <si>
    <t>UT-049</t>
  </si>
  <si>
    <t>UT-002</t>
  </si>
  <si>
    <t>UT-039</t>
  </si>
  <si>
    <t>UT-034</t>
  </si>
  <si>
    <t>UT-005</t>
  </si>
  <si>
    <t>UT-006</t>
  </si>
  <si>
    <t>UT-007</t>
  </si>
  <si>
    <t>UT-003</t>
  </si>
  <si>
    <t>UT-008</t>
  </si>
  <si>
    <t>UT-009</t>
  </si>
  <si>
    <t>UT-010</t>
  </si>
  <si>
    <t>UT-011</t>
  </si>
  <si>
    <t>UT-012</t>
  </si>
  <si>
    <t>SIM EXPIRED</t>
  </si>
  <si>
    <t>UT-013</t>
  </si>
  <si>
    <t>UT-014</t>
  </si>
  <si>
    <t>UT-015</t>
  </si>
  <si>
    <t>UT-016</t>
  </si>
  <si>
    <t>UT-017</t>
  </si>
  <si>
    <t>UT-018</t>
  </si>
  <si>
    <t>UT-019</t>
  </si>
  <si>
    <t>UT-020</t>
  </si>
  <si>
    <t>UT-021</t>
  </si>
  <si>
    <t>UT-022</t>
  </si>
  <si>
    <t>UT-023</t>
  </si>
  <si>
    <t>UT-048</t>
  </si>
  <si>
    <t>UT-024</t>
  </si>
  <si>
    <t>UT-025</t>
  </si>
  <si>
    <t>UT-026</t>
  </si>
  <si>
    <t>UT-027</t>
  </si>
  <si>
    <t>UT-028</t>
  </si>
  <si>
    <t>UT-029</t>
  </si>
  <si>
    <t>UT-030</t>
  </si>
  <si>
    <t>UT-031</t>
  </si>
  <si>
    <t>UT-032</t>
  </si>
  <si>
    <t>UT-033</t>
  </si>
  <si>
    <t>UT-004</t>
  </si>
  <si>
    <t>UT-035</t>
  </si>
  <si>
    <t>UT-036</t>
  </si>
  <si>
    <t>UT-037</t>
  </si>
  <si>
    <t>UT-038</t>
  </si>
  <si>
    <t>UT-040</t>
  </si>
  <si>
    <t>UT-001</t>
  </si>
  <si>
    <t>UT-044</t>
  </si>
  <si>
    <t>UT-042</t>
  </si>
  <si>
    <t>UT-043</t>
  </si>
  <si>
    <t>UT-046</t>
  </si>
  <si>
    <t>UT-047</t>
  </si>
  <si>
    <t>CRANE TRUCK (SIO)</t>
  </si>
  <si>
    <t>PC 200 - PC 2000</t>
  </si>
  <si>
    <t>HD 465, HD 785</t>
  </si>
  <si>
    <t>SC P360 - SC P410 A/M</t>
  </si>
  <si>
    <t>DZ 85 - DZ 375</t>
  </si>
  <si>
    <t>GD 705, GD 825</t>
  </si>
  <si>
    <t>HM 400</t>
  </si>
  <si>
    <t>FORKLIFT (SIO)</t>
  </si>
  <si>
    <t>PC 200 - PC 1250</t>
  </si>
  <si>
    <t>MOBILE CRANE (SIO)</t>
  </si>
  <si>
    <t>SC P410 A</t>
  </si>
  <si>
    <t>TRUCK</t>
  </si>
  <si>
    <t>NURHASAN UBAIDAH</t>
  </si>
  <si>
    <t>6408041711820004</t>
  </si>
  <si>
    <t>DARWIN FRIDOLIN</t>
  </si>
  <si>
    <t>7371011601890004</t>
  </si>
  <si>
    <t>AKSON ADI PRABOWO SAPUTRO</t>
  </si>
  <si>
    <t>3314081603890003</t>
  </si>
  <si>
    <t>BADRIANSYAH</t>
  </si>
  <si>
    <t>GL PRODUKSI</t>
  </si>
  <si>
    <t>6408100305800003</t>
  </si>
  <si>
    <t>ASLIADI</t>
  </si>
  <si>
    <t>TOMAN PS</t>
  </si>
  <si>
    <t>TRI WIDODO</t>
  </si>
  <si>
    <t>SEBASTIANUS WODA</t>
  </si>
  <si>
    <t>6408091108830002</t>
  </si>
  <si>
    <t>TAHANG</t>
  </si>
  <si>
    <t>ARLIN</t>
  </si>
  <si>
    <t>6408100708870001</t>
  </si>
  <si>
    <t>MUHRANI</t>
  </si>
  <si>
    <t>ARIE PRASETIA</t>
  </si>
  <si>
    <t>LUKMAN EFFENDI</t>
  </si>
  <si>
    <t>RISAL</t>
  </si>
  <si>
    <t>6408090704740004</t>
  </si>
  <si>
    <t>YOSEP KASMIN MANGANDE</t>
  </si>
  <si>
    <t>6408102001830001</t>
  </si>
  <si>
    <t>NANANG SOLIHIN</t>
  </si>
  <si>
    <t>6408101508820003</t>
  </si>
  <si>
    <t>JABIR LILIN</t>
  </si>
  <si>
    <t>KURNIAWAN</t>
  </si>
  <si>
    <t>NASRULLAH</t>
  </si>
  <si>
    <t xml:space="preserve">IRFAN </t>
  </si>
  <si>
    <t>FAJRI</t>
  </si>
  <si>
    <t>AMIN BARATU</t>
  </si>
  <si>
    <t>SPV PLANT</t>
  </si>
  <si>
    <t>6408120406770001</t>
  </si>
  <si>
    <t>AHMAD SUWANDI</t>
  </si>
  <si>
    <t>AHMAD SUDIRO ARIFIN</t>
  </si>
  <si>
    <t>6408122011890002</t>
  </si>
  <si>
    <t>SUHARDI</t>
  </si>
  <si>
    <t>6408042508910003</t>
  </si>
  <si>
    <t>ANDI EKO PRASETYO</t>
  </si>
  <si>
    <t>GL PLANT</t>
  </si>
  <si>
    <t>6408041204850007</t>
  </si>
  <si>
    <t>NOBER RANTE LANGNGAN</t>
  </si>
  <si>
    <t>YOHANIS EFRIANUS</t>
  </si>
  <si>
    <t>6408040408540003</t>
  </si>
  <si>
    <t>RIDWAN</t>
  </si>
  <si>
    <t>6474032509820004</t>
  </si>
  <si>
    <t>HASDIANTO</t>
  </si>
  <si>
    <t>6408041006840008</t>
  </si>
  <si>
    <t>MUSTARING</t>
  </si>
  <si>
    <t>6408131503920002</t>
  </si>
  <si>
    <t>ZULKIFLI</t>
  </si>
  <si>
    <t>6408040101900025</t>
  </si>
  <si>
    <t>MURSYID</t>
  </si>
  <si>
    <t>ASER KALA LEMBANG</t>
  </si>
  <si>
    <t>6472020408740004</t>
  </si>
  <si>
    <t>YOHANIS SALEMPANG</t>
  </si>
  <si>
    <t>ASWAR</t>
  </si>
  <si>
    <t>OKI PERMADI</t>
  </si>
  <si>
    <t>6408121802840001</t>
  </si>
  <si>
    <t>IRWAN SETIADI</t>
  </si>
  <si>
    <t>6474021708840011</t>
  </si>
  <si>
    <t>SUPRIADI</t>
  </si>
  <si>
    <t>ABDUL BASIT</t>
  </si>
  <si>
    <t>3524172308950002</t>
  </si>
  <si>
    <t>SULTAN AMIRUDDIN</t>
  </si>
  <si>
    <t>HENDRA YUNIANTO</t>
  </si>
  <si>
    <t>EDI ROTAMA</t>
  </si>
  <si>
    <t>1602140502020002</t>
  </si>
  <si>
    <t>ASRI</t>
  </si>
  <si>
    <t>7306152110830001</t>
  </si>
  <si>
    <t>STEVANUS SITUMEANG</t>
  </si>
  <si>
    <t>ARDIANSYAH</t>
  </si>
  <si>
    <t>6408652307970001</t>
  </si>
  <si>
    <t>MUSA PONGDATU</t>
  </si>
  <si>
    <t>6408042806920007</t>
  </si>
  <si>
    <t>SAHRUL</t>
  </si>
  <si>
    <t>HELPER FEUL</t>
  </si>
  <si>
    <t>M. ALJASYAIR</t>
  </si>
  <si>
    <t>6408100907910003</t>
  </si>
  <si>
    <t>ABD. RAJAB</t>
  </si>
  <si>
    <t>6408050606800001</t>
  </si>
  <si>
    <t>HERMAN</t>
  </si>
  <si>
    <t>73081741805950001</t>
  </si>
  <si>
    <t>NURIL FAHMI</t>
  </si>
  <si>
    <t>HENDRA PRAJA</t>
  </si>
  <si>
    <t>ANDI GUNAWAN</t>
  </si>
  <si>
    <t>AGUSTINUS BERE</t>
  </si>
  <si>
    <t>M. ZEN SUPRIYANTO</t>
  </si>
  <si>
    <t>YOHANES POKE PERA</t>
  </si>
  <si>
    <t>MOH SALEH A</t>
  </si>
  <si>
    <t>IWAN SETIAWAN</t>
  </si>
  <si>
    <t>72040070405750001</t>
  </si>
  <si>
    <t>TW-001</t>
  </si>
  <si>
    <t>TW-002</t>
  </si>
  <si>
    <t>TW-003</t>
  </si>
  <si>
    <t>SIM MATI</t>
  </si>
  <si>
    <t>TW-004</t>
  </si>
  <si>
    <t>TW-005</t>
  </si>
  <si>
    <t>TW-049</t>
  </si>
  <si>
    <t>TW-050</t>
  </si>
  <si>
    <t>TW-006</t>
  </si>
  <si>
    <t>TW-048</t>
  </si>
  <si>
    <t>TW-007</t>
  </si>
  <si>
    <t>TW-051</t>
  </si>
  <si>
    <t>TW-008</t>
  </si>
  <si>
    <t>TW-047</t>
  </si>
  <si>
    <t>TW-009</t>
  </si>
  <si>
    <t>TW-010</t>
  </si>
  <si>
    <t>TW-011</t>
  </si>
  <si>
    <t>TW-045</t>
  </si>
  <si>
    <t>TW-046</t>
  </si>
  <si>
    <t>TW-012</t>
  </si>
  <si>
    <t>TW-044</t>
  </si>
  <si>
    <t>TW-013</t>
  </si>
  <si>
    <t>TW-014</t>
  </si>
  <si>
    <t>TW-015</t>
  </si>
  <si>
    <t>TW-016</t>
  </si>
  <si>
    <t>TW-017</t>
  </si>
  <si>
    <t>TW-018</t>
  </si>
  <si>
    <t>TW-019</t>
  </si>
  <si>
    <t>GROUND TEST</t>
  </si>
  <si>
    <t>TW-020</t>
  </si>
  <si>
    <t>TW-021</t>
  </si>
  <si>
    <t>TW-041</t>
  </si>
  <si>
    <t>TW-042</t>
  </si>
  <si>
    <t>TW-043</t>
  </si>
  <si>
    <t>TW-022</t>
  </si>
  <si>
    <t>TW-023</t>
  </si>
  <si>
    <t>TW-040</t>
  </si>
  <si>
    <t>TW-024</t>
  </si>
  <si>
    <t>TW-025</t>
  </si>
  <si>
    <t>TW-026</t>
  </si>
  <si>
    <t>TW-027</t>
  </si>
  <si>
    <t>TW-028</t>
  </si>
  <si>
    <t>TW-029</t>
  </si>
  <si>
    <t>TW-030</t>
  </si>
  <si>
    <t>TW-039</t>
  </si>
  <si>
    <t>TW-032</t>
  </si>
  <si>
    <t>TW-033</t>
  </si>
  <si>
    <t>TW-034</t>
  </si>
  <si>
    <t>TW-035</t>
  </si>
  <si>
    <t>TW-036</t>
  </si>
  <si>
    <t>TW-037</t>
  </si>
  <si>
    <t>TW-038</t>
  </si>
  <si>
    <t>TW-052</t>
  </si>
  <si>
    <t>TW-053</t>
  </si>
  <si>
    <t>TW-054</t>
  </si>
  <si>
    <t>LV</t>
  </si>
  <si>
    <t>FUEL TRUCK</t>
  </si>
  <si>
    <t>HINO 260 JD/TI</t>
  </si>
  <si>
    <t>DZ CAR D6R</t>
  </si>
  <si>
    <t>VOLVO EXC 330</t>
  </si>
  <si>
    <t>VOLVO FMX 440</t>
  </si>
  <si>
    <t>HINO  FM 26 JD</t>
  </si>
  <si>
    <t>TYRE TRUCK</t>
  </si>
  <si>
    <t>HINO COLT DIESEL</t>
  </si>
  <si>
    <t>VERSATILITY</t>
  </si>
  <si>
    <t>6408092808820004</t>
  </si>
  <si>
    <t>5206102003960003</t>
  </si>
  <si>
    <t>6408101208940001</t>
  </si>
  <si>
    <t>3312140805790002</t>
  </si>
  <si>
    <t>6408102509890002</t>
  </si>
  <si>
    <t>6408111505830001</t>
  </si>
  <si>
    <t>6474010501920003</t>
  </si>
  <si>
    <t>6408101801780001</t>
  </si>
  <si>
    <t>6408042912950006</t>
  </si>
  <si>
    <t>7401201207950001</t>
  </si>
  <si>
    <t>7304101506780001</t>
  </si>
  <si>
    <t>6474032306910001</t>
  </si>
  <si>
    <t>6408021806890002</t>
  </si>
  <si>
    <t>6408101507930003</t>
  </si>
  <si>
    <t>7326131205920002</t>
  </si>
  <si>
    <t>7312071411920001</t>
  </si>
  <si>
    <t>3503112306940003</t>
  </si>
  <si>
    <t>1402122808940003</t>
  </si>
  <si>
    <t>7308041511020001</t>
  </si>
  <si>
    <t>6408102011950004</t>
  </si>
  <si>
    <t>6408103009930001</t>
  </si>
  <si>
    <t>731706170192000</t>
  </si>
  <si>
    <t>350311280893000</t>
  </si>
  <si>
    <t>6408102806900002</t>
  </si>
  <si>
    <t>7326050711900001</t>
  </si>
  <si>
    <t>7312040311900003</t>
  </si>
  <si>
    <t>6408091709750005</t>
  </si>
  <si>
    <t>EDI RUKMANA</t>
  </si>
  <si>
    <t>HCGS</t>
  </si>
  <si>
    <t>MUH. NUR</t>
  </si>
  <si>
    <t>7324070701950002</t>
  </si>
  <si>
    <t>TTP-001</t>
  </si>
  <si>
    <t>TTP-002</t>
  </si>
  <si>
    <t>TTP-003</t>
  </si>
  <si>
    <t>SUKARMAN</t>
  </si>
  <si>
    <t>CARPENTER</t>
  </si>
  <si>
    <t>3318032707700002</t>
  </si>
  <si>
    <t>SUPARMAN</t>
  </si>
  <si>
    <t>ARI PURNOMO</t>
  </si>
  <si>
    <t>3521011507930002</t>
  </si>
  <si>
    <t>MATIUS LEMPRING</t>
  </si>
  <si>
    <t>6471011109740001</t>
  </si>
  <si>
    <t>ABDUL WACHID</t>
  </si>
  <si>
    <t>3318032707880003</t>
  </si>
  <si>
    <t>SARMIDI</t>
  </si>
  <si>
    <t>UTOMO</t>
  </si>
  <si>
    <t>SUGIARTO</t>
  </si>
  <si>
    <t>SUGITO</t>
  </si>
  <si>
    <t>3521011112758018</t>
  </si>
  <si>
    <t>MOHAMMAD ROUFURROHIM</t>
  </si>
  <si>
    <t>DWI WARSITO</t>
  </si>
  <si>
    <t>FERIANTO</t>
  </si>
  <si>
    <t>TRBN-001</t>
  </si>
  <si>
    <t>ICHROM AGUS SETIAWAN</t>
  </si>
  <si>
    <t>FIO</t>
  </si>
  <si>
    <t>00-011</t>
  </si>
  <si>
    <t>6472052008800013</t>
  </si>
  <si>
    <t>BAHTIAR</t>
  </si>
  <si>
    <t>SHIFT LEADER</t>
  </si>
  <si>
    <t>01-008</t>
  </si>
  <si>
    <t>6408100106810001</t>
  </si>
  <si>
    <t>MUH. AJRIAMIL KH</t>
  </si>
  <si>
    <t>DR 03026</t>
  </si>
  <si>
    <t>7401221201980001</t>
  </si>
  <si>
    <t>ANDI SYAMSUL RIJAL</t>
  </si>
  <si>
    <t>01-021</t>
  </si>
  <si>
    <t>6408041701760005</t>
  </si>
  <si>
    <t>SUPARNI</t>
  </si>
  <si>
    <t>01-121756</t>
  </si>
  <si>
    <t>3505100502780001</t>
  </si>
  <si>
    <t>M. YUSRIL</t>
  </si>
  <si>
    <t>DR 03025</t>
  </si>
  <si>
    <t>7315121510990001</t>
  </si>
  <si>
    <t>MUHAMMAD ALI</t>
  </si>
  <si>
    <t>01-1118488</t>
  </si>
  <si>
    <t>6408162208980001</t>
  </si>
  <si>
    <t>HATTA</t>
  </si>
  <si>
    <t>01-037</t>
  </si>
  <si>
    <t>7315060709830001</t>
  </si>
  <si>
    <t>FAUZAN</t>
  </si>
  <si>
    <t>01-051</t>
  </si>
  <si>
    <t>3518060711820002</t>
  </si>
  <si>
    <t>RUDIANSYAH</t>
  </si>
  <si>
    <t>01-1217235</t>
  </si>
  <si>
    <t>6473040707850002</t>
  </si>
  <si>
    <t>MURYADI</t>
  </si>
  <si>
    <t>01-003</t>
  </si>
  <si>
    <t>6408102309930001</t>
  </si>
  <si>
    <t>MUHTAR</t>
  </si>
  <si>
    <t>01-0717205</t>
  </si>
  <si>
    <t>SURYANTO</t>
  </si>
  <si>
    <t>01-047</t>
  </si>
  <si>
    <t>6471032407730002</t>
  </si>
  <si>
    <t>SUSIANTO</t>
  </si>
  <si>
    <t>SO/ERT</t>
  </si>
  <si>
    <t>01-031456</t>
  </si>
  <si>
    <t>3505100802820005</t>
  </si>
  <si>
    <t>FIRMAN</t>
  </si>
  <si>
    <t>6404090205900002</t>
  </si>
  <si>
    <t>BAMBANG SETIABUDI</t>
  </si>
  <si>
    <t>01-014</t>
  </si>
  <si>
    <t>6406101112800001</t>
  </si>
  <si>
    <t>KASMAN</t>
  </si>
  <si>
    <t>01-031757</t>
  </si>
  <si>
    <t>7302071206860003</t>
  </si>
  <si>
    <t>AGUS TRIANTO</t>
  </si>
  <si>
    <t>01-1118489</t>
  </si>
  <si>
    <t>8171022506860018</t>
  </si>
  <si>
    <t>JUMRAN</t>
  </si>
  <si>
    <t>6408100909890004</t>
  </si>
  <si>
    <t>ERWIN DARWIN</t>
  </si>
  <si>
    <t>07-0317111</t>
  </si>
  <si>
    <t>3203061106810001</t>
  </si>
  <si>
    <t>KHOIRI</t>
  </si>
  <si>
    <t>01-046</t>
  </si>
  <si>
    <t>3518061404750002</t>
  </si>
  <si>
    <t>MUH. JUFRI</t>
  </si>
  <si>
    <t>01-1118487</t>
  </si>
  <si>
    <t>7315070806950002</t>
  </si>
  <si>
    <t>LORENSIUS DIRUNG</t>
  </si>
  <si>
    <t>01-0617177</t>
  </si>
  <si>
    <t>6404051409890004</t>
  </si>
  <si>
    <t>ABDUL RAHMAN</t>
  </si>
  <si>
    <t>01-0617179</t>
  </si>
  <si>
    <t>6473020309890001</t>
  </si>
  <si>
    <t>KAHARUDIN</t>
  </si>
  <si>
    <t>01-0617180</t>
  </si>
  <si>
    <t>6408100107950009</t>
  </si>
  <si>
    <t>JENI INDRAWAN</t>
  </si>
  <si>
    <t>6408100511980001</t>
  </si>
  <si>
    <t>MUHAMMAD DIDI BAHARUDDIN</t>
  </si>
  <si>
    <t>01-0617192</t>
  </si>
  <si>
    <t>6408050105940001</t>
  </si>
  <si>
    <t>BERNADINUS SARIMAN</t>
  </si>
  <si>
    <t>01-0516152</t>
  </si>
  <si>
    <t>6408042005750009</t>
  </si>
  <si>
    <t>SULTAN HASANUDIN</t>
  </si>
  <si>
    <t>01-0617185</t>
  </si>
  <si>
    <t>6408042103930011</t>
  </si>
  <si>
    <t>AGUS SETYAWAN</t>
  </si>
  <si>
    <t>01-0617186</t>
  </si>
  <si>
    <t>3504132008780002</t>
  </si>
  <si>
    <t>RUDIYANTO SOFIYAN</t>
  </si>
  <si>
    <t>01-0617187</t>
  </si>
  <si>
    <t>6472032112830003</t>
  </si>
  <si>
    <t>AGUNG SUTRISNO</t>
  </si>
  <si>
    <t>01-0617190</t>
  </si>
  <si>
    <t>6408100408890001</t>
  </si>
  <si>
    <t>ASHABUL KAPPI</t>
  </si>
  <si>
    <t>01-0617191</t>
  </si>
  <si>
    <t>7315120611930001</t>
  </si>
  <si>
    <t>ANTONIUS</t>
  </si>
  <si>
    <t>6408160107830010</t>
  </si>
  <si>
    <t>830417231224</t>
  </si>
  <si>
    <t>BOKIRAN</t>
  </si>
  <si>
    <t>01-0617193</t>
  </si>
  <si>
    <t>3301061003760005</t>
  </si>
  <si>
    <t>TOPAN NOVIANTO</t>
  </si>
  <si>
    <t>01-0917219</t>
  </si>
  <si>
    <t>HARIADI</t>
  </si>
  <si>
    <t>01-1116169</t>
  </si>
  <si>
    <t>6474010202740003</t>
  </si>
  <si>
    <t>AGUS SURYA HANDANI</t>
  </si>
  <si>
    <t>SO Driver</t>
  </si>
  <si>
    <t>01-1016170</t>
  </si>
  <si>
    <t>3203310808740001</t>
  </si>
  <si>
    <t>M. SYUKUR</t>
  </si>
  <si>
    <t>PJO SARANA</t>
  </si>
  <si>
    <t>01-001</t>
  </si>
  <si>
    <t>7315031312900000</t>
  </si>
  <si>
    <t>901232460170</t>
  </si>
  <si>
    <t>M. SAPARUDDIN</t>
  </si>
  <si>
    <t>DR 03037</t>
  </si>
  <si>
    <t>640810150890002</t>
  </si>
  <si>
    <t>980817231022</t>
  </si>
  <si>
    <t>HUSAINI EFENDI</t>
  </si>
  <si>
    <t>01-1217234</t>
  </si>
  <si>
    <t>6408101709910002</t>
  </si>
  <si>
    <t>910917252586</t>
  </si>
  <si>
    <t>MUHAMMAD TUSSODIKIN</t>
  </si>
  <si>
    <t>DR 03047</t>
  </si>
  <si>
    <t>6408102603990003</t>
  </si>
  <si>
    <t>990317230011</t>
  </si>
  <si>
    <t>IRPAN</t>
  </si>
  <si>
    <t>01-1218494</t>
  </si>
  <si>
    <t>7316020108000001</t>
  </si>
  <si>
    <t>SYAHRUL GUNAWAN</t>
  </si>
  <si>
    <t>01-1218493</t>
  </si>
  <si>
    <t>6408100107970002</t>
  </si>
  <si>
    <t>ABD RAHMAN</t>
  </si>
  <si>
    <t>DR 03038</t>
  </si>
  <si>
    <t>6408042302960001</t>
  </si>
  <si>
    <t>HADI HARTONO</t>
  </si>
  <si>
    <t>DR 03035</t>
  </si>
  <si>
    <t>6472061208950001</t>
  </si>
  <si>
    <t>RIVAL</t>
  </si>
  <si>
    <t>01-0319532</t>
  </si>
  <si>
    <t>7322030106910001</t>
  </si>
  <si>
    <t>INDRA WARDANA</t>
  </si>
  <si>
    <t>DR 03022</t>
  </si>
  <si>
    <t>7306032011970001</t>
  </si>
  <si>
    <t>GUSAIN ARIF ARIFIN</t>
  </si>
  <si>
    <t>DR 03041</t>
  </si>
  <si>
    <t>640804291193006</t>
  </si>
  <si>
    <t>HAMDAN</t>
  </si>
  <si>
    <t>01-1218490</t>
  </si>
  <si>
    <t>7315121805990001</t>
  </si>
  <si>
    <t>EKY ADI PUTRA</t>
  </si>
  <si>
    <t>07-0317109</t>
  </si>
  <si>
    <t>3505101206960004</t>
  </si>
  <si>
    <t>FAJAR MUSRIANTO</t>
  </si>
  <si>
    <t>01-0419557</t>
  </si>
  <si>
    <t>7318192506000001</t>
  </si>
  <si>
    <t>MUHAMMAD TAHIR</t>
  </si>
  <si>
    <t>01-1215035</t>
  </si>
  <si>
    <t>6474012110690002</t>
  </si>
  <si>
    <t>DERIL ANWAR</t>
  </si>
  <si>
    <t>01-1118495</t>
  </si>
  <si>
    <t>7308140706910001</t>
  </si>
  <si>
    <t>AGUS HERIANTO</t>
  </si>
  <si>
    <t>01-0419558</t>
  </si>
  <si>
    <t>7315091108920001</t>
  </si>
  <si>
    <t>JUMINIYANTI</t>
  </si>
  <si>
    <t>01-0319531</t>
  </si>
  <si>
    <t>6474015605950006</t>
  </si>
  <si>
    <t>MUSTAFA</t>
  </si>
  <si>
    <t>DR 03023</t>
  </si>
  <si>
    <t>7305040705940002</t>
  </si>
  <si>
    <t>MACHMUD</t>
  </si>
  <si>
    <t>01-091355</t>
  </si>
  <si>
    <t>6408101608830001</t>
  </si>
  <si>
    <t>HERU ADI KUNCORO</t>
  </si>
  <si>
    <t>03-0718453</t>
  </si>
  <si>
    <t>6474021607990005</t>
  </si>
  <si>
    <t>BUDIRMAN</t>
  </si>
  <si>
    <t>6310091408830005</t>
  </si>
  <si>
    <t>MUH. FATHULLAH</t>
  </si>
  <si>
    <t>DR 03031</t>
  </si>
  <si>
    <t>6409012612780003</t>
  </si>
  <si>
    <t>MUSLIM</t>
  </si>
  <si>
    <t>DR 03033</t>
  </si>
  <si>
    <t>7604140702800001</t>
  </si>
  <si>
    <t>1723071802126</t>
  </si>
  <si>
    <t>RAMA ARIANTO</t>
  </si>
  <si>
    <t>01-1218488</t>
  </si>
  <si>
    <t>FERI TAMARA</t>
  </si>
  <si>
    <t>DR 03036</t>
  </si>
  <si>
    <t>7322011407000005</t>
  </si>
  <si>
    <t>000717230008</t>
  </si>
  <si>
    <t>MUH. ALFIAN</t>
  </si>
  <si>
    <t>DR 03043</t>
  </si>
  <si>
    <t>7308011902000001</t>
  </si>
  <si>
    <t>991019380359</t>
  </si>
  <si>
    <t>ADE SULAEMAN</t>
  </si>
  <si>
    <t>01-0818475</t>
  </si>
  <si>
    <t>3203310906580001</t>
  </si>
  <si>
    <t>GUNAWAN WIBISONO</t>
  </si>
  <si>
    <t>01-1218489</t>
  </si>
  <si>
    <t>6408103108960001</t>
  </si>
  <si>
    <t>IBRAHIM</t>
  </si>
  <si>
    <t>01-1118494</t>
  </si>
  <si>
    <t>7312022711950001</t>
  </si>
  <si>
    <t>ANDI ALFIANTO</t>
  </si>
  <si>
    <t>DR 03044</t>
  </si>
  <si>
    <t>7315102410980001</t>
  </si>
  <si>
    <t>951019310814</t>
  </si>
  <si>
    <t>IKSAN SYAHYADI</t>
  </si>
  <si>
    <t>DR 03032</t>
  </si>
  <si>
    <t>7308011607000001</t>
  </si>
  <si>
    <t>000719220178</t>
  </si>
  <si>
    <t>330510250890001</t>
  </si>
  <si>
    <t>RINALDI</t>
  </si>
  <si>
    <t>DR 03030</t>
  </si>
  <si>
    <t>7308172007960003</t>
  </si>
  <si>
    <t>RATNA DEDI IRIANTO</t>
  </si>
  <si>
    <t>01-0719584</t>
  </si>
  <si>
    <t>3673061111830004</t>
  </si>
  <si>
    <t>AYATULLAH KUMAENI</t>
  </si>
  <si>
    <t>COORDINATOR SECURITY</t>
  </si>
  <si>
    <t>00-010</t>
  </si>
  <si>
    <t>3204100405820002</t>
  </si>
  <si>
    <t>820513313515</t>
  </si>
  <si>
    <t>HAFIZ ILMI HARTAMA</t>
  </si>
  <si>
    <t xml:space="preserve"> 01-0719592</t>
  </si>
  <si>
    <t>3374061506950005</t>
  </si>
  <si>
    <t>HERLAN</t>
  </si>
  <si>
    <t>DR 03034</t>
  </si>
  <si>
    <t>7315142070790003</t>
  </si>
  <si>
    <t>MUH. RIZAL H</t>
  </si>
  <si>
    <t>DR 03027</t>
  </si>
  <si>
    <t>7315030307000004</t>
  </si>
  <si>
    <t>000719310179</t>
  </si>
  <si>
    <t>JUMARDI</t>
  </si>
  <si>
    <t>DR 03028</t>
  </si>
  <si>
    <t>7308240107880141</t>
  </si>
  <si>
    <t>880719310822</t>
  </si>
  <si>
    <t>MUHAMMAD YUSUF</t>
  </si>
  <si>
    <t>01-0419560</t>
  </si>
  <si>
    <t>1872031609940002</t>
  </si>
  <si>
    <t>ERWIN</t>
  </si>
  <si>
    <t>DR 03040</t>
  </si>
  <si>
    <t>7601081511000003</t>
  </si>
  <si>
    <t>MUH. ANWAR</t>
  </si>
  <si>
    <t>01-0519569</t>
  </si>
  <si>
    <t>7315121706980003</t>
  </si>
  <si>
    <t>IRFAN ROFIQIH AWWAL</t>
  </si>
  <si>
    <t>DR 03042</t>
  </si>
  <si>
    <t>6408100705000001</t>
  </si>
  <si>
    <t xml:space="preserve">970519310544 </t>
  </si>
  <si>
    <t>NASIR SAWEDI</t>
  </si>
  <si>
    <t>DR 03024</t>
  </si>
  <si>
    <t>7310091008830001</t>
  </si>
  <si>
    <t>PARDIMAN</t>
  </si>
  <si>
    <t>01-1118490</t>
  </si>
  <si>
    <t>6408102506890001</t>
  </si>
  <si>
    <t>RENAL ANINDHIAN</t>
  </si>
  <si>
    <t>07-0718383</t>
  </si>
  <si>
    <t>6471021007910003</t>
  </si>
  <si>
    <t>RISMAN</t>
  </si>
  <si>
    <t>COORDINATOR SARANA</t>
  </si>
  <si>
    <t>DR 03006</t>
  </si>
  <si>
    <t>7308010101950004</t>
  </si>
  <si>
    <t>172308191173</t>
  </si>
  <si>
    <t>RUSMAN</t>
  </si>
  <si>
    <t>7315120404930004</t>
  </si>
  <si>
    <t>930419310319</t>
  </si>
  <si>
    <t>SAHLAN</t>
  </si>
  <si>
    <t>01-0617181</t>
  </si>
  <si>
    <t>6408102505910003</t>
  </si>
  <si>
    <t>SAJALI RAHMAN</t>
  </si>
  <si>
    <t>01-0418353</t>
  </si>
  <si>
    <t>6408101806930002</t>
  </si>
  <si>
    <t>SAWALUDDIN</t>
  </si>
  <si>
    <t>DR 03020</t>
  </si>
  <si>
    <t>7315122104920001</t>
  </si>
  <si>
    <t>920419051431</t>
  </si>
  <si>
    <t>SUCIPTO</t>
  </si>
  <si>
    <t>07-0618403</t>
  </si>
  <si>
    <t>6408042212710008</t>
  </si>
  <si>
    <t>SUGENG WAHONO</t>
  </si>
  <si>
    <t>ASST. SHIFT LEADER</t>
  </si>
  <si>
    <t>01-052</t>
  </si>
  <si>
    <t>3505100404760004</t>
  </si>
  <si>
    <t>DR 03016</t>
  </si>
  <si>
    <t>7308180402970001</t>
  </si>
  <si>
    <t>950219310614</t>
  </si>
  <si>
    <t>SURIADI</t>
  </si>
  <si>
    <t>01-009</t>
  </si>
  <si>
    <t>6408100808800003</t>
  </si>
  <si>
    <t>SURYO CAHYO</t>
  </si>
  <si>
    <t>01-1118492</t>
  </si>
  <si>
    <t>6408040208890009</t>
  </si>
  <si>
    <t>SYAHRIANSYAH</t>
  </si>
  <si>
    <t>DR 03005</t>
  </si>
  <si>
    <t>6474011605920004</t>
  </si>
  <si>
    <t>920519310807</t>
  </si>
  <si>
    <t>01-1218491</t>
  </si>
  <si>
    <t>7315102107900001</t>
  </si>
  <si>
    <t>PAIDI</t>
  </si>
  <si>
    <t>SYAMSIR</t>
  </si>
  <si>
    <t>JUNAIDI ABDULLAH</t>
  </si>
  <si>
    <t>DEDI SUPRIANA</t>
  </si>
  <si>
    <t>KORLAP SECURITY</t>
  </si>
  <si>
    <t>6471010312620001</t>
  </si>
  <si>
    <t>A+</t>
  </si>
  <si>
    <t>TPP-032</t>
  </si>
  <si>
    <t>TPP-005</t>
  </si>
  <si>
    <t>TPP-035</t>
  </si>
  <si>
    <t>TPP-037</t>
  </si>
  <si>
    <t>TPP-033</t>
  </si>
  <si>
    <t>TPP-002</t>
  </si>
  <si>
    <t>TPP-007</t>
  </si>
  <si>
    <t>TPP-034</t>
  </si>
  <si>
    <t>TPP-008</t>
  </si>
  <si>
    <t>TPP-009</t>
  </si>
  <si>
    <t>TPP-010</t>
  </si>
  <si>
    <t>TPP-036</t>
  </si>
  <si>
    <t>TPP-011</t>
  </si>
  <si>
    <t>TPP-012</t>
  </si>
  <si>
    <t>TPP-013</t>
  </si>
  <si>
    <t>TPP-014</t>
  </si>
  <si>
    <t>TPP-015</t>
  </si>
  <si>
    <t>TPP-016</t>
  </si>
  <si>
    <t>TPP-017</t>
  </si>
  <si>
    <t>TPP-018</t>
  </si>
  <si>
    <t>TPP-019</t>
  </si>
  <si>
    <t>TPP-021</t>
  </si>
  <si>
    <t>TPP-004</t>
  </si>
  <si>
    <t>TPP-038</t>
  </si>
  <si>
    <t>TPP-022</t>
  </si>
  <si>
    <t>TPP-023</t>
  </si>
  <si>
    <t>TPP-024</t>
  </si>
  <si>
    <t>TPP-025</t>
  </si>
  <si>
    <t>TPP-026</t>
  </si>
  <si>
    <t>TPP-027</t>
  </si>
  <si>
    <t>TPP-003</t>
  </si>
  <si>
    <t>TPP-028</t>
  </si>
  <si>
    <t>TPP-029</t>
  </si>
  <si>
    <t>TPP-030</t>
  </si>
  <si>
    <t>TPP-031</t>
  </si>
  <si>
    <t>TPP-039</t>
  </si>
  <si>
    <t>TPP-040</t>
  </si>
  <si>
    <t>TPP-041</t>
  </si>
  <si>
    <t>NOMOR SIMPER</t>
  </si>
  <si>
    <t>AHMAD ZAIS</t>
  </si>
  <si>
    <t>6408102204840002</t>
  </si>
  <si>
    <t>SATRIA</t>
  </si>
  <si>
    <t>6408101112980001</t>
  </si>
  <si>
    <t>SOENPRI HANDONO</t>
  </si>
  <si>
    <t>PJO</t>
  </si>
  <si>
    <t>3374012704730004</t>
  </si>
  <si>
    <t>7317020107870020</t>
  </si>
  <si>
    <t>LULLUNG LANGI</t>
  </si>
  <si>
    <t>7371090752890007</t>
  </si>
  <si>
    <t>HASANUDDIN</t>
  </si>
  <si>
    <t>6472042810860004</t>
  </si>
  <si>
    <t>LUSIUS TARA RUBI</t>
  </si>
  <si>
    <t>6408105312890001</t>
  </si>
  <si>
    <t>RAMLI DG RURUNG</t>
  </si>
  <si>
    <t>7306012504710002</t>
  </si>
  <si>
    <t>JULIANSYAH</t>
  </si>
  <si>
    <t>6408102008940004</t>
  </si>
  <si>
    <t>JEEN FRAMA</t>
  </si>
  <si>
    <t>7318193101970001</t>
  </si>
  <si>
    <t>ARFAN</t>
  </si>
  <si>
    <t>6202052401900001</t>
  </si>
  <si>
    <t>SUHARMIN</t>
  </si>
  <si>
    <t>7306012204840002</t>
  </si>
  <si>
    <t>YAHYA GHALE</t>
  </si>
  <si>
    <t>5308051912800001</t>
  </si>
  <si>
    <t>6408100611830002</t>
  </si>
  <si>
    <t>TANUN</t>
  </si>
  <si>
    <t>6408050505920001</t>
  </si>
  <si>
    <t>PETRUS NGILO</t>
  </si>
  <si>
    <t>6408102102900004</t>
  </si>
  <si>
    <t>PETRUS MARO</t>
  </si>
  <si>
    <t>6307112711860001</t>
  </si>
  <si>
    <t>6408100107960004</t>
  </si>
  <si>
    <t>MUSLIADI</t>
  </si>
  <si>
    <t>JUSMAN</t>
  </si>
  <si>
    <t>6408010400850004</t>
  </si>
  <si>
    <t>MAGIYANTO</t>
  </si>
  <si>
    <t>RAHUL</t>
  </si>
  <si>
    <t>RAHMAN</t>
  </si>
  <si>
    <t>OSMAN</t>
  </si>
  <si>
    <t>EDUAR</t>
  </si>
  <si>
    <t>6408102204940002</t>
  </si>
  <si>
    <t>7306012207950001</t>
  </si>
  <si>
    <t>BURHANUDDIN BB</t>
  </si>
  <si>
    <t>6408051804910002</t>
  </si>
  <si>
    <t>MIRSAN</t>
  </si>
  <si>
    <t>6408100511860001</t>
  </si>
  <si>
    <t>ANTO HASAN</t>
  </si>
  <si>
    <t>6408072804860001</t>
  </si>
  <si>
    <t>DENI RUDIANA</t>
  </si>
  <si>
    <t>6408153112890007</t>
  </si>
  <si>
    <t>TRI HADIANTO</t>
  </si>
  <si>
    <t>LEONARDO MANURUNG</t>
  </si>
  <si>
    <t>6401040505900006</t>
  </si>
  <si>
    <t>PATRISIUS</t>
  </si>
  <si>
    <t>ANSARULLAH</t>
  </si>
  <si>
    <t>MUNDIRI</t>
  </si>
  <si>
    <t>740211039400007</t>
  </si>
  <si>
    <t>KADIR</t>
  </si>
  <si>
    <t>ELIAS AVIANDO</t>
  </si>
  <si>
    <t>5307112712700002</t>
  </si>
  <si>
    <t>ARMINSYAH</t>
  </si>
  <si>
    <t>6408101107930001</t>
  </si>
  <si>
    <t>DWI WINARTO</t>
  </si>
  <si>
    <t>7408229128400004</t>
  </si>
  <si>
    <t>JOHANES PAULUS</t>
  </si>
  <si>
    <t>BAHARUDDIN</t>
  </si>
  <si>
    <t>JUNIOR SITOMPUL</t>
  </si>
  <si>
    <t>STAFF LOGISTIC</t>
  </si>
  <si>
    <t>AGUS FAISAL TAWIL</t>
  </si>
  <si>
    <t>6408101311810001</t>
  </si>
  <si>
    <t>MUHAMMAD ARLIS</t>
  </si>
  <si>
    <t>ROSIDIN</t>
  </si>
  <si>
    <t>6408012303850004</t>
  </si>
  <si>
    <t>FAHRI HABIB</t>
  </si>
  <si>
    <t>7271031204790005</t>
  </si>
  <si>
    <t>BUDI ASWANDI</t>
  </si>
  <si>
    <t>WAHYUDI</t>
  </si>
  <si>
    <t>MULYO</t>
  </si>
  <si>
    <t>6402160911720001</t>
  </si>
  <si>
    <t>ROMALDUS RODIN</t>
  </si>
  <si>
    <t>SINAR</t>
  </si>
  <si>
    <t>6408051907990001</t>
  </si>
  <si>
    <t>LATAHANG</t>
  </si>
  <si>
    <t>7315081303980001</t>
  </si>
  <si>
    <t>RIZWAN AMIR</t>
  </si>
  <si>
    <t>7315120209950002</t>
  </si>
  <si>
    <t>SUPARDIANSYAH</t>
  </si>
  <si>
    <t>SYAFRIL</t>
  </si>
  <si>
    <t>7315122210920001</t>
  </si>
  <si>
    <t>ABDULLAH MUTHAR</t>
  </si>
  <si>
    <t>7306013112790020</t>
  </si>
  <si>
    <t>DIEHATMAN THOMAS WODON</t>
  </si>
  <si>
    <t>5307112712910002</t>
  </si>
  <si>
    <t>AHMAD RAMADANI</t>
  </si>
  <si>
    <t>6308060603940001</t>
  </si>
  <si>
    <t>RUDI SAPTUJI</t>
  </si>
  <si>
    <t>6408153110930001</t>
  </si>
  <si>
    <t>IRIYAN</t>
  </si>
  <si>
    <t>6408053004000002</t>
  </si>
  <si>
    <t>RONNY</t>
  </si>
  <si>
    <t>JOHAN ISKANDAR</t>
  </si>
  <si>
    <t>6472061103790006</t>
  </si>
  <si>
    <t>ELY ERMAWATI</t>
  </si>
  <si>
    <t>6408157011970001</t>
  </si>
  <si>
    <t>ANTONIUS BENY</t>
  </si>
  <si>
    <t>6408132910730003</t>
  </si>
  <si>
    <t>ASWAN</t>
  </si>
  <si>
    <t>7307080101940003</t>
  </si>
  <si>
    <t>AGUS SETIAWAN</t>
  </si>
  <si>
    <t>ASDAR</t>
  </si>
  <si>
    <t>7371092303900007</t>
  </si>
  <si>
    <t>SUDIRMAN</t>
  </si>
  <si>
    <t>7315120906980002</t>
  </si>
  <si>
    <t>6408152109960001</t>
  </si>
  <si>
    <t>M. AGUS</t>
  </si>
  <si>
    <t>ABDULLAH</t>
  </si>
  <si>
    <t>AMBO ILLANG</t>
  </si>
  <si>
    <t>ISHAR</t>
  </si>
  <si>
    <t>7372021410670003</t>
  </si>
  <si>
    <t>JOIS SESEAN</t>
  </si>
  <si>
    <t>6474032806870003</t>
  </si>
  <si>
    <t>HASBULLAH</t>
  </si>
  <si>
    <t>YULIANTO L M</t>
  </si>
  <si>
    <t>778037930219</t>
  </si>
  <si>
    <t>17-Aug-24</t>
  </si>
  <si>
    <t>867739589042</t>
  </si>
  <si>
    <t>931032460119</t>
  </si>
  <si>
    <t>BI UMUM</t>
  </si>
  <si>
    <t>TJPR-002</t>
  </si>
  <si>
    <t>TJPR-050</t>
  </si>
  <si>
    <t>TJPR-051</t>
  </si>
  <si>
    <t>TJPR-052</t>
  </si>
  <si>
    <t>TJPR-005</t>
  </si>
  <si>
    <t>TJPR-006</t>
  </si>
  <si>
    <t>TJPR-007</t>
  </si>
  <si>
    <t>TJPR-008</t>
  </si>
  <si>
    <t>TJPR-009</t>
  </si>
  <si>
    <t>TJPR-010</t>
  </si>
  <si>
    <t>TJPR-011</t>
  </si>
  <si>
    <t>TJPR-012</t>
  </si>
  <si>
    <t>TJPR-013</t>
  </si>
  <si>
    <t>TJPR-014</t>
  </si>
  <si>
    <t>TJPR-015</t>
  </si>
  <si>
    <t>TJPR-016</t>
  </si>
  <si>
    <t>TJPR-017</t>
  </si>
  <si>
    <t>TJPR-018</t>
  </si>
  <si>
    <t>TJPR-019</t>
  </si>
  <si>
    <t>TJPR-020</t>
  </si>
  <si>
    <t>TJPR-021</t>
  </si>
  <si>
    <t>TJPR-022</t>
  </si>
  <si>
    <t>TJPR-023</t>
  </si>
  <si>
    <t>TJPR-024</t>
  </si>
  <si>
    <t>TJPR-025</t>
  </si>
  <si>
    <t>TJPR-026</t>
  </si>
  <si>
    <t>TJPR-027</t>
  </si>
  <si>
    <t>TJPR-028</t>
  </si>
  <si>
    <t>TJPR-029</t>
  </si>
  <si>
    <t>TJPR-030</t>
  </si>
  <si>
    <t>TJPR-031</t>
  </si>
  <si>
    <t>TJPR-032</t>
  </si>
  <si>
    <t>TJPR-033</t>
  </si>
  <si>
    <t>TJPR-034</t>
  </si>
  <si>
    <t>TJPR-035</t>
  </si>
  <si>
    <t>TJPR-004</t>
  </si>
  <si>
    <t>TJPR-048</t>
  </si>
  <si>
    <t>TJPR-001</t>
  </si>
  <si>
    <t>TJPR-036</t>
  </si>
  <si>
    <t>TJPR-037</t>
  </si>
  <si>
    <t>TJPR-038</t>
  </si>
  <si>
    <t>TJPR-039</t>
  </si>
  <si>
    <t>TJPR-040</t>
  </si>
  <si>
    <t>TJPR-041</t>
  </si>
  <si>
    <t>TJPR-042</t>
  </si>
  <si>
    <t>TJPR-049</t>
  </si>
  <si>
    <t>TJPR-043</t>
  </si>
  <si>
    <t>TJPR-044</t>
  </si>
  <si>
    <t>TJPR-045</t>
  </si>
  <si>
    <t>TJPR-046</t>
  </si>
  <si>
    <t>TJPR-047</t>
  </si>
  <si>
    <t>TJPR-003</t>
  </si>
  <si>
    <t>TJPR-059</t>
  </si>
  <si>
    <t>TJPR-053</t>
  </si>
  <si>
    <t>TJPR-054</t>
  </si>
  <si>
    <t>TJPR-055</t>
  </si>
  <si>
    <t>TJPR-056</t>
  </si>
  <si>
    <t>TJPR-057</t>
  </si>
  <si>
    <t>TJPR-058</t>
  </si>
  <si>
    <t>QUESTER CWE 370 R</t>
  </si>
  <si>
    <t>DZ 85 SS</t>
  </si>
  <si>
    <t>NISSAN CWB 45</t>
  </si>
  <si>
    <t>GD 705</t>
  </si>
  <si>
    <t>COLT DIESEL</t>
  </si>
  <si>
    <t>ZEAN RONNY ABIDIN</t>
  </si>
  <si>
    <t>321317280266002</t>
  </si>
  <si>
    <t>RIO LUKMANUL H.</t>
  </si>
  <si>
    <t>3517021402910001</t>
  </si>
  <si>
    <t>KRISTONO</t>
  </si>
  <si>
    <t>6301071411820003</t>
  </si>
  <si>
    <t>3522173101790002</t>
  </si>
  <si>
    <t>WAHYU PRIYONGGODO</t>
  </si>
  <si>
    <t>3504023008970002</t>
  </si>
  <si>
    <t>IWAN</t>
  </si>
  <si>
    <t>MUHAMMAD RUSTAM EFENDI</t>
  </si>
  <si>
    <t>6307050505990010</t>
  </si>
  <si>
    <t>HARDJITO</t>
  </si>
  <si>
    <t>3515151812520001</t>
  </si>
  <si>
    <t>TAUFIQ RAHMAN</t>
  </si>
  <si>
    <t>6307053010940001</t>
  </si>
  <si>
    <t>BROTO SETIYO BUDI</t>
  </si>
  <si>
    <t>6402060505781005</t>
  </si>
  <si>
    <t>AFRIANDO</t>
  </si>
  <si>
    <t>6311060504910004</t>
  </si>
  <si>
    <t>PRIHATIN</t>
  </si>
  <si>
    <t>3522170711780002</t>
  </si>
  <si>
    <t>MUHAMMAD FAISJAL RAKHMAN</t>
  </si>
  <si>
    <t>6402061407900001</t>
  </si>
  <si>
    <t>IDRUS MUSTAFA</t>
  </si>
  <si>
    <t>ADVISOR</t>
  </si>
  <si>
    <t>6306041812750001</t>
  </si>
  <si>
    <t>YUDI WAHYUNI</t>
  </si>
  <si>
    <t>6307051408830001</t>
  </si>
  <si>
    <t>KUSNADI</t>
  </si>
  <si>
    <t>630705100980006</t>
  </si>
  <si>
    <t>JUMANI</t>
  </si>
  <si>
    <t>LOGISTIK</t>
  </si>
  <si>
    <t>6307051401850001</t>
  </si>
  <si>
    <t>SUGIANTO</t>
  </si>
  <si>
    <t>6408100803830002</t>
  </si>
  <si>
    <t>SYAMSUDDIN</t>
  </si>
  <si>
    <t>7315062810990004</t>
  </si>
  <si>
    <t>M. KHAIRUDDIN NOOR</t>
  </si>
  <si>
    <t>6473041903860000</t>
  </si>
  <si>
    <t>M. CHOIRUDDIN</t>
  </si>
  <si>
    <t>3471062710850000</t>
  </si>
  <si>
    <t>WIHELMUS WUE</t>
  </si>
  <si>
    <t>6408042008810007</t>
  </si>
  <si>
    <t>HARIS MUNANDAR</t>
  </si>
  <si>
    <t>71041510930001</t>
  </si>
  <si>
    <t>ARI YANTO</t>
  </si>
  <si>
    <t>3277030810740012</t>
  </si>
  <si>
    <t>ROBBY WIJAYA</t>
  </si>
  <si>
    <t>3515072904770003</t>
  </si>
  <si>
    <t>HERI SUSANTO</t>
  </si>
  <si>
    <t>6474030604910001</t>
  </si>
  <si>
    <t>ANSAL TANDI PAYUNG</t>
  </si>
  <si>
    <t>NUR AZIZ ONE PUTRA</t>
  </si>
  <si>
    <t>EKA WAHYU ADITYA</t>
  </si>
  <si>
    <t>3522171609960902</t>
  </si>
  <si>
    <t>850118181143</t>
  </si>
  <si>
    <t>001217230066</t>
  </si>
  <si>
    <t>TJPM-001</t>
  </si>
  <si>
    <t>TJPM-005</t>
  </si>
  <si>
    <t>TJPM-002</t>
  </si>
  <si>
    <t>TJPM-004</t>
  </si>
  <si>
    <t>TJPM-016</t>
  </si>
  <si>
    <t>TJPM-008</t>
  </si>
  <si>
    <t>TJPM-009</t>
  </si>
  <si>
    <t>TJPM-003</t>
  </si>
  <si>
    <t>TJPM-010</t>
  </si>
  <si>
    <t>TJPM-006</t>
  </si>
  <si>
    <t>TJPM-011</t>
  </si>
  <si>
    <t>TJPM-012</t>
  </si>
  <si>
    <t>TJPM-013</t>
  </si>
  <si>
    <t>TJPM-007</t>
  </si>
  <si>
    <t>TJPM-014</t>
  </si>
  <si>
    <t>TJPM-015</t>
  </si>
  <si>
    <t>TJPM-017</t>
  </si>
  <si>
    <t>TJPM-018</t>
  </si>
  <si>
    <t>TJPM-019</t>
  </si>
  <si>
    <t>LUP TRUCK</t>
  </si>
  <si>
    <t>PC 300</t>
  </si>
  <si>
    <t>LUBE TRUCK</t>
  </si>
  <si>
    <t>WIM HENDARTO SETIAWAN</t>
  </si>
  <si>
    <t>3509190109730006</t>
  </si>
  <si>
    <t>NADHIR</t>
  </si>
  <si>
    <t>ADMIN &amp; LOGISTIC OFFICER</t>
  </si>
  <si>
    <t>3578160302840008</t>
  </si>
  <si>
    <t>PINGKY FAJAR A</t>
  </si>
  <si>
    <t>LOBI HARTONO</t>
  </si>
  <si>
    <t>3508120806770002</t>
  </si>
  <si>
    <t>PATAR TOGAR SIMBOLON</t>
  </si>
  <si>
    <t>7203120107940337</t>
  </si>
  <si>
    <t>ARIS SUSANTO</t>
  </si>
  <si>
    <t>3523072508750001</t>
  </si>
  <si>
    <t>IYAN MULYANA</t>
  </si>
  <si>
    <t>3279031306700001</t>
  </si>
  <si>
    <t>ZAINAL</t>
  </si>
  <si>
    <t>7322063112730067</t>
  </si>
  <si>
    <t>RUDY YUDO NURCAHYO</t>
  </si>
  <si>
    <t>3316052810760003</t>
  </si>
  <si>
    <t>SARIONO</t>
  </si>
  <si>
    <t>3505100107740053</t>
  </si>
  <si>
    <t>DARUSMAN</t>
  </si>
  <si>
    <t>6408102010900004</t>
  </si>
  <si>
    <t>JAMALUDDIN ABDUL</t>
  </si>
  <si>
    <t>6474022404860004</t>
  </si>
  <si>
    <t>HARSONO</t>
  </si>
  <si>
    <t>6201021205730001</t>
  </si>
  <si>
    <t>OKTAVIANUS YONIUS DUAN</t>
  </si>
  <si>
    <t>6408101010750003</t>
  </si>
  <si>
    <t>MINTO</t>
  </si>
  <si>
    <t>FENDIK YULI SETIAWAN</t>
  </si>
  <si>
    <t>3506153103980002</t>
  </si>
  <si>
    <t>M. ARIF ROHMAN H</t>
  </si>
  <si>
    <t>621306220670001</t>
  </si>
  <si>
    <t>FRANSISKUS SUCIADI</t>
  </si>
  <si>
    <t>5315031707890001</t>
  </si>
  <si>
    <t>WELLY WIRAWAN</t>
  </si>
  <si>
    <t>3578160409750001</t>
  </si>
  <si>
    <t>CANDRA YOGI P</t>
  </si>
  <si>
    <t>3506142606000003</t>
  </si>
  <si>
    <t>ANGGA SETIAWAN</t>
  </si>
  <si>
    <t>TOSARI</t>
  </si>
  <si>
    <t>3507252405810006</t>
  </si>
  <si>
    <t>ARFAN SANTOSO</t>
  </si>
  <si>
    <t>3506153006920004</t>
  </si>
  <si>
    <t>KRISTIAN POLYANTO ADI</t>
  </si>
  <si>
    <t>6408100707990002</t>
  </si>
  <si>
    <t>DARTIM</t>
  </si>
  <si>
    <t>3329172903740003</t>
  </si>
  <si>
    <t>CAHYO TRISNADI</t>
  </si>
  <si>
    <t>7404240304950002</t>
  </si>
  <si>
    <t>BAYU ADITIA</t>
  </si>
  <si>
    <t>ARMAN</t>
  </si>
  <si>
    <t>DEDI RAHMAD</t>
  </si>
  <si>
    <t>DWI CAHYONO</t>
  </si>
  <si>
    <t>SST-001</t>
  </si>
  <si>
    <t>SST-002</t>
  </si>
  <si>
    <t>SST-003</t>
  </si>
  <si>
    <t>SST-004</t>
  </si>
  <si>
    <t>SST-005</t>
  </si>
  <si>
    <t>SST-006</t>
  </si>
  <si>
    <t>SST-007</t>
  </si>
  <si>
    <t>SST-008</t>
  </si>
  <si>
    <t>SST-009</t>
  </si>
  <si>
    <t>SST-010</t>
  </si>
  <si>
    <t>SST-011</t>
  </si>
  <si>
    <t>SST-012</t>
  </si>
  <si>
    <t>SST-013</t>
  </si>
  <si>
    <t>SST-014</t>
  </si>
  <si>
    <t>SST-015</t>
  </si>
  <si>
    <t>SST-016</t>
  </si>
  <si>
    <t>SST-017</t>
  </si>
  <si>
    <t>SST-018</t>
  </si>
  <si>
    <t>SST-019</t>
  </si>
  <si>
    <t>SST-020</t>
  </si>
  <si>
    <t>SST-021</t>
  </si>
  <si>
    <t>SST-022</t>
  </si>
  <si>
    <t>SST-023</t>
  </si>
  <si>
    <t>SELAMATTANG</t>
  </si>
  <si>
    <t>STOREMAN</t>
  </si>
  <si>
    <t>7312032409920001</t>
  </si>
  <si>
    <t>SURYAHADI</t>
  </si>
  <si>
    <t>SITE COORDINATOR</t>
  </si>
  <si>
    <t>6471033081100002</t>
  </si>
  <si>
    <t>RISNA RASYID</t>
  </si>
  <si>
    <t>6408057112980023</t>
  </si>
  <si>
    <t>NUR AINI</t>
  </si>
  <si>
    <t>BAKERY</t>
  </si>
  <si>
    <t>6408105206850003</t>
  </si>
  <si>
    <t>CHIEF COOK</t>
  </si>
  <si>
    <t>3322113112470010</t>
  </si>
  <si>
    <t>ASRI ANANDA</t>
  </si>
  <si>
    <t>HELPER DRIVER</t>
  </si>
  <si>
    <t>7312022305010001</t>
  </si>
  <si>
    <t>MARLELA</t>
  </si>
  <si>
    <t>WAITRESS</t>
  </si>
  <si>
    <t>6408104203000002</t>
  </si>
  <si>
    <t>AL SUAIB</t>
  </si>
  <si>
    <t>COOK</t>
  </si>
  <si>
    <t>ASHAR LANDA</t>
  </si>
  <si>
    <t>OB OFFICE</t>
  </si>
  <si>
    <t>7312020205870003</t>
  </si>
  <si>
    <t xml:space="preserve">ISHAK </t>
  </si>
  <si>
    <t>HELPER COOK</t>
  </si>
  <si>
    <t>5202023112770008</t>
  </si>
  <si>
    <t>SYAHRAL MARUF</t>
  </si>
  <si>
    <t>ASRHI ANANDA</t>
  </si>
  <si>
    <t>BUTCHER</t>
  </si>
  <si>
    <t>ATIRA</t>
  </si>
  <si>
    <t>6408105010990003</t>
  </si>
  <si>
    <t>DESY ASMIRA</t>
  </si>
  <si>
    <t>OFFICE GIRL</t>
  </si>
  <si>
    <t>6408154111950002</t>
  </si>
  <si>
    <t>ERNESTIN Y KOPONG</t>
  </si>
  <si>
    <t>5309015107990002</t>
  </si>
  <si>
    <t xml:space="preserve">ABDUL RAHMAN </t>
  </si>
  <si>
    <t>6403100112920002</t>
  </si>
  <si>
    <t>NIRWANA</t>
  </si>
  <si>
    <t>7602025607950001</t>
  </si>
  <si>
    <t>HERY PRIANTO</t>
  </si>
  <si>
    <t>6474011401690003</t>
  </si>
  <si>
    <t>SUARNI</t>
  </si>
  <si>
    <t>OG OFFICE</t>
  </si>
  <si>
    <t>7307034501900003</t>
  </si>
  <si>
    <t>7308130205960002</t>
  </si>
  <si>
    <t>MILA MUTIARANI</t>
  </si>
  <si>
    <t>3175055307991002</t>
  </si>
  <si>
    <t>ANDI ASDAR SUHLI</t>
  </si>
  <si>
    <t>7372042602950003</t>
  </si>
  <si>
    <t>ERICA CARINDA MS</t>
  </si>
  <si>
    <t>6402036603950001</t>
  </si>
  <si>
    <t>YULIANA LIN</t>
  </si>
  <si>
    <t>6408104505920001</t>
  </si>
  <si>
    <t>JOHARIYAH</t>
  </si>
  <si>
    <t>6408155303970002</t>
  </si>
  <si>
    <t>ANSAR</t>
  </si>
  <si>
    <t>6408163112660008</t>
  </si>
  <si>
    <t xml:space="preserve">AL MUBARID </t>
  </si>
  <si>
    <t>3301140804911004</t>
  </si>
  <si>
    <t>ASMIL</t>
  </si>
  <si>
    <t>GARDENER</t>
  </si>
  <si>
    <t>7315122204940003</t>
  </si>
  <si>
    <t>IIN RISWANA</t>
  </si>
  <si>
    <t>6408106412980001</t>
  </si>
  <si>
    <t>SANUSI</t>
  </si>
  <si>
    <t>RISDALIAH</t>
  </si>
  <si>
    <t>7313022308840001</t>
  </si>
  <si>
    <t>LA JUMAHIDI</t>
  </si>
  <si>
    <t>6408123105880002</t>
  </si>
  <si>
    <t>RISWANDI</t>
  </si>
  <si>
    <t>7311062107970002</t>
  </si>
  <si>
    <t>ERVAN PRATAMA</t>
  </si>
  <si>
    <t>7322111502970003</t>
  </si>
  <si>
    <t>ALIAS</t>
  </si>
  <si>
    <t>7324080712930003</t>
  </si>
  <si>
    <t>SURIANSYAH</t>
  </si>
  <si>
    <t>NUTRITIONIST</t>
  </si>
  <si>
    <t>7602010208890001</t>
  </si>
  <si>
    <t>ARHANUDDIN</t>
  </si>
  <si>
    <t>7307080911960000</t>
  </si>
  <si>
    <t>PERGIAWAN</t>
  </si>
  <si>
    <t>GS AREA</t>
  </si>
  <si>
    <t>7324071006980003</t>
  </si>
  <si>
    <t>AKMAL</t>
  </si>
  <si>
    <t>7307080202980003</t>
  </si>
  <si>
    <t>SALMAH</t>
  </si>
  <si>
    <t>7312027112790021</t>
  </si>
  <si>
    <t>A. DARMAWANSYAH</t>
  </si>
  <si>
    <t>6408100104000002</t>
  </si>
  <si>
    <t>YULIANA</t>
  </si>
  <si>
    <t>6408106307990002</t>
  </si>
  <si>
    <t>JUMRIANI</t>
  </si>
  <si>
    <t>7303015912970002</t>
  </si>
  <si>
    <t>AGUS RIADI</t>
  </si>
  <si>
    <t>ROSDA ULFA</t>
  </si>
  <si>
    <t>SYAHRIL</t>
  </si>
  <si>
    <t>6408141109900001</t>
  </si>
  <si>
    <t>FITRI HANDAYANI</t>
  </si>
  <si>
    <t>6402174912990001</t>
  </si>
  <si>
    <t>TOMMY Y.I.P.B</t>
  </si>
  <si>
    <t>KAMBE</t>
  </si>
  <si>
    <t>CANDRA HADI W.</t>
  </si>
  <si>
    <t>6472041605970001</t>
  </si>
  <si>
    <t>ARDI</t>
  </si>
  <si>
    <t>HELPER GALON</t>
  </si>
  <si>
    <t>64081102912990001</t>
  </si>
  <si>
    <t>SUNARNI</t>
  </si>
  <si>
    <t>7315045306830001</t>
  </si>
  <si>
    <t>LA JARWIN</t>
  </si>
  <si>
    <t>6472042504010008</t>
  </si>
  <si>
    <t>WAHYUDIN</t>
  </si>
  <si>
    <t>OFFICE BOY</t>
  </si>
  <si>
    <t>SUMARINTO</t>
  </si>
  <si>
    <t>900917231195</t>
  </si>
  <si>
    <t>SMU-003</t>
  </si>
  <si>
    <t>SMU-001</t>
  </si>
  <si>
    <t>SMU-004</t>
  </si>
  <si>
    <t>SMU-002</t>
  </si>
  <si>
    <t>ADI SAPUTRA</t>
  </si>
  <si>
    <t>INDRA SUHENDRA</t>
  </si>
  <si>
    <t>MIRZA RIDHA</t>
  </si>
  <si>
    <t>EDI RAYUDI</t>
  </si>
  <si>
    <t>6472061909870002</t>
  </si>
  <si>
    <t>6472061408690001</t>
  </si>
  <si>
    <t>WINARDI</t>
  </si>
  <si>
    <t>6402031508670004</t>
  </si>
  <si>
    <t>MUHAMMAD IBNU SOLICH</t>
  </si>
  <si>
    <t>WELLI</t>
  </si>
  <si>
    <t>SIRUL</t>
  </si>
  <si>
    <t>RIAMIN</t>
  </si>
  <si>
    <t>SUPRIYONO</t>
  </si>
  <si>
    <t>SUARDI</t>
  </si>
  <si>
    <t>MUHAMMAD PAINEN</t>
  </si>
  <si>
    <t>ARNI</t>
  </si>
  <si>
    <t>SLAMET MULYANTO</t>
  </si>
  <si>
    <t>HAMKA</t>
  </si>
  <si>
    <t>AJRAN SUKRAN</t>
  </si>
  <si>
    <t>721017150449</t>
  </si>
  <si>
    <t>SMP-001</t>
  </si>
  <si>
    <t>SMP-002</t>
  </si>
  <si>
    <t>SMP-003</t>
  </si>
  <si>
    <t>SMP-004</t>
  </si>
  <si>
    <t>SMP-005</t>
  </si>
  <si>
    <t>SMP-006</t>
  </si>
  <si>
    <t>SMP-007</t>
  </si>
  <si>
    <t>SMP-008</t>
  </si>
  <si>
    <t>SMP-009</t>
  </si>
  <si>
    <t>SMP-010</t>
  </si>
  <si>
    <t>SMP-011</t>
  </si>
  <si>
    <t>SMP-012</t>
  </si>
  <si>
    <t>SMP-013</t>
  </si>
  <si>
    <t>SMP-014</t>
  </si>
  <si>
    <t>SMP-015</t>
  </si>
  <si>
    <t>SMP-016</t>
  </si>
  <si>
    <t>FRAYITNO</t>
  </si>
  <si>
    <t>6471021502830001</t>
  </si>
  <si>
    <t>HALIDYANSYAH</t>
  </si>
  <si>
    <t>6471051102730002</t>
  </si>
  <si>
    <t>SYAKIR</t>
  </si>
  <si>
    <t>730708308750002</t>
  </si>
  <si>
    <t>ANDI ARHAM</t>
  </si>
  <si>
    <t>7315120507940000</t>
  </si>
  <si>
    <t>6408053112880022</t>
  </si>
  <si>
    <t>MOH. ALI</t>
  </si>
  <si>
    <t>7315121706970000</t>
  </si>
  <si>
    <t>SURYANA</t>
  </si>
  <si>
    <t>6408165412900003</t>
  </si>
  <si>
    <t>KAHARUDDIN</t>
  </si>
  <si>
    <t>7307081606830000</t>
  </si>
  <si>
    <t>MISRAN</t>
  </si>
  <si>
    <t>6471012607910001</t>
  </si>
  <si>
    <t>KARDIANTO</t>
  </si>
  <si>
    <t>6408161008890002</t>
  </si>
  <si>
    <t>AHMAD GHOZALI</t>
  </si>
  <si>
    <t>647220101930006</t>
  </si>
  <si>
    <t>RASDI</t>
  </si>
  <si>
    <t>7403231508930001</t>
  </si>
  <si>
    <t>ABDUL GONI</t>
  </si>
  <si>
    <t>3329120910710001</t>
  </si>
  <si>
    <t>MUH. ZUBAIR</t>
  </si>
  <si>
    <t>7315031306850001</t>
  </si>
  <si>
    <t>WAHYUDI B.</t>
  </si>
  <si>
    <t>6303051004750013</t>
  </si>
  <si>
    <t>MARTINUS TANGGO</t>
  </si>
  <si>
    <t>6472062603730000</t>
  </si>
  <si>
    <t>ABDUL ANWAR</t>
  </si>
  <si>
    <t xml:space="preserve">BUSTAN </t>
  </si>
  <si>
    <t>7307081101930004</t>
  </si>
  <si>
    <t>AHLUL NAZA</t>
  </si>
  <si>
    <t>7315122906970002</t>
  </si>
  <si>
    <t>SELPIANUS SENO</t>
  </si>
  <si>
    <t>MAHENDRA LESTARI</t>
  </si>
  <si>
    <t>6409041808940002</t>
  </si>
  <si>
    <t>M. TASBIH</t>
  </si>
  <si>
    <t>7408033008870001</t>
  </si>
  <si>
    <t>1218112406960000</t>
  </si>
  <si>
    <t>RIZQI ROMADHON</t>
  </si>
  <si>
    <t>6409041902940002</t>
  </si>
  <si>
    <t>73155111804990001</t>
  </si>
  <si>
    <t>SOFIAN</t>
  </si>
  <si>
    <t>RISKI ADITYA Y</t>
  </si>
  <si>
    <t>7210143011970002</t>
  </si>
  <si>
    <t>ADAM MALIK</t>
  </si>
  <si>
    <t>ERIK ADITYA</t>
  </si>
  <si>
    <t>M. RAHMAT</t>
  </si>
  <si>
    <t>MASMUDI</t>
  </si>
  <si>
    <t>M. NASIM HAMID</t>
  </si>
  <si>
    <t>897081930531</t>
  </si>
  <si>
    <t>RPJ-006</t>
  </si>
  <si>
    <t>RPJ-002</t>
  </si>
  <si>
    <t>RPJ-028</t>
  </si>
  <si>
    <t>RPJ-007</t>
  </si>
  <si>
    <t>RPJ-008</t>
  </si>
  <si>
    <t>RPJ-009</t>
  </si>
  <si>
    <t>RPJ-010</t>
  </si>
  <si>
    <t>RPJ-011</t>
  </si>
  <si>
    <t>RPJ-012</t>
  </si>
  <si>
    <t>RPJ-014</t>
  </si>
  <si>
    <t>RPJ-015</t>
  </si>
  <si>
    <t>RPJ-016</t>
  </si>
  <si>
    <t>RPJ-001</t>
  </si>
  <si>
    <t>RPJ-017</t>
  </si>
  <si>
    <t>RPJ-019</t>
  </si>
  <si>
    <t>RPJ-020</t>
  </si>
  <si>
    <t>RPJ-023</t>
  </si>
  <si>
    <t>RPJ-025</t>
  </si>
  <si>
    <t>RPJ-026</t>
  </si>
  <si>
    <t>RPJ-027</t>
  </si>
  <si>
    <t>RPJ-029</t>
  </si>
  <si>
    <t>RPJ-030</t>
  </si>
  <si>
    <t>RPJ-031</t>
  </si>
  <si>
    <t>RPJ-032</t>
  </si>
  <si>
    <t>RPJ-033</t>
  </si>
  <si>
    <t xml:space="preserve">BUS </t>
  </si>
  <si>
    <t>BUS, ELF</t>
  </si>
  <si>
    <t xml:space="preserve">ELF </t>
  </si>
  <si>
    <t>TIDAK MCU</t>
  </si>
  <si>
    <t>ASRUL SANI</t>
  </si>
  <si>
    <t>SAKARUDDIN</t>
  </si>
  <si>
    <t>6408101009810003</t>
  </si>
  <si>
    <t>LUKMAN</t>
  </si>
  <si>
    <t>7308131404900001</t>
  </si>
  <si>
    <t>MARTHEN KADI</t>
  </si>
  <si>
    <t>KEPALA LOGISTIK</t>
  </si>
  <si>
    <t>6472042807750004</t>
  </si>
  <si>
    <t>TAKDIR</t>
  </si>
  <si>
    <t>8322031704860004</t>
  </si>
  <si>
    <t>ABDUL MUIN</t>
  </si>
  <si>
    <t>7317171312930003</t>
  </si>
  <si>
    <t>MARDI RUSTIN</t>
  </si>
  <si>
    <t>7472021204820004</t>
  </si>
  <si>
    <t>AL IMRAN</t>
  </si>
  <si>
    <t>732211121275004</t>
  </si>
  <si>
    <t>ISMAIL ARIS</t>
  </si>
  <si>
    <t>1506012510900001</t>
  </si>
  <si>
    <t>AERLANGGA PRANATA</t>
  </si>
  <si>
    <t>DENIS PASA</t>
  </si>
  <si>
    <t>7326062405890001</t>
  </si>
  <si>
    <t>ABDURRAHMAN</t>
  </si>
  <si>
    <t>5271050909680006</t>
  </si>
  <si>
    <t>HAPID</t>
  </si>
  <si>
    <t>7308230107940119</t>
  </si>
  <si>
    <t>I GEDE SADIYANATA</t>
  </si>
  <si>
    <t>6408101904770001</t>
  </si>
  <si>
    <t>ROMI ROMBE PAYUNG</t>
  </si>
  <si>
    <t>7318201909940002</t>
  </si>
  <si>
    <t>SAJIDIN</t>
  </si>
  <si>
    <t>5205073012840006</t>
  </si>
  <si>
    <t>REGINALDO PALIMBONG</t>
  </si>
  <si>
    <t>73183112049400001</t>
  </si>
  <si>
    <t>AMAR</t>
  </si>
  <si>
    <t>9207082108850001</t>
  </si>
  <si>
    <t>ANGGA MUNAWAR</t>
  </si>
  <si>
    <t>6408150507960002</t>
  </si>
  <si>
    <t>DESRIANTO USSA</t>
  </si>
  <si>
    <t>6471011505930004</t>
  </si>
  <si>
    <t>ALFONSUS PANG</t>
  </si>
  <si>
    <t>6408092208790002</t>
  </si>
  <si>
    <t>SUBINAN</t>
  </si>
  <si>
    <t>3504032103540003</t>
  </si>
  <si>
    <t>ANDHIKA INDRAYANA</t>
  </si>
  <si>
    <t>3504082705920001</t>
  </si>
  <si>
    <t>DEDIK KUNCAHYONO</t>
  </si>
  <si>
    <t>6301011707930003</t>
  </si>
  <si>
    <t>7317211802010001</t>
  </si>
  <si>
    <t>WIDODO</t>
  </si>
  <si>
    <t>6472052505840015</t>
  </si>
  <si>
    <t>HARTINA</t>
  </si>
  <si>
    <t>6408136910950001</t>
  </si>
  <si>
    <t>SAEMAN</t>
  </si>
  <si>
    <t>640804018570005</t>
  </si>
  <si>
    <t>7308061001680001</t>
  </si>
  <si>
    <t>SABIR MASSORA</t>
  </si>
  <si>
    <t>7318121704930001</t>
  </si>
  <si>
    <t>TEGUH WICAKSONO</t>
  </si>
  <si>
    <t>3215032811900007</t>
  </si>
  <si>
    <t>ERICK CHANDRA</t>
  </si>
  <si>
    <t>6171031212910001</t>
  </si>
  <si>
    <t>JUNAIDI</t>
  </si>
  <si>
    <t>RAHIM</t>
  </si>
  <si>
    <t>ASWAN MONGAN</t>
  </si>
  <si>
    <t>7324100707970000</t>
  </si>
  <si>
    <t>BASUKI</t>
  </si>
  <si>
    <t>3324052004780001</t>
  </si>
  <si>
    <t>KORFINUS AVELINUS</t>
  </si>
  <si>
    <t>MURSALIM</t>
  </si>
  <si>
    <t>7308262712820001</t>
  </si>
  <si>
    <t>JOKO PRASETYO</t>
  </si>
  <si>
    <t>6403092804790001</t>
  </si>
  <si>
    <t>USMAN KAO</t>
  </si>
  <si>
    <t>6472010304800002</t>
  </si>
  <si>
    <t>JEFRI PARANGGAI</t>
  </si>
  <si>
    <t>7318022604990001</t>
  </si>
  <si>
    <t>ILBER BONGA LAKELANGI</t>
  </si>
  <si>
    <t>7318021209870001</t>
  </si>
  <si>
    <t>NAZMUDIN RAIS</t>
  </si>
  <si>
    <t>6402142505810003</t>
  </si>
  <si>
    <t>YUSRAN</t>
  </si>
  <si>
    <t>6408120201830001</t>
  </si>
  <si>
    <t>MUHAMMAD YASIN</t>
  </si>
  <si>
    <t>YOHANES JANDO</t>
  </si>
  <si>
    <t>6408100301920001</t>
  </si>
  <si>
    <t>HERNIATI</t>
  </si>
  <si>
    <t>7314054208960004</t>
  </si>
  <si>
    <t>FRENGKY KONDO PASAMBE</t>
  </si>
  <si>
    <t>7318052302950002</t>
  </si>
  <si>
    <t>FIRDAUS NUR</t>
  </si>
  <si>
    <t>6474010909950007</t>
  </si>
  <si>
    <t>HAMSYAH</t>
  </si>
  <si>
    <t>647206500280014</t>
  </si>
  <si>
    <t>ALEXANDER BATTO</t>
  </si>
  <si>
    <t>7318382005940001</t>
  </si>
  <si>
    <t>DONITSEN SIMANGUNSONG</t>
  </si>
  <si>
    <t>1201180903890001</t>
  </si>
  <si>
    <t>NASRIBAN</t>
  </si>
  <si>
    <t>7322032805820002</t>
  </si>
  <si>
    <t>DESNAL SAMBARA</t>
  </si>
  <si>
    <t>7373031612960002</t>
  </si>
  <si>
    <t>SAHRUL BADRIANSYAH</t>
  </si>
  <si>
    <t>6408102512820003</t>
  </si>
  <si>
    <t>JAJANG ANJASMARA</t>
  </si>
  <si>
    <t>6408100101930001</t>
  </si>
  <si>
    <t>HAMZAH</t>
  </si>
  <si>
    <t>7302070510810004</t>
  </si>
  <si>
    <t>FIRMAN BAROKAH</t>
  </si>
  <si>
    <t>6408100101940001</t>
  </si>
  <si>
    <t>GEDE WARDANU</t>
  </si>
  <si>
    <t>6408101101910000</t>
  </si>
  <si>
    <t>CANDRA TADINOYO P</t>
  </si>
  <si>
    <t>6409010702950001</t>
  </si>
  <si>
    <t>PIPIT CUANDI</t>
  </si>
  <si>
    <t>6372060810940001</t>
  </si>
  <si>
    <t>7307022807920002</t>
  </si>
  <si>
    <t>JAYADI</t>
  </si>
  <si>
    <t>7311040607850001</t>
  </si>
  <si>
    <t>ANDRIAN</t>
  </si>
  <si>
    <t>7326192308900001</t>
  </si>
  <si>
    <t>NALPI TONDA</t>
  </si>
  <si>
    <t>7326120911960002</t>
  </si>
  <si>
    <t>7373022811970003</t>
  </si>
  <si>
    <t>WENDI APRIYANTO</t>
  </si>
  <si>
    <t>3329061704920004</t>
  </si>
  <si>
    <t>FREDY</t>
  </si>
  <si>
    <t>6474031902830002</t>
  </si>
  <si>
    <t>AMRI</t>
  </si>
  <si>
    <t>7322031605890003</t>
  </si>
  <si>
    <t>RUBIAT</t>
  </si>
  <si>
    <t>6408054406840002</t>
  </si>
  <si>
    <t>ARI IRAWAN</t>
  </si>
  <si>
    <t>6408052803950001</t>
  </si>
  <si>
    <t>MUH. ARDI</t>
  </si>
  <si>
    <t>6408101512890002</t>
  </si>
  <si>
    <t>AGUNG PRAYITNO</t>
  </si>
  <si>
    <t>3315032702990000</t>
  </si>
  <si>
    <t>DANIEL LATIANG</t>
  </si>
  <si>
    <t>6472041611770005</t>
  </si>
  <si>
    <t>KADRI S.</t>
  </si>
  <si>
    <t>7371110212920005</t>
  </si>
  <si>
    <t>AGUS SALIM</t>
  </si>
  <si>
    <t>7316050808970001</t>
  </si>
  <si>
    <t>6408102210960001</t>
  </si>
  <si>
    <t>ADI PRANS</t>
  </si>
  <si>
    <t>7315050101800029</t>
  </si>
  <si>
    <t>SYAHRUL BAKRI</t>
  </si>
  <si>
    <t>6402051105000000</t>
  </si>
  <si>
    <t>MUSLYADY RAMMANG</t>
  </si>
  <si>
    <t>6408042005860006</t>
  </si>
  <si>
    <t>HUSEN ALANA</t>
  </si>
  <si>
    <t>3513220507930000</t>
  </si>
  <si>
    <t>JEN AHMAD LAGA</t>
  </si>
  <si>
    <t>6474012007780004</t>
  </si>
  <si>
    <t>ABDUL TOYIB</t>
  </si>
  <si>
    <t>6408092006970001</t>
  </si>
  <si>
    <t>RICALDO LAMBE'</t>
  </si>
  <si>
    <t>7318110701970001</t>
  </si>
  <si>
    <t>RIKARDUS GAE</t>
  </si>
  <si>
    <t>6408150702930001</t>
  </si>
  <si>
    <t>MUHAMMAD FAJAR</t>
  </si>
  <si>
    <t>7317080104940002</t>
  </si>
  <si>
    <t>YOHANES ULI</t>
  </si>
  <si>
    <t>7318230108910003</t>
  </si>
  <si>
    <t>RIHCI SANGGONA</t>
  </si>
  <si>
    <t>6408041105960006</t>
  </si>
  <si>
    <t>BAYU ANGGARA</t>
  </si>
  <si>
    <t>7308210701920005</t>
  </si>
  <si>
    <t>AKHYARUL IKHSAN</t>
  </si>
  <si>
    <t>7324052103980001</t>
  </si>
  <si>
    <t>BURHAN</t>
  </si>
  <si>
    <t>7315040507820008</t>
  </si>
  <si>
    <t>ARWIN</t>
  </si>
  <si>
    <t>7311060507930002</t>
  </si>
  <si>
    <t>M. SUTAR FAHRUDDIN</t>
  </si>
  <si>
    <t>6408101207940001</t>
  </si>
  <si>
    <t>SUMARDI</t>
  </si>
  <si>
    <t>SUPER BUTTU BULAWAN</t>
  </si>
  <si>
    <t>7318022012960001</t>
  </si>
  <si>
    <t>AGUS KHAERUDIN</t>
  </si>
  <si>
    <t>1805111206820006</t>
  </si>
  <si>
    <t>NUR AFSAL</t>
  </si>
  <si>
    <t>7402370107950001</t>
  </si>
  <si>
    <t>FIRMANSYAH</t>
  </si>
  <si>
    <t>6408101806940002</t>
  </si>
  <si>
    <t>BADARUDDIN</t>
  </si>
  <si>
    <t>6474021603800000</t>
  </si>
  <si>
    <t>BUDI WIDODO</t>
  </si>
  <si>
    <t>3315131510880000</t>
  </si>
  <si>
    <t>7311060101880001</t>
  </si>
  <si>
    <t>ERWIN OKAN WIJAYA</t>
  </si>
  <si>
    <t>7313101010930005</t>
  </si>
  <si>
    <t>FERDINAN DUA PADANG</t>
  </si>
  <si>
    <t>6408042606920007</t>
  </si>
  <si>
    <t>ISBAR</t>
  </si>
  <si>
    <t>7317160502970001</t>
  </si>
  <si>
    <t>6403121101810001</t>
  </si>
  <si>
    <t>TANOD FRANS JENLY LEWU</t>
  </si>
  <si>
    <t>7106011511950000</t>
  </si>
  <si>
    <t>JUMAHARUDDIN</t>
  </si>
  <si>
    <t>7324050907930001</t>
  </si>
  <si>
    <t>MUS MULYADI</t>
  </si>
  <si>
    <t>6408100308820000</t>
  </si>
  <si>
    <t>PAULUS PANGLOLI</t>
  </si>
  <si>
    <t>731612047920002</t>
  </si>
  <si>
    <t>RANI SURYADI</t>
  </si>
  <si>
    <t>6408102304930001</t>
  </si>
  <si>
    <t>RISKAWATIH</t>
  </si>
  <si>
    <t>7308136202000002</t>
  </si>
  <si>
    <t>SIMON SATTU</t>
  </si>
  <si>
    <t>6408041104910002</t>
  </si>
  <si>
    <t>SUGIANTO SINAGA</t>
  </si>
  <si>
    <t>1212091209900000</t>
  </si>
  <si>
    <t>7308212601790004</t>
  </si>
  <si>
    <t>SUHARTONO</t>
  </si>
  <si>
    <t>6408150304830001</t>
  </si>
  <si>
    <t>SUJARNO</t>
  </si>
  <si>
    <t>7316050502880003</t>
  </si>
  <si>
    <t>AKBAR</t>
  </si>
  <si>
    <t>NANANG KOSIM</t>
  </si>
  <si>
    <t>ANDI FAISAL</t>
  </si>
  <si>
    <t>MELKI</t>
  </si>
  <si>
    <t>DWI KRISTIANTO</t>
  </si>
  <si>
    <t>HERI RIMBAYANTO</t>
  </si>
  <si>
    <t>YOHANES SALOMBE</t>
  </si>
  <si>
    <t>6408040905790002</t>
  </si>
  <si>
    <t>JUSRI</t>
  </si>
  <si>
    <t>7308270501840001</t>
  </si>
  <si>
    <t>ANDAR PETER</t>
  </si>
  <si>
    <t>7317170909730002</t>
  </si>
  <si>
    <t>WAWAN ADI SANTOSO</t>
  </si>
  <si>
    <t>7602111606970001</t>
  </si>
  <si>
    <t>SULFI</t>
  </si>
  <si>
    <t>GUNAWAN MARTIN</t>
  </si>
  <si>
    <t>SLAMET</t>
  </si>
  <si>
    <t>HENDRA</t>
  </si>
  <si>
    <t>HASMADI</t>
  </si>
  <si>
    <t>YANUAR PURWADITA</t>
  </si>
  <si>
    <t>MUH. WAHID RAZAK</t>
  </si>
  <si>
    <t>EKA ADRYADI</t>
  </si>
  <si>
    <t>HAMIDA DAMIS</t>
  </si>
  <si>
    <t>ANHAR ANJANI</t>
  </si>
  <si>
    <t>ZWERRY BARONA ISVRICA</t>
  </si>
  <si>
    <t>MUHAMMAD ARIS</t>
  </si>
  <si>
    <t>AFRIANTO ALDI SALPANO</t>
  </si>
  <si>
    <t>M. KHOLYFATUR ROSIDIN</t>
  </si>
  <si>
    <t>931232460014</t>
  </si>
  <si>
    <t>751232460068</t>
  </si>
  <si>
    <t>790817230054</t>
  </si>
  <si>
    <t>950219310349</t>
  </si>
  <si>
    <t>861132460006</t>
  </si>
  <si>
    <t>891232460273</t>
  </si>
  <si>
    <t>930719310664</t>
  </si>
  <si>
    <t>800317201156</t>
  </si>
  <si>
    <t>881014350729</t>
  </si>
  <si>
    <t>880119310553</t>
  </si>
  <si>
    <t>1718181000800</t>
  </si>
  <si>
    <t>1723170600826</t>
  </si>
  <si>
    <t>960419310173</t>
  </si>
  <si>
    <t>810119380458</t>
  </si>
  <si>
    <t>951119310389</t>
  </si>
  <si>
    <t>930719430209</t>
  </si>
  <si>
    <t>9207193110882</t>
  </si>
  <si>
    <t>930432460309</t>
  </si>
  <si>
    <t>910419310656</t>
  </si>
  <si>
    <t>900919310365</t>
  </si>
  <si>
    <t>7900119310414</t>
  </si>
  <si>
    <t>880219310556</t>
  </si>
  <si>
    <t>761219380685</t>
  </si>
  <si>
    <t>KMP-070</t>
  </si>
  <si>
    <t>KMP-091</t>
  </si>
  <si>
    <t>KMP-068</t>
  </si>
  <si>
    <t>KMP-071</t>
  </si>
  <si>
    <t>KMP-035</t>
  </si>
  <si>
    <t>KMP-030</t>
  </si>
  <si>
    <t>KMP-069</t>
  </si>
  <si>
    <t>KMP-007</t>
  </si>
  <si>
    <t>KMP-008</t>
  </si>
  <si>
    <t>KMP-009</t>
  </si>
  <si>
    <t>KMP-010</t>
  </si>
  <si>
    <t>KMP-005</t>
  </si>
  <si>
    <t>KMP-078</t>
  </si>
  <si>
    <t>KMP-004</t>
  </si>
  <si>
    <t>KMP-067</t>
  </si>
  <si>
    <t>KMP-015</t>
  </si>
  <si>
    <t>KMP-017</t>
  </si>
  <si>
    <t>KMP-018</t>
  </si>
  <si>
    <t>KMP-019</t>
  </si>
  <si>
    <t>KMP-021</t>
  </si>
  <si>
    <t>KMP-022</t>
  </si>
  <si>
    <t>KMP-016</t>
  </si>
  <si>
    <t>KMP-006</t>
  </si>
  <si>
    <t>KMP-001</t>
  </si>
  <si>
    <t>KMP-066</t>
  </si>
  <si>
    <t>KMP-024</t>
  </si>
  <si>
    <t>KMP-025</t>
  </si>
  <si>
    <t>KMP-026</t>
  </si>
  <si>
    <t>KMP-027</t>
  </si>
  <si>
    <t>KMP-028</t>
  </si>
  <si>
    <t>KMP-036</t>
  </si>
  <si>
    <t>KMP-064</t>
  </si>
  <si>
    <t>KMP-065</t>
  </si>
  <si>
    <t>KMP-003</t>
  </si>
  <si>
    <t>KMP-050</t>
  </si>
  <si>
    <t>KMP-031</t>
  </si>
  <si>
    <t>KMP-032</t>
  </si>
  <si>
    <t>KMP-092</t>
  </si>
  <si>
    <t>KMP-033</t>
  </si>
  <si>
    <t>KMP-042</t>
  </si>
  <si>
    <t>KMP-034</t>
  </si>
  <si>
    <t>KMP-037</t>
  </si>
  <si>
    <t>KMP-038</t>
  </si>
  <si>
    <t>KMP-039</t>
  </si>
  <si>
    <t>KMP-040</t>
  </si>
  <si>
    <t>KMP-041</t>
  </si>
  <si>
    <t>KMP-043</t>
  </si>
  <si>
    <t>KMP-044</t>
  </si>
  <si>
    <t>KMP-063</t>
  </si>
  <si>
    <t>KMP-002</t>
  </si>
  <si>
    <t>KMP-014</t>
  </si>
  <si>
    <t>KMP-045</t>
  </si>
  <si>
    <t>KMP-013</t>
  </si>
  <si>
    <t>KMP-049</t>
  </si>
  <si>
    <t>KMP-046</t>
  </si>
  <si>
    <t>KMP-012</t>
  </si>
  <si>
    <t>KMP-051</t>
  </si>
  <si>
    <t>KMP-053</t>
  </si>
  <si>
    <t>KMP-048</t>
  </si>
  <si>
    <t>KMP-054</t>
  </si>
  <si>
    <t>KMP-052</t>
  </si>
  <si>
    <t>KMP-023</t>
  </si>
  <si>
    <t>KMP-055</t>
  </si>
  <si>
    <t>KMP-056</t>
  </si>
  <si>
    <t>KMP-057</t>
  </si>
  <si>
    <t>KMP-058</t>
  </si>
  <si>
    <t>KMP-059</t>
  </si>
  <si>
    <t>KMP-060</t>
  </si>
  <si>
    <t>KMP-061</t>
  </si>
  <si>
    <t>KMP-062</t>
  </si>
  <si>
    <t>KMP-072</t>
  </si>
  <si>
    <t>KMP-073</t>
  </si>
  <si>
    <t>KMP-080</t>
  </si>
  <si>
    <t>KMP-074</t>
  </si>
  <si>
    <t>KMP-075</t>
  </si>
  <si>
    <t>KMP-076</t>
  </si>
  <si>
    <t>KMP-077</t>
  </si>
  <si>
    <t>KMP-079</t>
  </si>
  <si>
    <t>KMP-087</t>
  </si>
  <si>
    <t>KMP-082</t>
  </si>
  <si>
    <t>KMP-084</t>
  </si>
  <si>
    <t>KMP-085</t>
  </si>
  <si>
    <t>KMP-086</t>
  </si>
  <si>
    <t>KMP-088</t>
  </si>
  <si>
    <t>KMP-089</t>
  </si>
  <si>
    <t>KMP-090</t>
  </si>
  <si>
    <t>KMP-093</t>
  </si>
  <si>
    <t>KMP-094</t>
  </si>
  <si>
    <t>KMP-095</t>
  </si>
  <si>
    <t>KMP-096</t>
  </si>
  <si>
    <t>KMP-097</t>
  </si>
  <si>
    <t>KMP-098</t>
  </si>
  <si>
    <t>KMP-099</t>
  </si>
  <si>
    <t>KMP-100</t>
  </si>
  <si>
    <t>KMP-102</t>
  </si>
  <si>
    <t>KMP-101</t>
  </si>
  <si>
    <t>KMP-103</t>
  </si>
  <si>
    <t>KMP-104</t>
  </si>
  <si>
    <t>KMP-105</t>
  </si>
  <si>
    <t>KMP-106</t>
  </si>
  <si>
    <t>KMP-107</t>
  </si>
  <si>
    <t>KMP-108</t>
  </si>
  <si>
    <t>KMP-109</t>
  </si>
  <si>
    <t>KMP-113</t>
  </si>
  <si>
    <t>KMP-110</t>
  </si>
  <si>
    <t>KMP-111</t>
  </si>
  <si>
    <t>KMP-112</t>
  </si>
  <si>
    <t>ELF</t>
  </si>
  <si>
    <t>11-Aug-18</t>
  </si>
  <si>
    <t>AHMAT FAISAL</t>
  </si>
  <si>
    <t>6408050105000001</t>
  </si>
  <si>
    <t>JASMIN</t>
  </si>
  <si>
    <t>FICKY HARUN</t>
  </si>
  <si>
    <t>ARDANIEL</t>
  </si>
  <si>
    <t>MENDAN LAWAI</t>
  </si>
  <si>
    <t>PEN-IN-204</t>
  </si>
  <si>
    <t>M. ANWAR</t>
  </si>
  <si>
    <t>ADMIN PLANT</t>
  </si>
  <si>
    <t>PEN-IN-207</t>
  </si>
  <si>
    <t>SUPARYONO</t>
  </si>
  <si>
    <t>PEN-IN-129</t>
  </si>
  <si>
    <t>6372050804750003</t>
  </si>
  <si>
    <t>M. ASMADI</t>
  </si>
  <si>
    <t>PEN-IN-016</t>
  </si>
  <si>
    <t>6408101812120000</t>
  </si>
  <si>
    <t>BINTARTO</t>
  </si>
  <si>
    <t>PEN-IN-177</t>
  </si>
  <si>
    <t>3520042908720002.</t>
  </si>
  <si>
    <t>HERI YISWANTORO</t>
  </si>
  <si>
    <t>HRGA</t>
  </si>
  <si>
    <t>PEN-IN-153</t>
  </si>
  <si>
    <t>3505152611830001</t>
  </si>
  <si>
    <t>INDRA TRI YUNIARTO</t>
  </si>
  <si>
    <t>PEN-IN-171</t>
  </si>
  <si>
    <t>3305191506960002.</t>
  </si>
  <si>
    <t>SUKATNO</t>
  </si>
  <si>
    <t>PEN-IN-045</t>
  </si>
  <si>
    <t>6408101206820001</t>
  </si>
  <si>
    <t>SUPRAPTO WIBOWO</t>
  </si>
  <si>
    <t>PEN-IN-050</t>
  </si>
  <si>
    <t>3578160703780000</t>
  </si>
  <si>
    <t>FERNANDES NAJA</t>
  </si>
  <si>
    <t>PEN-IN-022</t>
  </si>
  <si>
    <t>6310042601740000</t>
  </si>
  <si>
    <t>BAMBANG IRAWAN</t>
  </si>
  <si>
    <t>PEN-IN-014</t>
  </si>
  <si>
    <t>6206051312620001</t>
  </si>
  <si>
    <t>M. AGUS WIRIANTO</t>
  </si>
  <si>
    <t>PEN-IN-035</t>
  </si>
  <si>
    <t>5203072408970000</t>
  </si>
  <si>
    <t>FAHRUL</t>
  </si>
  <si>
    <t>PEN-IN-011</t>
  </si>
  <si>
    <t>6408052708740001</t>
  </si>
  <si>
    <t>SARGI</t>
  </si>
  <si>
    <t>PEN-IN-083</t>
  </si>
  <si>
    <t>3515090407620002</t>
  </si>
  <si>
    <t>MOCH TAUFIK ABIDIN</t>
  </si>
  <si>
    <t>PEN-IN-169</t>
  </si>
  <si>
    <t>3523070106900002.</t>
  </si>
  <si>
    <t>ANDI FIRMAN</t>
  </si>
  <si>
    <t>PEN-IN-033</t>
  </si>
  <si>
    <t>7308021503770000</t>
  </si>
  <si>
    <t>DEPIT PURNOMO</t>
  </si>
  <si>
    <t>TYRE CONT.</t>
  </si>
  <si>
    <t>PEN-IN-038</t>
  </si>
  <si>
    <t>3519060202950000</t>
  </si>
  <si>
    <t>M. ADDHA</t>
  </si>
  <si>
    <t>PEN-IN-174</t>
  </si>
  <si>
    <t>1275043010830005.</t>
  </si>
  <si>
    <t>TOPAN RAWING</t>
  </si>
  <si>
    <t>PEN-IN-025</t>
  </si>
  <si>
    <t>6503031307830001</t>
  </si>
  <si>
    <t>SENENTO</t>
  </si>
  <si>
    <t>PEN-IN-076</t>
  </si>
  <si>
    <t>3508062701680000</t>
  </si>
  <si>
    <t>FRANS H UMBAS</t>
  </si>
  <si>
    <t>MAICO MARPRIADI</t>
  </si>
  <si>
    <t>FUELMAN</t>
  </si>
  <si>
    <t>PEN-IN-047</t>
  </si>
  <si>
    <t>6408121903930000</t>
  </si>
  <si>
    <t>NUR SOLEH</t>
  </si>
  <si>
    <t>PEN-IN-051</t>
  </si>
  <si>
    <t>3516040504690000</t>
  </si>
  <si>
    <t>JANUAR AGUNG NUGRAHA</t>
  </si>
  <si>
    <t>PEN-IN-070</t>
  </si>
  <si>
    <t>6408120201970002</t>
  </si>
  <si>
    <t>FREDI MARKUS</t>
  </si>
  <si>
    <t>ADM. PLAN</t>
  </si>
  <si>
    <t>PEN-IN-026</t>
  </si>
  <si>
    <t>7326040706910000</t>
  </si>
  <si>
    <t>HADIONO</t>
  </si>
  <si>
    <t>PEN-IN-009</t>
  </si>
  <si>
    <t>3524060107880001</t>
  </si>
  <si>
    <t>FARIZAL</t>
  </si>
  <si>
    <t>ADM STORE</t>
  </si>
  <si>
    <t>PEN-IN-012</t>
  </si>
  <si>
    <t>6302091007820002</t>
  </si>
  <si>
    <t>PEN-IN-073</t>
  </si>
  <si>
    <t>5203023112890296</t>
  </si>
  <si>
    <t>JIHAN MANGANDE</t>
  </si>
  <si>
    <t>PEN-IN-027</t>
  </si>
  <si>
    <t>7326172107940000</t>
  </si>
  <si>
    <t>M. NURDIN</t>
  </si>
  <si>
    <t>PEN-IN-067</t>
  </si>
  <si>
    <t>6408151912920001</t>
  </si>
  <si>
    <t>RAKHMAT FEBRIYANTO</t>
  </si>
  <si>
    <t>ENVIRONTMAN</t>
  </si>
  <si>
    <t>PEN-IN-071</t>
  </si>
  <si>
    <t>6408120402930001</t>
  </si>
  <si>
    <t>AHMAD YANUAR</t>
  </si>
  <si>
    <t>PEN-IN-135</t>
  </si>
  <si>
    <t>6471041701950001.</t>
  </si>
  <si>
    <t>SETYO GUNAWAN</t>
  </si>
  <si>
    <t>PEN-IN-121</t>
  </si>
  <si>
    <t>6205022007850002</t>
  </si>
  <si>
    <t>PATRIA KOMATSU NUGROHO</t>
  </si>
  <si>
    <t>PEN-IN-113</t>
  </si>
  <si>
    <t>3311121406940001</t>
  </si>
  <si>
    <t>ARFA MADIL</t>
  </si>
  <si>
    <t>PEN-IN-190</t>
  </si>
  <si>
    <t>7317112808910002.</t>
  </si>
  <si>
    <t>ADI WIJAYA</t>
  </si>
  <si>
    <t>PEN-IN-188</t>
  </si>
  <si>
    <t>3217112202820004.</t>
  </si>
  <si>
    <t>MULYADI BIN MURSALIM</t>
  </si>
  <si>
    <t>PEN-IN-186</t>
  </si>
  <si>
    <t>7314081108880002.</t>
  </si>
  <si>
    <t>BURHANUDDIN</t>
  </si>
  <si>
    <t>PEN-IN-194</t>
  </si>
  <si>
    <t>7322010705900004.</t>
  </si>
  <si>
    <t>SIMON ALBERTH H</t>
  </si>
  <si>
    <t>PEN-IN-137</t>
  </si>
  <si>
    <t>6471050302760007</t>
  </si>
  <si>
    <t>GENDUT RISTIANTO</t>
  </si>
  <si>
    <t>PEN-IN-072</t>
  </si>
  <si>
    <t>3524061412800001</t>
  </si>
  <si>
    <t>DWI HERMAWAN</t>
  </si>
  <si>
    <t>PEN-IN-181</t>
  </si>
  <si>
    <t>3506150112750002.</t>
  </si>
  <si>
    <t>HERMAN JT</t>
  </si>
  <si>
    <t>PEN-IN-114</t>
  </si>
  <si>
    <t>5402171308880002</t>
  </si>
  <si>
    <t>MOHAMAD ALI SADIKIN</t>
  </si>
  <si>
    <t>PEN-IN-250</t>
  </si>
  <si>
    <t>3507130102820012.</t>
  </si>
  <si>
    <t>RONI TAMPANGALLO</t>
  </si>
  <si>
    <t>ELECTRICIAN</t>
  </si>
  <si>
    <t>PEN-IN-179</t>
  </si>
  <si>
    <t>6403031706700004</t>
  </si>
  <si>
    <t>HAIRIL HUTAGALUNG</t>
  </si>
  <si>
    <t>PEN-IN-184</t>
  </si>
  <si>
    <t>6474022806900001.</t>
  </si>
  <si>
    <t>ANDRI IRWANTO</t>
  </si>
  <si>
    <t>PEN-IN-141</t>
  </si>
  <si>
    <t>1407051007890004</t>
  </si>
  <si>
    <t>PEN-IN-008</t>
  </si>
  <si>
    <t>3578120407730004</t>
  </si>
  <si>
    <t>SALMAN ALFARIZI</t>
  </si>
  <si>
    <t>PEN-IN-151</t>
  </si>
  <si>
    <t>6207031806960002</t>
  </si>
  <si>
    <t>SALEH</t>
  </si>
  <si>
    <t>PEN-IN-084</t>
  </si>
  <si>
    <t>7308070504770002</t>
  </si>
  <si>
    <t>SULIADI</t>
  </si>
  <si>
    <t>PEN-IN-065</t>
  </si>
  <si>
    <t>6407101501850001</t>
  </si>
  <si>
    <t>M. ARFAN AFANDI</t>
  </si>
  <si>
    <t>PEN-IN-175</t>
  </si>
  <si>
    <t>3507312004960001.</t>
  </si>
  <si>
    <t>FIRDAUS</t>
  </si>
  <si>
    <t>PEN-IN-017</t>
  </si>
  <si>
    <t>6310041711870002</t>
  </si>
  <si>
    <t>I WAYAN YUDIAWAN</t>
  </si>
  <si>
    <t>PEN-IN-031</t>
  </si>
  <si>
    <t>DIDIK PRASETYO</t>
  </si>
  <si>
    <t>PEN-IN-044</t>
  </si>
  <si>
    <t>6408102609940001</t>
  </si>
  <si>
    <t>MUCHAMAD IRCHAM</t>
  </si>
  <si>
    <t>PEN-IN-173</t>
  </si>
  <si>
    <t>3301023112950003.</t>
  </si>
  <si>
    <t>JONO SUMITRO</t>
  </si>
  <si>
    <t>PEN-IN-057</t>
  </si>
  <si>
    <t>3505211710760002</t>
  </si>
  <si>
    <t>RIBERT PARHUSIP</t>
  </si>
  <si>
    <t>PEN-IN-019</t>
  </si>
  <si>
    <t>6409011003770007</t>
  </si>
  <si>
    <t>HAMSAH JAYADI</t>
  </si>
  <si>
    <t>PEN-IN-018</t>
  </si>
  <si>
    <t>6408100508950003</t>
  </si>
  <si>
    <t>AGUSTIAN KEKA'</t>
  </si>
  <si>
    <t>PEN-IN-096</t>
  </si>
  <si>
    <t>6408042908920002</t>
  </si>
  <si>
    <t>MASRUDDIN ASMIN</t>
  </si>
  <si>
    <t>PEN-IN-130</t>
  </si>
  <si>
    <t>6408042912740006</t>
  </si>
  <si>
    <t>UDI SUSILO</t>
  </si>
  <si>
    <t>PEN-IN-208</t>
  </si>
  <si>
    <t>3323093110810001.</t>
  </si>
  <si>
    <t>AGUS JUMALI</t>
  </si>
  <si>
    <t>PEN-IN-206</t>
  </si>
  <si>
    <t>6474022008820004.</t>
  </si>
  <si>
    <t>ISMAIL</t>
  </si>
  <si>
    <t>PEN-IN-036</t>
  </si>
  <si>
    <t>7603062505910002</t>
  </si>
  <si>
    <t>ANDI YUSLIANTO</t>
  </si>
  <si>
    <t>PEN-IN-134</t>
  </si>
  <si>
    <t>6408091711870002</t>
  </si>
  <si>
    <t>NASRUL</t>
  </si>
  <si>
    <t>PEN-IN-090</t>
  </si>
  <si>
    <t>7372031209740001</t>
  </si>
  <si>
    <t>IRAHMAD</t>
  </si>
  <si>
    <t>PEN-IN-107</t>
  </si>
  <si>
    <t>6402161402910002</t>
  </si>
  <si>
    <t>ABDUL AZIZ</t>
  </si>
  <si>
    <t>PEN-IN-128</t>
  </si>
  <si>
    <t>6474011001870008</t>
  </si>
  <si>
    <t>RIANTO BATO'</t>
  </si>
  <si>
    <t>PEN-IN-146</t>
  </si>
  <si>
    <t>7326102309930001</t>
  </si>
  <si>
    <t>FRANSISKUS FRANGKAK NERO</t>
  </si>
  <si>
    <t>PEN-IN-152</t>
  </si>
  <si>
    <t>6408102707900004</t>
  </si>
  <si>
    <t>AMZAH DWI SANTOSO</t>
  </si>
  <si>
    <t>PEN-IN-150</t>
  </si>
  <si>
    <t>6402163004920003</t>
  </si>
  <si>
    <t>ADE SUDARYONO</t>
  </si>
  <si>
    <t>PEN-IN-164</t>
  </si>
  <si>
    <t>3275071312900007.</t>
  </si>
  <si>
    <t>SYAHRUDDIN</t>
  </si>
  <si>
    <t>PEN-IN-148</t>
  </si>
  <si>
    <t>7314040909900003</t>
  </si>
  <si>
    <t>AHYANUDIN</t>
  </si>
  <si>
    <t>PEN-IN-104</t>
  </si>
  <si>
    <t>6408100905840001</t>
  </si>
  <si>
    <t>ROBERTHUS KLEMENSIUS ADHIYUSTAN</t>
  </si>
  <si>
    <t>PEN-IN-020</t>
  </si>
  <si>
    <t>6471052311880005</t>
  </si>
  <si>
    <t>PEN-IN-110</t>
  </si>
  <si>
    <t>7271010304850002</t>
  </si>
  <si>
    <t>RANDI SAPUTRA</t>
  </si>
  <si>
    <t>PEN-IN-024</t>
  </si>
  <si>
    <t>6402130712920002</t>
  </si>
  <si>
    <t>RUDI</t>
  </si>
  <si>
    <t>ADMIN TYRE</t>
  </si>
  <si>
    <t>PEN-IN-187</t>
  </si>
  <si>
    <t>7317160404940001.</t>
  </si>
  <si>
    <t>TOMAS BAWA KEDANG</t>
  </si>
  <si>
    <t>PEN-IN-162</t>
  </si>
  <si>
    <t>6474033112700011</t>
  </si>
  <si>
    <t>SAWAL</t>
  </si>
  <si>
    <t>PEN-IN-196</t>
  </si>
  <si>
    <t>JEFRI TANDI KAPANG</t>
  </si>
  <si>
    <t>PEN-IN-160</t>
  </si>
  <si>
    <t>7326192512800002</t>
  </si>
  <si>
    <t>YUDISTIRANDA</t>
  </si>
  <si>
    <t>PEN-IN-158</t>
  </si>
  <si>
    <t>6402171210900004</t>
  </si>
  <si>
    <t>PEN-IN-172</t>
  </si>
  <si>
    <t>6402050411730001.</t>
  </si>
  <si>
    <t>RUDIANTO</t>
  </si>
  <si>
    <t>PEN-IN-124</t>
  </si>
  <si>
    <t>7302102105870001</t>
  </si>
  <si>
    <t>TASRIADI</t>
  </si>
  <si>
    <t>PEN-IN-166</t>
  </si>
  <si>
    <t>9109012710890007.</t>
  </si>
  <si>
    <t>FEBRIO PARLINGGOMAN MANURUNG</t>
  </si>
  <si>
    <t>PEN-IN-182</t>
  </si>
  <si>
    <t>1212091102940003.</t>
  </si>
  <si>
    <t>HASRIADI</t>
  </si>
  <si>
    <t>PEN-IN-023</t>
  </si>
  <si>
    <t>6408042909910008</t>
  </si>
  <si>
    <t>IRWANDI</t>
  </si>
  <si>
    <t>PEN-IN-178</t>
  </si>
  <si>
    <t>7315062206950002.</t>
  </si>
  <si>
    <t>MUHAMMAD GUFRON</t>
  </si>
  <si>
    <t>PEN-IN-189</t>
  </si>
  <si>
    <t>6402042010930001.</t>
  </si>
  <si>
    <t>NANDA MURDIANTO</t>
  </si>
  <si>
    <t>PEN-IN-191</t>
  </si>
  <si>
    <t>3301030205960005.</t>
  </si>
  <si>
    <t>FERI SUPRIYANTO</t>
  </si>
  <si>
    <t>PEN-IN-125</t>
  </si>
  <si>
    <t>3524050705900003</t>
  </si>
  <si>
    <t>PEN-IN-218</t>
  </si>
  <si>
    <t>3503050401730001.</t>
  </si>
  <si>
    <t>PANDU CHARISMA</t>
  </si>
  <si>
    <t>PEN-IN-115</t>
  </si>
  <si>
    <t>3505181309880002</t>
  </si>
  <si>
    <t>EKO SULIADI</t>
  </si>
  <si>
    <t>PEN-IN-220</t>
  </si>
  <si>
    <t>3507500207820001.</t>
  </si>
  <si>
    <t>HERU SETIYAWAN</t>
  </si>
  <si>
    <t>PEN-IN-222</t>
  </si>
  <si>
    <t>3317140101940002.</t>
  </si>
  <si>
    <t>MUHAMMAD AZIZ ALAMSYAH</t>
  </si>
  <si>
    <t>PEN-IN-193</t>
  </si>
  <si>
    <t>3507270702920003.</t>
  </si>
  <si>
    <t>ASTON M. SIAGIAN</t>
  </si>
  <si>
    <t>PEN-IN-127</t>
  </si>
  <si>
    <t>3175060303560006</t>
  </si>
  <si>
    <t>NANANG LIYANTO</t>
  </si>
  <si>
    <t>PEN-IN-224</t>
  </si>
  <si>
    <t>3578060202840002.</t>
  </si>
  <si>
    <t>HERI RUHARDI</t>
  </si>
  <si>
    <t>SPV. PLAN</t>
  </si>
  <si>
    <t>PEN-IN-161</t>
  </si>
  <si>
    <t>6472031606690002</t>
  </si>
  <si>
    <t>PEN-IN-199</t>
  </si>
  <si>
    <t>3306100512780004.</t>
  </si>
  <si>
    <t>SARIPUDIN</t>
  </si>
  <si>
    <t>PEN-IN-197</t>
  </si>
  <si>
    <t>3207200405800004.</t>
  </si>
  <si>
    <t>PEPEN SUPRIYADI</t>
  </si>
  <si>
    <t>PEN-IN-203</t>
  </si>
  <si>
    <t>3204060301840003.</t>
  </si>
  <si>
    <t>YUDIE</t>
  </si>
  <si>
    <t>PEN-IN-201</t>
  </si>
  <si>
    <t>6202061104780003.</t>
  </si>
  <si>
    <t>MUHLIS SETIAWAN</t>
  </si>
  <si>
    <t>PEN-IN-230</t>
  </si>
  <si>
    <t>3321030703880002.</t>
  </si>
  <si>
    <t>SUBEKTI</t>
  </si>
  <si>
    <t>PEN-IN-013</t>
  </si>
  <si>
    <t>3506190106610006</t>
  </si>
  <si>
    <t>RAHMANTO EKO SAPUTRA</t>
  </si>
  <si>
    <t>PEN-IN-032</t>
  </si>
  <si>
    <t>2402060409890003</t>
  </si>
  <si>
    <t>JENJANG AMBAR WACHYUDI</t>
  </si>
  <si>
    <t>PEN-IN-122</t>
  </si>
  <si>
    <t>3301082302930004</t>
  </si>
  <si>
    <t>MUHLIS</t>
  </si>
  <si>
    <t>PEN-IN-226</t>
  </si>
  <si>
    <t>6402033112791027.</t>
  </si>
  <si>
    <t>ROMINIUS WEJOR</t>
  </si>
  <si>
    <t>JUVENTUS PEMBA</t>
  </si>
  <si>
    <t>PEN-IN-236</t>
  </si>
  <si>
    <t>6402072504820004.</t>
  </si>
  <si>
    <t>DEMIANUS</t>
  </si>
  <si>
    <t>PEN-IN-100</t>
  </si>
  <si>
    <t>6403063112850010</t>
  </si>
  <si>
    <t>HELBIN SIHOMBING</t>
  </si>
  <si>
    <t>PEN-IN-144</t>
  </si>
  <si>
    <t>6309062108730007</t>
  </si>
  <si>
    <t>DARWIS HANAFI</t>
  </si>
  <si>
    <t>PEN-IN-108</t>
  </si>
  <si>
    <t>6408102711850001</t>
  </si>
  <si>
    <t>FERI ANDRIAWAN</t>
  </si>
  <si>
    <t>PEN-IN-234</t>
  </si>
  <si>
    <t>6408101503930001.</t>
  </si>
  <si>
    <t>ROMANSYAH</t>
  </si>
  <si>
    <t>PEN-IN-046</t>
  </si>
  <si>
    <t>6408100610900002</t>
  </si>
  <si>
    <t>UDIN</t>
  </si>
  <si>
    <t>PEN-IN-242</t>
  </si>
  <si>
    <t>6408041804880009.</t>
  </si>
  <si>
    <t>DENI SUNARYA</t>
  </si>
  <si>
    <t>PEN-IN-094</t>
  </si>
  <si>
    <t>6408111403880001</t>
  </si>
  <si>
    <t>TUMBUH SETIAWAN</t>
  </si>
  <si>
    <t>PEN-IN-213</t>
  </si>
  <si>
    <t>3308182208910001.</t>
  </si>
  <si>
    <t>YULIYANTO</t>
  </si>
  <si>
    <t>PEN-IN-106</t>
  </si>
  <si>
    <t>3329101007760008</t>
  </si>
  <si>
    <t>AHMAD LUTFI ALFA M.</t>
  </si>
  <si>
    <t>PEN-IN-240</t>
  </si>
  <si>
    <t>6472030503930010.</t>
  </si>
  <si>
    <t>SANDE DAVIT BLT</t>
  </si>
  <si>
    <t>PEN-IN-246</t>
  </si>
  <si>
    <t>3204052606880011.</t>
  </si>
  <si>
    <t>JP VICTOR BANGKIT TRIATMOJO</t>
  </si>
  <si>
    <t>PEN-IN-215</t>
  </si>
  <si>
    <t>3573012305910009</t>
  </si>
  <si>
    <t>PUJI HARIANTO</t>
  </si>
  <si>
    <t>PEN-IN-209</t>
  </si>
  <si>
    <t>6372030111770002</t>
  </si>
  <si>
    <t>NASER MARTEN</t>
  </si>
  <si>
    <t>PEN-IN-238</t>
  </si>
  <si>
    <t>7326141010930003.</t>
  </si>
  <si>
    <t>INDRA SAPUTRA</t>
  </si>
  <si>
    <t>PEN-IN-217</t>
  </si>
  <si>
    <t>3518132102920001.</t>
  </si>
  <si>
    <t>HINDRA AKSA PUTRA</t>
  </si>
  <si>
    <t>PEN-IN-219</t>
  </si>
  <si>
    <t>3505202309990001.</t>
  </si>
  <si>
    <t>MUH. ALFAYED</t>
  </si>
  <si>
    <t>PEN-IN-221</t>
  </si>
  <si>
    <t>7373093009880002.</t>
  </si>
  <si>
    <t>DIOS SIJABAT</t>
  </si>
  <si>
    <t>PEN-IN-248</t>
  </si>
  <si>
    <t>1208240812940001.</t>
  </si>
  <si>
    <t>GUNAWAN EKO PRASTYO</t>
  </si>
  <si>
    <t>PEN-IN-235</t>
  </si>
  <si>
    <t>3317010912930001.</t>
  </si>
  <si>
    <t>I MADE DUWI SUPARTA</t>
  </si>
  <si>
    <t>TOOLS KEEPER</t>
  </si>
  <si>
    <t>PEN -IN-223</t>
  </si>
  <si>
    <t>6408100202980002.</t>
  </si>
  <si>
    <t>MOH. RIDWAN A.P</t>
  </si>
  <si>
    <t>PEN-IN-041</t>
  </si>
  <si>
    <t>6401040101550000</t>
  </si>
  <si>
    <t>MUSHOWWIR WALDI</t>
  </si>
  <si>
    <t>PEN-IN-252</t>
  </si>
  <si>
    <t>6472011804920002.</t>
  </si>
  <si>
    <t>ALVAN MAIRUDDY</t>
  </si>
  <si>
    <t>PEN-IN-237</t>
  </si>
  <si>
    <t>3325100911930001.</t>
  </si>
  <si>
    <t>AHMAD TOMO</t>
  </si>
  <si>
    <t>PEN-IN-030</t>
  </si>
  <si>
    <t>SYAMSUDIN</t>
  </si>
  <si>
    <t>CAMP. WORKER</t>
  </si>
  <si>
    <t>PEN-IN-163</t>
  </si>
  <si>
    <t>6408103112780005</t>
  </si>
  <si>
    <t>TUAH</t>
  </si>
  <si>
    <t>PEN-IN-049</t>
  </si>
  <si>
    <t>6202051308810001</t>
  </si>
  <si>
    <t>SYARIF SURACHMAN</t>
  </si>
  <si>
    <t>PEN-IN-170</t>
  </si>
  <si>
    <t>6403093004920001.</t>
  </si>
  <si>
    <t>TOBING HARIANTO</t>
  </si>
  <si>
    <t>PEN-IN-159</t>
  </si>
  <si>
    <t>6204030712960001</t>
  </si>
  <si>
    <t>ULUL ALBAB</t>
  </si>
  <si>
    <t>PEN-IN-133</t>
  </si>
  <si>
    <t>3323040507890003</t>
  </si>
  <si>
    <t>WAHYU SUPRIYANTO</t>
  </si>
  <si>
    <t>PEN-IN-155</t>
  </si>
  <si>
    <t>3578062604810003</t>
  </si>
  <si>
    <t>YAHYA</t>
  </si>
  <si>
    <t>ADM. PROD</t>
  </si>
  <si>
    <t>PEN-IN-147</t>
  </si>
  <si>
    <t>7305030105920001</t>
  </si>
  <si>
    <t>YAN LOLO</t>
  </si>
  <si>
    <t>PEN-IN-120</t>
  </si>
  <si>
    <t>6408040802880012</t>
  </si>
  <si>
    <t>HERMANSYAH</t>
  </si>
  <si>
    <t>6408090510840001</t>
  </si>
  <si>
    <t>ADI LUKITO</t>
  </si>
  <si>
    <t>3507052005810006</t>
  </si>
  <si>
    <t>HILARIUS GHALE</t>
  </si>
  <si>
    <t>6473010505940004</t>
  </si>
  <si>
    <t>RIO ROMBE DATU</t>
  </si>
  <si>
    <t>7326011405910002</t>
  </si>
  <si>
    <t>MIFTAH AZIS</t>
  </si>
  <si>
    <t>3329143103970004</t>
  </si>
  <si>
    <t>6403041902850001</t>
  </si>
  <si>
    <t>MOCH SAIFUL ANWAR</t>
  </si>
  <si>
    <t>3507240605990001</t>
  </si>
  <si>
    <t>HARIANTO</t>
  </si>
  <si>
    <t>7322021301860008</t>
  </si>
  <si>
    <t>SAID ARDIANSYAH</t>
  </si>
  <si>
    <t>M. RAHMAD SALEH</t>
  </si>
  <si>
    <t>WASHINGMAN</t>
  </si>
  <si>
    <t>RISQI HIDAYAT</t>
  </si>
  <si>
    <t>ROHIM</t>
  </si>
  <si>
    <t>6408102804010003</t>
  </si>
  <si>
    <t>ADI ASHADI BAHARUDDIN</t>
  </si>
  <si>
    <t>6473031905790005</t>
  </si>
  <si>
    <t>940517231058.</t>
  </si>
  <si>
    <t>820422363193</t>
  </si>
  <si>
    <t>780315540892</t>
  </si>
  <si>
    <t>24-Okt-23</t>
  </si>
  <si>
    <t>901219310426</t>
  </si>
  <si>
    <t>910819310653.</t>
  </si>
  <si>
    <t>860213311489.</t>
  </si>
  <si>
    <t>880819310743.</t>
  </si>
  <si>
    <t>900519310921.</t>
  </si>
  <si>
    <t>880832460182</t>
  </si>
  <si>
    <t>820215261820.</t>
  </si>
  <si>
    <t>730518151261</t>
  </si>
  <si>
    <t>840117252594</t>
  </si>
  <si>
    <t>840932460318</t>
  </si>
  <si>
    <t>761017230055</t>
  </si>
  <si>
    <t>17-Okt-21</t>
  </si>
  <si>
    <t>920832460114</t>
  </si>
  <si>
    <t>1723170701207</t>
  </si>
  <si>
    <t>741217230135</t>
  </si>
  <si>
    <t>801019310648.</t>
  </si>
  <si>
    <t>820819310382.</t>
  </si>
  <si>
    <t>900519310692</t>
  </si>
  <si>
    <t>871132460277</t>
  </si>
  <si>
    <t>820119380188</t>
  </si>
  <si>
    <t>930919310571</t>
  </si>
  <si>
    <t>900719310570</t>
  </si>
  <si>
    <t>90121205974486.</t>
  </si>
  <si>
    <t>13-Des-22</t>
  </si>
  <si>
    <t>900932460110</t>
  </si>
  <si>
    <t>840517230211</t>
  </si>
  <si>
    <t>860432460136</t>
  </si>
  <si>
    <t>871219380716</t>
  </si>
  <si>
    <t>07-Des-21</t>
  </si>
  <si>
    <t>711217200040</t>
  </si>
  <si>
    <t>25-Des-20</t>
  </si>
  <si>
    <t>801219220725</t>
  </si>
  <si>
    <t>920217201215</t>
  </si>
  <si>
    <t>17-Nov-18</t>
  </si>
  <si>
    <t>870519310595</t>
  </si>
  <si>
    <t>07-Okt-24</t>
  </si>
  <si>
    <t>900919310203</t>
  </si>
  <si>
    <t>730115390383.</t>
  </si>
  <si>
    <t>820715263085.</t>
  </si>
  <si>
    <t>940114390455.</t>
  </si>
  <si>
    <t>840219310344.</t>
  </si>
  <si>
    <t>27-Oct-18</t>
  </si>
  <si>
    <t>880319310589.</t>
  </si>
  <si>
    <t>890917254962</t>
  </si>
  <si>
    <t>910214235829</t>
  </si>
  <si>
    <t>791219311338.</t>
  </si>
  <si>
    <t>820417180001.</t>
  </si>
  <si>
    <t>861232480012</t>
  </si>
  <si>
    <t>31-Des-21</t>
  </si>
  <si>
    <t>851119310333</t>
  </si>
  <si>
    <t>930332460037.</t>
  </si>
  <si>
    <t>881132460105</t>
  </si>
  <si>
    <t>06-Okt-22</t>
  </si>
  <si>
    <t>880419310493.</t>
  </si>
  <si>
    <t>1723170700505</t>
  </si>
  <si>
    <t>760714311217</t>
  </si>
  <si>
    <t>930319310614.</t>
  </si>
  <si>
    <t>1723180200592.</t>
  </si>
  <si>
    <t>910515250810</t>
  </si>
  <si>
    <t>941219310728.</t>
  </si>
  <si>
    <t>920417180008.</t>
  </si>
  <si>
    <t>901032460180</t>
  </si>
  <si>
    <t>810923270051</t>
  </si>
  <si>
    <t>841032460089</t>
  </si>
  <si>
    <t>PEN-005</t>
  </si>
  <si>
    <t>PEN-006</t>
  </si>
  <si>
    <t>PEN-007</t>
  </si>
  <si>
    <t>PEN-008</t>
  </si>
  <si>
    <t>PEN-009</t>
  </si>
  <si>
    <t>PEN-001</t>
  </si>
  <si>
    <t>PEN-010</t>
  </si>
  <si>
    <t>PEN-011</t>
  </si>
  <si>
    <t>PEN-012</t>
  </si>
  <si>
    <t>PEN-013</t>
  </si>
  <si>
    <t>PEN-014</t>
  </si>
  <si>
    <t>PEN-015</t>
  </si>
  <si>
    <t>PEN-016</t>
  </si>
  <si>
    <t>PEN-017</t>
  </si>
  <si>
    <t>PEN-018</t>
  </si>
  <si>
    <t>PEN-019</t>
  </si>
  <si>
    <t>PEN-020</t>
  </si>
  <si>
    <t>PEN-021</t>
  </si>
  <si>
    <t>PEN-097</t>
  </si>
  <si>
    <t>PEN-022</t>
  </si>
  <si>
    <t>PEN-023</t>
  </si>
  <si>
    <t>PEN-024</t>
  </si>
  <si>
    <t>PEN-025</t>
  </si>
  <si>
    <t>PEN-026</t>
  </si>
  <si>
    <t>PEN-027</t>
  </si>
  <si>
    <t>PEN-028</t>
  </si>
  <si>
    <t>PEN-029</t>
  </si>
  <si>
    <t>PEN-030</t>
  </si>
  <si>
    <t>PEN-031</t>
  </si>
  <si>
    <t>PEN-032</t>
  </si>
  <si>
    <t>PEN-033</t>
  </si>
  <si>
    <t>PEN-034</t>
  </si>
  <si>
    <t>PEN-035</t>
  </si>
  <si>
    <t>PEN-036</t>
  </si>
  <si>
    <t>PEN-037</t>
  </si>
  <si>
    <t>PEN-038</t>
  </si>
  <si>
    <t>PEN-039</t>
  </si>
  <si>
    <t>PEN-040</t>
  </si>
  <si>
    <t>PEN-041</t>
  </si>
  <si>
    <t>PEN-042</t>
  </si>
  <si>
    <t>PEN-043</t>
  </si>
  <si>
    <t>PEN-044</t>
  </si>
  <si>
    <t>PEN-045</t>
  </si>
  <si>
    <t>PEN-046</t>
  </si>
  <si>
    <t>PEN-047</t>
  </si>
  <si>
    <t>PEN-048</t>
  </si>
  <si>
    <t>PEN-049</t>
  </si>
  <si>
    <t>PEN-076</t>
  </si>
  <si>
    <t>PEN-050</t>
  </si>
  <si>
    <t>PEN-051</t>
  </si>
  <si>
    <t>PEN-052</t>
  </si>
  <si>
    <t>PEN-053</t>
  </si>
  <si>
    <t>PEN-054</t>
  </si>
  <si>
    <t>PEN-055</t>
  </si>
  <si>
    <t>PEN-056</t>
  </si>
  <si>
    <t>PEN-057</t>
  </si>
  <si>
    <t>PEN-058</t>
  </si>
  <si>
    <t>PEN-059</t>
  </si>
  <si>
    <t>PEN-060</t>
  </si>
  <si>
    <t>PEN-061</t>
  </si>
  <si>
    <t>PEN-062</t>
  </si>
  <si>
    <t>PEN-063</t>
  </si>
  <si>
    <t>PEN-064</t>
  </si>
  <si>
    <t>PEN-098</t>
  </si>
  <si>
    <t>PEN-065</t>
  </si>
  <si>
    <t>PEN-066</t>
  </si>
  <si>
    <t>PEN-067</t>
  </si>
  <si>
    <t>PEN-068</t>
  </si>
  <si>
    <t>PEN-069</t>
  </si>
  <si>
    <t>PEN-070</t>
  </si>
  <si>
    <t>PEN-071</t>
  </si>
  <si>
    <t>PEN-072</t>
  </si>
  <si>
    <t>PEN-073</t>
  </si>
  <si>
    <t>PEN-074</t>
  </si>
  <si>
    <t>PEN-075</t>
  </si>
  <si>
    <t>PEN-087</t>
  </si>
  <si>
    <t>PEN-077</t>
  </si>
  <si>
    <t>PEN-078</t>
  </si>
  <si>
    <t>PEN-088</t>
  </si>
  <si>
    <t>PEN-089</t>
  </si>
  <si>
    <t>PEN-079</t>
  </si>
  <si>
    <t>PEN-080</t>
  </si>
  <si>
    <t>PEN-081</t>
  </si>
  <si>
    <t>PEN-082</t>
  </si>
  <si>
    <t>PEN-084</t>
  </si>
  <si>
    <t>PEN-083</t>
  </si>
  <si>
    <t>PEN-085</t>
  </si>
  <si>
    <t>PEN-086</t>
  </si>
  <si>
    <t>PEN-090</t>
  </si>
  <si>
    <t>PEN-091</t>
  </si>
  <si>
    <t>PEN-093</t>
  </si>
  <si>
    <t>PEN-094</t>
  </si>
  <si>
    <t>PEN-096</t>
  </si>
  <si>
    <t>PEN-099</t>
  </si>
  <si>
    <t>HINO 285 JD/TI</t>
  </si>
  <si>
    <t>SCANIA P410 MATIC</t>
  </si>
  <si>
    <t xml:space="preserve">FUELTRUCK </t>
  </si>
  <si>
    <t>30-Oct-18</t>
  </si>
  <si>
    <t>03-Nov-18</t>
  </si>
  <si>
    <t>13-Nov-18</t>
  </si>
  <si>
    <t>BAYU TRIJOKO</t>
  </si>
  <si>
    <t>PARAMEDIC</t>
  </si>
  <si>
    <t>SHE</t>
  </si>
  <si>
    <t>MUHAMMAD IRSAN</t>
  </si>
  <si>
    <t>NASRUDDIN</t>
  </si>
  <si>
    <t>MURSITO SUARTA HUTAGALUNG</t>
  </si>
  <si>
    <t>1201061009940001</t>
  </si>
  <si>
    <t>ABDI ISNAIN RASYADI</t>
  </si>
  <si>
    <t>KARO WALEHANO</t>
  </si>
  <si>
    <t>DARUL IKHSAN</t>
  </si>
  <si>
    <t>TJPR-060</t>
  </si>
  <si>
    <t>AKTIF</t>
  </si>
  <si>
    <t>SC P410 MATIC</t>
  </si>
  <si>
    <t>SKILL UP TERKHIR</t>
  </si>
  <si>
    <t>DARMAWATI</t>
  </si>
  <si>
    <t>MUH ILYAS</t>
  </si>
  <si>
    <t>315121706970004</t>
  </si>
  <si>
    <t>MUH FAHRI</t>
  </si>
  <si>
    <t>TPP-042</t>
  </si>
  <si>
    <t>TPP-043</t>
  </si>
  <si>
    <t>TPP-044</t>
  </si>
  <si>
    <t>WAHYU FATKHUL ANNAS</t>
  </si>
  <si>
    <t>ACT SPV OPERATION</t>
  </si>
  <si>
    <t>3.17.055</t>
  </si>
  <si>
    <t>3322580410920001</t>
  </si>
  <si>
    <t>YOTO</t>
  </si>
  <si>
    <t>3.17.083</t>
  </si>
  <si>
    <t>6408041208900008</t>
  </si>
  <si>
    <t>SONI</t>
  </si>
  <si>
    <t>3.19.142</t>
  </si>
  <si>
    <t>9101011606880003</t>
  </si>
  <si>
    <t>TEGUH UMBARNO</t>
  </si>
  <si>
    <t>3.17.091</t>
  </si>
  <si>
    <t>3671031209820003</t>
  </si>
  <si>
    <t>JUMADI</t>
  </si>
  <si>
    <t>3.19.137</t>
  </si>
  <si>
    <t>3322181404730001</t>
  </si>
  <si>
    <t>RILO PAMBUDI</t>
  </si>
  <si>
    <t>3.19.154</t>
  </si>
  <si>
    <t>6408152705970001</t>
  </si>
  <si>
    <t>SYAHRANI</t>
  </si>
  <si>
    <t>3.16.031</t>
  </si>
  <si>
    <t>6408092512820002</t>
  </si>
  <si>
    <t>RASHID</t>
  </si>
  <si>
    <t>3.19.148</t>
  </si>
  <si>
    <t>6405021010820012</t>
  </si>
  <si>
    <t>URBANUS ROLAUS</t>
  </si>
  <si>
    <t>3.19.145</t>
  </si>
  <si>
    <t>6408152003950001</t>
  </si>
  <si>
    <t>SAMUEL MUSAFIR</t>
  </si>
  <si>
    <t>3.19.144</t>
  </si>
  <si>
    <t>6408150501980002</t>
  </si>
  <si>
    <t>RAMLI</t>
  </si>
  <si>
    <t>JR MEKANIK</t>
  </si>
  <si>
    <t>3.19.134</t>
  </si>
  <si>
    <t>6408102603970001</t>
  </si>
  <si>
    <t>M. ARIEF</t>
  </si>
  <si>
    <t>3.19.149</t>
  </si>
  <si>
    <t>6408091710890001</t>
  </si>
  <si>
    <t>YANTEANUS MULA</t>
  </si>
  <si>
    <t>3.19.153</t>
  </si>
  <si>
    <t>640812009860001</t>
  </si>
  <si>
    <t>3.19.151</t>
  </si>
  <si>
    <t>1607011812970001</t>
  </si>
  <si>
    <t>3.18.118</t>
  </si>
  <si>
    <t>6408104207970001</t>
  </si>
  <si>
    <t>3.17.058</t>
  </si>
  <si>
    <t>3314052801960002</t>
  </si>
  <si>
    <t>SURYADI</t>
  </si>
  <si>
    <t>GENERAL SERVICE</t>
  </si>
  <si>
    <t>3.19.150</t>
  </si>
  <si>
    <t>3320092103000002</t>
  </si>
  <si>
    <t>SUGENG</t>
  </si>
  <si>
    <t>ACT GL PLANT</t>
  </si>
  <si>
    <t>3.17.060</t>
  </si>
  <si>
    <t>6472020408780007</t>
  </si>
  <si>
    <t>MASRANI</t>
  </si>
  <si>
    <t>3.19.155</t>
  </si>
  <si>
    <t>6401061408890001</t>
  </si>
  <si>
    <t>MURYONO</t>
  </si>
  <si>
    <t>3.19.159</t>
  </si>
  <si>
    <t>3518010711870001</t>
  </si>
  <si>
    <t>AMBO DALLE</t>
  </si>
  <si>
    <t>3.19.157</t>
  </si>
  <si>
    <t>7401011010770005</t>
  </si>
  <si>
    <t>RISMA PABENDON</t>
  </si>
  <si>
    <t>3.19.158</t>
  </si>
  <si>
    <t>6408040109850019</t>
  </si>
  <si>
    <t>ISMANTO</t>
  </si>
  <si>
    <t>3.19.156</t>
  </si>
  <si>
    <t>6408051301840002</t>
  </si>
  <si>
    <t>SAPARI</t>
  </si>
  <si>
    <t>PROJECT MANAGER</t>
  </si>
  <si>
    <t>2.13.058</t>
  </si>
  <si>
    <t>3506170202740004</t>
  </si>
  <si>
    <t>SAFARUDIN RAHMAT</t>
  </si>
  <si>
    <t>3.16.037</t>
  </si>
  <si>
    <t>3507010202780001</t>
  </si>
  <si>
    <t>FARUQ DWI ERNAWAN</t>
  </si>
  <si>
    <t>3.18.120</t>
  </si>
  <si>
    <t>'3505140606750002</t>
  </si>
  <si>
    <t>SYARIFUDIN</t>
  </si>
  <si>
    <t>3.16.047</t>
  </si>
  <si>
    <t>'6408100203770001</t>
  </si>
  <si>
    <t>770317231214</t>
  </si>
  <si>
    <t>3.16.014</t>
  </si>
  <si>
    <t>6302201506690005</t>
  </si>
  <si>
    <t>SYAMSURADI</t>
  </si>
  <si>
    <t>3.16.021</t>
  </si>
  <si>
    <t>7401122101870001</t>
  </si>
  <si>
    <t>ABDUL KADIR DAUNA</t>
  </si>
  <si>
    <t>3.16.032</t>
  </si>
  <si>
    <t>7315113112750239</t>
  </si>
  <si>
    <t>ZULKARNAIN</t>
  </si>
  <si>
    <t>3.17.054</t>
  </si>
  <si>
    <t>7401202603760002</t>
  </si>
  <si>
    <t>JEMI</t>
  </si>
  <si>
    <t>3.17.063</t>
  </si>
  <si>
    <t>6402071702890001</t>
  </si>
  <si>
    <t>ASVIANSYAH</t>
  </si>
  <si>
    <t>3.17.085</t>
  </si>
  <si>
    <t>6408042205740001</t>
  </si>
  <si>
    <t>3.17.096</t>
  </si>
  <si>
    <t>6402141711790002</t>
  </si>
  <si>
    <t>SULTAN</t>
  </si>
  <si>
    <t>3.17.097</t>
  </si>
  <si>
    <t>7210081512880002</t>
  </si>
  <si>
    <t>SUKARDI</t>
  </si>
  <si>
    <t>3.18.117</t>
  </si>
  <si>
    <t>3502022509810002</t>
  </si>
  <si>
    <t>AGUSTA MALDINI</t>
  </si>
  <si>
    <t>3.18.126</t>
  </si>
  <si>
    <t>6408053112790020</t>
  </si>
  <si>
    <t>MUHAMMAD ABDUH</t>
  </si>
  <si>
    <t>3.19.139</t>
  </si>
  <si>
    <t>6408041705860010</t>
  </si>
  <si>
    <t>AHMAD IMAM SODIK</t>
  </si>
  <si>
    <t>3.17.087</t>
  </si>
  <si>
    <t>350511230594002</t>
  </si>
  <si>
    <t>MARIANUS GUSMAN</t>
  </si>
  <si>
    <t>3.17.069</t>
  </si>
  <si>
    <t>6472010809830010</t>
  </si>
  <si>
    <t>SUWARNO</t>
  </si>
  <si>
    <t>3.19.140</t>
  </si>
  <si>
    <t>6472050804800011</t>
  </si>
  <si>
    <t>3.17.088</t>
  </si>
  <si>
    <t>6473021008900007</t>
  </si>
  <si>
    <t>10-Aug-21</t>
  </si>
  <si>
    <t>3.18.127</t>
  </si>
  <si>
    <t>6408101203880001</t>
  </si>
  <si>
    <t>16-Aug-17</t>
  </si>
  <si>
    <t>BAMBANG RUDIANTO</t>
  </si>
  <si>
    <t>3.11.003</t>
  </si>
  <si>
    <t>6310062904750003</t>
  </si>
  <si>
    <t>WIDIYANTO</t>
  </si>
  <si>
    <t>3.18.111</t>
  </si>
  <si>
    <t>3304110704750001</t>
  </si>
  <si>
    <t>MARDIANSYAH</t>
  </si>
  <si>
    <t>3.18.130</t>
  </si>
  <si>
    <t>6408100803930002</t>
  </si>
  <si>
    <t>3.17.062</t>
  </si>
  <si>
    <t>7401181010810002</t>
  </si>
  <si>
    <t>ZAKARIA IBRAHIM</t>
  </si>
  <si>
    <t>3.19.141</t>
  </si>
  <si>
    <t>7324030107910001</t>
  </si>
  <si>
    <t>ANWAR NUR KHAMID</t>
  </si>
  <si>
    <t>3.17.084</t>
  </si>
  <si>
    <t>6402052512750004</t>
  </si>
  <si>
    <t>LALU MUHAMMAD NUR SAID</t>
  </si>
  <si>
    <t>3.17.066</t>
  </si>
  <si>
    <t>6408101212730002</t>
  </si>
  <si>
    <t>ARIS</t>
  </si>
  <si>
    <t>3.19.160</t>
  </si>
  <si>
    <t>6408111306930001</t>
  </si>
  <si>
    <t>BITNER W. TOGA TOROP</t>
  </si>
  <si>
    <t>3.17.044</t>
  </si>
  <si>
    <t>1216040309860001</t>
  </si>
  <si>
    <t>ANDRI</t>
  </si>
  <si>
    <t>3.18.128</t>
  </si>
  <si>
    <t>6471022802810003</t>
  </si>
  <si>
    <t>MUHAMMAD RISKI</t>
  </si>
  <si>
    <t>3.18.125</t>
  </si>
  <si>
    <t>6408160505000005</t>
  </si>
  <si>
    <t>MUHAMMAD SAIFUL</t>
  </si>
  <si>
    <t>3.17.068</t>
  </si>
  <si>
    <t>7602140408850003</t>
  </si>
  <si>
    <t>HERMAWANDI</t>
  </si>
  <si>
    <t>6405021011800000</t>
  </si>
  <si>
    <t>REZKY</t>
  </si>
  <si>
    <t>3.19.161</t>
  </si>
  <si>
    <t>7317162311870001</t>
  </si>
  <si>
    <t>RAHMAT HIDAYAT</t>
  </si>
  <si>
    <t>3.17.079</t>
  </si>
  <si>
    <t>6408101711970003</t>
  </si>
  <si>
    <t>AGUS RIYANTO</t>
  </si>
  <si>
    <t>TYRE MAN</t>
  </si>
  <si>
    <t>3.18.105</t>
  </si>
  <si>
    <t>6408050608910002</t>
  </si>
  <si>
    <t>3.18.103</t>
  </si>
  <si>
    <t>6402141010920005</t>
  </si>
  <si>
    <t>DJAMALUDIN AMIR</t>
  </si>
  <si>
    <t>3.17.092</t>
  </si>
  <si>
    <t>6473010302830004</t>
  </si>
  <si>
    <t>DWI NUR CAHYO</t>
  </si>
  <si>
    <t>JR. MEKANIK</t>
  </si>
  <si>
    <t>3.17.057</t>
  </si>
  <si>
    <t>3507311402950003</t>
  </si>
  <si>
    <t>ACT. SHE OFFICER</t>
  </si>
  <si>
    <t>3.17.065</t>
  </si>
  <si>
    <t>6471013107920002</t>
  </si>
  <si>
    <t>FAJAR SATRIYO PIRNGADI</t>
  </si>
  <si>
    <t>SHE OFFICER</t>
  </si>
  <si>
    <t>3.18.106</t>
  </si>
  <si>
    <t>3505171109900003</t>
  </si>
  <si>
    <t>GELI</t>
  </si>
  <si>
    <t>3.16.012</t>
  </si>
  <si>
    <t>7318191312960003</t>
  </si>
  <si>
    <t>GERVASIUS URAN</t>
  </si>
  <si>
    <t>3.16.002</t>
  </si>
  <si>
    <t>5310112301610245</t>
  </si>
  <si>
    <t xml:space="preserve">HENDRIKUS KUSIN </t>
  </si>
  <si>
    <t>3.18.114</t>
  </si>
  <si>
    <t>5306161910720002</t>
  </si>
  <si>
    <t>HERI SETYO BUDI</t>
  </si>
  <si>
    <t>3.17.080</t>
  </si>
  <si>
    <t>640206240470002</t>
  </si>
  <si>
    <t>IRWANSYAH</t>
  </si>
  <si>
    <t>3.19.147</t>
  </si>
  <si>
    <t>7307080506960003</t>
  </si>
  <si>
    <t>JAMIL HUSNI</t>
  </si>
  <si>
    <t>3.19.146</t>
  </si>
  <si>
    <t>64081500510990003</t>
  </si>
  <si>
    <t>KASTONO</t>
  </si>
  <si>
    <t>3.18.119</t>
  </si>
  <si>
    <t>334219271940001</t>
  </si>
  <si>
    <t>M.PUTRA ABDULLAH</t>
  </si>
  <si>
    <t>3.17.081</t>
  </si>
  <si>
    <t>640810707960002</t>
  </si>
  <si>
    <t>MAHDIANUR</t>
  </si>
  <si>
    <t>3.16.013</t>
  </si>
  <si>
    <t>6302201506960005</t>
  </si>
  <si>
    <t>MARSUKI</t>
  </si>
  <si>
    <t>3.17.090</t>
  </si>
  <si>
    <t>7313140702940001</t>
  </si>
  <si>
    <t>MARTINA LAJU</t>
  </si>
  <si>
    <t>3.17.095</t>
  </si>
  <si>
    <t>MUHAMAD HARYONO</t>
  </si>
  <si>
    <t>3.17.052</t>
  </si>
  <si>
    <t>6408101204870004</t>
  </si>
  <si>
    <t>NURMAN HARYONO</t>
  </si>
  <si>
    <t>3.16.019</t>
  </si>
  <si>
    <t>6408101712800001</t>
  </si>
  <si>
    <t>DANDI</t>
  </si>
  <si>
    <t>RIYANTO</t>
  </si>
  <si>
    <t>TIM SAKULLAH ALBERT</t>
  </si>
  <si>
    <t>ANDIKA GUNTUR PRATAMA</t>
  </si>
  <si>
    <t>SILVESTER GERVASIUS G</t>
  </si>
  <si>
    <t>HERIANTO</t>
  </si>
  <si>
    <t>AGUS SETIA BUDI</t>
  </si>
  <si>
    <t>HENDRA KUSUMA</t>
  </si>
  <si>
    <t>I KOMANG PUTRA WIJAYA</t>
  </si>
  <si>
    <t>DEDI</t>
  </si>
  <si>
    <t>MMM-056</t>
  </si>
  <si>
    <t>MMM-034</t>
  </si>
  <si>
    <t>MMM-051</t>
  </si>
  <si>
    <t>MMM-041</t>
  </si>
  <si>
    <t>MMM-021</t>
  </si>
  <si>
    <t>MMM-044</t>
  </si>
  <si>
    <t>MMM-039</t>
  </si>
  <si>
    <t>MMM-054</t>
  </si>
  <si>
    <t>MMM-053</t>
  </si>
  <si>
    <t>MMM-024</t>
  </si>
  <si>
    <t>MMM-052</t>
  </si>
  <si>
    <t>MMM-008</t>
  </si>
  <si>
    <t>MMM-032</t>
  </si>
  <si>
    <t>MMM-018</t>
  </si>
  <si>
    <t>MMM-001</t>
  </si>
  <si>
    <t>MMM-033</t>
  </si>
  <si>
    <t>MMM-004</t>
  </si>
  <si>
    <t>MMM-055</t>
  </si>
  <si>
    <t>MMM-042</t>
  </si>
  <si>
    <t>MMM-005</t>
  </si>
  <si>
    <t>MMM-047</t>
  </si>
  <si>
    <t>MMM-019</t>
  </si>
  <si>
    <t>MMM-012</t>
  </si>
  <si>
    <t>MMM-011</t>
  </si>
  <si>
    <t>MMM-037</t>
  </si>
  <si>
    <t>MMM-036</t>
  </si>
  <si>
    <t>MMM-006</t>
  </si>
  <si>
    <t>MMM-026</t>
  </si>
  <si>
    <t>MMM-007</t>
  </si>
  <si>
    <t>MMM-023</t>
  </si>
  <si>
    <t>MMM-040</t>
  </si>
  <si>
    <t>MMM-014</t>
  </si>
  <si>
    <t>MMM-016</t>
  </si>
  <si>
    <t>MMM-002</t>
  </si>
  <si>
    <t>MMM-043</t>
  </si>
  <si>
    <t>MMM-022</t>
  </si>
  <si>
    <t>MMM-035</t>
  </si>
  <si>
    <t>MMM-046</t>
  </si>
  <si>
    <t>MMM-010</t>
  </si>
  <si>
    <t>MMM-020</t>
  </si>
  <si>
    <t>MMM-013</t>
  </si>
  <si>
    <t>MMM-009</t>
  </si>
  <si>
    <t>MMM-027</t>
  </si>
  <si>
    <t>MMM-028</t>
  </si>
  <si>
    <t>MMM-017</t>
  </si>
  <si>
    <t>MMM-031</t>
  </si>
  <si>
    <t>MMM-038</t>
  </si>
  <si>
    <t>MMM-048</t>
  </si>
  <si>
    <t>MMM-003</t>
  </si>
  <si>
    <t>MMM-061</t>
  </si>
  <si>
    <t>MMM-049</t>
  </si>
  <si>
    <t>MMM-015</t>
  </si>
  <si>
    <t>MMM-050</t>
  </si>
  <si>
    <t>MMM-025</t>
  </si>
  <si>
    <t>MMM-030</t>
  </si>
  <si>
    <t>MMM-057</t>
  </si>
  <si>
    <t>MMM-059</t>
  </si>
  <si>
    <t>MMM-060</t>
  </si>
  <si>
    <t>MMM-062</t>
  </si>
  <si>
    <t>MMM-063</t>
  </si>
  <si>
    <t>MMM-064</t>
  </si>
  <si>
    <t>MMM-065</t>
  </si>
  <si>
    <t>MMM-066</t>
  </si>
  <si>
    <t>MMM-067</t>
  </si>
  <si>
    <t>MERCY 4843</t>
  </si>
  <si>
    <t>INDRA SURYA WIJAYA</t>
  </si>
  <si>
    <t>FINANCE</t>
  </si>
  <si>
    <t>3374131903910002</t>
  </si>
  <si>
    <t>IGNASIUS</t>
  </si>
  <si>
    <t>7318192108950001</t>
  </si>
  <si>
    <t>SYAHRUL</t>
  </si>
  <si>
    <t>740803140499000</t>
  </si>
  <si>
    <t>ARWANDIKA</t>
  </si>
  <si>
    <t>RISKI ADITYA</t>
  </si>
  <si>
    <t xml:space="preserve">ABDUR RAHMAN </t>
  </si>
  <si>
    <t>6408102507800001</t>
  </si>
  <si>
    <t>800719310288</t>
  </si>
  <si>
    <t>RANDI KURNIAWAN</t>
  </si>
  <si>
    <t>6302122903980001</t>
  </si>
  <si>
    <t>SALI</t>
  </si>
  <si>
    <t>3601310711890001</t>
  </si>
  <si>
    <t>MOCHAMAD LUKMAN</t>
  </si>
  <si>
    <t>3510061011790007</t>
  </si>
  <si>
    <t>MUHAMMAD JUNAIDI</t>
  </si>
  <si>
    <t>640810010101002</t>
  </si>
  <si>
    <t>TANJUNG PRANATA</t>
  </si>
  <si>
    <t>6302181008970001</t>
  </si>
  <si>
    <t>921219310360</t>
  </si>
  <si>
    <t>IRFAN ADE PUTRA</t>
  </si>
  <si>
    <t>SUKAMTO</t>
  </si>
  <si>
    <t>ARIYANTONO</t>
  </si>
  <si>
    <t>PARLAN</t>
  </si>
  <si>
    <t>7324020104900001</t>
  </si>
  <si>
    <t>9004193610206</t>
  </si>
  <si>
    <t>WANDRIK</t>
  </si>
  <si>
    <t>6408100411910001</t>
  </si>
  <si>
    <t>INDRO GUNARTO</t>
  </si>
  <si>
    <t>DANANG ARIFIN</t>
  </si>
  <si>
    <t>ALVIAN TARUK LIMBONG</t>
  </si>
  <si>
    <t>7408121703970001</t>
  </si>
  <si>
    <t>THEOPILUS YANSEN</t>
  </si>
  <si>
    <t>7318192101910001</t>
  </si>
  <si>
    <t>DIONISIUS OKI</t>
  </si>
  <si>
    <t>5303011403920001</t>
  </si>
  <si>
    <t>EDRI MAWARDI</t>
  </si>
  <si>
    <t>1301020606840009</t>
  </si>
  <si>
    <t>HERRY MASON N</t>
  </si>
  <si>
    <t>1202061625840001</t>
  </si>
  <si>
    <t>MBS-001</t>
  </si>
  <si>
    <t>MBS-002</t>
  </si>
  <si>
    <t>MBS-003</t>
  </si>
  <si>
    <t>MBS-004</t>
  </si>
  <si>
    <t>MBS-005</t>
  </si>
  <si>
    <t>MBS-006</t>
  </si>
  <si>
    <t>MBS-007</t>
  </si>
  <si>
    <t>MBS-008</t>
  </si>
  <si>
    <t>MBS-009</t>
  </si>
  <si>
    <t>MBS-010</t>
  </si>
  <si>
    <t>MBS-011</t>
  </si>
  <si>
    <t>MBS-012</t>
  </si>
  <si>
    <t>MBS-013</t>
  </si>
  <si>
    <t>MBS-014</t>
  </si>
  <si>
    <t>MBS-015</t>
  </si>
  <si>
    <t>MBS-016</t>
  </si>
  <si>
    <t>MBS-017</t>
  </si>
  <si>
    <t>MBS-019</t>
  </si>
  <si>
    <t>MBS-020</t>
  </si>
  <si>
    <t>MARYONO</t>
  </si>
  <si>
    <t>KORLAP SARANA</t>
  </si>
  <si>
    <t>ENGGAR DWI S.</t>
  </si>
  <si>
    <t>6408100106880001</t>
  </si>
  <si>
    <t>FAJAR</t>
  </si>
  <si>
    <t>6408102501880001</t>
  </si>
  <si>
    <t>6404052512880005</t>
  </si>
  <si>
    <t>6474011406910011</t>
  </si>
  <si>
    <t>TAJRI</t>
  </si>
  <si>
    <t>6408050205960002</t>
  </si>
  <si>
    <t>ABBAS</t>
  </si>
  <si>
    <t>ADNAN SAPUTRA</t>
  </si>
  <si>
    <t>7604042103940001</t>
  </si>
  <si>
    <t>ADI TANTOWI</t>
  </si>
  <si>
    <t>6408051506980001</t>
  </si>
  <si>
    <t>7308261907960001</t>
  </si>
  <si>
    <t>SAPRIANDI</t>
  </si>
  <si>
    <t>7602090807930002</t>
  </si>
  <si>
    <t>GUNAWAN</t>
  </si>
  <si>
    <t>7604040206920002</t>
  </si>
  <si>
    <t>6408100607970001</t>
  </si>
  <si>
    <t>6311040407900001</t>
  </si>
  <si>
    <t>7307080107990174</t>
  </si>
  <si>
    <t>SYARIFUDDIN</t>
  </si>
  <si>
    <t>FAHRUL SAYUTI</t>
  </si>
  <si>
    <t>7322041708970008</t>
  </si>
  <si>
    <t>7408121307980001</t>
  </si>
  <si>
    <t>1723180900936</t>
  </si>
  <si>
    <t>M. AGUSTONO</t>
  </si>
  <si>
    <t>MUH. HERMAN</t>
  </si>
  <si>
    <t>ROCHMAD ROMADHONI</t>
  </si>
  <si>
    <t>I NYOMAN SUGIHARTA</t>
  </si>
  <si>
    <t>6408142805990001</t>
  </si>
  <si>
    <t>ASHAR</t>
  </si>
  <si>
    <t>6471020404790002</t>
  </si>
  <si>
    <t>ZULFIKAR</t>
  </si>
  <si>
    <t>7371091606970019</t>
  </si>
  <si>
    <t>NOPIAN YUDI SAPUTRA</t>
  </si>
  <si>
    <t>1603072111960082</t>
  </si>
  <si>
    <t>MAP-006</t>
  </si>
  <si>
    <t>MAP-007</t>
  </si>
  <si>
    <t>MAP-008</t>
  </si>
  <si>
    <t>MAP-009</t>
  </si>
  <si>
    <t>MAP-010</t>
  </si>
  <si>
    <t>MAP-011</t>
  </si>
  <si>
    <t>MAP-012</t>
  </si>
  <si>
    <t>MAP-013</t>
  </si>
  <si>
    <t>MAP-014</t>
  </si>
  <si>
    <t>MAP-015</t>
  </si>
  <si>
    <t>MAP-016</t>
  </si>
  <si>
    <t>MAP-017</t>
  </si>
  <si>
    <t>MAP-018</t>
  </si>
  <si>
    <t>MAP-019</t>
  </si>
  <si>
    <t>MAP-020</t>
  </si>
  <si>
    <t>MAP-021</t>
  </si>
  <si>
    <t>MAP-022</t>
  </si>
  <si>
    <t>MAP-023</t>
  </si>
  <si>
    <t>MAP-024</t>
  </si>
  <si>
    <t>MAP-025</t>
  </si>
  <si>
    <t>MAP-026</t>
  </si>
  <si>
    <t>MAP-027</t>
  </si>
  <si>
    <t>MAP-028</t>
  </si>
  <si>
    <t>MAP-029</t>
  </si>
  <si>
    <t>MAP-031</t>
  </si>
  <si>
    <t>SUYANTO</t>
  </si>
  <si>
    <t>044/02-16/LPB-KLORG</t>
  </si>
  <si>
    <t>1272042901750001</t>
  </si>
  <si>
    <t>ZAENUDDIN</t>
  </si>
  <si>
    <t>015/07-13/LPB-SMG</t>
  </si>
  <si>
    <t>6408100901790001</t>
  </si>
  <si>
    <t>ALI MUSTAQIM</t>
  </si>
  <si>
    <t>036/08-13/LPB-SMG</t>
  </si>
  <si>
    <t>3319031803720002</t>
  </si>
  <si>
    <t>ASMUDIN LABUADA</t>
  </si>
  <si>
    <t>097/11-14/LPB-SMG</t>
  </si>
  <si>
    <t>7405063005900002</t>
  </si>
  <si>
    <t>30-May-22</t>
  </si>
  <si>
    <t>ASRORI</t>
  </si>
  <si>
    <t>037/08-13/LPB-SMG</t>
  </si>
  <si>
    <t>3324140106810002</t>
  </si>
  <si>
    <t>BOWO SUPRIYONO</t>
  </si>
  <si>
    <t>060/10-13/LPB-SMG</t>
  </si>
  <si>
    <t>3319041107830004</t>
  </si>
  <si>
    <t>BUDI SIDKON</t>
  </si>
  <si>
    <t>059/10-13/LPB-SMG</t>
  </si>
  <si>
    <t>3325122504760001</t>
  </si>
  <si>
    <t>DADANG KURNIAWAN</t>
  </si>
  <si>
    <t>038/08-13/LPB-SMG</t>
  </si>
  <si>
    <t>3301062005850004</t>
  </si>
  <si>
    <t>20-May-21</t>
  </si>
  <si>
    <t>DIONISIUS DESO</t>
  </si>
  <si>
    <t>013/07-13/LPB-KLORG</t>
  </si>
  <si>
    <t>6408151309840001</t>
  </si>
  <si>
    <t>HAIDIR</t>
  </si>
  <si>
    <t>023/09-13/LPB-KLORG</t>
  </si>
  <si>
    <t>6408091805890001</t>
  </si>
  <si>
    <t>18-May-21</t>
  </si>
  <si>
    <t>JAMAL ANWAR</t>
  </si>
  <si>
    <t>078/05-14/LPB-SMG</t>
  </si>
  <si>
    <t>3324091204840003</t>
  </si>
  <si>
    <t>JOKO HARTOYO</t>
  </si>
  <si>
    <t>055/10-13/LPB-SMG</t>
  </si>
  <si>
    <t>3372051902740001</t>
  </si>
  <si>
    <t>SARIFUDIN</t>
  </si>
  <si>
    <t>MUHAMAD DONI</t>
  </si>
  <si>
    <t>150/08-17/LPB-SMG</t>
  </si>
  <si>
    <t>332201290976000</t>
  </si>
  <si>
    <t>NARWITO</t>
  </si>
  <si>
    <t>071/02-14/LPB-SMG</t>
  </si>
  <si>
    <t>3374152604770006</t>
  </si>
  <si>
    <t>PURWANTO</t>
  </si>
  <si>
    <t>024/06-13/LPB-SMG</t>
  </si>
  <si>
    <t>3522120403740005</t>
  </si>
  <si>
    <t>RAHMAT SETIAWAN</t>
  </si>
  <si>
    <t>019/08-13/LPB-KLORG</t>
  </si>
  <si>
    <t>6472030503910002</t>
  </si>
  <si>
    <t>027/10-13/LPB-KLORG</t>
  </si>
  <si>
    <t>6408101705810002</t>
  </si>
  <si>
    <t>074/04-14/LPB-SMG</t>
  </si>
  <si>
    <t>3323130602830007</t>
  </si>
  <si>
    <t>SAFARUDDIN</t>
  </si>
  <si>
    <t>014/07/13/LPB-KLORG</t>
  </si>
  <si>
    <t>6408103009870002</t>
  </si>
  <si>
    <t>SALEH DJAJADI</t>
  </si>
  <si>
    <t>020/08-13/LPB-KLORG</t>
  </si>
  <si>
    <t>6408100709700001</t>
  </si>
  <si>
    <t>SLAMET RIYADI</t>
  </si>
  <si>
    <t>088/11-14/LPB-SMG</t>
  </si>
  <si>
    <t>3304120607670006</t>
  </si>
  <si>
    <t>SLAMET SARONI</t>
  </si>
  <si>
    <t>043/09-13/LPB-SMG</t>
  </si>
  <si>
    <t>3374131705700002</t>
  </si>
  <si>
    <t>SONI RAHAYU</t>
  </si>
  <si>
    <t>072/02-14/LPB-SMG</t>
  </si>
  <si>
    <t>3321093112810004</t>
  </si>
  <si>
    <t>053/09-13/LPB-SMG</t>
  </si>
  <si>
    <t>3505141808730006</t>
  </si>
  <si>
    <t>SUKIMAN</t>
  </si>
  <si>
    <t>044/09-13/LPB-SMG</t>
  </si>
  <si>
    <t>3318122502740001</t>
  </si>
  <si>
    <t>SUGENG RIYANTO</t>
  </si>
  <si>
    <t>109/01-16/LPB-SMG</t>
  </si>
  <si>
    <t>3324052007810002</t>
  </si>
  <si>
    <t>SUSETYO</t>
  </si>
  <si>
    <t>079/05-14/LPB-SMG</t>
  </si>
  <si>
    <t>3322182304760002</t>
  </si>
  <si>
    <t>TEGUH SUPRIYANTO</t>
  </si>
  <si>
    <t>215/08-19/LPB-SMG</t>
  </si>
  <si>
    <t>3315190907770001</t>
  </si>
  <si>
    <t>TRI YANA YUNIANTA</t>
  </si>
  <si>
    <t>065/10-13/LPB-SMG</t>
  </si>
  <si>
    <t>3304031407800003</t>
  </si>
  <si>
    <t>TUKINO</t>
  </si>
  <si>
    <t>130/08-16/LPB-SMG</t>
  </si>
  <si>
    <t>1608010606900001</t>
  </si>
  <si>
    <t>YURDIN</t>
  </si>
  <si>
    <t>5307110408980001</t>
  </si>
  <si>
    <t>BAHAR</t>
  </si>
  <si>
    <t>035/12-14/LPB-KLORG</t>
  </si>
  <si>
    <t>6408101208720001</t>
  </si>
  <si>
    <t>SUMARI</t>
  </si>
  <si>
    <t>105/08-19/LPB-SMG</t>
  </si>
  <si>
    <t>3374010606770002</t>
  </si>
  <si>
    <t>AHMAD MASYKURI ZULFIQKRI</t>
  </si>
  <si>
    <t>094/11-14/LPB-SMG</t>
  </si>
  <si>
    <t>3301200508790007</t>
  </si>
  <si>
    <t>SUSIYANTO</t>
  </si>
  <si>
    <t>193/11-18/LPB-SMG</t>
  </si>
  <si>
    <t>3324081201760002</t>
  </si>
  <si>
    <t>HARIYONO</t>
  </si>
  <si>
    <t>102/05-15/LPB-SMG</t>
  </si>
  <si>
    <t>3374120205780001</t>
  </si>
  <si>
    <t>SUGIRI</t>
  </si>
  <si>
    <t>106/08-15/LPB-SMG</t>
  </si>
  <si>
    <t>3324081803800001</t>
  </si>
  <si>
    <t>YANDRI PANCA MULANA TAMBAK</t>
  </si>
  <si>
    <t>198/12-18/LPB-SMG</t>
  </si>
  <si>
    <t>3306111306880002</t>
  </si>
  <si>
    <t>LAHURI</t>
  </si>
  <si>
    <t>149/08-17/LPB-SMG</t>
  </si>
  <si>
    <t>3322112003730001</t>
  </si>
  <si>
    <t>SETYO HANDOYO</t>
  </si>
  <si>
    <t>117/03-16/LPB-SMG</t>
  </si>
  <si>
    <t>3374151204820001</t>
  </si>
  <si>
    <t>050/05-16/LPB-KLORG</t>
  </si>
  <si>
    <t>6408102301860002</t>
  </si>
  <si>
    <t>DIDI SISWOYO</t>
  </si>
  <si>
    <t>053/05-16/LPB-KLORG</t>
  </si>
  <si>
    <t>6472050105850005</t>
  </si>
  <si>
    <t>1-May-21</t>
  </si>
  <si>
    <t>NASRUL YUNUS</t>
  </si>
  <si>
    <t>049/05-16/LPB-KLORG</t>
  </si>
  <si>
    <t>7316051412870002</t>
  </si>
  <si>
    <t>14-Dec-20</t>
  </si>
  <si>
    <t>ANTONIUS MARIA DATO</t>
  </si>
  <si>
    <t>099/11-18/LPB-KLORG</t>
  </si>
  <si>
    <t>ROBERTUS DORO KOTEN</t>
  </si>
  <si>
    <t>052/06-16/LPB-KLORG</t>
  </si>
  <si>
    <t>6408102101900001</t>
  </si>
  <si>
    <t>21-May-22</t>
  </si>
  <si>
    <t>SUBENO</t>
  </si>
  <si>
    <t>120/04/16/LPB-SMG</t>
  </si>
  <si>
    <t>3324143003740001</t>
  </si>
  <si>
    <t>MOCHAMAD SODIQ</t>
  </si>
  <si>
    <t>121/06-16/LPB-SMG</t>
  </si>
  <si>
    <t>3374023008870005</t>
  </si>
  <si>
    <t>ROHMAN</t>
  </si>
  <si>
    <t>122/06-16/LPB-SMG</t>
  </si>
  <si>
    <t>3318042512740002</t>
  </si>
  <si>
    <t>25-Dec-20</t>
  </si>
  <si>
    <t>NUR ALIM</t>
  </si>
  <si>
    <t>056/08-16/LPB-KLORG</t>
  </si>
  <si>
    <t>647205141184006</t>
  </si>
  <si>
    <t>14-Nov-21</t>
  </si>
  <si>
    <t>M. SANUL</t>
  </si>
  <si>
    <t>055/08-16/LPB-KLORG</t>
  </si>
  <si>
    <t>640810280892003</t>
  </si>
  <si>
    <t>DWI NUGROHO</t>
  </si>
  <si>
    <t>128/08-16/LPB-SMG</t>
  </si>
  <si>
    <t>3374151003830009</t>
  </si>
  <si>
    <t>ZAKARIA</t>
  </si>
  <si>
    <t>202/02-19/LPB-SMG</t>
  </si>
  <si>
    <t>3324071111790001</t>
  </si>
  <si>
    <t>BUTTU</t>
  </si>
  <si>
    <t>062/12-16/LPB-KLORG</t>
  </si>
  <si>
    <t>6472101003860001</t>
  </si>
  <si>
    <t>M. RODISON GINTING</t>
  </si>
  <si>
    <t>065/02/17/LPB-KLORG</t>
  </si>
  <si>
    <t>6408101712810001</t>
  </si>
  <si>
    <t>17-Dec-20</t>
  </si>
  <si>
    <t>MONDRO SUGIRI DWI RAHARJO</t>
  </si>
  <si>
    <t>137/02-17/LPB-SMG</t>
  </si>
  <si>
    <t>332304220174003</t>
  </si>
  <si>
    <t>EKO PURWANTO</t>
  </si>
  <si>
    <t>133/11-16/LPB-SMG</t>
  </si>
  <si>
    <t>3523022501890004</t>
  </si>
  <si>
    <t>LUQKI JAUHAR AIRLANGGA</t>
  </si>
  <si>
    <t>067/03-17/LPB-KLORG</t>
  </si>
  <si>
    <t>6301031505860004</t>
  </si>
  <si>
    <t>15-May-21</t>
  </si>
  <si>
    <t>SUMARYONO</t>
  </si>
  <si>
    <t>140/02-17/LPB-SMG</t>
  </si>
  <si>
    <t>331511160179003</t>
  </si>
  <si>
    <t>141/03-17/LPB-SMG</t>
  </si>
  <si>
    <t>3374131710800005</t>
  </si>
  <si>
    <t>17-Oct-20</t>
  </si>
  <si>
    <t>YANTO</t>
  </si>
  <si>
    <t>146/04-17/LPB-SMG</t>
  </si>
  <si>
    <t>3301021303800001</t>
  </si>
  <si>
    <t>151/08-17/LPB-SMG</t>
  </si>
  <si>
    <t>3324070703720001</t>
  </si>
  <si>
    <t>UJANG RACHMAN SETIANTO</t>
  </si>
  <si>
    <t>096/11-14/LPB-SMG</t>
  </si>
  <si>
    <t>3374150211750003</t>
  </si>
  <si>
    <t>2-Nov-20</t>
  </si>
  <si>
    <t>ANOM SUROTO</t>
  </si>
  <si>
    <t>157/10-17/LPB-SMG</t>
  </si>
  <si>
    <t>3315110801750004</t>
  </si>
  <si>
    <t>084/11-17/LPB-KLORG</t>
  </si>
  <si>
    <t>6408100504820003</t>
  </si>
  <si>
    <t>RUDI HARTONO</t>
  </si>
  <si>
    <t>085/11-17/LPB-KLORG</t>
  </si>
  <si>
    <t>6408101812910001</t>
  </si>
  <si>
    <t>MICHAEL KOYO</t>
  </si>
  <si>
    <t>083/11-17/LPB-KLORG</t>
  </si>
  <si>
    <t>7102111208750001</t>
  </si>
  <si>
    <t>NANANG DWI FAHRURHOZY</t>
  </si>
  <si>
    <t>082/10-17/LPB-KLORG</t>
  </si>
  <si>
    <t>3518921202890001</t>
  </si>
  <si>
    <t>GUNAWAN PRASTIYO</t>
  </si>
  <si>
    <t>081/10-17/LPB-KLORG</t>
  </si>
  <si>
    <t>6408100803910002</t>
  </si>
  <si>
    <t>M. MASRUH</t>
  </si>
  <si>
    <t>160/11-17/LPB-SMG</t>
  </si>
  <si>
    <t>3319032501820008</t>
  </si>
  <si>
    <t>ERWANTO</t>
  </si>
  <si>
    <t>191/10-18/LPB-SMG</t>
  </si>
  <si>
    <t>MOH. WIHARSO</t>
  </si>
  <si>
    <t>164/11-17/LPB-SMG</t>
  </si>
  <si>
    <t>3329140709820001</t>
  </si>
  <si>
    <t>086/12-17/LPB-KLORG</t>
  </si>
  <si>
    <t>6408101205850005</t>
  </si>
  <si>
    <t>12-May-23</t>
  </si>
  <si>
    <t>KUSTIYONO</t>
  </si>
  <si>
    <t>175/01-18/LPB-SMG</t>
  </si>
  <si>
    <t>3322081707770008</t>
  </si>
  <si>
    <t>NGADINI</t>
  </si>
  <si>
    <t>177/02-18/LPB-SMG</t>
  </si>
  <si>
    <t>3324192105780001</t>
  </si>
  <si>
    <t>21-May-23</t>
  </si>
  <si>
    <t>SALIMUN</t>
  </si>
  <si>
    <t>179/02-18/LPB-SMG</t>
  </si>
  <si>
    <t>3303160312800002</t>
  </si>
  <si>
    <t>ERWIN SETYO PUJI</t>
  </si>
  <si>
    <t>187/09-18/LPB-SMG</t>
  </si>
  <si>
    <t>3374141411830002</t>
  </si>
  <si>
    <t>MUHAMMAD ANWAR</t>
  </si>
  <si>
    <t>095/04-18/LPB-KLORG</t>
  </si>
  <si>
    <t>6408160407760001</t>
  </si>
  <si>
    <t>190/10-18/LPB-SMG</t>
  </si>
  <si>
    <t>3373040504680003</t>
  </si>
  <si>
    <t>014/06-13/LPB-SMG</t>
  </si>
  <si>
    <t>3374133005700001</t>
  </si>
  <si>
    <t>30-May-23</t>
  </si>
  <si>
    <t>BEMANTO</t>
  </si>
  <si>
    <t>CHIEF MEKANIK</t>
  </si>
  <si>
    <t>013/06-13/LPB-SMG</t>
  </si>
  <si>
    <t>3309040504710002</t>
  </si>
  <si>
    <t>ANDRIS SUHARA</t>
  </si>
  <si>
    <t>KEPALA OPERASIONAL</t>
  </si>
  <si>
    <t>022/06-13/LPB-SMG</t>
  </si>
  <si>
    <t>3310190101780004</t>
  </si>
  <si>
    <t>MOCHAMAD ROCHIM</t>
  </si>
  <si>
    <t>032/07-13/LPB-SMG</t>
  </si>
  <si>
    <t>3374121607650004</t>
  </si>
  <si>
    <t>MUH TASNIM</t>
  </si>
  <si>
    <t>058/10-13/LPB-SMG</t>
  </si>
  <si>
    <t>3374121808660002</t>
  </si>
  <si>
    <t>GUNAWAN ( BOBI )</t>
  </si>
  <si>
    <t>INDRA WIJAYA</t>
  </si>
  <si>
    <t>041/09-13/LPB-SMG</t>
  </si>
  <si>
    <t>3374111205870001</t>
  </si>
  <si>
    <t>DEPRI IRWAN SAPUTRA</t>
  </si>
  <si>
    <t>077/04-14/LPB-SMG</t>
  </si>
  <si>
    <t>1603070104860007</t>
  </si>
  <si>
    <t>RICKY RUSMA WIJAYA SANTOSA</t>
  </si>
  <si>
    <t>ADMIN PROJECT</t>
  </si>
  <si>
    <t>086/10-14/LPB-SMG</t>
  </si>
  <si>
    <t>3374110306890001</t>
  </si>
  <si>
    <t>RADIKA DANANG IRAMA</t>
  </si>
  <si>
    <t>101/05-15/LPB-SMG</t>
  </si>
  <si>
    <t>3316091401900003</t>
  </si>
  <si>
    <t>SUHARYANTO</t>
  </si>
  <si>
    <t>110/12-15/LPB-SMG</t>
  </si>
  <si>
    <t>1671062103760007</t>
  </si>
  <si>
    <t>TRY SETYA CAHYADI</t>
  </si>
  <si>
    <t>3374140206760002</t>
  </si>
  <si>
    <t>EDY MARULI ARITONANG</t>
  </si>
  <si>
    <t>LOGISTIK FUEL</t>
  </si>
  <si>
    <t>134/11-16/LP-KLORG</t>
  </si>
  <si>
    <t>1276042307900002</t>
  </si>
  <si>
    <t>FIRMAN SYAPUTRA</t>
  </si>
  <si>
    <t>148/05-17/LPB-SMG</t>
  </si>
  <si>
    <t>1603070712900002</t>
  </si>
  <si>
    <t>WACHID BASHORI</t>
  </si>
  <si>
    <t>156/10-17/LPB-SMG</t>
  </si>
  <si>
    <t>3324072809770004</t>
  </si>
  <si>
    <t>SUTRISNO LEDI</t>
  </si>
  <si>
    <t>171/12-17/LPB-SMG</t>
  </si>
  <si>
    <t>1702192610840001</t>
  </si>
  <si>
    <t>MOHAMAD ARIFIN</t>
  </si>
  <si>
    <t>182/04-18/LPB-SMG</t>
  </si>
  <si>
    <t>33010227122890003</t>
  </si>
  <si>
    <t>SUHARTO</t>
  </si>
  <si>
    <t>082/09-14/LPB-SMG</t>
  </si>
  <si>
    <t>3509271603830005</t>
  </si>
  <si>
    <t>SUMANTO</t>
  </si>
  <si>
    <t>027/07-13/LPB-SMG</t>
  </si>
  <si>
    <t>3309041105850004</t>
  </si>
  <si>
    <t>KUSPRIYANTO</t>
  </si>
  <si>
    <t>WAKIL CHIEF MEKANIK</t>
  </si>
  <si>
    <t>051/09-13/LPB-SMG</t>
  </si>
  <si>
    <t>3327091110810012</t>
  </si>
  <si>
    <t>11-Oct-20</t>
  </si>
  <si>
    <t>017/07-13/LPB-KLORG</t>
  </si>
  <si>
    <t>6408100102650001</t>
  </si>
  <si>
    <t>SUBHAN</t>
  </si>
  <si>
    <t>029/11-13/LP-SMG</t>
  </si>
  <si>
    <t>6408091304900001</t>
  </si>
  <si>
    <t>TAWAKKAL</t>
  </si>
  <si>
    <t>MEKANIK JUNIOR</t>
  </si>
  <si>
    <t>090/01-18/LPB-KLORG</t>
  </si>
  <si>
    <t>6408152107810001</t>
  </si>
  <si>
    <t>LAURENSIUS LORENG</t>
  </si>
  <si>
    <t>047/01-16/LPB-KLORG</t>
  </si>
  <si>
    <t>6408041511930005</t>
  </si>
  <si>
    <t>15-Nov-22</t>
  </si>
  <si>
    <t>HAIRUL ANGRIANWANSA</t>
  </si>
  <si>
    <t>045/01-16/LPB-KLORG</t>
  </si>
  <si>
    <t>6408102010940001</t>
  </si>
  <si>
    <t>046/01-16/LPB-KLORG</t>
  </si>
  <si>
    <t>6408100304910001</t>
  </si>
  <si>
    <t>MUH. RIFAI</t>
  </si>
  <si>
    <t>058/08-16/LPB-KLORG</t>
  </si>
  <si>
    <t>6408100109970001</t>
  </si>
  <si>
    <t>NATANAEL REDI PUJIANTO</t>
  </si>
  <si>
    <t>059/08-16/LPB-KLORG</t>
  </si>
  <si>
    <t>6408050808970001</t>
  </si>
  <si>
    <t>8-Aug-22</t>
  </si>
  <si>
    <t>MUHAMMAD SAIPULDIN</t>
  </si>
  <si>
    <t>060/09-16/LPB-KLORG</t>
  </si>
  <si>
    <t>6474010803930003</t>
  </si>
  <si>
    <t>SRIYANTO</t>
  </si>
  <si>
    <t>135/01-17/LPB-SMG</t>
  </si>
  <si>
    <t>3311011105720001</t>
  </si>
  <si>
    <t>IDHAM</t>
  </si>
  <si>
    <t>064/01-17/LPB-KLORG</t>
  </si>
  <si>
    <t>7203180210910001</t>
  </si>
  <si>
    <t>EKO SETIAWAN</t>
  </si>
  <si>
    <t>144/04-17/LPB-SMG</t>
  </si>
  <si>
    <t>3374030505720004</t>
  </si>
  <si>
    <t>JONI</t>
  </si>
  <si>
    <t>070/03-17/LPB-KLORG</t>
  </si>
  <si>
    <t>6408100107970004</t>
  </si>
  <si>
    <t>MUHAMMAD JAINI</t>
  </si>
  <si>
    <t>072/05-17/LPB-KLORG</t>
  </si>
  <si>
    <t>6408102901930001</t>
  </si>
  <si>
    <t>MUHLISIN</t>
  </si>
  <si>
    <t>147/05-17/LPB-SMG</t>
  </si>
  <si>
    <t>HARIYADI</t>
  </si>
  <si>
    <t>214/08-19/LPB-SMG</t>
  </si>
  <si>
    <t>LEKSIMUS WATU LEWA</t>
  </si>
  <si>
    <t>075/07-17/LPB-KLORG</t>
  </si>
  <si>
    <t>6408101903860001</t>
  </si>
  <si>
    <t>SUGENG PURWANTO</t>
  </si>
  <si>
    <t>076/07-17/LPB-SMG</t>
  </si>
  <si>
    <t>8101142402930001</t>
  </si>
  <si>
    <t>WANDI NURLAN</t>
  </si>
  <si>
    <t>BAMBANG WIJANARKO ADE SAPUTRA</t>
  </si>
  <si>
    <t>153/09-17/LPB-SMG</t>
  </si>
  <si>
    <t>3316091804980003</t>
  </si>
  <si>
    <t>IGNATIUS BOBO</t>
  </si>
  <si>
    <t>097/11-18/LPB-KLORG</t>
  </si>
  <si>
    <t>PUPUT SETIAWAN</t>
  </si>
  <si>
    <t>159/10-17/LPB-SMG</t>
  </si>
  <si>
    <t>3316092706870002</t>
  </si>
  <si>
    <t>RENALDI</t>
  </si>
  <si>
    <t>087/12-17/LPB-KLORG</t>
  </si>
  <si>
    <t>73081403990001</t>
  </si>
  <si>
    <t>INDRA PRASETYA</t>
  </si>
  <si>
    <t>129/08-16/LPB-SMG</t>
  </si>
  <si>
    <t>1603070307980003</t>
  </si>
  <si>
    <t>RIFANO DAMAS SULISTYO</t>
  </si>
  <si>
    <t>174/01-18/LPB-SMG</t>
  </si>
  <si>
    <t>3310091903990001</t>
  </si>
  <si>
    <t>BELLYAN MAHENDRA</t>
  </si>
  <si>
    <t>178/02-18/LPB-SMG</t>
  </si>
  <si>
    <t>3372051304930006</t>
  </si>
  <si>
    <t>199/01-19/LPB-SMG</t>
  </si>
  <si>
    <t>3314020201818005</t>
  </si>
  <si>
    <t>HERI YULIAWAN</t>
  </si>
  <si>
    <t>172/12-17/LPB-SMG</t>
  </si>
  <si>
    <t>3277011207790001</t>
  </si>
  <si>
    <t>NU'MAN AMRULLAH</t>
  </si>
  <si>
    <t>092/03-18/LPB-KLORG</t>
  </si>
  <si>
    <t>6408102511690002</t>
  </si>
  <si>
    <t>25-Nov-21</t>
  </si>
  <si>
    <t>SUDARMAN</t>
  </si>
  <si>
    <t>197/12-18/LPB-SMG</t>
  </si>
  <si>
    <t>3324202106740001</t>
  </si>
  <si>
    <t>MUKMININ</t>
  </si>
  <si>
    <t>ADITYA R NAIM</t>
  </si>
  <si>
    <t>196/12-18/LPB-SMG</t>
  </si>
  <si>
    <t>3374052807860001</t>
  </si>
  <si>
    <t>WAHYU SETYAWAN</t>
  </si>
  <si>
    <t>165/11-17/LPB-SMG</t>
  </si>
  <si>
    <t>3302072201900007</t>
  </si>
  <si>
    <t>ZAINAL ABIDIN</t>
  </si>
  <si>
    <t>080/09-17/LPB-KLORG</t>
  </si>
  <si>
    <t>6408100404930001</t>
  </si>
  <si>
    <t>SUSANTO</t>
  </si>
  <si>
    <t>201/02-19/LPB-SMG</t>
  </si>
  <si>
    <t>3503070704820001</t>
  </si>
  <si>
    <t>JAMALUDIN</t>
  </si>
  <si>
    <t>098/11-18/LPB-KLORG</t>
  </si>
  <si>
    <t>6408051906870000</t>
  </si>
  <si>
    <t>GAYUS SAPUTRA</t>
  </si>
  <si>
    <t>102/02-18/LPB-KLORG</t>
  </si>
  <si>
    <t>6408053011940001</t>
  </si>
  <si>
    <t>SUGENG SUPRAPTO</t>
  </si>
  <si>
    <t>204/02-19/LPB-SMG</t>
  </si>
  <si>
    <t>3209201801710003</t>
  </si>
  <si>
    <t>TAUFIK HIDAYAT</t>
  </si>
  <si>
    <t>208/03-19/LPB-SMG</t>
  </si>
  <si>
    <t>3319030810930001</t>
  </si>
  <si>
    <t>WIBOWO</t>
  </si>
  <si>
    <t>078/09-17/LPB-KLORG</t>
  </si>
  <si>
    <t>647202060197003</t>
  </si>
  <si>
    <t>ALLY BUHANA</t>
  </si>
  <si>
    <t>RULY LARAS PRATITIS</t>
  </si>
  <si>
    <t>206/03-19/LPB-SMG</t>
  </si>
  <si>
    <t>3308181404810002</t>
  </si>
  <si>
    <t>SUKIRNO</t>
  </si>
  <si>
    <t>207/03-19/LPB-SMG</t>
  </si>
  <si>
    <t>3804042604910004</t>
  </si>
  <si>
    <t>TAOFAN ERLANGGA</t>
  </si>
  <si>
    <t>029/07-13/LPB-SMG</t>
  </si>
  <si>
    <t>3514191104720001</t>
  </si>
  <si>
    <t>M. MURSALIM</t>
  </si>
  <si>
    <t>WAKAR</t>
  </si>
  <si>
    <t>012/07-13/LPB-KLORG</t>
  </si>
  <si>
    <t>6408100797750002</t>
  </si>
  <si>
    <t>ARJUNA ZAIN</t>
  </si>
  <si>
    <t>091/01-18/LPB-KLORG</t>
  </si>
  <si>
    <t>7308260107970050</t>
  </si>
  <si>
    <t>WISNU ANDIKA</t>
  </si>
  <si>
    <t>194/11-18/LPB-SMG</t>
  </si>
  <si>
    <t>3308200101780004</t>
  </si>
  <si>
    <t>210/03-19/LPB-SMG</t>
  </si>
  <si>
    <t>3322181601760002</t>
  </si>
  <si>
    <t>UNTUNG ARIYANTO</t>
  </si>
  <si>
    <t>LUKMAN IRAWAN</t>
  </si>
  <si>
    <t>209/03-19/LPB-SMG</t>
  </si>
  <si>
    <t>LANDRIKUS L. MOA</t>
  </si>
  <si>
    <t>101/12-18/LPB-KLORG</t>
  </si>
  <si>
    <t>530711904960002</t>
  </si>
  <si>
    <t>ANDES HARTONO</t>
  </si>
  <si>
    <t>211/06-19/LPB-SMG</t>
  </si>
  <si>
    <t>6309061908830003</t>
  </si>
  <si>
    <t>104/07-19/LPB-KLORG</t>
  </si>
  <si>
    <t>6408092703840001</t>
  </si>
  <si>
    <t>FAJAR SULAKSONO</t>
  </si>
  <si>
    <t>103/07-19/LPB-KLORG</t>
  </si>
  <si>
    <t>6402061105860003</t>
  </si>
  <si>
    <t>212/07-19/LPB-SMG</t>
  </si>
  <si>
    <t>3303151806750002</t>
  </si>
  <si>
    <t>213/07-19/LPB-SMG</t>
  </si>
  <si>
    <t>3324052312780001</t>
  </si>
  <si>
    <t>YOHANES LAVANTO MOA</t>
  </si>
  <si>
    <t>217/09-19/LPB-SMG</t>
  </si>
  <si>
    <t>KARJONO</t>
  </si>
  <si>
    <t>046/019-13/LPB-SMG</t>
  </si>
  <si>
    <t>3324082905720001</t>
  </si>
  <si>
    <t>M. GHUFRON</t>
  </si>
  <si>
    <t>186/09-18/LPB-SMG</t>
  </si>
  <si>
    <t>3327112204800003</t>
  </si>
  <si>
    <t>MARSUDI</t>
  </si>
  <si>
    <t>161/11-17/LPB-SMG</t>
  </si>
  <si>
    <t>3320091310700001</t>
  </si>
  <si>
    <t>TEGUH</t>
  </si>
  <si>
    <t>041/12-14/LPB-KLORG</t>
  </si>
  <si>
    <t>6408100707900001</t>
  </si>
  <si>
    <t>DENI YULIADI</t>
  </si>
  <si>
    <t>216/08-19/LPB-SMG</t>
  </si>
  <si>
    <t>3217131107800000</t>
  </si>
  <si>
    <t>063/12-16/LPB-KLORG</t>
  </si>
  <si>
    <t>6408101010770003</t>
  </si>
  <si>
    <t>MUHAMMAD FATHUDIN</t>
  </si>
  <si>
    <t>192/10-18/LPB-SMG</t>
  </si>
  <si>
    <t>3308201508860002</t>
  </si>
  <si>
    <t>ANCA</t>
  </si>
  <si>
    <t>088/01-18/LPB-KLORG</t>
  </si>
  <si>
    <t>6408100802820001</t>
  </si>
  <si>
    <t>MASGIYONO</t>
  </si>
  <si>
    <t>188/09-18/LPB-SMG</t>
  </si>
  <si>
    <t>100/11-18/LPB-KLORG</t>
  </si>
  <si>
    <t>6408102712950001</t>
  </si>
  <si>
    <t>MASHUR</t>
  </si>
  <si>
    <t>INDRA MANSYAH</t>
  </si>
  <si>
    <t>JOKO PRAYITNO</t>
  </si>
  <si>
    <t>DEDE SAEPUDIN</t>
  </si>
  <si>
    <t>RINTO SUJADMIKO</t>
  </si>
  <si>
    <t>DONI RADIYANTO</t>
  </si>
  <si>
    <t>3374121610810001</t>
  </si>
  <si>
    <t>MULYADI</t>
  </si>
  <si>
    <t>CATUR FEBRIANTO</t>
  </si>
  <si>
    <t>ANA RANTO</t>
  </si>
  <si>
    <t>FLAFIANI AGUSTINO HAPE</t>
  </si>
  <si>
    <t>6408101508000002</t>
  </si>
  <si>
    <t>M. ABDUL MUNIR</t>
  </si>
  <si>
    <t>3522170201000003</t>
  </si>
  <si>
    <t>ANTO PURWOKO</t>
  </si>
  <si>
    <t>KISWANTO</t>
  </si>
  <si>
    <t>DENI</t>
  </si>
  <si>
    <t>IYAN MAULANA</t>
  </si>
  <si>
    <t>16-Oct-17</t>
  </si>
  <si>
    <t>25-Oct-18</t>
  </si>
  <si>
    <t>3-May-18</t>
  </si>
  <si>
    <t>29-Nov-18</t>
  </si>
  <si>
    <t>LPB-001</t>
  </si>
  <si>
    <t>LPB-039</t>
  </si>
  <si>
    <t>LPB-011</t>
  </si>
  <si>
    <t>LPB-012</t>
  </si>
  <si>
    <t>LPB-015</t>
  </si>
  <si>
    <t>LPB-016</t>
  </si>
  <si>
    <t>LPB-018</t>
  </si>
  <si>
    <t>LPB-021</t>
  </si>
  <si>
    <t>LPB-029</t>
  </si>
  <si>
    <t>LPB-036</t>
  </si>
  <si>
    <t>LPB-038</t>
  </si>
  <si>
    <t>LPB-084</t>
  </si>
  <si>
    <t>LPB-058</t>
  </si>
  <si>
    <t>LPB-063</t>
  </si>
  <si>
    <t>LPB-069</t>
  </si>
  <si>
    <t>LPB-071</t>
  </si>
  <si>
    <t>LPB-072</t>
  </si>
  <si>
    <t>LPB-073</t>
  </si>
  <si>
    <t>LPB-080</t>
  </si>
  <si>
    <t>LPB-081</t>
  </si>
  <si>
    <t>LPB-089</t>
  </si>
  <si>
    <t>LPB-090</t>
  </si>
  <si>
    <t>LPB-091</t>
  </si>
  <si>
    <t>LPB-096</t>
  </si>
  <si>
    <t>LPB-101</t>
  </si>
  <si>
    <t>LPB-094</t>
  </si>
  <si>
    <t>LPB-111</t>
  </si>
  <si>
    <t>LPB-120</t>
  </si>
  <si>
    <t>LPB-121</t>
  </si>
  <si>
    <t>LPB-123</t>
  </si>
  <si>
    <t>LPB-131</t>
  </si>
  <si>
    <t>LPB-013</t>
  </si>
  <si>
    <t>LPB-103</t>
  </si>
  <si>
    <t>LPB-019</t>
  </si>
  <si>
    <t>LPB-112</t>
  </si>
  <si>
    <t>LPB-031</t>
  </si>
  <si>
    <t>LPB-097</t>
  </si>
  <si>
    <t>LPB-128</t>
  </si>
  <si>
    <t>LPB-041</t>
  </si>
  <si>
    <t>LPB-086</t>
  </si>
  <si>
    <t>LPB-122</t>
  </si>
  <si>
    <t>LPB-020</t>
  </si>
  <si>
    <t>LPB-064</t>
  </si>
  <si>
    <t>LPB-075</t>
  </si>
  <si>
    <t>LPB-092</t>
  </si>
  <si>
    <t>LPB-053</t>
  </si>
  <si>
    <t>LPB-076</t>
  </si>
  <si>
    <t>LPB-068</t>
  </si>
  <si>
    <t>LPB-048</t>
  </si>
  <si>
    <t>LPB-022</t>
  </si>
  <si>
    <t>LPB-133</t>
  </si>
  <si>
    <t>LPB-017</t>
  </si>
  <si>
    <t>LPB-047</t>
  </si>
  <si>
    <t>LPB-055</t>
  </si>
  <si>
    <t>LPB-147</t>
  </si>
  <si>
    <t>LPB-044</t>
  </si>
  <si>
    <t>LPB-104</t>
  </si>
  <si>
    <t>LPB-106</t>
  </si>
  <si>
    <t>LPB-129</t>
  </si>
  <si>
    <t>LPB-035</t>
  </si>
  <si>
    <t>LPB-124</t>
  </si>
  <si>
    <t>LPB-113</t>
  </si>
  <si>
    <t>LPB-077</t>
  </si>
  <si>
    <t>LPB-078</t>
  </si>
  <si>
    <t>LPB-051</t>
  </si>
  <si>
    <t>LPB-062</t>
  </si>
  <si>
    <t>LPB-028</t>
  </si>
  <si>
    <t>LPB-046</t>
  </si>
  <si>
    <t>LPB-023</t>
  </si>
  <si>
    <t>LPB-054</t>
  </si>
  <si>
    <t>LPB-105</t>
  </si>
  <si>
    <t>LPB-040</t>
  </si>
  <si>
    <t>LPB-066</t>
  </si>
  <si>
    <t>LPB-082</t>
  </si>
  <si>
    <t>LPB-024</t>
  </si>
  <si>
    <t>LPB-060</t>
  </si>
  <si>
    <t>LPB-074</t>
  </si>
  <si>
    <t>LPB-116</t>
  </si>
  <si>
    <t>LPB-002</t>
  </si>
  <si>
    <t>LPB-006</t>
  </si>
  <si>
    <t>LPB-008</t>
  </si>
  <si>
    <t>LPB-007</t>
  </si>
  <si>
    <t>LPB-027</t>
  </si>
  <si>
    <t>LPB-034</t>
  </si>
  <si>
    <t>LPB-009</t>
  </si>
  <si>
    <t>LPB-070</t>
  </si>
  <si>
    <t>LPB-100</t>
  </si>
  <si>
    <t>LPB-005</t>
  </si>
  <si>
    <t>LPB-004</t>
  </si>
  <si>
    <t>LPB-098</t>
  </si>
  <si>
    <t>LPB-003</t>
  </si>
  <si>
    <t>LPB-118</t>
  </si>
  <si>
    <t>LPB-042</t>
  </si>
  <si>
    <t>LPB-010</t>
  </si>
  <si>
    <t>LPB-057</t>
  </si>
  <si>
    <t>LPB-065</t>
  </si>
  <si>
    <t>LPB-138</t>
  </si>
  <si>
    <t>LPB-030</t>
  </si>
  <si>
    <t>LPB-033</t>
  </si>
  <si>
    <t>LPB-107</t>
  </si>
  <si>
    <t>LPB-032</t>
  </si>
  <si>
    <t>LPB-067</t>
  </si>
  <si>
    <t>LPB-093</t>
  </si>
  <si>
    <t>LPB-061</t>
  </si>
  <si>
    <t>LPB-014</t>
  </si>
  <si>
    <t>LPB-132</t>
  </si>
  <si>
    <t>LPB-110</t>
  </si>
  <si>
    <t>LPB-037</t>
  </si>
  <si>
    <t>LPB-095</t>
  </si>
  <si>
    <t>LPB-079</t>
  </si>
  <si>
    <t>LPB-102</t>
  </si>
  <si>
    <t>LPB-117</t>
  </si>
  <si>
    <t>LPB-127</t>
  </si>
  <si>
    <t>LPB-026</t>
  </si>
  <si>
    <t>LPB-134</t>
  </si>
  <si>
    <t>LPB-043</t>
  </si>
  <si>
    <t>LPB-056</t>
  </si>
  <si>
    <t>LPB-083</t>
  </si>
  <si>
    <t>LPB-025</t>
  </si>
  <si>
    <t>LPB-114</t>
  </si>
  <si>
    <t>LPB-099</t>
  </si>
  <si>
    <t>LPB-045</t>
  </si>
  <si>
    <t>LPB-049</t>
  </si>
  <si>
    <t>LPB-119</t>
  </si>
  <si>
    <t>LPB-130</t>
  </si>
  <si>
    <t>LPB-050</t>
  </si>
  <si>
    <t>LPB-135</t>
  </si>
  <si>
    <t>LPB-136</t>
  </si>
  <si>
    <t>LPB-137</t>
  </si>
  <si>
    <t>LPB-139</t>
  </si>
  <si>
    <t>LPB-140</t>
  </si>
  <si>
    <t>LPB-141</t>
  </si>
  <si>
    <t>LPB-142</t>
  </si>
  <si>
    <t>LPB-143</t>
  </si>
  <si>
    <t>LPB-144</t>
  </si>
  <si>
    <t>LPB-145</t>
  </si>
  <si>
    <t>LPB-146</t>
  </si>
  <si>
    <t xml:space="preserve">MAINHAULL </t>
  </si>
  <si>
    <t xml:space="preserve">MANHAULL </t>
  </si>
  <si>
    <t>19-Aug-17</t>
  </si>
  <si>
    <t>29-Aug-16</t>
  </si>
  <si>
    <t>26-Oct-17</t>
  </si>
  <si>
    <t>08-Nov-17</t>
  </si>
  <si>
    <t>11-Nov-17</t>
  </si>
  <si>
    <t>25-Nov-17</t>
  </si>
  <si>
    <t>23-Oct-18</t>
  </si>
  <si>
    <t>26-Oct-18</t>
  </si>
  <si>
    <t>28-Oct-18</t>
  </si>
  <si>
    <t>31-Oct-18</t>
  </si>
  <si>
    <t>01-Nov-18</t>
  </si>
  <si>
    <t>02-Nov-18</t>
  </si>
  <si>
    <t>04-Nov-18</t>
  </si>
  <si>
    <t>05-Nov-18</t>
  </si>
  <si>
    <t>06-Nov-18</t>
  </si>
  <si>
    <t>07-Nov-18</t>
  </si>
  <si>
    <t>08-Nov-18</t>
  </si>
  <si>
    <t>09-Nov-18</t>
  </si>
  <si>
    <t>11-Nov-18</t>
  </si>
  <si>
    <t>12-Nov-18</t>
  </si>
  <si>
    <t>14-Nov-18</t>
  </si>
  <si>
    <t>15-Nov-18</t>
  </si>
  <si>
    <t>16-Nov-18</t>
  </si>
  <si>
    <t>18-Nov-18</t>
  </si>
  <si>
    <t>19-Nov-18</t>
  </si>
  <si>
    <t>20-Nov-18</t>
  </si>
  <si>
    <t>21-Nov-18</t>
  </si>
  <si>
    <t>22-Nov-18</t>
  </si>
  <si>
    <t>23-Nov-18</t>
  </si>
  <si>
    <t>27-Nov-18</t>
  </si>
  <si>
    <t>30-Nov-18</t>
  </si>
  <si>
    <t>01-Dec-18</t>
  </si>
  <si>
    <t>04-Dec-18</t>
  </si>
  <si>
    <t>05-Dec-18</t>
  </si>
  <si>
    <t>07-Dec-18</t>
  </si>
  <si>
    <t>11-Dec-18</t>
  </si>
  <si>
    <t>STD SM</t>
  </si>
  <si>
    <t>1D-0008</t>
  </si>
  <si>
    <t>891232460245</t>
  </si>
  <si>
    <t>1A-0081</t>
  </si>
  <si>
    <t>M. RIFAI ARRASYAD</t>
  </si>
  <si>
    <t>HELPER PRODUKSI</t>
  </si>
  <si>
    <t>PRODUKSI</t>
  </si>
  <si>
    <t>1A-0011</t>
  </si>
  <si>
    <t>AGUSTANG</t>
  </si>
  <si>
    <t>1A-0010</t>
  </si>
  <si>
    <t>AMBROSIUS PAJI</t>
  </si>
  <si>
    <t>HELPER HRM</t>
  </si>
  <si>
    <t>HRM</t>
  </si>
  <si>
    <t>1A-005</t>
  </si>
  <si>
    <t>KASWAN</t>
  </si>
  <si>
    <t>1A-0012</t>
  </si>
  <si>
    <t>MISRADI</t>
  </si>
  <si>
    <t>DR-09019</t>
  </si>
  <si>
    <t>HENDRIKUS LIWAR</t>
  </si>
  <si>
    <t>1A-0009</t>
  </si>
  <si>
    <t>YOSEP PARENDEN</t>
  </si>
  <si>
    <t>7326180109900001</t>
  </si>
  <si>
    <t>HELPER SHE</t>
  </si>
  <si>
    <t>1A-0014</t>
  </si>
  <si>
    <t>MUH. AGUS</t>
  </si>
  <si>
    <t>PLANT</t>
  </si>
  <si>
    <t>1A-0101</t>
  </si>
  <si>
    <t>ZURHAN</t>
  </si>
  <si>
    <t>1A-0075</t>
  </si>
  <si>
    <t>IRWAN</t>
  </si>
  <si>
    <t>1A-0037</t>
  </si>
  <si>
    <t>1A-0008</t>
  </si>
  <si>
    <t>ABDUL MAJID</t>
  </si>
  <si>
    <t>1A-0018</t>
  </si>
  <si>
    <t>M. RAHMAN DANI</t>
  </si>
  <si>
    <t>1A-0001</t>
  </si>
  <si>
    <t>JEFHRY KATADI</t>
  </si>
  <si>
    <t>STD PLANT</t>
  </si>
  <si>
    <t>1A-0017</t>
  </si>
  <si>
    <t>7326160706970002</t>
  </si>
  <si>
    <t>KASMAN JATNICO</t>
  </si>
  <si>
    <t>1A-0041</t>
  </si>
  <si>
    <t>6408041904850017</t>
  </si>
  <si>
    <t>AWALUDDIN</t>
  </si>
  <si>
    <t>1A-0039</t>
  </si>
  <si>
    <t>7322102110970001</t>
  </si>
  <si>
    <t>6408090809960001</t>
  </si>
  <si>
    <t>DODIK AHMADI PUTRA</t>
  </si>
  <si>
    <t>HELPER DRILL &amp; BLASTING</t>
  </si>
  <si>
    <t>1A-0076</t>
  </si>
  <si>
    <t>JANUARIUS PARE</t>
  </si>
  <si>
    <t>DR-09018</t>
  </si>
  <si>
    <t>6408100201920003</t>
  </si>
  <si>
    <t>RIDWAN ERY CAHYANTO</t>
  </si>
  <si>
    <t>STD HRM</t>
  </si>
  <si>
    <t>1D-0010</t>
  </si>
  <si>
    <t>3504190911950002</t>
  </si>
  <si>
    <t>NANUNG</t>
  </si>
  <si>
    <t>1D-0016</t>
  </si>
  <si>
    <t>640810095930001</t>
  </si>
  <si>
    <t>ALEX ISKANDAR</t>
  </si>
  <si>
    <t>1D-0012</t>
  </si>
  <si>
    <t>NI KOMANG ANDRIANI</t>
  </si>
  <si>
    <t>6408105706010001</t>
  </si>
  <si>
    <t>DEODATUS SEDUH KELEN</t>
  </si>
  <si>
    <t>1A-0048</t>
  </si>
  <si>
    <t>6408092706920001</t>
  </si>
  <si>
    <t>MARIO LENTINI</t>
  </si>
  <si>
    <t>1A-0051</t>
  </si>
  <si>
    <t>6408092403940002</t>
  </si>
  <si>
    <t>AHMAD</t>
  </si>
  <si>
    <t>1A-0100</t>
  </si>
  <si>
    <t>7308222911870001</t>
  </si>
  <si>
    <t>SILWANUS</t>
  </si>
  <si>
    <t>1D-0014</t>
  </si>
  <si>
    <t>HELPER SURVEY</t>
  </si>
  <si>
    <t>ENGINEERING</t>
  </si>
  <si>
    <t>1A-0021</t>
  </si>
  <si>
    <t>6408092004860001</t>
  </si>
  <si>
    <t>USMAN</t>
  </si>
  <si>
    <t>1A-0064</t>
  </si>
  <si>
    <t>7312121208940002</t>
  </si>
  <si>
    <t>YELIS BABA</t>
  </si>
  <si>
    <t>1A-0080</t>
  </si>
  <si>
    <t>6408100512960001</t>
  </si>
  <si>
    <t>UMAR DARUWARTA</t>
  </si>
  <si>
    <t>1D-0013</t>
  </si>
  <si>
    <t>JUMRIANSYAH</t>
  </si>
  <si>
    <t>1A-0065</t>
  </si>
  <si>
    <t>6408041709930001</t>
  </si>
  <si>
    <t>RISTO RONGGO UTOMO</t>
  </si>
  <si>
    <t>1A-0068</t>
  </si>
  <si>
    <t>6408122110910001</t>
  </si>
  <si>
    <t>1A-0069</t>
  </si>
  <si>
    <t>6408120303910002</t>
  </si>
  <si>
    <t>ACHMAD EFENDI</t>
  </si>
  <si>
    <t>1A-0070</t>
  </si>
  <si>
    <t>6408120102930002</t>
  </si>
  <si>
    <t>RIKO RIANTO</t>
  </si>
  <si>
    <t>ADMIN FAO</t>
  </si>
  <si>
    <t>1A-0071</t>
  </si>
  <si>
    <t>7312042004920001</t>
  </si>
  <si>
    <t>A. RAHMAN</t>
  </si>
  <si>
    <t>7307081308990002</t>
  </si>
  <si>
    <t>SYAIFULLAH</t>
  </si>
  <si>
    <t>HELPER ROM CHECKER</t>
  </si>
  <si>
    <t>1A-0093</t>
  </si>
  <si>
    <t>6472061202950002</t>
  </si>
  <si>
    <t>RAHMATULLAH</t>
  </si>
  <si>
    <t>1A-0098</t>
  </si>
  <si>
    <t>6408052107980001</t>
  </si>
  <si>
    <t>1A-0099</t>
  </si>
  <si>
    <t>7315060704999002</t>
  </si>
  <si>
    <t>WARTONO</t>
  </si>
  <si>
    <t>1A-00035</t>
  </si>
  <si>
    <t>6408041811890003</t>
  </si>
  <si>
    <t>DENDI GAOL SINAGA</t>
  </si>
  <si>
    <t>DR-09017</t>
  </si>
  <si>
    <t>120809150699001</t>
  </si>
  <si>
    <t>BAHRUL MA'RIF</t>
  </si>
  <si>
    <t>1A-0096</t>
  </si>
  <si>
    <t>7315120607990004</t>
  </si>
  <si>
    <t>MUHAMMAD RUSDI</t>
  </si>
  <si>
    <t>1A-0079</t>
  </si>
  <si>
    <t>7315120202920001</t>
  </si>
  <si>
    <t>MUHAMMAD FAISAL</t>
  </si>
  <si>
    <t>1A-0077</t>
  </si>
  <si>
    <t>7315122510000001</t>
  </si>
  <si>
    <t>TAUFIK</t>
  </si>
  <si>
    <t>1A-0073</t>
  </si>
  <si>
    <t>7316020302970001</t>
  </si>
  <si>
    <t>SIGIT HANDRIK CAHYONO</t>
  </si>
  <si>
    <t>1A-0052</t>
  </si>
  <si>
    <t>6408100503980001</t>
  </si>
  <si>
    <t>1D-0006</t>
  </si>
  <si>
    <t>1D-0009</t>
  </si>
  <si>
    <t>MUHAMMAD REZA</t>
  </si>
  <si>
    <t>1A-0094</t>
  </si>
  <si>
    <t>7315229003000001</t>
  </si>
  <si>
    <t>ARPIN</t>
  </si>
  <si>
    <t>1A-0007</t>
  </si>
  <si>
    <t>SUFRIADI</t>
  </si>
  <si>
    <t>1A-0053</t>
  </si>
  <si>
    <t>7315123008910001</t>
  </si>
  <si>
    <t>SUKMA ARU PANJI</t>
  </si>
  <si>
    <t>1A-0086</t>
  </si>
  <si>
    <t>AKMAL HUSAIRI</t>
  </si>
  <si>
    <t>1A-0085</t>
  </si>
  <si>
    <t>6408122004960007</t>
  </si>
  <si>
    <t>ARIADI</t>
  </si>
  <si>
    <t>1A-0087</t>
  </si>
  <si>
    <t>IWAN P RANGGADEWA</t>
  </si>
  <si>
    <t>1A-0759</t>
  </si>
  <si>
    <t>WAHYU SETIAWAN</t>
  </si>
  <si>
    <t>1A-0055</t>
  </si>
  <si>
    <t>6402171801960002</t>
  </si>
  <si>
    <t>RESKI USMAN</t>
  </si>
  <si>
    <t>7648404812960001</t>
  </si>
  <si>
    <t>KISWORO</t>
  </si>
  <si>
    <t>1A-0090</t>
  </si>
  <si>
    <t>AMIRUL SANGAJI</t>
  </si>
  <si>
    <t>DR-09006</t>
  </si>
  <si>
    <t>BASUKI RAHMAT</t>
  </si>
  <si>
    <t>DR-09001</t>
  </si>
  <si>
    <t>IRFAN</t>
  </si>
  <si>
    <t>DR-09005</t>
  </si>
  <si>
    <t>6405010707950001</t>
  </si>
  <si>
    <t>DONI STEPHANUS</t>
  </si>
  <si>
    <t>1A-0091</t>
  </si>
  <si>
    <t>640806070993001</t>
  </si>
  <si>
    <t>RENDI TRI RAMADAN</t>
  </si>
  <si>
    <t>DR-09002</t>
  </si>
  <si>
    <t>352102112990001</t>
  </si>
  <si>
    <t>EKO APRILIANTO</t>
  </si>
  <si>
    <t>DR-09004</t>
  </si>
  <si>
    <t>6408100104950002</t>
  </si>
  <si>
    <t>DR-09003</t>
  </si>
  <si>
    <t>6408100603920001</t>
  </si>
  <si>
    <t>AINUL YAKIN R</t>
  </si>
  <si>
    <t>1A-0092</t>
  </si>
  <si>
    <t>RAHMAD QAIZAR</t>
  </si>
  <si>
    <t>IKB_INDE-001</t>
  </si>
  <si>
    <t>6471041702930001</t>
  </si>
  <si>
    <t>DR-09010</t>
  </si>
  <si>
    <t>6408042101010006</t>
  </si>
  <si>
    <t>0101172300025</t>
  </si>
  <si>
    <t>RIDWAN BIN JAFAR</t>
  </si>
  <si>
    <t>DR-09011</t>
  </si>
  <si>
    <t>7315052504950001</t>
  </si>
  <si>
    <t>950419310817</t>
  </si>
  <si>
    <t>MANDALLE</t>
  </si>
  <si>
    <t>7315121307940001</t>
  </si>
  <si>
    <t>TAUFIK RAHMAT DANI</t>
  </si>
  <si>
    <t>6401010306910001</t>
  </si>
  <si>
    <t>BUDI SETIAWAN</t>
  </si>
  <si>
    <t>7315120404930002</t>
  </si>
  <si>
    <t>ASRUL</t>
  </si>
  <si>
    <t>7204010707970004</t>
  </si>
  <si>
    <t>MUHAMMAD RIDWAN</t>
  </si>
  <si>
    <t>YOGI HASDIANTO</t>
  </si>
  <si>
    <t>HELPER PIT SERVICE</t>
  </si>
  <si>
    <t>7326110412950002</t>
  </si>
  <si>
    <t>ARINI PRIMAWATI</t>
  </si>
  <si>
    <t>7315036306980002</t>
  </si>
  <si>
    <t>ESRA EMBAN TAPANG</t>
  </si>
  <si>
    <t>7326051803940001</t>
  </si>
  <si>
    <t>7371122305920002</t>
  </si>
  <si>
    <t>MUAMMAR</t>
  </si>
  <si>
    <t>7315121609990004</t>
  </si>
  <si>
    <t>DEDI FEBRIADI</t>
  </si>
  <si>
    <t>7312040102980001</t>
  </si>
  <si>
    <t>AMRAN</t>
  </si>
  <si>
    <t>7316021012990002</t>
  </si>
  <si>
    <t>7316020111980003</t>
  </si>
  <si>
    <t>IKB-020</t>
  </si>
  <si>
    <t>IKB-008</t>
  </si>
  <si>
    <t>IKB-017</t>
  </si>
  <si>
    <t>IKB-025</t>
  </si>
  <si>
    <t>IKB-016</t>
  </si>
  <si>
    <t>IKB-015</t>
  </si>
  <si>
    <t>IKB-023</t>
  </si>
  <si>
    <t>IKB-018</t>
  </si>
  <si>
    <t>IKB-006</t>
  </si>
  <si>
    <t>IKB-024</t>
  </si>
  <si>
    <t>IKB-026</t>
  </si>
  <si>
    <t>IKB-010</t>
  </si>
  <si>
    <t>IKB-031</t>
  </si>
  <si>
    <t>IKB-012</t>
  </si>
  <si>
    <t>IKB-019</t>
  </si>
  <si>
    <t>IKB-007</t>
  </si>
  <si>
    <t>IKB-009</t>
  </si>
  <si>
    <t>IKB-013</t>
  </si>
  <si>
    <t>IKB-021</t>
  </si>
  <si>
    <t>IKB-011</t>
  </si>
  <si>
    <t>IKB-005</t>
  </si>
  <si>
    <t>IKB-022</t>
  </si>
  <si>
    <t>IKB-027</t>
  </si>
  <si>
    <t>IKB-028</t>
  </si>
  <si>
    <t>IKB-029</t>
  </si>
  <si>
    <t>IKB-030</t>
  </si>
  <si>
    <t>IKB-033</t>
  </si>
  <si>
    <t>SC P360, SC P380</t>
  </si>
  <si>
    <t>TEKNISI</t>
  </si>
  <si>
    <t>6474020710930001</t>
  </si>
  <si>
    <t>MAYNDAR AGUS S</t>
  </si>
  <si>
    <t>WAREHOUSEMAN</t>
  </si>
  <si>
    <t>6471023005940001</t>
  </si>
  <si>
    <t>RAHMAT PRATAMA P</t>
  </si>
  <si>
    <t>6471020712930003</t>
  </si>
  <si>
    <t>HASWANDI</t>
  </si>
  <si>
    <t>6408040101870015</t>
  </si>
  <si>
    <t>MUHAMMAD DARMAWAN</t>
  </si>
  <si>
    <t>6474021408840005</t>
  </si>
  <si>
    <t>RUSSANDY</t>
  </si>
  <si>
    <t>6472012703830006</t>
  </si>
  <si>
    <t>BAKIR</t>
  </si>
  <si>
    <t>6472040610800001</t>
  </si>
  <si>
    <t>SYAHUDIN</t>
  </si>
  <si>
    <t>6472050909910003</t>
  </si>
  <si>
    <t>ALDI AGUSTI RAHMAN</t>
  </si>
  <si>
    <t>6471020308000001</t>
  </si>
  <si>
    <t>MUHAMMAD RIZKI FAHROZI</t>
  </si>
  <si>
    <t>6471042311950004</t>
  </si>
  <si>
    <t>WITONO</t>
  </si>
  <si>
    <t>351721 2403 1983</t>
  </si>
  <si>
    <t>MUH. FAHRI</t>
  </si>
  <si>
    <t>7204080904910003</t>
  </si>
  <si>
    <t>3207210610900002</t>
  </si>
  <si>
    <t>FERI FIRNANTA</t>
  </si>
  <si>
    <t>6408162305910002</t>
  </si>
  <si>
    <t>MUHAMMAD IRPAN</t>
  </si>
  <si>
    <t>7373042601940001</t>
  </si>
  <si>
    <t>ARDIANTO PARUMBUAN</t>
  </si>
  <si>
    <t>7318190603900001</t>
  </si>
  <si>
    <t>YUDI IRAWAN</t>
  </si>
  <si>
    <t>3510230703880003</t>
  </si>
  <si>
    <t>FEDDY WIJAYA K</t>
  </si>
  <si>
    <t>3507130112850006</t>
  </si>
  <si>
    <t>ISHAK DEA</t>
  </si>
  <si>
    <t>6409010602840003</t>
  </si>
  <si>
    <t>HENDRA R.B</t>
  </si>
  <si>
    <t>64010 52404 970002</t>
  </si>
  <si>
    <t>FRELIN SARNO</t>
  </si>
  <si>
    <t>6408090210900001</t>
  </si>
  <si>
    <t>ARDIANUS  JAWA</t>
  </si>
  <si>
    <t>6403061501890001</t>
  </si>
  <si>
    <t>MUIS</t>
  </si>
  <si>
    <t>7315040412940005</t>
  </si>
  <si>
    <t>YOHANIS MARURA</t>
  </si>
  <si>
    <t>6407111503780001</t>
  </si>
  <si>
    <t>DONO PRAYOGO</t>
  </si>
  <si>
    <t>64710 5240 7810006</t>
  </si>
  <si>
    <t>FAISAL</t>
  </si>
  <si>
    <t>7601011906740001</t>
  </si>
  <si>
    <t>AGUNG</t>
  </si>
  <si>
    <t>7308120107890024</t>
  </si>
  <si>
    <t>620906 131189 0001</t>
  </si>
  <si>
    <t>SLAMET SETIAWAN</t>
  </si>
  <si>
    <t>6408101408960002</t>
  </si>
  <si>
    <t>ALFINESYAR SAID TONDA</t>
  </si>
  <si>
    <t>6408041404970012</t>
  </si>
  <si>
    <t>DONATUS IRWAN P</t>
  </si>
  <si>
    <t>6471050111730012</t>
  </si>
  <si>
    <t>DENNY D LIMBONG</t>
  </si>
  <si>
    <t>6472042612760002</t>
  </si>
  <si>
    <t>SUPARDI</t>
  </si>
  <si>
    <t>640904 170295 0001</t>
  </si>
  <si>
    <t>JUMARWAN</t>
  </si>
  <si>
    <t>6401041309820002</t>
  </si>
  <si>
    <t>6471021408830004</t>
  </si>
  <si>
    <t>POLTAK R. B SIRAIT</t>
  </si>
  <si>
    <t>1212093005960001</t>
  </si>
  <si>
    <t>6471021123800002</t>
  </si>
  <si>
    <t>TOMY SUSILO</t>
  </si>
  <si>
    <t>3509010704940003</t>
  </si>
  <si>
    <t>M THAMRIN</t>
  </si>
  <si>
    <t>7315121812960001</t>
  </si>
  <si>
    <t>MUHAMMAD ADITYA</t>
  </si>
  <si>
    <t>6408 1003049 30000</t>
  </si>
  <si>
    <t>BARNABAT PULUNG</t>
  </si>
  <si>
    <t>6408042512740006</t>
  </si>
  <si>
    <t>PELIS</t>
  </si>
  <si>
    <t>731829 270294 0001</t>
  </si>
  <si>
    <t>6408050709940001</t>
  </si>
  <si>
    <t>KEVIN GEO PRATAMA</t>
  </si>
  <si>
    <t>3507050204980001</t>
  </si>
  <si>
    <t>YULIUS BULUDATU</t>
  </si>
  <si>
    <t>6408043007880005</t>
  </si>
  <si>
    <t>BENEDIKTUS NGGALA</t>
  </si>
  <si>
    <t>6408152911890001</t>
  </si>
  <si>
    <t>ABDUL SAMAD</t>
  </si>
  <si>
    <t>6472061012860007</t>
  </si>
  <si>
    <t>TIMOTIUS SELOGAN PULO</t>
  </si>
  <si>
    <t>5306122505720001</t>
  </si>
  <si>
    <t>BUDIMAN</t>
  </si>
  <si>
    <t>YOHANIS MANGAMBE</t>
  </si>
  <si>
    <t>BAHRUL TJALLU</t>
  </si>
  <si>
    <t>BAYU SETIAWAN</t>
  </si>
  <si>
    <t>M NURSANG TASBIH</t>
  </si>
  <si>
    <t>7317210212920003</t>
  </si>
  <si>
    <t>MUHAMMAD JULIAN ADRITA</t>
  </si>
  <si>
    <t>MUHAMMAD NUR IQWAL</t>
  </si>
  <si>
    <t>ROYAN RIZAL</t>
  </si>
  <si>
    <t>171418 1200908</t>
  </si>
  <si>
    <t>761217141021</t>
  </si>
  <si>
    <t>ESP-001</t>
  </si>
  <si>
    <t>ESP-003</t>
  </si>
  <si>
    <t>ESP-004</t>
  </si>
  <si>
    <t>ESP-005</t>
  </si>
  <si>
    <t>ESP-006</t>
  </si>
  <si>
    <t>ESP-007</t>
  </si>
  <si>
    <t>ESP-008</t>
  </si>
  <si>
    <t>ESP-002</t>
  </si>
  <si>
    <t>ESP-009</t>
  </si>
  <si>
    <t>ESP-010</t>
  </si>
  <si>
    <t>ESP-011</t>
  </si>
  <si>
    <t>ESP-012</t>
  </si>
  <si>
    <t>ESP-013</t>
  </si>
  <si>
    <t>ESP-014</t>
  </si>
  <si>
    <t>ESP-015</t>
  </si>
  <si>
    <t>ESP-034</t>
  </si>
  <si>
    <t>ESP-017</t>
  </si>
  <si>
    <t>ESP-018</t>
  </si>
  <si>
    <t>ESP-019</t>
  </si>
  <si>
    <t>ESP-020</t>
  </si>
  <si>
    <t>ESP-021</t>
  </si>
  <si>
    <t>ESP-022</t>
  </si>
  <si>
    <t>ESP-023</t>
  </si>
  <si>
    <t>ESP-024</t>
  </si>
  <si>
    <t>ESP-025</t>
  </si>
  <si>
    <t>ESP-026</t>
  </si>
  <si>
    <t>ESP-027</t>
  </si>
  <si>
    <t>ESP-028</t>
  </si>
  <si>
    <t>ESP-029</t>
  </si>
  <si>
    <t>ESP-030</t>
  </si>
  <si>
    <t>ESP-031</t>
  </si>
  <si>
    <t>ESP-032</t>
  </si>
  <si>
    <t>ESP-033</t>
  </si>
  <si>
    <t>ESP-035</t>
  </si>
  <si>
    <t>ESP-036</t>
  </si>
  <si>
    <t>ESP-037</t>
  </si>
  <si>
    <t>ESP-038</t>
  </si>
  <si>
    <t>ESP-041</t>
  </si>
  <si>
    <t>ESP-042</t>
  </si>
  <si>
    <t>ESP-039</t>
  </si>
  <si>
    <t>ESP-040</t>
  </si>
  <si>
    <t>ESP-043</t>
  </si>
  <si>
    <t>ESP-044</t>
  </si>
  <si>
    <t>NISSAN CWB</t>
  </si>
  <si>
    <t>ZX 350 HITACHI</t>
  </si>
  <si>
    <t>PC 200, PC 300 RB</t>
  </si>
  <si>
    <t>HITACHI ZX 350</t>
  </si>
  <si>
    <t>SUBCONT</t>
  </si>
  <si>
    <t>002AEA2020005</t>
  </si>
  <si>
    <t>JUNAIDI YANSYAH</t>
  </si>
  <si>
    <t>6408121702840002</t>
  </si>
  <si>
    <t>NANANG ACHMAD</t>
  </si>
  <si>
    <t>ANANG ARIPIN</t>
  </si>
  <si>
    <t>6408122002620002</t>
  </si>
  <si>
    <t>NURJUNAIDIE</t>
  </si>
  <si>
    <t>6408041006820015</t>
  </si>
  <si>
    <t>IDRIS</t>
  </si>
  <si>
    <t>6408130802860003</t>
  </si>
  <si>
    <t>YUSRI RAMBUNG</t>
  </si>
  <si>
    <t>6408041203890006</t>
  </si>
  <si>
    <t>MATIUS ABDUL MAJID</t>
  </si>
  <si>
    <t>7324100605800001</t>
  </si>
  <si>
    <t>BUDI YARTO</t>
  </si>
  <si>
    <t>640313060690001</t>
  </si>
  <si>
    <t>6408040902980003</t>
  </si>
  <si>
    <t>KHAIRIL</t>
  </si>
  <si>
    <t>SANDI PATODING</t>
  </si>
  <si>
    <t>477/6758/DKPS/VII/2018</t>
  </si>
  <si>
    <t>RESKI</t>
  </si>
  <si>
    <t>7326081603960003</t>
  </si>
  <si>
    <t>AYUP SANTOSO</t>
  </si>
  <si>
    <t>ADE PUTRA S</t>
  </si>
  <si>
    <t>6401012101920001</t>
  </si>
  <si>
    <t>6474020707750021</t>
  </si>
  <si>
    <t>ANANG NURDIN</t>
  </si>
  <si>
    <t>6473021212980007</t>
  </si>
  <si>
    <t>HERI</t>
  </si>
  <si>
    <t>950619310634</t>
  </si>
  <si>
    <t>RALDO BITTUANG</t>
  </si>
  <si>
    <t>ELA-001</t>
  </si>
  <si>
    <t>ELA-002</t>
  </si>
  <si>
    <t>ELA-003</t>
  </si>
  <si>
    <t>ELA-004</t>
  </si>
  <si>
    <t>ELA-005</t>
  </si>
  <si>
    <t>ELA-006</t>
  </si>
  <si>
    <t>ELA-007</t>
  </si>
  <si>
    <t>ELA-008</t>
  </si>
  <si>
    <t>ELA-009</t>
  </si>
  <si>
    <t>ELA-010</t>
  </si>
  <si>
    <t>ELA-011</t>
  </si>
  <si>
    <t>ELA-012</t>
  </si>
  <si>
    <t>ELA-013</t>
  </si>
  <si>
    <t>ELA-014</t>
  </si>
  <si>
    <t>ELA-015</t>
  </si>
  <si>
    <t>ELA-016</t>
  </si>
  <si>
    <t>ELA-017</t>
  </si>
  <si>
    <t>PC 200 ROCK BRAKER</t>
  </si>
  <si>
    <t>PC 200 ROCK BREAKER</t>
  </si>
  <si>
    <t>HITACHI EX 210</t>
  </si>
  <si>
    <t>M. MISBAKHUL MUNIR</t>
  </si>
  <si>
    <t>SPI-1703001</t>
  </si>
  <si>
    <t>3505062903970003</t>
  </si>
  <si>
    <t>AGUS WARTOYO</t>
  </si>
  <si>
    <t>SPI-1702001</t>
  </si>
  <si>
    <t>6371042408760008</t>
  </si>
  <si>
    <t>SLAMET SUNYOTO</t>
  </si>
  <si>
    <t>SPI-1608001</t>
  </si>
  <si>
    <t>6303052207710004</t>
  </si>
  <si>
    <t>BAHRUL ILMI</t>
  </si>
  <si>
    <t>SPI-1712005</t>
  </si>
  <si>
    <t>6307040412970002</t>
  </si>
  <si>
    <t>ANDIYAS</t>
  </si>
  <si>
    <t>SPI-1611007</t>
  </si>
  <si>
    <t>6301050202920003</t>
  </si>
  <si>
    <t>RACMAD H. SIREGAR</t>
  </si>
  <si>
    <t>SPI-1808001</t>
  </si>
  <si>
    <t>6212041801880001</t>
  </si>
  <si>
    <t>6402052402960001</t>
  </si>
  <si>
    <t>TOYIBUL ANAM</t>
  </si>
  <si>
    <t>OPERATOR LINE BORING</t>
  </si>
  <si>
    <t>3509160105880001</t>
  </si>
  <si>
    <t>SAHRAM</t>
  </si>
  <si>
    <t>ANGGI FARID FAUZI</t>
  </si>
  <si>
    <t>M. CAHYO NUGROHO</t>
  </si>
  <si>
    <t>FEBRI HERMANTO</t>
  </si>
  <si>
    <t>SUYONO</t>
  </si>
  <si>
    <t>DWI KUSUMO</t>
  </si>
  <si>
    <t>MEMET CHRISYE</t>
  </si>
  <si>
    <t>ANDRI KURNIAWAN</t>
  </si>
  <si>
    <t>DICKY PRASETYO</t>
  </si>
  <si>
    <t>JANUR HASAN</t>
  </si>
  <si>
    <t>SITE COORDINAOR</t>
  </si>
  <si>
    <t>RAMLI MANTOI</t>
  </si>
  <si>
    <t>LINE BORING MAN</t>
  </si>
  <si>
    <t>SGM</t>
  </si>
  <si>
    <t>6471051010890006</t>
  </si>
  <si>
    <t>ABDUL WAHAB</t>
  </si>
  <si>
    <t>FABRICATION LEADER</t>
  </si>
  <si>
    <t>6471012109790003</t>
  </si>
  <si>
    <t>KIMAN</t>
  </si>
  <si>
    <t>6471052005780013</t>
  </si>
  <si>
    <t>HENDRI ARIS SUSANTO</t>
  </si>
  <si>
    <t>6471051912760060</t>
  </si>
  <si>
    <t>MARTIUS DEMAS</t>
  </si>
  <si>
    <t>6472051303780009</t>
  </si>
  <si>
    <t>MELKIANUS DOLLU</t>
  </si>
  <si>
    <t>6471051105860006</t>
  </si>
  <si>
    <t>RIZKY ALFAJARI</t>
  </si>
  <si>
    <t>647103070894001</t>
  </si>
  <si>
    <t>SUWANDI</t>
  </si>
  <si>
    <t>1406020807970002</t>
  </si>
  <si>
    <t>SISKA SIPTRIANI</t>
  </si>
  <si>
    <t>610512470998002</t>
  </si>
  <si>
    <t>NOPRIYANSYAH</t>
  </si>
  <si>
    <t>M. CHOSIN</t>
  </si>
  <si>
    <t>SPI-1804001</t>
  </si>
  <si>
    <t>3505032203970001</t>
  </si>
  <si>
    <t>DANI ANDRIAN</t>
  </si>
  <si>
    <t>SPI-1712009</t>
  </si>
  <si>
    <t>3506072807080003</t>
  </si>
  <si>
    <t>ADITYA FILZA S</t>
  </si>
  <si>
    <t>SPI-1703002</t>
  </si>
  <si>
    <t>3505010308980001</t>
  </si>
  <si>
    <t>SAIFUL BAHRI</t>
  </si>
  <si>
    <t>SPI-218005</t>
  </si>
  <si>
    <t>6301031510650003</t>
  </si>
  <si>
    <t>MASYUDI</t>
  </si>
  <si>
    <t>SPI-1807001</t>
  </si>
  <si>
    <t>6305120707740002</t>
  </si>
  <si>
    <t>POYO WIYATNO</t>
  </si>
  <si>
    <t>SPI-1703003</t>
  </si>
  <si>
    <t>330790101760007</t>
  </si>
  <si>
    <t>M. NOOR PAMUNGKAS</t>
  </si>
  <si>
    <t>SPI-1801005</t>
  </si>
  <si>
    <t>630501150498001</t>
  </si>
  <si>
    <t>BAYU EFRIA HERMAWAN</t>
  </si>
  <si>
    <t>SPI-1709003</t>
  </si>
  <si>
    <t>3505032503990002</t>
  </si>
  <si>
    <t>EKO YULIANTO</t>
  </si>
  <si>
    <t>SPI-1712004</t>
  </si>
  <si>
    <t>6731011106890006</t>
  </si>
  <si>
    <t>DWIKI DARMAWAN</t>
  </si>
  <si>
    <t>SPI-1801007</t>
  </si>
  <si>
    <t>6301082903960002</t>
  </si>
  <si>
    <t>AHMAD LUKMAN</t>
  </si>
  <si>
    <t>SPI-1903002</t>
  </si>
  <si>
    <t>3505062907990001</t>
  </si>
  <si>
    <t>ABDIA NOOR</t>
  </si>
  <si>
    <t>SPI-1705005</t>
  </si>
  <si>
    <t>6371031611840013</t>
  </si>
  <si>
    <t>M. IRFAN SANTOSO</t>
  </si>
  <si>
    <t>SPI-1709002</t>
  </si>
  <si>
    <t>3506232505980003</t>
  </si>
  <si>
    <t>HERY HERMANTO</t>
  </si>
  <si>
    <t>SPI-1907002</t>
  </si>
  <si>
    <t>6304130905960001</t>
  </si>
  <si>
    <t>AZIZ MUFID</t>
  </si>
  <si>
    <t>SPI-1907001</t>
  </si>
  <si>
    <t>3307092610750003</t>
  </si>
  <si>
    <t>BAHRONI</t>
  </si>
  <si>
    <t>SPI-1805004</t>
  </si>
  <si>
    <t>3507120508680003</t>
  </si>
  <si>
    <t>ANGKY JOHAN</t>
  </si>
  <si>
    <t>ARI PRIYANTO</t>
  </si>
  <si>
    <t>SPI-1912002</t>
  </si>
  <si>
    <t>AHMAD MUKHOLIK</t>
  </si>
  <si>
    <t>SPI-1912061</t>
  </si>
  <si>
    <t>DAUD LONDONG</t>
  </si>
  <si>
    <t>SPI-007</t>
  </si>
  <si>
    <t>JWT-003</t>
  </si>
  <si>
    <t>PSD-004</t>
  </si>
  <si>
    <t>PSD-005</t>
  </si>
  <si>
    <t>PSD-006</t>
  </si>
  <si>
    <t>FORKLIF (SIO)</t>
  </si>
  <si>
    <t>MERLO P120.10 HM</t>
  </si>
  <si>
    <t>ADHI ABDILLAH FAZA</t>
  </si>
  <si>
    <t>FAJAR FATONI</t>
  </si>
  <si>
    <t>ABDURROHMAN</t>
  </si>
  <si>
    <t>LIA SETYOWATI</t>
  </si>
  <si>
    <t>ADMIN PRODUKSI</t>
  </si>
  <si>
    <t>01.13.0016</t>
  </si>
  <si>
    <t>VINCENSIUS YARISCHO SABAYUTA</t>
  </si>
  <si>
    <t>STAFF PURCH</t>
  </si>
  <si>
    <t>ERVIN PRIMADIANTORO</t>
  </si>
  <si>
    <t>3577011302840003</t>
  </si>
  <si>
    <t>WARIH PURBO AGUNG PRASETYO</t>
  </si>
  <si>
    <t>STAFF LOGISTIK</t>
  </si>
  <si>
    <t>3371010703880003</t>
  </si>
  <si>
    <t>AHMAD ADI DWI C</t>
  </si>
  <si>
    <t>3322022703960002</t>
  </si>
  <si>
    <t>AGUNG PRIYAMBADA</t>
  </si>
  <si>
    <t>YM. SUGENG SUNARTO</t>
  </si>
  <si>
    <t>DEPUTY SITE MANAGER</t>
  </si>
  <si>
    <t>3322132412670003</t>
  </si>
  <si>
    <t>GATOT CHANDRA LUKITO</t>
  </si>
  <si>
    <t>GENERAL AFFAIR</t>
  </si>
  <si>
    <t>SUPRIANTO</t>
  </si>
  <si>
    <t>NIL DONIK RONDONUMU</t>
  </si>
  <si>
    <t>DANANG KUSBIANTORO</t>
  </si>
  <si>
    <t>3403140109930004</t>
  </si>
  <si>
    <t>SANTOSO</t>
  </si>
  <si>
    <t>MAT SANGGROK</t>
  </si>
  <si>
    <t>3321120607930006</t>
  </si>
  <si>
    <t>ADI SASTRA</t>
  </si>
  <si>
    <t>332003241900002</t>
  </si>
  <si>
    <t>WAKHYUDIANTO</t>
  </si>
  <si>
    <t>3302161904800003</t>
  </si>
  <si>
    <t>EDIANTO</t>
  </si>
  <si>
    <t>MUSWAN</t>
  </si>
  <si>
    <t>SASONGKO ADI</t>
  </si>
  <si>
    <t>KUSMANTO</t>
  </si>
  <si>
    <t>SETYO HADI</t>
  </si>
  <si>
    <t>3507091102800003</t>
  </si>
  <si>
    <t>JAPARUDDIN</t>
  </si>
  <si>
    <t xml:space="preserve">HELPER MEKANIK </t>
  </si>
  <si>
    <t>7304081103980003</t>
  </si>
  <si>
    <t>ANDI</t>
  </si>
  <si>
    <t>HERI SURAHMAN</t>
  </si>
  <si>
    <t>3302172307900001</t>
  </si>
  <si>
    <t>SAHRUL NDAWI ALI</t>
  </si>
  <si>
    <t>6408102908950002</t>
  </si>
  <si>
    <t>ANDI AHMAD</t>
  </si>
  <si>
    <t>7401190107830001</t>
  </si>
  <si>
    <t>ROYIKIN</t>
  </si>
  <si>
    <t>3324092108830002</t>
  </si>
  <si>
    <t>FRANKIANUS LEBA</t>
  </si>
  <si>
    <t>6408102806820002</t>
  </si>
  <si>
    <t>SEPTIKA ARDI</t>
  </si>
  <si>
    <t>LIAS YULIANUS</t>
  </si>
  <si>
    <t>SAMUEL TARIMA</t>
  </si>
  <si>
    <t>ARIEF RAIS DG SIJA</t>
  </si>
  <si>
    <t>ERICK M. PRATAMA</t>
  </si>
  <si>
    <t>BAKTIAR ACOK</t>
  </si>
  <si>
    <t>YUSAK ISUNGAN</t>
  </si>
  <si>
    <t>BERTY WENKLY EMERSON KOYO</t>
  </si>
  <si>
    <t>HADI SANTOSO</t>
  </si>
  <si>
    <t>33113091407660003</t>
  </si>
  <si>
    <t>MOH. IRFAN</t>
  </si>
  <si>
    <t>3324131108790001</t>
  </si>
  <si>
    <t>TEGUH SANTOSO</t>
  </si>
  <si>
    <t>3304041301710001</t>
  </si>
  <si>
    <t>NASORI</t>
  </si>
  <si>
    <t>3505060412680002</t>
  </si>
  <si>
    <t>IMAM YULIADI</t>
  </si>
  <si>
    <t>BANGIDUN</t>
  </si>
  <si>
    <t>AGUS SUSILO</t>
  </si>
  <si>
    <t>MUH. ALIM</t>
  </si>
  <si>
    <t>3320051501680001</t>
  </si>
  <si>
    <t>YUDIRO</t>
  </si>
  <si>
    <t>3301080504730002</t>
  </si>
  <si>
    <t>YONO</t>
  </si>
  <si>
    <t>3301232406710003</t>
  </si>
  <si>
    <t>OSTEN SAGITA SAMOSIR</t>
  </si>
  <si>
    <t>6401061913600002</t>
  </si>
  <si>
    <t>MUH. LAILI MASHUR</t>
  </si>
  <si>
    <t>3204382811770001</t>
  </si>
  <si>
    <t>DUDI NURMAYADI</t>
  </si>
  <si>
    <t>3214030408720001</t>
  </si>
  <si>
    <t>JARWANTO</t>
  </si>
  <si>
    <t>6207030108720003</t>
  </si>
  <si>
    <t>ARIF MOKODONGAN</t>
  </si>
  <si>
    <t>7172070504860001</t>
  </si>
  <si>
    <t>NUGROHO GUNG PINILIH</t>
  </si>
  <si>
    <t>3310190803720003</t>
  </si>
  <si>
    <t>JAIS APRIYANTO</t>
  </si>
  <si>
    <t>3329011404770004</t>
  </si>
  <si>
    <t>EKO MUSTOFA</t>
  </si>
  <si>
    <t>3507192512730001</t>
  </si>
  <si>
    <t>DODIK BUDIANTO</t>
  </si>
  <si>
    <t>3507191603800003</t>
  </si>
  <si>
    <t>ANDREANUS BINTAN PALI</t>
  </si>
  <si>
    <t>ANDIKA KURNIAWAN</t>
  </si>
  <si>
    <t>3318070608980001</t>
  </si>
  <si>
    <t>BUDI SURYONO</t>
  </si>
  <si>
    <t>3317141605830001</t>
  </si>
  <si>
    <t>MISBAKUL QISOM</t>
  </si>
  <si>
    <t>3507190902800004</t>
  </si>
  <si>
    <t>DENIS BAGUS KURNIAWAN</t>
  </si>
  <si>
    <t>3509072208980003</t>
  </si>
  <si>
    <t>SISWANTO</t>
  </si>
  <si>
    <t>3507110901700004</t>
  </si>
  <si>
    <t>SUYITNO</t>
  </si>
  <si>
    <t>WAHYONO</t>
  </si>
  <si>
    <t>AGUSTAM</t>
  </si>
  <si>
    <t>IRFAN S.</t>
  </si>
  <si>
    <t>04.13.0032</t>
  </si>
  <si>
    <t>7310081312970001</t>
  </si>
  <si>
    <t>SAHARGONO</t>
  </si>
  <si>
    <t>FAJAR SUSILO</t>
  </si>
  <si>
    <t>RAHMAN SALEH</t>
  </si>
  <si>
    <t>HASAN ABDULLAH</t>
  </si>
  <si>
    <t>SUPRIATNO</t>
  </si>
  <si>
    <t>3329031111710002</t>
  </si>
  <si>
    <t>TRI MUJIANTO</t>
  </si>
  <si>
    <t>3519070907820002</t>
  </si>
  <si>
    <t>ANDI TAMRIN</t>
  </si>
  <si>
    <t>MUHAMMAD NUR SALIM</t>
  </si>
  <si>
    <t>3327092406900013</t>
  </si>
  <si>
    <t>SURAHMAN</t>
  </si>
  <si>
    <t>3327111007780001</t>
  </si>
  <si>
    <t>DIDIT ADI NUGROHO</t>
  </si>
  <si>
    <t>3324081911810001</t>
  </si>
  <si>
    <t>811114330425</t>
  </si>
  <si>
    <t>BAMBANG SUTRISNO</t>
  </si>
  <si>
    <t>3316041502930002</t>
  </si>
  <si>
    <t>YULIUS PANIEL WAU</t>
  </si>
  <si>
    <t>ADMIN FA</t>
  </si>
  <si>
    <t>1214060807700001</t>
  </si>
  <si>
    <t>ARPANIANSYAH</t>
  </si>
  <si>
    <t>QUALITY CONTROL</t>
  </si>
  <si>
    <t>RIKI SETIAWAN</t>
  </si>
  <si>
    <t>3304120506970002</t>
  </si>
  <si>
    <t>ASEP EVFI CAHYA S</t>
  </si>
  <si>
    <t>3310252009830001</t>
  </si>
  <si>
    <t>BAHARUDDIN JANGKARA</t>
  </si>
  <si>
    <t>6408102905000002</t>
  </si>
  <si>
    <t>JUFRI ATNOBI</t>
  </si>
  <si>
    <t>6408102407000002</t>
  </si>
  <si>
    <t>SUGIATNO</t>
  </si>
  <si>
    <t>3505111002750003</t>
  </si>
  <si>
    <t>OKI HASDIANA</t>
  </si>
  <si>
    <t>3329010708920007</t>
  </si>
  <si>
    <t>SINGGIH PRIOJATMIKO</t>
  </si>
  <si>
    <t>3502172812790007</t>
  </si>
  <si>
    <t>MUHTAROM</t>
  </si>
  <si>
    <t>3374102008890003</t>
  </si>
  <si>
    <t>3307063112780012</t>
  </si>
  <si>
    <t>HERYANTO BASIJA</t>
  </si>
  <si>
    <t>ARI WAHYUDI</t>
  </si>
  <si>
    <t>6401080805850001</t>
  </si>
  <si>
    <t>TAHRI</t>
  </si>
  <si>
    <t>3214050507790002</t>
  </si>
  <si>
    <t>ASWIN SAMSUDIN</t>
  </si>
  <si>
    <t xml:space="preserve">EKA CANDRA SATYA </t>
  </si>
  <si>
    <t>AGUS FAJAR W</t>
  </si>
  <si>
    <t>FRIHADI HARIANTO</t>
  </si>
  <si>
    <t>3515162510730002</t>
  </si>
  <si>
    <t>MOHAMMAD UBAIDILLAH</t>
  </si>
  <si>
    <t>3317070811910001</t>
  </si>
  <si>
    <t>TABRONI</t>
  </si>
  <si>
    <t>VELIK NONG LIWU</t>
  </si>
  <si>
    <t>6408102509900002</t>
  </si>
  <si>
    <t>3507272808750001</t>
  </si>
  <si>
    <t>AGUS SUPRIYADI</t>
  </si>
  <si>
    <t>3507271411740001</t>
  </si>
  <si>
    <t>ARI SUSANTO</t>
  </si>
  <si>
    <t>350727248790004</t>
  </si>
  <si>
    <t>KIKI HIDARMANTO</t>
  </si>
  <si>
    <t>3303021201820005</t>
  </si>
  <si>
    <t>NGATEMIN</t>
  </si>
  <si>
    <t>3324071607690001</t>
  </si>
  <si>
    <t>SIM HILANG</t>
  </si>
  <si>
    <t>EKTIAR SEPTIANTORO</t>
  </si>
  <si>
    <t>MUHAMAD HANDOKO</t>
  </si>
  <si>
    <t>RIANTO SIMAMORA</t>
  </si>
  <si>
    <t>EKO BUDIYONO</t>
  </si>
  <si>
    <t>3315130106840001</t>
  </si>
  <si>
    <t>HENDRIYAWAN</t>
  </si>
  <si>
    <t>EBS-005</t>
  </si>
  <si>
    <t>EBS-002</t>
  </si>
  <si>
    <t>EBS-003</t>
  </si>
  <si>
    <t>EBS-063</t>
  </si>
  <si>
    <t>EBS-064</t>
  </si>
  <si>
    <t>EBS-004</t>
  </si>
  <si>
    <t>EBS-001</t>
  </si>
  <si>
    <t>EBS-006</t>
  </si>
  <si>
    <t>EBS-007</t>
  </si>
  <si>
    <t>EBS-008</t>
  </si>
  <si>
    <t>EBS-065</t>
  </si>
  <si>
    <t>EBS-066</t>
  </si>
  <si>
    <t>EBS-009</t>
  </si>
  <si>
    <t>EBS-067</t>
  </si>
  <si>
    <t>EBS-068</t>
  </si>
  <si>
    <t>EBS-010</t>
  </si>
  <si>
    <t>EBS-011</t>
  </si>
  <si>
    <t>EBS-012</t>
  </si>
  <si>
    <t>EBS-013</t>
  </si>
  <si>
    <t>EBS-014</t>
  </si>
  <si>
    <t>EBS-015</t>
  </si>
  <si>
    <t>EBS-016</t>
  </si>
  <si>
    <t>EBS-017</t>
  </si>
  <si>
    <t>EBS-019</t>
  </si>
  <si>
    <t>EBS-020</t>
  </si>
  <si>
    <t>EBS-021</t>
  </si>
  <si>
    <t>EBS-022</t>
  </si>
  <si>
    <t>EBS-023</t>
  </si>
  <si>
    <t>EBS-024</t>
  </si>
  <si>
    <t>EBS-025</t>
  </si>
  <si>
    <t>EBS-026</t>
  </si>
  <si>
    <t>EBS-027</t>
  </si>
  <si>
    <t>EBS-028</t>
  </si>
  <si>
    <t>EBS-029</t>
  </si>
  <si>
    <t>EBS-030</t>
  </si>
  <si>
    <t>EBS-031</t>
  </si>
  <si>
    <t>EBS-032</t>
  </si>
  <si>
    <t>EBS-033</t>
  </si>
  <si>
    <t>EBS-034</t>
  </si>
  <si>
    <t>EBS-035</t>
  </si>
  <si>
    <t>EBS-036</t>
  </si>
  <si>
    <t>EBS-037</t>
  </si>
  <si>
    <t>EBS-038</t>
  </si>
  <si>
    <t>EBS-039</t>
  </si>
  <si>
    <t>EBS-040</t>
  </si>
  <si>
    <t>EBS-041</t>
  </si>
  <si>
    <t>EBS-042</t>
  </si>
  <si>
    <t>EBS-043</t>
  </si>
  <si>
    <t>EBS-044</t>
  </si>
  <si>
    <t>EBS-045</t>
  </si>
  <si>
    <t>EBS-046</t>
  </si>
  <si>
    <t>EBS-047</t>
  </si>
  <si>
    <t>EBS-048</t>
  </si>
  <si>
    <t>EBS-049</t>
  </si>
  <si>
    <t>EBS-050</t>
  </si>
  <si>
    <t>EBS-052</t>
  </si>
  <si>
    <t>EBS-053</t>
  </si>
  <si>
    <t>EBS-054</t>
  </si>
  <si>
    <t>EBS-055</t>
  </si>
  <si>
    <t>EBS-056</t>
  </si>
  <si>
    <t>EBS-057</t>
  </si>
  <si>
    <t>EBS-058</t>
  </si>
  <si>
    <t>EBS-059</t>
  </si>
  <si>
    <t>EBS-060</t>
  </si>
  <si>
    <t>EBS-061</t>
  </si>
  <si>
    <t>EBS-062</t>
  </si>
  <si>
    <t>EBS-069</t>
  </si>
  <si>
    <t>EBS-070</t>
  </si>
  <si>
    <t>EBS-071</t>
  </si>
  <si>
    <t>EBS-072</t>
  </si>
  <si>
    <t>EBS-073</t>
  </si>
  <si>
    <t>EBS-074</t>
  </si>
  <si>
    <t>EBS-075</t>
  </si>
  <si>
    <t>EBS-076</t>
  </si>
  <si>
    <t>EBS-077</t>
  </si>
  <si>
    <t>EBS-078</t>
  </si>
  <si>
    <t>EBS-079</t>
  </si>
  <si>
    <t>ELF, BUS</t>
  </si>
  <si>
    <t>DICKY DIRMANSYAH</t>
  </si>
  <si>
    <t>DIREKTUR OPERATION</t>
  </si>
  <si>
    <t>BENNY WIJAYA</t>
  </si>
  <si>
    <t>ANDI MUIS</t>
  </si>
  <si>
    <t>RAMA</t>
  </si>
  <si>
    <t>BHAKTI ARIANTO</t>
  </si>
  <si>
    <t>HAERUDDIN</t>
  </si>
  <si>
    <t>KENANG SUBANDI</t>
  </si>
  <si>
    <t>6471052811760010</t>
  </si>
  <si>
    <t>HERU SUWARNO</t>
  </si>
  <si>
    <t>DRP-001</t>
  </si>
  <si>
    <t>DRP-002</t>
  </si>
  <si>
    <t>DRP-003</t>
  </si>
  <si>
    <t>DRP-004</t>
  </si>
  <si>
    <t>DRP-005</t>
  </si>
  <si>
    <t>DRP-006</t>
  </si>
  <si>
    <t>DRILLING MACHINE</t>
  </si>
  <si>
    <t>ANDIK SUSANTO</t>
  </si>
  <si>
    <t>DIKALVIN</t>
  </si>
  <si>
    <t>6408041810840006</t>
  </si>
  <si>
    <t>SYAHRI ROMADHON</t>
  </si>
  <si>
    <t>6408100505870004</t>
  </si>
  <si>
    <t>HELMI</t>
  </si>
  <si>
    <t>TEDDY TUJUWALE</t>
  </si>
  <si>
    <t>7102110106750003</t>
  </si>
  <si>
    <t>MUHAMMAD</t>
  </si>
  <si>
    <t>6408091901060002</t>
  </si>
  <si>
    <t>TOMI</t>
  </si>
  <si>
    <t>6408120905930001</t>
  </si>
  <si>
    <t>MUHAMMAD LATIF</t>
  </si>
  <si>
    <t>DN-001</t>
  </si>
  <si>
    <t>DN-002</t>
  </si>
  <si>
    <t>DN-004</t>
  </si>
  <si>
    <t>DN-005</t>
  </si>
  <si>
    <t>DN-006</t>
  </si>
  <si>
    <t>DN-007</t>
  </si>
  <si>
    <t>HADI</t>
  </si>
  <si>
    <t>BNG</t>
  </si>
  <si>
    <t>6408100107730005</t>
  </si>
  <si>
    <t>ANGGA ERLANGGA</t>
  </si>
  <si>
    <t>6408091105880002</t>
  </si>
  <si>
    <t>LUTFIQI</t>
  </si>
  <si>
    <t>6402060109920007</t>
  </si>
  <si>
    <t>B1 UMUM</t>
  </si>
  <si>
    <t>920917181462</t>
  </si>
  <si>
    <t>SULISTYAWAN</t>
  </si>
  <si>
    <t>3507321305890002</t>
  </si>
  <si>
    <t>M. YOFAN MUKLIS</t>
  </si>
  <si>
    <t>3507322112990002</t>
  </si>
  <si>
    <t>WAHIDIN</t>
  </si>
  <si>
    <t>6472091407860001</t>
  </si>
  <si>
    <t>6408041212940009</t>
  </si>
  <si>
    <t>931232460098</t>
  </si>
  <si>
    <t>RIZAL ADI WHENY</t>
  </si>
  <si>
    <t>6302092805990001</t>
  </si>
  <si>
    <t>960519310612</t>
  </si>
  <si>
    <t>KOMANG SURE ADNYANA</t>
  </si>
  <si>
    <t>6408100312940002</t>
  </si>
  <si>
    <t>941232460258</t>
  </si>
  <si>
    <t>ROHMAD</t>
  </si>
  <si>
    <t>3312181809790001</t>
  </si>
  <si>
    <t>790919310413</t>
  </si>
  <si>
    <t>RUSANDI FIRGIANTO</t>
  </si>
  <si>
    <t>3507011810910002</t>
  </si>
  <si>
    <t>911015261257</t>
  </si>
  <si>
    <t>SOPIAN</t>
  </si>
  <si>
    <t>6471020803830003</t>
  </si>
  <si>
    <t>1714180300671</t>
  </si>
  <si>
    <t>NOPA SETIAWAN</t>
  </si>
  <si>
    <t>6474011211880006</t>
  </si>
  <si>
    <t>1720180700095</t>
  </si>
  <si>
    <t>DWI ANGGA</t>
  </si>
  <si>
    <t>6472040111150003</t>
  </si>
  <si>
    <t xml:space="preserve">BII </t>
  </si>
  <si>
    <t>1715180101650</t>
  </si>
  <si>
    <t>SUSILO</t>
  </si>
  <si>
    <t>3507330310820005</t>
  </si>
  <si>
    <t>670115262073</t>
  </si>
  <si>
    <t>SUDARMIN WENNA</t>
  </si>
  <si>
    <t>6408102710830003</t>
  </si>
  <si>
    <t>871032460180</t>
  </si>
  <si>
    <t>ANDI IDRIS TENTRI LAWA</t>
  </si>
  <si>
    <t>6408122101800001</t>
  </si>
  <si>
    <t>R. SURYADI</t>
  </si>
  <si>
    <t>6404161608870001</t>
  </si>
  <si>
    <t>JUMARDIN</t>
  </si>
  <si>
    <t>7312081103880001</t>
  </si>
  <si>
    <t>1723180200142</t>
  </si>
  <si>
    <t>KHOIRUL A.W</t>
  </si>
  <si>
    <t>KORLAP</t>
  </si>
  <si>
    <t>6302091510720003</t>
  </si>
  <si>
    <t>6408100109890002</t>
  </si>
  <si>
    <t>HERMAWAN HADI</t>
  </si>
  <si>
    <t>3507321901930000</t>
  </si>
  <si>
    <t>M. SERIF NON AKSAN</t>
  </si>
  <si>
    <t>BNG-005</t>
  </si>
  <si>
    <t>BNG-006</t>
  </si>
  <si>
    <t>BNG-007</t>
  </si>
  <si>
    <t>BNG-008</t>
  </si>
  <si>
    <t>BNG-009</t>
  </si>
  <si>
    <t>BNG-010</t>
  </si>
  <si>
    <t>BNG-011</t>
  </si>
  <si>
    <t>BNG-012</t>
  </si>
  <si>
    <t>BNG-013</t>
  </si>
  <si>
    <t>BNG-014</t>
  </si>
  <si>
    <t>BNG-015</t>
  </si>
  <si>
    <t>BNG-016</t>
  </si>
  <si>
    <t>BNG-017</t>
  </si>
  <si>
    <t>BNG-018</t>
  </si>
  <si>
    <t>BNG-019</t>
  </si>
  <si>
    <t>BNG-020</t>
  </si>
  <si>
    <t>BNG-021</t>
  </si>
  <si>
    <t>BNG-022</t>
  </si>
  <si>
    <t>BNG-023</t>
  </si>
  <si>
    <t>BNG-024</t>
  </si>
  <si>
    <t>BNG-025</t>
  </si>
  <si>
    <t>BUS</t>
  </si>
  <si>
    <t>4-Aug-17</t>
  </si>
  <si>
    <t>LUTHER SARIRA</t>
  </si>
  <si>
    <t>6472082412770001</t>
  </si>
  <si>
    <t>6408102601900001</t>
  </si>
  <si>
    <t>SIMON BONGGALANGI</t>
  </si>
  <si>
    <t>6408101508790002</t>
  </si>
  <si>
    <t>MUHAMMAD MURJANI</t>
  </si>
  <si>
    <t>6408121710930002</t>
  </si>
  <si>
    <t>HENDRA CHALIK</t>
  </si>
  <si>
    <t>MUH. ALDI</t>
  </si>
  <si>
    <t>7315121609970001</t>
  </si>
  <si>
    <t>MULIADI</t>
  </si>
  <si>
    <t>M. KOPONG</t>
  </si>
  <si>
    <t>DIDI SUDARMONO</t>
  </si>
  <si>
    <t>3171010809710008</t>
  </si>
  <si>
    <t>HASBI RAHMAN</t>
  </si>
  <si>
    <t>RAHMAT</t>
  </si>
  <si>
    <t>MUHAMMAD ARIFIN</t>
  </si>
  <si>
    <t>3522102303850007</t>
  </si>
  <si>
    <t>OGRIV SURYA PRATAMA PUTRA</t>
  </si>
  <si>
    <t>3504161705980002</t>
  </si>
  <si>
    <t>PATRUL</t>
  </si>
  <si>
    <t>6471032704910003</t>
  </si>
  <si>
    <t>FRUMENSIUS VALENTIN PABARU</t>
  </si>
  <si>
    <t>6409012710960003</t>
  </si>
  <si>
    <t>EKA KUSMAYANTO</t>
  </si>
  <si>
    <t>6408162403920001</t>
  </si>
  <si>
    <t>BMS-001</t>
  </si>
  <si>
    <t>BMS-002</t>
  </si>
  <si>
    <t>BMS-003</t>
  </si>
  <si>
    <t>BMS-004</t>
  </si>
  <si>
    <t>BMS-005</t>
  </si>
  <si>
    <t>BMS-006</t>
  </si>
  <si>
    <t>BMS-007</t>
  </si>
  <si>
    <t>BMS-008</t>
  </si>
  <si>
    <t>BMS-009</t>
  </si>
  <si>
    <t>BMS-010</t>
  </si>
  <si>
    <t>BMS-011</t>
  </si>
  <si>
    <t>BMS-012</t>
  </si>
  <si>
    <t>BMS-013</t>
  </si>
  <si>
    <t>BMS-014</t>
  </si>
  <si>
    <t>BMS-015</t>
  </si>
  <si>
    <t>BMS-016</t>
  </si>
  <si>
    <t>BMS-017</t>
  </si>
  <si>
    <t>SETYA WARDI</t>
  </si>
  <si>
    <t>493-042013</t>
  </si>
  <si>
    <t>6471011601890001</t>
  </si>
  <si>
    <t>TURIBIAS PARE</t>
  </si>
  <si>
    <t>941-0514</t>
  </si>
  <si>
    <t>6402132303910003</t>
  </si>
  <si>
    <t>MASPAH</t>
  </si>
  <si>
    <t>ROOM GIRL</t>
  </si>
  <si>
    <t>3454-0519</t>
  </si>
  <si>
    <t>7204016311850001</t>
  </si>
  <si>
    <t>RISNAWATI</t>
  </si>
  <si>
    <t>LAUNDRY</t>
  </si>
  <si>
    <t>800-032014</t>
  </si>
  <si>
    <t>6408106706880001</t>
  </si>
  <si>
    <t>ANGGRIANI</t>
  </si>
  <si>
    <t>1155-0614</t>
  </si>
  <si>
    <t>6406104206970001</t>
  </si>
  <si>
    <t>NI KADEK AYU S</t>
  </si>
  <si>
    <t>2598-1117</t>
  </si>
  <si>
    <t>6408100803970001</t>
  </si>
  <si>
    <t>WAYANG SUKERTI</t>
  </si>
  <si>
    <t>1920-0616</t>
  </si>
  <si>
    <t>6408104508940002</t>
  </si>
  <si>
    <t>SUPIYO</t>
  </si>
  <si>
    <t>1931-0916</t>
  </si>
  <si>
    <t>6408102412690001</t>
  </si>
  <si>
    <t>NURAENI</t>
  </si>
  <si>
    <t>1977-1116</t>
  </si>
  <si>
    <t>6408057112880009</t>
  </si>
  <si>
    <t>SULTAN RISKY</t>
  </si>
  <si>
    <t>2098-0618</t>
  </si>
  <si>
    <t>1607040710950001</t>
  </si>
  <si>
    <t>ASNIATI</t>
  </si>
  <si>
    <t>2040-1216</t>
  </si>
  <si>
    <t>6408046010830009</t>
  </si>
  <si>
    <t>SAPTI SIRJAYADI</t>
  </si>
  <si>
    <t>2253-0117</t>
  </si>
  <si>
    <t>6402053009960001</t>
  </si>
  <si>
    <t>RICHARD AGUSTINUS LUMEMPOUW</t>
  </si>
  <si>
    <t>2042-1216</t>
  </si>
  <si>
    <t>6402071708770009</t>
  </si>
  <si>
    <t>ANIKA</t>
  </si>
  <si>
    <t>2290-0217</t>
  </si>
  <si>
    <t>6408104710960003</t>
  </si>
  <si>
    <t>2318-0417</t>
  </si>
  <si>
    <t>6409021112880002</t>
  </si>
  <si>
    <t>ERINA A</t>
  </si>
  <si>
    <t>3493-0519</t>
  </si>
  <si>
    <t>7316044207980001</t>
  </si>
  <si>
    <t>HAERUNNISA</t>
  </si>
  <si>
    <t>3491-0519</t>
  </si>
  <si>
    <t>76021071120000025</t>
  </si>
  <si>
    <t>NURDAYATI</t>
  </si>
  <si>
    <t>2059-0618</t>
  </si>
  <si>
    <t>7406105306810002</t>
  </si>
  <si>
    <t>NUR AHMAD EFENDI</t>
  </si>
  <si>
    <t>HEAD HOUSEKEEPING</t>
  </si>
  <si>
    <t>2488-0917</t>
  </si>
  <si>
    <t>6474020104900012</t>
  </si>
  <si>
    <t>SALMIAH</t>
  </si>
  <si>
    <t>2486-0917</t>
  </si>
  <si>
    <t>6408105212440001</t>
  </si>
  <si>
    <t>NUR ASIA</t>
  </si>
  <si>
    <t>2963-0818</t>
  </si>
  <si>
    <t>6408146102970001</t>
  </si>
  <si>
    <t>SUPANDI</t>
  </si>
  <si>
    <t>BUCHERMAN</t>
  </si>
  <si>
    <t>2552-1117</t>
  </si>
  <si>
    <t>6408100405830001</t>
  </si>
  <si>
    <t>NURDIANTO</t>
  </si>
  <si>
    <t>6471020105940003</t>
  </si>
  <si>
    <t>NOVITASARI</t>
  </si>
  <si>
    <t>2551-1117</t>
  </si>
  <si>
    <t>LASMINA</t>
  </si>
  <si>
    <t>2569-1217</t>
  </si>
  <si>
    <t>7602136810990001</t>
  </si>
  <si>
    <t>ANUGRAH JEFRIANTO SAID</t>
  </si>
  <si>
    <t>2624-0118</t>
  </si>
  <si>
    <t>6474021608920006</t>
  </si>
  <si>
    <t>HILMA</t>
  </si>
  <si>
    <t>HELPER BAKERY</t>
  </si>
  <si>
    <t>2620-0118</t>
  </si>
  <si>
    <t>6408105307980001</t>
  </si>
  <si>
    <t>NI WAYAN EKA J. S.</t>
  </si>
  <si>
    <t>2619-0118</t>
  </si>
  <si>
    <t>6408105907970001</t>
  </si>
  <si>
    <t>INDRA KURNIA KADIR</t>
  </si>
  <si>
    <t>2622-0118</t>
  </si>
  <si>
    <t>7302056312920001</t>
  </si>
  <si>
    <t>NUR AFNI</t>
  </si>
  <si>
    <t>2621-0118</t>
  </si>
  <si>
    <t>6408044912990007</t>
  </si>
  <si>
    <t>ABDUL RAHMAT</t>
  </si>
  <si>
    <t>3595-0619</t>
  </si>
  <si>
    <t>7371131811940001</t>
  </si>
  <si>
    <t>MURTIANI NINGSIH</t>
  </si>
  <si>
    <t>2646-0218</t>
  </si>
  <si>
    <t>6408096502910001</t>
  </si>
  <si>
    <t>FAHRUL FAIZ</t>
  </si>
  <si>
    <t>ROOM BOY</t>
  </si>
  <si>
    <t>2639-0118</t>
  </si>
  <si>
    <t>730626002000003</t>
  </si>
  <si>
    <t>2858-0518</t>
  </si>
  <si>
    <t>7401100107920045</t>
  </si>
  <si>
    <t>ROSDIANA</t>
  </si>
  <si>
    <t>2818-0418</t>
  </si>
  <si>
    <t>7311066811990001</t>
  </si>
  <si>
    <t>DICKY ANDREA</t>
  </si>
  <si>
    <t>CHIEF BAKERY</t>
  </si>
  <si>
    <t>2604-0118</t>
  </si>
  <si>
    <t>317509300388012</t>
  </si>
  <si>
    <t>M. SALAM</t>
  </si>
  <si>
    <t>2781-0418</t>
  </si>
  <si>
    <t>6471051707780001</t>
  </si>
  <si>
    <t>NI LUH KERTIASIH</t>
  </si>
  <si>
    <t>6408104304910002</t>
  </si>
  <si>
    <t>AFRIZAL</t>
  </si>
  <si>
    <t>2835-0618</t>
  </si>
  <si>
    <t>6407111810900002</t>
  </si>
  <si>
    <t>HARDIANUR</t>
  </si>
  <si>
    <t>3406-0419</t>
  </si>
  <si>
    <t>6471041805980003</t>
  </si>
  <si>
    <t>MARDIYANNAH</t>
  </si>
  <si>
    <t>3545-0619</t>
  </si>
  <si>
    <t>6471026502800001</t>
  </si>
  <si>
    <t>AGUS WAHYUDI</t>
  </si>
  <si>
    <t>2670-0318</t>
  </si>
  <si>
    <t>6471053008880005</t>
  </si>
  <si>
    <t>IRIYANTO</t>
  </si>
  <si>
    <t>SPV. LAUNDRY</t>
  </si>
  <si>
    <t>058-042012</t>
  </si>
  <si>
    <t>6409043011570002</t>
  </si>
  <si>
    <t>SANTI NOVITA SARI</t>
  </si>
  <si>
    <t>2962-0818</t>
  </si>
  <si>
    <t>6408165008980001</t>
  </si>
  <si>
    <t>HERMAWAN WIJAYANTO</t>
  </si>
  <si>
    <t>3316020901960001</t>
  </si>
  <si>
    <t>MUHAMMAD CHABIR</t>
  </si>
  <si>
    <t>2964-0818</t>
  </si>
  <si>
    <t>6471051806910003</t>
  </si>
  <si>
    <t>SINTA SEPTYANINGRUM</t>
  </si>
  <si>
    <t>2982-0918</t>
  </si>
  <si>
    <t>6408106209990001</t>
  </si>
  <si>
    <t>JEFRI ONTOH</t>
  </si>
  <si>
    <t>2967-0818</t>
  </si>
  <si>
    <t>7315062505970003</t>
  </si>
  <si>
    <t>3029-1018</t>
  </si>
  <si>
    <t>7314062207970001</t>
  </si>
  <si>
    <t>RIRIN SAFITRI</t>
  </si>
  <si>
    <t>2961-0818</t>
  </si>
  <si>
    <t>7308166901980001</t>
  </si>
  <si>
    <t>RUSITA WATI</t>
  </si>
  <si>
    <t>2854-0518</t>
  </si>
  <si>
    <t>6408106911980001</t>
  </si>
  <si>
    <t>NIRWANSYAH RIDWAN</t>
  </si>
  <si>
    <t>2649-0218</t>
  </si>
  <si>
    <t>6408092612960006</t>
  </si>
  <si>
    <t>IBNU CHAIRIL NOOR</t>
  </si>
  <si>
    <t>3611-0719</t>
  </si>
  <si>
    <t>6471030107990004</t>
  </si>
  <si>
    <t>WAHYU PRATAMA</t>
  </si>
  <si>
    <t>2874-0818</t>
  </si>
  <si>
    <t>6401051510960002</t>
  </si>
  <si>
    <t>AGUS SANTOSO</t>
  </si>
  <si>
    <t>3609-0719</t>
  </si>
  <si>
    <t>36031908730001</t>
  </si>
  <si>
    <t>NUR LISA</t>
  </si>
  <si>
    <t>SAFETY FOOD</t>
  </si>
  <si>
    <t>1894-0516</t>
  </si>
  <si>
    <t>7301084412920003</t>
  </si>
  <si>
    <t>MIRNAYANTI</t>
  </si>
  <si>
    <t>3593-0619</t>
  </si>
  <si>
    <t>7408105805990002</t>
  </si>
  <si>
    <t>FAJAR PANGESTU</t>
  </si>
  <si>
    <t>3515062908700001</t>
  </si>
  <si>
    <t>M. AKBAR</t>
  </si>
  <si>
    <t>3594-09619</t>
  </si>
  <si>
    <t>7304030708960004</t>
  </si>
  <si>
    <t>PIETER TUMALE</t>
  </si>
  <si>
    <t>2547-1217</t>
  </si>
  <si>
    <t>6471022411169003</t>
  </si>
  <si>
    <t>INDRAWATI</t>
  </si>
  <si>
    <t>ADMIN SITE</t>
  </si>
  <si>
    <t>2067-1216</t>
  </si>
  <si>
    <t>7316096706930001</t>
  </si>
  <si>
    <t>ISNAWATI</t>
  </si>
  <si>
    <t>2595-1117</t>
  </si>
  <si>
    <t>6408156505960002</t>
  </si>
  <si>
    <t>1920-0716</t>
  </si>
  <si>
    <t>6471052501890003</t>
  </si>
  <si>
    <t>TUKIJAN</t>
  </si>
  <si>
    <t>368-032013</t>
  </si>
  <si>
    <t>6471052211810002</t>
  </si>
  <si>
    <t>ARHAM A</t>
  </si>
  <si>
    <t>3413-0419</t>
  </si>
  <si>
    <t>6408042803900011</t>
  </si>
  <si>
    <t>MARIANI</t>
  </si>
  <si>
    <t>2714-0318</t>
  </si>
  <si>
    <t>7604044907980002</t>
  </si>
  <si>
    <t>HESTI</t>
  </si>
  <si>
    <t>3084-1118</t>
  </si>
  <si>
    <t>7315046810990003</t>
  </si>
  <si>
    <t>EKA MAHENDRA</t>
  </si>
  <si>
    <t>2037-1216</t>
  </si>
  <si>
    <t>6408121301940002</t>
  </si>
  <si>
    <t>JULIANA</t>
  </si>
  <si>
    <t>3083-1118</t>
  </si>
  <si>
    <t>7203085905000003</t>
  </si>
  <si>
    <t>YAYUK SUSILOWATI</t>
  </si>
  <si>
    <t>COOK 3</t>
  </si>
  <si>
    <t>3061-1218</t>
  </si>
  <si>
    <t>6471055005800013</t>
  </si>
  <si>
    <t>RENALTI</t>
  </si>
  <si>
    <t>3122-1218</t>
  </si>
  <si>
    <t>720808500596004</t>
  </si>
  <si>
    <t>RAMZIAH NURJANNAH</t>
  </si>
  <si>
    <t>3193-0119</t>
  </si>
  <si>
    <t>6408056812990002</t>
  </si>
  <si>
    <t>SLAMET HIDAYAT</t>
  </si>
  <si>
    <t>3110-0119</t>
  </si>
  <si>
    <t>6401062606800003</t>
  </si>
  <si>
    <t>SITI LAILATUL MUBAROKAH</t>
  </si>
  <si>
    <t>3087-1118</t>
  </si>
  <si>
    <t>3315165605990002</t>
  </si>
  <si>
    <t>ARYO BAGUS DHI S</t>
  </si>
  <si>
    <t>2912-0818</t>
  </si>
  <si>
    <t>6471040811870003</t>
  </si>
  <si>
    <t>HESRON PATADUNGAN</t>
  </si>
  <si>
    <t>3402162901790004</t>
  </si>
  <si>
    <t>YULI ASTRIA</t>
  </si>
  <si>
    <t>QHSE OFFICER</t>
  </si>
  <si>
    <t>6402055907950001</t>
  </si>
  <si>
    <t>KURNIA HENDRA WANTO</t>
  </si>
  <si>
    <t>MT SUPERVISOR</t>
  </si>
  <si>
    <t>3576-0719</t>
  </si>
  <si>
    <t>7371042512780001</t>
  </si>
  <si>
    <t>JAHRIANI</t>
  </si>
  <si>
    <t>ROOM GIRLS</t>
  </si>
  <si>
    <t>6408104109900002</t>
  </si>
  <si>
    <t>FAJAR ALIM SAFI'I</t>
  </si>
  <si>
    <t>35070128129300002</t>
  </si>
  <si>
    <t>MARZUKI RAMADHAN</t>
  </si>
  <si>
    <t>3194-0119</t>
  </si>
  <si>
    <t>6408101101990003</t>
  </si>
  <si>
    <t>3265-0119</t>
  </si>
  <si>
    <t>7602034712000005</t>
  </si>
  <si>
    <t>MUSTARI</t>
  </si>
  <si>
    <t>MAINTENANCE</t>
  </si>
  <si>
    <t>6409012608000002</t>
  </si>
  <si>
    <t>MERIANA</t>
  </si>
  <si>
    <t>6408095503010001</t>
  </si>
  <si>
    <t>ASRIZAL</t>
  </si>
  <si>
    <t>AFRIAN</t>
  </si>
  <si>
    <t>COOK 2</t>
  </si>
  <si>
    <t>2408-0717</t>
  </si>
  <si>
    <t>6471052304930003</t>
  </si>
  <si>
    <t>RASMI</t>
  </si>
  <si>
    <t>3316-0219</t>
  </si>
  <si>
    <t>6474034902990007</t>
  </si>
  <si>
    <t>TAUFIK BAKHTIAR</t>
  </si>
  <si>
    <t>3325-0219</t>
  </si>
  <si>
    <t>7316050712990001</t>
  </si>
  <si>
    <t>HOLONG MARNINGOT N</t>
  </si>
  <si>
    <t>3319-0319</t>
  </si>
  <si>
    <t>1403092405890003</t>
  </si>
  <si>
    <t>YOGI MUHAMMAD FADHIL</t>
  </si>
  <si>
    <t>6403051706950001</t>
  </si>
  <si>
    <t>APRIANA D</t>
  </si>
  <si>
    <t>3359-0319</t>
  </si>
  <si>
    <t>7304064605850001</t>
  </si>
  <si>
    <t>NURMIYATI</t>
  </si>
  <si>
    <t>3325-0319</t>
  </si>
  <si>
    <t>6408050711750003</t>
  </si>
  <si>
    <t>NURLINA</t>
  </si>
  <si>
    <t>3326-0319</t>
  </si>
  <si>
    <t>6408106707990005</t>
  </si>
  <si>
    <t>3423-0419</t>
  </si>
  <si>
    <t>7601032407820001</t>
  </si>
  <si>
    <t>MUJIHAD</t>
  </si>
  <si>
    <t>3325070210980000</t>
  </si>
  <si>
    <t>WAHYU HIDAYAT E.P</t>
  </si>
  <si>
    <t>7305051212990001</t>
  </si>
  <si>
    <t>ANDI SYAMSUDIN</t>
  </si>
  <si>
    <t>3416-0419</t>
  </si>
  <si>
    <t>6408100107910003</t>
  </si>
  <si>
    <t>KRISTIANUS MOAT GURU</t>
  </si>
  <si>
    <t>3426-0419</t>
  </si>
  <si>
    <t>6408102703950002</t>
  </si>
  <si>
    <t>LAURENSIUS LODEN KAHE</t>
  </si>
  <si>
    <t>3422-0419</t>
  </si>
  <si>
    <t>6408101004840001</t>
  </si>
  <si>
    <t>RACHMAD KHAIRUL RIZAL</t>
  </si>
  <si>
    <t>3415-0419</t>
  </si>
  <si>
    <t>6408153012940002</t>
  </si>
  <si>
    <t>RUSDI</t>
  </si>
  <si>
    <t>3418-0419</t>
  </si>
  <si>
    <t>6908101801920001</t>
  </si>
  <si>
    <t>MUHAMMAD MUSLIM</t>
  </si>
  <si>
    <t>SYAFA ADJIFISABILILLAH</t>
  </si>
  <si>
    <t>RUSLHY</t>
  </si>
  <si>
    <t>3419-0419</t>
  </si>
  <si>
    <t>4471021001880004</t>
  </si>
  <si>
    <t>3424-0419</t>
  </si>
  <si>
    <t>7306010603960001</t>
  </si>
  <si>
    <t>ISMI INKA PATULIA</t>
  </si>
  <si>
    <t>3355-0319</t>
  </si>
  <si>
    <t>6402056510000004</t>
  </si>
  <si>
    <t>PARMAN PUTRA</t>
  </si>
  <si>
    <t>3357-0319</t>
  </si>
  <si>
    <t>6471031012950001</t>
  </si>
  <si>
    <t>MUH. IRHAM</t>
  </si>
  <si>
    <t>3356-0319</t>
  </si>
  <si>
    <t>640804090600005</t>
  </si>
  <si>
    <t>1723190300419</t>
  </si>
  <si>
    <t>HERNI</t>
  </si>
  <si>
    <t>3405-0419</t>
  </si>
  <si>
    <t>7602126006990002</t>
  </si>
  <si>
    <t>NURDIN</t>
  </si>
  <si>
    <t>3404-0419</t>
  </si>
  <si>
    <t>7308090302010001</t>
  </si>
  <si>
    <t>SYARIFAH NADIA</t>
  </si>
  <si>
    <t>3089-1118</t>
  </si>
  <si>
    <t>6408166102000001</t>
  </si>
  <si>
    <t>M. IMRAN HR</t>
  </si>
  <si>
    <t>5311-0519</t>
  </si>
  <si>
    <t>7302080101850007</t>
  </si>
  <si>
    <t>ANSORI</t>
  </si>
  <si>
    <t>6408103112830006</t>
  </si>
  <si>
    <t>000517230013</t>
  </si>
  <si>
    <t>SITI HAMRIANA</t>
  </si>
  <si>
    <t>3510-0519</t>
  </si>
  <si>
    <t>6408105203000001</t>
  </si>
  <si>
    <t>AGUSTINA</t>
  </si>
  <si>
    <t>3452-0519</t>
  </si>
  <si>
    <t>7314064808760001</t>
  </si>
  <si>
    <t>IMANUEL ADI P</t>
  </si>
  <si>
    <t>6408102805000001</t>
  </si>
  <si>
    <t>7308081105990001</t>
  </si>
  <si>
    <t>ISRAK</t>
  </si>
  <si>
    <t>6408042105830005</t>
  </si>
  <si>
    <t>ARIF</t>
  </si>
  <si>
    <t>RICHARD</t>
  </si>
  <si>
    <t>HELPER CARPENTER</t>
  </si>
  <si>
    <t>6408062104990001</t>
  </si>
  <si>
    <t>ALDO DEVIN PRATAMA</t>
  </si>
  <si>
    <t>YUMITA</t>
  </si>
  <si>
    <t>MEUTHIA SAHDA</t>
  </si>
  <si>
    <t>MUSTOFA</t>
  </si>
  <si>
    <t>DAHLIANI</t>
  </si>
  <si>
    <t>TANNI FITASARI</t>
  </si>
  <si>
    <t>KASDI</t>
  </si>
  <si>
    <t>ROHANI</t>
  </si>
  <si>
    <t>RUSMANA</t>
  </si>
  <si>
    <t>WARTAM</t>
  </si>
  <si>
    <t>YUDI PRAMONO</t>
  </si>
  <si>
    <t>WAHYU SAPUTRA</t>
  </si>
  <si>
    <t>JUMRIATI</t>
  </si>
  <si>
    <t>NI LUH KARADIASIH</t>
  </si>
  <si>
    <t>SULA SAFITRI</t>
  </si>
  <si>
    <t>HARNO</t>
  </si>
  <si>
    <t>RANDY HANAFI</t>
  </si>
  <si>
    <t>MUHAMMAD YASIR IRAWAN</t>
  </si>
  <si>
    <t>M. RUDIANSYAH</t>
  </si>
  <si>
    <t>ACHMAD BASUKI</t>
  </si>
  <si>
    <t>6471051008630001</t>
  </si>
  <si>
    <t>APRIADI</t>
  </si>
  <si>
    <t>MEGA AFRILIANI</t>
  </si>
  <si>
    <t>76041050004980002</t>
  </si>
  <si>
    <t>EGGA GEORGE ADAM</t>
  </si>
  <si>
    <t>010314250117</t>
  </si>
  <si>
    <t>AWAL ANANDA</t>
  </si>
  <si>
    <t>WIKA SUYUNDIRA</t>
  </si>
  <si>
    <t>PAHMIAH</t>
  </si>
  <si>
    <t>SITI NUR AENI</t>
  </si>
  <si>
    <t>NURUL MUFLIH</t>
  </si>
  <si>
    <t>MOHAMMAD RAHMANI</t>
  </si>
  <si>
    <t>KHOIRUL UMAM</t>
  </si>
  <si>
    <t>ARCO-005</t>
  </si>
  <si>
    <t>ARCO-021</t>
  </si>
  <si>
    <t>ARCO-006</t>
  </si>
  <si>
    <t>ARCO-022</t>
  </si>
  <si>
    <t>ARCO-004</t>
  </si>
  <si>
    <t>ARCO-002</t>
  </si>
  <si>
    <t>ARCO-023</t>
  </si>
  <si>
    <t>ARCO-003</t>
  </si>
  <si>
    <t>ARCO-007</t>
  </si>
  <si>
    <t>ARCO-024</t>
  </si>
  <si>
    <t>ARCO-025</t>
  </si>
  <si>
    <t>ARCO-008</t>
  </si>
  <si>
    <t>ARCO-009</t>
  </si>
  <si>
    <t>ARCO-011</t>
  </si>
  <si>
    <t>ARCO-012</t>
  </si>
  <si>
    <t>ARCO-014</t>
  </si>
  <si>
    <t>ARCO-015</t>
  </si>
  <si>
    <t>ARCO-016</t>
  </si>
  <si>
    <t>ARCO-017</t>
  </si>
  <si>
    <t>ARCO-020</t>
  </si>
  <si>
    <t>ARCO-019</t>
  </si>
  <si>
    <t>ARCO-026</t>
  </si>
  <si>
    <t>ARCO-027</t>
  </si>
  <si>
    <t>ARCO-028</t>
  </si>
  <si>
    <t>SUPADI</t>
  </si>
  <si>
    <t>6472032710820011</t>
  </si>
  <si>
    <t>AJM-001</t>
  </si>
  <si>
    <t>AJM-002</t>
  </si>
  <si>
    <t>AKMALUDDIN</t>
  </si>
  <si>
    <t>CHECKING ADMINISTRATOR</t>
  </si>
  <si>
    <t>LS-15.0139</t>
  </si>
  <si>
    <t>6408090706870003</t>
  </si>
  <si>
    <t>LS-18.0516</t>
  </si>
  <si>
    <t>7308100107990114</t>
  </si>
  <si>
    <t>RAHMAT SALEH</t>
  </si>
  <si>
    <t>CCR ADMINISTRATOR</t>
  </si>
  <si>
    <t>LS-16.0228</t>
  </si>
  <si>
    <t>RAMADHAN DIEN NUARI</t>
  </si>
  <si>
    <t>DISPATCH ADMINISTRATOR</t>
  </si>
  <si>
    <t>LS-18.0530</t>
  </si>
  <si>
    <t>6408092801970001</t>
  </si>
  <si>
    <t>RAHMIN RAMLI</t>
  </si>
  <si>
    <t>LS-17.0344</t>
  </si>
  <si>
    <t>MUH. AFFANDI</t>
  </si>
  <si>
    <t>LS-16.0276</t>
  </si>
  <si>
    <t>6472062009900004</t>
  </si>
  <si>
    <t>REKYAN RATNA PALUPI</t>
  </si>
  <si>
    <t>LS-16.0288</t>
  </si>
  <si>
    <t>IRWAN BUDIANA</t>
  </si>
  <si>
    <t>LS-17.0306</t>
  </si>
  <si>
    <t>6408052402890001</t>
  </si>
  <si>
    <t>ROHIM NUGRAHA</t>
  </si>
  <si>
    <t>LS-18.0645</t>
  </si>
  <si>
    <t>6408151404980002</t>
  </si>
  <si>
    <t>SUHERMAN</t>
  </si>
  <si>
    <t>LS-18.0646</t>
  </si>
  <si>
    <t>9171032006850012</t>
  </si>
  <si>
    <t>DIRWANTO</t>
  </si>
  <si>
    <t>LS-17.0362</t>
  </si>
  <si>
    <t>6408122801900003</t>
  </si>
  <si>
    <t>MUHAMMAD SABRI</t>
  </si>
  <si>
    <t>CHECKER</t>
  </si>
  <si>
    <t>7315060911900001</t>
  </si>
  <si>
    <t>SURIANTI</t>
  </si>
  <si>
    <t>LS-17.0423</t>
  </si>
  <si>
    <t>317026607940001</t>
  </si>
  <si>
    <t>AHMAD SIDDIQ</t>
  </si>
  <si>
    <t>STD PRODUKSI</t>
  </si>
  <si>
    <t>LS-17.0445</t>
  </si>
  <si>
    <t>6471061204920002</t>
  </si>
  <si>
    <t>LS-17.0442</t>
  </si>
  <si>
    <t>7401104310930002</t>
  </si>
  <si>
    <t>JATRIAWAN</t>
  </si>
  <si>
    <t>LS-17.0473</t>
  </si>
  <si>
    <t>6408040705919015</t>
  </si>
  <si>
    <t>MUSTAFA KAMAL</t>
  </si>
  <si>
    <t>LS-18.0508</t>
  </si>
  <si>
    <t>6408093107960004</t>
  </si>
  <si>
    <t>TUMIRAN</t>
  </si>
  <si>
    <t>LS-18.0513</t>
  </si>
  <si>
    <t>6408090309860001</t>
  </si>
  <si>
    <t>SANDI</t>
  </si>
  <si>
    <t>LS-18.0514</t>
  </si>
  <si>
    <t>6408040808870007</t>
  </si>
  <si>
    <t>MARHUDI</t>
  </si>
  <si>
    <t>LS-18.0511</t>
  </si>
  <si>
    <t>6408102007920001</t>
  </si>
  <si>
    <t>JUMADIL</t>
  </si>
  <si>
    <t>LS-19.0692</t>
  </si>
  <si>
    <t>6473011408920004</t>
  </si>
  <si>
    <t>MELKY SEDEK</t>
  </si>
  <si>
    <t>LS-19.0693</t>
  </si>
  <si>
    <t>6402170504940003</t>
  </si>
  <si>
    <t>NATAL P MANURUNG</t>
  </si>
  <si>
    <t>1212092812950001</t>
  </si>
  <si>
    <t>ASRULLAH</t>
  </si>
  <si>
    <t>LS-18.0561</t>
  </si>
  <si>
    <t>6408090607950001</t>
  </si>
  <si>
    <t>LS-18.0562</t>
  </si>
  <si>
    <t>6471052508920007</t>
  </si>
  <si>
    <t>DERIS SUPRIANTO</t>
  </si>
  <si>
    <t>LS-18.0570</t>
  </si>
  <si>
    <t>1312050101941007</t>
  </si>
  <si>
    <t>RAMADHAN</t>
  </si>
  <si>
    <t>LS-18.0571</t>
  </si>
  <si>
    <t>7316021701980002</t>
  </si>
  <si>
    <t>RUSLAN JAFAR</t>
  </si>
  <si>
    <t>LS-18.0572</t>
  </si>
  <si>
    <t>7315122710960002</t>
  </si>
  <si>
    <t>IRVAN IRAWAN</t>
  </si>
  <si>
    <t>LS-18.0564</t>
  </si>
  <si>
    <t>6408102808980001</t>
  </si>
  <si>
    <t>MUH. AJRUN</t>
  </si>
  <si>
    <t>LS-18.0577</t>
  </si>
  <si>
    <t>7315062107970003</t>
  </si>
  <si>
    <t>LS-18.0581</t>
  </si>
  <si>
    <t>7316021005960002</t>
  </si>
  <si>
    <t>NURHADI WIJAYA</t>
  </si>
  <si>
    <t>6408101712930004</t>
  </si>
  <si>
    <t>ASRIL</t>
  </si>
  <si>
    <t>LS-18.0587</t>
  </si>
  <si>
    <t>6408130301910001</t>
  </si>
  <si>
    <t>HERMAN HADI</t>
  </si>
  <si>
    <t>LS-15.0138</t>
  </si>
  <si>
    <t>6402170808930001</t>
  </si>
  <si>
    <t>ERIK HERMAWAN</t>
  </si>
  <si>
    <t>LS-13.0047</t>
  </si>
  <si>
    <t>6408041407890004</t>
  </si>
  <si>
    <t>HERI ADI SUSANTO</t>
  </si>
  <si>
    <t>LS-16.0193</t>
  </si>
  <si>
    <t>6408102003920004</t>
  </si>
  <si>
    <t>NUR ANNISA SILVIANITA</t>
  </si>
  <si>
    <t>PLANT ADMINISTRATOR</t>
  </si>
  <si>
    <t>LS-16-0277</t>
  </si>
  <si>
    <t>6408096610970001</t>
  </si>
  <si>
    <t>6408050611960001</t>
  </si>
  <si>
    <t>DOMINIKUS JIMMI MUSA</t>
  </si>
  <si>
    <t>6474030607870001</t>
  </si>
  <si>
    <t>MUHAMMAD ARMIN</t>
  </si>
  <si>
    <t>FUEL &amp; OILMAN</t>
  </si>
  <si>
    <t>LS-19.0650</t>
  </si>
  <si>
    <t>6408101010960001</t>
  </si>
  <si>
    <t>ABDUL KADIR JAILANI</t>
  </si>
  <si>
    <t>LS-17.0312</t>
  </si>
  <si>
    <t>MUHAMMAD YULIANTO</t>
  </si>
  <si>
    <t>LS-17.0387</t>
  </si>
  <si>
    <t>6408100510880001</t>
  </si>
  <si>
    <t>SUCI RAHMATIA</t>
  </si>
  <si>
    <t>ADMIN HRM</t>
  </si>
  <si>
    <t>LS-19.0696</t>
  </si>
  <si>
    <t>6408096212990002</t>
  </si>
  <si>
    <t>RAGIL PRIYANTO</t>
  </si>
  <si>
    <t>LS-17.0447</t>
  </si>
  <si>
    <t>3329061303940003</t>
  </si>
  <si>
    <t>MUSMULIYADI</t>
  </si>
  <si>
    <t>LS-17.0448</t>
  </si>
  <si>
    <t>6474022007800002</t>
  </si>
  <si>
    <t xml:space="preserve">MUH. YUSRI NASAR </t>
  </si>
  <si>
    <t>LS-18.0509</t>
  </si>
  <si>
    <t>7371140502960001</t>
  </si>
  <si>
    <t>FIRSAH AKAB</t>
  </si>
  <si>
    <t>LS-15.0134</t>
  </si>
  <si>
    <t>6408142901910001</t>
  </si>
  <si>
    <t>ZAINUDDIN</t>
  </si>
  <si>
    <t>LS-18.0469</t>
  </si>
  <si>
    <t>6408090912940003</t>
  </si>
  <si>
    <t>M. ISHAK</t>
  </si>
  <si>
    <t>LS-18.0484</t>
  </si>
  <si>
    <t>6408101010990003</t>
  </si>
  <si>
    <t>SUMARDI S.</t>
  </si>
  <si>
    <t>LS-18.0485</t>
  </si>
  <si>
    <t>7315120905910002</t>
  </si>
  <si>
    <t>RUSLAN</t>
  </si>
  <si>
    <t>LS-18.0486</t>
  </si>
  <si>
    <t>7308102611980001</t>
  </si>
  <si>
    <t>LS-18.0487</t>
  </si>
  <si>
    <t>5207060902980001</t>
  </si>
  <si>
    <t>SELNI WAHYUNI</t>
  </si>
  <si>
    <t>LS-18.0488</t>
  </si>
  <si>
    <t>6408095612990002</t>
  </si>
  <si>
    <t>REZA FAHLEVI</t>
  </si>
  <si>
    <t>LS-18.0517</t>
  </si>
  <si>
    <t>6408152107970001</t>
  </si>
  <si>
    <t>ARIP NURUDIN</t>
  </si>
  <si>
    <t>LS-19.0698</t>
  </si>
  <si>
    <t>6408152704000002</t>
  </si>
  <si>
    <t>BAYU SUKMA ANDIKA IRLANA</t>
  </si>
  <si>
    <t>LS-18.0525</t>
  </si>
  <si>
    <t>3509061003940007</t>
  </si>
  <si>
    <t>LS-18.0522</t>
  </si>
  <si>
    <t>6408040210920002</t>
  </si>
  <si>
    <t>FRANDY RIYANATA</t>
  </si>
  <si>
    <t>6408101002970001</t>
  </si>
  <si>
    <t>EKA SRIANA USMAN</t>
  </si>
  <si>
    <t>LS-18.0535</t>
  </si>
  <si>
    <t>7315045411960001</t>
  </si>
  <si>
    <t>ABDUL HARIS</t>
  </si>
  <si>
    <t>6474023005970002</t>
  </si>
  <si>
    <t>ALBERTUS NONG ERMUS</t>
  </si>
  <si>
    <t>5307110311910002</t>
  </si>
  <si>
    <t>MUH. ASWAR</t>
  </si>
  <si>
    <t>7315120312900001</t>
  </si>
  <si>
    <t>AHMAD MARZUKI</t>
  </si>
  <si>
    <t>ADMIN WCR</t>
  </si>
  <si>
    <t>LS-18.0542</t>
  </si>
  <si>
    <t>6408152007930002</t>
  </si>
  <si>
    <t>JASMAL JAMALUDDIN</t>
  </si>
  <si>
    <t>7315050908960001</t>
  </si>
  <si>
    <t>SADAM</t>
  </si>
  <si>
    <t>LS-18.0563</t>
  </si>
  <si>
    <t>7204020606920002</t>
  </si>
  <si>
    <t>LS-18.0578</t>
  </si>
  <si>
    <t>5206102404890001</t>
  </si>
  <si>
    <t>SYAMSUL</t>
  </si>
  <si>
    <t>LS-18.0585</t>
  </si>
  <si>
    <t>7316020510910003</t>
  </si>
  <si>
    <t>ANDIK PRIYATNO</t>
  </si>
  <si>
    <t>LS-18.0586</t>
  </si>
  <si>
    <t>6474010803860001</t>
  </si>
  <si>
    <t>MUH. GATI PRAYOGI</t>
  </si>
  <si>
    <t>ADMIN DISPACTH</t>
  </si>
  <si>
    <t>LS-19.0699</t>
  </si>
  <si>
    <t>6472061011950004</t>
  </si>
  <si>
    <t>LS-18.0612</t>
  </si>
  <si>
    <t>6402050303960004</t>
  </si>
  <si>
    <t>PUTRA</t>
  </si>
  <si>
    <t>LS-18.0613</t>
  </si>
  <si>
    <t>1507021206880002</t>
  </si>
  <si>
    <t>RECEIVING &amp; BINING ADM</t>
  </si>
  <si>
    <t>SYAHID ANWAR</t>
  </si>
  <si>
    <t>LS-19.0702</t>
  </si>
  <si>
    <t>6408103108920001</t>
  </si>
  <si>
    <t>YAKOB ELIK</t>
  </si>
  <si>
    <t>PICKING &amp; PACKING ADM</t>
  </si>
  <si>
    <t>LS-16.0178</t>
  </si>
  <si>
    <t>LS-18.0474</t>
  </si>
  <si>
    <t>PINTO WIRATNA Z.</t>
  </si>
  <si>
    <t>LS-16.0216</t>
  </si>
  <si>
    <t>6408102706810002</t>
  </si>
  <si>
    <t>DENY INDRA JAYA</t>
  </si>
  <si>
    <t>LS-16.0226</t>
  </si>
  <si>
    <t>6408162211930001</t>
  </si>
  <si>
    <t>HARPAN</t>
  </si>
  <si>
    <t>LS-16.0227</t>
  </si>
  <si>
    <t>6408043012910006</t>
  </si>
  <si>
    <t>LS-16.0186</t>
  </si>
  <si>
    <t>6408101003850004</t>
  </si>
  <si>
    <t>LS-16.0185</t>
  </si>
  <si>
    <t>6408090711890004</t>
  </si>
  <si>
    <t>JUMASRI</t>
  </si>
  <si>
    <t>WEREHOUSE ADMINISTRATOR</t>
  </si>
  <si>
    <t>LS-15.0135</t>
  </si>
  <si>
    <t>7914051510820001</t>
  </si>
  <si>
    <t>LS-16.0232</t>
  </si>
  <si>
    <t>6408040503880005</t>
  </si>
  <si>
    <t>LS-16.0235</t>
  </si>
  <si>
    <t>6408150207900001</t>
  </si>
  <si>
    <t>MIKAEL BUNGA</t>
  </si>
  <si>
    <t>LS-16.0237</t>
  </si>
  <si>
    <t>6408042205810007</t>
  </si>
  <si>
    <t>KISMAN</t>
  </si>
  <si>
    <t>6408041310890006</t>
  </si>
  <si>
    <t>NURDIN IRSYAM KOMANG</t>
  </si>
  <si>
    <t>LS-16.0242</t>
  </si>
  <si>
    <t>6408042004920008</t>
  </si>
  <si>
    <t>AAN RAHYANTO</t>
  </si>
  <si>
    <t>LS-19.0703</t>
  </si>
  <si>
    <t>7271010510910001</t>
  </si>
  <si>
    <t>TRISNADI</t>
  </si>
  <si>
    <t>LS-16.0273</t>
  </si>
  <si>
    <t>6408042002830001</t>
  </si>
  <si>
    <t>M. RIZKI RUSLIANA</t>
  </si>
  <si>
    <t>LS-16.0274</t>
  </si>
  <si>
    <t>7315051212930002</t>
  </si>
  <si>
    <t>931217230248</t>
  </si>
  <si>
    <t>ANDI AZHAR</t>
  </si>
  <si>
    <t>LS-17.0315</t>
  </si>
  <si>
    <t>7315050101830032</t>
  </si>
  <si>
    <t>OKTAVIANUS ROWA</t>
  </si>
  <si>
    <t>STOCK TAKER ADM</t>
  </si>
  <si>
    <t>LS-17.0324</t>
  </si>
  <si>
    <t>6408151210930002</t>
  </si>
  <si>
    <t>IFDULLOH YUDI UTOMO</t>
  </si>
  <si>
    <t>FAO ADMINISTRATOR</t>
  </si>
  <si>
    <t>LS-17.0326</t>
  </si>
  <si>
    <t>6408150103930002</t>
  </si>
  <si>
    <t>RIANTHO</t>
  </si>
  <si>
    <t>LS-19.0662</t>
  </si>
  <si>
    <t>6408081009920002</t>
  </si>
  <si>
    <t>JUFRIADI</t>
  </si>
  <si>
    <t>ADMIN SUBCONT</t>
  </si>
  <si>
    <t>LS-19.0661</t>
  </si>
  <si>
    <t>6408040405910001</t>
  </si>
  <si>
    <t>HABEL</t>
  </si>
  <si>
    <t>LS-16.0664</t>
  </si>
  <si>
    <t>6408043110930002</t>
  </si>
  <si>
    <t>LS-17.0367</t>
  </si>
  <si>
    <t>6408102906900001</t>
  </si>
  <si>
    <t>TOTOK SISWONDO</t>
  </si>
  <si>
    <t>LS-19.0704</t>
  </si>
  <si>
    <t>9103012101920001</t>
  </si>
  <si>
    <t>ASDI</t>
  </si>
  <si>
    <t>LS-17.0396</t>
  </si>
  <si>
    <t>7308122611960001</t>
  </si>
  <si>
    <t>LS-17.0403</t>
  </si>
  <si>
    <t>6474022803880007</t>
  </si>
  <si>
    <t>JALALUDDIN</t>
  </si>
  <si>
    <t>LS-19.0709</t>
  </si>
  <si>
    <t>6408100102930003</t>
  </si>
  <si>
    <t>DADANG TANDELA</t>
  </si>
  <si>
    <t>LS-17.0430</t>
  </si>
  <si>
    <t>6408041812940009</t>
  </si>
  <si>
    <t>WAWAN SETIAWAN</t>
  </si>
  <si>
    <t>LS-17.0431</t>
  </si>
  <si>
    <t>6408102707930001</t>
  </si>
  <si>
    <t>TONI SUPRIADI</t>
  </si>
  <si>
    <t>LS-17.0432</t>
  </si>
  <si>
    <t>6408152210950001</t>
  </si>
  <si>
    <t>WAHYU NUGROHO</t>
  </si>
  <si>
    <t>LS-17.0433</t>
  </si>
  <si>
    <t>6408101501870001</t>
  </si>
  <si>
    <t>SUNARYO</t>
  </si>
  <si>
    <t>LS-17.0434</t>
  </si>
  <si>
    <t>7306010108910004</t>
  </si>
  <si>
    <t>ZAENUDIN</t>
  </si>
  <si>
    <t>LS-17.0435</t>
  </si>
  <si>
    <t>6408151107960001</t>
  </si>
  <si>
    <t>DUDING TULONG</t>
  </si>
  <si>
    <t>LS-17.0436</t>
  </si>
  <si>
    <t>7101141910820001</t>
  </si>
  <si>
    <t>TAMRIN</t>
  </si>
  <si>
    <t>LS-17.0437</t>
  </si>
  <si>
    <t>7316020905940001</t>
  </si>
  <si>
    <t>LS-19.0707</t>
  </si>
  <si>
    <t>7604010704870002</t>
  </si>
  <si>
    <t>M. MARISA</t>
  </si>
  <si>
    <t>LS-18.0556</t>
  </si>
  <si>
    <t>6408164212930001</t>
  </si>
  <si>
    <t>M. ALIAS</t>
  </si>
  <si>
    <t>LS-18.0558</t>
  </si>
  <si>
    <t>7316020710990003</t>
  </si>
  <si>
    <t>SULTAN HASANUDDIN</t>
  </si>
  <si>
    <t>6408100903900002</t>
  </si>
  <si>
    <t>ASLAN</t>
  </si>
  <si>
    <t>LS-18.0574</t>
  </si>
  <si>
    <t>7204025404980001</t>
  </si>
  <si>
    <t>MUHAMMAD JAIDI</t>
  </si>
  <si>
    <t>LS-18.0575</t>
  </si>
  <si>
    <t>6408101107950003</t>
  </si>
  <si>
    <t>RANDY SAPUTRA</t>
  </si>
  <si>
    <t>LS-18.0576</t>
  </si>
  <si>
    <t>6471021411910003</t>
  </si>
  <si>
    <t>AHMAD HUZAINI</t>
  </si>
  <si>
    <t>LS-18.0599</t>
  </si>
  <si>
    <t>7322030303960001</t>
  </si>
  <si>
    <t>MARFU'AH</t>
  </si>
  <si>
    <t>ENGINEERING ADM</t>
  </si>
  <si>
    <t>LS.180643</t>
  </si>
  <si>
    <t>ARDIANTO</t>
  </si>
  <si>
    <t>LS-19.0649</t>
  </si>
  <si>
    <t>MUHAMMAD RAHMADANI</t>
  </si>
  <si>
    <t>6408050504910001</t>
  </si>
  <si>
    <t>ABDUL RAHIM</t>
  </si>
  <si>
    <t>LS-18.0534</t>
  </si>
  <si>
    <t>7204010504910004</t>
  </si>
  <si>
    <t>FAISAL MINANGA</t>
  </si>
  <si>
    <t>LS-19.0701</t>
  </si>
  <si>
    <t>6408040610930003</t>
  </si>
  <si>
    <t>AHMAD MUHLASIN</t>
  </si>
  <si>
    <t>LS-18.0554</t>
  </si>
  <si>
    <t>6408100407990002</t>
  </si>
  <si>
    <t>LS-18.0559</t>
  </si>
  <si>
    <t>7203141403900001</t>
  </si>
  <si>
    <t>IRPAN ARPANDI</t>
  </si>
  <si>
    <t>LS-18.0591</t>
  </si>
  <si>
    <t>7315121111950001</t>
  </si>
  <si>
    <t>GUNTUR RAMADHANI</t>
  </si>
  <si>
    <t>LS-18.0608</t>
  </si>
  <si>
    <t>6408042303930003</t>
  </si>
  <si>
    <t>ABD. RAHMAT</t>
  </si>
  <si>
    <t>LS-19.0711</t>
  </si>
  <si>
    <t>7315061810940001</t>
  </si>
  <si>
    <t>RETNO OKTOR</t>
  </si>
  <si>
    <t>LS-18.0618</t>
  </si>
  <si>
    <t>7315040410950002</t>
  </si>
  <si>
    <t>MARHAMAT</t>
  </si>
  <si>
    <t>LS-18.0623</t>
  </si>
  <si>
    <t>7317102003920001</t>
  </si>
  <si>
    <t>HAIRUL MANSYAH</t>
  </si>
  <si>
    <t>DISPATCHER</t>
  </si>
  <si>
    <t>LS-18.0626</t>
  </si>
  <si>
    <t>6408102708890001</t>
  </si>
  <si>
    <t>OGI ARISANDI</t>
  </si>
  <si>
    <t>7315062401950001</t>
  </si>
  <si>
    <t>ROMEO</t>
  </si>
  <si>
    <t>6408040305850011</t>
  </si>
  <si>
    <t>SUYETNO</t>
  </si>
  <si>
    <t>LS-13.0032</t>
  </si>
  <si>
    <t>NASMIAH JAMIL</t>
  </si>
  <si>
    <t>TC ADMINISTRATOR</t>
  </si>
  <si>
    <t>LS-13.0034</t>
  </si>
  <si>
    <t>7604106508900001</t>
  </si>
  <si>
    <t>YAFET TANDI SUGI</t>
  </si>
  <si>
    <t>HC OFFICER</t>
  </si>
  <si>
    <t>AEA 1404</t>
  </si>
  <si>
    <t>AEA 1406</t>
  </si>
  <si>
    <t>7314041808830001</t>
  </si>
  <si>
    <t>OCTORIO</t>
  </si>
  <si>
    <t>GS ADMIN BPN</t>
  </si>
  <si>
    <t>LS-16.0223</t>
  </si>
  <si>
    <t>LS-19.0705</t>
  </si>
  <si>
    <t>6408102010900002</t>
  </si>
  <si>
    <t>KARLINA DIEN AGUSTIANI</t>
  </si>
  <si>
    <t>LS-17.0369</t>
  </si>
  <si>
    <t>SEPTIAN DWI NIEL B.</t>
  </si>
  <si>
    <t>HCGS ADMIN</t>
  </si>
  <si>
    <t>LS-17.0475</t>
  </si>
  <si>
    <t>6408100309990001</t>
  </si>
  <si>
    <t>CSR ADMINISTRATOR</t>
  </si>
  <si>
    <t>LS-18.0544</t>
  </si>
  <si>
    <t>6408105011740001</t>
  </si>
  <si>
    <t>DIRHAMSYAH</t>
  </si>
  <si>
    <t>LS-19.0706</t>
  </si>
  <si>
    <t>7311011803010001</t>
  </si>
  <si>
    <t>MUH. HATTA</t>
  </si>
  <si>
    <t>7315121404950001</t>
  </si>
  <si>
    <t>AHMAD ROBIANTO</t>
  </si>
  <si>
    <t>ERT</t>
  </si>
  <si>
    <t>LS-19.0712</t>
  </si>
  <si>
    <t>6408050604950001</t>
  </si>
  <si>
    <t>LS-18.0590</t>
  </si>
  <si>
    <t>2101042210850001</t>
  </si>
  <si>
    <t>LS-19.0713</t>
  </si>
  <si>
    <t>6408102109000001</t>
  </si>
  <si>
    <t>MUHAMMAD RIZDWAN</t>
  </si>
  <si>
    <t>SHE ADMINISTRATOR</t>
  </si>
  <si>
    <t>LS-18.0614</t>
  </si>
  <si>
    <t>7315120110940002</t>
  </si>
  <si>
    <t>YOVAN ANGGA WELYANTO</t>
  </si>
  <si>
    <t>LS-18.0615</t>
  </si>
  <si>
    <t>3511172209940001</t>
  </si>
  <si>
    <t>MUSLIADI MUSNAH</t>
  </si>
  <si>
    <t>LS-18.0631</t>
  </si>
  <si>
    <t>6408102810930001</t>
  </si>
  <si>
    <t>LS-18.0632</t>
  </si>
  <si>
    <t>7307080602910001</t>
  </si>
  <si>
    <t>DEDI SALAM NUR</t>
  </si>
  <si>
    <t>LS-18.0630</t>
  </si>
  <si>
    <t>6408121011920001</t>
  </si>
  <si>
    <t>HABIBI</t>
  </si>
  <si>
    <t>LS-17.0443</t>
  </si>
  <si>
    <t>7306012310980003</t>
  </si>
  <si>
    <t>MARTHEN</t>
  </si>
  <si>
    <t>LS-17.0461</t>
  </si>
  <si>
    <t>7318281103890001</t>
  </si>
  <si>
    <t>AGUS ARI HERLIANSYAH</t>
  </si>
  <si>
    <t>LS-18.0543</t>
  </si>
  <si>
    <t>6408151308910001</t>
  </si>
  <si>
    <t>WINDA AYU LESTARI</t>
  </si>
  <si>
    <t>LS-18.0568</t>
  </si>
  <si>
    <t>6408106707990004</t>
  </si>
  <si>
    <t>FERMANA JAYA PUTRA</t>
  </si>
  <si>
    <t>LS-18.0569</t>
  </si>
  <si>
    <t>3214060201880004</t>
  </si>
  <si>
    <t>MUHAMMAD IKBAL</t>
  </si>
  <si>
    <t>6474012107810005</t>
  </si>
  <si>
    <t>LS-18.0597</t>
  </si>
  <si>
    <t>7311031404950003</t>
  </si>
  <si>
    <t>HASRIL</t>
  </si>
  <si>
    <t>LS-18.0595</t>
  </si>
  <si>
    <t>6408041411910011</t>
  </si>
  <si>
    <t>AMRI SATENG</t>
  </si>
  <si>
    <t>LS-18.0596</t>
  </si>
  <si>
    <t>6408092309850002</t>
  </si>
  <si>
    <t>HARWIN</t>
  </si>
  <si>
    <t>LS-18.0598</t>
  </si>
  <si>
    <t>ROMANSA</t>
  </si>
  <si>
    <t>LS-18.0601</t>
  </si>
  <si>
    <t>7203141205940001</t>
  </si>
  <si>
    <t>DARWIS</t>
  </si>
  <si>
    <t>LS-17.0368</t>
  </si>
  <si>
    <t>731507905940001</t>
  </si>
  <si>
    <t>DODI SUPRIANTO</t>
  </si>
  <si>
    <t>LS-18.0603</t>
  </si>
  <si>
    <t>6474020612980010</t>
  </si>
  <si>
    <t>PRIANTO DWI SANTOSO</t>
  </si>
  <si>
    <t>LS-18.0604</t>
  </si>
  <si>
    <t>6408150234900001</t>
  </si>
  <si>
    <t>LS-18.0605</t>
  </si>
  <si>
    <t>6408101506950001</t>
  </si>
  <si>
    <t>HASRI</t>
  </si>
  <si>
    <t>LS-18.0607</t>
  </si>
  <si>
    <t>7204020703910001</t>
  </si>
  <si>
    <t>YUHER TANDI</t>
  </si>
  <si>
    <t>LS-18.0610</t>
  </si>
  <si>
    <t>6408091708900005</t>
  </si>
  <si>
    <t>MUH. KIJANG BAHTIAR</t>
  </si>
  <si>
    <t>7304060603970001</t>
  </si>
  <si>
    <t>AGUSTINUS DUMA'</t>
  </si>
  <si>
    <t>LS-18.0616</t>
  </si>
  <si>
    <t>RASYID</t>
  </si>
  <si>
    <t>LS-18.0624</t>
  </si>
  <si>
    <t>7315050508950001</t>
  </si>
  <si>
    <t>RESILA MARTIN S.L</t>
  </si>
  <si>
    <t>LS-18.0637</t>
  </si>
  <si>
    <t>7318342706900001</t>
  </si>
  <si>
    <t>YUSMAN PARANDUK</t>
  </si>
  <si>
    <t>LS-19.0715</t>
  </si>
  <si>
    <t>7326021209972001</t>
  </si>
  <si>
    <t>LS-17.0453</t>
  </si>
  <si>
    <t>7302070510910004</t>
  </si>
  <si>
    <t>MUHAMMD IKBAL</t>
  </si>
  <si>
    <t>LS-17.0454</t>
  </si>
  <si>
    <t>6408091412970001</t>
  </si>
  <si>
    <t>AHMAD RAZAK</t>
  </si>
  <si>
    <t>6408052703980003</t>
  </si>
  <si>
    <t>LS-17.0450</t>
  </si>
  <si>
    <t>7315122812960001</t>
  </si>
  <si>
    <t>IKBAL SYAFAR</t>
  </si>
  <si>
    <t>LS-17.0451</t>
  </si>
  <si>
    <t>7313101905930001</t>
  </si>
  <si>
    <t>DEDE YUSUF</t>
  </si>
  <si>
    <t>LS-18.0625</t>
  </si>
  <si>
    <t>6408151306970002</t>
  </si>
  <si>
    <t>LS-17.0460</t>
  </si>
  <si>
    <t>7401021306990001</t>
  </si>
  <si>
    <t>LS-17.0463</t>
  </si>
  <si>
    <t>6408161707980001</t>
  </si>
  <si>
    <t>YANA NURYANA</t>
  </si>
  <si>
    <t>LS-17.0464</t>
  </si>
  <si>
    <t>3208132807950003</t>
  </si>
  <si>
    <t>SITI NURROHMAH</t>
  </si>
  <si>
    <t>SM ADMINISTRATOR</t>
  </si>
  <si>
    <t>LS-18.0639</t>
  </si>
  <si>
    <t>1804086502010001</t>
  </si>
  <si>
    <t>AHMAD RIYADI</t>
  </si>
  <si>
    <t>BPOP ADMINISTRATOR</t>
  </si>
  <si>
    <t>LS-17.0459</t>
  </si>
  <si>
    <t>6408040202940003</t>
  </si>
  <si>
    <t>MUHAMMAD MUFID</t>
  </si>
  <si>
    <t>ADM REGREADING</t>
  </si>
  <si>
    <t>LS-170458</t>
  </si>
  <si>
    <t>3514090404910002</t>
  </si>
  <si>
    <t>LS-18.0583</t>
  </si>
  <si>
    <t>7315062105980001</t>
  </si>
  <si>
    <t>MUHAMMAD BAHRI</t>
  </si>
  <si>
    <t>7315122407960005</t>
  </si>
  <si>
    <t>960719310566</t>
  </si>
  <si>
    <t>NADIA</t>
  </si>
  <si>
    <t>LS-18.0629</t>
  </si>
  <si>
    <t>6408104304000002</t>
  </si>
  <si>
    <t>MARPA DAUN LA'BI</t>
  </si>
  <si>
    <t>LS-19.0667</t>
  </si>
  <si>
    <t>20-Dec-19</t>
  </si>
  <si>
    <t>LS-19.0668</t>
  </si>
  <si>
    <t>6402172204866001</t>
  </si>
  <si>
    <t>EDI</t>
  </si>
  <si>
    <t>LS-19.0669</t>
  </si>
  <si>
    <t>6408101303870003</t>
  </si>
  <si>
    <t>ARIANTO</t>
  </si>
  <si>
    <t>LS-19.0670</t>
  </si>
  <si>
    <t>7315122105840001</t>
  </si>
  <si>
    <t>CUCU KOSWARA</t>
  </si>
  <si>
    <t>YUNUS TANDI TULAK</t>
  </si>
  <si>
    <t>LS-17.0366</t>
  </si>
  <si>
    <t>PRASETIYO EKO W</t>
  </si>
  <si>
    <t>LS-19.0726</t>
  </si>
  <si>
    <t>6408041005910002</t>
  </si>
  <si>
    <t>NI'MATUS SHOLIKHAH</t>
  </si>
  <si>
    <t>LS-19.0727</t>
  </si>
  <si>
    <t>MARKUS SESA</t>
  </si>
  <si>
    <t>LS-17.0371</t>
  </si>
  <si>
    <t>MARDIANTO</t>
  </si>
  <si>
    <t>LS-17.0406</t>
  </si>
  <si>
    <t>LAURENSIUS PIKI</t>
  </si>
  <si>
    <t>LS-17.0410</t>
  </si>
  <si>
    <t>6408100308920001</t>
  </si>
  <si>
    <t>PRIMUS RANGGA</t>
  </si>
  <si>
    <t>LS-17.0411</t>
  </si>
  <si>
    <t>6402031108890008</t>
  </si>
  <si>
    <t>ALEX CARMEN PABIA'</t>
  </si>
  <si>
    <t>950319310805</t>
  </si>
  <si>
    <t>SABRIT YUSUF</t>
  </si>
  <si>
    <t>LS-18.0478</t>
  </si>
  <si>
    <t>731512410880001</t>
  </si>
  <si>
    <t>YUGO ISWANDI</t>
  </si>
  <si>
    <t>LS-18.0479</t>
  </si>
  <si>
    <t>6408100412910003</t>
  </si>
  <si>
    <t>OKTAVIAN TANGKELANGI</t>
  </si>
  <si>
    <t>7373010710970001</t>
  </si>
  <si>
    <t>HARDIONO</t>
  </si>
  <si>
    <t>7316080401950001</t>
  </si>
  <si>
    <t>MAHATIR</t>
  </si>
  <si>
    <t>LS-19.0721</t>
  </si>
  <si>
    <t>7804140810950007</t>
  </si>
  <si>
    <t>951019310188</t>
  </si>
  <si>
    <t>DANIEL SANDA LABI'</t>
  </si>
  <si>
    <t>LS-18.0490</t>
  </si>
  <si>
    <t>7318021304940002</t>
  </si>
  <si>
    <t>ROMADONI</t>
  </si>
  <si>
    <t>LS-19.0722</t>
  </si>
  <si>
    <t>6408151207990001</t>
  </si>
  <si>
    <t>LS-18.0500</t>
  </si>
  <si>
    <t>AGUSTINUS</t>
  </si>
  <si>
    <t>LS-18.0502</t>
  </si>
  <si>
    <t>SUAIB MUHAMMAD S.</t>
  </si>
  <si>
    <t>LS-18.0503</t>
  </si>
  <si>
    <t>5308182004730001</t>
  </si>
  <si>
    <t>MARTINUS NGGALA</t>
  </si>
  <si>
    <t>LS-18.0501</t>
  </si>
  <si>
    <t>64081010950004</t>
  </si>
  <si>
    <t>SAMUEL YAKOB RAGA</t>
  </si>
  <si>
    <t>7318311501840002</t>
  </si>
  <si>
    <t>840119310577</t>
  </si>
  <si>
    <t>SYARIF</t>
  </si>
  <si>
    <t>LS-18.0532</t>
  </si>
  <si>
    <t>16-May-22</t>
  </si>
  <si>
    <t>LS-19.0723</t>
  </si>
  <si>
    <t>7371090312890007</t>
  </si>
  <si>
    <t>BAKRI RUSLAN</t>
  </si>
  <si>
    <t>LS-18.0540</t>
  </si>
  <si>
    <t>7315071017850035</t>
  </si>
  <si>
    <t>LARANCING</t>
  </si>
  <si>
    <t>LS-18.0541</t>
  </si>
  <si>
    <t>6408161708730004</t>
  </si>
  <si>
    <t>VERI AFFANDI</t>
  </si>
  <si>
    <t>LS-18.0545</t>
  </si>
  <si>
    <t>MUHAMMAD YUSIN</t>
  </si>
  <si>
    <t>LS-18.0546</t>
  </si>
  <si>
    <t>6408100402950002</t>
  </si>
  <si>
    <t>MUH. IKHSAN</t>
  </si>
  <si>
    <t>LS-19.724</t>
  </si>
  <si>
    <t>7306014904020002</t>
  </si>
  <si>
    <t>TARMAN</t>
  </si>
  <si>
    <t>LS-18.0548</t>
  </si>
  <si>
    <t>7316022002950005</t>
  </si>
  <si>
    <t>NUR YADI</t>
  </si>
  <si>
    <t>NITA OKTAVIANA</t>
  </si>
  <si>
    <t>HCGS ADMINSTRATOR</t>
  </si>
  <si>
    <t>LS-19.0732</t>
  </si>
  <si>
    <t>6408104710960002</t>
  </si>
  <si>
    <t>LS-18.0565</t>
  </si>
  <si>
    <t>7605060707990002</t>
  </si>
  <si>
    <t>HABEL TAMDIAPPANG</t>
  </si>
  <si>
    <t>BUSMAN</t>
  </si>
  <si>
    <t>LS-18.0567</t>
  </si>
  <si>
    <t>7203060704940001</t>
  </si>
  <si>
    <t>JULEXI KARONDA</t>
  </si>
  <si>
    <t>LS-17.0389</t>
  </si>
  <si>
    <t>7318021307920001</t>
  </si>
  <si>
    <t>AGUSNO</t>
  </si>
  <si>
    <t>LS-17.0393</t>
  </si>
  <si>
    <t>6408021708910003</t>
  </si>
  <si>
    <t>AMNUR</t>
  </si>
  <si>
    <t>7315122003960001</t>
  </si>
  <si>
    <t>FAISAL IKBAL</t>
  </si>
  <si>
    <t>LS-19.0648</t>
  </si>
  <si>
    <t>6474020606970005</t>
  </si>
  <si>
    <t>GALANG RAMANDA</t>
  </si>
  <si>
    <t>3507111502970003</t>
  </si>
  <si>
    <t>MARTEN BARANAK</t>
  </si>
  <si>
    <t>LS-17.0409</t>
  </si>
  <si>
    <t>ABIDIN</t>
  </si>
  <si>
    <t>LS-17.0414</t>
  </si>
  <si>
    <t>LS-17.0422</t>
  </si>
  <si>
    <t>6408050702860001</t>
  </si>
  <si>
    <t>THEOPHILUS YANSEN</t>
  </si>
  <si>
    <t>LS-17.0415</t>
  </si>
  <si>
    <t>SUTAMAN</t>
  </si>
  <si>
    <t>LS-17.0428</t>
  </si>
  <si>
    <t>6408102006880001</t>
  </si>
  <si>
    <t>ANNAS</t>
  </si>
  <si>
    <t>LS-17.0455</t>
  </si>
  <si>
    <t>6408102004720001</t>
  </si>
  <si>
    <t>LS-17.0467</t>
  </si>
  <si>
    <t>6408101009850001</t>
  </si>
  <si>
    <t>DENDI</t>
  </si>
  <si>
    <t>LS-18.0471</t>
  </si>
  <si>
    <t>6408102606940001</t>
  </si>
  <si>
    <t>RUSLAN LAKKA</t>
  </si>
  <si>
    <t>LS-18.0494</t>
  </si>
  <si>
    <t>6408161912820001</t>
  </si>
  <si>
    <t>SARDIANA</t>
  </si>
  <si>
    <t>LS-18.0647</t>
  </si>
  <si>
    <t>6408105208950001</t>
  </si>
  <si>
    <t>LS-19.0652</t>
  </si>
  <si>
    <t>7317160906950002</t>
  </si>
  <si>
    <t>DIRMAN</t>
  </si>
  <si>
    <t>LS-19.0653</t>
  </si>
  <si>
    <t>7315052509860002</t>
  </si>
  <si>
    <t>LIA ASRIQAH</t>
  </si>
  <si>
    <t>ADM SCO</t>
  </si>
  <si>
    <t>LS-19.0651</t>
  </si>
  <si>
    <t>6408106511960002</t>
  </si>
  <si>
    <t>ISNANDAR HAIDIR</t>
  </si>
  <si>
    <t>6408150611880002</t>
  </si>
  <si>
    <t>INDRA IRAWAN</t>
  </si>
  <si>
    <t>LS-19.0725</t>
  </si>
  <si>
    <t>6408052507950001</t>
  </si>
  <si>
    <t>FAROQ HERMAWAN</t>
  </si>
  <si>
    <t>LS-19.0660</t>
  </si>
  <si>
    <t>3317101307850003</t>
  </si>
  <si>
    <t>MUH. ALSYAHADI</t>
  </si>
  <si>
    <t>LS-19.0658</t>
  </si>
  <si>
    <t>7322040408940003</t>
  </si>
  <si>
    <t>RIAN HIDAYAT</t>
  </si>
  <si>
    <t>LS-19.0659</t>
  </si>
  <si>
    <t>1312050103980003</t>
  </si>
  <si>
    <t>ALFREDO FREDI WARO</t>
  </si>
  <si>
    <t>LS-18.0636</t>
  </si>
  <si>
    <t>GALANG RISKI</t>
  </si>
  <si>
    <t>LS-18.0634</t>
  </si>
  <si>
    <t>ALI AKBAR</t>
  </si>
  <si>
    <t>LS-18.0644</t>
  </si>
  <si>
    <t>7318200403950002</t>
  </si>
  <si>
    <t>LS-18.0621</t>
  </si>
  <si>
    <t>NUR ALAMSYAH</t>
  </si>
  <si>
    <t>ILHAM SETIAWAN</t>
  </si>
  <si>
    <t>LS-19.0681</t>
  </si>
  <si>
    <t>7315122211920001</t>
  </si>
  <si>
    <t>MUH. NUR. L</t>
  </si>
  <si>
    <t>LS-19.0678</t>
  </si>
  <si>
    <t>731512171294000</t>
  </si>
  <si>
    <t>MUH. ARSYAD</t>
  </si>
  <si>
    <t>LS-19.0679</t>
  </si>
  <si>
    <t>BUDI</t>
  </si>
  <si>
    <t>7315121009880001</t>
  </si>
  <si>
    <t>7315060205930002</t>
  </si>
  <si>
    <t>LS-19.0683</t>
  </si>
  <si>
    <t>AHMADI</t>
  </si>
  <si>
    <t>LS-19.0684</t>
  </si>
  <si>
    <t>6408100405840001</t>
  </si>
  <si>
    <t>LS-19.0685</t>
  </si>
  <si>
    <t>7602071204940002</t>
  </si>
  <si>
    <t>ARI BUTTU BULAWAN</t>
  </si>
  <si>
    <t>LS-19.0686</t>
  </si>
  <si>
    <t>7318020806000001</t>
  </si>
  <si>
    <t>SUSANDI NAMAN SURA'</t>
  </si>
  <si>
    <t>71502193001940001</t>
  </si>
  <si>
    <t>MUHAMMAD FAIZAL</t>
  </si>
  <si>
    <t>LS-19.0688</t>
  </si>
  <si>
    <t>JAPRIL RISPAL</t>
  </si>
  <si>
    <t>LS-19.0689</t>
  </si>
  <si>
    <t>7318161904950002</t>
  </si>
  <si>
    <t>M ALI ABDI IMAM</t>
  </si>
  <si>
    <t>HAMSUL</t>
  </si>
  <si>
    <t>LS-19.0736</t>
  </si>
  <si>
    <t>AGUS SUPRIYANTO</t>
  </si>
  <si>
    <t>LS-19.0735</t>
  </si>
  <si>
    <t>RUDIAN</t>
  </si>
  <si>
    <t>DIDIK NASUTION</t>
  </si>
  <si>
    <t>LS-19.0737</t>
  </si>
  <si>
    <t>MUHAMMAD ARHAM</t>
  </si>
  <si>
    <t>LS-19.0741</t>
  </si>
  <si>
    <t>7315122408940001</t>
  </si>
  <si>
    <t>ABDUL ROHMAN</t>
  </si>
  <si>
    <t>LS-19.0740</t>
  </si>
  <si>
    <t>6408102301010002</t>
  </si>
  <si>
    <t>AYUNI MARLINA SARI</t>
  </si>
  <si>
    <t>ADMIN ENGINEERING</t>
  </si>
  <si>
    <t>LS-19.0742</t>
  </si>
  <si>
    <t>ASMI RATNI NATALIA</t>
  </si>
  <si>
    <t>LS-19.0739</t>
  </si>
  <si>
    <t>ASBAR SUPRIADI</t>
  </si>
  <si>
    <t>LS-18.0593</t>
  </si>
  <si>
    <t>7318020206970004</t>
  </si>
  <si>
    <t>HAIRUDDIN</t>
  </si>
  <si>
    <t>LS-18.0620</t>
  </si>
  <si>
    <t>SISA</t>
  </si>
  <si>
    <t>LS-18.0633</t>
  </si>
  <si>
    <t>ALFIANSYAH</t>
  </si>
  <si>
    <t>PAULUS OKSEN KOTEN</t>
  </si>
  <si>
    <t>5306051210930003</t>
  </si>
  <si>
    <t>HAITIR AZWAN</t>
  </si>
  <si>
    <t>LS-19.0748</t>
  </si>
  <si>
    <t>7315051604970003</t>
  </si>
  <si>
    <t>JABBARUDDIN</t>
  </si>
  <si>
    <t>LS-19.0749</t>
  </si>
  <si>
    <t>3526091212000002</t>
  </si>
  <si>
    <t>NURCHOLIS BUDI S</t>
  </si>
  <si>
    <t>ADMIN HCGS</t>
  </si>
  <si>
    <t>LS-19.0745</t>
  </si>
  <si>
    <t>6408102710940002</t>
  </si>
  <si>
    <t>MUHAMMAD SYAFA'AT</t>
  </si>
  <si>
    <t>LS-19.0746</t>
  </si>
  <si>
    <t>7315122912010003</t>
  </si>
  <si>
    <t>ARISWANTO</t>
  </si>
  <si>
    <t>LS-19.0747</t>
  </si>
  <si>
    <t>6408102101960002</t>
  </si>
  <si>
    <t>M. RIZAL</t>
  </si>
  <si>
    <t>STD</t>
  </si>
  <si>
    <t>LS-20.0751</t>
  </si>
  <si>
    <t>MUHAMMAD IZAL SALMAN</t>
  </si>
  <si>
    <t>MUHAMMAD AFDAL</t>
  </si>
  <si>
    <t>RENDI GUNAWAN</t>
  </si>
  <si>
    <t>ASDY</t>
  </si>
  <si>
    <t>AMIRUDDIN SUDIN</t>
  </si>
  <si>
    <t>ANDI RAHMAT</t>
  </si>
  <si>
    <t>LS-20.0759</t>
  </si>
  <si>
    <t>7372032109990001</t>
  </si>
  <si>
    <t>LS-20.0760</t>
  </si>
  <si>
    <t>PETRUS KONTANTINO</t>
  </si>
  <si>
    <t>LS-20.0758</t>
  </si>
  <si>
    <t>5307110502960002</t>
  </si>
  <si>
    <t>DEWI AYU WIJAYANTI</t>
  </si>
  <si>
    <t>LS-20.0755</t>
  </si>
  <si>
    <t>MUH. FIRDAUS</t>
  </si>
  <si>
    <t>AEA-134</t>
  </si>
  <si>
    <t>AEA-142</t>
  </si>
  <si>
    <t>AEA-136</t>
  </si>
  <si>
    <t>AEA-106</t>
  </si>
  <si>
    <t>AEA-143</t>
  </si>
  <si>
    <t>AEA-088</t>
  </si>
  <si>
    <t>AEA-089</t>
  </si>
  <si>
    <t>AEA-090</t>
  </si>
  <si>
    <t>AEA-137</t>
  </si>
  <si>
    <t>AEA-006</t>
  </si>
  <si>
    <t>AEA-144</t>
  </si>
  <si>
    <t>AEA-008</t>
  </si>
  <si>
    <t>AEA-108</t>
  </si>
  <si>
    <t>AEA-109</t>
  </si>
  <si>
    <t>AEA-091</t>
  </si>
  <si>
    <t>AEA-092</t>
  </si>
  <si>
    <t>AEA-110</t>
  </si>
  <si>
    <t>AEA-111</t>
  </si>
  <si>
    <t>AEA-105</t>
  </si>
  <si>
    <t>AEA-112</t>
  </si>
  <si>
    <t>AEA-113</t>
  </si>
  <si>
    <t>AEA-114</t>
  </si>
  <si>
    <t>AEA-115</t>
  </si>
  <si>
    <t>AEA-116</t>
  </si>
  <si>
    <t>AEA-118</t>
  </si>
  <si>
    <t>AEA-119</t>
  </si>
  <si>
    <t>AEA-120</t>
  </si>
  <si>
    <t>AEA-121</t>
  </si>
  <si>
    <t>AEA-024</t>
  </si>
  <si>
    <t>AEA-145</t>
  </si>
  <si>
    <t>AEA-146</t>
  </si>
  <si>
    <t>AEA-147</t>
  </si>
  <si>
    <t>AEA-009</t>
  </si>
  <si>
    <t>AEA-010</t>
  </si>
  <si>
    <t>AEA-138</t>
  </si>
  <si>
    <t>AEA-011</t>
  </si>
  <si>
    <t>AEA-012</t>
  </si>
  <si>
    <t>AEA-025</t>
  </si>
  <si>
    <t>AEA-148</t>
  </si>
  <si>
    <t>AEA-149</t>
  </si>
  <si>
    <t>AEA-122</t>
  </si>
  <si>
    <t>AEA-150</t>
  </si>
  <si>
    <t>AEA-014</t>
  </si>
  <si>
    <t>AEA-151</t>
  </si>
  <si>
    <t>AEA-130</t>
  </si>
  <si>
    <t>AEA-131</t>
  </si>
  <si>
    <t>AEA-152</t>
  </si>
  <si>
    <t>AEA-124</t>
  </si>
  <si>
    <t>AEA-125</t>
  </si>
  <si>
    <t>AEA-126</t>
  </si>
  <si>
    <t>AEA-153</t>
  </si>
  <si>
    <t>AEA-154</t>
  </si>
  <si>
    <t>AEA-155</t>
  </si>
  <si>
    <t>AEA-156</t>
  </si>
  <si>
    <t>AEA-026</t>
  </si>
  <si>
    <t>AEA-029</t>
  </si>
  <si>
    <t>AEA-027</t>
  </si>
  <si>
    <t>AEA-028</t>
  </si>
  <si>
    <t>AEA-005</t>
  </si>
  <si>
    <t>AEA-161</t>
  </si>
  <si>
    <t>AEA-093</t>
  </si>
  <si>
    <t>AEA-139</t>
  </si>
  <si>
    <t>AEA-140</t>
  </si>
  <si>
    <t>AEA-141</t>
  </si>
  <si>
    <t>AEA-015</t>
  </si>
  <si>
    <t>AEA-017</t>
  </si>
  <si>
    <t>AEA-018</t>
  </si>
  <si>
    <t>AEA-019</t>
  </si>
  <si>
    <t>AEA-032</t>
  </si>
  <si>
    <t>AEA-020</t>
  </si>
  <si>
    <t>AEA-021</t>
  </si>
  <si>
    <t>AEA-022</t>
  </si>
  <si>
    <t>AEA-023</t>
  </si>
  <si>
    <t>AEA-127</t>
  </si>
  <si>
    <t>AEA-128</t>
  </si>
  <si>
    <t>AEA-031</t>
  </si>
  <si>
    <t>AEA-094</t>
  </si>
  <si>
    <t>AEA-033</t>
  </si>
  <si>
    <t>AEA-034</t>
  </si>
  <si>
    <t>AEA-035</t>
  </si>
  <si>
    <t>AEA-036</t>
  </si>
  <si>
    <t>AEA-102</t>
  </si>
  <si>
    <t>AEA-103</t>
  </si>
  <si>
    <t>AEA-037</t>
  </si>
  <si>
    <t>AEA-038</t>
  </si>
  <si>
    <t>AEA-039</t>
  </si>
  <si>
    <t>AEA-040</t>
  </si>
  <si>
    <t>AEA-041</t>
  </si>
  <si>
    <t>AEA-095</t>
  </si>
  <si>
    <t>AEA-042</t>
  </si>
  <si>
    <t>AEA-043</t>
  </si>
  <si>
    <t>AEA-044</t>
  </si>
  <si>
    <t>AEA-045</t>
  </si>
  <si>
    <t>AEA-132</t>
  </si>
  <si>
    <t>AEA-046</t>
  </si>
  <si>
    <t>AEA-047</t>
  </si>
  <si>
    <t>AEA-048</t>
  </si>
  <si>
    <t>AEA-049</t>
  </si>
  <si>
    <t>AEA-050</t>
  </si>
  <si>
    <t>AEA-100</t>
  </si>
  <si>
    <t>AEA-051</t>
  </si>
  <si>
    <t>AEA-052</t>
  </si>
  <si>
    <t>AEA-053</t>
  </si>
  <si>
    <t>AEA-054</t>
  </si>
  <si>
    <t>AEA-055</t>
  </si>
  <si>
    <t>AEA-056</t>
  </si>
  <si>
    <t>AEA-057</t>
  </si>
  <si>
    <t>AEA-101</t>
  </si>
  <si>
    <t>AEA-058</t>
  </si>
  <si>
    <t>AEA-059</t>
  </si>
  <si>
    <t>AEA-060</t>
  </si>
  <si>
    <t>AEA-061</t>
  </si>
  <si>
    <t>AEA-062</t>
  </si>
  <si>
    <t>AEA-063</t>
  </si>
  <si>
    <t>AEA-064</t>
  </si>
  <si>
    <t>AEA-065</t>
  </si>
  <si>
    <t>AEA-066</t>
  </si>
  <si>
    <t>AEA-067</t>
  </si>
  <si>
    <t>AEA-068</t>
  </si>
  <si>
    <t>AEA-069</t>
  </si>
  <si>
    <t>AEA-070</t>
  </si>
  <si>
    <t>AEA-071</t>
  </si>
  <si>
    <t>AEA-072</t>
  </si>
  <si>
    <t>AEA-073</t>
  </si>
  <si>
    <t>AEA-074</t>
  </si>
  <si>
    <t>AEA-129</t>
  </si>
  <si>
    <t>AEA-075</t>
  </si>
  <si>
    <t>AEA-076</t>
  </si>
  <si>
    <t>AEA-104</t>
  </si>
  <si>
    <t>AEA-077</t>
  </si>
  <si>
    <t>AEA-078</t>
  </si>
  <si>
    <t>AEA-079</t>
  </si>
  <si>
    <t>AEA-080</t>
  </si>
  <si>
    <t>AEA-081</t>
  </si>
  <si>
    <t>AEA-082</t>
  </si>
  <si>
    <t>AEA-083</t>
  </si>
  <si>
    <t>AEA-084</t>
  </si>
  <si>
    <t>AEA-085</t>
  </si>
  <si>
    <t>AEA-086</t>
  </si>
  <si>
    <t>AEA-087</t>
  </si>
  <si>
    <t>AEA-096</t>
  </si>
  <si>
    <t>AEA-097</t>
  </si>
  <si>
    <t>AEA-098</t>
  </si>
  <si>
    <t>AEA-099</t>
  </si>
  <si>
    <t>AEA-157</t>
  </si>
  <si>
    <t>AEA-158</t>
  </si>
  <si>
    <t>AEA-159</t>
  </si>
  <si>
    <t>AEA-160</t>
  </si>
  <si>
    <t>AEA-163</t>
  </si>
  <si>
    <t>AEA-164</t>
  </si>
  <si>
    <t>AEA-165</t>
  </si>
  <si>
    <t>AEA-166</t>
  </si>
  <si>
    <t>AEA-167</t>
  </si>
  <si>
    <t>AEA-168</t>
  </si>
  <si>
    <t>AEA-169</t>
  </si>
  <si>
    <t>AEA-170</t>
  </si>
  <si>
    <t>WA 600 (TYREHANDLER)</t>
  </si>
  <si>
    <t xml:space="preserve">TADANO </t>
  </si>
  <si>
    <t>MOBILE CRANI (SIO)</t>
  </si>
  <si>
    <t>HITACHI 470</t>
  </si>
  <si>
    <t>HITACHI ZX 470</t>
  </si>
  <si>
    <t>PC 200 - PC 300</t>
  </si>
  <si>
    <t>08-Dec-16</t>
  </si>
  <si>
    <t>17-May-18</t>
  </si>
  <si>
    <t>24-May-17</t>
  </si>
  <si>
    <t>9-Dec-17</t>
  </si>
  <si>
    <t>JOKO ADI SUCIPTO</t>
  </si>
  <si>
    <t>ARGESIUS NGGESE</t>
  </si>
  <si>
    <t>HANEF KABUL PRASETYO</t>
  </si>
  <si>
    <t>SRIONO</t>
  </si>
  <si>
    <t>TOOL KEEPER</t>
  </si>
  <si>
    <t>3519122303930003</t>
  </si>
  <si>
    <t>AEA-171</t>
  </si>
  <si>
    <t>AEA-172</t>
  </si>
  <si>
    <t>AEA-173</t>
  </si>
  <si>
    <t>AEA-174</t>
  </si>
  <si>
    <t>5307010801930001</t>
  </si>
  <si>
    <t>3519122310880002</t>
  </si>
  <si>
    <t>3519121902930001</t>
  </si>
  <si>
    <t>BMS-018</t>
  </si>
  <si>
    <t>6473030305970004</t>
  </si>
  <si>
    <t>SST-024</t>
  </si>
  <si>
    <t>NON AKTIF</t>
  </si>
  <si>
    <t>KMP-114</t>
  </si>
  <si>
    <t>KETERANGA RESIGN</t>
  </si>
  <si>
    <t>HABIS KONTRAK</t>
  </si>
  <si>
    <t>KMP-115</t>
  </si>
  <si>
    <t>ARYADI SANTIKA P</t>
  </si>
  <si>
    <t>KMP-116</t>
  </si>
  <si>
    <t>KMP-117</t>
  </si>
  <si>
    <t>KMP-118</t>
  </si>
  <si>
    <t>ESP-045</t>
  </si>
  <si>
    <t>MUH. HUSNI</t>
  </si>
  <si>
    <t>MAP-032</t>
  </si>
  <si>
    <t>HAMSIR</t>
  </si>
  <si>
    <t>MAP-033</t>
  </si>
  <si>
    <t>MUH IRFANSYAH</t>
  </si>
  <si>
    <t>MAP-034</t>
  </si>
  <si>
    <t>AHMAD SUBANGKIT</t>
  </si>
  <si>
    <t>SMI-090</t>
  </si>
  <si>
    <t>SYAFRI WAHYUDI</t>
  </si>
  <si>
    <t>TRI ANGGA AKHIRUDIN</t>
  </si>
  <si>
    <t>3602111610900001</t>
  </si>
  <si>
    <t>ASRIADI</t>
  </si>
  <si>
    <t>HELPER WELDER</t>
  </si>
  <si>
    <t>7317197008000001</t>
  </si>
  <si>
    <t>ZEMI TRIONO</t>
  </si>
  <si>
    <t>6201021805790009</t>
  </si>
  <si>
    <t>HAMITSON</t>
  </si>
  <si>
    <t>QA</t>
  </si>
  <si>
    <t>ALBERT DEWANTO</t>
  </si>
  <si>
    <t>TEKNISI ELECTRIK</t>
  </si>
  <si>
    <t>CSH</t>
  </si>
  <si>
    <t>LPB-148</t>
  </si>
  <si>
    <t>IRWADI</t>
  </si>
  <si>
    <t>LS-20.0765</t>
  </si>
  <si>
    <t>TRI MARDIAN TONI</t>
  </si>
  <si>
    <t>LS-20.0766</t>
  </si>
  <si>
    <t>LS-20.0767</t>
  </si>
  <si>
    <t>7315121202020001</t>
  </si>
  <si>
    <t>6474020905980003</t>
  </si>
  <si>
    <t>6408100403010001</t>
  </si>
  <si>
    <t>TRAFFIC MAN</t>
  </si>
  <si>
    <t>BORONGAN</t>
  </si>
  <si>
    <t>7389110601990001</t>
  </si>
  <si>
    <t>FITRIANI</t>
  </si>
  <si>
    <t>ADMIN REGREADING</t>
  </si>
  <si>
    <t>HADIANTO</t>
  </si>
  <si>
    <t>APRI PRATIMOR</t>
  </si>
  <si>
    <t>DEPT. HEAD</t>
  </si>
  <si>
    <t>KB10023</t>
  </si>
  <si>
    <t>3301213103840005</t>
  </si>
  <si>
    <t>TAUFIK A FAUJI</t>
  </si>
  <si>
    <t>MOCO</t>
  </si>
  <si>
    <t>KB12057</t>
  </si>
  <si>
    <t>3316052204870001</t>
  </si>
  <si>
    <t>ANDRI ARSYANDI</t>
  </si>
  <si>
    <t>DRILL BLAST ENGINEER</t>
  </si>
  <si>
    <t>KB11027</t>
  </si>
  <si>
    <t>3207110718230002</t>
  </si>
  <si>
    <t>FARIS ARFAN</t>
  </si>
  <si>
    <t>MINE PLAN</t>
  </si>
  <si>
    <t>KD12046</t>
  </si>
  <si>
    <t>6301020711880000</t>
  </si>
  <si>
    <t>DATA PROCESSOR</t>
  </si>
  <si>
    <t>INSTRUMENT</t>
  </si>
  <si>
    <t>NURIL INDRAMAWAN</t>
  </si>
  <si>
    <t>KK18063</t>
  </si>
  <si>
    <t>3522102307970003</t>
  </si>
  <si>
    <t>ALI IMRAN S</t>
  </si>
  <si>
    <t>KB17134</t>
  </si>
  <si>
    <t>1471090602930001</t>
  </si>
  <si>
    <t>CRHISTIAN SURYATAMA</t>
  </si>
  <si>
    <t>DATA ANALYST</t>
  </si>
  <si>
    <t>KB17086</t>
  </si>
  <si>
    <t>3174061603930000</t>
  </si>
  <si>
    <t>MUHAMMAD MUBAROK</t>
  </si>
  <si>
    <t>SECT. HEAD</t>
  </si>
  <si>
    <t>KB11043</t>
  </si>
  <si>
    <t>3524220811870001</t>
  </si>
  <si>
    <t>871115481018</t>
  </si>
  <si>
    <t>ANGGORO BARUNANTO</t>
  </si>
  <si>
    <t>FGDP</t>
  </si>
  <si>
    <t>KB19004</t>
  </si>
  <si>
    <t>3674041007960001</t>
  </si>
  <si>
    <t>960712190076</t>
  </si>
  <si>
    <t>10 Juli 2023</t>
  </si>
  <si>
    <t>ARYAS PRABASWARA W</t>
  </si>
  <si>
    <t>KB19003</t>
  </si>
  <si>
    <t>3327080603950081</t>
  </si>
  <si>
    <t>DIAS DWI HATMOKO</t>
  </si>
  <si>
    <t>KB19006</t>
  </si>
  <si>
    <t>3404102204960002</t>
  </si>
  <si>
    <t>FAJAR SANTOSO</t>
  </si>
  <si>
    <t>SURVEYOR</t>
  </si>
  <si>
    <t>KA12025</t>
  </si>
  <si>
    <t>6303051307790010</t>
  </si>
  <si>
    <t>M. OFY ALI IMAM FAHRIJA</t>
  </si>
  <si>
    <t>KS13011</t>
  </si>
  <si>
    <t>6205061506940002</t>
  </si>
  <si>
    <t>940623261046</t>
  </si>
  <si>
    <t>15 juni 2019</t>
  </si>
  <si>
    <t>TOMSON SAGALA</t>
  </si>
  <si>
    <t>PIT GEOLOGIST</t>
  </si>
  <si>
    <t>KB17054</t>
  </si>
  <si>
    <t>3273102004800001</t>
  </si>
  <si>
    <t>RETNO SUPRIYADI</t>
  </si>
  <si>
    <t>MINE INFRA</t>
  </si>
  <si>
    <t>KB17133</t>
  </si>
  <si>
    <t>1302102804930001</t>
  </si>
  <si>
    <t>930408220083</t>
  </si>
  <si>
    <t>YUDI ARIF SANTOSO</t>
  </si>
  <si>
    <t>KB17025</t>
  </si>
  <si>
    <t>3502102108930002</t>
  </si>
  <si>
    <t>FELIK DWI YOGA P.</t>
  </si>
  <si>
    <t>KB17111</t>
  </si>
  <si>
    <t>3509042608890002</t>
  </si>
  <si>
    <t>WENI NURIANTO</t>
  </si>
  <si>
    <t>KM19001</t>
  </si>
  <si>
    <t>6472031505840007</t>
  </si>
  <si>
    <t>JUNIOR SURVEY</t>
  </si>
  <si>
    <t>KK18015</t>
  </si>
  <si>
    <t>7371120401910002</t>
  </si>
  <si>
    <t>FERI ISTIONO</t>
  </si>
  <si>
    <t>KB11047</t>
  </si>
  <si>
    <t>3515072202880003</t>
  </si>
  <si>
    <t>DAWAM MUHTAR</t>
  </si>
  <si>
    <t>KB19012</t>
  </si>
  <si>
    <t>3509121001960011</t>
  </si>
  <si>
    <t>DIDIK WARSITO</t>
  </si>
  <si>
    <t>KB11045</t>
  </si>
  <si>
    <t>3525111808870004</t>
  </si>
  <si>
    <t>JUMRIADI</t>
  </si>
  <si>
    <t>KK14021</t>
  </si>
  <si>
    <t>6408102103930002</t>
  </si>
  <si>
    <t>JOHAN ALDI</t>
  </si>
  <si>
    <t>KK15001</t>
  </si>
  <si>
    <t>3302061306960004</t>
  </si>
  <si>
    <t>HANDOKO ADHI W</t>
  </si>
  <si>
    <t>SH MINE INFRA</t>
  </si>
  <si>
    <t>KB10051</t>
  </si>
  <si>
    <t>3375021608880005</t>
  </si>
  <si>
    <t>880814260207</t>
  </si>
  <si>
    <t>ARIEF PRATAMA</t>
  </si>
  <si>
    <t>KB17074</t>
  </si>
  <si>
    <t>3203041608920004</t>
  </si>
  <si>
    <t>MUSTOFAH</t>
  </si>
  <si>
    <t>KB12058</t>
  </si>
  <si>
    <t>INA-001</t>
  </si>
  <si>
    <t>INA-002</t>
  </si>
  <si>
    <t>INA-008</t>
  </si>
  <si>
    <t>INA-003</t>
  </si>
  <si>
    <t>NO. SIM</t>
  </si>
  <si>
    <t>INA-004</t>
  </si>
  <si>
    <t>INA-009</t>
  </si>
  <si>
    <t>MUHAMMAD RAHMANI</t>
  </si>
  <si>
    <t>DEPT. HEAD FAT</t>
  </si>
  <si>
    <t>FAT</t>
  </si>
  <si>
    <t>KC08085</t>
  </si>
  <si>
    <t>IGNATIUS  ARFIDAN  JUHARI</t>
  </si>
  <si>
    <t>COST AND BUDGET OFFICER</t>
  </si>
  <si>
    <t>KB17165</t>
  </si>
  <si>
    <t>KB17153</t>
  </si>
  <si>
    <t>3402120805940003</t>
  </si>
  <si>
    <t>DENNY WIDYA PUTRA</t>
  </si>
  <si>
    <t>ASSET VALIDATION OFFICER</t>
  </si>
  <si>
    <t>KB17160</t>
  </si>
  <si>
    <t>3374151206930002</t>
  </si>
  <si>
    <t>NOVA  NUR  BERINDA</t>
  </si>
  <si>
    <t>CASHIER</t>
  </si>
  <si>
    <t>KK17002</t>
  </si>
  <si>
    <t>6408096001960001</t>
  </si>
  <si>
    <t>LUCKY VIRGA PERDANA</t>
  </si>
  <si>
    <t>HUMAN CAPITAL OFFICER</t>
  </si>
  <si>
    <t>KB12083</t>
  </si>
  <si>
    <t>TA17032</t>
  </si>
  <si>
    <t>DUWI ICHSAN YAHYA</t>
  </si>
  <si>
    <t>COMMUNITY DEVELOPMENT OFFICER</t>
  </si>
  <si>
    <t>KB17008</t>
  </si>
  <si>
    <t>JAMAL ABDILLAH</t>
  </si>
  <si>
    <t>WASHING MAN</t>
  </si>
  <si>
    <t>BAGUS WIDIYANTORO</t>
  </si>
  <si>
    <t>HCGS SECT. HEAD</t>
  </si>
  <si>
    <t>KB12010</t>
  </si>
  <si>
    <t>YUSUF FENDI NUGROHO</t>
  </si>
  <si>
    <t>KB13269</t>
  </si>
  <si>
    <t>ARIS NUGROHO</t>
  </si>
  <si>
    <t>OPR INSTRUCTOR</t>
  </si>
  <si>
    <t>KC11068</t>
  </si>
  <si>
    <t>KC18042</t>
  </si>
  <si>
    <t>NICOLAS SUBET YAMADI</t>
  </si>
  <si>
    <t>MECH INSTRUCTOR</t>
  </si>
  <si>
    <t>KB17034</t>
  </si>
  <si>
    <t>WAFIUL ASNAWI</t>
  </si>
  <si>
    <t>KB15017</t>
  </si>
  <si>
    <t>WAHYU HIDAYAT</t>
  </si>
  <si>
    <t>KQ16002</t>
  </si>
  <si>
    <t>ANGGA SETYAWAN</t>
  </si>
  <si>
    <t>KB13031</t>
  </si>
  <si>
    <t>CATUR PRASETYA</t>
  </si>
  <si>
    <t>KB09052</t>
  </si>
  <si>
    <t>PAMUNGKAS TRI JAYANTO</t>
  </si>
  <si>
    <t>GENERAL SERVICES GL</t>
  </si>
  <si>
    <t>KB17035</t>
  </si>
  <si>
    <t>KB17009</t>
  </si>
  <si>
    <t>WAHYU SEPTIAN</t>
  </si>
  <si>
    <t>CIVIL CONSTRUCTION &amp; ME GL</t>
  </si>
  <si>
    <t>KB17011</t>
  </si>
  <si>
    <t>ADE SUDRAJAT</t>
  </si>
  <si>
    <t>TENAGA AHLI</t>
  </si>
  <si>
    <t>TA16006</t>
  </si>
  <si>
    <t>NUR IMAM AHMADI</t>
  </si>
  <si>
    <t>TRAINEE HCD</t>
  </si>
  <si>
    <t>KB18007</t>
  </si>
  <si>
    <t>SLAMET SAIFUL ANUWAR</t>
  </si>
  <si>
    <t>HC ADVANCE</t>
  </si>
  <si>
    <t>KB09046</t>
  </si>
  <si>
    <t>YUNI AMRIZAL</t>
  </si>
  <si>
    <t>KB12169</t>
  </si>
  <si>
    <t>RUSTAM</t>
  </si>
  <si>
    <t>6408101507930002</t>
  </si>
  <si>
    <t>MUHAMMAD ILHAM</t>
  </si>
  <si>
    <t>SARDIMAN</t>
  </si>
  <si>
    <t>SURATNO</t>
  </si>
  <si>
    <t>TA18005</t>
  </si>
  <si>
    <t>SAMSUDIN</t>
  </si>
  <si>
    <t>SUTONO</t>
  </si>
  <si>
    <t>HUMAS</t>
  </si>
  <si>
    <t>HENDRAWAN</t>
  </si>
  <si>
    <t>HELPER REGREADING</t>
  </si>
  <si>
    <t>6305080201000001</t>
  </si>
  <si>
    <t>YEFRIANUS ANTONIUS A</t>
  </si>
  <si>
    <t>5307012201000001</t>
  </si>
  <si>
    <t>NOVEN</t>
  </si>
  <si>
    <t>HELPER BLASTING</t>
  </si>
  <si>
    <t>73261511111950002</t>
  </si>
  <si>
    <t>ANDI DAHLAN</t>
  </si>
  <si>
    <t>SANDY USPRAMADHITA</t>
  </si>
  <si>
    <t>KB19001</t>
  </si>
  <si>
    <t>AHMAD SAIFULLAH</t>
  </si>
  <si>
    <t>SERTIVICATOR</t>
  </si>
  <si>
    <t>KC10057</t>
  </si>
  <si>
    <t>6372060509910004</t>
  </si>
  <si>
    <t>KOSMAS KEMIT</t>
  </si>
  <si>
    <t>HCGS DEPT. HEAD</t>
  </si>
  <si>
    <t>KB08034</t>
  </si>
  <si>
    <t>TA18001</t>
  </si>
  <si>
    <t>MUNTOHA</t>
  </si>
  <si>
    <t>MOH. YUDI</t>
  </si>
  <si>
    <t>SUWARDI</t>
  </si>
  <si>
    <t>TA18011</t>
  </si>
  <si>
    <t>MUJIONO</t>
  </si>
  <si>
    <t>TA17016</t>
  </si>
  <si>
    <t>MIRAN</t>
  </si>
  <si>
    <t>TA18024</t>
  </si>
  <si>
    <t>EKO SUNARDI</t>
  </si>
  <si>
    <t>TA17006</t>
  </si>
  <si>
    <t>UJANG HERWANTO</t>
  </si>
  <si>
    <t>TA17003</t>
  </si>
  <si>
    <t>MARWOKO</t>
  </si>
  <si>
    <t>TA17023</t>
  </si>
  <si>
    <t>TIGOR S</t>
  </si>
  <si>
    <t>TA17018</t>
  </si>
  <si>
    <t>KAHONO</t>
  </si>
  <si>
    <t>TA17002</t>
  </si>
  <si>
    <t>SUJARWANTO</t>
  </si>
  <si>
    <t>TA18014</t>
  </si>
  <si>
    <t>MARDIONO</t>
  </si>
  <si>
    <t>TA17072</t>
  </si>
  <si>
    <t>DONNY GUNAWAN</t>
  </si>
  <si>
    <t>7326081806940002</t>
  </si>
  <si>
    <t>7315120101960002</t>
  </si>
  <si>
    <t>MURODAM</t>
  </si>
  <si>
    <t>BASIR</t>
  </si>
  <si>
    <t>MUSRIADI</t>
  </si>
  <si>
    <t>MARNO</t>
  </si>
  <si>
    <t>MARJAN</t>
  </si>
  <si>
    <t>MUHAIMIN</t>
  </si>
  <si>
    <t>TUMIREN</t>
  </si>
  <si>
    <t>JUMARANG</t>
  </si>
  <si>
    <t>UDIN PRIBADI</t>
  </si>
  <si>
    <t>HELPER POTONG RUMPUT</t>
  </si>
  <si>
    <t>7313010205730003</t>
  </si>
  <si>
    <t>JAMALUDDIN</t>
  </si>
  <si>
    <t>ARIS BIN SAKKA</t>
  </si>
  <si>
    <t>ALFISYAH ABBAS</t>
  </si>
  <si>
    <t>KC15004</t>
  </si>
  <si>
    <t>6305101411860001</t>
  </si>
  <si>
    <t>JUS'AN</t>
  </si>
  <si>
    <t>640810159820001</t>
  </si>
  <si>
    <t>ANDI OCANG</t>
  </si>
  <si>
    <t>ISMAN</t>
  </si>
  <si>
    <t>HERIYANTO DAWANG</t>
  </si>
  <si>
    <t>ANWAR ISKANDAR</t>
  </si>
  <si>
    <t>IMAM MASJID</t>
  </si>
  <si>
    <t>DEDY BAGUS S</t>
  </si>
  <si>
    <t>KM17014</t>
  </si>
  <si>
    <t>NUR IBRAHIM</t>
  </si>
  <si>
    <t>TEKNISI AC</t>
  </si>
  <si>
    <t>6408152208910001</t>
  </si>
  <si>
    <t>MUH. IHRAM</t>
  </si>
  <si>
    <t>735121202020001</t>
  </si>
  <si>
    <t>JAUHAR MUSTAFA</t>
  </si>
  <si>
    <t>PROGRAM DEPLOVMENT</t>
  </si>
  <si>
    <t>KB17032</t>
  </si>
  <si>
    <t>GIKA JELA RABASIWI</t>
  </si>
  <si>
    <t>KC17020</t>
  </si>
  <si>
    <t>6372023007890004</t>
  </si>
  <si>
    <t>ALIMIN</t>
  </si>
  <si>
    <t>GARDERNER</t>
  </si>
  <si>
    <t>AGUS SUDARYAT</t>
  </si>
  <si>
    <t>FAJAR MUFTI S</t>
  </si>
  <si>
    <t>640816050870002</t>
  </si>
  <si>
    <t>MUH. TAKDIR</t>
  </si>
  <si>
    <t>7371112808980011</t>
  </si>
  <si>
    <t>6408130111910001</t>
  </si>
  <si>
    <t>NESA AHMAD TAUFIQIN</t>
  </si>
  <si>
    <t>TRAINEE L&amp;D</t>
  </si>
  <si>
    <t>KB18079</t>
  </si>
  <si>
    <t>AHMAD RIDWAN</t>
  </si>
  <si>
    <t>6408103112830009</t>
  </si>
  <si>
    <t>6408103112820018</t>
  </si>
  <si>
    <t>SULKHAN</t>
  </si>
  <si>
    <t>7302012710960001</t>
  </si>
  <si>
    <t>NUNU ANJAR S</t>
  </si>
  <si>
    <t>KB17149</t>
  </si>
  <si>
    <t>RAHMAD GINANJAR</t>
  </si>
  <si>
    <t>6408091607940001</t>
  </si>
  <si>
    <t>JUMAEDI</t>
  </si>
  <si>
    <t>FAHRIZAL CAHYA R</t>
  </si>
  <si>
    <t>KB18078</t>
  </si>
  <si>
    <t>SAMSUL</t>
  </si>
  <si>
    <t>KAHARDIN</t>
  </si>
  <si>
    <t>ANTO</t>
  </si>
  <si>
    <t>MIFTAHUL JANNAH</t>
  </si>
  <si>
    <t>3321092407960004</t>
  </si>
  <si>
    <t>GALIH CHANDRA P</t>
  </si>
  <si>
    <t>FANDY DWI C</t>
  </si>
  <si>
    <t>KB11162</t>
  </si>
  <si>
    <t>YOGI HIDAYAT</t>
  </si>
  <si>
    <t>KB12161</t>
  </si>
  <si>
    <t>CHAINSAW</t>
  </si>
  <si>
    <t>ABU BAKAR</t>
  </si>
  <si>
    <t>HELPER SAFETY</t>
  </si>
  <si>
    <t>ADE SUNARDI</t>
  </si>
  <si>
    <t>ARJUN</t>
  </si>
  <si>
    <t>ZAENAL</t>
  </si>
  <si>
    <t>CENON</t>
  </si>
  <si>
    <t>ROFIQUL MUNIF</t>
  </si>
  <si>
    <t>KUNCONO HARIYANTO</t>
  </si>
  <si>
    <t>TA17030</t>
  </si>
  <si>
    <t>TA17024</t>
  </si>
  <si>
    <t>TA17004</t>
  </si>
  <si>
    <t>SUPRIONO</t>
  </si>
  <si>
    <t>TA18015</t>
  </si>
  <si>
    <t>CV. RIZKI</t>
  </si>
  <si>
    <t>ANSARI</t>
  </si>
  <si>
    <t>ASNAN</t>
  </si>
  <si>
    <t>KOORDINATOR</t>
  </si>
  <si>
    <t>DARMONO</t>
  </si>
  <si>
    <t>MADSYAH</t>
  </si>
  <si>
    <t>TRIWIYONO</t>
  </si>
  <si>
    <t>YOYOK PRIYADI</t>
  </si>
  <si>
    <t>INF-004</t>
  </si>
  <si>
    <t>INF-010</t>
  </si>
  <si>
    <t>INF-036</t>
  </si>
  <si>
    <t>INF-003</t>
  </si>
  <si>
    <t>INF-002</t>
  </si>
  <si>
    <t>INF-027</t>
  </si>
  <si>
    <t>INF-029</t>
  </si>
  <si>
    <t>INF-030</t>
  </si>
  <si>
    <t>INF-005</t>
  </si>
  <si>
    <t>INF-006</t>
  </si>
  <si>
    <t>INF-007</t>
  </si>
  <si>
    <t>INF-008</t>
  </si>
  <si>
    <t>INF-009</t>
  </si>
  <si>
    <t>INF-001</t>
  </si>
  <si>
    <t>INF-011</t>
  </si>
  <si>
    <t>INF-012</t>
  </si>
  <si>
    <t>INF-013</t>
  </si>
  <si>
    <t>INF-014</t>
  </si>
  <si>
    <t>INF-015</t>
  </si>
  <si>
    <t>INF-016</t>
  </si>
  <si>
    <t>INF-017</t>
  </si>
  <si>
    <t>INF-018</t>
  </si>
  <si>
    <t>INF-019</t>
  </si>
  <si>
    <t>INF-020</t>
  </si>
  <si>
    <t>INF-021</t>
  </si>
  <si>
    <t>INF-022</t>
  </si>
  <si>
    <t>INF-023</t>
  </si>
  <si>
    <t>INF-024</t>
  </si>
  <si>
    <t>INF-025</t>
  </si>
  <si>
    <t>INF-026</t>
  </si>
  <si>
    <t>INF-028</t>
  </si>
  <si>
    <t>INF-031</t>
  </si>
  <si>
    <t>INF-032</t>
  </si>
  <si>
    <t>INF-033</t>
  </si>
  <si>
    <t>INF-034</t>
  </si>
  <si>
    <t>INF-035</t>
  </si>
  <si>
    <t>DR 245 S</t>
  </si>
  <si>
    <t>LV, ELF, BUS, HINO, NISSAN</t>
  </si>
  <si>
    <t>FORKLIFT , MERLO</t>
  </si>
  <si>
    <t>EX 1200, WDZ 600</t>
  </si>
  <si>
    <t>HD 465, HD 785, WA 600</t>
  </si>
  <si>
    <t>PW 140, WDZ 600</t>
  </si>
  <si>
    <t>HITACHI ZX 870</t>
  </si>
  <si>
    <t>HITACHI EX 1200</t>
  </si>
  <si>
    <t>WA 600</t>
  </si>
  <si>
    <t>LV, ELF, BUS</t>
  </si>
  <si>
    <t>NISSAN, HINO</t>
  </si>
  <si>
    <t>VOLVO FM, FH 16</t>
  </si>
  <si>
    <t>VOLVO BMA, TERBEG L5000</t>
  </si>
  <si>
    <t>WA 500, WA 600</t>
  </si>
  <si>
    <t>LOWBOY VOLVO FH 16</t>
  </si>
  <si>
    <t>NISSAN, HINO, VOLVO</t>
  </si>
  <si>
    <t>HITACHI ZX 470 - EX 1200</t>
  </si>
  <si>
    <t>VOLVO FMX 480</t>
  </si>
  <si>
    <t>DZ 85, DZ 155</t>
  </si>
  <si>
    <t>HINO, VOLVO</t>
  </si>
  <si>
    <t>PC 300 - PC 1250</t>
  </si>
  <si>
    <t>SARMADI</t>
  </si>
  <si>
    <t>DEPT. HEAD HRM</t>
  </si>
  <si>
    <t>KC04082</t>
  </si>
  <si>
    <t>MUHAMMAD HUSAINI</t>
  </si>
  <si>
    <t>HRM SECT. HEAD</t>
  </si>
  <si>
    <t>KC07057</t>
  </si>
  <si>
    <t>AHSANI TAQWIEM</t>
  </si>
  <si>
    <t>KA11039</t>
  </si>
  <si>
    <t>6372050805910001</t>
  </si>
  <si>
    <t>FAJAR PURNOMO SIDHI</t>
  </si>
  <si>
    <t>KB12126</t>
  </si>
  <si>
    <t>MUHAMMAD KAISA ELMIZAN</t>
  </si>
  <si>
    <t>MPIS GL</t>
  </si>
  <si>
    <t>KB17147</t>
  </si>
  <si>
    <t>HRM GL</t>
  </si>
  <si>
    <t>KA18009</t>
  </si>
  <si>
    <t>AKBAR FAUZI</t>
  </si>
  <si>
    <t>KD11024</t>
  </si>
  <si>
    <t>MUHAMMAD ABDUL MAJID</t>
  </si>
  <si>
    <t>KB18094</t>
  </si>
  <si>
    <t>RISWANTO</t>
  </si>
  <si>
    <t>KA11067</t>
  </si>
  <si>
    <t>6303082301910004</t>
  </si>
  <si>
    <t>KRISMANUEL</t>
  </si>
  <si>
    <t>KC05048</t>
  </si>
  <si>
    <t>BAYU ARDHI PRIHANTORO</t>
  </si>
  <si>
    <t>KB13241</t>
  </si>
  <si>
    <t xml:space="preserve">DEDDY SURYA UTAMA </t>
  </si>
  <si>
    <t>KB12150</t>
  </si>
  <si>
    <t>RUDIANOR</t>
  </si>
  <si>
    <t>KC12058</t>
  </si>
  <si>
    <t>RIKANG LISANDI</t>
  </si>
  <si>
    <t>KC18034</t>
  </si>
  <si>
    <t>CHANDRA DARUSMAN</t>
  </si>
  <si>
    <t>KB17085</t>
  </si>
  <si>
    <t>KA12013</t>
  </si>
  <si>
    <t>JOKO ARI SASWITO</t>
  </si>
  <si>
    <t>KA12036</t>
  </si>
  <si>
    <t>PUJIYONO</t>
  </si>
  <si>
    <t>KC11060</t>
  </si>
  <si>
    <t>FERDINANDUS</t>
  </si>
  <si>
    <t>KB14009</t>
  </si>
  <si>
    <t>AGIL RACHMAD HIDAYAT</t>
  </si>
  <si>
    <t>KB17003</t>
  </si>
  <si>
    <t>AYIB ROSIDI</t>
  </si>
  <si>
    <t>KA17005</t>
  </si>
  <si>
    <t>AKHMAD FAIZAL</t>
  </si>
  <si>
    <t>KD10013</t>
  </si>
  <si>
    <t>RONY FERDINAND PANGGABEAN</t>
  </si>
  <si>
    <t>KB13189</t>
  </si>
  <si>
    <t>IKAS HADI</t>
  </si>
  <si>
    <t>KC15009</t>
  </si>
  <si>
    <t>GANDA EKO PRASETYO</t>
  </si>
  <si>
    <t>KK16012</t>
  </si>
  <si>
    <t>6408091007940001</t>
  </si>
  <si>
    <t>SURYA ANDRI HADIYANTARA</t>
  </si>
  <si>
    <t>KL17189</t>
  </si>
  <si>
    <t>3510190508960001</t>
  </si>
  <si>
    <t>MUHAMMAD AGUS SARBINI</t>
  </si>
  <si>
    <t>KL17188</t>
  </si>
  <si>
    <t>3514141108940003</t>
  </si>
  <si>
    <t>FACHUR DIMAS</t>
  </si>
  <si>
    <t>KL17294</t>
  </si>
  <si>
    <t>3327120409950004</t>
  </si>
  <si>
    <t>AHMAD SYARIFUDIN</t>
  </si>
  <si>
    <t>KL17295</t>
  </si>
  <si>
    <t>3309023008960005</t>
  </si>
  <si>
    <t>ROBBIH TAUFIQURRAHMAN</t>
  </si>
  <si>
    <t>KL17253</t>
  </si>
  <si>
    <t>3327121003980004</t>
  </si>
  <si>
    <t>GHANI TRIASMARA</t>
  </si>
  <si>
    <t>KT17148</t>
  </si>
  <si>
    <t>3301222603940001</t>
  </si>
  <si>
    <t>KT17082</t>
  </si>
  <si>
    <t>3507311408970001</t>
  </si>
  <si>
    <t>LUTFI ARDIANTO</t>
  </si>
  <si>
    <t>KL18019</t>
  </si>
  <si>
    <t>3325111312940005</t>
  </si>
  <si>
    <t>RIDWAN ADITYA SAPUTRA</t>
  </si>
  <si>
    <t>KL18023</t>
  </si>
  <si>
    <t>334102711940001</t>
  </si>
  <si>
    <t>KL18024</t>
  </si>
  <si>
    <t>3324110101950007</t>
  </si>
  <si>
    <t>DIMAS AHCMEID RIZALDI</t>
  </si>
  <si>
    <t>KL18025</t>
  </si>
  <si>
    <t>3306121005980003</t>
  </si>
  <si>
    <t>HARSO ANGGORO</t>
  </si>
  <si>
    <t>KL18028</t>
  </si>
  <si>
    <t>3327123006960007</t>
  </si>
  <si>
    <t>LINGGAR ADI CAHYONO</t>
  </si>
  <si>
    <t>KL18029</t>
  </si>
  <si>
    <t>3502052808950001</t>
  </si>
  <si>
    <t>KADEK SOMEDANE</t>
  </si>
  <si>
    <t>KK16016</t>
  </si>
  <si>
    <t>6408153112940003</t>
  </si>
  <si>
    <t>KADEK REDIASA</t>
  </si>
  <si>
    <t>KK16015</t>
  </si>
  <si>
    <t>6408151412920001</t>
  </si>
  <si>
    <t>YULIUS ANTONI</t>
  </si>
  <si>
    <t>KK16032</t>
  </si>
  <si>
    <t>640870050795003</t>
  </si>
  <si>
    <t>RENDI SAPUTRA</t>
  </si>
  <si>
    <t>KL16054</t>
  </si>
  <si>
    <t>1603072712940002</t>
  </si>
  <si>
    <t>931225290284</t>
  </si>
  <si>
    <t>KUS HARIANTO</t>
  </si>
  <si>
    <t>KL17016</t>
  </si>
  <si>
    <t>3505091310890001</t>
  </si>
  <si>
    <t>AGUNG KURNIAWAN</t>
  </si>
  <si>
    <t>KI15012</t>
  </si>
  <si>
    <t>3402052303860001</t>
  </si>
  <si>
    <t>SUNTRIANSYAH</t>
  </si>
  <si>
    <t>KL16070</t>
  </si>
  <si>
    <t>SUKARDIN</t>
  </si>
  <si>
    <t>KL17098</t>
  </si>
  <si>
    <t>1607100509720006</t>
  </si>
  <si>
    <t>MARTA ARI PRASTYA</t>
  </si>
  <si>
    <t>KL16057</t>
  </si>
  <si>
    <t>3506181003910002</t>
  </si>
  <si>
    <t>15359103000008</t>
  </si>
  <si>
    <t>HENDRA KRISTANTO</t>
  </si>
  <si>
    <t>KL17015</t>
  </si>
  <si>
    <t>3505171809890001</t>
  </si>
  <si>
    <t>I KOMANG TRI</t>
  </si>
  <si>
    <t>KK14052</t>
  </si>
  <si>
    <t>BUDI SURYANTO</t>
  </si>
  <si>
    <t>KL16073</t>
  </si>
  <si>
    <t>1603071208870001</t>
  </si>
  <si>
    <t>EDI SISWANTO</t>
  </si>
  <si>
    <t>KK17005</t>
  </si>
  <si>
    <t>6408100108840001</t>
  </si>
  <si>
    <t>840817230138</t>
  </si>
  <si>
    <t>MUKHAMAD WAHYUDI</t>
  </si>
  <si>
    <t>KG14012</t>
  </si>
  <si>
    <t>3504100106910001</t>
  </si>
  <si>
    <t>JIMMI ARIF BUDIMAN</t>
  </si>
  <si>
    <t>KL16071</t>
  </si>
  <si>
    <t>1604230806930003</t>
  </si>
  <si>
    <t>930611210236</t>
  </si>
  <si>
    <t>RILJAN HIRADA IVO PURBA</t>
  </si>
  <si>
    <t>KB09063</t>
  </si>
  <si>
    <t>AHDI SAPUTRA</t>
  </si>
  <si>
    <t>KB13261</t>
  </si>
  <si>
    <t>3301122310940003</t>
  </si>
  <si>
    <t>BUDIANTO</t>
  </si>
  <si>
    <t>KL16055</t>
  </si>
  <si>
    <t>1603072803830002</t>
  </si>
  <si>
    <t>830311200465</t>
  </si>
  <si>
    <t>ANDI PRANATA</t>
  </si>
  <si>
    <t>KL16051</t>
  </si>
  <si>
    <t>1604232003930003</t>
  </si>
  <si>
    <t>ILLA ADIK WANDIRA</t>
  </si>
  <si>
    <t>KC12087</t>
  </si>
  <si>
    <t>ERMANSYAH WIBOWO</t>
  </si>
  <si>
    <t>KK14054</t>
  </si>
  <si>
    <t>6408102904950001</t>
  </si>
  <si>
    <t>MOCHAMAD SHOLIQUL AMIN</t>
  </si>
  <si>
    <t>KK17024</t>
  </si>
  <si>
    <t>6408102401920001</t>
  </si>
  <si>
    <t>KK17017</t>
  </si>
  <si>
    <t>6474020506880001</t>
  </si>
  <si>
    <t>17208809000006</t>
  </si>
  <si>
    <t>KK15003</t>
  </si>
  <si>
    <t>7315120502830001</t>
  </si>
  <si>
    <t xml:space="preserve">BII UMUM </t>
  </si>
  <si>
    <t>811219310385</t>
  </si>
  <si>
    <t>KOSMAN</t>
  </si>
  <si>
    <t>KK17015</t>
  </si>
  <si>
    <t>6408100608900001</t>
  </si>
  <si>
    <t>NURHAMID</t>
  </si>
  <si>
    <t>KK17020</t>
  </si>
  <si>
    <t>6408152508920002</t>
  </si>
  <si>
    <t>920419310228</t>
  </si>
  <si>
    <t>MUSMULYADI</t>
  </si>
  <si>
    <t>KK17018</t>
  </si>
  <si>
    <t>6408100802890001</t>
  </si>
  <si>
    <t>890217231193</t>
  </si>
  <si>
    <t>PATRICK RANDY D</t>
  </si>
  <si>
    <t>KK17006</t>
  </si>
  <si>
    <t>7326051705900001</t>
  </si>
  <si>
    <t>AGUS PRIATNO</t>
  </si>
  <si>
    <t>KL18116</t>
  </si>
  <si>
    <t>3301020112930003</t>
  </si>
  <si>
    <t>931214232123</t>
  </si>
  <si>
    <t>KK17016</t>
  </si>
  <si>
    <t>7308261710940002</t>
  </si>
  <si>
    <t>NOVAN MUJI SUSANTO</t>
  </si>
  <si>
    <t>KD13003</t>
  </si>
  <si>
    <t>33091206019390002</t>
  </si>
  <si>
    <t>ANDI PUTRA</t>
  </si>
  <si>
    <t>KL17104</t>
  </si>
  <si>
    <t>1604091503970003</t>
  </si>
  <si>
    <t>KK17026</t>
  </si>
  <si>
    <t>640805070388002</t>
  </si>
  <si>
    <t xml:space="preserve">REDI FEBRI FIRAKA </t>
  </si>
  <si>
    <t xml:space="preserve">KD13004 </t>
  </si>
  <si>
    <t>ARIYANTO WIBOWO</t>
  </si>
  <si>
    <t>KT13017</t>
  </si>
  <si>
    <t>3301221705900002</t>
  </si>
  <si>
    <t>900518210133</t>
  </si>
  <si>
    <t>KK14007</t>
  </si>
  <si>
    <t>6408041006930004</t>
  </si>
  <si>
    <t>KK14042</t>
  </si>
  <si>
    <t>KOMANG SUDIADA</t>
  </si>
  <si>
    <t>KK14039</t>
  </si>
  <si>
    <t>KADEK SUPARTO</t>
  </si>
  <si>
    <t>KK14001</t>
  </si>
  <si>
    <t>6408150702940001</t>
  </si>
  <si>
    <t>AHMAD FAJAR S</t>
  </si>
  <si>
    <t>KK14012</t>
  </si>
  <si>
    <t>6408122104910004</t>
  </si>
  <si>
    <t>I MADE ARTAWEDANA</t>
  </si>
  <si>
    <t>KK14002</t>
  </si>
  <si>
    <t>6408100101930002</t>
  </si>
  <si>
    <t>AGUSTINUS FLORIANUS</t>
  </si>
  <si>
    <t>KK14003</t>
  </si>
  <si>
    <t>6408160508940002</t>
  </si>
  <si>
    <t>ARIF BUDI SANTOSO</t>
  </si>
  <si>
    <t>KK14009</t>
  </si>
  <si>
    <t>3506242504940001</t>
  </si>
  <si>
    <t>DWI DESTIAN</t>
  </si>
  <si>
    <t>KK14063</t>
  </si>
  <si>
    <t>6408093112930007</t>
  </si>
  <si>
    <t>921218210166</t>
  </si>
  <si>
    <t>ARJUNIN</t>
  </si>
  <si>
    <t>KE18162</t>
  </si>
  <si>
    <t>6212030606950002</t>
  </si>
  <si>
    <t>CLAUDIUS SANDI PERES</t>
  </si>
  <si>
    <t>KK14046</t>
  </si>
  <si>
    <t>6408041203950005</t>
  </si>
  <si>
    <t>ALBERTUS WENA</t>
  </si>
  <si>
    <t>KK14050</t>
  </si>
  <si>
    <t>6408152603920001</t>
  </si>
  <si>
    <t>MULYONO</t>
  </si>
  <si>
    <t>KK15009</t>
  </si>
  <si>
    <t>6408101202900001</t>
  </si>
  <si>
    <t>ESTRONIMUS ARISON WANGU</t>
  </si>
  <si>
    <t>KK16010</t>
  </si>
  <si>
    <t>6408042004940005</t>
  </si>
  <si>
    <t>DAVID CANDRA</t>
  </si>
  <si>
    <t>KG18021</t>
  </si>
  <si>
    <t>3313081905990001</t>
  </si>
  <si>
    <t>OKTAVIANUS TONI</t>
  </si>
  <si>
    <t>KK16021</t>
  </si>
  <si>
    <t>6408101204920002</t>
  </si>
  <si>
    <t>PANDE PUTU W</t>
  </si>
  <si>
    <t>KK16022</t>
  </si>
  <si>
    <t>6408151010940001</t>
  </si>
  <si>
    <t>MUH. RAHMANTO</t>
  </si>
  <si>
    <t>KK17004</t>
  </si>
  <si>
    <t>6301071001900004</t>
  </si>
  <si>
    <t>1723190200799</t>
  </si>
  <si>
    <t>DAVID PUTRA</t>
  </si>
  <si>
    <t>KK17021</t>
  </si>
  <si>
    <t>6408041702830013</t>
  </si>
  <si>
    <t>PENDI SURYADI</t>
  </si>
  <si>
    <t>KK16023</t>
  </si>
  <si>
    <t>6408102202920002</t>
  </si>
  <si>
    <t>BAIM HUSAINATO</t>
  </si>
  <si>
    <t>KK14004</t>
  </si>
  <si>
    <t>6408092712900003</t>
  </si>
  <si>
    <t>DESMON WASINTON PANGARIBUAN</t>
  </si>
  <si>
    <t>KL17102</t>
  </si>
  <si>
    <t>1603031002830006</t>
  </si>
  <si>
    <t xml:space="preserve">PURWANTO </t>
  </si>
  <si>
    <t>KK17039</t>
  </si>
  <si>
    <t>630305251092003</t>
  </si>
  <si>
    <t xml:space="preserve">MASWAD AFANDI MUIS </t>
  </si>
  <si>
    <t>KK17040</t>
  </si>
  <si>
    <t>6408090711850002</t>
  </si>
  <si>
    <t>851117231128</t>
  </si>
  <si>
    <t xml:space="preserve">HAMKA SATTENG </t>
  </si>
  <si>
    <t>KK17041</t>
  </si>
  <si>
    <t>ARSAMID</t>
  </si>
  <si>
    <t>KK17042</t>
  </si>
  <si>
    <t>740562102940001</t>
  </si>
  <si>
    <t>920232460001</t>
  </si>
  <si>
    <t>DEDI SHANDRA</t>
  </si>
  <si>
    <t>KL18341</t>
  </si>
  <si>
    <t>6474012408880003</t>
  </si>
  <si>
    <t>880817200067</t>
  </si>
  <si>
    <t>M. ZAINAL</t>
  </si>
  <si>
    <t>KK16085</t>
  </si>
  <si>
    <t>6408101211910002</t>
  </si>
  <si>
    <t>KK14060</t>
  </si>
  <si>
    <t>6408101011920002</t>
  </si>
  <si>
    <t>921118210191</t>
  </si>
  <si>
    <t>DAPOT RIKAL HASOLOAN SITINJAK</t>
  </si>
  <si>
    <t>KK14044</t>
  </si>
  <si>
    <t>6402130705920001</t>
  </si>
  <si>
    <t>ARDIANUS YOHANES M</t>
  </si>
  <si>
    <t>KK14051</t>
  </si>
  <si>
    <t>6408152208930001</t>
  </si>
  <si>
    <t>VIKI ADIMAS</t>
  </si>
  <si>
    <t>KA12023</t>
  </si>
  <si>
    <t>6372040807930002</t>
  </si>
  <si>
    <t>MUKU DIANSYAH</t>
  </si>
  <si>
    <t>KL16053</t>
  </si>
  <si>
    <t>1604091011880002</t>
  </si>
  <si>
    <t>881111210144</t>
  </si>
  <si>
    <t>PRASTYO ARIS SUSANTO</t>
  </si>
  <si>
    <t>KL17326</t>
  </si>
  <si>
    <t>3505212608940002</t>
  </si>
  <si>
    <t>MUHAMMAD ANRY</t>
  </si>
  <si>
    <t>KK17049</t>
  </si>
  <si>
    <t>7315041610970001</t>
  </si>
  <si>
    <t>KK17050</t>
  </si>
  <si>
    <t>6408161404950003</t>
  </si>
  <si>
    <t>950425267214</t>
  </si>
  <si>
    <t>KK17052</t>
  </si>
  <si>
    <t>6408100408940001</t>
  </si>
  <si>
    <t>KK17055</t>
  </si>
  <si>
    <t>64080427027860014</t>
  </si>
  <si>
    <t>860719051860</t>
  </si>
  <si>
    <t>AFIYATNO</t>
  </si>
  <si>
    <t>KK17056</t>
  </si>
  <si>
    <t>6408152705900001</t>
  </si>
  <si>
    <t>900517231106</t>
  </si>
  <si>
    <t>ENDANG PRIANA</t>
  </si>
  <si>
    <t>KK17051</t>
  </si>
  <si>
    <t>6408152610910001</t>
  </si>
  <si>
    <t>911032460221</t>
  </si>
  <si>
    <t>IRFAI SETYAWAN</t>
  </si>
  <si>
    <t>KL17331</t>
  </si>
  <si>
    <t>3308080311930002</t>
  </si>
  <si>
    <t>931125350508</t>
  </si>
  <si>
    <t>MUHAMAD REZA ARDIANSYAH</t>
  </si>
  <si>
    <t>KL17329</t>
  </si>
  <si>
    <t>3371020109940000</t>
  </si>
  <si>
    <t>940925350419</t>
  </si>
  <si>
    <t>ISWANEDI</t>
  </si>
  <si>
    <t>KK18054</t>
  </si>
  <si>
    <t>1312050806850005</t>
  </si>
  <si>
    <t>ROCHMAD R</t>
  </si>
  <si>
    <t>KL17330</t>
  </si>
  <si>
    <t>3308090509950004</t>
  </si>
  <si>
    <t>950925350337</t>
  </si>
  <si>
    <t>HENDRI</t>
  </si>
  <si>
    <t>KL17332</t>
  </si>
  <si>
    <t>3326090906950002</t>
  </si>
  <si>
    <t>950625350403</t>
  </si>
  <si>
    <t>AGUNG DARMAWAN</t>
  </si>
  <si>
    <t>KE17068</t>
  </si>
  <si>
    <t>3305122712940005</t>
  </si>
  <si>
    <t>EKO SUCIPTO</t>
  </si>
  <si>
    <t>KE17067</t>
  </si>
  <si>
    <t>3305071808980003</t>
  </si>
  <si>
    <t>MUHAMMAD NAHIR FIKRON</t>
  </si>
  <si>
    <t>KE17069</t>
  </si>
  <si>
    <t>3304130801950001</t>
  </si>
  <si>
    <t>LUTFI ADI KURNIAWAN</t>
  </si>
  <si>
    <t>KE17070</t>
  </si>
  <si>
    <t>3305071408960005</t>
  </si>
  <si>
    <t>ADE SUSILA</t>
  </si>
  <si>
    <t>KK17071</t>
  </si>
  <si>
    <t>6372061512900001</t>
  </si>
  <si>
    <t>901232460147</t>
  </si>
  <si>
    <t>SUNAWAN</t>
  </si>
  <si>
    <t>KA11040</t>
  </si>
  <si>
    <t>KK14018</t>
  </si>
  <si>
    <t>6474012511920006</t>
  </si>
  <si>
    <t>FEBRIANSYAH</t>
  </si>
  <si>
    <t>KK16011</t>
  </si>
  <si>
    <t>6408100802920002</t>
  </si>
  <si>
    <t>JONI PRANATA</t>
  </si>
  <si>
    <t>KK19006</t>
  </si>
  <si>
    <t>5202020407940001</t>
  </si>
  <si>
    <t>WEMPI TODING RANGKAK</t>
  </si>
  <si>
    <t>KK17011</t>
  </si>
  <si>
    <t>6408092009810002</t>
  </si>
  <si>
    <t>810917230439</t>
  </si>
  <si>
    <t>GUGUN SAEFUL AZIZ</t>
  </si>
  <si>
    <t>KT13005</t>
  </si>
  <si>
    <t>3202302408920005</t>
  </si>
  <si>
    <t>SLAMET SUGIARTO</t>
  </si>
  <si>
    <t>KL16076</t>
  </si>
  <si>
    <t>3308192703910003</t>
  </si>
  <si>
    <t>M. ZULMI FADILAH</t>
  </si>
  <si>
    <t>KL18014</t>
  </si>
  <si>
    <t>3329071907890004</t>
  </si>
  <si>
    <t>ZAZATULLOH</t>
  </si>
  <si>
    <t>KL18115</t>
  </si>
  <si>
    <t>3301080303930001</t>
  </si>
  <si>
    <t>930313450310</t>
  </si>
  <si>
    <t>FAJARIANTO SETIAWAN</t>
  </si>
  <si>
    <t>KM17189</t>
  </si>
  <si>
    <t>6402030305970001</t>
  </si>
  <si>
    <t>AHMAD JOHAR ARIFIN</t>
  </si>
  <si>
    <t>KL18001</t>
  </si>
  <si>
    <t>3328171207940003</t>
  </si>
  <si>
    <t>AKSANUL KHOLIQIN</t>
  </si>
  <si>
    <t>KL18002</t>
  </si>
  <si>
    <t>3323022205970003</t>
  </si>
  <si>
    <t>BAYU AJI</t>
  </si>
  <si>
    <t>KL18003</t>
  </si>
  <si>
    <t>3325110903950003</t>
  </si>
  <si>
    <t>950325350451</t>
  </si>
  <si>
    <t>HARYOKO</t>
  </si>
  <si>
    <t>KL18004</t>
  </si>
  <si>
    <t>325102811950001</t>
  </si>
  <si>
    <t>951125350374</t>
  </si>
  <si>
    <t>IKSAN MAULANA AHMAD</t>
  </si>
  <si>
    <t>KL18005</t>
  </si>
  <si>
    <t>3326082910970002</t>
  </si>
  <si>
    <t>NUR JAYANTO</t>
  </si>
  <si>
    <t>KL16021</t>
  </si>
  <si>
    <t>ACHMAD AMIR</t>
  </si>
  <si>
    <t>KL16099</t>
  </si>
  <si>
    <t>3374020802900004</t>
  </si>
  <si>
    <t>ADE IRAWAN</t>
  </si>
  <si>
    <t>KK18005</t>
  </si>
  <si>
    <t>RAHMAT MUNAJI</t>
  </si>
  <si>
    <t>KK18006</t>
  </si>
  <si>
    <t>6305020404860002</t>
  </si>
  <si>
    <t>ARSAN KAROMBASAN</t>
  </si>
  <si>
    <t>KK18007</t>
  </si>
  <si>
    <t>6472030504860006</t>
  </si>
  <si>
    <t>M.ARIS KHANAFI</t>
  </si>
  <si>
    <t>KL16109</t>
  </si>
  <si>
    <t>3305122608950001</t>
  </si>
  <si>
    <t>SAPRI EFENDI</t>
  </si>
  <si>
    <t>KT16077</t>
  </si>
  <si>
    <t>1603011212920001</t>
  </si>
  <si>
    <t>EFFAN SAPUTRA</t>
  </si>
  <si>
    <t>KT16080</t>
  </si>
  <si>
    <t>1603081707850002</t>
  </si>
  <si>
    <t>840325290446</t>
  </si>
  <si>
    <t>ULI ISDIANTO</t>
  </si>
  <si>
    <t>KT17019</t>
  </si>
  <si>
    <t>M.MAHFUR SAHIT</t>
  </si>
  <si>
    <t>KK18014</t>
  </si>
  <si>
    <t>6408140602840002</t>
  </si>
  <si>
    <t>840217130191</t>
  </si>
  <si>
    <t>ZULKIPLI</t>
  </si>
  <si>
    <t>KK18012</t>
  </si>
  <si>
    <t>6474011612870004</t>
  </si>
  <si>
    <t>871232460185</t>
  </si>
  <si>
    <t>MISBAHUN MUNIR</t>
  </si>
  <si>
    <t>KK18011</t>
  </si>
  <si>
    <t>6408150106960001</t>
  </si>
  <si>
    <t>YAHDIAN HASBY</t>
  </si>
  <si>
    <t>KK18013</t>
  </si>
  <si>
    <t>6408090708950005</t>
  </si>
  <si>
    <t>950832460110</t>
  </si>
  <si>
    <t>ZAINUL NGARIFIN</t>
  </si>
  <si>
    <t>KL17346</t>
  </si>
  <si>
    <t>3305120404960007</t>
  </si>
  <si>
    <t>ARIYANTO</t>
  </si>
  <si>
    <t>KL17347</t>
  </si>
  <si>
    <t>3305240701980001</t>
  </si>
  <si>
    <t>WAJIHAN SABRI</t>
  </si>
  <si>
    <t>KL17348</t>
  </si>
  <si>
    <t>330609240490005</t>
  </si>
  <si>
    <t>M. WAHYU TRI AGUSTIN</t>
  </si>
  <si>
    <t>KL17349</t>
  </si>
  <si>
    <t>3305122208960002</t>
  </si>
  <si>
    <t>JOKO SUSILO</t>
  </si>
  <si>
    <t>KL17350</t>
  </si>
  <si>
    <t>3307010612950002</t>
  </si>
  <si>
    <t>FERI PRIYANTO</t>
  </si>
  <si>
    <t>KL17351</t>
  </si>
  <si>
    <t>3304022002950001</t>
  </si>
  <si>
    <t>ANDI RIYANTO</t>
  </si>
  <si>
    <t>KE17065</t>
  </si>
  <si>
    <t>3305210504920003</t>
  </si>
  <si>
    <t>AKHMAD FAJRI</t>
  </si>
  <si>
    <t>KE17066</t>
  </si>
  <si>
    <t>3305120604960007</t>
  </si>
  <si>
    <t>FAJAR PRASETYO</t>
  </si>
  <si>
    <t>KL18167</t>
  </si>
  <si>
    <t>3310101105990001</t>
  </si>
  <si>
    <t>CORIE SETIAWAN</t>
  </si>
  <si>
    <t>KL18166</t>
  </si>
  <si>
    <t>331020020690002</t>
  </si>
  <si>
    <t>AGUS SETIYANTO BUDI</t>
  </si>
  <si>
    <t>KL18168</t>
  </si>
  <si>
    <t>3311051708980002</t>
  </si>
  <si>
    <t>RONI ADI SAPUTRA</t>
  </si>
  <si>
    <t>KL18169</t>
  </si>
  <si>
    <t>3311082504990004</t>
  </si>
  <si>
    <t>KL18170</t>
  </si>
  <si>
    <t>3310030502970005</t>
  </si>
  <si>
    <t>YANI WIYARTO</t>
  </si>
  <si>
    <t>KL18171</t>
  </si>
  <si>
    <t>3308150606970008</t>
  </si>
  <si>
    <t>EDO DWI SAPUTRA</t>
  </si>
  <si>
    <t>KL18172</t>
  </si>
  <si>
    <t>3308191102990004</t>
  </si>
  <si>
    <t>970125350278</t>
  </si>
  <si>
    <t>BAGUS SUKMA KENCANA</t>
  </si>
  <si>
    <t>KL18173</t>
  </si>
  <si>
    <t>3323130506990000</t>
  </si>
  <si>
    <t>KIDUNG WAHYU UTOMO</t>
  </si>
  <si>
    <t>KL18174</t>
  </si>
  <si>
    <t>3310102207990001</t>
  </si>
  <si>
    <t>KURNIAWAN SIDIX</t>
  </si>
  <si>
    <t>KL18175</t>
  </si>
  <si>
    <t>3309021010959003</t>
  </si>
  <si>
    <t>921018151010</t>
  </si>
  <si>
    <t>MUHAMMAD DENIS PRATAMA</t>
  </si>
  <si>
    <t>KL18176</t>
  </si>
  <si>
    <t>3308011508980004</t>
  </si>
  <si>
    <t>CANDRA SAPUTRA</t>
  </si>
  <si>
    <t>KL18177</t>
  </si>
  <si>
    <t>3311050411950002</t>
  </si>
  <si>
    <t>MUHAMMAD RIVKI</t>
  </si>
  <si>
    <t>KL18178</t>
  </si>
  <si>
    <t>3308021804990001</t>
  </si>
  <si>
    <t>970425350307</t>
  </si>
  <si>
    <t>AZIZ MUHAMMAD FAUZI</t>
  </si>
  <si>
    <t>KL18179</t>
  </si>
  <si>
    <t>3471121809960001</t>
  </si>
  <si>
    <t>FARID GANDIYAWAN</t>
  </si>
  <si>
    <t>KL18180</t>
  </si>
  <si>
    <t>3308090908980003</t>
  </si>
  <si>
    <t>LUYO NARIMO</t>
  </si>
  <si>
    <t>KL18181</t>
  </si>
  <si>
    <t>3310200111930002</t>
  </si>
  <si>
    <t>961125350319</t>
  </si>
  <si>
    <t>RIZKI ADI NUGROHO</t>
  </si>
  <si>
    <t>KL18182</t>
  </si>
  <si>
    <t>3311071008980008</t>
  </si>
  <si>
    <t>BAGAS PINTAJI</t>
  </si>
  <si>
    <t>KL18183</t>
  </si>
  <si>
    <t>3308032002990001</t>
  </si>
  <si>
    <t>MUHAMMAD HONI SAPUTRO</t>
  </si>
  <si>
    <t>KL18184</t>
  </si>
  <si>
    <t>3505201303970001</t>
  </si>
  <si>
    <t>BAYU EKOYUWONO</t>
  </si>
  <si>
    <t>KL18185</t>
  </si>
  <si>
    <t>3311020710980003</t>
  </si>
  <si>
    <t>SAEFUL AZIZ</t>
  </si>
  <si>
    <t>KL16114</t>
  </si>
  <si>
    <t>3304012703930003</t>
  </si>
  <si>
    <t>AGUNG BUDI SANTOSO</t>
  </si>
  <si>
    <t>KL18187</t>
  </si>
  <si>
    <t>3314031206980003</t>
  </si>
  <si>
    <t>970625350303</t>
  </si>
  <si>
    <t>SUNARIO</t>
  </si>
  <si>
    <t>KC18036</t>
  </si>
  <si>
    <t>6305010507960002</t>
  </si>
  <si>
    <t>AURIZAL NORRAHMAN</t>
  </si>
  <si>
    <t>KC18035</t>
  </si>
  <si>
    <t>6303122512950002</t>
  </si>
  <si>
    <t>KL17171</t>
  </si>
  <si>
    <t>3309172805950001</t>
  </si>
  <si>
    <t>ANANG PURWANTO</t>
  </si>
  <si>
    <t>KT13058</t>
  </si>
  <si>
    <t>INDRAWAN PUTRA</t>
  </si>
  <si>
    <t>KL18205</t>
  </si>
  <si>
    <t>3503111406970002</t>
  </si>
  <si>
    <t>FRANCHO ROBET E</t>
  </si>
  <si>
    <t>KL18206</t>
  </si>
  <si>
    <t>3504162810970003</t>
  </si>
  <si>
    <t>ANAN PRA FANGASTA</t>
  </si>
  <si>
    <t>KL18229</t>
  </si>
  <si>
    <t>3311082612980002</t>
  </si>
  <si>
    <t>981225350178</t>
  </si>
  <si>
    <t>DIDIK RUSTYAWAN</t>
  </si>
  <si>
    <t>KL18191</t>
  </si>
  <si>
    <t>3312081903990003</t>
  </si>
  <si>
    <t>ANGGA WAHYU SETIAWAN</t>
  </si>
  <si>
    <t>KL18192</t>
  </si>
  <si>
    <t>3313090208980001</t>
  </si>
  <si>
    <t>RISKY ARIYANTO</t>
  </si>
  <si>
    <t>KL18193</t>
  </si>
  <si>
    <t>3310132502990001</t>
  </si>
  <si>
    <t>AHMAD ZAINUROKHIM</t>
  </si>
  <si>
    <t>KL18194</t>
  </si>
  <si>
    <t>3305142208980001</t>
  </si>
  <si>
    <t>MUHAMMAD HANIF MUSLIM</t>
  </si>
  <si>
    <t>KL18195</t>
  </si>
  <si>
    <t>3305120101980007</t>
  </si>
  <si>
    <t>MOH RISWANTO SUROSO</t>
  </si>
  <si>
    <t>KL18196</t>
  </si>
  <si>
    <t>3317052005960001</t>
  </si>
  <si>
    <t>HARI KUSDIATA</t>
  </si>
  <si>
    <t>KL18197</t>
  </si>
  <si>
    <t>3505193001950001</t>
  </si>
  <si>
    <t>CHOIRUL RAMADZAN</t>
  </si>
  <si>
    <t>KL18198</t>
  </si>
  <si>
    <t>3311050701990002</t>
  </si>
  <si>
    <t>WISNU MURTI HADI PRAKOSO</t>
  </si>
  <si>
    <t>KL18199</t>
  </si>
  <si>
    <t>3311012208990002</t>
  </si>
  <si>
    <t>NOLARYAN ARLIN SANTOSA</t>
  </si>
  <si>
    <t>KL18200</t>
  </si>
  <si>
    <t>ACHMAD RIDO HIDAYAT</t>
  </si>
  <si>
    <t>KL18201</t>
  </si>
  <si>
    <t>3308100412970008</t>
  </si>
  <si>
    <t>EFVAN FACHRUROZY</t>
  </si>
  <si>
    <t>KL18202</t>
  </si>
  <si>
    <t>3301051604960001</t>
  </si>
  <si>
    <t>TINO RISKI UTOMO</t>
  </si>
  <si>
    <t>KL18203</t>
  </si>
  <si>
    <t>3314070109990003</t>
  </si>
  <si>
    <t>KL18204</t>
  </si>
  <si>
    <t>3504090808950006</t>
  </si>
  <si>
    <t>ARFAN HARDIANSYAH</t>
  </si>
  <si>
    <t>KL18207</t>
  </si>
  <si>
    <t>3505150111980001</t>
  </si>
  <si>
    <t>970425350308</t>
  </si>
  <si>
    <t>ADI SETYOWANTO</t>
  </si>
  <si>
    <t>KL18208</t>
  </si>
  <si>
    <t>3507112402960002</t>
  </si>
  <si>
    <t>ROCHMAD</t>
  </si>
  <si>
    <t>KL18209</t>
  </si>
  <si>
    <t>331313409980004</t>
  </si>
  <si>
    <t>HERU SATRIYO</t>
  </si>
  <si>
    <t>KL18210</t>
  </si>
  <si>
    <t>LUKMAN ALI SAPUTRA</t>
  </si>
  <si>
    <t>KK18016</t>
  </si>
  <si>
    <t>6408102106960001</t>
  </si>
  <si>
    <t>ANGGA EKO KRESNA P</t>
  </si>
  <si>
    <t>KL18211</t>
  </si>
  <si>
    <t>3523123904930001</t>
  </si>
  <si>
    <t>GALANG DWI P</t>
  </si>
  <si>
    <t>KL18212</t>
  </si>
  <si>
    <t>3507043004970001</t>
  </si>
  <si>
    <t>VINCENSIUS ALVIAN DIAN P</t>
  </si>
  <si>
    <t>KL18213</t>
  </si>
  <si>
    <t>3507111306980003</t>
  </si>
  <si>
    <t>MOHAMMAD RIDWAN</t>
  </si>
  <si>
    <t>KL18214</t>
  </si>
  <si>
    <t>3504111802970004</t>
  </si>
  <si>
    <t>ABDILLAH</t>
  </si>
  <si>
    <t>KK18017</t>
  </si>
  <si>
    <t>HENDY NOPRIADI</t>
  </si>
  <si>
    <t>KC18037</t>
  </si>
  <si>
    <t>6305100311980001</t>
  </si>
  <si>
    <t>TRI HERIYANTO</t>
  </si>
  <si>
    <t>KL18216</t>
  </si>
  <si>
    <t>33120211206980002</t>
  </si>
  <si>
    <t>MOHAMMAD MUQOROBIN</t>
  </si>
  <si>
    <t>KL18227</t>
  </si>
  <si>
    <t>TOMY FEBRI HAMZAH</t>
  </si>
  <si>
    <t>KL18228</t>
  </si>
  <si>
    <t>3509051102980002</t>
  </si>
  <si>
    <t>KT16058</t>
  </si>
  <si>
    <t>3302051802940002</t>
  </si>
  <si>
    <t>GALIH PERMADI SAPUTRA</t>
  </si>
  <si>
    <t>KL18234</t>
  </si>
  <si>
    <t>3314131909980004</t>
  </si>
  <si>
    <t>AHMAD DARMAWAN</t>
  </si>
  <si>
    <t>KL18235</t>
  </si>
  <si>
    <t>3309111710999001</t>
  </si>
  <si>
    <t>971025350298</t>
  </si>
  <si>
    <t>JOKO SANTOSO</t>
  </si>
  <si>
    <t>KL18236</t>
  </si>
  <si>
    <t>3310050612970001</t>
  </si>
  <si>
    <t>YUSUF ARVIYAN</t>
  </si>
  <si>
    <t>KL18237</t>
  </si>
  <si>
    <t>3314141506990002</t>
  </si>
  <si>
    <t>KL18238</t>
  </si>
  <si>
    <t>3314021312980002</t>
  </si>
  <si>
    <t>AHMAD ZULFIKAR RHAZI</t>
  </si>
  <si>
    <t>KL18239</t>
  </si>
  <si>
    <t>35100822103990008</t>
  </si>
  <si>
    <t>970325350343</t>
  </si>
  <si>
    <t>M. SYEH HINNUR ROZIKIN</t>
  </si>
  <si>
    <t>KL18240</t>
  </si>
  <si>
    <t>CHANDRA PRASETYO</t>
  </si>
  <si>
    <t>KL18294</t>
  </si>
  <si>
    <t>3301212103950003</t>
  </si>
  <si>
    <t>YUDHA SURYA ISLAMI</t>
  </si>
  <si>
    <t>KL18242</t>
  </si>
  <si>
    <t>3507181511990009</t>
  </si>
  <si>
    <t>991125350166</t>
  </si>
  <si>
    <t>WIJI MA'RUF WARDANA</t>
  </si>
  <si>
    <t>KL18243</t>
  </si>
  <si>
    <t>3505192111980001</t>
  </si>
  <si>
    <t>ADITIYA AGUS MUSTOFA</t>
  </si>
  <si>
    <t>KL18244</t>
  </si>
  <si>
    <t>3504133010980001</t>
  </si>
  <si>
    <t>MUHAMAD ALFIAN WIDI S</t>
  </si>
  <si>
    <t>KL18245</t>
  </si>
  <si>
    <t>3504110603990002</t>
  </si>
  <si>
    <t>MUHAMMAD KHOIRIL HANDOKO</t>
  </si>
  <si>
    <t>KL18246</t>
  </si>
  <si>
    <t>3308100510960002</t>
  </si>
  <si>
    <t>MUHAMAD ANDREAWAN</t>
  </si>
  <si>
    <t>KL18247</t>
  </si>
  <si>
    <t>3315173004960001</t>
  </si>
  <si>
    <t>RAGIL YULI ABADI</t>
  </si>
  <si>
    <t>KL18248</t>
  </si>
  <si>
    <t>3374041507940002</t>
  </si>
  <si>
    <t>MARTINUS</t>
  </si>
  <si>
    <t>KM17108</t>
  </si>
  <si>
    <t>6402031505760007</t>
  </si>
  <si>
    <t>FAUZY BAGUS PUTRO</t>
  </si>
  <si>
    <t>KL18295</t>
  </si>
  <si>
    <t>3301223005960004</t>
  </si>
  <si>
    <t>YOGI YAN PRASETYA</t>
  </si>
  <si>
    <t>KL18249</t>
  </si>
  <si>
    <t>3313052502940002</t>
  </si>
  <si>
    <t>920232460202</t>
  </si>
  <si>
    <t>EKO DARMAWAN</t>
  </si>
  <si>
    <t>KQ14092</t>
  </si>
  <si>
    <t>KETUT HERI JULIAWAN</t>
  </si>
  <si>
    <t>KK18022</t>
  </si>
  <si>
    <t>6408151607970001</t>
  </si>
  <si>
    <t>JAMAL REZA</t>
  </si>
  <si>
    <t>KK18023</t>
  </si>
  <si>
    <t>6474022510960004</t>
  </si>
  <si>
    <t>NUR IRSYAD ADE NOVIAN</t>
  </si>
  <si>
    <t>KK18024</t>
  </si>
  <si>
    <t>3312171111990004</t>
  </si>
  <si>
    <t>HUMAIDI HAZMI SAPUTRA</t>
  </si>
  <si>
    <t>KC18028</t>
  </si>
  <si>
    <t>6306051606960001</t>
  </si>
  <si>
    <t>ABI HUSNA</t>
  </si>
  <si>
    <t>KK18025</t>
  </si>
  <si>
    <t>3510221401940003</t>
  </si>
  <si>
    <t>RAMDAN RONGI</t>
  </si>
  <si>
    <t>KK18026</t>
  </si>
  <si>
    <t>6408090101960007</t>
  </si>
  <si>
    <t>TRIYANTO</t>
  </si>
  <si>
    <t>KL18265</t>
  </si>
  <si>
    <t>3402083108960003</t>
  </si>
  <si>
    <t>MUHAMAD ARIFIN</t>
  </si>
  <si>
    <t>KL18266</t>
  </si>
  <si>
    <t>3310262012950002</t>
  </si>
  <si>
    <t>ARDIYANTO</t>
  </si>
  <si>
    <t>KL18267</t>
  </si>
  <si>
    <t>3401100204970001</t>
  </si>
  <si>
    <t>MUHAMMAD YANUAR</t>
  </si>
  <si>
    <t>KL18268</t>
  </si>
  <si>
    <t>3309020501979003</t>
  </si>
  <si>
    <t>GERA BUDIANTO</t>
  </si>
  <si>
    <t>KL18296</t>
  </si>
  <si>
    <t>3301222410950001</t>
  </si>
  <si>
    <t>AHMAD SIHABUDDIN</t>
  </si>
  <si>
    <t>KL18297</t>
  </si>
  <si>
    <t>3373042501950002</t>
  </si>
  <si>
    <t>TONI IRWANTO</t>
  </si>
  <si>
    <t>KL18271</t>
  </si>
  <si>
    <t>3310042009970004</t>
  </si>
  <si>
    <t>BANGUN SETIAWAN</t>
  </si>
  <si>
    <t>KL18273</t>
  </si>
  <si>
    <t>3311040408960001</t>
  </si>
  <si>
    <t>RIDHO SEPNURSIDIQ</t>
  </si>
  <si>
    <t>KL18275</t>
  </si>
  <si>
    <t>3308091009990003</t>
  </si>
  <si>
    <t>RANTIMIN</t>
  </si>
  <si>
    <t>KL18270</t>
  </si>
  <si>
    <t>3311040512960001</t>
  </si>
  <si>
    <t>JUNI PALILI</t>
  </si>
  <si>
    <t>KK18041</t>
  </si>
  <si>
    <t>WAGIONO</t>
  </si>
  <si>
    <t>KL18298</t>
  </si>
  <si>
    <t>3304012911940001</t>
  </si>
  <si>
    <t>MUHAMMAD RAFI'I</t>
  </si>
  <si>
    <t>KC18030</t>
  </si>
  <si>
    <t>6305050902990001</t>
  </si>
  <si>
    <t>MUHAMAT SABANI</t>
  </si>
  <si>
    <t>KC18032</t>
  </si>
  <si>
    <t>6307050912990001</t>
  </si>
  <si>
    <t>HEPNU SYAHRIAN</t>
  </si>
  <si>
    <t>KL18317</t>
  </si>
  <si>
    <t>3309021306980003</t>
  </si>
  <si>
    <t>MUHAMMAD AJRIANOR</t>
  </si>
  <si>
    <t>KC18031</t>
  </si>
  <si>
    <t>6309102111940001</t>
  </si>
  <si>
    <t>KC18033</t>
  </si>
  <si>
    <t>6305020902990002</t>
  </si>
  <si>
    <t>USMAN PAIS</t>
  </si>
  <si>
    <t>KK18038</t>
  </si>
  <si>
    <t>731503010694004</t>
  </si>
  <si>
    <t>KK18039</t>
  </si>
  <si>
    <t>7315121807960002</t>
  </si>
  <si>
    <t>ALAN NUGROHO</t>
  </si>
  <si>
    <t>KL18272</t>
  </si>
  <si>
    <t>3310063110980002</t>
  </si>
  <si>
    <t>981025350233</t>
  </si>
  <si>
    <t>FAHMI UBAIDILLAH</t>
  </si>
  <si>
    <t>KK18042</t>
  </si>
  <si>
    <t>6408041002960006</t>
  </si>
  <si>
    <t>960225350370</t>
  </si>
  <si>
    <t>GHANING FEBRI ANDIANTO</t>
  </si>
  <si>
    <t>KL18318</t>
  </si>
  <si>
    <t>ACHMAD FAUDIN</t>
  </si>
  <si>
    <t>KL18274</t>
  </si>
  <si>
    <t>3323132301960004</t>
  </si>
  <si>
    <t>AFRIZAL WILLY R</t>
  </si>
  <si>
    <t>KL18319</t>
  </si>
  <si>
    <t>3304040902950001</t>
  </si>
  <si>
    <t>JUMSAR</t>
  </si>
  <si>
    <t>KK18040</t>
  </si>
  <si>
    <t>7204071306970001</t>
  </si>
  <si>
    <t>YONO SAPUTRA</t>
  </si>
  <si>
    <t>KL18320</t>
  </si>
  <si>
    <t>3314123008940001</t>
  </si>
  <si>
    <t>ALFIAN RIFAI A</t>
  </si>
  <si>
    <t>KL18321</t>
  </si>
  <si>
    <t>3309090601999002</t>
  </si>
  <si>
    <t>ANDRIAN PRIO SAPUTRO</t>
  </si>
  <si>
    <t>KL18326</t>
  </si>
  <si>
    <t>3305150804960002</t>
  </si>
  <si>
    <t>EKO HERWIYANTO</t>
  </si>
  <si>
    <t>KA11071</t>
  </si>
  <si>
    <t>3311010312900002</t>
  </si>
  <si>
    <t>901218210797</t>
  </si>
  <si>
    <t>FARIZKY ADI K.</t>
  </si>
  <si>
    <t>KL16112</t>
  </si>
  <si>
    <t>3324081710940004</t>
  </si>
  <si>
    <t>RESKA MUHAMMAD S</t>
  </si>
  <si>
    <t>KL18349</t>
  </si>
  <si>
    <t>GAJALI RAHMAN</t>
  </si>
  <si>
    <t>KE18164</t>
  </si>
  <si>
    <t>6203010603950005</t>
  </si>
  <si>
    <t>880118211260</t>
  </si>
  <si>
    <t>KK14013</t>
  </si>
  <si>
    <t>TOHIRIN</t>
  </si>
  <si>
    <t>KM17085</t>
  </si>
  <si>
    <t>6402032505750002</t>
  </si>
  <si>
    <t>MUHAMMAD KUKUH KRISYYANANTO</t>
  </si>
  <si>
    <t>KL18350</t>
  </si>
  <si>
    <t>3309112803989002</t>
  </si>
  <si>
    <t>AGUS RIASI ARTHA</t>
  </si>
  <si>
    <t>KT13116</t>
  </si>
  <si>
    <t>3310042408910001</t>
  </si>
  <si>
    <t>ACHMAD ISLAM ABDUL JABBAR</t>
  </si>
  <si>
    <t>KB12132</t>
  </si>
  <si>
    <t>3308202509930002</t>
  </si>
  <si>
    <t>INDRA DWI KUNCORO</t>
  </si>
  <si>
    <t>KT13120</t>
  </si>
  <si>
    <t>3373031712890002</t>
  </si>
  <si>
    <t>AGUNG FARDANI</t>
  </si>
  <si>
    <t>KL18358</t>
  </si>
  <si>
    <t>3309041905940002</t>
  </si>
  <si>
    <t>GANES ADIANTO IRAWAN</t>
  </si>
  <si>
    <t>KB12140</t>
  </si>
  <si>
    <t>3371021604920004</t>
  </si>
  <si>
    <t>910418210203</t>
  </si>
  <si>
    <t>KK18010</t>
  </si>
  <si>
    <t>'6408161408840002</t>
  </si>
  <si>
    <t>M YUSUF KARIM</t>
  </si>
  <si>
    <t>KK18008</t>
  </si>
  <si>
    <t>KK14015</t>
  </si>
  <si>
    <t>7315120209930001</t>
  </si>
  <si>
    <t>DADANG UTOMO</t>
  </si>
  <si>
    <t>KT13098</t>
  </si>
  <si>
    <t>3322041801940001</t>
  </si>
  <si>
    <t>YUDI ARDIANSYAH</t>
  </si>
  <si>
    <t>KL18473</t>
  </si>
  <si>
    <t>3315082712950001</t>
  </si>
  <si>
    <t>911232460204</t>
  </si>
  <si>
    <t>WITRI HARI P</t>
  </si>
  <si>
    <t>KT13010</t>
  </si>
  <si>
    <t>3301080911900001</t>
  </si>
  <si>
    <t>1815180100365</t>
  </si>
  <si>
    <t>DEDI PURNOMO</t>
  </si>
  <si>
    <t>KT13089</t>
  </si>
  <si>
    <t>3301223006910001</t>
  </si>
  <si>
    <t>KK14011</t>
  </si>
  <si>
    <t>KK14058</t>
  </si>
  <si>
    <t>6408100109930001</t>
  </si>
  <si>
    <t>920918210154</t>
  </si>
  <si>
    <t>LULUK PRIAMBODO</t>
  </si>
  <si>
    <t>KA11070</t>
  </si>
  <si>
    <t>3311010306920003</t>
  </si>
  <si>
    <t>ILFAN ZAHRIL</t>
  </si>
  <si>
    <t>KK14056</t>
  </si>
  <si>
    <t>6408042308940003</t>
  </si>
  <si>
    <t>ANGGA WIJAYA</t>
  </si>
  <si>
    <t>KK14062</t>
  </si>
  <si>
    <t>6408091909950005</t>
  </si>
  <si>
    <t>SIGIT PAMUNGKAS</t>
  </si>
  <si>
    <t>KD12011</t>
  </si>
  <si>
    <t>6301022106930002</t>
  </si>
  <si>
    <t>KL18343</t>
  </si>
  <si>
    <t>7315052008890005</t>
  </si>
  <si>
    <t>890819310217</t>
  </si>
  <si>
    <t>ESA NUGROHO</t>
  </si>
  <si>
    <t>KL18281</t>
  </si>
  <si>
    <t>3301080611980001</t>
  </si>
  <si>
    <t>HARI JUNIAWAN</t>
  </si>
  <si>
    <t>KL18279</t>
  </si>
  <si>
    <t>3305120206970008</t>
  </si>
  <si>
    <t>SHANDRA IVANE YULIAN</t>
  </si>
  <si>
    <t>KL18280</t>
  </si>
  <si>
    <t>33051716076960001</t>
  </si>
  <si>
    <t>NUR SODIK</t>
  </si>
  <si>
    <t>KL18283</t>
  </si>
  <si>
    <t>3305121803950009</t>
  </si>
  <si>
    <t>KL18278</t>
  </si>
  <si>
    <t>3305121905970002</t>
  </si>
  <si>
    <t>SUHARYADI</t>
  </si>
  <si>
    <t>KL18282</t>
  </si>
  <si>
    <t>3305261508970001</t>
  </si>
  <si>
    <t>BENNY EKO P</t>
  </si>
  <si>
    <t>KB12148</t>
  </si>
  <si>
    <t>3509122709920004</t>
  </si>
  <si>
    <t>920925281744</t>
  </si>
  <si>
    <t>ARIFUL FUADI</t>
  </si>
  <si>
    <t>KL18302</t>
  </si>
  <si>
    <t>3325081403970002</t>
  </si>
  <si>
    <t>YANUAR PRAMUDIYANTO</t>
  </si>
  <si>
    <t>KL18304</t>
  </si>
  <si>
    <t>3301033001950003</t>
  </si>
  <si>
    <t>IMAM ARIFIN</t>
  </si>
  <si>
    <t>KL18303</t>
  </si>
  <si>
    <t>3304041008940001</t>
  </si>
  <si>
    <t>BAHRUL ARIFIN</t>
  </si>
  <si>
    <t>KL18300</t>
  </si>
  <si>
    <t>3328170611970004</t>
  </si>
  <si>
    <t>BAGUS NUR ARIFIN</t>
  </si>
  <si>
    <t>KL18301</t>
  </si>
  <si>
    <t>3305121305970003</t>
  </si>
  <si>
    <t>PRIYO BUDI UTOMO</t>
  </si>
  <si>
    <t>KL18299</t>
  </si>
  <si>
    <t>3326080212990003</t>
  </si>
  <si>
    <t>JEFFRI DWI SANTOSO</t>
  </si>
  <si>
    <t>KB12176</t>
  </si>
  <si>
    <t>JUMBERI</t>
  </si>
  <si>
    <t>KQ14038</t>
  </si>
  <si>
    <t>EDI PURWANTO</t>
  </si>
  <si>
    <t>KT13053</t>
  </si>
  <si>
    <t>3309100410840003</t>
  </si>
  <si>
    <t>841014440811</t>
  </si>
  <si>
    <t>FADJAR NUGROHO</t>
  </si>
  <si>
    <t>KK18050</t>
  </si>
  <si>
    <t>6408150907960002</t>
  </si>
  <si>
    <t>960719310118</t>
  </si>
  <si>
    <t xml:space="preserve">TURIJAN </t>
  </si>
  <si>
    <t>KT17056</t>
  </si>
  <si>
    <t>ABDUL TOHIR</t>
  </si>
  <si>
    <t>KG18023</t>
  </si>
  <si>
    <t>3308140201990003</t>
  </si>
  <si>
    <t xml:space="preserve">DEKA DWI PARKOSO </t>
  </si>
  <si>
    <t xml:space="preserve">KT13105 </t>
  </si>
  <si>
    <t>3301211101940001</t>
  </si>
  <si>
    <t xml:space="preserve">DEVI MARDIYANSAH </t>
  </si>
  <si>
    <t xml:space="preserve">KT16079 </t>
  </si>
  <si>
    <t>HUMAIDI</t>
  </si>
  <si>
    <t>KM17183</t>
  </si>
  <si>
    <t>6402032806970002</t>
  </si>
  <si>
    <t>AHMAD ZAINUL A</t>
  </si>
  <si>
    <t>KG18024</t>
  </si>
  <si>
    <t>3302071305990001</t>
  </si>
  <si>
    <t>BAHAR LATIEF</t>
  </si>
  <si>
    <t>KQ14015</t>
  </si>
  <si>
    <t>DICKY ADAM Z</t>
  </si>
  <si>
    <t>KL18351</t>
  </si>
  <si>
    <t>3522021805980001</t>
  </si>
  <si>
    <t>M. DIKY ARDIANSYAH</t>
  </si>
  <si>
    <t>KG18132</t>
  </si>
  <si>
    <t>3322121309950001</t>
  </si>
  <si>
    <t>950925350380</t>
  </si>
  <si>
    <t>BAYU KHOIRUDIN</t>
  </si>
  <si>
    <t>KB12139</t>
  </si>
  <si>
    <t>3371010101930006</t>
  </si>
  <si>
    <t>930125290370</t>
  </si>
  <si>
    <t>IBNU SULISTIYO</t>
  </si>
  <si>
    <t>KT13123</t>
  </si>
  <si>
    <t>3301020711930006</t>
  </si>
  <si>
    <t>NUR EDI ERFANI</t>
  </si>
  <si>
    <t>KC19080</t>
  </si>
  <si>
    <t>KUSNI</t>
  </si>
  <si>
    <t>KT13057</t>
  </si>
  <si>
    <t>3524162104690001</t>
  </si>
  <si>
    <t>NUR JALIL</t>
  </si>
  <si>
    <t>KR13023</t>
  </si>
  <si>
    <t>3507112007780004</t>
  </si>
  <si>
    <t>780715262605</t>
  </si>
  <si>
    <t>NURYAKIN</t>
  </si>
  <si>
    <t>KR13021</t>
  </si>
  <si>
    <t>3507111310800003</t>
  </si>
  <si>
    <t>JULIYANTO</t>
  </si>
  <si>
    <t>KL18324</t>
  </si>
  <si>
    <t>3301212707960001</t>
  </si>
  <si>
    <t>WILSON DELO S</t>
  </si>
  <si>
    <t>KB14029</t>
  </si>
  <si>
    <t>FATKUR ROJI</t>
  </si>
  <si>
    <t>KB16032</t>
  </si>
  <si>
    <t>ABDUL HAMID</t>
  </si>
  <si>
    <t>KC19087</t>
  </si>
  <si>
    <t>AHMAD RIFANI IMAM</t>
  </si>
  <si>
    <t>KC19079</t>
  </si>
  <si>
    <t>AKBAR ADITAMA</t>
  </si>
  <si>
    <t>6303051201740005</t>
  </si>
  <si>
    <t>ALVINDRA IRWANDI</t>
  </si>
  <si>
    <t>KG18088</t>
  </si>
  <si>
    <t>1406031012970001</t>
  </si>
  <si>
    <t>961219310396</t>
  </si>
  <si>
    <t>AJIVA DHEXA R</t>
  </si>
  <si>
    <t>KG18090</t>
  </si>
  <si>
    <t>3309162210990005</t>
  </si>
  <si>
    <t>961019310114</t>
  </si>
  <si>
    <t>WILDAN SOLIHAN</t>
  </si>
  <si>
    <t>KC11099</t>
  </si>
  <si>
    <t>DWICKY ADI</t>
  </si>
  <si>
    <t>KG18114</t>
  </si>
  <si>
    <t>3301030607990005</t>
  </si>
  <si>
    <t>MUHAMMAD ZAINUL A</t>
  </si>
  <si>
    <t>KC11024</t>
  </si>
  <si>
    <t>IRAN SIALLAGAN</t>
  </si>
  <si>
    <t>KK17007</t>
  </si>
  <si>
    <t>12081002306880004</t>
  </si>
  <si>
    <t>ARIF ROHMANTOKO</t>
  </si>
  <si>
    <t>KL17305</t>
  </si>
  <si>
    <t>AHMAD WILDHAN RAMADHAN</t>
  </si>
  <si>
    <t>KL17304</t>
  </si>
  <si>
    <t>KE18101</t>
  </si>
  <si>
    <t>6474022812830005</t>
  </si>
  <si>
    <t>831218330001</t>
  </si>
  <si>
    <t>BERNADUS DEO</t>
  </si>
  <si>
    <t>KM17091</t>
  </si>
  <si>
    <t>DEDY DWI JADMIKO</t>
  </si>
  <si>
    <t>KE18092</t>
  </si>
  <si>
    <t>7326083012910002</t>
  </si>
  <si>
    <t>891219310390</t>
  </si>
  <si>
    <t>EDDYA RAHMAN</t>
  </si>
  <si>
    <t>KC12069</t>
  </si>
  <si>
    <t>6371041910920002</t>
  </si>
  <si>
    <t>RAKHMAD DAMAR W</t>
  </si>
  <si>
    <t>KC05039</t>
  </si>
  <si>
    <t>6303081602840002</t>
  </si>
  <si>
    <t>SYAM AJI</t>
  </si>
  <si>
    <t>KM17186</t>
  </si>
  <si>
    <t>6402031407951001</t>
  </si>
  <si>
    <t>JODI PRATAMA</t>
  </si>
  <si>
    <t>KL18359</t>
  </si>
  <si>
    <t>3301220310950002</t>
  </si>
  <si>
    <t>IRFAN HARTONO</t>
  </si>
  <si>
    <t>KT17108</t>
  </si>
  <si>
    <t>3326181804940001</t>
  </si>
  <si>
    <t>MUHAMAD NURKOLIS</t>
  </si>
  <si>
    <t>KE13036</t>
  </si>
  <si>
    <t>3322110304810001</t>
  </si>
  <si>
    <t>SUR HENDRO HADI</t>
  </si>
  <si>
    <t>KM17177</t>
  </si>
  <si>
    <t>6402071511880002</t>
  </si>
  <si>
    <t>KT16095</t>
  </si>
  <si>
    <t>3216020412910009</t>
  </si>
  <si>
    <t>WAHYU PRASETYO</t>
  </si>
  <si>
    <t>KT13113</t>
  </si>
  <si>
    <t>3324032006920001</t>
  </si>
  <si>
    <t>920614250991</t>
  </si>
  <si>
    <t>RIKA HAYUSI</t>
  </si>
  <si>
    <t>KT17026</t>
  </si>
  <si>
    <t>1604230512860003</t>
  </si>
  <si>
    <t>RASIMIN</t>
  </si>
  <si>
    <t>KC11152</t>
  </si>
  <si>
    <t>6303080401900003</t>
  </si>
  <si>
    <t>JUHRI</t>
  </si>
  <si>
    <t>KM17089</t>
  </si>
  <si>
    <t>6402031703800002</t>
  </si>
  <si>
    <t>IQBAL MAULANA</t>
  </si>
  <si>
    <t>KT17073</t>
  </si>
  <si>
    <t>3505212509970002</t>
  </si>
  <si>
    <t>UMAN SHOLEH</t>
  </si>
  <si>
    <t>KE18108</t>
  </si>
  <si>
    <t>6301030707910005</t>
  </si>
  <si>
    <t>890518150965</t>
  </si>
  <si>
    <t>MUHAMMAD FANRIANSYAH</t>
  </si>
  <si>
    <t>KE18107</t>
  </si>
  <si>
    <t>6301071606970003</t>
  </si>
  <si>
    <t>910618330003</t>
  </si>
  <si>
    <t>WAHYUNI</t>
  </si>
  <si>
    <t>KC11130</t>
  </si>
  <si>
    <t>6305040510890001</t>
  </si>
  <si>
    <t>EFRA WAHYUDI</t>
  </si>
  <si>
    <t>KE18094</t>
  </si>
  <si>
    <t>HERI MURWANTO</t>
  </si>
  <si>
    <t>KE18106</t>
  </si>
  <si>
    <t>6301072511870004</t>
  </si>
  <si>
    <t>871118151125</t>
  </si>
  <si>
    <t>ARBAIN</t>
  </si>
  <si>
    <t>KC12081</t>
  </si>
  <si>
    <t>6304022207930002</t>
  </si>
  <si>
    <t>AGUS SUGITO</t>
  </si>
  <si>
    <t>KE18090</t>
  </si>
  <si>
    <t>6301010508890005</t>
  </si>
  <si>
    <t>RAIS TANAN</t>
  </si>
  <si>
    <t>KL18344</t>
  </si>
  <si>
    <t>7372041610920001</t>
  </si>
  <si>
    <t>921019310418</t>
  </si>
  <si>
    <t>KE18099</t>
  </si>
  <si>
    <t>6303120602950001</t>
  </si>
  <si>
    <t>NUR KHAMDI</t>
  </si>
  <si>
    <t>KC11089</t>
  </si>
  <si>
    <t>6305022807910001</t>
  </si>
  <si>
    <t>IWAN TANAJIB</t>
  </si>
  <si>
    <t>KC04122</t>
  </si>
  <si>
    <t>630503070580001</t>
  </si>
  <si>
    <t>YULI PRIYONO</t>
  </si>
  <si>
    <t>KL18346</t>
  </si>
  <si>
    <t>3372041507870001</t>
  </si>
  <si>
    <t>870714410979</t>
  </si>
  <si>
    <t>GINANJAR</t>
  </si>
  <si>
    <t>KT13090</t>
  </si>
  <si>
    <t>3301032805910003</t>
  </si>
  <si>
    <t>910525263637</t>
  </si>
  <si>
    <t>KE13038</t>
  </si>
  <si>
    <t>3517122511820001</t>
  </si>
  <si>
    <t>821115560812</t>
  </si>
  <si>
    <t>ARI SANDI</t>
  </si>
  <si>
    <t>KE18113</t>
  </si>
  <si>
    <t>6303091503860001</t>
  </si>
  <si>
    <t>KUSWANTO</t>
  </si>
  <si>
    <t>KR13022</t>
  </si>
  <si>
    <t>3507111707750002</t>
  </si>
  <si>
    <t>750715263634</t>
  </si>
  <si>
    <t>FAUZI</t>
  </si>
  <si>
    <t>KE18105</t>
  </si>
  <si>
    <t>6301071612890004</t>
  </si>
  <si>
    <t>891218310075</t>
  </si>
  <si>
    <t>RIYAN PRIA NURSANDHI</t>
  </si>
  <si>
    <t>KE18103</t>
  </si>
  <si>
    <t>357203010594003</t>
  </si>
  <si>
    <t>RUSDIANSYAH</t>
  </si>
  <si>
    <t>KL18345</t>
  </si>
  <si>
    <t>6472010206920002</t>
  </si>
  <si>
    <t>1715180500750</t>
  </si>
  <si>
    <t>TEGUH WIJAYA</t>
  </si>
  <si>
    <t>KE18100</t>
  </si>
  <si>
    <t>631008081190002</t>
  </si>
  <si>
    <t>901118159626</t>
  </si>
  <si>
    <t>HELMAN</t>
  </si>
  <si>
    <t>KM17119</t>
  </si>
  <si>
    <t>6402031210870000</t>
  </si>
  <si>
    <t>871017181058</t>
  </si>
  <si>
    <t>MUHAMMAD ALFATIKH</t>
  </si>
  <si>
    <t>KT13104</t>
  </si>
  <si>
    <t>3321041908880004</t>
  </si>
  <si>
    <t>MIFTAHUDIN</t>
  </si>
  <si>
    <t>KR13027</t>
  </si>
  <si>
    <t>3205011908800003</t>
  </si>
  <si>
    <t>MUHAMMAD TOPAN NUR</t>
  </si>
  <si>
    <t>KD12016</t>
  </si>
  <si>
    <t>6372063008930001</t>
  </si>
  <si>
    <t>930818210149</t>
  </si>
  <si>
    <t>IRFAN AGUS RIANTO</t>
  </si>
  <si>
    <t>KL18364</t>
  </si>
  <si>
    <t>3305210908970001</t>
  </si>
  <si>
    <t>AHMAD MUTOHHIRIN</t>
  </si>
  <si>
    <t>KL18365</t>
  </si>
  <si>
    <t>3325080807970001</t>
  </si>
  <si>
    <t>HARYANTO ARDI</t>
  </si>
  <si>
    <t>KL18368</t>
  </si>
  <si>
    <t>3329151303940004</t>
  </si>
  <si>
    <t>MOHAMMAD MUZZANI</t>
  </si>
  <si>
    <t>KL18369</t>
  </si>
  <si>
    <t>3328091409960001</t>
  </si>
  <si>
    <t>MOCHAMAD USTANUL FARIT</t>
  </si>
  <si>
    <t>KL18361</t>
  </si>
  <si>
    <t>3324110803970001</t>
  </si>
  <si>
    <t>OKTRI NURDYAN PRAJA</t>
  </si>
  <si>
    <t>KL18371</t>
  </si>
  <si>
    <t>3301180410960003</t>
  </si>
  <si>
    <t>FIQI REYNALDY MUSLIM</t>
  </si>
  <si>
    <t>KL18362</t>
  </si>
  <si>
    <t>3304022503960003</t>
  </si>
  <si>
    <t>SIDIK TRIYANTO</t>
  </si>
  <si>
    <t>KL18360</t>
  </si>
  <si>
    <t>33001082007950001</t>
  </si>
  <si>
    <t>KHOLISIN</t>
  </si>
  <si>
    <t>KL18363</t>
  </si>
  <si>
    <t>3301022911950002</t>
  </si>
  <si>
    <t>NOVIAN AJI PRANOTO</t>
  </si>
  <si>
    <t>KL18366</t>
  </si>
  <si>
    <t>3305122511950009</t>
  </si>
  <si>
    <t>DANI PRASTYOKO</t>
  </si>
  <si>
    <t>KL18370</t>
  </si>
  <si>
    <t>3325111810980002</t>
  </si>
  <si>
    <t>MUSTOLIH</t>
  </si>
  <si>
    <t>KL18367</t>
  </si>
  <si>
    <t>3301021604950003</t>
  </si>
  <si>
    <t>EKO BUDI WIBOWO</t>
  </si>
  <si>
    <t>KL18397</t>
  </si>
  <si>
    <t>3327120504940001</t>
  </si>
  <si>
    <t>DESTIAN NOVARIYANTO</t>
  </si>
  <si>
    <t>KL18396</t>
  </si>
  <si>
    <t>3307090312960005</t>
  </si>
  <si>
    <t>DWI PRASETYO</t>
  </si>
  <si>
    <t>KL18398</t>
  </si>
  <si>
    <t>3305071201950001</t>
  </si>
  <si>
    <t>WEDHA PRADITIA</t>
  </si>
  <si>
    <t>KL18399</t>
  </si>
  <si>
    <t>3304011306950002</t>
  </si>
  <si>
    <t>LUQMAN KHOERUDIN</t>
  </si>
  <si>
    <t>KL18394</t>
  </si>
  <si>
    <t>3324141009970002</t>
  </si>
  <si>
    <t>KL18400</t>
  </si>
  <si>
    <t>3305121510960000</t>
  </si>
  <si>
    <t>KL18393</t>
  </si>
  <si>
    <t>3325101412950003</t>
  </si>
  <si>
    <t>SUNARDI</t>
  </si>
  <si>
    <t>KL18395</t>
  </si>
  <si>
    <t>3305012804950005</t>
  </si>
  <si>
    <t>SUPIAN HADI KUSUMA</t>
  </si>
  <si>
    <t>KK18060</t>
  </si>
  <si>
    <t>6408101001930001</t>
  </si>
  <si>
    <t>930117231118</t>
  </si>
  <si>
    <t>AMEL SIPI</t>
  </si>
  <si>
    <t>KM17110</t>
  </si>
  <si>
    <t>6402030802830003</t>
  </si>
  <si>
    <t>830217181294</t>
  </si>
  <si>
    <t>SRIANTO KAHONO</t>
  </si>
  <si>
    <t>KL18355</t>
  </si>
  <si>
    <t>6472030212820008</t>
  </si>
  <si>
    <t>17158212000001</t>
  </si>
  <si>
    <t>KRISTIAN TULAK</t>
  </si>
  <si>
    <t>KL18354</t>
  </si>
  <si>
    <t>6402171812890001</t>
  </si>
  <si>
    <t>891232460265</t>
  </si>
  <si>
    <t>KM17095</t>
  </si>
  <si>
    <t>6402030705820004</t>
  </si>
  <si>
    <t>IGNASIUS SEDA</t>
  </si>
  <si>
    <t>KK18058</t>
  </si>
  <si>
    <t>6408040802920003</t>
  </si>
  <si>
    <t>KM17190</t>
  </si>
  <si>
    <t>6402031011970007</t>
  </si>
  <si>
    <t>ARMAN SESWOYO</t>
  </si>
  <si>
    <t>KE18163</t>
  </si>
  <si>
    <t>1271030901830006</t>
  </si>
  <si>
    <t>MUHAMMAD RENGGA P</t>
  </si>
  <si>
    <t>KL17158</t>
  </si>
  <si>
    <t>3572011104980002</t>
  </si>
  <si>
    <t>LINDA ARIFIN</t>
  </si>
  <si>
    <t>KE18172</t>
  </si>
  <si>
    <t>3572030406900006</t>
  </si>
  <si>
    <t>MUHAMMAD YANNOR</t>
  </si>
  <si>
    <t>KE18165</t>
  </si>
  <si>
    <t>620505290630001</t>
  </si>
  <si>
    <t>900618150879</t>
  </si>
  <si>
    <t>MUNTOHAR</t>
  </si>
  <si>
    <t>KM17179</t>
  </si>
  <si>
    <t>6402032804850006</t>
  </si>
  <si>
    <t>WAHABIBI</t>
  </si>
  <si>
    <t>KM17101</t>
  </si>
  <si>
    <t>647206301183008</t>
  </si>
  <si>
    <t>831117181436</t>
  </si>
  <si>
    <t>ABRIANTO</t>
  </si>
  <si>
    <t>KL18419</t>
  </si>
  <si>
    <t>7603030510860003</t>
  </si>
  <si>
    <t>KAMBERANI</t>
  </si>
  <si>
    <t>KL18418</t>
  </si>
  <si>
    <t>6402031703840002</t>
  </si>
  <si>
    <t>840317180360</t>
  </si>
  <si>
    <t>DRIYONO</t>
  </si>
  <si>
    <t>KE18168</t>
  </si>
  <si>
    <t>3329070610950001</t>
  </si>
  <si>
    <t>SUGIYANTO</t>
  </si>
  <si>
    <t>KE18169</t>
  </si>
  <si>
    <t>3319011405900002</t>
  </si>
  <si>
    <t>YOUNGKI DANI FIRMAN</t>
  </si>
  <si>
    <t>KE18170</t>
  </si>
  <si>
    <t>3507321105960003</t>
  </si>
  <si>
    <t>920718151107</t>
  </si>
  <si>
    <t>SUGENG SUPRIYADI</t>
  </si>
  <si>
    <t>KE18171</t>
  </si>
  <si>
    <t>3322033012890002</t>
  </si>
  <si>
    <t>891214320153</t>
  </si>
  <si>
    <t>RIMBUN ADI SUHENDRO</t>
  </si>
  <si>
    <t>KE18173</t>
  </si>
  <si>
    <t>3304053005870002</t>
  </si>
  <si>
    <t>MUH. AJIE LESMONO</t>
  </si>
  <si>
    <t>KK16018</t>
  </si>
  <si>
    <t>6408101103960001</t>
  </si>
  <si>
    <t>MUH. RIJALI ARSYAD</t>
  </si>
  <si>
    <t>KK19001</t>
  </si>
  <si>
    <t>6408102003000001</t>
  </si>
  <si>
    <t>HARDIAN DWI CAHYO</t>
  </si>
  <si>
    <t>KK19003</t>
  </si>
  <si>
    <t>6408101208990001</t>
  </si>
  <si>
    <t>ARNAS</t>
  </si>
  <si>
    <t>KK19005</t>
  </si>
  <si>
    <t>KHAIRIL ANWAR</t>
  </si>
  <si>
    <t>KK19018</t>
  </si>
  <si>
    <t>6408100404980003</t>
  </si>
  <si>
    <t>BAMBANG ANDRIANSYAH</t>
  </si>
  <si>
    <t>KA12008</t>
  </si>
  <si>
    <t>6301062002930001</t>
  </si>
  <si>
    <t>M. SALIM RIVALDI</t>
  </si>
  <si>
    <t>KK19004</t>
  </si>
  <si>
    <t>6408051203000001</t>
  </si>
  <si>
    <t>SUPRI ADI</t>
  </si>
  <si>
    <t>KK19008</t>
  </si>
  <si>
    <t>6408103105950001</t>
  </si>
  <si>
    <t>ANSELMUS DEWA</t>
  </si>
  <si>
    <t>KK19015</t>
  </si>
  <si>
    <t>6408101306960001</t>
  </si>
  <si>
    <t>ZAKI KURNIAWAN</t>
  </si>
  <si>
    <t>KE18014</t>
  </si>
  <si>
    <t>3312072011980001</t>
  </si>
  <si>
    <t>KK17019</t>
  </si>
  <si>
    <t>1607011812920001</t>
  </si>
  <si>
    <t>921217231102</t>
  </si>
  <si>
    <t>NIZZAR MUHAMMAD</t>
  </si>
  <si>
    <t>KL17170</t>
  </si>
  <si>
    <t>3313152105970001</t>
  </si>
  <si>
    <t>EPENDI</t>
  </si>
  <si>
    <t>SHE COORDINATOR</t>
  </si>
  <si>
    <t>KB14008</t>
  </si>
  <si>
    <t>M. MUSTOFA</t>
  </si>
  <si>
    <t>KE17052</t>
  </si>
  <si>
    <t>3305083011930001</t>
  </si>
  <si>
    <t>931125350673</t>
  </si>
  <si>
    <t>AFIT ALI ALFAIZI</t>
  </si>
  <si>
    <t>KL17169</t>
  </si>
  <si>
    <t>3502161307950002</t>
  </si>
  <si>
    <t>CHAIRUL ANAM</t>
  </si>
  <si>
    <t>KK18052</t>
  </si>
  <si>
    <t>6408040610930007</t>
  </si>
  <si>
    <t>PURNOMO</t>
  </si>
  <si>
    <t>KT13119</t>
  </si>
  <si>
    <t>3316051902900001</t>
  </si>
  <si>
    <t>900214400534</t>
  </si>
  <si>
    <t>NUR KHOLIS HIDAYAH</t>
  </si>
  <si>
    <t>KL19013</t>
  </si>
  <si>
    <t>3317140805950001</t>
  </si>
  <si>
    <t>ANANG FERY SANJAYA</t>
  </si>
  <si>
    <t>KT13125</t>
  </si>
  <si>
    <t>3374062706920005</t>
  </si>
  <si>
    <t>900618151245</t>
  </si>
  <si>
    <t>NURSIAMTO</t>
  </si>
  <si>
    <t>KT13087</t>
  </si>
  <si>
    <t>3302012103710001</t>
  </si>
  <si>
    <t>RIAN DENI</t>
  </si>
  <si>
    <t>KK19014</t>
  </si>
  <si>
    <t>6408160204980002</t>
  </si>
  <si>
    <t>AHMAD MUZAKHIM</t>
  </si>
  <si>
    <t>KL19044</t>
  </si>
  <si>
    <t>3325060508950001</t>
  </si>
  <si>
    <t>SRIANTO</t>
  </si>
  <si>
    <t>KK17023</t>
  </si>
  <si>
    <t>6408040402910004</t>
  </si>
  <si>
    <t>BAYU HUTOMO</t>
  </si>
  <si>
    <t>KB12138</t>
  </si>
  <si>
    <t>3404073108930003</t>
  </si>
  <si>
    <t>910818210167</t>
  </si>
  <si>
    <t>VICKY RYAN ELSYAH</t>
  </si>
  <si>
    <t>KK19029</t>
  </si>
  <si>
    <t>1312050911940003</t>
  </si>
  <si>
    <t>YUSUF MOA</t>
  </si>
  <si>
    <t>KK19030</t>
  </si>
  <si>
    <t>6408150105970002</t>
  </si>
  <si>
    <t>IRVAN SAPUTRA</t>
  </si>
  <si>
    <t>KL18333</t>
  </si>
  <si>
    <t>3314122908990002</t>
  </si>
  <si>
    <t>960825350436</t>
  </si>
  <si>
    <t>YULVA MAHENDRA</t>
  </si>
  <si>
    <t>KL18327</t>
  </si>
  <si>
    <t>7861002112970003</t>
  </si>
  <si>
    <t>961225350323</t>
  </si>
  <si>
    <t xml:space="preserve">RUDHA OKTA </t>
  </si>
  <si>
    <t>KL18331</t>
  </si>
  <si>
    <t>3314061310970003</t>
  </si>
  <si>
    <t>FREDI HANTORO</t>
  </si>
  <si>
    <t>KK19002</t>
  </si>
  <si>
    <t>3521063003980003</t>
  </si>
  <si>
    <t>HIDAYATULLAH</t>
  </si>
  <si>
    <t>KL18384</t>
  </si>
  <si>
    <t>6402032401930002</t>
  </si>
  <si>
    <t>9301117181035</t>
  </si>
  <si>
    <t>KK19009</t>
  </si>
  <si>
    <t>7604122807970003</t>
  </si>
  <si>
    <t>M. SAIFUL ANAM</t>
  </si>
  <si>
    <t>KK19010</t>
  </si>
  <si>
    <t>6408100910950002</t>
  </si>
  <si>
    <t>FEBRIAN RANTE</t>
  </si>
  <si>
    <t>KK19011</t>
  </si>
  <si>
    <t>7326081505960002</t>
  </si>
  <si>
    <t>950519310623</t>
  </si>
  <si>
    <t>YOHANES NONG MOA</t>
  </si>
  <si>
    <t>KK19012</t>
  </si>
  <si>
    <t>5307102312950002</t>
  </si>
  <si>
    <t>MARKUS MAGUN</t>
  </si>
  <si>
    <t>KK19013</t>
  </si>
  <si>
    <t>6408101411990002</t>
  </si>
  <si>
    <t>YOHANIS ALBERT R</t>
  </si>
  <si>
    <t>KK19016</t>
  </si>
  <si>
    <t>6402131701980001</t>
  </si>
  <si>
    <t>HADI NURROHMAN</t>
  </si>
  <si>
    <t>KL18335</t>
  </si>
  <si>
    <t>3314130411990002</t>
  </si>
  <si>
    <t>961125350314</t>
  </si>
  <si>
    <t>DWI PRASETYA PUTRA</t>
  </si>
  <si>
    <t>KL18388</t>
  </si>
  <si>
    <t xml:space="preserve">3518131405910006 </t>
  </si>
  <si>
    <t>910515380618</t>
  </si>
  <si>
    <t>DEDY CHRISIT PADANG</t>
  </si>
  <si>
    <t>KL18391</t>
  </si>
  <si>
    <t>6408043105840006</t>
  </si>
  <si>
    <t>KL18392</t>
  </si>
  <si>
    <t>SAHRUL RAMADHAN</t>
  </si>
  <si>
    <t>KL18390</t>
  </si>
  <si>
    <t>6474031503930003</t>
  </si>
  <si>
    <t>930332460174</t>
  </si>
  <si>
    <t>IRSANDI PRAYUDHYATAMA</t>
  </si>
  <si>
    <t>KL18387</t>
  </si>
  <si>
    <t>'6472011409890001</t>
  </si>
  <si>
    <t>890932460203</t>
  </si>
  <si>
    <t>ANUGRAH SETIAWAN</t>
  </si>
  <si>
    <t>KL18385</t>
  </si>
  <si>
    <t>6408041404930003</t>
  </si>
  <si>
    <t>930419310400</t>
  </si>
  <si>
    <t>KL18389</t>
  </si>
  <si>
    <t>6471041303890004</t>
  </si>
  <si>
    <t>890317141162</t>
  </si>
  <si>
    <t>ADAM YUDI RACHMAN</t>
  </si>
  <si>
    <t>KL17160</t>
  </si>
  <si>
    <t>3507240801950007</t>
  </si>
  <si>
    <t>ADIN HIDAYAT</t>
  </si>
  <si>
    <t>KL17165</t>
  </si>
  <si>
    <t>3505112602970002</t>
  </si>
  <si>
    <t>M. DAFIED ALI IMPRON</t>
  </si>
  <si>
    <t>KL17161</t>
  </si>
  <si>
    <t>3572010802950004</t>
  </si>
  <si>
    <t>GALIH WASKITO AJI</t>
  </si>
  <si>
    <t>KL17296</t>
  </si>
  <si>
    <t>3309042006979003</t>
  </si>
  <si>
    <t>KK14006</t>
  </si>
  <si>
    <t>6408101610910001</t>
  </si>
  <si>
    <t>ERWIN BIMANTORO</t>
  </si>
  <si>
    <t>KL19014</t>
  </si>
  <si>
    <t>3320120309990002</t>
  </si>
  <si>
    <t>MUH. ERLANGGA FIRMANSYAH</t>
  </si>
  <si>
    <t>KL19011</t>
  </si>
  <si>
    <t>3317102111980003</t>
  </si>
  <si>
    <t>GUNALDI</t>
  </si>
  <si>
    <t>KK19007</t>
  </si>
  <si>
    <t>7315041608980001</t>
  </si>
  <si>
    <t>AGUS TABLIGH PURNOMO</t>
  </si>
  <si>
    <t>KL19016</t>
  </si>
  <si>
    <t>3318101708970010</t>
  </si>
  <si>
    <t>AHMAD BADRUL ULUM</t>
  </si>
  <si>
    <t>KL19015</t>
  </si>
  <si>
    <t>3318100807970006</t>
  </si>
  <si>
    <t>INDRA ERI SAPUTRA</t>
  </si>
  <si>
    <t>KM17188</t>
  </si>
  <si>
    <t>6402032405950005</t>
  </si>
  <si>
    <t>SUTIKNO</t>
  </si>
  <si>
    <t>KM17144</t>
  </si>
  <si>
    <t>6402030607830003</t>
  </si>
  <si>
    <t>830717180447</t>
  </si>
  <si>
    <t>TRI WIBOWO</t>
  </si>
  <si>
    <t>KK16029</t>
  </si>
  <si>
    <t>640810110930001</t>
  </si>
  <si>
    <t>WAHYU SURYA LESMANA</t>
  </si>
  <si>
    <t>KL17093</t>
  </si>
  <si>
    <t>33012122099110004</t>
  </si>
  <si>
    <t>SLAMET ARIFIN</t>
  </si>
  <si>
    <t>KL17302</t>
  </si>
  <si>
    <t>3303140203940005</t>
  </si>
  <si>
    <t>WUWUH PANJI ISTIANTO</t>
  </si>
  <si>
    <t>KL16083</t>
  </si>
  <si>
    <t>330402190384003</t>
  </si>
  <si>
    <t>UNTUNG DIKI PRABOWO</t>
  </si>
  <si>
    <t>KL17303</t>
  </si>
  <si>
    <t>3327123009960003</t>
  </si>
  <si>
    <t>YUDI RIYANTO</t>
  </si>
  <si>
    <t>KL17243</t>
  </si>
  <si>
    <t>3308091206940001</t>
  </si>
  <si>
    <t>EKO SUPIYANDI</t>
  </si>
  <si>
    <t>KM17073</t>
  </si>
  <si>
    <t>6402030110920003</t>
  </si>
  <si>
    <t>901017180396</t>
  </si>
  <si>
    <t>DIDIK PRAYOGA</t>
  </si>
  <si>
    <t>KL18340</t>
  </si>
  <si>
    <t>3310103011990001</t>
  </si>
  <si>
    <t>961125350313</t>
  </si>
  <si>
    <t>HANIF TABAH P</t>
  </si>
  <si>
    <t>KL18332</t>
  </si>
  <si>
    <t>3313101010990003</t>
  </si>
  <si>
    <t>961025350329</t>
  </si>
  <si>
    <t>NOVA ADI PRATAMA</t>
  </si>
  <si>
    <t>KL19012</t>
  </si>
  <si>
    <t>INDRA KUSUMA</t>
  </si>
  <si>
    <t>KK19022</t>
  </si>
  <si>
    <t>6408102007000001</t>
  </si>
  <si>
    <t>YOHANES ANDRIANO L</t>
  </si>
  <si>
    <t>KK19020</t>
  </si>
  <si>
    <t>5307013112970002</t>
  </si>
  <si>
    <t>ARI YULIANTO</t>
  </si>
  <si>
    <t>KT13140</t>
  </si>
  <si>
    <t>3273141007900004</t>
  </si>
  <si>
    <t>ROLLIYANSYAH A.S</t>
  </si>
  <si>
    <t>KC10025</t>
  </si>
  <si>
    <t>ZULIANTO</t>
  </si>
  <si>
    <t>KC11132</t>
  </si>
  <si>
    <t>MUHAMMAD SUGIANNOR</t>
  </si>
  <si>
    <t>KC19029</t>
  </si>
  <si>
    <t>KC19028</t>
  </si>
  <si>
    <t>ESA AYOMI P</t>
  </si>
  <si>
    <t>KE18037</t>
  </si>
  <si>
    <t>FAJAR SETYOBUDI U</t>
  </si>
  <si>
    <t>KE17063</t>
  </si>
  <si>
    <t>SUWANDA RUSLAN</t>
  </si>
  <si>
    <t>KC12067</t>
  </si>
  <si>
    <t>YOGA DALIAN S</t>
  </si>
  <si>
    <t>KC13006</t>
  </si>
  <si>
    <t>JOKO RUSDIYANTO</t>
  </si>
  <si>
    <t>KR15039</t>
  </si>
  <si>
    <t>MIKY</t>
  </si>
  <si>
    <t>EKO WAHYUDIONO</t>
  </si>
  <si>
    <t>KT17059</t>
  </si>
  <si>
    <t>ARDHI ARYUDHANA</t>
  </si>
  <si>
    <t>KT16010</t>
  </si>
  <si>
    <t>MORO SUSWANTO</t>
  </si>
  <si>
    <t>KT17023</t>
  </si>
  <si>
    <t>RENDY RAHMAWAN</t>
  </si>
  <si>
    <t>KT16029</t>
  </si>
  <si>
    <t>CHAIRUL ARBIANSYAH</t>
  </si>
  <si>
    <t>KT17115</t>
  </si>
  <si>
    <t>M RIZKI AGUSTIYAN</t>
  </si>
  <si>
    <t>KT13143</t>
  </si>
  <si>
    <t>NOVI PRASTYAWAN</t>
  </si>
  <si>
    <t>KT16015</t>
  </si>
  <si>
    <t>JUMFAIR SUPRIYADI</t>
  </si>
  <si>
    <t>KT13044</t>
  </si>
  <si>
    <t>DIAS ABRAHAM</t>
  </si>
  <si>
    <t>KT13035</t>
  </si>
  <si>
    <t>IRFAN SETIAWAN</t>
  </si>
  <si>
    <t>KT13086</t>
  </si>
  <si>
    <t>WISNU MAHARDIKA</t>
  </si>
  <si>
    <t>KT14016</t>
  </si>
  <si>
    <t>SUS SUSPRIYANTO B</t>
  </si>
  <si>
    <t>KT13122</t>
  </si>
  <si>
    <t>ERVAN AGUS H</t>
  </si>
  <si>
    <t>KT13099</t>
  </si>
  <si>
    <t>ANGGA YULIANTO Y</t>
  </si>
  <si>
    <t>KT16009</t>
  </si>
  <si>
    <t>ASRI PRAWIBOWO</t>
  </si>
  <si>
    <t>KT16012</t>
  </si>
  <si>
    <t>RISAL SETYO MUNANDAR</t>
  </si>
  <si>
    <t>KA11082</t>
  </si>
  <si>
    <t>DWI ARIPIN</t>
  </si>
  <si>
    <t>KT17050</t>
  </si>
  <si>
    <t>BUDI HARIYANTO</t>
  </si>
  <si>
    <t>DAVID DARUSSALAM</t>
  </si>
  <si>
    <t>KT17027</t>
  </si>
  <si>
    <t>IMAM SAIFUDIN</t>
  </si>
  <si>
    <t>KT17052</t>
  </si>
  <si>
    <t>MUGI</t>
  </si>
  <si>
    <t>KT13041</t>
  </si>
  <si>
    <t>M. AGUS TRIYONO</t>
  </si>
  <si>
    <t>KC18009</t>
  </si>
  <si>
    <t>GEMBONG WICAKSONO</t>
  </si>
  <si>
    <t>KC18011</t>
  </si>
  <si>
    <t>AHMAD FAUZI</t>
  </si>
  <si>
    <t>KC18010</t>
  </si>
  <si>
    <t>JUNAIDI EFENDI</t>
  </si>
  <si>
    <t>KC18004</t>
  </si>
  <si>
    <t>KR15038</t>
  </si>
  <si>
    <t>BENNY SASTRA</t>
  </si>
  <si>
    <t>KR17022</t>
  </si>
  <si>
    <t>KHOIRIL IMAM</t>
  </si>
  <si>
    <t>KE18007</t>
  </si>
  <si>
    <t>PRASETYO</t>
  </si>
  <si>
    <t>KE18008</t>
  </si>
  <si>
    <t>DENDI HERIANSYAH</t>
  </si>
  <si>
    <t>KT17055</t>
  </si>
  <si>
    <t>FAZRI ANOOR</t>
  </si>
  <si>
    <t>YUDI LESTARI</t>
  </si>
  <si>
    <t>KT13011</t>
  </si>
  <si>
    <t>PRASTIONO</t>
  </si>
  <si>
    <t>KT17020</t>
  </si>
  <si>
    <t>RUDYANNOR BADRIANSYAH</t>
  </si>
  <si>
    <t>SECT. HEAD REGREADING</t>
  </si>
  <si>
    <t>KA05006</t>
  </si>
  <si>
    <t>JASMANI</t>
  </si>
  <si>
    <t>GL REGREADING</t>
  </si>
  <si>
    <t>KA13025</t>
  </si>
  <si>
    <t>SUDI RAHARJO</t>
  </si>
  <si>
    <t>KA17008</t>
  </si>
  <si>
    <t>JOHAN SANTOSO</t>
  </si>
  <si>
    <t>KB17063</t>
  </si>
  <si>
    <t>3301211103870008</t>
  </si>
  <si>
    <t>YUNUS KARORIA</t>
  </si>
  <si>
    <t>KM17017</t>
  </si>
  <si>
    <t>6402030207750004</t>
  </si>
  <si>
    <t>ANDIKA PUTRA</t>
  </si>
  <si>
    <t>KB17129</t>
  </si>
  <si>
    <t>1605151108920007</t>
  </si>
  <si>
    <t>ADI MUSPIKA</t>
  </si>
  <si>
    <t>KA13027</t>
  </si>
  <si>
    <t>6303071404840002</t>
  </si>
  <si>
    <t>YIMMI RUDIANTO SIMANJUNTAK</t>
  </si>
  <si>
    <t>KA18002</t>
  </si>
  <si>
    <t>M. ILHAM SEPTIAN T.C</t>
  </si>
  <si>
    <t>KB18039</t>
  </si>
  <si>
    <t>KB13021</t>
  </si>
  <si>
    <t>RONIATUN</t>
  </si>
  <si>
    <t>KT16016</t>
  </si>
  <si>
    <t>INC-001</t>
  </si>
  <si>
    <t>INC-002</t>
  </si>
  <si>
    <t>INC-049</t>
  </si>
  <si>
    <t>INC-003</t>
  </si>
  <si>
    <t>INC-473</t>
  </si>
  <si>
    <t>INC-474</t>
  </si>
  <si>
    <t>INC-475</t>
  </si>
  <si>
    <t>INC-370</t>
  </si>
  <si>
    <t>INC-476</t>
  </si>
  <si>
    <t>INC-477</t>
  </si>
  <si>
    <t>INC-478</t>
  </si>
  <si>
    <t>INC-479</t>
  </si>
  <si>
    <t>INC-490</t>
  </si>
  <si>
    <t>INC-480</t>
  </si>
  <si>
    <t>INC-481</t>
  </si>
  <si>
    <t>INC-482</t>
  </si>
  <si>
    <t>INC-483</t>
  </si>
  <si>
    <t>INC-484</t>
  </si>
  <si>
    <t>INC-485</t>
  </si>
  <si>
    <t>INC-486</t>
  </si>
  <si>
    <t>INC-487</t>
  </si>
  <si>
    <t>INC-175</t>
  </si>
  <si>
    <t>INC-412</t>
  </si>
  <si>
    <t>INC-301</t>
  </si>
  <si>
    <t>INC-156</t>
  </si>
  <si>
    <t>INC-044</t>
  </si>
  <si>
    <t>INC-373</t>
  </si>
  <si>
    <t>INC-178</t>
  </si>
  <si>
    <t>INC-030</t>
  </si>
  <si>
    <t>INC-265</t>
  </si>
  <si>
    <t>INC-366</t>
  </si>
  <si>
    <t>INC-416</t>
  </si>
  <si>
    <t>INC-132</t>
  </si>
  <si>
    <t>INC-191</t>
  </si>
  <si>
    <t>INC-260</t>
  </si>
  <si>
    <t>INC-244</t>
  </si>
  <si>
    <t>INC-243</t>
  </si>
  <si>
    <t>INC-461</t>
  </si>
  <si>
    <t>INC-362</t>
  </si>
  <si>
    <t>INC-256</t>
  </si>
  <si>
    <t>INC-027</t>
  </si>
  <si>
    <t>INC-404</t>
  </si>
  <si>
    <t>INC-401</t>
  </si>
  <si>
    <t>INC-280</t>
  </si>
  <si>
    <t>INC-197</t>
  </si>
  <si>
    <t>INC-206</t>
  </si>
  <si>
    <t>INC-106</t>
  </si>
  <si>
    <t>INC-140</t>
  </si>
  <si>
    <t>INC-320</t>
  </si>
  <si>
    <t>INC-232</t>
  </si>
  <si>
    <t>INC-488</t>
  </si>
  <si>
    <t>INC-035</t>
  </si>
  <si>
    <t>INC-107</t>
  </si>
  <si>
    <t>INC-063</t>
  </si>
  <si>
    <t>INC-212</t>
  </si>
  <si>
    <t>INC-151</t>
  </si>
  <si>
    <t>INC-285</t>
  </si>
  <si>
    <t>INC-409</t>
  </si>
  <si>
    <t>INC-008</t>
  </si>
  <si>
    <t>INC-253</t>
  </si>
  <si>
    <t>INC-340</t>
  </si>
  <si>
    <t>INC-325</t>
  </si>
  <si>
    <t>INC-346</t>
  </si>
  <si>
    <t>INC-028</t>
  </si>
  <si>
    <t>INC-379</t>
  </si>
  <si>
    <t>INC-331</t>
  </si>
  <si>
    <t>INC-064</t>
  </si>
  <si>
    <t>INC-073</t>
  </si>
  <si>
    <t>INC-361</t>
  </si>
  <si>
    <t>INC-084</t>
  </si>
  <si>
    <t>INC-079</t>
  </si>
  <si>
    <t>INC-247</t>
  </si>
  <si>
    <t>INC-252</t>
  </si>
  <si>
    <t>INC-245</t>
  </si>
  <si>
    <t>INC-038</t>
  </si>
  <si>
    <t>INC-207</t>
  </si>
  <si>
    <t>INC-034</t>
  </si>
  <si>
    <t>INC-080</t>
  </si>
  <si>
    <t>INC-134</t>
  </si>
  <si>
    <t>INC-085</t>
  </si>
  <si>
    <t>INC-113</t>
  </si>
  <si>
    <t>INC-055</t>
  </si>
  <si>
    <t>INC-323</t>
  </si>
  <si>
    <t>INC-155</t>
  </si>
  <si>
    <t>INC-118</t>
  </si>
  <si>
    <t>INC-343</t>
  </si>
  <si>
    <t>INC-345</t>
  </si>
  <si>
    <t>INC-293</t>
  </si>
  <si>
    <t>INC-119</t>
  </si>
  <si>
    <t>INC-347</t>
  </si>
  <si>
    <t>INC-097</t>
  </si>
  <si>
    <t>INC-126</t>
  </si>
  <si>
    <t>INC-352</t>
  </si>
  <si>
    <t>INC-282</t>
  </si>
  <si>
    <t>INC-184</t>
  </si>
  <si>
    <t>INC-088</t>
  </si>
  <si>
    <t>INC-121</t>
  </si>
  <si>
    <t>INC-275</t>
  </si>
  <si>
    <t>INC-315</t>
  </si>
  <si>
    <t>INC-117</t>
  </si>
  <si>
    <t>INC-074</t>
  </si>
  <si>
    <t>INC-432</t>
  </si>
  <si>
    <t>INC-321</t>
  </si>
  <si>
    <t>INC-348</t>
  </si>
  <si>
    <t>INC-304</t>
  </si>
  <si>
    <t>INC-354</t>
  </si>
  <si>
    <t>INC-396</t>
  </si>
  <si>
    <t>INC-407</t>
  </si>
  <si>
    <t>INC-125</t>
  </si>
  <si>
    <t>INC-022</t>
  </si>
  <si>
    <t>INC-150</t>
  </si>
  <si>
    <t>INC-220</t>
  </si>
  <si>
    <t>INC-299</t>
  </si>
  <si>
    <t>INC-227</t>
  </si>
  <si>
    <t>INC-375</t>
  </si>
  <si>
    <t>INC-198</t>
  </si>
  <si>
    <t>INC-025</t>
  </si>
  <si>
    <t>INC-148</t>
  </si>
  <si>
    <t>INC-311</t>
  </si>
  <si>
    <t>INC-264</t>
  </si>
  <si>
    <t>INC-017</t>
  </si>
  <si>
    <t>INC-472</t>
  </si>
  <si>
    <t>INC-090</t>
  </si>
  <si>
    <t>INC-166</t>
  </si>
  <si>
    <t>INC-236</t>
  </si>
  <si>
    <t>INC-442</t>
  </si>
  <si>
    <t>INC-181</t>
  </si>
  <si>
    <t>INC-393</t>
  </si>
  <si>
    <t>INC-276</t>
  </si>
  <si>
    <t>INC-469</t>
  </si>
  <si>
    <t>INC-160</t>
  </si>
  <si>
    <t>INC-039</t>
  </si>
  <si>
    <t>INC-053</t>
  </si>
  <si>
    <t>INC-100</t>
  </si>
  <si>
    <t>INC-193</t>
  </si>
  <si>
    <t>INC-210</t>
  </si>
  <si>
    <t>INC-336</t>
  </si>
  <si>
    <t>INC-011</t>
  </si>
  <si>
    <t>INC-016</t>
  </si>
  <si>
    <t>INC-355</t>
  </si>
  <si>
    <t>INC-089</t>
  </si>
  <si>
    <t>INC-277</t>
  </si>
  <si>
    <t>INC-384</t>
  </si>
  <si>
    <t>INC-142</t>
  </si>
  <si>
    <t>INC-427</t>
  </si>
  <si>
    <t>INC-278</t>
  </si>
  <si>
    <t>INC-471</t>
  </si>
  <si>
    <t>INC-284</t>
  </si>
  <si>
    <t>INC-448</t>
  </si>
  <si>
    <t>INC-467</t>
  </si>
  <si>
    <t>INC-083</t>
  </si>
  <si>
    <t>INC-440</t>
  </si>
  <si>
    <t>INC-274</t>
  </si>
  <si>
    <t>INC-235</t>
  </si>
  <si>
    <t>INC-167</t>
  </si>
  <si>
    <t>INC-065</t>
  </si>
  <si>
    <t>INC-052</t>
  </si>
  <si>
    <t>INC-159</t>
  </si>
  <si>
    <t>INC-114</t>
  </si>
  <si>
    <t>INC-031</t>
  </si>
  <si>
    <t>INC-376</t>
  </si>
  <si>
    <t>INC-190</t>
  </si>
  <si>
    <t>INC-449</t>
  </si>
  <si>
    <t>INC-141</t>
  </si>
  <si>
    <t>INC-095</t>
  </si>
  <si>
    <t>INC-251</t>
  </si>
  <si>
    <t>INC-255</t>
  </si>
  <si>
    <t>INC-305</t>
  </si>
  <si>
    <t>INC-109</t>
  </si>
  <si>
    <t>INC-314</t>
  </si>
  <si>
    <t>INC-092</t>
  </si>
  <si>
    <t>INC-161</t>
  </si>
  <si>
    <t>INC-266</t>
  </si>
  <si>
    <t>INC-372</t>
  </si>
  <si>
    <t>INC-093</t>
  </si>
  <si>
    <t>INC-308</t>
  </si>
  <si>
    <t>INC-101</t>
  </si>
  <si>
    <t>INC-382</t>
  </si>
  <si>
    <t>INC-024</t>
  </si>
  <si>
    <t>INC-403</t>
  </si>
  <si>
    <t>INC-091</t>
  </si>
  <si>
    <t>INC-436</t>
  </si>
  <si>
    <t>INC-062</t>
  </si>
  <si>
    <t>INC-217</t>
  </si>
  <si>
    <t>INC-169</t>
  </si>
  <si>
    <t>INC-060</t>
  </si>
  <si>
    <t>INC-131</t>
  </si>
  <si>
    <t>INC-068</t>
  </si>
  <si>
    <t>INC-369</t>
  </si>
  <si>
    <t>INC-047</t>
  </si>
  <si>
    <t>INC-307</t>
  </si>
  <si>
    <t>INC-287</t>
  </si>
  <si>
    <t>INC-188</t>
  </si>
  <si>
    <t>INC-112</t>
  </si>
  <si>
    <t>INC-445</t>
  </si>
  <si>
    <t>INC-329</t>
  </si>
  <si>
    <t>INC-014</t>
  </si>
  <si>
    <t>INC-144</t>
  </si>
  <si>
    <t>INC-419</t>
  </si>
  <si>
    <t>INC-225</t>
  </si>
  <si>
    <t>INC-076</t>
  </si>
  <si>
    <t>INC-018</t>
  </si>
  <si>
    <t>INC-374</t>
  </si>
  <si>
    <t>INC-202</t>
  </si>
  <si>
    <t>INC-261</t>
  </si>
  <si>
    <t>INC-067</t>
  </si>
  <si>
    <t>INC-172</t>
  </si>
  <si>
    <t>INC-433</t>
  </si>
  <si>
    <t>INC-290</t>
  </si>
  <si>
    <t>INC-005</t>
  </si>
  <si>
    <t>INC-199</t>
  </si>
  <si>
    <t>INC-423</t>
  </si>
  <si>
    <t>INC-288</t>
  </si>
  <si>
    <t>INC-421</t>
  </si>
  <si>
    <t>INC-408</t>
  </si>
  <si>
    <t>INC-173</t>
  </si>
  <si>
    <t>INC-037</t>
  </si>
  <si>
    <t>INC-234</t>
  </si>
  <si>
    <t>INC-465</t>
  </si>
  <si>
    <t>INC-387</t>
  </si>
  <si>
    <t>INC-048</t>
  </si>
  <si>
    <t>INC-273</t>
  </si>
  <si>
    <t>INC-111</t>
  </si>
  <si>
    <t>INC-457</t>
  </si>
  <si>
    <t>INC-443</t>
  </si>
  <si>
    <t>INC-020</t>
  </si>
  <si>
    <t>INC-295</t>
  </si>
  <si>
    <t>INC-309</t>
  </si>
  <si>
    <t>INC-296</t>
  </si>
  <si>
    <t>INC-353</t>
  </si>
  <si>
    <t>INC-281</t>
  </si>
  <si>
    <t>INC-164</t>
  </si>
  <si>
    <t>INC-451</t>
  </si>
  <si>
    <t>INC-146</t>
  </si>
  <si>
    <t>INC-248</t>
  </si>
  <si>
    <t>INC-229</t>
  </si>
  <si>
    <t>INC-334</t>
  </si>
  <si>
    <t>INC-205</t>
  </si>
  <si>
    <t>INC-009</t>
  </si>
  <si>
    <t>INC-358</t>
  </si>
  <si>
    <t>INC-425</t>
  </si>
  <si>
    <t>INC-297</t>
  </si>
  <si>
    <t>INC-075</t>
  </si>
  <si>
    <t>INC-318</t>
  </si>
  <si>
    <t>INC-177</t>
  </si>
  <si>
    <t>INC-043</t>
  </si>
  <si>
    <t>INC-422</t>
  </si>
  <si>
    <t>INC-099</t>
  </si>
  <si>
    <t>INC-365</t>
  </si>
  <si>
    <t>INC-359</t>
  </si>
  <si>
    <t>INC-242</t>
  </si>
  <si>
    <t>INC-434</t>
  </si>
  <si>
    <t>INC-312</t>
  </si>
  <si>
    <t>INC-300</t>
  </si>
  <si>
    <t>INC-200</t>
  </si>
  <si>
    <t>INC-302</t>
  </si>
  <si>
    <t>INC-378</t>
  </si>
  <si>
    <t>INC-430</t>
  </si>
  <si>
    <t>INC-463</t>
  </si>
  <si>
    <t>INC-054</t>
  </si>
  <si>
    <t>INC-158</t>
  </si>
  <si>
    <t>INC-179</t>
  </si>
  <si>
    <t>INC-012</t>
  </si>
  <si>
    <t>INC-023</t>
  </si>
  <si>
    <t>INC-240</t>
  </si>
  <si>
    <t>INC-455</t>
  </si>
  <si>
    <t>INC-056</t>
  </si>
  <si>
    <t>INC-066</t>
  </si>
  <si>
    <t>INC-147</t>
  </si>
  <si>
    <t>INC-162</t>
  </si>
  <si>
    <t>INC-363</t>
  </si>
  <si>
    <t>INC-171</t>
  </si>
  <si>
    <t>INC-194</t>
  </si>
  <si>
    <t>INC-420</t>
  </si>
  <si>
    <t>INC-310</t>
  </si>
  <si>
    <t>INC-029</t>
  </si>
  <si>
    <t>INC-013</t>
  </si>
  <si>
    <t>INC-214</t>
  </si>
  <si>
    <t>INC-026</t>
  </si>
  <si>
    <t>INC-176</t>
  </si>
  <si>
    <t>INC-230</t>
  </si>
  <si>
    <t>INC-267</t>
  </si>
  <si>
    <t>INC-381</t>
  </si>
  <si>
    <t>INC-115</t>
  </si>
  <si>
    <t>INC-458</t>
  </si>
  <si>
    <t>INC-446</t>
  </si>
  <si>
    <t>INC-120</t>
  </si>
  <si>
    <t>INC-152</t>
  </si>
  <si>
    <t>INC-464</t>
  </si>
  <si>
    <t>INC-262</t>
  </si>
  <si>
    <t>INC-211</t>
  </si>
  <si>
    <t>INC-069</t>
  </si>
  <si>
    <t>INC-390</t>
  </si>
  <si>
    <t>INC-195</t>
  </si>
  <si>
    <t>INC-154</t>
  </si>
  <si>
    <t>INC-187</t>
  </si>
  <si>
    <t>INC-388</t>
  </si>
  <si>
    <t>INC-339</t>
  </si>
  <si>
    <t>INC-411</t>
  </si>
  <si>
    <t>INC-400</t>
  </si>
  <si>
    <t>INC-104</t>
  </si>
  <si>
    <t>INC-082</t>
  </si>
  <si>
    <t>INC-450</t>
  </si>
  <si>
    <t>INC-213</t>
  </si>
  <si>
    <t>INC-096</t>
  </si>
  <si>
    <t>INC-094</t>
  </si>
  <si>
    <t>INC-349</t>
  </si>
  <si>
    <t>INC-231</t>
  </si>
  <si>
    <t>INC-239</t>
  </si>
  <si>
    <t>INC-139</t>
  </si>
  <si>
    <t>INC-157</t>
  </si>
  <si>
    <t>INC-426</t>
  </si>
  <si>
    <t>INC-007</t>
  </si>
  <si>
    <t>INC-124</t>
  </si>
  <si>
    <t>INC-128</t>
  </si>
  <si>
    <t>INC-204</t>
  </si>
  <si>
    <t>INC-046</t>
  </si>
  <si>
    <t>INC-129</t>
  </si>
  <si>
    <t>INC-269</t>
  </si>
  <si>
    <t>INC-103</t>
  </si>
  <si>
    <t>INC-208</t>
  </si>
  <si>
    <t>INC-333</t>
  </si>
  <si>
    <t>INC-257</t>
  </si>
  <si>
    <t>INC-335</t>
  </si>
  <si>
    <t>INC-342</t>
  </si>
  <si>
    <t>INC-238</t>
  </si>
  <si>
    <t>INC-006</t>
  </si>
  <si>
    <t>INC-042</t>
  </si>
  <si>
    <t>INC-051</t>
  </si>
  <si>
    <t>INC-058</t>
  </si>
  <si>
    <t>INC-050</t>
  </si>
  <si>
    <t>INC-444</t>
  </si>
  <si>
    <t>INC-137</t>
  </si>
  <si>
    <t>INC-319</t>
  </si>
  <si>
    <t>INC-219</t>
  </si>
  <si>
    <t>INC-081</t>
  </si>
  <si>
    <t>INC-045</t>
  </si>
  <si>
    <t>INC-470</t>
  </si>
  <si>
    <t>INC-105</t>
  </si>
  <si>
    <t>INC-123</t>
  </si>
  <si>
    <t>INC-138</t>
  </si>
  <si>
    <t>INC-357</t>
  </si>
  <si>
    <t>INC-415</t>
  </si>
  <si>
    <t>INC-233</t>
  </si>
  <si>
    <t>INC-222</t>
  </si>
  <si>
    <t>INC-298</t>
  </si>
  <si>
    <t>INC-410</t>
  </si>
  <si>
    <t>INC-398</t>
  </si>
  <si>
    <t>INC-437</t>
  </si>
  <si>
    <t>INC-367</t>
  </si>
  <si>
    <t>INC-360</t>
  </si>
  <si>
    <t>INC-237</t>
  </si>
  <si>
    <t>INC-218</t>
  </si>
  <si>
    <t>INC-428</t>
  </si>
  <si>
    <t>INC-306</t>
  </si>
  <si>
    <t>INC-439</t>
  </si>
  <si>
    <t>INC-143</t>
  </si>
  <si>
    <t>INC-201</t>
  </si>
  <si>
    <t>INC-072</t>
  </si>
  <si>
    <t>INC-032</t>
  </si>
  <si>
    <t>INC-356</t>
  </si>
  <si>
    <t>INC-351</t>
  </si>
  <si>
    <t>INC-337</t>
  </si>
  <si>
    <t>INC-228</t>
  </si>
  <si>
    <t>INC-460</t>
  </si>
  <si>
    <t>INC-180</t>
  </si>
  <si>
    <t>INC-322</t>
  </si>
  <si>
    <t>INC-077</t>
  </si>
  <si>
    <t>INC-258</t>
  </si>
  <si>
    <t>INC-163</t>
  </si>
  <si>
    <t>INC-371</t>
  </si>
  <si>
    <t>INC-380</t>
  </si>
  <si>
    <t>INC-418</t>
  </si>
  <si>
    <t>INC-196</t>
  </si>
  <si>
    <t>INC-303</t>
  </si>
  <si>
    <t>INC-283</t>
  </si>
  <si>
    <t>INC-316</t>
  </si>
  <si>
    <t>INC-221</t>
  </si>
  <si>
    <t>INC-040</t>
  </si>
  <si>
    <t>INC-192</t>
  </si>
  <si>
    <t>INC-289</t>
  </si>
  <si>
    <t>INC-286</t>
  </si>
  <si>
    <t>INC-344</t>
  </si>
  <si>
    <t>INC-168</t>
  </si>
  <si>
    <t>INC-389</t>
  </si>
  <si>
    <t>INC-250</t>
  </si>
  <si>
    <t>INC-332</t>
  </si>
  <si>
    <t>INC-116</t>
  </si>
  <si>
    <t>INC-326</t>
  </si>
  <si>
    <t>INC-145</t>
  </si>
  <si>
    <t>INC-127</t>
  </si>
  <si>
    <t>INC-136</t>
  </si>
  <si>
    <t>INC-441</t>
  </si>
  <si>
    <t>INC-263</t>
  </si>
  <si>
    <t>INC-391</t>
  </si>
  <si>
    <t>INC-108</t>
  </si>
  <si>
    <t>INC-402</t>
  </si>
  <si>
    <t>INC-405</t>
  </si>
  <si>
    <t>INC-059</t>
  </si>
  <si>
    <t>INC-395</t>
  </si>
  <si>
    <t>INC-254</t>
  </si>
  <si>
    <t>INC-226</t>
  </si>
  <si>
    <t>INC-209</t>
  </si>
  <si>
    <t>INC-241</t>
  </si>
  <si>
    <t>INC-086</t>
  </si>
  <si>
    <t>INC-313</t>
  </si>
  <si>
    <t>INC-259</t>
  </si>
  <si>
    <t>INC-317</t>
  </si>
  <si>
    <t>INC-324</t>
  </si>
  <si>
    <t>INC-435</t>
  </si>
  <si>
    <t>INC-010</t>
  </si>
  <si>
    <t>INC-246</t>
  </si>
  <si>
    <t>INC-133</t>
  </si>
  <si>
    <t>INC-399</t>
  </si>
  <si>
    <t>INC-456</t>
  </si>
  <si>
    <t>INC-397</t>
  </si>
  <si>
    <t>INC-368</t>
  </si>
  <si>
    <t>INC-291</t>
  </si>
  <si>
    <t>INC-294</t>
  </si>
  <si>
    <t>INC-186</t>
  </si>
  <si>
    <t>INC-087</t>
  </si>
  <si>
    <t>INC-249</t>
  </si>
  <si>
    <t>INC-098</t>
  </si>
  <si>
    <t>INC-272</t>
  </si>
  <si>
    <t>INC-406</t>
  </si>
  <si>
    <t>INC-070</t>
  </si>
  <si>
    <t>INC-468</t>
  </si>
  <si>
    <t>INC-385</t>
  </si>
  <si>
    <t>INC-328</t>
  </si>
  <si>
    <t>INC-540</t>
  </si>
  <si>
    <t>INC-270</t>
  </si>
  <si>
    <t>INC-021</t>
  </si>
  <si>
    <t>INC-110</t>
  </si>
  <si>
    <t>INC-350</t>
  </si>
  <si>
    <t>INC-338</t>
  </si>
  <si>
    <t>INC-061</t>
  </si>
  <si>
    <t>INC-341</t>
  </si>
  <si>
    <t>INC-364</t>
  </si>
  <si>
    <t>INC-041</t>
  </si>
  <si>
    <t>INC-394</t>
  </si>
  <si>
    <t>INC-102</t>
  </si>
  <si>
    <t>INC-431</t>
  </si>
  <si>
    <t>INC-466</t>
  </si>
  <si>
    <t>INC-224</t>
  </si>
  <si>
    <t>INC-462</t>
  </si>
  <si>
    <t>INC-377</t>
  </si>
  <si>
    <t>INC-170</t>
  </si>
  <si>
    <t>INC-203</t>
  </si>
  <si>
    <t>INC-327</t>
  </si>
  <si>
    <t>INC-271</t>
  </si>
  <si>
    <t>INC-165</t>
  </si>
  <si>
    <t>INC-453</t>
  </si>
  <si>
    <t>INC-279</t>
  </si>
  <si>
    <t>INC-454</t>
  </si>
  <si>
    <t>INC-183</t>
  </si>
  <si>
    <t>INC-135</t>
  </si>
  <si>
    <t>INC-122</t>
  </si>
  <si>
    <t>INC-057</t>
  </si>
  <si>
    <t>INC-383</t>
  </si>
  <si>
    <t>INC-223</t>
  </si>
  <si>
    <t>INC-071</t>
  </si>
  <si>
    <t>INC-189</t>
  </si>
  <si>
    <t>INC-015</t>
  </si>
  <si>
    <t>INC-019</t>
  </si>
  <si>
    <t>INC-268</t>
  </si>
  <si>
    <t>INC-174</t>
  </si>
  <si>
    <t>INC-413</t>
  </si>
  <si>
    <t>INC-153</t>
  </si>
  <si>
    <t>INC-292</t>
  </si>
  <si>
    <t>INC-182</t>
  </si>
  <si>
    <t>INC-033</t>
  </si>
  <si>
    <t>INC-036</t>
  </si>
  <si>
    <t>INC-215</t>
  </si>
  <si>
    <t>INC-414</t>
  </si>
  <si>
    <t>INC-424</t>
  </si>
  <si>
    <t>INC-438</t>
  </si>
  <si>
    <t>INC-392</t>
  </si>
  <si>
    <t>INC-447</t>
  </si>
  <si>
    <t>INC-429</t>
  </si>
  <si>
    <t>INC-459</t>
  </si>
  <si>
    <t>INC-149</t>
  </si>
  <si>
    <t>INC-130</t>
  </si>
  <si>
    <t>INC-185</t>
  </si>
  <si>
    <t>INC-330</t>
  </si>
  <si>
    <t>INC-216</t>
  </si>
  <si>
    <t>INC-452</t>
  </si>
  <si>
    <t>INC-078</t>
  </si>
  <si>
    <t>INC-491</t>
  </si>
  <si>
    <t>INC-492</t>
  </si>
  <si>
    <t>INC-493</t>
  </si>
  <si>
    <t>INC-494</t>
  </si>
  <si>
    <t>INC-495</t>
  </si>
  <si>
    <t>INC-496</t>
  </si>
  <si>
    <t>INC-497</t>
  </si>
  <si>
    <t>INC-498</t>
  </si>
  <si>
    <t>INC-499</t>
  </si>
  <si>
    <t>INC-500</t>
  </si>
  <si>
    <t>INC-501</t>
  </si>
  <si>
    <t>INC-502</t>
  </si>
  <si>
    <t>INC-503</t>
  </si>
  <si>
    <t>INC-504</t>
  </si>
  <si>
    <t>INC-505</t>
  </si>
  <si>
    <t>INC-506</t>
  </si>
  <si>
    <t>INC-507</t>
  </si>
  <si>
    <t>INC-508</t>
  </si>
  <si>
    <t>INC-509</t>
  </si>
  <si>
    <t>INC-510</t>
  </si>
  <si>
    <t>INC-511</t>
  </si>
  <si>
    <t>INC-512</t>
  </si>
  <si>
    <t>INC-513</t>
  </si>
  <si>
    <t>INC-514</t>
  </si>
  <si>
    <t>INC-515</t>
  </si>
  <si>
    <t>INC-516</t>
  </si>
  <si>
    <t>INC-517</t>
  </si>
  <si>
    <t>INC-518</t>
  </si>
  <si>
    <t>INC-527</t>
  </si>
  <si>
    <t>INC-531</t>
  </si>
  <si>
    <t>INC-532</t>
  </si>
  <si>
    <t>INC-519</t>
  </si>
  <si>
    <t>INC-520</t>
  </si>
  <si>
    <t>INC-521</t>
  </si>
  <si>
    <t>INC-522</t>
  </si>
  <si>
    <t>INC-523</t>
  </si>
  <si>
    <t>INC-524</t>
  </si>
  <si>
    <t>INC-525</t>
  </si>
  <si>
    <t>INC-526</t>
  </si>
  <si>
    <t>INC-528</t>
  </si>
  <si>
    <t>INC-529</t>
  </si>
  <si>
    <t>INC-530</t>
  </si>
  <si>
    <t>INC-533</t>
  </si>
  <si>
    <t>INC-534</t>
  </si>
  <si>
    <t>INC-535</t>
  </si>
  <si>
    <t>INC-536</t>
  </si>
  <si>
    <t>INC-537</t>
  </si>
  <si>
    <t>INC-538</t>
  </si>
  <si>
    <t>INC-539</t>
  </si>
  <si>
    <t>INC-541</t>
  </si>
  <si>
    <t>PW 140</t>
  </si>
  <si>
    <t>HD 465</t>
  </si>
  <si>
    <t>SC P360 - SC P410 A</t>
  </si>
  <si>
    <t>GD CAT 14M3</t>
  </si>
  <si>
    <t>MANITOU (SIO)</t>
  </si>
  <si>
    <t>LOWBOY FH 16</t>
  </si>
  <si>
    <t>LOWBOY FH16</t>
  </si>
  <si>
    <t>SC P410 A/M</t>
  </si>
  <si>
    <t>MOBILE CRANE KLS 2</t>
  </si>
  <si>
    <t>CRANE TRUCK</t>
  </si>
  <si>
    <t>PC 300 - PC 800</t>
  </si>
  <si>
    <t>TELEHANDLER (SIO)</t>
  </si>
  <si>
    <t>SC P380</t>
  </si>
  <si>
    <t>VOLVO G 220</t>
  </si>
  <si>
    <t>SC 360, SC P410 A</t>
  </si>
  <si>
    <t>VOLVO BM A40</t>
  </si>
  <si>
    <t>TZ A520</t>
  </si>
  <si>
    <t>SC P380, SC P410 A/M</t>
  </si>
  <si>
    <t>VOLVO BM A 40 D</t>
  </si>
  <si>
    <t>DR 245</t>
  </si>
  <si>
    <t>SC 360</t>
  </si>
  <si>
    <t>WA 500</t>
  </si>
  <si>
    <t>VOLVO G 970</t>
  </si>
  <si>
    <t>VOLVO FH 16</t>
  </si>
  <si>
    <t>SC R580</t>
  </si>
  <si>
    <t xml:space="preserve">QUESTER </t>
  </si>
  <si>
    <t>VOLVO G970</t>
  </si>
  <si>
    <t>VOLVO 200</t>
  </si>
  <si>
    <t>VOLVO 970</t>
  </si>
  <si>
    <t>NISSAN CWE 370 R</t>
  </si>
  <si>
    <t>SC P360 - SC P460 A/M</t>
  </si>
  <si>
    <t>FMX 480</t>
  </si>
  <si>
    <t>SC P460</t>
  </si>
  <si>
    <t>VOLVO A 40 D</t>
  </si>
  <si>
    <t>PC VOLVO 210</t>
  </si>
  <si>
    <t>PC 200 - PC 800</t>
  </si>
  <si>
    <t>VOLVO A40 D</t>
  </si>
  <si>
    <t>HENDRI ALBERT N.S</t>
  </si>
  <si>
    <t>KB11114</t>
  </si>
  <si>
    <t>SAPTO WAHONO</t>
  </si>
  <si>
    <t>SECTION HEAD</t>
  </si>
  <si>
    <t>ROPINGI</t>
  </si>
  <si>
    <t>KC06025</t>
  </si>
  <si>
    <t>DYLAWANTO EKO S</t>
  </si>
  <si>
    <t>KT17125</t>
  </si>
  <si>
    <t>HANIP STIYANTO</t>
  </si>
  <si>
    <t>PLANT ENGINEER</t>
  </si>
  <si>
    <t>KB12113</t>
  </si>
  <si>
    <t>TEGUH TRI RAHARJO</t>
  </si>
  <si>
    <t>KB09001</t>
  </si>
  <si>
    <t>BUDI RAMBE</t>
  </si>
  <si>
    <t>ANUGRAH AGUNG ADHI P</t>
  </si>
  <si>
    <t>PLANT PLANNER</t>
  </si>
  <si>
    <t>KB11055</t>
  </si>
  <si>
    <t>KT16004</t>
  </si>
  <si>
    <t>DWI HERI S.</t>
  </si>
  <si>
    <t>SSE GL</t>
  </si>
  <si>
    <t>KC07027</t>
  </si>
  <si>
    <t>LUTHFI ASSHIDIQI</t>
  </si>
  <si>
    <t>TYRE GL</t>
  </si>
  <si>
    <t>KB17140</t>
  </si>
  <si>
    <t>HERI MULYONO</t>
  </si>
  <si>
    <t>TRACK GL</t>
  </si>
  <si>
    <t>KB13191</t>
  </si>
  <si>
    <t>BAYU ANWARI</t>
  </si>
  <si>
    <t>KA16001</t>
  </si>
  <si>
    <t>PARYONO</t>
  </si>
  <si>
    <t>KB09051</t>
  </si>
  <si>
    <t>AHMAD IRFANGI</t>
  </si>
  <si>
    <t>KT17132</t>
  </si>
  <si>
    <t>TARMUJI</t>
  </si>
  <si>
    <t>WHEEL GL</t>
  </si>
  <si>
    <t>KA13006</t>
  </si>
  <si>
    <t>M. AGENG</t>
  </si>
  <si>
    <t>KB17155</t>
  </si>
  <si>
    <t>RONI HARIYANTO</t>
  </si>
  <si>
    <t>KK19028</t>
  </si>
  <si>
    <t>SUKINO</t>
  </si>
  <si>
    <t>KA13003</t>
  </si>
  <si>
    <t>FERRY PAHLEVI</t>
  </si>
  <si>
    <t>GL SSE</t>
  </si>
  <si>
    <t>KM17032</t>
  </si>
  <si>
    <t>M.RIZKY</t>
  </si>
  <si>
    <t>KB11101</t>
  </si>
  <si>
    <t>LILIK RUBIANTO</t>
  </si>
  <si>
    <t>KA13020</t>
  </si>
  <si>
    <t>FAESAL FAJAR</t>
  </si>
  <si>
    <t>KB17049</t>
  </si>
  <si>
    <t>M.RUBAY</t>
  </si>
  <si>
    <t>KB10084</t>
  </si>
  <si>
    <t>ADI TRI RETNO UTOMO</t>
  </si>
  <si>
    <t>KB17001</t>
  </si>
  <si>
    <t>JONI CHENEDI</t>
  </si>
  <si>
    <t>KB12118</t>
  </si>
  <si>
    <t>MUHAMMAD HAMKA</t>
  </si>
  <si>
    <t>KB17061</t>
  </si>
  <si>
    <t>ROBI HANGGARA</t>
  </si>
  <si>
    <t>KB17103</t>
  </si>
  <si>
    <t>M.AFANDI</t>
  </si>
  <si>
    <t>KB14015</t>
  </si>
  <si>
    <t>RIDO ALINO</t>
  </si>
  <si>
    <t>KC16007</t>
  </si>
  <si>
    <t>ANGGA YUNANDA</t>
  </si>
  <si>
    <t>GL TYRE</t>
  </si>
  <si>
    <t>KA11009</t>
  </si>
  <si>
    <t>TRIYONO</t>
  </si>
  <si>
    <t>WHEEL</t>
  </si>
  <si>
    <t>RUDI SUSANTO</t>
  </si>
  <si>
    <t>GL TRACK</t>
  </si>
  <si>
    <t>KC12061</t>
  </si>
  <si>
    <t>ANDI WIRATMOKO</t>
  </si>
  <si>
    <t>KB17161</t>
  </si>
  <si>
    <t>PRIMA SETIAWAN</t>
  </si>
  <si>
    <t>KT17133</t>
  </si>
  <si>
    <t>HERMANTO</t>
  </si>
  <si>
    <t>KE13024</t>
  </si>
  <si>
    <t>HADIYAL ANAM</t>
  </si>
  <si>
    <t>KL16031</t>
  </si>
  <si>
    <t>IMAM JAZULI</t>
  </si>
  <si>
    <t>KA11003</t>
  </si>
  <si>
    <t>MUHAMMAD TAUFIK S</t>
  </si>
  <si>
    <t>KB11181</t>
  </si>
  <si>
    <t>HASAN SAMSUL BASIR</t>
  </si>
  <si>
    <t>SSE</t>
  </si>
  <si>
    <t>KL16035</t>
  </si>
  <si>
    <t>LISTON HARO</t>
  </si>
  <si>
    <t>TRACK</t>
  </si>
  <si>
    <t>KC09028</t>
  </si>
  <si>
    <t>HANDAKA</t>
  </si>
  <si>
    <t>KC09023</t>
  </si>
  <si>
    <t>EDI SETIONO</t>
  </si>
  <si>
    <t>KC09029</t>
  </si>
  <si>
    <t>APER LAUGUS T</t>
  </si>
  <si>
    <t>KC11040</t>
  </si>
  <si>
    <t>IPA NURCAHYONO</t>
  </si>
  <si>
    <t>KC11094</t>
  </si>
  <si>
    <t>CATUR EKO A</t>
  </si>
  <si>
    <t>KE13004</t>
  </si>
  <si>
    <t>IPANTOI</t>
  </si>
  <si>
    <t>KE13005</t>
  </si>
  <si>
    <t>ANDIK PRASETYA</t>
  </si>
  <si>
    <t>KE13029</t>
  </si>
  <si>
    <t>SURYA WIDODO</t>
  </si>
  <si>
    <t>KL18427</t>
  </si>
  <si>
    <t>TEDUH MAULANA AJI</t>
  </si>
  <si>
    <t>KA07043</t>
  </si>
  <si>
    <t>ACHMAD BAIDUWI</t>
  </si>
  <si>
    <t>KA11006</t>
  </si>
  <si>
    <t>IKHSAN TEGUH SUSILO</t>
  </si>
  <si>
    <t>KA11022</t>
  </si>
  <si>
    <t>FITRI ADI</t>
  </si>
  <si>
    <t>KE13030</t>
  </si>
  <si>
    <t>KE13023</t>
  </si>
  <si>
    <t>FITRIADI</t>
  </si>
  <si>
    <t>KC15018</t>
  </si>
  <si>
    <t>FITRIYANTO</t>
  </si>
  <si>
    <t>KE13031</t>
  </si>
  <si>
    <t>ADY AFRIYAN</t>
  </si>
  <si>
    <t>MEKANIK TRACK</t>
  </si>
  <si>
    <t>KE13027</t>
  </si>
  <si>
    <t>ARIF NOOR RAHMAN</t>
  </si>
  <si>
    <t>KB11029</t>
  </si>
  <si>
    <t>ALIF ARI ERVAN SAPUTRO</t>
  </si>
  <si>
    <t>KE13026</t>
  </si>
  <si>
    <t>FIRMAN NUR IKRAM</t>
  </si>
  <si>
    <t>KK19023</t>
  </si>
  <si>
    <t>DODI ANANIAS SIR</t>
  </si>
  <si>
    <t>KK14025</t>
  </si>
  <si>
    <t>DONNY ICHZAN PRADIGYA</t>
  </si>
  <si>
    <t>KK14026</t>
  </si>
  <si>
    <t>EDI SANTOSO</t>
  </si>
  <si>
    <t>KK14027</t>
  </si>
  <si>
    <t>GHAZALI TAMBUNAN</t>
  </si>
  <si>
    <t>KK14029</t>
  </si>
  <si>
    <t>HARIS SETIAWAN</t>
  </si>
  <si>
    <t>KK14030</t>
  </si>
  <si>
    <t>KAMRANG</t>
  </si>
  <si>
    <t>KK14032</t>
  </si>
  <si>
    <t>RANDI ZAGITA</t>
  </si>
  <si>
    <t>KK14035</t>
  </si>
  <si>
    <t>SATRIAWAN PUTRA FARDANA</t>
  </si>
  <si>
    <t>KK14037</t>
  </si>
  <si>
    <t>WISNU</t>
  </si>
  <si>
    <t>KK14038</t>
  </si>
  <si>
    <t>KL16033</t>
  </si>
  <si>
    <t>ILYAS ALI MAKHRUS</t>
  </si>
  <si>
    <t>KL16032</t>
  </si>
  <si>
    <t>TRI HARJANTO</t>
  </si>
  <si>
    <t>KE13028</t>
  </si>
  <si>
    <t xml:space="preserve">DJOKO IRAWAN </t>
  </si>
  <si>
    <t>KL16030</t>
  </si>
  <si>
    <t>DIDIK PRASTIYO</t>
  </si>
  <si>
    <t>KL16029</t>
  </si>
  <si>
    <t>NURHADI</t>
  </si>
  <si>
    <t>KC08150</t>
  </si>
  <si>
    <t>WILLIYAM AGUS.P</t>
  </si>
  <si>
    <t>KL16036</t>
  </si>
  <si>
    <t>BAMBANG</t>
  </si>
  <si>
    <t>KL16037</t>
  </si>
  <si>
    <t>DIAN ADITYA</t>
  </si>
  <si>
    <t>KL16039</t>
  </si>
  <si>
    <t>FIKRI SAIFULLAH</t>
  </si>
  <si>
    <t>KL16040</t>
  </si>
  <si>
    <t>SABARUDIN</t>
  </si>
  <si>
    <t>3211142109830006</t>
  </si>
  <si>
    <t>IWAN SETYAWAN</t>
  </si>
  <si>
    <t>KL16042</t>
  </si>
  <si>
    <t>MUHAMMAD NURHAMID</t>
  </si>
  <si>
    <t>KL16043</t>
  </si>
  <si>
    <t>MOHAMMAD TRI CAHYONO</t>
  </si>
  <si>
    <t>KL16044</t>
  </si>
  <si>
    <t>KL16045</t>
  </si>
  <si>
    <t>RIKO ARNA APRIDIAN</t>
  </si>
  <si>
    <t>KL16046</t>
  </si>
  <si>
    <t xml:space="preserve">AIDIN SALMAN </t>
  </si>
  <si>
    <t>KK16065</t>
  </si>
  <si>
    <t>BIMA NUGRAHA</t>
  </si>
  <si>
    <t>KK16066</t>
  </si>
  <si>
    <t>DWI PURNOMO</t>
  </si>
  <si>
    <t>KK16067</t>
  </si>
  <si>
    <t>HARIYANTO</t>
  </si>
  <si>
    <t>KK16068</t>
  </si>
  <si>
    <t>MUHAMMAD KHOIRONI</t>
  </si>
  <si>
    <t>KK16069</t>
  </si>
  <si>
    <t>PAISAL TANJUNG</t>
  </si>
  <si>
    <t>KK16070</t>
  </si>
  <si>
    <t>SANDIANTO TANGGULUNGAN</t>
  </si>
  <si>
    <t>KK16071</t>
  </si>
  <si>
    <t>RAMA DONY PAMBUDI</t>
  </si>
  <si>
    <t>KK16075</t>
  </si>
  <si>
    <t>RUDI SAPUTRO</t>
  </si>
  <si>
    <t>KL18126</t>
  </si>
  <si>
    <t>MAD RUMLI</t>
  </si>
  <si>
    <t>KL16079</t>
  </si>
  <si>
    <t>MOHAMMAD ABDUL GHONI</t>
  </si>
  <si>
    <t>MEKANIK SSE</t>
  </si>
  <si>
    <t>KL16080</t>
  </si>
  <si>
    <t>APRI ARIANSAH</t>
  </si>
  <si>
    <t>KL16086</t>
  </si>
  <si>
    <t>SAHID NURRAHMAN</t>
  </si>
  <si>
    <t>KK19026</t>
  </si>
  <si>
    <t>OBBI FERNANDO</t>
  </si>
  <si>
    <t>KL16088</t>
  </si>
  <si>
    <t>ANDI SAPUTRA</t>
  </si>
  <si>
    <t>ISKI PRATAMA</t>
  </si>
  <si>
    <t>KL16090</t>
  </si>
  <si>
    <t>JAJANG HASANUDIN</t>
  </si>
  <si>
    <t>KL16091</t>
  </si>
  <si>
    <t>FAJAR FIRMANSYAH</t>
  </si>
  <si>
    <t>KL16098</t>
  </si>
  <si>
    <t>YOS RISAL ARSAD</t>
  </si>
  <si>
    <t>KL17018</t>
  </si>
  <si>
    <t>KL17063</t>
  </si>
  <si>
    <t>TRI GUNTORO</t>
  </si>
  <si>
    <t>KL17064</t>
  </si>
  <si>
    <t>ARGA PRASETYA</t>
  </si>
  <si>
    <t>KK16073</t>
  </si>
  <si>
    <t>TARDI RUSDIYANTO</t>
  </si>
  <si>
    <t>KL17131</t>
  </si>
  <si>
    <t>MUHAMMAD NAJIULLAH</t>
  </si>
  <si>
    <t>KC10039</t>
  </si>
  <si>
    <t>FAISAL AHMAD RIDHO</t>
  </si>
  <si>
    <t>KL17185</t>
  </si>
  <si>
    <t>AGUNG SETYA BUDI</t>
  </si>
  <si>
    <t>KK17030</t>
  </si>
  <si>
    <t>6408091803980003</t>
  </si>
  <si>
    <t>ANGGA ADI SAPUTRO</t>
  </si>
  <si>
    <t>KK17031</t>
  </si>
  <si>
    <t>HARWAN</t>
  </si>
  <si>
    <t>KK17032</t>
  </si>
  <si>
    <t>HENDRI WAHYUDI</t>
  </si>
  <si>
    <t>KK17033</t>
  </si>
  <si>
    <t>M.FATUR TRI NUGROHO</t>
  </si>
  <si>
    <t>KK17034</t>
  </si>
  <si>
    <t>M. FERRY</t>
  </si>
  <si>
    <t>KK17035</t>
  </si>
  <si>
    <t>OKSI PURNOMO</t>
  </si>
  <si>
    <t>KK17036</t>
  </si>
  <si>
    <t>REYNOLD YOGA BAGAS SEPTIAN</t>
  </si>
  <si>
    <t>KK17037</t>
  </si>
  <si>
    <t>ROKIBAN</t>
  </si>
  <si>
    <t>KK17038</t>
  </si>
  <si>
    <t>DEDIF MOHAMMAD MANSYUR</t>
  </si>
  <si>
    <t>KL17204</t>
  </si>
  <si>
    <t>DWI SAPUTRO</t>
  </si>
  <si>
    <t>KL17206</t>
  </si>
  <si>
    <t>HANDIKA IRAWANTO</t>
  </si>
  <si>
    <t>KL17207</t>
  </si>
  <si>
    <t>M. HARJUN SETYAWAN</t>
  </si>
  <si>
    <t>KL17209</t>
  </si>
  <si>
    <t>AGRA EGO ORILANDO</t>
  </si>
  <si>
    <t>KL17308</t>
  </si>
  <si>
    <t>ARIF STYOKO</t>
  </si>
  <si>
    <t>KL17199</t>
  </si>
  <si>
    <t>M. RIZKY NOVIAR DAMANIK</t>
  </si>
  <si>
    <t>KL18455</t>
  </si>
  <si>
    <t>IFAN FADILAH</t>
  </si>
  <si>
    <t>KL17202</t>
  </si>
  <si>
    <t>DEVA SHENDY P</t>
  </si>
  <si>
    <t>KL17205</t>
  </si>
  <si>
    <t>MALIK HASAN</t>
  </si>
  <si>
    <t>KL17216</t>
  </si>
  <si>
    <t>TEDY EFENDI</t>
  </si>
  <si>
    <t>KL17225</t>
  </si>
  <si>
    <t>REYVANO PUTRA SANTOSO</t>
  </si>
  <si>
    <t>KL17217</t>
  </si>
  <si>
    <t>MOHAMAD MAKSUM</t>
  </si>
  <si>
    <t>KL17215</t>
  </si>
  <si>
    <t>PANCA SUSILA YUSUP</t>
  </si>
  <si>
    <t>KL17221</t>
  </si>
  <si>
    <t>RIFQI ABDAN NOVIAR</t>
  </si>
  <si>
    <t>KL17222</t>
  </si>
  <si>
    <t>SOLIHIN</t>
  </si>
  <si>
    <t>KL17224</t>
  </si>
  <si>
    <t>INDRA ARI SETIAWAN</t>
  </si>
  <si>
    <t>KL17212</t>
  </si>
  <si>
    <t>RUDI CAHYONO</t>
  </si>
  <si>
    <t>KL17223</t>
  </si>
  <si>
    <t>ANGGER</t>
  </si>
  <si>
    <t>KL17211</t>
  </si>
  <si>
    <t>DIMAS GALIH NUR ROKHMAN</t>
  </si>
  <si>
    <t>KL17255</t>
  </si>
  <si>
    <t>ABRAR SIMBARA</t>
  </si>
  <si>
    <t>KL17306</t>
  </si>
  <si>
    <t>DASRIL</t>
  </si>
  <si>
    <t>KL17307</t>
  </si>
  <si>
    <t>TUGINO.M</t>
  </si>
  <si>
    <t>KL17065</t>
  </si>
  <si>
    <t>IFDHOL RAHIM</t>
  </si>
  <si>
    <t>KL17309</t>
  </si>
  <si>
    <t xml:space="preserve">SATRYA PUTRA UTAMA </t>
  </si>
  <si>
    <t>KK18002</t>
  </si>
  <si>
    <t>DELVAN SABDANA PUTRA</t>
  </si>
  <si>
    <t>KL18424</t>
  </si>
  <si>
    <t>RAHMAT SAPUTERA</t>
  </si>
  <si>
    <t>KL17314</t>
  </si>
  <si>
    <t>YAHABIBI</t>
  </si>
  <si>
    <t>KL17315</t>
  </si>
  <si>
    <t>IRVAN JULIANTO</t>
  </si>
  <si>
    <t>KL17336</t>
  </si>
  <si>
    <t>ALMUBARAQ</t>
  </si>
  <si>
    <t>KL18422</t>
  </si>
  <si>
    <t>DAVID ADITIA</t>
  </si>
  <si>
    <t>KL17338</t>
  </si>
  <si>
    <t>ENGGA RAMANDANI</t>
  </si>
  <si>
    <t>KL17339</t>
  </si>
  <si>
    <t>ANDRIAN ENDILA PUTRA</t>
  </si>
  <si>
    <t>KL17341</t>
  </si>
  <si>
    <t>FADLI NUR AHMAD TUDIN</t>
  </si>
  <si>
    <t>KL17342</t>
  </si>
  <si>
    <t>ERIK JULIANTO</t>
  </si>
  <si>
    <t>KL17344</t>
  </si>
  <si>
    <t>BENI HIDAYAT</t>
  </si>
  <si>
    <t>KL17345</t>
  </si>
  <si>
    <t>SOEH BAROKAH</t>
  </si>
  <si>
    <t>KL17364</t>
  </si>
  <si>
    <t>MUHAMMAD IRVAN</t>
  </si>
  <si>
    <t>KL17360</t>
  </si>
  <si>
    <t>VITRA HERMANSYAH HASIBUAN</t>
  </si>
  <si>
    <t>KL17363</t>
  </si>
  <si>
    <t>MUHAMMAD KHADRI</t>
  </si>
  <si>
    <t>KL17361</t>
  </si>
  <si>
    <t>KL17358</t>
  </si>
  <si>
    <t>KM19007</t>
  </si>
  <si>
    <t>RAMADAN SAPUTRA</t>
  </si>
  <si>
    <t>KL17362</t>
  </si>
  <si>
    <t>M.KHAIRUL ISHAQ</t>
  </si>
  <si>
    <t>KL17356</t>
  </si>
  <si>
    <t>ABDUL AZIS</t>
  </si>
  <si>
    <t>KL17359</t>
  </si>
  <si>
    <t>JONSON.F SIPAHUTAR</t>
  </si>
  <si>
    <t>KL17355</t>
  </si>
  <si>
    <t>DWIKI SIDIK.S</t>
  </si>
  <si>
    <t>KL17354</t>
  </si>
  <si>
    <t>DELVIA HERU NUGROHO</t>
  </si>
  <si>
    <t>KL17352</t>
  </si>
  <si>
    <t>NOVAN ERDIAN</t>
  </si>
  <si>
    <t>KK18004</t>
  </si>
  <si>
    <t>ADHI NUGROHO</t>
  </si>
  <si>
    <t>KL18128</t>
  </si>
  <si>
    <t>CHAIRUR ROIS</t>
  </si>
  <si>
    <t>FARID TRIYON SAPUTRA</t>
  </si>
  <si>
    <t>KL18037</t>
  </si>
  <si>
    <t>HERYAZ ADI PRABOWO</t>
  </si>
  <si>
    <t>KB18063</t>
  </si>
  <si>
    <t>AMIRUL HAQIQI</t>
  </si>
  <si>
    <t>KL18164</t>
  </si>
  <si>
    <t>AHMAD ZULFIKAR</t>
  </si>
  <si>
    <t>KL18118</t>
  </si>
  <si>
    <t>ROHMADI</t>
  </si>
  <si>
    <t>KL18119</t>
  </si>
  <si>
    <t>ALIF AL AQTHOB</t>
  </si>
  <si>
    <t>KL18120</t>
  </si>
  <si>
    <t>KL16041</t>
  </si>
  <si>
    <t>SUKMA KURNIAWAN</t>
  </si>
  <si>
    <t>KL18122</t>
  </si>
  <si>
    <t>MOHAMMAD IRFAN</t>
  </si>
  <si>
    <t>KL18123</t>
  </si>
  <si>
    <t>SIDIK RAHARJO</t>
  </si>
  <si>
    <t>KL18124</t>
  </si>
  <si>
    <t>DANU ARIZKY</t>
  </si>
  <si>
    <t>KL18125</t>
  </si>
  <si>
    <t>BUDI SANTOSO</t>
  </si>
  <si>
    <t>KL17203</t>
  </si>
  <si>
    <t>MUKHAMMAD AMIRUDDIN</t>
  </si>
  <si>
    <t>KL18127</t>
  </si>
  <si>
    <t>DWI ARYANTO</t>
  </si>
  <si>
    <t>KL18165</t>
  </si>
  <si>
    <t>FUAD ALWAN NURZAIN</t>
  </si>
  <si>
    <t>KL18129</t>
  </si>
  <si>
    <t>WAHYU YULIANTO</t>
  </si>
  <si>
    <t>KL18130</t>
  </si>
  <si>
    <t>AHMAD SAMSUDIN</t>
  </si>
  <si>
    <t>KL18131</t>
  </si>
  <si>
    <t>HANUNG BAYU ADJI</t>
  </si>
  <si>
    <t>KL18132</t>
  </si>
  <si>
    <t>RUSHADI</t>
  </si>
  <si>
    <t>KB14021</t>
  </si>
  <si>
    <t>ANGGA ADI SAPUTRA</t>
  </si>
  <si>
    <t>KL18134</t>
  </si>
  <si>
    <t>FENDY GUNAWAN</t>
  </si>
  <si>
    <t>KL18135</t>
  </si>
  <si>
    <t>TAUFIK ADI SAPUTRO</t>
  </si>
  <si>
    <t>KL18136</t>
  </si>
  <si>
    <t>NYOTO BAGUS SUDRAJAD</t>
  </si>
  <si>
    <t>KL17186</t>
  </si>
  <si>
    <t>ABIMANYU NUR BAYU.K</t>
  </si>
  <si>
    <t>KL18038</t>
  </si>
  <si>
    <t>DWI CAHYO SETIAWAN</t>
  </si>
  <si>
    <t>KL18053</t>
  </si>
  <si>
    <t>AMIN FAUZI</t>
  </si>
  <si>
    <t>KL18043</t>
  </si>
  <si>
    <t>FEBRI DIAH RISTON</t>
  </si>
  <si>
    <t>KL18057</t>
  </si>
  <si>
    <t>ANDI SETIAWAN</t>
  </si>
  <si>
    <t>KL18044</t>
  </si>
  <si>
    <t>CECEP SUDIRMAN</t>
  </si>
  <si>
    <t>KL18048</t>
  </si>
  <si>
    <t>IMAM MUSTHOLIH</t>
  </si>
  <si>
    <t>KL18060</t>
  </si>
  <si>
    <t>AGUNG SUDARSONO</t>
  </si>
  <si>
    <t>KL18040</t>
  </si>
  <si>
    <t>FAJA ADITIA PUTRA</t>
  </si>
  <si>
    <t>KL18055</t>
  </si>
  <si>
    <t>YUDHA PRATAMA</t>
  </si>
  <si>
    <t>KL18074</t>
  </si>
  <si>
    <t>KURNIAWAN CAHYO NUGROHO</t>
  </si>
  <si>
    <t>KL18064</t>
  </si>
  <si>
    <t>DANIEL AGUNG SETIA ADI</t>
  </si>
  <si>
    <t>KL18049</t>
  </si>
  <si>
    <t>PAJAR SETIAWAN</t>
  </si>
  <si>
    <t>KL18068</t>
  </si>
  <si>
    <t>TEGUH KHAININ.F</t>
  </si>
  <si>
    <t>KL18073</t>
  </si>
  <si>
    <t>JIHAT FAUZI</t>
  </si>
  <si>
    <t>KL18063</t>
  </si>
  <si>
    <t>AHMAD FARID FAZA</t>
  </si>
  <si>
    <t>KL18041</t>
  </si>
  <si>
    <t>PIPIN HERMAWAN</t>
  </si>
  <si>
    <t>KL18069</t>
  </si>
  <si>
    <t>SUBANDI</t>
  </si>
  <si>
    <t>KL18072</t>
  </si>
  <si>
    <t>HARIS MUCHLISIN</t>
  </si>
  <si>
    <t>KL18059</t>
  </si>
  <si>
    <t>EKA DWI SUSANTO</t>
  </si>
  <si>
    <t>KL18054</t>
  </si>
  <si>
    <t>FANDI KRISANTO</t>
  </si>
  <si>
    <t>KL18056</t>
  </si>
  <si>
    <t>AKBAR DWI RIYANTO</t>
  </si>
  <si>
    <t>KL18042</t>
  </si>
  <si>
    <t>AZWAR RIVAI</t>
  </si>
  <si>
    <t>KL18047</t>
  </si>
  <si>
    <t>FINANDHY ROCHMAN</t>
  </si>
  <si>
    <t>KL19041</t>
  </si>
  <si>
    <t>NUR HIDAYAH IMAM.P</t>
  </si>
  <si>
    <t>KL18067</t>
  </si>
  <si>
    <t>FEBRIAN MAULANA WIJAYA</t>
  </si>
  <si>
    <t>KL18058</t>
  </si>
  <si>
    <t>AFRI SUGIANTO</t>
  </si>
  <si>
    <t>KL18039</t>
  </si>
  <si>
    <t>INDRA SOLIHAN</t>
  </si>
  <si>
    <t>KL18061</t>
  </si>
  <si>
    <t>RYAN PAMBUDI RIAWAN</t>
  </si>
  <si>
    <t>KL18071</t>
  </si>
  <si>
    <t>IRFAN WIBI BASUKI</t>
  </si>
  <si>
    <t>KL18062</t>
  </si>
  <si>
    <t>RONI GUNAWAN</t>
  </si>
  <si>
    <t>KL18070</t>
  </si>
  <si>
    <t>DHENANDA HARTAWAN</t>
  </si>
  <si>
    <t>KL18050</t>
  </si>
  <si>
    <t>HENDRA SATRIA</t>
  </si>
  <si>
    <t>KL18190</t>
  </si>
  <si>
    <t>RENDIKE SUNSANJAYA</t>
  </si>
  <si>
    <t>KL19037</t>
  </si>
  <si>
    <t>CARNOTO</t>
  </si>
  <si>
    <t>KL18218</t>
  </si>
  <si>
    <t>SHOLIKIN</t>
  </si>
  <si>
    <t>KL19039</t>
  </si>
  <si>
    <t>RIZKY RIO P</t>
  </si>
  <si>
    <t>KL19038</t>
  </si>
  <si>
    <t>DWY MYHARNO</t>
  </si>
  <si>
    <t>KL18221</t>
  </si>
  <si>
    <t>FIQI MAHENDRA</t>
  </si>
  <si>
    <t>KL18222</t>
  </si>
  <si>
    <t>MUHAMAD RIDWAN</t>
  </si>
  <si>
    <t>KL18223</t>
  </si>
  <si>
    <t>MOCHAMAD SULTAN FARIS</t>
  </si>
  <si>
    <t>KL19036</t>
  </si>
  <si>
    <t>ASEP WIDYONO</t>
  </si>
  <si>
    <t>KL18226</t>
  </si>
  <si>
    <t>JUNAIDI YAHYA</t>
  </si>
  <si>
    <t>KK18027</t>
  </si>
  <si>
    <t>TEDDY JUNAIDI</t>
  </si>
  <si>
    <t>KK18028</t>
  </si>
  <si>
    <t>RUSMANTO</t>
  </si>
  <si>
    <t>KK18029</t>
  </si>
  <si>
    <t>SULHAN</t>
  </si>
  <si>
    <t>KK18030</t>
  </si>
  <si>
    <t>ILHAM WAHYUDY.S</t>
  </si>
  <si>
    <t>KK18031</t>
  </si>
  <si>
    <t>YONATHAN PALOBO</t>
  </si>
  <si>
    <t>KK18032</t>
  </si>
  <si>
    <t>YUDHA MAHENDRA A</t>
  </si>
  <si>
    <t>KB17073</t>
  </si>
  <si>
    <t>'6474022506930004</t>
  </si>
  <si>
    <t>ENA DIKA C</t>
  </si>
  <si>
    <t>KB12166</t>
  </si>
  <si>
    <t>ROBY DIYAN M</t>
  </si>
  <si>
    <t>KL19042</t>
  </si>
  <si>
    <t>KK18046</t>
  </si>
  <si>
    <t>MUHAMAD NURSYIDIK</t>
  </si>
  <si>
    <t>KB18067</t>
  </si>
  <si>
    <t>YOGA.K.R</t>
  </si>
  <si>
    <t>KB18026</t>
  </si>
  <si>
    <t>BUDI EKO.P</t>
  </si>
  <si>
    <t>KB18023</t>
  </si>
  <si>
    <t>BAYU SAPUTRO</t>
  </si>
  <si>
    <t>KB18018</t>
  </si>
  <si>
    <t>DAVIT ARIANTO</t>
  </si>
  <si>
    <t>KL18423</t>
  </si>
  <si>
    <t>MUHAMMAD FAKHRURROZI</t>
  </si>
  <si>
    <t>KB18017</t>
  </si>
  <si>
    <t>TONY SUBASTYAN</t>
  </si>
  <si>
    <t>KB18015</t>
  </si>
  <si>
    <t>KB18013</t>
  </si>
  <si>
    <t>YOGA PRASETYO</t>
  </si>
  <si>
    <t>KB18012</t>
  </si>
  <si>
    <t>KB18025</t>
  </si>
  <si>
    <t>MUZAQQI MUHAMMAD</t>
  </si>
  <si>
    <t>IWAN SUSANTO</t>
  </si>
  <si>
    <t>KB18044</t>
  </si>
  <si>
    <t>MUHAMMAD MUZAKKI</t>
  </si>
  <si>
    <t>KB18043</t>
  </si>
  <si>
    <t>PAMADI ARGA PUTRA</t>
  </si>
  <si>
    <t>KB18036</t>
  </si>
  <si>
    <t>WAHYU ARIANTO</t>
  </si>
  <si>
    <t>KL18429</t>
  </si>
  <si>
    <t>RISQI MAULANA HANAFI</t>
  </si>
  <si>
    <t>KB18048</t>
  </si>
  <si>
    <t>ZULFIKAR GILANG P</t>
  </si>
  <si>
    <t>KB18052</t>
  </si>
  <si>
    <t>BUDI ARIYANTO</t>
  </si>
  <si>
    <t>KL18420</t>
  </si>
  <si>
    <t>ERDI SURYAMAN ADJIE</t>
  </si>
  <si>
    <t>KHOIRUL IMAMI</t>
  </si>
  <si>
    <t>M. ARIF MADANI</t>
  </si>
  <si>
    <t>KL18446</t>
  </si>
  <si>
    <t>NAFRALI ANGKA WIJAYA</t>
  </si>
  <si>
    <t>YOHANES ANDRIAN SIHOMBING</t>
  </si>
  <si>
    <t>KL18448</t>
  </si>
  <si>
    <t>ALDO RIZKI PRATAMA</t>
  </si>
  <si>
    <t>KL18456</t>
  </si>
  <si>
    <t>EROS REZKI DWIYANDA</t>
  </si>
  <si>
    <t>KL18457</t>
  </si>
  <si>
    <t>M. RIZKY IRFANI</t>
  </si>
  <si>
    <t>KL18453</t>
  </si>
  <si>
    <t>YUDI PUTRA ROMADHON</t>
  </si>
  <si>
    <t>KL18458</t>
  </si>
  <si>
    <t>IRNANDA BRIAN SUHERLAMBANG</t>
  </si>
  <si>
    <t>KB17066</t>
  </si>
  <si>
    <t>ABDUL HARIS HARAHAP</t>
  </si>
  <si>
    <t>KL18451</t>
  </si>
  <si>
    <t>KL18454</t>
  </si>
  <si>
    <t>YORI ANGRIAN</t>
  </si>
  <si>
    <t>KL17310</t>
  </si>
  <si>
    <t>YAFET SARRIN</t>
  </si>
  <si>
    <t>KM17006</t>
  </si>
  <si>
    <t>7103092806750001</t>
  </si>
  <si>
    <t>M. RIZQI MUBARAK</t>
  </si>
  <si>
    <t>KM18001</t>
  </si>
  <si>
    <t>MIRANSYAH</t>
  </si>
  <si>
    <t>KM17045</t>
  </si>
  <si>
    <t>AGUS MARDIONO</t>
  </si>
  <si>
    <t>KM17047</t>
  </si>
  <si>
    <t>ASES MAHENSYA</t>
  </si>
  <si>
    <t>KT16045</t>
  </si>
  <si>
    <t>HANGGA NUR ARDIYANSYAH</t>
  </si>
  <si>
    <t>KT17171</t>
  </si>
  <si>
    <t>ANDIKA JUNIANTO</t>
  </si>
  <si>
    <t>KC12043</t>
  </si>
  <si>
    <t>SONI PUJIANTO</t>
  </si>
  <si>
    <t>KB12095</t>
  </si>
  <si>
    <t>TOGI M PANJAITAN</t>
  </si>
  <si>
    <t>KB11180</t>
  </si>
  <si>
    <t>EKO PURNOMO</t>
  </si>
  <si>
    <t>KC11007</t>
  </si>
  <si>
    <t>ERIK RIYADI</t>
  </si>
  <si>
    <t>KG13010</t>
  </si>
  <si>
    <t>M IKBAL</t>
  </si>
  <si>
    <t>KC11095</t>
  </si>
  <si>
    <t>DWIYAN AGUNG WICAKSONO</t>
  </si>
  <si>
    <t>KL17201</t>
  </si>
  <si>
    <t>KC09048</t>
  </si>
  <si>
    <t>SURYADI SETYAWAN</t>
  </si>
  <si>
    <t>KB11210</t>
  </si>
  <si>
    <t>SURYA</t>
  </si>
  <si>
    <t>KA10009</t>
  </si>
  <si>
    <t>PUTRA MUJI S</t>
  </si>
  <si>
    <t>INDRA YUDHISTIRA</t>
  </si>
  <si>
    <t>KB11185</t>
  </si>
  <si>
    <t>AHMAD SYARIF HIDAYAT</t>
  </si>
  <si>
    <t>ADHE PRASETYA</t>
  </si>
  <si>
    <t>KK19027</t>
  </si>
  <si>
    <t>FERDIYAN HENDRA P</t>
  </si>
  <si>
    <t>KL19040</t>
  </si>
  <si>
    <t>WITO ALPEN</t>
  </si>
  <si>
    <t>RIDHO ILLAHI</t>
  </si>
  <si>
    <t>KL18426</t>
  </si>
  <si>
    <t>MUHAMMAD FAKHUR ROHMAN</t>
  </si>
  <si>
    <t>KL19068</t>
  </si>
  <si>
    <t>MUHAMMAD SYAIFUL HAKAM</t>
  </si>
  <si>
    <t>KL19065</t>
  </si>
  <si>
    <t>AAN SYUKRON JAZULIY</t>
  </si>
  <si>
    <t>KL19066</t>
  </si>
  <si>
    <t>DAWUNG MUHAMMAD RIZKY</t>
  </si>
  <si>
    <t>KL19064</t>
  </si>
  <si>
    <t>BAGUS PAMUNGKAS</t>
  </si>
  <si>
    <t>MUHAMMAD APRIANTO</t>
  </si>
  <si>
    <t>KL19067</t>
  </si>
  <si>
    <t>MAULANA MIRSYADI</t>
  </si>
  <si>
    <t>KT18038</t>
  </si>
  <si>
    <t>BAITUR ROZIQ</t>
  </si>
  <si>
    <t>KC12092</t>
  </si>
  <si>
    <t>MUH AGUNG GUMELAR</t>
  </si>
  <si>
    <t>M RIZA ANSORI</t>
  </si>
  <si>
    <t>KA11054</t>
  </si>
  <si>
    <t>HAMDANI</t>
  </si>
  <si>
    <t>FAJAR SIDIK N</t>
  </si>
  <si>
    <t>KT18048</t>
  </si>
  <si>
    <t>BERLIN MURDATYO A</t>
  </si>
  <si>
    <t>KB12108</t>
  </si>
  <si>
    <t>TULUS ANUGERAH</t>
  </si>
  <si>
    <t>KL20011</t>
  </si>
  <si>
    <t>BAGAS SOLEH SAPUTRO</t>
  </si>
  <si>
    <t>KL20013</t>
  </si>
  <si>
    <t>ERLANGGA ARIYANTO</t>
  </si>
  <si>
    <t>KL20010</t>
  </si>
  <si>
    <t>AGUNG SAHRIL AZIS</t>
  </si>
  <si>
    <t>KL20012</t>
  </si>
  <si>
    <t>MAKFUD AFANDI</t>
  </si>
  <si>
    <t>KL20018</t>
  </si>
  <si>
    <t>SIDIK WALUYO</t>
  </si>
  <si>
    <t>KL20014</t>
  </si>
  <si>
    <t>ADI PAMUNGKAS</t>
  </si>
  <si>
    <t>KL20017</t>
  </si>
  <si>
    <t>EGI TEGUH SANTOSA</t>
  </si>
  <si>
    <t>KL20016</t>
  </si>
  <si>
    <t>HERU FIRLI</t>
  </si>
  <si>
    <t>KL20015</t>
  </si>
  <si>
    <t>NASRUL ARIFIANTO</t>
  </si>
  <si>
    <t>KB18075</t>
  </si>
  <si>
    <t>BAHRANI</t>
  </si>
  <si>
    <t>KC08049</t>
  </si>
  <si>
    <t>ADE PRASETYA</t>
  </si>
  <si>
    <t>IDHAM RAMADAN</t>
  </si>
  <si>
    <t>KK18033</t>
  </si>
  <si>
    <t>KL18428</t>
  </si>
  <si>
    <t>DHIKA UMBARAMDHANU</t>
  </si>
  <si>
    <t>KL20023</t>
  </si>
  <si>
    <t>ERDIAN SETYAWAN</t>
  </si>
  <si>
    <t>KL20022</t>
  </si>
  <si>
    <t>SANDI DWI AL ROHMAN</t>
  </si>
  <si>
    <t>KL20020</t>
  </si>
  <si>
    <t>YANUAR WAHID PRASETYO</t>
  </si>
  <si>
    <t>KL20019</t>
  </si>
  <si>
    <t>ILHAM ELVARA BARUNA</t>
  </si>
  <si>
    <t>KL20025</t>
  </si>
  <si>
    <t>DONY ARIFIN</t>
  </si>
  <si>
    <t>KL20026</t>
  </si>
  <si>
    <t>ELIYA ADI PRADANA</t>
  </si>
  <si>
    <t>KL20021</t>
  </si>
  <si>
    <t>JOERDY MILLIANEO</t>
  </si>
  <si>
    <t>KL20024</t>
  </si>
  <si>
    <t>IND-002</t>
  </si>
  <si>
    <t>IND-137</t>
  </si>
  <si>
    <t>IND-003</t>
  </si>
  <si>
    <t>IND-004</t>
  </si>
  <si>
    <t>IND-005</t>
  </si>
  <si>
    <t>IND-006</t>
  </si>
  <si>
    <t>IND-014</t>
  </si>
  <si>
    <t>IND-158</t>
  </si>
  <si>
    <t>IND-007</t>
  </si>
  <si>
    <t>IND-008</t>
  </si>
  <si>
    <t>IND-009</t>
  </si>
  <si>
    <t>IND-010</t>
  </si>
  <si>
    <t>IND-011</t>
  </si>
  <si>
    <t>IND-012</t>
  </si>
  <si>
    <t>IND-013</t>
  </si>
  <si>
    <t>IND-031</t>
  </si>
  <si>
    <t>IND-043</t>
  </si>
  <si>
    <t>IND-016</t>
  </si>
  <si>
    <t>IND-017</t>
  </si>
  <si>
    <t>IND-045</t>
  </si>
  <si>
    <t>IND-018</t>
  </si>
  <si>
    <t>IND-019</t>
  </si>
  <si>
    <t>IND-020</t>
  </si>
  <si>
    <t>IND-021</t>
  </si>
  <si>
    <t>IND-022</t>
  </si>
  <si>
    <t>IND-024</t>
  </si>
  <si>
    <t>IND-025</t>
  </si>
  <si>
    <t>IND-135</t>
  </si>
  <si>
    <t>IND-026</t>
  </si>
  <si>
    <t>IND-027</t>
  </si>
  <si>
    <t>IND-028</t>
  </si>
  <si>
    <t>IND-029</t>
  </si>
  <si>
    <t>IND-030</t>
  </si>
  <si>
    <t>IND-138</t>
  </si>
  <si>
    <t>IND-032</t>
  </si>
  <si>
    <t>IND-033</t>
  </si>
  <si>
    <t>IND-034</t>
  </si>
  <si>
    <t>IND-035</t>
  </si>
  <si>
    <t>IND-036</t>
  </si>
  <si>
    <t>IND-163</t>
  </si>
  <si>
    <t>IND-037</t>
  </si>
  <si>
    <t>IND-038</t>
  </si>
  <si>
    <t>IND-039</t>
  </si>
  <si>
    <t>IND-040</t>
  </si>
  <si>
    <t>IND-041</t>
  </si>
  <si>
    <t>IND-165</t>
  </si>
  <si>
    <t>IND-042</t>
  </si>
  <si>
    <t>IND-139</t>
  </si>
  <si>
    <t>IND-121</t>
  </si>
  <si>
    <t>IND-044</t>
  </si>
  <si>
    <t>IND-140</t>
  </si>
  <si>
    <t>IND-046</t>
  </si>
  <si>
    <t>IND-047</t>
  </si>
  <si>
    <t>IND-048</t>
  </si>
  <si>
    <t>IND-049</t>
  </si>
  <si>
    <t>IND-090</t>
  </si>
  <si>
    <t>IND-050</t>
  </si>
  <si>
    <t>IND-051</t>
  </si>
  <si>
    <t>IND-166</t>
  </si>
  <si>
    <t>IND-052</t>
  </si>
  <si>
    <t>IND-128</t>
  </si>
  <si>
    <t>IND-053</t>
  </si>
  <si>
    <t>IND-054</t>
  </si>
  <si>
    <t>IND-055</t>
  </si>
  <si>
    <t>IND-056</t>
  </si>
  <si>
    <t>IND-057</t>
  </si>
  <si>
    <t>IND-058</t>
  </si>
  <si>
    <t>IND-125</t>
  </si>
  <si>
    <t>IND-059</t>
  </si>
  <si>
    <t>IND-060</t>
  </si>
  <si>
    <t>IND-061</t>
  </si>
  <si>
    <t>IND-062</t>
  </si>
  <si>
    <t>IND-063</t>
  </si>
  <si>
    <t>IND-064</t>
  </si>
  <si>
    <t>IND-065</t>
  </si>
  <si>
    <t>IND-066</t>
  </si>
  <si>
    <t>IND-136</t>
  </si>
  <si>
    <t>IND-067</t>
  </si>
  <si>
    <t>IND-068</t>
  </si>
  <si>
    <t>IND-069</t>
  </si>
  <si>
    <t>IND-070</t>
  </si>
  <si>
    <t>IND-071</t>
  </si>
  <si>
    <t>IND-072</t>
  </si>
  <si>
    <t>IND-073</t>
  </si>
  <si>
    <t>IND-074</t>
  </si>
  <si>
    <t>IND-133</t>
  </si>
  <si>
    <t>IND-075</t>
  </si>
  <si>
    <t>IND-141</t>
  </si>
  <si>
    <t>IND-076</t>
  </si>
  <si>
    <t>IND-147</t>
  </si>
  <si>
    <t>IND-077</t>
  </si>
  <si>
    <t>IND-078</t>
  </si>
  <si>
    <t>IND-120</t>
  </si>
  <si>
    <t>IND-079</t>
  </si>
  <si>
    <t>IND-126</t>
  </si>
  <si>
    <t>IND-142</t>
  </si>
  <si>
    <t>IND-167</t>
  </si>
  <si>
    <t>IND-148</t>
  </si>
  <si>
    <t>IND-131</t>
  </si>
  <si>
    <t>IND-134</t>
  </si>
  <si>
    <t>IND-081</t>
  </si>
  <si>
    <t>IND-083</t>
  </si>
  <si>
    <t>IND-124</t>
  </si>
  <si>
    <t>IND-084</t>
  </si>
  <si>
    <t>IND-129</t>
  </si>
  <si>
    <t>IND-085</t>
  </si>
  <si>
    <t>IND-086</t>
  </si>
  <si>
    <t>IND-143</t>
  </si>
  <si>
    <t>IND-087</t>
  </si>
  <si>
    <t>IND-144</t>
  </si>
  <si>
    <t>IND-088</t>
  </si>
  <si>
    <t>IND-145</t>
  </si>
  <si>
    <t>IND-149</t>
  </si>
  <si>
    <t>IND-150</t>
  </si>
  <si>
    <t>IND-122</t>
  </si>
  <si>
    <t>IND-089</t>
  </si>
  <si>
    <t>IND-151</t>
  </si>
  <si>
    <t>IND-091</t>
  </si>
  <si>
    <t>IND-092</t>
  </si>
  <si>
    <t>IND-093</t>
  </si>
  <si>
    <t>IND-154</t>
  </si>
  <si>
    <t>IND-130</t>
  </si>
  <si>
    <t>IND-095</t>
  </si>
  <si>
    <t>IND-096</t>
  </si>
  <si>
    <t>IND-097</t>
  </si>
  <si>
    <t>IND-127</t>
  </si>
  <si>
    <t>IND-098</t>
  </si>
  <si>
    <t>IND-099</t>
  </si>
  <si>
    <t>IND-100</t>
  </si>
  <si>
    <t>IND-101</t>
  </si>
  <si>
    <t>IND-102</t>
  </si>
  <si>
    <t>IND-103</t>
  </si>
  <si>
    <t>IND-104</t>
  </si>
  <si>
    <t>IND-105</t>
  </si>
  <si>
    <t>IND-123</t>
  </si>
  <si>
    <t>IND-106</t>
  </si>
  <si>
    <t>IND-108</t>
  </si>
  <si>
    <t>IND-109</t>
  </si>
  <si>
    <t>IND-110</t>
  </si>
  <si>
    <t>IND-111</t>
  </si>
  <si>
    <t>IND-112</t>
  </si>
  <si>
    <t>IND-155</t>
  </si>
  <si>
    <t>IND-113</t>
  </si>
  <si>
    <t>IND-114</t>
  </si>
  <si>
    <t>IND-115</t>
  </si>
  <si>
    <t>IND-116</t>
  </si>
  <si>
    <t>IND-117</t>
  </si>
  <si>
    <t>IND-118</t>
  </si>
  <si>
    <t>IND-119</t>
  </si>
  <si>
    <t>IND-156</t>
  </si>
  <si>
    <t>IND-152</t>
  </si>
  <si>
    <t>IND-153</t>
  </si>
  <si>
    <t>IND-162</t>
  </si>
  <si>
    <t>IND-157</t>
  </si>
  <si>
    <t>IND-159</t>
  </si>
  <si>
    <t>IND-160</t>
  </si>
  <si>
    <t>IND-161</t>
  </si>
  <si>
    <t>IND-164</t>
  </si>
  <si>
    <t>VOLVO BMA</t>
  </si>
  <si>
    <t>SC P380, DR 245 S</t>
  </si>
  <si>
    <t>TYRE HANDLER</t>
  </si>
  <si>
    <t>CRANE TRUCK, FORKLIFT</t>
  </si>
  <si>
    <t xml:space="preserve">MANITOU </t>
  </si>
  <si>
    <t>OHC (SIO)</t>
  </si>
  <si>
    <t>SC P60, SC 380</t>
  </si>
  <si>
    <t>MANITOU, TADANO</t>
  </si>
  <si>
    <t>VOLVO FH 12, FH 16</t>
  </si>
  <si>
    <t>SC P380, HM 400</t>
  </si>
  <si>
    <t>HM 400, SC P380</t>
  </si>
  <si>
    <t>OHC (SIO) (SIO)</t>
  </si>
  <si>
    <t>HM  400</t>
  </si>
  <si>
    <t>GD 825</t>
  </si>
  <si>
    <t xml:space="preserve">SC P380 </t>
  </si>
  <si>
    <t>HITACHI ZX 470, 870</t>
  </si>
  <si>
    <t>OHC (SIO), MOBILE CRANE (SIO)</t>
  </si>
  <si>
    <t>HITACHI ZX 870, EX 1200</t>
  </si>
  <si>
    <t>TRAILER FH 16</t>
  </si>
  <si>
    <t>SC P410</t>
  </si>
  <si>
    <t>COMPACTOR , HM 400</t>
  </si>
  <si>
    <t>DZ 155</t>
  </si>
  <si>
    <t>PC 1250</t>
  </si>
  <si>
    <t xml:space="preserve">GD 825 </t>
  </si>
  <si>
    <t>HD 785</t>
  </si>
  <si>
    <t>DZ 375</t>
  </si>
  <si>
    <t>VOLVO FMX</t>
  </si>
  <si>
    <t>SC P360, SC P410 A</t>
  </si>
  <si>
    <t>HERY PURNOMO</t>
  </si>
  <si>
    <t>PM</t>
  </si>
  <si>
    <t>SUDJIANTO</t>
  </si>
  <si>
    <t>DPM</t>
  </si>
  <si>
    <t>1C95005</t>
  </si>
  <si>
    <t>BONARTO S.</t>
  </si>
  <si>
    <t>RIZAL GALANG</t>
  </si>
  <si>
    <t>MD</t>
  </si>
  <si>
    <t>KB12072</t>
  </si>
  <si>
    <t>3307092210900006</t>
  </si>
  <si>
    <t>ADVENTIUS K.R</t>
  </si>
  <si>
    <t>ICT OFFICER</t>
  </si>
  <si>
    <t>KB13165</t>
  </si>
  <si>
    <t>RAHMAT AL HAFIZH</t>
  </si>
  <si>
    <t>TEKNISI G-TRACK</t>
  </si>
  <si>
    <t>TPB</t>
  </si>
  <si>
    <t>DEPT. HEAD. REG. PROJECT</t>
  </si>
  <si>
    <t>PRIMACOM</t>
  </si>
  <si>
    <t>ACHMAD RAMADHAN</t>
  </si>
  <si>
    <t>6471020304920001</t>
  </si>
  <si>
    <t>NANANG K</t>
  </si>
  <si>
    <t>M ANDY FARISKA</t>
  </si>
  <si>
    <t>KB11050</t>
  </si>
  <si>
    <t>ARDIK RIZAL WICAKSONO</t>
  </si>
  <si>
    <t>IN-001</t>
  </si>
  <si>
    <t>IN-002</t>
  </si>
  <si>
    <t>IN-003</t>
  </si>
  <si>
    <t>IN-004</t>
  </si>
  <si>
    <t>IN-005</t>
  </si>
  <si>
    <t>LV, BUS, ELF</t>
  </si>
  <si>
    <t>SC 360 - SC 410 A/M</t>
  </si>
  <si>
    <t>DZ 85 - D375</t>
  </si>
  <si>
    <t>----</t>
  </si>
  <si>
    <t>SUWARSO</t>
  </si>
  <si>
    <t>TA18003</t>
  </si>
  <si>
    <t>3304020901620001</t>
  </si>
  <si>
    <t>MIFTACHUL UMAM</t>
  </si>
  <si>
    <t>SECTION HEAD PRODUKSI</t>
  </si>
  <si>
    <t>KB10068</t>
  </si>
  <si>
    <t>AGUS PRASETYO</t>
  </si>
  <si>
    <t>KA06054</t>
  </si>
  <si>
    <t>GL DRILL &amp; BLAST</t>
  </si>
  <si>
    <t>EKO PRASETYO</t>
  </si>
  <si>
    <t>KL19004</t>
  </si>
  <si>
    <t>GILANG ILHAMI</t>
  </si>
  <si>
    <t>KB11142</t>
  </si>
  <si>
    <t>ALFIAN FAHRUDIN</t>
  </si>
  <si>
    <t>KL17146</t>
  </si>
  <si>
    <t>ANDRE EKA PRASETIYA</t>
  </si>
  <si>
    <t>KL17154</t>
  </si>
  <si>
    <t>AGUSMAN KOTO</t>
  </si>
  <si>
    <t>KB11005</t>
  </si>
  <si>
    <t>1312051808870004</t>
  </si>
  <si>
    <t>IKHLAL DESRIADY</t>
  </si>
  <si>
    <t>KA12003</t>
  </si>
  <si>
    <t>PARTO JAYA H SILITONGA</t>
  </si>
  <si>
    <t>KB14047</t>
  </si>
  <si>
    <t>ACHMAD HIDAYAT</t>
  </si>
  <si>
    <t>KB11158</t>
  </si>
  <si>
    <t>AL IMRAN SYAMSUDDIN</t>
  </si>
  <si>
    <t>KM17147</t>
  </si>
  <si>
    <t>ARI SETYO AJI</t>
  </si>
  <si>
    <t>KB12184</t>
  </si>
  <si>
    <t>ANGGI JULFATRA JAYA</t>
  </si>
  <si>
    <t>KC11051</t>
  </si>
  <si>
    <t>ANGGA FEBRIANTO</t>
  </si>
  <si>
    <t>KC11078</t>
  </si>
  <si>
    <t>BAMBANG CAHYO BAWONO</t>
  </si>
  <si>
    <t>KC11080</t>
  </si>
  <si>
    <t>RIVAN SUHADI</t>
  </si>
  <si>
    <t>KC12065</t>
  </si>
  <si>
    <t>NOVAN ARDIANTO</t>
  </si>
  <si>
    <t>KC12078</t>
  </si>
  <si>
    <t>EKO SULISTIYONO</t>
  </si>
  <si>
    <t>KC13011</t>
  </si>
  <si>
    <t>ADE SETIAWAN</t>
  </si>
  <si>
    <t>KC13015</t>
  </si>
  <si>
    <t>FERDY</t>
  </si>
  <si>
    <t>KC13020</t>
  </si>
  <si>
    <t>FRENDI SEPTA ARDIANANDA</t>
  </si>
  <si>
    <t>KC13023</t>
  </si>
  <si>
    <t>BAMBANG SISWANTO</t>
  </si>
  <si>
    <t>KC13024</t>
  </si>
  <si>
    <t>BINTANG PAMUNGKAS</t>
  </si>
  <si>
    <t>KL17152</t>
  </si>
  <si>
    <t>KD11038</t>
  </si>
  <si>
    <t>JOHAN WAHYUDI</t>
  </si>
  <si>
    <t>KM17102</t>
  </si>
  <si>
    <t>FANI HIJRAH RAHMADANI</t>
  </si>
  <si>
    <t>KD13002</t>
  </si>
  <si>
    <t>HAKIM MILADI</t>
  </si>
  <si>
    <t>KK14057</t>
  </si>
  <si>
    <t>HASAN SAIFUDDIN</t>
  </si>
  <si>
    <t>KL19030</t>
  </si>
  <si>
    <t>SYAHRUL HUSEIN</t>
  </si>
  <si>
    <t>KL19035</t>
  </si>
  <si>
    <t>ARIF SETIAWAN</t>
  </si>
  <si>
    <t>KK15006</t>
  </si>
  <si>
    <t>ELIANSYAH</t>
  </si>
  <si>
    <t>KK15007</t>
  </si>
  <si>
    <t>M. ASYRURI YAHYA</t>
  </si>
  <si>
    <t>KL17139</t>
  </si>
  <si>
    <t>ABDUL RAUF</t>
  </si>
  <si>
    <t>KK16001</t>
  </si>
  <si>
    <t>BUDI SETYAWAN</t>
  </si>
  <si>
    <t>KK16006</t>
  </si>
  <si>
    <t>MUHAMMAD AZIS RUDIANTO</t>
  </si>
  <si>
    <t>KL19027</t>
  </si>
  <si>
    <t>3522160603960002</t>
  </si>
  <si>
    <t>ENDANG SYAIFUL BACHRI</t>
  </si>
  <si>
    <t>KK16009</t>
  </si>
  <si>
    <t>KL19034</t>
  </si>
  <si>
    <t>HAMUDDIN ARIFIN</t>
  </si>
  <si>
    <t>KK16013</t>
  </si>
  <si>
    <t>JULIUS R PAKPAHAN</t>
  </si>
  <si>
    <t>KK16014</t>
  </si>
  <si>
    <t>LEGIMAN</t>
  </si>
  <si>
    <t>KK16017</t>
  </si>
  <si>
    <t>TOMI MUJIYANTO</t>
  </si>
  <si>
    <t>KL17162</t>
  </si>
  <si>
    <t>AINUR REESA SIRAJUDDIN</t>
  </si>
  <si>
    <t>KL17150</t>
  </si>
  <si>
    <t>SIDIQ NUR HIDAYANTO</t>
  </si>
  <si>
    <t>KL17121</t>
  </si>
  <si>
    <t>SYARIF HIDAYATULLAH</t>
  </si>
  <si>
    <t>KL18499</t>
  </si>
  <si>
    <t>PUTU ARDHIKA</t>
  </si>
  <si>
    <t>KK16024</t>
  </si>
  <si>
    <t>SABARUDDIN</t>
  </si>
  <si>
    <t>KK16025</t>
  </si>
  <si>
    <t>SABRI</t>
  </si>
  <si>
    <t>KK16026</t>
  </si>
  <si>
    <t>SUBUR JAYANI</t>
  </si>
  <si>
    <t>KK16028</t>
  </si>
  <si>
    <t>TRY WIJAYA SUBEKTI</t>
  </si>
  <si>
    <t>KK16030</t>
  </si>
  <si>
    <t>KK16031</t>
  </si>
  <si>
    <t>DAWI DALLE</t>
  </si>
  <si>
    <t>KK16081</t>
  </si>
  <si>
    <t>SAIFUDIN</t>
  </si>
  <si>
    <t>KL18485</t>
  </si>
  <si>
    <t>FATHUR RAHMAN</t>
  </si>
  <si>
    <t>KK17008</t>
  </si>
  <si>
    <t>KL18012</t>
  </si>
  <si>
    <t>RUDY SAMBARA</t>
  </si>
  <si>
    <t>KK17012</t>
  </si>
  <si>
    <t>EKO ANDRIANTO</t>
  </si>
  <si>
    <t>KK17013</t>
  </si>
  <si>
    <t>CATUR HARTOMO</t>
  </si>
  <si>
    <t>KK17009</t>
  </si>
  <si>
    <t>KK17043</t>
  </si>
  <si>
    <t xml:space="preserve">CHANDRA SETIAWAN </t>
  </si>
  <si>
    <t>KL18230</t>
  </si>
  <si>
    <t>MUH. YUNUS</t>
  </si>
  <si>
    <t>KK17046</t>
  </si>
  <si>
    <t>7304081411930001</t>
  </si>
  <si>
    <t>MUH. ISHAQ MUIS</t>
  </si>
  <si>
    <t>KK17047</t>
  </si>
  <si>
    <t>MUH. ABBAS</t>
  </si>
  <si>
    <t>KK17048</t>
  </si>
  <si>
    <t>7315120605930002</t>
  </si>
  <si>
    <t>DANNY KURNIAWAN A</t>
  </si>
  <si>
    <t>KL16002</t>
  </si>
  <si>
    <t>BOGGY ANDRIYANTO</t>
  </si>
  <si>
    <t>KL16004</t>
  </si>
  <si>
    <t>GUNAJI</t>
  </si>
  <si>
    <t>KL16005</t>
  </si>
  <si>
    <t>KL16007</t>
  </si>
  <si>
    <t>BAMBANG RUDIYANTO</t>
  </si>
  <si>
    <t>KL16009</t>
  </si>
  <si>
    <t>FERIYANTO</t>
  </si>
  <si>
    <t>KL16010</t>
  </si>
  <si>
    <t>PUJO SETYAWAN</t>
  </si>
  <si>
    <t>KL16013</t>
  </si>
  <si>
    <t>SHANDY AGUSTINUS S</t>
  </si>
  <si>
    <t>KL16014</t>
  </si>
  <si>
    <t>RIZALDI KUKUH K</t>
  </si>
  <si>
    <t>KL16016</t>
  </si>
  <si>
    <t>TRI WINARTO</t>
  </si>
  <si>
    <t>KL16017</t>
  </si>
  <si>
    <t>AGUS DWIYONO</t>
  </si>
  <si>
    <t>KL16018</t>
  </si>
  <si>
    <t>TEMOK AHMAD S</t>
  </si>
  <si>
    <t>KL18501</t>
  </si>
  <si>
    <t>EKA AGUS SETIAWAN</t>
  </si>
  <si>
    <t>KL16024</t>
  </si>
  <si>
    <t>FIAN RAHWIDIAS</t>
  </si>
  <si>
    <t>KL16026</t>
  </si>
  <si>
    <t>KHARIS SYAIFUL ANAM</t>
  </si>
  <si>
    <t>KL16025</t>
  </si>
  <si>
    <t>KL16027</t>
  </si>
  <si>
    <t>EGA</t>
  </si>
  <si>
    <t>KL16034</t>
  </si>
  <si>
    <t>ARDIKA NARYANTO</t>
  </si>
  <si>
    <t>KL16038</t>
  </si>
  <si>
    <t>MAULIQ RIZAL BAHARI</t>
  </si>
  <si>
    <t>KL16048</t>
  </si>
  <si>
    <t>MUHYIDIN LATIF</t>
  </si>
  <si>
    <t>KL16082</t>
  </si>
  <si>
    <t>WAWAN SUMBODO</t>
  </si>
  <si>
    <t>KL16085</t>
  </si>
  <si>
    <t>TEGUH PAMUJI B U</t>
  </si>
  <si>
    <t>KL16092</t>
  </si>
  <si>
    <t>DENI SEPTIAN KURNIA SANDY</t>
  </si>
  <si>
    <t>KL16093</t>
  </si>
  <si>
    <t>AGUNG NURSUPENDI</t>
  </si>
  <si>
    <t>KL16094</t>
  </si>
  <si>
    <t>KL16095</t>
  </si>
  <si>
    <t>NUR HARIONO</t>
  </si>
  <si>
    <t>KL16097</t>
  </si>
  <si>
    <t>BAGUS SETIAWAN</t>
  </si>
  <si>
    <t>KL19003</t>
  </si>
  <si>
    <t>DWI KARTIKA</t>
  </si>
  <si>
    <t>KL16103</t>
  </si>
  <si>
    <t>MOH TAUFIK</t>
  </si>
  <si>
    <t>KL16105</t>
  </si>
  <si>
    <t>WIDIATMOKO</t>
  </si>
  <si>
    <t>KL16107</t>
  </si>
  <si>
    <t>RIYANDIAS AGENG PRADANA</t>
  </si>
  <si>
    <t>KL18357</t>
  </si>
  <si>
    <t>EKO AGUS KUSUMA</t>
  </si>
  <si>
    <t>KL17095</t>
  </si>
  <si>
    <t>TAUFIK SUDRAJAT</t>
  </si>
  <si>
    <t>KK18071</t>
  </si>
  <si>
    <t>ASRUL WIJAYA</t>
  </si>
  <si>
    <t>KK18072</t>
  </si>
  <si>
    <t>DWI SUBUH PRIYONO</t>
  </si>
  <si>
    <t>KL16120</t>
  </si>
  <si>
    <t>IRFAN ARIF HIDAYAT</t>
  </si>
  <si>
    <t>KL16126</t>
  </si>
  <si>
    <t>YUNUS TULANG</t>
  </si>
  <si>
    <t>KM17021</t>
  </si>
  <si>
    <t>ROMINTO</t>
  </si>
  <si>
    <t>KL16128</t>
  </si>
  <si>
    <t>KL19026</t>
  </si>
  <si>
    <t>DASMUI</t>
  </si>
  <si>
    <t>KL17249</t>
  </si>
  <si>
    <t>FENDI SETYAWAN</t>
  </si>
  <si>
    <t>KL17004</t>
  </si>
  <si>
    <t>TRI WIJANARTO</t>
  </si>
  <si>
    <t>KL17017</t>
  </si>
  <si>
    <t>DWI WAHYULIAN ACHMADI</t>
  </si>
  <si>
    <t>KL17020</t>
  </si>
  <si>
    <t>RAHMAD</t>
  </si>
  <si>
    <t>KL17024</t>
  </si>
  <si>
    <t>TIO FANDI</t>
  </si>
  <si>
    <t>KL17025</t>
  </si>
  <si>
    <t>AFAN SAFANI ADI</t>
  </si>
  <si>
    <t>KL17041</t>
  </si>
  <si>
    <t>IMAM MA'RUF</t>
  </si>
  <si>
    <t>KL17115</t>
  </si>
  <si>
    <t>ALDY NOVYANTO</t>
  </si>
  <si>
    <t>KL17118</t>
  </si>
  <si>
    <t>TOMY SETYANGGA</t>
  </si>
  <si>
    <t>KL17155</t>
  </si>
  <si>
    <t>RIZKY DWI KURTIO</t>
  </si>
  <si>
    <t>KL17173</t>
  </si>
  <si>
    <t>TRI JOKO SULISTYO</t>
  </si>
  <si>
    <t>KL17174</t>
  </si>
  <si>
    <t>3311042704980002</t>
  </si>
  <si>
    <t>GILANG MAHARDIKA</t>
  </si>
  <si>
    <t>KL17175</t>
  </si>
  <si>
    <t>3314142709950002</t>
  </si>
  <si>
    <t>ARFAN SULTONI</t>
  </si>
  <si>
    <t>KL17176</t>
  </si>
  <si>
    <t>EKA ANDY PAKARTY</t>
  </si>
  <si>
    <t>KL17177</t>
  </si>
  <si>
    <t>MEDI DARMAWAN</t>
  </si>
  <si>
    <t>KL17179</t>
  </si>
  <si>
    <t>MUH. SUGENG W</t>
  </si>
  <si>
    <t>KL17180</t>
  </si>
  <si>
    <t>RINUS HARI PRASETYO</t>
  </si>
  <si>
    <t>KL17181</t>
  </si>
  <si>
    <t>SUGENG RIANTO</t>
  </si>
  <si>
    <t>KL17182</t>
  </si>
  <si>
    <t>M. MIFTAKHUL HUDA</t>
  </si>
  <si>
    <t>KL17183</t>
  </si>
  <si>
    <t>VIVIT TRICAHYONO</t>
  </si>
  <si>
    <t>KL17184</t>
  </si>
  <si>
    <t>ALDI PUTRA UTAMA</t>
  </si>
  <si>
    <t>KL17256</t>
  </si>
  <si>
    <t>ANDHIKA DWI NUGROHO</t>
  </si>
  <si>
    <t>KL17257</t>
  </si>
  <si>
    <t>ANDHIKA WIDIANTO</t>
  </si>
  <si>
    <t>KL17258</t>
  </si>
  <si>
    <t>ARDHI RIVANI</t>
  </si>
  <si>
    <t>KL17259</t>
  </si>
  <si>
    <t>ARI DWI NUGROHO</t>
  </si>
  <si>
    <t>KL17260</t>
  </si>
  <si>
    <t>FAISAL BAEHAQI</t>
  </si>
  <si>
    <t>KL17261</t>
  </si>
  <si>
    <t>GANANG ADITYA S</t>
  </si>
  <si>
    <t>KL17262</t>
  </si>
  <si>
    <t>HERU SETIAWAN</t>
  </si>
  <si>
    <t>KL17263</t>
  </si>
  <si>
    <t>IBEKNU ROJIKIN</t>
  </si>
  <si>
    <t>KL17264</t>
  </si>
  <si>
    <t>KUSNO WIBOWO</t>
  </si>
  <si>
    <t>KL17265</t>
  </si>
  <si>
    <t>MUHAMAD YASIN YUSUF</t>
  </si>
  <si>
    <t>KL17266</t>
  </si>
  <si>
    <t>NUR RIYATNO</t>
  </si>
  <si>
    <t>KL17267</t>
  </si>
  <si>
    <t>PRAMI SUDIRO</t>
  </si>
  <si>
    <t>KL17269</t>
  </si>
  <si>
    <t>RADITYA MAHENDRA P</t>
  </si>
  <si>
    <t>KL17270</t>
  </si>
  <si>
    <t>SARJONO</t>
  </si>
  <si>
    <t>KL17271</t>
  </si>
  <si>
    <t>TEGUH WIDODO</t>
  </si>
  <si>
    <t>KA07003</t>
  </si>
  <si>
    <t>THORIQ ALFARISHI</t>
  </si>
  <si>
    <t>KL17274</t>
  </si>
  <si>
    <t>TRI AGUNG</t>
  </si>
  <si>
    <t>KL17275</t>
  </si>
  <si>
    <t>UNTORO</t>
  </si>
  <si>
    <t>KL17276</t>
  </si>
  <si>
    <t>MUHAMAD BAIHAQI</t>
  </si>
  <si>
    <t>KL17316</t>
  </si>
  <si>
    <t>RAHMAT ISMAIL</t>
  </si>
  <si>
    <t>KL17317</t>
  </si>
  <si>
    <t>MUNASIKUN</t>
  </si>
  <si>
    <t>KL17318</t>
  </si>
  <si>
    <t>PUPUT YULIANTO</t>
  </si>
  <si>
    <t>KL17319</t>
  </si>
  <si>
    <t>RIAN SEPTIAJI</t>
  </si>
  <si>
    <t>KL17320</t>
  </si>
  <si>
    <t>SAEPUNG AJI</t>
  </si>
  <si>
    <t>KL17321</t>
  </si>
  <si>
    <t>WAHYU RIANTO</t>
  </si>
  <si>
    <t>KL17322</t>
  </si>
  <si>
    <t>MUNHAMIR NADIR</t>
  </si>
  <si>
    <t>KL17323</t>
  </si>
  <si>
    <t>SARIYONO B</t>
  </si>
  <si>
    <t>KQ14078</t>
  </si>
  <si>
    <t>6372051311900001</t>
  </si>
  <si>
    <t>KT13039</t>
  </si>
  <si>
    <t>THAHA NAFIS BADINI</t>
  </si>
  <si>
    <t>KM17123</t>
  </si>
  <si>
    <t>MALIK</t>
  </si>
  <si>
    <t>KA13015</t>
  </si>
  <si>
    <t>SUHERMANTO</t>
  </si>
  <si>
    <t>KD12052</t>
  </si>
  <si>
    <t>MUH ARDIANSYAH</t>
  </si>
  <si>
    <t>KK17068</t>
  </si>
  <si>
    <t>ALWI SILU</t>
  </si>
  <si>
    <t>KK17062</t>
  </si>
  <si>
    <t>DEDY SETYAWAN</t>
  </si>
  <si>
    <t>KK17063</t>
  </si>
  <si>
    <t>ANANG SURYADI</t>
  </si>
  <si>
    <t>KK17060</t>
  </si>
  <si>
    <t>FAISAL SURYANTO LASE</t>
  </si>
  <si>
    <t>KK17061</t>
  </si>
  <si>
    <t>RUSNAEDI RUSLI</t>
  </si>
  <si>
    <t>KK17070</t>
  </si>
  <si>
    <t>M RIZAL</t>
  </si>
  <si>
    <t>KK17069</t>
  </si>
  <si>
    <t>SANJAYA KUNCORO</t>
  </si>
  <si>
    <t>KK17064</t>
  </si>
  <si>
    <t>RANDI</t>
  </si>
  <si>
    <t>KK17065</t>
  </si>
  <si>
    <t>ASRAFUL RIZAL</t>
  </si>
  <si>
    <t>KK17066</t>
  </si>
  <si>
    <t>AHMAD FAHROJI</t>
  </si>
  <si>
    <t>KL17333</t>
  </si>
  <si>
    <t>DWI GIYANTO</t>
  </si>
  <si>
    <t>KL17334</t>
  </si>
  <si>
    <t>BARUNA CANDRA KIRANA</t>
  </si>
  <si>
    <t>KK17067</t>
  </si>
  <si>
    <t>AMAT AFENDI</t>
  </si>
  <si>
    <t>KL17365</t>
  </si>
  <si>
    <t>ANANG SETIAWAN</t>
  </si>
  <si>
    <t>KL17366</t>
  </si>
  <si>
    <t>DEDI ARDIANTO WIBOWO</t>
  </si>
  <si>
    <t>KL17367</t>
  </si>
  <si>
    <t>MUHAMMAD FAIZAL ARIF</t>
  </si>
  <si>
    <t>KL17368</t>
  </si>
  <si>
    <t>MUH. YUDIWANTO</t>
  </si>
  <si>
    <t>KL19033</t>
  </si>
  <si>
    <t>MOCH ABU THOLIB</t>
  </si>
  <si>
    <t>KL19032</t>
  </si>
  <si>
    <t>FRANKY G TAMPUBOLON</t>
  </si>
  <si>
    <t>KC10048</t>
  </si>
  <si>
    <t>MUNDIK KRISTIAN</t>
  </si>
  <si>
    <t>KC13071</t>
  </si>
  <si>
    <t>SAYYID ABDUL KADIR</t>
  </si>
  <si>
    <t>BLASTER</t>
  </si>
  <si>
    <t>KK19019</t>
  </si>
  <si>
    <t>6408050112920001</t>
  </si>
  <si>
    <t>ACHMAD SANDIK Z</t>
  </si>
  <si>
    <t>KL18500</t>
  </si>
  <si>
    <t>AGUS PRAMONO</t>
  </si>
  <si>
    <t>KL17371</t>
  </si>
  <si>
    <t>YULIAN WIBOWO MUKTI</t>
  </si>
  <si>
    <t>KL17372</t>
  </si>
  <si>
    <t>DANU PUSPITO</t>
  </si>
  <si>
    <t>KL18013</t>
  </si>
  <si>
    <t>HARRY SAPUTRO</t>
  </si>
  <si>
    <t>KL17234</t>
  </si>
  <si>
    <t>KL18015</t>
  </si>
  <si>
    <t>JAPARON NAINGGOLAN</t>
  </si>
  <si>
    <t>KC07084</t>
  </si>
  <si>
    <t>AFIF IKHSAN</t>
  </si>
  <si>
    <t>KE17072</t>
  </si>
  <si>
    <t>NUR KAFI ALI YA'FI</t>
  </si>
  <si>
    <t>KL18021</t>
  </si>
  <si>
    <t>NURHADI SAPUTRO</t>
  </si>
  <si>
    <t>KL18022</t>
  </si>
  <si>
    <t>ELGA WISMA PRADIKA</t>
  </si>
  <si>
    <t>KL18027</t>
  </si>
  <si>
    <t>AHMAD NURFAIZ</t>
  </si>
  <si>
    <t>KL18032</t>
  </si>
  <si>
    <t>ALDHILA PURNAMA PUTRA</t>
  </si>
  <si>
    <t>KL18034</t>
  </si>
  <si>
    <t>GUNAWAN DWI SAPUTRO</t>
  </si>
  <si>
    <t>KL18016</t>
  </si>
  <si>
    <t>SALIM AWUT BADRI</t>
  </si>
  <si>
    <t>KL18017</t>
  </si>
  <si>
    <t>SETYO ADI NUGROHO</t>
  </si>
  <si>
    <t>KL18018</t>
  </si>
  <si>
    <t>ANDRI OKTAPIYANTO</t>
  </si>
  <si>
    <t>KL18030</t>
  </si>
  <si>
    <t>DWI ANGGORO</t>
  </si>
  <si>
    <t>KL18031</t>
  </si>
  <si>
    <t>BAGUS PRIAWAN TONDO P.</t>
  </si>
  <si>
    <t>KL18035</t>
  </si>
  <si>
    <t>ADE FERY SEPTIAWAN</t>
  </si>
  <si>
    <t>KL18036</t>
  </si>
  <si>
    <t>MUHAMMAD RAIS</t>
  </si>
  <si>
    <t>KK14048</t>
  </si>
  <si>
    <t>MAKMUR DAUD</t>
  </si>
  <si>
    <t>KM17012</t>
  </si>
  <si>
    <t>SIGIT TARIYANTO</t>
  </si>
  <si>
    <t>KL17117</t>
  </si>
  <si>
    <t>TRIYANTORO</t>
  </si>
  <si>
    <t>KL17136</t>
  </si>
  <si>
    <t>SAEFUL MUKLIS</t>
  </si>
  <si>
    <t>KL17236</t>
  </si>
  <si>
    <t>WARGIYANTO</t>
  </si>
  <si>
    <t>KE17043</t>
  </si>
  <si>
    <t>AGUS AGUNG P</t>
  </si>
  <si>
    <t>KE17038</t>
  </si>
  <si>
    <t>DIWA MA'DUM H</t>
  </si>
  <si>
    <t>KE17045</t>
  </si>
  <si>
    <t>PUNGKI MARDIANTO</t>
  </si>
  <si>
    <t>KE17042</t>
  </si>
  <si>
    <t>M. MARYANTO</t>
  </si>
  <si>
    <t>KE17041</t>
  </si>
  <si>
    <t>FAISAL RISMANTORO</t>
  </si>
  <si>
    <t>KE17040</t>
  </si>
  <si>
    <t>ZAENAL ARIFIN</t>
  </si>
  <si>
    <t>KB12191</t>
  </si>
  <si>
    <t>BAYU FAJAR PRAMBUDI UTOMO</t>
  </si>
  <si>
    <t>KL17085</t>
  </si>
  <si>
    <t>KL17059</t>
  </si>
  <si>
    <t>ANDIK PRASETYO</t>
  </si>
  <si>
    <t>KL17051</t>
  </si>
  <si>
    <t>AFIFUDDIN BAKHRI RIDWAN</t>
  </si>
  <si>
    <t>KL17048</t>
  </si>
  <si>
    <t>ANINDYA HEBY OLGANTARA</t>
  </si>
  <si>
    <t>KL17079</t>
  </si>
  <si>
    <t>KL17092</t>
  </si>
  <si>
    <t>ANDI PUTRA BUDIANTO</t>
  </si>
  <si>
    <t>KL17050</t>
  </si>
  <si>
    <t>ANDIKA ISMAIL</t>
  </si>
  <si>
    <t>KL17078</t>
  </si>
  <si>
    <t>YUDI SULISTIYO</t>
  </si>
  <si>
    <t>KL17237</t>
  </si>
  <si>
    <t>BAREP KHAZIZ SETIAWAN</t>
  </si>
  <si>
    <t>KL17235</t>
  </si>
  <si>
    <t>TRI SUTRISNO</t>
  </si>
  <si>
    <t>KL17231</t>
  </si>
  <si>
    <t>DIMAS AJI PRABOWO</t>
  </si>
  <si>
    <t>KL17114</t>
  </si>
  <si>
    <t>YULIANDY TAUFIQRAHMAN</t>
  </si>
  <si>
    <t>KC04002</t>
  </si>
  <si>
    <t>ERI SETIAWAN</t>
  </si>
  <si>
    <t>KL17251</t>
  </si>
  <si>
    <t>DEDY SETYANTO</t>
  </si>
  <si>
    <t>KL17135</t>
  </si>
  <si>
    <t>NANDA</t>
  </si>
  <si>
    <t>KL17126</t>
  </si>
  <si>
    <t>YUDID HIKMAH SETIAWAN</t>
  </si>
  <si>
    <t>KL17143</t>
  </si>
  <si>
    <t>ADIK EKO ARIANTO</t>
  </si>
  <si>
    <t>KL17149</t>
  </si>
  <si>
    <t>MARDANI PUTRA</t>
  </si>
  <si>
    <t>KB11002</t>
  </si>
  <si>
    <t>WAHYUDI NURYANTO</t>
  </si>
  <si>
    <t>KL17122</t>
  </si>
  <si>
    <t>SRIYADI</t>
  </si>
  <si>
    <t>KL17125</t>
  </si>
  <si>
    <t>NANANG AGUNG WIBOWO</t>
  </si>
  <si>
    <t>KL17124</t>
  </si>
  <si>
    <t>AGUS WALUYO</t>
  </si>
  <si>
    <t>KL17107</t>
  </si>
  <si>
    <t>AMIN NURYONO</t>
  </si>
  <si>
    <t>KM17155</t>
  </si>
  <si>
    <t>KM17104</t>
  </si>
  <si>
    <t>BOBBY ARION DOMINGGUS S.</t>
  </si>
  <si>
    <t>KM17072</t>
  </si>
  <si>
    <t>MARSON APPULEMBANG</t>
  </si>
  <si>
    <t>KM17077</t>
  </si>
  <si>
    <t>THEO ALDINO</t>
  </si>
  <si>
    <t>KL17163</t>
  </si>
  <si>
    <t>YUDA HERMAWANTO</t>
  </si>
  <si>
    <t>KL18146</t>
  </si>
  <si>
    <t>TEGUH PRAMUJI</t>
  </si>
  <si>
    <t>KL18147</t>
  </si>
  <si>
    <t>ROFIUDIN</t>
  </si>
  <si>
    <t>KL18148</t>
  </si>
  <si>
    <t>RIZKY BAYU NA</t>
  </si>
  <si>
    <t>KL18149</t>
  </si>
  <si>
    <t>MUHSONI INDAR M</t>
  </si>
  <si>
    <t>KL18150</t>
  </si>
  <si>
    <t>MUHAMAD YAKUB HS</t>
  </si>
  <si>
    <t>KL18151</t>
  </si>
  <si>
    <t>M. MISBAHUL MUNIR</t>
  </si>
  <si>
    <t>KL18152</t>
  </si>
  <si>
    <t>HEROE REDJEKIN</t>
  </si>
  <si>
    <t>KK17045</t>
  </si>
  <si>
    <t>ILHAM ABU SALIM</t>
  </si>
  <si>
    <t>KL18154</t>
  </si>
  <si>
    <t>HAFIZAL GULFI YUNIANZAH</t>
  </si>
  <si>
    <t>KL18155</t>
  </si>
  <si>
    <t>FERDIAN NUGROHO</t>
  </si>
  <si>
    <t>KL18156</t>
  </si>
  <si>
    <t>ENDRI SETYAWAN</t>
  </si>
  <si>
    <t>KL18157</t>
  </si>
  <si>
    <t>ENDRA</t>
  </si>
  <si>
    <t>KL18158</t>
  </si>
  <si>
    <t>DENI WIJAYANTO</t>
  </si>
  <si>
    <t>KL18159</t>
  </si>
  <si>
    <t>ARWILIAM</t>
  </si>
  <si>
    <t>KL18160</t>
  </si>
  <si>
    <t>ARMAN RISMIAJI</t>
  </si>
  <si>
    <t>KL18161</t>
  </si>
  <si>
    <t>AHMAD FAZA BASYIRUN</t>
  </si>
  <si>
    <t>KL18162</t>
  </si>
  <si>
    <t>ISNA NUR HIDAYAT</t>
  </si>
  <si>
    <t>KL18163</t>
  </si>
  <si>
    <t>IRWAN ARIFIN</t>
  </si>
  <si>
    <t>KK17025</t>
  </si>
  <si>
    <t>MUHAMMAD WAHIDIN</t>
  </si>
  <si>
    <t>KC18019</t>
  </si>
  <si>
    <t>GEORGE HORISON</t>
  </si>
  <si>
    <t>GL MPIS</t>
  </si>
  <si>
    <t>KB11087</t>
  </si>
  <si>
    <t>RISKI ANDRIAN</t>
  </si>
  <si>
    <t>KL18231</t>
  </si>
  <si>
    <t>TANTIO ENGGARJATI</t>
  </si>
  <si>
    <t>KB16020</t>
  </si>
  <si>
    <t>DANIEL ARIES PUTRA</t>
  </si>
  <si>
    <t>KC17008</t>
  </si>
  <si>
    <t>6204052903900001</t>
  </si>
  <si>
    <t>AGUS DHARMA PUTERA</t>
  </si>
  <si>
    <t>KA15006</t>
  </si>
  <si>
    <t>YAYAN AJI SETIYOKO</t>
  </si>
  <si>
    <t>KB18093</t>
  </si>
  <si>
    <t>KC18015</t>
  </si>
  <si>
    <t>M. NUR OKSANDY</t>
  </si>
  <si>
    <t>KL18153</t>
  </si>
  <si>
    <t>MUH ILHAM</t>
  </si>
  <si>
    <t>KK17058</t>
  </si>
  <si>
    <t>7604121111940001</t>
  </si>
  <si>
    <t>IMAM HIMAWAN</t>
  </si>
  <si>
    <t>KB10069</t>
  </si>
  <si>
    <t>PITOYO</t>
  </si>
  <si>
    <t>KL18233</t>
  </si>
  <si>
    <t>KHOLIK SULISTIONO</t>
  </si>
  <si>
    <t>KL18117</t>
  </si>
  <si>
    <t>SUDIYO HIDAYAT</t>
  </si>
  <si>
    <t>KL17335</t>
  </si>
  <si>
    <t>MUHAMMAD NORJALDI</t>
  </si>
  <si>
    <t>KC18027</t>
  </si>
  <si>
    <t>KL18259</t>
  </si>
  <si>
    <t>BOGIE KUSMONO</t>
  </si>
  <si>
    <t>KL17094</t>
  </si>
  <si>
    <t>AGUS TRI CAHYONO</t>
  </si>
  <si>
    <t>KL18250</t>
  </si>
  <si>
    <t>LANGGENG SULISTIYO</t>
  </si>
  <si>
    <t>KL18251</t>
  </si>
  <si>
    <t>AHMAD TANTO</t>
  </si>
  <si>
    <t>KL18252</t>
  </si>
  <si>
    <t>SOIMUN</t>
  </si>
  <si>
    <t>KL18253</t>
  </si>
  <si>
    <t>MUHAMMAD SYAIFUL ANWAR</t>
  </si>
  <si>
    <t>KL18254</t>
  </si>
  <si>
    <t>YOGA BAGUS VIGI</t>
  </si>
  <si>
    <t>KL18255</t>
  </si>
  <si>
    <t>MUHAMMAD TOHAR</t>
  </si>
  <si>
    <t>KL18256</t>
  </si>
  <si>
    <t>VIAN ANGGISTA</t>
  </si>
  <si>
    <t>KL18257</t>
  </si>
  <si>
    <t>FAHRI AHMAD PAMUJI</t>
  </si>
  <si>
    <t>KL18258</t>
  </si>
  <si>
    <t>YANUAR FAJAR WIDODO E.S.</t>
  </si>
  <si>
    <t>KL18232</t>
  </si>
  <si>
    <t>PAMBELA PUTRA ADY</t>
  </si>
  <si>
    <t>KL18260</t>
  </si>
  <si>
    <t>HENDRA WAHYU NUGROHO</t>
  </si>
  <si>
    <t>KL18261</t>
  </si>
  <si>
    <t>KL18262</t>
  </si>
  <si>
    <t>RIZQI PRATAMA</t>
  </si>
  <si>
    <t>KL18264</t>
  </si>
  <si>
    <t>PARTIMAN</t>
  </si>
  <si>
    <t>KB18095</t>
  </si>
  <si>
    <t>MILU RESTU S</t>
  </si>
  <si>
    <t>KL17142</t>
  </si>
  <si>
    <t>ZAENURI SETIAYADI</t>
  </si>
  <si>
    <t>KL16110</t>
  </si>
  <si>
    <t>TONI</t>
  </si>
  <si>
    <t>KT13068</t>
  </si>
  <si>
    <t>EDY HANDOKO</t>
  </si>
  <si>
    <t>KA18010</t>
  </si>
  <si>
    <t>SAEFUL ANWAR</t>
  </si>
  <si>
    <t>KL17301</t>
  </si>
  <si>
    <t>DIMAS PRAYOGI</t>
  </si>
  <si>
    <t>KM17187</t>
  </si>
  <si>
    <t>NYAMAT</t>
  </si>
  <si>
    <t>KA15008</t>
  </si>
  <si>
    <t>KT13066</t>
  </si>
  <si>
    <t>M NURIL ANWAR</t>
  </si>
  <si>
    <t>KL17167</t>
  </si>
  <si>
    <t>KA18005</t>
  </si>
  <si>
    <t>IQBAL BAHARUDIN</t>
  </si>
  <si>
    <t>KL18276</t>
  </si>
  <si>
    <t>ALI NAPIAH</t>
  </si>
  <si>
    <t>KK18053</t>
  </si>
  <si>
    <t>ILMIALUDIN LALA</t>
  </si>
  <si>
    <t>KB13271</t>
  </si>
  <si>
    <t>RYAN ALEXCANDRES A</t>
  </si>
  <si>
    <t>KL18284</t>
  </si>
  <si>
    <t>FERY GUNAWAN</t>
  </si>
  <si>
    <t>KL18285</t>
  </si>
  <si>
    <t>ADY IKSAN NURCOLHOLIS</t>
  </si>
  <si>
    <t>KL18286</t>
  </si>
  <si>
    <t>GRENDY ANGGA IRAWAN</t>
  </si>
  <si>
    <t>KL18287</t>
  </si>
  <si>
    <t>ADIMAS BIMA ANDIKA</t>
  </si>
  <si>
    <t>KL18288</t>
  </si>
  <si>
    <t>MIKAEL DEBRITO</t>
  </si>
  <si>
    <t>KK18057</t>
  </si>
  <si>
    <t>HADYAN LUZMAN HILMI</t>
  </si>
  <si>
    <t>KL18289</t>
  </si>
  <si>
    <t>ZAINUL ARIFIN</t>
  </si>
  <si>
    <t>KL18290</t>
  </si>
  <si>
    <t>ARDI KHAERUL RIZKI</t>
  </si>
  <si>
    <t>KL18293</t>
  </si>
  <si>
    <t>SYAHRUL HASAN ROMADHON</t>
  </si>
  <si>
    <t>KL18291</t>
  </si>
  <si>
    <t>MUHAMMAD YOGI</t>
  </si>
  <si>
    <t>KL18292</t>
  </si>
  <si>
    <t>ADRIANUS BULI</t>
  </si>
  <si>
    <t>KK18020</t>
  </si>
  <si>
    <t>ROBERTO SANDI</t>
  </si>
  <si>
    <t>KK18019</t>
  </si>
  <si>
    <t>KA15007</t>
  </si>
  <si>
    <t>HULAIMI</t>
  </si>
  <si>
    <t>KA13028</t>
  </si>
  <si>
    <t>CHANDRA DAVID H</t>
  </si>
  <si>
    <t>KA10004</t>
  </si>
  <si>
    <t>IMAM SHOLIHIN</t>
  </si>
  <si>
    <t>KC10013</t>
  </si>
  <si>
    <t>UDIN RIYANTO</t>
  </si>
  <si>
    <t>KL18305</t>
  </si>
  <si>
    <t>AMBAR EKO P</t>
  </si>
  <si>
    <t>KL18306</t>
  </si>
  <si>
    <t>3301082903970001</t>
  </si>
  <si>
    <t>BAYU AGUNG P</t>
  </si>
  <si>
    <t>KL18307</t>
  </si>
  <si>
    <t>RAGIL PAMUNGKAS</t>
  </si>
  <si>
    <t>KL18308</t>
  </si>
  <si>
    <t>3301222702960003</t>
  </si>
  <si>
    <t>AHMAD NUR WAHID</t>
  </si>
  <si>
    <t>KL18310</t>
  </si>
  <si>
    <t>KL18309</t>
  </si>
  <si>
    <t>BERNADUS HENRI EFENDI</t>
  </si>
  <si>
    <t>KB16003</t>
  </si>
  <si>
    <t>YOGA IRAWAN</t>
  </si>
  <si>
    <t>KB17012</t>
  </si>
  <si>
    <t>ARI SUPRAYETNO</t>
  </si>
  <si>
    <t>KC18040</t>
  </si>
  <si>
    <t>MERY SAHMANTO</t>
  </si>
  <si>
    <t>KA09022</t>
  </si>
  <si>
    <t>NURHADI MISTONO</t>
  </si>
  <si>
    <t>KA17004</t>
  </si>
  <si>
    <t>VALENTINO ANDRINUS</t>
  </si>
  <si>
    <t>KC18041</t>
  </si>
  <si>
    <t>MICHAEL EDI P</t>
  </si>
  <si>
    <t>KK18021</t>
  </si>
  <si>
    <t>HARTADI WIBOWO</t>
  </si>
  <si>
    <t>KL18312</t>
  </si>
  <si>
    <t>SAEFUL MUFRODIN</t>
  </si>
  <si>
    <t>KL18311</t>
  </si>
  <si>
    <t>SLAMET ROHMANUDIN</t>
  </si>
  <si>
    <t>KL18313</t>
  </si>
  <si>
    <t>RENDRA PAMUNGKAS</t>
  </si>
  <si>
    <t>KL18316</t>
  </si>
  <si>
    <t>YOGI SAPUTRO</t>
  </si>
  <si>
    <t>KL18315</t>
  </si>
  <si>
    <t>AHMAD WAHYU SISWANTO</t>
  </si>
  <si>
    <t>KL18352</t>
  </si>
  <si>
    <t>KAMARUDIN</t>
  </si>
  <si>
    <t>KL18356</t>
  </si>
  <si>
    <t>KANAPI</t>
  </si>
  <si>
    <t>KA11035</t>
  </si>
  <si>
    <t>ARI SUBIYANTORO</t>
  </si>
  <si>
    <t>KA17007</t>
  </si>
  <si>
    <t xml:space="preserve">RIANDER </t>
  </si>
  <si>
    <t>KK18047</t>
  </si>
  <si>
    <t>KHAIDIR ISMAIL</t>
  </si>
  <si>
    <t>KK18049</t>
  </si>
  <si>
    <t>ANDY PRASETIO</t>
  </si>
  <si>
    <t>KL18314</t>
  </si>
  <si>
    <t>EDY WIDIATMOKO</t>
  </si>
  <si>
    <t>KL18373</t>
  </si>
  <si>
    <t>AGUNG SETYAWAN</t>
  </si>
  <si>
    <t>KL18376</t>
  </si>
  <si>
    <t>MUCHAMAD ZAINUR RAZIKIN</t>
  </si>
  <si>
    <t>KL18380</t>
  </si>
  <si>
    <t>MUHAMMAD ADI SANTOSO</t>
  </si>
  <si>
    <t>KL18383</t>
  </si>
  <si>
    <t>PUGUH WAHYU NINGTYAS</t>
  </si>
  <si>
    <t>KL18375</t>
  </si>
  <si>
    <t>TEGUH YULIANTO</t>
  </si>
  <si>
    <t>KL18381</t>
  </si>
  <si>
    <t>TONI BARIQI RAHMAN</t>
  </si>
  <si>
    <t>KL18374</t>
  </si>
  <si>
    <t>MALEO</t>
  </si>
  <si>
    <t>KL18378</t>
  </si>
  <si>
    <t>ARIP EKO NOR KOSIM</t>
  </si>
  <si>
    <t>KL18377</t>
  </si>
  <si>
    <t>SOFIYAN YULI ERIYANTO</t>
  </si>
  <si>
    <t>KL18379</t>
  </si>
  <si>
    <t>AHMAD DAHLAN</t>
  </si>
  <si>
    <t>KL18372</t>
  </si>
  <si>
    <t>ANGGIT PRIONO</t>
  </si>
  <si>
    <t>KL18382</t>
  </si>
  <si>
    <t>CHANDRA GOFTA</t>
  </si>
  <si>
    <t>KA12027</t>
  </si>
  <si>
    <t>DIAZ AMIEN RAZAQ</t>
  </si>
  <si>
    <t>KL18416</t>
  </si>
  <si>
    <t>TEGAR PRASETYA</t>
  </si>
  <si>
    <t>KL18417</t>
  </si>
  <si>
    <t>ACHMAD ZULFA KHARIS</t>
  </si>
  <si>
    <t>KL18414</t>
  </si>
  <si>
    <t>ANWAR SANUSI</t>
  </si>
  <si>
    <t>KL18415</t>
  </si>
  <si>
    <t xml:space="preserve">IMAM ADI JUANDA </t>
  </si>
  <si>
    <t>KL18006</t>
  </si>
  <si>
    <t>RINTO S PANE</t>
  </si>
  <si>
    <t>KL13001</t>
  </si>
  <si>
    <t>EKO NUR AHMAD KURNIAWAN</t>
  </si>
  <si>
    <t>KL18443</t>
  </si>
  <si>
    <t>FIRMAN ADI SAPUTRO</t>
  </si>
  <si>
    <t>KL18348</t>
  </si>
  <si>
    <t>YUDOVIKUS YERIKO</t>
  </si>
  <si>
    <t>KK18073</t>
  </si>
  <si>
    <t>ANDI RAHMAN</t>
  </si>
  <si>
    <t>KC12055</t>
  </si>
  <si>
    <t>DWI HARYANTO</t>
  </si>
  <si>
    <t>KL18484</t>
  </si>
  <si>
    <t>DWI NOVIANTO</t>
  </si>
  <si>
    <t>KL19017</t>
  </si>
  <si>
    <t>ERWIN NULYANTO</t>
  </si>
  <si>
    <t>KC08012</t>
  </si>
  <si>
    <t>SUPRIANEN</t>
  </si>
  <si>
    <t>KK18074</t>
  </si>
  <si>
    <t>GILSEN PARRI K</t>
  </si>
  <si>
    <t>KK18065</t>
  </si>
  <si>
    <t>6408042306920005</t>
  </si>
  <si>
    <t>SARIJO</t>
  </si>
  <si>
    <t>KK17003</t>
  </si>
  <si>
    <t>6408041311890006</t>
  </si>
  <si>
    <t>ARDY</t>
  </si>
  <si>
    <t>KL18490</t>
  </si>
  <si>
    <t>MUKAJI</t>
  </si>
  <si>
    <t>KC18043</t>
  </si>
  <si>
    <t>YUSUF ARI PRASETYO</t>
  </si>
  <si>
    <t>KL18466</t>
  </si>
  <si>
    <t>MOKHAMAD YASIN</t>
  </si>
  <si>
    <t>KL18488</t>
  </si>
  <si>
    <t>KOMARUDIN</t>
  </si>
  <si>
    <t>THOLIB ARSYAD</t>
  </si>
  <si>
    <t>KL18347</t>
  </si>
  <si>
    <t>THONY FEBRIANTO</t>
  </si>
  <si>
    <t>KB17010</t>
  </si>
  <si>
    <t>SUPARTONO</t>
  </si>
  <si>
    <t>KL18487</t>
  </si>
  <si>
    <t>NASRUCHIN</t>
  </si>
  <si>
    <t>KL18493</t>
  </si>
  <si>
    <t>RAHMAT KURNIAWAN R.</t>
  </si>
  <si>
    <t>KL18492</t>
  </si>
  <si>
    <t>M. KHOIRUL MUSTANGIN</t>
  </si>
  <si>
    <t>KL18491</t>
  </si>
  <si>
    <t>USMAN ANWAR</t>
  </si>
  <si>
    <t>KL18497</t>
  </si>
  <si>
    <t>SAEFUL BAHRI</t>
  </si>
  <si>
    <t>KL19001</t>
  </si>
  <si>
    <t>YUDHA SETYO N</t>
  </si>
  <si>
    <t>KL18502</t>
  </si>
  <si>
    <t>KHAIRIL AHMAD</t>
  </si>
  <si>
    <t>KK18068</t>
  </si>
  <si>
    <t>ELI SUPARMAN</t>
  </si>
  <si>
    <t>KK18067</t>
  </si>
  <si>
    <t>ANDI JOHANSYAH</t>
  </si>
  <si>
    <t>KK18044</t>
  </si>
  <si>
    <t>HARSANDI</t>
  </si>
  <si>
    <t>KK18056</t>
  </si>
  <si>
    <t>RISKI RAHMAD</t>
  </si>
  <si>
    <t>KK18069</t>
  </si>
  <si>
    <t>GERMANUS JUPRIANTO BARA</t>
  </si>
  <si>
    <t>KK18070</t>
  </si>
  <si>
    <t>MUHAMADIN</t>
  </si>
  <si>
    <t>KL17133</t>
  </si>
  <si>
    <t>ABROR SIDDIK MUSYAHADA</t>
  </si>
  <si>
    <t>KL17232</t>
  </si>
  <si>
    <t>MUHAMAD SAMSU</t>
  </si>
  <si>
    <t>KL18401</t>
  </si>
  <si>
    <t>TRI SETIADI</t>
  </si>
  <si>
    <t>KL18442</t>
  </si>
  <si>
    <t>MOHAMAD PRIYONO</t>
  </si>
  <si>
    <t>KL18486</t>
  </si>
  <si>
    <t>FAJAR AJI DARMAWAN</t>
  </si>
  <si>
    <t>KL18489</t>
  </si>
  <si>
    <t>AKHMAD SANDI</t>
  </si>
  <si>
    <t>KL18494</t>
  </si>
  <si>
    <t>ANDRI DIKY IRAWAN</t>
  </si>
  <si>
    <t>KL18495</t>
  </si>
  <si>
    <t>MUHAMMAD RICKY MAWAHIB</t>
  </si>
  <si>
    <t>KL18498</t>
  </si>
  <si>
    <t>SLAMET NUR KHOLIS</t>
  </si>
  <si>
    <t>KL19028</t>
  </si>
  <si>
    <t>KRISTIAN DWI NUGROHO</t>
  </si>
  <si>
    <t>KL19029</t>
  </si>
  <si>
    <t>HUDIONO</t>
  </si>
  <si>
    <t>KL19031</t>
  </si>
  <si>
    <t>MUHAMMAD TIPE SULTAN</t>
  </si>
  <si>
    <t>KM17181</t>
  </si>
  <si>
    <t>M ANGGI SANTOSO</t>
  </si>
  <si>
    <t>KL17164</t>
  </si>
  <si>
    <t>TRI MARJONO</t>
  </si>
  <si>
    <t>KL18450</t>
  </si>
  <si>
    <t>GALUH SETIAWAN</t>
  </si>
  <si>
    <t>KL19063</t>
  </si>
  <si>
    <t>FAZAL INZANI</t>
  </si>
  <si>
    <t>KL19062</t>
  </si>
  <si>
    <t>VERNANDA ANDRE WIRATAMA</t>
  </si>
  <si>
    <t>KL19060</t>
  </si>
  <si>
    <t>RINALDY YUDI SAPUTRA</t>
  </si>
  <si>
    <t>KL19059</t>
  </si>
  <si>
    <t>AQVIANUS RICO WIBOWO</t>
  </si>
  <si>
    <t>KL19061</t>
  </si>
  <si>
    <t>SYARWANI</t>
  </si>
  <si>
    <t>KA13026</t>
  </si>
  <si>
    <t>CATUR MAULUDIN</t>
  </si>
  <si>
    <t>KG14033</t>
  </si>
  <si>
    <t>GRASICA RAMBA ADHITO</t>
  </si>
  <si>
    <t>KG14057</t>
  </si>
  <si>
    <t>EKO WAHYU SAMPURNO</t>
  </si>
  <si>
    <t>KD12008</t>
  </si>
  <si>
    <t>SIGIT HARIADI</t>
  </si>
  <si>
    <t>KD12082</t>
  </si>
  <si>
    <t>TRI ARIF SUTRISNO</t>
  </si>
  <si>
    <t>KD12023</t>
  </si>
  <si>
    <t>SUJARWO</t>
  </si>
  <si>
    <t>KC10011</t>
  </si>
  <si>
    <t>R MAROLOP PSP</t>
  </si>
  <si>
    <t>KA08011</t>
  </si>
  <si>
    <t>ADRIADE</t>
  </si>
  <si>
    <t>KK16002</t>
  </si>
  <si>
    <t>AHMAD IRFAN</t>
  </si>
  <si>
    <t>KC19084</t>
  </si>
  <si>
    <t>M. TAUFIK</t>
  </si>
  <si>
    <t>KC19083</t>
  </si>
  <si>
    <t>MUHAMMAD HAFIZ ARRAHMAN</t>
  </si>
  <si>
    <t>KC19082</t>
  </si>
  <si>
    <t>IWAN ABDI</t>
  </si>
  <si>
    <t>KC06042</t>
  </si>
  <si>
    <t>PELIK ROHANSON LR</t>
  </si>
  <si>
    <t>KC11079</t>
  </si>
  <si>
    <t>MUHAMMAD HALBIE</t>
  </si>
  <si>
    <t>KC19025</t>
  </si>
  <si>
    <t>REPAN MANIK</t>
  </si>
  <si>
    <t>KC11106</t>
  </si>
  <si>
    <t>DEDI PURNIAWAN</t>
  </si>
  <si>
    <t>KB11091</t>
  </si>
  <si>
    <t>YOHANES DELASALES</t>
  </si>
  <si>
    <t>KK19031</t>
  </si>
  <si>
    <t>GUNAWAN TEGUH WARDANI</t>
  </si>
  <si>
    <t>KT13075</t>
  </si>
  <si>
    <t>HERTANTO</t>
  </si>
  <si>
    <t>KE18043</t>
  </si>
  <si>
    <t>LADZAM SAIFUL</t>
  </si>
  <si>
    <t>KE18054</t>
  </si>
  <si>
    <t>DWI HANDOKO</t>
  </si>
  <si>
    <t>KE18134</t>
  </si>
  <si>
    <t>DIHARIADI APRILIA</t>
  </si>
  <si>
    <t>KG15007</t>
  </si>
  <si>
    <t>3314101304910001</t>
  </si>
  <si>
    <t>KG16007</t>
  </si>
  <si>
    <t>350311060691001</t>
  </si>
  <si>
    <t>KG18146</t>
  </si>
  <si>
    <t>3329040312980002</t>
  </si>
  <si>
    <t>AGUS GUNAWAN</t>
  </si>
  <si>
    <t>KG18145</t>
  </si>
  <si>
    <t>3329061808960006</t>
  </si>
  <si>
    <t>ACHMAD LATIF DHARMAWAN</t>
  </si>
  <si>
    <t>KG14034</t>
  </si>
  <si>
    <t>3308101502910001</t>
  </si>
  <si>
    <t>TAUFIKUR RAHMAN</t>
  </si>
  <si>
    <t>KA07026</t>
  </si>
  <si>
    <t>6305012312840001</t>
  </si>
  <si>
    <t>AKUR JIWANDANA</t>
  </si>
  <si>
    <t>KG14011</t>
  </si>
  <si>
    <t>3505142406910002</t>
  </si>
  <si>
    <t>ADHI ARISKA</t>
  </si>
  <si>
    <t>KG13005</t>
  </si>
  <si>
    <t>3317143004930003</t>
  </si>
  <si>
    <t>INB-001</t>
  </si>
  <si>
    <t>INB-002</t>
  </si>
  <si>
    <t>INB-003</t>
  </si>
  <si>
    <t>INB-005</t>
  </si>
  <si>
    <t>INB-370</t>
  </si>
  <si>
    <t>INB-006</t>
  </si>
  <si>
    <t>INB-007</t>
  </si>
  <si>
    <t>INB-008</t>
  </si>
  <si>
    <t>INB-009</t>
  </si>
  <si>
    <t>INB-004</t>
  </si>
  <si>
    <t>INB-011</t>
  </si>
  <si>
    <t>INB-012</t>
  </si>
  <si>
    <t>INB-013</t>
  </si>
  <si>
    <t>INB-015</t>
  </si>
  <si>
    <t>INB-016</t>
  </si>
  <si>
    <t>INB-017</t>
  </si>
  <si>
    <t>INB-018</t>
  </si>
  <si>
    <t>INB-019</t>
  </si>
  <si>
    <t>INB-020</t>
  </si>
  <si>
    <t>INB-021</t>
  </si>
  <si>
    <t>INB-022</t>
  </si>
  <si>
    <t>INB-023</t>
  </si>
  <si>
    <t>INB-024</t>
  </si>
  <si>
    <t>INB-025</t>
  </si>
  <si>
    <t>INB-026</t>
  </si>
  <si>
    <t>INB-027</t>
  </si>
  <si>
    <t>INB-028</t>
  </si>
  <si>
    <t>INB-029</t>
  </si>
  <si>
    <t>INB-030</t>
  </si>
  <si>
    <t>INB-031</t>
  </si>
  <si>
    <t>INB-032</t>
  </si>
  <si>
    <t>INB-033</t>
  </si>
  <si>
    <t>INB-034</t>
  </si>
  <si>
    <t>INB-035</t>
  </si>
  <si>
    <t>INB-037</t>
  </si>
  <si>
    <t>INB-038</t>
  </si>
  <si>
    <t>INB-039</t>
  </si>
  <si>
    <t>INB-040</t>
  </si>
  <si>
    <t>INB-041</t>
  </si>
  <si>
    <t>INB-042</t>
  </si>
  <si>
    <t>INB-043</t>
  </si>
  <si>
    <t>INB-044</t>
  </si>
  <si>
    <t>INB-045</t>
  </si>
  <si>
    <t>INB-046</t>
  </si>
  <si>
    <t>INB-047</t>
  </si>
  <si>
    <t>INB-048</t>
  </si>
  <si>
    <t>INB-049</t>
  </si>
  <si>
    <t>INB-050</t>
  </si>
  <si>
    <t>INB-051</t>
  </si>
  <si>
    <t>INB-052</t>
  </si>
  <si>
    <t>INB-053</t>
  </si>
  <si>
    <t>INB-054</t>
  </si>
  <si>
    <t>INB-055</t>
  </si>
  <si>
    <t>INB-056</t>
  </si>
  <si>
    <t>INB-185</t>
  </si>
  <si>
    <t>INB-058</t>
  </si>
  <si>
    <t>INB-059</t>
  </si>
  <si>
    <t>INB-057</t>
  </si>
  <si>
    <t>INB-061</t>
  </si>
  <si>
    <t>INB-267</t>
  </si>
  <si>
    <t>INB-063</t>
  </si>
  <si>
    <t>INB-064</t>
  </si>
  <si>
    <t>INB-065</t>
  </si>
  <si>
    <t>INB-066</t>
  </si>
  <si>
    <t>INB-067</t>
  </si>
  <si>
    <t>INB-068</t>
  </si>
  <si>
    <t>INB-069</t>
  </si>
  <si>
    <t>INB-070</t>
  </si>
  <si>
    <t>INB-071</t>
  </si>
  <si>
    <t>INB-072</t>
  </si>
  <si>
    <t>INB-073</t>
  </si>
  <si>
    <t>INB-074</t>
  </si>
  <si>
    <t>INB-075</t>
  </si>
  <si>
    <t>INB-076</t>
  </si>
  <si>
    <t>INB-077</t>
  </si>
  <si>
    <t>INB-078</t>
  </si>
  <si>
    <t>INB-079</t>
  </si>
  <si>
    <t>INB-080</t>
  </si>
  <si>
    <t>INB-081</t>
  </si>
  <si>
    <t>INB-082</t>
  </si>
  <si>
    <t>INB-083</t>
  </si>
  <si>
    <t>INB-085</t>
  </si>
  <si>
    <t>INB-086</t>
  </si>
  <si>
    <t>INB-087</t>
  </si>
  <si>
    <t>INB-088</t>
  </si>
  <si>
    <t>INB-089</t>
  </si>
  <si>
    <t>INB-090</t>
  </si>
  <si>
    <t>INB-091</t>
  </si>
  <si>
    <t>INB-092</t>
  </si>
  <si>
    <t>INB-093</t>
  </si>
  <si>
    <t>INB-094</t>
  </si>
  <si>
    <t>INB-095</t>
  </si>
  <si>
    <t>INB-096</t>
  </si>
  <si>
    <t>INB-097</t>
  </si>
  <si>
    <t>INB-274</t>
  </si>
  <si>
    <t>INB-099</t>
  </si>
  <si>
    <t>INB-100</t>
  </si>
  <si>
    <t>INB-101</t>
  </si>
  <si>
    <t>INB-102</t>
  </si>
  <si>
    <t>INB-103</t>
  </si>
  <si>
    <t>INB-104</t>
  </si>
  <si>
    <t>INB-105</t>
  </si>
  <si>
    <t>INB-106</t>
  </si>
  <si>
    <t>INB-107</t>
  </si>
  <si>
    <t>INB-108</t>
  </si>
  <si>
    <t>INB-109</t>
  </si>
  <si>
    <t>INB-110</t>
  </si>
  <si>
    <t>INB-111</t>
  </si>
  <si>
    <t>INB-112</t>
  </si>
  <si>
    <t>INB-113</t>
  </si>
  <si>
    <t>INB-114</t>
  </si>
  <si>
    <t>INB-115</t>
  </si>
  <si>
    <t>INB-116</t>
  </si>
  <si>
    <t>INB-117</t>
  </si>
  <si>
    <t>INB-118</t>
  </si>
  <si>
    <t>INB-119</t>
  </si>
  <si>
    <t>INB-120</t>
  </si>
  <si>
    <t>INB-121</t>
  </si>
  <si>
    <t>INB-122</t>
  </si>
  <si>
    <t>INB-123</t>
  </si>
  <si>
    <t>INB-124</t>
  </si>
  <si>
    <t>INB-125</t>
  </si>
  <si>
    <t>INB-126</t>
  </si>
  <si>
    <t>INB-127</t>
  </si>
  <si>
    <t>INB-128</t>
  </si>
  <si>
    <t>INB-129</t>
  </si>
  <si>
    <t>INB-130</t>
  </si>
  <si>
    <t>INB-131</t>
  </si>
  <si>
    <t>INB-132</t>
  </si>
  <si>
    <t>INB-133</t>
  </si>
  <si>
    <t>INB-134</t>
  </si>
  <si>
    <t>INB-135</t>
  </si>
  <si>
    <t>INB-136</t>
  </si>
  <si>
    <t>INB-137</t>
  </si>
  <si>
    <t>INB-138</t>
  </si>
  <si>
    <t>INB-139</t>
  </si>
  <si>
    <t>INB-140</t>
  </si>
  <si>
    <t>INB-141</t>
  </si>
  <si>
    <t>INB-142</t>
  </si>
  <si>
    <t>INB-143</t>
  </si>
  <si>
    <t>INB-144</t>
  </si>
  <si>
    <t>INB-145</t>
  </si>
  <si>
    <t>INB-146</t>
  </si>
  <si>
    <t>INB-147</t>
  </si>
  <si>
    <t>INB-148</t>
  </si>
  <si>
    <t>INB-149</t>
  </si>
  <si>
    <t>INB-150</t>
  </si>
  <si>
    <t>INB-151</t>
  </si>
  <si>
    <t>INB-152</t>
  </si>
  <si>
    <t>INB-153</t>
  </si>
  <si>
    <t>INB-154</t>
  </si>
  <si>
    <t>INB-155</t>
  </si>
  <si>
    <t>INB-156</t>
  </si>
  <si>
    <t>INB-157</t>
  </si>
  <si>
    <t>INB-158</t>
  </si>
  <si>
    <t>INB-159</t>
  </si>
  <si>
    <t>INB-160</t>
  </si>
  <si>
    <t>INB-161</t>
  </si>
  <si>
    <t>INB-162</t>
  </si>
  <si>
    <t>INB-163</t>
  </si>
  <si>
    <t>INB-164</t>
  </si>
  <si>
    <t>INB-165</t>
  </si>
  <si>
    <t>INB-166</t>
  </si>
  <si>
    <t>INB-167</t>
  </si>
  <si>
    <t>INB-168</t>
  </si>
  <si>
    <t>INB-169</t>
  </si>
  <si>
    <t>INB-170</t>
  </si>
  <si>
    <t>INB-171</t>
  </si>
  <si>
    <t>INB-172</t>
  </si>
  <si>
    <t>INB-173</t>
  </si>
  <si>
    <t>INB-174</t>
  </si>
  <si>
    <t>INB-176</t>
  </si>
  <si>
    <t>INB-177</t>
  </si>
  <si>
    <t>INB-178</t>
  </si>
  <si>
    <t>INB-179</t>
  </si>
  <si>
    <t>INB-180</t>
  </si>
  <si>
    <t>INB-181</t>
  </si>
  <si>
    <t>INB-182</t>
  </si>
  <si>
    <t>INB-183</t>
  </si>
  <si>
    <t>INB-184</t>
  </si>
  <si>
    <t>INB-292</t>
  </si>
  <si>
    <t>INB-186</t>
  </si>
  <si>
    <t>INB-187</t>
  </si>
  <si>
    <t>INB-188</t>
  </si>
  <si>
    <t>INB-189</t>
  </si>
  <si>
    <t>INB-190</t>
  </si>
  <si>
    <t>INB-191</t>
  </si>
  <si>
    <t>INB-192</t>
  </si>
  <si>
    <t>INB-193</t>
  </si>
  <si>
    <t>INB-194</t>
  </si>
  <si>
    <t>INB-195</t>
  </si>
  <si>
    <t>INB-196</t>
  </si>
  <si>
    <t>INB-197</t>
  </si>
  <si>
    <t>INB-198</t>
  </si>
  <si>
    <t>INB-199</t>
  </si>
  <si>
    <t>INB-200</t>
  </si>
  <si>
    <t>INB-201</t>
  </si>
  <si>
    <t>INB-202</t>
  </si>
  <si>
    <t>INB-203</t>
  </si>
  <si>
    <t>INB-204</t>
  </si>
  <si>
    <t>INB-205</t>
  </si>
  <si>
    <t>INB-206</t>
  </si>
  <si>
    <t>INB-207</t>
  </si>
  <si>
    <t>INB-208</t>
  </si>
  <si>
    <t>INB-209</t>
  </si>
  <si>
    <t>INB-210</t>
  </si>
  <si>
    <t>INB-211</t>
  </si>
  <si>
    <t>INB-212</t>
  </si>
  <si>
    <t>INB-214</t>
  </si>
  <si>
    <t>INB-215</t>
  </si>
  <si>
    <t>INB-216</t>
  </si>
  <si>
    <t>INB-217</t>
  </si>
  <si>
    <t>INB-218</t>
  </si>
  <si>
    <t>INB-219</t>
  </si>
  <si>
    <t>INB-220</t>
  </si>
  <si>
    <t>INB-221</t>
  </si>
  <si>
    <t>INB-222</t>
  </si>
  <si>
    <t>INB-223</t>
  </si>
  <si>
    <t>INB-224</t>
  </si>
  <si>
    <t>INB-225</t>
  </si>
  <si>
    <t>INB-226</t>
  </si>
  <si>
    <t>INB-227</t>
  </si>
  <si>
    <t>INB-228</t>
  </si>
  <si>
    <t>INB-229</t>
  </si>
  <si>
    <t>INB-230</t>
  </si>
  <si>
    <t>INB-231</t>
  </si>
  <si>
    <t>INB-232</t>
  </si>
  <si>
    <t>INB-233</t>
  </si>
  <si>
    <t>INB-234</t>
  </si>
  <si>
    <t>INB-235</t>
  </si>
  <si>
    <t>INB-236</t>
  </si>
  <si>
    <t>INB-237</t>
  </si>
  <si>
    <t>INB-238</t>
  </si>
  <si>
    <t>INB-239</t>
  </si>
  <si>
    <t>INB-240</t>
  </si>
  <si>
    <t>INB-241</t>
  </si>
  <si>
    <t>INB-242</t>
  </si>
  <si>
    <t>INB-243</t>
  </si>
  <si>
    <t>INB-244</t>
  </si>
  <si>
    <t>INB-245</t>
  </si>
  <si>
    <t>INB-246</t>
  </si>
  <si>
    <t>INB-247</t>
  </si>
  <si>
    <t>INB-062</t>
  </si>
  <si>
    <t>INB-249</t>
  </si>
  <si>
    <t>INB-250</t>
  </si>
  <si>
    <t>INB-251</t>
  </si>
  <si>
    <t>INB-252</t>
  </si>
  <si>
    <t>INB-253</t>
  </si>
  <si>
    <t>INB-254</t>
  </si>
  <si>
    <t>INB-255</t>
  </si>
  <si>
    <t>INB-256</t>
  </si>
  <si>
    <t>INB-257</t>
  </si>
  <si>
    <t>INB-258</t>
  </si>
  <si>
    <t>INB-060</t>
  </si>
  <si>
    <t>INB-260</t>
  </si>
  <si>
    <t>INB-261</t>
  </si>
  <si>
    <t>INB-262</t>
  </si>
  <si>
    <t>INB-263</t>
  </si>
  <si>
    <t>INB-264</t>
  </si>
  <si>
    <t>INB-265</t>
  </si>
  <si>
    <t>INB-266</t>
  </si>
  <si>
    <t>INB-248</t>
  </si>
  <si>
    <t>INB-259</t>
  </si>
  <si>
    <t>INB-269</t>
  </si>
  <si>
    <t>INB-270</t>
  </si>
  <si>
    <t>INB-271</t>
  </si>
  <si>
    <t>INB-272</t>
  </si>
  <si>
    <t>INB-273</t>
  </si>
  <si>
    <t>INB-285</t>
  </si>
  <si>
    <t>INB-275</t>
  </si>
  <si>
    <t>INB-276</t>
  </si>
  <si>
    <t>INB-277</t>
  </si>
  <si>
    <t>INB-278</t>
  </si>
  <si>
    <t>INB-279</t>
  </si>
  <si>
    <t>INB-280</t>
  </si>
  <si>
    <t>INB-281</t>
  </si>
  <si>
    <t>INB-282</t>
  </si>
  <si>
    <t>INB-283</t>
  </si>
  <si>
    <t>INB-284</t>
  </si>
  <si>
    <t>INB-268</t>
  </si>
  <si>
    <t>INB-286</t>
  </si>
  <si>
    <t>INB-287</t>
  </si>
  <si>
    <t>INB-288</t>
  </si>
  <si>
    <t>INB-289</t>
  </si>
  <si>
    <t>INB-290</t>
  </si>
  <si>
    <t>INB-291</t>
  </si>
  <si>
    <t>INB-098</t>
  </si>
  <si>
    <t>INB-294</t>
  </si>
  <si>
    <t>INB-295</t>
  </si>
  <si>
    <t>INB-296</t>
  </si>
  <si>
    <t>INB-297</t>
  </si>
  <si>
    <t>INB-298</t>
  </si>
  <si>
    <t>INB-299</t>
  </si>
  <si>
    <t>INB-300</t>
  </si>
  <si>
    <t>INB-301</t>
  </si>
  <si>
    <t>INB-302</t>
  </si>
  <si>
    <t>INB-303</t>
  </si>
  <si>
    <t>INB-305</t>
  </si>
  <si>
    <t>INB-306</t>
  </si>
  <si>
    <t>INB-307</t>
  </si>
  <si>
    <t>INB-308</t>
  </si>
  <si>
    <t>INB-309</t>
  </si>
  <si>
    <t>INB-310</t>
  </si>
  <si>
    <t>INB-311</t>
  </si>
  <si>
    <t>INB-312</t>
  </si>
  <si>
    <t>INB-313</t>
  </si>
  <si>
    <t>INB-314</t>
  </si>
  <si>
    <t>INB-315</t>
  </si>
  <si>
    <t>INB-317</t>
  </si>
  <si>
    <t>INB-318</t>
  </si>
  <si>
    <t>INB-319</t>
  </si>
  <si>
    <t>INB-320</t>
  </si>
  <si>
    <t>INB-321</t>
  </si>
  <si>
    <t>INB-322</t>
  </si>
  <si>
    <t>INB-323</t>
  </si>
  <si>
    <t>INB-324</t>
  </si>
  <si>
    <t>INB-325</t>
  </si>
  <si>
    <t>INB-326</t>
  </si>
  <si>
    <t>INB-327</t>
  </si>
  <si>
    <t>INB-328</t>
  </si>
  <si>
    <t>INB-330</t>
  </si>
  <si>
    <t>INB-331</t>
  </si>
  <si>
    <t>INB-332</t>
  </si>
  <si>
    <t>INB-333</t>
  </si>
  <si>
    <t>INB-334</t>
  </si>
  <si>
    <t>INB-335</t>
  </si>
  <si>
    <t>INB-336</t>
  </si>
  <si>
    <t>INB-337</t>
  </si>
  <si>
    <t>INB-338</t>
  </si>
  <si>
    <t>INB-339</t>
  </si>
  <si>
    <t>INB-340</t>
  </si>
  <si>
    <t>INB-341</t>
  </si>
  <si>
    <t>INB-342</t>
  </si>
  <si>
    <t>INB-343</t>
  </si>
  <si>
    <t>INB-345</t>
  </si>
  <si>
    <t>INB-346</t>
  </si>
  <si>
    <t>INB-347</t>
  </si>
  <si>
    <t>INB-348</t>
  </si>
  <si>
    <t>INB-349</t>
  </si>
  <si>
    <t>INB-350</t>
  </si>
  <si>
    <t>INB-351</t>
  </si>
  <si>
    <t>INB-352</t>
  </si>
  <si>
    <t>INB-353</t>
  </si>
  <si>
    <t>INB-354</t>
  </si>
  <si>
    <t>INB-355</t>
  </si>
  <si>
    <t>INB-356</t>
  </si>
  <si>
    <t>INB-357</t>
  </si>
  <si>
    <t>INB-358</t>
  </si>
  <si>
    <t>INB-359</t>
  </si>
  <si>
    <t>INB-360</t>
  </si>
  <si>
    <t>INB-361</t>
  </si>
  <si>
    <t>INB-362</t>
  </si>
  <si>
    <t>INB-363</t>
  </si>
  <si>
    <t>INB-364</t>
  </si>
  <si>
    <t>INB-365</t>
  </si>
  <si>
    <t>INB-366</t>
  </si>
  <si>
    <t>INB-367</t>
  </si>
  <si>
    <t>INB-368</t>
  </si>
  <si>
    <t>INB-369</t>
  </si>
  <si>
    <t>INB-392</t>
  </si>
  <si>
    <t>INB-371</t>
  </si>
  <si>
    <t>INB-372</t>
  </si>
  <si>
    <t>INB-373</t>
  </si>
  <si>
    <t>INB-374</t>
  </si>
  <si>
    <t>INB-375</t>
  </si>
  <si>
    <t>INB-376</t>
  </si>
  <si>
    <t>INB-377</t>
  </si>
  <si>
    <t>INB-378</t>
  </si>
  <si>
    <t>INB-379</t>
  </si>
  <si>
    <t>INB-380</t>
  </si>
  <si>
    <t>INB-381</t>
  </si>
  <si>
    <t>INB-382</t>
  </si>
  <si>
    <t>INB-383</t>
  </si>
  <si>
    <t>INB-384</t>
  </si>
  <si>
    <t>INB-385</t>
  </si>
  <si>
    <t>INB-386</t>
  </si>
  <si>
    <t>INB-387</t>
  </si>
  <si>
    <t>INB-388</t>
  </si>
  <si>
    <t>INB-389</t>
  </si>
  <si>
    <t>INB-390</t>
  </si>
  <si>
    <t>INB-391</t>
  </si>
  <si>
    <t>INB-393</t>
  </si>
  <si>
    <t>INB-394</t>
  </si>
  <si>
    <t>INB-395</t>
  </si>
  <si>
    <t>INB-396</t>
  </si>
  <si>
    <t>INB-397</t>
  </si>
  <si>
    <t>INB-398</t>
  </si>
  <si>
    <t>INB-399</t>
  </si>
  <si>
    <t>INB-400</t>
  </si>
  <si>
    <t>INB-401</t>
  </si>
  <si>
    <t>INB-402</t>
  </si>
  <si>
    <t>INB-403</t>
  </si>
  <si>
    <t>INB-404</t>
  </si>
  <si>
    <t>INB-405</t>
  </si>
  <si>
    <t>INB-406</t>
  </si>
  <si>
    <t>INB-407</t>
  </si>
  <si>
    <t>INB-408</t>
  </si>
  <si>
    <t>INB-409</t>
  </si>
  <si>
    <t>INB-410</t>
  </si>
  <si>
    <t>INB-411</t>
  </si>
  <si>
    <t>INB-412</t>
  </si>
  <si>
    <t>INB-413</t>
  </si>
  <si>
    <t>INB-414</t>
  </si>
  <si>
    <t>INB-415</t>
  </si>
  <si>
    <t>INB-416</t>
  </si>
  <si>
    <t>INB-417</t>
  </si>
  <si>
    <t>INB-418</t>
  </si>
  <si>
    <t>INB-419</t>
  </si>
  <si>
    <t>INB-420</t>
  </si>
  <si>
    <t>INB-421</t>
  </si>
  <si>
    <t>INB-422</t>
  </si>
  <si>
    <t>INB-423</t>
  </si>
  <si>
    <t>INB-424</t>
  </si>
  <si>
    <t>INB-425</t>
  </si>
  <si>
    <t>INB-426</t>
  </si>
  <si>
    <t>INB-427</t>
  </si>
  <si>
    <t>INB-428</t>
  </si>
  <si>
    <t>INB-429</t>
  </si>
  <si>
    <t>INB-430</t>
  </si>
  <si>
    <t>INB-431</t>
  </si>
  <si>
    <t>INB-432</t>
  </si>
  <si>
    <t>INB-433</t>
  </si>
  <si>
    <t>INB-434</t>
  </si>
  <si>
    <t>INB-435</t>
  </si>
  <si>
    <t>INB-436</t>
  </si>
  <si>
    <t>INB-437</t>
  </si>
  <si>
    <t>INB-438</t>
  </si>
  <si>
    <t>INB-439</t>
  </si>
  <si>
    <t>INB-440</t>
  </si>
  <si>
    <t>INB-441</t>
  </si>
  <si>
    <t>INB-442</t>
  </si>
  <si>
    <t>INB-443</t>
  </si>
  <si>
    <t>INB-444</t>
  </si>
  <si>
    <t>PC 300 - PC 2000</t>
  </si>
  <si>
    <t>SC P360</t>
  </si>
  <si>
    <t>HITACHI ZX1200</t>
  </si>
  <si>
    <t>PC 200 - PC 850</t>
  </si>
  <si>
    <t>HITACHI EX1200</t>
  </si>
  <si>
    <t>HITCHI ZX 870</t>
  </si>
  <si>
    <t>PC 300 - PC 850</t>
  </si>
  <si>
    <t>WDZ 600</t>
  </si>
  <si>
    <t>GD 705, HM 400</t>
  </si>
  <si>
    <t xml:space="preserve">EUCLID </t>
  </si>
  <si>
    <t>VOLVO BM A</t>
  </si>
  <si>
    <t>TRAILER, LOWBOY</t>
  </si>
  <si>
    <t>SC 380</t>
  </si>
  <si>
    <t>WSC P380</t>
  </si>
  <si>
    <t>CP BOMAG</t>
  </si>
  <si>
    <t>PC 750 - PC 1250</t>
  </si>
  <si>
    <t>PC 800 - PC 1250</t>
  </si>
  <si>
    <t>WAWAN HERDIMAN</t>
  </si>
  <si>
    <t>DEPT. HEAD SHE</t>
  </si>
  <si>
    <t>KB11001</t>
  </si>
  <si>
    <t>YUNILA REFIT W</t>
  </si>
  <si>
    <t>KB17081</t>
  </si>
  <si>
    <t>AKBAR KURNIAWAN</t>
  </si>
  <si>
    <t>KB12081</t>
  </si>
  <si>
    <t>RIAN PRAMANA PUTRA</t>
  </si>
  <si>
    <t>KB12087</t>
  </si>
  <si>
    <t>YUNEIDY FRANLY ARING</t>
  </si>
  <si>
    <t>KC12098</t>
  </si>
  <si>
    <t>M. INDRA LUMBAN T</t>
  </si>
  <si>
    <t>KB11211</t>
  </si>
  <si>
    <t xml:space="preserve">SUHAYA </t>
  </si>
  <si>
    <t>KB14022</t>
  </si>
  <si>
    <t>ADIYANTO PUTERA</t>
  </si>
  <si>
    <t>KK16062</t>
  </si>
  <si>
    <t>REZA HARDIANSYAH</t>
  </si>
  <si>
    <t>KB16034</t>
  </si>
  <si>
    <t>YUSUF AL KARIM</t>
  </si>
  <si>
    <t>KB17154</t>
  </si>
  <si>
    <t>MUHAMMAD SANDI</t>
  </si>
  <si>
    <t>KB16012</t>
  </si>
  <si>
    <t>RIVALDY PANCA P</t>
  </si>
  <si>
    <t>KB18021</t>
  </si>
  <si>
    <t>AGUS SUCIPTO</t>
  </si>
  <si>
    <t>KQ14175</t>
  </si>
  <si>
    <t>INJ-001</t>
  </si>
  <si>
    <t>INJ-002</t>
  </si>
  <si>
    <t>INJ-003</t>
  </si>
  <si>
    <t>INJ-004</t>
  </si>
  <si>
    <t>INJ-005</t>
  </si>
  <si>
    <t>INJ-006</t>
  </si>
  <si>
    <t>INJ-007</t>
  </si>
  <si>
    <t>SC P360 - SC P580 A/M</t>
  </si>
  <si>
    <t>GD 705, GD 825, GD CAT M3</t>
  </si>
  <si>
    <t>PW 140, PC RB</t>
  </si>
  <si>
    <t>VOLVO BMA, FM 440, FH 16</t>
  </si>
  <si>
    <t>MUGIONO</t>
  </si>
  <si>
    <t>DEPT. HEAD SM</t>
  </si>
  <si>
    <t>1F96161</t>
  </si>
  <si>
    <t>SARWOTO</t>
  </si>
  <si>
    <t>KB16019</t>
  </si>
  <si>
    <t>LUKMAN TRIYANTOKO</t>
  </si>
  <si>
    <t>WAREHOUSE GL</t>
  </si>
  <si>
    <t>KB09074</t>
  </si>
  <si>
    <t>3504011006890001</t>
  </si>
  <si>
    <t>SUHARDONO TRI W</t>
  </si>
  <si>
    <t>GL FAO</t>
  </si>
  <si>
    <t>KB17013</t>
  </si>
  <si>
    <t>3403071710900001</t>
  </si>
  <si>
    <t>KB17124</t>
  </si>
  <si>
    <t>3175060205690032</t>
  </si>
  <si>
    <t>SUBCONT MANAJEMENT OFFICER</t>
  </si>
  <si>
    <t>ERWAN TAUFIQ</t>
  </si>
  <si>
    <t>SECTION HEAD SM</t>
  </si>
  <si>
    <t>KB14146</t>
  </si>
  <si>
    <t>3275040907810033</t>
  </si>
  <si>
    <t>INVENTORY CONTROLLER</t>
  </si>
  <si>
    <t>KK14020</t>
  </si>
  <si>
    <t>6301082303900001</t>
  </si>
  <si>
    <t>FARIS ISTIFATIN</t>
  </si>
  <si>
    <t>KB11177</t>
  </si>
  <si>
    <t>3277030601900001</t>
  </si>
  <si>
    <t>DENNA ABDILLAH F</t>
  </si>
  <si>
    <t>PURCHASING GL</t>
  </si>
  <si>
    <t>KB13167</t>
  </si>
  <si>
    <t>WINDI</t>
  </si>
  <si>
    <t>KB17148</t>
  </si>
  <si>
    <t>325021508950007</t>
  </si>
  <si>
    <t>EDY WAHYUDI</t>
  </si>
  <si>
    <t>PURCHASER</t>
  </si>
  <si>
    <t>KK17027</t>
  </si>
  <si>
    <t>6408041702910003</t>
  </si>
  <si>
    <t>MA'RUF MOH ARIFIN</t>
  </si>
  <si>
    <t>KK17028</t>
  </si>
  <si>
    <t>3520021211920003</t>
  </si>
  <si>
    <t>M. YOGI AGUSTA A</t>
  </si>
  <si>
    <t>KB17058</t>
  </si>
  <si>
    <t>GL SM</t>
  </si>
  <si>
    <t>KB09086</t>
  </si>
  <si>
    <t>1671131108880009</t>
  </si>
  <si>
    <t>ADNAN SUBARJO</t>
  </si>
  <si>
    <t>KB13164</t>
  </si>
  <si>
    <t>ALPIAN NUUR</t>
  </si>
  <si>
    <t>CREW KAPAL</t>
  </si>
  <si>
    <t>PJS</t>
  </si>
  <si>
    <t>FAUZY YAHYA</t>
  </si>
  <si>
    <t>INI-001</t>
  </si>
  <si>
    <t>INI-002</t>
  </si>
  <si>
    <t>INI-005</t>
  </si>
  <si>
    <t>INI-003</t>
  </si>
  <si>
    <t>INI-004</t>
  </si>
  <si>
    <t>FORKLIFT</t>
  </si>
  <si>
    <t>6408043012880010</t>
  </si>
  <si>
    <t>6408161608970000</t>
  </si>
  <si>
    <t>6308046901990000</t>
  </si>
  <si>
    <t>6408152807960000</t>
  </si>
  <si>
    <t>6408052507940000</t>
  </si>
  <si>
    <t>6408042105900000</t>
  </si>
  <si>
    <t>7314055508910000</t>
  </si>
  <si>
    <t>7326051408920000</t>
  </si>
  <si>
    <t>6408152602900000</t>
  </si>
  <si>
    <t>7315121605920000</t>
  </si>
  <si>
    <t>6408104709470000</t>
  </si>
  <si>
    <t>7371144112890010</t>
  </si>
  <si>
    <t>3201020706690010</t>
  </si>
  <si>
    <t>6408122002620000</t>
  </si>
  <si>
    <t>6401080309970000</t>
  </si>
  <si>
    <t>6408041904920000</t>
  </si>
  <si>
    <t>1674010107910070</t>
  </si>
  <si>
    <t>3313112707750000</t>
  </si>
  <si>
    <t>6408150303860000</t>
  </si>
  <si>
    <t>6402031507840000</t>
  </si>
  <si>
    <t>6402132302920000</t>
  </si>
  <si>
    <t>3207241603990000</t>
  </si>
  <si>
    <t>647206130891000</t>
  </si>
  <si>
    <t>647202040662000</t>
  </si>
  <si>
    <t>640202080568000</t>
  </si>
  <si>
    <t>647206101072000</t>
  </si>
  <si>
    <t>647203120370000</t>
  </si>
  <si>
    <t>647206090968000</t>
  </si>
  <si>
    <t>647206111063000</t>
  </si>
  <si>
    <t>647206100663000</t>
  </si>
  <si>
    <t>647203020974000</t>
  </si>
  <si>
    <t>647201120386000</t>
  </si>
  <si>
    <t>647203110779000</t>
  </si>
  <si>
    <t>647203290470000</t>
  </si>
  <si>
    <t>6408131010720000</t>
  </si>
  <si>
    <t>3318031607720000</t>
  </si>
  <si>
    <t>6402050410670000</t>
  </si>
  <si>
    <t>3318113005760000</t>
  </si>
  <si>
    <t>3318032912930000</t>
  </si>
  <si>
    <t>3318030608920000</t>
  </si>
  <si>
    <t>3301210109860000</t>
  </si>
  <si>
    <t>6471021508760000</t>
  </si>
  <si>
    <t>6472051502880000</t>
  </si>
  <si>
    <t>IND-168</t>
  </si>
  <si>
    <t>MORLO P120.10 HM</t>
  </si>
  <si>
    <t>USMAN ALI MUSTHOFA</t>
  </si>
  <si>
    <t>GL</t>
  </si>
  <si>
    <t>KB13281</t>
  </si>
  <si>
    <t>IND-169</t>
  </si>
  <si>
    <t>AEA-175</t>
  </si>
  <si>
    <t>ESP-046</t>
  </si>
  <si>
    <t>SYAWAL KANDARI'</t>
  </si>
  <si>
    <t>KMP-119</t>
  </si>
  <si>
    <t>RABIN YUNIOR PANDJEI</t>
  </si>
  <si>
    <t>MBS-021</t>
  </si>
  <si>
    <t>BAYU PRATAMA</t>
  </si>
  <si>
    <t>MUTASI</t>
  </si>
  <si>
    <t>SAIFUL ANAS</t>
  </si>
  <si>
    <t>ANGGI SAPUTRA</t>
  </si>
  <si>
    <t>MUHAMMAD QOYYIM NUR</t>
  </si>
  <si>
    <t>KIKI NOVYANTI</t>
  </si>
  <si>
    <t>PINDAH JABATAN</t>
  </si>
  <si>
    <t>LAP</t>
  </si>
  <si>
    <t>KMP-120</t>
  </si>
  <si>
    <t>MUHAMMAD JUMALI</t>
  </si>
  <si>
    <t>MARHAYUDDIN</t>
  </si>
  <si>
    <t>3525150606940001</t>
  </si>
  <si>
    <t>RAMA SATRIA P</t>
  </si>
  <si>
    <t>TO</t>
  </si>
  <si>
    <t>6408042001920002</t>
  </si>
  <si>
    <t>CSH-001</t>
  </si>
  <si>
    <t>VOLVO BMA 40</t>
  </si>
  <si>
    <t>ISUZU GIGA</t>
  </si>
  <si>
    <t>OPERATOR PC</t>
  </si>
  <si>
    <t>KONTRAK HABIS</t>
  </si>
  <si>
    <t>SGM-001</t>
  </si>
  <si>
    <t>09148702000060</t>
  </si>
  <si>
    <t>AHMAD SUKRAN</t>
  </si>
  <si>
    <t>CSH-002</t>
  </si>
  <si>
    <t>ILYAS MUSTOFA</t>
  </si>
  <si>
    <t>INB-445</t>
  </si>
  <si>
    <t>NAIK STD AEA</t>
  </si>
  <si>
    <t>GT TGL 21/1/2021</t>
  </si>
  <si>
    <t>AEA-176</t>
  </si>
  <si>
    <t>MUHAMMAD HANDOKO</t>
  </si>
  <si>
    <t>PEN-100</t>
  </si>
  <si>
    <t>ROHYADI</t>
  </si>
  <si>
    <t>LPB-149</t>
  </si>
  <si>
    <t>ESP-047</t>
  </si>
  <si>
    <t>SURAT PENGALAMAN KERJA</t>
  </si>
  <si>
    <t>PAULUS TANDI SALU</t>
  </si>
  <si>
    <t>KMP-121</t>
  </si>
  <si>
    <t>BENYAMIN MISAI</t>
  </si>
  <si>
    <t>KMP-122</t>
  </si>
  <si>
    <t>IKHLASUL AMAL RENNGUR</t>
  </si>
  <si>
    <t>KB20006</t>
  </si>
  <si>
    <t>RAFLI ELZANDRI</t>
  </si>
  <si>
    <t>DOKTER</t>
  </si>
  <si>
    <t>FATMAWATI</t>
  </si>
  <si>
    <t>FLORIANTO YUSTINUS MONING</t>
  </si>
  <si>
    <t>M RIZKY</t>
  </si>
  <si>
    <t>ISKANDAR PUTRA AWAL</t>
  </si>
  <si>
    <t>RIZKI PRIO WIDIARTO</t>
  </si>
  <si>
    <t>BINA PERTIWI</t>
  </si>
  <si>
    <t>PART SALES</t>
  </si>
  <si>
    <t>INI-006</t>
  </si>
  <si>
    <t>ANDI AFDAL</t>
  </si>
  <si>
    <t>7315122212990001</t>
  </si>
  <si>
    <t>DEO KRISTIAN</t>
  </si>
  <si>
    <t>ARIS SUBYANTO</t>
  </si>
  <si>
    <t>NARDI</t>
  </si>
  <si>
    <t>ANDRI ASMAWAN</t>
  </si>
  <si>
    <t>AHMAD UZAINI</t>
  </si>
  <si>
    <t>DADI SAYOKO</t>
  </si>
  <si>
    <t>SECURITY OFFICE</t>
  </si>
  <si>
    <t>TPP-045</t>
  </si>
  <si>
    <t>TPP-046</t>
  </si>
  <si>
    <t>RIKKY ASBUDI</t>
  </si>
  <si>
    <t>TJPR-061</t>
  </si>
  <si>
    <t>AEA-178</t>
  </si>
  <si>
    <t>7315071806860004</t>
  </si>
  <si>
    <t>MBS-022</t>
  </si>
  <si>
    <t>7604020209860002</t>
  </si>
  <si>
    <t>SAMSUDINNOR</t>
  </si>
  <si>
    <t>KT17009</t>
  </si>
  <si>
    <t>INC-542</t>
  </si>
  <si>
    <t>M. REZA ALFIKRI</t>
  </si>
  <si>
    <t>KT14018</t>
  </si>
  <si>
    <t>INC-543</t>
  </si>
  <si>
    <t>KK20003</t>
  </si>
  <si>
    <t>HABIB FADILLAH</t>
  </si>
  <si>
    <t>KK20001</t>
  </si>
  <si>
    <t>INB-446</t>
  </si>
  <si>
    <t>INB-447</t>
  </si>
  <si>
    <t>BERTO SITOMPUL</t>
  </si>
  <si>
    <t>SMU-006</t>
  </si>
  <si>
    <t>TTP-004</t>
  </si>
  <si>
    <t>MUHAMMAD ICHWAN</t>
  </si>
  <si>
    <t>MMM-068</t>
  </si>
  <si>
    <t>HARIANDI</t>
  </si>
  <si>
    <t>MMM-069</t>
  </si>
  <si>
    <t>IND-170</t>
  </si>
  <si>
    <t>JOHAN CENDI S</t>
  </si>
  <si>
    <t>PEN-101</t>
  </si>
  <si>
    <t>M ABDUH</t>
  </si>
  <si>
    <t>NURYAHYA ANDIKA PUTRA</t>
  </si>
  <si>
    <t>MUHAMMAD MAJID</t>
  </si>
  <si>
    <t>I WAYAN ANTONI BAYU P</t>
  </si>
  <si>
    <t>M. SYARWANI HADRI</t>
  </si>
  <si>
    <t>RESIGN</t>
  </si>
  <si>
    <t>FIDYA FATHUROCHMAN</t>
  </si>
  <si>
    <t>ROGIT BILLY DAICHI</t>
  </si>
  <si>
    <t>MARKETING &amp; SALES HEAD</t>
  </si>
  <si>
    <t>SULTAN RISKI</t>
  </si>
  <si>
    <t>1607040710900005</t>
  </si>
  <si>
    <t>JUMHAR</t>
  </si>
  <si>
    <t>6474021006940007</t>
  </si>
  <si>
    <t>6408402308930002</t>
  </si>
  <si>
    <t>6408100612980004</t>
  </si>
  <si>
    <t>M NOR DIA UDINI</t>
  </si>
  <si>
    <t>KD11003</t>
  </si>
  <si>
    <t>MUHA RIZKI</t>
  </si>
  <si>
    <t>KC13029</t>
  </si>
  <si>
    <t>INC-544</t>
  </si>
  <si>
    <t>KK20005</t>
  </si>
  <si>
    <t>INC-545</t>
  </si>
  <si>
    <t>AHMAD MUSLIM</t>
  </si>
  <si>
    <t>KK20004</t>
  </si>
  <si>
    <t>INC-546</t>
  </si>
  <si>
    <t>I GEDE SUARYANA</t>
  </si>
  <si>
    <t>KK20002</t>
  </si>
  <si>
    <t>INC-547</t>
  </si>
  <si>
    <t>SAHRAL MA'RUF</t>
  </si>
  <si>
    <t>LS-20.0779</t>
  </si>
  <si>
    <t>7602072110980001</t>
  </si>
  <si>
    <t>020320AEA20</t>
  </si>
  <si>
    <t>RATNO KELIQ P</t>
  </si>
  <si>
    <t>3517091903850002</t>
  </si>
  <si>
    <t>RPJ-034</t>
  </si>
  <si>
    <t>020320RPJ01</t>
  </si>
  <si>
    <t>YANDRES PARURA</t>
  </si>
  <si>
    <t>ESP-048</t>
  </si>
  <si>
    <t>020320ESP010</t>
  </si>
  <si>
    <t>SAMSURYA</t>
  </si>
  <si>
    <t>KMP-123</t>
  </si>
  <si>
    <t>020320KMP010</t>
  </si>
  <si>
    <t>AGUS BAHARUDDIN</t>
  </si>
  <si>
    <t>KMP-124</t>
  </si>
  <si>
    <t>020320KMP011</t>
  </si>
  <si>
    <t>AJI SUPO PRASETYO</t>
  </si>
  <si>
    <t>020320SMI003</t>
  </si>
  <si>
    <t>UT-050</t>
  </si>
  <si>
    <t>UT-051</t>
  </si>
  <si>
    <t>MUHAMMAD HASAN</t>
  </si>
  <si>
    <t>KMP-125</t>
  </si>
  <si>
    <t>020320KMP012</t>
  </si>
  <si>
    <t>KARMAN</t>
  </si>
  <si>
    <t>KMP-126</t>
  </si>
  <si>
    <t>020320KMP013</t>
  </si>
  <si>
    <t>WIYONO</t>
  </si>
  <si>
    <t>EDON GULTOM</t>
  </si>
  <si>
    <t>HARDIMANSYAH</t>
  </si>
  <si>
    <t>IMAM THOHARI</t>
  </si>
  <si>
    <t>JUMHARYANTO</t>
  </si>
  <si>
    <t>6474012505740008</t>
  </si>
  <si>
    <t>6402142212810002</t>
  </si>
  <si>
    <t>6474011308830003</t>
  </si>
  <si>
    <t>SIHARDI</t>
  </si>
  <si>
    <t>EFRAIN RABIDI R</t>
  </si>
  <si>
    <t>QC WELDER</t>
  </si>
  <si>
    <t>6408132107850001</t>
  </si>
  <si>
    <t>6474011905810005</t>
  </si>
  <si>
    <t>I KADEK ADI SAPUTRA</t>
  </si>
  <si>
    <t>ALIYAS</t>
  </si>
  <si>
    <t>LS-20.0780</t>
  </si>
  <si>
    <t>6408101201010003</t>
  </si>
  <si>
    <t>IHSAN NUR RAHMAN</t>
  </si>
  <si>
    <t>KC17038</t>
  </si>
  <si>
    <t>ESP-049</t>
  </si>
  <si>
    <t>RYAN AGUS SALIM</t>
  </si>
  <si>
    <t>KE18010</t>
  </si>
  <si>
    <t>SAID NUR ALIM</t>
  </si>
  <si>
    <t>KE18009</t>
  </si>
  <si>
    <t>INC-548</t>
  </si>
  <si>
    <t>INC-549</t>
  </si>
  <si>
    <t>AKHDIN</t>
  </si>
  <si>
    <t>MOH IRSAN</t>
  </si>
  <si>
    <t>M ASLAN</t>
  </si>
  <si>
    <t>AHDIYATUL UMAM</t>
  </si>
  <si>
    <t>ABDUL KASIMUDIN</t>
  </si>
  <si>
    <t>DIDI AJO SUNARDI</t>
  </si>
  <si>
    <t>IND-171</t>
  </si>
  <si>
    <t>ESP-050</t>
  </si>
  <si>
    <t>MUSTAIM</t>
  </si>
  <si>
    <t>KL19043</t>
  </si>
  <si>
    <t>KL19069</t>
  </si>
  <si>
    <t>KT17003</t>
  </si>
  <si>
    <t>KT17136</t>
  </si>
  <si>
    <t>KA11058</t>
  </si>
  <si>
    <t>KL18444</t>
  </si>
  <si>
    <t>Row Labels</t>
  </si>
  <si>
    <t>(blank)</t>
  </si>
  <si>
    <t>Grand Total</t>
  </si>
  <si>
    <t>(All)</t>
  </si>
  <si>
    <t>Count of Nama</t>
  </si>
  <si>
    <t>PHK</t>
  </si>
  <si>
    <t>JENIS PELANGGARAN</t>
  </si>
  <si>
    <t>STATUS PICA</t>
  </si>
  <si>
    <t>INSIDEN</t>
  </si>
  <si>
    <t>PUNISH</t>
  </si>
  <si>
    <t>TANGGAL PUNISH</t>
  </si>
  <si>
    <t>TRACKING KARYAWAN</t>
  </si>
  <si>
    <t>CLOSE</t>
  </si>
  <si>
    <t>SP 1, LOBANG 1</t>
  </si>
  <si>
    <t>EXP. SP</t>
  </si>
  <si>
    <t>4 BULAN</t>
  </si>
  <si>
    <t>SP 2, LOBANG 1</t>
  </si>
  <si>
    <t>MUH. SHOHIDIN</t>
  </si>
  <si>
    <t>DERITA ROBINSON S</t>
  </si>
  <si>
    <t>ADRYAWAN</t>
  </si>
  <si>
    <t>020320AEA21</t>
  </si>
  <si>
    <t>020320AEA22</t>
  </si>
  <si>
    <t>7203182606980002</t>
  </si>
  <si>
    <t>020320AEA23</t>
  </si>
  <si>
    <t>020320AEA24</t>
  </si>
  <si>
    <t>520371703920005</t>
  </si>
  <si>
    <t>LS-20.0778</t>
  </si>
  <si>
    <t>LS-20.0777</t>
  </si>
  <si>
    <t>LS-20.0774</t>
  </si>
  <si>
    <t>020320AEA25</t>
  </si>
  <si>
    <t>LS-20.0769</t>
  </si>
  <si>
    <t>LS-20.0770</t>
  </si>
  <si>
    <t>020320AEA26</t>
  </si>
  <si>
    <t>LS-20.0768</t>
  </si>
  <si>
    <t>020320AEA27</t>
  </si>
  <si>
    <t>020320AEA28</t>
  </si>
  <si>
    <t>020320AEA29</t>
  </si>
  <si>
    <t>ODY FASLISYAM M</t>
  </si>
  <si>
    <t>SMU-005</t>
  </si>
  <si>
    <t>3505122904780002</t>
  </si>
  <si>
    <t>SMI-091</t>
  </si>
  <si>
    <t>SMI-092</t>
  </si>
  <si>
    <t>020320SMI004</t>
  </si>
  <si>
    <t>6408131510940002</t>
  </si>
  <si>
    <t>WAHYU NURULLAH</t>
  </si>
  <si>
    <t>LS-20.0783</t>
  </si>
  <si>
    <t>7315046608010005</t>
  </si>
  <si>
    <t>AEA-179</t>
  </si>
  <si>
    <t>020320AEA30</t>
  </si>
  <si>
    <t>020320AEA31</t>
  </si>
  <si>
    <t>ADE IRWANTO</t>
  </si>
  <si>
    <t>6402132112890001</t>
  </si>
  <si>
    <t>020320AEA32</t>
  </si>
  <si>
    <t>AEA-180</t>
  </si>
  <si>
    <t>RAHMAT SAMSUDIN</t>
  </si>
  <si>
    <t>AEA-181</t>
  </si>
  <si>
    <t>020320AEA33</t>
  </si>
  <si>
    <t>AEA-182</t>
  </si>
  <si>
    <t>UTE-002</t>
  </si>
  <si>
    <t>NAUFAL FARRAS</t>
  </si>
  <si>
    <t>3507121112950007</t>
  </si>
  <si>
    <t>FINGKI BAHRIANUR</t>
  </si>
  <si>
    <t>LS-20.0789</t>
  </si>
  <si>
    <t>6408051801960001</t>
  </si>
  <si>
    <t>020320AEA34</t>
  </si>
  <si>
    <t>020320AEA35</t>
  </si>
  <si>
    <t>AEA-183</t>
  </si>
  <si>
    <t>AHMAD DANI</t>
  </si>
  <si>
    <t>ANDRY PRASETYO</t>
  </si>
  <si>
    <t>KB11059</t>
  </si>
  <si>
    <t>RAHMATSYAH PUTRA</t>
  </si>
  <si>
    <t>KB08056</t>
  </si>
  <si>
    <t>RAMA JAYA PRAMUKTI</t>
  </si>
  <si>
    <t>KB18006</t>
  </si>
  <si>
    <t>SMI-093</t>
  </si>
  <si>
    <t>020320SMI005</t>
  </si>
  <si>
    <t>AMBO ASSE</t>
  </si>
  <si>
    <t>GEO TECH</t>
  </si>
  <si>
    <t>MUH. IDHAM ISHAK</t>
  </si>
  <si>
    <t>MBS-023</t>
  </si>
  <si>
    <t>020320MBS001</t>
  </si>
  <si>
    <t>7315113112930052</t>
  </si>
  <si>
    <t>MMM-070</t>
  </si>
  <si>
    <t>020320MMM001</t>
  </si>
  <si>
    <t>TPP-047</t>
  </si>
  <si>
    <t>020320TPP001</t>
  </si>
  <si>
    <t>INI-007</t>
  </si>
  <si>
    <t>UTE-003</t>
  </si>
  <si>
    <t>LPB-150</t>
  </si>
  <si>
    <t>MMM-071</t>
  </si>
  <si>
    <t>MMM-072</t>
  </si>
  <si>
    <t>MELANGGAR RAMBU</t>
  </si>
  <si>
    <t>SP 1, LUBANG 1</t>
  </si>
  <si>
    <t>ARMANDO KALE</t>
  </si>
  <si>
    <t>DUI</t>
  </si>
  <si>
    <t>5371012103900004</t>
  </si>
  <si>
    <t>SAMUEL PAONANGAN</t>
  </si>
  <si>
    <t>6408041408670001</t>
  </si>
  <si>
    <t>6408041210680003</t>
  </si>
  <si>
    <t>6471050404840001</t>
  </si>
  <si>
    <t>JULIATI</t>
  </si>
  <si>
    <t>7371076111860005</t>
  </si>
  <si>
    <t>6408134405980005</t>
  </si>
  <si>
    <t>MERSY ESTER NATALI</t>
  </si>
  <si>
    <t>LS-20.0786</t>
  </si>
  <si>
    <t>DISPACTH ADMIN</t>
  </si>
  <si>
    <t>LS-20.0787</t>
  </si>
  <si>
    <t>6408092605000001</t>
  </si>
  <si>
    <t>AEA-184</t>
  </si>
  <si>
    <t>020320AEA036</t>
  </si>
  <si>
    <t>AEA-185</t>
  </si>
  <si>
    <t>020320AEA037</t>
  </si>
  <si>
    <t>LUQKIANA NIKEN NINA</t>
  </si>
  <si>
    <t>471052911560001</t>
  </si>
  <si>
    <t>6408105701000001</t>
  </si>
  <si>
    <t>7602033005740001</t>
  </si>
  <si>
    <t>MAP-035</t>
  </si>
  <si>
    <t>020320MAP001</t>
  </si>
  <si>
    <t>020320MAP002</t>
  </si>
  <si>
    <t>KMP-127</t>
  </si>
  <si>
    <t>020320KMP001</t>
  </si>
  <si>
    <t>020320KMP002</t>
  </si>
  <si>
    <t>020320KMP003</t>
  </si>
  <si>
    <t>020320KMP004</t>
  </si>
  <si>
    <t>020320KMP005</t>
  </si>
  <si>
    <t>020320KMP006</t>
  </si>
  <si>
    <t>020320KMP007</t>
  </si>
  <si>
    <t>AMIR</t>
  </si>
  <si>
    <t>640501120820001</t>
  </si>
  <si>
    <t>KMP-128</t>
  </si>
  <si>
    <t>020320KMP009</t>
  </si>
  <si>
    <t>7314032304970001</t>
  </si>
  <si>
    <t>MBS-024</t>
  </si>
  <si>
    <t>020320MBS002</t>
  </si>
  <si>
    <t>MBS-025</t>
  </si>
  <si>
    <t>6472021611830001</t>
  </si>
  <si>
    <t>6408122605940002</t>
  </si>
  <si>
    <t>6408091504950004</t>
  </si>
  <si>
    <t>KPP / BORONGAN</t>
  </si>
  <si>
    <t>ROBY SUDARMAN</t>
  </si>
  <si>
    <t>6408162004000002</t>
  </si>
  <si>
    <t>BMS-019</t>
  </si>
  <si>
    <t>020320BMS001</t>
  </si>
  <si>
    <t>BMS-020</t>
  </si>
  <si>
    <t>020320BMS002</t>
  </si>
  <si>
    <t>JERI TONDA P</t>
  </si>
  <si>
    <t>ESP-051</t>
  </si>
  <si>
    <t>020320ESP011</t>
  </si>
  <si>
    <t>6408100106800001</t>
  </si>
  <si>
    <t>ESP-052</t>
  </si>
  <si>
    <t>020320ESP012</t>
  </si>
  <si>
    <t>HERY RIMBAYANTO</t>
  </si>
  <si>
    <t>6472030505820009</t>
  </si>
  <si>
    <t>ESP-053</t>
  </si>
  <si>
    <t>020320ESP013</t>
  </si>
  <si>
    <t>DEWAN PRASTYA</t>
  </si>
  <si>
    <t>ESP-054</t>
  </si>
  <si>
    <t>020320ESP014</t>
  </si>
  <si>
    <t>MAXIMUS MALI</t>
  </si>
  <si>
    <t>6403042805800001</t>
  </si>
  <si>
    <t>020320ESP015</t>
  </si>
  <si>
    <t>EKO SUSILO</t>
  </si>
  <si>
    <t>SP 2, LUBANG 1</t>
  </si>
  <si>
    <t>GUNTUR</t>
  </si>
  <si>
    <t>SAINUDDIN</t>
  </si>
  <si>
    <t>EKO BUDIONO</t>
  </si>
  <si>
    <t>HADDAD ALWI</t>
  </si>
  <si>
    <t>KC18003</t>
  </si>
  <si>
    <t>KK20010</t>
  </si>
  <si>
    <t>NOVY YOPI W</t>
  </si>
  <si>
    <t>KC18006</t>
  </si>
  <si>
    <t>WINARWAN</t>
  </si>
  <si>
    <t>KK20013</t>
  </si>
  <si>
    <t>YORIS TAMAKA</t>
  </si>
  <si>
    <t>KK20012</t>
  </si>
  <si>
    <t>SETYO NUR CAHYO</t>
  </si>
  <si>
    <t>EBS-080</t>
  </si>
  <si>
    <t>020320EBS001</t>
  </si>
  <si>
    <t>PEN-102</t>
  </si>
  <si>
    <t>3507140903920001</t>
  </si>
  <si>
    <t>020320PEN001</t>
  </si>
  <si>
    <t>MUHAMMAD ANDRA ALFAHERA</t>
  </si>
  <si>
    <t>647202170193002</t>
  </si>
  <si>
    <t>MMM-073</t>
  </si>
  <si>
    <t>020320MMM002</t>
  </si>
  <si>
    <t>KK20006</t>
  </si>
  <si>
    <t>KK20009</t>
  </si>
  <si>
    <t>KK20007</t>
  </si>
  <si>
    <t>KK20008</t>
  </si>
  <si>
    <t>INB-448</t>
  </si>
  <si>
    <t>INB-449</t>
  </si>
  <si>
    <t>INB-450</t>
  </si>
  <si>
    <t>INB-451</t>
  </si>
  <si>
    <t>INC-550</t>
  </si>
  <si>
    <t>INC-551</t>
  </si>
  <si>
    <t>INC-552</t>
  </si>
  <si>
    <t>INC-553</t>
  </si>
  <si>
    <t>INC-554</t>
  </si>
  <si>
    <t>INC-555</t>
  </si>
  <si>
    <t>MBS-026</t>
  </si>
  <si>
    <t>020320MBS003</t>
  </si>
  <si>
    <t>7315120312930001</t>
  </si>
  <si>
    <t>RPJ-035</t>
  </si>
  <si>
    <t>020320RPJ002</t>
  </si>
  <si>
    <t>BREMI DWI K</t>
  </si>
  <si>
    <t>KMP-129</t>
  </si>
  <si>
    <t>IVAN BASTANTA PANDIA</t>
  </si>
  <si>
    <t>3525102811930003</t>
  </si>
  <si>
    <t>KOMANG DWI ADYANA</t>
  </si>
  <si>
    <t>TJPR-062</t>
  </si>
  <si>
    <t>FIKRI ARIYANTO</t>
  </si>
  <si>
    <t>3205110103790002</t>
  </si>
  <si>
    <t>ABDUL ASIS</t>
  </si>
  <si>
    <t>6408132208830002</t>
  </si>
  <si>
    <t>015/07-13-LPB-KLORG</t>
  </si>
  <si>
    <t>ELIAS</t>
  </si>
  <si>
    <t>6408041612830008</t>
  </si>
  <si>
    <t>SULTHAN RUZUQNAL HAQ</t>
  </si>
  <si>
    <t>6474013007930004</t>
  </si>
  <si>
    <t>SP 2</t>
  </si>
  <si>
    <t>LS-20.0782</t>
  </si>
  <si>
    <t>AEA-186</t>
  </si>
  <si>
    <t>AMBI DAMANIK</t>
  </si>
  <si>
    <t>TRAC</t>
  </si>
  <si>
    <t>INF-037</t>
  </si>
  <si>
    <t>M FAJAR J</t>
  </si>
  <si>
    <t>MACHINING</t>
  </si>
  <si>
    <t>RIZKY FAUZAN</t>
  </si>
  <si>
    <t>ENGINEER SITE</t>
  </si>
  <si>
    <t>EKO SUMARYONO</t>
  </si>
  <si>
    <t>GL GS</t>
  </si>
  <si>
    <t>WAWAN RUSTIAWAN</t>
  </si>
  <si>
    <t>AGUSTO RUSENI</t>
  </si>
  <si>
    <t>NASICHUL IBAD</t>
  </si>
  <si>
    <t>HERIANTO DAWANG</t>
  </si>
  <si>
    <t>BASRUN</t>
  </si>
  <si>
    <t>HAIDER</t>
  </si>
  <si>
    <t>HENDRA HASMAN</t>
  </si>
  <si>
    <t>SYAIFUL GHONI</t>
  </si>
  <si>
    <t>SUNENDRA</t>
  </si>
  <si>
    <t>HELPER</t>
  </si>
  <si>
    <t>SYAMSUL RIDHAL</t>
  </si>
  <si>
    <t>MUH RUDI</t>
  </si>
  <si>
    <t>HASNI</t>
  </si>
  <si>
    <t>ESP-055</t>
  </si>
  <si>
    <t>UT-052</t>
  </si>
  <si>
    <t>HENDRIKUS</t>
  </si>
  <si>
    <t>KK20014</t>
  </si>
  <si>
    <t>INB-452</t>
  </si>
  <si>
    <t>RIZAL</t>
  </si>
  <si>
    <t>KARIYONO</t>
  </si>
  <si>
    <t>TRAKINDO</t>
  </si>
  <si>
    <t>PRAYOGA WAHYU PRATAMA</t>
  </si>
  <si>
    <t>SALES</t>
  </si>
  <si>
    <t>GERALDO SIGALINGGING</t>
  </si>
  <si>
    <t>SMI-094</t>
  </si>
  <si>
    <t>SAMSUL HADI</t>
  </si>
  <si>
    <t>ESP-056</t>
  </si>
  <si>
    <t>PEN-103</t>
  </si>
  <si>
    <t>ESP-057</t>
  </si>
  <si>
    <t>WILSOMA</t>
  </si>
  <si>
    <t>KB11109</t>
  </si>
  <si>
    <t>GANDI TULLIZA</t>
  </si>
  <si>
    <t>AGUSANDI SANTOSO</t>
  </si>
  <si>
    <t>ILHAM MAULANA</t>
  </si>
  <si>
    <t>A WAHYU</t>
  </si>
  <si>
    <t>MARHAM</t>
  </si>
  <si>
    <t>VISITOR RUTIN SM</t>
  </si>
  <si>
    <t>I KADEK IWAN A</t>
  </si>
  <si>
    <t>LS-20.0784</t>
  </si>
  <si>
    <t>TEDDY REXHALDY</t>
  </si>
  <si>
    <t>MMM-074</t>
  </si>
  <si>
    <t>IND-173</t>
  </si>
  <si>
    <t>LUKMADIARTO ANGGA S</t>
  </si>
  <si>
    <t>TAJUDIN NURUL AMIN</t>
  </si>
  <si>
    <t>KE17101</t>
  </si>
  <si>
    <t>ACO RIFA'I</t>
  </si>
  <si>
    <t>ADI PRATAMA</t>
  </si>
  <si>
    <t>DANAR AGUS H</t>
  </si>
  <si>
    <t>KK20011</t>
  </si>
  <si>
    <t>FARKHAN M. REZA</t>
  </si>
  <si>
    <t>KL20005</t>
  </si>
  <si>
    <t>M ARIF H</t>
  </si>
  <si>
    <t>INC-556</t>
  </si>
  <si>
    <t>INC-557</t>
  </si>
  <si>
    <t>KL20009</t>
  </si>
  <si>
    <t>ARMANSYAH</t>
  </si>
  <si>
    <t>TJPR-063</t>
  </si>
  <si>
    <t>MUH. AZIZUL</t>
  </si>
  <si>
    <t>7308131712960002</t>
  </si>
  <si>
    <t>SMU-007</t>
  </si>
  <si>
    <t xml:space="preserve">Masa expired Kepemilikan ID </t>
  </si>
  <si>
    <t>LS-20.0781</t>
  </si>
  <si>
    <t>GUSTI RANDAN SIMBOLON</t>
  </si>
  <si>
    <t>PC 2000</t>
  </si>
  <si>
    <t>SC 360, SC P380</t>
  </si>
  <si>
    <t>SAPARUDDIN (B)</t>
  </si>
  <si>
    <t>096/09-18/LPB-KLORG</t>
  </si>
  <si>
    <t>MOCH SUPRIYO</t>
  </si>
  <si>
    <t>SP 1</t>
  </si>
  <si>
    <t>LOBANG 1</t>
  </si>
  <si>
    <t>3315130407690005</t>
  </si>
  <si>
    <t>6408102911880001</t>
  </si>
  <si>
    <t>6404122911810001</t>
  </si>
  <si>
    <t>3322130705720001</t>
  </si>
  <si>
    <t>6471013110990002</t>
  </si>
  <si>
    <t>6472021605000001</t>
  </si>
  <si>
    <t>7308130609950001</t>
  </si>
  <si>
    <t>RADEN EDWIN KUSUMAADI</t>
  </si>
  <si>
    <t>DZ 85 - DZ 155</t>
  </si>
  <si>
    <t>MBS-027</t>
  </si>
  <si>
    <t>ANDI SINAR ALAM</t>
  </si>
  <si>
    <t>EBS-081</t>
  </si>
  <si>
    <t>ANDIKA WINARIS JATI</t>
  </si>
  <si>
    <t>SMI-095</t>
  </si>
  <si>
    <t>HANSAR</t>
  </si>
  <si>
    <t>MMM-075</t>
  </si>
  <si>
    <t>HAMID SULTAN DESEL</t>
  </si>
  <si>
    <t>MBS-028</t>
  </si>
  <si>
    <t>FAT OFFICER</t>
  </si>
  <si>
    <t>7313091102940002</t>
  </si>
  <si>
    <t>BOLONG 1</t>
  </si>
  <si>
    <t>BORONGAN KPP</t>
  </si>
  <si>
    <t>1A-00103</t>
  </si>
  <si>
    <t>KMP-130</t>
  </si>
  <si>
    <t>M. SANDI T</t>
  </si>
  <si>
    <t>ANNAS IMRON</t>
  </si>
  <si>
    <t>ANDI AKMAL</t>
  </si>
  <si>
    <t>FAJAR RAMADHAN</t>
  </si>
  <si>
    <t>MBS-029</t>
  </si>
  <si>
    <t>LAMA' BARNABAS</t>
  </si>
  <si>
    <t>MBS-030</t>
  </si>
  <si>
    <t>SO</t>
  </si>
  <si>
    <t>6305011204990001</t>
  </si>
  <si>
    <t>WISNU ANDRIKA ADIPUTRA</t>
  </si>
  <si>
    <t>3308011004990005</t>
  </si>
  <si>
    <t>YOGI PURWANTO</t>
  </si>
  <si>
    <t>DAFTAR KARYAWAN PERPINDAHAN PERUSAHAAN</t>
  </si>
  <si>
    <t>SMI-096</t>
  </si>
  <si>
    <t>SMI-097</t>
  </si>
  <si>
    <t>GANTI JABATAN</t>
  </si>
  <si>
    <t>RUSDIANTO</t>
  </si>
  <si>
    <t>LPB-151</t>
  </si>
  <si>
    <t>REYNALDI PAYUNG ALLO</t>
  </si>
  <si>
    <t>PSD-007</t>
  </si>
  <si>
    <t>KAMARUDDIN</t>
  </si>
  <si>
    <t>7315120808900001</t>
  </si>
  <si>
    <t>ICAN</t>
  </si>
  <si>
    <t>732203241196002</t>
  </si>
  <si>
    <t>ERI RANDAN SAPUTRA</t>
  </si>
  <si>
    <t>6402171907950002</t>
  </si>
  <si>
    <t>AEA-187</t>
  </si>
  <si>
    <t>ROSLAN R</t>
  </si>
  <si>
    <t>AEA-001</t>
  </si>
  <si>
    <t>IBRAHIM MENTARUK</t>
  </si>
  <si>
    <t>SAPTASIAH</t>
  </si>
  <si>
    <t>PKM</t>
  </si>
  <si>
    <t>1A-00118</t>
  </si>
  <si>
    <t>1A-00071</t>
  </si>
  <si>
    <t>FERDIANSYAH</t>
  </si>
  <si>
    <t>MUHAMMAD ISMAIL</t>
  </si>
  <si>
    <t>ADMIN WAREHAOUSE</t>
  </si>
  <si>
    <t>6408092606010001</t>
  </si>
  <si>
    <t xml:space="preserve">SULTON ARIS </t>
  </si>
  <si>
    <t>DODI PRANATA</t>
  </si>
  <si>
    <t>CARSADI</t>
  </si>
  <si>
    <t>RPJ-036</t>
  </si>
  <si>
    <t>3314030504970001</t>
  </si>
  <si>
    <t>6306082204990004</t>
  </si>
  <si>
    <t>6305010508850001</t>
  </si>
  <si>
    <t>3301050604960009</t>
  </si>
  <si>
    <t>6408102412900001</t>
  </si>
  <si>
    <t>3328162203940004</t>
  </si>
  <si>
    <t>TEGAL, JAWA TENGAH</t>
  </si>
  <si>
    <t>TTL</t>
  </si>
  <si>
    <t>TAUFIK RAHMAN</t>
  </si>
  <si>
    <t>6471032606880001</t>
  </si>
  <si>
    <t>PEN-104</t>
  </si>
  <si>
    <t>BALIKPAPAN</t>
  </si>
  <si>
    <t>6474011111990006</t>
  </si>
  <si>
    <t>3509130101760008</t>
  </si>
  <si>
    <t>7318291112960001</t>
  </si>
  <si>
    <t>7317111008990002</t>
  </si>
  <si>
    <t>LEONARDUS SEMMEN</t>
  </si>
  <si>
    <t>VISITOR HO</t>
  </si>
  <si>
    <t>DJANJI PURWITO</t>
  </si>
  <si>
    <t>LIGHT VEHICLE-</t>
  </si>
  <si>
    <t>HINO 260 JD/TI-</t>
  </si>
  <si>
    <t>LIGHT VEHICLESC P360 - SC P410 A/M</t>
  </si>
  <si>
    <t>LIGHT VEHICLEHD 465, HD 785</t>
  </si>
  <si>
    <t>PC 300 - PC 2000HITACHI ZX 870-----</t>
  </si>
  <si>
    <t>LIGHT VEHICLE------</t>
  </si>
  <si>
    <t>BERLAKU</t>
  </si>
  <si>
    <t>HINO 285 JD/TISCANIA P410 MATIC</t>
  </si>
  <si>
    <t>HINO 285 JD/TI-</t>
  </si>
  <si>
    <t>BUS -</t>
  </si>
  <si>
    <t>HINO 260 JD/TIVOLVO FMX 440</t>
  </si>
  <si>
    <t>LIGHT VEHICLETYRE TRUCKFUEL TRUCK</t>
  </si>
  <si>
    <t>PC 200, PC 300-</t>
  </si>
  <si>
    <t>6408102105930001</t>
  </si>
  <si>
    <t>MURANTE</t>
  </si>
  <si>
    <t>ELYFAS YULIANA WATI</t>
  </si>
  <si>
    <t>DWI SULISTIONO</t>
  </si>
  <si>
    <t>3505160110910001</t>
  </si>
  <si>
    <t>RIZKY MARWANSYAH</t>
  </si>
  <si>
    <t>ANDI AFRISAL</t>
  </si>
  <si>
    <t>SP 3, LOBANG 1</t>
  </si>
  <si>
    <t>6408040504910013</t>
  </si>
  <si>
    <t>SMP-017</t>
  </si>
  <si>
    <t>GIRI SUJIWO</t>
  </si>
  <si>
    <t>AKMAD NURHADI S</t>
  </si>
  <si>
    <t>SUKRI</t>
  </si>
  <si>
    <t>SMI-099</t>
  </si>
  <si>
    <t>DAVID F SIANTURI</t>
  </si>
  <si>
    <t>MBS-031</t>
  </si>
  <si>
    <t>ANSHAR HARUNA</t>
  </si>
  <si>
    <t>AEA-133</t>
  </si>
  <si>
    <t>SMI-100</t>
  </si>
  <si>
    <t>MMM-076</t>
  </si>
  <si>
    <t>SECT. HEAD L&amp;D</t>
  </si>
  <si>
    <t>OVERTAKING</t>
  </si>
  <si>
    <t>ST, LOBANG 1</t>
  </si>
  <si>
    <t>3305192804990004</t>
  </si>
  <si>
    <t>KL20008</t>
  </si>
  <si>
    <t>IKB-19003</t>
  </si>
  <si>
    <t>IKB-19002</t>
  </si>
  <si>
    <t>ASRI MANGANDE</t>
  </si>
  <si>
    <t>HELPE MEKANIK</t>
  </si>
  <si>
    <t>7326171207000002</t>
  </si>
  <si>
    <t>BASRI MUSTAFA</t>
  </si>
  <si>
    <t>7408040411810001</t>
  </si>
  <si>
    <t>ARCO-029</t>
  </si>
  <si>
    <t>ARNOLD PAONGANAN</t>
  </si>
  <si>
    <t>5207081308920001</t>
  </si>
  <si>
    <t xml:space="preserve"> </t>
  </si>
  <si>
    <t>UT-053</t>
  </si>
  <si>
    <t>UT-054</t>
  </si>
  <si>
    <t>7602050205910005</t>
  </si>
  <si>
    <t>ARIFIN MONOARFA</t>
  </si>
  <si>
    <t>6472051206820013</t>
  </si>
  <si>
    <t>RUDI ARTA NEGARA</t>
  </si>
  <si>
    <t>000617230026</t>
  </si>
  <si>
    <t>ILHAM</t>
  </si>
  <si>
    <t>6404122002840002</t>
  </si>
  <si>
    <t>RINAWATI</t>
  </si>
  <si>
    <t>SYIVA AENI</t>
  </si>
  <si>
    <t>MUJIANTO</t>
  </si>
  <si>
    <t>MUHAMMAD YUSUP</t>
  </si>
  <si>
    <t>MOCH KUKUH SANTOSO</t>
  </si>
  <si>
    <t>KASMAWATI</t>
  </si>
  <si>
    <t>7312055204980001</t>
  </si>
  <si>
    <t>MURNI</t>
  </si>
  <si>
    <t>6408165712910001</t>
  </si>
  <si>
    <t>EMI SUHAEMI</t>
  </si>
  <si>
    <t>6408106408000001</t>
  </si>
  <si>
    <t>ASRIYADI</t>
  </si>
  <si>
    <t>6402052011020003</t>
  </si>
  <si>
    <t>MIZRA</t>
  </si>
  <si>
    <t>7208135911990001</t>
  </si>
  <si>
    <t>6408106912010005</t>
  </si>
  <si>
    <t>SITI AWALIA</t>
  </si>
  <si>
    <t>6408145409640001</t>
  </si>
  <si>
    <t>NENG FITRIYANI</t>
  </si>
  <si>
    <t>DIMAS HARIYANTO</t>
  </si>
  <si>
    <t>1811030605960002</t>
  </si>
  <si>
    <t xml:space="preserve">Emergency Calls : </t>
  </si>
  <si>
    <t>085248000806</t>
  </si>
  <si>
    <t>NO LISENCE</t>
  </si>
  <si>
    <t>MUH. ZAIS KAMASE I</t>
  </si>
  <si>
    <t>M. TIDAR TAHIR</t>
  </si>
  <si>
    <t>6402162605850001</t>
  </si>
  <si>
    <t>6408040607920006</t>
  </si>
  <si>
    <t>CHIEF  MEKANIK</t>
  </si>
  <si>
    <t>TJPR-064</t>
  </si>
  <si>
    <t>3315082511970002</t>
  </si>
  <si>
    <t>03-Mei-20</t>
  </si>
  <si>
    <t>7322012503930003</t>
  </si>
  <si>
    <t>KMP-131</t>
  </si>
  <si>
    <t>7324102504950001</t>
  </si>
  <si>
    <t>KMP-132</t>
  </si>
  <si>
    <t>IRWANTO</t>
  </si>
  <si>
    <t>3507231610810004</t>
  </si>
  <si>
    <t>SMI-101</t>
  </si>
  <si>
    <t>EXPIRED</t>
  </si>
  <si>
    <t/>
  </si>
  <si>
    <t>PC 200, PC 300HINO 260 JD/TI---</t>
  </si>
  <si>
    <t>NISSAN CWB----</t>
  </si>
  <si>
    <t>PC 200, PC 300 RBCOMPACTOR ---</t>
  </si>
  <si>
    <t>-----</t>
  </si>
  <si>
    <t>NISSAN CWBISUZU GIGA-</t>
  </si>
  <si>
    <t>--</t>
  </si>
  <si>
    <t>LIGHT VEHICLEHINO 260 JD/TI</t>
  </si>
  <si>
    <t>---</t>
  </si>
  <si>
    <t>QUESTER CWE 370 RHINO 260 JD/TI</t>
  </si>
  <si>
    <t>KAMAL ARIFUDDIN</t>
  </si>
  <si>
    <t>3525101811820002</t>
  </si>
  <si>
    <t>SMI-102</t>
  </si>
  <si>
    <t>6408100506000002</t>
  </si>
  <si>
    <t>MUH. BADRI</t>
  </si>
  <si>
    <t>SHARDY ARMY S</t>
  </si>
  <si>
    <t>7305032103980001</t>
  </si>
  <si>
    <t>MAP-036</t>
  </si>
  <si>
    <t>AEA-188</t>
  </si>
  <si>
    <t>WAGIRIN</t>
  </si>
  <si>
    <t>ADHA DWI P</t>
  </si>
  <si>
    <t>M. ALI ANWAR</t>
  </si>
  <si>
    <t>WAREHOUSE</t>
  </si>
  <si>
    <t>WAREHOUSE LEADER</t>
  </si>
  <si>
    <t>3311120704980001</t>
  </si>
  <si>
    <t>MARTHEN BUNTU</t>
  </si>
  <si>
    <t>6474031903900005</t>
  </si>
  <si>
    <t>UT-055</t>
  </si>
  <si>
    <t>AMAT BARJAH</t>
  </si>
  <si>
    <t>ANUGERAH YAKHIN</t>
  </si>
  <si>
    <t>FIRMUS HENGKY TARA</t>
  </si>
  <si>
    <t>M. RIJAL</t>
  </si>
  <si>
    <t>SATMUJI</t>
  </si>
  <si>
    <t>MISEL MANGANDE</t>
  </si>
  <si>
    <t>732602090700000</t>
  </si>
  <si>
    <t>I KADEK ARI SETIAWAN</t>
  </si>
  <si>
    <t>6408102702010001</t>
  </si>
  <si>
    <t>7315032403990001</t>
  </si>
  <si>
    <t>SURAT DOMISILI</t>
  </si>
  <si>
    <t>7322121003010001</t>
  </si>
  <si>
    <t>6408102105990001</t>
  </si>
  <si>
    <t>ESINDO</t>
  </si>
  <si>
    <t>6409021209840001</t>
  </si>
  <si>
    <t>KUKUH KUSTIMAN</t>
  </si>
  <si>
    <t>3214042707790001</t>
  </si>
  <si>
    <t>MATINUS RO'I</t>
  </si>
  <si>
    <t>6408040507860010</t>
  </si>
  <si>
    <t>MBS-032</t>
  </si>
  <si>
    <t>TJPM-020</t>
  </si>
  <si>
    <t>NANA SURYANA</t>
  </si>
  <si>
    <t>SUWARLAN</t>
  </si>
  <si>
    <t>RIZKY MAULANA</t>
  </si>
  <si>
    <t>6402032003990002</t>
  </si>
  <si>
    <t>DRP-007</t>
  </si>
  <si>
    <t>SKILL UP DZ 375</t>
  </si>
  <si>
    <t>KUSWANDANA</t>
  </si>
  <si>
    <t>6471031808850001</t>
  </si>
  <si>
    <t>MUH NUR WAHYUDDIN</t>
  </si>
  <si>
    <t>7401101703978802</t>
  </si>
  <si>
    <t>DEDDY SETIAWAN</t>
  </si>
  <si>
    <t>647103051298003</t>
  </si>
  <si>
    <t>RAHMAT PUJI EFENDI</t>
  </si>
  <si>
    <t>6471051012870002</t>
  </si>
  <si>
    <t>RIDHO SAPUTRA</t>
  </si>
  <si>
    <t>6471030907920001</t>
  </si>
  <si>
    <t>NUR MAHMUDI</t>
  </si>
  <si>
    <t>RUSDENDI</t>
  </si>
  <si>
    <t>6408102303950002</t>
  </si>
  <si>
    <t>MUHAMMAD AMIN</t>
  </si>
  <si>
    <t>7604140506780002</t>
  </si>
  <si>
    <t>SATRIA PRATAMA</t>
  </si>
  <si>
    <t>WILDEGARDIS ANA NURAK</t>
  </si>
  <si>
    <t>6408104509010003</t>
  </si>
  <si>
    <t>6408101212010004</t>
  </si>
  <si>
    <t>AEA-007</t>
  </si>
  <si>
    <t>AEA-107</t>
  </si>
  <si>
    <t>AEA-177</t>
  </si>
  <si>
    <t>AEA-189</t>
  </si>
  <si>
    <t>HERMAWAN CITRA</t>
  </si>
  <si>
    <t>6472032704780003</t>
  </si>
  <si>
    <t>MARSUDI RANTE PAYUNG</t>
  </si>
  <si>
    <t>7315040507870001</t>
  </si>
  <si>
    <t>5307170208760001</t>
  </si>
  <si>
    <t>6408041311010006</t>
  </si>
  <si>
    <t>ZX 470 HITACHI</t>
  </si>
  <si>
    <t>ARUL SUSANTO</t>
  </si>
  <si>
    <t>AEA-190</t>
  </si>
  <si>
    <t>AEA-191</t>
  </si>
  <si>
    <t>AEA-192</t>
  </si>
  <si>
    <t>DONATUS DELI</t>
  </si>
  <si>
    <t>AEA-193</t>
  </si>
  <si>
    <t>AEA-194</t>
  </si>
  <si>
    <t>DEKHARISMAY SISWANTORO</t>
  </si>
  <si>
    <t>JALALUDIN</t>
  </si>
  <si>
    <t>M. HERDIANTO</t>
  </si>
  <si>
    <t>SANITAR</t>
  </si>
  <si>
    <t>MUHAMMAD IFRAN</t>
  </si>
  <si>
    <t>7310080109890002</t>
  </si>
  <si>
    <t>6402050301690002</t>
  </si>
  <si>
    <t>6402050105770001</t>
  </si>
  <si>
    <t>640205110677002</t>
  </si>
  <si>
    <t>BUDI HARYANTO</t>
  </si>
  <si>
    <t>INC-558</t>
  </si>
  <si>
    <t>KL20003</t>
  </si>
  <si>
    <t>EDY SAMEN PAPALANGI</t>
  </si>
  <si>
    <t>6403030508880003</t>
  </si>
  <si>
    <t>MBS-033</t>
  </si>
  <si>
    <t>ASRI DANDI</t>
  </si>
  <si>
    <t>6408100407900001</t>
  </si>
  <si>
    <t>6203011703790004</t>
  </si>
  <si>
    <t>MOHAMAD FENDI</t>
  </si>
  <si>
    <t>3524222609850007</t>
  </si>
  <si>
    <t>MBS-034</t>
  </si>
  <si>
    <t>AGUS SATRIAWAN</t>
  </si>
  <si>
    <t>6402161708900003</t>
  </si>
  <si>
    <t>7315121010990005</t>
  </si>
  <si>
    <t>MARLINA</t>
  </si>
  <si>
    <t>PANTRI ANSA</t>
  </si>
  <si>
    <t>ASRI B</t>
  </si>
  <si>
    <t>EDI HARIYANTO</t>
  </si>
  <si>
    <t>640804050480007</t>
  </si>
  <si>
    <t>UNIT HEAD</t>
  </si>
  <si>
    <t>7604151210970001</t>
  </si>
  <si>
    <t>MAP-037</t>
  </si>
  <si>
    <t>SATRIA EKA PUTRA</t>
  </si>
  <si>
    <t>640801090478002</t>
  </si>
  <si>
    <t>AEA-195</t>
  </si>
  <si>
    <t>YUDHA NOOR R</t>
  </si>
  <si>
    <t>KB2008</t>
  </si>
  <si>
    <t>AHMAD MOHAN</t>
  </si>
  <si>
    <t>P2U OFFICER</t>
  </si>
  <si>
    <t>OKTAFIANUS LODENG</t>
  </si>
  <si>
    <t>6408101303000001</t>
  </si>
  <si>
    <t>KONRADUS ABI</t>
  </si>
  <si>
    <t>SKILL UP PC 200, PC 300</t>
  </si>
  <si>
    <t>SAIFUL</t>
  </si>
  <si>
    <t>3509060107780294</t>
  </si>
  <si>
    <t>RPJ-024</t>
  </si>
  <si>
    <t>SEBASTIANUS LEO</t>
  </si>
  <si>
    <t>6408100404890003</t>
  </si>
  <si>
    <t>GINARWANTO</t>
  </si>
  <si>
    <t>3314070208870002</t>
  </si>
  <si>
    <t>ESP-058</t>
  </si>
  <si>
    <t>TRI KUSMIAJI</t>
  </si>
  <si>
    <t>KE17013</t>
  </si>
  <si>
    <t>KE17074</t>
  </si>
  <si>
    <t>KE17015</t>
  </si>
  <si>
    <t>INC-559</t>
  </si>
  <si>
    <t>INC-560</t>
  </si>
  <si>
    <t>INC-561</t>
  </si>
  <si>
    <t>DENI MAULANA S</t>
  </si>
  <si>
    <t>RIZKI FARID S</t>
  </si>
  <si>
    <t>020518002</t>
  </si>
  <si>
    <t>COMPACTOR, FORKLIFT (SIO)</t>
  </si>
  <si>
    <t>KL18452</t>
  </si>
  <si>
    <t>KA19009</t>
  </si>
  <si>
    <t>ERVIN WAHYUDI</t>
  </si>
  <si>
    <t>DANU SETIADI</t>
  </si>
  <si>
    <t>TA17015</t>
  </si>
  <si>
    <t>YOSEP SUBANG A</t>
  </si>
  <si>
    <t>AHMAD HIJRATUL HAQ</t>
  </si>
  <si>
    <t>HELBIN P S</t>
  </si>
  <si>
    <t>NURCAHAYA</t>
  </si>
  <si>
    <t>SELAMAT</t>
  </si>
  <si>
    <t>CS</t>
  </si>
  <si>
    <t>LUQIANA NIKEN</t>
  </si>
  <si>
    <t>MAHDIANOOR</t>
  </si>
  <si>
    <t>AKHMAD RIFA'I</t>
  </si>
  <si>
    <t>DASIMAN</t>
  </si>
  <si>
    <t>APRIANOOR</t>
  </si>
  <si>
    <t>SALMAN</t>
  </si>
  <si>
    <t>MUJI AGUSTUS</t>
  </si>
  <si>
    <t>SC P360 - SC P480 A/M</t>
  </si>
  <si>
    <t xml:space="preserve"> HD 465</t>
  </si>
  <si>
    <t xml:space="preserve"> LOWBOY</t>
  </si>
  <si>
    <t xml:space="preserve"> SC P380</t>
  </si>
  <si>
    <t xml:space="preserve"> SC P420</t>
  </si>
  <si>
    <t xml:space="preserve"> VOLVO BMA 40D</t>
  </si>
  <si>
    <t xml:space="preserve"> SC P380 - SC P460 A/M</t>
  </si>
  <si>
    <t>SC P380 - SC P460 A/M</t>
  </si>
  <si>
    <t xml:space="preserve"> HD 465 - HD 785</t>
  </si>
  <si>
    <t xml:space="preserve"> LOWBOY FH 16</t>
  </si>
  <si>
    <t>HD 465 - HD 785</t>
  </si>
  <si>
    <t xml:space="preserve"> SC P360 - SC P460 A/M</t>
  </si>
  <si>
    <t xml:space="preserve"> WA 500, WA 600</t>
  </si>
  <si>
    <t xml:space="preserve"> VOLVO FMX 480</t>
  </si>
  <si>
    <t xml:space="preserve"> VOLVO 35 BM</t>
  </si>
  <si>
    <t>KC10034</t>
  </si>
  <si>
    <t>KC05005</t>
  </si>
  <si>
    <t>KC11129</t>
  </si>
  <si>
    <t>KC11082</t>
  </si>
  <si>
    <t>KC12013</t>
  </si>
  <si>
    <t>KC12085</t>
  </si>
  <si>
    <t>KC08082</t>
  </si>
  <si>
    <t>KC11150</t>
  </si>
  <si>
    <t>KC17044</t>
  </si>
  <si>
    <t>KC04036</t>
  </si>
  <si>
    <t>KPP RANTAU</t>
  </si>
  <si>
    <t>PINJAMAN 3 BULAN</t>
  </si>
  <si>
    <t>PINJAMAN</t>
  </si>
  <si>
    <t>YETNI SUPRAPTO</t>
  </si>
  <si>
    <t>INC-562</t>
  </si>
  <si>
    <t>INC-563</t>
  </si>
  <si>
    <t>INC-564</t>
  </si>
  <si>
    <t>INC-565</t>
  </si>
  <si>
    <t>INC-566</t>
  </si>
  <si>
    <t>INC-567</t>
  </si>
  <si>
    <t>INC-568</t>
  </si>
  <si>
    <t>INC-569</t>
  </si>
  <si>
    <t>INC-570</t>
  </si>
  <si>
    <t>INC-571</t>
  </si>
  <si>
    <t>INC-572</t>
  </si>
  <si>
    <t>HAIRIL SABIRIN</t>
  </si>
  <si>
    <t>ERPANI ELMI</t>
  </si>
  <si>
    <t>INC-573</t>
  </si>
  <si>
    <t>AGUS WIBOWO</t>
  </si>
  <si>
    <t>ROBERT TARUK KAYANG</t>
  </si>
  <si>
    <t>HARRY BUDHI YULIANTO</t>
  </si>
  <si>
    <t>SEBASTIANUS MANGU</t>
  </si>
  <si>
    <t>M. SAKURI</t>
  </si>
  <si>
    <t>HERU HERMAWAN</t>
  </si>
  <si>
    <t>HERIYADI HERMAWAN</t>
  </si>
  <si>
    <t>FARIS HIDAYATULLAH</t>
  </si>
  <si>
    <t>M. FADILLAH</t>
  </si>
  <si>
    <t>ANDI RIANI</t>
  </si>
  <si>
    <t>RAHMAD JAYANDIE</t>
  </si>
  <si>
    <t>FAJAR JUNIARSO</t>
  </si>
  <si>
    <t>MOHAMMAD ADI SAPUTRO</t>
  </si>
  <si>
    <t>BUDI SURYA</t>
  </si>
  <si>
    <t>M. RAHMAN</t>
  </si>
  <si>
    <t>M. ZUHRI M</t>
  </si>
  <si>
    <t>KUSDIYANTO</t>
  </si>
  <si>
    <t>M. KHAIRUDIN</t>
  </si>
  <si>
    <t>M. AGUNG W</t>
  </si>
  <si>
    <t>MUHAMMAD ASMUNI</t>
  </si>
  <si>
    <t>NANANG PRASETYO</t>
  </si>
  <si>
    <t>DUWI NGESDIANTO</t>
  </si>
  <si>
    <t>SUKMAYADI</t>
  </si>
  <si>
    <t>KM17071</t>
  </si>
  <si>
    <t>KM17145</t>
  </si>
  <si>
    <t>KM17140</t>
  </si>
  <si>
    <t>KM17084</t>
  </si>
  <si>
    <t>KE18124</t>
  </si>
  <si>
    <t>KE17001</t>
  </si>
  <si>
    <t>KC19016</t>
  </si>
  <si>
    <t>KC12022</t>
  </si>
  <si>
    <t>KC19015</t>
  </si>
  <si>
    <t>KC19019</t>
  </si>
  <si>
    <t>KC12082</t>
  </si>
  <si>
    <t>KC08151</t>
  </si>
  <si>
    <t>KC11114</t>
  </si>
  <si>
    <t>KE18036</t>
  </si>
  <si>
    <t>KC12086</t>
  </si>
  <si>
    <t>KC19024</t>
  </si>
  <si>
    <t>KC19067</t>
  </si>
  <si>
    <t>KC07054</t>
  </si>
  <si>
    <t>KC19020</t>
  </si>
  <si>
    <t>KC11003</t>
  </si>
  <si>
    <t>KA11024</t>
  </si>
  <si>
    <t>KC19017</t>
  </si>
  <si>
    <t>KC19018</t>
  </si>
  <si>
    <t>KA11048</t>
  </si>
  <si>
    <t>KA11025</t>
  </si>
  <si>
    <t>KC05020</t>
  </si>
  <si>
    <t>EH1100</t>
  </si>
  <si>
    <t xml:space="preserve"> GD705</t>
  </si>
  <si>
    <t xml:space="preserve"> EH1100</t>
  </si>
  <si>
    <t xml:space="preserve"> PC 200 - PC 2000</t>
  </si>
  <si>
    <t xml:space="preserve"> HITACHI ZX870</t>
  </si>
  <si>
    <t xml:space="preserve"> WA 500</t>
  </si>
  <si>
    <t xml:space="preserve"> PC200 - PC1250</t>
  </si>
  <si>
    <t xml:space="preserve"> VOLVO BMA40D</t>
  </si>
  <si>
    <t xml:space="preserve"> HD 466 - HD 785</t>
  </si>
  <si>
    <t xml:space="preserve"> HITACHI EX1200</t>
  </si>
  <si>
    <t>INB-453</t>
  </si>
  <si>
    <t>INB-454</t>
  </si>
  <si>
    <t>INB-455</t>
  </si>
  <si>
    <t>INB-456</t>
  </si>
  <si>
    <t>INB-457</t>
  </si>
  <si>
    <t>INB-458</t>
  </si>
  <si>
    <t>INB-459</t>
  </si>
  <si>
    <t>INB-460</t>
  </si>
  <si>
    <t>INB-461</t>
  </si>
  <si>
    <t>INB-462</t>
  </si>
  <si>
    <t>INB-463</t>
  </si>
  <si>
    <t>INB-464</t>
  </si>
  <si>
    <t>INB-465</t>
  </si>
  <si>
    <t>INB-466</t>
  </si>
  <si>
    <t>INB-467</t>
  </si>
  <si>
    <t>INB-468</t>
  </si>
  <si>
    <t>INB-469</t>
  </si>
  <si>
    <t>INB-470</t>
  </si>
  <si>
    <t>INB-471</t>
  </si>
  <si>
    <t>INB-472</t>
  </si>
  <si>
    <t>INB-473</t>
  </si>
  <si>
    <t>INB-474</t>
  </si>
  <si>
    <t>INB-475</t>
  </si>
  <si>
    <t>INB-476</t>
  </si>
  <si>
    <t>INB-477</t>
  </si>
  <si>
    <t>INB-478</t>
  </si>
  <si>
    <t>DUWI PRASETIYO</t>
  </si>
  <si>
    <t>JOKO PURNOMO F</t>
  </si>
  <si>
    <t>WIQI AANG ARIANTO</t>
  </si>
  <si>
    <t>ANDIK DARU WASKITO</t>
  </si>
  <si>
    <t>INC-574</t>
  </si>
  <si>
    <t>DZ 155, DZ 375</t>
  </si>
  <si>
    <t>SC P380 - SC P420 A/M</t>
  </si>
  <si>
    <t>INF-038</t>
  </si>
  <si>
    <t>63090621108730007</t>
  </si>
  <si>
    <t>7308275205940001</t>
  </si>
  <si>
    <t>YUSDY FEBRIYANTO</t>
  </si>
  <si>
    <t>3523160502780001</t>
  </si>
  <si>
    <t>DRP-008</t>
  </si>
  <si>
    <t xml:space="preserve"> HM 400</t>
  </si>
  <si>
    <t xml:space="preserve"> GD 705</t>
  </si>
  <si>
    <t>NOOR HADI IRAWAN</t>
  </si>
  <si>
    <t>SKILL UP HINO 260 JD/TI, ELF</t>
  </si>
  <si>
    <t xml:space="preserve">MAINHAULL  </t>
  </si>
  <si>
    <t>6408053112950011</t>
  </si>
  <si>
    <t>AEA-196</t>
  </si>
  <si>
    <t>SUKIRMAN</t>
  </si>
  <si>
    <t>MBS-035</t>
  </si>
  <si>
    <t>JOHAR ISMAIL T</t>
  </si>
  <si>
    <t>7326110204660001</t>
  </si>
  <si>
    <t>KHAIRUDDIN</t>
  </si>
  <si>
    <t>EDI SUPRIYANTO</t>
  </si>
  <si>
    <t>KL17056</t>
  </si>
  <si>
    <t>SOPIYAN</t>
  </si>
  <si>
    <t>KL17245</t>
  </si>
  <si>
    <t>AHMAD ALIF NASRULLAH</t>
  </si>
  <si>
    <t>KD13009</t>
  </si>
  <si>
    <t>AGUNG PAMULARTO</t>
  </si>
  <si>
    <t>KE18068</t>
  </si>
  <si>
    <t>IKBAL AULAWI</t>
  </si>
  <si>
    <t>KD11047</t>
  </si>
  <si>
    <t>KE19012</t>
  </si>
  <si>
    <t>ADAM WISNU M</t>
  </si>
  <si>
    <t>KE19014</t>
  </si>
  <si>
    <t>LUTFI FAJAR RIYADI</t>
  </si>
  <si>
    <t>KE19013</t>
  </si>
  <si>
    <t>IRFAN PRASTYA</t>
  </si>
  <si>
    <t>KL17247</t>
  </si>
  <si>
    <t>CANDRA KIRANA</t>
  </si>
  <si>
    <t>KC19069</t>
  </si>
  <si>
    <t>MUHAMMAD MAULIDIN</t>
  </si>
  <si>
    <t>KE18149</t>
  </si>
  <si>
    <t>WAKHID Z.A</t>
  </si>
  <si>
    <t>KE18148</t>
  </si>
  <si>
    <t>FAJAR SAPUTRA</t>
  </si>
  <si>
    <t>KE18152</t>
  </si>
  <si>
    <t>NIKO NUSWANTORO</t>
  </si>
  <si>
    <t>KC19068</t>
  </si>
  <si>
    <t>THIO PRATAMA N.P</t>
  </si>
  <si>
    <t>KE19020</t>
  </si>
  <si>
    <t>ZULFAN EFENDI</t>
  </si>
  <si>
    <t>KE17051</t>
  </si>
  <si>
    <t>MOHAMAD RIZQI Z</t>
  </si>
  <si>
    <t>KL18139</t>
  </si>
  <si>
    <t>AGUS ARIYANTO</t>
  </si>
  <si>
    <t>KL18140</t>
  </si>
  <si>
    <t>RAFI HIDAYAT</t>
  </si>
  <si>
    <t>KE19015</t>
  </si>
  <si>
    <t>RIKO AAN P</t>
  </si>
  <si>
    <t xml:space="preserve"> NISSAN CWB</t>
  </si>
  <si>
    <t xml:space="preserve"> HITACHI ZX 1250</t>
  </si>
  <si>
    <t>KPP ASAM-ASAM</t>
  </si>
  <si>
    <t>INB-479</t>
  </si>
  <si>
    <t>INB-480</t>
  </si>
  <si>
    <t>INB-481</t>
  </si>
  <si>
    <t>INB-482</t>
  </si>
  <si>
    <t>INB-483</t>
  </si>
  <si>
    <t>INB-484</t>
  </si>
  <si>
    <t>INB-485</t>
  </si>
  <si>
    <t>INB-486</t>
  </si>
  <si>
    <t>INB-487</t>
  </si>
  <si>
    <t>INB-488</t>
  </si>
  <si>
    <t>INB-489</t>
  </si>
  <si>
    <t>INB-490</t>
  </si>
  <si>
    <t>INB-491</t>
  </si>
  <si>
    <t>INB-492</t>
  </si>
  <si>
    <t>INB-493</t>
  </si>
  <si>
    <t>INB-494</t>
  </si>
  <si>
    <t>INB-495</t>
  </si>
  <si>
    <t>INB-496</t>
  </si>
  <si>
    <t>INB-497</t>
  </si>
  <si>
    <t>ANSYAR</t>
  </si>
  <si>
    <t>ALL TYPE UNIT SCANIA</t>
  </si>
  <si>
    <t>RIAL AKBAR</t>
  </si>
  <si>
    <t>FIRDAUS SIMARE MARE</t>
  </si>
  <si>
    <t>1271081707940002</t>
  </si>
  <si>
    <t>7605071701940001</t>
  </si>
  <si>
    <t>FREDI KASSANG</t>
  </si>
  <si>
    <t>LS-20.0826</t>
  </si>
  <si>
    <t>7326052411950001</t>
  </si>
  <si>
    <t>LS-20.0823</t>
  </si>
  <si>
    <t>AEA-197</t>
  </si>
  <si>
    <t>LS-20.0824</t>
  </si>
  <si>
    <t>7315060302950002</t>
  </si>
  <si>
    <t>AEA-198</t>
  </si>
  <si>
    <t>HARYONO</t>
  </si>
  <si>
    <t>MUHAMMAD TAMRIN</t>
  </si>
  <si>
    <t>7315092311930001</t>
  </si>
  <si>
    <t>7315123112920041</t>
  </si>
  <si>
    <t>AEA-199</t>
  </si>
  <si>
    <t>AEA-200</t>
  </si>
  <si>
    <t>MUAMAR ALFASANAH</t>
  </si>
  <si>
    <t>3518110103960005</t>
  </si>
  <si>
    <t>7405092004890001</t>
  </si>
  <si>
    <t>MOKHAMAD FADHOL L</t>
  </si>
  <si>
    <t>KE19026</t>
  </si>
  <si>
    <t>AGUNG DWI C</t>
  </si>
  <si>
    <t>KQ17004</t>
  </si>
  <si>
    <t>INF-039</t>
  </si>
  <si>
    <t>SOMONTUL P SIMATUPANG</t>
  </si>
  <si>
    <t>5271020404690005</t>
  </si>
  <si>
    <t>DRP-009</t>
  </si>
  <si>
    <t>ARCO-030</t>
  </si>
  <si>
    <t>DENDRENG A</t>
  </si>
  <si>
    <t>7315122909980002</t>
  </si>
  <si>
    <t>IHSAN ALFANDI</t>
  </si>
  <si>
    <t>640212180389000</t>
  </si>
  <si>
    <t>UT-056</t>
  </si>
  <si>
    <t>ALL UNIT SCANIA</t>
  </si>
  <si>
    <t>IIN SOLIHIN</t>
  </si>
  <si>
    <t>SYAHRUL HADI</t>
  </si>
  <si>
    <t>QIFAUL MUKHORIN</t>
  </si>
  <si>
    <t>SITE KORDINATOR</t>
  </si>
  <si>
    <t>TUKANG</t>
  </si>
  <si>
    <t>COOK 1</t>
  </si>
  <si>
    <t>ENGET PRAYITNO</t>
  </si>
  <si>
    <t>INC-575</t>
  </si>
  <si>
    <t>SC P460, R 580</t>
  </si>
  <si>
    <t>KE17075</t>
  </si>
  <si>
    <t>KE19059</t>
  </si>
  <si>
    <t>AGUS SLAMET RIYADI</t>
  </si>
  <si>
    <t>MUAMMAR KADAFI</t>
  </si>
  <si>
    <t>NATAN TAMBA</t>
  </si>
  <si>
    <t>KC10005</t>
  </si>
  <si>
    <t>ILKHANI AKBA</t>
  </si>
  <si>
    <t>KE17090</t>
  </si>
  <si>
    <t>DEDY WARDHANA</t>
  </si>
  <si>
    <t>KC13022</t>
  </si>
  <si>
    <t>INB-498</t>
  </si>
  <si>
    <t>INB-499</t>
  </si>
  <si>
    <t>INB-500</t>
  </si>
  <si>
    <t>INB-501</t>
  </si>
  <si>
    <t>INB-502</t>
  </si>
  <si>
    <t>VOLOV BMA 40 D</t>
  </si>
  <si>
    <t>LUKY ERFANDHO</t>
  </si>
  <si>
    <t>PEBRI WAHYONO</t>
  </si>
  <si>
    <t>INC-576</t>
  </si>
  <si>
    <t>INC-578</t>
  </si>
  <si>
    <t>SA'ADILLAH</t>
  </si>
  <si>
    <t>RPJ-037</t>
  </si>
  <si>
    <t>ROBY BINNUR</t>
  </si>
  <si>
    <t>RPJ-038</t>
  </si>
  <si>
    <t>RPJ-039</t>
  </si>
  <si>
    <t>LUKMANURI</t>
  </si>
  <si>
    <t>CHARLES SITOMPUL</t>
  </si>
  <si>
    <t>MMM-077</t>
  </si>
  <si>
    <t>6371043105930002</t>
  </si>
  <si>
    <t>6307021011880002</t>
  </si>
  <si>
    <t>6471030805870001</t>
  </si>
  <si>
    <t>UT-057</t>
  </si>
  <si>
    <t>EDWIN SANDJAJA</t>
  </si>
  <si>
    <t>UT-058</t>
  </si>
  <si>
    <t>HENDRIKUS RANDE</t>
  </si>
  <si>
    <t>MMM-078</t>
  </si>
  <si>
    <t>MMM-079</t>
  </si>
  <si>
    <t>SCANIA P41 A</t>
  </si>
  <si>
    <t>ABDUL HAFID</t>
  </si>
  <si>
    <t>PARASIAN SIAGIAN</t>
  </si>
  <si>
    <t>MBS-036</t>
  </si>
  <si>
    <t>DENI SETIAWAN</t>
  </si>
  <si>
    <t>MBS-037</t>
  </si>
  <si>
    <t>HERMAN PONG BULO'</t>
  </si>
  <si>
    <t>7318030202890013</t>
  </si>
  <si>
    <t>6402161812000002</t>
  </si>
  <si>
    <t>AGUS BALAN</t>
  </si>
  <si>
    <t>6408123107930002</t>
  </si>
  <si>
    <t>BAHRUDIN JANGKARA</t>
  </si>
  <si>
    <t>DARMAWAN</t>
  </si>
  <si>
    <t>DELY FIRMANSYAH</t>
  </si>
  <si>
    <t>SANDI PRANAJAYA</t>
  </si>
  <si>
    <t>STEFANUS</t>
  </si>
  <si>
    <t>DWI WIJAKSONO</t>
  </si>
  <si>
    <t>MUHAMMAD RIZAL</t>
  </si>
  <si>
    <t>SUNANTO</t>
  </si>
  <si>
    <t>FITRA</t>
  </si>
  <si>
    <t>EDY SUTOMO</t>
  </si>
  <si>
    <t>KE17036</t>
  </si>
  <si>
    <t>IND-174</t>
  </si>
  <si>
    <t>GUNAWAN PRASTYAN</t>
  </si>
  <si>
    <t>KE17037</t>
  </si>
  <si>
    <t>MUH. SAHIR</t>
  </si>
  <si>
    <t>HERRY SETIAWAN</t>
  </si>
  <si>
    <t>HILARIUS JEFRIANTO</t>
  </si>
  <si>
    <t>IRFAN NURDIANSYAH</t>
  </si>
  <si>
    <t>ADMINISTRATOR</t>
  </si>
  <si>
    <t>IRFAN SADDA</t>
  </si>
  <si>
    <t>DISPACHTER</t>
  </si>
  <si>
    <t>TAUFANI ADI M</t>
  </si>
  <si>
    <t>SARMAN</t>
  </si>
  <si>
    <t>YUSUF RONI</t>
  </si>
  <si>
    <t>YUDI HAMZAH WAHDI</t>
  </si>
  <si>
    <t>6408101502980002</t>
  </si>
  <si>
    <t>MMM-080</t>
  </si>
  <si>
    <t>6408041311870007</t>
  </si>
  <si>
    <t>ARASYID</t>
  </si>
  <si>
    <t>6474013112800021</t>
  </si>
  <si>
    <t>BNG-026</t>
  </si>
  <si>
    <t>MAHLIDON</t>
  </si>
  <si>
    <t>INC-579</t>
  </si>
  <si>
    <t>KS13010</t>
  </si>
  <si>
    <t>M. MIZUK MUZAMMIL</t>
  </si>
  <si>
    <t>KB18091</t>
  </si>
  <si>
    <t>ASTRIANA</t>
  </si>
  <si>
    <t>MISDI TAMBENG</t>
  </si>
  <si>
    <t>FAHMI MAULANA</t>
  </si>
  <si>
    <t>KB18035</t>
  </si>
  <si>
    <t>ANANG WICAKSONO</t>
  </si>
  <si>
    <t>KK20017</t>
  </si>
  <si>
    <t>INC-580</t>
  </si>
  <si>
    <t xml:space="preserve">HERYANTO BASIJA </t>
  </si>
  <si>
    <t>KK20020</t>
  </si>
  <si>
    <t>INC-581</t>
  </si>
  <si>
    <t>KK20026</t>
  </si>
  <si>
    <t>INC-582</t>
  </si>
  <si>
    <t>RAHMAT DWI MANTRI W.</t>
  </si>
  <si>
    <t>KK20025</t>
  </si>
  <si>
    <t>INC-583</t>
  </si>
  <si>
    <t>MUHAMMAD SAIKHUL H.</t>
  </si>
  <si>
    <t>ALAN JALALUDDIN</t>
  </si>
  <si>
    <t>YOHANES BERKMANS W. K</t>
  </si>
  <si>
    <t>INC-584</t>
  </si>
  <si>
    <t>INC-585</t>
  </si>
  <si>
    <t>MUHAMAD  AYIDIN</t>
  </si>
  <si>
    <t>KK20024</t>
  </si>
  <si>
    <t>KK20016</t>
  </si>
  <si>
    <t>KK20029</t>
  </si>
  <si>
    <t>KK20023</t>
  </si>
  <si>
    <t>KK20027</t>
  </si>
  <si>
    <t>KK20028</t>
  </si>
  <si>
    <t>KK20019</t>
  </si>
  <si>
    <t>TITHO PRIMANDA PUTRA</t>
  </si>
  <si>
    <t>KK20021</t>
  </si>
  <si>
    <t>MOH SIDIK</t>
  </si>
  <si>
    <t>KK20022</t>
  </si>
  <si>
    <t>KK20018</t>
  </si>
  <si>
    <t>AHMAD ZAKARIA</t>
  </si>
  <si>
    <t>KK20015</t>
  </si>
  <si>
    <t>INC-586</t>
  </si>
  <si>
    <t>INC-587</t>
  </si>
  <si>
    <t>INC-588</t>
  </si>
  <si>
    <t>INC-589</t>
  </si>
  <si>
    <t>INC-590</t>
  </si>
  <si>
    <t>INC-591</t>
  </si>
  <si>
    <t>INC-592</t>
  </si>
  <si>
    <t>INC-593</t>
  </si>
  <si>
    <t>INC-594</t>
  </si>
  <si>
    <t>MUHAMAD ASRURI</t>
  </si>
  <si>
    <t>MUQNI ASHARI H. BASRI</t>
  </si>
  <si>
    <t>ABDUL HALIK</t>
  </si>
  <si>
    <t>AGUS WANTO</t>
  </si>
  <si>
    <t xml:space="preserve">AHMAD </t>
  </si>
  <si>
    <t>AHMAD MAHFUD</t>
  </si>
  <si>
    <t>DAMAWI</t>
  </si>
  <si>
    <t>KARYADI</t>
  </si>
  <si>
    <t>KUSWORO</t>
  </si>
  <si>
    <t>M. IKHSANUL A</t>
  </si>
  <si>
    <t xml:space="preserve">MIRWAN </t>
  </si>
  <si>
    <t>ROHMAT</t>
  </si>
  <si>
    <t>SAMANTO</t>
  </si>
  <si>
    <t>SODIKIN</t>
  </si>
  <si>
    <t>SUHENDRA</t>
  </si>
  <si>
    <t xml:space="preserve">TASRUDIN </t>
  </si>
  <si>
    <t>UJANG</t>
  </si>
  <si>
    <t xml:space="preserve">GL </t>
  </si>
  <si>
    <t>JEFFRY</t>
  </si>
  <si>
    <t>RENDI ZUMARA F</t>
  </si>
  <si>
    <t>ADI ARI SUPRIYONO</t>
  </si>
  <si>
    <t>HEDI RIANTO</t>
  </si>
  <si>
    <t>SANOTO</t>
  </si>
  <si>
    <t>MUSLIHUL JANNAH</t>
  </si>
  <si>
    <t>SURIPTO</t>
  </si>
  <si>
    <t>MUKHLISIN</t>
  </si>
  <si>
    <t>TRIYANTO NUGROHO</t>
  </si>
  <si>
    <t>ANDREAS SUGENG P</t>
  </si>
  <si>
    <t>SITE ENGINEER</t>
  </si>
  <si>
    <t>LEGAL &amp; FINANCE</t>
  </si>
  <si>
    <t>WORKER CIVIL</t>
  </si>
  <si>
    <t>WORKER ME</t>
  </si>
  <si>
    <t>3174032610890003</t>
  </si>
  <si>
    <t>1471100203850041</t>
  </si>
  <si>
    <t>3328161512840006</t>
  </si>
  <si>
    <t>3328160801850002</t>
  </si>
  <si>
    <t>3328141402840002</t>
  </si>
  <si>
    <t>GEGA SIES ARIE W</t>
  </si>
  <si>
    <t>3273160802950005</t>
  </si>
  <si>
    <t>TEGUH HADIYANTO</t>
  </si>
  <si>
    <t>332801310590009</t>
  </si>
  <si>
    <t>3328152607880003</t>
  </si>
  <si>
    <t>3316052202810003</t>
  </si>
  <si>
    <t>3328121710730011</t>
  </si>
  <si>
    <t>3328150310950001</t>
  </si>
  <si>
    <t>1807163012000003</t>
  </si>
  <si>
    <t>3309182304880002</t>
  </si>
  <si>
    <t>3328121005760004</t>
  </si>
  <si>
    <t>RUSDI ALWI</t>
  </si>
  <si>
    <t>RAHMAD ALI</t>
  </si>
  <si>
    <t>M. FADHULLAH</t>
  </si>
  <si>
    <t>ICT</t>
  </si>
  <si>
    <t>EFOREL</t>
  </si>
  <si>
    <t>BASILIUS GANGGAS</t>
  </si>
  <si>
    <t xml:space="preserve">SURIANI </t>
  </si>
  <si>
    <t>TRINITY</t>
  </si>
  <si>
    <t>M. IRFAN</t>
  </si>
  <si>
    <t>AGUNG NUR IHSAN</t>
  </si>
  <si>
    <t>6471052905900010</t>
  </si>
  <si>
    <t>M. TAUFIQ SAPUTRA</t>
  </si>
  <si>
    <t xml:space="preserve">ALLI HIDAYAT </t>
  </si>
  <si>
    <t>MUH. RISKAL RIZAL</t>
  </si>
  <si>
    <t>M. NURUL ARIFIN</t>
  </si>
  <si>
    <t>HERU SISWANTO</t>
  </si>
  <si>
    <t>ERWIN SULISTIANTO</t>
  </si>
  <si>
    <t>SUJI</t>
  </si>
  <si>
    <t>PAINTING</t>
  </si>
  <si>
    <t>MUH. HARDIANSYAH</t>
  </si>
  <si>
    <t>AGUSTIAN SUHENDAR</t>
  </si>
  <si>
    <t>SCANIA R 580</t>
  </si>
  <si>
    <t>TRAILER FH16</t>
  </si>
  <si>
    <t>SCANIA P460</t>
  </si>
  <si>
    <t>SINGLE TRAILER</t>
  </si>
  <si>
    <t>DOUBLE TRAILER</t>
  </si>
  <si>
    <t>PRADITA ADI H</t>
  </si>
  <si>
    <t>MUAMMAR NOVAN E</t>
  </si>
  <si>
    <t>AGUS</t>
  </si>
  <si>
    <t>M. KHAIRUDDIN</t>
  </si>
  <si>
    <t>KT17054</t>
  </si>
  <si>
    <t>KD19017</t>
  </si>
  <si>
    <t>KR15002</t>
  </si>
  <si>
    <t>KC19008</t>
  </si>
  <si>
    <t>INC-595</t>
  </si>
  <si>
    <t>INC-596</t>
  </si>
  <si>
    <t>INC-597</t>
  </si>
  <si>
    <t>INC-598</t>
  </si>
  <si>
    <t>MAP-038</t>
  </si>
  <si>
    <t>REYNOLD CHRISTIAN SIRAIT</t>
  </si>
  <si>
    <t>DEDI HARMADI</t>
  </si>
  <si>
    <t>KC19049</t>
  </si>
  <si>
    <t>INC-599</t>
  </si>
  <si>
    <t>EDY PRASETYO</t>
  </si>
  <si>
    <t>KC19050</t>
  </si>
  <si>
    <t>EGA BAHARUDIN</t>
  </si>
  <si>
    <t>RADIONO</t>
  </si>
  <si>
    <t>TA18008</t>
  </si>
  <si>
    <t>TA17017</t>
  </si>
  <si>
    <t>YAHYA HIDAYAT H.</t>
  </si>
  <si>
    <t>KC19009</t>
  </si>
  <si>
    <t>MICHAEL AM</t>
  </si>
  <si>
    <t>KE18023</t>
  </si>
  <si>
    <t>RIDWAN S</t>
  </si>
  <si>
    <t>KE17107</t>
  </si>
  <si>
    <t>INF-040</t>
  </si>
  <si>
    <t>INF-041</t>
  </si>
  <si>
    <t>NISSAN CWA / CWB</t>
  </si>
  <si>
    <t>TZ A 52 KDN</t>
  </si>
  <si>
    <t>AGUS SUWITO</t>
  </si>
  <si>
    <t>FEBRI IRAWAN</t>
  </si>
  <si>
    <t>M. ALI</t>
  </si>
  <si>
    <t xml:space="preserve">HAMDANI </t>
  </si>
  <si>
    <t>HERI KURNIAWAN</t>
  </si>
  <si>
    <t>MMM-081</t>
  </si>
  <si>
    <t>SPV</t>
  </si>
  <si>
    <t>B1</t>
  </si>
  <si>
    <t>MMM-082</t>
  </si>
  <si>
    <t>IKHSANUDIN</t>
  </si>
  <si>
    <t>KT17107</t>
  </si>
  <si>
    <t>KE17020</t>
  </si>
  <si>
    <t>MUAMMAR YUSUF</t>
  </si>
  <si>
    <t>MUH. FAJRI SAHAR</t>
  </si>
  <si>
    <t>SMU-008</t>
  </si>
  <si>
    <t>MUHAMMAD HERWAN</t>
  </si>
  <si>
    <t xml:space="preserve">PITHER SANNANG </t>
  </si>
  <si>
    <t>KC17025</t>
  </si>
  <si>
    <t xml:space="preserve">RIAN WAHYU BRAHMANA </t>
  </si>
  <si>
    <t>RIO JEFRI LUKMAN</t>
  </si>
  <si>
    <t>SETYA ADI PRATAMA</t>
  </si>
  <si>
    <t>KE17120</t>
  </si>
  <si>
    <t>SETYAWAN ADI NUGROHO</t>
  </si>
  <si>
    <t>SYOFYAN</t>
  </si>
  <si>
    <t>TOMMY HARMOKO</t>
  </si>
  <si>
    <t>SIGIT PRAMONO</t>
  </si>
  <si>
    <t>MACHINER</t>
  </si>
  <si>
    <t>TECHNICAL OFFICER</t>
  </si>
  <si>
    <t>FAIZAL ROHMAT MUTAQIM</t>
  </si>
  <si>
    <t>KC17056</t>
  </si>
  <si>
    <t xml:space="preserve">BAHRUDIN </t>
  </si>
  <si>
    <t>FEBRIYANTO</t>
  </si>
  <si>
    <t>LS-20.0841</t>
  </si>
  <si>
    <t>5307151706980001</t>
  </si>
  <si>
    <t>MUHAMMAD TAUFIQ</t>
  </si>
  <si>
    <t>LS-20.0838</t>
  </si>
  <si>
    <t>7311021911990002</t>
  </si>
  <si>
    <t>M. ULUL FAHMI</t>
  </si>
  <si>
    <t>LS-20.0839</t>
  </si>
  <si>
    <t>1108174709930001</t>
  </si>
  <si>
    <t>LS-20.0842</t>
  </si>
  <si>
    <t>SETIAWAN</t>
  </si>
  <si>
    <t>3322031611890002</t>
  </si>
  <si>
    <t>MMM-083</t>
  </si>
  <si>
    <t>NUR ASIAH</t>
  </si>
  <si>
    <t>6402175010990004</t>
  </si>
  <si>
    <t>SCANIA P410 A</t>
  </si>
  <si>
    <t>AGUNG ARIF E</t>
  </si>
  <si>
    <t>KE17007</t>
  </si>
  <si>
    <t>NURROFIQ DWI S</t>
  </si>
  <si>
    <t>KR16011</t>
  </si>
  <si>
    <t>BUDI AGUS SANTOSO</t>
  </si>
  <si>
    <t>KE17008</t>
  </si>
  <si>
    <t>VELLEX ARIF A</t>
  </si>
  <si>
    <t>KT16057</t>
  </si>
  <si>
    <t>SUDARSONO</t>
  </si>
  <si>
    <t>KT17021</t>
  </si>
  <si>
    <t>SCANIA R580</t>
  </si>
  <si>
    <t>M. TAUFIK HIDAYANTO</t>
  </si>
  <si>
    <t>EBS-082</t>
  </si>
  <si>
    <t>SC P420, SC P460</t>
  </si>
  <si>
    <t>KC09017</t>
  </si>
  <si>
    <t>ANDI SULISTYO PRANOTO</t>
  </si>
  <si>
    <t>KE17034</t>
  </si>
  <si>
    <t xml:space="preserve">DESKA ARISANDI </t>
  </si>
  <si>
    <t>KC17054</t>
  </si>
  <si>
    <t>PRIHANTO</t>
  </si>
  <si>
    <t>KC10001</t>
  </si>
  <si>
    <t xml:space="preserve">DWI FITRI N </t>
  </si>
  <si>
    <t>HUSMANUDIN</t>
  </si>
  <si>
    <t>LS-20.0843</t>
  </si>
  <si>
    <t>6408104112000002</t>
  </si>
  <si>
    <t>OVERHEAD CRANE</t>
  </si>
  <si>
    <t>MANITOU</t>
  </si>
  <si>
    <t>VOLVO FM</t>
  </si>
  <si>
    <t>FH 16</t>
  </si>
  <si>
    <t>SC P360 - SC 410 A/M</t>
  </si>
  <si>
    <t>SCANIA 420</t>
  </si>
  <si>
    <t>M. AGUS WINURSITO</t>
  </si>
  <si>
    <t>KT17065</t>
  </si>
  <si>
    <t>SCANIA P420</t>
  </si>
  <si>
    <t>LOWBOY</t>
  </si>
  <si>
    <t>CWB</t>
  </si>
  <si>
    <t>KT16022</t>
  </si>
  <si>
    <t>HM 40</t>
  </si>
  <si>
    <t>VOLVO BMA40</t>
  </si>
  <si>
    <t>SC P460, SC R580</t>
  </si>
  <si>
    <t>IND-175</t>
  </si>
  <si>
    <t>IND-176</t>
  </si>
  <si>
    <t>SCANIA P380</t>
  </si>
  <si>
    <t xml:space="preserve">ZAINAL ILMI </t>
  </si>
  <si>
    <t>KA12032</t>
  </si>
  <si>
    <t>LIGHT TRUCK</t>
  </si>
  <si>
    <t>NYONYOK HARTONO</t>
  </si>
  <si>
    <t>LS-20.0831</t>
  </si>
  <si>
    <t>PINDAH AEA</t>
  </si>
  <si>
    <t>LS-20.0837</t>
  </si>
  <si>
    <t>6472030812850005</t>
  </si>
  <si>
    <t>AEA-201</t>
  </si>
  <si>
    <t>ARIDUAN</t>
  </si>
  <si>
    <t>BAHRUL ULUM</t>
  </si>
  <si>
    <t>3518050202890001</t>
  </si>
  <si>
    <t xml:space="preserve">M. QUQI PRAYOGA </t>
  </si>
  <si>
    <t>TECTONA</t>
  </si>
  <si>
    <t>FLORENSIUS BILL ODA</t>
  </si>
  <si>
    <t>MUHAMMAD ARIF</t>
  </si>
  <si>
    <t>MUHAMMAD SANDI T</t>
  </si>
  <si>
    <t>SAMUEL PARTAHI H</t>
  </si>
  <si>
    <t>IRFANCER SARUKSUK</t>
  </si>
  <si>
    <t>WORKER</t>
  </si>
  <si>
    <t>ANAS RULLAH</t>
  </si>
  <si>
    <t>KE18073</t>
  </si>
  <si>
    <t>ANDIYANTO</t>
  </si>
  <si>
    <t>KC10002</t>
  </si>
  <si>
    <t>DIDIK WAHYUDIANTO</t>
  </si>
  <si>
    <t>GUSTI DIMAS</t>
  </si>
  <si>
    <t>KB18045</t>
  </si>
  <si>
    <t>HASIM A</t>
  </si>
  <si>
    <t>MHE DEMAG</t>
  </si>
  <si>
    <t>M. NASRULLOH</t>
  </si>
  <si>
    <t>YULIATNO</t>
  </si>
  <si>
    <t>PUNGKY NUR</t>
  </si>
  <si>
    <t>ARIWIDI PAMUNGKAS</t>
  </si>
  <si>
    <t>KA10003</t>
  </si>
  <si>
    <t>M. SALIM</t>
  </si>
  <si>
    <t>KQ19001</t>
  </si>
  <si>
    <t>MAINHAULL</t>
  </si>
  <si>
    <t>DENI NURDIANA</t>
  </si>
  <si>
    <t>DEO ISKANDAR</t>
  </si>
  <si>
    <t>DIAN ROSADI</t>
  </si>
  <si>
    <t>RENALDY BINTANG</t>
  </si>
  <si>
    <t>JATI GUNAWAN</t>
  </si>
  <si>
    <t>SUKANDI</t>
  </si>
  <si>
    <t>USUP</t>
  </si>
  <si>
    <t>M. RIDWAN</t>
  </si>
  <si>
    <t>AFRIZA SUWANDI</t>
  </si>
  <si>
    <t>3276021005980005</t>
  </si>
  <si>
    <t>3204142903900001</t>
  </si>
  <si>
    <t>32041401019700004</t>
  </si>
  <si>
    <t>3301242508940001</t>
  </si>
  <si>
    <t>3204322312970016</t>
  </si>
  <si>
    <t>6474011010820020</t>
  </si>
  <si>
    <t>64081018088880002</t>
  </si>
  <si>
    <t>6408091011870004</t>
  </si>
  <si>
    <t>MUHAMMAD RUDY NOR</t>
  </si>
  <si>
    <t>6471020408780001</t>
  </si>
  <si>
    <t>MUHAMMAD YAHYA</t>
  </si>
  <si>
    <t>SANDI ADITYA</t>
  </si>
  <si>
    <t>YANDI CAHYADI</t>
  </si>
  <si>
    <t>SUPIANI</t>
  </si>
  <si>
    <t>KA06077</t>
  </si>
  <si>
    <t>SMI-053</t>
  </si>
  <si>
    <t>FEBRIAN KRESNA A</t>
  </si>
  <si>
    <t>6408041401990002</t>
  </si>
  <si>
    <t>64081201019000007</t>
  </si>
  <si>
    <t>NOBERDIS ERWIN</t>
  </si>
  <si>
    <t>7318340111930001</t>
  </si>
  <si>
    <t>LUSIUS DENY</t>
  </si>
  <si>
    <t>6408040212940001</t>
  </si>
  <si>
    <t>EKLON ROMBE</t>
  </si>
  <si>
    <t>732609120393002</t>
  </si>
  <si>
    <t>SULEMAN LONDONG S</t>
  </si>
  <si>
    <t>7326052506940002</t>
  </si>
  <si>
    <t>KALVIN RANTE T</t>
  </si>
  <si>
    <t>6408040706000003</t>
  </si>
  <si>
    <t>NATANIEL INDUK P</t>
  </si>
  <si>
    <t>7326092512970001</t>
  </si>
  <si>
    <t>CHRISWANTO BERTI</t>
  </si>
  <si>
    <t>7318131711940001</t>
  </si>
  <si>
    <t>INDRA IKA PRIMA</t>
  </si>
  <si>
    <t>6408040707970004</t>
  </si>
  <si>
    <t>ANDRIANTO RANDA B</t>
  </si>
  <si>
    <t>7318272601970002</t>
  </si>
  <si>
    <t>UT-045</t>
  </si>
  <si>
    <t>KR17003</t>
  </si>
  <si>
    <t>AEA-202</t>
  </si>
  <si>
    <t>HASBI</t>
  </si>
  <si>
    <t>7605031111870002</t>
  </si>
  <si>
    <t>SMI-103</t>
  </si>
  <si>
    <t>HAKIM NURROKHIM</t>
  </si>
  <si>
    <t>3519122610000001</t>
  </si>
  <si>
    <t>ARCO-031</t>
  </si>
  <si>
    <t>KE19052</t>
  </si>
  <si>
    <t>RIKI APRIYANTO</t>
  </si>
  <si>
    <t>ANDI SAHRUL</t>
  </si>
  <si>
    <t>ATOK SUNOKO</t>
  </si>
  <si>
    <t>RUDIONO</t>
  </si>
  <si>
    <t>SISWO ADI</t>
  </si>
  <si>
    <t>KB11192</t>
  </si>
  <si>
    <t>KR17009</t>
  </si>
  <si>
    <t>AHMAD ROYANI</t>
  </si>
  <si>
    <t>MUKRIMA</t>
  </si>
  <si>
    <t>AKZHA YUNAND S</t>
  </si>
  <si>
    <t>ELA-018</t>
  </si>
  <si>
    <t xml:space="preserve">PC 200 </t>
  </si>
  <si>
    <t>UT-059</t>
  </si>
  <si>
    <t>SO DRIVER</t>
  </si>
  <si>
    <t>UTE-004</t>
  </si>
  <si>
    <t>ALBERTO DHAE</t>
  </si>
  <si>
    <t>ARI RAHMAT T</t>
  </si>
  <si>
    <t>DEDEN SARIFUDIN</t>
  </si>
  <si>
    <t>OMK19016</t>
  </si>
  <si>
    <t>HASANUDIN</t>
  </si>
  <si>
    <t>KEVIN JI SOSA</t>
  </si>
  <si>
    <t>RIJAL KHOIRUL M F</t>
  </si>
  <si>
    <t>RESKY MAHLUDIN</t>
  </si>
  <si>
    <t>TITUS BRACHMAN N</t>
  </si>
  <si>
    <t>OMK19017</t>
  </si>
  <si>
    <t>OMK19018</t>
  </si>
  <si>
    <t>OMK19019</t>
  </si>
  <si>
    <t>OMK19020</t>
  </si>
  <si>
    <t>OMK19021</t>
  </si>
  <si>
    <t>OMK19022</t>
  </si>
  <si>
    <t>OMK19023</t>
  </si>
  <si>
    <t>OMK19024</t>
  </si>
  <si>
    <t>OMK19025</t>
  </si>
  <si>
    <t>OMK19026</t>
  </si>
  <si>
    <t>OMK19027</t>
  </si>
  <si>
    <t>INC-600</t>
  </si>
  <si>
    <t>INC-601</t>
  </si>
  <si>
    <t>INC-602</t>
  </si>
  <si>
    <t>INC-603</t>
  </si>
  <si>
    <t>INC-604</t>
  </si>
  <si>
    <t>INC-605</t>
  </si>
  <si>
    <t>INC-606</t>
  </si>
  <si>
    <t>INC-607</t>
  </si>
  <si>
    <t>INC-608</t>
  </si>
  <si>
    <t>INC-609</t>
  </si>
  <si>
    <t>INC-610</t>
  </si>
  <si>
    <t>INC-611</t>
  </si>
  <si>
    <t>RIZA BAGUS MAULANA</t>
  </si>
  <si>
    <t>KMP-133</t>
  </si>
  <si>
    <t>DRIVER WT</t>
  </si>
  <si>
    <t>RPJ-013</t>
  </si>
  <si>
    <t>BARNABAS WARA</t>
  </si>
  <si>
    <t>ESP-059</t>
  </si>
  <si>
    <t>HARJUNAN MUKSIN</t>
  </si>
  <si>
    <t>ESP-060</t>
  </si>
  <si>
    <t>NIKOLAS LONGGA</t>
  </si>
  <si>
    <t>ESP-061</t>
  </si>
  <si>
    <t>AMBRI</t>
  </si>
  <si>
    <t>SMI-104</t>
  </si>
  <si>
    <t>YULIANUS TOMAN</t>
  </si>
  <si>
    <t>SMI-105</t>
  </si>
  <si>
    <t>ISROFIL</t>
  </si>
  <si>
    <t>GATOT SUTRISNO</t>
  </si>
  <si>
    <t>KOORDINATOR MINING</t>
  </si>
  <si>
    <t>KANDANI BAGINDA R</t>
  </si>
  <si>
    <t>SMI-106</t>
  </si>
  <si>
    <t>ALEX T WIYARNO</t>
  </si>
  <si>
    <t>MMM-086</t>
  </si>
  <si>
    <t>BMS-022</t>
  </si>
  <si>
    <t>TTP-005</t>
  </si>
  <si>
    <t>GUNARI</t>
  </si>
  <si>
    <t>SMI-107</t>
  </si>
  <si>
    <t>HOTMAN SINAGA</t>
  </si>
  <si>
    <t>WIMPI DWI P</t>
  </si>
  <si>
    <t>LA IQBAL Y G</t>
  </si>
  <si>
    <t>IRSYAM SYAM</t>
  </si>
  <si>
    <t>DIONISIUS</t>
  </si>
  <si>
    <t>ERLANGGA SAPUTRA</t>
  </si>
  <si>
    <t>IMAY HENDRA N</t>
  </si>
  <si>
    <t>ANDI ABD. ANRES</t>
  </si>
  <si>
    <t>MELKIOR PANJI H</t>
  </si>
  <si>
    <t>SMU-009</t>
  </si>
  <si>
    <t>PC 1250, HITACHI EX 1200</t>
  </si>
  <si>
    <t>ARYANTO MANDANG</t>
  </si>
  <si>
    <t>MERCY 4054 S</t>
  </si>
  <si>
    <t>ALL TYPE EXAVATOR</t>
  </si>
  <si>
    <t>WIDA VIANI R</t>
  </si>
  <si>
    <t>ABDUL GOFUR</t>
  </si>
  <si>
    <t>SUMARDIKI TRI CANDRA</t>
  </si>
  <si>
    <t>RUSLI</t>
  </si>
  <si>
    <t>ERWIN GUNAAWAN</t>
  </si>
  <si>
    <t>SPV MAINTENANCE</t>
  </si>
  <si>
    <t>BRENDA ADI S</t>
  </si>
  <si>
    <t>BAGONG</t>
  </si>
  <si>
    <t>MUHAMMAD AKBAR</t>
  </si>
  <si>
    <t>AHMAD AMENAN</t>
  </si>
  <si>
    <t>WILLIAMS CHRISTIAN WAHYU</t>
  </si>
  <si>
    <t>KASIFA</t>
  </si>
  <si>
    <t>EKO MARINDA</t>
  </si>
  <si>
    <t>ABD. MUNTAHA</t>
  </si>
  <si>
    <t>DEDDY CANDRA B.</t>
  </si>
  <si>
    <t>YOGA PRANATA</t>
  </si>
  <si>
    <t>CSR OFFICER</t>
  </si>
  <si>
    <t>AIDI NASIP</t>
  </si>
  <si>
    <t>HARDIMAN OMPUSUNGGU</t>
  </si>
  <si>
    <t>MIPTA ALDI LUBIS</t>
  </si>
  <si>
    <t>SAKKA</t>
  </si>
  <si>
    <t>PEBRIANUR</t>
  </si>
  <si>
    <t>CAHAYA ISWANDI</t>
  </si>
  <si>
    <t>ARIS SUTANTO</t>
  </si>
  <si>
    <t>PASKALINUS SUMBUNG DATU</t>
  </si>
  <si>
    <t>BAMBANG NUR HADIYANTO</t>
  </si>
  <si>
    <t>KIKUNCORO</t>
  </si>
  <si>
    <t>BAGAS PUTRA SETIYAWAN</t>
  </si>
  <si>
    <t>RAHMAN NUGROHO</t>
  </si>
  <si>
    <t>GEOFANI EKA RISKIYANTO</t>
  </si>
  <si>
    <t>HENDRIK IRIANTO</t>
  </si>
  <si>
    <t>LALU MUZDALIFAH</t>
  </si>
  <si>
    <t>M. SAPARUDIN</t>
  </si>
  <si>
    <t>EPI CANDRA</t>
  </si>
  <si>
    <t>SURYA BUNGA</t>
  </si>
  <si>
    <t>ARIEF BUDIANTO</t>
  </si>
  <si>
    <t>FAJAR HIDAYAT</t>
  </si>
  <si>
    <t>YONATHAN HENDRA P</t>
  </si>
  <si>
    <t>RANGGA SEPTIANDI</t>
  </si>
  <si>
    <t>ROBERT LUTHER</t>
  </si>
  <si>
    <t>DEDY SUDARYANTO</t>
  </si>
  <si>
    <t>KADEK EVI WIDYASARI</t>
  </si>
  <si>
    <t>LS-20-0863</t>
  </si>
  <si>
    <t>SUHARTONO S</t>
  </si>
  <si>
    <t>ZAENAL ABIDIN</t>
  </si>
  <si>
    <t>WORKSHOP HEAD</t>
  </si>
  <si>
    <t>IDRIS ARISANDI</t>
  </si>
  <si>
    <t>1A-0095</t>
  </si>
  <si>
    <t>WIRA MERIK</t>
  </si>
  <si>
    <t>MUH. NUR IQWAL</t>
  </si>
  <si>
    <t>SAMSUL RHIDAL</t>
  </si>
  <si>
    <t>MUH. ARFAH</t>
  </si>
  <si>
    <t>AEA-204</t>
  </si>
  <si>
    <t>AEA-203</t>
  </si>
  <si>
    <t>TOT MP</t>
  </si>
  <si>
    <t>NO KET</t>
  </si>
  <si>
    <t>06-Okt-21</t>
  </si>
  <si>
    <t>KMP-134</t>
  </si>
  <si>
    <t>DANDI GAOL SINAGA</t>
  </si>
  <si>
    <t>M. HARIS DARU</t>
  </si>
  <si>
    <t>LS-16.0266</t>
  </si>
  <si>
    <t>AEA-123</t>
  </si>
  <si>
    <t>MAP-039</t>
  </si>
  <si>
    <t>IKB-034</t>
  </si>
  <si>
    <t>OKRISTA DRIMADANA</t>
  </si>
  <si>
    <t>LS-20. 0754</t>
  </si>
  <si>
    <t>LS-20.0757</t>
  </si>
  <si>
    <t>RIKA IRMA DIYANTI</t>
  </si>
  <si>
    <t>LS-20.0827</t>
  </si>
  <si>
    <t>LS-20.0852</t>
  </si>
  <si>
    <t>LS-20.0854</t>
  </si>
  <si>
    <t>LS-20.0855</t>
  </si>
  <si>
    <t>LS-20.0752</t>
  </si>
  <si>
    <t>LS-20.0853</t>
  </si>
  <si>
    <t>LS-20.0864</t>
  </si>
  <si>
    <t>LS-20.0859</t>
  </si>
  <si>
    <t>LS-20.0865</t>
  </si>
  <si>
    <t>LS-20.0793</t>
  </si>
  <si>
    <t>LS-20.0832</t>
  </si>
  <si>
    <t>LS-20.0833</t>
  </si>
  <si>
    <t>LS-20.0834</t>
  </si>
  <si>
    <t>LS-20.0840</t>
  </si>
  <si>
    <t>LS-20.0776</t>
  </si>
  <si>
    <t>LS-20.0775</t>
  </si>
  <si>
    <t>LS-20.0792</t>
  </si>
  <si>
    <t>LS-20.0791</t>
  </si>
  <si>
    <t>SMI-108</t>
  </si>
  <si>
    <t>TJPR-065</t>
  </si>
  <si>
    <t>MBS-038</t>
  </si>
  <si>
    <t>3374111505830001</t>
  </si>
  <si>
    <t>7371111704870009</t>
  </si>
  <si>
    <t>6402061408750002</t>
  </si>
  <si>
    <t>6212031702810003</t>
  </si>
  <si>
    <t>PEN-105</t>
  </si>
  <si>
    <t>VOLVO FH16 610</t>
  </si>
  <si>
    <t>PEN-106</t>
  </si>
  <si>
    <t>PEN-107</t>
  </si>
  <si>
    <t>PEN-108</t>
  </si>
  <si>
    <t>1405021105790006</t>
  </si>
  <si>
    <t>6474021009860006</t>
  </si>
  <si>
    <t>3504013006790003</t>
  </si>
  <si>
    <t>6310041812740001</t>
  </si>
  <si>
    <t>PEN-109</t>
  </si>
  <si>
    <t>PEN-110</t>
  </si>
  <si>
    <t>PEN-111</t>
  </si>
  <si>
    <t>PEN-112</t>
  </si>
  <si>
    <t>FOTO FIRMANSYAH</t>
  </si>
  <si>
    <t>DEDY JUNAEDI</t>
  </si>
  <si>
    <t>SMI-109</t>
  </si>
  <si>
    <t>YOGI SALMAN</t>
  </si>
  <si>
    <t>LS-20.0869</t>
  </si>
  <si>
    <t>AEA-205</t>
  </si>
  <si>
    <t>M. H. JUMALI</t>
  </si>
  <si>
    <t>6408101507980004</t>
  </si>
  <si>
    <t>RIDUWAN</t>
  </si>
  <si>
    <t>MANDALA PUTRA</t>
  </si>
  <si>
    <t>6408100406000002</t>
  </si>
  <si>
    <t>RUSTAM SAPUTRA</t>
  </si>
  <si>
    <t>TRYEMAN</t>
  </si>
  <si>
    <t>7203180611960001</t>
  </si>
  <si>
    <t>UNTUNG</t>
  </si>
  <si>
    <t>SMI-110</t>
  </si>
  <si>
    <t>DELMAN HENTIANUS BETEK</t>
  </si>
  <si>
    <t>801011912960001</t>
  </si>
  <si>
    <t>TJPR-067</t>
  </si>
  <si>
    <t>BENYAMIN SANDALA B. I.</t>
  </si>
  <si>
    <t>731802189970001</t>
  </si>
  <si>
    <t>TJPR-068</t>
  </si>
  <si>
    <t>6408042401720003</t>
  </si>
  <si>
    <t>TJPR-069</t>
  </si>
  <si>
    <t>6471041010860003</t>
  </si>
  <si>
    <t>WILHEMUS WEWA</t>
  </si>
  <si>
    <t>DIMAS PRATAMA</t>
  </si>
  <si>
    <t>KB12025</t>
  </si>
  <si>
    <t>3321113110900002</t>
  </si>
  <si>
    <t>901014340527</t>
  </si>
  <si>
    <t>FOTO DIMAS PRATAMA</t>
  </si>
  <si>
    <t>HAMSAH</t>
  </si>
  <si>
    <t>KK17044</t>
  </si>
  <si>
    <t>5206131010890006</t>
  </si>
  <si>
    <t>FOTO HAMSAH</t>
  </si>
  <si>
    <t>FADEL SAMPE LA'BI</t>
  </si>
  <si>
    <t>KK18062</t>
  </si>
  <si>
    <t>6408042509970003</t>
  </si>
  <si>
    <t>FOTO FADEL SAMPE LA'BI</t>
  </si>
  <si>
    <t>KK18066</t>
  </si>
  <si>
    <t>3275020310880025</t>
  </si>
  <si>
    <t>SAIPUL HIDAYAT</t>
  </si>
  <si>
    <t>KK18064</t>
  </si>
  <si>
    <t>6408101206960001</t>
  </si>
  <si>
    <t>YUDHI GUNAWAN</t>
  </si>
  <si>
    <t>6402070301830003</t>
  </si>
  <si>
    <t>KB12129</t>
  </si>
  <si>
    <t>MMM-087</t>
  </si>
  <si>
    <t>KL18744</t>
  </si>
  <si>
    <t>FOTO ERDI SURYAMAN ADJIE</t>
  </si>
  <si>
    <t>-------</t>
  </si>
  <si>
    <t>SATRIANI</t>
  </si>
  <si>
    <t>SUNARWAN</t>
  </si>
  <si>
    <t>MUSTAKIM</t>
  </si>
  <si>
    <t>3.17.067</t>
  </si>
  <si>
    <t>6408091009920001</t>
  </si>
  <si>
    <t>17-May-17</t>
  </si>
  <si>
    <t>30-May-18</t>
  </si>
  <si>
    <t>ALI MARWOTO</t>
  </si>
  <si>
    <t>LMP</t>
  </si>
  <si>
    <t>M. SALMAN</t>
  </si>
  <si>
    <t xml:space="preserve">RIZQI MUCHAMAD AGUNG </t>
  </si>
  <si>
    <t>3507230702910001</t>
  </si>
  <si>
    <t>HELPER HOUSE KEEPING</t>
  </si>
  <si>
    <t>OGI MAHENDRA</t>
  </si>
  <si>
    <t>HELPER STORE</t>
  </si>
  <si>
    <t>YANSEN</t>
  </si>
  <si>
    <t>KMP-135</t>
  </si>
  <si>
    <t>ERYC OSKAR P.</t>
  </si>
  <si>
    <t>KAYYIS</t>
  </si>
  <si>
    <t>KE17080</t>
  </si>
  <si>
    <t>RIDHA FALAH</t>
  </si>
  <si>
    <t>KC09041</t>
  </si>
  <si>
    <t>TONNY HERMAWAN</t>
  </si>
  <si>
    <t>KD11017</t>
  </si>
  <si>
    <t>ABDUL KHAMID</t>
  </si>
  <si>
    <t>KD11016</t>
  </si>
  <si>
    <t>MMM-088</t>
  </si>
  <si>
    <t>IRFAN FAHRUL</t>
  </si>
  <si>
    <t>DARLINA</t>
  </si>
  <si>
    <t>ING-002</t>
  </si>
  <si>
    <t>LS-20.0860</t>
  </si>
  <si>
    <t>LS-20.0862</t>
  </si>
  <si>
    <t>KMP-136</t>
  </si>
  <si>
    <t>NURAISYAH</t>
  </si>
  <si>
    <t>640810561100003</t>
  </si>
  <si>
    <t>AMRIANI</t>
  </si>
  <si>
    <t>8171025105910005</t>
  </si>
  <si>
    <t>BAMBANG KURDIYANTO</t>
  </si>
  <si>
    <t>3508032911840001</t>
  </si>
  <si>
    <t>ISMIYANTO</t>
  </si>
  <si>
    <t>3402082607840003</t>
  </si>
  <si>
    <t>MUH. IKBAL</t>
  </si>
  <si>
    <t>LS-20.0861</t>
  </si>
  <si>
    <t>TA18006</t>
  </si>
  <si>
    <t>LOW BOY</t>
  </si>
  <si>
    <t>FMX 480, FH 16</t>
  </si>
  <si>
    <t>HINO DT</t>
  </si>
  <si>
    <t>INF-042</t>
  </si>
  <si>
    <t>ANTONI WIJAYA</t>
  </si>
  <si>
    <t>RAMLI WIJAYA</t>
  </si>
  <si>
    <t>RENATO STEVEN</t>
  </si>
  <si>
    <t>OKIK OLAN PRATAMA</t>
  </si>
  <si>
    <t>RIZAL FAIZ AL FARHAN</t>
  </si>
  <si>
    <t>KE17057</t>
  </si>
  <si>
    <t>KE17029</t>
  </si>
  <si>
    <t>AHMAD ZAINULLAH</t>
  </si>
  <si>
    <t>KE20002</t>
  </si>
  <si>
    <t>IKBAL TAUFIQ</t>
  </si>
  <si>
    <t>3315131512880004</t>
  </si>
  <si>
    <t>PEN-113</t>
  </si>
  <si>
    <t>DARNA SAPARI</t>
  </si>
  <si>
    <t>6401162512900004</t>
  </si>
  <si>
    <t>PEN-114</t>
  </si>
  <si>
    <t>M. ALFIANSYAH</t>
  </si>
  <si>
    <t>6408091911020001</t>
  </si>
  <si>
    <t>PEN-115</t>
  </si>
  <si>
    <t>ELA-019</t>
  </si>
  <si>
    <t>VERONICA YOSINA</t>
  </si>
  <si>
    <t>ADMIN UMUM HRD</t>
  </si>
  <si>
    <t>OKI ADE CHANDRA</t>
  </si>
  <si>
    <t>KL17187</t>
  </si>
  <si>
    <t>WENSES LAUS M. WODA</t>
  </si>
  <si>
    <t>EBS-083</t>
  </si>
  <si>
    <t>PEN-116</t>
  </si>
  <si>
    <t>1901050710660002</t>
  </si>
  <si>
    <t>120812311930002</t>
  </si>
  <si>
    <t>KB17002</t>
  </si>
  <si>
    <t>PJO SITE</t>
  </si>
  <si>
    <t>6408091801020001</t>
  </si>
  <si>
    <t>0186075</t>
  </si>
  <si>
    <t>R140-9S(PW)</t>
  </si>
  <si>
    <t>PUTU SATYA EKA W.</t>
  </si>
  <si>
    <t>ADMIN CCR</t>
  </si>
  <si>
    <t>6408150109980001</t>
  </si>
  <si>
    <t>AHMAD ZAKIR</t>
  </si>
  <si>
    <t>EKO NURKHOLIS</t>
  </si>
  <si>
    <t>3572022707870005</t>
  </si>
  <si>
    <t>3503112306940001</t>
  </si>
  <si>
    <t>6408092307960001</t>
  </si>
  <si>
    <t>KMP-137</t>
  </si>
  <si>
    <t>MUHAMAD ELHAM</t>
  </si>
  <si>
    <t xml:space="preserve"> 6307101706920002</t>
  </si>
  <si>
    <t>KHAFADLOH</t>
  </si>
  <si>
    <t>KHAIRUDIN</t>
  </si>
  <si>
    <t>IMMANG</t>
  </si>
  <si>
    <t>ELEKTRIK</t>
  </si>
  <si>
    <t>M. MUKMIN</t>
  </si>
  <si>
    <t>IMAM MUSUTOFA</t>
  </si>
  <si>
    <t>ANDRA JEFRIANSYAH</t>
  </si>
  <si>
    <t>M. FURQON ALI</t>
  </si>
  <si>
    <t>SPM</t>
  </si>
  <si>
    <t>RIDWAN ADHITYA RAHMAN</t>
  </si>
  <si>
    <t>ANDI PRASTIO</t>
  </si>
  <si>
    <t>SURIS HADI NATA</t>
  </si>
  <si>
    <t>F. RUBAWI</t>
  </si>
  <si>
    <t>KB17026</t>
  </si>
  <si>
    <t>PART ANALYST</t>
  </si>
  <si>
    <t>FATHI HASAN</t>
  </si>
  <si>
    <t>NUTRISIONIST</t>
  </si>
  <si>
    <t>7308212208930001</t>
  </si>
  <si>
    <t>I WAYAN GEDE YUDI K. P.</t>
  </si>
  <si>
    <t>AHMAD SURYADI</t>
  </si>
  <si>
    <t>AOS SARIPUDIN</t>
  </si>
  <si>
    <t>DEDY SAPUTRA</t>
  </si>
  <si>
    <t>EMAN SULAIMAN</t>
  </si>
  <si>
    <t>IYAN DIAN</t>
  </si>
  <si>
    <t>JAJAT SUDRAJAT</t>
  </si>
  <si>
    <t>SMI-111</t>
  </si>
  <si>
    <t>SURISWANTO</t>
  </si>
  <si>
    <t>KHOERUL DWI P.</t>
  </si>
  <si>
    <t>SC P360 - SC P380</t>
  </si>
  <si>
    <t>M. DICKY ARIYANTO</t>
  </si>
  <si>
    <t>MUHAJIRIN</t>
  </si>
  <si>
    <t>MMM-089</t>
  </si>
  <si>
    <t>SAMSU ARDIANSYAH</t>
  </si>
  <si>
    <t>MMM-090</t>
  </si>
  <si>
    <t>JONI PITER</t>
  </si>
  <si>
    <t>SMI-112</t>
  </si>
  <si>
    <t>SAHIRIN</t>
  </si>
  <si>
    <t>SMI-113</t>
  </si>
  <si>
    <t>PURNAWAN</t>
  </si>
  <si>
    <t>ARI SETIYONO</t>
  </si>
  <si>
    <t>UT-060</t>
  </si>
  <si>
    <t>SC P360, SC P380, SC P410</t>
  </si>
  <si>
    <t>UT-061</t>
  </si>
  <si>
    <t>UT-062</t>
  </si>
  <si>
    <t>DESY ARMIRA</t>
  </si>
  <si>
    <t>ADMIN WAREHOUSE</t>
  </si>
  <si>
    <t>LS-20.0878</t>
  </si>
  <si>
    <t>6408090801000001</t>
  </si>
  <si>
    <t>R. LUTFIE RUDI YANTO</t>
  </si>
  <si>
    <t>6371010511780014</t>
  </si>
  <si>
    <t>DN-008</t>
  </si>
  <si>
    <t>MAP-040</t>
  </si>
  <si>
    <t>KHAIRUL ANHAR</t>
  </si>
  <si>
    <t>KB11110</t>
  </si>
  <si>
    <t>CARPERNTER</t>
  </si>
  <si>
    <t>KHAIRIL BASYAR</t>
  </si>
  <si>
    <t>M. ASYHARI ALAMSYAH</t>
  </si>
  <si>
    <t>MOCH IDRIS</t>
  </si>
  <si>
    <t>MUCHAMAD IMAM SAFI'I</t>
  </si>
  <si>
    <t>MARUDUT SAGALA</t>
  </si>
  <si>
    <t>CIVIL ENGINEER</t>
  </si>
  <si>
    <t>6472060111960004</t>
  </si>
  <si>
    <t>SPM-001</t>
  </si>
  <si>
    <t>SPM-002</t>
  </si>
  <si>
    <t>SPM-003</t>
  </si>
  <si>
    <t>IND-177</t>
  </si>
  <si>
    <t>YUSUF</t>
  </si>
  <si>
    <t>HERU K SUPRASTYO</t>
  </si>
  <si>
    <t>KB10091</t>
  </si>
  <si>
    <t>RABIATUL ADAWIYAH</t>
  </si>
  <si>
    <t>DEVANA YUSRI IBNU SINA</t>
  </si>
  <si>
    <t>KE20004</t>
  </si>
  <si>
    <t>MOCHAMMAD RIZZAL S.</t>
  </si>
  <si>
    <t>KE19027</t>
  </si>
  <si>
    <t>FAHRIL FIRMAN YUGHO</t>
  </si>
  <si>
    <t>KE17028</t>
  </si>
  <si>
    <t>JERRY APRILIANTO</t>
  </si>
  <si>
    <t>KL17285</t>
  </si>
  <si>
    <t>KE18120</t>
  </si>
  <si>
    <t>ARIS VEGIYONO</t>
  </si>
  <si>
    <t>KE18119</t>
  </si>
  <si>
    <t>MUHAMMAD GOZALI</t>
  </si>
  <si>
    <t>SMI-114</t>
  </si>
  <si>
    <t>RAMDHANI AKBAR</t>
  </si>
  <si>
    <t>KPP-BORONGAN</t>
  </si>
  <si>
    <t>SUWONDO WAHID</t>
  </si>
  <si>
    <t>TMU</t>
  </si>
  <si>
    <t>EKA BUDI SETIAWAN</t>
  </si>
  <si>
    <t>ELECTRICAN</t>
  </si>
  <si>
    <t>KT16053</t>
  </si>
  <si>
    <t>MBS-039</t>
  </si>
  <si>
    <t>BAKUH DWI WAHYUDI</t>
  </si>
  <si>
    <t>KA13017</t>
  </si>
  <si>
    <t>TEGUH WINARSO</t>
  </si>
  <si>
    <t>R. SENO TIRTOHADIKUSUMO</t>
  </si>
  <si>
    <t>BARAMEGA AMERICANO</t>
  </si>
  <si>
    <t>BRANI GUMARANG</t>
  </si>
  <si>
    <t>ADAM RAHMAT</t>
  </si>
  <si>
    <t>MARTHIN GARCIA SILABAN</t>
  </si>
  <si>
    <t>SIPRIANUS RULIS BOYO</t>
  </si>
  <si>
    <t>MUHAMMAD RIDHO ALYUBI</t>
  </si>
  <si>
    <t>YOHANES</t>
  </si>
  <si>
    <t>ELA-020</t>
  </si>
  <si>
    <t>FRANGKY JOBERT</t>
  </si>
  <si>
    <t>PEN-117</t>
  </si>
  <si>
    <t>HERI KRISWANTO</t>
  </si>
  <si>
    <t>PEN-118</t>
  </si>
  <si>
    <t>RIMA SARTIKA</t>
  </si>
  <si>
    <t>ABDILLAH HASIM</t>
  </si>
  <si>
    <t>ROSLAN</t>
  </si>
  <si>
    <t>1371100704860008</t>
  </si>
  <si>
    <t>AGUNG FAHRUR ROZAK</t>
  </si>
  <si>
    <t>PEN-119</t>
  </si>
  <si>
    <t>ADISWIRA REZKY SINAGA</t>
  </si>
  <si>
    <t>TRAILER, LOWBOY, TADANO, FORKLIFT, MOBILE CRANE, TRONTON/ TRINTIN</t>
  </si>
  <si>
    <t>DZ 85, 155, 375</t>
  </si>
  <si>
    <t>ZX 850, ZX 1200</t>
  </si>
  <si>
    <t>GD 705, 825, CAT 14 M3</t>
  </si>
  <si>
    <t>WA 420, 500, 600</t>
  </si>
  <si>
    <t>DEDY SASONGKO</t>
  </si>
  <si>
    <t>TA16001</t>
  </si>
  <si>
    <t>INF-043</t>
  </si>
  <si>
    <t>M. RIFKI MAULANA IRAWAN</t>
  </si>
  <si>
    <t>YOHANES DWI SAPUTRA</t>
  </si>
  <si>
    <t>ZAINAL ISNAIL</t>
  </si>
  <si>
    <t>3.17.040</t>
  </si>
  <si>
    <t>MMM-045</t>
  </si>
  <si>
    <t>MMM-091</t>
  </si>
  <si>
    <t>ARI DWI WICAKSONO</t>
  </si>
  <si>
    <t>KL18045</t>
  </si>
  <si>
    <t>IND-094</t>
  </si>
  <si>
    <t>M. KHOERI</t>
  </si>
  <si>
    <t>DEDE SAIPUDIN</t>
  </si>
  <si>
    <t>KAHAR</t>
  </si>
  <si>
    <t>IRDAM</t>
  </si>
  <si>
    <t>ARCO-032</t>
  </si>
  <si>
    <t>PEN-120</t>
  </si>
  <si>
    <t>6474022009670004</t>
  </si>
  <si>
    <t>MMM-092</t>
  </si>
  <si>
    <t>SUKARSI</t>
  </si>
  <si>
    <t>MMM-115</t>
  </si>
  <si>
    <t>DZ 85 E SS</t>
  </si>
  <si>
    <t>M. FADLY</t>
  </si>
  <si>
    <t>KMP-138</t>
  </si>
  <si>
    <t>RIO DEO LIMPULUS</t>
  </si>
  <si>
    <t>PEN-121</t>
  </si>
  <si>
    <t>GUSTALANI</t>
  </si>
  <si>
    <t>MMM-116</t>
  </si>
  <si>
    <t>RESCY PATINGGI</t>
  </si>
  <si>
    <t>NETWORK ENGINEER</t>
  </si>
  <si>
    <t>AGIT</t>
  </si>
  <si>
    <t>HERIANDI</t>
  </si>
  <si>
    <t>INDRA</t>
  </si>
  <si>
    <t>HOTIN PRAMONO</t>
  </si>
  <si>
    <t>SUGIARTO BOKKO KABA</t>
  </si>
  <si>
    <t>KMP-139</t>
  </si>
  <si>
    <t>DHIRAR SAN</t>
  </si>
  <si>
    <t>KMP-140</t>
  </si>
  <si>
    <t>DODDY KURNIAWAN DWI J.</t>
  </si>
  <si>
    <t>SMI-115</t>
  </si>
  <si>
    <t>SAYID ABDURAHMAN</t>
  </si>
  <si>
    <t xml:space="preserve">RICKY KRISTIAN </t>
  </si>
  <si>
    <t>KM17061</t>
  </si>
  <si>
    <t>KT16052</t>
  </si>
  <si>
    <t>RIZKI KRISWANDANA</t>
  </si>
  <si>
    <t>HERISON WEO</t>
  </si>
  <si>
    <t>RANGGA SEPTA RIANDI</t>
  </si>
  <si>
    <t>SMI-116</t>
  </si>
  <si>
    <t>GANI ADI</t>
  </si>
  <si>
    <t>TA2006</t>
  </si>
  <si>
    <t>INF-044</t>
  </si>
  <si>
    <t>TRI ADI ATMOJO</t>
  </si>
  <si>
    <t>TA2007</t>
  </si>
  <si>
    <t>INF-045</t>
  </si>
  <si>
    <t>ARTHA DWI ALDIZA</t>
  </si>
  <si>
    <t>ACT. SAFETY OFFICER</t>
  </si>
  <si>
    <t>FATKHAN NADA AL JAMBARI</t>
  </si>
  <si>
    <t>IKB-035</t>
  </si>
  <si>
    <t>1D00123</t>
  </si>
  <si>
    <t>1D00124</t>
  </si>
  <si>
    <t>BAIHAQI</t>
  </si>
  <si>
    <t>LPB-152</t>
  </si>
  <si>
    <t>MMM-38</t>
  </si>
  <si>
    <t>SUPERVISOR PLANT</t>
  </si>
  <si>
    <t>SC P360 - SC P420 A/M</t>
  </si>
  <si>
    <t>HD 465-7R</t>
  </si>
  <si>
    <t>M. JAMALUDIN</t>
  </si>
  <si>
    <t>IKB-036</t>
  </si>
  <si>
    <t>MERCY 4843 K</t>
  </si>
  <si>
    <t>MUHAMMAD GASALI</t>
  </si>
  <si>
    <t>6471020511850003</t>
  </si>
  <si>
    <t>AFDAL</t>
  </si>
  <si>
    <t>ABDAN ARIF</t>
  </si>
  <si>
    <t>ISMAL MAULUD H.</t>
  </si>
  <si>
    <t>TRY-001</t>
  </si>
  <si>
    <t>HELPER D'FAST</t>
  </si>
  <si>
    <t>LS-20.0889</t>
  </si>
  <si>
    <t>7316022811990003</t>
  </si>
  <si>
    <t>FAJAR MA'RUF</t>
  </si>
  <si>
    <t>1A00125</t>
  </si>
  <si>
    <t>MUHAMMAD ADNAN</t>
  </si>
  <si>
    <t>RPJ-040</t>
  </si>
  <si>
    <t>MARTONO M.</t>
  </si>
  <si>
    <t>ALFIAN</t>
  </si>
  <si>
    <t>IKB-037</t>
  </si>
  <si>
    <t>ELA-021</t>
  </si>
  <si>
    <t>RINO</t>
  </si>
  <si>
    <t>PROCESSING STAFF</t>
  </si>
  <si>
    <t>6472020911920003</t>
  </si>
  <si>
    <t>MUHAMMA YUNUS</t>
  </si>
  <si>
    <t>BODY REPAIR</t>
  </si>
  <si>
    <t>JULIANTO</t>
  </si>
  <si>
    <t>SC P360 - SC P580</t>
  </si>
  <si>
    <t>AGUS SULISTIONO</t>
  </si>
  <si>
    <t>6402076512840001</t>
  </si>
  <si>
    <t>SPM-004</t>
  </si>
  <si>
    <t>D6 810</t>
  </si>
  <si>
    <t>SPM-005</t>
  </si>
  <si>
    <t>DN-009</t>
  </si>
  <si>
    <t>IKB-038</t>
  </si>
  <si>
    <t>ASTI RAHMITA PUTRI</t>
  </si>
  <si>
    <t>1871016710930007</t>
  </si>
  <si>
    <t>6408102608920001</t>
  </si>
  <si>
    <t>MMM-093</t>
  </si>
  <si>
    <t>WAREHOUSMAN</t>
  </si>
  <si>
    <t>6471091708920006</t>
  </si>
  <si>
    <t xml:space="preserve">AGUSTINUS NONG </t>
  </si>
  <si>
    <t>MARTINUS K. B</t>
  </si>
  <si>
    <t>SC P360 - SC P460</t>
  </si>
  <si>
    <t>WD 600-3</t>
  </si>
  <si>
    <t>MAULANA NURSAID</t>
  </si>
  <si>
    <t>PUJIANTO NURWAHID</t>
  </si>
  <si>
    <t>YULIAR N. S</t>
  </si>
  <si>
    <t>KURNIA VERAWATI</t>
  </si>
  <si>
    <t>MEDIK</t>
  </si>
  <si>
    <t>KPP/BORONGAN</t>
  </si>
  <si>
    <t>RADIOMAN &amp; ELECTRICAN</t>
  </si>
  <si>
    <t>JUANDA</t>
  </si>
  <si>
    <t>AGIL ARIYANTO</t>
  </si>
  <si>
    <t>SOPYAN</t>
  </si>
  <si>
    <t>NISSAM CWB 45 LD/WT</t>
  </si>
  <si>
    <t>SC P360 LD/CT/LUBCAR</t>
  </si>
  <si>
    <t>PC 200, PC 400</t>
  </si>
  <si>
    <t>WA 500-3, WA 380,WA VOLVO L 220 G</t>
  </si>
  <si>
    <t>SAMSUL RIJAL</t>
  </si>
  <si>
    <t>YANUARIUS NONG YORIS</t>
  </si>
  <si>
    <t>DODDY SEPTIAN</t>
  </si>
  <si>
    <t>PLANT ENGINEERING</t>
  </si>
  <si>
    <t>AEA-206</t>
  </si>
  <si>
    <t>SC P360, P380</t>
  </si>
  <si>
    <t>RIFQI RAMATULLAH</t>
  </si>
  <si>
    <t>ELA-022</t>
  </si>
  <si>
    <t>ELA-023</t>
  </si>
  <si>
    <t>IND-178</t>
  </si>
  <si>
    <t>SMI-117</t>
  </si>
  <si>
    <t>SERTIFIKAT</t>
  </si>
  <si>
    <t>SMI-118</t>
  </si>
  <si>
    <t>I PUTU ERICK IRAWAN</t>
  </si>
  <si>
    <t>BNG-027</t>
  </si>
  <si>
    <t>IKB-039</t>
  </si>
  <si>
    <t>IKB-040</t>
  </si>
  <si>
    <t>DWI KUSTYO PRANOTO</t>
  </si>
  <si>
    <t>3521091605870001</t>
  </si>
  <si>
    <t>SYAMSURYADI</t>
  </si>
  <si>
    <t>EDI MISWANTO</t>
  </si>
  <si>
    <t>SMI-119</t>
  </si>
  <si>
    <t>DUHRYATY ASNIDAR</t>
  </si>
  <si>
    <t>DWI RASETYO A.</t>
  </si>
  <si>
    <t>PC 200 -  PC 400</t>
  </si>
  <si>
    <t>LAURENSIUS JEBADI</t>
  </si>
  <si>
    <t>ESP-062</t>
  </si>
  <si>
    <t>M. AGUS SETIAWAN</t>
  </si>
  <si>
    <t>KQ14125</t>
  </si>
  <si>
    <t>108/11-19/LPB-SMG</t>
  </si>
  <si>
    <t>KB17028</t>
  </si>
  <si>
    <t>3214030509760001</t>
  </si>
  <si>
    <t>MUHAMMAD SIHAR M.</t>
  </si>
  <si>
    <t>ANGGA PRADANA</t>
  </si>
  <si>
    <t>BUDI BASORI</t>
  </si>
  <si>
    <t>DANANG DWI PRASETYO</t>
  </si>
  <si>
    <t>HERIYADI</t>
  </si>
  <si>
    <t>DWI PURWANTO</t>
  </si>
  <si>
    <t>ANGGA SAPUTRA</t>
  </si>
  <si>
    <t>NOUFAL DWI RAMADHAN</t>
  </si>
  <si>
    <t>NUR ALANSYAH</t>
  </si>
  <si>
    <t>M. ALVIN ALFADRY S. F</t>
  </si>
  <si>
    <t>FATAHILA</t>
  </si>
  <si>
    <t>ZAPAR ALMADIN</t>
  </si>
  <si>
    <t>YULIA FEBRIANTI</t>
  </si>
  <si>
    <t>RENDRA BAGUS</t>
  </si>
  <si>
    <t>SULKIFLI</t>
  </si>
  <si>
    <t>STEPANUS Y</t>
  </si>
  <si>
    <t>YUSTACHARUL HABIBI</t>
  </si>
  <si>
    <t>AFTER SALES CONSULTANT</t>
  </si>
  <si>
    <t>AFRI WILLIANTO</t>
  </si>
  <si>
    <t>BNG-028</t>
  </si>
  <si>
    <t>BUS, ELF, LV</t>
  </si>
  <si>
    <t>WARIANTO EDI SUSILO</t>
  </si>
  <si>
    <t>PEN-122</t>
  </si>
  <si>
    <t>MMM-094</t>
  </si>
  <si>
    <t>AEA-207</t>
  </si>
  <si>
    <t>BMS-023</t>
  </si>
  <si>
    <t>ARCO-033</t>
  </si>
  <si>
    <t>SC P460 SINGLE TRAILER</t>
  </si>
  <si>
    <t>TMC</t>
  </si>
  <si>
    <t>NADINE LIANDA HEMANA</t>
  </si>
  <si>
    <t>7173025507950001</t>
  </si>
  <si>
    <t>IND-179</t>
  </si>
  <si>
    <t>HD 785-7, HD 465-7</t>
  </si>
  <si>
    <t>WA 600 (TH)</t>
  </si>
  <si>
    <t>GD 825, GD CAT</t>
  </si>
  <si>
    <t>ALI ROHMAT</t>
  </si>
  <si>
    <t>ANDI RIZA MIRDA INDRIANI</t>
  </si>
  <si>
    <t>ANWAR ROHMADI</t>
  </si>
  <si>
    <t>DAROHIM</t>
  </si>
  <si>
    <t>ARIFNO SUSANTO</t>
  </si>
  <si>
    <t>FRNSISKUS TRI SANE</t>
  </si>
  <si>
    <t>M. SAFRONI IMRON</t>
  </si>
  <si>
    <t>WISNU MUSLIMIN</t>
  </si>
  <si>
    <t>KB20002</t>
  </si>
  <si>
    <t>WT TRAILOR</t>
  </si>
  <si>
    <t>SC P360 - P420</t>
  </si>
  <si>
    <t>BERI IRFAN H</t>
  </si>
  <si>
    <t>KE18024</t>
  </si>
  <si>
    <t>WISIK NDARU AJI P</t>
  </si>
  <si>
    <t>M. IDRIS SAHIB</t>
  </si>
  <si>
    <t>HELPER GENERAL SERVICE</t>
  </si>
  <si>
    <t>MUHAMMAD ARIYANSYAH</t>
  </si>
  <si>
    <t>MUHAMMAD ANDRY</t>
  </si>
  <si>
    <t>MUHAMMAD SAPPE</t>
  </si>
  <si>
    <t>MUS MULIADI</t>
  </si>
  <si>
    <t>RPJ-041</t>
  </si>
  <si>
    <t>ZULFITRAH RAMADAH</t>
  </si>
  <si>
    <t>SAWALUDIN RAHMAN</t>
  </si>
  <si>
    <t>SYAHARUDDIN</t>
  </si>
  <si>
    <t>LS-21.0898</t>
  </si>
  <si>
    <t>LS-21.0896</t>
  </si>
  <si>
    <t>GINANJAR SUJARWO</t>
  </si>
  <si>
    <t>PEN-123</t>
  </si>
  <si>
    <t>VOLVO FH16 610 DTR</t>
  </si>
  <si>
    <t>IRVAN HIDAYAT</t>
  </si>
  <si>
    <t>SMI-120</t>
  </si>
  <si>
    <t>JUNAEDI</t>
  </si>
  <si>
    <t>ARCO-034</t>
  </si>
  <si>
    <t>NUR MACHMUD</t>
  </si>
  <si>
    <t>INF-046</t>
  </si>
  <si>
    <t>RPJ-042</t>
  </si>
  <si>
    <t>M. ASHARI JALIL</t>
  </si>
  <si>
    <t>JUNIOR SURVEYOR</t>
  </si>
  <si>
    <t>KK21002</t>
  </si>
  <si>
    <t>KK21001</t>
  </si>
  <si>
    <t>SAFUAN NOR</t>
  </si>
  <si>
    <t>KL21004</t>
  </si>
  <si>
    <t>KL21003</t>
  </si>
  <si>
    <t>SAIFUL GHOZALI</t>
  </si>
  <si>
    <t>CHIF MEKANIK</t>
  </si>
  <si>
    <t>LS-19.0700</t>
  </si>
  <si>
    <t>AEA-208</t>
  </si>
  <si>
    <t>MUH. AYUB</t>
  </si>
  <si>
    <t>LS-21.0897</t>
  </si>
  <si>
    <t>YTA</t>
  </si>
  <si>
    <t>AEA-209</t>
  </si>
  <si>
    <t>MAP-041</t>
  </si>
  <si>
    <t>AEA-TJ</t>
  </si>
  <si>
    <t>FARIZ RIZQY ARDIANSYAH</t>
  </si>
  <si>
    <t>KPK-001</t>
  </si>
  <si>
    <t>MUCH. ARIF SANTOSO</t>
  </si>
  <si>
    <t>KB17112</t>
  </si>
  <si>
    <t>ARFENDY L.</t>
  </si>
  <si>
    <t>DISPACTHER</t>
  </si>
  <si>
    <t>LS-21.0900</t>
  </si>
  <si>
    <t>KRISTIANUS MOAD G.</t>
  </si>
  <si>
    <t>LS-21.0899</t>
  </si>
  <si>
    <t>AEA-210</t>
  </si>
  <si>
    <t>AEA-211</t>
  </si>
  <si>
    <t>OKTA BERI</t>
  </si>
  <si>
    <t>SC P460 STR</t>
  </si>
  <si>
    <t>PEN-095</t>
  </si>
  <si>
    <t>DARUL SYAFIUDIN</t>
  </si>
  <si>
    <t>TAUFIQ KURNIAWAN</t>
  </si>
  <si>
    <t>KB17040</t>
  </si>
  <si>
    <t>KC10037</t>
  </si>
  <si>
    <t>KL20006</t>
  </si>
  <si>
    <t>ILHAM PRATAMA</t>
  </si>
  <si>
    <t>KB18073</t>
  </si>
  <si>
    <t>JUFWENTUS BARIANTO</t>
  </si>
  <si>
    <t>GL ENGINEERING</t>
  </si>
  <si>
    <t>M. ZAINI</t>
  </si>
  <si>
    <t>SUGANDA</t>
  </si>
  <si>
    <t>INF-047</t>
  </si>
  <si>
    <t>PC 200, 300, 400, 750</t>
  </si>
  <si>
    <t>PC 800, 850, 1250, 2000</t>
  </si>
  <si>
    <t>WA 500, 600</t>
  </si>
  <si>
    <t>DA 85, 155, 375</t>
  </si>
  <si>
    <t>COMPACT</t>
  </si>
  <si>
    <t>ERVAN SATRIO PAMBUDI</t>
  </si>
  <si>
    <t>SMI-121</t>
  </si>
  <si>
    <t>ERLANGGA BAYU PRASETIO</t>
  </si>
  <si>
    <t>MIKO SUDARSONO</t>
  </si>
  <si>
    <t>SMI-122</t>
  </si>
  <si>
    <t>SMI-123</t>
  </si>
  <si>
    <t>SMI-124</t>
  </si>
  <si>
    <t>UCOK HAMONGAN</t>
  </si>
  <si>
    <t>FREDI</t>
  </si>
  <si>
    <t>PEN-124</t>
  </si>
  <si>
    <t>RIKSA AFIFIE</t>
  </si>
  <si>
    <t>KL21002</t>
  </si>
  <si>
    <t>TTP-006</t>
  </si>
  <si>
    <t>ARIS MUNANDAR</t>
  </si>
  <si>
    <t>PLANER</t>
  </si>
  <si>
    <t>RPJ-043</t>
  </si>
  <si>
    <t>TPP-048</t>
  </si>
  <si>
    <t>ARI SULISTYO</t>
  </si>
  <si>
    <t>PEN-125</t>
  </si>
  <si>
    <t>YAHYA SUBANGKIT</t>
  </si>
  <si>
    <t>PEN-126</t>
  </si>
  <si>
    <t>NASIMAN</t>
  </si>
  <si>
    <t>ILMAN NURIFTI</t>
  </si>
  <si>
    <t>LS-21.0906</t>
  </si>
  <si>
    <t>MUH. NUR ICHSAN SALAM</t>
  </si>
  <si>
    <t>LS-21.0907</t>
  </si>
  <si>
    <t>NUR ILMAN ALQARNI</t>
  </si>
  <si>
    <t>LS-21.0908</t>
  </si>
  <si>
    <t>1A-00129</t>
  </si>
  <si>
    <t>DWI JULIANTO</t>
  </si>
  <si>
    <t>HAMRUDIN</t>
  </si>
  <si>
    <t>DODI PRIATMOKO</t>
  </si>
  <si>
    <t>FERY YUNIANTOKO</t>
  </si>
  <si>
    <t>KT17151</t>
  </si>
  <si>
    <t>KRESNA K.</t>
  </si>
  <si>
    <t>KB17131</t>
  </si>
  <si>
    <t>RPJ-044</t>
  </si>
  <si>
    <t>MAINHAUL, BUS</t>
  </si>
  <si>
    <t>SAIFUL MISBACH</t>
  </si>
  <si>
    <t>SMI-125</t>
  </si>
  <si>
    <t>ARDIANUS DEDE NUSA</t>
  </si>
  <si>
    <t>SMU-010</t>
  </si>
  <si>
    <t>TA18007</t>
  </si>
  <si>
    <t>SC P360-P420</t>
  </si>
  <si>
    <t>VOLVO ALL</t>
  </si>
  <si>
    <t xml:space="preserve">HM 400 </t>
  </si>
  <si>
    <t>DT HINO</t>
  </si>
  <si>
    <t>AEA-212</t>
  </si>
  <si>
    <t>HITACHI 350-870</t>
  </si>
  <si>
    <t>EX 1200</t>
  </si>
  <si>
    <t>TA18018</t>
  </si>
  <si>
    <t>PURWOKO</t>
  </si>
  <si>
    <t>SMI-126</t>
  </si>
  <si>
    <t>MUH. INDRATMOKO</t>
  </si>
  <si>
    <t>SMI-127</t>
  </si>
  <si>
    <t>LS-19.0677</t>
  </si>
  <si>
    <t>WALDI</t>
  </si>
  <si>
    <t>MUH MIRWAN MUSYAFFA</t>
  </si>
  <si>
    <t>MUH. AGUS SALIM YASIR</t>
  </si>
  <si>
    <t>AEA-213</t>
  </si>
  <si>
    <t>M. FIKRI</t>
  </si>
  <si>
    <t>BANGUN HARJITO</t>
  </si>
  <si>
    <t>HITACHI 350, 470</t>
  </si>
  <si>
    <t>ARDIAN PRADANA</t>
  </si>
  <si>
    <t>KF19008</t>
  </si>
  <si>
    <t>MAULIA RACHMAD N.</t>
  </si>
  <si>
    <t>KC10055</t>
  </si>
  <si>
    <t>NGUDIYONO</t>
  </si>
  <si>
    <t>KMP-141</t>
  </si>
  <si>
    <t>MUH. AZRANDI NUR</t>
  </si>
  <si>
    <t>6472051312940008</t>
  </si>
  <si>
    <t>SMI-128</t>
  </si>
  <si>
    <t>JOHAN ANDRIAN</t>
  </si>
  <si>
    <t>SMI-129</t>
  </si>
  <si>
    <t>NUR HASAN</t>
  </si>
  <si>
    <t>RUBEN MALLAWA</t>
  </si>
  <si>
    <t>SMI-130</t>
  </si>
  <si>
    <t>SMI-131</t>
  </si>
  <si>
    <t>SMI-132</t>
  </si>
  <si>
    <t>BMS-024</t>
  </si>
  <si>
    <t>PEN-IN-293</t>
  </si>
  <si>
    <t>PEN-IN-287</t>
  </si>
  <si>
    <t>PEN-IN-286</t>
  </si>
  <si>
    <t>PEN-IN-282</t>
  </si>
  <si>
    <t>EPUL SAEPULOH</t>
  </si>
  <si>
    <t>ELA-024</t>
  </si>
  <si>
    <t>ELA-025</t>
  </si>
  <si>
    <t>BUDI SISWANTO</t>
  </si>
  <si>
    <t>SUGESTI TOMO</t>
  </si>
  <si>
    <t>ESP-063</t>
  </si>
  <si>
    <t>IRSAN</t>
  </si>
  <si>
    <t>WAHYU</t>
  </si>
  <si>
    <t>LS-21.0910</t>
  </si>
  <si>
    <t>MERCY 4054 DTR</t>
  </si>
  <si>
    <t>MERCY 4054 STR</t>
  </si>
  <si>
    <t>SCANIA R620 DTR</t>
  </si>
  <si>
    <t>KAHAR MUSTOFA</t>
  </si>
  <si>
    <t>AMIN SUROTO</t>
  </si>
  <si>
    <t>RISKA DWI ASTIKA</t>
  </si>
  <si>
    <t>YULINDA HIKMAWATI</t>
  </si>
  <si>
    <t>MUHAMMAD HATTA SUNARTO</t>
  </si>
  <si>
    <t>6408171708970001</t>
  </si>
  <si>
    <t>TTP-007</t>
  </si>
  <si>
    <t>JUMALDIN</t>
  </si>
  <si>
    <t>LS-21.0912</t>
  </si>
  <si>
    <t>LS-21.0914</t>
  </si>
  <si>
    <t>LS-21.0913</t>
  </si>
  <si>
    <t>RICO BAGUS SATRIA</t>
  </si>
  <si>
    <t>PONIMAN</t>
  </si>
  <si>
    <t>TA16002</t>
  </si>
  <si>
    <t>6372052003610002</t>
  </si>
  <si>
    <t>PC 200, 300</t>
  </si>
  <si>
    <t>SUPARLAN</t>
  </si>
  <si>
    <t>SMP-018</t>
  </si>
  <si>
    <t>HANIF PRAMDANI</t>
  </si>
  <si>
    <t>DISMAS BIMANTARA</t>
  </si>
  <si>
    <t>ADZAR FAHMI</t>
  </si>
  <si>
    <t>1A-0030</t>
  </si>
  <si>
    <t>WAIK ALIM INDRA PUTRA P.</t>
  </si>
  <si>
    <t>SMI-133</t>
  </si>
  <si>
    <t>ABDUL BASID</t>
  </si>
  <si>
    <t>SMI-134</t>
  </si>
  <si>
    <t>AGUS DWI SANTOSA</t>
  </si>
  <si>
    <t>KMP-142</t>
  </si>
  <si>
    <t>SC R580, SC R620</t>
  </si>
  <si>
    <t>ALL HINO</t>
  </si>
  <si>
    <t>PC 200, 210, 300, 400</t>
  </si>
  <si>
    <t>LV, BIS, MAIN HAUL</t>
  </si>
  <si>
    <t>LUB CAR</t>
  </si>
  <si>
    <t>WATER TANK</t>
  </si>
  <si>
    <t>TJPM-021</t>
  </si>
  <si>
    <t>HITACHI 210, 350, 470</t>
  </si>
  <si>
    <t>SAKAI SP 525</t>
  </si>
  <si>
    <t>SC R620</t>
  </si>
  <si>
    <t>LPB-153</t>
  </si>
  <si>
    <t>LPB-154</t>
  </si>
  <si>
    <t>SC R580 DTR</t>
  </si>
  <si>
    <t>ARI ROMADHON</t>
  </si>
  <si>
    <t>INTP-013</t>
  </si>
  <si>
    <t>VOLVO FH16 610 STR</t>
  </si>
  <si>
    <t>YARDI</t>
  </si>
  <si>
    <t>AEA-214</t>
  </si>
  <si>
    <t>NOVI NURTANIO</t>
  </si>
  <si>
    <t>KB17018</t>
  </si>
  <si>
    <t>M. ARIYANSYAH</t>
  </si>
  <si>
    <t>MMM-095</t>
  </si>
  <si>
    <t>MUHAMMAD ROSID</t>
  </si>
  <si>
    <t>LS-21.0915</t>
  </si>
  <si>
    <t>ASHADI</t>
  </si>
  <si>
    <t>SURYA ADI WIBOWO</t>
  </si>
  <si>
    <t>RYAN AKBAR FAHREZI</t>
  </si>
  <si>
    <t>DJAROT SRI YANTO</t>
  </si>
  <si>
    <t>CANDRA WAHYU NUGROHO</t>
  </si>
  <si>
    <t>KL21005</t>
  </si>
  <si>
    <t>ADITYA SEPTIAWAN</t>
  </si>
  <si>
    <t>JEFRIE WENSEN</t>
  </si>
  <si>
    <t>IWAN SAPUTRA</t>
  </si>
  <si>
    <t>INA-010</t>
  </si>
  <si>
    <t>PEN-127</t>
  </si>
  <si>
    <t>RAHMAT SUGIANTO</t>
  </si>
  <si>
    <t>HD 465-7, 785-7</t>
  </si>
  <si>
    <t>SKIL UP HD</t>
  </si>
  <si>
    <t>HD 465-7 , 785-7</t>
  </si>
  <si>
    <t>ANGGI</t>
  </si>
  <si>
    <t>KL21018</t>
  </si>
  <si>
    <t>INB-503</t>
  </si>
  <si>
    <t>KL21020</t>
  </si>
  <si>
    <t>INB-504</t>
  </si>
  <si>
    <t>M. GHOZALI GUFRON</t>
  </si>
  <si>
    <t>KL21022</t>
  </si>
  <si>
    <t>INB-505</t>
  </si>
  <si>
    <t>NAFI'UL AMRI</t>
  </si>
  <si>
    <t>KL21028</t>
  </si>
  <si>
    <t>INB-506</t>
  </si>
  <si>
    <t>REFI SUSANTO</t>
  </si>
  <si>
    <t>SOFIYAN YULI E.</t>
  </si>
  <si>
    <t>WAKHID Z. A</t>
  </si>
  <si>
    <t>PUGUH WAHYUNINGTYAS</t>
  </si>
  <si>
    <t>KL21025</t>
  </si>
  <si>
    <t>KL21026</t>
  </si>
  <si>
    <t>KL21027</t>
  </si>
  <si>
    <t>KL21024</t>
  </si>
  <si>
    <t>KL21023</t>
  </si>
  <si>
    <t>KL21021</t>
  </si>
  <si>
    <t>INB-507</t>
  </si>
  <si>
    <t>INB-508</t>
  </si>
  <si>
    <t>INB-509</t>
  </si>
  <si>
    <t>INB-510</t>
  </si>
  <si>
    <t>INB-511</t>
  </si>
  <si>
    <t>INB-512</t>
  </si>
  <si>
    <t>BERNANDUS KAMBA PABALIK</t>
  </si>
  <si>
    <t>ELA-026</t>
  </si>
  <si>
    <t>SUDARYONO</t>
  </si>
  <si>
    <t>ANDIK LUGITO</t>
  </si>
  <si>
    <t>PEN-128</t>
  </si>
  <si>
    <t>PEN-129</t>
  </si>
  <si>
    <t>SMP-019</t>
  </si>
  <si>
    <t>HARISMAN ABBAS</t>
  </si>
  <si>
    <t>ELA-027</t>
  </si>
  <si>
    <t>HITACHI 220</t>
  </si>
  <si>
    <t>HITACHI 330</t>
  </si>
  <si>
    <t>JIHAN SHERVANI</t>
  </si>
  <si>
    <t>SMU-011</t>
  </si>
  <si>
    <t>AMALIA FEBRIANTI</t>
  </si>
  <si>
    <t>LEO WALDI</t>
  </si>
  <si>
    <t>ESP-064</t>
  </si>
  <si>
    <t>SYAHRUL CHAMBADI</t>
  </si>
  <si>
    <t>PEN-130</t>
  </si>
  <si>
    <t>ASEP TRI INDRAWANTO</t>
  </si>
  <si>
    <t>KL21029</t>
  </si>
  <si>
    <t>KL21030</t>
  </si>
  <si>
    <t>KL21031</t>
  </si>
  <si>
    <t>KL21032</t>
  </si>
  <si>
    <t>KL21033</t>
  </si>
  <si>
    <t>MAKRUP DIDIN SETIYONO</t>
  </si>
  <si>
    <t>RICARLO RIZA MANDA</t>
  </si>
  <si>
    <t>RIZA FAAUZIEN</t>
  </si>
  <si>
    <t>ZAENAL MUSTOFA</t>
  </si>
  <si>
    <t>BENNY SAPUTRO</t>
  </si>
  <si>
    <t>URIP RAHARJO</t>
  </si>
  <si>
    <t>AKHMAD RIZALI</t>
  </si>
  <si>
    <t>EKA WISNU ADJI</t>
  </si>
  <si>
    <t>HAIRANI</t>
  </si>
  <si>
    <t>BAMBANG SUTIKNO</t>
  </si>
  <si>
    <t>TA21001</t>
  </si>
  <si>
    <t>MOKHAMMAD RIZQON K.</t>
  </si>
  <si>
    <t>JAMAL HIDAYAT</t>
  </si>
  <si>
    <t>TPP-049</t>
  </si>
  <si>
    <t>OCKY ARIE NUGROHO</t>
  </si>
  <si>
    <t>KQ18003</t>
  </si>
  <si>
    <t>INF-048</t>
  </si>
  <si>
    <t>SC R620 DTR</t>
  </si>
  <si>
    <t>ISUZU MAIN HAUL</t>
  </si>
  <si>
    <t>HINO</t>
  </si>
  <si>
    <t>SC R620 (STR, DTR)</t>
  </si>
  <si>
    <t>INF-049</t>
  </si>
  <si>
    <t>SC R460 STR</t>
  </si>
  <si>
    <t>JOTRI</t>
  </si>
  <si>
    <t>AEA-215</t>
  </si>
  <si>
    <t>AEA-216</t>
  </si>
  <si>
    <t>EKO NUR CAHYONO</t>
  </si>
  <si>
    <t>HAIRIL</t>
  </si>
  <si>
    <t>ILHAM IRAWAN</t>
  </si>
  <si>
    <t>ARCO-035</t>
  </si>
  <si>
    <t>SMI-135</t>
  </si>
  <si>
    <t>MMM-096</t>
  </si>
  <si>
    <t>MMM-097</t>
  </si>
  <si>
    <t>KC21021</t>
  </si>
  <si>
    <t>KC21022</t>
  </si>
  <si>
    <t>KC21018</t>
  </si>
  <si>
    <t>KC21019</t>
  </si>
  <si>
    <t>KC21020</t>
  </si>
  <si>
    <t>ASMAN</t>
  </si>
  <si>
    <t>TPP-050</t>
  </si>
  <si>
    <t>GALIH SURYANA</t>
  </si>
  <si>
    <t>SMI-136</t>
  </si>
  <si>
    <t>YUSUF LEWA</t>
  </si>
  <si>
    <t>SULTON ARIS PRASETYO UTOMO</t>
  </si>
  <si>
    <t>ANDRI PARA RINGKA</t>
  </si>
  <si>
    <t>KMP-143</t>
  </si>
  <si>
    <t>ARIP EKO NUR KOSIM</t>
  </si>
  <si>
    <t>KL21019</t>
  </si>
  <si>
    <t>INB-513</t>
  </si>
  <si>
    <t>INB-514</t>
  </si>
  <si>
    <t>INB-515</t>
  </si>
  <si>
    <t>INB-516</t>
  </si>
  <si>
    <t>INB-517</t>
  </si>
  <si>
    <t>INB-518</t>
  </si>
  <si>
    <t>INB-519</t>
  </si>
  <si>
    <t>INB-520</t>
  </si>
  <si>
    <t>INB-521</t>
  </si>
  <si>
    <t>INB-522</t>
  </si>
  <si>
    <t>INB-523</t>
  </si>
  <si>
    <t>MERCY 4054 (STR, DTR)</t>
  </si>
  <si>
    <t>TJPM-022</t>
  </si>
  <si>
    <t>KMP-144</t>
  </si>
  <si>
    <t>ARIS NASUTION</t>
  </si>
  <si>
    <t>SURATMAN</t>
  </si>
  <si>
    <t>MUHKLIS</t>
  </si>
  <si>
    <t>NAGAMAS</t>
  </si>
  <si>
    <t>1A-00036</t>
  </si>
  <si>
    <t>RIO DEWO G</t>
  </si>
  <si>
    <t>1A-00137</t>
  </si>
  <si>
    <t>1A-00135</t>
  </si>
  <si>
    <t>PC 200-1250</t>
  </si>
  <si>
    <t>DZ 85-375</t>
  </si>
  <si>
    <t>INJ-008</t>
  </si>
  <si>
    <t>M. YUSUF</t>
  </si>
  <si>
    <t>PAULUS PULO T.</t>
  </si>
  <si>
    <t>KANISIUS MILI</t>
  </si>
  <si>
    <t>DERMAWAN BARUS</t>
  </si>
  <si>
    <t>NURTAMAN</t>
  </si>
  <si>
    <t>FLORI YULIUS</t>
  </si>
  <si>
    <t>SIGIT PURWANTO</t>
  </si>
  <si>
    <t>SPV MEKANIK</t>
  </si>
  <si>
    <t>FAISAL LAGA</t>
  </si>
  <si>
    <t>THAMRIN</t>
  </si>
  <si>
    <t>ANDI MAPILLEWA</t>
  </si>
  <si>
    <t>ABDUL ARIEF</t>
  </si>
  <si>
    <t>UT-063</t>
  </si>
  <si>
    <t>TRUCK EKSPEDISI</t>
  </si>
  <si>
    <t>KMP-146</t>
  </si>
  <si>
    <t>HINO 500 JD</t>
  </si>
  <si>
    <t>KMP-145</t>
  </si>
  <si>
    <t>MMM-099</t>
  </si>
  <si>
    <t>MMM-098</t>
  </si>
  <si>
    <t>PC 200, 300, 400, 850</t>
  </si>
  <si>
    <t>KT14019</t>
  </si>
  <si>
    <t>MASRI</t>
  </si>
  <si>
    <t>RIBUT SUTRISNO</t>
  </si>
  <si>
    <t>VICTOR WONGKAR</t>
  </si>
  <si>
    <t>KMP-147</t>
  </si>
  <si>
    <t>SC P360 - SC P410 A/M------</t>
  </si>
  <si>
    <t>SC P410------</t>
  </si>
  <si>
    <t>FOTO M. HARIS DARU</t>
  </si>
  <si>
    <t>SC P360, SC P380CRANE TRUCK (SIO)--</t>
  </si>
  <si>
    <t>FOTO SAIPUL HIDAYAT</t>
  </si>
  <si>
    <t>REKYANGGARA DARMAWAN</t>
  </si>
  <si>
    <t>GREGORIUS DAVID</t>
  </si>
  <si>
    <t>M. ARDHI MASLIAN</t>
  </si>
  <si>
    <t>RANGGA DWI P</t>
  </si>
  <si>
    <t>KT17173</t>
  </si>
  <si>
    <t>ICHWAN A. P</t>
  </si>
  <si>
    <t>KT16025</t>
  </si>
  <si>
    <t>KL18745</t>
  </si>
  <si>
    <t>WARSONO</t>
  </si>
  <si>
    <t>SMI-137</t>
  </si>
  <si>
    <t>SMI-138</t>
  </si>
  <si>
    <t>LS-21.0902</t>
  </si>
  <si>
    <t>AHMAD YULIANTO</t>
  </si>
  <si>
    <t>ALNOFARIUS</t>
  </si>
  <si>
    <t>B10134</t>
  </si>
  <si>
    <t>B10121</t>
  </si>
  <si>
    <t>SARIFUDDIN</t>
  </si>
  <si>
    <t>LS-20.0847</t>
  </si>
  <si>
    <t>SABARI</t>
  </si>
  <si>
    <t>LPB-155</t>
  </si>
  <si>
    <t>MMM-100</t>
  </si>
  <si>
    <t>ANDRI PASERU</t>
  </si>
  <si>
    <t>VOLVO FH16 610 (STR, DTR)</t>
  </si>
  <si>
    <t>SC R260 (STR.DTR)</t>
  </si>
  <si>
    <t>KE18074</t>
  </si>
  <si>
    <t>DIMAS VICKY K</t>
  </si>
  <si>
    <t>DEDIK KURNIAWAN</t>
  </si>
  <si>
    <t>JUNIOR MEKANIK</t>
  </si>
  <si>
    <t>UNANG MUTAKIN</t>
  </si>
  <si>
    <t>ASISTEN MEKANIK</t>
  </si>
  <si>
    <t>AHMAD BADRUS SALAM</t>
  </si>
  <si>
    <t>AKHMAD KHAIRUDIN</t>
  </si>
  <si>
    <t>SC R580 STR</t>
  </si>
  <si>
    <t>AKHMAD MUHIDIN</t>
  </si>
  <si>
    <t>EDWIN ROBERTOLUIS</t>
  </si>
  <si>
    <t>RONI HARDO S.</t>
  </si>
  <si>
    <t>1A0138</t>
  </si>
  <si>
    <t>SC R580 - SC R620 STR</t>
  </si>
  <si>
    <t>SC R580 - SC R620 DTR</t>
  </si>
  <si>
    <t>SC R580 - SC R620 STR/DTR</t>
  </si>
  <si>
    <t>SC R580 STR/DTR</t>
  </si>
  <si>
    <t>HEAD WAITRESS</t>
  </si>
  <si>
    <t>LS-20.0884</t>
  </si>
  <si>
    <t>KC13064</t>
  </si>
  <si>
    <t>INF-050</t>
  </si>
  <si>
    <t>NISSAN, HINO, HM 400</t>
  </si>
  <si>
    <t>AGUS PRAYITNO</t>
  </si>
  <si>
    <t>INF-051</t>
  </si>
  <si>
    <t>NISSAN, HM 400</t>
  </si>
  <si>
    <t>AZIS MAULANA</t>
  </si>
  <si>
    <t>KOKO NURHIDAYAT</t>
  </si>
  <si>
    <t>TRI HANDOKO</t>
  </si>
  <si>
    <t>LUTHFI AMIN</t>
  </si>
  <si>
    <t>AHMAD FAHRIADI</t>
  </si>
  <si>
    <t>HELPER POMPA</t>
  </si>
  <si>
    <t>LS21925</t>
  </si>
  <si>
    <t>LS21926</t>
  </si>
  <si>
    <t>ALDI ANSYAH HERMAWAN</t>
  </si>
  <si>
    <t>KL21037</t>
  </si>
  <si>
    <t>KL21039</t>
  </si>
  <si>
    <t>KE21031</t>
  </si>
  <si>
    <t>KL21040</t>
  </si>
  <si>
    <t>IF95505</t>
  </si>
  <si>
    <t>DEPLIANTO TANDI RERUNG</t>
  </si>
  <si>
    <t>7318370907850002</t>
  </si>
  <si>
    <t>870519360309</t>
  </si>
  <si>
    <t>RENO ALDIAN</t>
  </si>
  <si>
    <t>IBS</t>
  </si>
  <si>
    <t>6405092707940001</t>
  </si>
  <si>
    <t>ARDAN PARIS</t>
  </si>
  <si>
    <t>6408122812990001</t>
  </si>
  <si>
    <t>1723180500155</t>
  </si>
  <si>
    <t>7302053112950047</t>
  </si>
  <si>
    <t>7310090204970003</t>
  </si>
  <si>
    <t>3519062007820001</t>
  </si>
  <si>
    <t>3301141906940003</t>
  </si>
  <si>
    <t>6471040508720002</t>
  </si>
  <si>
    <t>1724180800022</t>
  </si>
  <si>
    <t>YULIANUS RAIMARTIN</t>
  </si>
  <si>
    <t>DRIVER EKSPEDISI</t>
  </si>
  <si>
    <t>6408040307000006</t>
  </si>
  <si>
    <t>17230007000073</t>
  </si>
  <si>
    <t>DAVID APRIYANTO</t>
  </si>
  <si>
    <t>6471020904980002</t>
  </si>
  <si>
    <t>M. GAZALI</t>
  </si>
  <si>
    <t>950232460007</t>
  </si>
  <si>
    <t>LUKAS ALALAN K.</t>
  </si>
  <si>
    <t>53071120129300001</t>
  </si>
  <si>
    <t>17239312000032</t>
  </si>
  <si>
    <t>ISRA</t>
  </si>
  <si>
    <t>WAITER</t>
  </si>
  <si>
    <t>7304031010010011</t>
  </si>
  <si>
    <t>RISKA FEBRIANTI</t>
  </si>
  <si>
    <t>7371075910030004</t>
  </si>
  <si>
    <t>LUTHFI TIARA SARI</t>
  </si>
  <si>
    <t>6408024307970003</t>
  </si>
  <si>
    <t>M. ARDI</t>
  </si>
  <si>
    <t>7315070701020002</t>
  </si>
  <si>
    <t>PC1250</t>
  </si>
  <si>
    <t>EX1200</t>
  </si>
  <si>
    <t>PC200, PC300</t>
  </si>
  <si>
    <t>GALIH WAHYUDI</t>
  </si>
  <si>
    <t>DEFRIE SATRIA</t>
  </si>
  <si>
    <t>YUSRI A.</t>
  </si>
  <si>
    <t>BIMA RIVALDI</t>
  </si>
  <si>
    <t>RIVALDI YONANDA</t>
  </si>
  <si>
    <t>ARIF MUNANDAR</t>
  </si>
  <si>
    <t>WAHYU ARIF Y.</t>
  </si>
  <si>
    <t>DWI AINUL YAQIN</t>
  </si>
  <si>
    <t>WAHYU RACHMAWAN</t>
  </si>
  <si>
    <t>M. IRSYADUNNAS</t>
  </si>
  <si>
    <t>FADLI MAULANA</t>
  </si>
  <si>
    <t>NOVI RUSTIYANTO</t>
  </si>
  <si>
    <t>WANDA SETIAWAN</t>
  </si>
  <si>
    <t>M. ARIF KURNIAWAN</t>
  </si>
  <si>
    <t>RAHMAT W.T</t>
  </si>
  <si>
    <t>KL21062</t>
  </si>
  <si>
    <t>KE21024</t>
  </si>
  <si>
    <t>KE21040</t>
  </si>
  <si>
    <t>KE21047</t>
  </si>
  <si>
    <t>KE21048</t>
  </si>
  <si>
    <t>KE21044</t>
  </si>
  <si>
    <t>KE21038</t>
  </si>
  <si>
    <t>KL21061</t>
  </si>
  <si>
    <t>KE21050</t>
  </si>
  <si>
    <t>KE21036</t>
  </si>
  <si>
    <t>KE21035</t>
  </si>
  <si>
    <t>KE21034</t>
  </si>
  <si>
    <t>KE21037</t>
  </si>
  <si>
    <t>KE21039</t>
  </si>
  <si>
    <t>KE21041</t>
  </si>
  <si>
    <t>KE21043</t>
  </si>
  <si>
    <t>JAPRIL LUMBAN GAOL</t>
  </si>
  <si>
    <t>YOYOK EKO S.</t>
  </si>
  <si>
    <t>3519122201940001</t>
  </si>
  <si>
    <t>DZ85</t>
  </si>
  <si>
    <t>TANDI ABBENG</t>
  </si>
  <si>
    <t>UT-064</t>
  </si>
  <si>
    <t>AMIRULLAH</t>
  </si>
  <si>
    <t>ALIM BASRI</t>
  </si>
  <si>
    <t>7308080503890001</t>
  </si>
  <si>
    <t>880319380520</t>
  </si>
  <si>
    <t>MUHIDIN</t>
  </si>
  <si>
    <t>740903240190001</t>
  </si>
  <si>
    <t>900132460216</t>
  </si>
  <si>
    <t>6402030608790003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</si>
</sst>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1" formatCode="_-* #,##0_-;\-* #,##0_-;_-* &quot;-&quot;_-;_-@_-"/>
    <numFmt numFmtId="43" formatCode="_-* #,##0.00_-;\-* #,##0.00_-;_-* &quot;-&quot;??_-;_-@_-"/>
    <numFmt numFmtId="164" formatCode="_(&quot;Rp&quot;* #,##0_);_(&quot;Rp&quot;* \(#,##0\);_(&quot;Rp&quot;* &quot;-&quot;_);_(@_)"/>
    <numFmt numFmtId="165" formatCode="_(* #,##0_);_(* \(#,##0\);_(* &quot;-&quot;_);_(@_)"/>
    <numFmt numFmtId="166" formatCode="_(* #,##0.00_);_(* \(#,##0.00\);_(* &quot;-&quot;??_);_(@_)"/>
    <numFmt numFmtId="167" formatCode="&quot;$&quot;#,##0_);[Red]\(&quot;$&quot;#,##0\)"/>
    <numFmt numFmtId="168" formatCode="&quot;$&quot;#,##0.00_);[Red]\(&quot;$&quot;#,##0.00\)"/>
    <numFmt numFmtId="169" formatCode="[$-409]d\-mmm\-yy;@"/>
    <numFmt numFmtId="170" formatCode="[$-409]dd\-mmm\-yy;@"/>
    <numFmt numFmtId="171" formatCode="dd\ mmmm\ yyyy"/>
    <numFmt numFmtId="172" formatCode="&quot; $&quot;#,##0.0\ ;&quot; $(&quot;#,##0.0\);&quot; $-&quot;#\ ;@\ "/>
    <numFmt numFmtId="173" formatCode="&quot; Rp&quot;#,##0.0\ ;&quot; Rp(&quot;#,##0.0\);&quot; Rp-&quot;#\ ;@\ "/>
    <numFmt numFmtId="174" formatCode="_(\$* #,##0.0_);_(\$* \(#,##0.0\);_(\$* \-?_);_(@_)"/>
    <numFmt numFmtId="175" formatCode="&quot;IR£&quot;#,##0.00;[Red]&quot;-IR£&quot;#,##0.00"/>
    <numFmt numFmtId="176" formatCode="\£#,##0.00;[Red]&quot;-£&quot;#,##0.00"/>
    <numFmt numFmtId="177" formatCode="&quot; £&quot;#,##0.00\ ;&quot;-£&quot;#,##0.00\ ;&quot; £-&quot;#\ ;@\ "/>
    <numFmt numFmtId="178" formatCode="&quot; £&quot;#,##0\ ;&quot;-£&quot;#,##0\ ;&quot; £- &quot;;@\ "/>
    <numFmt numFmtId="179" formatCode="#,##0.00\ ;&quot; -&quot;#,##0.00\ ;&quot; -&quot;#\ ;@\ "/>
    <numFmt numFmtId="180" formatCode="0.00\ "/>
    <numFmt numFmtId="181" formatCode="[$-421]General"/>
    <numFmt numFmtId="182" formatCode="_(* #,##0_);_(* \(#,##0\);_(* &quot;-&quot;??_);_(@_)"/>
    <numFmt numFmtId="183" formatCode="\$#,##0\ ;\(\$#,##0\)"/>
    <numFmt numFmtId="184" formatCode="\t#\,\t#\t#0"/>
    <numFmt numFmtId="185" formatCode="#,##0.000_);[Red]\(#,##0.000\)"/>
    <numFmt numFmtId="186" formatCode="0.000%"/>
    <numFmt numFmtId="187" formatCode="0.00_)"/>
    <numFmt numFmtId="188" formatCode="&quot;\&quot;#,##0;[Red]&quot;\&quot;&quot;\&quot;\-#,##0"/>
    <numFmt numFmtId="189" formatCode="&quot;\&quot;#,##0.00;[Red]&quot;\&quot;&quot;\&quot;&quot;\&quot;&quot;\&quot;&quot;\&quot;&quot;\&quot;\-#,##0.00"/>
    <numFmt numFmtId="190" formatCode="&quot;\&quot;#,##0.00;[Red]&quot;\&quot;\-#,##0.00"/>
    <numFmt numFmtId="191" formatCode="&quot;\&quot;#,##0;[Red]&quot;\&quot;\-#,##0"/>
    <numFmt numFmtId="192" formatCode="dd\-mmm\-yyyy"/>
    <numFmt numFmtId="193" formatCode="[$-409]d\-mmm\-yyyy;@"/>
    <numFmt numFmtId="194" formatCode="d\-mmm\-yy"/>
    <numFmt numFmtId="195" formatCode="dd\ mmm\ yy"/>
    <numFmt numFmtId="196" formatCode="[$-421]dd\ mmmm\ yyyy;@"/>
  </numFmts>
  <fonts count="127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b/>
      <sz val="18"/>
      <color theme="1"/>
      <name val="Calibri"/>
      <family val="2"/>
      <scheme val="minor"/>
    </font>
    <font>
      <sz val="8"/>
      <color theme="0" tint="-4.9989318521683403E-2"/>
      <name val="Calibri"/>
      <family val="2"/>
      <charset val="1"/>
      <scheme val="minor"/>
    </font>
    <font>
      <b/>
      <u/>
      <sz val="18"/>
      <name val="Calibri"/>
      <family val="2"/>
      <scheme val="minor"/>
    </font>
    <font>
      <sz val="8"/>
      <color theme="1"/>
      <name val="Calibri"/>
      <family val="2"/>
      <charset val="1"/>
      <scheme val="minor"/>
    </font>
    <font>
      <b/>
      <sz val="18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name val="Calibri"/>
      <family val="2"/>
      <scheme val="minor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9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9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7"/>
      <color theme="1"/>
      <name val="Calibri"/>
      <family val="2"/>
      <charset val="1"/>
      <scheme val="minor"/>
    </font>
    <font>
      <b/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charset val="1"/>
      <scheme val="minor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2"/>
      <name val="¹ÙÅÁÃ¼"/>
    </font>
    <font>
      <b/>
      <i/>
      <sz val="16"/>
      <name val="Helv"/>
      <family val="2"/>
    </font>
    <font>
      <sz val="11"/>
      <color indexed="8"/>
      <name val="Calibri"/>
      <family val="2"/>
    </font>
    <font>
      <sz val="10"/>
      <name val="Arial"/>
      <family val="2"/>
      <charset val="1"/>
    </font>
    <font>
      <sz val="10"/>
      <color indexed="8"/>
      <name val="Calibri Light"/>
      <family val="1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Times New Roman"/>
      <family val="1"/>
    </font>
    <font>
      <sz val="6"/>
      <color theme="1"/>
      <name val="Calibri"/>
      <family val="2"/>
      <scheme val="minor"/>
    </font>
    <font>
      <sz val="10"/>
      <color theme="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0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sz val="10"/>
      <color rgb="FF000000"/>
      <name val="Calibri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b/>
      <sz val="10"/>
      <name val="Tms Rmn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0"/>
      <name val="MS Sans Serif"/>
      <family val="2"/>
    </font>
    <font>
      <sz val="11"/>
      <color indexed="60"/>
      <name val="Calibri"/>
      <family val="2"/>
      <charset val="1"/>
    </font>
    <font>
      <b/>
      <i/>
      <sz val="16"/>
      <name val="Helv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sz val="11"/>
      <color theme="1"/>
      <name val="Calibri"/>
      <family val="2"/>
      <charset val="1"/>
    </font>
    <font>
      <sz val="11"/>
      <color indexed="8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sz val="6"/>
      <color indexed="8"/>
      <name val="Arial"/>
      <family val="2"/>
    </font>
    <font>
      <sz val="10"/>
      <name val="Arial"/>
      <family val="2"/>
      <charset val="134"/>
    </font>
    <font>
      <sz val="11"/>
      <name val="Calibri"/>
      <family val="2"/>
    </font>
    <font>
      <sz val="11"/>
      <color rgb="FF000000"/>
      <name val="Times New Roman"/>
      <family val="1"/>
    </font>
    <font>
      <sz val="11"/>
      <color rgb="FF000000"/>
      <name val="Calibri"/>
      <family val="2"/>
    </font>
    <font>
      <b/>
      <sz val="11"/>
      <name val="Times New Roman"/>
      <family val="1"/>
    </font>
    <font>
      <sz val="10"/>
      <name val="Arial"/>
      <family val="2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indexed="8"/>
      <name val="Times New Roman"/>
      <family val="1"/>
    </font>
    <font>
      <u/>
      <sz val="10"/>
      <color theme="10"/>
      <name val="Calibri"/>
      <family val="2"/>
      <charset val="1"/>
      <scheme val="minor"/>
    </font>
    <font>
      <sz val="10"/>
      <name val="Arial Unicode MS"/>
      <family val="2"/>
    </font>
    <font>
      <sz val="10"/>
      <color indexed="64"/>
      <name val="Times New Roman"/>
      <family val="1"/>
    </font>
    <font>
      <sz val="10"/>
      <color rgb="FFFF0000"/>
      <name val="Calibri"/>
      <family val="2"/>
      <charset val="1"/>
      <scheme val="minor"/>
    </font>
    <font>
      <sz val="10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10"/>
      <color indexed="81"/>
      <name val="Trebuchet MS"/>
      <family val="2"/>
    </font>
    <font>
      <b/>
      <sz val="9"/>
      <color indexed="81"/>
      <name val="Trebuchet MS"/>
      <family val="2"/>
    </font>
    <font>
      <u/>
      <sz val="10"/>
      <color rgb="FFFF0000"/>
      <name val="Calibri"/>
      <family val="2"/>
      <charset val="1"/>
      <scheme val="minor"/>
    </font>
    <font>
      <b/>
      <sz val="8"/>
      <color theme="0" tint="-4.9989318521683403E-2"/>
      <name val="Calibri"/>
      <family val="2"/>
      <scheme val="minor"/>
    </font>
    <font>
      <b/>
      <sz val="22"/>
      <color rgb="FFFF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55"/>
      </patternFill>
    </fill>
    <fill>
      <patternFill patternType="solid">
        <fgColor indexed="26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</fills>
  <borders count="3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9631">
    <xf numFmtId="0" fontId="0" fillId="0" borderId="0"/>
    <xf numFmtId="0" fontId="56" fillId="0" borderId="0"/>
    <xf numFmtId="0" fontId="56" fillId="0" borderId="0"/>
    <xf numFmtId="0" fontId="58" fillId="0" borderId="0"/>
    <xf numFmtId="0" fontId="5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6" fillId="0" borderId="0"/>
    <xf numFmtId="0" fontId="58" fillId="0" borderId="0"/>
    <xf numFmtId="0" fontId="57" fillId="0" borderId="0"/>
    <xf numFmtId="0" fontId="58" fillId="0" borderId="0"/>
    <xf numFmtId="0" fontId="56" fillId="0" borderId="0"/>
    <xf numFmtId="43" fontId="58" fillId="0" borderId="0" applyFont="0" applyFill="0" applyBorder="0" applyAlignment="0" applyProtection="0"/>
    <xf numFmtId="172" fontId="56" fillId="0" borderId="0">
      <protection locked="0"/>
    </xf>
    <xf numFmtId="173" fontId="56" fillId="0" borderId="0">
      <protection locked="0"/>
    </xf>
    <xf numFmtId="174" fontId="56" fillId="0" borderId="0">
      <protection locked="0"/>
    </xf>
    <xf numFmtId="172" fontId="56" fillId="0" borderId="0">
      <protection locked="0"/>
    </xf>
    <xf numFmtId="174" fontId="56" fillId="0" borderId="0">
      <protection locked="0"/>
    </xf>
    <xf numFmtId="172" fontId="56" fillId="0" borderId="0">
      <protection locked="0"/>
    </xf>
    <xf numFmtId="174" fontId="56" fillId="0" borderId="0">
      <protection locked="0"/>
    </xf>
    <xf numFmtId="172" fontId="56" fillId="0" borderId="0">
      <protection locked="0"/>
    </xf>
    <xf numFmtId="175" fontId="56" fillId="0" borderId="0">
      <protection locked="0"/>
    </xf>
    <xf numFmtId="175" fontId="56" fillId="0" borderId="0">
      <protection locked="0"/>
    </xf>
    <xf numFmtId="175" fontId="56" fillId="0" borderId="0">
      <protection locked="0"/>
    </xf>
    <xf numFmtId="175" fontId="56" fillId="0" borderId="0">
      <protection locked="0"/>
    </xf>
    <xf numFmtId="174" fontId="56" fillId="0" borderId="0">
      <protection locked="0"/>
    </xf>
    <xf numFmtId="172" fontId="56" fillId="0" borderId="0">
      <protection locked="0"/>
    </xf>
    <xf numFmtId="172" fontId="56" fillId="0" borderId="0">
      <protection locked="0"/>
    </xf>
    <xf numFmtId="172" fontId="56" fillId="0" borderId="0">
      <protection locked="0"/>
    </xf>
    <xf numFmtId="173" fontId="56" fillId="0" borderId="0">
      <protection locked="0"/>
    </xf>
    <xf numFmtId="174" fontId="56" fillId="0" borderId="0">
      <protection locked="0"/>
    </xf>
    <xf numFmtId="172" fontId="56" fillId="0" borderId="0">
      <protection locked="0"/>
    </xf>
    <xf numFmtId="174" fontId="56" fillId="0" borderId="0">
      <protection locked="0"/>
    </xf>
    <xf numFmtId="172" fontId="56" fillId="0" borderId="0">
      <protection locked="0"/>
    </xf>
    <xf numFmtId="174" fontId="56" fillId="0" borderId="0">
      <protection locked="0"/>
    </xf>
    <xf numFmtId="172" fontId="56" fillId="0" borderId="0">
      <protection locked="0"/>
    </xf>
    <xf numFmtId="175" fontId="56" fillId="0" borderId="0">
      <protection locked="0"/>
    </xf>
    <xf numFmtId="175" fontId="56" fillId="0" borderId="0">
      <protection locked="0"/>
    </xf>
    <xf numFmtId="175" fontId="56" fillId="0" borderId="0">
      <protection locked="0"/>
    </xf>
    <xf numFmtId="175" fontId="56" fillId="0" borderId="0">
      <protection locked="0"/>
    </xf>
    <xf numFmtId="174" fontId="56" fillId="0" borderId="0">
      <protection locked="0"/>
    </xf>
    <xf numFmtId="172" fontId="56" fillId="0" borderId="0">
      <protection locked="0"/>
    </xf>
    <xf numFmtId="172" fontId="56" fillId="0" borderId="0">
      <protection locked="0"/>
    </xf>
    <xf numFmtId="9" fontId="56" fillId="0" borderId="0" applyFill="0" applyBorder="0" applyAlignment="0" applyProtection="0"/>
    <xf numFmtId="176" fontId="56" fillId="0" borderId="0" applyFill="0" applyBorder="0" applyAlignment="0" applyProtection="0"/>
    <xf numFmtId="177" fontId="56" fillId="0" borderId="0" applyFill="0" applyBorder="0" applyAlignment="0" applyProtection="0"/>
    <xf numFmtId="178" fontId="56" fillId="0" borderId="0" applyFill="0" applyBorder="0" applyAlignment="0" applyProtection="0"/>
    <xf numFmtId="179" fontId="56" fillId="0" borderId="0" applyFill="0" applyBorder="0" applyAlignment="0" applyProtection="0"/>
    <xf numFmtId="0" fontId="61" fillId="0" borderId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37" fillId="11" borderId="0" applyNumberFormat="0" applyBorder="0" applyAlignment="0" applyProtection="0"/>
    <xf numFmtId="0" fontId="37" fillId="12" borderId="0" applyNumberFormat="0" applyBorder="0" applyAlignment="0" applyProtection="0"/>
    <xf numFmtId="180" fontId="62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8" fillId="0" borderId="0"/>
    <xf numFmtId="0" fontId="58" fillId="0" borderId="0"/>
    <xf numFmtId="0" fontId="56" fillId="0" borderId="0"/>
    <xf numFmtId="0" fontId="64" fillId="0" borderId="0"/>
    <xf numFmtId="0" fontId="56" fillId="0" borderId="0"/>
    <xf numFmtId="0" fontId="56" fillId="0" borderId="0"/>
    <xf numFmtId="0" fontId="56" fillId="0" borderId="0"/>
    <xf numFmtId="10" fontId="56" fillId="0" borderId="0" applyFill="0" applyBorder="0" applyAlignment="0" applyProtection="0"/>
    <xf numFmtId="10" fontId="56" fillId="0" borderId="0" applyFont="0" applyFill="0" applyBorder="0" applyAlignment="0" applyProtection="0"/>
    <xf numFmtId="9" fontId="64" fillId="0" borderId="0" applyFill="0" applyBorder="0" applyAlignment="0" applyProtection="0"/>
    <xf numFmtId="9" fontId="56" fillId="0" borderId="0" applyFont="0" applyFill="0" applyBorder="0" applyAlignment="0" applyProtection="0"/>
    <xf numFmtId="9" fontId="64" fillId="0" borderId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64" fillId="0" borderId="0" applyFill="0" applyBorder="0" applyAlignment="0" applyProtection="0"/>
    <xf numFmtId="9" fontId="64" fillId="0" borderId="0" applyFill="0" applyBorder="0" applyAlignment="0" applyProtection="0"/>
    <xf numFmtId="9" fontId="58" fillId="0" borderId="0" applyFont="0" applyFill="0" applyBorder="0" applyAlignment="0" applyProtection="0"/>
    <xf numFmtId="0" fontId="58" fillId="0" borderId="0"/>
    <xf numFmtId="9" fontId="63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0" fontId="57" fillId="0" borderId="0"/>
    <xf numFmtId="0" fontId="57" fillId="0" borderId="0"/>
    <xf numFmtId="0" fontId="56" fillId="0" borderId="0"/>
    <xf numFmtId="0" fontId="56" fillId="0" borderId="0"/>
    <xf numFmtId="9" fontId="63" fillId="0" borderId="0" applyFont="0" applyFill="0" applyBorder="0" applyAlignment="0" applyProtection="0"/>
    <xf numFmtId="0" fontId="58" fillId="0" borderId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58" fillId="0" borderId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0" fontId="27" fillId="0" borderId="0"/>
    <xf numFmtId="0" fontId="27" fillId="0" borderId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7" fillId="0" borderId="0"/>
    <xf numFmtId="0" fontId="27" fillId="0" borderId="0"/>
    <xf numFmtId="0" fontId="56" fillId="0" borderId="0"/>
    <xf numFmtId="0" fontId="56" fillId="0" borderId="0"/>
    <xf numFmtId="0" fontId="27" fillId="0" borderId="0"/>
    <xf numFmtId="0" fontId="57" fillId="0" borderId="0"/>
    <xf numFmtId="0" fontId="56" fillId="0" borderId="0"/>
    <xf numFmtId="0" fontId="57" fillId="0" borderId="0"/>
    <xf numFmtId="0" fontId="56" fillId="0" borderId="0"/>
    <xf numFmtId="0" fontId="57" fillId="0" borderId="0"/>
    <xf numFmtId="0" fontId="27" fillId="0" borderId="0"/>
    <xf numFmtId="0" fontId="74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5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43" fontId="26" fillId="0" borderId="0" applyFont="0" applyFill="0" applyBorder="0" applyAlignment="0" applyProtection="0"/>
    <xf numFmtId="0" fontId="56" fillId="0" borderId="0"/>
    <xf numFmtId="0" fontId="76" fillId="39" borderId="73" applyNumberFormat="0" applyFont="0" applyAlignment="0" applyProtection="0"/>
    <xf numFmtId="0" fontId="26" fillId="0" borderId="0"/>
    <xf numFmtId="0" fontId="26" fillId="0" borderId="0"/>
    <xf numFmtId="0" fontId="26" fillId="0" borderId="0"/>
    <xf numFmtId="0" fontId="57" fillId="0" borderId="0"/>
    <xf numFmtId="0" fontId="56" fillId="0" borderId="0"/>
    <xf numFmtId="0" fontId="56" fillId="0" borderId="0"/>
    <xf numFmtId="9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0" fontId="26" fillId="0" borderId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6" fillId="0" borderId="0"/>
    <xf numFmtId="0" fontId="26" fillId="0" borderId="0"/>
    <xf numFmtId="0" fontId="57" fillId="0" borderId="0"/>
    <xf numFmtId="0" fontId="57" fillId="0" borderId="0"/>
    <xf numFmtId="0" fontId="76" fillId="39" borderId="73" applyNumberFormat="0" applyFont="0" applyAlignment="0" applyProtection="0"/>
    <xf numFmtId="0" fontId="57" fillId="0" borderId="0"/>
    <xf numFmtId="181" fontId="75" fillId="0" borderId="0" applyNumberFormat="0" applyBorder="0" applyProtection="0"/>
    <xf numFmtId="0" fontId="76" fillId="39" borderId="73" applyNumberFormat="0" applyFont="0" applyAlignment="0" applyProtection="0"/>
    <xf numFmtId="0" fontId="56" fillId="0" borderId="0"/>
    <xf numFmtId="0" fontId="57" fillId="0" borderId="0"/>
    <xf numFmtId="0" fontId="56" fillId="0" borderId="0"/>
    <xf numFmtId="0" fontId="56" fillId="0" borderId="0"/>
    <xf numFmtId="0" fontId="57" fillId="0" borderId="0"/>
    <xf numFmtId="10" fontId="37" fillId="15" borderId="62" applyNumberFormat="0" applyBorder="0" applyAlignment="0" applyProtection="0"/>
    <xf numFmtId="0" fontId="56" fillId="0" borderId="0"/>
    <xf numFmtId="181" fontId="75" fillId="0" borderId="0" applyNumberFormat="0" applyBorder="0" applyProtection="0"/>
    <xf numFmtId="0" fontId="87" fillId="21" borderId="63" applyNumberFormat="0" applyAlignment="0" applyProtection="0"/>
    <xf numFmtId="0" fontId="94" fillId="0" borderId="65" applyNumberFormat="0" applyFill="0" applyAlignment="0" applyProtection="0"/>
    <xf numFmtId="0" fontId="56" fillId="0" borderId="0"/>
    <xf numFmtId="10" fontId="37" fillId="37" borderId="62" applyNumberFormat="0" applyBorder="0" applyAlignment="0" applyProtection="0"/>
    <xf numFmtId="10" fontId="37" fillId="15" borderId="62" applyNumberFormat="0" applyBorder="0" applyAlignment="0" applyProtection="0"/>
    <xf numFmtId="0" fontId="63" fillId="0" borderId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6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7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8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1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19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7" fillId="26" borderId="0" applyNumberFormat="0" applyBorder="0" applyAlignment="0" applyProtection="0"/>
    <xf numFmtId="0" fontId="77" fillId="23" borderId="0" applyNumberFormat="0" applyBorder="0" applyAlignment="0" applyProtection="0"/>
    <xf numFmtId="0" fontId="77" fillId="24" borderId="0" applyNumberFormat="0" applyBorder="0" applyAlignment="0" applyProtection="0"/>
    <xf numFmtId="0" fontId="77" fillId="27" borderId="0" applyNumberFormat="0" applyBorder="0" applyAlignment="0" applyProtection="0"/>
    <xf numFmtId="0" fontId="77" fillId="28" borderId="0" applyNumberFormat="0" applyBorder="0" applyAlignment="0" applyProtection="0"/>
    <xf numFmtId="0" fontId="77" fillId="29" borderId="0" applyNumberFormat="0" applyBorder="0" applyAlignment="0" applyProtection="0"/>
    <xf numFmtId="0" fontId="77" fillId="30" borderId="0" applyNumberFormat="0" applyBorder="0" applyAlignment="0" applyProtection="0"/>
    <xf numFmtId="0" fontId="77" fillId="31" borderId="0" applyNumberFormat="0" applyBorder="0" applyAlignment="0" applyProtection="0"/>
    <xf numFmtId="0" fontId="77" fillId="32" borderId="0" applyNumberFormat="0" applyBorder="0" applyAlignment="0" applyProtection="0"/>
    <xf numFmtId="0" fontId="77" fillId="27" borderId="0" applyNumberFormat="0" applyBorder="0" applyAlignment="0" applyProtection="0"/>
    <xf numFmtId="0" fontId="77" fillId="28" borderId="0" applyNumberFormat="0" applyBorder="0" applyAlignment="0" applyProtection="0"/>
    <xf numFmtId="0" fontId="77" fillId="33" borderId="0" applyNumberFormat="0" applyBorder="0" applyAlignment="0" applyProtection="0"/>
    <xf numFmtId="0" fontId="78" fillId="17" borderId="0" applyNumberFormat="0" applyBorder="0" applyAlignment="0" applyProtection="0"/>
    <xf numFmtId="0" fontId="79" fillId="34" borderId="43" applyNumberFormat="0" applyAlignment="0" applyProtection="0"/>
    <xf numFmtId="0" fontId="80" fillId="35" borderId="44" applyNumberFormat="0" applyAlignment="0" applyProtection="0"/>
    <xf numFmtId="0" fontId="81" fillId="0" borderId="0"/>
    <xf numFmtId="165" fontId="63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6" fontId="63" fillId="0" borderId="0" applyFont="0" applyFill="0" applyBorder="0" applyAlignment="0" applyProtection="0"/>
    <xf numFmtId="166" fontId="63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63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63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3" fontId="56" fillId="0" borderId="0" applyFont="0" applyFill="0" applyBorder="0" applyAlignment="0" applyProtection="0"/>
    <xf numFmtId="0" fontId="81" fillId="0" borderId="0"/>
    <xf numFmtId="0" fontId="81" fillId="0" borderId="0"/>
    <xf numFmtId="182" fontId="76" fillId="0" borderId="0" applyFont="0" applyFill="0" applyBorder="0" applyAlignment="0" applyProtection="0"/>
    <xf numFmtId="182" fontId="76" fillId="0" borderId="0" applyFont="0" applyFill="0" applyBorder="0" applyAlignment="0" applyProtection="0"/>
    <xf numFmtId="183" fontId="56" fillId="0" borderId="0" applyFont="0" applyFill="0" applyBorder="0" applyAlignment="0" applyProtection="0"/>
    <xf numFmtId="37" fontId="56" fillId="0" borderId="0">
      <protection locked="0"/>
    </xf>
    <xf numFmtId="184" fontId="56" fillId="0" borderId="0">
      <protection locked="0"/>
    </xf>
    <xf numFmtId="184" fontId="56" fillId="0" borderId="0">
      <protection locked="0"/>
    </xf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82" fillId="0" borderId="0" applyNumberFormat="0" applyFill="0" applyBorder="0" applyAlignment="0" applyProtection="0"/>
    <xf numFmtId="37" fontId="56" fillId="0" borderId="0">
      <protection locked="0"/>
    </xf>
    <xf numFmtId="185" fontId="56" fillId="0" borderId="0">
      <protection locked="0"/>
    </xf>
    <xf numFmtId="185" fontId="56" fillId="0" borderId="0">
      <protection locked="0"/>
    </xf>
    <xf numFmtId="0" fontId="83" fillId="18" borderId="0" applyNumberFormat="0" applyBorder="0" applyAlignment="0" applyProtection="0"/>
    <xf numFmtId="38" fontId="37" fillId="36" borderId="0" applyNumberFormat="0" applyBorder="0" applyAlignment="0" applyProtection="0"/>
    <xf numFmtId="38" fontId="37" fillId="15" borderId="0" applyNumberFormat="0" applyBorder="0" applyAlignment="0" applyProtection="0"/>
    <xf numFmtId="38" fontId="37" fillId="15" borderId="0" applyNumberFormat="0" applyBorder="0" applyAlignment="0" applyProtection="0"/>
    <xf numFmtId="38" fontId="37" fillId="15" borderId="0" applyNumberFormat="0" applyBorder="0" applyAlignment="0" applyProtection="0"/>
    <xf numFmtId="38" fontId="37" fillId="15" borderId="0" applyNumberFormat="0" applyBorder="0" applyAlignment="0" applyProtection="0"/>
    <xf numFmtId="0" fontId="84" fillId="0" borderId="45" applyNumberFormat="0" applyFill="0" applyAlignment="0" applyProtection="0"/>
    <xf numFmtId="0" fontId="85" fillId="0" borderId="46" applyNumberFormat="0" applyFill="0" applyAlignment="0" applyProtection="0"/>
    <xf numFmtId="0" fontId="86" fillId="0" borderId="47" applyNumberFormat="0" applyFill="0" applyAlignment="0" applyProtection="0"/>
    <xf numFmtId="0" fontId="86" fillId="0" borderId="0" applyNumberFormat="0" applyFill="0" applyBorder="0" applyAlignment="0" applyProtection="0"/>
    <xf numFmtId="37" fontId="56" fillId="0" borderId="0">
      <protection locked="0"/>
    </xf>
    <xf numFmtId="186" fontId="56" fillId="0" borderId="0">
      <protection locked="0"/>
    </xf>
    <xf numFmtId="186" fontId="56" fillId="0" borderId="0">
      <protection locked="0"/>
    </xf>
    <xf numFmtId="37" fontId="56" fillId="0" borderId="0">
      <protection locked="0"/>
    </xf>
    <xf numFmtId="186" fontId="56" fillId="0" borderId="0">
      <protection locked="0"/>
    </xf>
    <xf numFmtId="186" fontId="56" fillId="0" borderId="0">
      <protection locked="0"/>
    </xf>
    <xf numFmtId="10" fontId="37" fillId="37" borderId="30" applyNumberFormat="0" applyBorder="0" applyAlignment="0" applyProtection="0"/>
    <xf numFmtId="10" fontId="37" fillId="15" borderId="30" applyNumberFormat="0" applyBorder="0" applyAlignment="0" applyProtection="0"/>
    <xf numFmtId="10" fontId="37" fillId="15" borderId="30" applyNumberFormat="0" applyBorder="0" applyAlignment="0" applyProtection="0"/>
    <xf numFmtId="10" fontId="37" fillId="15" borderId="30" applyNumberFormat="0" applyBorder="0" applyAlignment="0" applyProtection="0"/>
    <xf numFmtId="10" fontId="37" fillId="15" borderId="30" applyNumberFormat="0" applyBorder="0" applyAlignment="0" applyProtection="0"/>
    <xf numFmtId="0" fontId="87" fillId="21" borderId="43" applyNumberFormat="0" applyAlignment="0" applyProtection="0"/>
    <xf numFmtId="0" fontId="88" fillId="0" borderId="48" applyNumberFormat="0" applyFill="0" applyAlignment="0" applyProtection="0"/>
    <xf numFmtId="38" fontId="89" fillId="0" borderId="0" applyFont="0" applyFill="0" applyBorder="0" applyAlignment="0" applyProtection="0"/>
    <xf numFmtId="40" fontId="89" fillId="0" borderId="0" applyFont="0" applyFill="0" applyBorder="0" applyAlignment="0" applyProtection="0"/>
    <xf numFmtId="167" fontId="89" fillId="0" borderId="0" applyFont="0" applyFill="0" applyBorder="0" applyAlignment="0" applyProtection="0"/>
    <xf numFmtId="168" fontId="89" fillId="0" borderId="0" applyFont="0" applyFill="0" applyBorder="0" applyAlignment="0" applyProtection="0"/>
    <xf numFmtId="0" fontId="90" fillId="38" borderId="0" applyNumberFormat="0" applyBorder="0" applyAlignment="0" applyProtection="0"/>
    <xf numFmtId="37" fontId="91" fillId="0" borderId="0"/>
    <xf numFmtId="187" fontId="91" fillId="0" borderId="0"/>
    <xf numFmtId="187" fontId="91" fillId="0" borderId="0"/>
    <xf numFmtId="187" fontId="91" fillId="0" borderId="0"/>
    <xf numFmtId="187" fontId="91" fillId="0" borderId="0"/>
    <xf numFmtId="187" fontId="91" fillId="0" borderId="0"/>
    <xf numFmtId="187" fontId="91" fillId="0" borderId="0"/>
    <xf numFmtId="0" fontId="81" fillId="0" borderId="0"/>
    <xf numFmtId="0" fontId="63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6" fillId="0" borderId="0"/>
    <xf numFmtId="0" fontId="5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76" fillId="39" borderId="73" applyNumberFormat="0" applyFont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76" fillId="39" borderId="49" applyNumberFormat="0" applyFont="0" applyAlignment="0" applyProtection="0"/>
    <xf numFmtId="0" fontId="92" fillId="34" borderId="50" applyNumberFormat="0" applyAlignment="0" applyProtection="0"/>
    <xf numFmtId="10" fontId="56" fillId="0" borderId="0" applyFont="0" applyFill="0" applyBorder="0" applyAlignment="0" applyProtection="0"/>
    <xf numFmtId="10" fontId="56" fillId="0" borderId="0" applyFont="0" applyFill="0" applyBorder="0" applyAlignment="0" applyProtection="0"/>
    <xf numFmtId="10" fontId="56" fillId="0" borderId="0" applyFont="0" applyFill="0" applyBorder="0" applyAlignment="0" applyProtection="0"/>
    <xf numFmtId="10" fontId="56" fillId="0" borderId="0" applyFont="0" applyFill="0" applyBorder="0" applyAlignment="0" applyProtection="0"/>
    <xf numFmtId="10" fontId="56" fillId="0" borderId="0" applyFont="0" applyFill="0" applyBorder="0" applyAlignment="0" applyProtection="0"/>
    <xf numFmtId="10" fontId="56" fillId="0" borderId="0" applyFont="0" applyFill="0" applyBorder="0" applyAlignment="0" applyProtection="0"/>
    <xf numFmtId="10" fontId="5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89" fillId="0" borderId="24" applyNumberFormat="0" applyBorder="0"/>
    <xf numFmtId="0" fontId="93" fillId="0" borderId="0" applyNumberFormat="0" applyFill="0" applyBorder="0" applyAlignment="0" applyProtection="0"/>
    <xf numFmtId="0" fontId="94" fillId="0" borderId="51" applyNumberFormat="0" applyFill="0" applyAlignment="0" applyProtection="0"/>
    <xf numFmtId="0" fontId="95" fillId="0" borderId="0" applyNumberFormat="0" applyFill="0" applyBorder="0" applyAlignment="0" applyProtection="0"/>
    <xf numFmtId="40" fontId="96" fillId="0" borderId="0" applyFont="0" applyFill="0" applyBorder="0" applyAlignment="0" applyProtection="0"/>
    <xf numFmtId="38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10" fontId="56" fillId="0" borderId="0" applyFont="0" applyFill="0" applyBorder="0" applyAlignment="0" applyProtection="0"/>
    <xf numFmtId="0" fontId="97" fillId="0" borderId="0"/>
    <xf numFmtId="188" fontId="56" fillId="0" borderId="0" applyFont="0" applyFill="0" applyBorder="0" applyAlignment="0" applyProtection="0"/>
    <xf numFmtId="189" fontId="56" fillId="0" borderId="0" applyFont="0" applyFill="0" applyBorder="0" applyAlignment="0" applyProtection="0"/>
    <xf numFmtId="190" fontId="98" fillId="0" borderId="0" applyFont="0" applyFill="0" applyBorder="0" applyAlignment="0" applyProtection="0"/>
    <xf numFmtId="191" fontId="98" fillId="0" borderId="0" applyFont="0" applyFill="0" applyBorder="0" applyAlignment="0" applyProtection="0"/>
    <xf numFmtId="0" fontId="99" fillId="0" borderId="0"/>
    <xf numFmtId="0" fontId="57" fillId="0" borderId="0"/>
    <xf numFmtId="0" fontId="26" fillId="0" borderId="0"/>
    <xf numFmtId="0" fontId="100" fillId="0" borderId="0"/>
    <xf numFmtId="0" fontId="5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7" fillId="0" borderId="0"/>
    <xf numFmtId="0" fontId="26" fillId="0" borderId="0"/>
    <xf numFmtId="0" fontId="57" fillId="0" borderId="0"/>
    <xf numFmtId="0" fontId="76" fillId="39" borderId="73" applyNumberFormat="0" applyFont="0" applyAlignment="0" applyProtection="0"/>
    <xf numFmtId="0" fontId="94" fillId="0" borderId="61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92" fillId="34" borderId="60" applyNumberForma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76" fillId="39" borderId="59" applyNumberFormat="0" applyFont="0" applyAlignment="0" applyProtection="0"/>
    <xf numFmtId="0" fontId="94" fillId="0" borderId="75" applyNumberFormat="0" applyFill="0" applyAlignment="0" applyProtection="0"/>
    <xf numFmtId="0" fontId="79" fillId="34" borderId="72" applyNumberForma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92" fillId="34" borderId="69" applyNumberForma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6" fillId="39" borderId="68" applyNumberFormat="0" applyFont="0" applyAlignment="0" applyProtection="0"/>
    <xf numFmtId="0" fontId="79" fillId="34" borderId="53" applyNumberFormat="0" applyAlignment="0" applyProtection="0"/>
    <xf numFmtId="0" fontId="79" fillId="34" borderId="63" applyNumberFormat="0" applyAlignment="0" applyProtection="0"/>
    <xf numFmtId="10" fontId="37" fillId="37" borderId="52" applyNumberFormat="0" applyBorder="0" applyAlignment="0" applyProtection="0"/>
    <xf numFmtId="10" fontId="37" fillId="15" borderId="52" applyNumberFormat="0" applyBorder="0" applyAlignment="0" applyProtection="0"/>
    <xf numFmtId="10" fontId="37" fillId="15" borderId="52" applyNumberFormat="0" applyBorder="0" applyAlignment="0" applyProtection="0"/>
    <xf numFmtId="10" fontId="37" fillId="15" borderId="52" applyNumberFormat="0" applyBorder="0" applyAlignment="0" applyProtection="0"/>
    <xf numFmtId="10" fontId="37" fillId="15" borderId="52" applyNumberFormat="0" applyBorder="0" applyAlignment="0" applyProtection="0"/>
    <xf numFmtId="0" fontId="87" fillId="21" borderId="53" applyNumberFormat="0" applyAlignment="0" applyProtection="0"/>
    <xf numFmtId="10" fontId="37" fillId="37" borderId="71" applyNumberFormat="0" applyBorder="0" applyAlignment="0" applyProtection="0"/>
    <xf numFmtId="10" fontId="37" fillId="15" borderId="71" applyNumberFormat="0" applyBorder="0" applyAlignment="0" applyProtection="0"/>
    <xf numFmtId="10" fontId="37" fillId="15" borderId="71" applyNumberFormat="0" applyBorder="0" applyAlignment="0" applyProtection="0"/>
    <xf numFmtId="10" fontId="37" fillId="15" borderId="71" applyNumberFormat="0" applyBorder="0" applyAlignment="0" applyProtection="0"/>
    <xf numFmtId="10" fontId="37" fillId="15" borderId="71" applyNumberFormat="0" applyBorder="0" applyAlignment="0" applyProtection="0"/>
    <xf numFmtId="0" fontId="87" fillId="21" borderId="72" applyNumberFormat="0" applyAlignment="0" applyProtection="0"/>
    <xf numFmtId="0" fontId="87" fillId="21" borderId="67" applyNumberFormat="0" applyAlignment="0" applyProtection="0"/>
    <xf numFmtId="10" fontId="37" fillId="15" borderId="66" applyNumberFormat="0" applyBorder="0" applyAlignment="0" applyProtection="0"/>
    <xf numFmtId="10" fontId="37" fillId="15" borderId="66" applyNumberFormat="0" applyBorder="0" applyAlignment="0" applyProtection="0"/>
    <xf numFmtId="10" fontId="37" fillId="15" borderId="66" applyNumberFormat="0" applyBorder="0" applyAlignment="0" applyProtection="0"/>
    <xf numFmtId="10" fontId="37" fillId="15" borderId="66" applyNumberFormat="0" applyBorder="0" applyAlignment="0" applyProtection="0"/>
    <xf numFmtId="10" fontId="37" fillId="37" borderId="66" applyNumberFormat="0" applyBorder="0" applyAlignment="0" applyProtection="0"/>
    <xf numFmtId="0" fontId="87" fillId="21" borderId="58" applyNumberFormat="0" applyAlignment="0" applyProtection="0"/>
    <xf numFmtId="10" fontId="37" fillId="15" borderId="57" applyNumberFormat="0" applyBorder="0" applyAlignment="0" applyProtection="0"/>
    <xf numFmtId="10" fontId="37" fillId="15" borderId="57" applyNumberFormat="0" applyBorder="0" applyAlignment="0" applyProtection="0"/>
    <xf numFmtId="10" fontId="37" fillId="15" borderId="57" applyNumberFormat="0" applyBorder="0" applyAlignment="0" applyProtection="0"/>
    <xf numFmtId="10" fontId="37" fillId="15" borderId="57" applyNumberFormat="0" applyBorder="0" applyAlignment="0" applyProtection="0"/>
    <xf numFmtId="10" fontId="37" fillId="37" borderId="57" applyNumberFormat="0" applyBorder="0" applyAlignment="0" applyProtection="0"/>
    <xf numFmtId="0" fontId="79" fillId="34" borderId="67" applyNumberFormat="0" applyAlignment="0" applyProtection="0"/>
    <xf numFmtId="0" fontId="79" fillId="34" borderId="58" applyNumberForma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92" fillId="34" borderId="74" applyNumberFormat="0" applyAlignment="0" applyProtection="0"/>
    <xf numFmtId="0" fontId="92" fillId="34" borderId="64" applyNumberFormat="0" applyAlignment="0" applyProtection="0"/>
    <xf numFmtId="0" fontId="94" fillId="0" borderId="70" applyNumberFormat="0" applyFill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76" fillId="39" borderId="54" applyNumberFormat="0" applyFont="0" applyAlignment="0" applyProtection="0"/>
    <xf numFmtId="0" fontId="92" fillId="34" borderId="55" applyNumberFormat="0" applyAlignment="0" applyProtection="0"/>
    <xf numFmtId="0" fontId="94" fillId="0" borderId="56" applyNumberFormat="0" applyFill="0" applyAlignment="0" applyProtection="0"/>
    <xf numFmtId="10" fontId="37" fillId="15" borderId="62" applyNumberFormat="0" applyBorder="0" applyAlignment="0" applyProtection="0"/>
    <xf numFmtId="10" fontId="37" fillId="15" borderId="62" applyNumberFormat="0" applyBorder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73" applyNumberFormat="0" applyFont="0" applyAlignment="0" applyProtection="0"/>
    <xf numFmtId="0" fontId="76" fillId="39" borderId="94" applyNumberFormat="0" applyFont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94" applyNumberFormat="0" applyFont="0" applyAlignment="0" applyProtection="0"/>
    <xf numFmtId="10" fontId="37" fillId="15" borderId="123" applyNumberFormat="0" applyBorder="0" applyAlignment="0" applyProtection="0"/>
    <xf numFmtId="0" fontId="76" fillId="39" borderId="11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37" borderId="91" applyNumberFormat="0" applyBorder="0" applyAlignment="0" applyProtection="0"/>
    <xf numFmtId="0" fontId="92" fillId="34" borderId="127" applyNumberFormat="0" applyAlignment="0" applyProtection="0"/>
    <xf numFmtId="0" fontId="25" fillId="0" borderId="0"/>
    <xf numFmtId="0" fontId="25" fillId="0" borderId="0"/>
    <xf numFmtId="0" fontId="25" fillId="0" borderId="0"/>
    <xf numFmtId="0" fontId="76" fillId="39" borderId="133" applyNumberFormat="0" applyFont="0" applyAlignment="0" applyProtection="0"/>
    <xf numFmtId="0" fontId="76" fillId="39" borderId="105" applyNumberFormat="0" applyFont="0" applyAlignment="0" applyProtection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76" fillId="39" borderId="94" applyNumberFormat="0" applyFont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76" fillId="39" borderId="110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39" borderId="100" applyNumberFormat="0" applyFont="0" applyAlignment="0" applyProtection="0"/>
    <xf numFmtId="0" fontId="56" fillId="0" borderId="0"/>
    <xf numFmtId="0" fontId="25" fillId="0" borderId="0"/>
    <xf numFmtId="0" fontId="5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39" borderId="115" applyNumberFormat="0" applyFont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39" borderId="110" applyNumberFormat="0" applyFont="0" applyAlignment="0" applyProtection="0"/>
    <xf numFmtId="0" fontId="57" fillId="0" borderId="0"/>
    <xf numFmtId="0" fontId="57" fillId="0" borderId="0"/>
    <xf numFmtId="0" fontId="25" fillId="0" borderId="0"/>
    <xf numFmtId="0" fontId="56" fillId="0" borderId="0"/>
    <xf numFmtId="0" fontId="57" fillId="0" borderId="0"/>
    <xf numFmtId="0" fontId="57" fillId="0" borderId="0"/>
    <xf numFmtId="0" fontId="2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6" fillId="0" borderId="0"/>
    <xf numFmtId="0" fontId="25" fillId="0" borderId="0"/>
    <xf numFmtId="0" fontId="57" fillId="0" borderId="0"/>
    <xf numFmtId="0" fontId="2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76" fillId="39" borderId="105" applyNumberFormat="0" applyFont="0" applyAlignment="0" applyProtection="0"/>
    <xf numFmtId="0" fontId="64" fillId="0" borderId="0"/>
    <xf numFmtId="0" fontId="64" fillId="0" borderId="0"/>
    <xf numFmtId="0" fontId="104" fillId="15" borderId="0">
      <alignment vertical="top"/>
      <protection locked="0"/>
    </xf>
    <xf numFmtId="0" fontId="64" fillId="0" borderId="0"/>
    <xf numFmtId="0" fontId="56" fillId="0" borderId="0"/>
    <xf numFmtId="0" fontId="57" fillId="0" borderId="0"/>
    <xf numFmtId="0" fontId="57" fillId="0" borderId="0"/>
    <xf numFmtId="0" fontId="64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6" fillId="0" borderId="0"/>
    <xf numFmtId="0" fontId="25" fillId="0" borderId="0"/>
    <xf numFmtId="0" fontId="25" fillId="0" borderId="0"/>
    <xf numFmtId="0" fontId="92" fillId="34" borderId="95" applyNumberFormat="0" applyAlignment="0" applyProtection="0"/>
    <xf numFmtId="0" fontId="25" fillId="0" borderId="0"/>
    <xf numFmtId="0" fontId="76" fillId="39" borderId="94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6" fillId="0" borderId="0"/>
    <xf numFmtId="0" fontId="25" fillId="0" borderId="0"/>
    <xf numFmtId="0" fontId="57" fillId="0" borderId="0"/>
    <xf numFmtId="0" fontId="76" fillId="39" borderId="133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57" fillId="0" borderId="0" applyFont="0" applyFill="0" applyBorder="0" applyAlignment="0" applyProtection="0"/>
    <xf numFmtId="0" fontId="25" fillId="0" borderId="0"/>
    <xf numFmtId="0" fontId="25" fillId="0" borderId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4" fontId="5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7" fillId="0" borderId="0"/>
    <xf numFmtId="0" fontId="25" fillId="0" borderId="0"/>
    <xf numFmtId="0" fontId="25" fillId="0" borderId="0"/>
    <xf numFmtId="0" fontId="25" fillId="0" borderId="0"/>
    <xf numFmtId="0" fontId="57" fillId="0" borderId="0"/>
    <xf numFmtId="0" fontId="25" fillId="0" borderId="0"/>
    <xf numFmtId="0" fontId="25" fillId="0" borderId="0"/>
    <xf numFmtId="0" fontId="57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39" borderId="94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7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center"/>
    </xf>
    <xf numFmtId="0" fontId="105" fillId="0" borderId="0">
      <alignment vertical="center"/>
    </xf>
    <xf numFmtId="0" fontId="76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7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5" fillId="0" borderId="0"/>
    <xf numFmtId="0" fontId="56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5" fontId="57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10" fontId="37" fillId="15" borderId="71" applyNumberFormat="0" applyBorder="0" applyAlignment="0" applyProtection="0"/>
    <xf numFmtId="0" fontId="94" fillId="0" borderId="79" applyNumberFormat="0" applyFill="0" applyAlignment="0" applyProtection="0"/>
    <xf numFmtId="0" fontId="25" fillId="0" borderId="0"/>
    <xf numFmtId="0" fontId="56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57" fillId="0" borderId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56" fillId="0" borderId="0" applyFont="0" applyFill="0" applyBorder="0" applyAlignment="0" applyProtection="0"/>
    <xf numFmtId="0" fontId="56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25" fillId="0" borderId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10" fontId="37" fillId="37" borderId="108" applyNumberFormat="0" applyBorder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15" applyNumberFormat="0" applyFont="0" applyAlignment="0" applyProtection="0"/>
    <xf numFmtId="10" fontId="37" fillId="37" borderId="86" applyNumberFormat="0" applyBorder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108" applyNumberFormat="0" applyBorder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0" fontId="76" fillId="39" borderId="100" applyNumberFormat="0" applyFont="0" applyAlignment="0" applyProtection="0"/>
    <xf numFmtId="10" fontId="37" fillId="15" borderId="113" applyNumberFormat="0" applyBorder="0" applyAlignment="0" applyProtection="0"/>
    <xf numFmtId="0" fontId="76" fillId="39" borderId="119" applyNumberFormat="0" applyFont="0" applyAlignment="0" applyProtection="0"/>
    <xf numFmtId="0" fontId="92" fillId="34" borderId="116" applyNumberForma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92" fillId="34" borderId="134" applyNumberForma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00" applyNumberFormat="0" applyFont="0" applyAlignment="0" applyProtection="0"/>
    <xf numFmtId="10" fontId="37" fillId="37" borderId="123" applyNumberFormat="0" applyBorder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97" applyNumberFormat="0" applyBorder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10" fontId="37" fillId="37" borderId="108" applyNumberFormat="0" applyBorder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103" applyNumberFormat="0" applyBorder="0" applyAlignment="0" applyProtection="0"/>
    <xf numFmtId="0" fontId="76" fillId="39" borderId="94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10" fontId="37" fillId="15" borderId="118" applyNumberFormat="0" applyBorder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33" applyNumberFormat="0" applyFont="0" applyAlignment="0" applyProtection="0"/>
    <xf numFmtId="0" fontId="94" fillId="0" borderId="85" applyNumberFormat="0" applyFill="0" applyAlignment="0" applyProtection="0"/>
    <xf numFmtId="10" fontId="37" fillId="15" borderId="80" applyNumberFormat="0" applyBorder="0" applyAlignment="0" applyProtection="0"/>
    <xf numFmtId="10" fontId="37" fillId="15" borderId="108" applyNumberFormat="0" applyBorder="0" applyAlignment="0" applyProtection="0"/>
    <xf numFmtId="0" fontId="76" fillId="39" borderId="94" applyNumberFormat="0" applyFont="0" applyAlignment="0" applyProtection="0"/>
    <xf numFmtId="0" fontId="79" fillId="34" borderId="93" applyNumberFormat="0" applyAlignment="0" applyProtection="0"/>
    <xf numFmtId="0" fontId="92" fillId="34" borderId="95" applyNumberFormat="0" applyAlignment="0" applyProtection="0"/>
    <xf numFmtId="10" fontId="37" fillId="37" borderId="118" applyNumberFormat="0" applyBorder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10" fontId="37" fillId="15" borderId="97" applyNumberFormat="0" applyBorder="0" applyAlignment="0" applyProtection="0"/>
    <xf numFmtId="10" fontId="37" fillId="15" borderId="103" applyNumberFormat="0" applyBorder="0" applyAlignment="0" applyProtection="0"/>
    <xf numFmtId="0" fontId="79" fillId="34" borderId="76" applyNumberFormat="0" applyAlignment="0" applyProtection="0"/>
    <xf numFmtId="0" fontId="76" fillId="39" borderId="94" applyNumberFormat="0" applyFont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0" fontId="76" fillId="39" borderId="133" applyNumberFormat="0" applyFont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10" fontId="37" fillId="15" borderId="91" applyNumberFormat="0" applyBorder="0" applyAlignment="0" applyProtection="0"/>
    <xf numFmtId="0" fontId="76" fillId="39" borderId="126" applyNumberFormat="0" applyFont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0" fontId="76" fillId="39" borderId="110" applyNumberFormat="0" applyFont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0" fontId="37" fillId="15" borderId="113" applyNumberFormat="0" applyBorder="0" applyAlignment="0" applyProtection="0"/>
    <xf numFmtId="166" fontId="63" fillId="0" borderId="0" applyFont="0" applyFill="0" applyBorder="0" applyAlignment="0" applyProtection="0"/>
    <xf numFmtId="0" fontId="76" fillId="39" borderId="105" applyNumberFormat="0" applyFont="0" applyAlignment="0" applyProtection="0"/>
    <xf numFmtId="0" fontId="76" fillId="39" borderId="94" applyNumberFormat="0" applyFont="0" applyAlignment="0" applyProtection="0"/>
    <xf numFmtId="0" fontId="76" fillId="39" borderId="110" applyNumberFormat="0" applyFont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76" fillId="39" borderId="115" applyNumberFormat="0" applyFont="0" applyAlignment="0" applyProtection="0"/>
    <xf numFmtId="166" fontId="56" fillId="0" borderId="0" applyFont="0" applyFill="0" applyBorder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76" fillId="39" borderId="115" applyNumberFormat="0" applyFont="0" applyAlignment="0" applyProtection="0"/>
    <xf numFmtId="166" fontId="56" fillId="0" borderId="0" applyFont="0" applyFill="0" applyBorder="0" applyAlignment="0" applyProtection="0"/>
    <xf numFmtId="0" fontId="76" fillId="39" borderId="115" applyNumberFormat="0" applyFont="0" applyAlignment="0" applyProtection="0"/>
    <xf numFmtId="0" fontId="76" fillId="39" borderId="94" applyNumberFormat="0" applyFont="0" applyAlignment="0" applyProtection="0"/>
    <xf numFmtId="10" fontId="37" fillId="15" borderId="91" applyNumberFormat="0" applyBorder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92" fillId="34" borderId="134" applyNumberFormat="0" applyAlignment="0" applyProtection="0"/>
    <xf numFmtId="0" fontId="76" fillId="39" borderId="126" applyNumberFormat="0" applyFont="0" applyAlignment="0" applyProtection="0"/>
    <xf numFmtId="10" fontId="37" fillId="15" borderId="118" applyNumberFormat="0" applyBorder="0" applyAlignment="0" applyProtection="0"/>
    <xf numFmtId="0" fontId="76" fillId="39" borderId="100" applyNumberFormat="0" applyFont="0" applyAlignment="0" applyProtection="0"/>
    <xf numFmtId="0" fontId="76" fillId="39" borderId="94" applyNumberFormat="0" applyFont="0" applyAlignment="0" applyProtection="0"/>
    <xf numFmtId="0" fontId="79" fillId="34" borderId="93" applyNumberFormat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10" fontId="37" fillId="15" borderId="108" applyNumberFormat="0" applyBorder="0" applyAlignment="0" applyProtection="0"/>
    <xf numFmtId="10" fontId="37" fillId="15" borderId="108" applyNumberFormat="0" applyBorder="0" applyAlignment="0" applyProtection="0"/>
    <xf numFmtId="0" fontId="76" fillId="39" borderId="94" applyNumberFormat="0" applyFont="0" applyAlignment="0" applyProtection="0"/>
    <xf numFmtId="0" fontId="76" fillId="39" borderId="126" applyNumberFormat="0" applyFont="0" applyAlignment="0" applyProtection="0"/>
    <xf numFmtId="0" fontId="76" fillId="39" borderId="94" applyNumberFormat="0" applyFont="0" applyAlignment="0" applyProtection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0" fontId="76" fillId="39" borderId="105" applyNumberFormat="0" applyFont="0" applyAlignment="0" applyProtection="0"/>
    <xf numFmtId="0" fontId="87" fillId="21" borderId="93" applyNumberForma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94" fillId="0" borderId="96" applyNumberFormat="0" applyFill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15" applyNumberFormat="0" applyFont="0" applyAlignment="0" applyProtection="0"/>
    <xf numFmtId="0" fontId="92" fillId="34" borderId="127" applyNumberFormat="0" applyAlignment="0" applyProtection="0"/>
    <xf numFmtId="10" fontId="37" fillId="15" borderId="103" applyNumberFormat="0" applyBorder="0" applyAlignment="0" applyProtection="0"/>
    <xf numFmtId="0" fontId="76" fillId="39" borderId="115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10" fontId="37" fillId="15" borderId="103" applyNumberFormat="0" applyBorder="0" applyAlignment="0" applyProtection="0"/>
    <xf numFmtId="0" fontId="76" fillId="39" borderId="126" applyNumberFormat="0" applyFont="0" applyAlignment="0" applyProtection="0"/>
    <xf numFmtId="0" fontId="87" fillId="21" borderId="76" applyNumberFormat="0" applyAlignment="0" applyProtection="0"/>
    <xf numFmtId="0" fontId="76" fillId="39" borderId="119" applyNumberFormat="0" applyFont="0" applyAlignment="0" applyProtection="0"/>
    <xf numFmtId="10" fontId="37" fillId="37" borderId="113" applyNumberFormat="0" applyBorder="0" applyAlignment="0" applyProtection="0"/>
    <xf numFmtId="0" fontId="87" fillId="21" borderId="125" applyNumberFormat="0" applyAlignment="0" applyProtection="0"/>
    <xf numFmtId="0" fontId="76" fillId="39" borderId="115" applyNumberFormat="0" applyFont="0" applyAlignment="0" applyProtection="0"/>
    <xf numFmtId="0" fontId="25" fillId="0" borderId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92" fillId="34" borderId="95" applyNumberFormat="0" applyAlignment="0" applyProtection="0"/>
    <xf numFmtId="10" fontId="37" fillId="15" borderId="91" applyNumberFormat="0" applyBorder="0" applyAlignment="0" applyProtection="0"/>
    <xf numFmtId="0" fontId="76" fillId="39" borderId="94" applyNumberFormat="0" applyFont="0" applyAlignment="0" applyProtection="0"/>
    <xf numFmtId="0" fontId="25" fillId="0" borderId="0"/>
    <xf numFmtId="0" fontId="79" fillId="34" borderId="125" applyNumberForma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25" fillId="0" borderId="0"/>
    <xf numFmtId="0" fontId="87" fillId="21" borderId="104" applyNumberFormat="0" applyAlignment="0" applyProtection="0"/>
    <xf numFmtId="0" fontId="76" fillId="39" borderId="115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92" fillId="34" borderId="120" applyNumberFormat="0" applyAlignment="0" applyProtection="0"/>
    <xf numFmtId="0" fontId="76" fillId="39" borderId="11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10" fontId="37" fillId="15" borderId="97" applyNumberFormat="0" applyBorder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10" fontId="37" fillId="15" borderId="113" applyNumberFormat="0" applyBorder="0" applyAlignment="0" applyProtection="0"/>
    <xf numFmtId="0" fontId="94" fillId="0" borderId="102" applyNumberFormat="0" applyFill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0" fontId="76" fillId="39" borderId="105" applyNumberFormat="0" applyFont="0" applyAlignment="0" applyProtection="0"/>
    <xf numFmtId="10" fontId="37" fillId="15" borderId="108" applyNumberFormat="0" applyBorder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113" applyNumberFormat="0" applyBorder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10" fontId="37" fillId="15" borderId="103" applyNumberFormat="0" applyBorder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10" fontId="37" fillId="37" borderId="97" applyNumberFormat="0" applyBorder="0" applyAlignment="0" applyProtection="0"/>
    <xf numFmtId="0" fontId="76" fillId="39" borderId="10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19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00" applyNumberFormat="0" applyFont="0" applyAlignment="0" applyProtection="0"/>
    <xf numFmtId="0" fontId="76" fillId="39" borderId="126" applyNumberFormat="0" applyFont="0" applyAlignment="0" applyProtection="0"/>
    <xf numFmtId="10" fontId="37" fillId="15" borderId="108" applyNumberFormat="0" applyBorder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26" applyNumberFormat="0" applyFont="0" applyAlignment="0" applyProtection="0"/>
    <xf numFmtId="0" fontId="94" fillId="0" borderId="107" applyNumberFormat="0" applyFill="0" applyAlignment="0" applyProtection="0"/>
    <xf numFmtId="0" fontId="76" fillId="39" borderId="126" applyNumberFormat="0" applyFont="0" applyAlignment="0" applyProtection="0"/>
    <xf numFmtId="0" fontId="87" fillId="21" borderId="125" applyNumberFormat="0" applyAlignment="0" applyProtection="0"/>
    <xf numFmtId="10" fontId="37" fillId="15" borderId="86" applyNumberFormat="0" applyBorder="0" applyAlignment="0" applyProtection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10" fontId="37" fillId="15" borderId="97" applyNumberFormat="0" applyBorder="0" applyAlignment="0" applyProtection="0"/>
    <xf numFmtId="0" fontId="76" fillId="39" borderId="133" applyNumberFormat="0" applyFont="0" applyAlignment="0" applyProtection="0"/>
    <xf numFmtId="10" fontId="37" fillId="15" borderId="123" applyNumberFormat="0" applyBorder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10" fontId="37" fillId="15" borderId="130" applyNumberFormat="0" applyBorder="0" applyAlignment="0" applyProtection="0"/>
    <xf numFmtId="0" fontId="76" fillId="39" borderId="133" applyNumberFormat="0" applyFon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10" fontId="37" fillId="15" borderId="91" applyNumberFormat="0" applyBorder="0" applyAlignment="0" applyProtection="0"/>
    <xf numFmtId="0" fontId="94" fillId="0" borderId="121" applyNumberFormat="0" applyFill="0" applyAlignment="0" applyProtection="0"/>
    <xf numFmtId="0" fontId="76" fillId="39" borderId="126" applyNumberFormat="0" applyFont="0" applyAlignment="0" applyProtection="0"/>
    <xf numFmtId="10" fontId="37" fillId="15" borderId="118" applyNumberFormat="0" applyBorder="0" applyAlignment="0" applyProtection="0"/>
    <xf numFmtId="0" fontId="76" fillId="39" borderId="119" applyNumberFormat="0" applyFont="0" applyAlignment="0" applyProtection="0"/>
    <xf numFmtId="10" fontId="37" fillId="37" borderId="130" applyNumberFormat="0" applyBorder="0" applyAlignment="0" applyProtection="0"/>
    <xf numFmtId="0" fontId="76" fillId="39" borderId="126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113" applyNumberFormat="0" applyBorder="0" applyAlignment="0" applyProtection="0"/>
    <xf numFmtId="0" fontId="76" fillId="39" borderId="94" applyNumberFormat="0" applyFont="0" applyAlignment="0" applyProtection="0"/>
    <xf numFmtId="0" fontId="63" fillId="0" borderId="0"/>
    <xf numFmtId="0" fontId="79" fillId="34" borderId="104" applyNumberForma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63" fillId="0" borderId="0"/>
    <xf numFmtId="0" fontId="79" fillId="34" borderId="104" applyNumberFormat="0" applyAlignment="0" applyProtection="0"/>
    <xf numFmtId="0" fontId="76" fillId="39" borderId="133" applyNumberFormat="0" applyFont="0" applyAlignment="0" applyProtection="0"/>
    <xf numFmtId="0" fontId="63" fillId="0" borderId="0"/>
    <xf numFmtId="0" fontId="76" fillId="39" borderId="119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63" fillId="0" borderId="0"/>
    <xf numFmtId="0" fontId="94" fillId="0" borderId="96" applyNumberFormat="0" applyFill="0" applyAlignment="0" applyProtection="0"/>
    <xf numFmtId="0" fontId="76" fillId="39" borderId="94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63" fillId="0" borderId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94" applyNumberFormat="0" applyFont="0" applyAlignment="0" applyProtection="0"/>
    <xf numFmtId="10" fontId="37" fillId="15" borderId="91" applyNumberFormat="0" applyBorder="0" applyAlignment="0" applyProtection="0"/>
    <xf numFmtId="10" fontId="37" fillId="15" borderId="118" applyNumberFormat="0" applyBorder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10" fontId="37" fillId="15" borderId="118" applyNumberFormat="0" applyBorder="0" applyAlignment="0" applyProtection="0"/>
    <xf numFmtId="0" fontId="76" fillId="39" borderId="100" applyNumberFormat="0" applyFont="0" applyAlignment="0" applyProtection="0"/>
    <xf numFmtId="0" fontId="76" fillId="39" borderId="94" applyNumberFormat="0" applyFont="0" applyAlignment="0" applyProtection="0"/>
    <xf numFmtId="10" fontId="37" fillId="15" borderId="91" applyNumberFormat="0" applyBorder="0" applyAlignment="0" applyProtection="0"/>
    <xf numFmtId="0" fontId="92" fillId="34" borderId="111" applyNumberFormat="0" applyAlignment="0" applyProtection="0"/>
    <xf numFmtId="0" fontId="76" fillId="39" borderId="100" applyNumberFormat="0" applyFont="0" applyAlignment="0" applyProtection="0"/>
    <xf numFmtId="10" fontId="37" fillId="15" borderId="97" applyNumberFormat="0" applyBorder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10" fontId="37" fillId="15" borderId="123" applyNumberFormat="0" applyBorder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19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123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6" fillId="0" borderId="0"/>
    <xf numFmtId="0" fontId="56" fillId="0" borderId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10" fontId="37" fillId="15" borderId="91" applyNumberFormat="0" applyBorder="0" applyAlignment="0" applyProtection="0"/>
    <xf numFmtId="0" fontId="56" fillId="0" borderId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10" fontId="37" fillId="37" borderId="103" applyNumberFormat="0" applyBorder="0" applyAlignment="0" applyProtection="0"/>
    <xf numFmtId="10" fontId="37" fillId="37" borderId="103" applyNumberFormat="0" applyBorder="0" applyAlignment="0" applyProtection="0"/>
    <xf numFmtId="0" fontId="76" fillId="39" borderId="133" applyNumberFormat="0" applyFont="0" applyAlignment="0" applyProtection="0"/>
    <xf numFmtId="0" fontId="76" fillId="39" borderId="94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0" fontId="56" fillId="0" borderId="0"/>
    <xf numFmtId="0" fontId="56" fillId="0" borderId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108" applyNumberFormat="0" applyBorder="0" applyAlignment="0" applyProtection="0"/>
    <xf numFmtId="0" fontId="76" fillId="39" borderId="105" applyNumberFormat="0" applyFont="0" applyAlignment="0" applyProtection="0"/>
    <xf numFmtId="0" fontId="56" fillId="0" borderId="0"/>
    <xf numFmtId="0" fontId="56" fillId="0" borderId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56" fillId="0" borderId="0"/>
    <xf numFmtId="0" fontId="56" fillId="0" borderId="0"/>
    <xf numFmtId="10" fontId="37" fillId="15" borderId="118" applyNumberFormat="0" applyBorder="0" applyAlignment="0" applyProtection="0"/>
    <xf numFmtId="0" fontId="76" fillId="39" borderId="94" applyNumberFormat="0" applyFont="0" applyAlignment="0" applyProtection="0"/>
    <xf numFmtId="0" fontId="87" fillId="21" borderId="93" applyNumberFormat="0" applyAlignment="0" applyProtection="0"/>
    <xf numFmtId="10" fontId="37" fillId="15" borderId="108" applyNumberFormat="0" applyBorder="0" applyAlignment="0" applyProtection="0"/>
    <xf numFmtId="0" fontId="76" fillId="39" borderId="105" applyNumberFormat="0" applyFont="0" applyAlignment="0" applyProtection="0"/>
    <xf numFmtId="0" fontId="56" fillId="0" borderId="0"/>
    <xf numFmtId="0" fontId="56" fillId="0" borderId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15" applyNumberFormat="0" applyFont="0" applyAlignment="0" applyProtection="0"/>
    <xf numFmtId="0" fontId="76" fillId="39" borderId="100" applyNumberFormat="0" applyFont="0" applyAlignment="0" applyProtection="0"/>
    <xf numFmtId="0" fontId="76" fillId="39" borderId="94" applyNumberFormat="0" applyFont="0" applyAlignment="0" applyProtection="0"/>
    <xf numFmtId="10" fontId="37" fillId="15" borderId="91" applyNumberFormat="0" applyBorder="0" applyAlignment="0" applyProtection="0"/>
    <xf numFmtId="0" fontId="56" fillId="0" borderId="0"/>
    <xf numFmtId="0" fontId="56" fillId="0" borderId="0"/>
    <xf numFmtId="0" fontId="76" fillId="39" borderId="94" applyNumberFormat="0" applyFont="0" applyAlignment="0" applyProtection="0"/>
    <xf numFmtId="0" fontId="76" fillId="39" borderId="126" applyNumberFormat="0" applyFont="0" applyAlignment="0" applyProtection="0"/>
    <xf numFmtId="0" fontId="56" fillId="0" borderId="0"/>
    <xf numFmtId="0" fontId="56" fillId="0" borderId="0"/>
    <xf numFmtId="0" fontId="94" fillId="0" borderId="90" applyNumberFormat="0" applyFill="0" applyAlignment="0" applyProtection="0"/>
    <xf numFmtId="0" fontId="56" fillId="0" borderId="0"/>
    <xf numFmtId="0" fontId="56" fillId="0" borderId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0" fontId="87" fillId="21" borderId="99" applyNumberForma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0" fontId="37" fillId="15" borderId="123" applyNumberFormat="0" applyBorder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118" applyNumberFormat="0" applyBorder="0" applyAlignment="0" applyProtection="0"/>
    <xf numFmtId="0" fontId="56" fillId="0" borderId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10" fontId="37" fillId="15" borderId="91" applyNumberFormat="0" applyBorder="0" applyAlignment="0" applyProtection="0"/>
    <xf numFmtId="0" fontId="56" fillId="0" borderId="0"/>
    <xf numFmtId="0" fontId="56" fillId="0" borderId="0"/>
    <xf numFmtId="10" fontId="37" fillId="15" borderId="130" applyNumberFormat="0" applyBorder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56" fillId="0" borderId="0"/>
    <xf numFmtId="0" fontId="92" fillId="34" borderId="106" applyNumberFormat="0" applyAlignment="0" applyProtection="0"/>
    <xf numFmtId="0" fontId="79" fillId="34" borderId="109" applyNumberForma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87" fillId="21" borderId="132" applyNumberForma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10" fontId="37" fillId="15" borderId="130" applyNumberFormat="0" applyBorder="0" applyAlignment="0" applyProtection="0"/>
    <xf numFmtId="10" fontId="37" fillId="15" borderId="103" applyNumberFormat="0" applyBorder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0" fontId="76" fillId="39" borderId="105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0" fontId="37" fillId="15" borderId="97" applyNumberFormat="0" applyBorder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0" fontId="94" fillId="0" borderId="102" applyNumberFormat="0" applyFill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26" applyNumberFormat="0" applyFont="0" applyAlignment="0" applyProtection="0"/>
    <xf numFmtId="0" fontId="76" fillId="39" borderId="94" applyNumberFormat="0" applyFont="0" applyAlignment="0" applyProtection="0"/>
    <xf numFmtId="0" fontId="87" fillId="21" borderId="114" applyNumberForma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10" fontId="37" fillId="15" borderId="113" applyNumberFormat="0" applyBorder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0" fontId="76" fillId="39" borderId="100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63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76" fillId="39" borderId="94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56" fillId="0" borderId="0"/>
    <xf numFmtId="0" fontId="56" fillId="0" borderId="0"/>
    <xf numFmtId="0" fontId="92" fillId="34" borderId="106" applyNumberFormat="0" applyAlignment="0" applyProtection="0"/>
    <xf numFmtId="0" fontId="94" fillId="0" borderId="96" applyNumberFormat="0" applyFill="0" applyAlignment="0" applyProtection="0"/>
    <xf numFmtId="0" fontId="76" fillId="39" borderId="133" applyNumberFormat="0" applyFont="0" applyAlignment="0" applyProtection="0"/>
    <xf numFmtId="10" fontId="37" fillId="15" borderId="108" applyNumberFormat="0" applyBorder="0" applyAlignment="0" applyProtection="0"/>
    <xf numFmtId="0" fontId="76" fillId="39" borderId="119" applyNumberFormat="0" applyFont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15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92" fillId="34" borderId="78" applyNumberForma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05" applyNumberFormat="0" applyFont="0" applyAlignment="0" applyProtection="0"/>
    <xf numFmtId="0" fontId="94" fillId="0" borderId="79" applyNumberFormat="0" applyFill="0" applyAlignment="0" applyProtection="0"/>
    <xf numFmtId="0" fontId="76" fillId="39" borderId="126" applyNumberFormat="0" applyFont="0" applyAlignment="0" applyProtection="0"/>
    <xf numFmtId="10" fontId="37" fillId="15" borderId="86" applyNumberFormat="0" applyBorder="0" applyAlignment="0" applyProtection="0"/>
    <xf numFmtId="0" fontId="76" fillId="39" borderId="100" applyNumberFormat="0" applyFont="0" applyAlignment="0" applyProtection="0"/>
    <xf numFmtId="0" fontId="25" fillId="0" borderId="0"/>
    <xf numFmtId="0" fontId="76" fillId="39" borderId="110" applyNumberFormat="0" applyFont="0" applyAlignment="0" applyProtection="0"/>
    <xf numFmtId="0" fontId="57" fillId="0" borderId="0"/>
    <xf numFmtId="0" fontId="25" fillId="0" borderId="0"/>
    <xf numFmtId="0" fontId="25" fillId="0" borderId="0"/>
    <xf numFmtId="0" fontId="25" fillId="0" borderId="0"/>
    <xf numFmtId="0" fontId="76" fillId="39" borderId="105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0" fontId="37" fillId="15" borderId="71" applyNumberFormat="0" applyBorder="0" applyAlignment="0" applyProtection="0"/>
    <xf numFmtId="0" fontId="76" fillId="39" borderId="77" applyNumberFormat="0" applyFont="0" applyAlignment="0" applyProtection="0"/>
    <xf numFmtId="10" fontId="37" fillId="37" borderId="71" applyNumberFormat="0" applyBorder="0" applyAlignment="0" applyProtection="0"/>
    <xf numFmtId="0" fontId="87" fillId="21" borderId="76" applyNumberFormat="0" applyAlignment="0" applyProtection="0"/>
    <xf numFmtId="10" fontId="37" fillId="15" borderId="71" applyNumberFormat="0" applyBorder="0" applyAlignment="0" applyProtection="0"/>
    <xf numFmtId="0" fontId="76" fillId="39" borderId="77" applyNumberFormat="0" applyFont="0" applyAlignment="0" applyProtection="0"/>
    <xf numFmtId="0" fontId="79" fillId="34" borderId="76" applyNumberFormat="0" applyAlignment="0" applyProtection="0"/>
    <xf numFmtId="10" fontId="37" fillId="15" borderId="71" applyNumberFormat="0" applyBorder="0" applyAlignment="0" applyProtection="0"/>
    <xf numFmtId="0" fontId="79" fillId="34" borderId="76" applyNumberFormat="0" applyAlignment="0" applyProtection="0"/>
    <xf numFmtId="10" fontId="37" fillId="37" borderId="71" applyNumberFormat="0" applyBorder="0" applyAlignment="0" applyProtection="0"/>
    <xf numFmtId="10" fontId="37" fillId="15" borderId="71" applyNumberFormat="0" applyBorder="0" applyAlignment="0" applyProtection="0"/>
    <xf numFmtId="10" fontId="37" fillId="15" borderId="71" applyNumberFormat="0" applyBorder="0" applyAlignment="0" applyProtection="0"/>
    <xf numFmtId="10" fontId="37" fillId="15" borderId="71" applyNumberFormat="0" applyBorder="0" applyAlignment="0" applyProtection="0"/>
    <xf numFmtId="10" fontId="37" fillId="15" borderId="71" applyNumberFormat="0" applyBorder="0" applyAlignment="0" applyProtection="0"/>
    <xf numFmtId="0" fontId="87" fillId="21" borderId="76" applyNumberForma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92" fillId="34" borderId="78" applyNumberForma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76" fillId="39" borderId="77" applyNumberFormat="0" applyFont="0" applyAlignment="0" applyProtection="0"/>
    <xf numFmtId="0" fontId="92" fillId="34" borderId="78" applyNumberFormat="0" applyAlignment="0" applyProtection="0"/>
    <xf numFmtId="0" fontId="94" fillId="0" borderId="79" applyNumberFormat="0" applyFill="0" applyAlignment="0" applyProtection="0"/>
    <xf numFmtId="0" fontId="76" fillId="39" borderId="77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6" fillId="39" borderId="126" applyNumberFormat="0" applyFont="0" applyAlignment="0" applyProtection="0"/>
    <xf numFmtId="10" fontId="37" fillId="15" borderId="118" applyNumberFormat="0" applyBorder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10" fontId="37" fillId="15" borderId="130" applyNumberFormat="0" applyBorder="0" applyAlignment="0" applyProtection="0"/>
    <xf numFmtId="0" fontId="76" fillId="39" borderId="100" applyNumberFormat="0" applyFont="0" applyAlignment="0" applyProtection="0"/>
    <xf numFmtId="10" fontId="37" fillId="15" borderId="97" applyNumberFormat="0" applyBorder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94" fillId="0" borderId="135" applyNumberFormat="0" applyFill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88" applyNumberFormat="0" applyFont="0" applyAlignment="0" applyProtection="0"/>
    <xf numFmtId="0" fontId="94" fillId="0" borderId="90" applyNumberFormat="0" applyFill="0" applyAlignment="0" applyProtection="0"/>
    <xf numFmtId="0" fontId="92" fillId="34" borderId="89" applyNumberForma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92" fillId="34" borderId="89" applyNumberForma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87" fillId="21" borderId="87" applyNumberFormat="0" applyAlignment="0" applyProtection="0"/>
    <xf numFmtId="10" fontId="37" fillId="15" borderId="86" applyNumberFormat="0" applyBorder="0" applyAlignment="0" applyProtection="0"/>
    <xf numFmtId="10" fontId="37" fillId="15" borderId="86" applyNumberFormat="0" applyBorder="0" applyAlignment="0" applyProtection="0"/>
    <xf numFmtId="10" fontId="37" fillId="15" borderId="86" applyNumberFormat="0" applyBorder="0" applyAlignment="0" applyProtection="0"/>
    <xf numFmtId="10" fontId="37" fillId="15" borderId="86" applyNumberFormat="0" applyBorder="0" applyAlignment="0" applyProtection="0"/>
    <xf numFmtId="10" fontId="37" fillId="37" borderId="86" applyNumberFormat="0" applyBorder="0" applyAlignment="0" applyProtection="0"/>
    <xf numFmtId="0" fontId="79" fillId="34" borderId="87" applyNumberFormat="0" applyAlignment="0" applyProtection="0"/>
    <xf numFmtId="10" fontId="37" fillId="15" borderId="86" applyNumberFormat="0" applyBorder="0" applyAlignment="0" applyProtection="0"/>
    <xf numFmtId="0" fontId="79" fillId="34" borderId="87" applyNumberFormat="0" applyAlignment="0" applyProtection="0"/>
    <xf numFmtId="0" fontId="76" fillId="39" borderId="88" applyNumberFormat="0" applyFont="0" applyAlignment="0" applyProtection="0"/>
    <xf numFmtId="10" fontId="37" fillId="15" borderId="86" applyNumberFormat="0" applyBorder="0" applyAlignment="0" applyProtection="0"/>
    <xf numFmtId="0" fontId="87" fillId="21" borderId="87" applyNumberFormat="0" applyAlignment="0" applyProtection="0"/>
    <xf numFmtId="10" fontId="37" fillId="37" borderId="86" applyNumberFormat="0" applyBorder="0" applyAlignment="0" applyProtection="0"/>
    <xf numFmtId="0" fontId="76" fillId="39" borderId="88" applyNumberFormat="0" applyFont="0" applyAlignment="0" applyProtection="0"/>
    <xf numFmtId="10" fontId="37" fillId="15" borderId="86" applyNumberFormat="0" applyBorder="0" applyAlignment="0" applyProtection="0"/>
    <xf numFmtId="0" fontId="76" fillId="39" borderId="115" applyNumberFormat="0" applyFont="0" applyAlignment="0" applyProtection="0"/>
    <xf numFmtId="0" fontId="94" fillId="0" borderId="90" applyNumberFormat="0" applyFill="0" applyAlignment="0" applyProtection="0"/>
    <xf numFmtId="0" fontId="76" fillId="39" borderId="119" applyNumberFormat="0" applyFont="0" applyAlignment="0" applyProtection="0"/>
    <xf numFmtId="0" fontId="92" fillId="34" borderId="89" applyNumberForma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88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10" fontId="37" fillId="15" borderId="103" applyNumberFormat="0" applyBorder="0" applyAlignment="0" applyProtection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0" fontId="79" fillId="34" borderId="132" applyNumberForma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0" fontId="79" fillId="34" borderId="82" applyNumberFormat="0" applyAlignment="0" applyProtection="0"/>
    <xf numFmtId="0" fontId="94" fillId="0" borderId="121" applyNumberFormat="0" applyFill="0" applyAlignment="0" applyProtection="0"/>
    <xf numFmtId="0" fontId="76" fillId="39" borderId="133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10" fontId="37" fillId="15" borderId="123" applyNumberFormat="0" applyBorder="0" applyAlignment="0" applyProtection="0"/>
    <xf numFmtId="0" fontId="76" fillId="39" borderId="115" applyNumberFormat="0" applyFont="0" applyAlignment="0" applyProtection="0"/>
    <xf numFmtId="10" fontId="37" fillId="37" borderId="103" applyNumberFormat="0" applyBorder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87" fillId="21" borderId="132" applyNumberFormat="0" applyAlignment="0" applyProtection="0"/>
    <xf numFmtId="0" fontId="79" fillId="34" borderId="114" applyNumberForma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94" fillId="0" borderId="107" applyNumberFormat="0" applyFill="0" applyAlignment="0" applyProtection="0"/>
    <xf numFmtId="0" fontId="92" fillId="34" borderId="127" applyNumberFormat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10" fontId="37" fillId="15" borderId="108" applyNumberFormat="0" applyBorder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10" fontId="37" fillId="15" borderId="118" applyNumberFormat="0" applyBorder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10" fontId="37" fillId="15" borderId="123" applyNumberFormat="0" applyBorder="0" applyAlignment="0" applyProtection="0"/>
    <xf numFmtId="0" fontId="76" fillId="39" borderId="115" applyNumberFormat="0" applyFont="0" applyAlignment="0" applyProtection="0"/>
    <xf numFmtId="0" fontId="87" fillId="21" borderId="104" applyNumberForma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10" fontId="37" fillId="37" borderId="80" applyNumberFormat="0" applyBorder="0" applyAlignment="0" applyProtection="0"/>
    <xf numFmtId="10" fontId="37" fillId="15" borderId="80" applyNumberFormat="0" applyBorder="0" applyAlignment="0" applyProtection="0"/>
    <xf numFmtId="10" fontId="37" fillId="15" borderId="80" applyNumberFormat="0" applyBorder="0" applyAlignment="0" applyProtection="0"/>
    <xf numFmtId="10" fontId="37" fillId="15" borderId="80" applyNumberFormat="0" applyBorder="0" applyAlignment="0" applyProtection="0"/>
    <xf numFmtId="10" fontId="37" fillId="15" borderId="80" applyNumberFormat="0" applyBorder="0" applyAlignment="0" applyProtection="0"/>
    <xf numFmtId="0" fontId="87" fillId="21" borderId="82" applyNumberFormat="0" applyAlignment="0" applyProtection="0"/>
    <xf numFmtId="10" fontId="37" fillId="15" borderId="86" applyNumberFormat="0" applyBorder="0" applyAlignment="0" applyProtection="0"/>
    <xf numFmtId="0" fontId="87" fillId="21" borderId="87" applyNumberFormat="0" applyAlignment="0" applyProtection="0"/>
    <xf numFmtId="10" fontId="37" fillId="15" borderId="86" applyNumberFormat="0" applyBorder="0" applyAlignment="0" applyProtection="0"/>
    <xf numFmtId="10" fontId="37" fillId="15" borderId="86" applyNumberFormat="0" applyBorder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10" fontId="37" fillId="15" borderId="113" applyNumberFormat="0" applyBorder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10" fontId="37" fillId="37" borderId="118" applyNumberFormat="0" applyBorder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10" fontId="37" fillId="15" borderId="130" applyNumberFormat="0" applyBorder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00" applyNumberFormat="0" applyFont="0" applyAlignment="0" applyProtection="0"/>
    <xf numFmtId="0" fontId="87" fillId="21" borderId="99" applyNumberForma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92" fillId="34" borderId="111" applyNumberFormat="0" applyAlignment="0" applyProtection="0"/>
    <xf numFmtId="0" fontId="76" fillId="39" borderId="110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92" fillId="34" borderId="120" applyNumberFormat="0" applyAlignment="0" applyProtection="0"/>
    <xf numFmtId="0" fontId="76" fillId="39" borderId="115" applyNumberFormat="0" applyFont="0" applyAlignment="0" applyProtection="0"/>
    <xf numFmtId="10" fontId="37" fillId="37" borderId="113" applyNumberFormat="0" applyBorder="0" applyAlignment="0" applyProtection="0"/>
    <xf numFmtId="0" fontId="76" fillId="39" borderId="115" applyNumberFormat="0" applyFont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10" fontId="37" fillId="15" borderId="97" applyNumberFormat="0" applyBorder="0" applyAlignment="0" applyProtection="0"/>
    <xf numFmtId="0" fontId="92" fillId="34" borderId="101" applyNumberForma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10" fontId="37" fillId="15" borderId="113" applyNumberFormat="0" applyBorder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10" fontId="37" fillId="15" borderId="97" applyNumberFormat="0" applyBorder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94" fillId="0" borderId="121" applyNumberFormat="0" applyFill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92" fillId="34" borderId="116" applyNumberForma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94" fillId="0" borderId="112" applyNumberFormat="0" applyFill="0" applyAlignment="0" applyProtection="0"/>
    <xf numFmtId="0" fontId="76" fillId="39" borderId="126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10" fontId="37" fillId="37" borderId="97" applyNumberFormat="0" applyBorder="0" applyAlignment="0" applyProtection="0"/>
    <xf numFmtId="0" fontId="79" fillId="34" borderId="132" applyNumberForma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10" fontId="37" fillId="37" borderId="130" applyNumberFormat="0" applyBorder="0" applyAlignment="0" applyProtection="0"/>
    <xf numFmtId="0" fontId="94" fillId="0" borderId="117" applyNumberFormat="0" applyFill="0" applyAlignment="0" applyProtection="0"/>
    <xf numFmtId="0" fontId="76" fillId="39" borderId="119" applyNumberFormat="0" applyFont="0" applyAlignment="0" applyProtection="0"/>
    <xf numFmtId="0" fontId="76" fillId="39" borderId="100" applyNumberFormat="0" applyFont="0" applyAlignment="0" applyProtection="0"/>
    <xf numFmtId="0" fontId="87" fillId="21" borderId="99" applyNumberForma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9" fillId="34" borderId="109" applyNumberForma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0" fontId="87" fillId="21" borderId="132" applyNumberForma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0" fontId="79" fillId="34" borderId="99" applyNumberFormat="0" applyAlignment="0" applyProtection="0"/>
    <xf numFmtId="0" fontId="76" fillId="39" borderId="100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9" fillId="34" borderId="114" applyNumberFormat="0" applyAlignment="0" applyProtection="0"/>
    <xf numFmtId="0" fontId="94" fillId="0" borderId="107" applyNumberFormat="0" applyFill="0" applyAlignment="0" applyProtection="0"/>
    <xf numFmtId="0" fontId="76" fillId="39" borderId="119" applyNumberFormat="0" applyFont="0" applyAlignment="0" applyProtection="0"/>
    <xf numFmtId="10" fontId="37" fillId="15" borderId="108" applyNumberFormat="0" applyBorder="0" applyAlignment="0" applyProtection="0"/>
    <xf numFmtId="0" fontId="76" fillId="39" borderId="119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10" fontId="37" fillId="15" borderId="91" applyNumberFormat="0" applyBorder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10" fontId="37" fillId="37" borderId="97" applyNumberFormat="0" applyBorder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9" fillId="34" borderId="99" applyNumberFormat="0" applyAlignment="0" applyProtection="0"/>
    <xf numFmtId="0" fontId="76" fillId="39" borderId="110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94" fillId="0" borderId="112" applyNumberFormat="0" applyFill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87" fillId="21" borderId="109" applyNumberFormat="0" applyAlignment="0" applyProtection="0"/>
    <xf numFmtId="10" fontId="37" fillId="37" borderId="108" applyNumberFormat="0" applyBorder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94" fillId="0" borderId="102" applyNumberFormat="0" applyFill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10" fontId="37" fillId="15" borderId="130" applyNumberFormat="0" applyBorder="0" applyAlignment="0" applyProtection="0"/>
    <xf numFmtId="10" fontId="37" fillId="15" borderId="130" applyNumberFormat="0" applyBorder="0" applyAlignment="0" applyProtection="0"/>
    <xf numFmtId="10" fontId="37" fillId="15" borderId="103" applyNumberFormat="0" applyBorder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9" fillId="34" borderId="93" applyNumberFormat="0" applyAlignment="0" applyProtection="0"/>
    <xf numFmtId="0" fontId="76" fillId="39" borderId="100" applyNumberFormat="0" applyFont="0" applyAlignment="0" applyProtection="0"/>
    <xf numFmtId="0" fontId="76" fillId="39" borderId="119" applyNumberFormat="0" applyFont="0" applyAlignment="0" applyProtection="0"/>
    <xf numFmtId="0" fontId="76" fillId="39" borderId="105" applyNumberFormat="0" applyFont="0" applyAlignment="0" applyProtection="0"/>
    <xf numFmtId="0" fontId="87" fillId="21" borderId="114" applyNumberFormat="0" applyAlignment="0" applyProtection="0"/>
    <xf numFmtId="0" fontId="76" fillId="39" borderId="115" applyNumberFormat="0" applyFont="0" applyAlignment="0" applyProtection="0"/>
    <xf numFmtId="0" fontId="87" fillId="21" borderId="104" applyNumberFormat="0" applyAlignment="0" applyProtection="0"/>
    <xf numFmtId="0" fontId="76" fillId="39" borderId="105" applyNumberFormat="0" applyFont="0" applyAlignment="0" applyProtection="0"/>
    <xf numFmtId="0" fontId="92" fillId="34" borderId="101" applyNumberFormat="0" applyAlignment="0" applyProtection="0"/>
    <xf numFmtId="10" fontId="37" fillId="15" borderId="97" applyNumberFormat="0" applyBorder="0" applyAlignment="0" applyProtection="0"/>
    <xf numFmtId="0" fontId="76" fillId="39" borderId="100" applyNumberFormat="0" applyFont="0" applyAlignment="0" applyProtection="0"/>
    <xf numFmtId="10" fontId="37" fillId="15" borderId="123" applyNumberFormat="0" applyBorder="0" applyAlignment="0" applyProtection="0"/>
    <xf numFmtId="0" fontId="76" fillId="39" borderId="110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92" fillId="34" borderId="84" applyNumberForma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94" fillId="0" borderId="85" applyNumberFormat="0" applyFill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10" fontId="37" fillId="15" borderId="80" applyNumberFormat="0" applyBorder="0" applyAlignment="0" applyProtection="0"/>
    <xf numFmtId="0" fontId="76" fillId="39" borderId="83" applyNumberFormat="0" applyFont="0" applyAlignment="0" applyProtection="0"/>
    <xf numFmtId="10" fontId="37" fillId="37" borderId="80" applyNumberFormat="0" applyBorder="0" applyAlignment="0" applyProtection="0"/>
    <xf numFmtId="0" fontId="87" fillId="21" borderId="82" applyNumberFormat="0" applyAlignment="0" applyProtection="0"/>
    <xf numFmtId="10" fontId="37" fillId="15" borderId="80" applyNumberFormat="0" applyBorder="0" applyAlignment="0" applyProtection="0"/>
    <xf numFmtId="0" fontId="76" fillId="39" borderId="83" applyNumberFormat="0" applyFont="0" applyAlignment="0" applyProtection="0"/>
    <xf numFmtId="0" fontId="79" fillId="34" borderId="82" applyNumberFormat="0" applyAlignment="0" applyProtection="0"/>
    <xf numFmtId="10" fontId="37" fillId="15" borderId="80" applyNumberFormat="0" applyBorder="0" applyAlignment="0" applyProtection="0"/>
    <xf numFmtId="0" fontId="79" fillId="34" borderId="82" applyNumberFormat="0" applyAlignment="0" applyProtection="0"/>
    <xf numFmtId="10" fontId="37" fillId="37" borderId="80" applyNumberFormat="0" applyBorder="0" applyAlignment="0" applyProtection="0"/>
    <xf numFmtId="10" fontId="37" fillId="15" borderId="80" applyNumberFormat="0" applyBorder="0" applyAlignment="0" applyProtection="0"/>
    <xf numFmtId="10" fontId="37" fillId="15" borderId="80" applyNumberFormat="0" applyBorder="0" applyAlignment="0" applyProtection="0"/>
    <xf numFmtId="10" fontId="37" fillId="15" borderId="80" applyNumberFormat="0" applyBorder="0" applyAlignment="0" applyProtection="0"/>
    <xf numFmtId="10" fontId="37" fillId="15" borderId="80" applyNumberFormat="0" applyBorder="0" applyAlignment="0" applyProtection="0"/>
    <xf numFmtId="0" fontId="87" fillId="21" borderId="82" applyNumberForma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92" fillId="34" borderId="84" applyNumberForma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76" fillId="39" borderId="83" applyNumberFormat="0" applyFont="0" applyAlignment="0" applyProtection="0"/>
    <xf numFmtId="0" fontId="92" fillId="34" borderId="84" applyNumberFormat="0" applyAlignment="0" applyProtection="0"/>
    <xf numFmtId="0" fontId="94" fillId="0" borderId="85" applyNumberFormat="0" applyFill="0" applyAlignment="0" applyProtection="0"/>
    <xf numFmtId="0" fontId="76" fillId="39" borderId="83" applyNumberFormat="0" applyFont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94" applyNumberFormat="0" applyFont="0" applyAlignment="0" applyProtection="0"/>
    <xf numFmtId="0" fontId="76" fillId="39" borderId="119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10" fontId="37" fillId="15" borderId="118" applyNumberFormat="0" applyBorder="0" applyAlignment="0" applyProtection="0"/>
    <xf numFmtId="0" fontId="76" fillId="39" borderId="115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10" fontId="37" fillId="15" borderId="113" applyNumberFormat="0" applyBorder="0" applyAlignment="0" applyProtection="0"/>
    <xf numFmtId="10" fontId="37" fillId="15" borderId="103" applyNumberFormat="0" applyBorder="0" applyAlignment="0" applyProtection="0"/>
    <xf numFmtId="0" fontId="87" fillId="21" borderId="114" applyNumberForma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94" applyNumberFormat="0" applyFont="0" applyAlignment="0" applyProtection="0"/>
    <xf numFmtId="10" fontId="37" fillId="37" borderId="91" applyNumberFormat="0" applyBorder="0" applyAlignment="0" applyProtection="0"/>
    <xf numFmtId="0" fontId="76" fillId="39" borderId="94" applyNumberFormat="0" applyFont="0" applyAlignment="0" applyProtection="0"/>
    <xf numFmtId="0" fontId="76" fillId="39" borderId="133" applyNumberFormat="0" applyFont="0" applyAlignment="0" applyProtection="0"/>
    <xf numFmtId="0" fontId="76" fillId="39" borderId="100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10" fontId="37" fillId="15" borderId="123" applyNumberFormat="0" applyBorder="0" applyAlignment="0" applyProtection="0"/>
    <xf numFmtId="0" fontId="79" fillId="34" borderId="125" applyNumberForma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10" fontId="37" fillId="15" borderId="91" applyNumberFormat="0" applyBorder="0" applyAlignment="0" applyProtection="0"/>
    <xf numFmtId="0" fontId="76" fillId="39" borderId="94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10" fontId="37" fillId="15" borderId="118" applyNumberFormat="0" applyBorder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05" applyNumberFormat="0" applyFont="0" applyAlignment="0" applyProtection="0"/>
    <xf numFmtId="0" fontId="79" fillId="34" borderId="132" applyNumberFormat="0" applyAlignment="0" applyProtection="0"/>
    <xf numFmtId="0" fontId="76" fillId="39" borderId="105" applyNumberFormat="0" applyFont="0" applyAlignment="0" applyProtection="0"/>
    <xf numFmtId="0" fontId="94" fillId="0" borderId="135" applyNumberFormat="0" applyFill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76" fillId="39" borderId="115" applyNumberFormat="0" applyFon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0" fontId="76" fillId="39" borderId="100" applyNumberFormat="0" applyFont="0" applyAlignment="0" applyProtection="0"/>
    <xf numFmtId="10" fontId="37" fillId="15" borderId="97" applyNumberFormat="0" applyBorder="0" applyAlignment="0" applyProtection="0"/>
    <xf numFmtId="0" fontId="94" fillId="0" borderId="117" applyNumberFormat="0" applyFill="0" applyAlignment="0" applyProtection="0"/>
    <xf numFmtId="0" fontId="76" fillId="39" borderId="94" applyNumberFormat="0" applyFont="0" applyAlignment="0" applyProtection="0"/>
    <xf numFmtId="0" fontId="76" fillId="39" borderId="94" applyNumberFormat="0" applyFont="0" applyAlignment="0" applyProtection="0"/>
    <xf numFmtId="0" fontId="87" fillId="21" borderId="109" applyNumberFormat="0" applyAlignment="0" applyProtection="0"/>
    <xf numFmtId="0" fontId="76" fillId="39" borderId="110" applyNumberFormat="0" applyFont="0" applyAlignment="0" applyProtection="0"/>
    <xf numFmtId="0" fontId="76" fillId="39" borderId="105" applyNumberFormat="0" applyFont="0" applyAlignment="0" applyProtection="0"/>
    <xf numFmtId="10" fontId="37" fillId="37" borderId="91" applyNumberFormat="0" applyBorder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94" applyNumberFormat="0" applyFont="0" applyAlignment="0" applyProtection="0"/>
    <xf numFmtId="0" fontId="87" fillId="21" borderId="93" applyNumberFormat="0" applyAlignment="0" applyProtection="0"/>
    <xf numFmtId="0" fontId="76" fillId="39" borderId="94" applyNumberFormat="0" applyFont="0" applyAlignment="0" applyProtection="0"/>
    <xf numFmtId="0" fontId="76" fillId="39" borderId="110" applyNumberFormat="0" applyFont="0" applyAlignment="0" applyProtection="0"/>
    <xf numFmtId="0" fontId="87" fillId="21" borderId="109" applyNumberFormat="0" applyAlignment="0" applyProtection="0"/>
    <xf numFmtId="0" fontId="79" fillId="34" borderId="87" applyNumberForma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10" fontId="37" fillId="15" borderId="91" applyNumberFormat="0" applyBorder="0" applyAlignment="0" applyProtection="0"/>
    <xf numFmtId="0" fontId="76" fillId="39" borderId="94" applyNumberFormat="0" applyFont="0" applyAlignment="0" applyProtection="0"/>
    <xf numFmtId="10" fontId="37" fillId="15" borderId="103" applyNumberFormat="0" applyBorder="0" applyAlignment="0" applyProtection="0"/>
    <xf numFmtId="0" fontId="76" fillId="39" borderId="133" applyNumberFormat="0" applyFont="0" applyAlignment="0" applyProtection="0"/>
    <xf numFmtId="10" fontId="37" fillId="15" borderId="97" applyNumberFormat="0" applyBorder="0" applyAlignment="0" applyProtection="0"/>
    <xf numFmtId="0" fontId="76" fillId="39" borderId="100" applyNumberFormat="0" applyFont="0" applyAlignment="0" applyProtection="0"/>
    <xf numFmtId="10" fontId="37" fillId="15" borderId="130" applyNumberFormat="0" applyBorder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05" applyNumberFormat="0" applyFont="0" applyAlignment="0" applyProtection="0"/>
    <xf numFmtId="0" fontId="76" fillId="39" borderId="115" applyNumberFormat="0" applyFont="0" applyAlignment="0" applyProtection="0"/>
    <xf numFmtId="10" fontId="37" fillId="15" borderId="123" applyNumberFormat="0" applyBorder="0" applyAlignment="0" applyProtection="0"/>
    <xf numFmtId="10" fontId="37" fillId="15" borderId="113" applyNumberFormat="0" applyBorder="0" applyAlignment="0" applyProtection="0"/>
    <xf numFmtId="10" fontId="37" fillId="15" borderId="113" applyNumberFormat="0" applyBorder="0" applyAlignment="0" applyProtection="0"/>
    <xf numFmtId="0" fontId="76" fillId="39" borderId="126" applyNumberFormat="0" applyFont="0" applyAlignment="0" applyProtection="0"/>
    <xf numFmtId="0" fontId="76" fillId="39" borderId="100" applyNumberFormat="0" applyFont="0" applyAlignment="0" applyProtection="0"/>
    <xf numFmtId="0" fontId="76" fillId="39" borderId="100" applyNumberFormat="0" applyFont="0" applyAlignment="0" applyProtection="0"/>
    <xf numFmtId="0" fontId="92" fillId="34" borderId="101" applyNumberFormat="0" applyAlignment="0" applyProtection="0"/>
    <xf numFmtId="0" fontId="76" fillId="39" borderId="105" applyNumberFormat="0" applyFont="0" applyAlignment="0" applyProtection="0"/>
    <xf numFmtId="0" fontId="76" fillId="39" borderId="133" applyNumberFormat="0" applyFont="0" applyAlignment="0" applyProtection="0"/>
    <xf numFmtId="10" fontId="37" fillId="37" borderId="113" applyNumberFormat="0" applyBorder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10" fontId="37" fillId="15" borderId="103" applyNumberFormat="0" applyBorder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92" fillId="34" borderId="120" applyNumberFormat="0" applyAlignment="0" applyProtection="0"/>
    <xf numFmtId="10" fontId="37" fillId="37" borderId="123" applyNumberFormat="0" applyBorder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94" fillId="0" borderId="112" applyNumberFormat="0" applyFill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19" applyNumberFormat="0" applyFont="0" applyAlignment="0" applyProtection="0"/>
    <xf numFmtId="0" fontId="76" fillId="39" borderId="115" applyNumberFormat="0" applyFont="0" applyAlignment="0" applyProtection="0"/>
    <xf numFmtId="10" fontId="37" fillId="15" borderId="118" applyNumberFormat="0" applyBorder="0" applyAlignment="0" applyProtection="0"/>
    <xf numFmtId="0" fontId="76" fillId="39" borderId="105" applyNumberFormat="0" applyFont="0" applyAlignment="0" applyProtection="0"/>
    <xf numFmtId="0" fontId="76" fillId="39" borderId="105" applyNumberFormat="0" applyFont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10" fontId="37" fillId="15" borderId="130" applyNumberFormat="0" applyBorder="0" applyAlignment="0" applyProtection="0"/>
    <xf numFmtId="0" fontId="76" fillId="39" borderId="119" applyNumberFormat="0" applyFont="0" applyAlignment="0" applyProtection="0"/>
    <xf numFmtId="0" fontId="79" fillId="34" borderId="99" applyNumberFormat="0" applyAlignment="0" applyProtection="0"/>
    <xf numFmtId="0" fontId="76" fillId="39" borderId="105" applyNumberFormat="0" applyFont="0" applyAlignment="0" applyProtection="0"/>
    <xf numFmtId="10" fontId="37" fillId="15" borderId="103" applyNumberFormat="0" applyBorder="0" applyAlignment="0" applyProtection="0"/>
    <xf numFmtId="0" fontId="92" fillId="34" borderId="106" applyNumberFormat="0" applyAlignment="0" applyProtection="0"/>
    <xf numFmtId="0" fontId="76" fillId="39" borderId="115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0" fontId="94" fillId="0" borderId="117" applyNumberFormat="0" applyFill="0" applyAlignment="0" applyProtection="0"/>
    <xf numFmtId="0" fontId="76" fillId="39" borderId="119" applyNumberFormat="0" applyFont="0" applyAlignment="0" applyProtection="0"/>
    <xf numFmtId="10" fontId="37" fillId="15" borderId="130" applyNumberFormat="0" applyBorder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10" applyNumberFormat="0" applyFont="0" applyAlignment="0" applyProtection="0"/>
    <xf numFmtId="0" fontId="76" fillId="39" borderId="110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9" fillId="34" borderId="104" applyNumberFormat="0" applyAlignment="0" applyProtection="0"/>
    <xf numFmtId="0" fontId="76" fillId="39" borderId="119" applyNumberFormat="0" applyFont="0" applyAlignment="0" applyProtection="0"/>
    <xf numFmtId="0" fontId="76" fillId="39" borderId="110" applyNumberFormat="0" applyFont="0" applyAlignment="0" applyProtection="0"/>
    <xf numFmtId="10" fontId="37" fillId="15" borderId="108" applyNumberFormat="0" applyBorder="0" applyAlignment="0" applyProtection="0"/>
    <xf numFmtId="0" fontId="92" fillId="34" borderId="111" applyNumberFormat="0" applyAlignment="0" applyProtection="0"/>
    <xf numFmtId="0" fontId="76" fillId="39" borderId="119" applyNumberFormat="0" applyFont="0" applyAlignment="0" applyProtection="0"/>
    <xf numFmtId="0" fontId="94" fillId="0" borderId="128" applyNumberFormat="0" applyFill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94" fillId="0" borderId="128" applyNumberFormat="0" applyFill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15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115" applyNumberFormat="0" applyFon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0" fontId="79" fillId="34" borderId="109" applyNumberFormat="0" applyAlignment="0" applyProtection="0"/>
    <xf numFmtId="0" fontId="76" fillId="39" borderId="133" applyNumberFormat="0" applyFont="0" applyAlignment="0" applyProtection="0"/>
    <xf numFmtId="0" fontId="76" fillId="39" borderId="115" applyNumberFormat="0" applyFont="0" applyAlignment="0" applyProtection="0"/>
    <xf numFmtId="10" fontId="37" fillId="15" borderId="113" applyNumberFormat="0" applyBorder="0" applyAlignment="0" applyProtection="0"/>
    <xf numFmtId="0" fontId="92" fillId="34" borderId="116" applyNumberFormat="0" applyAlignment="0" applyProtection="0"/>
    <xf numFmtId="0" fontId="76" fillId="39" borderId="126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10" fontId="37" fillId="15" borderId="123" applyNumberFormat="0" applyBorder="0" applyAlignment="0" applyProtection="0"/>
    <xf numFmtId="0" fontId="87" fillId="21" borderId="125" applyNumberFormat="0" applyAlignment="0" applyProtection="0"/>
    <xf numFmtId="10" fontId="37" fillId="37" borderId="118" applyNumberFormat="0" applyBorder="0" applyAlignment="0" applyProtection="0"/>
    <xf numFmtId="0" fontId="76" fillId="39" borderId="119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9" fillId="34" borderId="114" applyNumberFormat="0" applyAlignment="0" applyProtection="0"/>
    <xf numFmtId="0" fontId="76" fillId="39" borderId="133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19" applyNumberFormat="0" applyFont="0" applyAlignment="0" applyProtection="0"/>
    <xf numFmtId="0" fontId="76" fillId="39" borderId="126" applyNumberFormat="0" applyFont="0" applyAlignment="0" applyProtection="0"/>
    <xf numFmtId="10" fontId="37" fillId="37" borderId="123" applyNumberFormat="0" applyBorder="0" applyAlignment="0" applyProtection="0"/>
    <xf numFmtId="0" fontId="76" fillId="39" borderId="126" applyNumberFormat="0" applyFont="0" applyAlignment="0" applyProtection="0"/>
    <xf numFmtId="10" fontId="37" fillId="15" borderId="130" applyNumberFormat="0" applyBorder="0" applyAlignment="0" applyProtection="0"/>
    <xf numFmtId="10" fontId="37" fillId="15" borderId="123" applyNumberFormat="0" applyBorder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94" fillId="0" borderId="128" applyNumberFormat="0" applyFill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126" applyNumberFormat="0" applyFon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94" fillId="0" borderId="135" applyNumberFormat="0" applyFill="0" applyAlignment="0" applyProtection="0"/>
    <xf numFmtId="0" fontId="76" fillId="39" borderId="133" applyNumberFormat="0" applyFont="0" applyAlignment="0" applyProtection="0"/>
    <xf numFmtId="10" fontId="37" fillId="15" borderId="130" applyNumberFormat="0" applyBorder="0" applyAlignment="0" applyProtection="0"/>
    <xf numFmtId="0" fontId="92" fillId="34" borderId="134" applyNumberFormat="0" applyAlignment="0" applyProtection="0"/>
    <xf numFmtId="10" fontId="37" fillId="37" borderId="130" applyNumberFormat="0" applyBorder="0" applyAlignment="0" applyProtection="0"/>
    <xf numFmtId="0" fontId="76" fillId="39" borderId="133" applyNumberFormat="0" applyFont="0" applyAlignment="0" applyProtection="0"/>
    <xf numFmtId="0" fontId="79" fillId="34" borderId="125" applyNumberFormat="0" applyAlignment="0" applyProtection="0"/>
    <xf numFmtId="0" fontId="76" fillId="39" borderId="133" applyNumberFormat="0" applyFont="0" applyAlignment="0" applyProtection="0"/>
    <xf numFmtId="0" fontId="76" fillId="39" borderId="133" applyNumberFormat="0" applyFont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0" fontId="5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7" fillId="0" borderId="0"/>
    <xf numFmtId="0" fontId="24" fillId="0" borderId="0"/>
    <xf numFmtId="0" fontId="56" fillId="0" borderId="0"/>
    <xf numFmtId="0" fontId="57" fillId="0" borderId="0"/>
    <xf numFmtId="0" fontId="24" fillId="0" borderId="0"/>
    <xf numFmtId="0" fontId="24" fillId="0" borderId="0"/>
    <xf numFmtId="0" fontId="24" fillId="0" borderId="0"/>
    <xf numFmtId="0" fontId="5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7" fillId="0" borderId="0"/>
    <xf numFmtId="0" fontId="24" fillId="0" borderId="0"/>
    <xf numFmtId="0" fontId="57" fillId="0" borderId="0"/>
    <xf numFmtId="0" fontId="24" fillId="0" borderId="0"/>
    <xf numFmtId="0" fontId="57" fillId="0" borderId="0"/>
    <xf numFmtId="0" fontId="5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22" fillId="0" borderId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57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21" fillId="0" borderId="0"/>
    <xf numFmtId="0" fontId="21" fillId="0" borderId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17" fillId="0" borderId="0"/>
    <xf numFmtId="0" fontId="17" fillId="0" borderId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5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5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08" fillId="0" borderId="0">
      <protection locked="0"/>
    </xf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6" fillId="0" borderId="0">
      <protection locked="0"/>
    </xf>
    <xf numFmtId="0" fontId="56" fillId="0" borderId="0">
      <protection locked="0"/>
    </xf>
    <xf numFmtId="0" fontId="56" fillId="0" borderId="0">
      <protection locked="0"/>
    </xf>
    <xf numFmtId="0" fontId="106" fillId="0" borderId="0">
      <alignment vertical="center"/>
    </xf>
    <xf numFmtId="0" fontId="108" fillId="0" borderId="0">
      <protection locked="0"/>
    </xf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/>
    <xf numFmtId="0" fontId="15" fillId="0" borderId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6" fillId="39" borderId="173" applyNumberFormat="0" applyFont="0" applyAlignment="0" applyProtection="0"/>
    <xf numFmtId="0" fontId="14" fillId="0" borderId="0"/>
    <xf numFmtId="0" fontId="92" fillId="34" borderId="155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43" fontId="14" fillId="0" borderId="0" applyFont="0" applyFill="0" applyBorder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154" applyNumberFormat="0" applyFont="0" applyAlignment="0" applyProtection="0"/>
    <xf numFmtId="0" fontId="76" fillId="39" borderId="159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92" fillId="34" borderId="160" applyNumberFormat="0" applyAlignment="0" applyProtection="0"/>
    <xf numFmtId="0" fontId="76" fillId="39" borderId="159" applyNumberFormat="0" applyFont="0" applyAlignment="0" applyProtection="0"/>
    <xf numFmtId="0" fontId="14" fillId="0" borderId="0"/>
    <xf numFmtId="0" fontId="14" fillId="0" borderId="0"/>
    <xf numFmtId="0" fontId="94" fillId="0" borderId="181" applyNumberFormat="0" applyFill="0" applyAlignment="0" applyProtection="0"/>
    <xf numFmtId="0" fontId="76" fillId="39" borderId="173" applyNumberFormat="0" applyFont="0" applyAlignment="0" applyProtection="0"/>
    <xf numFmtId="0" fontId="76" fillId="39" borderId="198" applyNumberFormat="0" applyFont="0" applyAlignment="0" applyProtection="0"/>
    <xf numFmtId="9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76" fillId="39" borderId="204" applyNumberFormat="0" applyFont="0" applyAlignment="0" applyProtection="0"/>
    <xf numFmtId="0" fontId="76" fillId="39" borderId="159" applyNumberFormat="0" applyFont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76" fillId="39" borderId="159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76" fillId="39" borderId="159" applyNumberFormat="0" applyFont="0" applyAlignment="0" applyProtection="0"/>
    <xf numFmtId="0" fontId="14" fillId="0" borderId="0"/>
    <xf numFmtId="0" fontId="76" fillId="39" borderId="159" applyNumberFormat="0" applyFont="0" applyAlignment="0" applyProtection="0"/>
    <xf numFmtId="0" fontId="14" fillId="0" borderId="0"/>
    <xf numFmtId="0" fontId="76" fillId="39" borderId="159" applyNumberFormat="0" applyFont="0" applyAlignment="0" applyProtection="0"/>
    <xf numFmtId="10" fontId="37" fillId="37" borderId="157" applyNumberFormat="0" applyBorder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4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93" applyNumberFormat="0" applyFont="0" applyAlignment="0" applyProtection="0"/>
    <xf numFmtId="10" fontId="37" fillId="15" borderId="190" applyNumberFormat="0" applyBorder="0" applyAlignment="0" applyProtection="0"/>
    <xf numFmtId="0" fontId="76" fillId="39" borderId="173" applyNumberFormat="0" applyFont="0" applyAlignment="0" applyProtection="0"/>
    <xf numFmtId="0" fontId="92" fillId="34" borderId="205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0" fontId="14" fillId="0" borderId="0"/>
    <xf numFmtId="0" fontId="14" fillId="0" borderId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57" fillId="0" borderId="0"/>
    <xf numFmtId="0" fontId="76" fillId="39" borderId="173" applyNumberFormat="0" applyFont="0" applyAlignment="0" applyProtection="0"/>
    <xf numFmtId="0" fontId="14" fillId="0" borderId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14" fillId="0" borderId="0"/>
    <xf numFmtId="43" fontId="14" fillId="0" borderId="0" applyFont="0" applyFill="0" applyBorder="0" applyAlignment="0" applyProtection="0"/>
    <xf numFmtId="0" fontId="76" fillId="39" borderId="173" applyNumberFormat="0" applyFon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76" fillId="39" borderId="193" applyNumberFormat="0" applyFont="0" applyAlignment="0" applyProtection="0"/>
    <xf numFmtId="0" fontId="14" fillId="0" borderId="0"/>
    <xf numFmtId="0" fontId="14" fillId="0" borderId="0"/>
    <xf numFmtId="0" fontId="76" fillId="39" borderId="179" applyNumberFormat="0" applyFont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10" fontId="37" fillId="15" borderId="207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9" fillId="34" borderId="153" applyNumberFormat="0" applyAlignment="0" applyProtection="0"/>
    <xf numFmtId="0" fontId="79" fillId="34" borderId="144" applyNumberForma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14" fillId="0" borderId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76" fillId="39" borderId="198" applyNumberFormat="0" applyFont="0" applyAlignment="0" applyProtection="0"/>
    <xf numFmtId="10" fontId="37" fillId="37" borderId="151" applyNumberFormat="0" applyBorder="0" applyAlignment="0" applyProtection="0"/>
    <xf numFmtId="10" fontId="37" fillId="15" borderId="151" applyNumberFormat="0" applyBorder="0" applyAlignment="0" applyProtection="0"/>
    <xf numFmtId="10" fontId="37" fillId="15" borderId="151" applyNumberFormat="0" applyBorder="0" applyAlignment="0" applyProtection="0"/>
    <xf numFmtId="10" fontId="37" fillId="15" borderId="151" applyNumberFormat="0" applyBorder="0" applyAlignment="0" applyProtection="0"/>
    <xf numFmtId="10" fontId="37" fillId="15" borderId="151" applyNumberFormat="0" applyBorder="0" applyAlignment="0" applyProtection="0"/>
    <xf numFmtId="0" fontId="87" fillId="21" borderId="153" applyNumberFormat="0" applyAlignment="0" applyProtection="0"/>
    <xf numFmtId="0" fontId="76" fillId="39" borderId="187" applyNumberFormat="0" applyFont="0" applyAlignment="0" applyProtection="0"/>
    <xf numFmtId="10" fontId="37" fillId="15" borderId="190" applyNumberFormat="0" applyBorder="0" applyAlignment="0" applyProtection="0"/>
    <xf numFmtId="0" fontId="76" fillId="39" borderId="193" applyNumberFormat="0" applyFont="0" applyAlignment="0" applyProtection="0"/>
    <xf numFmtId="0" fontId="76" fillId="39" borderId="198" applyNumberFormat="0" applyFont="0" applyAlignment="0" applyProtection="0"/>
    <xf numFmtId="10" fontId="37" fillId="37" borderId="136" applyNumberFormat="0" applyBorder="0" applyAlignment="0" applyProtection="0"/>
    <xf numFmtId="10" fontId="37" fillId="15" borderId="136" applyNumberFormat="0" applyBorder="0" applyAlignment="0" applyProtection="0"/>
    <xf numFmtId="10" fontId="37" fillId="15" borderId="136" applyNumberFormat="0" applyBorder="0" applyAlignment="0" applyProtection="0"/>
    <xf numFmtId="10" fontId="37" fillId="15" borderId="136" applyNumberFormat="0" applyBorder="0" applyAlignment="0" applyProtection="0"/>
    <xf numFmtId="10" fontId="37" fillId="15" borderId="136" applyNumberFormat="0" applyBorder="0" applyAlignment="0" applyProtection="0"/>
    <xf numFmtId="0" fontId="87" fillId="21" borderId="144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9" fillId="34" borderId="158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43" fontId="14" fillId="0" borderId="0" applyFont="0" applyFill="0" applyBorder="0" applyAlignment="0" applyProtection="0"/>
    <xf numFmtId="10" fontId="37" fillId="15" borderId="207" applyNumberFormat="0" applyBorder="0" applyAlignment="0" applyProtection="0"/>
    <xf numFmtId="0" fontId="14" fillId="0" borderId="0"/>
    <xf numFmtId="0" fontId="76" fillId="39" borderId="179" applyNumberFormat="0" applyFont="0" applyAlignment="0" applyProtection="0"/>
    <xf numFmtId="0" fontId="14" fillId="0" borderId="0"/>
    <xf numFmtId="10" fontId="37" fillId="15" borderId="207" applyNumberFormat="0" applyBorder="0" applyAlignment="0" applyProtection="0"/>
    <xf numFmtId="0" fontId="76" fillId="39" borderId="211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0" fontId="14" fillId="0" borderId="0"/>
    <xf numFmtId="10" fontId="37" fillId="15" borderId="207" applyNumberFormat="0" applyBorder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9" fontId="14" fillId="0" borderId="0" applyFont="0" applyFill="0" applyBorder="0" applyAlignment="0" applyProtection="0"/>
    <xf numFmtId="0" fontId="14" fillId="0" borderId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76" fillId="39" borderId="154" applyNumberFormat="0" applyFont="0" applyAlignment="0" applyProtection="0"/>
    <xf numFmtId="0" fontId="14" fillId="0" borderId="0"/>
    <xf numFmtId="0" fontId="14" fillId="0" borderId="0"/>
    <xf numFmtId="0" fontId="14" fillId="0" borderId="0"/>
    <xf numFmtId="10" fontId="37" fillId="15" borderId="157" applyNumberFormat="0" applyBorder="0" applyAlignment="0" applyProtection="0"/>
    <xf numFmtId="10" fontId="37" fillId="15" borderId="157" applyNumberFormat="0" applyBorder="0" applyAlignment="0" applyProtection="0"/>
    <xf numFmtId="0" fontId="87" fillId="21" borderId="158" applyNumberFormat="0" applyAlignment="0" applyProtection="0"/>
    <xf numFmtId="0" fontId="14" fillId="0" borderId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0" fontId="76" fillId="39" borderId="173" applyNumberFormat="0" applyFont="0" applyAlignment="0" applyProtection="0"/>
    <xf numFmtId="0" fontId="94" fillId="0" borderId="161" applyNumberFormat="0" applyFill="0" applyAlignment="0" applyProtection="0"/>
    <xf numFmtId="0" fontId="76" fillId="39" borderId="173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76" fillId="39" borderId="145" applyNumberFormat="0" applyFont="0" applyAlignment="0" applyProtection="0"/>
    <xf numFmtId="0" fontId="92" fillId="34" borderId="146" applyNumberFormat="0" applyAlignment="0" applyProtection="0"/>
    <xf numFmtId="0" fontId="76" fillId="39" borderId="173" applyNumberFormat="0" applyFont="0" applyAlignment="0" applyProtection="0"/>
    <xf numFmtId="0" fontId="94" fillId="0" borderId="156" applyNumberFormat="0" applyFill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57" fillId="0" borderId="0"/>
    <xf numFmtId="0" fontId="76" fillId="39" borderId="173" applyNumberFormat="0" applyFont="0" applyAlignment="0" applyProtection="0"/>
    <xf numFmtId="0" fontId="94" fillId="0" borderId="147" applyNumberFormat="0" applyFill="0" applyAlignment="0" applyProtection="0"/>
    <xf numFmtId="0" fontId="76" fillId="39" borderId="173" applyNumberFormat="0" applyFont="0" applyAlignment="0" applyProtection="0"/>
    <xf numFmtId="0" fontId="76" fillId="39" borderId="159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59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76" fillId="39" borderId="148" applyNumberFormat="0" applyFont="0" applyAlignment="0" applyProtection="0"/>
    <xf numFmtId="0" fontId="92" fillId="34" borderId="149" applyNumberFormat="0" applyAlignment="0" applyProtection="0"/>
    <xf numFmtId="0" fontId="14" fillId="0" borderId="0"/>
    <xf numFmtId="0" fontId="76" fillId="39" borderId="173" applyNumberFormat="0" applyFont="0" applyAlignment="0" applyProtection="0"/>
    <xf numFmtId="0" fontId="94" fillId="0" borderId="150" applyNumberFormat="0" applyFill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14" fillId="0" borderId="0"/>
    <xf numFmtId="10" fontId="37" fillId="15" borderId="157" applyNumberFormat="0" applyBorder="0" applyAlignment="0" applyProtection="0"/>
    <xf numFmtId="10" fontId="37" fillId="15" borderId="157" applyNumberFormat="0" applyBorder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159" applyNumberFormat="0" applyFont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0" fontId="14" fillId="0" borderId="0"/>
    <xf numFmtId="0" fontId="76" fillId="39" borderId="183" applyNumberFormat="0" applyFon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43" fontId="14" fillId="0" borderId="0" applyFont="0" applyFill="0" applyBorder="0" applyAlignment="0" applyProtection="0"/>
    <xf numFmtId="0" fontId="14" fillId="0" borderId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87" fillId="21" borderId="186" applyNumberFormat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0" fontId="76" fillId="39" borderId="198" applyNumberFormat="0" applyFont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0" fontId="37" fillId="15" borderId="184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5" fillId="0" borderId="0">
      <alignment vertical="center"/>
    </xf>
    <xf numFmtId="0" fontId="105" fillId="0" borderId="0">
      <alignment vertical="center"/>
    </xf>
    <xf numFmtId="0" fontId="76" fillId="39" borderId="173" applyNumberFormat="0" applyFont="0" applyAlignment="0" applyProtection="0"/>
    <xf numFmtId="0" fontId="14" fillId="0" borderId="0"/>
    <xf numFmtId="0" fontId="76" fillId="39" borderId="204" applyNumberFormat="0" applyFont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10" fontId="37" fillId="15" borderId="162" applyNumberFormat="0" applyBorder="0" applyAlignment="0" applyProtection="0"/>
    <xf numFmtId="0" fontId="94" fillId="0" borderId="169" applyNumberFormat="0" applyFill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76" fillId="39" borderId="198" applyNumberFormat="0" applyFont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10" fontId="37" fillId="15" borderId="184" applyNumberFormat="0" applyBorder="0" applyAlignment="0" applyProtection="0"/>
    <xf numFmtId="0" fontId="76" fillId="39" borderId="198" applyNumberFormat="0" applyFont="0" applyAlignment="0" applyProtection="0"/>
    <xf numFmtId="0" fontId="92" fillId="34" borderId="174" applyNumberFormat="0" applyAlignment="0" applyProtection="0"/>
    <xf numFmtId="0" fontId="94" fillId="0" borderId="175" applyNumberFormat="0" applyFill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211" applyNumberFormat="0" applyFont="0" applyAlignment="0" applyProtection="0"/>
    <xf numFmtId="0" fontId="87" fillId="21" borderId="197" applyNumberForma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10" fontId="37" fillId="15" borderId="196" applyNumberFormat="0" applyBorder="0" applyAlignment="0" applyProtection="0"/>
    <xf numFmtId="0" fontId="94" fillId="0" borderId="189" applyNumberFormat="0" applyFill="0" applyAlignment="0" applyProtection="0"/>
    <xf numFmtId="0" fontId="76" fillId="39" borderId="193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204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9" fillId="34" borderId="182" applyNumberFormat="0" applyAlignment="0" applyProtection="0"/>
    <xf numFmtId="10" fontId="37" fillId="15" borderId="201" applyNumberFormat="0" applyBorder="0" applyAlignment="0" applyProtection="0"/>
    <xf numFmtId="0" fontId="76" fillId="39" borderId="193" applyNumberFormat="0" applyFont="0" applyAlignment="0" applyProtection="0"/>
    <xf numFmtId="0" fontId="76" fillId="39" borderId="211" applyNumberFormat="0" applyFont="0" applyAlignment="0" applyProtection="0"/>
    <xf numFmtId="10" fontId="37" fillId="15" borderId="190" applyNumberFormat="0" applyBorder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87" fillId="21" borderId="192" applyNumberForma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37" borderId="190" applyNumberFormat="0" applyBorder="0" applyAlignment="0" applyProtection="0"/>
    <xf numFmtId="0" fontId="76" fillId="39" borderId="193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87" applyNumberFormat="0" applyFont="0" applyAlignment="0" applyProtection="0"/>
    <xf numFmtId="0" fontId="92" fillId="34" borderId="212" applyNumberForma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10" fontId="37" fillId="15" borderId="215" applyNumberFormat="0" applyBorder="0" applyAlignment="0" applyProtection="0"/>
    <xf numFmtId="0" fontId="94" fillId="0" borderId="175" applyNumberFormat="0" applyFill="0" applyAlignment="0" applyProtection="0"/>
    <xf numFmtId="0" fontId="76" fillId="39" borderId="183" applyNumberFormat="0" applyFont="0" applyAlignment="0" applyProtection="0"/>
    <xf numFmtId="0" fontId="79" fillId="34" borderId="166" applyNumberForma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79" applyNumberFormat="0" applyFont="0" applyAlignment="0" applyProtection="0"/>
    <xf numFmtId="0" fontId="92" fillId="34" borderId="188" applyNumberForma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92" fillId="34" borderId="199" applyNumberForma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10" fontId="37" fillId="15" borderId="207" applyNumberFormat="0" applyBorder="0" applyAlignment="0" applyProtection="0"/>
    <xf numFmtId="0" fontId="76" fillId="39" borderId="198" applyNumberFormat="0" applyFont="0" applyAlignment="0" applyProtection="0"/>
    <xf numFmtId="0" fontId="92" fillId="34" borderId="188" applyNumberForma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10" fontId="37" fillId="15" borderId="176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179" applyNumberFormat="0" applyFont="0" applyAlignment="0" applyProtection="0"/>
    <xf numFmtId="10" fontId="37" fillId="15" borderId="190" applyNumberFormat="0" applyBorder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94" fillId="0" borderId="181" applyNumberFormat="0" applyFill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9" fillId="34" borderId="192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10" fontId="37" fillId="37" borderId="162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0" fontId="87" fillId="21" borderId="166" applyNumberForma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14" fillId="0" borderId="0"/>
    <xf numFmtId="0" fontId="76" fillId="39" borderId="198" applyNumberFormat="0" applyFont="0" applyAlignment="0" applyProtection="0"/>
    <xf numFmtId="0" fontId="14" fillId="0" borderId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9" fillId="34" borderId="182" applyNumberForma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206" applyNumberFormat="0" applyFill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179" applyNumberFormat="0" applyFont="0" applyAlignment="0" applyProtection="0"/>
    <xf numFmtId="0" fontId="76" fillId="39" borderId="198" applyNumberFormat="0" applyFont="0" applyAlignment="0" applyProtection="0"/>
    <xf numFmtId="0" fontId="76" fillId="39" borderId="204" applyNumberFormat="0" applyFont="0" applyAlignment="0" applyProtection="0"/>
    <xf numFmtId="0" fontId="76" fillId="39" borderId="204" applyNumberFormat="0" applyFon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92" fillId="34" borderId="180" applyNumberForma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0" fontId="76" fillId="39" borderId="193" applyNumberFormat="0" applyFont="0" applyAlignment="0" applyProtection="0"/>
    <xf numFmtId="0" fontId="87" fillId="21" borderId="172" applyNumberFormat="0" applyAlignment="0" applyProtection="0"/>
    <xf numFmtId="0" fontId="79" fillId="34" borderId="186" applyNumberForma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9" fillId="34" borderId="172" applyNumberForma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92" fillId="34" borderId="174" applyNumberForma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10" fontId="37" fillId="15" borderId="184" applyNumberFormat="0" applyBorder="0" applyAlignment="0" applyProtection="0"/>
    <xf numFmtId="0" fontId="92" fillId="34" borderId="199" applyNumberForma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92" fillId="34" borderId="199" applyNumberFormat="0" applyAlignment="0" applyProtection="0"/>
    <xf numFmtId="0" fontId="76" fillId="39" borderId="198" applyNumberFormat="0" applyFont="0" applyAlignment="0" applyProtection="0"/>
    <xf numFmtId="0" fontId="76" fillId="39" borderId="183" applyNumberFormat="0" applyFont="0" applyAlignment="0" applyProtection="0"/>
    <xf numFmtId="10" fontId="37" fillId="37" borderId="201" applyNumberFormat="0" applyBorder="0" applyAlignment="0" applyProtection="0"/>
    <xf numFmtId="0" fontId="76" fillId="39" borderId="187" applyNumberFormat="0" applyFont="0" applyAlignment="0" applyProtection="0"/>
    <xf numFmtId="0" fontId="76" fillId="39" borderId="179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87" fillId="21" borderId="182" applyNumberFormat="0" applyAlignment="0" applyProtection="0"/>
    <xf numFmtId="0" fontId="76" fillId="39" borderId="193" applyNumberFormat="0" applyFont="0" applyAlignment="0" applyProtection="0"/>
    <xf numFmtId="0" fontId="87" fillId="21" borderId="186" applyNumberFormat="0" applyAlignment="0" applyProtection="0"/>
    <xf numFmtId="0" fontId="76" fillId="39" borderId="183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10" fontId="37" fillId="37" borderId="190" applyNumberFormat="0" applyBorder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10" fontId="37" fillId="15" borderId="201" applyNumberFormat="0" applyBorder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9" fillId="34" borderId="178" applyNumberFormat="0" applyAlignment="0" applyProtection="0"/>
    <xf numFmtId="0" fontId="76" fillId="39" borderId="183" applyNumberFormat="0" applyFont="0" applyAlignment="0" applyProtection="0"/>
    <xf numFmtId="0" fontId="87" fillId="21" borderId="203" applyNumberFormat="0" applyAlignment="0" applyProtection="0"/>
    <xf numFmtId="0" fontId="76" fillId="39" borderId="173" applyNumberFormat="0" applyFont="0" applyAlignment="0" applyProtection="0"/>
    <xf numFmtId="0" fontId="87" fillId="21" borderId="172" applyNumberFormat="0" applyAlignment="0" applyProtection="0"/>
    <xf numFmtId="0" fontId="76" fillId="39" borderId="187" applyNumberFormat="0" applyFont="0" applyAlignment="0" applyProtection="0"/>
    <xf numFmtId="10" fontId="37" fillId="37" borderId="176" applyNumberFormat="0" applyBorder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9" fillId="34" borderId="182" applyNumberForma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10" fontId="37" fillId="15" borderId="190" applyNumberFormat="0" applyBorder="0" applyAlignment="0" applyProtection="0"/>
    <xf numFmtId="0" fontId="87" fillId="21" borderId="186" applyNumberFormat="0" applyAlignment="0" applyProtection="0"/>
    <xf numFmtId="0" fontId="76" fillId="39" borderId="173" applyNumberFormat="0" applyFont="0" applyAlignment="0" applyProtection="0"/>
    <xf numFmtId="10" fontId="37" fillId="15" borderId="176" applyNumberFormat="0" applyBorder="0" applyAlignment="0" applyProtection="0"/>
    <xf numFmtId="0" fontId="76" fillId="39" borderId="187" applyNumberFormat="0" applyFont="0" applyAlignment="0" applyProtection="0"/>
    <xf numFmtId="0" fontId="87" fillId="21" borderId="210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10" fontId="37" fillId="37" borderId="190" applyNumberFormat="0" applyBorder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93" applyNumberFormat="0" applyFont="0" applyAlignment="0" applyProtection="0"/>
    <xf numFmtId="10" fontId="37" fillId="15" borderId="184" applyNumberFormat="0" applyBorder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79" applyNumberFormat="0" applyFont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205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79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01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0" fontId="76" fillId="39" borderId="204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92" fillId="34" borderId="168" applyNumberForma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6" fillId="39" borderId="198" applyNumberFormat="0" applyFont="0" applyAlignment="0" applyProtection="0"/>
    <xf numFmtId="0" fontId="76" fillId="39" borderId="183" applyNumberFormat="0" applyFont="0" applyAlignment="0" applyProtection="0"/>
    <xf numFmtId="0" fontId="94" fillId="0" borderId="169" applyNumberFormat="0" applyFill="0" applyAlignment="0" applyProtection="0"/>
    <xf numFmtId="0" fontId="76" fillId="39" borderId="173" applyNumberFormat="0" applyFont="0" applyAlignment="0" applyProtection="0"/>
    <xf numFmtId="0" fontId="14" fillId="0" borderId="0"/>
    <xf numFmtId="0" fontId="14" fillId="0" borderId="0"/>
    <xf numFmtId="0" fontId="76" fillId="39" borderId="179" applyNumberFormat="0" applyFont="0" applyAlignment="0" applyProtection="0"/>
    <xf numFmtId="0" fontId="14" fillId="0" borderId="0"/>
    <xf numFmtId="0" fontId="14" fillId="0" borderId="0"/>
    <xf numFmtId="0" fontId="14" fillId="0" borderId="0"/>
    <xf numFmtId="10" fontId="37" fillId="15" borderId="162" applyNumberFormat="0" applyBorder="0" applyAlignment="0" applyProtection="0"/>
    <xf numFmtId="0" fontId="76" fillId="39" borderId="167" applyNumberFormat="0" applyFont="0" applyAlignment="0" applyProtection="0"/>
    <xf numFmtId="10" fontId="37" fillId="37" borderId="162" applyNumberFormat="0" applyBorder="0" applyAlignment="0" applyProtection="0"/>
    <xf numFmtId="0" fontId="87" fillId="21" borderId="166" applyNumberFormat="0" applyAlignment="0" applyProtection="0"/>
    <xf numFmtId="10" fontId="37" fillId="15" borderId="162" applyNumberFormat="0" applyBorder="0" applyAlignment="0" applyProtection="0"/>
    <xf numFmtId="0" fontId="76" fillId="39" borderId="167" applyNumberFormat="0" applyFont="0" applyAlignment="0" applyProtection="0"/>
    <xf numFmtId="0" fontId="79" fillId="34" borderId="166" applyNumberFormat="0" applyAlignment="0" applyProtection="0"/>
    <xf numFmtId="10" fontId="37" fillId="15" borderId="162" applyNumberFormat="0" applyBorder="0" applyAlignment="0" applyProtection="0"/>
    <xf numFmtId="0" fontId="79" fillId="34" borderId="166" applyNumberFormat="0" applyAlignment="0" applyProtection="0"/>
    <xf numFmtId="10" fontId="37" fillId="37" borderId="162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0" fontId="87" fillId="21" borderId="166" applyNumberForma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92" fillId="34" borderId="168" applyNumberForma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92" fillId="34" borderId="168" applyNumberFormat="0" applyAlignment="0" applyProtection="0"/>
    <xf numFmtId="0" fontId="94" fillId="0" borderId="169" applyNumberFormat="0" applyFill="0" applyAlignment="0" applyProtection="0"/>
    <xf numFmtId="0" fontId="76" fillId="39" borderId="16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0" fontId="14" fillId="0" borderId="0"/>
    <xf numFmtId="0" fontId="76" fillId="39" borderId="179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76" fillId="39" borderId="193" applyNumberFormat="0" applyFont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0" fontId="79" fillId="34" borderId="166" applyNumberFormat="0" applyAlignment="0" applyProtection="0"/>
    <xf numFmtId="0" fontId="87" fillId="21" borderId="166" applyNumberFormat="0" applyAlignment="0" applyProtection="0"/>
    <xf numFmtId="10" fontId="37" fillId="15" borderId="170" applyNumberFormat="0" applyBorder="0" applyAlignment="0" applyProtection="0"/>
    <xf numFmtId="10" fontId="37" fillId="15" borderId="170" applyNumberFormat="0" applyBorder="0" applyAlignment="0" applyProtection="0"/>
    <xf numFmtId="10" fontId="37" fillId="15" borderId="170" applyNumberFormat="0" applyBorder="0" applyAlignment="0" applyProtection="0"/>
    <xf numFmtId="10" fontId="37" fillId="15" borderId="170" applyNumberFormat="0" applyBorder="0" applyAlignment="0" applyProtection="0"/>
    <xf numFmtId="10" fontId="37" fillId="37" borderId="170" applyNumberFormat="0" applyBorder="0" applyAlignment="0" applyProtection="0"/>
    <xf numFmtId="0" fontId="87" fillId="21" borderId="166" applyNumberForma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9" fillId="34" borderId="166" applyNumberFormat="0" applyAlignment="0" applyProtection="0"/>
    <xf numFmtId="0" fontId="14" fillId="0" borderId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14" fillId="0" borderId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204" applyNumberFormat="0" applyFont="0" applyAlignment="0" applyProtection="0"/>
    <xf numFmtId="0" fontId="92" fillId="34" borderId="188" applyNumberFormat="0" applyAlignment="0" applyProtection="0"/>
    <xf numFmtId="0" fontId="76" fillId="39" borderId="204" applyNumberFormat="0" applyFont="0" applyAlignment="0" applyProtection="0"/>
    <xf numFmtId="0" fontId="76" fillId="39" borderId="204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10" fontId="37" fillId="15" borderId="176" applyNumberFormat="0" applyBorder="0" applyAlignment="0" applyProtection="0"/>
    <xf numFmtId="10" fontId="37" fillId="37" borderId="176" applyNumberFormat="0" applyBorder="0" applyAlignment="0" applyProtection="0"/>
    <xf numFmtId="0" fontId="76" fillId="39" borderId="193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92" fillId="34" borderId="168" applyNumberFormat="0" applyAlignment="0" applyProtection="0"/>
    <xf numFmtId="0" fontId="94" fillId="0" borderId="169" applyNumberFormat="0" applyFill="0" applyAlignment="0" applyProtection="0"/>
    <xf numFmtId="0" fontId="14" fillId="0" borderId="0"/>
    <xf numFmtId="0" fontId="14" fillId="0" borderId="0"/>
    <xf numFmtId="0" fontId="76" fillId="39" borderId="204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76" fillId="39" borderId="187" applyNumberFormat="0" applyFont="0" applyAlignment="0" applyProtection="0"/>
    <xf numFmtId="0" fontId="79" fillId="34" borderId="182" applyNumberFormat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0" fontId="37" fillId="15" borderId="170" applyNumberFormat="0" applyBorder="0" applyAlignment="0" applyProtection="0"/>
    <xf numFmtId="10" fontId="37" fillId="15" borderId="170" applyNumberFormat="0" applyBorder="0" applyAlignment="0" applyProtection="0"/>
    <xf numFmtId="10" fontId="37" fillId="37" borderId="170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10" fontId="37" fillId="15" borderId="162" applyNumberFormat="0" applyBorder="0" applyAlignment="0" applyProtection="0"/>
    <xf numFmtId="10" fontId="37" fillId="37" borderId="162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92" fillId="34" borderId="168" applyNumberFormat="0" applyAlignment="0" applyProtection="0"/>
    <xf numFmtId="0" fontId="94" fillId="0" borderId="169" applyNumberFormat="0" applyFill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0" fontId="37" fillId="15" borderId="170" applyNumberFormat="0" applyBorder="0" applyAlignment="0" applyProtection="0"/>
    <xf numFmtId="10" fontId="37" fillId="15" borderId="170" applyNumberFormat="0" applyBorder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92" fillId="34" borderId="168" applyNumberFormat="0" applyAlignment="0" applyProtection="0"/>
    <xf numFmtId="0" fontId="94" fillId="0" borderId="169" applyNumberFormat="0" applyFill="0" applyAlignment="0" applyProtection="0"/>
    <xf numFmtId="0" fontId="76" fillId="39" borderId="167" applyNumberFormat="0" applyFont="0" applyAlignment="0" applyProtection="0"/>
    <xf numFmtId="0" fontId="87" fillId="21" borderId="166" applyNumberFormat="0" applyAlignment="0" applyProtection="0"/>
    <xf numFmtId="10" fontId="37" fillId="15" borderId="170" applyNumberFormat="0" applyBorder="0" applyAlignment="0" applyProtection="0"/>
    <xf numFmtId="10" fontId="37" fillId="15" borderId="170" applyNumberFormat="0" applyBorder="0" applyAlignment="0" applyProtection="0"/>
    <xf numFmtId="10" fontId="37" fillId="15" borderId="170" applyNumberFormat="0" applyBorder="0" applyAlignment="0" applyProtection="0"/>
    <xf numFmtId="10" fontId="37" fillId="15" borderId="170" applyNumberFormat="0" applyBorder="0" applyAlignment="0" applyProtection="0"/>
    <xf numFmtId="10" fontId="37" fillId="37" borderId="170" applyNumberFormat="0" applyBorder="0" applyAlignment="0" applyProtection="0"/>
    <xf numFmtId="0" fontId="79" fillId="34" borderId="166" applyNumberFormat="0" applyAlignment="0" applyProtection="0"/>
    <xf numFmtId="0" fontId="79" fillId="34" borderId="166" applyNumberForma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92" fillId="34" borderId="168" applyNumberFormat="0" applyAlignment="0" applyProtection="0"/>
    <xf numFmtId="0" fontId="87" fillId="21" borderId="166" applyNumberFormat="0" applyAlignment="0" applyProtection="0"/>
    <xf numFmtId="0" fontId="94" fillId="0" borderId="169" applyNumberFormat="0" applyFill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92" fillId="34" borderId="168" applyNumberFormat="0" applyAlignment="0" applyProtection="0"/>
    <xf numFmtId="0" fontId="94" fillId="0" borderId="169" applyNumberFormat="0" applyFill="0" applyAlignment="0" applyProtection="0"/>
    <xf numFmtId="0" fontId="76" fillId="39" borderId="167" applyNumberFormat="0" applyFont="0" applyAlignment="0" applyProtection="0"/>
    <xf numFmtId="0" fontId="76" fillId="39" borderId="16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83" applyNumberFormat="0" applyFont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3" applyNumberFormat="0" applyFont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3" applyNumberFormat="0" applyFont="0" applyAlignment="0" applyProtection="0"/>
    <xf numFmtId="0" fontId="76" fillId="39" borderId="211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76" fillId="39" borderId="187" applyNumberFormat="0" applyFont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94" fillId="0" borderId="175" applyNumberFormat="0" applyFill="0" applyAlignment="0" applyProtection="0"/>
    <xf numFmtId="0" fontId="87" fillId="21" borderId="172" applyNumberFormat="0" applyAlignment="0" applyProtection="0"/>
    <xf numFmtId="0" fontId="92" fillId="34" borderId="174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9" fillId="34" borderId="172" applyNumberFormat="0" applyAlignment="0" applyProtection="0"/>
    <xf numFmtId="0" fontId="79" fillId="34" borderId="172" applyNumberFormat="0" applyAlignment="0" applyProtection="0"/>
    <xf numFmtId="10" fontId="37" fillId="37" borderId="176" applyNumberFormat="0" applyBorder="0" applyAlignment="0" applyProtection="0"/>
    <xf numFmtId="10" fontId="37" fillId="15" borderId="176" applyNumberFormat="0" applyBorder="0" applyAlignment="0" applyProtection="0"/>
    <xf numFmtId="10" fontId="37" fillId="15" borderId="176" applyNumberFormat="0" applyBorder="0" applyAlignment="0" applyProtection="0"/>
    <xf numFmtId="10" fontId="37" fillId="15" borderId="176" applyNumberFormat="0" applyBorder="0" applyAlignment="0" applyProtection="0"/>
    <xf numFmtId="10" fontId="37" fillId="15" borderId="176" applyNumberFormat="0" applyBorder="0" applyAlignment="0" applyProtection="0"/>
    <xf numFmtId="0" fontId="87" fillId="21" borderId="172" applyNumberFormat="0" applyAlignment="0" applyProtection="0"/>
    <xf numFmtId="0" fontId="76" fillId="39" borderId="173" applyNumberFormat="0" applyFont="0" applyAlignment="0" applyProtection="0"/>
    <xf numFmtId="0" fontId="94" fillId="0" borderId="175" applyNumberFormat="0" applyFill="0" applyAlignment="0" applyProtection="0"/>
    <xf numFmtId="0" fontId="92" fillId="34" borderId="174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9" fillId="34" borderId="171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10" fontId="37" fillId="15" borderId="176" applyNumberFormat="0" applyBorder="0" applyAlignment="0" applyProtection="0"/>
    <xf numFmtId="10" fontId="37" fillId="15" borderId="176" applyNumberFormat="0" applyBorder="0" applyAlignment="0" applyProtection="0"/>
    <xf numFmtId="0" fontId="94" fillId="0" borderId="175" applyNumberFormat="0" applyFill="0" applyAlignment="0" applyProtection="0"/>
    <xf numFmtId="0" fontId="92" fillId="34" borderId="174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10" fontId="37" fillId="37" borderId="184" applyNumberFormat="0" applyBorder="0" applyAlignment="0" applyProtection="0"/>
    <xf numFmtId="0" fontId="76" fillId="39" borderId="204" applyNumberFormat="0" applyFont="0" applyAlignment="0" applyProtection="0"/>
    <xf numFmtId="0" fontId="76" fillId="39" borderId="193" applyNumberFormat="0" applyFont="0" applyAlignment="0" applyProtection="0"/>
    <xf numFmtId="0" fontId="76" fillId="39" borderId="179" applyNumberFormat="0" applyFont="0" applyAlignment="0" applyProtection="0"/>
    <xf numFmtId="0" fontId="76" fillId="39" borderId="183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73" applyNumberFormat="0" applyFont="0" applyAlignment="0" applyProtection="0"/>
    <xf numFmtId="0" fontId="94" fillId="0" borderId="175" applyNumberFormat="0" applyFill="0" applyAlignment="0" applyProtection="0"/>
    <xf numFmtId="0" fontId="92" fillId="34" borderId="174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92" fillId="34" borderId="174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87" fillId="21" borderId="172" applyNumberFormat="0" applyAlignment="0" applyProtection="0"/>
    <xf numFmtId="0" fontId="79" fillId="34" borderId="172" applyNumberFormat="0" applyAlignment="0" applyProtection="0"/>
    <xf numFmtId="0" fontId="79" fillId="34" borderId="172" applyNumberFormat="0" applyAlignment="0" applyProtection="0"/>
    <xf numFmtId="0" fontId="76" fillId="39" borderId="173" applyNumberFormat="0" applyFont="0" applyAlignment="0" applyProtection="0"/>
    <xf numFmtId="0" fontId="87" fillId="21" borderId="172" applyNumberForma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94" fillId="0" borderId="175" applyNumberFormat="0" applyFill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87" fillId="21" borderId="171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9" fillId="34" borderId="210" applyNumberForma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9" fillId="34" borderId="197" applyNumberForma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76" fillId="39" borderId="193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9" fillId="34" borderId="172" applyNumberFormat="0" applyAlignment="0" applyProtection="0"/>
    <xf numFmtId="0" fontId="79" fillId="34" borderId="197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9" fillId="34" borderId="192" applyNumberFormat="0" applyAlignment="0" applyProtection="0"/>
    <xf numFmtId="10" fontId="37" fillId="37" borderId="215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10" fontId="37" fillId="15" borderId="196" applyNumberFormat="0" applyBorder="0" applyAlignment="0" applyProtection="0"/>
    <xf numFmtId="10" fontId="37" fillId="37" borderId="207" applyNumberFormat="0" applyBorder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92" fillId="34" borderId="180" applyNumberFormat="0" applyAlignment="0" applyProtection="0"/>
    <xf numFmtId="0" fontId="94" fillId="0" borderId="181" applyNumberFormat="0" applyFill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92" fillId="34" borderId="180" applyNumberFormat="0" applyAlignment="0" applyProtection="0"/>
    <xf numFmtId="0" fontId="94" fillId="0" borderId="181" applyNumberFormat="0" applyFill="0" applyAlignment="0" applyProtection="0"/>
    <xf numFmtId="0" fontId="76" fillId="39" borderId="183" applyNumberFormat="0" applyFont="0" applyAlignment="0" applyProtection="0"/>
    <xf numFmtId="0" fontId="87" fillId="21" borderId="182" applyNumberFormat="0" applyAlignment="0" applyProtection="0"/>
    <xf numFmtId="10" fontId="37" fillId="15" borderId="215" applyNumberFormat="0" applyBorder="0" applyAlignment="0" applyProtection="0"/>
    <xf numFmtId="0" fontId="79" fillId="34" borderId="182" applyNumberFormat="0" applyAlignment="0" applyProtection="0"/>
    <xf numFmtId="0" fontId="79" fillId="34" borderId="182" applyNumberForma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94" fillId="0" borderId="181" applyNumberFormat="0" applyFill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92" fillId="34" borderId="180" applyNumberFormat="0" applyAlignment="0" applyProtection="0"/>
    <xf numFmtId="0" fontId="94" fillId="0" borderId="181" applyNumberFormat="0" applyFill="0" applyAlignment="0" applyProtection="0"/>
    <xf numFmtId="0" fontId="76" fillId="39" borderId="183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10" fontId="37" fillId="15" borderId="207" applyNumberFormat="0" applyBorder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94" fillId="0" borderId="181" applyNumberFormat="0" applyFill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9" fillId="34" borderId="210" applyNumberFormat="0" applyAlignment="0" applyProtection="0"/>
    <xf numFmtId="0" fontId="94" fillId="0" borderId="200" applyNumberFormat="0" applyFill="0" applyAlignment="0" applyProtection="0"/>
    <xf numFmtId="0" fontId="79" fillId="34" borderId="192" applyNumberFormat="0" applyAlignment="0" applyProtection="0"/>
    <xf numFmtId="0" fontId="76" fillId="39" borderId="183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87" fillId="21" borderId="192" applyNumberFormat="0" applyAlignment="0" applyProtection="0"/>
    <xf numFmtId="0" fontId="76" fillId="39" borderId="211" applyNumberFormat="0" applyFont="0" applyAlignment="0" applyProtection="0"/>
    <xf numFmtId="0" fontId="87" fillId="21" borderId="182" applyNumberFormat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0" fontId="76" fillId="39" borderId="198" applyNumberFormat="0" applyFont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94" fillId="0" borderId="195" applyNumberFormat="0" applyFill="0" applyAlignment="0" applyProtection="0"/>
    <xf numFmtId="0" fontId="92" fillId="34" borderId="180" applyNumberFormat="0" applyAlignment="0" applyProtection="0"/>
    <xf numFmtId="0" fontId="76" fillId="39" borderId="211" applyNumberFormat="0" applyFont="0" applyAlignment="0" applyProtection="0"/>
    <xf numFmtId="0" fontId="76" fillId="39" borderId="204" applyNumberFormat="0" applyFont="0" applyAlignment="0" applyProtection="0"/>
    <xf numFmtId="0" fontId="76" fillId="39" borderId="179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179" applyNumberFormat="0" applyFont="0" applyAlignment="0" applyProtection="0"/>
    <xf numFmtId="0" fontId="76" fillId="39" borderId="183" applyNumberFormat="0" applyFont="0" applyAlignment="0" applyProtection="0"/>
    <xf numFmtId="0" fontId="87" fillId="21" borderId="197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79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204" applyNumberFormat="0" applyFont="0" applyAlignment="0" applyProtection="0"/>
    <xf numFmtId="0" fontId="76" fillId="39" borderId="204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79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87" fillId="21" borderId="192" applyNumberFormat="0" applyAlignment="0" applyProtection="0"/>
    <xf numFmtId="0" fontId="76" fillId="39" borderId="198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10" fontId="37" fillId="15" borderId="215" applyNumberFormat="0" applyBorder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10" fontId="37" fillId="15" borderId="196" applyNumberFormat="0" applyBorder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94" fillId="0" borderId="175" applyNumberFormat="0" applyFill="0" applyAlignment="0" applyProtection="0"/>
    <xf numFmtId="0" fontId="76" fillId="39" borderId="19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10" fontId="37" fillId="15" borderId="190" applyNumberFormat="0" applyBorder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92" fillId="34" borderId="174" applyNumberForma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204" applyNumberFormat="0" applyFont="0" applyAlignment="0" applyProtection="0"/>
    <xf numFmtId="10" fontId="37" fillId="15" borderId="201" applyNumberFormat="0" applyBorder="0" applyAlignment="0" applyProtection="0"/>
    <xf numFmtId="0" fontId="76" fillId="39" borderId="187" applyNumberFormat="0" applyFont="0" applyAlignment="0" applyProtection="0"/>
    <xf numFmtId="0" fontId="76" fillId="39" borderId="179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211" applyNumberFormat="0" applyFont="0" applyAlignment="0" applyProtection="0"/>
    <xf numFmtId="0" fontId="92" fillId="34" borderId="188" applyNumberForma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94" applyNumberFormat="0" applyAlignment="0" applyProtection="0"/>
    <xf numFmtId="10" fontId="37" fillId="15" borderId="190" applyNumberFormat="0" applyBorder="0" applyAlignment="0" applyProtection="0"/>
    <xf numFmtId="0" fontId="76" fillId="39" borderId="183" applyNumberFormat="0" applyFont="0" applyAlignment="0" applyProtection="0"/>
    <xf numFmtId="0" fontId="76" fillId="39" borderId="211" applyNumberFormat="0" applyFont="0" applyAlignment="0" applyProtection="0"/>
    <xf numFmtId="0" fontId="76" fillId="39" borderId="204" applyNumberFormat="0" applyFont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94" fillId="0" borderId="195" applyNumberFormat="0" applyFill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193" applyNumberFormat="0" applyFont="0" applyAlignment="0" applyProtection="0"/>
    <xf numFmtId="0" fontId="76" fillId="39" borderId="193" applyNumberFormat="0" applyFont="0" applyAlignment="0" applyProtection="0"/>
    <xf numFmtId="10" fontId="37" fillId="37" borderId="201" applyNumberFormat="0" applyBorder="0" applyAlignment="0" applyProtection="0"/>
    <xf numFmtId="0" fontId="76" fillId="39" borderId="198" applyNumberFormat="0" applyFont="0" applyAlignment="0" applyProtection="0"/>
    <xf numFmtId="10" fontId="37" fillId="15" borderId="201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87" fillId="21" borderId="182" applyNumberFormat="0" applyAlignment="0" applyProtection="0"/>
    <xf numFmtId="10" fontId="37" fillId="15" borderId="184" applyNumberFormat="0" applyBorder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193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79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37" borderId="207" applyNumberFormat="0" applyBorder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92" fillId="34" borderId="188" applyNumberFormat="0" applyAlignment="0" applyProtection="0"/>
    <xf numFmtId="10" fontId="37" fillId="15" borderId="190" applyNumberFormat="0" applyBorder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07" applyNumberFormat="0" applyBorder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184" applyNumberFormat="0" applyBorder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10" fontId="37" fillId="15" borderId="190" applyNumberFormat="0" applyBorder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87" fillId="21" borderId="178" applyNumberFormat="0" applyAlignment="0" applyProtection="0"/>
    <xf numFmtId="0" fontId="76" fillId="39" borderId="204" applyNumberFormat="0" applyFont="0" applyAlignment="0" applyProtection="0"/>
    <xf numFmtId="0" fontId="92" fillId="34" borderId="188" applyNumberForma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10" fontId="37" fillId="15" borderId="184" applyNumberFormat="0" applyBorder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37" borderId="207" applyNumberFormat="0" applyBorder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79" applyNumberFormat="0" applyFont="0" applyAlignment="0" applyProtection="0"/>
    <xf numFmtId="10" fontId="37" fillId="15" borderId="184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173" applyNumberFormat="0" applyFont="0" applyAlignment="0" applyProtection="0"/>
    <xf numFmtId="0" fontId="87" fillId="21" borderId="182" applyNumberForma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10" fontId="37" fillId="15" borderId="207" applyNumberFormat="0" applyBorder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07" applyNumberFormat="0" applyBorder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79" applyNumberFormat="0" applyFont="0" applyAlignment="0" applyProtection="0"/>
    <xf numFmtId="10" fontId="37" fillId="37" borderId="184" applyNumberFormat="0" applyBorder="0" applyAlignment="0" applyProtection="0"/>
    <xf numFmtId="0" fontId="92" fillId="34" borderId="212" applyNumberFormat="0" applyAlignment="0" applyProtection="0"/>
    <xf numFmtId="0" fontId="76" fillId="39" borderId="183" applyNumberFormat="0" applyFon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87" fillId="21" borderId="210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9" fillId="34" borderId="172" applyNumberFormat="0" applyAlignment="0" applyProtection="0"/>
    <xf numFmtId="0" fontId="76" fillId="39" borderId="17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10" fontId="37" fillId="15" borderId="190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94" fillId="0" borderId="206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73" applyNumberFormat="0" applyFont="0" applyAlignment="0" applyProtection="0"/>
    <xf numFmtId="10" fontId="37" fillId="37" borderId="196" applyNumberFormat="0" applyBorder="0" applyAlignment="0" applyProtection="0"/>
    <xf numFmtId="0" fontId="76" fillId="39" borderId="187" applyNumberFormat="0" applyFont="0" applyAlignment="0" applyProtection="0"/>
    <xf numFmtId="10" fontId="37" fillId="15" borderId="190" applyNumberFormat="0" applyBorder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211" applyNumberFormat="0" applyFont="0" applyAlignment="0" applyProtection="0"/>
    <xf numFmtId="0" fontId="76" fillId="39" borderId="173" applyNumberFormat="0" applyFont="0" applyAlignment="0" applyProtection="0"/>
    <xf numFmtId="0" fontId="92" fillId="34" borderId="180" applyNumberForma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79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79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6" fillId="39" borderId="204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76" fillId="39" borderId="173" applyNumberFormat="0" applyFont="0" applyAlignment="0" applyProtection="0"/>
    <xf numFmtId="0" fontId="94" fillId="0" borderId="181" applyNumberFormat="0" applyFill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76" fillId="39" borderId="198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98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73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204" applyNumberFormat="0" applyFon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0" fontId="79" fillId="34" borderId="197" applyNumberFormat="0" applyAlignment="0" applyProtection="0"/>
    <xf numFmtId="0" fontId="79" fillId="34" borderId="203" applyNumberForma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79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01" applyNumberFormat="0" applyBorder="0" applyAlignment="0" applyProtection="0"/>
    <xf numFmtId="0" fontId="92" fillId="34" borderId="180" applyNumberForma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3" applyNumberFormat="0" applyFont="0" applyAlignment="0" applyProtection="0"/>
    <xf numFmtId="0" fontId="79" fillId="34" borderId="186" applyNumberFormat="0" applyAlignment="0" applyProtection="0"/>
    <xf numFmtId="0" fontId="76" fillId="39" borderId="211" applyNumberFormat="0" applyFon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79" applyNumberFormat="0" applyFont="0" applyAlignment="0" applyProtection="0"/>
    <xf numFmtId="10" fontId="37" fillId="15" borderId="176" applyNumberFormat="0" applyBorder="0" applyAlignment="0" applyProtection="0"/>
    <xf numFmtId="0" fontId="76" fillId="39" borderId="193" applyNumberFormat="0" applyFont="0" applyAlignment="0" applyProtection="0"/>
    <xf numFmtId="10" fontId="37" fillId="15" borderId="176" applyNumberFormat="0" applyBorder="0" applyAlignment="0" applyProtection="0"/>
    <xf numFmtId="0" fontId="76" fillId="39" borderId="183" applyNumberFormat="0" applyFont="0" applyAlignment="0" applyProtection="0"/>
    <xf numFmtId="0" fontId="76" fillId="39" borderId="17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204" applyNumberFormat="0" applyFont="0" applyAlignment="0" applyProtection="0"/>
    <xf numFmtId="0" fontId="14" fillId="0" borderId="0"/>
    <xf numFmtId="0" fontId="79" fillId="34" borderId="210" applyNumberFormat="0" applyAlignment="0" applyProtection="0"/>
    <xf numFmtId="0" fontId="92" fillId="34" borderId="180" applyNumberFormat="0" applyAlignment="0" applyProtection="0"/>
    <xf numFmtId="0" fontId="76" fillId="39" borderId="187" applyNumberFormat="0" applyFont="0" applyAlignment="0" applyProtection="0"/>
    <xf numFmtId="0" fontId="87" fillId="21" borderId="182" applyNumberFormat="0" applyAlignment="0" applyProtection="0"/>
    <xf numFmtId="0" fontId="76" fillId="39" borderId="183" applyNumberFormat="0" applyFon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01" applyNumberFormat="0" applyBorder="0" applyAlignment="0" applyProtection="0"/>
    <xf numFmtId="0" fontId="76" fillId="39" borderId="204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11" applyNumberFormat="0" applyFont="0" applyAlignment="0" applyProtection="0"/>
    <xf numFmtId="0" fontId="76" fillId="39" borderId="183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83" applyNumberFormat="0" applyFont="0" applyAlignment="0" applyProtection="0"/>
    <xf numFmtId="0" fontId="94" fillId="0" borderId="195" applyNumberFormat="0" applyFill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87" fillId="21" borderId="172" applyNumberFormat="0" applyAlignment="0" applyProtection="0"/>
    <xf numFmtId="0" fontId="76" fillId="39" borderId="179" applyNumberFormat="0" applyFont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73" applyNumberFormat="0" applyFont="0" applyAlignment="0" applyProtection="0"/>
    <xf numFmtId="0" fontId="76" fillId="39" borderId="198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94" applyNumberFormat="0" applyAlignment="0" applyProtection="0"/>
    <xf numFmtId="0" fontId="76" fillId="39" borderId="183" applyNumberFormat="0" applyFont="0" applyAlignment="0" applyProtection="0"/>
    <xf numFmtId="0" fontId="76" fillId="39" borderId="187" applyNumberFormat="0" applyFont="0" applyAlignment="0" applyProtection="0"/>
    <xf numFmtId="10" fontId="37" fillId="15" borderId="176" applyNumberFormat="0" applyBorder="0" applyAlignment="0" applyProtection="0"/>
    <xf numFmtId="0" fontId="76" fillId="39" borderId="173" applyNumberFormat="0" applyFont="0" applyAlignment="0" applyProtection="0"/>
    <xf numFmtId="0" fontId="94" fillId="0" borderId="189" applyNumberFormat="0" applyFill="0" applyAlignment="0" applyProtection="0"/>
    <xf numFmtId="10" fontId="37" fillId="15" borderId="190" applyNumberFormat="0" applyBorder="0" applyAlignment="0" applyProtection="0"/>
    <xf numFmtId="0" fontId="87" fillId="21" borderId="186" applyNumberFormat="0" applyAlignment="0" applyProtection="0"/>
    <xf numFmtId="0" fontId="76" fillId="39" borderId="211" applyNumberFormat="0" applyFont="0" applyAlignment="0" applyProtection="0"/>
    <xf numFmtId="0" fontId="87" fillId="21" borderId="197" applyNumberForma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10" fontId="37" fillId="15" borderId="215" applyNumberFormat="0" applyBorder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200" applyNumberFormat="0" applyFill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94" fillId="0" borderId="200" applyNumberFormat="0" applyFill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187" applyNumberFormat="0" applyFont="0" applyAlignment="0" applyProtection="0"/>
    <xf numFmtId="0" fontId="76" fillId="39" borderId="198" applyNumberFormat="0" applyFont="0" applyAlignment="0" applyProtection="0"/>
    <xf numFmtId="0" fontId="76" fillId="39" borderId="187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76" fillId="39" borderId="193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93" applyNumberFormat="0" applyFont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204" applyNumberFormat="0" applyFont="0" applyAlignment="0" applyProtection="0"/>
    <xf numFmtId="0" fontId="76" fillId="39" borderId="193" applyNumberFormat="0" applyFont="0" applyAlignment="0" applyProtection="0"/>
    <xf numFmtId="10" fontId="37" fillId="15" borderId="207" applyNumberFormat="0" applyBorder="0" applyAlignment="0" applyProtection="0"/>
    <xf numFmtId="0" fontId="76" fillId="39" borderId="198" applyNumberFormat="0" applyFont="0" applyAlignment="0" applyProtection="0"/>
    <xf numFmtId="0" fontId="76" fillId="39" borderId="193" applyNumberFormat="0" applyFont="0" applyAlignment="0" applyProtection="0"/>
    <xf numFmtId="0" fontId="76" fillId="39" borderId="198" applyNumberFormat="0" applyFont="0" applyAlignment="0" applyProtection="0"/>
    <xf numFmtId="0" fontId="92" fillId="34" borderId="194" applyNumberFormat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10" fontId="37" fillId="15" borderId="196" applyNumberFormat="0" applyBorder="0" applyAlignment="0" applyProtection="0"/>
    <xf numFmtId="0" fontId="94" fillId="0" borderId="213" applyNumberFormat="0" applyFill="0" applyAlignment="0" applyProtection="0"/>
    <xf numFmtId="0" fontId="76" fillId="39" borderId="198" applyNumberFormat="0" applyFont="0" applyAlignment="0" applyProtection="0"/>
    <xf numFmtId="0" fontId="76" fillId="39" borderId="211" applyNumberFormat="0" applyFont="0" applyAlignment="0" applyProtection="0"/>
    <xf numFmtId="0" fontId="76" fillId="39" borderId="193" applyNumberFormat="0" applyFont="0" applyAlignment="0" applyProtection="0"/>
    <xf numFmtId="10" fontId="37" fillId="15" borderId="201" applyNumberFormat="0" applyBorder="0" applyAlignment="0" applyProtection="0"/>
    <xf numFmtId="0" fontId="76" fillId="39" borderId="198" applyNumberFormat="0" applyFont="0" applyAlignment="0" applyProtection="0"/>
    <xf numFmtId="0" fontId="76" fillId="39" borderId="204" applyNumberFormat="0" applyFont="0" applyAlignment="0" applyProtection="0"/>
    <xf numFmtId="0" fontId="76" fillId="39" borderId="211" applyNumberFormat="0" applyFont="0" applyAlignment="0" applyProtection="0"/>
    <xf numFmtId="0" fontId="76" fillId="39" borderId="198" applyNumberFormat="0" applyFont="0" applyAlignment="0" applyProtection="0"/>
    <xf numFmtId="0" fontId="87" fillId="21" borderId="210" applyNumberFormat="0" applyAlignment="0" applyProtection="0"/>
    <xf numFmtId="0" fontId="94" fillId="0" borderId="213" applyNumberFormat="0" applyFill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92" fillId="34" borderId="212" applyNumberFormat="0" applyAlignment="0" applyProtection="0"/>
    <xf numFmtId="0" fontId="94" fillId="0" borderId="213" applyNumberFormat="0" applyFill="0" applyAlignment="0" applyProtection="0"/>
    <xf numFmtId="10" fontId="37" fillId="15" borderId="207" applyNumberFormat="0" applyBorder="0" applyAlignment="0" applyProtection="0"/>
    <xf numFmtId="10" fontId="37" fillId="15" borderId="207" applyNumberFormat="0" applyBorder="0" applyAlignment="0" applyProtection="0"/>
    <xf numFmtId="0" fontId="76" fillId="39" borderId="211" applyNumberFormat="0" applyFont="0" applyAlignment="0" applyProtection="0"/>
    <xf numFmtId="0" fontId="76" fillId="39" borderId="211" applyNumberFormat="0" applyFon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1" fillId="0" borderId="0"/>
    <xf numFmtId="0" fontId="11" fillId="0" borderId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1" fillId="0" borderId="0"/>
    <xf numFmtId="0" fontId="11" fillId="0" borderId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0" fontId="94" fillId="0" borderId="254" applyNumberFormat="0" applyFill="0" applyAlignment="0" applyProtection="0"/>
    <xf numFmtId="10" fontId="37" fillId="37" borderId="255" applyNumberFormat="0" applyBorder="0" applyAlignment="0" applyProtection="0"/>
    <xf numFmtId="10" fontId="37" fillId="15" borderId="255" applyNumberFormat="0" applyBorder="0" applyAlignment="0" applyProtection="0"/>
    <xf numFmtId="0" fontId="79" fillId="34" borderId="251" applyNumberFormat="0" applyAlignment="0" applyProtection="0"/>
    <xf numFmtId="10" fontId="37" fillId="37" borderId="242" applyNumberFormat="0" applyBorder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0" fontId="87" fillId="21" borderId="25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94" fillId="0" borderId="25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9" fillId="34" borderId="251" applyNumberFormat="0" applyAlignment="0" applyProtection="0"/>
    <xf numFmtId="10" fontId="37" fillId="37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10" fontId="37" fillId="37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0" fontId="87" fillId="21" borderId="251" applyNumberFormat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37" borderId="255" applyNumberFormat="0" applyBorder="0" applyAlignment="0" applyProtection="0"/>
    <xf numFmtId="0" fontId="87" fillId="21" borderId="251" applyNumberFormat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37" borderId="255" applyNumberFormat="0" applyBorder="0" applyAlignment="0" applyProtection="0"/>
    <xf numFmtId="0" fontId="79" fillId="34" borderId="251" applyNumberForma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92" fillId="34" borderId="253" applyNumberForma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94" fillId="0" borderId="254" applyNumberFormat="0" applyFill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92" fillId="34" borderId="188" applyNumberFormat="0" applyAlignment="0" applyProtection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76" fillId="39" borderId="252" applyNumberFormat="0" applyFont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2" fillId="34" borderId="253" applyNumberFormat="0" applyAlignment="0" applyProtection="0"/>
    <xf numFmtId="0" fontId="6" fillId="0" borderId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0" fontId="37" fillId="15" borderId="255" applyNumberFormat="0" applyBorder="0" applyAlignment="0" applyProtection="0"/>
    <xf numFmtId="0" fontId="94" fillId="0" borderId="254" applyNumberFormat="0" applyFill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92" fillId="34" borderId="188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37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94" fillId="0" borderId="254" applyNumberFormat="0" applyFill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92" fillId="34" borderId="253" applyNumberFormat="0" applyAlignment="0" applyProtection="0"/>
    <xf numFmtId="10" fontId="37" fillId="37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188" applyNumberForma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87" fillId="21" borderId="186" applyNumberFormat="0" applyAlignment="0" applyProtection="0"/>
    <xf numFmtId="0" fontId="76" fillId="39" borderId="252" applyNumberFormat="0" applyFont="0" applyAlignment="0" applyProtection="0"/>
    <xf numFmtId="0" fontId="6" fillId="0" borderId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6" fillId="0" borderId="0"/>
    <xf numFmtId="0" fontId="79" fillId="34" borderId="186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94" fillId="0" borderId="254" applyNumberFormat="0" applyFill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94" fillId="0" borderId="254" applyNumberFormat="0" applyFill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10" fontId="37" fillId="37" borderId="242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10" fontId="37" fillId="37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9" fillId="34" borderId="251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87" fillId="21" borderId="186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94" fillId="0" borderId="254" applyNumberFormat="0" applyFill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6" fillId="0" borderId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87" fillId="21" borderId="251" applyNumberForma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10" fontId="37" fillId="15" borderId="255" applyNumberFormat="0" applyBorder="0" applyAlignment="0" applyProtection="0"/>
    <xf numFmtId="0" fontId="79" fillId="34" borderId="251" applyNumberFormat="0" applyAlignment="0" applyProtection="0"/>
    <xf numFmtId="10" fontId="37" fillId="37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189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37" borderId="255" applyNumberFormat="0" applyBorder="0" applyAlignment="0" applyProtection="0"/>
    <xf numFmtId="0" fontId="79" fillId="34" borderId="251" applyNumberFormat="0" applyAlignment="0" applyProtection="0"/>
    <xf numFmtId="10" fontId="37" fillId="15" borderId="255" applyNumberFormat="0" applyBorder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94" fillId="0" borderId="254" applyNumberFormat="0" applyFill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92" fillId="34" borderId="188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37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92" fillId="34" borderId="253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9" fillId="34" borderId="186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37" borderId="242" applyNumberFormat="0" applyBorder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87" fillId="21" borderId="186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87" fillId="21" borderId="251" applyNumberForma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10" fontId="37" fillId="15" borderId="255" applyNumberFormat="0" applyBorder="0" applyAlignment="0" applyProtection="0"/>
    <xf numFmtId="0" fontId="79" fillId="34" borderId="251" applyNumberFormat="0" applyAlignment="0" applyProtection="0"/>
    <xf numFmtId="10" fontId="37" fillId="37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9" fillId="34" borderId="186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9" fillId="34" borderId="186" applyNumberFormat="0" applyAlignment="0" applyProtection="0"/>
    <xf numFmtId="0" fontId="76" fillId="39" borderId="252" applyNumberFormat="0" applyFont="0" applyAlignment="0" applyProtection="0"/>
    <xf numFmtId="0" fontId="94" fillId="0" borderId="189" applyNumberFormat="0" applyFill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87" fillId="21" borderId="251" applyNumberForma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10" fontId="37" fillId="15" borderId="255" applyNumberFormat="0" applyBorder="0" applyAlignment="0" applyProtection="0"/>
    <xf numFmtId="10" fontId="37" fillId="15" borderId="255" applyNumberFormat="0" applyBorder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2" fillId="34" borderId="253" applyNumberFormat="0" applyAlignment="0" applyProtection="0"/>
    <xf numFmtId="10" fontId="37" fillId="37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94" fillId="0" borderId="254" applyNumberFormat="0" applyFill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9" fillId="34" borderId="251" applyNumberForma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92" fillId="34" borderId="253" applyNumberFormat="0" applyAlignment="0" applyProtection="0"/>
    <xf numFmtId="0" fontId="76" fillId="39" borderId="252" applyNumberFormat="0" applyFont="0" applyAlignment="0" applyProtection="0"/>
    <xf numFmtId="0" fontId="94" fillId="0" borderId="189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94" fillId="0" borderId="189" applyNumberFormat="0" applyFill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10" fontId="37" fillId="15" borderId="255" applyNumberFormat="0" applyBorder="0" applyAlignment="0" applyProtection="0"/>
    <xf numFmtId="0" fontId="92" fillId="34" borderId="253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10" fontId="37" fillId="15" borderId="242" applyNumberFormat="0" applyBorder="0" applyAlignment="0" applyProtection="0"/>
    <xf numFmtId="0" fontId="87" fillId="21" borderId="186" applyNumberFormat="0" applyAlignment="0" applyProtection="0"/>
    <xf numFmtId="10" fontId="37" fillId="37" borderId="255" applyNumberFormat="0" applyBorder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9" fillId="34" borderId="251" applyNumberFormat="0" applyAlignment="0" applyProtection="0"/>
    <xf numFmtId="0" fontId="76" fillId="39" borderId="187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252" applyNumberFormat="0" applyFont="0" applyAlignment="0" applyProtection="0"/>
    <xf numFmtId="0" fontId="76" fillId="39" borderId="187" applyNumberFormat="0" applyFont="0" applyAlignment="0" applyProtection="0"/>
    <xf numFmtId="10" fontId="37" fillId="37" borderId="242" applyNumberFormat="0" applyBorder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92" fillId="34" borderId="188" applyNumberFormat="0" applyAlignment="0" applyProtection="0"/>
    <xf numFmtId="10" fontId="37" fillId="37" borderId="242" applyNumberFormat="0" applyBorder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92" fillId="34" borderId="188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94" fillId="0" borderId="264" applyNumberFormat="0" applyFill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76" fillId="39" borderId="187" applyNumberFormat="0" applyFont="0" applyAlignment="0" applyProtection="0"/>
    <xf numFmtId="10" fontId="37" fillId="37" borderId="256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0" fontId="92" fillId="34" borderId="263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0" fontId="76" fillId="39" borderId="187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0" fontId="37" fillId="15" borderId="265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9" fillId="34" borderId="186" applyNumberFormat="0" applyAlignment="0" applyProtection="0"/>
    <xf numFmtId="0" fontId="79" fillId="34" borderId="186" applyNumberForma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87" fillId="21" borderId="186" applyNumberForma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87" fillId="21" borderId="18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9" fillId="34" borderId="18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0" fontId="37" fillId="15" borderId="265" applyNumberFormat="0" applyBorder="0" applyAlignment="0" applyProtection="0"/>
    <xf numFmtId="0" fontId="6" fillId="0" borderId="0"/>
    <xf numFmtId="0" fontId="76" fillId="39" borderId="262" applyNumberFormat="0" applyFont="0" applyAlignment="0" applyProtection="0"/>
    <xf numFmtId="0" fontId="6" fillId="0" borderId="0"/>
    <xf numFmtId="10" fontId="37" fillId="15" borderId="265" applyNumberFormat="0" applyBorder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10" fontId="37" fillId="15" borderId="265" applyNumberFormat="0" applyBorder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87" fillId="21" borderId="186" applyNumberFormat="0" applyAlignment="0" applyProtection="0"/>
    <xf numFmtId="0" fontId="6" fillId="0" borderId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6" fillId="0" borderId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43" fontId="6" fillId="0" borderId="0" applyFont="0" applyFill="0" applyBorder="0" applyAlignment="0" applyProtection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0" fontId="37" fillId="15" borderId="242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0" fontId="37" fillId="15" borderId="256" applyNumberFormat="0" applyBorder="0" applyAlignment="0" applyProtection="0"/>
    <xf numFmtId="0" fontId="94" fillId="0" borderId="260" applyNumberFormat="0" applyFill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76" fillId="39" borderId="262" applyNumberFormat="0" applyFont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92" fillId="34" borderId="188" applyNumberForma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94" fillId="0" borderId="189" applyNumberFormat="0" applyFill="0" applyAlignment="0" applyProtection="0"/>
    <xf numFmtId="0" fontId="76" fillId="39" borderId="262" applyNumberFormat="0" applyFont="0" applyAlignment="0" applyProtection="0"/>
    <xf numFmtId="0" fontId="79" fillId="34" borderId="257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65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87" fillId="21" borderId="257" applyNumberFormat="0" applyAlignment="0" applyProtection="0"/>
    <xf numFmtId="0" fontId="76" fillId="39" borderId="262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87" fillId="21" borderId="186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188" applyNumberForma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92" fillId="34" borderId="263" applyNumberFormat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0" fontId="6" fillId="0" borderId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92" fillId="34" borderId="259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0" applyNumberFormat="0" applyFill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6" fillId="0" borderId="0"/>
    <xf numFmtId="10" fontId="37" fillId="15" borderId="256" applyNumberFormat="0" applyBorder="0" applyAlignment="0" applyProtection="0"/>
    <xf numFmtId="0" fontId="76" fillId="39" borderId="258" applyNumberFormat="0" applyFont="0" applyAlignment="0" applyProtection="0"/>
    <xf numFmtId="10" fontId="37" fillId="37" borderId="256" applyNumberFormat="0" applyBorder="0" applyAlignment="0" applyProtection="0"/>
    <xf numFmtId="0" fontId="87" fillId="21" borderId="257" applyNumberFormat="0" applyAlignment="0" applyProtection="0"/>
    <xf numFmtId="10" fontId="37" fillId="15" borderId="256" applyNumberFormat="0" applyBorder="0" applyAlignment="0" applyProtection="0"/>
    <xf numFmtId="0" fontId="76" fillId="39" borderId="258" applyNumberFormat="0" applyFont="0" applyAlignment="0" applyProtection="0"/>
    <xf numFmtId="0" fontId="79" fillId="34" borderId="257" applyNumberFormat="0" applyAlignment="0" applyProtection="0"/>
    <xf numFmtId="10" fontId="37" fillId="15" borderId="256" applyNumberFormat="0" applyBorder="0" applyAlignment="0" applyProtection="0"/>
    <xf numFmtId="0" fontId="79" fillId="34" borderId="257" applyNumberFormat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87" fillId="21" borderId="257" applyNumberForma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92" fillId="34" borderId="259" applyNumberForma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92" fillId="34" borderId="259" applyNumberFormat="0" applyAlignment="0" applyProtection="0"/>
    <xf numFmtId="0" fontId="94" fillId="0" borderId="260" applyNumberFormat="0" applyFill="0" applyAlignment="0" applyProtection="0"/>
    <xf numFmtId="0" fontId="76" fillId="39" borderId="258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9" fillId="34" borderId="257" applyNumberFormat="0" applyAlignment="0" applyProtection="0"/>
    <xf numFmtId="0" fontId="87" fillId="21" borderId="257" applyNumberForma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87" fillId="21" borderId="257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9" fillId="34" borderId="257" applyNumberFormat="0" applyAlignment="0" applyProtection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92" fillId="34" borderId="259" applyNumberFormat="0" applyAlignment="0" applyProtection="0"/>
    <xf numFmtId="0" fontId="94" fillId="0" borderId="260" applyNumberFormat="0" applyFill="0" applyAlignment="0" applyProtection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79" fillId="34" borderId="261" applyNumberFormat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92" fillId="34" borderId="259" applyNumberFormat="0" applyAlignment="0" applyProtection="0"/>
    <xf numFmtId="0" fontId="94" fillId="0" borderId="26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92" fillId="34" borderId="259" applyNumberFormat="0" applyAlignment="0" applyProtection="0"/>
    <xf numFmtId="0" fontId="94" fillId="0" borderId="260" applyNumberFormat="0" applyFill="0" applyAlignment="0" applyProtection="0"/>
    <xf numFmtId="0" fontId="76" fillId="39" borderId="258" applyNumberFormat="0" applyFont="0" applyAlignment="0" applyProtection="0"/>
    <xf numFmtId="0" fontId="87" fillId="21" borderId="257" applyNumberForma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79" fillId="34" borderId="257" applyNumberFormat="0" applyAlignment="0" applyProtection="0"/>
    <xf numFmtId="0" fontId="79" fillId="34" borderId="257" applyNumberForma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92" fillId="34" borderId="259" applyNumberFormat="0" applyAlignment="0" applyProtection="0"/>
    <xf numFmtId="0" fontId="87" fillId="21" borderId="257" applyNumberFormat="0" applyAlignment="0" applyProtection="0"/>
    <xf numFmtId="0" fontId="94" fillId="0" borderId="260" applyNumberFormat="0" applyFill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92" fillId="34" borderId="259" applyNumberFormat="0" applyAlignment="0" applyProtection="0"/>
    <xf numFmtId="0" fontId="94" fillId="0" borderId="260" applyNumberFormat="0" applyFill="0" applyAlignment="0" applyProtection="0"/>
    <xf numFmtId="0" fontId="76" fillId="39" borderId="258" applyNumberFormat="0" applyFont="0" applyAlignment="0" applyProtection="0"/>
    <xf numFmtId="0" fontId="76" fillId="39" borderId="258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87" fillId="21" borderId="186" applyNumberFormat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9" fillId="34" borderId="186" applyNumberFormat="0" applyAlignment="0" applyProtection="0"/>
    <xf numFmtId="10" fontId="37" fillId="37" borderId="242" applyNumberFormat="0" applyBorder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0" fontId="87" fillId="21" borderId="186" applyNumberForma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10" fontId="37" fillId="15" borderId="242" applyNumberFormat="0" applyBorder="0" applyAlignment="0" applyProtection="0"/>
    <xf numFmtId="0" fontId="94" fillId="0" borderId="189" applyNumberFormat="0" applyFill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94" fillId="0" borderId="189" applyNumberFormat="0" applyFill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0" fontId="79" fillId="34" borderId="186" applyNumberForma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186" applyNumberForma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10" fontId="37" fillId="37" borderId="265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10" fontId="37" fillId="15" borderId="242" applyNumberFormat="0" applyBorder="0" applyAlignment="0" applyProtection="0"/>
    <xf numFmtId="0" fontId="79" fillId="34" borderId="261" applyNumberForma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65" applyNumberFormat="0" applyBorder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94" fillId="0" borderId="264" applyNumberFormat="0" applyFill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189" applyNumberFormat="0" applyFill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42" applyNumberFormat="0" applyBorder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87" fillId="21" borderId="261" applyNumberFormat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65" applyNumberFormat="0" applyBorder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10" fontId="37" fillId="15" borderId="265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10" fontId="37" fillId="37" borderId="265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65" applyNumberFormat="0" applyBorder="0" applyAlignment="0" applyProtection="0"/>
    <xf numFmtId="0" fontId="76" fillId="39" borderId="262" applyNumberFormat="0" applyFont="0" applyAlignment="0" applyProtection="0"/>
    <xf numFmtId="10" fontId="37" fillId="15" borderId="265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10" fontId="37" fillId="37" borderId="242" applyNumberFormat="0" applyBorder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10" fontId="37" fillId="37" borderId="242" applyNumberFormat="0" applyBorder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6" fillId="0" borderId="0"/>
    <xf numFmtId="0" fontId="79" fillId="34" borderId="261" applyNumberFormat="0" applyAlignment="0" applyProtection="0"/>
    <xf numFmtId="0" fontId="92" fillId="34" borderId="263" applyNumberForma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87" fillId="21" borderId="186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187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187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65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42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2" fillId="34" borderId="263" applyNumberFormat="0" applyAlignment="0" applyProtection="0"/>
    <xf numFmtId="0" fontId="94" fillId="0" borderId="264" applyNumberFormat="0" applyFill="0" applyAlignment="0" applyProtection="0"/>
    <xf numFmtId="10" fontId="37" fillId="15" borderId="265" applyNumberFormat="0" applyBorder="0" applyAlignment="0" applyProtection="0"/>
    <xf numFmtId="10" fontId="37" fillId="15" borderId="265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0" fontId="94" fillId="0" borderId="272" applyNumberFormat="0" applyFill="0" applyAlignment="0" applyProtection="0"/>
    <xf numFmtId="10" fontId="37" fillId="37" borderId="270" applyNumberFormat="0" applyBorder="0" applyAlignment="0" applyProtection="0"/>
    <xf numFmtId="10" fontId="37" fillId="15" borderId="270" applyNumberFormat="0" applyBorder="0" applyAlignment="0" applyProtection="0"/>
    <xf numFmtId="0" fontId="79" fillId="34" borderId="266" applyNumberFormat="0" applyAlignment="0" applyProtection="0"/>
    <xf numFmtId="0" fontId="87" fillId="21" borderId="266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68" applyNumberFormat="0" applyAlignment="0" applyProtection="0"/>
    <xf numFmtId="0" fontId="94" fillId="0" borderId="269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9" fillId="34" borderId="266" applyNumberFormat="0" applyAlignment="0" applyProtection="0"/>
    <xf numFmtId="10" fontId="37" fillId="37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10" fontId="37" fillId="37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37" borderId="270" applyNumberFormat="0" applyBorder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37" borderId="270" applyNumberFormat="0" applyBorder="0" applyAlignment="0" applyProtection="0"/>
    <xf numFmtId="0" fontId="79" fillId="34" borderId="266" applyNumberForma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92" fillId="34" borderId="271" applyNumberFormat="0" applyAlignment="0" applyProtection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2" fillId="34" borderId="271" applyNumberFormat="0" applyAlignment="0" applyProtection="0"/>
    <xf numFmtId="0" fontId="5" fillId="0" borderId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10" fontId="37" fillId="15" borderId="270" applyNumberFormat="0" applyBorder="0" applyAlignment="0" applyProtection="0"/>
    <xf numFmtId="0" fontId="94" fillId="0" borderId="272" applyNumberFormat="0" applyFill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92" fillId="34" borderId="271" applyNumberForma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5" fillId="0" borderId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5" fillId="0" borderId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10" fontId="37" fillId="37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5" fillId="0" borderId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10" fontId="37" fillId="15" borderId="270" applyNumberFormat="0" applyBorder="0" applyAlignment="0" applyProtection="0"/>
    <xf numFmtId="0" fontId="79" fillId="34" borderId="266" applyNumberFormat="0" applyAlignment="0" applyProtection="0"/>
    <xf numFmtId="10" fontId="37" fillId="37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37" borderId="270" applyNumberFormat="0" applyBorder="0" applyAlignment="0" applyProtection="0"/>
    <xf numFmtId="0" fontId="79" fillId="34" borderId="266" applyNumberFormat="0" applyAlignment="0" applyProtection="0"/>
    <xf numFmtId="10" fontId="37" fillId="15" borderId="270" applyNumberFormat="0" applyBorder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3" applyNumberFormat="0" applyBorder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87" fillId="21" borderId="266" applyNumberForma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10" fontId="37" fillId="15" borderId="270" applyNumberFormat="0" applyBorder="0" applyAlignment="0" applyProtection="0"/>
    <xf numFmtId="0" fontId="79" fillId="34" borderId="266" applyNumberFormat="0" applyAlignment="0" applyProtection="0"/>
    <xf numFmtId="10" fontId="37" fillId="37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10" fontId="37" fillId="37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0" applyNumberFormat="0" applyBorder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87" fillId="21" borderId="266" applyNumberFormat="0" applyAlignment="0" applyProtection="0"/>
    <xf numFmtId="10" fontId="37" fillId="37" borderId="270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10" fontId="37" fillId="37" borderId="273" applyNumberFormat="0" applyBorder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10" fontId="37" fillId="15" borderId="273" applyNumberFormat="0" applyBorder="0" applyAlignment="0" applyProtection="0"/>
    <xf numFmtId="0" fontId="92" fillId="34" borderId="271" applyNumberFormat="0" applyAlignment="0" applyProtection="0"/>
    <xf numFmtId="10" fontId="37" fillId="37" borderId="273" applyNumberFormat="0" applyBorder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92" fillId="34" borderId="276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43" fontId="5" fillId="0" borderId="0" applyFont="0" applyFill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94" fillId="0" borderId="282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10" fontId="37" fillId="37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43" fontId="5" fillId="0" borderId="0" applyFont="0" applyFill="0" applyBorder="0" applyAlignment="0" applyProtection="0"/>
    <xf numFmtId="0" fontId="76" fillId="39" borderId="275" applyNumberFormat="0" applyFon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80" applyNumberFormat="0" applyFont="0" applyAlignment="0" applyProtection="0"/>
    <xf numFmtId="0" fontId="5" fillId="0" borderId="0"/>
    <xf numFmtId="0" fontId="5" fillId="0" borderId="0"/>
    <xf numFmtId="0" fontId="76" fillId="39" borderId="280" applyNumberFormat="0" applyFon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0" fontId="37" fillId="15" borderId="278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9" fillId="34" borderId="274" applyNumberForma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10" fontId="37" fillId="37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10" fontId="37" fillId="37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10" fontId="37" fillId="15" borderId="270" applyNumberFormat="0" applyBorder="0" applyAlignment="0" applyProtection="0"/>
    <xf numFmtId="0" fontId="87" fillId="21" borderId="274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9" fillId="34" borderId="274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43" fontId="5" fillId="0" borderId="0" applyFont="0" applyFill="0" applyBorder="0" applyAlignment="0" applyProtection="0"/>
    <xf numFmtId="10" fontId="37" fillId="15" borderId="278" applyNumberFormat="0" applyBorder="0" applyAlignment="0" applyProtection="0"/>
    <xf numFmtId="0" fontId="5" fillId="0" borderId="0"/>
    <xf numFmtId="0" fontId="76" fillId="39" borderId="280" applyNumberFormat="0" applyFont="0" applyAlignment="0" applyProtection="0"/>
    <xf numFmtId="0" fontId="5" fillId="0" borderId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0" fontId="87" fillId="21" borderId="274" applyNumberFormat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5" fillId="0" borderId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43" fontId="5" fillId="0" borderId="0" applyFont="0" applyFill="0" applyBorder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0" fontId="37" fillId="15" borderId="278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10" fontId="37" fillId="15" borderId="273" applyNumberFormat="0" applyBorder="0" applyAlignment="0" applyProtection="0"/>
    <xf numFmtId="0" fontId="94" fillId="0" borderId="272" applyNumberFormat="0" applyFill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94" fillId="0" borderId="277" applyNumberFormat="0" applyFill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9" fillId="34" borderId="279" applyNumberFormat="0" applyAlignment="0" applyProtection="0"/>
    <xf numFmtId="10" fontId="37" fillId="15" borderId="273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87" fillId="21" borderId="279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37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94" fillId="0" borderId="277" applyNumberFormat="0" applyFill="0" applyAlignment="0" applyProtection="0"/>
    <xf numFmtId="0" fontId="76" fillId="39" borderId="280" applyNumberFormat="0" applyFont="0" applyAlignment="0" applyProtection="0"/>
    <xf numFmtId="0" fontId="79" fillId="34" borderId="266" applyNumberForma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82" applyNumberFormat="0" applyFill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9" fillId="34" borderId="279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37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0" fontId="87" fillId="21" borderId="26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9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81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87" fillId="21" borderId="274" applyNumberForma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37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9" applyNumberFormat="0" applyAlignment="0" applyProtection="0"/>
    <xf numFmtId="0" fontId="76" fillId="39" borderId="280" applyNumberFormat="0" applyFont="0" applyAlignment="0" applyProtection="0"/>
    <xf numFmtId="0" fontId="87" fillId="21" borderId="274" applyNumberForma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37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9" applyNumberFormat="0" applyAlignment="0" applyProtection="0"/>
    <xf numFmtId="0" fontId="76" fillId="39" borderId="280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10" fontId="37" fillId="37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9" applyNumberForma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10" fontId="37" fillId="37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94" fillId="0" borderId="272" applyNumberFormat="0" applyFill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76" fillId="39" borderId="280" applyNumberFormat="0" applyFont="0" applyAlignment="0" applyProtection="0"/>
    <xf numFmtId="0" fontId="5" fillId="0" borderId="0"/>
    <xf numFmtId="0" fontId="5" fillId="0" borderId="0"/>
    <xf numFmtId="0" fontId="5" fillId="0" borderId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10" fontId="37" fillId="37" borderId="273" applyNumberFormat="0" applyBorder="0" applyAlignment="0" applyProtection="0"/>
    <xf numFmtId="0" fontId="87" fillId="21" borderId="266" applyNumberFormat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9" fillId="34" borderId="266" applyNumberFormat="0" applyAlignment="0" applyProtection="0"/>
    <xf numFmtId="10" fontId="37" fillId="15" borderId="273" applyNumberFormat="0" applyBorder="0" applyAlignment="0" applyProtection="0"/>
    <xf numFmtId="0" fontId="79" fillId="34" borderId="266" applyNumberFormat="0" applyAlignment="0" applyProtection="0"/>
    <xf numFmtId="10" fontId="37" fillId="37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0" fontId="87" fillId="21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76" fillId="39" borderId="280" applyNumberFormat="0" applyFont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79" fillId="34" borderId="266" applyNumberFormat="0" applyAlignment="0" applyProtection="0"/>
    <xf numFmtId="0" fontId="87" fillId="21" borderId="266" applyNumberFormat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37" borderId="273" applyNumberFormat="0" applyBorder="0" applyAlignment="0" applyProtection="0"/>
    <xf numFmtId="0" fontId="87" fillId="21" borderId="266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9" fillId="34" borderId="266" applyNumberFormat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10" fontId="37" fillId="37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76" fillId="39" borderId="275" applyNumberFormat="0" applyFont="0" applyAlignment="0" applyProtection="0"/>
    <xf numFmtId="0" fontId="79" fillId="34" borderId="279" applyNumberFormat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37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37" borderId="273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87" fillId="21" borderId="266" applyNumberFormat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15" borderId="273" applyNumberFormat="0" applyBorder="0" applyAlignment="0" applyProtection="0"/>
    <xf numFmtId="10" fontId="37" fillId="37" borderId="273" applyNumberFormat="0" applyBorder="0" applyAlignment="0" applyProtection="0"/>
    <xf numFmtId="0" fontId="79" fillId="34" borderId="266" applyNumberFormat="0" applyAlignment="0" applyProtection="0"/>
    <xf numFmtId="0" fontId="79" fillId="34" borderId="266" applyNumberForma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87" fillId="21" borderId="266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92" fillId="34" borderId="271" applyNumberFormat="0" applyAlignment="0" applyProtection="0"/>
    <xf numFmtId="0" fontId="94" fillId="0" borderId="272" applyNumberFormat="0" applyFill="0" applyAlignment="0" applyProtection="0"/>
    <xf numFmtId="0" fontId="76" fillId="39" borderId="267" applyNumberFormat="0" applyFont="0" applyAlignment="0" applyProtection="0"/>
    <xf numFmtId="0" fontId="76" fillId="39" borderId="26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76" fillId="39" borderId="275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80" applyNumberFormat="0" applyFont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87" fillId="21" borderId="274" applyNumberForma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9" fillId="34" borderId="274" applyNumberFormat="0" applyAlignment="0" applyProtection="0"/>
    <xf numFmtId="10" fontId="37" fillId="37" borderId="278" applyNumberFormat="0" applyBorder="0" applyAlignment="0" applyProtection="0"/>
    <xf numFmtId="10" fontId="37" fillId="15" borderId="278" applyNumberFormat="0" applyBorder="0" applyAlignment="0" applyProtection="0"/>
    <xf numFmtId="10" fontId="37" fillId="15" borderId="278" applyNumberFormat="0" applyBorder="0" applyAlignment="0" applyProtection="0"/>
    <xf numFmtId="10" fontId="37" fillId="15" borderId="278" applyNumberFormat="0" applyBorder="0" applyAlignment="0" applyProtection="0"/>
    <xf numFmtId="10" fontId="37" fillId="15" borderId="278" applyNumberFormat="0" applyBorder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10" fontId="37" fillId="15" borderId="278" applyNumberFormat="0" applyBorder="0" applyAlignment="0" applyProtection="0"/>
    <xf numFmtId="0" fontId="94" fillId="0" borderId="277" applyNumberFormat="0" applyFill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37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9" fillId="34" borderId="274" applyNumberForma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9" fillId="34" borderId="279" applyNumberFormat="0" applyAlignment="0" applyProtection="0"/>
    <xf numFmtId="10" fontId="37" fillId="37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10" fontId="37" fillId="37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92" fillId="34" borderId="281" applyNumberFormat="0" applyAlignment="0" applyProtection="0"/>
    <xf numFmtId="0" fontId="94" fillId="0" borderId="282" applyNumberFormat="0" applyFill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92" fillId="34" borderId="281" applyNumberFormat="0" applyAlignment="0" applyProtection="0"/>
    <xf numFmtId="0" fontId="94" fillId="0" borderId="282" applyNumberFormat="0" applyFill="0" applyAlignment="0" applyProtection="0"/>
    <xf numFmtId="0" fontId="76" fillId="39" borderId="280" applyNumberFormat="0" applyFont="0" applyAlignment="0" applyProtection="0"/>
    <xf numFmtId="0" fontId="87" fillId="21" borderId="279" applyNumberFormat="0" applyAlignment="0" applyProtection="0"/>
    <xf numFmtId="10" fontId="37" fillId="15" borderId="273" applyNumberFormat="0" applyBorder="0" applyAlignment="0" applyProtection="0"/>
    <xf numFmtId="0" fontId="79" fillId="34" borderId="279" applyNumberFormat="0" applyAlignment="0" applyProtection="0"/>
    <xf numFmtId="0" fontId="79" fillId="34" borderId="279" applyNumberForma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94" fillId="0" borderId="282" applyNumberFormat="0" applyFill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92" fillId="34" borderId="281" applyNumberFormat="0" applyAlignment="0" applyProtection="0"/>
    <xf numFmtId="0" fontId="94" fillId="0" borderId="282" applyNumberFormat="0" applyFill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94" fillId="0" borderId="282" applyNumberFormat="0" applyFill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9" fillId="34" borderId="274" applyNumberFormat="0" applyAlignment="0" applyProtection="0"/>
    <xf numFmtId="0" fontId="94" fillId="0" borderId="277" applyNumberFormat="0" applyFill="0" applyAlignment="0" applyProtection="0"/>
    <xf numFmtId="0" fontId="79" fillId="34" borderId="279" applyNumberForma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9" applyNumberFormat="0" applyAlignment="0" applyProtection="0"/>
    <xf numFmtId="0" fontId="76" fillId="39" borderId="275" applyNumberFormat="0" applyFont="0" applyAlignment="0" applyProtection="0"/>
    <xf numFmtId="0" fontId="87" fillId="21" borderId="279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82" applyNumberFormat="0" applyFill="0" applyAlignment="0" applyProtection="0"/>
    <xf numFmtId="0" fontId="92" fillId="34" borderId="281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87" fillId="21" borderId="279" applyNumberForma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94" fillId="0" borderId="277" applyNumberFormat="0" applyFill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81" applyNumberForma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94" fillId="0" borderId="282" applyNumberFormat="0" applyFill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10" fontId="37" fillId="37" borderId="273" applyNumberFormat="0" applyBorder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9" applyNumberForma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37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87" fillId="21" borderId="279" applyNumberForma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37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9" applyNumberForma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37" borderId="278" applyNumberFormat="0" applyBorder="0" applyAlignment="0" applyProtection="0"/>
    <xf numFmtId="0" fontId="92" fillId="34" borderId="276" applyNumberForma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37" borderId="278" applyNumberFormat="0" applyBorder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81" applyNumberForma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82" applyNumberFormat="0" applyFill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9" fillId="34" borderId="274" applyNumberFormat="0" applyAlignment="0" applyProtection="0"/>
    <xf numFmtId="0" fontId="79" fillId="34" borderId="274" applyNumberForma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92" fillId="34" borderId="281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9" fillId="34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5" fillId="0" borderId="0"/>
    <xf numFmtId="0" fontId="79" fillId="34" borderId="274" applyNumberFormat="0" applyAlignment="0" applyProtection="0"/>
    <xf numFmtId="0" fontId="92" fillId="34" borderId="281" applyNumberFormat="0" applyAlignment="0" applyProtection="0"/>
    <xf numFmtId="0" fontId="76" fillId="39" borderId="275" applyNumberFormat="0" applyFont="0" applyAlignment="0" applyProtection="0"/>
    <xf numFmtId="0" fontId="87" fillId="21" borderId="279" applyNumberForma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94" fillId="0" borderId="282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81" applyNumberForma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10" fontId="37" fillId="15" borderId="278" applyNumberFormat="0" applyBorder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0" fontId="76" fillId="39" borderId="275" applyNumberFormat="0" applyFont="0" applyAlignment="0" applyProtection="0"/>
    <xf numFmtId="0" fontId="92" fillId="34" borderId="281" applyNumberForma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10" fontId="37" fillId="15" borderId="278" applyNumberFormat="0" applyBorder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80" applyNumberFormat="0" applyFont="0" applyAlignment="0" applyProtection="0"/>
    <xf numFmtId="10" fontId="37" fillId="15" borderId="273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87" fillId="21" borderId="274" applyNumberFormat="0" applyAlignment="0" applyProtection="0"/>
    <xf numFmtId="0" fontId="94" fillId="0" borderId="277" applyNumberFormat="0" applyFill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92" fillId="34" borderId="276" applyNumberFormat="0" applyAlignment="0" applyProtection="0"/>
    <xf numFmtId="0" fontId="94" fillId="0" borderId="277" applyNumberFormat="0" applyFill="0" applyAlignment="0" applyProtection="0"/>
    <xf numFmtId="10" fontId="37" fillId="15" borderId="278" applyNumberFormat="0" applyBorder="0" applyAlignment="0" applyProtection="0"/>
    <xf numFmtId="10" fontId="37" fillId="15" borderId="278" applyNumberFormat="0" applyBorder="0" applyAlignment="0" applyProtection="0"/>
    <xf numFmtId="0" fontId="76" fillId="39" borderId="275" applyNumberFormat="0" applyFont="0" applyAlignment="0" applyProtection="0"/>
    <xf numFmtId="0" fontId="76" fillId="39" borderId="27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76" fillId="39" borderId="294" applyNumberFormat="0" applyFont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6" fillId="39" borderId="300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0" fontId="94" fillId="0" borderId="286" applyNumberFormat="0" applyFill="0" applyAlignment="0" applyProtection="0"/>
    <xf numFmtId="0" fontId="76" fillId="39" borderId="294" applyNumberFormat="0" applyFont="0" applyAlignment="0" applyProtection="0"/>
    <xf numFmtId="10" fontId="37" fillId="37" borderId="287" applyNumberFormat="0" applyBorder="0" applyAlignment="0" applyProtection="0"/>
    <xf numFmtId="10" fontId="37" fillId="15" borderId="287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8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83" applyNumberForma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87" fillId="21" borderId="293" applyNumberForma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79" fillId="34" borderId="293" applyNumberFormat="0" applyAlignment="0" applyProtection="0"/>
    <xf numFmtId="10" fontId="37" fillId="15" borderId="256" applyNumberFormat="0" applyBorder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4" fillId="0" borderId="0"/>
    <xf numFmtId="10" fontId="37" fillId="15" borderId="256" applyNumberFormat="0" applyBorder="0" applyAlignment="0" applyProtection="0"/>
    <xf numFmtId="0" fontId="87" fillId="21" borderId="293" applyNumberForma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92" fillId="34" borderId="301" applyNumberFormat="0" applyAlignment="0" applyProtection="0"/>
    <xf numFmtId="0" fontId="94" fillId="0" borderId="302" applyNumberFormat="0" applyFill="0" applyAlignment="0" applyProtection="0"/>
    <xf numFmtId="0" fontId="76" fillId="39" borderId="300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8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94" fillId="0" borderId="286" applyNumberFormat="0" applyFill="0" applyAlignment="0" applyProtection="0"/>
    <xf numFmtId="0" fontId="76" fillId="39" borderId="300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9" fillId="34" borderId="283" applyNumberFormat="0" applyAlignment="0" applyProtection="0"/>
    <xf numFmtId="10" fontId="37" fillId="37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10" fontId="37" fillId="37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0" fontId="87" fillId="21" borderId="283" applyNumberFormat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37" borderId="287" applyNumberFormat="0" applyBorder="0" applyAlignment="0" applyProtection="0"/>
    <xf numFmtId="0" fontId="87" fillId="21" borderId="283" applyNumberFormat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37" borderId="287" applyNumberFormat="0" applyBorder="0" applyAlignment="0" applyProtection="0"/>
    <xf numFmtId="0" fontId="79" fillId="34" borderId="283" applyNumberForma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92" fillId="34" borderId="285" applyNumberForma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94" fillId="0" borderId="286" applyNumberFormat="0" applyFill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92" fillId="34" borderId="263" applyNumberFormat="0" applyAlignment="0" applyProtection="0"/>
    <xf numFmtId="0" fontId="4" fillId="0" borderId="0"/>
    <xf numFmtId="0" fontId="4" fillId="0" borderId="0"/>
    <xf numFmtId="0" fontId="4" fillId="0" borderId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6" fillId="39" borderId="284" applyNumberFormat="0" applyFont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2" fillId="34" borderId="285" applyNumberFormat="0" applyAlignment="0" applyProtection="0"/>
    <xf numFmtId="0" fontId="4" fillId="0" borderId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76" fillId="39" borderId="262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10" fontId="37" fillId="15" borderId="287" applyNumberFormat="0" applyBorder="0" applyAlignment="0" applyProtection="0"/>
    <xf numFmtId="0" fontId="94" fillId="0" borderId="286" applyNumberFormat="0" applyFill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92" fillId="34" borderId="26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37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94" fillId="0" borderId="286" applyNumberFormat="0" applyFill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92" fillId="34" borderId="285" applyNumberFormat="0" applyAlignment="0" applyProtection="0"/>
    <xf numFmtId="10" fontId="37" fillId="37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94" applyNumberFormat="0" applyFont="0" applyAlignment="0" applyProtection="0"/>
    <xf numFmtId="0" fontId="76" fillId="39" borderId="284" applyNumberFormat="0" applyFont="0" applyAlignment="0" applyProtection="0"/>
    <xf numFmtId="0" fontId="79" fillId="34" borderId="293" applyNumberFormat="0" applyAlignment="0" applyProtection="0"/>
    <xf numFmtId="0" fontId="87" fillId="21" borderId="293" applyNumberFormat="0" applyAlignment="0" applyProtection="0"/>
    <xf numFmtId="10" fontId="37" fillId="15" borderId="287" applyNumberFormat="0" applyBorder="0" applyAlignment="0" applyProtection="0"/>
    <xf numFmtId="0" fontId="76" fillId="39" borderId="29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94" applyNumberFormat="0" applyFont="0" applyAlignment="0" applyProtection="0"/>
    <xf numFmtId="0" fontId="76" fillId="39" borderId="284" applyNumberFormat="0" applyFont="0" applyAlignment="0" applyProtection="0"/>
    <xf numFmtId="0" fontId="76" fillId="39" borderId="29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92" fillId="34" borderId="263" applyNumberForma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63" applyNumberForma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87" fillId="21" borderId="261" applyNumberFormat="0" applyAlignment="0" applyProtection="0"/>
    <xf numFmtId="0" fontId="76" fillId="39" borderId="284" applyNumberFormat="0" applyFont="0" applyAlignment="0" applyProtection="0"/>
    <xf numFmtId="0" fontId="4" fillId="0" borderId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4" fillId="0" borderId="0"/>
    <xf numFmtId="0" fontId="79" fillId="34" borderId="261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4" fillId="0" borderId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94" fillId="0" borderId="286" applyNumberFormat="0" applyFill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94" fillId="0" borderId="286" applyNumberFormat="0" applyFill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10" fontId="37" fillId="37" borderId="278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10" fontId="37" fillId="37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10" fontId="37" fillId="15" borderId="278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9" fillId="34" borderId="283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87" fillId="21" borderId="261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94" fillId="0" borderId="286" applyNumberFormat="0" applyFill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4" fillId="0" borderId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87" fillId="21" borderId="283" applyNumberForma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10" fontId="37" fillId="15" borderId="287" applyNumberFormat="0" applyBorder="0" applyAlignment="0" applyProtection="0"/>
    <xf numFmtId="0" fontId="79" fillId="34" borderId="283" applyNumberFormat="0" applyAlignment="0" applyProtection="0"/>
    <xf numFmtId="10" fontId="37" fillId="37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64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37" borderId="287" applyNumberFormat="0" applyBorder="0" applyAlignment="0" applyProtection="0"/>
    <xf numFmtId="0" fontId="79" fillId="34" borderId="283" applyNumberFormat="0" applyAlignment="0" applyProtection="0"/>
    <xf numFmtId="10" fontId="37" fillId="15" borderId="287" applyNumberFormat="0" applyBorder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94" fillId="0" borderId="286" applyNumberFormat="0" applyFill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87" fillId="21" borderId="261" applyNumberForma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92" fillId="34" borderId="26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37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92" fillId="34" borderId="285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9" fillId="34" borderId="261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37" borderId="278" applyNumberFormat="0" applyBorder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87" fillId="21" borderId="261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10" fontId="37" fillId="15" borderId="278" applyNumberFormat="0" applyBorder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87" fillId="21" borderId="283" applyNumberForma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10" fontId="37" fillId="15" borderId="287" applyNumberFormat="0" applyBorder="0" applyAlignment="0" applyProtection="0"/>
    <xf numFmtId="0" fontId="79" fillId="34" borderId="283" applyNumberFormat="0" applyAlignment="0" applyProtection="0"/>
    <xf numFmtId="10" fontId="37" fillId="37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0" fontId="79" fillId="34" borderId="261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9" fillId="34" borderId="261" applyNumberFormat="0" applyAlignment="0" applyProtection="0"/>
    <xf numFmtId="0" fontId="76" fillId="39" borderId="284" applyNumberFormat="0" applyFont="0" applyAlignment="0" applyProtection="0"/>
    <xf numFmtId="0" fontId="94" fillId="0" borderId="264" applyNumberFormat="0" applyFill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87" fillId="21" borderId="283" applyNumberForma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10" fontId="37" fillId="15" borderId="287" applyNumberFormat="0" applyBorder="0" applyAlignment="0" applyProtection="0"/>
    <xf numFmtId="10" fontId="37" fillId="15" borderId="287" applyNumberFormat="0" applyBorder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2" fillId="34" borderId="285" applyNumberFormat="0" applyAlignment="0" applyProtection="0"/>
    <xf numFmtId="10" fontId="37" fillId="37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94" fillId="0" borderId="286" applyNumberFormat="0" applyFill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9" fillId="34" borderId="283" applyNumberForma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92" fillId="34" borderId="285" applyNumberFormat="0" applyAlignment="0" applyProtection="0"/>
    <xf numFmtId="0" fontId="76" fillId="39" borderId="284" applyNumberFormat="0" applyFont="0" applyAlignment="0" applyProtection="0"/>
    <xf numFmtId="0" fontId="94" fillId="0" borderId="264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94" fillId="0" borderId="264" applyNumberFormat="0" applyFill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10" fontId="37" fillId="15" borderId="287" applyNumberFormat="0" applyBorder="0" applyAlignment="0" applyProtection="0"/>
    <xf numFmtId="0" fontId="92" fillId="34" borderId="285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10" fontId="37" fillId="15" borderId="278" applyNumberFormat="0" applyBorder="0" applyAlignment="0" applyProtection="0"/>
    <xf numFmtId="0" fontId="87" fillId="21" borderId="261" applyNumberFormat="0" applyAlignment="0" applyProtection="0"/>
    <xf numFmtId="10" fontId="37" fillId="37" borderId="287" applyNumberFormat="0" applyBorder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9" fillId="34" borderId="283" applyNumberFormat="0" applyAlignment="0" applyProtection="0"/>
    <xf numFmtId="0" fontId="76" fillId="39" borderId="262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84" applyNumberFormat="0" applyFont="0" applyAlignment="0" applyProtection="0"/>
    <xf numFmtId="0" fontId="76" fillId="39" borderId="262" applyNumberFormat="0" applyFont="0" applyAlignment="0" applyProtection="0"/>
    <xf numFmtId="10" fontId="37" fillId="37" borderId="278" applyNumberFormat="0" applyBorder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10" fontId="37" fillId="15" borderId="278" applyNumberFormat="0" applyBorder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94" fillId="0" borderId="264" applyNumberFormat="0" applyFill="0" applyAlignment="0" applyProtection="0"/>
    <xf numFmtId="0" fontId="76" fillId="39" borderId="262" applyNumberFormat="0" applyFont="0" applyAlignment="0" applyProtection="0"/>
    <xf numFmtId="10" fontId="37" fillId="15" borderId="278" applyNumberFormat="0" applyBorder="0" applyAlignment="0" applyProtection="0"/>
    <xf numFmtId="0" fontId="92" fillId="34" borderId="263" applyNumberFormat="0" applyAlignment="0" applyProtection="0"/>
    <xf numFmtId="10" fontId="37" fillId="37" borderId="278" applyNumberFormat="0" applyBorder="0" applyAlignment="0" applyProtection="0"/>
    <xf numFmtId="0" fontId="76" fillId="39" borderId="262" applyNumberFormat="0" applyFont="0" applyAlignment="0" applyProtection="0"/>
    <xf numFmtId="0" fontId="79" fillId="34" borderId="261" applyNumberFormat="0" applyAlignment="0" applyProtection="0"/>
    <xf numFmtId="0" fontId="76" fillId="39" borderId="262" applyNumberFormat="0" applyFont="0" applyAlignment="0" applyProtection="0"/>
    <xf numFmtId="0" fontId="76" fillId="39" borderId="262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4" fillId="0" borderId="296" applyNumberFormat="0" applyFill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92" fillId="34" borderId="290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43" fontId="4" fillId="0" borderId="0" applyFont="0" applyFill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94" fillId="0" borderId="296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94" fillId="0" borderId="296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0" fontId="76" fillId="39" borderId="28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10" fontId="37" fillId="15" borderId="292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9" fillId="34" borderId="288" applyNumberForma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87" fillId="21" borderId="288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9" fillId="34" borderId="288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43" fontId="4" fillId="0" borderId="0" applyFont="0" applyFill="0" applyBorder="0" applyAlignment="0" applyProtection="0"/>
    <xf numFmtId="10" fontId="37" fillId="15" borderId="292" applyNumberFormat="0" applyBorder="0" applyAlignment="0" applyProtection="0"/>
    <xf numFmtId="0" fontId="4" fillId="0" borderId="0"/>
    <xf numFmtId="0" fontId="76" fillId="39" borderId="294" applyNumberFormat="0" applyFont="0" applyAlignment="0" applyProtection="0"/>
    <xf numFmtId="0" fontId="4" fillId="0" borderId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10" fontId="37" fillId="15" borderId="256" applyNumberFormat="0" applyBorder="0" applyAlignment="0" applyProtection="0"/>
    <xf numFmtId="0" fontId="87" fillId="21" borderId="288" applyNumberFormat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4" fillId="0" borderId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43" fontId="4" fillId="0" borderId="0" applyFont="0" applyFill="0" applyBorder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37" fillId="15" borderId="292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76" fillId="39" borderId="294" applyNumberFormat="0" applyFont="0" applyAlignment="0" applyProtection="0"/>
    <xf numFmtId="0" fontId="94" fillId="0" borderId="189" applyNumberFormat="0" applyFill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94" fillId="0" borderId="291" applyNumberFormat="0" applyFill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87" fillId="21" borderId="293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37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94" fillId="0" borderId="291" applyNumberFormat="0" applyFill="0" applyAlignment="0" applyProtection="0"/>
    <xf numFmtId="0" fontId="76" fillId="39" borderId="294" applyNumberFormat="0" applyFont="0" applyAlignment="0" applyProtection="0"/>
    <xf numFmtId="0" fontId="79" fillId="34" borderId="186" applyNumberForma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186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93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5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87" fillId="21" borderId="288" applyNumberForma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87" fillId="21" borderId="288" applyNumberForma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37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10" fontId="37" fillId="37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93" applyNumberForma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94" fillId="0" borderId="189" applyNumberFormat="0" applyFill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187" applyNumberFormat="0" applyFont="0" applyAlignment="0" applyProtection="0"/>
    <xf numFmtId="0" fontId="76" fillId="39" borderId="294" applyNumberFormat="0" applyFont="0" applyAlignment="0" applyProtection="0"/>
    <xf numFmtId="0" fontId="87" fillId="21" borderId="186" applyNumberFormat="0" applyAlignment="0" applyProtection="0"/>
    <xf numFmtId="0" fontId="76" fillId="39" borderId="187" applyNumberFormat="0" applyFont="0" applyAlignment="0" applyProtection="0"/>
    <xf numFmtId="0" fontId="79" fillId="34" borderId="186" applyNumberFormat="0" applyAlignment="0" applyProtection="0"/>
    <xf numFmtId="0" fontId="79" fillId="34" borderId="186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186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79" fillId="34" borderId="186" applyNumberFormat="0" applyAlignment="0" applyProtection="0"/>
    <xf numFmtId="0" fontId="87" fillId="21" borderId="186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87" fillId="21" borderId="186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9" fillId="34" borderId="186" applyNumberFormat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10" fontId="37" fillId="37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94" fillId="0" borderId="189" applyNumberFormat="0" applyFill="0" applyAlignment="0" applyProtection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6" fillId="39" borderId="289" applyNumberFormat="0" applyFont="0" applyAlignment="0" applyProtection="0"/>
    <xf numFmtId="0" fontId="79" fillId="34" borderId="293" applyNumberFormat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94" fillId="0" borderId="189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87" fillId="21" borderId="186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186" applyNumberFormat="0" applyAlignment="0" applyProtection="0"/>
    <xf numFmtId="0" fontId="79" fillId="34" borderId="186" applyNumberForma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87" fillId="21" borderId="186" applyNumberForma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92" fillId="34" borderId="188" applyNumberFormat="0" applyAlignment="0" applyProtection="0"/>
    <xf numFmtId="0" fontId="94" fillId="0" borderId="189" applyNumberFormat="0" applyFill="0" applyAlignment="0" applyProtection="0"/>
    <xf numFmtId="0" fontId="76" fillId="39" borderId="187" applyNumberFormat="0" applyFont="0" applyAlignment="0" applyProtection="0"/>
    <xf numFmtId="0" fontId="76" fillId="39" borderId="187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76" fillId="39" borderId="289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87" fillId="21" borderId="288" applyNumberForma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9" fillId="34" borderId="288" applyNumberFormat="0" applyAlignment="0" applyProtection="0"/>
    <xf numFmtId="10" fontId="37" fillId="37" borderId="292" applyNumberFormat="0" applyBorder="0" applyAlignment="0" applyProtection="0"/>
    <xf numFmtId="10" fontId="37" fillId="15" borderId="292" applyNumberFormat="0" applyBorder="0" applyAlignment="0" applyProtection="0"/>
    <xf numFmtId="10" fontId="37" fillId="15" borderId="292" applyNumberFormat="0" applyBorder="0" applyAlignment="0" applyProtection="0"/>
    <xf numFmtId="10" fontId="37" fillId="15" borderId="292" applyNumberFormat="0" applyBorder="0" applyAlignment="0" applyProtection="0"/>
    <xf numFmtId="10" fontId="37" fillId="15" borderId="292" applyNumberFormat="0" applyBorder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10" fontId="37" fillId="15" borderId="292" applyNumberFormat="0" applyBorder="0" applyAlignment="0" applyProtection="0"/>
    <xf numFmtId="0" fontId="94" fillId="0" borderId="291" applyNumberFormat="0" applyFill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37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9" fillId="34" borderId="288" applyNumberForma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9" fillId="34" borderId="293" applyNumberFormat="0" applyAlignment="0" applyProtection="0"/>
    <xf numFmtId="10" fontId="37" fillId="37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10" fontId="37" fillId="37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94" fillId="0" borderId="296" applyNumberFormat="0" applyFill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10" fontId="37" fillId="15" borderId="256" applyNumberFormat="0" applyBorder="0" applyAlignment="0" applyProtection="0"/>
    <xf numFmtId="0" fontId="79" fillId="34" borderId="293" applyNumberForma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88" applyNumberFormat="0" applyAlignment="0" applyProtection="0"/>
    <xf numFmtId="0" fontId="94" fillId="0" borderId="291" applyNumberFormat="0" applyFill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93" applyNumberFormat="0" applyAlignment="0" applyProtection="0"/>
    <xf numFmtId="0" fontId="76" fillId="39" borderId="289" applyNumberFormat="0" applyFont="0" applyAlignment="0" applyProtection="0"/>
    <xf numFmtId="0" fontId="87" fillId="21" borderId="293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6" applyNumberFormat="0" applyFill="0" applyAlignment="0" applyProtection="0"/>
    <xf numFmtId="0" fontId="92" fillId="34" borderId="295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94" fillId="0" borderId="291" applyNumberFormat="0" applyFill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5" applyNumberForma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93" applyNumberForma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37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37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37" borderId="292" applyNumberFormat="0" applyBorder="0" applyAlignment="0" applyProtection="0"/>
    <xf numFmtId="0" fontId="92" fillId="34" borderId="290" applyNumberForma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37" borderId="292" applyNumberFormat="0" applyBorder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6" applyNumberFormat="0" applyFill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9" fillId="34" borderId="288" applyNumberFormat="0" applyAlignment="0" applyProtection="0"/>
    <xf numFmtId="0" fontId="79" fillId="34" borderId="288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92" fillId="34" borderId="295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9" fillId="34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4" fillId="0" borderId="0"/>
    <xf numFmtId="0" fontId="79" fillId="34" borderId="288" applyNumberFormat="0" applyAlignment="0" applyProtection="0"/>
    <xf numFmtId="0" fontId="92" fillId="34" borderId="295" applyNumberFormat="0" applyAlignment="0" applyProtection="0"/>
    <xf numFmtId="0" fontId="76" fillId="39" borderId="289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10" fontId="37" fillId="15" borderId="292" applyNumberFormat="0" applyBorder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0" fontId="76" fillId="39" borderId="289" applyNumberFormat="0" applyFont="0" applyAlignment="0" applyProtection="0"/>
    <xf numFmtId="0" fontId="92" fillId="34" borderId="295" applyNumberForma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10" fontId="37" fillId="15" borderId="292" applyNumberFormat="0" applyBorder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87" fillId="21" borderId="288" applyNumberFormat="0" applyAlignment="0" applyProtection="0"/>
    <xf numFmtId="0" fontId="94" fillId="0" borderId="291" applyNumberFormat="0" applyFill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92" fillId="34" borderId="290" applyNumberFormat="0" applyAlignment="0" applyProtection="0"/>
    <xf numFmtId="0" fontId="94" fillId="0" borderId="291" applyNumberFormat="0" applyFill="0" applyAlignment="0" applyProtection="0"/>
    <xf numFmtId="10" fontId="37" fillId="15" borderId="292" applyNumberFormat="0" applyBorder="0" applyAlignment="0" applyProtection="0"/>
    <xf numFmtId="10" fontId="37" fillId="15" borderId="292" applyNumberFormat="0" applyBorder="0" applyAlignment="0" applyProtection="0"/>
    <xf numFmtId="0" fontId="76" fillId="39" borderId="289" applyNumberFormat="0" applyFont="0" applyAlignment="0" applyProtection="0"/>
    <xf numFmtId="0" fontId="76" fillId="39" borderId="28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6" fillId="39" borderId="300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4" fillId="0" borderId="302" applyNumberFormat="0" applyFill="0" applyAlignment="0" applyProtection="0"/>
    <xf numFmtId="0" fontId="94" fillId="0" borderId="302" applyNumberFormat="0" applyFill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10" fontId="37" fillId="15" borderId="256" applyNumberFormat="0" applyBorder="0" applyAlignment="0" applyProtection="0"/>
    <xf numFmtId="0" fontId="79" fillId="34" borderId="293" applyNumberFormat="0" applyAlignment="0" applyProtection="0"/>
    <xf numFmtId="10" fontId="37" fillId="15" borderId="256" applyNumberFormat="0" applyBorder="0" applyAlignment="0" applyProtection="0"/>
    <xf numFmtId="0" fontId="92" fillId="34" borderId="295" applyNumberFormat="0" applyAlignment="0" applyProtection="0"/>
    <xf numFmtId="0" fontId="92" fillId="34" borderId="188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10" fontId="37" fillId="37" borderId="256" applyNumberFormat="0" applyBorder="0" applyAlignment="0" applyProtection="0"/>
    <xf numFmtId="10" fontId="37" fillId="15" borderId="298" applyNumberFormat="0" applyBorder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94" fillId="0" borderId="296" applyNumberFormat="0" applyFill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2" fillId="34" borderId="295" applyNumberForma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186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94" fillId="0" borderId="296" applyNumberFormat="0" applyFill="0" applyAlignment="0" applyProtection="0"/>
    <xf numFmtId="0" fontId="76" fillId="39" borderId="300" applyNumberFormat="0" applyFont="0" applyAlignment="0" applyProtection="0"/>
    <xf numFmtId="10" fontId="37" fillId="37" borderId="256" applyNumberFormat="0" applyBorder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10" fontId="37" fillId="15" borderId="256" applyNumberFormat="0" applyBorder="0" applyAlignment="0" applyProtection="0"/>
    <xf numFmtId="0" fontId="76" fillId="39" borderId="300" applyNumberFormat="0" applyFont="0" applyAlignment="0" applyProtection="0"/>
    <xf numFmtId="10" fontId="37" fillId="15" borderId="256" applyNumberFormat="0" applyBorder="0" applyAlignment="0" applyProtection="0"/>
    <xf numFmtId="0" fontId="92" fillId="34" borderId="301" applyNumberFormat="0" applyAlignment="0" applyProtection="0"/>
    <xf numFmtId="0" fontId="76" fillId="39" borderId="300" applyNumberFormat="0" applyFont="0" applyAlignment="0" applyProtection="0"/>
    <xf numFmtId="10" fontId="37" fillId="15" borderId="256" applyNumberFormat="0" applyBorder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10" fontId="37" fillId="37" borderId="256" applyNumberFormat="0" applyBorder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98" applyNumberFormat="0" applyBorder="0" applyAlignment="0" applyProtection="0"/>
    <xf numFmtId="10" fontId="37" fillId="15" borderId="256" applyNumberFormat="0" applyBorder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300" applyNumberFormat="0" applyFont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300" applyNumberFormat="0" applyFont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94" fillId="0" borderId="296" applyNumberFormat="0" applyFill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10" fontId="37" fillId="37" borderId="256" applyNumberFormat="0" applyBorder="0" applyAlignment="0" applyProtection="0"/>
    <xf numFmtId="0" fontId="79" fillId="34" borderId="293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2" fillId="34" borderId="295" applyNumberFormat="0" applyAlignment="0" applyProtection="0"/>
    <xf numFmtId="0" fontId="79" fillId="34" borderId="293" applyNumberFormat="0" applyAlignment="0" applyProtection="0"/>
    <xf numFmtId="0" fontId="92" fillId="34" borderId="295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188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92" fillId="34" borderId="295" applyNumberForma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94" fillId="0" borderId="302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10" fontId="37" fillId="15" borderId="298" applyNumberFormat="0" applyBorder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10" fontId="37" fillId="37" borderId="297" applyNumberFormat="0" applyBorder="0" applyAlignment="0" applyProtection="0"/>
    <xf numFmtId="10" fontId="37" fillId="15" borderId="297" applyNumberFormat="0" applyBorder="0" applyAlignment="0" applyProtection="0"/>
    <xf numFmtId="10" fontId="37" fillId="15" borderId="297" applyNumberFormat="0" applyBorder="0" applyAlignment="0" applyProtection="0"/>
    <xf numFmtId="10" fontId="37" fillId="15" borderId="297" applyNumberFormat="0" applyBorder="0" applyAlignment="0" applyProtection="0"/>
    <xf numFmtId="10" fontId="37" fillId="15" borderId="297" applyNumberFormat="0" applyBorder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188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7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189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37" borderId="256" applyNumberFormat="0" applyBorder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92" fillId="34" borderId="301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10" fontId="37" fillId="15" borderId="298" applyNumberFormat="0" applyBorder="0" applyAlignment="0" applyProtection="0"/>
    <xf numFmtId="0" fontId="92" fillId="34" borderId="295" applyNumberForma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94" fillId="0" borderId="296" applyNumberFormat="0" applyFill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9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94" fillId="0" borderId="296" applyNumberFormat="0" applyFill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9" fillId="34" borderId="299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87" fillId="21" borderId="299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302" applyNumberFormat="0" applyFill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9" fillId="34" borderId="299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9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301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87" fillId="21" borderId="293" applyNumberForma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9" applyNumberFormat="0" applyAlignment="0" applyProtection="0"/>
    <xf numFmtId="0" fontId="76" fillId="39" borderId="300" applyNumberFormat="0" applyFont="0" applyAlignment="0" applyProtection="0"/>
    <xf numFmtId="0" fontId="87" fillId="21" borderId="293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9" applyNumberFormat="0" applyAlignment="0" applyProtection="0"/>
    <xf numFmtId="0" fontId="76" fillId="39" borderId="300" applyNumberFormat="0" applyFont="0" applyAlignment="0" applyProtection="0"/>
    <xf numFmtId="0" fontId="87" fillId="21" borderId="186" applyNumberForma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9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9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10" fontId="37" fillId="37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9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9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92" fillId="34" borderId="295" applyNumberForma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87" fillId="21" borderId="299" applyNumberForma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56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87" fillId="21" borderId="293" applyNumberForma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9" fillId="34" borderId="293" applyNumberFormat="0" applyAlignment="0" applyProtection="0"/>
    <xf numFmtId="10" fontId="37" fillId="37" borderId="298" applyNumberFormat="0" applyBorder="0" applyAlignment="0" applyProtection="0"/>
    <xf numFmtId="10" fontId="37" fillId="15" borderId="298" applyNumberFormat="0" applyBorder="0" applyAlignment="0" applyProtection="0"/>
    <xf numFmtId="10" fontId="37" fillId="15" borderId="298" applyNumberFormat="0" applyBorder="0" applyAlignment="0" applyProtection="0"/>
    <xf numFmtId="10" fontId="37" fillId="15" borderId="298" applyNumberFormat="0" applyBorder="0" applyAlignment="0" applyProtection="0"/>
    <xf numFmtId="10" fontId="37" fillId="15" borderId="298" applyNumberFormat="0" applyBorder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10" fontId="37" fillId="15" borderId="298" applyNumberFormat="0" applyBorder="0" applyAlignment="0" applyProtection="0"/>
    <xf numFmtId="0" fontId="94" fillId="0" borderId="296" applyNumberFormat="0" applyFill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9" fillId="34" borderId="293" applyNumberForma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9" fillId="34" borderId="299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10" fontId="37" fillId="37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92" fillId="34" borderId="301" applyNumberFormat="0" applyAlignment="0" applyProtection="0"/>
    <xf numFmtId="0" fontId="94" fillId="0" borderId="302" applyNumberFormat="0" applyFill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92" fillId="34" borderId="301" applyNumberFormat="0" applyAlignment="0" applyProtection="0"/>
    <xf numFmtId="0" fontId="94" fillId="0" borderId="302" applyNumberFormat="0" applyFill="0" applyAlignment="0" applyProtection="0"/>
    <xf numFmtId="0" fontId="76" fillId="39" borderId="300" applyNumberFormat="0" applyFont="0" applyAlignment="0" applyProtection="0"/>
    <xf numFmtId="0" fontId="87" fillId="21" borderId="299" applyNumberFormat="0" applyAlignment="0" applyProtection="0"/>
    <xf numFmtId="0" fontId="79" fillId="34" borderId="299" applyNumberFormat="0" applyAlignment="0" applyProtection="0"/>
    <xf numFmtId="0" fontId="79" fillId="34" borderId="299" applyNumberForma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94" fillId="0" borderId="302" applyNumberFormat="0" applyFill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92" fillId="34" borderId="301" applyNumberFormat="0" applyAlignment="0" applyProtection="0"/>
    <xf numFmtId="0" fontId="94" fillId="0" borderId="302" applyNumberFormat="0" applyFill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4" fillId="0" borderId="302" applyNumberFormat="0" applyFill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9" fillId="34" borderId="293" applyNumberFormat="0" applyAlignment="0" applyProtection="0"/>
    <xf numFmtId="0" fontId="94" fillId="0" borderId="296" applyNumberFormat="0" applyFill="0" applyAlignment="0" applyProtection="0"/>
    <xf numFmtId="0" fontId="79" fillId="34" borderId="299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9" applyNumberFormat="0" applyAlignment="0" applyProtection="0"/>
    <xf numFmtId="0" fontId="76" fillId="39" borderId="294" applyNumberFormat="0" applyFont="0" applyAlignment="0" applyProtection="0"/>
    <xf numFmtId="0" fontId="87" fillId="21" borderId="299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302" applyNumberFormat="0" applyFill="0" applyAlignment="0" applyProtection="0"/>
    <xf numFmtId="0" fontId="92" fillId="34" borderId="301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87" fillId="21" borderId="299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4" fillId="0" borderId="296" applyNumberFormat="0" applyFill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301" applyNumberForma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94" fillId="0" borderId="302" applyNumberFormat="0" applyFill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9" applyNumberForma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87" fillId="21" borderId="299" applyNumberForma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9" applyNumberForma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37" borderId="298" applyNumberFormat="0" applyBorder="0" applyAlignment="0" applyProtection="0"/>
    <xf numFmtId="0" fontId="92" fillId="34" borderId="295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37" borderId="298" applyNumberFormat="0" applyBorder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301" applyNumberForma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302" applyNumberFormat="0" applyFill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9" fillId="34" borderId="293" applyNumberFormat="0" applyAlignment="0" applyProtection="0"/>
    <xf numFmtId="0" fontId="79" fillId="34" borderId="186" applyNumberForma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301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9" fillId="34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10" fontId="37" fillId="15" borderId="256" applyNumberFormat="0" applyBorder="0" applyAlignment="0" applyProtection="0"/>
    <xf numFmtId="0" fontId="79" fillId="34" borderId="293" applyNumberFormat="0" applyAlignment="0" applyProtection="0"/>
    <xf numFmtId="0" fontId="92" fillId="34" borderId="301" applyNumberFormat="0" applyAlignment="0" applyProtection="0"/>
    <xf numFmtId="0" fontId="76" fillId="39" borderId="294" applyNumberFormat="0" applyFont="0" applyAlignment="0" applyProtection="0"/>
    <xf numFmtId="0" fontId="87" fillId="21" borderId="299" applyNumberForma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94" fillId="0" borderId="302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301" applyNumberForma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10" fontId="37" fillId="15" borderId="298" applyNumberFormat="0" applyBorder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92" fillId="34" borderId="301" applyNumberForma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10" fontId="37" fillId="15" borderId="298" applyNumberFormat="0" applyBorder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300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87" fillId="21" borderId="293" applyNumberFormat="0" applyAlignment="0" applyProtection="0"/>
    <xf numFmtId="0" fontId="94" fillId="0" borderId="296" applyNumberFormat="0" applyFill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92" fillId="34" borderId="295" applyNumberFormat="0" applyAlignment="0" applyProtection="0"/>
    <xf numFmtId="0" fontId="94" fillId="0" borderId="296" applyNumberFormat="0" applyFill="0" applyAlignment="0" applyProtection="0"/>
    <xf numFmtId="10" fontId="37" fillId="15" borderId="298" applyNumberFormat="0" applyBorder="0" applyAlignment="0" applyProtection="0"/>
    <xf numFmtId="10" fontId="37" fillId="15" borderId="298" applyNumberFormat="0" applyBorder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6" fillId="39" borderId="294" applyNumberFormat="0" applyFont="0" applyAlignment="0" applyProtection="0"/>
    <xf numFmtId="0" fontId="79" fillId="34" borderId="186" applyNumberFormat="0" applyAlignment="0" applyProtection="0"/>
    <xf numFmtId="10" fontId="37" fillId="37" borderId="297" applyNumberFormat="0" applyBorder="0" applyAlignment="0" applyProtection="0"/>
    <xf numFmtId="10" fontId="37" fillId="15" borderId="297" applyNumberFormat="0" applyBorder="0" applyAlignment="0" applyProtection="0"/>
    <xf numFmtId="0" fontId="79" fillId="34" borderId="186" applyNumberFormat="0" applyAlignment="0" applyProtection="0"/>
    <xf numFmtId="10" fontId="37" fillId="15" borderId="297" applyNumberFormat="0" applyBorder="0" applyAlignment="0" applyProtection="0"/>
    <xf numFmtId="0" fontId="92" fillId="34" borderId="188" applyNumberFormat="0" applyAlignment="0" applyProtection="0"/>
    <xf numFmtId="0" fontId="87" fillId="21" borderId="186" applyNumberFormat="0" applyAlignment="0" applyProtection="0"/>
    <xf numFmtId="0" fontId="94" fillId="0" borderId="189" applyNumberFormat="0" applyFill="0" applyAlignment="0" applyProtection="0"/>
    <xf numFmtId="0" fontId="79" fillId="34" borderId="186" applyNumberFormat="0" applyAlignment="0" applyProtection="0"/>
    <xf numFmtId="10" fontId="37" fillId="15" borderId="297" applyNumberFormat="0" applyBorder="0" applyAlignment="0" applyProtection="0"/>
    <xf numFmtId="0" fontId="94" fillId="0" borderId="189" applyNumberFormat="0" applyFill="0" applyAlignment="0" applyProtection="0"/>
    <xf numFmtId="0" fontId="87" fillId="21" borderId="186" applyNumberFormat="0" applyAlignment="0" applyProtection="0"/>
    <xf numFmtId="0" fontId="94" fillId="0" borderId="189" applyNumberFormat="0" applyFill="0" applyAlignment="0" applyProtection="0"/>
    <xf numFmtId="0" fontId="92" fillId="34" borderId="188" applyNumberFormat="0" applyAlignment="0" applyProtection="0"/>
    <xf numFmtId="0" fontId="94" fillId="0" borderId="189" applyNumberFormat="0" applyFill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87" fillId="21" borderId="308" applyNumberFormat="0" applyAlignment="0" applyProtection="0"/>
    <xf numFmtId="0" fontId="94" fillId="0" borderId="306" applyNumberFormat="0" applyFill="0" applyAlignment="0" applyProtection="0"/>
    <xf numFmtId="10" fontId="37" fillId="37" borderId="307" applyNumberFormat="0" applyBorder="0" applyAlignment="0" applyProtection="0"/>
    <xf numFmtId="10" fontId="37" fillId="15" borderId="307" applyNumberFormat="0" applyBorder="0" applyAlignment="0" applyProtection="0"/>
    <xf numFmtId="0" fontId="79" fillId="34" borderId="303" applyNumberFormat="0" applyAlignment="0" applyProtection="0"/>
    <xf numFmtId="0" fontId="87" fillId="21" borderId="303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5" applyNumberFormat="0" applyAlignment="0" applyProtection="0"/>
    <xf numFmtId="0" fontId="94" fillId="0" borderId="306" applyNumberFormat="0" applyFill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94" fillId="0" borderId="306" applyNumberFormat="0" applyFill="0" applyAlignment="0" applyProtection="0"/>
    <xf numFmtId="0" fontId="3" fillId="0" borderId="0"/>
    <xf numFmtId="0" fontId="3" fillId="0" borderId="0"/>
    <xf numFmtId="0" fontId="3" fillId="0" borderId="0"/>
    <xf numFmtId="0" fontId="92" fillId="34" borderId="305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06" applyNumberFormat="0" applyFill="0" applyAlignment="0" applyProtection="0"/>
    <xf numFmtId="0" fontId="79" fillId="34" borderId="308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5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8" applyNumberFormat="0" applyAlignment="0" applyProtection="0"/>
    <xf numFmtId="0" fontId="79" fillId="34" borderId="308" applyNumberFormat="0" applyAlignment="0" applyProtection="0"/>
    <xf numFmtId="10" fontId="37" fillId="37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87" fillId="21" borderId="308" applyNumberFormat="0" applyAlignment="0" applyProtection="0"/>
    <xf numFmtId="10" fontId="37" fillId="37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87" fillId="21" borderId="308" applyNumberFormat="0" applyAlignment="0" applyProtection="0"/>
    <xf numFmtId="0" fontId="87" fillId="21" borderId="308" applyNumberFormat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37" borderId="307" applyNumberFormat="0" applyBorder="0" applyAlignment="0" applyProtection="0"/>
    <xf numFmtId="0" fontId="87" fillId="21" borderId="308" applyNumberFormat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37" borderId="307" applyNumberFormat="0" applyBorder="0" applyAlignment="0" applyProtection="0"/>
    <xf numFmtId="0" fontId="79" fillId="34" borderId="308" applyNumberFormat="0" applyAlignment="0" applyProtection="0"/>
    <xf numFmtId="0" fontId="79" fillId="34" borderId="308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5" applyNumberFormat="0" applyAlignment="0" applyProtection="0"/>
    <xf numFmtId="0" fontId="92" fillId="34" borderId="305" applyNumberFormat="0" applyAlignment="0" applyProtection="0"/>
    <xf numFmtId="0" fontId="94" fillId="0" borderId="306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5" applyNumberFormat="0" applyAlignment="0" applyProtection="0"/>
    <xf numFmtId="0" fontId="94" fillId="0" borderId="306" applyNumberFormat="0" applyFill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92" fillId="34" borderId="309" applyNumberFormat="0" applyAlignment="0" applyProtection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2" fillId="34" borderId="309" applyNumberFormat="0" applyAlignment="0" applyProtection="0"/>
    <xf numFmtId="0" fontId="3" fillId="0" borderId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10" fontId="37" fillId="15" borderId="307" applyNumberFormat="0" applyBorder="0" applyAlignment="0" applyProtection="0"/>
    <xf numFmtId="0" fontId="94" fillId="0" borderId="306" applyNumberFormat="0" applyFill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92" fillId="34" borderId="309" applyNumberForma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79" fillId="34" borderId="308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87" fillId="21" borderId="308" applyNumberForma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3" fillId="0" borderId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3" fillId="0" borderId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10" fontId="37" fillId="37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5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06" applyNumberFormat="0" applyFill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3" fillId="0" borderId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87" fillId="21" borderId="308" applyNumberForma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9" fillId="34" borderId="308" applyNumberFormat="0" applyAlignment="0" applyProtection="0"/>
    <xf numFmtId="10" fontId="37" fillId="15" borderId="307" applyNumberFormat="0" applyBorder="0" applyAlignment="0" applyProtection="0"/>
    <xf numFmtId="0" fontId="79" fillId="34" borderId="308" applyNumberFormat="0" applyAlignment="0" applyProtection="0"/>
    <xf numFmtId="10" fontId="37" fillId="37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87" fillId="21" borderId="308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5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5" applyNumberFormat="0" applyAlignment="0" applyProtection="0"/>
    <xf numFmtId="0" fontId="94" fillId="0" borderId="306" applyNumberFormat="0" applyFill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37" borderId="307" applyNumberFormat="0" applyBorder="0" applyAlignment="0" applyProtection="0"/>
    <xf numFmtId="0" fontId="79" fillId="34" borderId="303" applyNumberFormat="0" applyAlignment="0" applyProtection="0"/>
    <xf numFmtId="10" fontId="37" fillId="15" borderId="307" applyNumberFormat="0" applyBorder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87" fillId="21" borderId="303" applyNumberForma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87" fillId="21" borderId="303" applyNumberFormat="0" applyAlignment="0" applyProtection="0"/>
    <xf numFmtId="10" fontId="37" fillId="15" borderId="307" applyNumberFormat="0" applyBorder="0" applyAlignment="0" applyProtection="0"/>
    <xf numFmtId="0" fontId="87" fillId="21" borderId="303" applyNumberFormat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11" applyNumberFormat="0" applyBorder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87" fillId="21" borderId="303" applyNumberForma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10" fontId="37" fillId="15" borderId="307" applyNumberFormat="0" applyBorder="0" applyAlignment="0" applyProtection="0"/>
    <xf numFmtId="0" fontId="79" fillId="34" borderId="303" applyNumberFormat="0" applyAlignment="0" applyProtection="0"/>
    <xf numFmtId="10" fontId="37" fillId="37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10" fontId="37" fillId="37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07" applyNumberFormat="0" applyBorder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87" fillId="21" borderId="303" applyNumberFormat="0" applyAlignment="0" applyProtection="0"/>
    <xf numFmtId="10" fontId="37" fillId="37" borderId="307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10" fontId="37" fillId="37" borderId="311" applyNumberFormat="0" applyBorder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10" fontId="37" fillId="15" borderId="311" applyNumberFormat="0" applyBorder="0" applyAlignment="0" applyProtection="0"/>
    <xf numFmtId="0" fontId="92" fillId="34" borderId="309" applyNumberFormat="0" applyAlignment="0" applyProtection="0"/>
    <xf numFmtId="10" fontId="37" fillId="37" borderId="311" applyNumberFormat="0" applyBorder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92" fillId="34" borderId="314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43" fontId="3" fillId="0" borderId="0" applyFont="0" applyFill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94" fillId="0" borderId="320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10" fontId="37" fillId="37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92" fillId="34" borderId="309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76" fillId="39" borderId="313" applyNumberFormat="0" applyFon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8" applyNumberFormat="0" applyFont="0" applyAlignment="0" applyProtection="0"/>
    <xf numFmtId="0" fontId="3" fillId="0" borderId="0"/>
    <xf numFmtId="0" fontId="3" fillId="0" borderId="0"/>
    <xf numFmtId="0" fontId="76" fillId="39" borderId="318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0" fontId="37" fillId="15" borderId="316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9" fillId="34" borderId="312" applyNumberForma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10" fontId="37" fillId="37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10" fontId="37" fillId="37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10" fontId="37" fillId="15" borderId="307" applyNumberFormat="0" applyBorder="0" applyAlignment="0" applyProtection="0"/>
    <xf numFmtId="0" fontId="87" fillId="21" borderId="31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9" fillId="34" borderId="31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43" fontId="3" fillId="0" borderId="0" applyFont="0" applyFill="0" applyBorder="0" applyAlignment="0" applyProtection="0"/>
    <xf numFmtId="10" fontId="37" fillId="15" borderId="316" applyNumberFormat="0" applyBorder="0" applyAlignment="0" applyProtection="0"/>
    <xf numFmtId="0" fontId="3" fillId="0" borderId="0"/>
    <xf numFmtId="0" fontId="76" fillId="39" borderId="318" applyNumberFormat="0" applyFont="0" applyAlignment="0" applyProtection="0"/>
    <xf numFmtId="0" fontId="3" fillId="0" borderId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9" fontId="3" fillId="0" borderId="0" applyFont="0" applyFill="0" applyBorder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0" fontId="87" fillId="21" borderId="312" applyNumberFormat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3" fillId="0" borderId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43" fontId="3" fillId="0" borderId="0" applyFont="0" applyFill="0" applyBorder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0" fontId="37" fillId="15" borderId="316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10" fontId="37" fillId="15" borderId="311" applyNumberFormat="0" applyBorder="0" applyAlignment="0" applyProtection="0"/>
    <xf numFmtId="0" fontId="94" fillId="0" borderId="310" applyNumberFormat="0" applyFill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94" fillId="0" borderId="315" applyNumberFormat="0" applyFill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9" fillId="34" borderId="317" applyNumberFormat="0" applyAlignment="0" applyProtection="0"/>
    <xf numFmtId="10" fontId="37" fillId="15" borderId="311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87" fillId="21" borderId="317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37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92" fillId="34" borderId="309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07" applyNumberFormat="0" applyBorder="0" applyAlignment="0" applyProtection="0"/>
    <xf numFmtId="0" fontId="94" fillId="0" borderId="315" applyNumberFormat="0" applyFill="0" applyAlignment="0" applyProtection="0"/>
    <xf numFmtId="0" fontId="76" fillId="39" borderId="318" applyNumberFormat="0" applyFont="0" applyAlignment="0" applyProtection="0"/>
    <xf numFmtId="0" fontId="79" fillId="34" borderId="303" applyNumberForma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20" applyNumberFormat="0" applyFill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9" fillId="34" borderId="317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37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0" fontId="87" fillId="21" borderId="303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7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0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9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87" fillId="21" borderId="312" applyNumberForma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37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7" applyNumberFormat="0" applyAlignment="0" applyProtection="0"/>
    <xf numFmtId="0" fontId="76" fillId="39" borderId="318" applyNumberFormat="0" applyFont="0" applyAlignment="0" applyProtection="0"/>
    <xf numFmtId="0" fontId="87" fillId="21" borderId="312" applyNumberForma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37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10" fontId="37" fillId="15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7" applyNumberFormat="0" applyAlignment="0" applyProtection="0"/>
    <xf numFmtId="0" fontId="76" fillId="39" borderId="318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10" fontId="37" fillId="37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7" applyNumberForma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10" fontId="37" fillId="37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09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94" fillId="0" borderId="310" applyNumberFormat="0" applyFill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76" fillId="39" borderId="318" applyNumberFormat="0" applyFont="0" applyAlignment="0" applyProtection="0"/>
    <xf numFmtId="0" fontId="3" fillId="0" borderId="0"/>
    <xf numFmtId="0" fontId="3" fillId="0" borderId="0"/>
    <xf numFmtId="0" fontId="3" fillId="0" borderId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10" fontId="37" fillId="37" borderId="311" applyNumberFormat="0" applyBorder="0" applyAlignment="0" applyProtection="0"/>
    <xf numFmtId="0" fontId="87" fillId="21" borderId="303" applyNumberFormat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9" fillId="34" borderId="303" applyNumberFormat="0" applyAlignment="0" applyProtection="0"/>
    <xf numFmtId="10" fontId="37" fillId="15" borderId="311" applyNumberFormat="0" applyBorder="0" applyAlignment="0" applyProtection="0"/>
    <xf numFmtId="0" fontId="79" fillId="34" borderId="303" applyNumberFormat="0" applyAlignment="0" applyProtection="0"/>
    <xf numFmtId="10" fontId="37" fillId="37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0" fontId="87" fillId="21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76" fillId="39" borderId="318" applyNumberFormat="0" applyFont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79" fillId="34" borderId="303" applyNumberFormat="0" applyAlignment="0" applyProtection="0"/>
    <xf numFmtId="0" fontId="87" fillId="21" borderId="303" applyNumberFormat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37" borderId="311" applyNumberFormat="0" applyBorder="0" applyAlignment="0" applyProtection="0"/>
    <xf numFmtId="0" fontId="87" fillId="21" borderId="303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9" fillId="34" borderId="303" applyNumberFormat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10" fontId="37" fillId="37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94" fillId="0" borderId="310" applyNumberFormat="0" applyFill="0" applyAlignment="0" applyProtection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6" fillId="39" borderId="313" applyNumberFormat="0" applyFont="0" applyAlignment="0" applyProtection="0"/>
    <xf numFmtId="0" fontId="79" fillId="34" borderId="317" applyNumberFormat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37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37" borderId="311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94" fillId="0" borderId="310" applyNumberFormat="0" applyFill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87" fillId="21" borderId="303" applyNumberFormat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15" borderId="311" applyNumberFormat="0" applyBorder="0" applyAlignment="0" applyProtection="0"/>
    <xf numFmtId="10" fontId="37" fillId="37" borderId="311" applyNumberFormat="0" applyBorder="0" applyAlignment="0" applyProtection="0"/>
    <xf numFmtId="0" fontId="79" fillId="34" borderId="303" applyNumberFormat="0" applyAlignment="0" applyProtection="0"/>
    <xf numFmtId="0" fontId="79" fillId="34" borderId="303" applyNumberForma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87" fillId="21" borderId="303" applyNumberForma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92" fillId="34" borderId="309" applyNumberFormat="0" applyAlignment="0" applyProtection="0"/>
    <xf numFmtId="0" fontId="94" fillId="0" borderId="310" applyNumberFormat="0" applyFill="0" applyAlignment="0" applyProtection="0"/>
    <xf numFmtId="0" fontId="76" fillId="39" borderId="304" applyNumberFormat="0" applyFont="0" applyAlignment="0" applyProtection="0"/>
    <xf numFmtId="0" fontId="76" fillId="39" borderId="304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76" fillId="39" borderId="313" applyNumberFormat="0" applyFont="0" applyAlignment="0" applyProtection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8" applyNumberFormat="0" applyFont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87" fillId="21" borderId="312" applyNumberForma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9" fillId="34" borderId="312" applyNumberFormat="0" applyAlignment="0" applyProtection="0"/>
    <xf numFmtId="10" fontId="37" fillId="37" borderId="316" applyNumberFormat="0" applyBorder="0" applyAlignment="0" applyProtection="0"/>
    <xf numFmtId="10" fontId="37" fillId="15" borderId="316" applyNumberFormat="0" applyBorder="0" applyAlignment="0" applyProtection="0"/>
    <xf numFmtId="10" fontId="37" fillId="15" borderId="316" applyNumberFormat="0" applyBorder="0" applyAlignment="0" applyProtection="0"/>
    <xf numFmtId="10" fontId="37" fillId="15" borderId="316" applyNumberFormat="0" applyBorder="0" applyAlignment="0" applyProtection="0"/>
    <xf numFmtId="10" fontId="37" fillId="15" borderId="316" applyNumberFormat="0" applyBorder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10" fontId="37" fillId="15" borderId="316" applyNumberFormat="0" applyBorder="0" applyAlignment="0" applyProtection="0"/>
    <xf numFmtId="0" fontId="94" fillId="0" borderId="315" applyNumberFormat="0" applyFill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37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9" fillId="34" borderId="312" applyNumberForma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9" fillId="34" borderId="317" applyNumberFormat="0" applyAlignment="0" applyProtection="0"/>
    <xf numFmtId="10" fontId="37" fillId="37" borderId="307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10" fontId="37" fillId="37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92" fillId="34" borderId="319" applyNumberFormat="0" applyAlignment="0" applyProtection="0"/>
    <xf numFmtId="0" fontId="94" fillId="0" borderId="320" applyNumberFormat="0" applyFill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92" fillId="34" borderId="319" applyNumberFormat="0" applyAlignment="0" applyProtection="0"/>
    <xf numFmtId="0" fontId="94" fillId="0" borderId="320" applyNumberFormat="0" applyFill="0" applyAlignment="0" applyProtection="0"/>
    <xf numFmtId="0" fontId="76" fillId="39" borderId="318" applyNumberFormat="0" applyFont="0" applyAlignment="0" applyProtection="0"/>
    <xf numFmtId="0" fontId="87" fillId="21" borderId="317" applyNumberFormat="0" applyAlignment="0" applyProtection="0"/>
    <xf numFmtId="10" fontId="37" fillId="15" borderId="307" applyNumberFormat="0" applyBorder="0" applyAlignment="0" applyProtection="0"/>
    <xf numFmtId="0" fontId="79" fillId="34" borderId="317" applyNumberFormat="0" applyAlignment="0" applyProtection="0"/>
    <xf numFmtId="0" fontId="79" fillId="34" borderId="317" applyNumberForma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94" fillId="0" borderId="320" applyNumberFormat="0" applyFill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92" fillId="34" borderId="319" applyNumberFormat="0" applyAlignment="0" applyProtection="0"/>
    <xf numFmtId="0" fontId="94" fillId="0" borderId="320" applyNumberFormat="0" applyFill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94" fillId="0" borderId="320" applyNumberFormat="0" applyFill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9" fillId="34" borderId="312" applyNumberFormat="0" applyAlignment="0" applyProtection="0"/>
    <xf numFmtId="0" fontId="94" fillId="0" borderId="315" applyNumberFormat="0" applyFill="0" applyAlignment="0" applyProtection="0"/>
    <xf numFmtId="0" fontId="79" fillId="34" borderId="317" applyNumberForma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7" applyNumberFormat="0" applyAlignment="0" applyProtection="0"/>
    <xf numFmtId="0" fontId="76" fillId="39" borderId="313" applyNumberFormat="0" applyFont="0" applyAlignment="0" applyProtection="0"/>
    <xf numFmtId="0" fontId="87" fillId="21" borderId="317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20" applyNumberFormat="0" applyFill="0" applyAlignment="0" applyProtection="0"/>
    <xf numFmtId="0" fontId="92" fillId="34" borderId="319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87" fillId="21" borderId="317" applyNumberForma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10" fontId="37" fillId="15" borderId="307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94" fillId="0" borderId="315" applyNumberFormat="0" applyFill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9" applyNumberForma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94" fillId="0" borderId="320" applyNumberFormat="0" applyFill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10" fontId="37" fillId="37" borderId="311" applyNumberFormat="0" applyBorder="0" applyAlignment="0" applyProtection="0"/>
    <xf numFmtId="0" fontId="76" fillId="39" borderId="313" applyNumberFormat="0" applyFont="0" applyAlignment="0" applyProtection="0"/>
    <xf numFmtId="10" fontId="37" fillId="15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7" applyNumberForma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37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87" fillId="21" borderId="317" applyNumberForma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37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7" applyNumberForma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4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37" borderId="316" applyNumberFormat="0" applyBorder="0" applyAlignment="0" applyProtection="0"/>
    <xf numFmtId="0" fontId="92" fillId="34" borderId="309" applyNumberForma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94" fillId="0" borderId="310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37" borderId="316" applyNumberFormat="0" applyBorder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9" applyNumberForma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20" applyNumberFormat="0" applyFill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9" fillId="34" borderId="312" applyNumberFormat="0" applyAlignment="0" applyProtection="0"/>
    <xf numFmtId="0" fontId="79" fillId="34" borderId="312" applyNumberForma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1" applyNumberFormat="0" applyBorder="0" applyAlignment="0" applyProtection="0"/>
    <xf numFmtId="0" fontId="92" fillId="34" borderId="319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9" fillId="34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3" fillId="0" borderId="0"/>
    <xf numFmtId="0" fontId="79" fillId="34" borderId="312" applyNumberFormat="0" applyAlignment="0" applyProtection="0"/>
    <xf numFmtId="0" fontId="92" fillId="34" borderId="319" applyNumberFormat="0" applyAlignment="0" applyProtection="0"/>
    <xf numFmtId="0" fontId="76" fillId="39" borderId="313" applyNumberFormat="0" applyFont="0" applyAlignment="0" applyProtection="0"/>
    <xf numFmtId="0" fontId="87" fillId="21" borderId="317" applyNumberForma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94" fillId="0" borderId="320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19" applyNumberForma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10" fontId="37" fillId="15" borderId="316" applyNumberFormat="0" applyBorder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07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4" fillId="0" borderId="315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0" fontId="76" fillId="39" borderId="313" applyNumberFormat="0" applyFont="0" applyAlignment="0" applyProtection="0"/>
    <xf numFmtId="0" fontId="92" fillId="34" borderId="319" applyNumberForma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10" fontId="37" fillId="15" borderId="316" applyNumberFormat="0" applyBorder="0" applyAlignment="0" applyProtection="0"/>
    <xf numFmtId="0" fontId="94" fillId="0" borderId="310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8" applyNumberFormat="0" applyFont="0" applyAlignment="0" applyProtection="0"/>
    <xf numFmtId="10" fontId="37" fillId="15" borderId="311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87" fillId="21" borderId="312" applyNumberFormat="0" applyAlignment="0" applyProtection="0"/>
    <xf numFmtId="0" fontId="94" fillId="0" borderId="310" applyNumberFormat="0" applyFill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92" fillId="34" borderId="309" applyNumberFormat="0" applyAlignment="0" applyProtection="0"/>
    <xf numFmtId="0" fontId="94" fillId="0" borderId="310" applyNumberFormat="0" applyFill="0" applyAlignment="0" applyProtection="0"/>
    <xf numFmtId="10" fontId="37" fillId="15" borderId="316" applyNumberFormat="0" applyBorder="0" applyAlignment="0" applyProtection="0"/>
    <xf numFmtId="10" fontId="37" fillId="15" borderId="316" applyNumberFormat="0" applyBorder="0" applyAlignment="0" applyProtection="0"/>
    <xf numFmtId="0" fontId="76" fillId="39" borderId="313" applyNumberFormat="0" applyFont="0" applyAlignment="0" applyProtection="0"/>
    <xf numFmtId="0" fontId="76" fillId="39" borderId="313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34" borderId="321" applyNumberFormat="0" applyAlignment="0" applyProtection="0"/>
    <xf numFmtId="0" fontId="87" fillId="21" borderId="3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92" fillId="34" borderId="323" applyNumberFormat="0" applyAlignment="0" applyProtection="0"/>
    <xf numFmtId="0" fontId="94" fillId="0" borderId="324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39" borderId="326" applyNumberFormat="0" applyFont="0" applyAlignment="0" applyProtection="0"/>
    <xf numFmtId="0" fontId="1" fillId="0" borderId="0"/>
    <xf numFmtId="0" fontId="1" fillId="0" borderId="0"/>
    <xf numFmtId="10" fontId="37" fillId="15" borderId="329" applyNumberFormat="0" applyBorder="0" applyAlignment="0" applyProtection="0"/>
    <xf numFmtId="10" fontId="37" fillId="15" borderId="329" applyNumberFormat="0" applyBorder="0" applyAlignment="0" applyProtection="0"/>
    <xf numFmtId="10" fontId="37" fillId="37" borderId="329" applyNumberFormat="0" applyBorder="0" applyAlignment="0" applyProtection="0"/>
    <xf numFmtId="0" fontId="87" fillId="21" borderId="325" applyNumberFormat="0" applyAlignment="0" applyProtection="0"/>
    <xf numFmtId="0" fontId="79" fillId="34" borderId="32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34" borderId="325" applyNumberForma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  <xf numFmtId="0" fontId="92" fillId="34" borderId="32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7" fillId="21" borderId="325" applyNumberFormat="0" applyAlignment="0" applyProtection="0"/>
    <xf numFmtId="0" fontId="94" fillId="0" borderId="328" applyNumberFormat="0" applyFill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76" fillId="39" borderId="322" applyNumberFormat="0" applyFont="0" applyAlignment="0" applyProtection="0"/>
    <xf numFmtId="0" fontId="92" fillId="34" borderId="323" applyNumberFormat="0" applyAlignment="0" applyProtection="0"/>
    <xf numFmtId="0" fontId="94" fillId="0" borderId="324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37" fillId="15" borderId="329" applyNumberFormat="0" applyBorder="0" applyAlignment="0" applyProtection="0"/>
    <xf numFmtId="10" fontId="37" fillId="15" borderId="329" applyNumberFormat="0" applyBorder="0" applyAlignment="0" applyProtection="0"/>
    <xf numFmtId="0" fontId="76" fillId="39" borderId="326" applyNumberFormat="0" applyFont="0" applyAlignment="0" applyProtection="0"/>
    <xf numFmtId="0" fontId="76" fillId="39" borderId="326" applyNumberFormat="0" applyFont="0" applyAlignment="0" applyProtection="0"/>
  </cellStyleXfs>
  <cellXfs count="2735">
    <xf numFmtId="0" fontId="0" fillId="0" borderId="0" xfId="0"/>
    <xf numFmtId="0" fontId="0" fillId="0" borderId="5" xfId="0" applyBorder="1" applyAlignment="1">
      <alignment horizontal="center"/>
    </xf>
    <xf numFmtId="0" fontId="0" fillId="0" borderId="2" xfId="0" applyBorder="1" applyAlignment="1"/>
    <xf numFmtId="0" fontId="30" fillId="0" borderId="3" xfId="0" applyFont="1" applyFill="1" applyBorder="1" applyAlignment="1">
      <alignment vertical="center"/>
    </xf>
    <xf numFmtId="0" fontId="0" fillId="0" borderId="4" xfId="0" applyBorder="1" applyAlignment="1"/>
    <xf numFmtId="0" fontId="0" fillId="0" borderId="6" xfId="0" applyBorder="1" applyAlignment="1"/>
    <xf numFmtId="0" fontId="30" fillId="0" borderId="0" xfId="0" applyFont="1" applyFill="1" applyBorder="1" applyAlignment="1">
      <alignment horizontal="center" vertical="center"/>
    </xf>
    <xf numFmtId="0" fontId="0" fillId="0" borderId="7" xfId="0" applyBorder="1" applyAlignment="1"/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32" fillId="0" borderId="0" xfId="0" applyFont="1" applyBorder="1"/>
    <xf numFmtId="0" fontId="0" fillId="0" borderId="0" xfId="0" applyBorder="1"/>
    <xf numFmtId="0" fontId="0" fillId="0" borderId="0" xfId="0" applyFill="1" applyBorder="1" applyAlignment="1"/>
    <xf numFmtId="0" fontId="34" fillId="0" borderId="6" xfId="0" applyFont="1" applyFill="1" applyBorder="1" applyAlignment="1"/>
    <xf numFmtId="0" fontId="35" fillId="0" borderId="0" xfId="0" applyFont="1" applyFill="1" applyBorder="1" applyAlignment="1">
      <alignment horizontal="center"/>
    </xf>
    <xf numFmtId="0" fontId="36" fillId="0" borderId="7" xfId="0" applyFont="1" applyFill="1" applyBorder="1" applyAlignment="1"/>
    <xf numFmtId="0" fontId="37" fillId="0" borderId="0" xfId="0" applyFont="1" applyBorder="1"/>
    <xf numFmtId="0" fontId="38" fillId="0" borderId="6" xfId="0" applyFont="1" applyFill="1" applyBorder="1"/>
    <xf numFmtId="0" fontId="32" fillId="0" borderId="0" xfId="0" applyFont="1" applyFill="1" applyBorder="1"/>
    <xf numFmtId="0" fontId="0" fillId="0" borderId="0" xfId="0" applyFill="1" applyBorder="1"/>
    <xf numFmtId="0" fontId="35" fillId="0" borderId="0" xfId="0" applyFont="1" applyFill="1" applyBorder="1"/>
    <xf numFmtId="0" fontId="35" fillId="0" borderId="0" xfId="0" applyFont="1" applyFill="1" applyBorder="1" applyAlignment="1"/>
    <xf numFmtId="0" fontId="36" fillId="0" borderId="7" xfId="0" applyFont="1" applyFill="1" applyBorder="1"/>
    <xf numFmtId="0" fontId="39" fillId="0" borderId="0" xfId="0" applyFont="1" applyFill="1" applyBorder="1" applyAlignment="1">
      <alignment vertical="center"/>
    </xf>
    <xf numFmtId="0" fontId="39" fillId="0" borderId="0" xfId="0" applyFont="1" applyFill="1" applyBorder="1" applyAlignment="1">
      <alignment horizontal="left" vertical="center"/>
    </xf>
    <xf numFmtId="0" fontId="40" fillId="0" borderId="0" xfId="0" applyFont="1" applyFill="1" applyBorder="1" applyAlignment="1">
      <alignment vertical="center"/>
    </xf>
    <xf numFmtId="0" fontId="39" fillId="0" borderId="0" xfId="0" applyFont="1" applyFill="1" applyBorder="1" applyAlignment="1"/>
    <xf numFmtId="0" fontId="41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40" fillId="0" borderId="6" xfId="0" applyFont="1" applyFill="1" applyBorder="1" applyAlignment="1">
      <alignment vertical="center"/>
    </xf>
    <xf numFmtId="0" fontId="40" fillId="0" borderId="0" xfId="0" applyFont="1"/>
    <xf numFmtId="0" fontId="0" fillId="0" borderId="0" xfId="0" applyAlignment="1">
      <alignment vertical="center"/>
    </xf>
    <xf numFmtId="0" fontId="36" fillId="0" borderId="7" xfId="0" applyFont="1" applyFill="1" applyBorder="1" applyAlignment="1">
      <alignment vertical="center"/>
    </xf>
    <xf numFmtId="0" fontId="38" fillId="0" borderId="8" xfId="0" applyFont="1" applyBorder="1" applyAlignment="1">
      <alignment horizontal="left" vertical="center"/>
    </xf>
    <xf numFmtId="0" fontId="36" fillId="0" borderId="10" xfId="0" applyFont="1" applyBorder="1" applyAlignment="1">
      <alignment vertical="center"/>
    </xf>
    <xf numFmtId="0" fontId="39" fillId="5" borderId="1" xfId="0" applyFont="1" applyFill="1" applyBorder="1" applyAlignment="1">
      <alignment horizontal="center" vertical="center"/>
    </xf>
    <xf numFmtId="0" fontId="48" fillId="4" borderId="12" xfId="0" applyFont="1" applyFill="1" applyBorder="1" applyAlignme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 applyAlignment="1"/>
    <xf numFmtId="0" fontId="39" fillId="0" borderId="0" xfId="0" applyFont="1" applyBorder="1" applyAlignment="1">
      <alignment vertical="center"/>
    </xf>
    <xf numFmtId="0" fontId="39" fillId="0" borderId="7" xfId="0" applyFont="1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40" fillId="8" borderId="3" xfId="0" applyFont="1" applyFill="1" applyBorder="1"/>
    <xf numFmtId="0" fontId="40" fillId="8" borderId="0" xfId="0" applyFont="1" applyFill="1" applyBorder="1"/>
    <xf numFmtId="0" fontId="40" fillId="8" borderId="9" xfId="0" applyFont="1" applyFill="1" applyBorder="1"/>
    <xf numFmtId="0" fontId="0" fillId="0" borderId="9" xfId="0" applyBorder="1"/>
    <xf numFmtId="0" fontId="51" fillId="0" borderId="0" xfId="0" applyFont="1" applyBorder="1"/>
    <xf numFmtId="0" fontId="52" fillId="7" borderId="0" xfId="0" applyFont="1" applyFill="1" applyBorder="1" applyAlignment="1">
      <alignment horizontal="center"/>
    </xf>
    <xf numFmtId="0" fontId="54" fillId="0" borderId="0" xfId="0" applyFont="1" applyBorder="1" applyAlignment="1">
      <alignment horizontal="center"/>
    </xf>
    <xf numFmtId="0" fontId="54" fillId="0" borderId="0" xfId="0" applyFont="1" applyBorder="1" applyAlignment="1"/>
    <xf numFmtId="0" fontId="0" fillId="0" borderId="0" xfId="0" applyBorder="1" applyAlignment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8" fillId="0" borderId="16" xfId="0" applyFont="1" applyBorder="1" applyAlignment="1">
      <alignment horizontal="center" vertical="center"/>
    </xf>
    <xf numFmtId="0" fontId="38" fillId="0" borderId="0" xfId="0" applyFont="1" applyBorder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53" fillId="0" borderId="0" xfId="0" applyFont="1" applyBorder="1" applyAlignment="1">
      <alignment horizontal="right" vertical="center"/>
    </xf>
    <xf numFmtId="0" fontId="38" fillId="0" borderId="0" xfId="0" applyFont="1" applyBorder="1" applyAlignment="1">
      <alignment horizontal="left" vertical="center"/>
    </xf>
    <xf numFmtId="0" fontId="55" fillId="0" borderId="0" xfId="0" applyFont="1"/>
    <xf numFmtId="0" fontId="55" fillId="0" borderId="0" xfId="0" applyFont="1" applyAlignment="1">
      <alignment horizontal="center" vertical="center"/>
    </xf>
    <xf numFmtId="171" fontId="53" fillId="0" borderId="0" xfId="0" applyNumberFormat="1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54" fillId="0" borderId="0" xfId="0" applyFont="1" applyBorder="1" applyAlignment="1">
      <alignment horizontal="left" vertical="center"/>
    </xf>
    <xf numFmtId="0" fontId="55" fillId="0" borderId="0" xfId="0" applyFont="1" applyBorder="1" applyAlignment="1">
      <alignment horizontal="left" vertical="center" wrapText="1"/>
    </xf>
    <xf numFmtId="0" fontId="0" fillId="0" borderId="0" xfId="0"/>
    <xf numFmtId="0" fontId="0" fillId="0" borderId="5" xfId="0" applyBorder="1" applyAlignment="1">
      <alignment horizontal="center"/>
    </xf>
    <xf numFmtId="0" fontId="0" fillId="0" borderId="2" xfId="0" applyBorder="1" applyAlignment="1"/>
    <xf numFmtId="0" fontId="0" fillId="0" borderId="4" xfId="0" applyBorder="1" applyAlignment="1"/>
    <xf numFmtId="0" fontId="0" fillId="0" borderId="6" xfId="0" applyBorder="1" applyAlignment="1"/>
    <xf numFmtId="0" fontId="30" fillId="0" borderId="0" xfId="0" applyFont="1" applyFill="1" applyBorder="1" applyAlignment="1">
      <alignment horizontal="center" vertical="center"/>
    </xf>
    <xf numFmtId="0" fontId="0" fillId="0" borderId="7" xfId="0" applyBorder="1" applyAlignment="1"/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0" fillId="0" borderId="0" xfId="0" applyBorder="1"/>
    <xf numFmtId="0" fontId="0" fillId="0" borderId="8" xfId="0" applyBorder="1"/>
    <xf numFmtId="0" fontId="0" fillId="0" borderId="10" xfId="0" applyBorder="1"/>
    <xf numFmtId="0" fontId="0" fillId="0" borderId="0" xfId="0" applyAlignment="1">
      <alignment vertical="center"/>
    </xf>
    <xf numFmtId="0" fontId="37" fillId="0" borderId="0" xfId="0" applyFont="1" applyBorder="1"/>
    <xf numFmtId="0" fontId="0" fillId="7" borderId="6" xfId="0" applyFill="1" applyBorder="1"/>
    <xf numFmtId="0" fontId="44" fillId="7" borderId="0" xfId="0" applyFont="1" applyFill="1" applyBorder="1"/>
    <xf numFmtId="0" fontId="0" fillId="7" borderId="0" xfId="0" applyFill="1" applyBorder="1"/>
    <xf numFmtId="0" fontId="0" fillId="7" borderId="7" xfId="0" applyFill="1" applyBorder="1"/>
    <xf numFmtId="0" fontId="0" fillId="7" borderId="6" xfId="0" applyFill="1" applyBorder="1" applyAlignment="1">
      <alignment vertical="center"/>
    </xf>
    <xf numFmtId="0" fontId="41" fillId="7" borderId="0" xfId="0" applyFont="1" applyFill="1" applyBorder="1" applyAlignment="1">
      <alignment horizontal="left" vertical="center"/>
    </xf>
    <xf numFmtId="0" fontId="41" fillId="7" borderId="0" xfId="0" applyFont="1" applyFill="1" applyBorder="1" applyAlignment="1">
      <alignment vertical="center"/>
    </xf>
    <xf numFmtId="0" fontId="0" fillId="7" borderId="7" xfId="0" applyFill="1" applyBorder="1" applyAlignment="1">
      <alignment vertical="center"/>
    </xf>
    <xf numFmtId="0" fontId="0" fillId="7" borderId="8" xfId="0" applyFill="1" applyBorder="1" applyAlignment="1">
      <alignment vertical="center"/>
    </xf>
    <xf numFmtId="0" fontId="41" fillId="7" borderId="9" xfId="0" applyFont="1" applyFill="1" applyBorder="1" applyAlignment="1">
      <alignment horizontal="left" vertical="center"/>
    </xf>
    <xf numFmtId="0" fontId="41" fillId="7" borderId="9" xfId="0" applyFont="1" applyFill="1" applyBorder="1" applyAlignment="1">
      <alignment vertical="center"/>
    </xf>
    <xf numFmtId="0" fontId="0" fillId="7" borderId="10" xfId="0" applyFill="1" applyBorder="1" applyAlignment="1">
      <alignment vertical="center"/>
    </xf>
    <xf numFmtId="0" fontId="38" fillId="0" borderId="0" xfId="0" applyFont="1" applyBorder="1" applyAlignment="1">
      <alignment horizontal="center"/>
    </xf>
    <xf numFmtId="0" fontId="51" fillId="0" borderId="0" xfId="0" applyFont="1" applyFill="1" applyBorder="1" applyAlignment="1">
      <alignment horizontal="center" vertical="top"/>
    </xf>
    <xf numFmtId="0" fontId="38" fillId="0" borderId="0" xfId="0" applyFont="1" applyAlignment="1">
      <alignment horizontal="left" vertical="center"/>
    </xf>
    <xf numFmtId="0" fontId="55" fillId="0" borderId="0" xfId="0" applyFont="1" applyAlignment="1">
      <alignment horizontal="center" vertical="center"/>
    </xf>
    <xf numFmtId="171" fontId="53" fillId="0" borderId="0" xfId="0" applyNumberFormat="1" applyFont="1" applyBorder="1" applyAlignment="1">
      <alignment horizontal="left" vertical="center"/>
    </xf>
    <xf numFmtId="0" fontId="38" fillId="0" borderId="0" xfId="0" applyFont="1" applyBorder="1" applyAlignment="1">
      <alignment horizontal="left" vertical="center"/>
    </xf>
    <xf numFmtId="0" fontId="38" fillId="0" borderId="0" xfId="0" applyFont="1" applyBorder="1" applyAlignment="1">
      <alignment horizontal="center"/>
    </xf>
    <xf numFmtId="0" fontId="54" fillId="0" borderId="0" xfId="0" applyFont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54" fillId="0" borderId="0" xfId="0" applyFont="1" applyBorder="1" applyAlignment="1">
      <alignment horizontal="left" vertical="center"/>
    </xf>
    <xf numFmtId="0" fontId="55" fillId="0" borderId="0" xfId="0" applyFont="1" applyBorder="1" applyAlignment="1">
      <alignment horizontal="left" vertical="center" wrapText="1"/>
    </xf>
    <xf numFmtId="0" fontId="52" fillId="7" borderId="0" xfId="0" applyFont="1" applyFill="1" applyBorder="1" applyAlignment="1">
      <alignment horizontal="center"/>
    </xf>
    <xf numFmtId="0" fontId="38" fillId="0" borderId="0" xfId="0" applyFont="1" applyAlignment="1">
      <alignment horizontal="left" vertical="center"/>
    </xf>
    <xf numFmtId="0" fontId="51" fillId="0" borderId="0" xfId="0" applyFont="1" applyFill="1" applyBorder="1" applyAlignment="1">
      <alignment horizontal="center" vertical="top"/>
    </xf>
    <xf numFmtId="0" fontId="38" fillId="0" borderId="0" xfId="0" applyFont="1" applyBorder="1" applyAlignment="1">
      <alignment horizontal="left" vertical="top"/>
    </xf>
    <xf numFmtId="0" fontId="51" fillId="0" borderId="0" xfId="0" applyFont="1" applyBorder="1" applyAlignment="1">
      <alignment horizontal="center"/>
    </xf>
    <xf numFmtId="0" fontId="36" fillId="0" borderId="0" xfId="0" applyFont="1" applyBorder="1" applyAlignment="1">
      <alignment horizontal="left" vertical="center"/>
    </xf>
    <xf numFmtId="0" fontId="36" fillId="0" borderId="0" xfId="0" applyFont="1" applyBorder="1" applyAlignment="1">
      <alignment horizontal="left" vertical="top"/>
    </xf>
    <xf numFmtId="0" fontId="59" fillId="0" borderId="0" xfId="0" applyFont="1" applyBorder="1"/>
    <xf numFmtId="0" fontId="59" fillId="0" borderId="0" xfId="0" applyFont="1"/>
    <xf numFmtId="0" fontId="0" fillId="0" borderId="0" xfId="0" applyAlignment="1">
      <alignment horizontal="left" vertical="center"/>
    </xf>
    <xf numFmtId="0" fontId="59" fillId="0" borderId="0" xfId="0" applyFont="1" applyAlignment="1">
      <alignment horizontal="left" vertical="center"/>
    </xf>
    <xf numFmtId="0" fontId="60" fillId="0" borderId="0" xfId="0" applyFont="1"/>
    <xf numFmtId="0" fontId="53" fillId="0" borderId="0" xfId="0" applyFont="1" applyFill="1" applyBorder="1" applyAlignment="1"/>
    <xf numFmtId="0" fontId="0" fillId="0" borderId="0" xfId="0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39" fillId="0" borderId="30" xfId="0" applyFont="1" applyBorder="1" applyAlignment="1">
      <alignment horizontal="center" vertical="center"/>
    </xf>
    <xf numFmtId="0" fontId="39" fillId="0" borderId="3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0" fontId="32" fillId="0" borderId="9" xfId="0" applyFont="1" applyBorder="1" applyAlignment="1">
      <alignment horizontal="center" vertical="top"/>
    </xf>
    <xf numFmtId="0" fontId="43" fillId="7" borderId="2" xfId="0" applyFont="1" applyFill="1" applyBorder="1" applyAlignment="1">
      <alignment vertical="center"/>
    </xf>
    <xf numFmtId="0" fontId="43" fillId="7" borderId="3" xfId="0" applyFont="1" applyFill="1" applyBorder="1" applyAlignment="1">
      <alignment vertical="center"/>
    </xf>
    <xf numFmtId="0" fontId="43" fillId="7" borderId="3" xfId="0" applyFont="1" applyFill="1" applyBorder="1" applyAlignment="1">
      <alignment horizontal="left" vertical="center"/>
    </xf>
    <xf numFmtId="0" fontId="43" fillId="7" borderId="4" xfId="0" applyFont="1" applyFill="1" applyBorder="1" applyAlignment="1">
      <alignment vertical="center"/>
    </xf>
    <xf numFmtId="0" fontId="38" fillId="7" borderId="0" xfId="0" applyFont="1" applyFill="1" applyBorder="1" applyAlignment="1">
      <alignment horizontal="left" vertical="center"/>
    </xf>
    <xf numFmtId="0" fontId="69" fillId="7" borderId="0" xfId="0" applyFont="1" applyFill="1" applyBorder="1" applyAlignment="1">
      <alignment vertical="center"/>
    </xf>
    <xf numFmtId="0" fontId="38" fillId="7" borderId="0" xfId="0" applyFont="1" applyFill="1" applyBorder="1" applyAlignment="1">
      <alignment vertical="center"/>
    </xf>
    <xf numFmtId="15" fontId="70" fillId="0" borderId="30" xfId="171" applyNumberFormat="1" applyFont="1" applyFill="1" applyBorder="1" applyAlignment="1">
      <alignment horizontal="center" vertical="center"/>
    </xf>
    <xf numFmtId="1" fontId="71" fillId="0" borderId="30" xfId="171" applyNumberFormat="1" applyFont="1" applyFill="1" applyBorder="1" applyAlignment="1">
      <alignment horizontal="center" vertical="center"/>
    </xf>
    <xf numFmtId="15" fontId="70" fillId="0" borderId="15" xfId="0" applyNumberFormat="1" applyFont="1" applyBorder="1" applyAlignment="1">
      <alignment horizontal="center" vertical="center"/>
    </xf>
    <xf numFmtId="0" fontId="70" fillId="0" borderId="22" xfId="0" applyFont="1" applyFill="1" applyBorder="1" applyAlignment="1">
      <alignment horizontal="center" vertical="center"/>
    </xf>
    <xf numFmtId="0" fontId="70" fillId="0" borderId="30" xfId="171" applyFont="1" applyFill="1" applyBorder="1" applyAlignment="1">
      <alignment horizontal="center" vertical="center"/>
    </xf>
    <xf numFmtId="0" fontId="70" fillId="0" borderId="30" xfId="171" applyFont="1" applyBorder="1" applyAlignment="1">
      <alignment horizontal="center" vertical="center"/>
    </xf>
    <xf numFmtId="1" fontId="70" fillId="0" borderId="30" xfId="171" quotePrefix="1" applyNumberFormat="1" applyFont="1" applyBorder="1" applyAlignment="1">
      <alignment horizontal="center" vertical="center"/>
    </xf>
    <xf numFmtId="15" fontId="70" fillId="0" borderId="30" xfId="171" applyNumberFormat="1" applyFont="1" applyBorder="1" applyAlignment="1">
      <alignment horizontal="center" vertical="center"/>
    </xf>
    <xf numFmtId="1" fontId="70" fillId="0" borderId="30" xfId="171" applyNumberFormat="1" applyFont="1" applyBorder="1" applyAlignment="1">
      <alignment horizontal="center" vertical="center"/>
    </xf>
    <xf numFmtId="1" fontId="70" fillId="0" borderId="30" xfId="171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70" fillId="0" borderId="0" xfId="0" applyFont="1" applyBorder="1" applyAlignment="1">
      <alignment horizontal="center" vertical="center"/>
    </xf>
    <xf numFmtId="0" fontId="70" fillId="0" borderId="0" xfId="0" applyNumberFormat="1" applyFont="1" applyAlignment="1">
      <alignment horizontal="center" vertical="center"/>
    </xf>
    <xf numFmtId="0" fontId="70" fillId="0" borderId="0" xfId="0" applyFont="1" applyFill="1" applyAlignment="1">
      <alignment horizontal="center" vertical="center"/>
    </xf>
    <xf numFmtId="0" fontId="70" fillId="0" borderId="34" xfId="0" applyFont="1" applyBorder="1" applyAlignment="1">
      <alignment horizontal="center" vertical="center"/>
    </xf>
    <xf numFmtId="0" fontId="72" fillId="0" borderId="0" xfId="0" applyFont="1" applyFill="1" applyBorder="1" applyAlignment="1">
      <alignment horizontal="center" vertical="center"/>
    </xf>
    <xf numFmtId="1" fontId="72" fillId="0" borderId="0" xfId="0" applyNumberFormat="1" applyFont="1" applyFill="1" applyBorder="1" applyAlignment="1">
      <alignment horizontal="center" vertical="center"/>
    </xf>
    <xf numFmtId="15" fontId="72" fillId="0" borderId="0" xfId="0" applyNumberFormat="1" applyFont="1" applyFill="1" applyBorder="1" applyAlignment="1">
      <alignment horizontal="center" vertical="center"/>
    </xf>
    <xf numFmtId="170" fontId="72" fillId="0" borderId="0" xfId="0" applyNumberFormat="1" applyFont="1" applyFill="1" applyBorder="1" applyAlignment="1">
      <alignment horizontal="center" vertical="center"/>
    </xf>
    <xf numFmtId="170" fontId="72" fillId="0" borderId="0" xfId="0" applyNumberFormat="1" applyFont="1" applyFill="1" applyBorder="1" applyAlignment="1">
      <alignment horizontal="center" vertical="center" wrapText="1"/>
    </xf>
    <xf numFmtId="15" fontId="72" fillId="0" borderId="0" xfId="0" applyNumberFormat="1" applyFont="1" applyFill="1" applyBorder="1" applyAlignment="1">
      <alignment horizontal="center" vertical="center" wrapText="1"/>
    </xf>
    <xf numFmtId="15" fontId="68" fillId="0" borderId="0" xfId="0" applyNumberFormat="1" applyFont="1" applyFill="1" applyBorder="1" applyAlignment="1">
      <alignment horizontal="center" vertical="center"/>
    </xf>
    <xf numFmtId="0" fontId="68" fillId="0" borderId="0" xfId="0" applyFont="1" applyFill="1" applyBorder="1" applyAlignment="1">
      <alignment horizontal="center" vertical="center"/>
    </xf>
    <xf numFmtId="0" fontId="68" fillId="0" borderId="0" xfId="0" applyFont="1" applyFill="1" applyBorder="1" applyAlignment="1">
      <alignment horizontal="center" vertical="center" wrapText="1"/>
    </xf>
    <xf numFmtId="15" fontId="68" fillId="0" borderId="0" xfId="0" applyNumberFormat="1" applyFont="1" applyFill="1" applyBorder="1" applyAlignment="1">
      <alignment horizontal="center" vertical="center" wrapText="1"/>
    </xf>
    <xf numFmtId="0" fontId="70" fillId="0" borderId="0" xfId="0" applyFont="1" applyFill="1" applyBorder="1"/>
    <xf numFmtId="0" fontId="73" fillId="0" borderId="0" xfId="0" applyFont="1"/>
    <xf numFmtId="15" fontId="68" fillId="14" borderId="21" xfId="0" applyNumberFormat="1" applyFont="1" applyFill="1" applyBorder="1" applyAlignment="1">
      <alignment horizontal="center" vertical="center"/>
    </xf>
    <xf numFmtId="15" fontId="72" fillId="14" borderId="41" xfId="0" applyNumberFormat="1" applyFont="1" applyFill="1" applyBorder="1" applyAlignment="1">
      <alignment horizontal="center" vertical="center" wrapText="1"/>
    </xf>
    <xf numFmtId="170" fontId="72" fillId="14" borderId="41" xfId="0" applyNumberFormat="1" applyFont="1" applyFill="1" applyBorder="1" applyAlignment="1">
      <alignment horizontal="center" vertical="center" wrapText="1"/>
    </xf>
    <xf numFmtId="170" fontId="72" fillId="14" borderId="42" xfId="0" applyNumberFormat="1" applyFont="1" applyFill="1" applyBorder="1" applyAlignment="1">
      <alignment horizontal="center" vertical="center" wrapText="1"/>
    </xf>
    <xf numFmtId="0" fontId="68" fillId="14" borderId="39" xfId="0" applyFont="1" applyFill="1" applyBorder="1" applyAlignment="1">
      <alignment horizontal="center" vertical="center" wrapText="1"/>
    </xf>
    <xf numFmtId="0" fontId="0" fillId="0" borderId="0" xfId="0" quotePrefix="1"/>
    <xf numFmtId="0" fontId="0" fillId="14" borderId="0" xfId="0" applyFill="1"/>
    <xf numFmtId="0" fontId="70" fillId="0" borderId="0" xfId="0" applyFont="1" applyAlignment="1">
      <alignment vertical="center"/>
    </xf>
    <xf numFmtId="1" fontId="70" fillId="0" borderId="30" xfId="226" applyNumberFormat="1" applyFont="1" applyFill="1" applyBorder="1" applyAlignment="1">
      <alignment horizontal="center" vertical="center"/>
    </xf>
    <xf numFmtId="0" fontId="70" fillId="0" borderId="23" xfId="0" applyFont="1" applyBorder="1" applyAlignment="1">
      <alignment horizontal="center" vertical="center"/>
    </xf>
    <xf numFmtId="49" fontId="70" fillId="0" borderId="15" xfId="0" applyNumberFormat="1" applyFont="1" applyBorder="1" applyAlignment="1">
      <alignment horizontal="center" vertical="center"/>
    </xf>
    <xf numFmtId="15" fontId="70" fillId="0" borderId="30" xfId="226" applyNumberFormat="1" applyFont="1" applyFill="1" applyBorder="1" applyAlignment="1">
      <alignment horizontal="center" vertical="center"/>
    </xf>
    <xf numFmtId="49" fontId="72" fillId="0" borderId="0" xfId="0" applyNumberFormat="1" applyFont="1" applyFill="1" applyBorder="1" applyAlignment="1">
      <alignment horizontal="center" vertical="center" wrapText="1"/>
    </xf>
    <xf numFmtId="49" fontId="70" fillId="0" borderId="0" xfId="0" applyNumberFormat="1" applyFont="1" applyAlignment="1">
      <alignment horizontal="center" vertical="center"/>
    </xf>
    <xf numFmtId="0" fontId="70" fillId="0" borderId="30" xfId="226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30" xfId="0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horizontal="center" vertical="center"/>
    </xf>
    <xf numFmtId="0" fontId="70" fillId="0" borderId="30" xfId="0" applyFont="1" applyBorder="1" applyAlignment="1">
      <alignment horizontal="center" vertical="center"/>
    </xf>
    <xf numFmtId="15" fontId="70" fillId="0" borderId="3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left" vertical="center"/>
    </xf>
    <xf numFmtId="170" fontId="72" fillId="0" borderId="0" xfId="0" applyNumberFormat="1" applyFont="1" applyFill="1" applyBorder="1" applyAlignment="1">
      <alignment horizontal="left" vertical="center" wrapText="1"/>
    </xf>
    <xf numFmtId="170" fontId="70" fillId="0" borderId="15" xfId="0" applyNumberFormat="1" applyFont="1" applyBorder="1" applyAlignment="1">
      <alignment horizontal="left" vertical="center"/>
    </xf>
    <xf numFmtId="1" fontId="70" fillId="0" borderId="0" xfId="0" applyNumberFormat="1" applyFont="1" applyBorder="1"/>
    <xf numFmtId="15" fontId="70" fillId="0" borderId="0" xfId="0" applyNumberFormat="1" applyFont="1" applyBorder="1" applyAlignment="1">
      <alignment horizontal="center" vertical="center"/>
    </xf>
    <xf numFmtId="0" fontId="70" fillId="0" borderId="0" xfId="0" applyFont="1" applyBorder="1"/>
    <xf numFmtId="1" fontId="70" fillId="0" borderId="0" xfId="0" applyNumberFormat="1" applyFont="1" applyAlignment="1">
      <alignment horizontal="center" vertical="center"/>
    </xf>
    <xf numFmtId="15" fontId="70" fillId="0" borderId="0" xfId="0" applyNumberFormat="1" applyFont="1"/>
    <xf numFmtId="1" fontId="70" fillId="0" borderId="0" xfId="0" applyNumberFormat="1" applyFont="1" applyAlignment="1">
      <alignment horizontal="center"/>
    </xf>
    <xf numFmtId="15" fontId="72" fillId="14" borderId="40" xfId="0" applyNumberFormat="1" applyFont="1" applyFill="1" applyBorder="1" applyAlignment="1">
      <alignment horizontal="center" vertical="center" wrapText="1"/>
    </xf>
    <xf numFmtId="15" fontId="70" fillId="0" borderId="0" xfId="0" applyNumberFormat="1" applyFont="1" applyAlignment="1">
      <alignment horizontal="center" vertical="center"/>
    </xf>
    <xf numFmtId="15" fontId="65" fillId="13" borderId="0" xfId="95" applyNumberFormat="1" applyFont="1" applyFill="1" applyBorder="1" applyAlignment="1">
      <alignment horizontal="center" vertical="center"/>
    </xf>
    <xf numFmtId="169" fontId="70" fillId="0" borderId="29" xfId="0" applyNumberFormat="1" applyFont="1" applyFill="1" applyBorder="1" applyAlignment="1">
      <alignment horizontal="center" vertical="center"/>
    </xf>
    <xf numFmtId="49" fontId="70" fillId="0" borderId="136" xfId="0" applyNumberFormat="1" applyFont="1" applyBorder="1" applyAlignment="1">
      <alignment horizontal="center" vertical="center"/>
    </xf>
    <xf numFmtId="0" fontId="103" fillId="0" borderId="15" xfId="1" applyFont="1" applyFill="1" applyBorder="1" applyAlignment="1">
      <alignment horizontal="center" vertical="center"/>
    </xf>
    <xf numFmtId="0" fontId="102" fillId="0" borderId="15" xfId="0" applyFont="1" applyFill="1" applyBorder="1" applyAlignment="1">
      <alignment horizontal="left" vertical="center"/>
    </xf>
    <xf numFmtId="169" fontId="70" fillId="0" borderId="136" xfId="0" applyNumberFormat="1" applyFont="1" applyFill="1" applyBorder="1" applyAlignment="1">
      <alignment horizontal="center" vertical="center"/>
    </xf>
    <xf numFmtId="15" fontId="70" fillId="0" borderId="130" xfId="0" applyNumberFormat="1" applyFont="1" applyBorder="1" applyAlignment="1">
      <alignment horizontal="center" vertical="center"/>
    </xf>
    <xf numFmtId="0" fontId="70" fillId="0" borderId="130" xfId="0" applyFont="1" applyBorder="1" applyAlignment="1">
      <alignment horizontal="left" vertical="center"/>
    </xf>
    <xf numFmtId="49" fontId="70" fillId="0" borderId="130" xfId="0" applyNumberFormat="1" applyFont="1" applyBorder="1" applyAlignment="1">
      <alignment horizontal="center" vertical="center"/>
    </xf>
    <xf numFmtId="0" fontId="70" fillId="0" borderId="139" xfId="0" applyFont="1" applyBorder="1" applyAlignment="1">
      <alignment horizontal="center" vertical="center"/>
    </xf>
    <xf numFmtId="0" fontId="70" fillId="0" borderId="98" xfId="0" applyFont="1" applyBorder="1" applyAlignment="1">
      <alignment horizontal="center" vertical="center"/>
    </xf>
    <xf numFmtId="0" fontId="102" fillId="0" borderId="136" xfId="0" applyFont="1" applyFill="1" applyBorder="1" applyAlignment="1">
      <alignment horizontal="center"/>
    </xf>
    <xf numFmtId="15" fontId="70" fillId="0" borderId="136" xfId="0" applyNumberFormat="1" applyFont="1" applyBorder="1" applyAlignment="1">
      <alignment horizontal="center" vertical="center"/>
    </xf>
    <xf numFmtId="49" fontId="0" fillId="0" borderId="0" xfId="0" quotePrefix="1" applyNumberFormat="1"/>
    <xf numFmtId="0" fontId="102" fillId="0" borderId="136" xfId="0" applyFont="1" applyFill="1" applyBorder="1" applyAlignment="1">
      <alignment vertical="center"/>
    </xf>
    <xf numFmtId="0" fontId="103" fillId="0" borderId="136" xfId="0" applyFont="1" applyFill="1" applyBorder="1" applyAlignment="1">
      <alignment horizontal="left" vertical="center"/>
    </xf>
    <xf numFmtId="15" fontId="70" fillId="0" borderId="10" xfId="0" applyNumberFormat="1" applyFont="1" applyFill="1" applyBorder="1" applyAlignment="1">
      <alignment horizontal="center" vertical="center"/>
    </xf>
    <xf numFmtId="0" fontId="103" fillId="0" borderId="15" xfId="7133" applyFont="1" applyFill="1" applyBorder="1" applyAlignment="1" applyProtection="1">
      <alignment horizontal="center" vertical="center"/>
    </xf>
    <xf numFmtId="15" fontId="70" fillId="0" borderId="136" xfId="0" applyNumberFormat="1" applyFont="1" applyFill="1" applyBorder="1" applyAlignment="1">
      <alignment horizontal="center" vertical="center"/>
    </xf>
    <xf numFmtId="170" fontId="70" fillId="0" borderId="136" xfId="0" applyNumberFormat="1" applyFont="1" applyBorder="1" applyAlignment="1">
      <alignment horizontal="center" vertical="center"/>
    </xf>
    <xf numFmtId="0" fontId="70" fillId="0" borderId="136" xfId="0" applyFont="1" applyBorder="1" applyAlignment="1">
      <alignment horizontal="center" vertical="center"/>
    </xf>
    <xf numFmtId="0" fontId="70" fillId="0" borderId="0" xfId="0" applyFont="1"/>
    <xf numFmtId="1" fontId="101" fillId="0" borderId="130" xfId="1" applyNumberFormat="1" applyFont="1" applyFill="1" applyBorder="1" applyAlignment="1">
      <alignment horizontal="center" vertical="center"/>
    </xf>
    <xf numFmtId="0" fontId="70" fillId="6" borderId="15" xfId="0" applyFont="1" applyFill="1" applyBorder="1" applyAlignment="1">
      <alignment horizontal="center" vertical="center"/>
    </xf>
    <xf numFmtId="15" fontId="70" fillId="0" borderId="130" xfId="0" applyNumberFormat="1" applyFont="1" applyFill="1" applyBorder="1" applyAlignment="1">
      <alignment horizontal="center" vertical="center"/>
    </xf>
    <xf numFmtId="0" fontId="0" fillId="0" borderId="0" xfId="0" applyBorder="1"/>
    <xf numFmtId="0" fontId="103" fillId="0" borderId="130" xfId="0" applyFont="1" applyFill="1" applyBorder="1" applyAlignment="1">
      <alignment horizontal="left" vertical="center"/>
    </xf>
    <xf numFmtId="0" fontId="102" fillId="0" borderId="130" xfId="0" applyFont="1" applyFill="1" applyBorder="1" applyAlignment="1">
      <alignment vertical="center"/>
    </xf>
    <xf numFmtId="1" fontId="103" fillId="0" borderId="130" xfId="0" applyNumberFormat="1" applyFont="1" applyFill="1" applyBorder="1" applyAlignment="1">
      <alignment horizontal="center" vertical="center"/>
    </xf>
    <xf numFmtId="0" fontId="103" fillId="0" borderId="130" xfId="0" applyFont="1" applyFill="1" applyBorder="1" applyAlignment="1">
      <alignment vertical="center"/>
    </xf>
    <xf numFmtId="0" fontId="103" fillId="0" borderId="130" xfId="0" applyFont="1" applyFill="1" applyBorder="1" applyAlignment="1">
      <alignment horizontal="center" vertical="center"/>
    </xf>
    <xf numFmtId="1" fontId="102" fillId="0" borderId="130" xfId="0" applyNumberFormat="1" applyFont="1" applyFill="1" applyBorder="1" applyAlignment="1">
      <alignment horizontal="center" vertical="center"/>
    </xf>
    <xf numFmtId="0" fontId="102" fillId="0" borderId="130" xfId="0" applyFont="1" applyFill="1" applyBorder="1" applyAlignment="1">
      <alignment horizontal="center" vertical="center"/>
    </xf>
    <xf numFmtId="0" fontId="101" fillId="0" borderId="130" xfId="1" applyFont="1" applyFill="1" applyBorder="1" applyAlignment="1">
      <alignment horizontal="center" vertical="center"/>
    </xf>
    <xf numFmtId="0" fontId="103" fillId="0" borderId="130" xfId="2" applyFont="1" applyFill="1" applyBorder="1" applyAlignment="1">
      <alignment horizontal="center" vertical="center"/>
    </xf>
    <xf numFmtId="0" fontId="102" fillId="0" borderId="130" xfId="0" applyFont="1" applyFill="1" applyBorder="1" applyAlignment="1">
      <alignment horizontal="left" vertical="center"/>
    </xf>
    <xf numFmtId="0" fontId="102" fillId="0" borderId="15" xfId="171" applyFont="1" applyFill="1" applyBorder="1" applyAlignment="1">
      <alignment horizontal="center"/>
    </xf>
    <xf numFmtId="0" fontId="70" fillId="0" borderId="130" xfId="0" applyFont="1" applyBorder="1" applyAlignment="1">
      <alignment horizontal="center" vertical="center"/>
    </xf>
    <xf numFmtId="0" fontId="70" fillId="0" borderId="15" xfId="0" applyFont="1" applyFill="1" applyBorder="1" applyAlignment="1">
      <alignment horizontal="center" vertical="center"/>
    </xf>
    <xf numFmtId="0" fontId="70" fillId="0" borderId="130" xfId="0" applyFont="1" applyFill="1" applyBorder="1" applyAlignment="1">
      <alignment horizontal="center" vertical="center"/>
    </xf>
    <xf numFmtId="49" fontId="70" fillId="0" borderId="0" xfId="0" applyNumberFormat="1" applyFont="1"/>
    <xf numFmtId="49" fontId="72" fillId="14" borderId="21" xfId="0" applyNumberFormat="1" applyFont="1" applyFill="1" applyBorder="1" applyAlignment="1">
      <alignment horizontal="center" vertical="center"/>
    </xf>
    <xf numFmtId="49" fontId="72" fillId="0" borderId="0" xfId="0" applyNumberFormat="1" applyFont="1" applyFill="1" applyBorder="1" applyAlignment="1">
      <alignment horizontal="center" vertical="center"/>
    </xf>
    <xf numFmtId="0" fontId="70" fillId="0" borderId="141" xfId="0" applyFont="1" applyBorder="1" applyAlignment="1">
      <alignment horizontal="center" vertical="center"/>
    </xf>
    <xf numFmtId="0" fontId="70" fillId="0" borderId="142" xfId="0" applyFont="1" applyBorder="1" applyAlignment="1">
      <alignment horizontal="center" vertical="center"/>
    </xf>
    <xf numFmtId="0" fontId="103" fillId="0" borderId="136" xfId="1" applyFont="1" applyFill="1" applyBorder="1" applyAlignment="1">
      <alignment horizontal="center" vertical="center"/>
    </xf>
    <xf numFmtId="0" fontId="103" fillId="0" borderId="130" xfId="1" applyFont="1" applyFill="1" applyBorder="1" applyAlignment="1">
      <alignment horizontal="left" vertical="center"/>
    </xf>
    <xf numFmtId="0" fontId="103" fillId="0" borderId="162" xfId="0" applyFont="1" applyFill="1" applyBorder="1" applyAlignment="1">
      <alignment vertical="center"/>
    </xf>
    <xf numFmtId="0" fontId="107" fillId="0" borderId="136" xfId="0" applyFont="1" applyFill="1" applyBorder="1" applyAlignment="1">
      <alignment horizontal="center" vertical="center"/>
    </xf>
    <xf numFmtId="0" fontId="103" fillId="0" borderId="136" xfId="2" applyFont="1" applyFill="1" applyBorder="1" applyAlignment="1">
      <alignment horizontal="center" vertical="center"/>
    </xf>
    <xf numFmtId="0" fontId="70" fillId="6" borderId="136" xfId="0" applyFont="1" applyFill="1" applyBorder="1" applyAlignment="1">
      <alignment horizontal="center" vertical="center"/>
    </xf>
    <xf numFmtId="0" fontId="70" fillId="0" borderId="136" xfId="0" applyFont="1" applyFill="1" applyBorder="1" applyAlignment="1">
      <alignment horizontal="center" vertical="center"/>
    </xf>
    <xf numFmtId="0" fontId="107" fillId="0" borderId="15" xfId="0" applyFont="1" applyFill="1" applyBorder="1" applyAlignment="1">
      <alignment horizontal="center" vertical="center"/>
    </xf>
    <xf numFmtId="0" fontId="102" fillId="0" borderId="136" xfId="0" applyFont="1" applyFill="1" applyBorder="1" applyAlignment="1">
      <alignment horizontal="left" vertical="center"/>
    </xf>
    <xf numFmtId="0" fontId="101" fillId="0" borderId="136" xfId="1" applyFont="1" applyFill="1" applyBorder="1" applyAlignment="1">
      <alignment horizontal="center" vertical="center"/>
    </xf>
    <xf numFmtId="0" fontId="103" fillId="0" borderId="136" xfId="0" applyFont="1" applyFill="1" applyBorder="1" applyAlignment="1">
      <alignment vertical="center"/>
    </xf>
    <xf numFmtId="0" fontId="102" fillId="0" borderId="136" xfId="0" applyFont="1" applyFill="1" applyBorder="1" applyAlignment="1">
      <alignment horizontal="center" vertical="center"/>
    </xf>
    <xf numFmtId="0" fontId="102" fillId="0" borderId="215" xfId="0" applyFont="1" applyFill="1" applyBorder="1" applyAlignment="1">
      <alignment vertical="center"/>
    </xf>
    <xf numFmtId="0" fontId="101" fillId="0" borderId="184" xfId="1" applyFont="1" applyFill="1" applyBorder="1" applyAlignment="1">
      <alignment horizontal="center" vertical="center"/>
    </xf>
    <xf numFmtId="0" fontId="103" fillId="0" borderId="215" xfId="0" applyFont="1" applyFill="1" applyBorder="1" applyAlignment="1">
      <alignment vertical="center"/>
    </xf>
    <xf numFmtId="0" fontId="101" fillId="0" borderId="215" xfId="1" applyFont="1" applyFill="1" applyBorder="1" applyAlignment="1">
      <alignment horizontal="left" vertical="center"/>
    </xf>
    <xf numFmtId="0" fontId="70" fillId="0" borderId="215" xfId="0" applyFont="1" applyFill="1" applyBorder="1" applyAlignment="1">
      <alignment horizontal="center" vertical="center"/>
    </xf>
    <xf numFmtId="0" fontId="101" fillId="0" borderId="162" xfId="1" applyFont="1" applyFill="1" applyBorder="1" applyAlignment="1">
      <alignment horizontal="center" vertical="center"/>
    </xf>
    <xf numFmtId="0" fontId="101" fillId="0" borderId="162" xfId="1" applyFont="1" applyFill="1" applyBorder="1" applyAlignment="1">
      <alignment horizontal="left" vertical="center"/>
    </xf>
    <xf numFmtId="0" fontId="102" fillId="0" borderId="162" xfId="0" applyFont="1" applyFill="1" applyBorder="1" applyAlignment="1">
      <alignment horizontal="left" vertical="center"/>
    </xf>
    <xf numFmtId="0" fontId="103" fillId="0" borderId="162" xfId="0" applyFont="1" applyFill="1" applyBorder="1" applyAlignment="1">
      <alignment horizontal="left" vertical="center"/>
    </xf>
    <xf numFmtId="0" fontId="102" fillId="0" borderId="184" xfId="0" applyFont="1" applyFill="1" applyBorder="1" applyAlignment="1">
      <alignment horizontal="left" vertical="center"/>
    </xf>
    <xf numFmtId="0" fontId="102" fillId="0" borderId="184" xfId="0" applyFont="1" applyBorder="1" applyAlignment="1">
      <alignment horizontal="center" vertical="center"/>
    </xf>
    <xf numFmtId="0" fontId="103" fillId="0" borderId="184" xfId="0" applyFont="1" applyFill="1" applyBorder="1" applyAlignment="1">
      <alignment horizontal="left" vertical="center"/>
    </xf>
    <xf numFmtId="0" fontId="102" fillId="0" borderId="215" xfId="0" applyFont="1" applyFill="1" applyBorder="1" applyAlignment="1">
      <alignment horizontal="left" vertical="center"/>
    </xf>
    <xf numFmtId="0" fontId="102" fillId="0" borderId="162" xfId="0" applyFont="1" applyFill="1" applyBorder="1" applyAlignment="1">
      <alignment horizontal="center" vertical="center"/>
    </xf>
    <xf numFmtId="0" fontId="102" fillId="0" borderId="15" xfId="0" applyFont="1" applyFill="1" applyBorder="1" applyAlignment="1">
      <alignment horizontal="center" vertical="center"/>
    </xf>
    <xf numFmtId="0" fontId="103" fillId="0" borderId="215" xfId="0" applyFont="1" applyFill="1" applyBorder="1" applyAlignment="1">
      <alignment horizontal="left" vertical="center"/>
    </xf>
    <xf numFmtId="0" fontId="101" fillId="0" borderId="215" xfId="1" applyFont="1" applyFill="1" applyBorder="1" applyAlignment="1">
      <alignment horizontal="center" vertical="center"/>
    </xf>
    <xf numFmtId="0" fontId="103" fillId="0" borderId="215" xfId="0" applyFont="1" applyFill="1" applyBorder="1" applyAlignment="1">
      <alignment horizontal="center" vertical="center"/>
    </xf>
    <xf numFmtId="0" fontId="102" fillId="0" borderId="215" xfId="1" applyFont="1" applyFill="1" applyBorder="1" applyAlignment="1">
      <alignment horizontal="center" vertical="center"/>
    </xf>
    <xf numFmtId="0" fontId="102" fillId="0" borderId="215" xfId="0" applyFont="1" applyBorder="1" applyAlignment="1">
      <alignment horizontal="center" vertical="center"/>
    </xf>
    <xf numFmtId="0" fontId="103" fillId="0" borderId="215" xfId="1" applyFont="1" applyFill="1" applyBorder="1" applyAlignment="1">
      <alignment horizontal="left" vertical="center"/>
    </xf>
    <xf numFmtId="0" fontId="102" fillId="0" borderId="215" xfId="0" applyFont="1" applyFill="1" applyBorder="1" applyAlignment="1">
      <alignment horizontal="center" vertical="center"/>
    </xf>
    <xf numFmtId="0" fontId="70" fillId="0" borderId="215" xfId="0" applyFont="1" applyBorder="1" applyAlignment="1">
      <alignment horizontal="center" vertical="center"/>
    </xf>
    <xf numFmtId="0" fontId="103" fillId="0" borderId="9" xfId="2" applyFont="1" applyFill="1" applyBorder="1" applyAlignment="1">
      <alignment horizontal="center" vertical="center"/>
    </xf>
    <xf numFmtId="0" fontId="103" fillId="0" borderId="8" xfId="2" applyFont="1" applyFill="1" applyBorder="1" applyAlignment="1">
      <alignment horizontal="center" vertical="center"/>
    </xf>
    <xf numFmtId="0" fontId="103" fillId="0" borderId="10" xfId="2" applyFont="1" applyFill="1" applyBorder="1" applyAlignment="1">
      <alignment horizontal="center" vertical="center"/>
    </xf>
    <xf numFmtId="0" fontId="103" fillId="0" borderId="184" xfId="0" applyFont="1" applyFill="1" applyBorder="1" applyAlignment="1">
      <alignment vertical="center"/>
    </xf>
    <xf numFmtId="0" fontId="102" fillId="0" borderId="162" xfId="0" applyFont="1" applyFill="1" applyBorder="1" applyAlignment="1">
      <alignment vertical="center"/>
    </xf>
    <xf numFmtId="0" fontId="102" fillId="0" borderId="162" xfId="178" applyFont="1" applyFill="1" applyBorder="1" applyAlignment="1">
      <alignment horizontal="left" vertical="center"/>
    </xf>
    <xf numFmtId="0" fontId="102" fillId="0" borderId="184" xfId="0" applyFont="1" applyFill="1" applyBorder="1" applyAlignment="1">
      <alignment vertical="center"/>
    </xf>
    <xf numFmtId="0" fontId="102" fillId="0" borderId="184" xfId="6326" applyFont="1" applyFill="1" applyBorder="1" applyAlignment="1">
      <alignment horizontal="left" vertical="center"/>
    </xf>
    <xf numFmtId="0" fontId="102" fillId="0" borderId="214" xfId="0" applyFont="1" applyFill="1" applyBorder="1" applyAlignment="1">
      <alignment horizontal="left" vertical="center"/>
    </xf>
    <xf numFmtId="1" fontId="102" fillId="0" borderId="184" xfId="6326" applyNumberFormat="1" applyFont="1" applyFill="1" applyBorder="1" applyAlignment="1">
      <alignment horizontal="left" vertical="center"/>
    </xf>
    <xf numFmtId="0" fontId="103" fillId="0" borderId="152" xfId="0" applyFont="1" applyFill="1" applyBorder="1" applyAlignment="1">
      <alignment vertical="center"/>
    </xf>
    <xf numFmtId="0" fontId="102" fillId="0" borderId="184" xfId="6326" applyFont="1" applyFill="1" applyBorder="1" applyAlignment="1">
      <alignment horizontal="left"/>
    </xf>
    <xf numFmtId="0" fontId="103" fillId="0" borderId="215" xfId="6064" applyFont="1" applyFill="1" applyBorder="1" applyAlignment="1">
      <alignment horizontal="left" vertical="center"/>
    </xf>
    <xf numFmtId="1" fontId="102" fillId="0" borderId="184" xfId="6326" applyNumberFormat="1" applyFont="1" applyFill="1" applyBorder="1" applyAlignment="1">
      <alignment horizontal="left"/>
    </xf>
    <xf numFmtId="0" fontId="107" fillId="0" borderId="162" xfId="0" applyFont="1" applyFill="1" applyBorder="1" applyAlignment="1">
      <alignment vertical="center"/>
    </xf>
    <xf numFmtId="0" fontId="102" fillId="0" borderId="152" xfId="0" applyFont="1" applyFill="1" applyBorder="1" applyAlignment="1">
      <alignment vertical="center"/>
    </xf>
    <xf numFmtId="0" fontId="102" fillId="0" borderId="215" xfId="6064" applyFont="1" applyFill="1" applyBorder="1" applyAlignment="1">
      <alignment horizontal="left" vertical="center"/>
    </xf>
    <xf numFmtId="0" fontId="102" fillId="0" borderId="215" xfId="6064" applyFont="1" applyFill="1" applyBorder="1" applyAlignment="1">
      <alignment vertical="center"/>
    </xf>
    <xf numFmtId="0" fontId="102" fillId="0" borderId="162" xfId="6326" applyFont="1" applyFill="1" applyBorder="1" applyAlignment="1">
      <alignment horizontal="left"/>
    </xf>
    <xf numFmtId="0" fontId="101" fillId="0" borderId="184" xfId="1" applyFont="1" applyFill="1" applyBorder="1" applyAlignment="1">
      <alignment horizontal="left" vertical="center"/>
    </xf>
    <xf numFmtId="1" fontId="102" fillId="0" borderId="162" xfId="6326" applyNumberFormat="1" applyFont="1" applyFill="1" applyBorder="1" applyAlignment="1">
      <alignment horizontal="left"/>
    </xf>
    <xf numFmtId="0" fontId="102" fillId="0" borderId="162" xfId="6326" applyFont="1" applyFill="1" applyBorder="1" applyAlignment="1">
      <alignment horizontal="left" vertical="center"/>
    </xf>
    <xf numFmtId="0" fontId="103" fillId="0" borderId="217" xfId="6064" applyFont="1" applyFill="1" applyBorder="1" applyAlignment="1">
      <alignment horizontal="left" vertical="center"/>
    </xf>
    <xf numFmtId="0" fontId="103" fillId="0" borderId="15" xfId="6064" applyFont="1" applyFill="1" applyBorder="1" applyAlignment="1">
      <alignment horizontal="left" vertical="center"/>
    </xf>
    <xf numFmtId="0" fontId="101" fillId="0" borderId="184" xfId="0" applyFont="1" applyFill="1" applyBorder="1" applyAlignment="1">
      <alignment horizontal="center" vertical="center"/>
    </xf>
    <xf numFmtId="0" fontId="103" fillId="0" borderId="184" xfId="0" applyFont="1" applyFill="1" applyBorder="1" applyAlignment="1">
      <alignment horizontal="center" vertical="center" wrapText="1"/>
    </xf>
    <xf numFmtId="1" fontId="101" fillId="0" borderId="15" xfId="1" applyNumberFormat="1" applyFont="1" applyFill="1" applyBorder="1" applyAlignment="1">
      <alignment horizontal="center" vertical="center"/>
    </xf>
    <xf numFmtId="0" fontId="102" fillId="0" borderId="184" xfId="6326" applyFont="1" applyFill="1" applyBorder="1" applyAlignment="1">
      <alignment horizontal="center"/>
    </xf>
    <xf numFmtId="0" fontId="102" fillId="0" borderId="162" xfId="6326" applyFont="1" applyFill="1" applyBorder="1" applyAlignment="1">
      <alignment horizontal="center"/>
    </xf>
    <xf numFmtId="0" fontId="102" fillId="0" borderId="162" xfId="178" applyFont="1" applyFill="1" applyBorder="1" applyAlignment="1">
      <alignment horizontal="center" vertical="center"/>
    </xf>
    <xf numFmtId="0" fontId="102" fillId="0" borderId="215" xfId="6064" applyFont="1" applyFill="1" applyBorder="1" applyAlignment="1">
      <alignment horizontal="center" vertical="center"/>
    </xf>
    <xf numFmtId="0" fontId="102" fillId="0" borderId="162" xfId="0" applyFont="1" applyBorder="1" applyAlignment="1">
      <alignment horizontal="center"/>
    </xf>
    <xf numFmtId="0" fontId="103" fillId="0" borderId="215" xfId="6064" applyFont="1" applyFill="1" applyBorder="1" applyAlignment="1">
      <alignment horizontal="center" vertical="center"/>
    </xf>
    <xf numFmtId="0" fontId="101" fillId="0" borderId="152" xfId="1" applyFont="1" applyFill="1" applyBorder="1" applyAlignment="1">
      <alignment horizontal="center" vertical="center"/>
    </xf>
    <xf numFmtId="0" fontId="103" fillId="0" borderId="215" xfId="6096" applyFont="1" applyFill="1" applyBorder="1" applyAlignment="1">
      <alignment horizontal="center" vertical="center"/>
    </xf>
    <xf numFmtId="0" fontId="103" fillId="0" borderId="217" xfId="6064" applyFont="1" applyFill="1" applyBorder="1" applyAlignment="1">
      <alignment horizontal="center" vertical="center"/>
    </xf>
    <xf numFmtId="0" fontId="102" fillId="0" borderId="152" xfId="0" applyFont="1" applyFill="1" applyBorder="1" applyAlignment="1">
      <alignment horizontal="center"/>
    </xf>
    <xf numFmtId="0" fontId="102" fillId="0" borderId="10" xfId="171" applyFont="1" applyBorder="1" applyAlignment="1">
      <alignment horizontal="center"/>
    </xf>
    <xf numFmtId="0" fontId="71" fillId="0" borderId="130" xfId="2" applyFont="1" applyFill="1" applyBorder="1" applyAlignment="1">
      <alignment horizontal="center" vertical="center"/>
    </xf>
    <xf numFmtId="0" fontId="70" fillId="0" borderId="130" xfId="226" applyFont="1" applyFill="1" applyBorder="1" applyAlignment="1">
      <alignment horizontal="center" vertical="center"/>
    </xf>
    <xf numFmtId="0" fontId="70" fillId="0" borderId="184" xfId="226" applyFont="1" applyFill="1" applyBorder="1" applyAlignment="1">
      <alignment horizontal="center" vertical="center"/>
    </xf>
    <xf numFmtId="0" fontId="70" fillId="0" borderId="29" xfId="226" applyFont="1" applyFill="1" applyBorder="1" applyAlignment="1">
      <alignment horizontal="center" vertical="center"/>
    </xf>
    <xf numFmtId="0" fontId="70" fillId="0" borderId="162" xfId="226" applyFont="1" applyFill="1" applyBorder="1" applyAlignment="1">
      <alignment horizontal="center" vertical="center"/>
    </xf>
    <xf numFmtId="0" fontId="70" fillId="0" borderId="136" xfId="226" applyFont="1" applyFill="1" applyBorder="1" applyAlignment="1">
      <alignment horizontal="center" vertical="center"/>
    </xf>
    <xf numFmtId="0" fontId="70" fillId="0" borderId="217" xfId="226" applyFont="1" applyFill="1" applyBorder="1" applyAlignment="1">
      <alignment horizontal="center" vertical="center"/>
    </xf>
    <xf numFmtId="0" fontId="70" fillId="0" borderId="15" xfId="226" applyFont="1" applyFill="1" applyBorder="1" applyAlignment="1">
      <alignment horizontal="center" vertical="center"/>
    </xf>
    <xf numFmtId="0" fontId="70" fillId="0" borderId="215" xfId="226" applyFont="1" applyFill="1" applyBorder="1" applyAlignment="1">
      <alignment horizontal="center" vertical="center"/>
    </xf>
    <xf numFmtId="0" fontId="70" fillId="0" borderId="216" xfId="226" applyFont="1" applyFill="1" applyBorder="1" applyAlignment="1">
      <alignment horizontal="center" vertical="center"/>
    </xf>
    <xf numFmtId="0" fontId="70" fillId="0" borderId="184" xfId="171" applyFont="1" applyFill="1" applyBorder="1" applyAlignment="1">
      <alignment horizontal="center" vertical="center"/>
    </xf>
    <xf numFmtId="1" fontId="70" fillId="0" borderId="130" xfId="226" applyNumberFormat="1" applyFont="1" applyFill="1" applyBorder="1" applyAlignment="1">
      <alignment horizontal="center" vertical="center"/>
    </xf>
    <xf numFmtId="1" fontId="70" fillId="0" borderId="184" xfId="226" applyNumberFormat="1" applyFont="1" applyFill="1" applyBorder="1" applyAlignment="1">
      <alignment horizontal="center" vertical="center"/>
    </xf>
    <xf numFmtId="1" fontId="70" fillId="0" borderId="29" xfId="226" applyNumberFormat="1" applyFont="1" applyFill="1" applyBorder="1" applyAlignment="1">
      <alignment horizontal="center" vertical="center"/>
    </xf>
    <xf numFmtId="1" fontId="70" fillId="0" borderId="162" xfId="226" applyNumberFormat="1" applyFont="1" applyFill="1" applyBorder="1" applyAlignment="1">
      <alignment horizontal="center" vertical="center"/>
    </xf>
    <xf numFmtId="1" fontId="70" fillId="0" borderId="136" xfId="226" applyNumberFormat="1" applyFont="1" applyFill="1" applyBorder="1" applyAlignment="1">
      <alignment horizontal="center" vertical="center"/>
    </xf>
    <xf numFmtId="1" fontId="70" fillId="0" borderId="217" xfId="226" applyNumberFormat="1" applyFont="1" applyFill="1" applyBorder="1" applyAlignment="1">
      <alignment horizontal="center" vertical="center"/>
    </xf>
    <xf numFmtId="1" fontId="70" fillId="0" borderId="98" xfId="226" applyNumberFormat="1" applyFont="1" applyFill="1" applyBorder="1" applyAlignment="1">
      <alignment horizontal="center" vertical="center"/>
    </xf>
    <xf numFmtId="1" fontId="70" fillId="0" borderId="215" xfId="226" applyNumberFormat="1" applyFont="1" applyFill="1" applyBorder="1" applyAlignment="1">
      <alignment horizontal="center" vertical="center"/>
    </xf>
    <xf numFmtId="1" fontId="70" fillId="0" borderId="15" xfId="226" applyNumberFormat="1" applyFont="1" applyFill="1" applyBorder="1" applyAlignment="1">
      <alignment horizontal="center" vertical="center"/>
    </xf>
    <xf numFmtId="1" fontId="70" fillId="0" borderId="216" xfId="226" applyNumberFormat="1" applyFont="1" applyFill="1" applyBorder="1" applyAlignment="1">
      <alignment horizontal="center" vertical="center"/>
    </xf>
    <xf numFmtId="15" fontId="70" fillId="0" borderId="130" xfId="226" applyNumberFormat="1" applyFont="1" applyFill="1" applyBorder="1" applyAlignment="1">
      <alignment horizontal="center" vertical="center"/>
    </xf>
    <xf numFmtId="15" fontId="70" fillId="0" borderId="184" xfId="226" applyNumberFormat="1" applyFont="1" applyFill="1" applyBorder="1" applyAlignment="1">
      <alignment horizontal="center" vertical="center"/>
    </xf>
    <xf numFmtId="15" fontId="70" fillId="0" borderId="29" xfId="226" applyNumberFormat="1" applyFont="1" applyFill="1" applyBorder="1" applyAlignment="1">
      <alignment horizontal="center" vertical="center"/>
    </xf>
    <xf numFmtId="15" fontId="70" fillId="0" borderId="162" xfId="226" applyNumberFormat="1" applyFont="1" applyFill="1" applyBorder="1" applyAlignment="1">
      <alignment horizontal="center" vertical="center"/>
    </xf>
    <xf numFmtId="15" fontId="70" fillId="0" borderId="136" xfId="226" applyNumberFormat="1" applyFont="1" applyFill="1" applyBorder="1" applyAlignment="1">
      <alignment horizontal="center" vertical="center"/>
    </xf>
    <xf numFmtId="15" fontId="70" fillId="0" borderId="217" xfId="226" applyNumberFormat="1" applyFont="1" applyFill="1" applyBorder="1" applyAlignment="1">
      <alignment horizontal="center" vertical="center"/>
    </xf>
    <xf numFmtId="15" fontId="70" fillId="0" borderId="215" xfId="226" applyNumberFormat="1" applyFont="1" applyFill="1" applyBorder="1" applyAlignment="1">
      <alignment horizontal="center" vertical="center"/>
    </xf>
    <xf numFmtId="15" fontId="70" fillId="0" borderId="216" xfId="226" applyNumberFormat="1" applyFont="1" applyFill="1" applyBorder="1" applyAlignment="1">
      <alignment horizontal="center" vertical="center"/>
    </xf>
    <xf numFmtId="15" fontId="70" fillId="0" borderId="15" xfId="226" applyNumberFormat="1" applyFont="1" applyFill="1" applyBorder="1" applyAlignment="1">
      <alignment horizontal="center" vertical="center"/>
    </xf>
    <xf numFmtId="15" fontId="70" fillId="10" borderId="184" xfId="0" applyNumberFormat="1" applyFont="1" applyFill="1" applyBorder="1" applyAlignment="1">
      <alignment horizontal="center" vertical="center"/>
    </xf>
    <xf numFmtId="15" fontId="70" fillId="0" borderId="217" xfId="0" applyNumberFormat="1" applyFont="1" applyFill="1" applyBorder="1" applyAlignment="1">
      <alignment horizontal="center" vertical="center"/>
    </xf>
    <xf numFmtId="0" fontId="70" fillId="0" borderId="217" xfId="0" applyFont="1" applyFill="1" applyBorder="1" applyAlignment="1">
      <alignment horizontal="center" vertical="center"/>
    </xf>
    <xf numFmtId="170" fontId="70" fillId="0" borderId="130" xfId="0" applyNumberFormat="1" applyFont="1" applyBorder="1" applyAlignment="1">
      <alignment horizontal="center" vertical="center"/>
    </xf>
    <xf numFmtId="15" fontId="70" fillId="0" borderId="215" xfId="0" applyNumberFormat="1" applyFont="1" applyFill="1" applyBorder="1" applyAlignment="1">
      <alignment horizontal="center" vertical="center"/>
    </xf>
    <xf numFmtId="15" fontId="70" fillId="0" borderId="215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left" vertical="center"/>
    </xf>
    <xf numFmtId="170" fontId="70" fillId="0" borderId="130" xfId="0" applyNumberFormat="1" applyFont="1" applyBorder="1" applyAlignment="1">
      <alignment horizontal="left" vertical="center"/>
    </xf>
    <xf numFmtId="49" fontId="70" fillId="0" borderId="0" xfId="0" applyNumberFormat="1" applyFont="1" applyBorder="1" applyAlignment="1">
      <alignment horizontal="center" vertical="center"/>
    </xf>
    <xf numFmtId="0" fontId="70" fillId="0" borderId="8" xfId="0" applyFont="1" applyBorder="1" applyAlignment="1">
      <alignment horizontal="center" vertical="center"/>
    </xf>
    <xf numFmtId="170" fontId="70" fillId="0" borderId="139" xfId="0" applyNumberFormat="1" applyFont="1" applyBorder="1" applyAlignment="1">
      <alignment horizontal="center" vertical="center"/>
    </xf>
    <xf numFmtId="0" fontId="70" fillId="0" borderId="123" xfId="0" applyFont="1" applyFill="1" applyBorder="1" applyAlignment="1">
      <alignment horizontal="center" vertical="center"/>
    </xf>
    <xf numFmtId="0" fontId="70" fillId="0" borderId="122" xfId="0" applyFont="1" applyFill="1" applyBorder="1" applyAlignment="1">
      <alignment horizontal="center" vertical="center"/>
    </xf>
    <xf numFmtId="0" fontId="70" fillId="0" borderId="122" xfId="0" applyFont="1" applyBorder="1" applyAlignment="1">
      <alignment horizontal="center" vertical="center"/>
    </xf>
    <xf numFmtId="0" fontId="70" fillId="0" borderId="129" xfId="0" applyFont="1" applyFill="1" applyBorder="1" applyAlignment="1">
      <alignment horizontal="center" vertical="center"/>
    </xf>
    <xf numFmtId="0" fontId="70" fillId="0" borderId="184" xfId="0" applyFont="1" applyBorder="1" applyAlignment="1">
      <alignment horizontal="center" vertical="center"/>
    </xf>
    <xf numFmtId="0" fontId="70" fillId="6" borderId="184" xfId="0" applyFont="1" applyFill="1" applyBorder="1" applyAlignment="1">
      <alignment horizontal="center" vertical="center"/>
    </xf>
    <xf numFmtId="0" fontId="70" fillId="0" borderId="5" xfId="0" applyFont="1" applyBorder="1" applyAlignment="1">
      <alignment horizontal="center" vertical="center"/>
    </xf>
    <xf numFmtId="0" fontId="70" fillId="0" borderId="123" xfId="0" applyFont="1" applyBorder="1" applyAlignment="1">
      <alignment horizontal="center" vertical="center"/>
    </xf>
    <xf numFmtId="0" fontId="70" fillId="0" borderId="162" xfId="0" applyFont="1" applyBorder="1" applyAlignment="1">
      <alignment horizontal="center" vertical="center"/>
    </xf>
    <xf numFmtId="0" fontId="70" fillId="0" borderId="162" xfId="0" applyFont="1" applyFill="1" applyBorder="1" applyAlignment="1">
      <alignment horizontal="center" vertical="center"/>
    </xf>
    <xf numFmtId="0" fontId="70" fillId="0" borderId="207" xfId="0" applyFont="1" applyBorder="1" applyAlignment="1">
      <alignment horizontal="center" vertical="center"/>
    </xf>
    <xf numFmtId="0" fontId="70" fillId="7" borderId="162" xfId="0" applyFont="1" applyFill="1" applyBorder="1" applyAlignment="1">
      <alignment horizontal="center" vertical="center"/>
    </xf>
    <xf numFmtId="0" fontId="70" fillId="7" borderId="15" xfId="0" applyFont="1" applyFill="1" applyBorder="1" applyAlignment="1">
      <alignment horizontal="center" vertical="center"/>
    </xf>
    <xf numFmtId="0" fontId="70" fillId="6" borderId="162" xfId="0" applyFont="1" applyFill="1" applyBorder="1" applyAlignment="1">
      <alignment horizontal="center" vertical="center"/>
    </xf>
    <xf numFmtId="0" fontId="70" fillId="7" borderId="215" xfId="0" applyFont="1" applyFill="1" applyBorder="1" applyAlignment="1">
      <alignment horizontal="center" vertical="center"/>
    </xf>
    <xf numFmtId="0" fontId="70" fillId="0" borderId="209" xfId="0" applyFont="1" applyBorder="1" applyAlignment="1">
      <alignment horizontal="center" vertical="center"/>
    </xf>
    <xf numFmtId="0" fontId="70" fillId="0" borderId="177" xfId="0" applyFont="1" applyBorder="1" applyAlignment="1">
      <alignment horizontal="center" vertical="center"/>
    </xf>
    <xf numFmtId="0" fontId="70" fillId="0" borderId="10" xfId="0" applyFont="1" applyBorder="1" applyAlignment="1">
      <alignment horizontal="center" vertical="center"/>
    </xf>
    <xf numFmtId="0" fontId="70" fillId="0" borderId="143" xfId="0" applyFont="1" applyBorder="1" applyAlignment="1">
      <alignment horizontal="center" vertical="center"/>
    </xf>
    <xf numFmtId="0" fontId="70" fillId="0" borderId="207" xfId="0" applyFont="1" applyFill="1" applyBorder="1" applyAlignment="1">
      <alignment horizontal="center" vertical="center"/>
    </xf>
    <xf numFmtId="0" fontId="70" fillId="0" borderId="208" xfId="0" applyFont="1" applyBorder="1" applyAlignment="1">
      <alignment horizontal="center" vertical="center"/>
    </xf>
    <xf numFmtId="0" fontId="70" fillId="0" borderId="124" xfId="0" applyFont="1" applyBorder="1" applyAlignment="1">
      <alignment horizontal="center" vertical="center"/>
    </xf>
    <xf numFmtId="0" fontId="70" fillId="0" borderId="131" xfId="0" applyFont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70" fillId="0" borderId="165" xfId="0" applyFont="1" applyBorder="1" applyAlignment="1">
      <alignment horizontal="center" vertical="center"/>
    </xf>
    <xf numFmtId="0" fontId="70" fillId="0" borderId="208" xfId="0" applyFont="1" applyFill="1" applyBorder="1" applyAlignment="1">
      <alignment horizontal="center" vertical="center"/>
    </xf>
    <xf numFmtId="0" fontId="70" fillId="0" borderId="185" xfId="0" applyFont="1" applyBorder="1" applyAlignment="1">
      <alignment horizontal="center" vertical="center"/>
    </xf>
    <xf numFmtId="169" fontId="70" fillId="0" borderId="215" xfId="0" applyNumberFormat="1" applyFont="1" applyFill="1" applyBorder="1" applyAlignment="1">
      <alignment horizontal="center" vertical="center"/>
    </xf>
    <xf numFmtId="15" fontId="70" fillId="0" borderId="215" xfId="0" applyNumberFormat="1" applyFont="1" applyFill="1" applyBorder="1" applyAlignment="1">
      <alignment vertical="center"/>
    </xf>
    <xf numFmtId="169" fontId="70" fillId="0" borderId="207" xfId="0" applyNumberFormat="1" applyFont="1" applyFill="1" applyBorder="1" applyAlignment="1">
      <alignment horizontal="center" vertical="center"/>
    </xf>
    <xf numFmtId="15" fontId="71" fillId="0" borderId="15" xfId="0" applyNumberFormat="1" applyFont="1" applyFill="1" applyBorder="1" applyAlignment="1">
      <alignment horizontal="center" vertical="center"/>
    </xf>
    <xf numFmtId="0" fontId="71" fillId="0" borderId="130" xfId="0" applyFont="1" applyBorder="1" applyAlignment="1">
      <alignment horizontal="center" vertical="center"/>
    </xf>
    <xf numFmtId="0" fontId="71" fillId="0" borderId="130" xfId="0" applyFont="1" applyFill="1" applyBorder="1" applyAlignment="1">
      <alignment horizontal="center" vertical="center"/>
    </xf>
    <xf numFmtId="0" fontId="70" fillId="0" borderId="219" xfId="226" applyFont="1" applyFill="1" applyBorder="1" applyAlignment="1">
      <alignment horizontal="center" vertical="center"/>
    </xf>
    <xf numFmtId="1" fontId="70" fillId="0" borderId="219" xfId="226" applyNumberFormat="1" applyFont="1" applyFill="1" applyBorder="1" applyAlignment="1">
      <alignment horizontal="center" vertical="center"/>
    </xf>
    <xf numFmtId="15" fontId="70" fillId="0" borderId="219" xfId="226" applyNumberFormat="1" applyFont="1" applyFill="1" applyBorder="1" applyAlignment="1">
      <alignment horizontal="center" vertical="center"/>
    </xf>
    <xf numFmtId="0" fontId="70" fillId="0" borderId="219" xfId="0" applyFont="1" applyFill="1" applyBorder="1" applyAlignment="1">
      <alignment horizontal="center" vertical="center"/>
    </xf>
    <xf numFmtId="49" fontId="70" fillId="0" borderId="219" xfId="0" applyNumberFormat="1" applyFont="1" applyBorder="1" applyAlignment="1">
      <alignment horizontal="center" vertical="center"/>
    </xf>
    <xf numFmtId="170" fontId="70" fillId="0" borderId="220" xfId="0" applyNumberFormat="1" applyFont="1" applyBorder="1" applyAlignment="1">
      <alignment horizontal="center" vertical="center"/>
    </xf>
    <xf numFmtId="0" fontId="70" fillId="0" borderId="219" xfId="0" applyFont="1" applyBorder="1" applyAlignment="1">
      <alignment horizontal="center" vertical="center"/>
    </xf>
    <xf numFmtId="0" fontId="101" fillId="0" borderId="15" xfId="1" applyFont="1" applyFill="1" applyBorder="1" applyAlignment="1">
      <alignment horizontal="center" vertical="center"/>
    </xf>
    <xf numFmtId="0" fontId="103" fillId="0" borderId="15" xfId="2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5" fontId="70" fillId="0" borderId="15" xfId="0" applyNumberFormat="1" applyFont="1" applyFill="1" applyBorder="1" applyAlignment="1">
      <alignment horizontal="center" vertical="center"/>
    </xf>
    <xf numFmtId="0" fontId="70" fillId="0" borderId="221" xfId="226" applyFont="1" applyFill="1" applyBorder="1" applyAlignment="1">
      <alignment horizontal="center" vertical="center"/>
    </xf>
    <xf numFmtId="1" fontId="70" fillId="0" borderId="221" xfId="226" applyNumberFormat="1" applyFont="1" applyFill="1" applyBorder="1" applyAlignment="1">
      <alignment horizontal="center" vertical="center"/>
    </xf>
    <xf numFmtId="15" fontId="70" fillId="0" borderId="221" xfId="226" applyNumberFormat="1" applyFont="1" applyFill="1" applyBorder="1" applyAlignment="1">
      <alignment horizontal="center" vertical="center"/>
    </xf>
    <xf numFmtId="170" fontId="70" fillId="0" borderId="221" xfId="0" applyNumberFormat="1" applyFont="1" applyBorder="1" applyAlignment="1">
      <alignment horizontal="left" vertical="center"/>
    </xf>
    <xf numFmtId="0" fontId="70" fillId="0" borderId="221" xfId="0" applyFont="1" applyBorder="1" applyAlignment="1">
      <alignment horizontal="center" vertical="center"/>
    </xf>
    <xf numFmtId="0" fontId="70" fillId="0" borderId="221" xfId="0" applyFont="1" applyFill="1" applyBorder="1" applyAlignment="1">
      <alignment horizontal="center" vertical="center"/>
    </xf>
    <xf numFmtId="0" fontId="70" fillId="0" borderId="222" xfId="226" applyFont="1" applyFill="1" applyBorder="1" applyAlignment="1">
      <alignment horizontal="center" vertical="center"/>
    </xf>
    <xf numFmtId="1" fontId="70" fillId="0" borderId="222" xfId="226" applyNumberFormat="1" applyFont="1" applyFill="1" applyBorder="1" applyAlignment="1">
      <alignment horizontal="center" vertical="center"/>
    </xf>
    <xf numFmtId="15" fontId="70" fillId="0" borderId="222" xfId="226" applyNumberFormat="1" applyFont="1" applyFill="1" applyBorder="1" applyAlignment="1">
      <alignment horizontal="center" vertical="center"/>
    </xf>
    <xf numFmtId="170" fontId="70" fillId="0" borderId="222" xfId="0" applyNumberFormat="1" applyFont="1" applyBorder="1" applyAlignment="1">
      <alignment horizontal="left" vertical="center"/>
    </xf>
    <xf numFmtId="0" fontId="70" fillId="0" borderId="222" xfId="0" applyFont="1" applyBorder="1" applyAlignment="1">
      <alignment horizontal="center" vertical="center"/>
    </xf>
    <xf numFmtId="0" fontId="70" fillId="0" borderId="222" xfId="0" applyFont="1" applyFill="1" applyBorder="1" applyAlignment="1">
      <alignment horizontal="center" vertical="center"/>
    </xf>
    <xf numFmtId="15" fontId="70" fillId="0" borderId="222" xfId="0" applyNumberFormat="1" applyFont="1" applyBorder="1" applyAlignment="1">
      <alignment horizontal="center" vertical="center"/>
    </xf>
    <xf numFmtId="0" fontId="103" fillId="0" borderId="222" xfId="0" applyFont="1" applyFill="1" applyBorder="1" applyAlignment="1">
      <alignment horizontal="left" vertical="center"/>
    </xf>
    <xf numFmtId="0" fontId="103" fillId="0" borderId="222" xfId="1" applyFont="1" applyFill="1" applyBorder="1" applyAlignment="1">
      <alignment horizontal="center" vertical="center"/>
    </xf>
    <xf numFmtId="0" fontId="70" fillId="0" borderId="224" xfId="0" applyFont="1" applyFill="1" applyBorder="1" applyAlignment="1">
      <alignment horizontal="center" vertical="center"/>
    </xf>
    <xf numFmtId="0" fontId="70" fillId="0" borderId="224" xfId="0" applyFont="1" applyBorder="1" applyAlignment="1">
      <alignment horizontal="center" vertical="center"/>
    </xf>
    <xf numFmtId="0" fontId="70" fillId="0" borderId="225" xfId="226" applyFont="1" applyFill="1" applyBorder="1" applyAlignment="1">
      <alignment horizontal="center" vertical="center"/>
    </xf>
    <xf numFmtId="1" fontId="70" fillId="0" borderId="225" xfId="226" applyNumberFormat="1" applyFont="1" applyFill="1" applyBorder="1" applyAlignment="1">
      <alignment horizontal="center" vertical="center"/>
    </xf>
    <xf numFmtId="15" fontId="70" fillId="0" borderId="225" xfId="226" applyNumberFormat="1" applyFont="1" applyFill="1" applyBorder="1" applyAlignment="1">
      <alignment horizontal="center" vertical="center"/>
    </xf>
    <xf numFmtId="170" fontId="70" fillId="0" borderId="225" xfId="0" applyNumberFormat="1" applyFont="1" applyBorder="1" applyAlignment="1">
      <alignment horizontal="left" vertical="center"/>
    </xf>
    <xf numFmtId="49" fontId="70" fillId="0" borderId="225" xfId="0" applyNumberFormat="1" applyFont="1" applyBorder="1" applyAlignment="1">
      <alignment horizontal="center" vertical="center"/>
    </xf>
    <xf numFmtId="170" fontId="70" fillId="0" borderId="227" xfId="0" applyNumberFormat="1" applyFont="1" applyBorder="1" applyAlignment="1">
      <alignment horizontal="center" vertical="center"/>
    </xf>
    <xf numFmtId="0" fontId="70" fillId="0" borderId="225" xfId="0" applyFont="1" applyFill="1" applyBorder="1" applyAlignment="1">
      <alignment horizontal="center" vertical="center"/>
    </xf>
    <xf numFmtId="0" fontId="70" fillId="0" borderId="225" xfId="0" applyFont="1" applyBorder="1" applyAlignment="1">
      <alignment horizontal="center" vertical="center"/>
    </xf>
    <xf numFmtId="0" fontId="103" fillId="0" borderId="162" xfId="6326" applyFont="1" applyFill="1" applyBorder="1" applyAlignment="1">
      <alignment horizontal="center"/>
    </xf>
    <xf numFmtId="0" fontId="70" fillId="6" borderId="122" xfId="0" applyFont="1" applyFill="1" applyBorder="1" applyAlignment="1">
      <alignment horizontal="center" vertical="center"/>
    </xf>
    <xf numFmtId="0" fontId="103" fillId="0" borderId="222" xfId="1" applyFont="1" applyFill="1" applyBorder="1" applyAlignment="1">
      <alignment horizontal="left" vertical="center"/>
    </xf>
    <xf numFmtId="0" fontId="102" fillId="0" borderId="214" xfId="6064" applyFont="1" applyFill="1" applyBorder="1" applyAlignment="1">
      <alignment horizontal="left" vertical="center"/>
    </xf>
    <xf numFmtId="0" fontId="103" fillId="0" borderId="222" xfId="0" applyFont="1" applyFill="1" applyBorder="1" applyAlignment="1">
      <alignment vertical="center"/>
    </xf>
    <xf numFmtId="0" fontId="103" fillId="0" borderId="214" xfId="6064" applyFont="1" applyFill="1" applyBorder="1" applyAlignment="1">
      <alignment horizontal="left" vertical="center"/>
    </xf>
    <xf numFmtId="0" fontId="103" fillId="0" borderId="222" xfId="6064" applyFont="1" applyFill="1" applyBorder="1" applyAlignment="1">
      <alignment horizontal="left" vertical="center"/>
    </xf>
    <xf numFmtId="0" fontId="102" fillId="0" borderId="225" xfId="0" applyFont="1" applyFill="1" applyBorder="1" applyAlignment="1">
      <alignment horizontal="left" vertical="center"/>
    </xf>
    <xf numFmtId="15" fontId="103" fillId="0" borderId="215" xfId="0" applyNumberFormat="1" applyFont="1" applyFill="1" applyBorder="1" applyAlignment="1">
      <alignment horizontal="left" vertical="center"/>
    </xf>
    <xf numFmtId="0" fontId="103" fillId="0" borderId="222" xfId="171" applyFont="1" applyFill="1" applyBorder="1" applyAlignment="1">
      <alignment horizontal="center"/>
    </xf>
    <xf numFmtId="0" fontId="102" fillId="0" borderId="222" xfId="0" applyFont="1" applyFill="1" applyBorder="1" applyAlignment="1">
      <alignment horizontal="center" vertical="center"/>
    </xf>
    <xf numFmtId="0" fontId="102" fillId="0" borderId="15" xfId="6064" applyFont="1" applyFill="1" applyBorder="1" applyAlignment="1">
      <alignment horizontal="center" vertical="center"/>
    </xf>
    <xf numFmtId="0" fontId="103" fillId="0" borderId="222" xfId="6064" applyFont="1" applyFill="1" applyBorder="1" applyAlignment="1">
      <alignment horizontal="center" vertical="center"/>
    </xf>
    <xf numFmtId="0" fontId="102" fillId="0" borderId="217" xfId="6064" applyFont="1" applyFill="1" applyBorder="1" applyAlignment="1">
      <alignment horizontal="center" vertical="center"/>
    </xf>
    <xf numFmtId="0" fontId="103" fillId="0" borderId="162" xfId="171" applyFont="1" applyFill="1" applyBorder="1" applyAlignment="1">
      <alignment horizontal="center"/>
    </xf>
    <xf numFmtId="0" fontId="101" fillId="0" borderId="225" xfId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5" fontId="70" fillId="0" borderId="118" xfId="0" applyNumberFormat="1" applyFont="1" applyFill="1" applyBorder="1" applyAlignment="1">
      <alignment horizontal="center" vertical="center"/>
    </xf>
    <xf numFmtId="15" fontId="70" fillId="0" borderId="123" xfId="0" applyNumberFormat="1" applyFont="1" applyFill="1" applyBorder="1" applyAlignment="1">
      <alignment horizontal="center" vertical="center"/>
    </xf>
    <xf numFmtId="15" fontId="70" fillId="0" borderId="162" xfId="0" applyNumberFormat="1" applyFont="1" applyFill="1" applyBorder="1" applyAlignment="1">
      <alignment horizontal="center" vertical="center"/>
    </xf>
    <xf numFmtId="170" fontId="70" fillId="0" borderId="118" xfId="0" applyNumberFormat="1" applyFont="1" applyBorder="1" applyAlignment="1">
      <alignment horizontal="center" vertical="center"/>
    </xf>
    <xf numFmtId="170" fontId="70" fillId="0" borderId="30" xfId="0" applyNumberFormat="1" applyFont="1" applyBorder="1" applyAlignment="1">
      <alignment horizontal="center" vertical="center"/>
    </xf>
    <xf numFmtId="0" fontId="111" fillId="41" borderId="15" xfId="0" applyFont="1" applyFill="1" applyBorder="1" applyAlignment="1">
      <alignment horizontal="center" vertical="center"/>
    </xf>
    <xf numFmtId="15" fontId="111" fillId="41" borderId="15" xfId="0" applyNumberFormat="1" applyFont="1" applyFill="1" applyBorder="1" applyAlignment="1">
      <alignment horizontal="center" vertical="center"/>
    </xf>
    <xf numFmtId="0" fontId="111" fillId="41" borderId="136" xfId="0" applyFont="1" applyFill="1" applyBorder="1" applyAlignment="1">
      <alignment horizontal="center" vertical="center"/>
    </xf>
    <xf numFmtId="0" fontId="111" fillId="41" borderId="0" xfId="0" applyFont="1" applyFill="1" applyAlignment="1">
      <alignment vertical="center"/>
    </xf>
    <xf numFmtId="15" fontId="70" fillId="0" borderId="118" xfId="0" applyNumberFormat="1" applyFont="1" applyBorder="1" applyAlignment="1">
      <alignment horizontal="center" vertical="center"/>
    </xf>
    <xf numFmtId="15" fontId="70" fillId="0" borderId="15" xfId="171" applyNumberFormat="1" applyFont="1" applyFill="1" applyBorder="1" applyAlignment="1">
      <alignment horizontal="center" vertical="center"/>
    </xf>
    <xf numFmtId="170" fontId="70" fillId="0" borderId="15" xfId="0" applyNumberFormat="1" applyFont="1" applyFill="1" applyBorder="1" applyAlignment="1">
      <alignment horizontal="center" vertical="center"/>
    </xf>
    <xf numFmtId="15" fontId="71" fillId="13" borderId="15" xfId="6095" applyNumberFormat="1" applyFont="1" applyFill="1" applyBorder="1" applyAlignment="1">
      <alignment horizontal="center" vertical="center"/>
    </xf>
    <xf numFmtId="15" fontId="71" fillId="13" borderId="222" xfId="6095" applyNumberFormat="1" applyFont="1" applyFill="1" applyBorder="1" applyAlignment="1">
      <alignment horizontal="center" vertical="center"/>
    </xf>
    <xf numFmtId="0" fontId="68" fillId="14" borderId="230" xfId="0" applyFont="1" applyFill="1" applyBorder="1" applyAlignment="1">
      <alignment horizontal="center" vertical="center" wrapText="1"/>
    </xf>
    <xf numFmtId="0" fontId="70" fillId="0" borderId="229" xfId="0" applyFont="1" applyBorder="1" applyAlignment="1">
      <alignment horizontal="center" vertical="center" wrapText="1"/>
    </xf>
    <xf numFmtId="0" fontId="70" fillId="0" borderId="229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11" fillId="41" borderId="0" xfId="0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4" fontId="70" fillId="0" borderId="0" xfId="0" applyNumberFormat="1" applyFont="1" applyAlignment="1">
      <alignment horizontal="center" vertical="center"/>
    </xf>
    <xf numFmtId="16" fontId="70" fillId="0" borderId="0" xfId="0" applyNumberFormat="1" applyFont="1" applyAlignment="1">
      <alignment horizontal="center" vertical="center"/>
    </xf>
    <xf numFmtId="0" fontId="70" fillId="6" borderId="130" xfId="0" applyFont="1" applyFill="1" applyBorder="1" applyAlignment="1">
      <alignment horizontal="center" vertical="center"/>
    </xf>
    <xf numFmtId="0" fontId="70" fillId="0" borderId="98" xfId="0" applyFont="1" applyFill="1" applyBorder="1" applyAlignment="1">
      <alignment horizontal="center" vertical="center"/>
    </xf>
    <xf numFmtId="0" fontId="70" fillId="7" borderId="130" xfId="0" applyFont="1" applyFill="1" applyBorder="1" applyAlignment="1">
      <alignment horizontal="center" vertical="center"/>
    </xf>
    <xf numFmtId="0" fontId="70" fillId="7" borderId="136" xfId="0" applyFont="1" applyFill="1" applyBorder="1" applyAlignment="1">
      <alignment horizontal="center" vertical="center"/>
    </xf>
    <xf numFmtId="14" fontId="70" fillId="0" borderId="30" xfId="171" applyNumberFormat="1" applyFont="1" applyFill="1" applyBorder="1" applyAlignment="1">
      <alignment horizontal="center" vertical="center"/>
    </xf>
    <xf numFmtId="1" fontId="70" fillId="0" borderId="30" xfId="0" quotePrefix="1" applyNumberFormat="1" applyFont="1" applyFill="1" applyBorder="1" applyAlignment="1">
      <alignment horizontal="center" vertical="center"/>
    </xf>
    <xf numFmtId="15" fontId="70" fillId="0" borderId="136" xfId="171" applyNumberFormat="1" applyFont="1" applyFill="1" applyBorder="1" applyAlignment="1">
      <alignment horizontal="center" vertical="center"/>
    </xf>
    <xf numFmtId="0" fontId="70" fillId="0" borderId="184" xfId="0" applyFont="1" applyFill="1" applyBorder="1" applyAlignment="1">
      <alignment horizontal="center" vertical="center"/>
    </xf>
    <xf numFmtId="0" fontId="70" fillId="0" borderId="217" xfId="0" applyFont="1" applyBorder="1" applyAlignment="1">
      <alignment horizontal="center" vertical="center"/>
    </xf>
    <xf numFmtId="0" fontId="70" fillId="6" borderId="215" xfId="0" applyFont="1" applyFill="1" applyBorder="1" applyAlignment="1">
      <alignment horizontal="center" vertical="center"/>
    </xf>
    <xf numFmtId="169" fontId="70" fillId="0" borderId="15" xfId="0" applyNumberFormat="1" applyFont="1" applyFill="1" applyBorder="1" applyAlignment="1">
      <alignment horizontal="center" vertical="center"/>
    </xf>
    <xf numFmtId="0" fontId="70" fillId="6" borderId="202" xfId="0" applyFont="1" applyFill="1" applyBorder="1" applyAlignment="1">
      <alignment horizontal="center" vertical="center"/>
    </xf>
    <xf numFmtId="0" fontId="70" fillId="0" borderId="229" xfId="0" applyFont="1" applyFill="1" applyBorder="1" applyAlignment="1">
      <alignment horizontal="center" vertical="center"/>
    </xf>
    <xf numFmtId="49" fontId="70" fillId="0" borderId="229" xfId="0" applyNumberFormat="1" applyFont="1" applyBorder="1" applyAlignment="1">
      <alignment horizontal="center" vertical="center"/>
    </xf>
    <xf numFmtId="0" fontId="70" fillId="0" borderId="231" xfId="226" applyFont="1" applyFill="1" applyBorder="1" applyAlignment="1">
      <alignment horizontal="center" vertical="center"/>
    </xf>
    <xf numFmtId="49" fontId="70" fillId="0" borderId="231" xfId="0" applyNumberFormat="1" applyFont="1" applyBorder="1" applyAlignment="1">
      <alignment horizontal="center" vertical="center"/>
    </xf>
    <xf numFmtId="0" fontId="70" fillId="0" borderId="231" xfId="0" applyFont="1" applyBorder="1" applyAlignment="1">
      <alignment horizontal="center" vertical="center"/>
    </xf>
    <xf numFmtId="0" fontId="70" fillId="0" borderId="231" xfId="0" applyFont="1" applyFill="1" applyBorder="1" applyAlignment="1">
      <alignment horizontal="center" vertical="center"/>
    </xf>
    <xf numFmtId="15" fontId="70" fillId="5" borderId="215" xfId="0" applyNumberFormat="1" applyFont="1" applyFill="1" applyBorder="1" applyAlignment="1">
      <alignment horizontal="center" vertical="center"/>
    </xf>
    <xf numFmtId="0" fontId="70" fillId="0" borderId="10" xfId="0" applyFont="1" applyFill="1" applyBorder="1" applyAlignment="1">
      <alignment horizontal="center" vertical="center"/>
    </xf>
    <xf numFmtId="0" fontId="70" fillId="0" borderId="216" xfId="0" applyFont="1" applyFill="1" applyBorder="1" applyAlignment="1">
      <alignment horizontal="center" vertical="center"/>
    </xf>
    <xf numFmtId="0" fontId="71" fillId="0" borderId="207" xfId="0" applyFont="1" applyBorder="1" applyAlignment="1">
      <alignment horizontal="center" vertical="center"/>
    </xf>
    <xf numFmtId="0" fontId="72" fillId="14" borderId="21" xfId="0" applyFont="1" applyFill="1" applyBorder="1" applyAlignment="1">
      <alignment horizontal="center" vertical="center"/>
    </xf>
    <xf numFmtId="1" fontId="72" fillId="14" borderId="21" xfId="0" applyNumberFormat="1" applyFont="1" applyFill="1" applyBorder="1" applyAlignment="1">
      <alignment horizontal="center" vertical="center"/>
    </xf>
    <xf numFmtId="15" fontId="72" fillId="14" borderId="21" xfId="0" applyNumberFormat="1" applyFont="1" applyFill="1" applyBorder="1" applyAlignment="1">
      <alignment horizontal="center" vertical="center"/>
    </xf>
    <xf numFmtId="0" fontId="70" fillId="0" borderId="18" xfId="0" applyFont="1" applyBorder="1" applyAlignment="1">
      <alignment horizontal="center" vertical="center"/>
    </xf>
    <xf numFmtId="0" fontId="71" fillId="0" borderId="136" xfId="0" applyFont="1" applyBorder="1" applyAlignment="1">
      <alignment horizontal="center" vertical="center"/>
    </xf>
    <xf numFmtId="0" fontId="70" fillId="6" borderId="98" xfId="0" applyFont="1" applyFill="1" applyBorder="1" applyAlignment="1">
      <alignment horizontal="center" vertical="center"/>
    </xf>
    <xf numFmtId="0" fontId="70" fillId="7" borderId="98" xfId="0" applyFont="1" applyFill="1" applyBorder="1" applyAlignment="1">
      <alignment horizontal="center" vertical="center"/>
    </xf>
    <xf numFmtId="0" fontId="71" fillId="0" borderId="98" xfId="0" applyFont="1" applyBorder="1" applyAlignment="1">
      <alignment horizontal="center" vertical="center"/>
    </xf>
    <xf numFmtId="0" fontId="71" fillId="6" borderId="130" xfId="0" applyFont="1" applyFill="1" applyBorder="1" applyAlignment="1">
      <alignment horizontal="center" vertical="center"/>
    </xf>
    <xf numFmtId="0" fontId="71" fillId="6" borderId="136" xfId="0" applyFont="1" applyFill="1" applyBorder="1" applyAlignment="1">
      <alignment horizontal="center" vertical="center"/>
    </xf>
    <xf numFmtId="0" fontId="70" fillId="6" borderId="207" xfId="0" applyFont="1" applyFill="1" applyBorder="1" applyAlignment="1">
      <alignment horizontal="center" vertical="center"/>
    </xf>
    <xf numFmtId="0" fontId="70" fillId="0" borderId="202" xfId="0" applyFont="1" applyFill="1" applyBorder="1" applyAlignment="1">
      <alignment horizontal="center" vertical="center"/>
    </xf>
    <xf numFmtId="0" fontId="70" fillId="7" borderId="207" xfId="0" applyFont="1" applyFill="1" applyBorder="1" applyAlignment="1">
      <alignment horizontal="center" vertical="center"/>
    </xf>
    <xf numFmtId="0" fontId="71" fillId="0" borderId="215" xfId="0" applyFont="1" applyFill="1" applyBorder="1" applyAlignment="1">
      <alignment horizontal="center" vertical="center"/>
    </xf>
    <xf numFmtId="0" fontId="71" fillId="6" borderId="215" xfId="0" applyFont="1" applyFill="1" applyBorder="1" applyAlignment="1">
      <alignment horizontal="center" vertical="center"/>
    </xf>
    <xf numFmtId="0" fontId="71" fillId="0" borderId="215" xfId="0" applyFont="1" applyBorder="1" applyAlignment="1">
      <alignment horizontal="center" vertical="center"/>
    </xf>
    <xf numFmtId="0" fontId="70" fillId="0" borderId="163" xfId="0" applyFont="1" applyFill="1" applyBorder="1" applyAlignment="1">
      <alignment horizontal="center" vertical="center"/>
    </xf>
    <xf numFmtId="0" fontId="70" fillId="0" borderId="232" xfId="226" applyFont="1" applyFill="1" applyBorder="1" applyAlignment="1">
      <alignment horizontal="center" vertical="center"/>
    </xf>
    <xf numFmtId="1" fontId="70" fillId="0" borderId="232" xfId="226" applyNumberFormat="1" applyFont="1" applyFill="1" applyBorder="1" applyAlignment="1">
      <alignment horizontal="center" vertical="center"/>
    </xf>
    <xf numFmtId="15" fontId="70" fillId="0" borderId="232" xfId="226" applyNumberFormat="1" applyFont="1" applyFill="1" applyBorder="1" applyAlignment="1">
      <alignment horizontal="center" vertical="center"/>
    </xf>
    <xf numFmtId="170" fontId="70" fillId="0" borderId="232" xfId="0" applyNumberFormat="1" applyFont="1" applyBorder="1" applyAlignment="1">
      <alignment horizontal="left" vertical="center"/>
    </xf>
    <xf numFmtId="49" fontId="70" fillId="0" borderId="232" xfId="0" applyNumberFormat="1" applyFont="1" applyBorder="1" applyAlignment="1">
      <alignment horizontal="center" vertical="center"/>
    </xf>
    <xf numFmtId="170" fontId="70" fillId="0" borderId="233" xfId="0" applyNumberFormat="1" applyFont="1" applyBorder="1" applyAlignment="1">
      <alignment horizontal="center" vertical="center"/>
    </xf>
    <xf numFmtId="0" fontId="70" fillId="0" borderId="232" xfId="0" applyFont="1" applyBorder="1" applyAlignment="1">
      <alignment horizontal="center" vertical="center"/>
    </xf>
    <xf numFmtId="0" fontId="70" fillId="0" borderId="232" xfId="0" applyFont="1" applyFill="1" applyBorder="1" applyAlignment="1">
      <alignment horizontal="center" vertical="center"/>
    </xf>
    <xf numFmtId="0" fontId="71" fillId="0" borderId="15" xfId="2" applyFont="1" applyFill="1" applyBorder="1" applyAlignment="1">
      <alignment horizontal="center" vertical="center"/>
    </xf>
    <xf numFmtId="15" fontId="70" fillId="10" borderId="136" xfId="0" applyNumberFormat="1" applyFont="1" applyFill="1" applyBorder="1" applyAlignment="1">
      <alignment horizontal="center" vertical="center"/>
    </xf>
    <xf numFmtId="15" fontId="70" fillId="0" borderId="91" xfId="0" applyNumberFormat="1" applyFont="1" applyFill="1" applyBorder="1" applyAlignment="1">
      <alignment horizontal="center" vertical="center"/>
    </xf>
    <xf numFmtId="15" fontId="70" fillId="0" borderId="92" xfId="0" applyNumberFormat="1" applyFont="1" applyFill="1" applyBorder="1" applyAlignment="1">
      <alignment horizontal="center" vertical="center"/>
    </xf>
    <xf numFmtId="0" fontId="70" fillId="0" borderId="97" xfId="0" applyFont="1" applyFill="1" applyBorder="1" applyAlignment="1">
      <alignment horizontal="center" vertical="center"/>
    </xf>
    <xf numFmtId="169" fontId="70" fillId="0" borderId="226" xfId="0" applyNumberFormat="1" applyFont="1" applyFill="1" applyBorder="1" applyAlignment="1">
      <alignment horizontal="center" vertical="center"/>
    </xf>
    <xf numFmtId="15" fontId="112" fillId="0" borderId="136" xfId="6059" applyNumberFormat="1" applyFont="1" applyFill="1" applyBorder="1" applyAlignment="1">
      <alignment horizontal="center" vertical="center"/>
    </xf>
    <xf numFmtId="15" fontId="71" fillId="13" borderId="136" xfId="6095" applyNumberFormat="1" applyFont="1" applyFill="1" applyBorder="1" applyAlignment="1">
      <alignment horizontal="center" vertical="center"/>
    </xf>
    <xf numFmtId="170" fontId="111" fillId="41" borderId="15" xfId="0" applyNumberFormat="1" applyFont="1" applyFill="1" applyBorder="1" applyAlignment="1">
      <alignment horizontal="center" vertical="center"/>
    </xf>
    <xf numFmtId="15" fontId="70" fillId="0" borderId="30" xfId="0" applyNumberFormat="1" applyFont="1" applyBorder="1" applyAlignment="1">
      <alignment horizontal="center" vertical="center"/>
    </xf>
    <xf numFmtId="15" fontId="70" fillId="0" borderId="207" xfId="0" applyNumberFormat="1" applyFont="1" applyFill="1" applyBorder="1" applyAlignment="1">
      <alignment horizontal="center" vertical="center"/>
    </xf>
    <xf numFmtId="15" fontId="70" fillId="5" borderId="136" xfId="0" applyNumberFormat="1" applyFont="1" applyFill="1" applyBorder="1" applyAlignment="1">
      <alignment horizontal="center" vertical="center"/>
    </xf>
    <xf numFmtId="0" fontId="113" fillId="0" borderId="15" xfId="1" applyFont="1" applyFill="1" applyBorder="1" applyAlignment="1">
      <alignment horizontal="center" vertical="center"/>
    </xf>
    <xf numFmtId="49" fontId="70" fillId="0" borderId="80" xfId="171" quotePrefix="1" applyNumberFormat="1" applyFont="1" applyFill="1" applyBorder="1" applyAlignment="1">
      <alignment horizontal="center" vertical="center"/>
    </xf>
    <xf numFmtId="15" fontId="70" fillId="0" borderId="80" xfId="171" applyNumberFormat="1" applyFont="1" applyFill="1" applyBorder="1" applyAlignment="1">
      <alignment horizontal="center" vertical="center"/>
    </xf>
    <xf numFmtId="15" fontId="70" fillId="10" borderId="30" xfId="0" applyNumberFormat="1" applyFont="1" applyFill="1" applyBorder="1" applyAlignment="1">
      <alignment horizontal="center" vertical="center"/>
    </xf>
    <xf numFmtId="0" fontId="112" fillId="0" borderId="15" xfId="0" applyFont="1" applyFill="1" applyBorder="1" applyAlignment="1">
      <alignment horizontal="center" vertical="center"/>
    </xf>
    <xf numFmtId="0" fontId="71" fillId="0" borderId="136" xfId="2" applyFont="1" applyFill="1" applyBorder="1" applyAlignment="1">
      <alignment horizontal="center" vertical="center"/>
    </xf>
    <xf numFmtId="49" fontId="70" fillId="0" borderId="136" xfId="0" quotePrefix="1" applyNumberFormat="1" applyFont="1" applyFill="1" applyBorder="1" applyAlignment="1">
      <alignment horizontal="center" vertical="center"/>
    </xf>
    <xf numFmtId="170" fontId="70" fillId="0" borderId="136" xfId="0" quotePrefix="1" applyNumberFormat="1" applyFont="1" applyFill="1" applyBorder="1" applyAlignment="1">
      <alignment horizontal="center" vertical="center"/>
    </xf>
    <xf numFmtId="169" fontId="70" fillId="10" borderId="136" xfId="0" applyNumberFormat="1" applyFont="1" applyFill="1" applyBorder="1" applyAlignment="1">
      <alignment horizontal="center" vertical="center"/>
    </xf>
    <xf numFmtId="170" fontId="70" fillId="0" borderId="130" xfId="0" applyNumberFormat="1" applyFont="1" applyFill="1" applyBorder="1" applyAlignment="1">
      <alignment horizontal="center" vertical="center"/>
    </xf>
    <xf numFmtId="0" fontId="113" fillId="0" borderId="162" xfId="1" applyFont="1" applyFill="1" applyBorder="1" applyAlignment="1">
      <alignment horizontal="center" vertical="center"/>
    </xf>
    <xf numFmtId="170" fontId="70" fillId="10" borderId="162" xfId="0" applyNumberFormat="1" applyFont="1" applyFill="1" applyBorder="1" applyAlignment="1">
      <alignment horizontal="center" vertical="center"/>
    </xf>
    <xf numFmtId="170" fontId="70" fillId="10" borderId="15" xfId="0" applyNumberFormat="1" applyFont="1" applyFill="1" applyBorder="1" applyAlignment="1">
      <alignment horizontal="center" vertical="center"/>
    </xf>
    <xf numFmtId="49" fontId="70" fillId="0" borderId="231" xfId="171" quotePrefix="1" applyNumberFormat="1" applyFont="1" applyFill="1" applyBorder="1" applyAlignment="1">
      <alignment horizontal="center" vertical="center"/>
    </xf>
    <xf numFmtId="0" fontId="71" fillId="0" borderId="10" xfId="2" applyFont="1" applyFill="1" applyBorder="1" applyAlignment="1">
      <alignment horizontal="center" vertical="center"/>
    </xf>
    <xf numFmtId="49" fontId="70" fillId="0" borderId="232" xfId="171" quotePrefix="1" applyNumberFormat="1" applyFont="1" applyFill="1" applyBorder="1" applyAlignment="1">
      <alignment horizontal="center" vertical="center"/>
    </xf>
    <xf numFmtId="0" fontId="68" fillId="0" borderId="0" xfId="0" applyFont="1"/>
    <xf numFmtId="0" fontId="113" fillId="0" borderId="184" xfId="1" applyFont="1" applyFill="1" applyBorder="1" applyAlignment="1">
      <alignment horizontal="center" vertical="center"/>
    </xf>
    <xf numFmtId="0" fontId="71" fillId="0" borderId="184" xfId="2" applyFont="1" applyFill="1" applyBorder="1" applyAlignment="1">
      <alignment horizontal="center" vertical="center"/>
    </xf>
    <xf numFmtId="49" fontId="70" fillId="0" borderId="184" xfId="171" quotePrefix="1" applyNumberFormat="1" applyFont="1" applyFill="1" applyBorder="1" applyAlignment="1">
      <alignment horizontal="center" vertical="center"/>
    </xf>
    <xf numFmtId="1" fontId="71" fillId="0" borderId="15" xfId="2" applyNumberFormat="1" applyFont="1" applyFill="1" applyBorder="1" applyAlignment="1">
      <alignment horizontal="center" vertical="center"/>
    </xf>
    <xf numFmtId="49" fontId="71" fillId="0" borderId="162" xfId="6459" quotePrefix="1" applyNumberFormat="1" applyFont="1" applyFill="1" applyBorder="1" applyAlignment="1">
      <alignment horizontal="center" vertical="center"/>
    </xf>
    <xf numFmtId="0" fontId="70" fillId="0" borderId="30" xfId="178" applyFont="1" applyFill="1" applyBorder="1" applyAlignment="1">
      <alignment horizontal="center" vertical="center"/>
    </xf>
    <xf numFmtId="1" fontId="70" fillId="0" borderId="30" xfId="178" applyNumberFormat="1" applyFont="1" applyFill="1" applyBorder="1" applyAlignment="1">
      <alignment horizontal="center" vertical="center"/>
    </xf>
    <xf numFmtId="169" fontId="70" fillId="0" borderId="30" xfId="178" applyNumberFormat="1" applyFont="1" applyFill="1" applyBorder="1" applyAlignment="1">
      <alignment horizontal="center" vertical="center"/>
    </xf>
    <xf numFmtId="0" fontId="70" fillId="0" borderId="80" xfId="171" applyFont="1" applyFill="1" applyBorder="1" applyAlignment="1">
      <alignment vertical="center"/>
    </xf>
    <xf numFmtId="0" fontId="70" fillId="0" borderId="130" xfId="0" applyFont="1" applyFill="1" applyBorder="1" applyAlignment="1">
      <alignment horizontal="left" vertical="center"/>
    </xf>
    <xf numFmtId="0" fontId="71" fillId="0" borderId="162" xfId="0" applyFont="1" applyFill="1" applyBorder="1" applyAlignment="1">
      <alignment horizontal="left" vertical="center"/>
    </xf>
    <xf numFmtId="0" fontId="71" fillId="0" borderId="184" xfId="0" applyFont="1" applyFill="1" applyBorder="1" applyAlignment="1">
      <alignment horizontal="left" vertical="center"/>
    </xf>
    <xf numFmtId="0" fontId="71" fillId="0" borderId="217" xfId="0" applyFont="1" applyFill="1" applyBorder="1" applyAlignment="1">
      <alignment horizontal="left" vertical="center"/>
    </xf>
    <xf numFmtId="0" fontId="71" fillId="0" borderId="80" xfId="171" applyFont="1" applyFill="1" applyBorder="1" applyAlignment="1">
      <alignment vertical="center"/>
    </xf>
    <xf numFmtId="0" fontId="71" fillId="0" borderId="80" xfId="1" applyFont="1" applyFill="1" applyBorder="1" applyAlignment="1">
      <alignment horizontal="center" vertical="center"/>
    </xf>
    <xf numFmtId="0" fontId="71" fillId="0" borderId="130" xfId="0" applyFont="1" applyFill="1" applyBorder="1" applyAlignment="1">
      <alignment horizontal="left" vertical="center"/>
    </xf>
    <xf numFmtId="0" fontId="71" fillId="0" borderId="15" xfId="1" applyFont="1" applyFill="1" applyBorder="1" applyAlignment="1">
      <alignment horizontal="center" vertical="center"/>
    </xf>
    <xf numFmtId="170" fontId="70" fillId="10" borderId="184" xfId="0" applyNumberFormat="1" applyFont="1" applyFill="1" applyBorder="1" applyAlignment="1">
      <alignment horizontal="center" vertical="center"/>
    </xf>
    <xf numFmtId="15" fontId="70" fillId="10" borderId="15" xfId="0" applyNumberFormat="1" applyFont="1" applyFill="1" applyBorder="1" applyAlignment="1">
      <alignment horizontal="center" vertical="center"/>
    </xf>
    <xf numFmtId="0" fontId="71" fillId="0" borderId="162" xfId="1" applyFont="1" applyFill="1" applyBorder="1" applyAlignment="1">
      <alignment horizontal="center" vertical="center"/>
    </xf>
    <xf numFmtId="0" fontId="71" fillId="0" borderId="215" xfId="0" applyFont="1" applyFill="1" applyBorder="1" applyAlignment="1">
      <alignment horizontal="left" vertical="center"/>
    </xf>
    <xf numFmtId="0" fontId="113" fillId="0" borderId="215" xfId="1" applyFont="1" applyFill="1" applyBorder="1" applyAlignment="1">
      <alignment horizontal="center" vertical="center"/>
    </xf>
    <xf numFmtId="0" fontId="71" fillId="0" borderId="215" xfId="2" applyFont="1" applyFill="1" applyBorder="1" applyAlignment="1">
      <alignment horizontal="center" vertical="center"/>
    </xf>
    <xf numFmtId="49" fontId="70" fillId="0" borderId="215" xfId="171" quotePrefix="1" applyNumberFormat="1" applyFont="1" applyFill="1" applyBorder="1" applyAlignment="1">
      <alignment horizontal="center" vertical="center"/>
    </xf>
    <xf numFmtId="170" fontId="70" fillId="10" borderId="215" xfId="0" applyNumberFormat="1" applyFont="1" applyFill="1" applyBorder="1" applyAlignment="1">
      <alignment horizontal="center" vertical="center"/>
    </xf>
    <xf numFmtId="0" fontId="71" fillId="0" borderId="136" xfId="0" applyFont="1" applyFill="1" applyBorder="1" applyAlignment="1">
      <alignment horizontal="left" vertical="center"/>
    </xf>
    <xf numFmtId="0" fontId="71" fillId="0" borderId="190" xfId="0" applyFont="1" applyFill="1" applyBorder="1" applyAlignment="1">
      <alignment horizontal="left" vertical="center"/>
    </xf>
    <xf numFmtId="0" fontId="71" fillId="0" borderId="136" xfId="171" applyFont="1" applyFill="1" applyBorder="1" applyAlignment="1">
      <alignment vertical="center"/>
    </xf>
    <xf numFmtId="0" fontId="71" fillId="0" borderId="136" xfId="1" applyFont="1" applyFill="1" applyBorder="1" applyAlignment="1">
      <alignment horizontal="center" vertical="center"/>
    </xf>
    <xf numFmtId="0" fontId="113" fillId="0" borderId="136" xfId="1" applyFont="1" applyFill="1" applyBorder="1" applyAlignment="1">
      <alignment horizontal="center" vertical="center"/>
    </xf>
    <xf numFmtId="0" fontId="113" fillId="0" borderId="130" xfId="1" applyFont="1" applyFill="1" applyBorder="1" applyAlignment="1">
      <alignment horizontal="center" vertical="center"/>
    </xf>
    <xf numFmtId="0" fontId="71" fillId="0" borderId="190" xfId="2" applyFont="1" applyFill="1" applyBorder="1" applyAlignment="1">
      <alignment horizontal="center" vertical="center"/>
    </xf>
    <xf numFmtId="49" fontId="70" fillId="0" borderId="136" xfId="171" quotePrefix="1" applyNumberFormat="1" applyFont="1" applyFill="1" applyBorder="1" applyAlignment="1">
      <alignment horizontal="center" vertical="center"/>
    </xf>
    <xf numFmtId="0" fontId="70" fillId="0" borderId="136" xfId="171" applyFont="1" applyFill="1" applyBorder="1" applyAlignment="1">
      <alignment horizontal="center" vertical="center"/>
    </xf>
    <xf numFmtId="0" fontId="70" fillId="0" borderId="130" xfId="171" applyFont="1" applyFill="1" applyBorder="1" applyAlignment="1">
      <alignment horizontal="center" vertical="center"/>
    </xf>
    <xf numFmtId="1" fontId="71" fillId="0" borderId="136" xfId="171" applyNumberFormat="1" applyFont="1" applyFill="1" applyBorder="1" applyAlignment="1">
      <alignment horizontal="center" vertical="center"/>
    </xf>
    <xf numFmtId="1" fontId="70" fillId="0" borderId="136" xfId="171" applyNumberFormat="1" applyFont="1" applyFill="1" applyBorder="1" applyAlignment="1">
      <alignment horizontal="center" vertical="center"/>
    </xf>
    <xf numFmtId="15" fontId="70" fillId="0" borderId="130" xfId="171" applyNumberFormat="1" applyFont="1" applyFill="1" applyBorder="1" applyAlignment="1">
      <alignment horizontal="center" vertical="center"/>
    </xf>
    <xf numFmtId="15" fontId="70" fillId="10" borderId="130" xfId="0" applyNumberFormat="1" applyFont="1" applyFill="1" applyBorder="1" applyAlignment="1">
      <alignment horizontal="center" vertical="center"/>
    </xf>
    <xf numFmtId="170" fontId="70" fillId="10" borderId="136" xfId="0" applyNumberFormat="1" applyFont="1" applyFill="1" applyBorder="1" applyAlignment="1">
      <alignment horizontal="center" vertical="center"/>
    </xf>
    <xf numFmtId="170" fontId="70" fillId="10" borderId="130" xfId="0" applyNumberFormat="1" applyFont="1" applyFill="1" applyBorder="1" applyAlignment="1">
      <alignment horizontal="center" vertical="center"/>
    </xf>
    <xf numFmtId="15" fontId="70" fillId="10" borderId="162" xfId="0" applyNumberFormat="1" applyFont="1" applyFill="1" applyBorder="1" applyAlignment="1">
      <alignment horizontal="center" vertical="center"/>
    </xf>
    <xf numFmtId="170" fontId="70" fillId="10" borderId="191" xfId="0" applyNumberFormat="1" applyFont="1" applyFill="1" applyBorder="1" applyAlignment="1">
      <alignment horizontal="center" vertical="center"/>
    </xf>
    <xf numFmtId="169" fontId="70" fillId="10" borderId="15" xfId="0" applyNumberFormat="1" applyFont="1" applyFill="1" applyBorder="1" applyAlignment="1">
      <alignment horizontal="center" vertical="center"/>
    </xf>
    <xf numFmtId="15" fontId="70" fillId="0" borderId="190" xfId="0" applyNumberFormat="1" applyFont="1" applyFill="1" applyBorder="1" applyAlignment="1">
      <alignment horizontal="center" vertical="center"/>
    </xf>
    <xf numFmtId="15" fontId="70" fillId="0" borderId="29" xfId="0" applyNumberFormat="1" applyFont="1" applyFill="1" applyBorder="1" applyAlignment="1">
      <alignment horizontal="center" vertical="center"/>
    </xf>
    <xf numFmtId="15" fontId="70" fillId="0" borderId="98" xfId="0" applyNumberFormat="1" applyFont="1" applyFill="1" applyBorder="1" applyAlignment="1">
      <alignment horizontal="center" vertical="center"/>
    </xf>
    <xf numFmtId="0" fontId="70" fillId="0" borderId="190" xfId="0" applyFont="1" applyFill="1" applyBorder="1" applyAlignment="1">
      <alignment horizontal="center" vertical="center"/>
    </xf>
    <xf numFmtId="0" fontId="70" fillId="0" borderId="29" xfId="0" applyFont="1" applyFill="1" applyBorder="1" applyAlignment="1">
      <alignment horizontal="center" vertical="center"/>
    </xf>
    <xf numFmtId="170" fontId="70" fillId="0" borderId="98" xfId="0" applyNumberFormat="1" applyFont="1" applyFill="1" applyBorder="1" applyAlignment="1">
      <alignment horizontal="center" vertical="center"/>
    </xf>
    <xf numFmtId="169" fontId="70" fillId="0" borderId="97" xfId="0" applyNumberFormat="1" applyFont="1" applyFill="1" applyBorder="1" applyAlignment="1">
      <alignment horizontal="center" vertical="center"/>
    </xf>
    <xf numFmtId="170" fontId="70" fillId="0" borderId="136" xfId="0" applyNumberFormat="1" applyFont="1" applyFill="1" applyBorder="1" applyAlignment="1">
      <alignment horizontal="center" vertical="center"/>
    </xf>
    <xf numFmtId="0" fontId="71" fillId="0" borderId="136" xfId="0" applyFont="1" applyFill="1" applyBorder="1" applyAlignment="1">
      <alignment horizontal="center" vertical="center"/>
    </xf>
    <xf numFmtId="0" fontId="71" fillId="0" borderId="162" xfId="0" applyFont="1" applyFill="1" applyBorder="1" applyAlignment="1">
      <alignment horizontal="center" vertical="center"/>
    </xf>
    <xf numFmtId="169" fontId="70" fillId="0" borderId="130" xfId="0" applyNumberFormat="1" applyFont="1" applyFill="1" applyBorder="1" applyAlignment="1">
      <alignment horizontal="center" vertical="center"/>
    </xf>
    <xf numFmtId="15" fontId="70" fillId="0" borderId="184" xfId="0" applyNumberFormat="1" applyFont="1" applyFill="1" applyBorder="1" applyAlignment="1">
      <alignment horizontal="center" vertical="center"/>
    </xf>
    <xf numFmtId="15" fontId="70" fillId="0" borderId="162" xfId="0" applyNumberFormat="1" applyFont="1" applyBorder="1" applyAlignment="1">
      <alignment horizontal="center" vertical="center"/>
    </xf>
    <xf numFmtId="15" fontId="70" fillId="0" borderId="29" xfId="0" applyNumberFormat="1" applyFont="1" applyBorder="1" applyAlignment="1">
      <alignment horizontal="center" vertical="center"/>
    </xf>
    <xf numFmtId="169" fontId="70" fillId="0" borderId="184" xfId="0" applyNumberFormat="1" applyFont="1" applyFill="1" applyBorder="1" applyAlignment="1">
      <alignment horizontal="center" vertical="center"/>
    </xf>
    <xf numFmtId="15" fontId="70" fillId="0" borderId="184" xfId="0" applyNumberFormat="1" applyFont="1" applyBorder="1" applyAlignment="1">
      <alignment horizontal="center" vertical="center"/>
    </xf>
    <xf numFmtId="169" fontId="70" fillId="0" borderId="98" xfId="0" applyNumberFormat="1" applyFont="1" applyFill="1" applyBorder="1" applyAlignment="1">
      <alignment horizontal="center" vertical="center"/>
    </xf>
    <xf numFmtId="15" fontId="70" fillId="0" borderId="10" xfId="0" applyNumberFormat="1" applyFont="1" applyBorder="1" applyAlignment="1">
      <alignment horizontal="center" vertical="center"/>
    </xf>
    <xf numFmtId="15" fontId="71" fillId="0" borderId="136" xfId="0" applyNumberFormat="1" applyFont="1" applyFill="1" applyBorder="1" applyAlignment="1">
      <alignment horizontal="center" vertical="center"/>
    </xf>
    <xf numFmtId="15" fontId="70" fillId="0" borderId="98" xfId="0" applyNumberFormat="1" applyFont="1" applyBorder="1" applyAlignment="1">
      <alignment horizontal="center" vertical="center"/>
    </xf>
    <xf numFmtId="0" fontId="71" fillId="0" borderId="30" xfId="0" applyFont="1" applyFill="1" applyBorder="1" applyAlignment="1">
      <alignment horizontal="center" vertical="center"/>
    </xf>
    <xf numFmtId="0" fontId="113" fillId="0" borderId="80" xfId="1" applyFont="1" applyFill="1" applyBorder="1" applyAlignment="1">
      <alignment horizontal="center" vertical="center"/>
    </xf>
    <xf numFmtId="0" fontId="71" fillId="0" borderId="80" xfId="171" applyFont="1" applyFill="1" applyBorder="1" applyAlignment="1">
      <alignment horizontal="center" vertical="center"/>
    </xf>
    <xf numFmtId="0" fontId="70" fillId="0" borderId="80" xfId="171" applyFont="1" applyFill="1" applyBorder="1" applyAlignment="1">
      <alignment horizontal="left" vertical="center"/>
    </xf>
    <xf numFmtId="0" fontId="71" fillId="0" borderId="80" xfId="2" applyFont="1" applyFill="1" applyBorder="1" applyAlignment="1">
      <alignment horizontal="center" vertical="center"/>
    </xf>
    <xf numFmtId="15" fontId="70" fillId="0" borderId="91" xfId="0" applyNumberFormat="1" applyFont="1" applyBorder="1" applyAlignment="1">
      <alignment horizontal="center" vertical="center"/>
    </xf>
    <xf numFmtId="0" fontId="70" fillId="0" borderId="97" xfId="0" applyFont="1" applyBorder="1" applyAlignment="1">
      <alignment horizontal="center" vertical="center"/>
    </xf>
    <xf numFmtId="0" fontId="71" fillId="0" borderId="30" xfId="171" applyFont="1" applyFill="1" applyBorder="1" applyAlignment="1">
      <alignment horizontal="center" vertical="center"/>
    </xf>
    <xf numFmtId="15" fontId="71" fillId="0" borderId="30" xfId="171" applyNumberFormat="1" applyFont="1" applyFill="1" applyBorder="1" applyAlignment="1">
      <alignment horizontal="center" vertical="center"/>
    </xf>
    <xf numFmtId="0" fontId="71" fillId="0" borderId="80" xfId="171" applyFont="1" applyFill="1" applyBorder="1" applyAlignment="1">
      <alignment horizontal="left" vertical="center"/>
    </xf>
    <xf numFmtId="49" fontId="70" fillId="0" borderId="80" xfId="0" quotePrefix="1" applyNumberFormat="1" applyFont="1" applyFill="1" applyBorder="1" applyAlignment="1">
      <alignment horizontal="center" vertical="center"/>
    </xf>
    <xf numFmtId="1" fontId="70" fillId="0" borderId="30" xfId="0" applyNumberFormat="1" applyFont="1" applyFill="1" applyBorder="1" applyAlignment="1">
      <alignment horizontal="center" vertical="center"/>
    </xf>
    <xf numFmtId="15" fontId="70" fillId="40" borderId="130" xfId="0" applyNumberFormat="1" applyFont="1" applyFill="1" applyBorder="1" applyAlignment="1">
      <alignment horizontal="center" vertical="center"/>
    </xf>
    <xf numFmtId="0" fontId="70" fillId="0" borderId="80" xfId="171" applyFont="1" applyFill="1" applyBorder="1" applyAlignment="1">
      <alignment horizontal="center" vertical="center"/>
    </xf>
    <xf numFmtId="15" fontId="71" fillId="0" borderId="130" xfId="0" applyNumberFormat="1" applyFont="1" applyFill="1" applyBorder="1" applyAlignment="1">
      <alignment horizontal="center" vertical="center"/>
    </xf>
    <xf numFmtId="1" fontId="70" fillId="0" borderId="97" xfId="0" applyNumberFormat="1" applyFont="1" applyFill="1" applyBorder="1" applyAlignment="1">
      <alignment horizontal="center" vertical="center"/>
    </xf>
    <xf numFmtId="0" fontId="71" fillId="0" borderId="80" xfId="171" applyFont="1" applyFill="1" applyBorder="1" applyAlignment="1">
      <alignment horizontal="center" vertical="center" wrapText="1"/>
    </xf>
    <xf numFmtId="170" fontId="70" fillId="0" borderId="97" xfId="0" applyNumberFormat="1" applyFont="1" applyFill="1" applyBorder="1" applyAlignment="1">
      <alignment horizontal="center" vertical="center"/>
    </xf>
    <xf numFmtId="15" fontId="70" fillId="0" borderId="86" xfId="171" applyNumberFormat="1" applyFont="1" applyFill="1" applyBorder="1" applyAlignment="1">
      <alignment horizontal="center" vertical="center"/>
    </xf>
    <xf numFmtId="15" fontId="70" fillId="40" borderId="136" xfId="0" applyNumberFormat="1" applyFont="1" applyFill="1" applyBorder="1" applyAlignment="1">
      <alignment horizontal="center" vertical="center"/>
    </xf>
    <xf numFmtId="0" fontId="71" fillId="0" borderId="86" xfId="171" applyFont="1" applyFill="1" applyBorder="1" applyAlignment="1">
      <alignment horizontal="left" vertical="center"/>
    </xf>
    <xf numFmtId="49" fontId="70" fillId="0" borderId="86" xfId="171" quotePrefix="1" applyNumberFormat="1" applyFont="1" applyFill="1" applyBorder="1" applyAlignment="1">
      <alignment horizontal="center" vertical="center"/>
    </xf>
    <xf numFmtId="0" fontId="71" fillId="0" borderId="30" xfId="2" applyFont="1" applyFill="1" applyBorder="1" applyAlignment="1">
      <alignment horizontal="center" vertical="center"/>
    </xf>
    <xf numFmtId="49" fontId="70" fillId="0" borderId="30" xfId="171" quotePrefix="1" applyNumberFormat="1" applyFont="1" applyFill="1" applyBorder="1" applyAlignment="1">
      <alignment horizontal="center" vertical="center"/>
    </xf>
    <xf numFmtId="0" fontId="70" fillId="0" borderId="136" xfId="171" applyFont="1" applyFill="1" applyBorder="1" applyAlignment="1">
      <alignment horizontal="left" vertical="center"/>
    </xf>
    <xf numFmtId="49" fontId="70" fillId="0" borderId="15" xfId="171" quotePrefix="1" applyNumberFormat="1" applyFont="1" applyFill="1" applyBorder="1" applyAlignment="1">
      <alignment horizontal="center" vertical="center"/>
    </xf>
    <xf numFmtId="0" fontId="70" fillId="0" borderId="136" xfId="171" applyFont="1" applyFill="1" applyBorder="1" applyAlignment="1">
      <alignment vertical="center"/>
    </xf>
    <xf numFmtId="15" fontId="70" fillId="0" borderId="30" xfId="171" quotePrefix="1" applyNumberFormat="1" applyFont="1" applyFill="1" applyBorder="1" applyAlignment="1">
      <alignment horizontal="center" vertical="center"/>
    </xf>
    <xf numFmtId="49" fontId="70" fillId="0" borderId="98" xfId="171" quotePrefix="1" applyNumberFormat="1" applyFont="1" applyFill="1" applyBorder="1" applyAlignment="1">
      <alignment horizontal="center" vertical="center"/>
    </xf>
    <xf numFmtId="15" fontId="70" fillId="0" borderId="98" xfId="171" applyNumberFormat="1" applyFont="1" applyFill="1" applyBorder="1" applyAlignment="1">
      <alignment horizontal="center" vertical="center"/>
    </xf>
    <xf numFmtId="170" fontId="70" fillId="0" borderId="30" xfId="171" applyNumberFormat="1" applyFont="1" applyFill="1" applyBorder="1" applyAlignment="1">
      <alignment horizontal="center" vertical="center"/>
    </xf>
    <xf numFmtId="0" fontId="71" fillId="0" borderId="136" xfId="171" applyFont="1" applyFill="1" applyBorder="1" applyAlignment="1">
      <alignment horizontal="center" vertical="center"/>
    </xf>
    <xf numFmtId="0" fontId="70" fillId="0" borderId="136" xfId="171" applyFont="1" applyBorder="1" applyAlignment="1">
      <alignment horizontal="center" vertical="center"/>
    </xf>
    <xf numFmtId="1" fontId="70" fillId="0" borderId="136" xfId="171" applyNumberFormat="1" applyFont="1" applyBorder="1" applyAlignment="1">
      <alignment horizontal="center" vertical="center"/>
    </xf>
    <xf numFmtId="15" fontId="70" fillId="0" borderId="136" xfId="171" applyNumberFormat="1" applyFont="1" applyBorder="1" applyAlignment="1">
      <alignment horizontal="center" vertical="center"/>
    </xf>
    <xf numFmtId="15" fontId="70" fillId="2" borderId="15" xfId="0" applyNumberFormat="1" applyFont="1" applyFill="1" applyBorder="1" applyAlignment="1">
      <alignment horizontal="center" vertical="center"/>
    </xf>
    <xf numFmtId="0" fontId="71" fillId="0" borderId="136" xfId="171" applyFont="1" applyFill="1" applyBorder="1" applyAlignment="1">
      <alignment horizontal="left" vertical="center"/>
    </xf>
    <xf numFmtId="1" fontId="70" fillId="0" borderId="30" xfId="171" quotePrefix="1" applyNumberFormat="1" applyFont="1" applyFill="1" applyBorder="1" applyAlignment="1">
      <alignment horizontal="center" vertical="center"/>
    </xf>
    <xf numFmtId="170" fontId="70" fillId="0" borderId="136" xfId="171" applyNumberFormat="1" applyFont="1" applyFill="1" applyBorder="1" applyAlignment="1">
      <alignment horizontal="center" vertical="center"/>
    </xf>
    <xf numFmtId="170" fontId="71" fillId="0" borderId="30" xfId="171" applyNumberFormat="1" applyFont="1" applyFill="1" applyBorder="1" applyAlignment="1">
      <alignment horizontal="center" vertical="center"/>
    </xf>
    <xf numFmtId="15" fontId="71" fillId="0" borderId="98" xfId="0" applyNumberFormat="1" applyFont="1" applyFill="1" applyBorder="1" applyAlignment="1">
      <alignment horizontal="center" vertical="center"/>
    </xf>
    <xf numFmtId="0" fontId="71" fillId="0" borderId="98" xfId="0" applyFont="1" applyFill="1" applyBorder="1" applyAlignment="1">
      <alignment horizontal="center" vertical="center"/>
    </xf>
    <xf numFmtId="0" fontId="70" fillId="0" borderId="15" xfId="171" applyFont="1" applyFill="1" applyBorder="1" applyAlignment="1">
      <alignment horizontal="center" vertical="center"/>
    </xf>
    <xf numFmtId="0" fontId="114" fillId="0" borderId="15" xfId="173" applyFont="1" applyBorder="1" applyAlignment="1">
      <alignment horizontal="left" vertical="center"/>
    </xf>
    <xf numFmtId="1" fontId="70" fillId="0" borderId="136" xfId="171" quotePrefix="1" applyNumberFormat="1" applyFont="1" applyBorder="1" applyAlignment="1">
      <alignment horizontal="center" vertical="center"/>
    </xf>
    <xf numFmtId="0" fontId="70" fillId="0" borderId="136" xfId="0" applyFont="1" applyFill="1" applyBorder="1" applyAlignment="1">
      <alignment horizontal="left" vertical="center"/>
    </xf>
    <xf numFmtId="0" fontId="71" fillId="0" borderId="136" xfId="1" applyFont="1" applyFill="1" applyBorder="1" applyAlignment="1">
      <alignment horizontal="left" vertical="center"/>
    </xf>
    <xf numFmtId="49" fontId="112" fillId="0" borderId="136" xfId="6059" quotePrefix="1" applyNumberFormat="1" applyFont="1" applyFill="1" applyBorder="1" applyAlignment="1">
      <alignment horizontal="center" vertical="center"/>
    </xf>
    <xf numFmtId="0" fontId="71" fillId="0" borderId="136" xfId="0" applyFont="1" applyFill="1" applyBorder="1" applyAlignment="1">
      <alignment vertical="center"/>
    </xf>
    <xf numFmtId="1" fontId="70" fillId="0" borderId="136" xfId="0" applyNumberFormat="1" applyFont="1" applyFill="1" applyBorder="1" applyAlignment="1">
      <alignment horizontal="center" vertical="center"/>
    </xf>
    <xf numFmtId="169" fontId="71" fillId="0" borderId="30" xfId="0" applyNumberFormat="1" applyFont="1" applyFill="1" applyBorder="1" applyAlignment="1">
      <alignment horizontal="center" vertical="center"/>
    </xf>
    <xf numFmtId="49" fontId="70" fillId="0" borderId="136" xfId="0" applyNumberFormat="1" applyFont="1" applyFill="1" applyBorder="1" applyAlignment="1">
      <alignment horizontal="center" vertical="center"/>
    </xf>
    <xf numFmtId="1" fontId="71" fillId="0" borderId="136" xfId="0" applyNumberFormat="1" applyFont="1" applyFill="1" applyBorder="1" applyAlignment="1">
      <alignment horizontal="center" vertical="center"/>
    </xf>
    <xf numFmtId="0" fontId="70" fillId="0" borderId="136" xfId="0" applyFont="1" applyFill="1" applyBorder="1" applyAlignment="1">
      <alignment vertical="center"/>
    </xf>
    <xf numFmtId="169" fontId="71" fillId="10" borderId="136" xfId="0" applyNumberFormat="1" applyFont="1" applyFill="1" applyBorder="1" applyAlignment="1">
      <alignment horizontal="center" vertical="center"/>
    </xf>
    <xf numFmtId="0" fontId="70" fillId="0" borderId="15" xfId="0" applyFont="1" applyFill="1" applyBorder="1" applyAlignment="1">
      <alignment horizontal="left" vertical="center"/>
    </xf>
    <xf numFmtId="1" fontId="70" fillId="0" borderId="15" xfId="0" applyNumberFormat="1" applyFont="1" applyFill="1" applyBorder="1" applyAlignment="1">
      <alignment horizontal="center" vertical="center"/>
    </xf>
    <xf numFmtId="0" fontId="71" fillId="0" borderId="10" xfId="0" applyFont="1" applyFill="1" applyBorder="1" applyAlignment="1">
      <alignment horizontal="center" vertical="center"/>
    </xf>
    <xf numFmtId="49" fontId="70" fillId="0" borderId="15" xfId="0" quotePrefix="1" applyNumberFormat="1" applyFont="1" applyFill="1" applyBorder="1" applyAlignment="1">
      <alignment horizontal="center" vertical="center"/>
    </xf>
    <xf numFmtId="14" fontId="70" fillId="0" borderId="30" xfId="0" applyNumberFormat="1" applyFont="1" applyFill="1" applyBorder="1" applyAlignment="1">
      <alignment horizontal="center" vertical="center"/>
    </xf>
    <xf numFmtId="15" fontId="70" fillId="0" borderId="136" xfId="6064" applyNumberFormat="1" applyFont="1" applyFill="1" applyBorder="1" applyAlignment="1">
      <alignment horizontal="center" vertical="center"/>
    </xf>
    <xf numFmtId="15" fontId="70" fillId="0" borderId="136" xfId="0" quotePrefix="1" applyNumberFormat="1" applyFont="1" applyFill="1" applyBorder="1" applyAlignment="1">
      <alignment horizontal="center" vertical="center"/>
    </xf>
    <xf numFmtId="1" fontId="71" fillId="0" borderId="15" xfId="0" applyNumberFormat="1" applyFont="1" applyFill="1" applyBorder="1" applyAlignment="1">
      <alignment horizontal="center" vertical="center"/>
    </xf>
    <xf numFmtId="1" fontId="70" fillId="0" borderId="136" xfId="0" quotePrefix="1" applyNumberFormat="1" applyFont="1" applyFill="1" applyBorder="1" applyAlignment="1">
      <alignment horizontal="center" vertical="center"/>
    </xf>
    <xf numFmtId="49" fontId="70" fillId="0" borderId="80" xfId="0" quotePrefix="1" applyNumberFormat="1" applyFont="1" applyBorder="1" applyAlignment="1">
      <alignment horizontal="center" vertical="center"/>
    </xf>
    <xf numFmtId="1" fontId="71" fillId="0" borderId="30" xfId="0" applyNumberFormat="1" applyFont="1" applyFill="1" applyBorder="1" applyAlignment="1">
      <alignment horizontal="center" vertical="center"/>
    </xf>
    <xf numFmtId="0" fontId="70" fillId="0" borderId="30" xfId="7180" applyFont="1" applyFill="1" applyBorder="1" applyAlignment="1">
      <alignment horizontal="center" vertical="center"/>
    </xf>
    <xf numFmtId="0" fontId="71" fillId="0" borderId="15" xfId="0" applyFont="1" applyFill="1" applyBorder="1" applyAlignment="1">
      <alignment horizontal="left" vertical="center"/>
    </xf>
    <xf numFmtId="15" fontId="70" fillId="40" borderId="15" xfId="0" applyNumberFormat="1" applyFont="1" applyFill="1" applyBorder="1" applyAlignment="1">
      <alignment horizontal="center" vertical="center"/>
    </xf>
    <xf numFmtId="0" fontId="112" fillId="0" borderId="136" xfId="0" applyFont="1" applyFill="1" applyBorder="1" applyAlignment="1">
      <alignment horizontal="center" vertical="center"/>
    </xf>
    <xf numFmtId="49" fontId="112" fillId="0" borderId="80" xfId="6059" quotePrefix="1" applyNumberFormat="1" applyFont="1" applyFill="1" applyBorder="1" applyAlignment="1">
      <alignment horizontal="center" vertical="center"/>
    </xf>
    <xf numFmtId="0" fontId="112" fillId="0" borderId="130" xfId="0" applyFont="1" applyFill="1" applyBorder="1" applyAlignment="1">
      <alignment horizontal="center" vertical="center"/>
    </xf>
    <xf numFmtId="15" fontId="70" fillId="0" borderId="130" xfId="6064" applyNumberFormat="1" applyFont="1" applyFill="1" applyBorder="1" applyAlignment="1">
      <alignment horizontal="center" vertical="center"/>
    </xf>
    <xf numFmtId="170" fontId="70" fillId="0" borderId="29" xfId="0" applyNumberFormat="1" applyFont="1" applyFill="1" applyBorder="1" applyAlignment="1">
      <alignment horizontal="center" vertical="center"/>
    </xf>
    <xf numFmtId="170" fontId="70" fillId="0" borderId="130" xfId="0" quotePrefix="1" applyNumberFormat="1" applyFont="1" applyFill="1" applyBorder="1" applyAlignment="1">
      <alignment horizontal="center" vertical="center"/>
    </xf>
    <xf numFmtId="0" fontId="71" fillId="0" borderId="130" xfId="1" applyFont="1" applyFill="1" applyBorder="1" applyAlignment="1">
      <alignment horizontal="left" vertical="center"/>
    </xf>
    <xf numFmtId="169" fontId="70" fillId="0" borderId="30" xfId="0" applyNumberFormat="1" applyFont="1" applyFill="1" applyBorder="1" applyAlignment="1">
      <alignment horizontal="center" vertical="center"/>
    </xf>
    <xf numFmtId="169" fontId="70" fillId="40" borderId="130" xfId="0" applyNumberFormat="1" applyFont="1" applyFill="1" applyBorder="1" applyAlignment="1">
      <alignment horizontal="center" vertical="center"/>
    </xf>
    <xf numFmtId="49" fontId="70" fillId="0" borderId="130" xfId="0" quotePrefix="1" applyNumberFormat="1" applyFont="1" applyFill="1" applyBorder="1" applyAlignment="1">
      <alignment horizontal="center" vertical="center"/>
    </xf>
    <xf numFmtId="1" fontId="71" fillId="0" borderId="130" xfId="0" applyNumberFormat="1" applyFont="1" applyFill="1" applyBorder="1" applyAlignment="1">
      <alignment horizontal="center" vertical="center"/>
    </xf>
    <xf numFmtId="0" fontId="71" fillId="0" borderId="130" xfId="0" applyFont="1" applyFill="1" applyBorder="1" applyAlignment="1">
      <alignment vertical="center"/>
    </xf>
    <xf numFmtId="169" fontId="71" fillId="0" borderId="130" xfId="0" applyNumberFormat="1" applyFont="1" applyFill="1" applyBorder="1" applyAlignment="1">
      <alignment horizontal="center" vertical="center"/>
    </xf>
    <xf numFmtId="0" fontId="71" fillId="0" borderId="130" xfId="1" applyFont="1" applyFill="1" applyBorder="1" applyAlignment="1">
      <alignment horizontal="center" vertical="center"/>
    </xf>
    <xf numFmtId="169" fontId="70" fillId="10" borderId="130" xfId="0" applyNumberFormat="1" applyFont="1" applyFill="1" applyBorder="1" applyAlignment="1">
      <alignment horizontal="center" vertical="center"/>
    </xf>
    <xf numFmtId="1" fontId="70" fillId="0" borderId="130" xfId="0" applyNumberFormat="1" applyFont="1" applyFill="1" applyBorder="1" applyAlignment="1">
      <alignment horizontal="center" vertical="center"/>
    </xf>
    <xf numFmtId="15" fontId="70" fillId="0" borderId="130" xfId="0" quotePrefix="1" applyNumberFormat="1" applyFont="1" applyFill="1" applyBorder="1" applyAlignment="1">
      <alignment horizontal="center" vertical="center"/>
    </xf>
    <xf numFmtId="49" fontId="70" fillId="0" borderId="80" xfId="0" applyNumberFormat="1" applyFont="1" applyFill="1" applyBorder="1" applyAlignment="1">
      <alignment horizontal="center" vertical="center"/>
    </xf>
    <xf numFmtId="169" fontId="70" fillId="40" borderId="136" xfId="0" applyNumberFormat="1" applyFont="1" applyFill="1" applyBorder="1" applyAlignment="1">
      <alignment horizontal="center" vertical="center"/>
    </xf>
    <xf numFmtId="49" fontId="70" fillId="0" borderId="130" xfId="0" applyNumberFormat="1" applyFont="1" applyFill="1" applyBorder="1" applyAlignment="1">
      <alignment horizontal="center" vertical="center"/>
    </xf>
    <xf numFmtId="15" fontId="71" fillId="40" borderId="130" xfId="0" applyNumberFormat="1" applyFont="1" applyFill="1" applyBorder="1" applyAlignment="1">
      <alignment horizontal="center" vertical="center"/>
    </xf>
    <xf numFmtId="15" fontId="70" fillId="0" borderId="14" xfId="0" applyNumberFormat="1" applyFont="1" applyFill="1" applyBorder="1" applyAlignment="1">
      <alignment horizontal="center" vertical="center"/>
    </xf>
    <xf numFmtId="1" fontId="70" fillId="0" borderId="130" xfId="0" quotePrefix="1" applyNumberFormat="1" applyFont="1" applyFill="1" applyBorder="1" applyAlignment="1">
      <alignment horizontal="center" vertical="center"/>
    </xf>
    <xf numFmtId="0" fontId="71" fillId="0" borderId="130" xfId="7134" applyFont="1" applyFill="1" applyBorder="1" applyAlignment="1" applyProtection="1">
      <alignment horizontal="left" vertical="center"/>
    </xf>
    <xf numFmtId="0" fontId="71" fillId="0" borderId="15" xfId="7133" applyFont="1" applyFill="1" applyBorder="1" applyAlignment="1" applyProtection="1">
      <alignment horizontal="center" vertical="center"/>
    </xf>
    <xf numFmtId="170" fontId="70" fillId="40" borderId="130" xfId="0" applyNumberFormat="1" applyFont="1" applyFill="1" applyBorder="1" applyAlignment="1">
      <alignment horizontal="center" vertical="center"/>
    </xf>
    <xf numFmtId="0" fontId="71" fillId="0" borderId="15" xfId="0" applyFont="1" applyFill="1" applyBorder="1" applyAlignment="1">
      <alignment horizontal="center" vertical="center"/>
    </xf>
    <xf numFmtId="0" fontId="70" fillId="0" borderId="14" xfId="0" applyFont="1" applyFill="1" applyBorder="1" applyAlignment="1">
      <alignment horizontal="center" vertical="center"/>
    </xf>
    <xf numFmtId="0" fontId="70" fillId="0" borderId="130" xfId="0" applyFont="1" applyFill="1" applyBorder="1" applyAlignment="1">
      <alignment vertical="center"/>
    </xf>
    <xf numFmtId="49" fontId="71" fillId="0" borderId="130" xfId="0" quotePrefix="1" applyNumberFormat="1" applyFont="1" applyFill="1" applyBorder="1" applyAlignment="1">
      <alignment horizontal="center" vertical="center"/>
    </xf>
    <xf numFmtId="170" fontId="71" fillId="0" borderId="130" xfId="0" applyNumberFormat="1" applyFont="1" applyFill="1" applyBorder="1" applyAlignment="1">
      <alignment horizontal="center" vertical="center"/>
    </xf>
    <xf numFmtId="170" fontId="70" fillId="0" borderId="30" xfId="0" applyNumberFormat="1" applyFont="1" applyFill="1" applyBorder="1" applyAlignment="1">
      <alignment horizontal="center" vertical="center"/>
    </xf>
    <xf numFmtId="170" fontId="114" fillId="0" borderId="15" xfId="173" applyNumberFormat="1" applyFont="1" applyBorder="1" applyAlignment="1">
      <alignment horizontal="left" vertical="center"/>
    </xf>
    <xf numFmtId="49" fontId="71" fillId="0" borderId="136" xfId="0" quotePrefix="1" applyNumberFormat="1" applyFont="1" applyFill="1" applyBorder="1" applyAlignment="1">
      <alignment horizontal="center" vertical="center"/>
    </xf>
    <xf numFmtId="170" fontId="71" fillId="0" borderId="136" xfId="0" applyNumberFormat="1" applyFont="1" applyFill="1" applyBorder="1" applyAlignment="1">
      <alignment horizontal="center" vertical="center"/>
    </xf>
    <xf numFmtId="170" fontId="71" fillId="10" borderId="136" xfId="0" applyNumberFormat="1" applyFont="1" applyFill="1" applyBorder="1" applyAlignment="1">
      <alignment horizontal="center" vertical="center"/>
    </xf>
    <xf numFmtId="170" fontId="70" fillId="0" borderId="30" xfId="0" quotePrefix="1" applyNumberFormat="1" applyFont="1" applyFill="1" applyBorder="1" applyAlignment="1">
      <alignment horizontal="center" vertical="center"/>
    </xf>
    <xf numFmtId="49" fontId="70" fillId="0" borderId="98" xfId="0" quotePrefix="1" applyNumberFormat="1" applyFont="1" applyFill="1" applyBorder="1" applyAlignment="1">
      <alignment horizontal="center" vertical="center"/>
    </xf>
    <xf numFmtId="0" fontId="111" fillId="41" borderId="15" xfId="1" applyFont="1" applyFill="1" applyBorder="1" applyAlignment="1">
      <alignment horizontal="center" vertical="center"/>
    </xf>
    <xf numFmtId="49" fontId="70" fillId="0" borderId="98" xfId="0" applyNumberFormat="1" applyFont="1" applyFill="1" applyBorder="1" applyAlignment="1">
      <alignment horizontal="center" vertical="center"/>
    </xf>
    <xf numFmtId="0" fontId="71" fillId="0" borderId="8" xfId="2" applyFont="1" applyFill="1" applyBorder="1" applyAlignment="1">
      <alignment horizontal="center" vertical="center"/>
    </xf>
    <xf numFmtId="170" fontId="114" fillId="0" borderId="130" xfId="173" applyNumberFormat="1" applyFont="1" applyBorder="1" applyAlignment="1">
      <alignment horizontal="left" vertical="center"/>
    </xf>
    <xf numFmtId="0" fontId="115" fillId="0" borderId="136" xfId="2" applyFont="1" applyFill="1" applyBorder="1" applyAlignment="1">
      <alignment horizontal="center" vertical="center"/>
    </xf>
    <xf numFmtId="0" fontId="114" fillId="0" borderId="130" xfId="173" applyFont="1" applyBorder="1" applyAlignment="1">
      <alignment horizontal="left" vertical="center"/>
    </xf>
    <xf numFmtId="0" fontId="71" fillId="0" borderId="15" xfId="0" applyFont="1" applyFill="1" applyBorder="1" applyAlignment="1">
      <alignment vertical="center"/>
    </xf>
    <xf numFmtId="49" fontId="70" fillId="0" borderId="136" xfId="226" quotePrefix="1" applyNumberFormat="1" applyFont="1" applyFill="1" applyBorder="1" applyAlignment="1">
      <alignment horizontal="center" vertical="center"/>
    </xf>
    <xf numFmtId="170" fontId="70" fillId="0" borderId="136" xfId="226" applyNumberFormat="1" applyFont="1" applyFill="1" applyBorder="1" applyAlignment="1">
      <alignment horizontal="center" vertical="center"/>
    </xf>
    <xf numFmtId="170" fontId="70" fillId="0" borderId="136" xfId="226" quotePrefix="1" applyNumberFormat="1" applyFont="1" applyFill="1" applyBorder="1" applyAlignment="1">
      <alignment horizontal="center" vertical="center"/>
    </xf>
    <xf numFmtId="0" fontId="70" fillId="0" borderId="30" xfId="226" quotePrefix="1" applyFont="1" applyFill="1" applyBorder="1" applyAlignment="1">
      <alignment horizontal="center" vertical="center"/>
    </xf>
    <xf numFmtId="170" fontId="71" fillId="0" borderId="136" xfId="226" applyNumberFormat="1" applyFont="1" applyFill="1" applyBorder="1" applyAlignment="1">
      <alignment horizontal="center" vertical="center"/>
    </xf>
    <xf numFmtId="170" fontId="71" fillId="10" borderId="15" xfId="0" applyNumberFormat="1" applyFont="1" applyFill="1" applyBorder="1" applyAlignment="1">
      <alignment horizontal="center" vertical="center"/>
    </xf>
    <xf numFmtId="0" fontId="71" fillId="0" borderId="15" xfId="226" applyFont="1" applyFill="1" applyBorder="1" applyAlignment="1">
      <alignment horizontal="center" vertical="center"/>
    </xf>
    <xf numFmtId="0" fontId="70" fillId="0" borderId="136" xfId="1" applyFont="1" applyFill="1" applyBorder="1" applyAlignment="1">
      <alignment horizontal="center" vertical="center"/>
    </xf>
    <xf numFmtId="169" fontId="70" fillId="0" borderId="136" xfId="7649" applyNumberFormat="1" applyFont="1" applyFill="1" applyBorder="1" applyAlignment="1">
      <alignment horizontal="center" vertical="center"/>
    </xf>
    <xf numFmtId="1" fontId="70" fillId="0" borderId="136" xfId="0" applyNumberFormat="1" applyFont="1" applyBorder="1" applyAlignment="1">
      <alignment horizontal="center" vertical="center"/>
    </xf>
    <xf numFmtId="170" fontId="70" fillId="40" borderId="136" xfId="0" applyNumberFormat="1" applyFont="1" applyFill="1" applyBorder="1" applyAlignment="1">
      <alignment horizontal="center" vertical="center"/>
    </xf>
    <xf numFmtId="14" fontId="70" fillId="0" borderId="15" xfId="0" applyNumberFormat="1" applyFont="1" applyBorder="1" applyAlignment="1">
      <alignment horizontal="center" vertical="center"/>
    </xf>
    <xf numFmtId="170" fontId="71" fillId="10" borderId="130" xfId="0" applyNumberFormat="1" applyFont="1" applyFill="1" applyBorder="1" applyAlignment="1">
      <alignment horizontal="center" vertical="center"/>
    </xf>
    <xf numFmtId="0" fontId="71" fillId="0" borderId="130" xfId="7442" applyFont="1" applyFill="1" applyBorder="1" applyAlignment="1">
      <alignment horizontal="left" vertical="center"/>
    </xf>
    <xf numFmtId="14" fontId="70" fillId="0" borderId="15" xfId="0" applyNumberFormat="1" applyFont="1" applyFill="1" applyBorder="1" applyAlignment="1">
      <alignment horizontal="center" vertical="center"/>
    </xf>
    <xf numFmtId="192" fontId="70" fillId="0" borderId="130" xfId="0" applyNumberFormat="1" applyFont="1" applyFill="1" applyBorder="1" applyAlignment="1">
      <alignment horizontal="center" vertical="center"/>
    </xf>
    <xf numFmtId="1" fontId="70" fillId="0" borderId="30" xfId="0" applyNumberFormat="1" applyFont="1" applyBorder="1" applyAlignment="1">
      <alignment horizontal="center" vertical="center"/>
    </xf>
    <xf numFmtId="192" fontId="70" fillId="0" borderId="136" xfId="0" applyNumberFormat="1" applyFont="1" applyFill="1" applyBorder="1" applyAlignment="1">
      <alignment horizontal="center" vertical="center"/>
    </xf>
    <xf numFmtId="192" fontId="70" fillId="0" borderId="15" xfId="0" applyNumberFormat="1" applyFont="1" applyFill="1" applyBorder="1" applyAlignment="1">
      <alignment horizontal="center" vertical="center"/>
    </xf>
    <xf numFmtId="192" fontId="70" fillId="0" borderId="162" xfId="0" applyNumberFormat="1" applyFont="1" applyFill="1" applyBorder="1" applyAlignment="1">
      <alignment horizontal="center" vertical="center"/>
    </xf>
    <xf numFmtId="0" fontId="71" fillId="0" borderId="162" xfId="2" applyFont="1" applyFill="1" applyBorder="1" applyAlignment="1">
      <alignment horizontal="center" vertical="center"/>
    </xf>
    <xf numFmtId="0" fontId="71" fillId="0" borderId="163" xfId="0" applyFont="1" applyFill="1" applyBorder="1" applyAlignment="1">
      <alignment horizontal="center" vertical="center"/>
    </xf>
    <xf numFmtId="0" fontId="71" fillId="0" borderId="162" xfId="7442" applyFont="1" applyFill="1" applyBorder="1" applyAlignment="1">
      <alignment horizontal="left" vertical="center"/>
    </xf>
    <xf numFmtId="170" fontId="70" fillId="0" borderId="162" xfId="0" applyNumberFormat="1" applyFont="1" applyBorder="1" applyAlignment="1">
      <alignment horizontal="center" vertical="center"/>
    </xf>
    <xf numFmtId="49" fontId="70" fillId="0" borderId="162" xfId="0" quotePrefix="1" applyNumberFormat="1" applyFont="1" applyFill="1" applyBorder="1" applyAlignment="1">
      <alignment horizontal="center" vertical="center"/>
    </xf>
    <xf numFmtId="1" fontId="70" fillId="0" borderId="162" xfId="0" applyNumberFormat="1" applyFont="1" applyFill="1" applyBorder="1" applyAlignment="1">
      <alignment horizontal="center" vertical="center"/>
    </xf>
    <xf numFmtId="170" fontId="70" fillId="40" borderId="15" xfId="0" applyNumberFormat="1" applyFont="1" applyFill="1" applyBorder="1" applyAlignment="1">
      <alignment horizontal="center" vertical="center"/>
    </xf>
    <xf numFmtId="170" fontId="70" fillId="0" borderId="162" xfId="0" applyNumberFormat="1" applyFont="1" applyFill="1" applyBorder="1" applyAlignment="1">
      <alignment horizontal="center" vertical="center"/>
    </xf>
    <xf numFmtId="169" fontId="70" fillId="0" borderId="162" xfId="0" applyNumberFormat="1" applyFont="1" applyFill="1" applyBorder="1" applyAlignment="1">
      <alignment horizontal="center" vertical="center"/>
    </xf>
    <xf numFmtId="0" fontId="70" fillId="0" borderId="162" xfId="0" applyFont="1" applyFill="1" applyBorder="1" applyAlignment="1">
      <alignment horizontal="left" vertical="center"/>
    </xf>
    <xf numFmtId="0" fontId="71" fillId="0" borderId="162" xfId="1" applyFont="1" applyFill="1" applyBorder="1" applyAlignment="1">
      <alignment horizontal="left" vertical="center"/>
    </xf>
    <xf numFmtId="195" fontId="70" fillId="0" borderId="162" xfId="0" quotePrefix="1" applyNumberFormat="1" applyFont="1" applyFill="1" applyBorder="1" applyAlignment="1">
      <alignment horizontal="center" vertical="center"/>
    </xf>
    <xf numFmtId="1" fontId="71" fillId="0" borderId="162" xfId="0" applyNumberFormat="1" applyFont="1" applyFill="1" applyBorder="1" applyAlignment="1">
      <alignment horizontal="center" vertical="center"/>
    </xf>
    <xf numFmtId="15" fontId="70" fillId="0" borderId="162" xfId="0" quotePrefix="1" applyNumberFormat="1" applyFont="1" applyFill="1" applyBorder="1" applyAlignment="1">
      <alignment horizontal="center" vertical="center"/>
    </xf>
    <xf numFmtId="15" fontId="70" fillId="0" borderId="162" xfId="6064" applyNumberFormat="1" applyFont="1" applyFill="1" applyBorder="1" applyAlignment="1">
      <alignment horizontal="center" vertical="center"/>
    </xf>
    <xf numFmtId="0" fontId="70" fillId="0" borderId="162" xfId="0" applyFont="1" applyFill="1" applyBorder="1" applyAlignment="1">
      <alignment vertical="center"/>
    </xf>
    <xf numFmtId="15" fontId="70" fillId="0" borderId="30" xfId="178" applyNumberFormat="1" applyFont="1" applyFill="1" applyBorder="1" applyAlignment="1">
      <alignment horizontal="center" vertical="center"/>
    </xf>
    <xf numFmtId="1" fontId="71" fillId="0" borderId="162" xfId="178" applyNumberFormat="1" applyFont="1" applyFill="1" applyBorder="1" applyAlignment="1">
      <alignment horizontal="center" vertical="center"/>
    </xf>
    <xf numFmtId="0" fontId="70" fillId="0" borderId="30" xfId="178" applyFont="1" applyBorder="1" applyAlignment="1">
      <alignment horizontal="center" vertical="center"/>
    </xf>
    <xf numFmtId="1" fontId="70" fillId="0" borderId="30" xfId="178" applyNumberFormat="1" applyFont="1" applyBorder="1" applyAlignment="1">
      <alignment horizontal="center" vertical="center"/>
    </xf>
    <xf numFmtId="15" fontId="70" fillId="0" borderId="30" xfId="178" applyNumberFormat="1" applyFont="1" applyBorder="1" applyAlignment="1">
      <alignment horizontal="center" vertical="center"/>
    </xf>
    <xf numFmtId="0" fontId="71" fillId="0" borderId="162" xfId="178" applyFont="1" applyFill="1" applyBorder="1" applyAlignment="1">
      <alignment horizontal="center" vertical="center"/>
    </xf>
    <xf numFmtId="170" fontId="70" fillId="0" borderId="30" xfId="178" applyNumberFormat="1" applyFont="1" applyFill="1" applyBorder="1" applyAlignment="1">
      <alignment horizontal="center" vertical="center"/>
    </xf>
    <xf numFmtId="0" fontId="71" fillId="0" borderId="30" xfId="178" applyFont="1" applyFill="1" applyBorder="1" applyAlignment="1">
      <alignment horizontal="center" vertical="center"/>
    </xf>
    <xf numFmtId="1" fontId="71" fillId="0" borderId="30" xfId="178" applyNumberFormat="1" applyFont="1" applyFill="1" applyBorder="1" applyAlignment="1">
      <alignment horizontal="center" vertical="center"/>
    </xf>
    <xf numFmtId="15" fontId="71" fillId="0" borderId="30" xfId="178" applyNumberFormat="1" applyFont="1" applyFill="1" applyBorder="1" applyAlignment="1">
      <alignment horizontal="center" vertical="center"/>
    </xf>
    <xf numFmtId="170" fontId="71" fillId="10" borderId="162" xfId="0" applyNumberFormat="1" applyFont="1" applyFill="1" applyBorder="1" applyAlignment="1">
      <alignment horizontal="center" vertical="center"/>
    </xf>
    <xf numFmtId="169" fontId="71" fillId="0" borderId="15" xfId="0" applyNumberFormat="1" applyFont="1" applyFill="1" applyBorder="1" applyAlignment="1">
      <alignment horizontal="center" vertical="center"/>
    </xf>
    <xf numFmtId="14" fontId="70" fillId="0" borderId="30" xfId="178" applyNumberFormat="1" applyFont="1" applyFill="1" applyBorder="1" applyAlignment="1">
      <alignment horizontal="center" vertical="center"/>
    </xf>
    <xf numFmtId="0" fontId="71" fillId="0" borderId="162" xfId="0" applyFont="1" applyFill="1" applyBorder="1" applyAlignment="1">
      <alignment vertical="center"/>
    </xf>
    <xf numFmtId="170" fontId="70" fillId="0" borderId="30" xfId="178" quotePrefix="1" applyNumberFormat="1" applyFont="1" applyFill="1" applyBorder="1" applyAlignment="1">
      <alignment horizontal="center" vertical="center"/>
    </xf>
    <xf numFmtId="15" fontId="70" fillId="0" borderId="30" xfId="178" quotePrefix="1" applyNumberFormat="1" applyFont="1" applyFill="1" applyBorder="1" applyAlignment="1">
      <alignment horizontal="center" vertical="center"/>
    </xf>
    <xf numFmtId="1" fontId="70" fillId="0" borderId="30" xfId="178" quotePrefix="1" applyNumberFormat="1" applyFont="1" applyFill="1" applyBorder="1" applyAlignment="1">
      <alignment horizontal="center" vertical="center"/>
    </xf>
    <xf numFmtId="49" fontId="70" fillId="0" borderId="162" xfId="0" quotePrefix="1" applyNumberFormat="1" applyFont="1" applyBorder="1" applyAlignment="1">
      <alignment horizontal="center" vertical="center"/>
    </xf>
    <xf numFmtId="169" fontId="70" fillId="0" borderId="15" xfId="0" applyNumberFormat="1" applyFont="1" applyBorder="1" applyAlignment="1">
      <alignment horizontal="center" vertical="center"/>
    </xf>
    <xf numFmtId="15" fontId="71" fillId="0" borderId="30" xfId="0" applyNumberFormat="1" applyFont="1" applyFill="1" applyBorder="1" applyAlignment="1">
      <alignment horizontal="center" vertical="center"/>
    </xf>
    <xf numFmtId="169" fontId="71" fillId="0" borderId="162" xfId="0" applyNumberFormat="1" applyFont="1" applyFill="1" applyBorder="1" applyAlignment="1">
      <alignment horizontal="center" vertical="center"/>
    </xf>
    <xf numFmtId="1" fontId="71" fillId="0" borderId="30" xfId="0" quotePrefix="1" applyNumberFormat="1" applyFont="1" applyFill="1" applyBorder="1" applyAlignment="1">
      <alignment horizontal="center" vertical="center"/>
    </xf>
    <xf numFmtId="15" fontId="71" fillId="0" borderId="162" xfId="0" applyNumberFormat="1" applyFont="1" applyFill="1" applyBorder="1" applyAlignment="1">
      <alignment horizontal="center" vertical="center"/>
    </xf>
    <xf numFmtId="169" fontId="70" fillId="0" borderId="30" xfId="0" applyNumberFormat="1" applyFont="1" applyBorder="1" applyAlignment="1">
      <alignment horizontal="center" vertical="center"/>
    </xf>
    <xf numFmtId="170" fontId="70" fillId="0" borderId="184" xfId="0" applyNumberFormat="1" applyFont="1" applyFill="1" applyBorder="1" applyAlignment="1">
      <alignment horizontal="center" vertical="center"/>
    </xf>
    <xf numFmtId="0" fontId="70" fillId="0" borderId="152" xfId="0" applyFont="1" applyFill="1" applyBorder="1" applyAlignment="1">
      <alignment horizontal="center" vertical="center"/>
    </xf>
    <xf numFmtId="0" fontId="71" fillId="0" borderId="152" xfId="0" applyFont="1" applyFill="1" applyBorder="1" applyAlignment="1">
      <alignment horizontal="center" vertical="center"/>
    </xf>
    <xf numFmtId="0" fontId="71" fillId="0" borderId="152" xfId="0" applyFont="1" applyFill="1" applyBorder="1" applyAlignment="1">
      <alignment horizontal="left" vertical="center"/>
    </xf>
    <xf numFmtId="0" fontId="112" fillId="0" borderId="162" xfId="0" applyFont="1" applyFill="1" applyBorder="1" applyAlignment="1">
      <alignment horizontal="center" vertical="center"/>
    </xf>
    <xf numFmtId="0" fontId="70" fillId="0" borderId="30" xfId="6326" applyFont="1" applyFill="1" applyBorder="1" applyAlignment="1">
      <alignment horizontal="center" vertical="center"/>
    </xf>
    <xf numFmtId="1" fontId="70" fillId="0" borderId="30" xfId="6326" quotePrefix="1" applyNumberFormat="1" applyFont="1" applyFill="1" applyBorder="1" applyAlignment="1">
      <alignment horizontal="center" vertical="center"/>
    </xf>
    <xf numFmtId="0" fontId="71" fillId="0" borderId="162" xfId="6326" applyFont="1" applyFill="1" applyBorder="1" applyAlignment="1">
      <alignment horizontal="left" vertical="center"/>
    </xf>
    <xf numFmtId="0" fontId="70" fillId="0" borderId="184" xfId="0" applyFont="1" applyFill="1" applyBorder="1" applyAlignment="1">
      <alignment horizontal="left" vertical="center"/>
    </xf>
    <xf numFmtId="169" fontId="71" fillId="0" borderId="215" xfId="0" applyNumberFormat="1" applyFont="1" applyFill="1" applyBorder="1" applyAlignment="1">
      <alignment horizontal="center" vertical="center"/>
    </xf>
    <xf numFmtId="0" fontId="71" fillId="0" borderId="184" xfId="1" applyFont="1" applyFill="1" applyBorder="1" applyAlignment="1">
      <alignment horizontal="left" vertical="center"/>
    </xf>
    <xf numFmtId="0" fontId="70" fillId="0" borderId="184" xfId="0" applyFont="1" applyFill="1" applyBorder="1" applyAlignment="1">
      <alignment vertical="center"/>
    </xf>
    <xf numFmtId="1" fontId="70" fillId="0" borderId="30" xfId="6326" applyNumberFormat="1" applyFont="1" applyFill="1" applyBorder="1" applyAlignment="1">
      <alignment horizontal="center" vertical="center"/>
    </xf>
    <xf numFmtId="169" fontId="70" fillId="10" borderId="184" xfId="0" applyNumberFormat="1" applyFont="1" applyFill="1" applyBorder="1" applyAlignment="1">
      <alignment horizontal="center" vertical="center"/>
    </xf>
    <xf numFmtId="49" fontId="70" fillId="0" borderId="184" xfId="0" quotePrefix="1" applyNumberFormat="1" applyFont="1" applyFill="1" applyBorder="1" applyAlignment="1">
      <alignment horizontal="center" vertical="center"/>
    </xf>
    <xf numFmtId="0" fontId="71" fillId="0" borderId="184" xfId="171" applyFont="1" applyFill="1" applyBorder="1" applyAlignment="1">
      <alignment horizontal="center" vertical="center"/>
    </xf>
    <xf numFmtId="15" fontId="70" fillId="0" borderId="184" xfId="6064" applyNumberFormat="1" applyFont="1" applyFill="1" applyBorder="1" applyAlignment="1">
      <alignment horizontal="center" vertical="center"/>
    </xf>
    <xf numFmtId="0" fontId="71" fillId="0" borderId="184" xfId="0" applyFont="1" applyFill="1" applyBorder="1" applyAlignment="1">
      <alignment vertical="center"/>
    </xf>
    <xf numFmtId="170" fontId="70" fillId="10" borderId="190" xfId="0" applyNumberFormat="1" applyFont="1" applyFill="1" applyBorder="1" applyAlignment="1">
      <alignment horizontal="center" vertical="center"/>
    </xf>
    <xf numFmtId="169" fontId="70" fillId="0" borderId="215" xfId="0" applyNumberFormat="1" applyFont="1" applyBorder="1" applyAlignment="1">
      <alignment horizontal="center" vertical="center"/>
    </xf>
    <xf numFmtId="0" fontId="71" fillId="0" borderId="184" xfId="1" applyFont="1" applyFill="1" applyBorder="1" applyAlignment="1">
      <alignment horizontal="center" vertical="center"/>
    </xf>
    <xf numFmtId="0" fontId="71" fillId="0" borderId="184" xfId="0" applyFont="1" applyFill="1" applyBorder="1" applyAlignment="1">
      <alignment horizontal="center" vertical="center"/>
    </xf>
    <xf numFmtId="170" fontId="70" fillId="0" borderId="215" xfId="0" applyNumberFormat="1" applyFont="1" applyFill="1" applyBorder="1" applyAlignment="1">
      <alignment horizontal="center" vertical="center"/>
    </xf>
    <xf numFmtId="169" fontId="71" fillId="0" borderId="30" xfId="221" applyNumberFormat="1" applyFont="1" applyFill="1" applyBorder="1" applyAlignment="1">
      <alignment horizontal="center" vertical="center"/>
    </xf>
    <xf numFmtId="1" fontId="71" fillId="0" borderId="30" xfId="221" applyNumberFormat="1" applyFont="1" applyFill="1" applyBorder="1" applyAlignment="1">
      <alignment horizontal="center" vertical="center"/>
    </xf>
    <xf numFmtId="49" fontId="70" fillId="0" borderId="184" xfId="220" quotePrefix="1" applyNumberFormat="1" applyFont="1" applyFill="1" applyBorder="1" applyAlignment="1">
      <alignment horizontal="center" vertical="center"/>
    </xf>
    <xf numFmtId="1" fontId="71" fillId="0" borderId="184" xfId="2" applyNumberFormat="1" applyFont="1" applyFill="1" applyBorder="1" applyAlignment="1">
      <alignment horizontal="center" vertical="center"/>
    </xf>
    <xf numFmtId="15" fontId="71" fillId="0" borderId="184" xfId="0" applyNumberFormat="1" applyFont="1" applyFill="1" applyBorder="1" applyAlignment="1">
      <alignment horizontal="center" vertical="center"/>
    </xf>
    <xf numFmtId="49" fontId="70" fillId="0" borderId="184" xfId="0" applyNumberFormat="1" applyFont="1" applyFill="1" applyBorder="1" applyAlignment="1">
      <alignment horizontal="center" vertical="center"/>
    </xf>
    <xf numFmtId="15" fontId="71" fillId="0" borderId="215" xfId="0" applyNumberFormat="1" applyFont="1" applyFill="1" applyBorder="1" applyAlignment="1">
      <alignment horizontal="center" vertical="center"/>
    </xf>
    <xf numFmtId="1" fontId="71" fillId="0" borderId="184" xfId="0" applyNumberFormat="1" applyFont="1" applyFill="1" applyBorder="1" applyAlignment="1">
      <alignment horizontal="left" vertical="center"/>
    </xf>
    <xf numFmtId="0" fontId="70" fillId="0" borderId="190" xfId="0" applyFont="1" applyFill="1" applyBorder="1" applyAlignment="1">
      <alignment horizontal="left" vertical="center"/>
    </xf>
    <xf numFmtId="169" fontId="70" fillId="0" borderId="190" xfId="0" applyNumberFormat="1" applyFont="1" applyFill="1" applyBorder="1" applyAlignment="1">
      <alignment horizontal="center" vertical="center"/>
    </xf>
    <xf numFmtId="0" fontId="70" fillId="0" borderId="215" xfId="0" applyFont="1" applyFill="1" applyBorder="1" applyAlignment="1">
      <alignment horizontal="left" vertical="center"/>
    </xf>
    <xf numFmtId="49" fontId="70" fillId="0" borderId="215" xfId="0" quotePrefix="1" applyNumberFormat="1" applyFont="1" applyFill="1" applyBorder="1" applyAlignment="1">
      <alignment horizontal="center" vertical="center"/>
    </xf>
    <xf numFmtId="0" fontId="70" fillId="0" borderId="215" xfId="0" applyFont="1" applyFill="1" applyBorder="1" applyAlignment="1">
      <alignment vertical="center"/>
    </xf>
    <xf numFmtId="0" fontId="112" fillId="0" borderId="215" xfId="0" applyFont="1" applyFill="1" applyBorder="1" applyAlignment="1">
      <alignment horizontal="center" vertical="center"/>
    </xf>
    <xf numFmtId="1" fontId="71" fillId="0" borderId="215" xfId="0" applyNumberFormat="1" applyFont="1" applyFill="1" applyBorder="1" applyAlignment="1">
      <alignment horizontal="center" vertical="center"/>
    </xf>
    <xf numFmtId="0" fontId="71" fillId="0" borderId="215" xfId="0" applyFont="1" applyFill="1" applyBorder="1" applyAlignment="1">
      <alignment vertical="center"/>
    </xf>
    <xf numFmtId="169" fontId="70" fillId="10" borderId="215" xfId="0" applyNumberFormat="1" applyFont="1" applyFill="1" applyBorder="1" applyAlignment="1">
      <alignment horizontal="center" vertical="center"/>
    </xf>
    <xf numFmtId="49" fontId="70" fillId="0" borderId="215" xfId="0" quotePrefix="1" applyNumberFormat="1" applyFont="1" applyBorder="1" applyAlignment="1">
      <alignment horizontal="center" vertical="center"/>
    </xf>
    <xf numFmtId="49" fontId="71" fillId="0" borderId="215" xfId="0" quotePrefix="1" applyNumberFormat="1" applyFont="1" applyFill="1" applyBorder="1" applyAlignment="1">
      <alignment horizontal="center" vertical="center"/>
    </xf>
    <xf numFmtId="170" fontId="71" fillId="0" borderId="215" xfId="0" applyNumberFormat="1" applyFont="1" applyFill="1" applyBorder="1" applyAlignment="1">
      <alignment horizontal="center" vertical="center"/>
    </xf>
    <xf numFmtId="170" fontId="71" fillId="10" borderId="215" xfId="0" applyNumberFormat="1" applyFont="1" applyFill="1" applyBorder="1" applyAlignment="1">
      <alignment horizontal="center" vertical="center"/>
    </xf>
    <xf numFmtId="1" fontId="70" fillId="0" borderId="215" xfId="0" applyNumberFormat="1" applyFont="1" applyFill="1" applyBorder="1" applyAlignment="1">
      <alignment horizontal="center" vertical="center"/>
    </xf>
    <xf numFmtId="15" fontId="70" fillId="0" borderId="215" xfId="0" quotePrefix="1" applyNumberFormat="1" applyFont="1" applyFill="1" applyBorder="1" applyAlignment="1">
      <alignment horizontal="center" vertical="center"/>
    </xf>
    <xf numFmtId="0" fontId="71" fillId="0" borderId="215" xfId="1" applyFont="1" applyFill="1" applyBorder="1" applyAlignment="1">
      <alignment horizontal="left" vertical="center"/>
    </xf>
    <xf numFmtId="1" fontId="70" fillId="0" borderId="15" xfId="0" applyNumberFormat="1" applyFont="1" applyBorder="1" applyAlignment="1">
      <alignment horizontal="center" vertical="center"/>
    </xf>
    <xf numFmtId="15" fontId="70" fillId="0" borderId="215" xfId="6064" applyNumberFormat="1" applyFont="1" applyFill="1" applyBorder="1" applyAlignment="1">
      <alignment horizontal="center" vertical="center"/>
    </xf>
    <xf numFmtId="49" fontId="116" fillId="0" borderId="215" xfId="6059" quotePrefix="1" applyNumberFormat="1" applyFont="1" applyFill="1" applyBorder="1" applyAlignment="1">
      <alignment horizontal="center" vertical="center"/>
    </xf>
    <xf numFmtId="15" fontId="112" fillId="0" borderId="215" xfId="6059" quotePrefix="1" applyNumberFormat="1" applyFont="1" applyFill="1" applyBorder="1" applyAlignment="1">
      <alignment horizontal="center" vertical="center"/>
    </xf>
    <xf numFmtId="1" fontId="71" fillId="0" borderId="215" xfId="2" applyNumberFormat="1" applyFont="1" applyFill="1" applyBorder="1" applyAlignment="1">
      <alignment horizontal="center" vertical="center"/>
    </xf>
    <xf numFmtId="170" fontId="70" fillId="10" borderId="214" xfId="0" applyNumberFormat="1" applyFont="1" applyFill="1" applyBorder="1" applyAlignment="1">
      <alignment horizontal="center" vertical="center"/>
    </xf>
    <xf numFmtId="0" fontId="71" fillId="0" borderId="228" xfId="2" applyFont="1" applyFill="1" applyBorder="1" applyAlignment="1">
      <alignment horizontal="center" vertical="center"/>
    </xf>
    <xf numFmtId="0" fontId="71" fillId="0" borderId="217" xfId="2" applyFont="1" applyFill="1" applyBorder="1" applyAlignment="1">
      <alignment horizontal="center" vertical="center"/>
    </xf>
    <xf numFmtId="0" fontId="71" fillId="0" borderId="219" xfId="0" applyFont="1" applyFill="1" applyBorder="1" applyAlignment="1">
      <alignment horizontal="left" vertical="center"/>
    </xf>
    <xf numFmtId="0" fontId="71" fillId="0" borderId="221" xfId="0" applyFont="1" applyFill="1" applyBorder="1" applyAlignment="1">
      <alignment horizontal="left" vertical="center"/>
    </xf>
    <xf numFmtId="49" fontId="70" fillId="0" borderId="225" xfId="171" quotePrefix="1" applyNumberFormat="1" applyFont="1" applyFill="1" applyBorder="1" applyAlignment="1">
      <alignment horizontal="center" vertical="center"/>
    </xf>
    <xf numFmtId="15" fontId="70" fillId="0" borderId="226" xfId="0" applyNumberFormat="1" applyFont="1" applyFill="1" applyBorder="1" applyAlignment="1">
      <alignment horizontal="center" vertical="center"/>
    </xf>
    <xf numFmtId="0" fontId="71" fillId="0" borderId="215" xfId="1" applyFont="1" applyFill="1" applyBorder="1" applyAlignment="1">
      <alignment horizontal="center" vertical="center"/>
    </xf>
    <xf numFmtId="0" fontId="70" fillId="0" borderId="15" xfId="171" applyFont="1" applyBorder="1" applyAlignment="1">
      <alignment horizontal="center" vertical="center"/>
    </xf>
    <xf numFmtId="15" fontId="70" fillId="0" borderId="80" xfId="171" applyNumberFormat="1" applyFont="1" applyBorder="1" applyAlignment="1">
      <alignment horizontal="center" vertical="center"/>
    </xf>
    <xf numFmtId="0" fontId="70" fillId="0" borderId="15" xfId="171" quotePrefix="1" applyFont="1" applyBorder="1" applyAlignment="1">
      <alignment horizontal="center" vertical="center"/>
    </xf>
    <xf numFmtId="0" fontId="70" fillId="0" borderId="136" xfId="0" applyFont="1" applyBorder="1" applyAlignment="1">
      <alignment vertical="center"/>
    </xf>
    <xf numFmtId="0" fontId="70" fillId="0" borderId="15" xfId="0" applyFont="1" applyBorder="1" applyAlignment="1">
      <alignment vertical="center"/>
    </xf>
    <xf numFmtId="1" fontId="70" fillId="0" borderId="30" xfId="7180" quotePrefix="1" applyNumberFormat="1" applyFont="1" applyFill="1" applyBorder="1" applyAlignment="1">
      <alignment horizontal="center" vertical="center"/>
    </xf>
    <xf numFmtId="0" fontId="71" fillId="0" borderId="130" xfId="171" applyFont="1" applyFill="1" applyBorder="1" applyAlignment="1">
      <alignment horizontal="center" vertical="center"/>
    </xf>
    <xf numFmtId="0" fontId="70" fillId="0" borderId="130" xfId="171" applyFont="1" applyBorder="1" applyAlignment="1">
      <alignment horizontal="center" vertical="center"/>
    </xf>
    <xf numFmtId="0" fontId="71" fillId="0" borderId="15" xfId="171" applyFont="1" applyFill="1" applyBorder="1" applyAlignment="1">
      <alignment horizontal="center" vertical="center"/>
    </xf>
    <xf numFmtId="0" fontId="71" fillId="0" borderId="208" xfId="0" applyFont="1" applyBorder="1" applyAlignment="1">
      <alignment horizontal="center" vertical="center"/>
    </xf>
    <xf numFmtId="15" fontId="71" fillId="0" borderId="215" xfId="3227" applyNumberFormat="1" applyFont="1" applyFill="1" applyBorder="1" applyAlignment="1">
      <alignment horizontal="center" vertical="center"/>
    </xf>
    <xf numFmtId="0" fontId="71" fillId="0" borderId="217" xfId="171" applyFont="1" applyFill="1" applyBorder="1" applyAlignment="1">
      <alignment horizontal="center" vertical="center"/>
    </xf>
    <xf numFmtId="0" fontId="70" fillId="0" borderId="10" xfId="171" applyFont="1" applyFill="1" applyBorder="1" applyAlignment="1">
      <alignment horizontal="center" vertical="center"/>
    </xf>
    <xf numFmtId="49" fontId="70" fillId="0" borderId="80" xfId="226" quotePrefix="1" applyNumberFormat="1" applyFont="1" applyFill="1" applyBorder="1" applyAlignment="1">
      <alignment horizontal="center" vertical="center"/>
    </xf>
    <xf numFmtId="49" fontId="70" fillId="0" borderId="234" xfId="171" quotePrefix="1" applyNumberFormat="1" applyFont="1" applyFill="1" applyBorder="1" applyAlignment="1">
      <alignment horizontal="center" vertical="center"/>
    </xf>
    <xf numFmtId="0" fontId="70" fillId="0" borderId="234" xfId="226" applyFont="1" applyFill="1" applyBorder="1" applyAlignment="1">
      <alignment horizontal="center" vertical="center"/>
    </xf>
    <xf numFmtId="1" fontId="70" fillId="0" borderId="234" xfId="226" applyNumberFormat="1" applyFont="1" applyFill="1" applyBorder="1" applyAlignment="1">
      <alignment horizontal="center" vertical="center"/>
    </xf>
    <xf numFmtId="15" fontId="70" fillId="0" borderId="234" xfId="226" applyNumberFormat="1" applyFont="1" applyFill="1" applyBorder="1" applyAlignment="1">
      <alignment horizontal="center" vertical="center"/>
    </xf>
    <xf numFmtId="170" fontId="70" fillId="0" borderId="234" xfId="0" applyNumberFormat="1" applyFont="1" applyBorder="1" applyAlignment="1">
      <alignment horizontal="left" vertical="center"/>
    </xf>
    <xf numFmtId="49" fontId="70" fillId="0" borderId="234" xfId="0" applyNumberFormat="1" applyFont="1" applyBorder="1" applyAlignment="1">
      <alignment horizontal="center" vertical="center"/>
    </xf>
    <xf numFmtId="170" fontId="70" fillId="0" borderId="235" xfId="0" applyNumberFormat="1" applyFont="1" applyBorder="1" applyAlignment="1">
      <alignment horizontal="center" vertical="center"/>
    </xf>
    <xf numFmtId="0" fontId="70" fillId="0" borderId="234" xfId="0" applyFont="1" applyBorder="1" applyAlignment="1">
      <alignment horizontal="center" vertical="center"/>
    </xf>
    <xf numFmtId="0" fontId="70" fillId="0" borderId="234" xfId="0" applyFont="1" applyFill="1" applyBorder="1" applyAlignment="1">
      <alignment horizontal="center" vertical="center"/>
    </xf>
    <xf numFmtId="49" fontId="70" fillId="0" borderId="236" xfId="171" quotePrefix="1" applyNumberFormat="1" applyFont="1" applyFill="1" applyBorder="1" applyAlignment="1">
      <alignment horizontal="center" vertical="center"/>
    </xf>
    <xf numFmtId="0" fontId="70" fillId="0" borderId="236" xfId="226" applyFont="1" applyFill="1" applyBorder="1" applyAlignment="1">
      <alignment horizontal="center" vertical="center"/>
    </xf>
    <xf numFmtId="1" fontId="70" fillId="0" borderId="236" xfId="226" applyNumberFormat="1" applyFont="1" applyFill="1" applyBorder="1" applyAlignment="1">
      <alignment horizontal="center" vertical="center"/>
    </xf>
    <xf numFmtId="15" fontId="70" fillId="0" borderId="236" xfId="226" applyNumberFormat="1" applyFont="1" applyFill="1" applyBorder="1" applyAlignment="1">
      <alignment horizontal="center" vertical="center"/>
    </xf>
    <xf numFmtId="170" fontId="70" fillId="0" borderId="236" xfId="0" applyNumberFormat="1" applyFont="1" applyBorder="1" applyAlignment="1">
      <alignment horizontal="left" vertical="center"/>
    </xf>
    <xf numFmtId="49" fontId="70" fillId="0" borderId="236" xfId="0" applyNumberFormat="1" applyFont="1" applyBorder="1" applyAlignment="1">
      <alignment horizontal="center" vertical="center"/>
    </xf>
    <xf numFmtId="170" fontId="70" fillId="0" borderId="237" xfId="0" applyNumberFormat="1" applyFont="1" applyBorder="1" applyAlignment="1">
      <alignment horizontal="center" vertical="center"/>
    </xf>
    <xf numFmtId="0" fontId="70" fillId="0" borderId="236" xfId="0" applyFont="1" applyBorder="1" applyAlignment="1">
      <alignment horizontal="center" vertical="center"/>
    </xf>
    <xf numFmtId="0" fontId="70" fillId="0" borderId="236" xfId="0" applyFont="1" applyFill="1" applyBorder="1" applyAlignment="1">
      <alignment horizontal="center" vertical="center"/>
    </xf>
    <xf numFmtId="0" fontId="71" fillId="0" borderId="136" xfId="7442" applyFont="1" applyFill="1" applyBorder="1" applyAlignment="1">
      <alignment horizontal="left" vertical="center"/>
    </xf>
    <xf numFmtId="49" fontId="70" fillId="0" borderId="238" xfId="171" quotePrefix="1" applyNumberFormat="1" applyFont="1" applyFill="1" applyBorder="1" applyAlignment="1">
      <alignment horizontal="center" vertical="center"/>
    </xf>
    <xf numFmtId="0" fontId="70" fillId="0" borderId="238" xfId="226" applyFont="1" applyFill="1" applyBorder="1" applyAlignment="1">
      <alignment horizontal="center" vertical="center"/>
    </xf>
    <xf numFmtId="1" fontId="70" fillId="0" borderId="238" xfId="226" applyNumberFormat="1" applyFont="1" applyFill="1" applyBorder="1" applyAlignment="1">
      <alignment horizontal="center" vertical="center"/>
    </xf>
    <xf numFmtId="15" fontId="70" fillId="0" borderId="238" xfId="226" applyNumberFormat="1" applyFont="1" applyFill="1" applyBorder="1" applyAlignment="1">
      <alignment horizontal="center" vertical="center"/>
    </xf>
    <xf numFmtId="170" fontId="70" fillId="0" borderId="238" xfId="0" applyNumberFormat="1" applyFont="1" applyBorder="1" applyAlignment="1">
      <alignment horizontal="left" vertical="center"/>
    </xf>
    <xf numFmtId="170" fontId="70" fillId="0" borderId="239" xfId="0" applyNumberFormat="1" applyFont="1" applyBorder="1" applyAlignment="1">
      <alignment horizontal="center" vertical="center"/>
    </xf>
    <xf numFmtId="0" fontId="70" fillId="0" borderId="238" xfId="0" applyFont="1" applyBorder="1" applyAlignment="1">
      <alignment horizontal="center" vertical="center"/>
    </xf>
    <xf numFmtId="0" fontId="70" fillId="0" borderId="238" xfId="0" applyFont="1" applyFill="1" applyBorder="1" applyAlignment="1">
      <alignment horizontal="center" vertical="center"/>
    </xf>
    <xf numFmtId="0" fontId="111" fillId="41" borderId="130" xfId="0" applyFont="1" applyFill="1" applyBorder="1" applyAlignment="1">
      <alignment horizontal="center" vertical="center"/>
    </xf>
    <xf numFmtId="15" fontId="111" fillId="41" borderId="10" xfId="0" applyNumberFormat="1" applyFont="1" applyFill="1" applyBorder="1" applyAlignment="1">
      <alignment horizontal="center" vertical="center"/>
    </xf>
    <xf numFmtId="0" fontId="71" fillId="0" borderId="162" xfId="178" applyFont="1" applyFill="1" applyBorder="1" applyAlignment="1">
      <alignment horizontal="left" vertical="center"/>
    </xf>
    <xf numFmtId="0" fontId="71" fillId="0" borderId="15" xfId="1" applyFont="1" applyFill="1" applyBorder="1" applyAlignment="1">
      <alignment horizontal="left" vertical="center"/>
    </xf>
    <xf numFmtId="15" fontId="71" fillId="13" borderId="240" xfId="6095" applyNumberFormat="1" applyFont="1" applyFill="1" applyBorder="1" applyAlignment="1">
      <alignment horizontal="center" vertical="center"/>
    </xf>
    <xf numFmtId="49" fontId="70" fillId="0" borderId="240" xfId="0" applyNumberFormat="1" applyFont="1" applyBorder="1" applyAlignment="1">
      <alignment horizontal="center" vertical="center"/>
    </xf>
    <xf numFmtId="170" fontId="70" fillId="0" borderId="240" xfId="0" applyNumberFormat="1" applyFont="1" applyBorder="1" applyAlignment="1">
      <alignment horizontal="left" vertical="center"/>
    </xf>
    <xf numFmtId="170" fontId="70" fillId="0" borderId="24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5" fontId="70" fillId="0" borderId="15" xfId="0" applyNumberFormat="1" applyFont="1" applyFill="1" applyBorder="1" applyAlignment="1">
      <alignment horizontal="center" vertical="center"/>
    </xf>
    <xf numFmtId="170" fontId="70" fillId="0" borderId="15" xfId="0" applyNumberFormat="1" applyFont="1" applyBorder="1" applyAlignment="1">
      <alignment horizontal="center" vertical="center"/>
    </xf>
    <xf numFmtId="0" fontId="70" fillId="0" borderId="240" xfId="0" applyFont="1" applyFill="1" applyBorder="1" applyAlignment="1">
      <alignment horizontal="center" vertical="center"/>
    </xf>
    <xf numFmtId="0" fontId="70" fillId="0" borderId="240" xfId="0" applyFont="1" applyBorder="1" applyAlignment="1">
      <alignment horizontal="center" vertical="center"/>
    </xf>
    <xf numFmtId="0" fontId="70" fillId="7" borderId="123" xfId="0" applyFont="1" applyFill="1" applyBorder="1" applyAlignment="1">
      <alignment horizontal="center" vertical="center"/>
    </xf>
    <xf numFmtId="0" fontId="71" fillId="0" borderId="242" xfId="0" applyFont="1" applyFill="1" applyBorder="1" applyAlignment="1">
      <alignment horizontal="left" vertical="center"/>
    </xf>
    <xf numFmtId="0" fontId="71" fillId="0" borderId="242" xfId="2" applyFont="1" applyFill="1" applyBorder="1" applyAlignment="1">
      <alignment horizontal="center" vertical="center"/>
    </xf>
    <xf numFmtId="49" fontId="70" fillId="0" borderId="242" xfId="171" quotePrefix="1" applyNumberFormat="1" applyFont="1" applyFill="1" applyBorder="1" applyAlignment="1">
      <alignment horizontal="center" vertical="center"/>
    </xf>
    <xf numFmtId="0" fontId="70" fillId="0" borderId="242" xfId="226" applyFont="1" applyFill="1" applyBorder="1" applyAlignment="1">
      <alignment horizontal="center" vertical="center"/>
    </xf>
    <xf numFmtId="1" fontId="70" fillId="0" borderId="242" xfId="226" applyNumberFormat="1" applyFont="1" applyFill="1" applyBorder="1" applyAlignment="1">
      <alignment horizontal="center" vertical="center"/>
    </xf>
    <xf numFmtId="15" fontId="70" fillId="0" borderId="242" xfId="226" applyNumberFormat="1" applyFont="1" applyFill="1" applyBorder="1" applyAlignment="1">
      <alignment horizontal="center" vertical="center"/>
    </xf>
    <xf numFmtId="169" fontId="70" fillId="0" borderId="242" xfId="0" applyNumberFormat="1" applyFont="1" applyFill="1" applyBorder="1" applyAlignment="1">
      <alignment horizontal="center" vertical="center"/>
    </xf>
    <xf numFmtId="15" fontId="70" fillId="0" borderId="242" xfId="0" applyNumberFormat="1" applyFont="1" applyFill="1" applyBorder="1" applyAlignment="1">
      <alignment horizontal="center" vertical="center"/>
    </xf>
    <xf numFmtId="170" fontId="70" fillId="0" borderId="242" xfId="0" applyNumberFormat="1" applyFont="1" applyBorder="1" applyAlignment="1">
      <alignment horizontal="left" vertical="center"/>
    </xf>
    <xf numFmtId="49" fontId="70" fillId="0" borderId="242" xfId="0" applyNumberFormat="1" applyFont="1" applyBorder="1" applyAlignment="1">
      <alignment horizontal="center" vertical="center"/>
    </xf>
    <xf numFmtId="170" fontId="70" fillId="0" borderId="243" xfId="0" applyNumberFormat="1" applyFont="1" applyBorder="1" applyAlignment="1">
      <alignment horizontal="center" vertical="center"/>
    </xf>
    <xf numFmtId="0" fontId="70" fillId="0" borderId="242" xfId="0" applyFont="1" applyFill="1" applyBorder="1" applyAlignment="1">
      <alignment horizontal="center" vertical="center"/>
    </xf>
    <xf numFmtId="0" fontId="70" fillId="0" borderId="15" xfId="0" applyFont="1" applyFill="1" applyBorder="1" applyAlignment="1">
      <alignment horizontal="center" vertical="center"/>
    </xf>
    <xf numFmtId="15" fontId="70" fillId="0" borderId="15" xfId="0" applyNumberFormat="1" applyFont="1" applyFill="1" applyBorder="1" applyAlignment="1">
      <alignment horizontal="center" vertical="center"/>
    </xf>
    <xf numFmtId="0" fontId="71" fillId="0" borderId="162" xfId="171" applyFont="1" applyFill="1" applyBorder="1" applyAlignment="1">
      <alignment horizontal="center" vertical="center"/>
    </xf>
    <xf numFmtId="0" fontId="71" fillId="0" borderId="184" xfId="6326" applyFont="1" applyFill="1" applyBorder="1" applyAlignment="1">
      <alignment horizontal="center" vertical="center"/>
    </xf>
    <xf numFmtId="0" fontId="70" fillId="41" borderId="0" xfId="0" applyFont="1" applyFill="1" applyAlignment="1">
      <alignment horizontal="center" vertical="center"/>
    </xf>
    <xf numFmtId="15" fontId="70" fillId="0" borderId="242" xfId="171" applyNumberFormat="1" applyFont="1" applyFill="1" applyBorder="1" applyAlignment="1">
      <alignment horizontal="center" vertical="center"/>
    </xf>
    <xf numFmtId="169" fontId="111" fillId="41" borderId="15" xfId="0" applyNumberFormat="1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top"/>
    </xf>
    <xf numFmtId="0" fontId="111" fillId="41" borderId="184" xfId="1" applyFont="1" applyFill="1" applyBorder="1" applyAlignment="1">
      <alignment horizontal="center" vertical="center"/>
    </xf>
    <xf numFmtId="0" fontId="111" fillId="41" borderId="15" xfId="2" applyFont="1" applyFill="1" applyBorder="1" applyAlignment="1">
      <alignment horizontal="center" vertical="center"/>
    </xf>
    <xf numFmtId="0" fontId="111" fillId="41" borderId="184" xfId="2" applyFont="1" applyFill="1" applyBorder="1" applyAlignment="1">
      <alignment horizontal="center" vertical="center"/>
    </xf>
    <xf numFmtId="49" fontId="70" fillId="0" borderId="223" xfId="171" quotePrefix="1" applyNumberFormat="1" applyFont="1" applyFill="1" applyBorder="1" applyAlignment="1">
      <alignment horizontal="center" vertical="center"/>
    </xf>
    <xf numFmtId="169" fontId="111" fillId="41" borderId="215" xfId="0" applyNumberFormat="1" applyFont="1" applyFill="1" applyBorder="1" applyAlignment="1">
      <alignment horizontal="center" vertical="center"/>
    </xf>
    <xf numFmtId="0" fontId="111" fillId="41" borderId="30" xfId="0" applyFont="1" applyFill="1" applyBorder="1" applyAlignment="1">
      <alignment horizontal="center" vertical="center"/>
    </xf>
    <xf numFmtId="169" fontId="111" fillId="41" borderId="30" xfId="0" applyNumberFormat="1" applyFont="1" applyFill="1" applyBorder="1" applyAlignment="1">
      <alignment horizontal="center" vertical="center"/>
    </xf>
    <xf numFmtId="1" fontId="111" fillId="41" borderId="30" xfId="0" applyNumberFormat="1" applyFont="1" applyFill="1" applyBorder="1" applyAlignment="1">
      <alignment horizontal="center" vertical="center"/>
    </xf>
    <xf numFmtId="15" fontId="111" fillId="41" borderId="30" xfId="0" applyNumberFormat="1" applyFont="1" applyFill="1" applyBorder="1" applyAlignment="1">
      <alignment horizontal="center" vertical="center"/>
    </xf>
    <xf numFmtId="169" fontId="111" fillId="41" borderId="136" xfId="0" applyNumberFormat="1" applyFont="1" applyFill="1" applyBorder="1" applyAlignment="1">
      <alignment horizontal="center" vertical="center"/>
    </xf>
    <xf numFmtId="170" fontId="111" fillId="41" borderId="130" xfId="0" applyNumberFormat="1" applyFont="1" applyFill="1" applyBorder="1" applyAlignment="1">
      <alignment horizontal="left" vertical="center"/>
    </xf>
    <xf numFmtId="49" fontId="111" fillId="41" borderId="130" xfId="0" applyNumberFormat="1" applyFont="1" applyFill="1" applyBorder="1" applyAlignment="1">
      <alignment horizontal="center" vertical="center"/>
    </xf>
    <xf numFmtId="170" fontId="111" fillId="41" borderId="139" xfId="0" applyNumberFormat="1" applyFont="1" applyFill="1" applyBorder="1" applyAlignment="1">
      <alignment horizontal="center" vertical="center"/>
    </xf>
    <xf numFmtId="0" fontId="111" fillId="41" borderId="202" xfId="0" applyFont="1" applyFill="1" applyBorder="1" applyAlignment="1">
      <alignment horizontal="center" vertical="center"/>
    </xf>
    <xf numFmtId="0" fontId="111" fillId="41" borderId="207" xfId="0" applyFont="1" applyFill="1" applyBorder="1" applyAlignment="1">
      <alignment horizontal="center" vertical="center"/>
    </xf>
    <xf numFmtId="0" fontId="111" fillId="41" borderId="208" xfId="0" applyFont="1" applyFill="1" applyBorder="1" applyAlignment="1">
      <alignment horizontal="center" vertical="center"/>
    </xf>
    <xf numFmtId="0" fontId="111" fillId="41" borderId="216" xfId="0" applyFont="1" applyFill="1" applyBorder="1" applyAlignment="1">
      <alignment horizontal="center" vertical="center"/>
    </xf>
    <xf numFmtId="170" fontId="111" fillId="41" borderId="130" xfId="0" applyNumberFormat="1" applyFont="1" applyFill="1" applyBorder="1" applyAlignment="1">
      <alignment horizontal="center" vertical="center"/>
    </xf>
    <xf numFmtId="49" fontId="70" fillId="0" borderId="162" xfId="171" quotePrefix="1" applyNumberFormat="1" applyFont="1" applyFill="1" applyBorder="1" applyAlignment="1">
      <alignment horizontal="center" vertical="center"/>
    </xf>
    <xf numFmtId="15" fontId="70" fillId="0" borderId="15" xfId="6064" applyNumberFormat="1" applyFont="1" applyFill="1" applyBorder="1" applyAlignment="1">
      <alignment horizontal="center" vertical="center"/>
    </xf>
    <xf numFmtId="15" fontId="71" fillId="13" borderId="215" xfId="6095" applyNumberFormat="1" applyFont="1" applyFill="1" applyBorder="1" applyAlignment="1">
      <alignment horizontal="center" vertical="center"/>
    </xf>
    <xf numFmtId="15" fontId="70" fillId="10" borderId="215" xfId="0" applyNumberFormat="1" applyFont="1" applyFill="1" applyBorder="1" applyAlignment="1">
      <alignment horizontal="center" vertical="center"/>
    </xf>
    <xf numFmtId="0" fontId="71" fillId="0" borderId="215" xfId="171" applyFont="1" applyFill="1" applyBorder="1" applyAlignment="1">
      <alignment horizontal="center" vertical="center"/>
    </xf>
    <xf numFmtId="0" fontId="71" fillId="0" borderId="80" xfId="0" applyFont="1" applyFill="1" applyBorder="1" applyAlignment="1">
      <alignment horizontal="left" vertical="center"/>
    </xf>
    <xf numFmtId="49" fontId="70" fillId="0" borderId="130" xfId="171" quotePrefix="1" applyNumberFormat="1" applyFont="1" applyFill="1" applyBorder="1" applyAlignment="1">
      <alignment horizontal="center" vertical="center"/>
    </xf>
    <xf numFmtId="49" fontId="70" fillId="13" borderId="80" xfId="0" quotePrefix="1" applyNumberFormat="1" applyFont="1" applyFill="1" applyBorder="1" applyAlignment="1">
      <alignment horizontal="center" vertical="center"/>
    </xf>
    <xf numFmtId="49" fontId="70" fillId="0" borderId="190" xfId="171" quotePrefix="1" applyNumberFormat="1" applyFont="1" applyFill="1" applyBorder="1" applyAlignment="1">
      <alignment horizontal="center" vertical="center"/>
    </xf>
    <xf numFmtId="49" fontId="70" fillId="0" borderId="80" xfId="0" applyNumberFormat="1" applyFont="1" applyBorder="1" applyAlignment="1">
      <alignment horizontal="center" vertical="center"/>
    </xf>
    <xf numFmtId="49" fontId="70" fillId="0" borderId="221" xfId="171" quotePrefix="1" applyNumberFormat="1" applyFont="1" applyFill="1" applyBorder="1" applyAlignment="1">
      <alignment horizontal="center" vertical="center"/>
    </xf>
    <xf numFmtId="49" fontId="70" fillId="0" borderId="80" xfId="7168" quotePrefix="1" applyNumberFormat="1" applyFont="1" applyFill="1" applyBorder="1" applyAlignment="1">
      <alignment horizontal="center" vertical="center"/>
    </xf>
    <xf numFmtId="49" fontId="70" fillId="0" borderId="80" xfId="221" quotePrefix="1" applyNumberFormat="1" applyFont="1" applyFill="1" applyBorder="1" applyAlignment="1">
      <alignment horizontal="center" vertical="center"/>
    </xf>
    <xf numFmtId="15" fontId="70" fillId="0" borderId="225" xfId="0" applyNumberFormat="1" applyFont="1" applyFill="1" applyBorder="1" applyAlignment="1">
      <alignment horizontal="center" vertical="center"/>
    </xf>
    <xf numFmtId="15" fontId="71" fillId="13" borderId="190" xfId="6095" applyNumberFormat="1" applyFont="1" applyFill="1" applyBorder="1" applyAlignment="1">
      <alignment horizontal="center" vertical="center"/>
    </xf>
    <xf numFmtId="15" fontId="70" fillId="0" borderId="222" xfId="0" applyNumberFormat="1" applyFont="1" applyFill="1" applyBorder="1" applyAlignment="1">
      <alignment horizontal="center" vertical="center"/>
    </xf>
    <xf numFmtId="15" fontId="70" fillId="10" borderId="191" xfId="0" applyNumberFormat="1" applyFont="1" applyFill="1" applyBorder="1" applyAlignment="1">
      <alignment horizontal="center" vertical="center"/>
    </xf>
    <xf numFmtId="15" fontId="70" fillId="10" borderId="214" xfId="0" applyNumberFormat="1" applyFont="1" applyFill="1" applyBorder="1" applyAlignment="1">
      <alignment horizontal="center" vertical="center"/>
    </xf>
    <xf numFmtId="0" fontId="70" fillId="0" borderId="29" xfId="0" applyFont="1" applyBorder="1" applyAlignment="1">
      <alignment horizontal="center" vertical="center"/>
    </xf>
    <xf numFmtId="15" fontId="71" fillId="13" borderId="118" xfId="6095" applyNumberFormat="1" applyFont="1" applyFill="1" applyBorder="1" applyAlignment="1">
      <alignment horizontal="center" vertical="center"/>
    </xf>
    <xf numFmtId="0" fontId="70" fillId="0" borderId="123" xfId="0" applyFont="1" applyBorder="1" applyAlignment="1">
      <alignment vertical="center"/>
    </xf>
    <xf numFmtId="49" fontId="71" fillId="0" borderId="80" xfId="0" quotePrefix="1" applyNumberFormat="1" applyFont="1" applyFill="1" applyBorder="1" applyAlignment="1">
      <alignment horizontal="center" vertical="center"/>
    </xf>
    <xf numFmtId="0" fontId="70" fillId="0" borderId="242" xfId="0" applyFont="1" applyBorder="1" applyAlignment="1">
      <alignment horizontal="left" vertical="center"/>
    </xf>
    <xf numFmtId="0" fontId="70" fillId="0" borderId="243" xfId="0" applyFont="1" applyBorder="1" applyAlignment="1">
      <alignment horizontal="center" vertical="center"/>
    </xf>
    <xf numFmtId="170" fontId="70" fillId="0" borderId="242" xfId="0" applyNumberFormat="1" applyFont="1" applyFill="1" applyBorder="1" applyAlignment="1">
      <alignment horizontal="center" vertical="center"/>
    </xf>
    <xf numFmtId="0" fontId="71" fillId="0" borderId="242" xfId="6064" applyFont="1" applyFill="1" applyBorder="1" applyAlignment="1">
      <alignment horizontal="left" vertical="center"/>
    </xf>
    <xf numFmtId="0" fontId="71" fillId="0" borderId="190" xfId="0" applyFont="1" applyFill="1" applyBorder="1" applyAlignment="1">
      <alignment horizontal="center" vertical="center"/>
    </xf>
    <xf numFmtId="0" fontId="71" fillId="0" borderId="242" xfId="0" applyFont="1" applyFill="1" applyBorder="1" applyAlignment="1">
      <alignment horizontal="center" vertical="center"/>
    </xf>
    <xf numFmtId="0" fontId="71" fillId="0" borderId="242" xfId="6064" applyFont="1" applyFill="1" applyBorder="1" applyAlignment="1">
      <alignment horizontal="center" vertical="center"/>
    </xf>
    <xf numFmtId="0" fontId="111" fillId="41" borderId="130" xfId="1" applyFont="1" applyFill="1" applyBorder="1" applyAlignment="1">
      <alignment horizontal="center" vertical="center"/>
    </xf>
    <xf numFmtId="0" fontId="111" fillId="41" borderId="130" xfId="2" applyFont="1" applyFill="1" applyBorder="1" applyAlignment="1">
      <alignment horizontal="center" vertical="center"/>
    </xf>
    <xf numFmtId="49" fontId="70" fillId="0" borderId="242" xfId="0" quotePrefix="1" applyNumberFormat="1" applyFont="1" applyFill="1" applyBorder="1" applyAlignment="1">
      <alignment horizontal="center" vertical="center"/>
    </xf>
    <xf numFmtId="49" fontId="70" fillId="0" borderId="29" xfId="171" quotePrefix="1" applyNumberFormat="1" applyFont="1" applyFill="1" applyBorder="1" applyAlignment="1">
      <alignment horizontal="center" vertical="center"/>
    </xf>
    <xf numFmtId="15" fontId="71" fillId="0" borderId="130" xfId="0" quotePrefix="1" applyNumberFormat="1" applyFont="1" applyFill="1" applyBorder="1" applyAlignment="1">
      <alignment horizontal="center" vertical="center"/>
    </xf>
    <xf numFmtId="170" fontId="70" fillId="10" borderId="240" xfId="0" applyNumberFormat="1" applyFont="1" applyFill="1" applyBorder="1" applyAlignment="1">
      <alignment horizontal="center" vertical="center"/>
    </xf>
    <xf numFmtId="0" fontId="70" fillId="6" borderId="225" xfId="0" applyFont="1" applyFill="1" applyBorder="1" applyAlignment="1">
      <alignment horizontal="center" vertical="center"/>
    </xf>
    <xf numFmtId="0" fontId="71" fillId="0" borderId="0" xfId="0" applyFont="1" applyFill="1" applyAlignment="1">
      <alignment vertical="center"/>
    </xf>
    <xf numFmtId="0" fontId="71" fillId="0" borderId="0" xfId="0" applyFont="1" applyFill="1" applyAlignment="1">
      <alignment horizontal="center" vertical="center"/>
    </xf>
    <xf numFmtId="0" fontId="71" fillId="0" borderId="0" xfId="0" applyFont="1" applyFill="1"/>
    <xf numFmtId="0" fontId="71" fillId="0" borderId="23" xfId="0" applyFont="1" applyFill="1" applyBorder="1" applyAlignment="1">
      <alignment horizontal="center" vertical="center"/>
    </xf>
    <xf numFmtId="49" fontId="111" fillId="41" borderId="184" xfId="0" quotePrefix="1" applyNumberFormat="1" applyFont="1" applyFill="1" applyBorder="1" applyAlignment="1">
      <alignment horizontal="center" vertical="center"/>
    </xf>
    <xf numFmtId="0" fontId="111" fillId="41" borderId="184" xfId="0" applyFont="1" applyFill="1" applyBorder="1" applyAlignment="1">
      <alignment vertical="center"/>
    </xf>
    <xf numFmtId="0" fontId="111" fillId="41" borderId="29" xfId="0" applyFont="1" applyFill="1" applyBorder="1" applyAlignment="1">
      <alignment horizontal="center" vertical="center"/>
    </xf>
    <xf numFmtId="0" fontId="111" fillId="41" borderId="22" xfId="0" applyFont="1" applyFill="1" applyBorder="1" applyAlignment="1">
      <alignment horizontal="center" vertical="center"/>
    </xf>
    <xf numFmtId="170" fontId="71" fillId="0" borderId="162" xfId="226" applyNumberFormat="1" applyFont="1" applyFill="1" applyBorder="1" applyAlignment="1">
      <alignment horizontal="center" vertical="center"/>
    </xf>
    <xf numFmtId="0" fontId="70" fillId="0" borderId="80" xfId="0" applyFont="1" applyFill="1" applyBorder="1" applyAlignment="1">
      <alignment horizontal="center" vertical="center"/>
    </xf>
    <xf numFmtId="0" fontId="70" fillId="0" borderId="165" xfId="0" applyFont="1" applyFill="1" applyBorder="1" applyAlignment="1">
      <alignment horizontal="center" vertical="center"/>
    </xf>
    <xf numFmtId="1" fontId="70" fillId="0" borderId="242" xfId="0" applyNumberFormat="1" applyFont="1" applyFill="1" applyBorder="1" applyAlignment="1">
      <alignment horizontal="center" vertical="center"/>
    </xf>
    <xf numFmtId="170" fontId="111" fillId="0" borderId="136" xfId="0" applyNumberFormat="1" applyFont="1" applyFill="1" applyBorder="1" applyAlignment="1">
      <alignment horizontal="center" vertical="center"/>
    </xf>
    <xf numFmtId="0" fontId="111" fillId="0" borderId="15" xfId="0" applyFont="1" applyFill="1" applyBorder="1" applyAlignment="1">
      <alignment horizontal="center" vertical="center"/>
    </xf>
    <xf numFmtId="0" fontId="111" fillId="0" borderId="136" xfId="0" applyFont="1" applyFill="1" applyBorder="1" applyAlignment="1">
      <alignment horizontal="center" vertical="center"/>
    </xf>
    <xf numFmtId="15" fontId="111" fillId="0" borderId="136" xfId="0" applyNumberFormat="1" applyFont="1" applyFill="1" applyBorder="1" applyAlignment="1">
      <alignment horizontal="center" vertical="center"/>
    </xf>
    <xf numFmtId="169" fontId="111" fillId="0" borderId="136" xfId="0" applyNumberFormat="1" applyFont="1" applyFill="1" applyBorder="1" applyAlignment="1">
      <alignment horizontal="center" vertical="center"/>
    </xf>
    <xf numFmtId="15" fontId="111" fillId="0" borderId="30" xfId="0" applyNumberFormat="1" applyFont="1" applyFill="1" applyBorder="1" applyAlignment="1">
      <alignment horizontal="center" vertical="center"/>
    </xf>
    <xf numFmtId="0" fontId="111" fillId="0" borderId="0" xfId="0" applyFont="1" applyFill="1" applyAlignment="1">
      <alignment horizontal="center" vertical="center"/>
    </xf>
    <xf numFmtId="49" fontId="71" fillId="0" borderId="80" xfId="0" applyNumberFormat="1" applyFont="1" applyFill="1" applyBorder="1" applyAlignment="1">
      <alignment horizontal="center" vertical="center"/>
    </xf>
    <xf numFmtId="170" fontId="70" fillId="10" borderId="242" xfId="0" applyNumberFormat="1" applyFont="1" applyFill="1" applyBorder="1" applyAlignment="1">
      <alignment horizontal="center" vertical="center"/>
    </xf>
    <xf numFmtId="169" fontId="71" fillId="0" borderId="29" xfId="0" applyNumberFormat="1" applyFont="1" applyFill="1" applyBorder="1" applyAlignment="1">
      <alignment horizontal="center" vertical="center"/>
    </xf>
    <xf numFmtId="49" fontId="71" fillId="0" borderId="15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1" fontId="71" fillId="0" borderId="130" xfId="1" applyNumberFormat="1" applyFont="1" applyFill="1" applyBorder="1" applyAlignment="1">
      <alignment horizontal="center" vertical="center"/>
    </xf>
    <xf numFmtId="1" fontId="71" fillId="0" borderId="242" xfId="2" applyNumberFormat="1" applyFont="1" applyFill="1" applyBorder="1" applyAlignment="1">
      <alignment horizontal="center" vertical="center"/>
    </xf>
    <xf numFmtId="0" fontId="70" fillId="0" borderId="242" xfId="171" applyFont="1" applyFill="1" applyBorder="1" applyAlignment="1">
      <alignment horizontal="center" vertical="center"/>
    </xf>
    <xf numFmtId="0" fontId="71" fillId="0" borderId="15" xfId="2022" applyFont="1" applyFill="1" applyBorder="1" applyAlignment="1">
      <alignment horizontal="center" vertical="center"/>
    </xf>
    <xf numFmtId="0" fontId="71" fillId="0" borderId="242" xfId="2022" applyFont="1" applyFill="1" applyBorder="1" applyAlignment="1">
      <alignment horizontal="center" vertical="center"/>
    </xf>
    <xf numFmtId="0" fontId="113" fillId="0" borderId="15" xfId="2022" applyFont="1" applyFill="1" applyBorder="1" applyAlignment="1">
      <alignment horizontal="center" vertical="center"/>
    </xf>
    <xf numFmtId="0" fontId="71" fillId="0" borderId="242" xfId="171" applyFont="1" applyFill="1" applyBorder="1" applyAlignment="1">
      <alignment horizontal="center" vertical="center"/>
    </xf>
    <xf numFmtId="0" fontId="112" fillId="0" borderId="242" xfId="0" applyFont="1" applyFill="1" applyBorder="1" applyAlignment="1">
      <alignment horizontal="center" vertical="center"/>
    </xf>
    <xf numFmtId="0" fontId="111" fillId="41" borderId="0" xfId="0" applyFont="1" applyFill="1"/>
    <xf numFmtId="0" fontId="111" fillId="41" borderId="184" xfId="0" applyFont="1" applyFill="1" applyBorder="1" applyAlignment="1">
      <alignment horizontal="center" vertical="center"/>
    </xf>
    <xf numFmtId="14" fontId="111" fillId="41" borderId="0" xfId="0" applyNumberFormat="1" applyFont="1" applyFill="1" applyAlignment="1">
      <alignment horizontal="center" vertical="center"/>
    </xf>
    <xf numFmtId="0" fontId="70" fillId="6" borderId="242" xfId="0" applyFont="1" applyFill="1" applyBorder="1" applyAlignment="1">
      <alignment horizontal="center" vertical="center"/>
    </xf>
    <xf numFmtId="0" fontId="71" fillId="0" borderId="214" xfId="0" applyFont="1" applyFill="1" applyBorder="1" applyAlignment="1">
      <alignment horizontal="left" vertical="center"/>
    </xf>
    <xf numFmtId="0" fontId="0" fillId="0" borderId="3" xfId="0" applyFill="1" applyBorder="1"/>
    <xf numFmtId="0" fontId="71" fillId="0" borderId="207" xfId="0" applyFont="1" applyFill="1" applyBorder="1" applyAlignment="1">
      <alignment horizontal="left" vertical="center"/>
    </xf>
    <xf numFmtId="0" fontId="71" fillId="0" borderId="207" xfId="0" applyFont="1" applyFill="1" applyBorder="1" applyAlignment="1">
      <alignment horizontal="center" vertical="center"/>
    </xf>
    <xf numFmtId="0" fontId="70" fillId="0" borderId="207" xfId="226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11" fillId="41" borderId="15" xfId="0" applyFont="1" applyFill="1" applyBorder="1" applyAlignment="1">
      <alignment horizontal="left" vertical="center"/>
    </xf>
    <xf numFmtId="0" fontId="71" fillId="41" borderId="130" xfId="0" applyFont="1" applyFill="1" applyBorder="1" applyAlignment="1">
      <alignment horizontal="center" vertical="center"/>
    </xf>
    <xf numFmtId="0" fontId="0" fillId="0" borderId="3" xfId="0" applyBorder="1" applyAlignment="1"/>
    <xf numFmtId="0" fontId="0" fillId="0" borderId="7" xfId="0" applyBorder="1" applyAlignment="1">
      <alignment vertical="center"/>
    </xf>
    <xf numFmtId="0" fontId="43" fillId="0" borderId="7" xfId="0" applyFont="1" applyFill="1" applyBorder="1" applyAlignment="1">
      <alignment vertical="center"/>
    </xf>
    <xf numFmtId="0" fontId="0" fillId="0" borderId="7" xfId="0" applyFill="1" applyBorder="1"/>
    <xf numFmtId="0" fontId="0" fillId="0" borderId="7" xfId="0" applyFill="1" applyBorder="1" applyAlignment="1">
      <alignment vertical="center"/>
    </xf>
    <xf numFmtId="0" fontId="49" fillId="0" borderId="9" xfId="0" applyFont="1" applyBorder="1" applyAlignment="1"/>
    <xf numFmtId="0" fontId="49" fillId="0" borderId="7" xfId="0" applyFont="1" applyBorder="1" applyAlignment="1"/>
    <xf numFmtId="0" fontId="0" fillId="0" borderId="0" xfId="0" applyFill="1" applyBorder="1" applyAlignment="1">
      <alignment vertical="center"/>
    </xf>
    <xf numFmtId="0" fontId="70" fillId="0" borderId="245" xfId="0" applyFont="1" applyFill="1" applyBorder="1" applyAlignment="1">
      <alignment horizontal="center" vertical="center"/>
    </xf>
    <xf numFmtId="0" fontId="70" fillId="0" borderId="245" xfId="0" applyFont="1" applyBorder="1" applyAlignment="1">
      <alignment horizontal="center" vertical="center"/>
    </xf>
    <xf numFmtId="0" fontId="70" fillId="0" borderId="245" xfId="0" applyFont="1" applyBorder="1" applyAlignment="1">
      <alignment vertical="center"/>
    </xf>
    <xf numFmtId="0" fontId="70" fillId="6" borderId="245" xfId="0" applyFont="1" applyFill="1" applyBorder="1" applyAlignment="1">
      <alignment horizontal="center" vertical="center"/>
    </xf>
    <xf numFmtId="0" fontId="0" fillId="0" borderId="7" xfId="0" applyFill="1" applyBorder="1" applyAlignment="1"/>
    <xf numFmtId="0" fontId="111" fillId="41" borderId="130" xfId="0" applyFont="1" applyFill="1" applyBorder="1" applyAlignment="1">
      <alignment vertical="center"/>
    </xf>
    <xf numFmtId="169" fontId="111" fillId="41" borderId="29" xfId="0" applyNumberFormat="1" applyFont="1" applyFill="1" applyBorder="1" applyAlignment="1">
      <alignment horizontal="center" vertical="center"/>
    </xf>
    <xf numFmtId="49" fontId="111" fillId="41" borderId="15" xfId="0" applyNumberFormat="1" applyFont="1" applyFill="1" applyBorder="1" applyAlignment="1">
      <alignment horizontal="center" vertical="center"/>
    </xf>
    <xf numFmtId="0" fontId="111" fillId="41" borderId="8" xfId="0" applyFont="1" applyFill="1" applyBorder="1" applyAlignment="1">
      <alignment horizontal="center" vertical="center"/>
    </xf>
    <xf numFmtId="0" fontId="111" fillId="41" borderId="10" xfId="0" applyFont="1" applyFill="1" applyBorder="1" applyAlignment="1">
      <alignment horizontal="center" vertical="center"/>
    </xf>
    <xf numFmtId="169" fontId="111" fillId="41" borderId="130" xfId="0" applyNumberFormat="1" applyFont="1" applyFill="1" applyBorder="1" applyAlignment="1">
      <alignment horizontal="center" vertical="center"/>
    </xf>
    <xf numFmtId="15" fontId="111" fillId="41" borderId="29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/>
    <xf numFmtId="0" fontId="43" fillId="0" borderId="0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left" vertical="center" wrapText="1"/>
    </xf>
    <xf numFmtId="0" fontId="70" fillId="0" borderId="242" xfId="0" applyFont="1" applyBorder="1" applyAlignment="1">
      <alignment vertical="center"/>
    </xf>
    <xf numFmtId="169" fontId="71" fillId="0" borderId="98" xfId="0" applyNumberFormat="1" applyFont="1" applyFill="1" applyBorder="1" applyAlignment="1">
      <alignment horizontal="center" vertical="center"/>
    </xf>
    <xf numFmtId="15" fontId="71" fillId="0" borderId="29" xfId="0" applyNumberFormat="1" applyFont="1" applyFill="1" applyBorder="1" applyAlignment="1">
      <alignment horizontal="center" vertical="center"/>
    </xf>
    <xf numFmtId="170" fontId="71" fillId="0" borderId="15" xfId="0" applyNumberFormat="1" applyFont="1" applyFill="1" applyBorder="1" applyAlignment="1">
      <alignment horizontal="center" vertical="center"/>
    </xf>
    <xf numFmtId="49" fontId="71" fillId="0" borderId="80" xfId="171" quotePrefix="1" applyNumberFormat="1" applyFont="1" applyFill="1" applyBorder="1" applyAlignment="1">
      <alignment horizontal="center" vertical="center"/>
    </xf>
    <xf numFmtId="0" fontId="71" fillId="0" borderId="29" xfId="0" applyFont="1" applyFill="1" applyBorder="1" applyAlignment="1">
      <alignment horizontal="center" vertical="center"/>
    </xf>
    <xf numFmtId="0" fontId="71" fillId="0" borderId="30" xfId="226" applyFont="1" applyFill="1" applyBorder="1" applyAlignment="1">
      <alignment horizontal="center" vertical="center"/>
    </xf>
    <xf numFmtId="1" fontId="71" fillId="0" borderId="30" xfId="226" applyNumberFormat="1" applyFont="1" applyFill="1" applyBorder="1" applyAlignment="1">
      <alignment horizontal="center" vertical="center"/>
    </xf>
    <xf numFmtId="15" fontId="71" fillId="0" borderId="30" xfId="226" applyNumberFormat="1" applyFont="1" applyFill="1" applyBorder="1" applyAlignment="1">
      <alignment horizontal="center" vertical="center"/>
    </xf>
    <xf numFmtId="1" fontId="71" fillId="0" borderId="29" xfId="0" applyNumberFormat="1" applyFont="1" applyFill="1" applyBorder="1" applyAlignment="1">
      <alignment horizontal="center" vertical="center"/>
    </xf>
    <xf numFmtId="49" fontId="71" fillId="0" borderId="29" xfId="0" applyNumberFormat="1" applyFont="1" applyFill="1" applyBorder="1" applyAlignment="1">
      <alignment horizontal="center" vertical="center"/>
    </xf>
    <xf numFmtId="49" fontId="71" fillId="0" borderId="130" xfId="0" applyNumberFormat="1" applyFont="1" applyFill="1" applyBorder="1" applyAlignment="1">
      <alignment horizontal="center" vertical="center"/>
    </xf>
    <xf numFmtId="0" fontId="71" fillId="0" borderId="130" xfId="226" applyFont="1" applyFill="1" applyBorder="1" applyAlignment="1">
      <alignment horizontal="center" vertical="center"/>
    </xf>
    <xf numFmtId="1" fontId="71" fillId="0" borderId="130" xfId="226" applyNumberFormat="1" applyFont="1" applyFill="1" applyBorder="1" applyAlignment="1">
      <alignment horizontal="center" vertical="center"/>
    </xf>
    <xf numFmtId="15" fontId="71" fillId="0" borderId="130" xfId="226" applyNumberFormat="1" applyFont="1" applyFill="1" applyBorder="1" applyAlignment="1">
      <alignment horizontal="center" vertical="center"/>
    </xf>
    <xf numFmtId="15" fontId="71" fillId="0" borderId="4" xfId="0" applyNumberFormat="1" applyFont="1" applyFill="1" applyBorder="1" applyAlignment="1">
      <alignment horizontal="center" vertical="center"/>
    </xf>
    <xf numFmtId="15" fontId="71" fillId="0" borderId="14" xfId="0" applyNumberFormat="1" applyFont="1" applyFill="1" applyBorder="1" applyAlignment="1">
      <alignment horizontal="center" vertical="center"/>
    </xf>
    <xf numFmtId="169" fontId="71" fillId="0" borderId="14" xfId="0" applyNumberFormat="1" applyFont="1" applyFill="1" applyBorder="1" applyAlignment="1">
      <alignment horizontal="center" vertical="center"/>
    </xf>
    <xf numFmtId="49" fontId="71" fillId="0" borderId="130" xfId="171" quotePrefix="1" applyNumberFormat="1" applyFont="1" applyFill="1" applyBorder="1" applyAlignment="1">
      <alignment horizontal="center" vertical="center"/>
    </xf>
    <xf numFmtId="0" fontId="71" fillId="0" borderId="15" xfId="7134" applyFont="1" applyFill="1" applyBorder="1" applyAlignment="1" applyProtection="1">
      <alignment horizontal="center" vertical="center"/>
    </xf>
    <xf numFmtId="49" fontId="71" fillId="0" borderId="130" xfId="7136" quotePrefix="1" applyNumberFormat="1" applyFont="1" applyFill="1" applyBorder="1" applyAlignment="1">
      <alignment horizontal="center" vertical="center"/>
    </xf>
    <xf numFmtId="169" fontId="71" fillId="0" borderId="130" xfId="7136" applyNumberFormat="1" applyFont="1" applyFill="1" applyBorder="1" applyAlignment="1">
      <alignment horizontal="center" vertical="center"/>
    </xf>
    <xf numFmtId="0" fontId="71" fillId="0" borderId="130" xfId="7136" applyFont="1" applyFill="1" applyBorder="1" applyAlignment="1">
      <alignment horizontal="center" vertical="center"/>
    </xf>
    <xf numFmtId="1" fontId="71" fillId="0" borderId="130" xfId="7136" applyNumberFormat="1" applyFont="1" applyFill="1" applyBorder="1" applyAlignment="1">
      <alignment horizontal="center" vertical="center"/>
    </xf>
    <xf numFmtId="194" fontId="71" fillId="0" borderId="130" xfId="7136" applyNumberFormat="1" applyFont="1" applyFill="1" applyBorder="1" applyAlignment="1">
      <alignment horizontal="center" vertical="center"/>
    </xf>
    <xf numFmtId="15" fontId="71" fillId="0" borderId="130" xfId="6064" applyNumberFormat="1" applyFont="1" applyFill="1" applyBorder="1" applyAlignment="1">
      <alignment horizontal="center" vertical="center"/>
    </xf>
    <xf numFmtId="1" fontId="71" fillId="0" borderId="136" xfId="0" quotePrefix="1" applyNumberFormat="1" applyFont="1" applyFill="1" applyBorder="1" applyAlignment="1">
      <alignment horizontal="center" vertical="center"/>
    </xf>
    <xf numFmtId="169" fontId="71" fillId="0" borderId="136" xfId="0" applyNumberFormat="1" applyFont="1" applyFill="1" applyBorder="1" applyAlignment="1">
      <alignment horizontal="center" vertical="center"/>
    </xf>
    <xf numFmtId="170" fontId="71" fillId="0" borderId="136" xfId="0" quotePrefix="1" applyNumberFormat="1" applyFont="1" applyFill="1" applyBorder="1" applyAlignment="1">
      <alignment horizontal="center" vertical="center"/>
    </xf>
    <xf numFmtId="0" fontId="71" fillId="0" borderId="136" xfId="226" applyFont="1" applyFill="1" applyBorder="1" applyAlignment="1">
      <alignment horizontal="center" vertical="center"/>
    </xf>
    <xf numFmtId="1" fontId="71" fillId="0" borderId="136" xfId="226" applyNumberFormat="1" applyFont="1" applyFill="1" applyBorder="1" applyAlignment="1">
      <alignment horizontal="center" vertical="center"/>
    </xf>
    <xf numFmtId="15" fontId="71" fillId="0" borderId="136" xfId="226" applyNumberFormat="1" applyFont="1" applyFill="1" applyBorder="1" applyAlignment="1">
      <alignment horizontal="center" vertical="center"/>
    </xf>
    <xf numFmtId="15" fontId="71" fillId="0" borderId="136" xfId="6064" applyNumberFormat="1" applyFont="1" applyFill="1" applyBorder="1" applyAlignment="1">
      <alignment horizontal="center" vertical="center"/>
    </xf>
    <xf numFmtId="49" fontId="71" fillId="0" borderId="136" xfId="0" applyNumberFormat="1" applyFont="1" applyFill="1" applyBorder="1" applyAlignment="1">
      <alignment horizontal="center" vertical="center"/>
    </xf>
    <xf numFmtId="15" fontId="71" fillId="0" borderId="136" xfId="0" quotePrefix="1" applyNumberFormat="1" applyFont="1" applyFill="1" applyBorder="1" applyAlignment="1">
      <alignment horizontal="center" vertical="center"/>
    </xf>
    <xf numFmtId="14" fontId="71" fillId="0" borderId="136" xfId="0" applyNumberFormat="1" applyFont="1" applyFill="1" applyBorder="1" applyAlignment="1">
      <alignment horizontal="center" vertical="center"/>
    </xf>
    <xf numFmtId="49" fontId="71" fillId="0" borderId="136" xfId="171" quotePrefix="1" applyNumberFormat="1" applyFont="1" applyFill="1" applyBorder="1" applyAlignment="1">
      <alignment horizontal="center" vertical="center"/>
    </xf>
    <xf numFmtId="49" fontId="71" fillId="0" borderId="80" xfId="226" quotePrefix="1" applyNumberFormat="1" applyFont="1" applyFill="1" applyBorder="1" applyAlignment="1">
      <alignment horizontal="center" vertical="center"/>
    </xf>
    <xf numFmtId="1" fontId="71" fillId="0" borderId="98" xfId="226" applyNumberFormat="1" applyFont="1" applyFill="1" applyBorder="1" applyAlignment="1">
      <alignment horizontal="center" vertical="center"/>
    </xf>
    <xf numFmtId="49" fontId="71" fillId="0" borderId="136" xfId="226" quotePrefix="1" applyNumberFormat="1" applyFont="1" applyFill="1" applyBorder="1" applyAlignment="1">
      <alignment horizontal="center" vertical="center"/>
    </xf>
    <xf numFmtId="170" fontId="71" fillId="0" borderId="136" xfId="226" quotePrefix="1" applyNumberFormat="1" applyFont="1" applyFill="1" applyBorder="1" applyAlignment="1">
      <alignment horizontal="center" vertical="center"/>
    </xf>
    <xf numFmtId="192" fontId="71" fillId="0" borderId="130" xfId="0" applyNumberFormat="1" applyFont="1" applyFill="1" applyBorder="1" applyAlignment="1">
      <alignment horizontal="center" vertical="center"/>
    </xf>
    <xf numFmtId="192" fontId="71" fillId="0" borderId="136" xfId="0" applyNumberFormat="1" applyFont="1" applyFill="1" applyBorder="1" applyAlignment="1">
      <alignment horizontal="center" vertical="center"/>
    </xf>
    <xf numFmtId="195" fontId="71" fillId="0" borderId="162" xfId="0" quotePrefix="1" applyNumberFormat="1" applyFont="1" applyFill="1" applyBorder="1" applyAlignment="1">
      <alignment horizontal="center" vertical="center"/>
    </xf>
    <xf numFmtId="170" fontId="71" fillId="0" borderId="162" xfId="0" applyNumberFormat="1" applyFont="1" applyFill="1" applyBorder="1" applyAlignment="1">
      <alignment horizontal="center" vertical="center"/>
    </xf>
    <xf numFmtId="0" fontId="71" fillId="0" borderId="162" xfId="226" applyFont="1" applyFill="1" applyBorder="1" applyAlignment="1">
      <alignment horizontal="center" vertical="center"/>
    </xf>
    <xf numFmtId="1" fontId="71" fillId="0" borderId="162" xfId="226" applyNumberFormat="1" applyFont="1" applyFill="1" applyBorder="1" applyAlignment="1">
      <alignment horizontal="center" vertical="center"/>
    </xf>
    <xf numFmtId="15" fontId="71" fillId="0" borderId="162" xfId="226" applyNumberFormat="1" applyFont="1" applyFill="1" applyBorder="1" applyAlignment="1">
      <alignment horizontal="center" vertical="center"/>
    </xf>
    <xf numFmtId="0" fontId="71" fillId="0" borderId="15" xfId="6326" applyFont="1" applyFill="1" applyBorder="1" applyAlignment="1">
      <alignment horizontal="center" vertical="center"/>
    </xf>
    <xf numFmtId="49" fontId="71" fillId="0" borderId="80" xfId="6326" quotePrefix="1" applyNumberFormat="1" applyFont="1" applyFill="1" applyBorder="1" applyAlignment="1">
      <alignment horizontal="center" vertical="center"/>
    </xf>
    <xf numFmtId="15" fontId="71" fillId="0" borderId="162" xfId="6095" applyNumberFormat="1" applyFont="1" applyFill="1" applyBorder="1" applyAlignment="1">
      <alignment horizontal="center" vertical="center"/>
    </xf>
    <xf numFmtId="1" fontId="71" fillId="0" borderId="30" xfId="6326" quotePrefix="1" applyNumberFormat="1" applyFont="1" applyFill="1" applyBorder="1" applyAlignment="1">
      <alignment horizontal="center" vertical="center"/>
    </xf>
    <xf numFmtId="15" fontId="71" fillId="0" borderId="162" xfId="6064" applyNumberFormat="1" applyFont="1" applyFill="1" applyBorder="1" applyAlignment="1">
      <alignment horizontal="center" vertical="center"/>
    </xf>
    <xf numFmtId="15" fontId="71" fillId="0" borderId="162" xfId="178" applyNumberFormat="1" applyFont="1" applyFill="1" applyBorder="1" applyAlignment="1">
      <alignment horizontal="center" vertical="center"/>
    </xf>
    <xf numFmtId="49" fontId="71" fillId="0" borderId="162" xfId="178" quotePrefix="1" applyNumberFormat="1" applyFont="1" applyFill="1" applyBorder="1" applyAlignment="1">
      <alignment horizontal="center" vertical="center"/>
    </xf>
    <xf numFmtId="169" fontId="71" fillId="0" borderId="162" xfId="178" applyNumberFormat="1" applyFont="1" applyFill="1" applyBorder="1" applyAlignment="1">
      <alignment horizontal="center" vertical="center"/>
    </xf>
    <xf numFmtId="49" fontId="71" fillId="0" borderId="136" xfId="178" quotePrefix="1" applyNumberFormat="1" applyFont="1" applyFill="1" applyBorder="1" applyAlignment="1">
      <alignment horizontal="center" vertical="center"/>
    </xf>
    <xf numFmtId="170" fontId="71" fillId="0" borderId="162" xfId="178" applyNumberFormat="1" applyFont="1" applyFill="1" applyBorder="1" applyAlignment="1">
      <alignment horizontal="center" vertical="center"/>
    </xf>
    <xf numFmtId="1" fontId="71" fillId="0" borderId="162" xfId="178" quotePrefix="1" applyNumberFormat="1" applyFont="1" applyFill="1" applyBorder="1" applyAlignment="1">
      <alignment horizontal="center" vertical="center"/>
    </xf>
    <xf numFmtId="15" fontId="71" fillId="0" borderId="162" xfId="178" quotePrefix="1" applyNumberFormat="1" applyFont="1" applyFill="1" applyBorder="1" applyAlignment="1">
      <alignment horizontal="center" vertical="center"/>
    </xf>
    <xf numFmtId="49" fontId="71" fillId="0" borderId="162" xfId="171" quotePrefix="1" applyNumberFormat="1" applyFont="1" applyFill="1" applyBorder="1" applyAlignment="1">
      <alignment horizontal="center" vertical="center"/>
    </xf>
    <xf numFmtId="170" fontId="71" fillId="0" borderId="30" xfId="178" applyNumberFormat="1" applyFont="1" applyFill="1" applyBorder="1" applyAlignment="1">
      <alignment horizontal="center" vertical="center"/>
    </xf>
    <xf numFmtId="1" fontId="71" fillId="0" borderId="30" xfId="178" quotePrefix="1" applyNumberFormat="1" applyFont="1" applyFill="1" applyBorder="1" applyAlignment="1">
      <alignment horizontal="center" vertical="center"/>
    </xf>
    <xf numFmtId="15" fontId="71" fillId="0" borderId="30" xfId="178" quotePrefix="1" applyNumberFormat="1" applyFont="1" applyFill="1" applyBorder="1" applyAlignment="1">
      <alignment horizontal="center" vertical="center"/>
    </xf>
    <xf numFmtId="49" fontId="71" fillId="0" borderId="184" xfId="6326" quotePrefix="1" applyNumberFormat="1" applyFont="1" applyFill="1" applyBorder="1" applyAlignment="1">
      <alignment horizontal="center" vertical="center"/>
    </xf>
    <xf numFmtId="15" fontId="71" fillId="0" borderId="184" xfId="6095" applyNumberFormat="1" applyFont="1" applyFill="1" applyBorder="1" applyAlignment="1">
      <alignment horizontal="center" vertical="center"/>
    </xf>
    <xf numFmtId="170" fontId="71" fillId="0" borderId="184" xfId="0" applyNumberFormat="1" applyFont="1" applyFill="1" applyBorder="1" applyAlignment="1">
      <alignment horizontal="center" vertical="center"/>
    </xf>
    <xf numFmtId="1" fontId="71" fillId="0" borderId="184" xfId="6326" quotePrefix="1" applyNumberFormat="1" applyFont="1" applyFill="1" applyBorder="1" applyAlignment="1">
      <alignment horizontal="center" vertical="center"/>
    </xf>
    <xf numFmtId="15" fontId="71" fillId="0" borderId="184" xfId="171" applyNumberFormat="1" applyFont="1" applyFill="1" applyBorder="1" applyAlignment="1">
      <alignment horizontal="center" vertical="center"/>
    </xf>
    <xf numFmtId="49" fontId="71" fillId="0" borderId="184" xfId="0" quotePrefix="1" applyNumberFormat="1" applyFont="1" applyFill="1" applyBorder="1" applyAlignment="1">
      <alignment horizontal="center" vertical="center"/>
    </xf>
    <xf numFmtId="170" fontId="71" fillId="0" borderId="184" xfId="0" quotePrefix="1" applyNumberFormat="1" applyFont="1" applyFill="1" applyBorder="1" applyAlignment="1">
      <alignment horizontal="center" vertical="center"/>
    </xf>
    <xf numFmtId="0" fontId="71" fillId="0" borderId="184" xfId="221" applyFont="1" applyFill="1" applyBorder="1" applyAlignment="1">
      <alignment vertical="center"/>
    </xf>
    <xf numFmtId="49" fontId="71" fillId="0" borderId="184" xfId="221" quotePrefix="1" applyNumberFormat="1" applyFont="1" applyFill="1" applyBorder="1" applyAlignment="1">
      <alignment horizontal="center" vertical="center"/>
    </xf>
    <xf numFmtId="169" fontId="71" fillId="0" borderId="184" xfId="221" applyNumberFormat="1" applyFont="1" applyFill="1" applyBorder="1" applyAlignment="1">
      <alignment horizontal="center" vertical="center"/>
    </xf>
    <xf numFmtId="0" fontId="71" fillId="0" borderId="215" xfId="226" applyFont="1" applyFill="1" applyBorder="1" applyAlignment="1">
      <alignment horizontal="center" vertical="center"/>
    </xf>
    <xf numFmtId="1" fontId="71" fillId="0" borderId="215" xfId="226" applyNumberFormat="1" applyFont="1" applyFill="1" applyBorder="1" applyAlignment="1">
      <alignment horizontal="center" vertical="center"/>
    </xf>
    <xf numFmtId="15" fontId="71" fillId="0" borderId="215" xfId="226" applyNumberFormat="1" applyFont="1" applyFill="1" applyBorder="1" applyAlignment="1">
      <alignment horizontal="center" vertical="center"/>
    </xf>
    <xf numFmtId="49" fontId="71" fillId="0" borderId="215" xfId="171" quotePrefix="1" applyNumberFormat="1" applyFont="1" applyFill="1" applyBorder="1" applyAlignment="1">
      <alignment horizontal="center" vertical="center"/>
    </xf>
    <xf numFmtId="49" fontId="71" fillId="0" borderId="215" xfId="6091" quotePrefix="1" applyNumberFormat="1" applyFont="1" applyFill="1" applyBorder="1" applyAlignment="1">
      <alignment horizontal="center" vertical="center"/>
    </xf>
    <xf numFmtId="195" fontId="71" fillId="0" borderId="215" xfId="0" quotePrefix="1" applyNumberFormat="1" applyFont="1" applyFill="1" applyBorder="1" applyAlignment="1">
      <alignment horizontal="center" vertical="center"/>
    </xf>
    <xf numFmtId="15" fontId="71" fillId="0" borderId="215" xfId="0" quotePrefix="1" applyNumberFormat="1" applyFont="1" applyFill="1" applyBorder="1" applyAlignment="1">
      <alignment horizontal="center" vertical="center"/>
    </xf>
    <xf numFmtId="14" fontId="71" fillId="0" borderId="215" xfId="0" applyNumberFormat="1" applyFont="1" applyFill="1" applyBorder="1" applyAlignment="1">
      <alignment horizontal="center" vertical="center"/>
    </xf>
    <xf numFmtId="170" fontId="71" fillId="0" borderId="215" xfId="0" quotePrefix="1" applyNumberFormat="1" applyFont="1" applyFill="1" applyBorder="1" applyAlignment="1">
      <alignment horizontal="center" vertical="center"/>
    </xf>
    <xf numFmtId="0" fontId="71" fillId="0" borderId="217" xfId="171" applyFont="1" applyFill="1" applyBorder="1" applyAlignment="1">
      <alignment vertical="center"/>
    </xf>
    <xf numFmtId="49" fontId="71" fillId="0" borderId="218" xfId="171" quotePrefix="1" applyNumberFormat="1" applyFont="1" applyFill="1" applyBorder="1" applyAlignment="1">
      <alignment horizontal="center" vertical="center"/>
    </xf>
    <xf numFmtId="15" fontId="71" fillId="0" borderId="218" xfId="171" applyNumberFormat="1" applyFont="1" applyFill="1" applyBorder="1" applyAlignment="1">
      <alignment horizontal="center" vertical="center"/>
    </xf>
    <xf numFmtId="15" fontId="71" fillId="0" borderId="218" xfId="0" applyNumberFormat="1" applyFont="1" applyFill="1" applyBorder="1" applyAlignment="1">
      <alignment horizontal="center" vertical="center"/>
    </xf>
    <xf numFmtId="0" fontId="71" fillId="0" borderId="217" xfId="0" applyFont="1" applyFill="1" applyBorder="1" applyAlignment="1">
      <alignment horizontal="center" vertical="center"/>
    </xf>
    <xf numFmtId="49" fontId="72" fillId="0" borderId="21" xfId="0" applyNumberFormat="1" applyFont="1" applyFill="1" applyBorder="1" applyAlignment="1">
      <alignment horizontal="center" vertical="center"/>
    </xf>
    <xf numFmtId="15" fontId="72" fillId="0" borderId="21" xfId="0" applyNumberFormat="1" applyFont="1" applyFill="1" applyBorder="1" applyAlignment="1">
      <alignment horizontal="center" vertical="center"/>
    </xf>
    <xf numFmtId="1" fontId="72" fillId="0" borderId="21" xfId="0" applyNumberFormat="1" applyFont="1" applyFill="1" applyBorder="1" applyAlignment="1">
      <alignment horizontal="center" vertical="center"/>
    </xf>
    <xf numFmtId="0" fontId="72" fillId="0" borderId="21" xfId="0" applyFont="1" applyFill="1" applyBorder="1" applyAlignment="1">
      <alignment horizontal="center" vertical="center"/>
    </xf>
    <xf numFmtId="15" fontId="72" fillId="0" borderId="40" xfId="0" applyNumberFormat="1" applyFont="1" applyFill="1" applyBorder="1" applyAlignment="1">
      <alignment horizontal="center" vertical="center" wrapText="1"/>
    </xf>
    <xf numFmtId="15" fontId="72" fillId="0" borderId="41" xfId="0" applyNumberFormat="1" applyFont="1" applyFill="1" applyBorder="1" applyAlignment="1">
      <alignment horizontal="center" vertical="center" wrapText="1"/>
    </xf>
    <xf numFmtId="170" fontId="72" fillId="0" borderId="42" xfId="0" applyNumberFormat="1" applyFont="1" applyFill="1" applyBorder="1" applyAlignment="1">
      <alignment horizontal="center" vertical="center" wrapText="1"/>
    </xf>
    <xf numFmtId="170" fontId="72" fillId="0" borderId="41" xfId="0" applyNumberFormat="1" applyFont="1" applyFill="1" applyBorder="1" applyAlignment="1">
      <alignment horizontal="center" vertical="center" wrapText="1"/>
    </xf>
    <xf numFmtId="0" fontId="72" fillId="0" borderId="246" xfId="0" applyFont="1" applyFill="1" applyBorder="1" applyAlignment="1">
      <alignment horizontal="center" vertical="center"/>
    </xf>
    <xf numFmtId="0" fontId="72" fillId="0" borderId="14" xfId="0" applyFont="1" applyFill="1" applyBorder="1" applyAlignment="1">
      <alignment horizontal="center" vertical="center"/>
    </xf>
    <xf numFmtId="0" fontId="72" fillId="0" borderId="5" xfId="0" applyFont="1" applyFill="1" applyBorder="1" applyAlignment="1">
      <alignment horizontal="center" vertical="center"/>
    </xf>
    <xf numFmtId="1" fontId="72" fillId="0" borderId="5" xfId="0" applyNumberFormat="1" applyFont="1" applyFill="1" applyBorder="1" applyAlignment="1">
      <alignment horizontal="center" vertical="center"/>
    </xf>
    <xf numFmtId="0" fontId="72" fillId="0" borderId="5" xfId="0" applyFont="1" applyFill="1" applyBorder="1" applyAlignment="1">
      <alignment horizontal="center" vertical="center" wrapText="1"/>
    </xf>
    <xf numFmtId="49" fontId="72" fillId="0" borderId="14" xfId="0" applyNumberFormat="1" applyFont="1" applyFill="1" applyBorder="1" applyAlignment="1">
      <alignment horizontal="center" vertical="center"/>
    </xf>
    <xf numFmtId="15" fontId="72" fillId="0" borderId="14" xfId="0" applyNumberFormat="1" applyFont="1" applyFill="1" applyBorder="1" applyAlignment="1">
      <alignment horizontal="center" vertical="center"/>
    </xf>
    <xf numFmtId="1" fontId="72" fillId="0" borderId="14" xfId="0" applyNumberFormat="1" applyFont="1" applyFill="1" applyBorder="1" applyAlignment="1">
      <alignment horizontal="center" vertical="center"/>
    </xf>
    <xf numFmtId="170" fontId="72" fillId="0" borderId="14" xfId="0" applyNumberFormat="1" applyFont="1" applyFill="1" applyBorder="1" applyAlignment="1">
      <alignment horizontal="center" vertical="center"/>
    </xf>
    <xf numFmtId="170" fontId="72" fillId="0" borderId="4" xfId="0" applyNumberFormat="1" applyFont="1" applyFill="1" applyBorder="1" applyAlignment="1">
      <alignment horizontal="center" vertical="center" wrapText="1"/>
    </xf>
    <xf numFmtId="15" fontId="72" fillId="0" borderId="14" xfId="0" applyNumberFormat="1" applyFont="1" applyFill="1" applyBorder="1" applyAlignment="1">
      <alignment horizontal="center" vertical="center" wrapText="1"/>
    </xf>
    <xf numFmtId="170" fontId="72" fillId="0" borderId="14" xfId="0" applyNumberFormat="1" applyFont="1" applyFill="1" applyBorder="1" applyAlignment="1">
      <alignment horizontal="center" vertical="center" wrapText="1"/>
    </xf>
    <xf numFmtId="170" fontId="72" fillId="0" borderId="5" xfId="0" applyNumberFormat="1" applyFont="1" applyFill="1" applyBorder="1" applyAlignment="1">
      <alignment horizontal="center" vertical="center" wrapText="1"/>
    </xf>
    <xf numFmtId="49" fontId="72" fillId="0" borderId="5" xfId="0" applyNumberFormat="1" applyFont="1" applyFill="1" applyBorder="1" applyAlignment="1">
      <alignment horizontal="center" vertical="center" wrapText="1"/>
    </xf>
    <xf numFmtId="170" fontId="72" fillId="0" borderId="6" xfId="0" applyNumberFormat="1" applyFont="1" applyFill="1" applyBorder="1" applyAlignment="1">
      <alignment horizontal="center" vertical="center" wrapText="1"/>
    </xf>
    <xf numFmtId="15" fontId="72" fillId="0" borderId="7" xfId="0" applyNumberFormat="1" applyFont="1" applyFill="1" applyBorder="1" applyAlignment="1">
      <alignment horizontal="center" vertical="center" wrapText="1"/>
    </xf>
    <xf numFmtId="15" fontId="72" fillId="0" borderId="5" xfId="0" applyNumberFormat="1" applyFont="1" applyFill="1" applyBorder="1" applyAlignment="1">
      <alignment horizontal="center" vertical="center" wrapText="1"/>
    </xf>
    <xf numFmtId="0" fontId="59" fillId="0" borderId="0" xfId="0" applyFont="1" applyFill="1"/>
    <xf numFmtId="170" fontId="71" fillId="0" borderId="242" xfId="0" applyNumberFormat="1" applyFont="1" applyFill="1" applyBorder="1" applyAlignment="1">
      <alignment horizontal="center" vertical="center"/>
    </xf>
    <xf numFmtId="0" fontId="71" fillId="0" borderId="242" xfId="0" applyFont="1" applyFill="1" applyBorder="1" applyAlignment="1">
      <alignment horizontal="center"/>
    </xf>
    <xf numFmtId="0" fontId="72" fillId="0" borderId="39" xfId="0" applyFont="1" applyFill="1" applyBorder="1" applyAlignment="1">
      <alignment horizontal="center" vertical="center" wrapText="1"/>
    </xf>
    <xf numFmtId="0" fontId="72" fillId="0" borderId="230" xfId="0" applyFont="1" applyFill="1" applyBorder="1" applyAlignment="1">
      <alignment horizontal="center" vertical="center" wrapText="1"/>
    </xf>
    <xf numFmtId="0" fontId="71" fillId="0" borderId="229" xfId="0" applyFont="1" applyFill="1" applyBorder="1" applyAlignment="1">
      <alignment horizontal="center" vertical="center" wrapText="1"/>
    </xf>
    <xf numFmtId="0" fontId="71" fillId="0" borderId="229" xfId="0" applyFont="1" applyFill="1" applyBorder="1" applyAlignment="1">
      <alignment horizontal="center" vertical="center"/>
    </xf>
    <xf numFmtId="15" fontId="72" fillId="0" borderId="5" xfId="0" applyNumberFormat="1" applyFont="1" applyFill="1" applyBorder="1" applyAlignment="1">
      <alignment horizontal="center" vertical="center"/>
    </xf>
    <xf numFmtId="0" fontId="72" fillId="0" borderId="3" xfId="0" applyFont="1" applyFill="1" applyBorder="1" applyAlignment="1">
      <alignment horizontal="center" vertical="center" wrapText="1"/>
    </xf>
    <xf numFmtId="0" fontId="71" fillId="0" borderId="0" xfId="0" applyFont="1" applyFill="1" applyBorder="1" applyAlignment="1">
      <alignment horizontal="center" vertical="center" wrapText="1"/>
    </xf>
    <xf numFmtId="0" fontId="71" fillId="0" borderId="0" xfId="0" applyFont="1" applyFill="1" applyBorder="1" applyAlignment="1">
      <alignment horizontal="center" vertical="center"/>
    </xf>
    <xf numFmtId="0" fontId="71" fillId="0" borderId="22" xfId="0" applyFont="1" applyFill="1" applyBorder="1" applyAlignment="1">
      <alignment horizontal="center" vertical="center"/>
    </xf>
    <xf numFmtId="169" fontId="71" fillId="0" borderId="130" xfId="0" quotePrefix="1" applyNumberFormat="1" applyFont="1" applyFill="1" applyBorder="1" applyAlignment="1">
      <alignment horizontal="center" vertical="center"/>
    </xf>
    <xf numFmtId="0" fontId="118" fillId="0" borderId="15" xfId="0" applyFont="1" applyFill="1" applyBorder="1" applyAlignment="1">
      <alignment vertical="center"/>
    </xf>
    <xf numFmtId="170" fontId="71" fillId="0" borderId="15" xfId="0" applyNumberFormat="1" applyFont="1" applyFill="1" applyBorder="1" applyAlignment="1">
      <alignment horizontal="left" vertical="center"/>
    </xf>
    <xf numFmtId="170" fontId="71" fillId="0" borderId="130" xfId="0" applyNumberFormat="1" applyFont="1" applyFill="1" applyBorder="1" applyAlignment="1">
      <alignment horizontal="left" vertical="center"/>
    </xf>
    <xf numFmtId="170" fontId="71" fillId="0" borderId="139" xfId="0" applyNumberFormat="1" applyFont="1" applyFill="1" applyBorder="1" applyAlignment="1">
      <alignment horizontal="center" vertical="center"/>
    </xf>
    <xf numFmtId="0" fontId="71" fillId="0" borderId="139" xfId="0" applyFont="1" applyFill="1" applyBorder="1" applyAlignment="1">
      <alignment horizontal="center" vertical="center"/>
    </xf>
    <xf numFmtId="15" fontId="71" fillId="0" borderId="10" xfId="0" applyNumberFormat="1" applyFont="1" applyFill="1" applyBorder="1" applyAlignment="1">
      <alignment horizontal="center" vertical="center"/>
    </xf>
    <xf numFmtId="0" fontId="71" fillId="0" borderId="202" xfId="0" applyFont="1" applyFill="1" applyBorder="1" applyAlignment="1">
      <alignment horizontal="center" vertical="center"/>
    </xf>
    <xf numFmtId="0" fontId="71" fillId="0" borderId="208" xfId="0" applyFont="1" applyFill="1" applyBorder="1" applyAlignment="1">
      <alignment horizontal="center" vertical="center"/>
    </xf>
    <xf numFmtId="0" fontId="71" fillId="0" borderId="216" xfId="0" applyFont="1" applyFill="1" applyBorder="1" applyAlignment="1">
      <alignment horizontal="center" vertical="center"/>
    </xf>
    <xf numFmtId="15" fontId="71" fillId="0" borderId="217" xfId="0" applyNumberFormat="1" applyFont="1" applyFill="1" applyBorder="1" applyAlignment="1">
      <alignment horizontal="center" vertical="center"/>
    </xf>
    <xf numFmtId="0" fontId="119" fillId="0" borderId="7" xfId="0" applyFont="1" applyBorder="1"/>
    <xf numFmtId="0" fontId="0" fillId="0" borderId="244" xfId="0" applyFill="1" applyBorder="1" applyAlignment="1">
      <alignment vertical="center"/>
    </xf>
    <xf numFmtId="0" fontId="70" fillId="7" borderId="122" xfId="0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top"/>
    </xf>
    <xf numFmtId="0" fontId="32" fillId="0" borderId="9" xfId="0" applyFont="1" applyBorder="1" applyAlignment="1">
      <alignment horizontal="center" vertical="top"/>
    </xf>
    <xf numFmtId="49" fontId="71" fillId="0" borderId="80" xfId="6459" quotePrefix="1" applyNumberFormat="1" applyFont="1" applyFill="1" applyBorder="1" applyAlignment="1">
      <alignment horizontal="center" vertical="center"/>
    </xf>
    <xf numFmtId="49" fontId="70" fillId="13" borderId="80" xfId="6326" quotePrefix="1" applyNumberFormat="1" applyFont="1" applyFill="1" applyBorder="1" applyAlignment="1">
      <alignment horizontal="center" vertical="center"/>
    </xf>
    <xf numFmtId="49" fontId="70" fillId="0" borderId="80" xfId="178" quotePrefix="1" applyNumberFormat="1" applyFont="1" applyFill="1" applyBorder="1" applyAlignment="1">
      <alignment horizontal="center" vertical="center"/>
    </xf>
    <xf numFmtId="170" fontId="70" fillId="0" borderId="30" xfId="171" quotePrefix="1" applyNumberFormat="1" applyFont="1" applyFill="1" applyBorder="1" applyAlignment="1">
      <alignment horizontal="center" vertical="center"/>
    </xf>
    <xf numFmtId="1" fontId="111" fillId="0" borderId="136" xfId="0" applyNumberFormat="1" applyFont="1" applyFill="1" applyBorder="1" applyAlignment="1">
      <alignment horizontal="center" vertical="center"/>
    </xf>
    <xf numFmtId="15" fontId="70" fillId="0" borderId="216" xfId="0" applyNumberFormat="1" applyFont="1" applyFill="1" applyBorder="1" applyAlignment="1">
      <alignment horizontal="center" vertical="center"/>
    </xf>
    <xf numFmtId="0" fontId="28" fillId="0" borderId="0" xfId="0" applyFont="1"/>
    <xf numFmtId="15" fontId="70" fillId="40" borderId="30" xfId="0" applyNumberFormat="1" applyFont="1" applyFill="1" applyBorder="1" applyAlignment="1">
      <alignment horizontal="center" vertical="center"/>
    </xf>
    <xf numFmtId="15" fontId="70" fillId="40" borderId="136" xfId="0" quotePrefix="1" applyNumberFormat="1" applyFont="1" applyFill="1" applyBorder="1" applyAlignment="1">
      <alignment horizontal="center" vertical="center"/>
    </xf>
    <xf numFmtId="169" fontId="70" fillId="40" borderId="15" xfId="0" applyNumberFormat="1" applyFont="1" applyFill="1" applyBorder="1" applyAlignment="1">
      <alignment horizontal="center" vertical="center"/>
    </xf>
    <xf numFmtId="15" fontId="70" fillId="40" borderId="29" xfId="0" applyNumberFormat="1" applyFont="1" applyFill="1" applyBorder="1" applyAlignment="1">
      <alignment horizontal="center" vertical="center"/>
    </xf>
    <xf numFmtId="170" fontId="70" fillId="40" borderId="162" xfId="0" applyNumberFormat="1" applyFont="1" applyFill="1" applyBorder="1" applyAlignment="1">
      <alignment horizontal="center" vertical="center"/>
    </xf>
    <xf numFmtId="169" fontId="70" fillId="40" borderId="162" xfId="0" applyNumberFormat="1" applyFont="1" applyFill="1" applyBorder="1" applyAlignment="1">
      <alignment horizontal="center" vertical="center"/>
    </xf>
    <xf numFmtId="15" fontId="70" fillId="40" borderId="162" xfId="0" applyNumberFormat="1" applyFont="1" applyFill="1" applyBorder="1" applyAlignment="1">
      <alignment horizontal="center" vertical="center"/>
    </xf>
    <xf numFmtId="15" fontId="71" fillId="40" borderId="15" xfId="0" applyNumberFormat="1" applyFont="1" applyFill="1" applyBorder="1" applyAlignment="1">
      <alignment horizontal="center" vertical="center"/>
    </xf>
    <xf numFmtId="15" fontId="70" fillId="40" borderId="184" xfId="0" applyNumberFormat="1" applyFont="1" applyFill="1" applyBorder="1" applyAlignment="1">
      <alignment horizontal="center" vertical="center"/>
    </xf>
    <xf numFmtId="15" fontId="70" fillId="40" borderId="215" xfId="0" applyNumberFormat="1" applyFont="1" applyFill="1" applyBorder="1" applyAlignment="1">
      <alignment horizontal="center" vertical="center"/>
    </xf>
    <xf numFmtId="15" fontId="70" fillId="40" borderId="207" xfId="0" applyNumberFormat="1" applyFont="1" applyFill="1" applyBorder="1" applyAlignment="1">
      <alignment horizontal="center" vertical="center"/>
    </xf>
    <xf numFmtId="15" fontId="70" fillId="40" borderId="217" xfId="0" applyNumberFormat="1" applyFont="1" applyFill="1" applyBorder="1" applyAlignment="1">
      <alignment horizontal="center" vertical="center"/>
    </xf>
    <xf numFmtId="15" fontId="70" fillId="40" borderId="219" xfId="0" applyNumberFormat="1" applyFont="1" applyFill="1" applyBorder="1" applyAlignment="1">
      <alignment horizontal="center" vertical="center"/>
    </xf>
    <xf numFmtId="15" fontId="70" fillId="40" borderId="221" xfId="0" applyNumberFormat="1" applyFont="1" applyFill="1" applyBorder="1" applyAlignment="1">
      <alignment horizontal="center" vertical="center"/>
    </xf>
    <xf numFmtId="15" fontId="70" fillId="40" borderId="222" xfId="0" applyNumberFormat="1" applyFont="1" applyFill="1" applyBorder="1" applyAlignment="1">
      <alignment horizontal="center" vertical="center"/>
    </xf>
    <xf numFmtId="15" fontId="70" fillId="40" borderId="225" xfId="0" applyNumberFormat="1" applyFont="1" applyFill="1" applyBorder="1" applyAlignment="1">
      <alignment horizontal="center" vertical="center"/>
    </xf>
    <xf numFmtId="0" fontId="120" fillId="0" borderId="0" xfId="0" applyFont="1" applyFill="1" applyBorder="1" applyAlignment="1"/>
    <xf numFmtId="0" fontId="71" fillId="0" borderId="242" xfId="0" applyFont="1" applyFill="1" applyBorder="1" applyAlignment="1">
      <alignment vertical="center"/>
    </xf>
    <xf numFmtId="49" fontId="116" fillId="0" borderId="242" xfId="6059" quotePrefix="1" applyNumberFormat="1" applyFont="1" applyFill="1" applyBorder="1" applyAlignment="1">
      <alignment horizontal="center" vertical="center"/>
    </xf>
    <xf numFmtId="15" fontId="112" fillId="0" borderId="242" xfId="6059" quotePrefix="1" applyNumberFormat="1" applyFont="1" applyFill="1" applyBorder="1" applyAlignment="1">
      <alignment horizontal="center" vertical="center"/>
    </xf>
    <xf numFmtId="1" fontId="70" fillId="0" borderId="242" xfId="0" applyNumberFormat="1" applyFont="1" applyBorder="1" applyAlignment="1">
      <alignment horizontal="center" vertical="center"/>
    </xf>
    <xf numFmtId="49" fontId="70" fillId="0" borderId="0" xfId="0" applyNumberFormat="1" applyFont="1" applyBorder="1" applyAlignment="1">
      <alignment vertical="center"/>
    </xf>
    <xf numFmtId="15" fontId="70" fillId="0" borderId="0" xfId="0" applyNumberFormat="1" applyFont="1" applyBorder="1" applyAlignment="1">
      <alignment vertical="center"/>
    </xf>
    <xf numFmtId="0" fontId="70" fillId="0" borderId="0" xfId="0" applyFont="1" applyBorder="1" applyAlignment="1">
      <alignment vertical="center"/>
    </xf>
    <xf numFmtId="1" fontId="70" fillId="0" borderId="0" xfId="0" applyNumberFormat="1" applyFont="1" applyBorder="1" applyAlignment="1">
      <alignment vertical="center"/>
    </xf>
    <xf numFmtId="0" fontId="70" fillId="0" borderId="0" xfId="0" applyFont="1" applyBorder="1" applyAlignment="1">
      <alignment horizontal="left" vertical="center"/>
    </xf>
    <xf numFmtId="15" fontId="70" fillId="0" borderId="0" xfId="0" applyNumberFormat="1" applyFont="1" applyFill="1" applyBorder="1" applyAlignment="1">
      <alignment vertical="center"/>
    </xf>
    <xf numFmtId="0" fontId="70" fillId="0" borderId="0" xfId="0" applyFont="1" applyFill="1" applyBorder="1" applyAlignment="1">
      <alignment vertical="center"/>
    </xf>
    <xf numFmtId="1" fontId="70" fillId="0" borderId="0" xfId="0" applyNumberFormat="1" applyFont="1" applyBorder="1" applyAlignment="1">
      <alignment horizontal="center" vertical="center"/>
    </xf>
    <xf numFmtId="0" fontId="49" fillId="0" borderId="9" xfId="0" applyFont="1" applyFill="1" applyBorder="1" applyAlignment="1"/>
    <xf numFmtId="0" fontId="70" fillId="7" borderId="242" xfId="0" applyFont="1" applyFill="1" applyBorder="1" applyAlignment="1">
      <alignment horizontal="center" vertical="center"/>
    </xf>
    <xf numFmtId="0" fontId="71" fillId="6" borderId="242" xfId="0" applyFont="1" applyFill="1" applyBorder="1" applyAlignment="1">
      <alignment horizontal="center" vertical="center"/>
    </xf>
    <xf numFmtId="0" fontId="55" fillId="0" borderId="7" xfId="0" applyFont="1" applyBorder="1"/>
    <xf numFmtId="0" fontId="111" fillId="41" borderId="23" xfId="0" applyFont="1" applyFill="1" applyBorder="1" applyAlignment="1">
      <alignment horizontal="center" vertical="center"/>
    </xf>
    <xf numFmtId="49" fontId="111" fillId="41" borderId="29" xfId="171" quotePrefix="1" applyNumberFormat="1" applyFont="1" applyFill="1" applyBorder="1" applyAlignment="1">
      <alignment horizontal="center" vertical="center"/>
    </xf>
    <xf numFmtId="169" fontId="111" fillId="41" borderId="184" xfId="0" applyNumberFormat="1" applyFont="1" applyFill="1" applyBorder="1" applyAlignment="1">
      <alignment horizontal="center" vertical="center"/>
    </xf>
    <xf numFmtId="169" fontId="111" fillId="41" borderId="191" xfId="0" applyNumberFormat="1" applyFont="1" applyFill="1" applyBorder="1" applyAlignment="1">
      <alignment horizontal="center" vertical="center"/>
    </xf>
    <xf numFmtId="0" fontId="71" fillId="0" borderId="80" xfId="1" applyFont="1" applyFill="1" applyBorder="1" applyAlignment="1">
      <alignment horizontal="left" vertical="center"/>
    </xf>
    <xf numFmtId="0" fontId="112" fillId="0" borderId="136" xfId="226" applyFont="1" applyFill="1" applyBorder="1" applyAlignment="1">
      <alignment horizontal="center" vertical="center"/>
    </xf>
    <xf numFmtId="49" fontId="70" fillId="0" borderId="136" xfId="7649" quotePrefix="1" applyNumberFormat="1" applyFont="1" applyFill="1" applyBorder="1" applyAlignment="1">
      <alignment horizontal="center" vertical="center"/>
    </xf>
    <xf numFmtId="49" fontId="70" fillId="0" borderId="152" xfId="171" quotePrefix="1" applyNumberFormat="1" applyFont="1" applyFill="1" applyBorder="1" applyAlignment="1">
      <alignment horizontal="center" vertical="center"/>
    </xf>
    <xf numFmtId="15" fontId="70" fillId="0" borderId="215" xfId="171" applyNumberFormat="1" applyFont="1" applyFill="1" applyBorder="1" applyAlignment="1">
      <alignment horizontal="center" vertical="center"/>
    </xf>
    <xf numFmtId="0" fontId="70" fillId="0" borderId="98" xfId="226" applyFont="1" applyFill="1" applyBorder="1" applyAlignment="1">
      <alignment horizontal="center" vertical="center"/>
    </xf>
    <xf numFmtId="1" fontId="70" fillId="0" borderId="215" xfId="0" applyNumberFormat="1" applyFont="1" applyBorder="1" applyAlignment="1">
      <alignment horizontal="center" vertical="center"/>
    </xf>
    <xf numFmtId="15" fontId="70" fillId="0" borderId="98" xfId="226" applyNumberFormat="1" applyFont="1" applyFill="1" applyBorder="1" applyAlignment="1">
      <alignment horizontal="center" vertical="center"/>
    </xf>
    <xf numFmtId="15" fontId="70" fillId="0" borderId="221" xfId="0" applyNumberFormat="1" applyFont="1" applyFill="1" applyBorder="1" applyAlignment="1">
      <alignment horizontal="center" vertical="center"/>
    </xf>
    <xf numFmtId="15" fontId="70" fillId="10" borderId="190" xfId="0" applyNumberFormat="1" applyFont="1" applyFill="1" applyBorder="1" applyAlignment="1">
      <alignment horizontal="center" vertical="center"/>
    </xf>
    <xf numFmtId="0" fontId="70" fillId="6" borderId="240" xfId="0" applyFont="1" applyFill="1" applyBorder="1" applyAlignment="1">
      <alignment horizontal="center" vertical="center"/>
    </xf>
    <xf numFmtId="0" fontId="70" fillId="6" borderId="30" xfId="0" applyFont="1" applyFill="1" applyBorder="1" applyAlignment="1">
      <alignment horizontal="center" vertical="center"/>
    </xf>
    <xf numFmtId="15" fontId="70" fillId="40" borderId="242" xfId="0" applyNumberFormat="1" applyFont="1" applyFill="1" applyBorder="1" applyAlignment="1">
      <alignment horizontal="center" vertical="center"/>
    </xf>
    <xf numFmtId="1" fontId="72" fillId="9" borderId="21" xfId="0" applyNumberFormat="1" applyFont="1" applyFill="1" applyBorder="1" applyAlignment="1">
      <alignment horizontal="center" vertical="center"/>
    </xf>
    <xf numFmtId="15" fontId="72" fillId="9" borderId="40" xfId="0" applyNumberFormat="1" applyFont="1" applyFill="1" applyBorder="1" applyAlignment="1">
      <alignment horizontal="center" vertical="center" wrapText="1"/>
    </xf>
    <xf numFmtId="170" fontId="70" fillId="0" borderId="242" xfId="0" applyNumberFormat="1" applyFont="1" applyBorder="1" applyAlignment="1">
      <alignment horizontal="center" vertical="center"/>
    </xf>
    <xf numFmtId="15" fontId="71" fillId="40" borderId="215" xfId="0" applyNumberFormat="1" applyFont="1" applyFill="1" applyBorder="1" applyAlignment="1">
      <alignment horizontal="center" vertical="center"/>
    </xf>
    <xf numFmtId="0" fontId="68" fillId="14" borderId="25" xfId="0" applyFont="1" applyFill="1" applyBorder="1" applyAlignment="1">
      <alignment horizontal="center" vertical="center"/>
    </xf>
    <xf numFmtId="0" fontId="68" fillId="14" borderId="27" xfId="0" applyFont="1" applyFill="1" applyBorder="1" applyAlignment="1">
      <alignment horizontal="center" vertical="center"/>
    </xf>
    <xf numFmtId="0" fontId="70" fillId="0" borderId="9" xfId="0" applyFont="1" applyBorder="1" applyAlignment="1">
      <alignment horizontal="center" vertical="center"/>
    </xf>
    <xf numFmtId="0" fontId="70" fillId="0" borderId="9" xfId="0" applyFont="1" applyFill="1" applyBorder="1" applyAlignment="1">
      <alignment horizontal="center" vertical="center"/>
    </xf>
    <xf numFmtId="0" fontId="71" fillId="0" borderId="242" xfId="0" applyFont="1" applyBorder="1" applyAlignment="1">
      <alignment horizontal="center" vertical="center"/>
    </xf>
    <xf numFmtId="0" fontId="70" fillId="0" borderId="214" xfId="0" applyFont="1" applyBorder="1" applyAlignment="1">
      <alignment horizontal="center" vertical="center"/>
    </xf>
    <xf numFmtId="0" fontId="70" fillId="0" borderId="8" xfId="0" applyFont="1" applyFill="1" applyBorder="1" applyAlignment="1">
      <alignment horizontal="center" vertical="center"/>
    </xf>
    <xf numFmtId="0" fontId="70" fillId="0" borderId="244" xfId="0" applyFont="1" applyBorder="1" applyAlignment="1">
      <alignment horizontal="center" vertical="center"/>
    </xf>
    <xf numFmtId="0" fontId="70" fillId="0" borderId="244" xfId="0" applyFont="1" applyFill="1" applyBorder="1" applyAlignment="1">
      <alignment horizontal="center" vertical="center"/>
    </xf>
    <xf numFmtId="0" fontId="71" fillId="0" borderId="9" xfId="0" applyFont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4" fontId="70" fillId="0" borderId="130" xfId="0" applyNumberFormat="1" applyFont="1" applyBorder="1" applyAlignment="1">
      <alignment horizontal="center" vertical="center"/>
    </xf>
    <xf numFmtId="0" fontId="71" fillId="0" borderId="162" xfId="2022" applyFont="1" applyFill="1" applyBorder="1" applyAlignment="1">
      <alignment horizontal="center" vertical="center"/>
    </xf>
    <xf numFmtId="14" fontId="70" fillId="0" borderId="162" xfId="0" applyNumberFormat="1" applyFont="1" applyFill="1" applyBorder="1" applyAlignment="1">
      <alignment horizontal="center" vertical="center"/>
    </xf>
    <xf numFmtId="15" fontId="70" fillId="0" borderId="242" xfId="0" quotePrefix="1" applyNumberFormat="1" applyFont="1" applyFill="1" applyBorder="1" applyAlignment="1">
      <alignment horizontal="center" vertical="center"/>
    </xf>
    <xf numFmtId="15" fontId="70" fillId="0" borderId="190" xfId="0" applyNumberFormat="1" applyFont="1" applyBorder="1" applyAlignment="1">
      <alignment horizontal="center" vertical="center"/>
    </xf>
    <xf numFmtId="0" fontId="71" fillId="0" borderId="242" xfId="1" applyFont="1" applyFill="1" applyBorder="1" applyAlignment="1">
      <alignment horizontal="center" vertical="center"/>
    </xf>
    <xf numFmtId="192" fontId="70" fillId="0" borderId="242" xfId="0" applyNumberFormat="1" applyFont="1" applyFill="1" applyBorder="1" applyAlignment="1">
      <alignment horizontal="center" vertical="center"/>
    </xf>
    <xf numFmtId="0" fontId="70" fillId="0" borderId="136" xfId="0" quotePrefix="1" applyFont="1" applyFill="1" applyBorder="1" applyAlignment="1">
      <alignment horizontal="center" vertical="center"/>
    </xf>
    <xf numFmtId="0" fontId="70" fillId="0" borderId="242" xfId="0" applyFont="1" applyFill="1" applyBorder="1" applyAlignment="1">
      <alignment horizontal="left" vertical="center"/>
    </xf>
    <xf numFmtId="0" fontId="71" fillId="0" borderId="242" xfId="1" applyFont="1" applyFill="1" applyBorder="1" applyAlignment="1">
      <alignment horizontal="left" vertical="center"/>
    </xf>
    <xf numFmtId="15" fontId="71" fillId="0" borderId="15" xfId="6095" applyNumberFormat="1" applyFont="1" applyFill="1" applyBorder="1" applyAlignment="1">
      <alignment horizontal="center" vertical="center"/>
    </xf>
    <xf numFmtId="170" fontId="70" fillId="0" borderId="240" xfId="0" applyNumberFormat="1" applyFont="1" applyFill="1" applyBorder="1" applyAlignment="1">
      <alignment horizontal="center" vertical="center"/>
    </xf>
    <xf numFmtId="15" fontId="70" fillId="0" borderId="240" xfId="0" applyNumberFormat="1" applyFont="1" applyFill="1" applyBorder="1" applyAlignment="1">
      <alignment horizontal="center" vertical="center"/>
    </xf>
    <xf numFmtId="1" fontId="70" fillId="0" borderId="232" xfId="0" applyNumberFormat="1" applyFont="1" applyFill="1" applyBorder="1" applyAlignment="1">
      <alignment horizontal="center" vertical="center"/>
    </xf>
    <xf numFmtId="1" fontId="70" fillId="0" borderId="240" xfId="0" applyNumberFormat="1" applyFont="1" applyFill="1" applyBorder="1" applyAlignment="1">
      <alignment horizontal="center" vertical="center"/>
    </xf>
    <xf numFmtId="15" fontId="70" fillId="0" borderId="219" xfId="0" applyNumberFormat="1" applyFont="1" applyFill="1" applyBorder="1" applyAlignment="1">
      <alignment horizontal="center" vertical="center"/>
    </xf>
    <xf numFmtId="170" fontId="70" fillId="0" borderId="219" xfId="0" applyNumberFormat="1" applyFont="1" applyBorder="1" applyAlignment="1">
      <alignment horizontal="center" vertical="center"/>
    </xf>
    <xf numFmtId="0" fontId="70" fillId="0" borderId="240" xfId="0" applyFont="1" applyBorder="1" applyAlignment="1">
      <alignment horizontal="left" vertical="center"/>
    </xf>
    <xf numFmtId="0" fontId="70" fillId="0" borderId="241" xfId="0" applyFont="1" applyBorder="1" applyAlignment="1">
      <alignment horizontal="center" vertical="center"/>
    </xf>
    <xf numFmtId="0" fontId="71" fillId="0" borderId="184" xfId="2022" applyFont="1" applyFill="1" applyBorder="1" applyAlignment="1">
      <alignment horizontal="center" vertical="center"/>
    </xf>
    <xf numFmtId="0" fontId="71" fillId="0" borderId="80" xfId="0" applyFont="1" applyFill="1" applyBorder="1" applyAlignment="1">
      <alignment horizontal="center" vertical="center"/>
    </xf>
    <xf numFmtId="49" fontId="70" fillId="0" borderId="238" xfId="0" quotePrefix="1" applyNumberFormat="1" applyFont="1" applyFill="1" applyBorder="1" applyAlignment="1">
      <alignment horizontal="center" vertical="center"/>
    </xf>
    <xf numFmtId="170" fontId="70" fillId="0" borderId="215" xfId="0" quotePrefix="1" applyNumberFormat="1" applyFont="1" applyFill="1" applyBorder="1" applyAlignment="1">
      <alignment horizontal="center" vertical="center"/>
    </xf>
    <xf numFmtId="169" fontId="70" fillId="0" borderId="240" xfId="0" applyNumberFormat="1" applyFont="1" applyFill="1" applyBorder="1" applyAlignment="1">
      <alignment horizontal="center" vertical="center"/>
    </xf>
    <xf numFmtId="170" fontId="70" fillId="0" borderId="225" xfId="0" applyNumberFormat="1" applyFont="1" applyFill="1" applyBorder="1" applyAlignment="1">
      <alignment horizontal="center" vertical="center"/>
    </xf>
    <xf numFmtId="15" fontId="71" fillId="13" borderId="215" xfId="0" applyNumberFormat="1" applyFont="1" applyFill="1" applyBorder="1" applyAlignment="1">
      <alignment horizontal="center" vertical="center"/>
    </xf>
    <xf numFmtId="1" fontId="70" fillId="0" borderId="242" xfId="0" quotePrefix="1" applyNumberFormat="1" applyFont="1" applyFill="1" applyBorder="1" applyAlignment="1">
      <alignment horizontal="center" vertical="center"/>
    </xf>
    <xf numFmtId="170" fontId="70" fillId="0" borderId="118" xfId="0" applyNumberFormat="1" applyFont="1" applyFill="1" applyBorder="1" applyAlignment="1">
      <alignment horizontal="center" vertical="center"/>
    </xf>
    <xf numFmtId="0" fontId="70" fillId="0" borderId="225" xfId="0" applyFont="1" applyBorder="1" applyAlignment="1">
      <alignment horizontal="left" vertical="center"/>
    </xf>
    <xf numFmtId="16" fontId="70" fillId="0" borderId="130" xfId="0" applyNumberFormat="1" applyFont="1" applyFill="1" applyBorder="1" applyAlignment="1">
      <alignment horizontal="center" vertical="center"/>
    </xf>
    <xf numFmtId="15" fontId="70" fillId="0" borderId="130" xfId="0" applyNumberFormat="1" applyFont="1" applyFill="1" applyBorder="1" applyAlignment="1">
      <alignment vertical="center"/>
    </xf>
    <xf numFmtId="16" fontId="70" fillId="40" borderId="130" xfId="0" applyNumberFormat="1" applyFont="1" applyFill="1" applyBorder="1" applyAlignment="1">
      <alignment horizontal="center" vertical="center"/>
    </xf>
    <xf numFmtId="0" fontId="70" fillId="0" borderId="190" xfId="0" applyFont="1" applyFill="1" applyBorder="1" applyAlignment="1">
      <alignment vertical="center"/>
    </xf>
    <xf numFmtId="0" fontId="113" fillId="0" borderId="30" xfId="1" applyFont="1" applyFill="1" applyBorder="1" applyAlignment="1">
      <alignment horizontal="center" vertical="center"/>
    </xf>
    <xf numFmtId="49" fontId="70" fillId="0" borderId="215" xfId="0" applyNumberFormat="1" applyFont="1" applyBorder="1" applyAlignment="1">
      <alignment horizontal="center" vertical="center"/>
    </xf>
    <xf numFmtId="170" fontId="70" fillId="0" borderId="190" xfId="0" applyNumberFormat="1" applyFont="1" applyFill="1" applyBorder="1" applyAlignment="1">
      <alignment horizontal="center" vertical="center"/>
    </xf>
    <xf numFmtId="1" fontId="70" fillId="0" borderId="225" xfId="0" applyNumberFormat="1" applyFont="1" applyFill="1" applyBorder="1" applyAlignment="1">
      <alignment horizontal="center" vertical="center"/>
    </xf>
    <xf numFmtId="16" fontId="70" fillId="0" borderId="130" xfId="0" applyNumberFormat="1" applyFont="1" applyBorder="1" applyAlignment="1">
      <alignment horizontal="center" vertical="center"/>
    </xf>
    <xf numFmtId="0" fontId="71" fillId="0" borderId="184" xfId="178" applyFont="1" applyFill="1" applyBorder="1" applyAlignment="1">
      <alignment horizontal="center" vertical="center"/>
    </xf>
    <xf numFmtId="0" fontId="70" fillId="0" borderId="242" xfId="0" applyFont="1" applyFill="1" applyBorder="1" applyAlignment="1">
      <alignment vertical="center"/>
    </xf>
    <xf numFmtId="15" fontId="70" fillId="0" borderId="242" xfId="0" applyNumberFormat="1" applyFont="1" applyBorder="1" applyAlignment="1">
      <alignment vertical="center"/>
    </xf>
    <xf numFmtId="15" fontId="70" fillId="0" borderId="214" xfId="0" applyNumberFormat="1" applyFont="1" applyBorder="1" applyAlignment="1">
      <alignment horizontal="center" vertical="center"/>
    </xf>
    <xf numFmtId="49" fontId="70" fillId="0" borderId="214" xfId="0" applyNumberFormat="1" applyFont="1" applyBorder="1" applyAlignment="1">
      <alignment horizontal="center" vertical="center"/>
    </xf>
    <xf numFmtId="0" fontId="70" fillId="0" borderId="214" xfId="0" applyFont="1" applyFill="1" applyBorder="1" applyAlignment="1">
      <alignment horizontal="center" vertical="center"/>
    </xf>
    <xf numFmtId="0" fontId="71" fillId="0" borderId="130" xfId="2022" applyFont="1" applyFill="1" applyBorder="1" applyAlignment="1">
      <alignment horizontal="center" vertical="center"/>
    </xf>
    <xf numFmtId="0" fontId="70" fillId="6" borderId="217" xfId="0" applyFont="1" applyFill="1" applyBorder="1" applyAlignment="1">
      <alignment horizontal="center" vertical="center"/>
    </xf>
    <xf numFmtId="0" fontId="73" fillId="0" borderId="0" xfId="0" applyFont="1" applyFill="1" applyBorder="1"/>
    <xf numFmtId="169" fontId="70" fillId="0" borderId="222" xfId="0" applyNumberFormat="1" applyFont="1" applyFill="1" applyBorder="1" applyAlignment="1">
      <alignment horizontal="center" vertical="center"/>
    </xf>
    <xf numFmtId="0" fontId="111" fillId="0" borderId="0" xfId="0" applyFont="1" applyFill="1" applyBorder="1"/>
    <xf numFmtId="0" fontId="111" fillId="41" borderId="0" xfId="0" applyFont="1" applyFill="1" applyBorder="1"/>
    <xf numFmtId="0" fontId="71" fillId="0" borderId="0" xfId="0" applyFont="1" applyFill="1" applyBorder="1"/>
    <xf numFmtId="0" fontId="72" fillId="0" borderId="18" xfId="0" applyFont="1" applyFill="1" applyBorder="1" applyAlignment="1">
      <alignment horizontal="center" vertical="center"/>
    </xf>
    <xf numFmtId="0" fontId="71" fillId="13" borderId="136" xfId="0" applyFont="1" applyFill="1" applyBorder="1" applyAlignment="1">
      <alignment horizontal="center" vertical="center"/>
    </xf>
    <xf numFmtId="0" fontId="70" fillId="13" borderId="15" xfId="0" applyFont="1" applyFill="1" applyBorder="1" applyAlignment="1">
      <alignment horizontal="center" vertical="center"/>
    </xf>
    <xf numFmtId="0" fontId="71" fillId="13" borderId="15" xfId="0" applyFont="1" applyFill="1" applyBorder="1" applyAlignment="1">
      <alignment horizontal="center" vertical="center"/>
    </xf>
    <xf numFmtId="0" fontId="70" fillId="0" borderId="242" xfId="0" applyFont="1" applyBorder="1" applyAlignment="1">
      <alignment horizontal="center" vertical="center"/>
    </xf>
    <xf numFmtId="15" fontId="70" fillId="0" borderId="242" xfId="0" applyNumberFormat="1" applyFont="1" applyBorder="1" applyAlignment="1">
      <alignment horizontal="center" vertical="center"/>
    </xf>
    <xf numFmtId="15" fontId="70" fillId="0" borderId="10" xfId="0" applyNumberFormat="1" applyFont="1" applyFill="1" applyBorder="1" applyAlignment="1">
      <alignment horizontal="center" vertical="center"/>
    </xf>
    <xf numFmtId="0" fontId="111" fillId="41" borderId="0" xfId="0" applyFont="1" applyFill="1" applyBorder="1" applyAlignment="1">
      <alignment horizontal="center" vertical="center"/>
    </xf>
    <xf numFmtId="0" fontId="71" fillId="0" borderId="0" xfId="0" applyFont="1" applyBorder="1" applyAlignment="1">
      <alignment horizontal="center" vertical="center"/>
    </xf>
    <xf numFmtId="0" fontId="70" fillId="0" borderId="202" xfId="0" applyFont="1" applyBorder="1" applyAlignment="1">
      <alignment horizontal="center" vertical="center"/>
    </xf>
    <xf numFmtId="15" fontId="70" fillId="0" borderId="15" xfId="0" applyNumberFormat="1" applyFont="1" applyBorder="1" applyAlignment="1">
      <alignment horizontal="center" vertical="center"/>
    </xf>
    <xf numFmtId="170" fontId="70" fillId="0" borderId="15" xfId="0" applyNumberFormat="1" applyFont="1" applyBorder="1" applyAlignment="1">
      <alignment horizontal="center" vertical="center"/>
    </xf>
    <xf numFmtId="15" fontId="70" fillId="0" borderId="15" xfId="0" applyNumberFormat="1" applyFont="1" applyFill="1" applyBorder="1" applyAlignment="1">
      <alignment horizontal="center" vertical="center"/>
    </xf>
    <xf numFmtId="0" fontId="70" fillId="0" borderId="15" xfId="0" applyFont="1" applyFill="1" applyBorder="1" applyAlignment="1">
      <alignment horizontal="center" vertical="center"/>
    </xf>
    <xf numFmtId="15" fontId="70" fillId="0" borderId="10" xfId="0" applyNumberFormat="1" applyFont="1" applyFill="1" applyBorder="1" applyAlignment="1">
      <alignment horizontal="center" vertical="center"/>
    </xf>
    <xf numFmtId="0" fontId="70" fillId="0" borderId="292" xfId="0" applyFont="1" applyFill="1" applyBorder="1" applyAlignment="1">
      <alignment horizontal="center" vertical="center"/>
    </xf>
    <xf numFmtId="170" fontId="102" fillId="10" borderId="15" xfId="0" applyNumberFormat="1" applyFont="1" applyFill="1" applyBorder="1" applyAlignment="1">
      <alignment horizontal="center" vertical="center"/>
    </xf>
    <xf numFmtId="15" fontId="70" fillId="0" borderId="292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0" fontId="70" fillId="0" borderId="292" xfId="0" applyFont="1" applyBorder="1" applyAlignment="1">
      <alignment horizontal="center" vertical="center"/>
    </xf>
    <xf numFmtId="0" fontId="70" fillId="0" borderId="292" xfId="0" applyFont="1" applyBorder="1" applyAlignment="1">
      <alignment horizontal="left" vertical="center"/>
    </xf>
    <xf numFmtId="49" fontId="70" fillId="0" borderId="292" xfId="0" applyNumberFormat="1" applyFont="1" applyBorder="1" applyAlignment="1">
      <alignment horizontal="center" vertical="center"/>
    </xf>
    <xf numFmtId="49" fontId="70" fillId="0" borderId="292" xfId="171" quotePrefix="1" applyNumberFormat="1" applyFont="1" applyFill="1" applyBorder="1" applyAlignment="1">
      <alignment horizontal="center" vertical="center"/>
    </xf>
    <xf numFmtId="170" fontId="70" fillId="10" borderId="292" xfId="0" applyNumberFormat="1" applyFont="1" applyFill="1" applyBorder="1" applyAlignment="1">
      <alignment horizontal="center" vertical="center"/>
    </xf>
    <xf numFmtId="15" fontId="70" fillId="0" borderId="292" xfId="0" quotePrefix="1" applyNumberFormat="1" applyFont="1" applyFill="1" applyBorder="1" applyAlignment="1">
      <alignment horizontal="center" vertical="center"/>
    </xf>
    <xf numFmtId="0" fontId="70" fillId="0" borderId="292" xfId="0" applyFont="1" applyFill="1" applyBorder="1" applyAlignment="1">
      <alignment horizontal="left" vertical="center"/>
    </xf>
    <xf numFmtId="15" fontId="70" fillId="0" borderId="292" xfId="0" applyNumberFormat="1" applyFont="1" applyFill="1" applyBorder="1" applyAlignment="1">
      <alignment horizontal="center" vertical="center"/>
    </xf>
    <xf numFmtId="169" fontId="70" fillId="0" borderId="292" xfId="0" applyNumberFormat="1" applyFont="1" applyFill="1" applyBorder="1" applyAlignment="1">
      <alignment horizontal="center" vertical="center"/>
    </xf>
    <xf numFmtId="170" fontId="70" fillId="0" borderId="15" xfId="0" applyNumberFormat="1" applyFont="1" applyBorder="1" applyAlignment="1">
      <alignment horizontal="center" vertical="center"/>
    </xf>
    <xf numFmtId="15" fontId="70" fillId="0" borderId="15" xfId="0" applyNumberFormat="1" applyFont="1" applyFill="1" applyBorder="1" applyAlignment="1">
      <alignment horizontal="center" vertical="center"/>
    </xf>
    <xf numFmtId="0" fontId="71" fillId="13" borderId="0" xfId="0" applyFont="1" applyFill="1" applyAlignment="1">
      <alignment horizontal="center" vertical="center"/>
    </xf>
    <xf numFmtId="49" fontId="70" fillId="0" borderId="15" xfId="0" applyNumberFormat="1" applyFont="1" applyFill="1" applyBorder="1" applyAlignment="1">
      <alignment horizontal="center" vertical="center"/>
    </xf>
    <xf numFmtId="0" fontId="70" fillId="0" borderId="30" xfId="6326" quotePrefix="1" applyNumberFormat="1" applyFont="1" applyFill="1" applyBorder="1" applyAlignment="1">
      <alignment horizontal="center" vertical="center"/>
    </xf>
    <xf numFmtId="15" fontId="70" fillId="0" borderId="0" xfId="226" applyNumberFormat="1" applyFont="1" applyFill="1" applyBorder="1" applyAlignment="1">
      <alignment horizontal="center" vertical="center"/>
    </xf>
    <xf numFmtId="170" fontId="71" fillId="10" borderId="184" xfId="0" applyNumberFormat="1" applyFont="1" applyFill="1" applyBorder="1" applyAlignment="1">
      <alignment horizontal="center" vertical="center"/>
    </xf>
    <xf numFmtId="170" fontId="70" fillId="0" borderId="292" xfId="0" applyNumberFormat="1" applyFont="1" applyBorder="1" applyAlignment="1">
      <alignment horizontal="center" vertical="center"/>
    </xf>
    <xf numFmtId="0" fontId="70" fillId="6" borderId="292" xfId="0" applyFont="1" applyFill="1" applyBorder="1" applyAlignment="1">
      <alignment horizontal="center" vertical="center"/>
    </xf>
    <xf numFmtId="15" fontId="70" fillId="0" borderId="98" xfId="0" applyNumberFormat="1" applyFont="1" applyFill="1" applyBorder="1" applyAlignment="1">
      <alignment vertical="center"/>
    </xf>
    <xf numFmtId="15" fontId="70" fillId="40" borderId="292" xfId="0" applyNumberFormat="1" applyFont="1" applyFill="1" applyBorder="1" applyAlignment="1">
      <alignment horizontal="center" vertical="center"/>
    </xf>
    <xf numFmtId="169" fontId="71" fillId="40" borderId="136" xfId="0" applyNumberFormat="1" applyFont="1" applyFill="1" applyBorder="1" applyAlignment="1">
      <alignment horizontal="center" vertical="center"/>
    </xf>
    <xf numFmtId="0" fontId="70" fillId="0" borderId="15" xfId="0" applyFont="1" applyFill="1" applyBorder="1" applyAlignment="1">
      <alignment vertical="center"/>
    </xf>
    <xf numFmtId="0" fontId="71" fillId="0" borderId="219" xfId="1" applyFont="1" applyFill="1" applyBorder="1" applyAlignment="1">
      <alignment horizontal="center" vertical="center"/>
    </xf>
    <xf numFmtId="15" fontId="70" fillId="0" borderId="224" xfId="0" applyNumberFormat="1" applyFont="1" applyFill="1" applyBorder="1" applyAlignment="1">
      <alignment horizontal="center" vertical="center"/>
    </xf>
    <xf numFmtId="0" fontId="70" fillId="0" borderId="30" xfId="221" applyFont="1" applyFill="1" applyBorder="1" applyAlignment="1">
      <alignment horizontal="center" vertical="center"/>
    </xf>
    <xf numFmtId="0" fontId="70" fillId="0" borderId="224" xfId="226" applyFont="1" applyFill="1" applyBorder="1" applyAlignment="1">
      <alignment horizontal="center" vertical="center"/>
    </xf>
    <xf numFmtId="1" fontId="70" fillId="0" borderId="30" xfId="221" applyNumberFormat="1" applyFont="1" applyFill="1" applyBorder="1" applyAlignment="1">
      <alignment horizontal="center" vertical="center"/>
    </xf>
    <xf numFmtId="170" fontId="70" fillId="0" borderId="30" xfId="221" applyNumberFormat="1" applyFont="1" applyFill="1" applyBorder="1" applyAlignment="1">
      <alignment horizontal="center" vertical="center"/>
    </xf>
    <xf numFmtId="15" fontId="70" fillId="10" borderId="292" xfId="0" applyNumberFormat="1" applyFont="1" applyFill="1" applyBorder="1" applyAlignment="1">
      <alignment horizontal="center" vertical="center"/>
    </xf>
    <xf numFmtId="15" fontId="70" fillId="40" borderId="224" xfId="0" applyNumberFormat="1" applyFont="1" applyFill="1" applyBorder="1" applyAlignment="1">
      <alignment horizontal="center" vertical="center"/>
    </xf>
    <xf numFmtId="0" fontId="70" fillId="0" borderId="86" xfId="171" applyFont="1" applyFill="1" applyBorder="1" applyAlignment="1">
      <alignment horizontal="left" vertical="center"/>
    </xf>
    <xf numFmtId="0" fontId="71" fillId="0" borderId="190" xfId="1" applyFont="1" applyFill="1" applyBorder="1" applyAlignment="1">
      <alignment horizontal="center" vertical="center"/>
    </xf>
    <xf numFmtId="0" fontId="113" fillId="0" borderId="190" xfId="1" applyFont="1" applyFill="1" applyBorder="1" applyAlignment="1">
      <alignment horizontal="center" vertical="center"/>
    </xf>
    <xf numFmtId="49" fontId="70" fillId="0" borderId="81" xfId="171" quotePrefix="1" applyNumberFormat="1" applyFont="1" applyFill="1" applyBorder="1" applyAlignment="1">
      <alignment horizontal="center" vertical="center"/>
    </xf>
    <xf numFmtId="192" fontId="70" fillId="0" borderId="30" xfId="0" applyNumberFormat="1" applyFont="1" applyFill="1" applyBorder="1" applyAlignment="1">
      <alignment horizontal="center" vertical="center"/>
    </xf>
    <xf numFmtId="0" fontId="70" fillId="0" borderId="162" xfId="171" applyFont="1" applyBorder="1" applyAlignment="1">
      <alignment horizontal="center" vertical="center"/>
    </xf>
    <xf numFmtId="193" fontId="70" fillId="0" borderId="30" xfId="0" applyNumberFormat="1" applyFont="1" applyFill="1" applyBorder="1" applyAlignment="1">
      <alignment horizontal="center" vertical="center"/>
    </xf>
    <xf numFmtId="1" fontId="70" fillId="0" borderId="162" xfId="171" quotePrefix="1" applyNumberFormat="1" applyFont="1" applyBorder="1" applyAlignment="1">
      <alignment horizontal="center" vertical="center"/>
    </xf>
    <xf numFmtId="15" fontId="70" fillId="0" borderId="136" xfId="171" quotePrefix="1" applyNumberFormat="1" applyFont="1" applyFill="1" applyBorder="1" applyAlignment="1">
      <alignment horizontal="center" vertical="center"/>
    </xf>
    <xf numFmtId="15" fontId="70" fillId="0" borderId="162" xfId="171" applyNumberFormat="1" applyFont="1" applyBorder="1" applyAlignment="1">
      <alignment horizontal="center" vertical="center"/>
    </xf>
    <xf numFmtId="0" fontId="70" fillId="0" borderId="226" xfId="0" applyFont="1" applyFill="1" applyBorder="1" applyAlignment="1">
      <alignment horizontal="center" vertical="center"/>
    </xf>
    <xf numFmtId="16" fontId="70" fillId="0" borderId="136" xfId="0" applyNumberFormat="1" applyFont="1" applyBorder="1" applyAlignment="1">
      <alignment horizontal="center" vertical="center"/>
    </xf>
    <xf numFmtId="0" fontId="111" fillId="13" borderId="0" xfId="0" applyFont="1" applyFill="1" applyAlignment="1">
      <alignment horizontal="center" vertical="center"/>
    </xf>
    <xf numFmtId="170" fontId="70" fillId="0" borderId="184" xfId="0" quotePrefix="1" applyNumberFormat="1" applyFont="1" applyFill="1" applyBorder="1" applyAlignment="1">
      <alignment horizontal="center" vertical="center"/>
    </xf>
    <xf numFmtId="15" fontId="70" fillId="0" borderId="184" xfId="171" applyNumberFormat="1" applyFont="1" applyFill="1" applyBorder="1" applyAlignment="1">
      <alignment horizontal="center" vertical="center"/>
    </xf>
    <xf numFmtId="0" fontId="70" fillId="0" borderId="136" xfId="1" applyFont="1" applyFill="1" applyBorder="1" applyAlignment="1">
      <alignment horizontal="left" vertical="center"/>
    </xf>
    <xf numFmtId="0" fontId="71" fillId="0" borderId="98" xfId="1" applyFont="1" applyFill="1" applyBorder="1" applyAlignment="1">
      <alignment horizontal="center" vertical="center"/>
    </xf>
    <xf numFmtId="49" fontId="70" fillId="0" borderId="229" xfId="171" quotePrefix="1" applyNumberFormat="1" applyFont="1" applyFill="1" applyBorder="1" applyAlignment="1">
      <alignment horizontal="center" vertical="center"/>
    </xf>
    <xf numFmtId="49" fontId="70" fillId="0" borderId="218" xfId="171" quotePrefix="1" applyNumberFormat="1" applyFont="1" applyFill="1" applyBorder="1" applyAlignment="1">
      <alignment horizontal="center" vertical="center"/>
    </xf>
    <xf numFmtId="49" fontId="70" fillId="0" borderId="162" xfId="178" quotePrefix="1" applyNumberFormat="1" applyFont="1" applyFill="1" applyBorder="1" applyAlignment="1">
      <alignment horizontal="center" vertical="center"/>
    </xf>
    <xf numFmtId="15" fontId="70" fillId="0" borderId="136" xfId="178" applyNumberFormat="1" applyFont="1" applyFill="1" applyBorder="1" applyAlignment="1">
      <alignment horizontal="center" vertical="center"/>
    </xf>
    <xf numFmtId="0" fontId="70" fillId="0" borderId="136" xfId="226" quotePrefix="1" applyFont="1" applyFill="1" applyBorder="1" applyAlignment="1">
      <alignment horizontal="center" vertical="center"/>
    </xf>
    <xf numFmtId="1" fontId="70" fillId="0" borderId="136" xfId="226" quotePrefix="1" applyNumberFormat="1" applyFont="1" applyFill="1" applyBorder="1" applyAlignment="1">
      <alignment horizontal="center" vertical="center"/>
    </xf>
    <xf numFmtId="1" fontId="70" fillId="0" borderId="30" xfId="0" quotePrefix="1" applyNumberFormat="1" applyFont="1" applyBorder="1" applyAlignment="1">
      <alignment horizontal="center" vertical="center"/>
    </xf>
    <xf numFmtId="0" fontId="70" fillId="0" borderId="190" xfId="0" applyFont="1" applyBorder="1" applyAlignment="1">
      <alignment horizontal="center" vertical="center"/>
    </xf>
    <xf numFmtId="169" fontId="70" fillId="0" borderId="14" xfId="0" applyNumberFormat="1" applyFont="1" applyFill="1" applyBorder="1" applyAlignment="1">
      <alignment horizontal="center" vertical="center"/>
    </xf>
    <xf numFmtId="170" fontId="70" fillId="0" borderId="224" xfId="0" applyNumberFormat="1" applyFont="1" applyBorder="1" applyAlignment="1">
      <alignment horizontal="left" vertical="center"/>
    </xf>
    <xf numFmtId="0" fontId="70" fillId="0" borderId="247" xfId="0" applyFont="1" applyBorder="1" applyAlignment="1">
      <alignment horizontal="center" vertical="center"/>
    </xf>
    <xf numFmtId="0" fontId="70" fillId="0" borderId="124" xfId="0" applyFont="1" applyFill="1" applyBorder="1" applyAlignment="1">
      <alignment horizontal="center" vertical="center"/>
    </xf>
    <xf numFmtId="169" fontId="70" fillId="40" borderId="207" xfId="0" applyNumberFormat="1" applyFont="1" applyFill="1" applyBorder="1" applyAlignment="1">
      <alignment horizontal="center" vertical="center"/>
    </xf>
    <xf numFmtId="169" fontId="70" fillId="40" borderId="215" xfId="0" applyNumberFormat="1" applyFont="1" applyFill="1" applyBorder="1" applyAlignment="1">
      <alignment horizontal="center" vertical="center"/>
    </xf>
    <xf numFmtId="0" fontId="111" fillId="13" borderId="0" xfId="0" applyFont="1" applyFill="1" applyBorder="1"/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70" fontId="70" fillId="0" borderId="292" xfId="171" quotePrefix="1" applyNumberFormat="1" applyFont="1" applyFill="1" applyBorder="1" applyAlignment="1">
      <alignment horizontal="center" vertical="center"/>
    </xf>
    <xf numFmtId="49" fontId="70" fillId="0" borderId="207" xfId="171" quotePrefix="1" applyNumberFormat="1" applyFont="1" applyFill="1" applyBorder="1" applyAlignment="1">
      <alignment horizontal="center" vertical="center"/>
    </xf>
    <xf numFmtId="15" fontId="70" fillId="0" borderId="152" xfId="0" applyNumberFormat="1" applyFont="1" applyFill="1" applyBorder="1" applyAlignment="1">
      <alignment horizontal="center" vertical="center"/>
    </xf>
    <xf numFmtId="14" fontId="70" fillId="10" borderId="136" xfId="0" applyNumberFormat="1" applyFont="1" applyFill="1" applyBorder="1" applyAlignment="1">
      <alignment horizontal="center" vertical="center"/>
    </xf>
    <xf numFmtId="15" fontId="70" fillId="10" borderId="152" xfId="0" applyNumberFormat="1" applyFont="1" applyFill="1" applyBorder="1" applyAlignment="1">
      <alignment horizontal="center" vertical="center"/>
    </xf>
    <xf numFmtId="0" fontId="70" fillId="0" borderId="242" xfId="171" applyFont="1" applyBorder="1" applyAlignment="1">
      <alignment horizontal="center" vertical="center"/>
    </xf>
    <xf numFmtId="15" fontId="70" fillId="10" borderId="242" xfId="0" applyNumberFormat="1" applyFont="1" applyFill="1" applyBorder="1" applyAlignment="1">
      <alignment horizontal="center" vertical="center"/>
    </xf>
    <xf numFmtId="0" fontId="70" fillId="0" borderId="214" xfId="0" applyFont="1" applyFill="1" applyBorder="1" applyAlignment="1">
      <alignment horizontal="left" vertical="center"/>
    </xf>
    <xf numFmtId="49" fontId="70" fillId="0" borderId="215" xfId="0" applyNumberFormat="1" applyFont="1" applyFill="1" applyBorder="1" applyAlignment="1">
      <alignment horizontal="center" vertical="center"/>
    </xf>
    <xf numFmtId="15" fontId="71" fillId="13" borderId="136" xfId="0" applyNumberFormat="1" applyFont="1" applyFill="1" applyBorder="1" applyAlignment="1">
      <alignment horizontal="center" vertical="center"/>
    </xf>
    <xf numFmtId="15" fontId="70" fillId="0" borderId="162" xfId="171" applyNumberFormat="1" applyFont="1" applyFill="1" applyBorder="1" applyAlignment="1">
      <alignment horizontal="center" vertical="center"/>
    </xf>
    <xf numFmtId="15" fontId="70" fillId="0" borderId="30" xfId="0" quotePrefix="1" applyNumberFormat="1" applyFont="1" applyFill="1" applyBorder="1" applyAlignment="1">
      <alignment horizontal="center" vertical="center"/>
    </xf>
    <xf numFmtId="0" fontId="70" fillId="0" borderId="136" xfId="0" applyNumberFormat="1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70" fillId="0" borderId="152" xfId="0" applyFont="1" applyFill="1" applyBorder="1" applyAlignment="1">
      <alignment horizontal="left" vertical="center"/>
    </xf>
    <xf numFmtId="0" fontId="70" fillId="0" borderId="152" xfId="0" applyFont="1" applyFill="1" applyBorder="1" applyAlignment="1">
      <alignment vertical="center"/>
    </xf>
    <xf numFmtId="0" fontId="71" fillId="0" borderId="217" xfId="1" applyFont="1" applyFill="1" applyBorder="1" applyAlignment="1">
      <alignment horizontal="center" vertical="center"/>
    </xf>
    <xf numFmtId="0" fontId="113" fillId="0" borderId="242" xfId="2022" applyFont="1" applyFill="1" applyBorder="1" applyAlignment="1">
      <alignment horizontal="center" vertical="center"/>
    </xf>
    <xf numFmtId="0" fontId="71" fillId="0" borderId="0" xfId="2" applyFont="1" applyFill="1" applyBorder="1" applyAlignment="1">
      <alignment horizontal="center" vertical="center"/>
    </xf>
    <xf numFmtId="0" fontId="71" fillId="0" borderId="236" xfId="2" applyFont="1" applyFill="1" applyBorder="1" applyAlignment="1">
      <alignment horizontal="center" vertical="center"/>
    </xf>
    <xf numFmtId="49" fontId="71" fillId="0" borderId="136" xfId="6459" quotePrefix="1" applyNumberFormat="1" applyFont="1" applyFill="1" applyBorder="1" applyAlignment="1">
      <alignment horizontal="center" vertical="center"/>
    </xf>
    <xf numFmtId="15" fontId="71" fillId="13" borderId="223" xfId="6095" applyNumberFormat="1" applyFont="1" applyFill="1" applyBorder="1" applyAlignment="1">
      <alignment horizontal="center" vertical="center"/>
    </xf>
    <xf numFmtId="170" fontId="70" fillId="0" borderId="15" xfId="0" quotePrefix="1" applyNumberFormat="1" applyFont="1" applyFill="1" applyBorder="1" applyAlignment="1">
      <alignment horizontal="center" vertical="center"/>
    </xf>
    <xf numFmtId="15" fontId="71" fillId="13" borderId="224" xfId="6095" applyNumberFormat="1" applyFont="1" applyFill="1" applyBorder="1" applyAlignment="1">
      <alignment horizontal="center" vertical="center"/>
    </xf>
    <xf numFmtId="14" fontId="70" fillId="0" borderId="30" xfId="226" applyNumberFormat="1" applyFont="1" applyFill="1" applyBorder="1" applyAlignment="1">
      <alignment horizontal="center" vertical="center"/>
    </xf>
    <xf numFmtId="1" fontId="70" fillId="0" borderId="207" xfId="0" applyNumberFormat="1" applyFont="1" applyFill="1" applyBorder="1" applyAlignment="1">
      <alignment horizontal="center" vertical="center"/>
    </xf>
    <xf numFmtId="1" fontId="70" fillId="0" borderId="136" xfId="0" quotePrefix="1" applyNumberFormat="1" applyFont="1" applyBorder="1" applyAlignment="1">
      <alignment horizontal="center" vertical="center"/>
    </xf>
    <xf numFmtId="1" fontId="70" fillId="0" borderId="224" xfId="226" applyNumberFormat="1" applyFont="1" applyFill="1" applyBorder="1" applyAlignment="1">
      <alignment horizontal="center" vertical="center"/>
    </xf>
    <xf numFmtId="169" fontId="70" fillId="0" borderId="30" xfId="7180" applyNumberFormat="1" applyFont="1" applyFill="1" applyBorder="1" applyAlignment="1">
      <alignment horizontal="center" vertical="center"/>
    </xf>
    <xf numFmtId="15" fontId="70" fillId="0" borderId="224" xfId="226" applyNumberFormat="1" applyFont="1" applyFill="1" applyBorder="1" applyAlignment="1">
      <alignment horizontal="center" vertical="center"/>
    </xf>
    <xf numFmtId="170" fontId="70" fillId="10" borderId="225" xfId="0" applyNumberFormat="1" applyFont="1" applyFill="1" applyBorder="1" applyAlignment="1">
      <alignment horizontal="center" vertical="center"/>
    </xf>
    <xf numFmtId="15" fontId="70" fillId="0" borderId="92" xfId="0" applyNumberFormat="1" applyFont="1" applyBorder="1" applyAlignment="1">
      <alignment horizontal="center" vertical="center"/>
    </xf>
    <xf numFmtId="169" fontId="70" fillId="0" borderId="217" xfId="0" applyNumberFormat="1" applyFont="1" applyFill="1" applyBorder="1" applyAlignment="1">
      <alignment horizontal="center" vertical="center"/>
    </xf>
    <xf numFmtId="0" fontId="70" fillId="6" borderId="29" xfId="0" applyFont="1" applyFill="1" applyBorder="1" applyAlignment="1">
      <alignment horizontal="center" vertical="center"/>
    </xf>
    <xf numFmtId="0" fontId="70" fillId="6" borderId="208" xfId="0" applyFont="1" applyFill="1" applyBorder="1" applyAlignment="1">
      <alignment horizontal="center" vertical="center"/>
    </xf>
    <xf numFmtId="170" fontId="70" fillId="0" borderId="207" xfId="0" applyNumberFormat="1" applyFont="1" applyFill="1" applyBorder="1" applyAlignment="1">
      <alignment horizontal="center" vertical="center"/>
    </xf>
    <xf numFmtId="169" fontId="70" fillId="0" borderId="10" xfId="0" applyNumberFormat="1" applyFont="1" applyFill="1" applyBorder="1" applyAlignment="1">
      <alignment horizontal="center" vertical="center"/>
    </xf>
    <xf numFmtId="169" fontId="70" fillId="0" borderId="130" xfId="0" quotePrefix="1" applyNumberFormat="1" applyFont="1" applyFill="1" applyBorder="1" applyAlignment="1">
      <alignment horizontal="center" vertical="center"/>
    </xf>
    <xf numFmtId="169" fontId="70" fillId="0" borderId="130" xfId="0" applyNumberFormat="1" applyFont="1" applyBorder="1" applyAlignment="1">
      <alignment horizontal="center" vertical="center"/>
    </xf>
    <xf numFmtId="15" fontId="71" fillId="0" borderId="162" xfId="0" applyNumberFormat="1" applyFont="1" applyBorder="1" applyAlignment="1">
      <alignment horizontal="center" vertical="center"/>
    </xf>
    <xf numFmtId="0" fontId="70" fillId="0" borderId="219" xfId="0" applyFont="1" applyFill="1" applyBorder="1" applyAlignment="1">
      <alignment horizontal="left" vertical="center"/>
    </xf>
    <xf numFmtId="0" fontId="70" fillId="0" borderId="162" xfId="178" applyFont="1" applyFill="1" applyBorder="1" applyAlignment="1">
      <alignment horizontal="left" vertical="center"/>
    </xf>
    <xf numFmtId="0" fontId="70" fillId="0" borderId="214" xfId="0" applyFont="1" applyFill="1" applyBorder="1" applyAlignment="1">
      <alignment vertical="center"/>
    </xf>
    <xf numFmtId="0" fontId="71" fillId="0" borderId="7" xfId="1" applyFont="1" applyFill="1" applyBorder="1" applyAlignment="1">
      <alignment horizontal="left" vertical="center"/>
    </xf>
    <xf numFmtId="0" fontId="113" fillId="0" borderId="222" xfId="1" applyFont="1" applyFill="1" applyBorder="1" applyAlignment="1">
      <alignment horizontal="center" vertical="center"/>
    </xf>
    <xf numFmtId="0" fontId="70" fillId="0" borderId="152" xfId="0" applyFont="1" applyBorder="1" applyAlignment="1">
      <alignment horizontal="center" vertical="center"/>
    </xf>
    <xf numFmtId="0" fontId="70" fillId="0" borderId="162" xfId="178" applyFont="1" applyFill="1" applyBorder="1" applyAlignment="1">
      <alignment horizontal="center" vertical="center"/>
    </xf>
    <xf numFmtId="0" fontId="71" fillId="0" borderId="80" xfId="2022" applyFont="1" applyFill="1" applyBorder="1" applyAlignment="1">
      <alignment horizontal="center" vertical="center"/>
    </xf>
    <xf numFmtId="0" fontId="70" fillId="13" borderId="130" xfId="0" applyFont="1" applyFill="1" applyBorder="1" applyAlignment="1">
      <alignment horizontal="center" vertical="center"/>
    </xf>
    <xf numFmtId="0" fontId="113" fillId="0" borderId="98" xfId="1" applyFont="1" applyFill="1" applyBorder="1" applyAlignment="1">
      <alignment horizontal="center" vertical="center"/>
    </xf>
    <xf numFmtId="0" fontId="71" fillId="0" borderId="184" xfId="0" applyFont="1" applyFill="1" applyBorder="1" applyAlignment="1">
      <alignment horizontal="center" vertical="center" wrapText="1"/>
    </xf>
    <xf numFmtId="0" fontId="113" fillId="0" borderId="10" xfId="1" applyFont="1" applyFill="1" applyBorder="1" applyAlignment="1">
      <alignment horizontal="center" vertical="center"/>
    </xf>
    <xf numFmtId="0" fontId="70" fillId="0" borderId="162" xfId="171" applyFont="1" applyFill="1" applyBorder="1" applyAlignment="1">
      <alignment horizontal="center" vertical="center"/>
    </xf>
    <xf numFmtId="1" fontId="70" fillId="0" borderId="162" xfId="0" applyNumberFormat="1" applyFont="1" applyBorder="1" applyAlignment="1">
      <alignment horizontal="center" vertical="center"/>
    </xf>
    <xf numFmtId="0" fontId="71" fillId="0" borderId="219" xfId="2" applyFont="1" applyFill="1" applyBorder="1" applyAlignment="1">
      <alignment horizontal="center" vertical="center"/>
    </xf>
    <xf numFmtId="0" fontId="112" fillId="0" borderId="190" xfId="0" applyFont="1" applyFill="1" applyBorder="1" applyAlignment="1">
      <alignment horizontal="center" vertical="center"/>
    </xf>
    <xf numFmtId="49" fontId="70" fillId="0" borderId="184" xfId="0" applyNumberFormat="1" applyFont="1" applyBorder="1" applyAlignment="1">
      <alignment horizontal="center" vertical="center"/>
    </xf>
    <xf numFmtId="49" fontId="70" fillId="0" borderId="214" xfId="171" quotePrefix="1" applyNumberFormat="1" applyFont="1" applyFill="1" applyBorder="1" applyAlignment="1">
      <alignment horizontal="center" vertical="center"/>
    </xf>
    <xf numFmtId="49" fontId="70" fillId="0" borderId="140" xfId="0" applyNumberFormat="1" applyFont="1" applyFill="1" applyBorder="1" applyAlignment="1">
      <alignment horizontal="center" vertical="center"/>
    </xf>
    <xf numFmtId="49" fontId="113" fillId="0" borderId="215" xfId="6091" quotePrefix="1" applyNumberFormat="1" applyFont="1" applyBorder="1" applyAlignment="1">
      <alignment horizontal="center" vertical="center"/>
    </xf>
    <xf numFmtId="49" fontId="70" fillId="0" borderId="184" xfId="0" quotePrefix="1" applyNumberFormat="1" applyFont="1" applyBorder="1" applyAlignment="1">
      <alignment horizontal="center" vertical="center"/>
    </xf>
    <xf numFmtId="49" fontId="70" fillId="0" borderId="184" xfId="221" quotePrefix="1" applyNumberFormat="1" applyFont="1" applyFill="1" applyBorder="1" applyAlignment="1">
      <alignment horizontal="center" vertical="center"/>
    </xf>
    <xf numFmtId="15" fontId="71" fillId="13" borderId="216" xfId="6095" applyNumberFormat="1" applyFont="1" applyFill="1" applyBorder="1" applyAlignment="1">
      <alignment horizontal="center" vertical="center"/>
    </xf>
    <xf numFmtId="15" fontId="70" fillId="0" borderId="162" xfId="178" applyNumberFormat="1" applyFont="1" applyFill="1" applyBorder="1" applyAlignment="1">
      <alignment horizontal="center" vertical="center"/>
    </xf>
    <xf numFmtId="15" fontId="70" fillId="0" borderId="218" xfId="0" applyNumberFormat="1" applyFont="1" applyBorder="1" applyAlignment="1">
      <alignment horizontal="center" vertical="center"/>
    </xf>
    <xf numFmtId="15" fontId="70" fillId="0" borderId="152" xfId="0" applyNumberFormat="1" applyFont="1" applyBorder="1" applyAlignment="1">
      <alignment horizontal="center" vertical="center"/>
    </xf>
    <xf numFmtId="15" fontId="113" fillId="0" borderId="215" xfId="6091" quotePrefix="1" applyNumberFormat="1" applyFont="1" applyBorder="1" applyAlignment="1">
      <alignment horizontal="center" vertical="center"/>
    </xf>
    <xf numFmtId="15" fontId="71" fillId="13" borderId="217" xfId="6095" applyNumberFormat="1" applyFont="1" applyFill="1" applyBorder="1" applyAlignment="1">
      <alignment horizontal="center" vertical="center"/>
    </xf>
    <xf numFmtId="15" fontId="70" fillId="0" borderId="29" xfId="6064" applyNumberFormat="1" applyFont="1" applyFill="1" applyBorder="1" applyAlignment="1">
      <alignment horizontal="center" vertical="center"/>
    </xf>
    <xf numFmtId="169" fontId="70" fillId="0" borderId="162" xfId="178" applyNumberFormat="1" applyFont="1" applyFill="1" applyBorder="1" applyAlignment="1">
      <alignment horizontal="center" vertical="center"/>
    </xf>
    <xf numFmtId="15" fontId="70" fillId="0" borderId="130" xfId="0" quotePrefix="1" applyNumberFormat="1" applyFont="1" applyFill="1" applyBorder="1" applyAlignment="1">
      <alignment horizontal="center" vertical="center" wrapText="1"/>
    </xf>
    <xf numFmtId="169" fontId="70" fillId="0" borderId="184" xfId="221" applyNumberFormat="1" applyFont="1" applyFill="1" applyBorder="1" applyAlignment="1">
      <alignment horizontal="center" vertical="center"/>
    </xf>
    <xf numFmtId="15" fontId="70" fillId="0" borderId="162" xfId="178" quotePrefix="1" applyNumberFormat="1" applyFont="1" applyFill="1" applyBorder="1" applyAlignment="1">
      <alignment horizontal="center" vertical="center"/>
    </xf>
    <xf numFmtId="15" fontId="71" fillId="13" borderId="221" xfId="6095" applyNumberFormat="1" applyFont="1" applyFill="1" applyBorder="1" applyAlignment="1">
      <alignment horizontal="center" vertical="center"/>
    </xf>
    <xf numFmtId="170" fontId="70" fillId="0" borderId="162" xfId="0" quotePrefix="1" applyNumberFormat="1" applyFont="1" applyFill="1" applyBorder="1" applyAlignment="1">
      <alignment horizontal="center" vertical="center"/>
    </xf>
    <xf numFmtId="15" fontId="70" fillId="0" borderId="221" xfId="0" applyNumberFormat="1" applyFont="1" applyBorder="1" applyAlignment="1">
      <alignment horizontal="center" vertical="center"/>
    </xf>
    <xf numFmtId="15" fontId="70" fillId="0" borderId="152" xfId="0" quotePrefix="1" applyNumberFormat="1" applyFont="1" applyFill="1" applyBorder="1" applyAlignment="1">
      <alignment horizontal="center" vertical="center"/>
    </xf>
    <xf numFmtId="0" fontId="70" fillId="0" borderId="229" xfId="226" applyFont="1" applyFill="1" applyBorder="1" applyAlignment="1">
      <alignment horizontal="center" vertical="center"/>
    </xf>
    <xf numFmtId="1" fontId="70" fillId="0" borderId="162" xfId="178" applyNumberFormat="1" applyFont="1" applyFill="1" applyBorder="1" applyAlignment="1">
      <alignment horizontal="center" vertical="center"/>
    </xf>
    <xf numFmtId="15" fontId="70" fillId="10" borderId="30" xfId="0" quotePrefix="1" applyNumberFormat="1" applyFont="1" applyFill="1" applyBorder="1" applyAlignment="1">
      <alignment horizontal="center" vertical="center"/>
    </xf>
    <xf numFmtId="170" fontId="70" fillId="10" borderId="221" xfId="0" applyNumberFormat="1" applyFont="1" applyFill="1" applyBorder="1" applyAlignment="1">
      <alignment horizontal="center" vertical="center"/>
    </xf>
    <xf numFmtId="15" fontId="70" fillId="0" borderId="217" xfId="0" applyNumberFormat="1" applyFont="1" applyBorder="1" applyAlignment="1">
      <alignment horizontal="center" vertical="center"/>
    </xf>
    <xf numFmtId="0" fontId="70" fillId="0" borderId="130" xfId="0" applyNumberFormat="1" applyFont="1" applyFill="1" applyBorder="1" applyAlignment="1">
      <alignment horizontal="center" vertical="center"/>
    </xf>
    <xf numFmtId="170" fontId="70" fillId="0" borderId="224" xfId="0" applyNumberFormat="1" applyFont="1" applyBorder="1" applyAlignment="1">
      <alignment horizontal="center" vertical="center"/>
    </xf>
    <xf numFmtId="0" fontId="70" fillId="0" borderId="219" xfId="0" applyFont="1" applyBorder="1" applyAlignment="1">
      <alignment horizontal="left" vertical="center"/>
    </xf>
    <xf numFmtId="0" fontId="70" fillId="0" borderId="214" xfId="0" applyFont="1" applyBorder="1" applyAlignment="1">
      <alignment horizontal="left" vertical="center"/>
    </xf>
    <xf numFmtId="0" fontId="71" fillId="7" borderId="15" xfId="0" applyFont="1" applyFill="1" applyBorder="1" applyAlignment="1">
      <alignment horizontal="center" vertical="center"/>
    </xf>
    <xf numFmtId="0" fontId="70" fillId="6" borderId="209" xfId="0" applyFont="1" applyFill="1" applyBorder="1" applyAlignment="1">
      <alignment horizontal="center" vertical="center"/>
    </xf>
    <xf numFmtId="0" fontId="71" fillId="7" borderId="130" xfId="0" applyFont="1" applyFill="1" applyBorder="1" applyAlignment="1">
      <alignment horizontal="center" vertical="center"/>
    </xf>
    <xf numFmtId="0" fontId="70" fillId="0" borderId="164" xfId="0" applyFont="1" applyBorder="1" applyAlignment="1">
      <alignment horizontal="center" vertical="center"/>
    </xf>
    <xf numFmtId="0" fontId="70" fillId="6" borderId="22" xfId="0" applyFont="1" applyFill="1" applyBorder="1" applyAlignment="1">
      <alignment horizontal="center" vertical="center"/>
    </xf>
    <xf numFmtId="15" fontId="70" fillId="0" borderId="242" xfId="0" applyNumberFormat="1" applyFont="1" applyFill="1" applyBorder="1" applyAlignment="1">
      <alignment vertical="center"/>
    </xf>
    <xf numFmtId="15" fontId="70" fillId="0" borderId="207" xfId="0" applyNumberFormat="1" applyFont="1" applyFill="1" applyBorder="1" applyAlignment="1">
      <alignment vertical="center"/>
    </xf>
    <xf numFmtId="169" fontId="70" fillId="0" borderId="162" xfId="0" applyNumberFormat="1" applyFont="1" applyBorder="1" applyAlignment="1">
      <alignment horizontal="center" vertical="center"/>
    </xf>
    <xf numFmtId="15" fontId="70" fillId="0" borderId="214" xfId="0" applyNumberFormat="1" applyFont="1" applyFill="1" applyBorder="1" applyAlignment="1">
      <alignment vertical="center"/>
    </xf>
    <xf numFmtId="1" fontId="70" fillId="0" borderId="162" xfId="6326" applyNumberFormat="1" applyFont="1" applyFill="1" applyBorder="1" applyAlignment="1">
      <alignment horizontal="left" vertical="center"/>
    </xf>
    <xf numFmtId="14" fontId="71" fillId="0" borderId="215" xfId="0" applyNumberFormat="1" applyFont="1" applyFill="1" applyBorder="1" applyAlignment="1">
      <alignment horizontal="left" vertical="center"/>
    </xf>
    <xf numFmtId="0" fontId="71" fillId="0" borderId="152" xfId="0" applyFont="1" applyFill="1" applyBorder="1" applyAlignment="1">
      <alignment vertical="center"/>
    </xf>
    <xf numFmtId="0" fontId="70" fillId="0" borderId="215" xfId="6064" applyFont="1" applyFill="1" applyBorder="1" applyAlignment="1">
      <alignment horizontal="left" vertical="center"/>
    </xf>
    <xf numFmtId="0" fontId="111" fillId="41" borderId="190" xfId="0" applyFont="1" applyFill="1" applyBorder="1" applyAlignment="1">
      <alignment vertical="center"/>
    </xf>
    <xf numFmtId="0" fontId="71" fillId="0" borderId="222" xfId="0" applyFont="1" applyFill="1" applyBorder="1" applyAlignment="1">
      <alignment horizontal="left" vertical="center"/>
    </xf>
    <xf numFmtId="0" fontId="71" fillId="0" borderId="15" xfId="226" applyFont="1" applyFill="1" applyBorder="1" applyAlignment="1">
      <alignment vertical="center"/>
    </xf>
    <xf numFmtId="0" fontId="111" fillId="41" borderId="184" xfId="0" applyFont="1" applyFill="1" applyBorder="1" applyAlignment="1">
      <alignment horizontal="left" vertical="center"/>
    </xf>
    <xf numFmtId="0" fontId="71" fillId="0" borderId="215" xfId="6064" applyFont="1" applyFill="1" applyBorder="1" applyAlignment="1">
      <alignment horizontal="left" vertical="center"/>
    </xf>
    <xf numFmtId="14" fontId="70" fillId="0" borderId="190" xfId="0" applyNumberFormat="1" applyFont="1" applyFill="1" applyBorder="1" applyAlignment="1">
      <alignment horizontal="left" vertical="center"/>
    </xf>
    <xf numFmtId="0" fontId="71" fillId="7" borderId="136" xfId="171" applyFont="1" applyFill="1" applyBorder="1" applyAlignment="1">
      <alignment vertical="center"/>
    </xf>
    <xf numFmtId="0" fontId="70" fillId="0" borderId="184" xfId="6326" applyFont="1" applyFill="1" applyBorder="1" applyAlignment="1">
      <alignment horizontal="left" vertical="center"/>
    </xf>
    <xf numFmtId="0" fontId="111" fillId="41" borderId="130" xfId="0" applyFont="1" applyFill="1" applyBorder="1" applyAlignment="1">
      <alignment horizontal="left" vertical="center"/>
    </xf>
    <xf numFmtId="0" fontId="71" fillId="7" borderId="80" xfId="171" applyFont="1" applyFill="1" applyBorder="1" applyAlignment="1">
      <alignment horizontal="left" vertical="center"/>
    </xf>
    <xf numFmtId="0" fontId="111" fillId="41" borderId="136" xfId="0" applyFont="1" applyFill="1" applyBorder="1" applyAlignment="1">
      <alignment vertical="center"/>
    </xf>
    <xf numFmtId="0" fontId="111" fillId="41" borderId="136" xfId="0" applyFont="1" applyFill="1" applyBorder="1" applyAlignment="1">
      <alignment horizontal="left" vertical="center"/>
    </xf>
    <xf numFmtId="1" fontId="70" fillId="0" borderId="184" xfId="6326" applyNumberFormat="1" applyFont="1" applyFill="1" applyBorder="1" applyAlignment="1">
      <alignment horizontal="left" vertical="center"/>
    </xf>
    <xf numFmtId="0" fontId="70" fillId="7" borderId="136" xfId="171" applyFont="1" applyFill="1" applyBorder="1" applyAlignment="1">
      <alignment vertical="center"/>
    </xf>
    <xf numFmtId="0" fontId="111" fillId="41" borderId="215" xfId="0" applyFont="1" applyFill="1" applyBorder="1" applyAlignment="1">
      <alignment horizontal="left" vertical="center"/>
    </xf>
    <xf numFmtId="1" fontId="71" fillId="0" borderId="162" xfId="6326" applyNumberFormat="1" applyFont="1" applyFill="1" applyBorder="1" applyAlignment="1">
      <alignment horizontal="left" vertical="center"/>
    </xf>
    <xf numFmtId="1" fontId="71" fillId="0" borderId="184" xfId="6326" applyNumberFormat="1" applyFont="1" applyFill="1" applyBorder="1" applyAlignment="1">
      <alignment horizontal="left" vertical="center"/>
    </xf>
    <xf numFmtId="0" fontId="71" fillId="0" borderId="184" xfId="6326" applyFont="1" applyFill="1" applyBorder="1" applyAlignment="1">
      <alignment horizontal="left" vertical="center"/>
    </xf>
    <xf numFmtId="0" fontId="111" fillId="41" borderId="162" xfId="0" applyFont="1" applyFill="1" applyBorder="1" applyAlignment="1">
      <alignment horizontal="left" vertical="center"/>
    </xf>
    <xf numFmtId="0" fontId="71" fillId="7" borderId="136" xfId="1" applyFont="1" applyFill="1" applyBorder="1" applyAlignment="1">
      <alignment horizontal="left" vertical="center"/>
    </xf>
    <xf numFmtId="0" fontId="71" fillId="0" borderId="215" xfId="6064" applyFont="1" applyFill="1" applyBorder="1" applyAlignment="1">
      <alignment vertical="center"/>
    </xf>
    <xf numFmtId="0" fontId="71" fillId="0" borderId="162" xfId="13" applyFont="1" applyFill="1" applyBorder="1" applyAlignment="1" applyProtection="1">
      <alignment horizontal="left" vertical="center"/>
    </xf>
    <xf numFmtId="0" fontId="111" fillId="41" borderId="136" xfId="1" applyFont="1" applyFill="1" applyBorder="1" applyAlignment="1">
      <alignment horizontal="left" vertical="center"/>
    </xf>
    <xf numFmtId="0" fontId="111" fillId="41" borderId="130" xfId="1" applyFont="1" applyFill="1" applyBorder="1" applyAlignment="1">
      <alignment horizontal="left" vertical="center"/>
    </xf>
    <xf numFmtId="0" fontId="111" fillId="41" borderId="215" xfId="0" applyFont="1" applyFill="1" applyBorder="1" applyAlignment="1">
      <alignment vertical="center"/>
    </xf>
    <xf numFmtId="0" fontId="71" fillId="0" borderId="190" xfId="0" applyFont="1" applyFill="1" applyBorder="1" applyAlignment="1">
      <alignment vertical="center"/>
    </xf>
    <xf numFmtId="0" fontId="70" fillId="7" borderId="136" xfId="171" applyFont="1" applyFill="1" applyBorder="1" applyAlignment="1">
      <alignment horizontal="left" vertical="center"/>
    </xf>
    <xf numFmtId="0" fontId="71" fillId="7" borderId="136" xfId="171" applyFont="1" applyFill="1" applyBorder="1" applyAlignment="1">
      <alignment horizontal="left" vertical="center"/>
    </xf>
    <xf numFmtId="2" fontId="71" fillId="0" borderId="184" xfId="0" applyNumberFormat="1" applyFont="1" applyFill="1" applyBorder="1" applyAlignment="1">
      <alignment horizontal="left" vertical="center"/>
    </xf>
    <xf numFmtId="14" fontId="71" fillId="0" borderId="215" xfId="0" applyNumberFormat="1" applyFont="1" applyFill="1" applyBorder="1" applyAlignment="1">
      <alignment vertical="center"/>
    </xf>
    <xf numFmtId="0" fontId="70" fillId="7" borderId="80" xfId="171" applyFont="1" applyFill="1" applyBorder="1" applyAlignment="1">
      <alignment horizontal="left" vertical="center"/>
    </xf>
    <xf numFmtId="0" fontId="70" fillId="7" borderId="80" xfId="171" applyFont="1" applyFill="1" applyBorder="1" applyAlignment="1">
      <alignment vertical="center"/>
    </xf>
    <xf numFmtId="0" fontId="71" fillId="0" borderId="190" xfId="178" applyFont="1" applyFill="1" applyBorder="1" applyAlignment="1">
      <alignment horizontal="left" vertical="center"/>
    </xf>
    <xf numFmtId="0" fontId="111" fillId="41" borderId="136" xfId="171" applyFont="1" applyFill="1" applyBorder="1" applyAlignment="1">
      <alignment vertical="center"/>
    </xf>
    <xf numFmtId="0" fontId="71" fillId="7" borderId="242" xfId="0" applyFont="1" applyFill="1" applyBorder="1" applyAlignment="1">
      <alignment horizontal="left" vertical="center"/>
    </xf>
    <xf numFmtId="0" fontId="111" fillId="41" borderId="162" xfId="1" applyFont="1" applyFill="1" applyBorder="1" applyAlignment="1">
      <alignment horizontal="left" vertical="center"/>
    </xf>
    <xf numFmtId="2" fontId="71" fillId="0" borderId="162" xfId="0" applyNumberFormat="1" applyFont="1" applyFill="1" applyBorder="1" applyAlignment="1">
      <alignment horizontal="left" vertical="center"/>
    </xf>
    <xf numFmtId="0" fontId="70" fillId="7" borderId="242" xfId="0" applyFont="1" applyFill="1" applyBorder="1" applyAlignment="1">
      <alignment vertical="center"/>
    </xf>
    <xf numFmtId="15" fontId="71" fillId="0" borderId="184" xfId="0" applyNumberFormat="1" applyFont="1" applyFill="1" applyBorder="1" applyAlignment="1">
      <alignment horizontal="left" vertical="center"/>
    </xf>
    <xf numFmtId="0" fontId="111" fillId="41" borderId="162" xfId="0" applyFont="1" applyFill="1" applyBorder="1" applyAlignment="1">
      <alignment vertical="center"/>
    </xf>
    <xf numFmtId="0" fontId="111" fillId="41" borderId="184" xfId="221" applyFont="1" applyFill="1" applyBorder="1" applyAlignment="1">
      <alignment vertical="center"/>
    </xf>
    <xf numFmtId="1" fontId="70" fillId="0" borderId="242" xfId="0" applyNumberFormat="1" applyFont="1" applyFill="1" applyBorder="1" applyAlignment="1">
      <alignment vertical="center"/>
    </xf>
    <xf numFmtId="0" fontId="111" fillId="41" borderId="136" xfId="171" applyFont="1" applyFill="1" applyBorder="1" applyAlignment="1">
      <alignment horizontal="left" vertical="center"/>
    </xf>
    <xf numFmtId="0" fontId="111" fillId="41" borderId="15" xfId="0" applyFont="1" applyFill="1" applyBorder="1" applyAlignment="1">
      <alignment vertical="center"/>
    </xf>
    <xf numFmtId="0" fontId="111" fillId="41" borderId="190" xfId="0" applyFont="1" applyFill="1" applyBorder="1" applyAlignment="1">
      <alignment horizontal="left" vertical="center"/>
    </xf>
    <xf numFmtId="0" fontId="71" fillId="0" borderId="162" xfId="6326" applyFont="1" applyFill="1" applyBorder="1" applyAlignment="1">
      <alignment vertical="center"/>
    </xf>
    <xf numFmtId="0" fontId="111" fillId="41" borderId="215" xfId="171" applyFont="1" applyFill="1" applyBorder="1" applyAlignment="1">
      <alignment vertical="center"/>
    </xf>
    <xf numFmtId="0" fontId="111" fillId="41" borderId="242" xfId="0" applyFont="1" applyFill="1" applyBorder="1" applyAlignment="1">
      <alignment horizontal="left" vertical="center"/>
    </xf>
    <xf numFmtId="2" fontId="71" fillId="0" borderId="136" xfId="0" applyNumberFormat="1" applyFont="1" applyFill="1" applyBorder="1" applyAlignment="1">
      <alignment vertical="center"/>
    </xf>
    <xf numFmtId="0" fontId="70" fillId="0" borderId="162" xfId="6326" applyFont="1" applyFill="1" applyBorder="1" applyAlignment="1">
      <alignment horizontal="left" vertical="center"/>
    </xf>
    <xf numFmtId="0" fontId="71" fillId="0" borderId="214" xfId="0" applyFont="1" applyFill="1" applyBorder="1" applyAlignment="1">
      <alignment vertical="center"/>
    </xf>
    <xf numFmtId="0" fontId="111" fillId="41" borderId="162" xfId="6326" applyFont="1" applyFill="1" applyBorder="1" applyAlignment="1">
      <alignment horizontal="left" vertical="center"/>
    </xf>
    <xf numFmtId="0" fontId="70" fillId="0" borderId="184" xfId="221" applyFont="1" applyFill="1" applyBorder="1" applyAlignment="1">
      <alignment horizontal="left" vertical="center"/>
    </xf>
    <xf numFmtId="0" fontId="111" fillId="41" borderId="162" xfId="178" applyFont="1" applyFill="1" applyBorder="1" applyAlignment="1">
      <alignment horizontal="left" vertical="center"/>
    </xf>
    <xf numFmtId="0" fontId="70" fillId="0" borderId="221" xfId="171" applyFont="1" applyFill="1" applyBorder="1" applyAlignment="1">
      <alignment vertical="center"/>
    </xf>
    <xf numFmtId="0" fontId="111" fillId="41" borderId="184" xfId="1" applyFont="1" applyFill="1" applyBorder="1" applyAlignment="1">
      <alignment horizontal="left" vertical="center"/>
    </xf>
    <xf numFmtId="2" fontId="71" fillId="0" borderId="130" xfId="0" applyNumberFormat="1" applyFont="1" applyFill="1" applyBorder="1" applyAlignment="1">
      <alignment horizontal="left" vertical="center"/>
    </xf>
    <xf numFmtId="0" fontId="71" fillId="13" borderId="15" xfId="0" applyFont="1" applyFill="1" applyBorder="1" applyAlignment="1">
      <alignment horizontal="left" vertical="center"/>
    </xf>
    <xf numFmtId="0" fontId="70" fillId="0" borderId="215" xfId="6064" applyFont="1" applyFill="1" applyBorder="1" applyAlignment="1">
      <alignment vertical="center"/>
    </xf>
    <xf numFmtId="0" fontId="71" fillId="0" borderId="162" xfId="0" applyFont="1" applyFill="1" applyBorder="1" applyAlignment="1" applyProtection="1">
      <alignment vertical="center"/>
      <protection locked="0"/>
    </xf>
    <xf numFmtId="0" fontId="71" fillId="7" borderId="80" xfId="171" applyFont="1" applyFill="1" applyBorder="1" applyAlignment="1">
      <alignment vertical="center"/>
    </xf>
    <xf numFmtId="0" fontId="71" fillId="0" borderId="184" xfId="1739" applyFont="1" applyFill="1" applyBorder="1" applyAlignment="1">
      <alignment vertical="center"/>
    </xf>
    <xf numFmtId="0" fontId="70" fillId="0" borderId="15" xfId="226" applyFont="1" applyFill="1" applyBorder="1" applyAlignment="1">
      <alignment vertical="center"/>
    </xf>
    <xf numFmtId="0" fontId="111" fillId="41" borderId="152" xfId="0" applyFont="1" applyFill="1" applyBorder="1" applyAlignment="1">
      <alignment vertical="center"/>
    </xf>
    <xf numFmtId="0" fontId="111" fillId="41" borderId="215" xfId="1" applyFont="1" applyFill="1" applyBorder="1" applyAlignment="1">
      <alignment horizontal="left" vertical="center"/>
    </xf>
    <xf numFmtId="0" fontId="71" fillId="13" borderId="10" xfId="0" applyFont="1" applyFill="1" applyBorder="1" applyAlignment="1">
      <alignment horizontal="center" vertical="center"/>
    </xf>
    <xf numFmtId="0" fontId="71" fillId="0" borderId="162" xfId="6326" applyFont="1" applyFill="1" applyBorder="1" applyAlignment="1">
      <alignment horizontal="center" vertical="center"/>
    </xf>
    <xf numFmtId="0" fontId="70" fillId="0" borderId="215" xfId="6064" applyFont="1" applyFill="1" applyBorder="1" applyAlignment="1">
      <alignment horizontal="center" vertical="center"/>
    </xf>
    <xf numFmtId="0" fontId="111" fillId="41" borderId="190" xfId="1" applyFont="1" applyFill="1" applyBorder="1" applyAlignment="1">
      <alignment horizontal="center" vertical="center"/>
    </xf>
    <xf numFmtId="0" fontId="71" fillId="0" borderId="222" xfId="171" applyFont="1" applyFill="1" applyBorder="1" applyAlignment="1">
      <alignment horizontal="center" vertical="center"/>
    </xf>
    <xf numFmtId="0" fontId="71" fillId="0" borderId="215" xfId="6064" applyFont="1" applyFill="1" applyBorder="1" applyAlignment="1">
      <alignment horizontal="center" vertical="center"/>
    </xf>
    <xf numFmtId="0" fontId="113" fillId="0" borderId="152" xfId="1" applyFont="1" applyFill="1" applyBorder="1" applyAlignment="1">
      <alignment horizontal="center" vertical="center"/>
    </xf>
    <xf numFmtId="0" fontId="111" fillId="41" borderId="136" xfId="1" applyFont="1" applyFill="1" applyBorder="1" applyAlignment="1">
      <alignment horizontal="center" vertical="center"/>
    </xf>
    <xf numFmtId="0" fontId="70" fillId="0" borderId="184" xfId="6326" applyFont="1" applyFill="1" applyBorder="1" applyAlignment="1">
      <alignment horizontal="center" vertical="center"/>
    </xf>
    <xf numFmtId="0" fontId="111" fillId="41" borderId="215" xfId="1" applyFont="1" applyFill="1" applyBorder="1" applyAlignment="1">
      <alignment horizontal="center" vertical="center"/>
    </xf>
    <xf numFmtId="0" fontId="111" fillId="41" borderId="162" xfId="178" applyFont="1" applyFill="1" applyBorder="1" applyAlignment="1">
      <alignment horizontal="center" vertical="center"/>
    </xf>
    <xf numFmtId="0" fontId="71" fillId="0" borderId="219" xfId="2022" applyFont="1" applyFill="1" applyBorder="1" applyAlignment="1">
      <alignment horizontal="center" vertical="center"/>
    </xf>
    <xf numFmtId="0" fontId="70" fillId="0" borderId="162" xfId="6326" applyFont="1" applyFill="1" applyBorder="1" applyAlignment="1">
      <alignment horizontal="center" vertical="center"/>
    </xf>
    <xf numFmtId="0" fontId="111" fillId="41" borderId="215" xfId="0" applyFont="1" applyFill="1" applyBorder="1" applyAlignment="1">
      <alignment horizontal="center" vertical="center"/>
    </xf>
    <xf numFmtId="0" fontId="111" fillId="41" borderId="162" xfId="0" applyFont="1" applyFill="1" applyBorder="1" applyAlignment="1">
      <alignment horizontal="center" vertical="center"/>
    </xf>
    <xf numFmtId="0" fontId="70" fillId="0" borderId="221" xfId="171" applyFont="1" applyFill="1" applyBorder="1" applyAlignment="1">
      <alignment horizontal="center" vertical="center"/>
    </xf>
    <xf numFmtId="0" fontId="113" fillId="0" borderId="184" xfId="0" applyFont="1" applyFill="1" applyBorder="1" applyAlignment="1">
      <alignment horizontal="center" vertical="center"/>
    </xf>
    <xf numFmtId="0" fontId="111" fillId="41" borderId="184" xfId="171" applyFont="1" applyFill="1" applyBorder="1" applyAlignment="1">
      <alignment horizontal="center" vertical="center"/>
    </xf>
    <xf numFmtId="0" fontId="71" fillId="0" borderId="86" xfId="171" applyFont="1" applyFill="1" applyBorder="1" applyAlignment="1">
      <alignment horizontal="center" vertical="center"/>
    </xf>
    <xf numFmtId="0" fontId="111" fillId="41" borderId="136" xfId="171" applyFont="1" applyFill="1" applyBorder="1" applyAlignment="1">
      <alignment horizontal="center" vertical="center"/>
    </xf>
    <xf numFmtId="1" fontId="111" fillId="41" borderId="130" xfId="1" applyNumberFormat="1" applyFont="1" applyFill="1" applyBorder="1" applyAlignment="1">
      <alignment horizontal="center" vertical="center"/>
    </xf>
    <xf numFmtId="0" fontId="111" fillId="41" borderId="162" xfId="1" applyFont="1" applyFill="1" applyBorder="1" applyAlignment="1">
      <alignment horizontal="center" vertical="center"/>
    </xf>
    <xf numFmtId="0" fontId="71" fillId="0" borderId="184" xfId="0" applyFont="1" applyBorder="1" applyAlignment="1">
      <alignment horizontal="center" vertical="center"/>
    </xf>
    <xf numFmtId="0" fontId="111" fillId="41" borderId="162" xfId="171" applyFont="1" applyFill="1" applyBorder="1" applyAlignment="1">
      <alignment horizontal="center" vertical="center"/>
    </xf>
    <xf numFmtId="0" fontId="111" fillId="0" borderId="136" xfId="1" applyFont="1" applyFill="1" applyBorder="1" applyAlignment="1">
      <alignment horizontal="center" vertical="center"/>
    </xf>
    <xf numFmtId="1" fontId="111" fillId="41" borderId="130" xfId="0" applyNumberFormat="1" applyFont="1" applyFill="1" applyBorder="1" applyAlignment="1">
      <alignment horizontal="center" vertical="center"/>
    </xf>
    <xf numFmtId="0" fontId="70" fillId="0" borderId="184" xfId="1" applyFont="1" applyFill="1" applyBorder="1" applyAlignment="1">
      <alignment horizontal="center" vertical="center"/>
    </xf>
    <xf numFmtId="0" fontId="111" fillId="41" borderId="215" xfId="171" applyFont="1" applyFill="1" applyBorder="1" applyAlignment="1">
      <alignment horizontal="center" vertical="center"/>
    </xf>
    <xf numFmtId="0" fontId="111" fillId="41" borderId="242" xfId="0" applyFont="1" applyFill="1" applyBorder="1" applyAlignment="1">
      <alignment horizontal="center" vertical="center"/>
    </xf>
    <xf numFmtId="0" fontId="111" fillId="41" borderId="80" xfId="1" applyFont="1" applyFill="1" applyBorder="1" applyAlignment="1">
      <alignment horizontal="center" vertical="center"/>
    </xf>
    <xf numFmtId="0" fontId="71" fillId="0" borderId="162" xfId="0" applyFont="1" applyFill="1" applyBorder="1" applyAlignment="1">
      <alignment horizontal="center" vertical="center" wrapText="1"/>
    </xf>
    <xf numFmtId="0" fontId="111" fillId="41" borderId="98" xfId="0" applyFont="1" applyFill="1" applyBorder="1" applyAlignment="1">
      <alignment horizontal="center" vertical="center"/>
    </xf>
    <xf numFmtId="0" fontId="71" fillId="0" borderId="215" xfId="6096" applyFont="1" applyFill="1" applyBorder="1" applyAlignment="1">
      <alignment horizontal="center" vertical="center"/>
    </xf>
    <xf numFmtId="0" fontId="111" fillId="41" borderId="242" xfId="171" applyFont="1" applyFill="1" applyBorder="1" applyAlignment="1">
      <alignment horizontal="center" vertical="center"/>
    </xf>
    <xf numFmtId="0" fontId="70" fillId="0" borderId="215" xfId="6096" applyFont="1" applyFill="1" applyBorder="1" applyAlignment="1">
      <alignment horizontal="center" vertical="center"/>
    </xf>
    <xf numFmtId="0" fontId="71" fillId="0" borderId="221" xfId="2022" applyFont="1" applyFill="1" applyBorder="1" applyAlignment="1">
      <alignment horizontal="center" vertical="center"/>
    </xf>
    <xf numFmtId="0" fontId="71" fillId="0" borderId="98" xfId="171" applyFont="1" applyFill="1" applyBorder="1" applyAlignment="1">
      <alignment horizontal="center" vertical="center"/>
    </xf>
    <xf numFmtId="0" fontId="71" fillId="0" borderId="184" xfId="2436" applyFont="1" applyBorder="1" applyAlignment="1">
      <alignment horizontal="center" vertical="center"/>
    </xf>
    <xf numFmtId="0" fontId="111" fillId="41" borderId="152" xfId="0" applyFont="1" applyFill="1" applyBorder="1" applyAlignment="1">
      <alignment horizontal="center" vertical="center"/>
    </xf>
    <xf numFmtId="1" fontId="111" fillId="41" borderId="162" xfId="0" applyNumberFormat="1" applyFont="1" applyFill="1" applyBorder="1" applyAlignment="1">
      <alignment horizontal="center" vertical="center"/>
    </xf>
    <xf numFmtId="0" fontId="111" fillId="41" borderId="15" xfId="171" applyFont="1" applyFill="1" applyBorder="1" applyAlignment="1">
      <alignment horizontal="center" vertical="center"/>
    </xf>
    <xf numFmtId="0" fontId="111" fillId="41" borderId="15" xfId="2022" applyFont="1" applyFill="1" applyBorder="1" applyAlignment="1">
      <alignment horizontal="center" vertical="center"/>
    </xf>
    <xf numFmtId="1" fontId="71" fillId="0" borderId="217" xfId="2" applyNumberFormat="1" applyFont="1" applyFill="1" applyBorder="1" applyAlignment="1">
      <alignment horizontal="center" vertical="center"/>
    </xf>
    <xf numFmtId="0" fontId="115" fillId="0" borderId="15" xfId="2" applyFont="1" applyFill="1" applyBorder="1" applyAlignment="1">
      <alignment horizontal="center" vertical="center"/>
    </xf>
    <xf numFmtId="0" fontId="112" fillId="0" borderId="184" xfId="0" applyFont="1" applyFill="1" applyBorder="1" applyAlignment="1">
      <alignment horizontal="center" vertical="center"/>
    </xf>
    <xf numFmtId="0" fontId="71" fillId="0" borderId="214" xfId="0" applyFont="1" applyFill="1" applyBorder="1" applyAlignment="1">
      <alignment horizontal="center" vertical="center"/>
    </xf>
    <xf numFmtId="1" fontId="112" fillId="0" borderId="215" xfId="6064" applyNumberFormat="1" applyFont="1" applyFill="1" applyBorder="1" applyAlignment="1">
      <alignment horizontal="center" vertical="center"/>
    </xf>
    <xf numFmtId="0" fontId="111" fillId="41" borderId="190" xfId="2" applyFont="1" applyFill="1" applyBorder="1" applyAlignment="1">
      <alignment horizontal="center" vertical="center"/>
    </xf>
    <xf numFmtId="0" fontId="70" fillId="0" borderId="221" xfId="171" applyFont="1" applyBorder="1" applyAlignment="1">
      <alignment horizontal="center" vertical="center"/>
    </xf>
    <xf numFmtId="0" fontId="111" fillId="41" borderId="136" xfId="2" applyFont="1" applyFill="1" applyBorder="1" applyAlignment="1">
      <alignment horizontal="center" vertical="center"/>
    </xf>
    <xf numFmtId="0" fontId="70" fillId="0" borderId="162" xfId="6326" applyFont="1" applyBorder="1" applyAlignment="1">
      <alignment horizontal="center" vertical="center"/>
    </xf>
    <xf numFmtId="1" fontId="112" fillId="0" borderId="215" xfId="0" applyNumberFormat="1" applyFont="1" applyFill="1" applyBorder="1" applyAlignment="1">
      <alignment horizontal="center" vertical="center"/>
    </xf>
    <xf numFmtId="0" fontId="112" fillId="0" borderId="190" xfId="226" applyFont="1" applyFill="1" applyBorder="1" applyAlignment="1">
      <alignment horizontal="center" vertical="center"/>
    </xf>
    <xf numFmtId="1" fontId="71" fillId="0" borderId="228" xfId="2" applyNumberFormat="1" applyFont="1" applyFill="1" applyBorder="1" applyAlignment="1">
      <alignment horizontal="center" vertical="center"/>
    </xf>
    <xf numFmtId="1" fontId="71" fillId="0" borderId="219" xfId="2" applyNumberFormat="1" applyFont="1" applyFill="1" applyBorder="1" applyAlignment="1">
      <alignment horizontal="center" vertical="center"/>
    </xf>
    <xf numFmtId="0" fontId="70" fillId="0" borderId="184" xfId="6326" applyFont="1" applyBorder="1" applyAlignment="1">
      <alignment horizontal="center" vertical="center"/>
    </xf>
    <xf numFmtId="0" fontId="111" fillId="41" borderId="215" xfId="2" applyFont="1" applyFill="1" applyBorder="1" applyAlignment="1">
      <alignment horizontal="center" vertical="center"/>
    </xf>
    <xf numFmtId="1" fontId="71" fillId="0" borderId="221" xfId="2" applyNumberFormat="1" applyFont="1" applyFill="1" applyBorder="1" applyAlignment="1">
      <alignment horizontal="center" vertical="center"/>
    </xf>
    <xf numFmtId="0" fontId="70" fillId="0" borderId="15" xfId="6326" applyFont="1" applyFill="1" applyBorder="1" applyAlignment="1">
      <alignment horizontal="center" vertical="center"/>
    </xf>
    <xf numFmtId="0" fontId="71" fillId="0" borderId="15" xfId="2" quotePrefix="1" applyFont="1" applyFill="1" applyBorder="1" applyAlignment="1">
      <alignment horizontal="center" vertical="center"/>
    </xf>
    <xf numFmtId="0" fontId="111" fillId="41" borderId="184" xfId="6326" applyFont="1" applyFill="1" applyBorder="1" applyAlignment="1">
      <alignment horizontal="center" vertical="center"/>
    </xf>
    <xf numFmtId="14" fontId="71" fillId="0" borderId="190" xfId="2" applyNumberFormat="1" applyFont="1" applyFill="1" applyBorder="1" applyAlignment="1">
      <alignment horizontal="center" vertical="center"/>
    </xf>
    <xf numFmtId="1" fontId="71" fillId="0" borderId="184" xfId="0" applyNumberFormat="1" applyFont="1" applyFill="1" applyBorder="1" applyAlignment="1">
      <alignment horizontal="center" vertical="center"/>
    </xf>
    <xf numFmtId="0" fontId="111" fillId="41" borderId="242" xfId="2" applyFont="1" applyFill="1" applyBorder="1" applyAlignment="1">
      <alignment horizontal="center" vertical="center"/>
    </xf>
    <xf numFmtId="1" fontId="71" fillId="0" borderId="215" xfId="6064" applyNumberFormat="1" applyFont="1" applyFill="1" applyBorder="1" applyAlignment="1">
      <alignment horizontal="center" vertical="center"/>
    </xf>
    <xf numFmtId="0" fontId="116" fillId="0" borderId="215" xfId="3230" applyNumberFormat="1" applyFont="1" applyFill="1" applyBorder="1" applyAlignment="1">
      <alignment horizontal="center" vertical="center"/>
    </xf>
    <xf numFmtId="0" fontId="111" fillId="41" borderId="15" xfId="6326" applyFont="1" applyFill="1" applyBorder="1" applyAlignment="1">
      <alignment horizontal="center" vertical="center"/>
    </xf>
    <xf numFmtId="16" fontId="71" fillId="0" borderId="215" xfId="2" applyNumberFormat="1" applyFont="1" applyFill="1" applyBorder="1" applyAlignment="1">
      <alignment horizontal="center" vertical="center"/>
    </xf>
    <xf numFmtId="1" fontId="111" fillId="41" borderId="184" xfId="2" applyNumberFormat="1" applyFont="1" applyFill="1" applyBorder="1" applyAlignment="1">
      <alignment horizontal="center" vertical="center"/>
    </xf>
    <xf numFmtId="1" fontId="71" fillId="0" borderId="190" xfId="0" applyNumberFormat="1" applyFont="1" applyFill="1" applyBorder="1" applyAlignment="1">
      <alignment horizontal="center" vertical="center"/>
    </xf>
    <xf numFmtId="0" fontId="71" fillId="0" borderId="8" xfId="226" applyFont="1" applyFill="1" applyBorder="1" applyAlignment="1">
      <alignment horizontal="center" vertical="center"/>
    </xf>
    <xf numFmtId="0" fontId="71" fillId="0" borderId="9" xfId="2" applyFont="1" applyFill="1" applyBorder="1" applyAlignment="1">
      <alignment horizontal="center" vertical="center"/>
    </xf>
    <xf numFmtId="0" fontId="111" fillId="41" borderId="8" xfId="2" applyFont="1" applyFill="1" applyBorder="1" applyAlignment="1">
      <alignment horizontal="center" vertical="center"/>
    </xf>
    <xf numFmtId="0" fontId="112" fillId="0" borderId="8" xfId="0" applyFont="1" applyFill="1" applyBorder="1" applyAlignment="1">
      <alignment horizontal="center" vertical="center"/>
    </xf>
    <xf numFmtId="0" fontId="111" fillId="41" borderId="10" xfId="2" applyFont="1" applyFill="1" applyBorder="1" applyAlignment="1">
      <alignment horizontal="center" vertical="center"/>
    </xf>
    <xf numFmtId="0" fontId="111" fillId="41" borderId="162" xfId="2" applyFont="1" applyFill="1" applyBorder="1" applyAlignment="1">
      <alignment horizontal="center" vertical="center"/>
    </xf>
    <xf numFmtId="0" fontId="111" fillId="41" borderId="10" xfId="171" applyFont="1" applyFill="1" applyBorder="1" applyAlignment="1">
      <alignment horizontal="center" vertical="center"/>
    </xf>
    <xf numFmtId="0" fontId="71" fillId="0" borderId="10" xfId="171" applyFont="1" applyFill="1" applyBorder="1" applyAlignment="1">
      <alignment horizontal="center" vertical="center"/>
    </xf>
    <xf numFmtId="49" fontId="70" fillId="13" borderId="218" xfId="6093" quotePrefix="1" applyNumberFormat="1" applyFont="1" applyFill="1" applyBorder="1" applyAlignment="1">
      <alignment horizontal="center" vertical="center"/>
    </xf>
    <xf numFmtId="49" fontId="70" fillId="13" borderId="162" xfId="6326" quotePrefix="1" applyNumberFormat="1" applyFont="1" applyFill="1" applyBorder="1" applyAlignment="1">
      <alignment horizontal="center" vertical="center"/>
    </xf>
    <xf numFmtId="49" fontId="112" fillId="0" borderId="215" xfId="6059" quotePrefix="1" applyNumberFormat="1" applyFont="1" applyFill="1" applyBorder="1" applyAlignment="1">
      <alignment horizontal="center" vertical="center"/>
    </xf>
    <xf numFmtId="49" fontId="70" fillId="13" borderId="162" xfId="0" quotePrefix="1" applyNumberFormat="1" applyFont="1" applyFill="1" applyBorder="1" applyAlignment="1">
      <alignment horizontal="center" vertical="center"/>
    </xf>
    <xf numFmtId="49" fontId="70" fillId="0" borderId="190" xfId="0" quotePrefix="1" applyNumberFormat="1" applyFont="1" applyFill="1" applyBorder="1" applyAlignment="1">
      <alignment horizontal="center" vertical="center"/>
    </xf>
    <xf numFmtId="49" fontId="70" fillId="0" borderId="216" xfId="171" quotePrefix="1" applyNumberFormat="1" applyFont="1" applyFill="1" applyBorder="1" applyAlignment="1">
      <alignment horizontal="center" vertical="center"/>
    </xf>
    <xf numFmtId="49" fontId="70" fillId="0" borderId="152" xfId="0" applyNumberFormat="1" applyFont="1" applyBorder="1" applyAlignment="1">
      <alignment horizontal="center" vertical="center"/>
    </xf>
    <xf numFmtId="49" fontId="70" fillId="0" borderId="215" xfId="6064" quotePrefix="1" applyNumberFormat="1" applyFont="1" applyFill="1" applyBorder="1" applyAlignment="1">
      <alignment horizontal="center" vertical="center"/>
    </xf>
    <xf numFmtId="49" fontId="111" fillId="41" borderId="190" xfId="0" quotePrefix="1" applyNumberFormat="1" applyFont="1" applyFill="1" applyBorder="1" applyAlignment="1">
      <alignment horizontal="center" vertical="center"/>
    </xf>
    <xf numFmtId="49" fontId="70" fillId="13" borderId="136" xfId="0" applyNumberFormat="1" applyFont="1" applyFill="1" applyBorder="1" applyAlignment="1">
      <alignment horizontal="center" vertical="center"/>
    </xf>
    <xf numFmtId="49" fontId="70" fillId="0" borderId="222" xfId="171" quotePrefix="1" applyNumberFormat="1" applyFont="1" applyFill="1" applyBorder="1" applyAlignment="1">
      <alignment horizontal="center" vertical="center"/>
    </xf>
    <xf numFmtId="49" fontId="70" fillId="13" borderId="184" xfId="6326" quotePrefix="1" applyNumberFormat="1" applyFont="1" applyFill="1" applyBorder="1" applyAlignment="1">
      <alignment horizontal="center" vertical="center"/>
    </xf>
    <xf numFmtId="49" fontId="71" fillId="0" borderId="215" xfId="0" applyNumberFormat="1" applyFont="1" applyFill="1" applyBorder="1" applyAlignment="1">
      <alignment horizontal="center" vertical="center"/>
    </xf>
    <xf numFmtId="49" fontId="70" fillId="0" borderId="98" xfId="7168" quotePrefix="1" applyNumberFormat="1" applyFont="1" applyBorder="1" applyAlignment="1">
      <alignment horizontal="center" vertical="center"/>
    </xf>
    <xf numFmtId="49" fontId="70" fillId="13" borderId="162" xfId="6326" applyNumberFormat="1" applyFont="1" applyFill="1" applyBorder="1" applyAlignment="1">
      <alignment horizontal="center" vertical="center"/>
    </xf>
    <xf numFmtId="49" fontId="70" fillId="13" borderId="184" xfId="0" applyNumberFormat="1" applyFont="1" applyFill="1" applyBorder="1" applyAlignment="1">
      <alignment horizontal="center" vertical="center"/>
    </xf>
    <xf numFmtId="49" fontId="111" fillId="41" borderId="80" xfId="171" quotePrefix="1" applyNumberFormat="1" applyFont="1" applyFill="1" applyBorder="1" applyAlignment="1">
      <alignment horizontal="center" vertical="center"/>
    </xf>
    <xf numFmtId="49" fontId="111" fillId="41" borderId="136" xfId="171" quotePrefix="1" applyNumberFormat="1" applyFont="1" applyFill="1" applyBorder="1" applyAlignment="1">
      <alignment horizontal="center" vertical="center"/>
    </xf>
    <xf numFmtId="49" fontId="111" fillId="41" borderId="136" xfId="0" quotePrefix="1" applyNumberFormat="1" applyFont="1" applyFill="1" applyBorder="1" applyAlignment="1">
      <alignment horizontal="center" vertical="center"/>
    </xf>
    <xf numFmtId="49" fontId="70" fillId="0" borderId="80" xfId="6064" quotePrefix="1" applyNumberFormat="1" applyFont="1" applyFill="1" applyBorder="1" applyAlignment="1">
      <alignment horizontal="center" vertical="center"/>
    </xf>
    <xf numFmtId="49" fontId="70" fillId="13" borderId="184" xfId="0" quotePrefix="1" applyNumberFormat="1" applyFont="1" applyFill="1" applyBorder="1" applyAlignment="1">
      <alignment horizontal="center" vertical="center"/>
    </xf>
    <xf numFmtId="49" fontId="70" fillId="0" borderId="184" xfId="226" quotePrefix="1" applyNumberFormat="1" applyFont="1" applyFill="1" applyBorder="1" applyAlignment="1">
      <alignment horizontal="center" vertical="center"/>
    </xf>
    <xf numFmtId="15" fontId="102" fillId="0" borderId="238" xfId="0" quotePrefix="1" applyNumberFormat="1" applyFont="1" applyFill="1" applyBorder="1" applyAlignment="1">
      <alignment horizontal="center" vertical="center"/>
    </xf>
    <xf numFmtId="49" fontId="111" fillId="41" borderId="162" xfId="6459" quotePrefix="1" applyNumberFormat="1" applyFont="1" applyFill="1" applyBorder="1" applyAlignment="1">
      <alignment horizontal="center" vertical="center"/>
    </xf>
    <xf numFmtId="49" fontId="111" fillId="41" borderId="130" xfId="0" quotePrefix="1" applyNumberFormat="1" applyFont="1" applyFill="1" applyBorder="1" applyAlignment="1">
      <alignment horizontal="center" vertical="center"/>
    </xf>
    <xf numFmtId="170" fontId="70" fillId="0" borderId="80" xfId="0" quotePrefix="1" applyNumberFormat="1" applyFont="1" applyFill="1" applyBorder="1" applyAlignment="1">
      <alignment horizontal="center" vertical="center"/>
    </xf>
    <xf numFmtId="49" fontId="70" fillId="13" borderId="215" xfId="6093" quotePrefix="1" applyNumberFormat="1" applyFont="1" applyFill="1" applyBorder="1" applyAlignment="1">
      <alignment horizontal="center" vertical="center"/>
    </xf>
    <xf numFmtId="49" fontId="70" fillId="0" borderId="162" xfId="0" applyNumberFormat="1" applyFont="1" applyBorder="1" applyAlignment="1">
      <alignment horizontal="center" vertical="center"/>
    </xf>
    <xf numFmtId="49" fontId="71" fillId="13" borderId="184" xfId="2" quotePrefix="1" applyNumberFormat="1" applyFont="1" applyFill="1" applyBorder="1" applyAlignment="1">
      <alignment horizontal="center" vertical="center"/>
    </xf>
    <xf numFmtId="49" fontId="70" fillId="13" borderId="184" xfId="6326" applyNumberFormat="1" applyFont="1" applyFill="1" applyBorder="1" applyAlignment="1">
      <alignment horizontal="center" vertical="center"/>
    </xf>
    <xf numFmtId="49" fontId="111" fillId="41" borderId="215" xfId="0" quotePrefix="1" applyNumberFormat="1" applyFont="1" applyFill="1" applyBorder="1" applyAlignment="1">
      <alignment horizontal="center" vertical="center"/>
    </xf>
    <xf numFmtId="49" fontId="113" fillId="13" borderId="215" xfId="3229" quotePrefix="1" applyNumberFormat="1" applyFont="1" applyFill="1" applyBorder="1" applyAlignment="1">
      <alignment horizontal="center" vertical="center"/>
    </xf>
    <xf numFmtId="49" fontId="70" fillId="0" borderId="136" xfId="7168" quotePrefix="1" applyNumberFormat="1" applyFont="1" applyFill="1" applyBorder="1" applyAlignment="1">
      <alignment horizontal="center" vertical="center"/>
    </xf>
    <xf numFmtId="49" fontId="70" fillId="0" borderId="130" xfId="0" quotePrefix="1" applyNumberFormat="1" applyFont="1" applyBorder="1" applyAlignment="1">
      <alignment horizontal="center" vertical="center"/>
    </xf>
    <xf numFmtId="49" fontId="111" fillId="41" borderId="130" xfId="171" quotePrefix="1" applyNumberFormat="1" applyFont="1" applyFill="1" applyBorder="1" applyAlignment="1">
      <alignment horizontal="center" vertical="center"/>
    </xf>
    <xf numFmtId="0" fontId="70" fillId="0" borderId="80" xfId="171" quotePrefix="1" applyFont="1" applyFill="1" applyBorder="1" applyAlignment="1">
      <alignment horizontal="center" vertical="center"/>
    </xf>
    <xf numFmtId="49" fontId="111" fillId="41" borderId="80" xfId="0" quotePrefix="1" applyNumberFormat="1" applyFont="1" applyFill="1" applyBorder="1" applyAlignment="1">
      <alignment horizontal="center" vertical="center"/>
    </xf>
    <xf numFmtId="170" fontId="70" fillId="0" borderId="292" xfId="0" quotePrefix="1" applyNumberFormat="1" applyFont="1" applyFill="1" applyBorder="1" applyAlignment="1">
      <alignment horizontal="center" vertical="center"/>
    </xf>
    <xf numFmtId="49" fontId="113" fillId="0" borderId="80" xfId="6091" quotePrefix="1" applyNumberFormat="1" applyFont="1" applyBorder="1" applyAlignment="1">
      <alignment horizontal="center" vertical="center"/>
    </xf>
    <xf numFmtId="49" fontId="70" fillId="0" borderId="10" xfId="7168" quotePrefix="1" applyNumberFormat="1" applyFont="1" applyFill="1" applyBorder="1" applyAlignment="1">
      <alignment horizontal="center" vertical="center"/>
    </xf>
    <xf numFmtId="49" fontId="71" fillId="13" borderId="80" xfId="2" quotePrefix="1" applyNumberFormat="1" applyFont="1" applyFill="1" applyBorder="1" applyAlignment="1">
      <alignment horizontal="center" vertical="center"/>
    </xf>
    <xf numFmtId="49" fontId="111" fillId="41" borderId="184" xfId="6326" quotePrefix="1" applyNumberFormat="1" applyFont="1" applyFill="1" applyBorder="1" applyAlignment="1">
      <alignment horizontal="center" vertical="center"/>
    </xf>
    <xf numFmtId="1" fontId="70" fillId="0" borderId="80" xfId="171" quotePrefix="1" applyNumberFormat="1" applyFont="1" applyFill="1" applyBorder="1" applyAlignment="1">
      <alignment horizontal="center" vertical="center"/>
    </xf>
    <xf numFmtId="49" fontId="71" fillId="0" borderId="162" xfId="6406" quotePrefix="1" applyNumberFormat="1" applyFont="1" applyFill="1" applyBorder="1" applyAlignment="1">
      <alignment horizontal="center" vertical="center"/>
    </xf>
    <xf numFmtId="49" fontId="111" fillId="41" borderId="80" xfId="0" applyNumberFormat="1" applyFont="1" applyFill="1" applyBorder="1" applyAlignment="1">
      <alignment horizontal="center" vertical="center"/>
    </xf>
    <xf numFmtId="49" fontId="113" fillId="13" borderId="215" xfId="3225" quotePrefix="1" applyNumberFormat="1" applyFont="1" applyFill="1" applyBorder="1" applyAlignment="1">
      <alignment horizontal="center" vertical="center"/>
    </xf>
    <xf numFmtId="49" fontId="111" fillId="41" borderId="162" xfId="178" quotePrefix="1" applyNumberFormat="1" applyFont="1" applyFill="1" applyBorder="1" applyAlignment="1">
      <alignment horizontal="center" vertical="center"/>
    </xf>
    <xf numFmtId="49" fontId="111" fillId="41" borderId="162" xfId="0" quotePrefix="1" applyNumberFormat="1" applyFont="1" applyFill="1" applyBorder="1" applyAlignment="1">
      <alignment horizontal="center" vertical="center"/>
    </xf>
    <xf numFmtId="49" fontId="70" fillId="0" borderId="215" xfId="6096" quotePrefix="1" applyNumberFormat="1" applyFont="1" applyFill="1" applyBorder="1" applyAlignment="1">
      <alignment horizontal="center" vertical="center"/>
    </xf>
    <xf numFmtId="49" fontId="111" fillId="41" borderId="162" xfId="6326" quotePrefix="1" applyNumberFormat="1" applyFont="1" applyFill="1" applyBorder="1" applyAlignment="1">
      <alignment horizontal="center" vertical="center"/>
    </xf>
    <xf numFmtId="49" fontId="113" fillId="0" borderId="215" xfId="6091" quotePrefix="1" applyNumberFormat="1" applyFont="1" applyFill="1" applyBorder="1" applyAlignment="1">
      <alignment horizontal="center" vertical="center"/>
    </xf>
    <xf numFmtId="49" fontId="70" fillId="0" borderId="162" xfId="6326" quotePrefix="1" applyNumberFormat="1" applyFont="1" applyFill="1" applyBorder="1" applyAlignment="1">
      <alignment horizontal="center" vertical="center"/>
    </xf>
    <xf numFmtId="49" fontId="111" fillId="41" borderId="80" xfId="226" quotePrefix="1" applyNumberFormat="1" applyFont="1" applyFill="1" applyBorder="1" applyAlignment="1">
      <alignment horizontal="center" vertical="center"/>
    </xf>
    <xf numFmtId="49" fontId="70" fillId="0" borderId="217" xfId="171" quotePrefix="1" applyNumberFormat="1" applyFont="1" applyFill="1" applyBorder="1" applyAlignment="1">
      <alignment horizontal="center" vertical="center"/>
    </xf>
    <xf numFmtId="49" fontId="70" fillId="13" borderId="162" xfId="0" applyNumberFormat="1" applyFont="1" applyFill="1" applyBorder="1" applyAlignment="1">
      <alignment horizontal="center" vertical="center"/>
    </xf>
    <xf numFmtId="49" fontId="111" fillId="0" borderId="184" xfId="0" quotePrefix="1" applyNumberFormat="1" applyFont="1" applyFill="1" applyBorder="1" applyAlignment="1">
      <alignment horizontal="center" vertical="center"/>
    </xf>
    <xf numFmtId="49" fontId="111" fillId="41" borderId="136" xfId="226" quotePrefix="1" applyNumberFormat="1" applyFont="1" applyFill="1" applyBorder="1" applyAlignment="1">
      <alignment horizontal="center" vertical="center"/>
    </xf>
    <xf numFmtId="49" fontId="111" fillId="41" borderId="215" xfId="6059" quotePrefix="1" applyNumberFormat="1" applyFont="1" applyFill="1" applyBorder="1" applyAlignment="1">
      <alignment horizontal="center" vertical="center"/>
    </xf>
    <xf numFmtId="49" fontId="111" fillId="41" borderId="184" xfId="171" quotePrefix="1" applyNumberFormat="1" applyFont="1" applyFill="1" applyBorder="1" applyAlignment="1">
      <alignment horizontal="center" vertical="center"/>
    </xf>
    <xf numFmtId="49" fontId="70" fillId="0" borderId="98" xfId="7168" quotePrefix="1" applyNumberFormat="1" applyFont="1" applyFill="1" applyBorder="1" applyAlignment="1">
      <alignment horizontal="center" vertical="center"/>
    </xf>
    <xf numFmtId="49" fontId="111" fillId="41" borderId="242" xfId="171" quotePrefix="1" applyNumberFormat="1" applyFont="1" applyFill="1" applyBorder="1" applyAlignment="1">
      <alignment horizontal="center" vertical="center"/>
    </xf>
    <xf numFmtId="49" fontId="71" fillId="13" borderId="136" xfId="171" quotePrefix="1" applyNumberFormat="1" applyFont="1" applyFill="1" applyBorder="1" applyAlignment="1">
      <alignment horizontal="center" vertical="center"/>
    </xf>
    <xf numFmtId="49" fontId="70" fillId="0" borderId="80" xfId="6096" quotePrefix="1" applyNumberFormat="1" applyFont="1" applyFill="1" applyBorder="1" applyAlignment="1">
      <alignment horizontal="center" vertical="center"/>
    </xf>
    <xf numFmtId="49" fontId="111" fillId="41" borderId="136" xfId="0" applyNumberFormat="1" applyFont="1" applyFill="1" applyBorder="1" applyAlignment="1">
      <alignment horizontal="center" vertical="center"/>
    </xf>
    <xf numFmtId="49" fontId="111" fillId="41" borderId="162" xfId="171" quotePrefix="1" applyNumberFormat="1" applyFont="1" applyFill="1" applyBorder="1" applyAlignment="1">
      <alignment horizontal="center" vertical="center"/>
    </xf>
    <xf numFmtId="49" fontId="70" fillId="0" borderId="215" xfId="6064" quotePrefix="1" applyNumberFormat="1" applyFont="1" applyFill="1" applyBorder="1" applyAlignment="1">
      <alignment horizontal="center" vertical="center" wrapText="1"/>
    </xf>
    <xf numFmtId="49" fontId="71" fillId="0" borderId="184" xfId="0" applyNumberFormat="1" applyFont="1" applyFill="1" applyBorder="1" applyAlignment="1">
      <alignment horizontal="center" vertical="center"/>
    </xf>
    <xf numFmtId="49" fontId="111" fillId="41" borderId="215" xfId="171" quotePrefix="1" applyNumberFormat="1" applyFont="1" applyFill="1" applyBorder="1" applyAlignment="1">
      <alignment horizontal="center" vertical="center"/>
    </xf>
    <xf numFmtId="49" fontId="71" fillId="0" borderId="231" xfId="171" quotePrefix="1" applyNumberFormat="1" applyFont="1" applyFill="1" applyBorder="1" applyAlignment="1">
      <alignment horizontal="center" vertical="center"/>
    </xf>
    <xf numFmtId="49" fontId="70" fillId="0" borderId="191" xfId="0" quotePrefix="1" applyNumberFormat="1" applyFont="1" applyFill="1" applyBorder="1" applyAlignment="1">
      <alignment horizontal="center" vertical="center"/>
    </xf>
    <xf numFmtId="49" fontId="111" fillId="41" borderId="152" xfId="0" applyNumberFormat="1" applyFont="1" applyFill="1" applyBorder="1" applyAlignment="1">
      <alignment horizontal="center" vertical="center"/>
    </xf>
    <xf numFmtId="49" fontId="111" fillId="41" borderId="215" xfId="6091" quotePrefix="1" applyNumberFormat="1" applyFont="1" applyFill="1" applyBorder="1" applyAlignment="1">
      <alignment horizontal="center" vertical="center"/>
    </xf>
    <xf numFmtId="49" fontId="111" fillId="0" borderId="136" xfId="0" quotePrefix="1" applyNumberFormat="1" applyFont="1" applyFill="1" applyBorder="1" applyAlignment="1">
      <alignment horizontal="center" vertical="center"/>
    </xf>
    <xf numFmtId="49" fontId="111" fillId="41" borderId="136" xfId="7168" quotePrefix="1" applyNumberFormat="1" applyFont="1" applyFill="1" applyBorder="1" applyAlignment="1">
      <alignment horizontal="center" vertical="center"/>
    </xf>
    <xf numFmtId="49" fontId="70" fillId="0" borderId="152" xfId="0" quotePrefix="1" applyNumberFormat="1" applyFont="1" applyFill="1" applyBorder="1" applyAlignment="1">
      <alignment horizontal="center" vertical="center"/>
    </xf>
    <xf numFmtId="15" fontId="112" fillId="0" borderId="215" xfId="6059" applyNumberFormat="1" applyFont="1" applyFill="1" applyBorder="1" applyAlignment="1">
      <alignment horizontal="center" vertical="center"/>
    </xf>
    <xf numFmtId="15" fontId="71" fillId="13" borderId="225" xfId="6095" applyNumberFormat="1" applyFont="1" applyFill="1" applyBorder="1" applyAlignment="1">
      <alignment horizontal="center" vertical="center"/>
    </xf>
    <xf numFmtId="15" fontId="71" fillId="13" borderId="162" xfId="0" applyNumberFormat="1" applyFont="1" applyFill="1" applyBorder="1" applyAlignment="1">
      <alignment horizontal="center" vertical="center"/>
    </xf>
    <xf numFmtId="15" fontId="71" fillId="13" borderId="219" xfId="6095" applyNumberFormat="1" applyFont="1" applyFill="1" applyBorder="1" applyAlignment="1">
      <alignment horizontal="center" vertical="center"/>
    </xf>
    <xf numFmtId="15" fontId="70" fillId="0" borderId="215" xfId="6064" quotePrefix="1" applyNumberFormat="1" applyFont="1" applyFill="1" applyBorder="1" applyAlignment="1">
      <alignment horizontal="center" vertical="center"/>
    </xf>
    <xf numFmtId="169" fontId="111" fillId="41" borderId="190" xfId="0" applyNumberFormat="1" applyFont="1" applyFill="1" applyBorder="1" applyAlignment="1">
      <alignment horizontal="center" vertical="center"/>
    </xf>
    <xf numFmtId="169" fontId="70" fillId="0" borderId="136" xfId="7168" applyNumberFormat="1" applyFont="1" applyFill="1" applyBorder="1" applyAlignment="1">
      <alignment horizontal="center" vertical="center"/>
    </xf>
    <xf numFmtId="15" fontId="70" fillId="0" borderId="29" xfId="0" quotePrefix="1" applyNumberFormat="1" applyFont="1" applyFill="1" applyBorder="1" applyAlignment="1">
      <alignment horizontal="center" vertical="center"/>
    </xf>
    <xf numFmtId="15" fontId="71" fillId="13" borderId="184" xfId="0" applyNumberFormat="1" applyFont="1" applyFill="1" applyBorder="1" applyAlignment="1">
      <alignment horizontal="center" vertical="center"/>
    </xf>
    <xf numFmtId="15" fontId="111" fillId="41" borderId="136" xfId="0" applyNumberFormat="1" applyFont="1" applyFill="1" applyBorder="1" applyAlignment="1">
      <alignment horizontal="center" vertical="center"/>
    </xf>
    <xf numFmtId="169" fontId="70" fillId="0" borderId="98" xfId="7168" applyNumberFormat="1" applyFont="1" applyFill="1" applyBorder="1" applyAlignment="1">
      <alignment horizontal="center" vertical="center"/>
    </xf>
    <xf numFmtId="15" fontId="71" fillId="13" borderId="231" xfId="6095" applyNumberFormat="1" applyFont="1" applyFill="1" applyBorder="1" applyAlignment="1">
      <alignment horizontal="center" vertical="center"/>
    </xf>
    <xf numFmtId="15" fontId="71" fillId="13" borderId="236" xfId="6095" applyNumberFormat="1" applyFont="1" applyFill="1" applyBorder="1" applyAlignment="1">
      <alignment horizontal="center" vertical="center"/>
    </xf>
    <xf numFmtId="15" fontId="70" fillId="0" borderId="184" xfId="0" quotePrefix="1" applyNumberFormat="1" applyFont="1" applyFill="1" applyBorder="1" applyAlignment="1">
      <alignment horizontal="center" vertical="center"/>
    </xf>
    <xf numFmtId="15" fontId="111" fillId="41" borderId="130" xfId="6064" applyNumberFormat="1" applyFont="1" applyFill="1" applyBorder="1" applyAlignment="1">
      <alignment horizontal="center" vertical="center"/>
    </xf>
    <xf numFmtId="15" fontId="71" fillId="13" borderId="232" xfId="6095" applyNumberFormat="1" applyFont="1" applyFill="1" applyBorder="1" applyAlignment="1">
      <alignment horizontal="center" vertical="center"/>
    </xf>
    <xf numFmtId="170" fontId="111" fillId="41" borderId="136" xfId="0" applyNumberFormat="1" applyFont="1" applyFill="1" applyBorder="1" applyAlignment="1">
      <alignment horizontal="center" vertical="center"/>
    </xf>
    <xf numFmtId="170" fontId="111" fillId="41" borderId="136" xfId="0" quotePrefix="1" applyNumberFormat="1" applyFont="1" applyFill="1" applyBorder="1" applyAlignment="1">
      <alignment horizontal="center" vertical="center"/>
    </xf>
    <xf numFmtId="193" fontId="70" fillId="0" borderId="130" xfId="0" applyNumberFormat="1" applyFont="1" applyFill="1" applyBorder="1" applyAlignment="1">
      <alignment horizontal="center" vertical="center"/>
    </xf>
    <xf numFmtId="15" fontId="71" fillId="13" borderId="218" xfId="6095" applyNumberFormat="1" applyFont="1" applyFill="1" applyBorder="1" applyAlignment="1">
      <alignment horizontal="center" vertical="center"/>
    </xf>
    <xf numFmtId="15" fontId="113" fillId="0" borderId="215" xfId="3228" applyNumberFormat="1" applyFont="1" applyFill="1" applyBorder="1" applyAlignment="1">
      <alignment horizontal="center" vertical="center"/>
    </xf>
    <xf numFmtId="15" fontId="70" fillId="13" borderId="162" xfId="0" applyNumberFormat="1" applyFont="1" applyFill="1" applyBorder="1" applyAlignment="1">
      <alignment horizontal="center" vertical="center"/>
    </xf>
    <xf numFmtId="15" fontId="111" fillId="41" borderId="215" xfId="0" applyNumberFormat="1" applyFont="1" applyFill="1" applyBorder="1" applyAlignment="1">
      <alignment horizontal="center" vertical="center"/>
    </xf>
    <xf numFmtId="170" fontId="71" fillId="0" borderId="190" xfId="226" applyNumberFormat="1" applyFont="1" applyFill="1" applyBorder="1" applyAlignment="1">
      <alignment horizontal="center" vertical="center"/>
    </xf>
    <xf numFmtId="15" fontId="111" fillId="41" borderId="162" xfId="178" applyNumberFormat="1" applyFont="1" applyFill="1" applyBorder="1" applyAlignment="1">
      <alignment horizontal="center" vertical="center"/>
    </xf>
    <xf numFmtId="15" fontId="111" fillId="41" borderId="130" xfId="0" applyNumberFormat="1" applyFont="1" applyFill="1" applyBorder="1" applyAlignment="1">
      <alignment horizontal="center" vertical="center"/>
    </xf>
    <xf numFmtId="15" fontId="113" fillId="0" borderId="215" xfId="4" applyNumberFormat="1" applyFont="1" applyBorder="1" applyAlignment="1">
      <alignment horizontal="center" vertical="center"/>
    </xf>
    <xf numFmtId="15" fontId="113" fillId="13" borderId="184" xfId="0" applyNumberFormat="1" applyFont="1" applyFill="1" applyBorder="1" applyAlignment="1">
      <alignment horizontal="center" vertical="center"/>
    </xf>
    <xf numFmtId="15" fontId="70" fillId="13" borderId="184" xfId="6326" applyNumberFormat="1" applyFont="1" applyFill="1" applyBorder="1" applyAlignment="1">
      <alignment horizontal="center" vertical="center"/>
    </xf>
    <xf numFmtId="15" fontId="70" fillId="0" borderId="152" xfId="178" applyNumberFormat="1" applyFont="1" applyFill="1" applyBorder="1" applyAlignment="1">
      <alignment horizontal="center" vertical="center"/>
    </xf>
    <xf numFmtId="195" fontId="111" fillId="41" borderId="215" xfId="0" quotePrefix="1" applyNumberFormat="1" applyFont="1" applyFill="1" applyBorder="1" applyAlignment="1">
      <alignment horizontal="center" vertical="center"/>
    </xf>
    <xf numFmtId="14" fontId="70" fillId="0" borderId="190" xfId="0" applyNumberFormat="1" applyFont="1" applyFill="1" applyBorder="1" applyAlignment="1">
      <alignment horizontal="center" vertical="center"/>
    </xf>
    <xf numFmtId="15" fontId="113" fillId="13" borderId="215" xfId="3229" applyNumberFormat="1" applyFont="1" applyFill="1" applyBorder="1" applyAlignment="1">
      <alignment horizontal="center" vertical="center"/>
    </xf>
    <xf numFmtId="170" fontId="70" fillId="0" borderId="219" xfId="0" applyNumberFormat="1" applyFont="1" applyFill="1" applyBorder="1" applyAlignment="1">
      <alignment horizontal="center" vertical="center"/>
    </xf>
    <xf numFmtId="192" fontId="111" fillId="41" borderId="162" xfId="0" applyNumberFormat="1" applyFont="1" applyFill="1" applyBorder="1" applyAlignment="1">
      <alignment horizontal="center" vertical="center"/>
    </xf>
    <xf numFmtId="15" fontId="111" fillId="41" borderId="130" xfId="0" quotePrefix="1" applyNumberFormat="1" applyFont="1" applyFill="1" applyBorder="1" applyAlignment="1">
      <alignment horizontal="center" vertical="center"/>
    </xf>
    <xf numFmtId="15" fontId="111" fillId="41" borderId="215" xfId="0" quotePrefix="1" applyNumberFormat="1" applyFont="1" applyFill="1" applyBorder="1" applyAlignment="1">
      <alignment horizontal="center" vertical="center"/>
    </xf>
    <xf numFmtId="15" fontId="71" fillId="15" borderId="215" xfId="3226" applyNumberFormat="1" applyFont="1" applyFill="1" applyBorder="1" applyAlignment="1">
      <alignment horizontal="center" vertical="center"/>
    </xf>
    <xf numFmtId="14" fontId="70" fillId="0" borderId="242" xfId="0" applyNumberFormat="1" applyFont="1" applyFill="1" applyBorder="1" applyAlignment="1">
      <alignment horizontal="center" vertical="center"/>
    </xf>
    <xf numFmtId="15" fontId="111" fillId="41" borderId="136" xfId="0" quotePrefix="1" applyNumberFormat="1" applyFont="1" applyFill="1" applyBorder="1" applyAlignment="1">
      <alignment horizontal="center" vertical="center"/>
    </xf>
    <xf numFmtId="15" fontId="113" fillId="0" borderId="215" xfId="0" applyNumberFormat="1" applyFont="1" applyFill="1" applyBorder="1" applyAlignment="1">
      <alignment horizontal="center" vertical="center"/>
    </xf>
    <xf numFmtId="169" fontId="70" fillId="0" borderId="10" xfId="7168" applyNumberFormat="1" applyFont="1" applyFill="1" applyBorder="1" applyAlignment="1">
      <alignment horizontal="center" vertical="center"/>
    </xf>
    <xf numFmtId="170" fontId="70" fillId="13" borderId="136" xfId="0" applyNumberFormat="1" applyFont="1" applyFill="1" applyBorder="1" applyAlignment="1">
      <alignment horizontal="center" vertical="center"/>
    </xf>
    <xf numFmtId="15" fontId="111" fillId="41" borderId="184" xfId="0" applyNumberFormat="1" applyFont="1" applyFill="1" applyBorder="1" applyAlignment="1">
      <alignment horizontal="center" vertical="center"/>
    </xf>
    <xf numFmtId="15" fontId="71" fillId="13" borderId="238" xfId="6095" applyNumberFormat="1" applyFont="1" applyFill="1" applyBorder="1" applyAlignment="1">
      <alignment horizontal="center" vertical="center"/>
    </xf>
    <xf numFmtId="15" fontId="70" fillId="13" borderId="184" xfId="0" applyNumberFormat="1" applyFont="1" applyFill="1" applyBorder="1" applyAlignment="1">
      <alignment horizontal="center" vertical="center"/>
    </xf>
    <xf numFmtId="195" fontId="111" fillId="41" borderId="162" xfId="0" quotePrefix="1" applyNumberFormat="1" applyFont="1" applyFill="1" applyBorder="1" applyAlignment="1">
      <alignment horizontal="center" vertical="center"/>
    </xf>
    <xf numFmtId="15" fontId="111" fillId="41" borderId="136" xfId="171" applyNumberFormat="1" applyFont="1" applyFill="1" applyBorder="1" applyAlignment="1">
      <alignment horizontal="center" vertical="center"/>
    </xf>
    <xf numFmtId="15" fontId="113" fillId="13" borderId="215" xfId="3225" applyNumberFormat="1" applyFont="1" applyFill="1" applyBorder="1" applyAlignment="1">
      <alignment horizontal="center" vertical="center"/>
    </xf>
    <xf numFmtId="169" fontId="111" fillId="41" borderId="162" xfId="178" applyNumberFormat="1" applyFont="1" applyFill="1" applyBorder="1" applyAlignment="1">
      <alignment horizontal="center" vertical="center"/>
    </xf>
    <xf numFmtId="169" fontId="70" fillId="0" borderId="190" xfId="0" applyNumberFormat="1" applyFont="1" applyBorder="1" applyAlignment="1">
      <alignment horizontal="center" vertical="center"/>
    </xf>
    <xf numFmtId="15" fontId="111" fillId="41" borderId="162" xfId="0" applyNumberFormat="1" applyFont="1" applyFill="1" applyBorder="1" applyAlignment="1">
      <alignment horizontal="center" vertical="center"/>
    </xf>
    <xf numFmtId="15" fontId="70" fillId="0" borderId="215" xfId="6096" applyNumberFormat="1" applyFont="1" applyFill="1" applyBorder="1" applyAlignment="1">
      <alignment horizontal="center" vertical="center"/>
    </xf>
    <xf numFmtId="15" fontId="111" fillId="41" borderId="162" xfId="6095" applyNumberFormat="1" applyFont="1" applyFill="1" applyBorder="1" applyAlignment="1">
      <alignment horizontal="center" vertical="center"/>
    </xf>
    <xf numFmtId="15" fontId="71" fillId="13" borderId="80" xfId="6095" applyNumberFormat="1" applyFont="1" applyFill="1" applyBorder="1" applyAlignment="1">
      <alignment horizontal="center" vertical="center"/>
    </xf>
    <xf numFmtId="15" fontId="71" fillId="0" borderId="215" xfId="3224" applyNumberFormat="1" applyFont="1" applyFill="1" applyBorder="1" applyAlignment="1">
      <alignment horizontal="center" vertical="center"/>
    </xf>
    <xf numFmtId="15" fontId="113" fillId="0" borderId="215" xfId="6089" applyNumberFormat="1" applyFont="1" applyBorder="1" applyAlignment="1">
      <alignment horizontal="center" vertical="center"/>
    </xf>
    <xf numFmtId="195" fontId="70" fillId="0" borderId="184" xfId="0" quotePrefix="1" applyNumberFormat="1" applyFont="1" applyFill="1" applyBorder="1" applyAlignment="1">
      <alignment horizontal="center" vertical="center"/>
    </xf>
    <xf numFmtId="169" fontId="111" fillId="41" borderId="184" xfId="221" applyNumberFormat="1" applyFont="1" applyFill="1" applyBorder="1" applyAlignment="1">
      <alignment horizontal="center" vertical="center"/>
    </xf>
    <xf numFmtId="15" fontId="113" fillId="13" borderId="215" xfId="81" applyNumberFormat="1" applyFont="1" applyFill="1" applyBorder="1" applyAlignment="1">
      <alignment horizontal="center" vertical="center"/>
    </xf>
    <xf numFmtId="15" fontId="71" fillId="13" borderId="229" xfId="6095" applyNumberFormat="1" applyFont="1" applyFill="1" applyBorder="1" applyAlignment="1">
      <alignment horizontal="center" vertical="center"/>
    </xf>
    <xf numFmtId="15" fontId="111" fillId="41" borderId="136" xfId="6064" applyNumberFormat="1" applyFont="1" applyFill="1" applyBorder="1" applyAlignment="1">
      <alignment horizontal="center" vertical="center"/>
    </xf>
    <xf numFmtId="170" fontId="70" fillId="0" borderId="98" xfId="0" quotePrefix="1" applyNumberFormat="1" applyFont="1" applyFill="1" applyBorder="1" applyAlignment="1">
      <alignment horizontal="center" vertical="center"/>
    </xf>
    <xf numFmtId="15" fontId="70" fillId="0" borderId="136" xfId="7168" quotePrefix="1" applyNumberFormat="1" applyFont="1" applyFill="1" applyBorder="1" applyAlignment="1">
      <alignment horizontal="center" vertical="center"/>
    </xf>
    <xf numFmtId="170" fontId="111" fillId="41" borderId="136" xfId="226" applyNumberFormat="1" applyFont="1" applyFill="1" applyBorder="1" applyAlignment="1">
      <alignment horizontal="center" vertical="center"/>
    </xf>
    <xf numFmtId="15" fontId="70" fillId="0" borderId="231" xfId="226" applyNumberFormat="1" applyFont="1" applyFill="1" applyBorder="1" applyAlignment="1">
      <alignment horizontal="center" vertical="center"/>
    </xf>
    <xf numFmtId="170" fontId="70" fillId="0" borderId="240" xfId="0" quotePrefix="1" applyNumberFormat="1" applyFont="1" applyFill="1" applyBorder="1" applyAlignment="1">
      <alignment horizontal="center" vertical="center"/>
    </xf>
    <xf numFmtId="15" fontId="111" fillId="41" borderId="215" xfId="6059" applyNumberFormat="1" applyFont="1" applyFill="1" applyBorder="1" applyAlignment="1">
      <alignment horizontal="center" vertical="center"/>
    </xf>
    <xf numFmtId="15" fontId="111" fillId="41" borderId="190" xfId="6064" applyNumberFormat="1" applyFont="1" applyFill="1" applyBorder="1" applyAlignment="1">
      <alignment horizontal="center" vertical="center"/>
    </xf>
    <xf numFmtId="15" fontId="71" fillId="13" borderId="234" xfId="6095" applyNumberFormat="1" applyFont="1" applyFill="1" applyBorder="1" applyAlignment="1">
      <alignment horizontal="center" vertical="center"/>
    </xf>
    <xf numFmtId="15" fontId="111" fillId="41" borderId="216" xfId="171" applyNumberFormat="1" applyFont="1" applyFill="1" applyBorder="1" applyAlignment="1">
      <alignment horizontal="center" vertical="center"/>
    </xf>
    <xf numFmtId="170" fontId="111" fillId="41" borderId="242" xfId="0" applyNumberFormat="1" applyFont="1" applyFill="1" applyBorder="1" applyAlignment="1">
      <alignment horizontal="center" vertical="center"/>
    </xf>
    <xf numFmtId="15" fontId="113" fillId="13" borderId="215" xfId="6" applyNumberFormat="1" applyFont="1" applyFill="1" applyBorder="1" applyAlignment="1">
      <alignment horizontal="center" vertical="center"/>
    </xf>
    <xf numFmtId="192" fontId="111" fillId="41" borderId="130" xfId="0" applyNumberFormat="1" applyFont="1" applyFill="1" applyBorder="1" applyAlignment="1">
      <alignment horizontal="center" vertical="center"/>
    </xf>
    <xf numFmtId="170" fontId="111" fillId="41" borderId="162" xfId="0" applyNumberFormat="1" applyFont="1" applyFill="1" applyBorder="1" applyAlignment="1">
      <alignment horizontal="center" vertical="center"/>
    </xf>
    <xf numFmtId="15" fontId="71" fillId="13" borderId="136" xfId="171" applyNumberFormat="1" applyFont="1" applyFill="1" applyBorder="1" applyAlignment="1">
      <alignment horizontal="center" vertical="center"/>
    </xf>
    <xf numFmtId="15" fontId="116" fillId="0" borderId="215" xfId="6059" quotePrefix="1" applyNumberFormat="1" applyFont="1" applyFill="1" applyBorder="1" applyAlignment="1">
      <alignment horizontal="center" vertical="center"/>
    </xf>
    <xf numFmtId="15" fontId="70" fillId="0" borderId="190" xfId="6064" applyNumberFormat="1" applyFont="1" applyFill="1" applyBorder="1" applyAlignment="1">
      <alignment horizontal="center" vertical="center"/>
    </xf>
    <xf numFmtId="170" fontId="111" fillId="41" borderId="136" xfId="226" quotePrefix="1" applyNumberFormat="1" applyFont="1" applyFill="1" applyBorder="1" applyAlignment="1">
      <alignment horizontal="center" vertical="center"/>
    </xf>
    <xf numFmtId="170" fontId="70" fillId="0" borderId="184" xfId="221" applyNumberFormat="1" applyFont="1" applyFill="1" applyBorder="1" applyAlignment="1">
      <alignment horizontal="center" vertical="center"/>
    </xf>
    <xf numFmtId="15" fontId="70" fillId="0" borderId="214" xfId="0" applyNumberFormat="1" applyFont="1" applyBorder="1" applyAlignment="1">
      <alignment vertical="center"/>
    </xf>
    <xf numFmtId="192" fontId="111" fillId="41" borderId="136" xfId="0" applyNumberFormat="1" applyFont="1" applyFill="1" applyBorder="1" applyAlignment="1">
      <alignment horizontal="center" vertical="center"/>
    </xf>
    <xf numFmtId="15" fontId="71" fillId="0" borderId="215" xfId="3226" quotePrefix="1" applyNumberFormat="1" applyFont="1" applyFill="1" applyBorder="1" applyAlignment="1">
      <alignment horizontal="center" vertical="center"/>
    </xf>
    <xf numFmtId="15" fontId="70" fillId="0" borderId="221" xfId="171" applyNumberFormat="1" applyFont="1" applyFill="1" applyBorder="1" applyAlignment="1">
      <alignment horizontal="center" vertical="center"/>
    </xf>
    <xf numFmtId="170" fontId="111" fillId="41" borderId="184" xfId="0" quotePrefix="1" applyNumberFormat="1" applyFont="1" applyFill="1" applyBorder="1" applyAlignment="1">
      <alignment horizontal="center" vertical="center"/>
    </xf>
    <xf numFmtId="15" fontId="71" fillId="13" borderId="130" xfId="0" applyNumberFormat="1" applyFont="1" applyFill="1" applyBorder="1" applyAlignment="1">
      <alignment horizontal="center" vertical="center"/>
    </xf>
    <xf numFmtId="170" fontId="111" fillId="41" borderId="162" xfId="0" quotePrefix="1" applyNumberFormat="1" applyFont="1" applyFill="1" applyBorder="1" applyAlignment="1">
      <alignment horizontal="center" vertical="center"/>
    </xf>
    <xf numFmtId="169" fontId="70" fillId="0" borderId="191" xfId="0" applyNumberFormat="1" applyFont="1" applyFill="1" applyBorder="1" applyAlignment="1">
      <alignment horizontal="center" vertical="center"/>
    </xf>
    <xf numFmtId="15" fontId="70" fillId="0" borderId="215" xfId="6096" applyNumberFormat="1" applyFont="1" applyBorder="1" applyAlignment="1">
      <alignment horizontal="center" vertical="center"/>
    </xf>
    <xf numFmtId="169" fontId="71" fillId="0" borderId="215" xfId="0" applyNumberFormat="1" applyFont="1" applyBorder="1" applyAlignment="1">
      <alignment horizontal="center" vertical="center"/>
    </xf>
    <xf numFmtId="15" fontId="111" fillId="41" borderId="162" xfId="6064" applyNumberFormat="1" applyFont="1" applyFill="1" applyBorder="1" applyAlignment="1">
      <alignment horizontal="center" vertical="center"/>
    </xf>
    <xf numFmtId="15" fontId="71" fillId="0" borderId="231" xfId="6095" applyNumberFormat="1" applyFont="1" applyFill="1" applyBorder="1" applyAlignment="1">
      <alignment horizontal="center" vertical="center"/>
    </xf>
    <xf numFmtId="170" fontId="111" fillId="41" borderId="215" xfId="0" applyNumberFormat="1" applyFont="1" applyFill="1" applyBorder="1" applyAlignment="1">
      <alignment horizontal="center" vertical="center"/>
    </xf>
    <xf numFmtId="15" fontId="71" fillId="0" borderId="184" xfId="0" quotePrefix="1" applyNumberFormat="1" applyFont="1" applyFill="1" applyBorder="1" applyAlignment="1">
      <alignment horizontal="center" vertical="center"/>
    </xf>
    <xf numFmtId="15" fontId="111" fillId="41" borderId="152" xfId="0" applyNumberFormat="1" applyFont="1" applyFill="1" applyBorder="1" applyAlignment="1">
      <alignment horizontal="center" vertical="center"/>
    </xf>
    <xf numFmtId="15" fontId="111" fillId="41" borderId="219" xfId="6095" applyNumberFormat="1" applyFont="1" applyFill="1" applyBorder="1" applyAlignment="1">
      <alignment horizontal="center" vertical="center"/>
    </xf>
    <xf numFmtId="15" fontId="111" fillId="41" borderId="215" xfId="3227" applyNumberFormat="1" applyFont="1" applyFill="1" applyBorder="1" applyAlignment="1">
      <alignment horizontal="center" vertical="center"/>
    </xf>
    <xf numFmtId="169" fontId="111" fillId="41" borderId="136" xfId="7168" applyNumberFormat="1" applyFont="1" applyFill="1" applyBorder="1" applyAlignment="1">
      <alignment horizontal="center" vertical="center"/>
    </xf>
    <xf numFmtId="169" fontId="70" fillId="0" borderId="136" xfId="7168" quotePrefix="1" applyNumberFormat="1" applyFont="1" applyFill="1" applyBorder="1" applyAlignment="1">
      <alignment horizontal="center" vertical="center"/>
    </xf>
    <xf numFmtId="170" fontId="70" fillId="0" borderId="184" xfId="226" quotePrefix="1" applyNumberFormat="1" applyFont="1" applyFill="1" applyBorder="1" applyAlignment="1">
      <alignment horizontal="center" vertical="center"/>
    </xf>
    <xf numFmtId="0" fontId="70" fillId="0" borderId="136" xfId="7180" applyFont="1" applyFill="1" applyBorder="1" applyAlignment="1">
      <alignment horizontal="center" vertical="center"/>
    </xf>
    <xf numFmtId="0" fontId="111" fillId="41" borderId="30" xfId="226" applyFont="1" applyFill="1" applyBorder="1" applyAlignment="1">
      <alignment horizontal="center" vertical="center"/>
    </xf>
    <xf numFmtId="170" fontId="70" fillId="0" borderId="30" xfId="6064" quotePrefix="1" applyNumberFormat="1" applyFont="1" applyFill="1" applyBorder="1" applyAlignment="1">
      <alignment horizontal="center" vertical="center"/>
    </xf>
    <xf numFmtId="0" fontId="70" fillId="0" borderId="30" xfId="6064" applyFont="1" applyFill="1" applyBorder="1" applyAlignment="1">
      <alignment horizontal="center" vertical="center"/>
    </xf>
    <xf numFmtId="0" fontId="70" fillId="0" borderId="240" xfId="226" applyFont="1" applyFill="1" applyBorder="1" applyAlignment="1">
      <alignment horizontal="center" vertical="center"/>
    </xf>
    <xf numFmtId="0" fontId="111" fillId="41" borderId="30" xfId="178" applyFont="1" applyFill="1" applyBorder="1" applyAlignment="1">
      <alignment horizontal="center" vertical="center"/>
    </xf>
    <xf numFmtId="14" fontId="111" fillId="41" borderId="30" xfId="0" applyNumberFormat="1" applyFont="1" applyFill="1" applyBorder="1" applyAlignment="1">
      <alignment horizontal="center" vertical="center"/>
    </xf>
    <xf numFmtId="0" fontId="111" fillId="41" borderId="136" xfId="226" applyFont="1" applyFill="1" applyBorder="1" applyAlignment="1">
      <alignment horizontal="center" vertical="center"/>
    </xf>
    <xf numFmtId="0" fontId="111" fillId="41" borderId="130" xfId="226" applyFont="1" applyFill="1" applyBorder="1" applyAlignment="1">
      <alignment horizontal="center" vertical="center"/>
    </xf>
    <xf numFmtId="14" fontId="70" fillId="0" borderId="30" xfId="6064" applyNumberFormat="1" applyFont="1" applyFill="1" applyBorder="1" applyAlignment="1">
      <alignment horizontal="center" vertical="center"/>
    </xf>
    <xf numFmtId="170" fontId="70" fillId="0" borderId="162" xfId="178" applyNumberFormat="1" applyFont="1" applyFill="1" applyBorder="1" applyAlignment="1">
      <alignment horizontal="center" vertical="center"/>
    </xf>
    <xf numFmtId="0" fontId="70" fillId="0" borderId="15" xfId="7180" applyFont="1" applyFill="1" applyBorder="1" applyAlignment="1">
      <alignment horizontal="center" vertical="center"/>
    </xf>
    <xf numFmtId="0" fontId="111" fillId="41" borderId="30" xfId="171" applyFont="1" applyFill="1" applyBorder="1" applyAlignment="1">
      <alignment horizontal="center" vertical="center"/>
    </xf>
    <xf numFmtId="0" fontId="102" fillId="0" borderId="231" xfId="0" applyFont="1" applyFill="1" applyBorder="1" applyAlignment="1">
      <alignment horizontal="center" vertical="center"/>
    </xf>
    <xf numFmtId="0" fontId="111" fillId="41" borderId="162" xfId="226" applyFont="1" applyFill="1" applyBorder="1" applyAlignment="1">
      <alignment horizontal="center" vertical="center"/>
    </xf>
    <xf numFmtId="0" fontId="70" fillId="0" borderId="30" xfId="6096" applyFont="1" applyFill="1" applyBorder="1" applyAlignment="1">
      <alignment horizontal="center" vertical="center"/>
    </xf>
    <xf numFmtId="0" fontId="111" fillId="41" borderId="242" xfId="226" applyFont="1" applyFill="1" applyBorder="1" applyAlignment="1">
      <alignment horizontal="center" vertical="center"/>
    </xf>
    <xf numFmtId="0" fontId="111" fillId="41" borderId="225" xfId="226" applyFont="1" applyFill="1" applyBorder="1" applyAlignment="1">
      <alignment horizontal="center" vertical="center"/>
    </xf>
    <xf numFmtId="0" fontId="71" fillId="13" borderId="30" xfId="171" applyFont="1" applyFill="1" applyBorder="1" applyAlignment="1">
      <alignment horizontal="center" vertical="center"/>
    </xf>
    <xf numFmtId="0" fontId="70" fillId="0" borderId="214" xfId="0" applyFont="1" applyBorder="1" applyAlignment="1">
      <alignment vertical="center"/>
    </xf>
    <xf numFmtId="170" fontId="111" fillId="41" borderId="30" xfId="178" applyNumberFormat="1" applyFont="1" applyFill="1" applyBorder="1" applyAlignment="1">
      <alignment horizontal="center" vertical="center"/>
    </xf>
    <xf numFmtId="0" fontId="71" fillId="0" borderId="231" xfId="226" applyFont="1" applyFill="1" applyBorder="1" applyAlignment="1">
      <alignment horizontal="center" vertical="center"/>
    </xf>
    <xf numFmtId="0" fontId="70" fillId="0" borderId="214" xfId="226" applyFont="1" applyFill="1" applyBorder="1" applyAlignment="1">
      <alignment horizontal="center" vertical="center"/>
    </xf>
    <xf numFmtId="170" fontId="111" fillId="41" borderId="30" xfId="0" applyNumberFormat="1" applyFont="1" applyFill="1" applyBorder="1" applyAlignment="1">
      <alignment horizontal="center" vertical="center"/>
    </xf>
    <xf numFmtId="0" fontId="111" fillId="41" borderId="136" xfId="7180" applyFont="1" applyFill="1" applyBorder="1" applyAlignment="1">
      <alignment horizontal="center" vertical="center"/>
    </xf>
    <xf numFmtId="1" fontId="70" fillId="0" borderId="242" xfId="0" applyNumberFormat="1" applyFont="1" applyBorder="1" applyAlignment="1">
      <alignment vertical="center"/>
    </xf>
    <xf numFmtId="1" fontId="70" fillId="13" borderId="242" xfId="0" applyNumberFormat="1" applyFont="1" applyFill="1" applyBorder="1" applyAlignment="1">
      <alignment horizontal="center" vertical="center"/>
    </xf>
    <xf numFmtId="0" fontId="70" fillId="0" borderId="136" xfId="7180" quotePrefix="1" applyFont="1" applyFill="1" applyBorder="1" applyAlignment="1">
      <alignment horizontal="center" vertical="center"/>
    </xf>
    <xf numFmtId="1" fontId="70" fillId="0" borderId="184" xfId="6326" quotePrefix="1" applyNumberFormat="1" applyFont="1" applyFill="1" applyBorder="1" applyAlignment="1">
      <alignment horizontal="center" vertical="center"/>
    </xf>
    <xf numFmtId="1" fontId="111" fillId="41" borderId="30" xfId="226" applyNumberFormat="1" applyFont="1" applyFill="1" applyBorder="1" applyAlignment="1">
      <alignment horizontal="center" vertical="center"/>
    </xf>
    <xf numFmtId="1" fontId="70" fillId="0" borderId="30" xfId="6064" quotePrefix="1" applyNumberFormat="1" applyFont="1" applyFill="1" applyBorder="1" applyAlignment="1">
      <alignment horizontal="center" vertical="center"/>
    </xf>
    <xf numFmtId="1" fontId="70" fillId="0" borderId="162" xfId="6326" quotePrefix="1" applyNumberFormat="1" applyFont="1" applyFill="1" applyBorder="1" applyAlignment="1">
      <alignment horizontal="center" vertical="center"/>
    </xf>
    <xf numFmtId="1" fontId="70" fillId="0" borderId="136" xfId="7180" quotePrefix="1" applyNumberFormat="1" applyFont="1" applyFill="1" applyBorder="1" applyAlignment="1">
      <alignment horizontal="center" vertical="center"/>
    </xf>
    <xf numFmtId="1" fontId="70" fillId="0" borderId="231" xfId="226" applyNumberFormat="1" applyFont="1" applyFill="1" applyBorder="1" applyAlignment="1">
      <alignment horizontal="center" vertical="center"/>
    </xf>
    <xf numFmtId="1" fontId="111" fillId="41" borderId="136" xfId="0" applyNumberFormat="1" applyFont="1" applyFill="1" applyBorder="1" applyAlignment="1">
      <alignment horizontal="center" vertical="center"/>
    </xf>
    <xf numFmtId="1" fontId="70" fillId="0" borderId="30" xfId="6064" applyNumberFormat="1" applyFont="1" applyFill="1" applyBorder="1" applyAlignment="1">
      <alignment horizontal="center" vertical="center"/>
    </xf>
    <xf numFmtId="1" fontId="111" fillId="41" borderId="30" xfId="178" applyNumberFormat="1" applyFont="1" applyFill="1" applyBorder="1" applyAlignment="1">
      <alignment horizontal="center" vertical="center"/>
    </xf>
    <xf numFmtId="49" fontId="70" fillId="0" borderId="30" xfId="0" quotePrefix="1" applyNumberFormat="1" applyFont="1" applyFill="1" applyBorder="1" applyAlignment="1">
      <alignment horizontal="center" vertical="center"/>
    </xf>
    <xf numFmtId="1" fontId="70" fillId="0" borderId="215" xfId="6064" applyNumberFormat="1" applyFont="1" applyFill="1" applyBorder="1" applyAlignment="1">
      <alignment horizontal="center" vertical="center"/>
    </xf>
    <xf numFmtId="1" fontId="70" fillId="0" borderId="219" xfId="0" applyNumberFormat="1" applyFont="1" applyFill="1" applyBorder="1" applyAlignment="1">
      <alignment horizontal="center" vertical="center"/>
    </xf>
    <xf numFmtId="1" fontId="70" fillId="0" borderId="29" xfId="0" applyNumberFormat="1" applyFont="1" applyFill="1" applyBorder="1" applyAlignment="1">
      <alignment horizontal="center" vertical="center"/>
    </xf>
    <xf numFmtId="1" fontId="111" fillId="41" borderId="136" xfId="226" applyNumberFormat="1" applyFont="1" applyFill="1" applyBorder="1" applyAlignment="1">
      <alignment horizontal="center" vertical="center"/>
    </xf>
    <xf numFmtId="1" fontId="111" fillId="41" borderId="130" xfId="226" applyNumberFormat="1" applyFont="1" applyFill="1" applyBorder="1" applyAlignment="1">
      <alignment horizontal="center" vertical="center"/>
    </xf>
    <xf numFmtId="1" fontId="70" fillId="0" borderId="240" xfId="226" applyNumberFormat="1" applyFont="1" applyFill="1" applyBorder="1" applyAlignment="1">
      <alignment horizontal="center" vertical="center"/>
    </xf>
    <xf numFmtId="1" fontId="71" fillId="0" borderId="30" xfId="6064" applyNumberFormat="1" applyFont="1" applyFill="1" applyBorder="1" applyAlignment="1">
      <alignment horizontal="center" vertical="center"/>
    </xf>
    <xf numFmtId="1" fontId="70" fillId="0" borderId="162" xfId="178" quotePrefix="1" applyNumberFormat="1" applyFont="1" applyFill="1" applyBorder="1" applyAlignment="1">
      <alignment horizontal="center" vertical="center"/>
    </xf>
    <xf numFmtId="1" fontId="70" fillId="0" borderId="98" xfId="171" quotePrefix="1" applyNumberFormat="1" applyFont="1" applyBorder="1" applyAlignment="1">
      <alignment horizontal="center" vertical="center"/>
    </xf>
    <xf numFmtId="1" fontId="111" fillId="41" borderId="30" xfId="6326" quotePrefix="1" applyNumberFormat="1" applyFont="1" applyFill="1" applyBorder="1" applyAlignment="1">
      <alignment horizontal="center" vertical="center"/>
    </xf>
    <xf numFmtId="1" fontId="111" fillId="41" borderId="136" xfId="171" applyNumberFormat="1" applyFont="1" applyFill="1" applyBorder="1" applyAlignment="1">
      <alignment horizontal="center" vertical="center"/>
    </xf>
    <xf numFmtId="1" fontId="70" fillId="0" borderId="215" xfId="0" quotePrefix="1" applyNumberFormat="1" applyFont="1" applyFill="1" applyBorder="1" applyAlignment="1">
      <alignment horizontal="center" vertical="center"/>
    </xf>
    <xf numFmtId="1" fontId="102" fillId="0" borderId="231" xfId="0" applyNumberFormat="1" applyFont="1" applyFill="1" applyBorder="1" applyAlignment="1">
      <alignment horizontal="center" vertical="center"/>
    </xf>
    <xf numFmtId="1" fontId="111" fillId="41" borderId="162" xfId="226" applyNumberFormat="1" applyFont="1" applyFill="1" applyBorder="1" applyAlignment="1">
      <alignment horizontal="center" vertical="center"/>
    </xf>
    <xf numFmtId="1" fontId="70" fillId="0" borderId="30" xfId="6096" applyNumberFormat="1" applyFont="1" applyFill="1" applyBorder="1" applyAlignment="1">
      <alignment horizontal="center" vertical="center"/>
    </xf>
    <xf numFmtId="0" fontId="70" fillId="0" borderId="30" xfId="0" quotePrefix="1" applyFont="1" applyFill="1" applyBorder="1" applyAlignment="1">
      <alignment horizontal="center" vertical="center"/>
    </xf>
    <xf numFmtId="1" fontId="71" fillId="0" borderId="215" xfId="0" quotePrefix="1" applyNumberFormat="1" applyFont="1" applyFill="1" applyBorder="1" applyAlignment="1">
      <alignment horizontal="center" vertical="center"/>
    </xf>
    <xf numFmtId="1" fontId="70" fillId="0" borderId="229" xfId="226" applyNumberFormat="1" applyFont="1" applyFill="1" applyBorder="1" applyAlignment="1">
      <alignment horizontal="center" vertical="center"/>
    </xf>
    <xf numFmtId="1" fontId="71" fillId="0" borderId="162" xfId="0" quotePrefix="1" applyNumberFormat="1" applyFont="1" applyFill="1" applyBorder="1" applyAlignment="1">
      <alignment horizontal="center" vertical="center"/>
    </xf>
    <xf numFmtId="1" fontId="111" fillId="41" borderId="242" xfId="226" applyNumberFormat="1" applyFont="1" applyFill="1" applyBorder="1" applyAlignment="1">
      <alignment horizontal="center" vertical="center"/>
    </xf>
    <xf numFmtId="1" fontId="111" fillId="41" borderId="225" xfId="226" applyNumberFormat="1" applyFont="1" applyFill="1" applyBorder="1" applyAlignment="1">
      <alignment horizontal="center" vertical="center"/>
    </xf>
    <xf numFmtId="1" fontId="111" fillId="41" borderId="162" xfId="6326" quotePrefix="1" applyNumberFormat="1" applyFont="1" applyFill="1" applyBorder="1" applyAlignment="1">
      <alignment horizontal="center" vertical="center"/>
    </xf>
    <xf numFmtId="1" fontId="70" fillId="0" borderId="184" xfId="6326" applyNumberFormat="1" applyFont="1" applyFill="1" applyBorder="1" applyAlignment="1">
      <alignment horizontal="center" vertical="center"/>
    </xf>
    <xf numFmtId="1" fontId="111" fillId="41" borderId="30" xfId="178" quotePrefix="1" applyNumberFormat="1" applyFont="1" applyFill="1" applyBorder="1" applyAlignment="1">
      <alignment horizontal="center" vertical="center"/>
    </xf>
    <xf numFmtId="1" fontId="70" fillId="0" borderId="221" xfId="171" quotePrefix="1" applyNumberFormat="1" applyFont="1" applyBorder="1" applyAlignment="1">
      <alignment horizontal="center" vertical="center"/>
    </xf>
    <xf numFmtId="169" fontId="70" fillId="0" borderId="136" xfId="7180" quotePrefix="1" applyNumberFormat="1" applyFont="1" applyFill="1" applyBorder="1" applyAlignment="1">
      <alignment horizontal="center" vertical="center"/>
    </xf>
    <xf numFmtId="0" fontId="71" fillId="0" borderId="30" xfId="6096" applyFont="1" applyFill="1" applyBorder="1" applyAlignment="1">
      <alignment horizontal="center" vertical="center"/>
    </xf>
    <xf numFmtId="1" fontId="71" fillId="0" borderId="231" xfId="226" applyNumberFormat="1" applyFont="1" applyFill="1" applyBorder="1" applyAlignment="1">
      <alignment horizontal="center" vertical="center"/>
    </xf>
    <xf numFmtId="1" fontId="70" fillId="0" borderId="130" xfId="0" quotePrefix="1" applyNumberFormat="1" applyFont="1" applyBorder="1" applyAlignment="1">
      <alignment horizontal="center" vertical="center"/>
    </xf>
    <xf numFmtId="1" fontId="70" fillId="0" borderId="214" xfId="226" applyNumberFormat="1" applyFont="1" applyFill="1" applyBorder="1" applyAlignment="1">
      <alignment horizontal="center" vertical="center"/>
    </xf>
    <xf numFmtId="1" fontId="111" fillId="41" borderId="136" xfId="0" quotePrefix="1" applyNumberFormat="1" applyFont="1" applyFill="1" applyBorder="1" applyAlignment="1">
      <alignment horizontal="center" vertical="center"/>
    </xf>
    <xf numFmtId="1" fontId="111" fillId="41" borderId="136" xfId="7180" quotePrefix="1" applyNumberFormat="1" applyFont="1" applyFill="1" applyBorder="1" applyAlignment="1">
      <alignment horizontal="center" vertical="center"/>
    </xf>
    <xf numFmtId="1" fontId="111" fillId="41" borderId="242" xfId="0" applyNumberFormat="1" applyFont="1" applyFill="1" applyBorder="1" applyAlignment="1">
      <alignment horizontal="center" vertical="center"/>
    </xf>
    <xf numFmtId="170" fontId="71" fillId="0" borderId="30" xfId="0" applyNumberFormat="1" applyFont="1" applyFill="1" applyBorder="1" applyAlignment="1">
      <alignment horizontal="center" vertical="center"/>
    </xf>
    <xf numFmtId="15" fontId="70" fillId="13" borderId="242" xfId="0" applyNumberFormat="1" applyFont="1" applyFill="1" applyBorder="1" applyAlignment="1">
      <alignment horizontal="center" vertical="center"/>
    </xf>
    <xf numFmtId="169" fontId="70" fillId="0" borderId="136" xfId="7180" applyNumberFormat="1" applyFont="1" applyFill="1" applyBorder="1" applyAlignment="1">
      <alignment horizontal="center" vertical="center"/>
    </xf>
    <xf numFmtId="15" fontId="111" fillId="41" borderId="30" xfId="226" applyNumberFormat="1" applyFont="1" applyFill="1" applyBorder="1" applyAlignment="1">
      <alignment horizontal="center" vertical="center"/>
    </xf>
    <xf numFmtId="15" fontId="70" fillId="0" borderId="30" xfId="6064" quotePrefix="1" applyNumberFormat="1" applyFont="1" applyFill="1" applyBorder="1" applyAlignment="1">
      <alignment horizontal="center" vertical="center"/>
    </xf>
    <xf numFmtId="15" fontId="70" fillId="0" borderId="30" xfId="6064" applyNumberFormat="1" applyFont="1" applyFill="1" applyBorder="1" applyAlignment="1">
      <alignment horizontal="center" vertical="center"/>
    </xf>
    <xf numFmtId="15" fontId="111" fillId="41" borderId="30" xfId="178" applyNumberFormat="1" applyFont="1" applyFill="1" applyBorder="1" applyAlignment="1">
      <alignment horizontal="center" vertical="center"/>
    </xf>
    <xf numFmtId="169" fontId="70" fillId="0" borderId="136" xfId="0" quotePrefix="1" applyNumberFormat="1" applyFont="1" applyBorder="1" applyAlignment="1">
      <alignment horizontal="center" vertical="center"/>
    </xf>
    <xf numFmtId="15" fontId="111" fillId="41" borderId="136" xfId="226" applyNumberFormat="1" applyFont="1" applyFill="1" applyBorder="1" applyAlignment="1">
      <alignment horizontal="center" vertical="center"/>
    </xf>
    <xf numFmtId="15" fontId="111" fillId="41" borderId="130" xfId="226" applyNumberFormat="1" applyFont="1" applyFill="1" applyBorder="1" applyAlignment="1">
      <alignment horizontal="center" vertical="center"/>
    </xf>
    <xf numFmtId="15" fontId="70" fillId="0" borderId="240" xfId="226" applyNumberFormat="1" applyFont="1" applyFill="1" applyBorder="1" applyAlignment="1">
      <alignment horizontal="center" vertical="center"/>
    </xf>
    <xf numFmtId="169" fontId="70" fillId="0" borderId="15" xfId="7180" applyNumberFormat="1" applyFont="1" applyFill="1" applyBorder="1" applyAlignment="1">
      <alignment horizontal="center" vertical="center"/>
    </xf>
    <xf numFmtId="15" fontId="70" fillId="0" borderId="98" xfId="171" applyNumberFormat="1" applyFont="1" applyBorder="1" applyAlignment="1">
      <alignment horizontal="center" vertical="center"/>
    </xf>
    <xf numFmtId="15" fontId="111" fillId="41" borderId="30" xfId="171" applyNumberFormat="1" applyFont="1" applyFill="1" applyBorder="1" applyAlignment="1">
      <alignment horizontal="center" vertical="center"/>
    </xf>
    <xf numFmtId="15" fontId="102" fillId="0" borderId="231" xfId="0" applyNumberFormat="1" applyFont="1" applyFill="1" applyBorder="1" applyAlignment="1">
      <alignment horizontal="center" vertical="center"/>
    </xf>
    <xf numFmtId="15" fontId="111" fillId="41" borderId="162" xfId="226" applyNumberFormat="1" applyFont="1" applyFill="1" applyBorder="1" applyAlignment="1">
      <alignment horizontal="center" vertical="center"/>
    </xf>
    <xf numFmtId="15" fontId="70" fillId="0" borderId="30" xfId="6096" applyNumberFormat="1" applyFont="1" applyFill="1" applyBorder="1" applyAlignment="1">
      <alignment horizontal="center" vertical="center"/>
    </xf>
    <xf numFmtId="15" fontId="70" fillId="0" borderId="229" xfId="226" applyNumberFormat="1" applyFont="1" applyFill="1" applyBorder="1" applyAlignment="1">
      <alignment horizontal="center" vertical="center"/>
    </xf>
    <xf numFmtId="15" fontId="111" fillId="41" borderId="242" xfId="226" applyNumberFormat="1" applyFont="1" applyFill="1" applyBorder="1" applyAlignment="1">
      <alignment horizontal="center" vertical="center"/>
    </xf>
    <xf numFmtId="15" fontId="111" fillId="41" borderId="225" xfId="226" applyNumberFormat="1" applyFont="1" applyFill="1" applyBorder="1" applyAlignment="1">
      <alignment horizontal="center" vertical="center"/>
    </xf>
    <xf numFmtId="170" fontId="111" fillId="41" borderId="162" xfId="171" applyNumberFormat="1" applyFont="1" applyFill="1" applyBorder="1" applyAlignment="1">
      <alignment horizontal="center" vertical="center"/>
    </xf>
    <xf numFmtId="15" fontId="111" fillId="41" borderId="30" xfId="178" quotePrefix="1" applyNumberFormat="1" applyFont="1" applyFill="1" applyBorder="1" applyAlignment="1">
      <alignment horizontal="center" vertical="center"/>
    </xf>
    <xf numFmtId="15" fontId="70" fillId="0" borderId="221" xfId="171" applyNumberFormat="1" applyFont="1" applyBorder="1" applyAlignment="1">
      <alignment horizontal="center" vertical="center"/>
    </xf>
    <xf numFmtId="15" fontId="71" fillId="0" borderId="30" xfId="6096" applyNumberFormat="1" applyFont="1" applyFill="1" applyBorder="1" applyAlignment="1">
      <alignment horizontal="center" vertical="center"/>
    </xf>
    <xf numFmtId="15" fontId="71" fillId="0" borderId="231" xfId="226" applyNumberFormat="1" applyFont="1" applyFill="1" applyBorder="1" applyAlignment="1">
      <alignment horizontal="center" vertical="center"/>
    </xf>
    <xf numFmtId="15" fontId="70" fillId="0" borderId="214" xfId="226" applyNumberFormat="1" applyFont="1" applyFill="1" applyBorder="1" applyAlignment="1">
      <alignment horizontal="center" vertical="center"/>
    </xf>
    <xf numFmtId="169" fontId="111" fillId="41" borderId="136" xfId="7180" applyNumberFormat="1" applyFont="1" applyFill="1" applyBorder="1" applyAlignment="1">
      <alignment horizontal="center" vertical="center"/>
    </xf>
    <xf numFmtId="15" fontId="111" fillId="41" borderId="242" xfId="0" applyNumberFormat="1" applyFont="1" applyFill="1" applyBorder="1" applyAlignment="1">
      <alignment horizontal="center" vertical="center"/>
    </xf>
    <xf numFmtId="169" fontId="70" fillId="10" borderId="162" xfId="0" applyNumberFormat="1" applyFont="1" applyFill="1" applyBorder="1" applyAlignment="1">
      <alignment horizontal="center" vertical="center"/>
    </xf>
    <xf numFmtId="169" fontId="70" fillId="10" borderId="191" xfId="0" applyNumberFormat="1" applyFont="1" applyFill="1" applyBorder="1" applyAlignment="1">
      <alignment horizontal="center" vertical="center"/>
    </xf>
    <xf numFmtId="170" fontId="111" fillId="41" borderId="184" xfId="0" applyNumberFormat="1" applyFont="1" applyFill="1" applyBorder="1" applyAlignment="1">
      <alignment horizontal="center" vertical="center"/>
    </xf>
    <xf numFmtId="15" fontId="70" fillId="10" borderId="29" xfId="0" applyNumberFormat="1" applyFont="1" applyFill="1" applyBorder="1" applyAlignment="1">
      <alignment horizontal="center" vertical="center"/>
    </xf>
    <xf numFmtId="15" fontId="71" fillId="10" borderId="184" xfId="0" applyNumberFormat="1" applyFont="1" applyFill="1" applyBorder="1" applyAlignment="1">
      <alignment horizontal="center" vertical="center"/>
    </xf>
    <xf numFmtId="169" fontId="71" fillId="10" borderId="215" xfId="0" applyNumberFormat="1" applyFont="1" applyFill="1" applyBorder="1" applyAlignment="1">
      <alignment horizontal="center" vertical="center"/>
    </xf>
    <xf numFmtId="15" fontId="71" fillId="10" borderId="30" xfId="0" applyNumberFormat="1" applyFont="1" applyFill="1" applyBorder="1" applyAlignment="1">
      <alignment horizontal="center" vertical="center"/>
    </xf>
    <xf numFmtId="15" fontId="70" fillId="10" borderId="184" xfId="0" quotePrefix="1" applyNumberFormat="1" applyFont="1" applyFill="1" applyBorder="1" applyAlignment="1">
      <alignment horizontal="center" vertical="center"/>
    </xf>
    <xf numFmtId="170" fontId="111" fillId="41" borderId="191" xfId="0" applyNumberFormat="1" applyFont="1" applyFill="1" applyBorder="1" applyAlignment="1">
      <alignment horizontal="center" vertical="center"/>
    </xf>
    <xf numFmtId="170" fontId="111" fillId="41" borderId="215" xfId="0" quotePrefix="1" applyNumberFormat="1" applyFont="1" applyFill="1" applyBorder="1" applyAlignment="1">
      <alignment horizontal="center" vertical="center"/>
    </xf>
    <xf numFmtId="169" fontId="111" fillId="41" borderId="162" xfId="0" applyNumberFormat="1" applyFont="1" applyFill="1" applyBorder="1" applyAlignment="1">
      <alignment horizontal="center" vertical="center"/>
    </xf>
    <xf numFmtId="169" fontId="71" fillId="10" borderId="162" xfId="0" applyNumberFormat="1" applyFont="1" applyFill="1" applyBorder="1" applyAlignment="1">
      <alignment horizontal="center" vertical="center"/>
    </xf>
    <xf numFmtId="170" fontId="70" fillId="10" borderId="15" xfId="0" quotePrefix="1" applyNumberFormat="1" applyFont="1" applyFill="1" applyBorder="1" applyAlignment="1">
      <alignment horizontal="center" vertical="center"/>
    </xf>
    <xf numFmtId="14" fontId="111" fillId="41" borderId="215" xfId="0" applyNumberFormat="1" applyFont="1" applyFill="1" applyBorder="1" applyAlignment="1">
      <alignment horizontal="center" vertical="center"/>
    </xf>
    <xf numFmtId="15" fontId="111" fillId="41" borderId="190" xfId="0" applyNumberFormat="1" applyFont="1" applyFill="1" applyBorder="1" applyAlignment="1">
      <alignment horizontal="center" vertical="center"/>
    </xf>
    <xf numFmtId="15" fontId="111" fillId="41" borderId="98" xfId="0" applyNumberFormat="1" applyFont="1" applyFill="1" applyBorder="1" applyAlignment="1">
      <alignment horizontal="center" vertical="center"/>
    </xf>
    <xf numFmtId="15" fontId="111" fillId="41" borderId="4" xfId="0" applyNumberFormat="1" applyFont="1" applyFill="1" applyBorder="1" applyAlignment="1">
      <alignment horizontal="center" vertical="center"/>
    </xf>
    <xf numFmtId="15" fontId="111" fillId="41" borderId="217" xfId="0" applyNumberFormat="1" applyFont="1" applyFill="1" applyBorder="1" applyAlignment="1">
      <alignment horizontal="center" vertical="center"/>
    </xf>
    <xf numFmtId="0" fontId="111" fillId="41" borderId="190" xfId="0" applyFont="1" applyFill="1" applyBorder="1" applyAlignment="1">
      <alignment horizontal="center" vertical="center"/>
    </xf>
    <xf numFmtId="1" fontId="70" fillId="0" borderId="190" xfId="0" applyNumberFormat="1" applyFont="1" applyFill="1" applyBorder="1" applyAlignment="1">
      <alignment horizontal="center" vertical="center"/>
    </xf>
    <xf numFmtId="1" fontId="111" fillId="41" borderId="15" xfId="0" applyNumberFormat="1" applyFont="1" applyFill="1" applyBorder="1" applyAlignment="1">
      <alignment horizontal="center" vertical="center"/>
    </xf>
    <xf numFmtId="1" fontId="111" fillId="41" borderId="29" xfId="0" applyNumberFormat="1" applyFont="1" applyFill="1" applyBorder="1" applyAlignment="1">
      <alignment horizontal="center" vertical="center"/>
    </xf>
    <xf numFmtId="169" fontId="111" fillId="41" borderId="217" xfId="0" applyNumberFormat="1" applyFont="1" applyFill="1" applyBorder="1" applyAlignment="1">
      <alignment horizontal="center" vertical="center"/>
    </xf>
    <xf numFmtId="169" fontId="111" fillId="41" borderId="242" xfId="0" applyNumberFormat="1" applyFont="1" applyFill="1" applyBorder="1" applyAlignment="1">
      <alignment horizontal="center" vertical="center"/>
    </xf>
    <xf numFmtId="169" fontId="71" fillId="13" borderId="29" xfId="0" applyNumberFormat="1" applyFont="1" applyFill="1" applyBorder="1" applyAlignment="1">
      <alignment horizontal="center" vertical="center"/>
    </xf>
    <xf numFmtId="15" fontId="71" fillId="13" borderId="30" xfId="0" applyNumberFormat="1" applyFont="1" applyFill="1" applyBorder="1" applyAlignment="1">
      <alignment horizontal="center" vertical="center"/>
    </xf>
    <xf numFmtId="15" fontId="71" fillId="41" borderId="30" xfId="0" applyNumberFormat="1" applyFont="1" applyFill="1" applyBorder="1" applyAlignment="1">
      <alignment horizontal="center" vertical="center"/>
    </xf>
    <xf numFmtId="170" fontId="71" fillId="13" borderId="15" xfId="6095" applyNumberFormat="1" applyFont="1" applyFill="1" applyBorder="1" applyAlignment="1">
      <alignment horizontal="center" vertical="center"/>
    </xf>
    <xf numFmtId="15" fontId="112" fillId="0" borderId="15" xfId="6059" applyNumberFormat="1" applyFont="1" applyFill="1" applyBorder="1" applyAlignment="1">
      <alignment horizontal="center" vertical="center"/>
    </xf>
    <xf numFmtId="15" fontId="71" fillId="0" borderId="15" xfId="3224" applyNumberFormat="1" applyFont="1" applyFill="1" applyBorder="1" applyAlignment="1">
      <alignment horizontal="center" vertical="center"/>
    </xf>
    <xf numFmtId="15" fontId="71" fillId="13" borderId="15" xfId="0" applyNumberFormat="1" applyFont="1" applyFill="1" applyBorder="1" applyAlignment="1">
      <alignment horizontal="center" vertical="center"/>
    </xf>
    <xf numFmtId="15" fontId="111" fillId="41" borderId="15" xfId="6095" applyNumberFormat="1" applyFont="1" applyFill="1" applyBorder="1" applyAlignment="1">
      <alignment horizontal="center" vertical="center"/>
    </xf>
    <xf numFmtId="15" fontId="111" fillId="41" borderId="118" xfId="0" applyNumberFormat="1" applyFont="1" applyFill="1" applyBorder="1" applyAlignment="1">
      <alignment horizontal="center" vertical="center"/>
    </xf>
    <xf numFmtId="170" fontId="70" fillId="0" borderId="232" xfId="0" applyNumberFormat="1" applyFont="1" applyBorder="1" applyAlignment="1">
      <alignment horizontal="center" vertical="center"/>
    </xf>
    <xf numFmtId="170" fontId="70" fillId="0" borderId="225" xfId="0" applyNumberFormat="1" applyFont="1" applyBorder="1" applyAlignment="1">
      <alignment horizontal="center" vertical="center"/>
    </xf>
    <xf numFmtId="170" fontId="70" fillId="0" borderId="190" xfId="0" applyNumberFormat="1" applyFont="1" applyBorder="1" applyAlignment="1">
      <alignment horizontal="center" vertical="center"/>
    </xf>
    <xf numFmtId="170" fontId="111" fillId="41" borderId="118" xfId="0" applyNumberFormat="1" applyFont="1" applyFill="1" applyBorder="1" applyAlignment="1">
      <alignment horizontal="center" vertical="center"/>
    </xf>
    <xf numFmtId="170" fontId="70" fillId="0" borderId="219" xfId="0" applyNumberFormat="1" applyFont="1" applyBorder="1" applyAlignment="1">
      <alignment horizontal="left" vertical="center"/>
    </xf>
    <xf numFmtId="170" fontId="70" fillId="0" borderId="231" xfId="0" applyNumberFormat="1" applyFont="1" applyBorder="1" applyAlignment="1">
      <alignment horizontal="left" vertical="center"/>
    </xf>
    <xf numFmtId="170" fontId="111" fillId="41" borderId="15" xfId="0" applyNumberFormat="1" applyFont="1" applyFill="1" applyBorder="1" applyAlignment="1">
      <alignment horizontal="left" vertical="center"/>
    </xf>
    <xf numFmtId="170" fontId="111" fillId="41" borderId="242" xfId="0" applyNumberFormat="1" applyFont="1" applyFill="1" applyBorder="1" applyAlignment="1">
      <alignment horizontal="left" vertical="center"/>
    </xf>
    <xf numFmtId="170" fontId="111" fillId="41" borderId="225" xfId="0" applyNumberFormat="1" applyFont="1" applyFill="1" applyBorder="1" applyAlignment="1">
      <alignment horizontal="left" vertical="center"/>
    </xf>
    <xf numFmtId="170" fontId="71" fillId="0" borderId="231" xfId="0" applyNumberFormat="1" applyFont="1" applyFill="1" applyBorder="1" applyAlignment="1">
      <alignment horizontal="left" vertical="center"/>
    </xf>
    <xf numFmtId="0" fontId="117" fillId="41" borderId="15" xfId="0" applyFont="1" applyFill="1" applyBorder="1" applyAlignment="1">
      <alignment vertical="center"/>
    </xf>
    <xf numFmtId="49" fontId="111" fillId="41" borderId="242" xfId="0" applyNumberFormat="1" applyFont="1" applyFill="1" applyBorder="1" applyAlignment="1">
      <alignment horizontal="center" vertical="center"/>
    </xf>
    <xf numFmtId="49" fontId="71" fillId="13" borderId="15" xfId="0" applyNumberFormat="1" applyFont="1" applyFill="1" applyBorder="1" applyAlignment="1">
      <alignment horizontal="center" vertical="center"/>
    </xf>
    <xf numFmtId="49" fontId="71" fillId="0" borderId="231" xfId="0" applyNumberFormat="1" applyFont="1" applyFill="1" applyBorder="1" applyAlignment="1">
      <alignment horizontal="center" vertical="center"/>
    </xf>
    <xf numFmtId="49" fontId="111" fillId="41" borderId="219" xfId="0" applyNumberFormat="1" applyFont="1" applyFill="1" applyBorder="1" applyAlignment="1">
      <alignment horizontal="center" vertical="center"/>
    </xf>
    <xf numFmtId="0" fontId="111" fillId="41" borderId="139" xfId="0" applyFont="1" applyFill="1" applyBorder="1" applyAlignment="1">
      <alignment horizontal="center" vertical="center"/>
    </xf>
    <xf numFmtId="0" fontId="70" fillId="0" borderId="11" xfId="0" applyFont="1" applyBorder="1" applyAlignment="1">
      <alignment horizontal="center" vertical="center"/>
    </xf>
    <xf numFmtId="170" fontId="111" fillId="41" borderId="243" xfId="0" applyNumberFormat="1" applyFont="1" applyFill="1" applyBorder="1" applyAlignment="1">
      <alignment horizontal="center" vertical="center"/>
    </xf>
    <xf numFmtId="0" fontId="71" fillId="13" borderId="8" xfId="0" applyFont="1" applyFill="1" applyBorder="1" applyAlignment="1">
      <alignment horizontal="center" vertical="center"/>
    </xf>
    <xf numFmtId="170" fontId="111" fillId="41" borderId="227" xfId="0" applyNumberFormat="1" applyFont="1" applyFill="1" applyBorder="1" applyAlignment="1">
      <alignment horizontal="center" vertical="center"/>
    </xf>
    <xf numFmtId="170" fontId="71" fillId="0" borderId="227" xfId="0" applyNumberFormat="1" applyFont="1" applyFill="1" applyBorder="1" applyAlignment="1">
      <alignment horizontal="center" vertical="center"/>
    </xf>
    <xf numFmtId="170" fontId="111" fillId="41" borderId="220" xfId="0" applyNumberFormat="1" applyFont="1" applyFill="1" applyBorder="1" applyAlignment="1">
      <alignment horizontal="center" vertical="center"/>
    </xf>
    <xf numFmtId="0" fontId="111" fillId="41" borderId="243" xfId="0" applyFont="1" applyFill="1" applyBorder="1" applyAlignment="1">
      <alignment horizontal="center" vertical="center"/>
    </xf>
    <xf numFmtId="0" fontId="70" fillId="6" borderId="222" xfId="0" applyFont="1" applyFill="1" applyBorder="1" applyAlignment="1">
      <alignment horizontal="center" vertical="center"/>
    </xf>
    <xf numFmtId="0" fontId="71" fillId="6" borderId="232" xfId="0" applyFont="1" applyFill="1" applyBorder="1" applyAlignment="1">
      <alignment horizontal="center" vertical="center"/>
    </xf>
    <xf numFmtId="0" fontId="70" fillId="6" borderId="229" xfId="0" applyFont="1" applyFill="1" applyBorder="1" applyAlignment="1">
      <alignment horizontal="center" vertical="center"/>
    </xf>
    <xf numFmtId="0" fontId="111" fillId="41" borderId="225" xfId="0" applyFont="1" applyFill="1" applyBorder="1" applyAlignment="1">
      <alignment horizontal="center" vertical="center"/>
    </xf>
    <xf numFmtId="0" fontId="71" fillId="0" borderId="202" xfId="0" applyFont="1" applyBorder="1" applyAlignment="1">
      <alignment horizontal="center" vertical="center"/>
    </xf>
    <xf numFmtId="0" fontId="111" fillId="41" borderId="229" xfId="0" applyFont="1" applyFill="1" applyBorder="1" applyAlignment="1">
      <alignment horizontal="center" vertical="center"/>
    </xf>
    <xf numFmtId="0" fontId="111" fillId="41" borderId="219" xfId="0" applyFont="1" applyFill="1" applyBorder="1" applyAlignment="1">
      <alignment horizontal="center" vertical="center"/>
    </xf>
    <xf numFmtId="0" fontId="71" fillId="7" borderId="215" xfId="0" applyFont="1" applyFill="1" applyBorder="1" applyAlignment="1">
      <alignment horizontal="center" vertical="center"/>
    </xf>
    <xf numFmtId="0" fontId="70" fillId="6" borderId="219" xfId="0" applyFont="1" applyFill="1" applyBorder="1" applyAlignment="1">
      <alignment horizontal="center" vertical="center"/>
    </xf>
    <xf numFmtId="0" fontId="70" fillId="6" borderId="10" xfId="0" applyFont="1" applyFill="1" applyBorder="1" applyAlignment="1">
      <alignment horizontal="center" vertical="center"/>
    </xf>
    <xf numFmtId="0" fontId="71" fillId="0" borderId="162" xfId="0" applyFont="1" applyBorder="1" applyAlignment="1">
      <alignment horizontal="center" vertical="center"/>
    </xf>
    <xf numFmtId="0" fontId="71" fillId="0" borderId="231" xfId="0" applyFont="1" applyFill="1" applyBorder="1" applyAlignment="1">
      <alignment horizontal="center" vertical="center"/>
    </xf>
    <xf numFmtId="0" fontId="70" fillId="0" borderId="240" xfId="0" applyFont="1" applyBorder="1" applyAlignment="1">
      <alignment vertical="center"/>
    </xf>
    <xf numFmtId="0" fontId="71" fillId="13" borderId="22" xfId="0" applyFont="1" applyFill="1" applyBorder="1" applyAlignment="1">
      <alignment horizontal="center" vertical="center"/>
    </xf>
    <xf numFmtId="0" fontId="111" fillId="41" borderId="244" xfId="0" applyFont="1" applyFill="1" applyBorder="1" applyAlignment="1">
      <alignment horizontal="center" vertical="center"/>
    </xf>
    <xf numFmtId="0" fontId="71" fillId="0" borderId="244" xfId="0" applyFont="1" applyBorder="1" applyAlignment="1">
      <alignment horizontal="center" vertical="center"/>
    </xf>
    <xf numFmtId="0" fontId="111" fillId="41" borderId="245" xfId="0" applyFont="1" applyFill="1" applyBorder="1" applyAlignment="1">
      <alignment horizontal="center" vertical="center"/>
    </xf>
    <xf numFmtId="0" fontId="70" fillId="6" borderId="8" xfId="0" applyFont="1" applyFill="1" applyBorder="1" applyAlignment="1">
      <alignment horizontal="center" vertical="center"/>
    </xf>
    <xf numFmtId="0" fontId="111" fillId="41" borderId="9" xfId="0" applyFont="1" applyFill="1" applyBorder="1" applyAlignment="1">
      <alignment horizontal="center" vertical="center"/>
    </xf>
    <xf numFmtId="0" fontId="71" fillId="13" borderId="9" xfId="0" applyFont="1" applyFill="1" applyBorder="1" applyAlignment="1">
      <alignment horizontal="center" vertical="center"/>
    </xf>
    <xf numFmtId="16" fontId="70" fillId="0" borderId="184" xfId="0" applyNumberFormat="1" applyFont="1" applyFill="1" applyBorder="1" applyAlignment="1">
      <alignment horizontal="center" vertical="center"/>
    </xf>
    <xf numFmtId="169" fontId="111" fillId="41" borderId="98" xfId="0" applyNumberFormat="1" applyFont="1" applyFill="1" applyBorder="1" applyAlignment="1">
      <alignment horizontal="center" vertical="center"/>
    </xf>
    <xf numFmtId="15" fontId="71" fillId="0" borderId="130" xfId="0" applyNumberFormat="1" applyFont="1" applyBorder="1" applyAlignment="1">
      <alignment horizontal="center" vertical="center"/>
    </xf>
    <xf numFmtId="16" fontId="70" fillId="0" borderId="15" xfId="0" applyNumberFormat="1" applyFont="1" applyFill="1" applyBorder="1" applyAlignment="1">
      <alignment horizontal="center" vertical="center"/>
    </xf>
    <xf numFmtId="169" fontId="70" fillId="0" borderId="15" xfId="0" quotePrefix="1" applyNumberFormat="1" applyFont="1" applyFill="1" applyBorder="1" applyAlignment="1">
      <alignment horizontal="center" vertical="center"/>
    </xf>
    <xf numFmtId="14" fontId="70" fillId="0" borderId="136" xfId="0" applyNumberFormat="1" applyFont="1" applyBorder="1" applyAlignment="1">
      <alignment horizontal="center" vertical="center"/>
    </xf>
    <xf numFmtId="169" fontId="111" fillId="41" borderId="130" xfId="0" quotePrefix="1" applyNumberFormat="1" applyFont="1" applyFill="1" applyBorder="1" applyAlignment="1">
      <alignment horizontal="center" vertical="center"/>
    </xf>
    <xf numFmtId="169" fontId="70" fillId="40" borderId="184" xfId="0" applyNumberFormat="1" applyFont="1" applyFill="1" applyBorder="1" applyAlignment="1">
      <alignment horizontal="center" vertical="center"/>
    </xf>
    <xf numFmtId="15" fontId="111" fillId="41" borderId="219" xfId="0" applyNumberFormat="1" applyFont="1" applyFill="1" applyBorder="1" applyAlignment="1">
      <alignment horizontal="center" vertical="center"/>
    </xf>
    <xf numFmtId="15" fontId="70" fillId="40" borderId="30" xfId="0" quotePrefix="1" applyNumberFormat="1" applyFont="1" applyFill="1" applyBorder="1" applyAlignment="1">
      <alignment horizontal="center" vertical="center"/>
    </xf>
    <xf numFmtId="15" fontId="111" fillId="40" borderId="136" xfId="0" applyNumberFormat="1" applyFont="1" applyFill="1" applyBorder="1" applyAlignment="1">
      <alignment horizontal="center" vertical="center"/>
    </xf>
    <xf numFmtId="170" fontId="70" fillId="40" borderId="242" xfId="0" applyNumberFormat="1" applyFont="1" applyFill="1" applyBorder="1" applyAlignment="1">
      <alignment horizontal="center" vertical="center"/>
    </xf>
    <xf numFmtId="15" fontId="111" fillId="40" borderId="130" xfId="0" applyNumberFormat="1" applyFont="1" applyFill="1" applyBorder="1" applyAlignment="1">
      <alignment horizontal="center" vertical="center"/>
    </xf>
    <xf numFmtId="15" fontId="111" fillId="40" borderId="15" xfId="0" applyNumberFormat="1" applyFont="1" applyFill="1" applyBorder="1" applyAlignment="1">
      <alignment horizontal="center" vertical="center"/>
    </xf>
    <xf numFmtId="170" fontId="70" fillId="40" borderId="29" xfId="0" applyNumberFormat="1" applyFont="1" applyFill="1" applyBorder="1" applyAlignment="1">
      <alignment horizontal="center" vertical="center"/>
    </xf>
    <xf numFmtId="170" fontId="111" fillId="40" borderId="130" xfId="0" applyNumberFormat="1" applyFont="1" applyFill="1" applyBorder="1" applyAlignment="1">
      <alignment horizontal="center" vertical="center"/>
    </xf>
    <xf numFmtId="169" fontId="111" fillId="40" borderId="215" xfId="0" applyNumberFormat="1" applyFont="1" applyFill="1" applyBorder="1" applyAlignment="1">
      <alignment horizontal="center" vertical="center"/>
    </xf>
    <xf numFmtId="170" fontId="111" fillId="40" borderId="15" xfId="0" applyNumberFormat="1" applyFont="1" applyFill="1" applyBorder="1" applyAlignment="1">
      <alignment horizontal="center" vertical="center"/>
    </xf>
    <xf numFmtId="170" fontId="111" fillId="40" borderId="29" xfId="0" applyNumberFormat="1" applyFont="1" applyFill="1" applyBorder="1" applyAlignment="1">
      <alignment horizontal="center" vertical="center"/>
    </xf>
    <xf numFmtId="15" fontId="111" fillId="40" borderId="215" xfId="0" applyNumberFormat="1" applyFont="1" applyFill="1" applyBorder="1" applyAlignment="1">
      <alignment horizontal="center" vertical="center"/>
    </xf>
    <xf numFmtId="169" fontId="111" fillId="40" borderId="130" xfId="0" applyNumberFormat="1" applyFont="1" applyFill="1" applyBorder="1" applyAlignment="1">
      <alignment horizontal="center" vertical="center"/>
    </xf>
    <xf numFmtId="170" fontId="111" fillId="40" borderId="162" xfId="0" applyNumberFormat="1" applyFont="1" applyFill="1" applyBorder="1" applyAlignment="1">
      <alignment horizontal="center" vertical="center"/>
    </xf>
    <xf numFmtId="169" fontId="71" fillId="40" borderId="130" xfId="0" applyNumberFormat="1" applyFont="1" applyFill="1" applyBorder="1" applyAlignment="1">
      <alignment horizontal="center" vertical="center"/>
    </xf>
    <xf numFmtId="0" fontId="71" fillId="13" borderId="30" xfId="0" applyFont="1" applyFill="1" applyBorder="1" applyAlignment="1">
      <alignment horizontal="center" vertical="center"/>
    </xf>
    <xf numFmtId="0" fontId="71" fillId="41" borderId="30" xfId="0" applyFont="1" applyFill="1" applyBorder="1" applyAlignment="1">
      <alignment horizontal="center" vertical="center"/>
    </xf>
    <xf numFmtId="0" fontId="71" fillId="41" borderId="136" xfId="0" applyFont="1" applyFill="1" applyBorder="1" applyAlignment="1">
      <alignment horizontal="center" vertical="center"/>
    </xf>
    <xf numFmtId="0" fontId="71" fillId="6" borderId="30" xfId="0" applyFont="1" applyFill="1" applyBorder="1" applyAlignment="1">
      <alignment horizontal="center" vertical="center"/>
    </xf>
    <xf numFmtId="0" fontId="70" fillId="0" borderId="222" xfId="171" applyFont="1" applyBorder="1" applyAlignment="1">
      <alignment horizontal="center" vertical="center"/>
    </xf>
    <xf numFmtId="0" fontId="111" fillId="41" borderId="242" xfId="0" applyFont="1" applyFill="1" applyBorder="1" applyAlignment="1">
      <alignment vertical="center"/>
    </xf>
    <xf numFmtId="0" fontId="0" fillId="0" borderId="334" xfId="0" applyFill="1" applyBorder="1" applyAlignment="1">
      <alignment vertical="center"/>
    </xf>
    <xf numFmtId="0" fontId="0" fillId="0" borderId="0" xfId="0" applyFill="1" applyBorder="1" applyAlignment="1">
      <alignment horizontal="center"/>
    </xf>
    <xf numFmtId="0" fontId="70" fillId="0" borderId="30" xfId="171" applyFont="1" applyFill="1" applyBorder="1" applyAlignment="1">
      <alignment vertical="center"/>
    </xf>
    <xf numFmtId="0" fontId="70" fillId="0" borderId="15" xfId="171" applyFont="1" applyFill="1" applyBorder="1" applyAlignment="1">
      <alignment vertical="center"/>
    </xf>
    <xf numFmtId="0" fontId="70" fillId="0" borderId="152" xfId="6326" applyFont="1" applyFill="1" applyBorder="1" applyAlignment="1">
      <alignment horizontal="left" vertical="center"/>
    </xf>
    <xf numFmtId="0" fontId="71" fillId="0" borderId="86" xfId="171" applyFont="1" applyFill="1" applyBorder="1" applyAlignment="1">
      <alignment vertical="center"/>
    </xf>
    <xf numFmtId="0" fontId="71" fillId="0" borderId="10" xfId="1" applyFont="1" applyFill="1" applyBorder="1" applyAlignment="1">
      <alignment horizontal="left" vertical="center"/>
    </xf>
    <xf numFmtId="0" fontId="111" fillId="41" borderId="219" xfId="0" applyFont="1" applyFill="1" applyBorder="1" applyAlignment="1">
      <alignment horizontal="left" vertical="center"/>
    </xf>
    <xf numFmtId="0" fontId="71" fillId="0" borderId="136" xfId="226" applyFont="1" applyFill="1" applyBorder="1" applyAlignment="1">
      <alignment vertical="center"/>
    </xf>
    <xf numFmtId="0" fontId="70" fillId="0" borderId="191" xfId="0" applyFont="1" applyFill="1" applyBorder="1" applyAlignment="1">
      <alignment horizontal="left" vertical="center"/>
    </xf>
    <xf numFmtId="0" fontId="71" fillId="7" borderId="30" xfId="171" applyFont="1" applyFill="1" applyBorder="1" applyAlignment="1">
      <alignment horizontal="left" vertical="center"/>
    </xf>
    <xf numFmtId="1" fontId="111" fillId="41" borderId="162" xfId="0" applyNumberFormat="1" applyFont="1" applyFill="1" applyBorder="1" applyAlignment="1">
      <alignment horizontal="left" vertical="center"/>
    </xf>
    <xf numFmtId="0" fontId="71" fillId="0" borderId="10" xfId="1" applyFont="1" applyFill="1" applyBorder="1" applyAlignment="1">
      <alignment horizontal="center" vertical="center"/>
    </xf>
    <xf numFmtId="0" fontId="71" fillId="0" borderId="152" xfId="6326" applyFont="1" applyFill="1" applyBorder="1" applyAlignment="1">
      <alignment horizontal="center" vertical="center"/>
    </xf>
    <xf numFmtId="0" fontId="111" fillId="41" borderId="219" xfId="2022" applyFont="1" applyFill="1" applyBorder="1" applyAlignment="1">
      <alignment horizontal="center" vertical="center"/>
    </xf>
    <xf numFmtId="0" fontId="71" fillId="0" borderId="221" xfId="171" applyFont="1" applyFill="1" applyBorder="1" applyAlignment="1">
      <alignment horizontal="center" vertical="center"/>
    </xf>
    <xf numFmtId="0" fontId="113" fillId="0" borderId="242" xfId="1" applyFont="1" applyFill="1" applyBorder="1" applyAlignment="1">
      <alignment horizontal="center" vertical="center"/>
    </xf>
    <xf numFmtId="0" fontId="111" fillId="41" borderId="162" xfId="6326" applyFont="1" applyFill="1" applyBorder="1" applyAlignment="1">
      <alignment horizontal="center" vertical="center"/>
    </xf>
    <xf numFmtId="1" fontId="111" fillId="41" borderId="219" xfId="2" applyNumberFormat="1" applyFont="1" applyFill="1" applyBorder="1" applyAlignment="1">
      <alignment horizontal="center" vertical="center"/>
    </xf>
    <xf numFmtId="0" fontId="71" fillId="0" borderId="10" xfId="2022" applyFont="1" applyFill="1" applyBorder="1" applyAlignment="1">
      <alignment horizontal="center" vertical="center"/>
    </xf>
    <xf numFmtId="49" fontId="70" fillId="13" borderId="152" xfId="0" quotePrefix="1" applyNumberFormat="1" applyFont="1" applyFill="1" applyBorder="1" applyAlignment="1">
      <alignment horizontal="center" vertical="center"/>
    </xf>
    <xf numFmtId="49" fontId="111" fillId="41" borderId="80" xfId="221" quotePrefix="1" applyNumberFormat="1" applyFont="1" applyFill="1" applyBorder="1" applyAlignment="1">
      <alignment horizontal="center" vertical="center"/>
    </xf>
    <xf numFmtId="49" fontId="70" fillId="13" borderId="80" xfId="6326" applyNumberFormat="1" applyFont="1" applyFill="1" applyBorder="1" applyAlignment="1">
      <alignment horizontal="center" vertical="center"/>
    </xf>
    <xf numFmtId="49" fontId="70" fillId="13" borderId="80" xfId="6093" quotePrefix="1" applyNumberFormat="1" applyFont="1" applyFill="1" applyBorder="1" applyAlignment="1">
      <alignment horizontal="center" vertical="center"/>
    </xf>
    <xf numFmtId="49" fontId="111" fillId="41" borderId="229" xfId="171" quotePrefix="1" applyNumberFormat="1" applyFont="1" applyFill="1" applyBorder="1" applyAlignment="1">
      <alignment horizontal="center" vertical="center"/>
    </xf>
    <xf numFmtId="49" fontId="70" fillId="0" borderId="162" xfId="0" applyNumberFormat="1" applyFont="1" applyFill="1" applyBorder="1" applyAlignment="1">
      <alignment horizontal="center" vertical="center"/>
    </xf>
    <xf numFmtId="49" fontId="70" fillId="13" borderId="152" xfId="6326" applyNumberFormat="1" applyFont="1" applyFill="1" applyBorder="1" applyAlignment="1">
      <alignment horizontal="center" vertical="center"/>
    </xf>
    <xf numFmtId="49" fontId="111" fillId="41" borderId="215" xfId="0" applyNumberFormat="1" applyFont="1" applyFill="1" applyBorder="1" applyAlignment="1">
      <alignment horizontal="center" vertical="center"/>
    </xf>
    <xf numFmtId="49" fontId="111" fillId="41" borderId="29" xfId="0" quotePrefix="1" applyNumberFormat="1" applyFont="1" applyFill="1" applyBorder="1" applyAlignment="1">
      <alignment horizontal="center" vertical="center"/>
    </xf>
    <xf numFmtId="49" fontId="70" fillId="0" borderId="136" xfId="178" quotePrefix="1" applyNumberFormat="1" applyFont="1" applyFill="1" applyBorder="1" applyAlignment="1">
      <alignment horizontal="center" vertical="center"/>
    </xf>
    <xf numFmtId="15" fontId="70" fillId="0" borderId="81" xfId="171" applyNumberFormat="1" applyFont="1" applyFill="1" applyBorder="1" applyAlignment="1">
      <alignment horizontal="center" vertical="center"/>
    </xf>
    <xf numFmtId="15" fontId="71" fillId="13" borderId="152" xfId="0" applyNumberFormat="1" applyFont="1" applyFill="1" applyBorder="1" applyAlignment="1">
      <alignment horizontal="center" vertical="center"/>
    </xf>
    <xf numFmtId="170" fontId="70" fillId="0" borderId="216" xfId="0" quotePrefix="1" applyNumberFormat="1" applyFont="1" applyFill="1" applyBorder="1" applyAlignment="1">
      <alignment horizontal="center" vertical="center"/>
    </xf>
    <xf numFmtId="15" fontId="111" fillId="41" borderId="229" xfId="6095" applyNumberFormat="1" applyFont="1" applyFill="1" applyBorder="1" applyAlignment="1">
      <alignment horizontal="center" vertical="center"/>
    </xf>
    <xf numFmtId="15" fontId="70" fillId="0" borderId="98" xfId="6064" applyNumberFormat="1" applyFont="1" applyFill="1" applyBorder="1" applyAlignment="1">
      <alignment horizontal="center" vertical="center"/>
    </xf>
    <xf numFmtId="15" fontId="113" fillId="13" borderId="130" xfId="7" applyNumberFormat="1" applyFont="1" applyFill="1" applyBorder="1" applyAlignment="1">
      <alignment horizontal="center" vertical="center"/>
    </xf>
    <xf numFmtId="15" fontId="111" fillId="41" borderId="152" xfId="178" applyNumberFormat="1" applyFont="1" applyFill="1" applyBorder="1" applyAlignment="1">
      <alignment horizontal="center" vertical="center"/>
    </xf>
    <xf numFmtId="169" fontId="111" fillId="41" borderId="190" xfId="221" applyNumberFormat="1" applyFont="1" applyFill="1" applyBorder="1" applyAlignment="1">
      <alignment horizontal="center" vertical="center"/>
    </xf>
    <xf numFmtId="0" fontId="70" fillId="0" borderId="29" xfId="171" applyFont="1" applyFill="1" applyBorder="1" applyAlignment="1">
      <alignment horizontal="center" vertical="center"/>
    </xf>
    <xf numFmtId="0" fontId="70" fillId="0" borderId="136" xfId="171" quotePrefix="1" applyFont="1" applyFill="1" applyBorder="1" applyAlignment="1">
      <alignment horizontal="center" vertical="center"/>
    </xf>
    <xf numFmtId="0" fontId="111" fillId="41" borderId="29" xfId="226" applyFont="1" applyFill="1" applyBorder="1" applyAlignment="1">
      <alignment horizontal="center" vertical="center"/>
    </xf>
    <xf numFmtId="0" fontId="70" fillId="0" borderId="216" xfId="171" applyFont="1" applyBorder="1" applyAlignment="1">
      <alignment horizontal="center" vertical="center"/>
    </xf>
    <xf numFmtId="0" fontId="111" fillId="41" borderId="219" xfId="226" applyFont="1" applyFill="1" applyBorder="1" applyAlignment="1">
      <alignment horizontal="center" vertical="center"/>
    </xf>
    <xf numFmtId="0" fontId="111" fillId="41" borderId="229" xfId="226" applyFont="1" applyFill="1" applyBorder="1" applyAlignment="1">
      <alignment horizontal="center" vertical="center"/>
    </xf>
    <xf numFmtId="14" fontId="70" fillId="0" borderId="162" xfId="178" applyNumberFormat="1" applyFont="1" applyFill="1" applyBorder="1" applyAlignment="1">
      <alignment horizontal="center" vertical="center"/>
    </xf>
    <xf numFmtId="169" fontId="70" fillId="0" borderId="152" xfId="0" applyNumberFormat="1" applyFont="1" applyBorder="1" applyAlignment="1">
      <alignment horizontal="center" vertical="center"/>
    </xf>
    <xf numFmtId="193" fontId="70" fillId="0" borderId="215" xfId="0" applyNumberFormat="1" applyFont="1" applyFill="1" applyBorder="1" applyAlignment="1">
      <alignment horizontal="center" vertical="center"/>
    </xf>
    <xf numFmtId="0" fontId="70" fillId="0" borderId="215" xfId="6064" quotePrefix="1" applyFont="1" applyFill="1" applyBorder="1" applyAlignment="1">
      <alignment horizontal="center" vertical="center"/>
    </xf>
    <xf numFmtId="170" fontId="70" fillId="0" borderId="215" xfId="6064" quotePrefix="1" applyNumberFormat="1" applyFont="1" applyFill="1" applyBorder="1" applyAlignment="1">
      <alignment horizontal="center" vertical="center"/>
    </xf>
    <xf numFmtId="0" fontId="111" fillId="41" borderId="216" xfId="171" applyFont="1" applyFill="1" applyBorder="1" applyAlignment="1">
      <alignment horizontal="center" vertical="center"/>
    </xf>
    <xf numFmtId="0" fontId="70" fillId="0" borderId="98" xfId="171" applyFont="1" applyBorder="1" applyAlignment="1">
      <alignment horizontal="center" vertical="center"/>
    </xf>
    <xf numFmtId="1" fontId="71" fillId="13" borderId="30" xfId="171" applyNumberFormat="1" applyFont="1" applyFill="1" applyBorder="1" applyAlignment="1">
      <alignment horizontal="center" vertical="center"/>
    </xf>
    <xf numFmtId="1" fontId="70" fillId="0" borderId="98" xfId="171" applyNumberFormat="1" applyFont="1" applyBorder="1" applyAlignment="1">
      <alignment horizontal="center" vertical="center"/>
    </xf>
    <xf numFmtId="0" fontId="51" fillId="0" borderId="15" xfId="7180" quotePrefix="1" applyFont="1" applyBorder="1" applyAlignment="1">
      <alignment horizontal="center" vertical="center"/>
    </xf>
    <xf numFmtId="1" fontId="70" fillId="0" borderId="162" xfId="178" quotePrefix="1" applyNumberFormat="1" applyFont="1" applyBorder="1" applyAlignment="1">
      <alignment horizontal="center" vertical="center"/>
    </xf>
    <xf numFmtId="0" fontId="71" fillId="0" borderId="30" xfId="0" quotePrefix="1" applyFont="1" applyFill="1" applyBorder="1" applyAlignment="1">
      <alignment horizontal="center" vertical="center"/>
    </xf>
    <xf numFmtId="1" fontId="71" fillId="0" borderId="162" xfId="171" applyNumberFormat="1" applyFont="1" applyFill="1" applyBorder="1" applyAlignment="1">
      <alignment horizontal="center" vertical="center"/>
    </xf>
    <xf numFmtId="1" fontId="70" fillId="0" borderId="162" xfId="6326" applyNumberFormat="1" applyFont="1" applyFill="1" applyBorder="1" applyAlignment="1">
      <alignment horizontal="center" vertical="center"/>
    </xf>
    <xf numFmtId="1" fontId="70" fillId="0" borderId="184" xfId="0" applyNumberFormat="1" applyFont="1" applyFill="1" applyBorder="1" applyAlignment="1">
      <alignment horizontal="center" vertical="center"/>
    </xf>
    <xf numFmtId="1" fontId="70" fillId="0" borderId="184" xfId="226" quotePrefix="1" applyNumberFormat="1" applyFont="1" applyFill="1" applyBorder="1" applyAlignment="1">
      <alignment horizontal="center" vertical="center"/>
    </xf>
    <xf numFmtId="1" fontId="70" fillId="0" borderId="29" xfId="171" applyNumberFormat="1" applyFont="1" applyFill="1" applyBorder="1" applyAlignment="1">
      <alignment horizontal="center" vertical="center"/>
    </xf>
    <xf numFmtId="0" fontId="70" fillId="0" borderId="136" xfId="7180" quotePrefix="1" applyFont="1" applyBorder="1" applyAlignment="1">
      <alignment horizontal="center" vertical="center"/>
    </xf>
    <xf numFmtId="1" fontId="70" fillId="0" borderId="215" xfId="0" quotePrefix="1" applyNumberFormat="1" applyFont="1" applyBorder="1" applyAlignment="1">
      <alignment horizontal="center" vertical="center"/>
    </xf>
    <xf numFmtId="1" fontId="111" fillId="41" borderId="219" xfId="226" applyNumberFormat="1" applyFont="1" applyFill="1" applyBorder="1" applyAlignment="1">
      <alignment horizontal="center" vertical="center"/>
    </xf>
    <xf numFmtId="1" fontId="111" fillId="41" borderId="229" xfId="226" applyNumberFormat="1" applyFont="1" applyFill="1" applyBorder="1" applyAlignment="1">
      <alignment horizontal="center" vertical="center"/>
    </xf>
    <xf numFmtId="1" fontId="70" fillId="0" borderId="14" xfId="0" applyNumberFormat="1" applyFont="1" applyFill="1" applyBorder="1" applyAlignment="1">
      <alignment horizontal="center" vertical="center"/>
    </xf>
    <xf numFmtId="1" fontId="70" fillId="0" borderId="152" xfId="0" applyNumberFormat="1" applyFont="1" applyBorder="1" applyAlignment="1">
      <alignment horizontal="center" vertical="center"/>
    </xf>
    <xf numFmtId="1" fontId="70" fillId="0" borderId="215" xfId="6064" quotePrefix="1" applyNumberFormat="1" applyFont="1" applyFill="1" applyBorder="1" applyAlignment="1">
      <alignment horizontal="center" vertical="center"/>
    </xf>
    <xf numFmtId="1" fontId="111" fillId="41" borderId="216" xfId="171" applyNumberFormat="1" applyFont="1" applyFill="1" applyBorder="1" applyAlignment="1">
      <alignment horizontal="center" vertical="center"/>
    </xf>
    <xf numFmtId="1" fontId="70" fillId="0" borderId="214" xfId="0" applyNumberFormat="1" applyFont="1" applyBorder="1" applyAlignment="1">
      <alignment vertical="center"/>
    </xf>
    <xf numFmtId="1" fontId="111" fillId="41" borderId="30" xfId="0" quotePrefix="1" applyNumberFormat="1" applyFont="1" applyFill="1" applyBorder="1" applyAlignment="1">
      <alignment horizontal="center" vertical="center"/>
    </xf>
    <xf numFmtId="15" fontId="71" fillId="13" borderId="30" xfId="171" applyNumberFormat="1" applyFont="1" applyFill="1" applyBorder="1" applyAlignment="1">
      <alignment horizontal="center" vertical="center"/>
    </xf>
    <xf numFmtId="170" fontId="70" fillId="0" borderId="162" xfId="178" applyNumberFormat="1" applyFont="1" applyBorder="1" applyAlignment="1">
      <alignment horizontal="center" vertical="center"/>
    </xf>
    <xf numFmtId="15" fontId="71" fillId="0" borderId="162" xfId="171" applyNumberFormat="1" applyFont="1" applyFill="1" applyBorder="1" applyAlignment="1">
      <alignment horizontal="center" vertical="center"/>
    </xf>
    <xf numFmtId="15" fontId="70" fillId="0" borderId="29" xfId="171" applyNumberFormat="1" applyFont="1" applyFill="1" applyBorder="1" applyAlignment="1">
      <alignment horizontal="center" vertical="center"/>
    </xf>
    <xf numFmtId="15" fontId="111" fillId="41" borderId="219" xfId="226" applyNumberFormat="1" applyFont="1" applyFill="1" applyBorder="1" applyAlignment="1">
      <alignment horizontal="center" vertical="center"/>
    </xf>
    <xf numFmtId="15" fontId="111" fillId="41" borderId="229" xfId="226" applyNumberFormat="1" applyFont="1" applyFill="1" applyBorder="1" applyAlignment="1">
      <alignment horizontal="center" vertical="center"/>
    </xf>
    <xf numFmtId="170" fontId="111" fillId="41" borderId="30" xfId="171" applyNumberFormat="1" applyFont="1" applyFill="1" applyBorder="1" applyAlignment="1">
      <alignment horizontal="center" vertical="center"/>
    </xf>
    <xf numFmtId="170" fontId="70" fillId="10" borderId="152" xfId="0" applyNumberFormat="1" applyFont="1" applyFill="1" applyBorder="1" applyAlignment="1">
      <alignment horizontal="center" vertical="center"/>
    </xf>
    <xf numFmtId="170" fontId="71" fillId="10" borderId="191" xfId="0" applyNumberFormat="1" applyFont="1" applyFill="1" applyBorder="1" applyAlignment="1">
      <alignment horizontal="center" vertical="center"/>
    </xf>
    <xf numFmtId="15" fontId="70" fillId="0" borderId="15" xfId="0" applyNumberFormat="1" applyFont="1" applyBorder="1" applyAlignment="1">
      <alignment vertical="center"/>
    </xf>
    <xf numFmtId="15" fontId="70" fillId="0" borderId="14" xfId="0" applyNumberFormat="1" applyFont="1" applyBorder="1" applyAlignment="1">
      <alignment horizontal="center" vertical="center"/>
    </xf>
    <xf numFmtId="15" fontId="70" fillId="0" borderId="118" xfId="171" applyNumberFormat="1" applyFont="1" applyFill="1" applyBorder="1" applyAlignment="1">
      <alignment horizontal="center" vertical="center"/>
    </xf>
    <xf numFmtId="170" fontId="70" fillId="0" borderId="222" xfId="0" applyNumberFormat="1" applyFont="1" applyBorder="1" applyAlignment="1">
      <alignment horizontal="center" vertical="center"/>
    </xf>
    <xf numFmtId="170" fontId="70" fillId="0" borderId="240" xfId="0" applyNumberFormat="1" applyFont="1" applyBorder="1" applyAlignment="1">
      <alignment horizontal="center" vertical="center"/>
    </xf>
    <xf numFmtId="170" fontId="111" fillId="41" borderId="219" xfId="0" applyNumberFormat="1" applyFont="1" applyFill="1" applyBorder="1" applyAlignment="1">
      <alignment horizontal="left" vertical="center"/>
    </xf>
    <xf numFmtId="0" fontId="71" fillId="0" borderId="209" xfId="0" applyFont="1" applyBorder="1" applyAlignment="1">
      <alignment horizontal="center" vertical="center"/>
    </xf>
    <xf numFmtId="0" fontId="70" fillId="6" borderId="238" xfId="0" applyFont="1" applyFill="1" applyBorder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0" fontId="70" fillId="0" borderId="245" xfId="0" applyFont="1" applyFill="1" applyBorder="1" applyAlignment="1">
      <alignment vertical="center"/>
    </xf>
    <xf numFmtId="0" fontId="70" fillId="7" borderId="245" xfId="0" applyFont="1" applyFill="1" applyBorder="1" applyAlignment="1">
      <alignment horizontal="center" vertical="center"/>
    </xf>
    <xf numFmtId="0" fontId="70" fillId="7" borderId="231" xfId="0" applyFont="1" applyFill="1" applyBorder="1" applyAlignment="1">
      <alignment horizontal="center" vertical="center"/>
    </xf>
    <xf numFmtId="170" fontId="111" fillId="41" borderId="98" xfId="0" applyNumberFormat="1" applyFont="1" applyFill="1" applyBorder="1" applyAlignment="1">
      <alignment horizontal="center" vertical="center"/>
    </xf>
    <xf numFmtId="169" fontId="71" fillId="0" borderId="184" xfId="0" applyNumberFormat="1" applyFont="1" applyFill="1" applyBorder="1" applyAlignment="1">
      <alignment horizontal="center" vertical="center"/>
    </xf>
    <xf numFmtId="15" fontId="70" fillId="0" borderId="123" xfId="0" applyNumberFormat="1" applyFont="1" applyBorder="1" applyAlignment="1">
      <alignment horizontal="center" vertical="center"/>
    </xf>
    <xf numFmtId="16" fontId="70" fillId="0" borderId="15" xfId="0" applyNumberFormat="1" applyFont="1" applyBorder="1" applyAlignment="1">
      <alignment horizontal="center" vertical="center"/>
    </xf>
    <xf numFmtId="169" fontId="70" fillId="0" borderId="219" xfId="0" applyNumberFormat="1" applyFont="1" applyFill="1" applyBorder="1" applyAlignment="1">
      <alignment horizontal="center" vertical="center"/>
    </xf>
    <xf numFmtId="15" fontId="70" fillId="5" borderId="130" xfId="0" applyNumberFormat="1" applyFont="1" applyFill="1" applyBorder="1" applyAlignment="1">
      <alignment horizontal="center" vertical="center"/>
    </xf>
    <xf numFmtId="14" fontId="70" fillId="0" borderId="130" xfId="0" applyNumberFormat="1" applyFont="1" applyFill="1" applyBorder="1" applyAlignment="1">
      <alignment horizontal="center" vertical="center"/>
    </xf>
    <xf numFmtId="15" fontId="70" fillId="0" borderId="136" xfId="0" applyNumberFormat="1" applyFont="1" applyFill="1" applyBorder="1" applyAlignment="1">
      <alignment vertical="center"/>
    </xf>
    <xf numFmtId="170" fontId="111" fillId="40" borderId="136" xfId="0" applyNumberFormat="1" applyFont="1" applyFill="1" applyBorder="1" applyAlignment="1">
      <alignment horizontal="center" vertical="center"/>
    </xf>
    <xf numFmtId="169" fontId="71" fillId="40" borderId="15" xfId="0" applyNumberFormat="1" applyFont="1" applyFill="1" applyBorder="1" applyAlignment="1">
      <alignment horizontal="center" vertical="center"/>
    </xf>
    <xf numFmtId="15" fontId="70" fillId="40" borderId="130" xfId="0" quotePrefix="1" applyNumberFormat="1" applyFont="1" applyFill="1" applyBorder="1" applyAlignment="1">
      <alignment horizontal="center" vertical="center"/>
    </xf>
    <xf numFmtId="170" fontId="70" fillId="40" borderId="98" xfId="0" applyNumberFormat="1" applyFont="1" applyFill="1" applyBorder="1" applyAlignment="1">
      <alignment horizontal="center" vertical="center"/>
    </xf>
    <xf numFmtId="0" fontId="111" fillId="40" borderId="136" xfId="0" applyFont="1" applyFill="1" applyBorder="1" applyAlignment="1">
      <alignment horizontal="center" vertical="center"/>
    </xf>
    <xf numFmtId="169" fontId="111" fillId="40" borderId="15" xfId="0" applyNumberFormat="1" applyFont="1" applyFill="1" applyBorder="1" applyAlignment="1">
      <alignment horizontal="center" vertical="center"/>
    </xf>
    <xf numFmtId="0" fontId="70" fillId="0" borderId="292" xfId="226" applyFont="1" applyFill="1" applyBorder="1" applyAlignment="1">
      <alignment horizontal="center" vertical="center"/>
    </xf>
    <xf numFmtId="1" fontId="70" fillId="0" borderId="292" xfId="226" applyNumberFormat="1" applyFont="1" applyFill="1" applyBorder="1" applyAlignment="1">
      <alignment horizontal="center" vertical="center"/>
    </xf>
    <xf numFmtId="15" fontId="70" fillId="0" borderId="292" xfId="226" applyNumberFormat="1" applyFont="1" applyFill="1" applyBorder="1" applyAlignment="1">
      <alignment horizontal="center" vertical="center"/>
    </xf>
    <xf numFmtId="0" fontId="70" fillId="0" borderId="335" xfId="0" applyFont="1" applyBorder="1" applyAlignment="1">
      <alignment horizontal="center" vertical="center"/>
    </xf>
    <xf numFmtId="170" fontId="70" fillId="40" borderId="292" xfId="0" applyNumberFormat="1" applyFont="1" applyFill="1" applyBorder="1" applyAlignment="1">
      <alignment horizontal="center" vertical="center"/>
    </xf>
    <xf numFmtId="14" fontId="70" fillId="0" borderId="292" xfId="226" applyNumberFormat="1" applyFont="1" applyFill="1" applyBorder="1" applyAlignment="1">
      <alignment horizontal="center" vertical="center"/>
    </xf>
    <xf numFmtId="170" fontId="70" fillId="0" borderId="292" xfId="0" applyNumberFormat="1" applyFont="1" applyBorder="1" applyAlignment="1">
      <alignment horizontal="left" vertical="center"/>
    </xf>
    <xf numFmtId="170" fontId="70" fillId="0" borderId="335" xfId="0" applyNumberFormat="1" applyFont="1" applyBorder="1" applyAlignment="1">
      <alignment horizontal="center" vertical="center"/>
    </xf>
    <xf numFmtId="169" fontId="70" fillId="0" borderId="292" xfId="0" applyNumberFormat="1" applyFont="1" applyBorder="1" applyAlignment="1">
      <alignment horizontal="center" vertical="center"/>
    </xf>
    <xf numFmtId="1" fontId="70" fillId="0" borderId="292" xfId="171" quotePrefix="1" applyNumberFormat="1" applyFont="1" applyFill="1" applyBorder="1" applyAlignment="1">
      <alignment horizontal="center" vertical="center"/>
    </xf>
    <xf numFmtId="0" fontId="70" fillId="0" borderId="292" xfId="171" quotePrefix="1" applyFont="1" applyFill="1" applyBorder="1" applyAlignment="1">
      <alignment horizontal="center" vertical="center"/>
    </xf>
    <xf numFmtId="169" fontId="70" fillId="0" borderId="292" xfId="0" quotePrefix="1" applyNumberFormat="1" applyFont="1" applyFill="1" applyBorder="1" applyAlignment="1">
      <alignment horizontal="center" vertical="center"/>
    </xf>
    <xf numFmtId="169" fontId="70" fillId="0" borderId="292" xfId="226" applyNumberFormat="1" applyFont="1" applyFill="1" applyBorder="1" applyAlignment="1">
      <alignment horizontal="center" vertical="center"/>
    </xf>
    <xf numFmtId="15" fontId="70" fillId="0" borderId="292" xfId="0" applyNumberFormat="1" applyFont="1" applyBorder="1" applyAlignment="1">
      <alignment horizontal="left" vertical="center"/>
    </xf>
    <xf numFmtId="15" fontId="70" fillId="0" borderId="335" xfId="0" applyNumberFormat="1" applyFont="1" applyBorder="1" applyAlignment="1">
      <alignment horizontal="center" vertical="center"/>
    </xf>
    <xf numFmtId="192" fontId="70" fillId="0" borderId="292" xfId="0" quotePrefix="1" applyNumberFormat="1" applyFont="1" applyFill="1" applyBorder="1" applyAlignment="1">
      <alignment horizontal="center" vertical="center"/>
    </xf>
    <xf numFmtId="0" fontId="70" fillId="40" borderId="292" xfId="0" applyFont="1" applyFill="1" applyBorder="1" applyAlignment="1">
      <alignment horizontal="center" vertical="center"/>
    </xf>
    <xf numFmtId="15" fontId="70" fillId="6" borderId="292" xfId="0" applyNumberFormat="1" applyFont="1" applyFill="1" applyBorder="1" applyAlignment="1">
      <alignment horizontal="center" vertical="center"/>
    </xf>
    <xf numFmtId="169" fontId="70" fillId="40" borderId="292" xfId="0" applyNumberFormat="1" applyFont="1" applyFill="1" applyBorder="1" applyAlignment="1">
      <alignment horizontal="center" vertical="center"/>
    </xf>
    <xf numFmtId="170" fontId="70" fillId="0" borderId="292" xfId="226" applyNumberFormat="1" applyFont="1" applyFill="1" applyBorder="1" applyAlignment="1">
      <alignment horizontal="center" vertical="center"/>
    </xf>
    <xf numFmtId="14" fontId="71" fillId="0" borderId="15" xfId="2" applyNumberFormat="1" applyFont="1" applyFill="1" applyBorder="1" applyAlignment="1">
      <alignment horizontal="center" vertical="center"/>
    </xf>
    <xf numFmtId="0" fontId="70" fillId="0" borderId="162" xfId="7442" applyFont="1" applyFill="1" applyBorder="1" applyAlignment="1">
      <alignment horizontal="left" vertical="center"/>
    </xf>
    <xf numFmtId="0" fontId="70" fillId="0" borderId="162" xfId="1" applyFont="1" applyFill="1" applyBorder="1" applyAlignment="1">
      <alignment horizontal="left" vertical="center"/>
    </xf>
    <xf numFmtId="0" fontId="71" fillId="0" borderId="190" xfId="226" applyFont="1" applyFill="1" applyBorder="1" applyAlignment="1">
      <alignment vertical="center"/>
    </xf>
    <xf numFmtId="0" fontId="70" fillId="0" borderId="130" xfId="178" applyFont="1" applyFill="1" applyBorder="1" applyAlignment="1">
      <alignment horizontal="center" vertical="center"/>
    </xf>
    <xf numFmtId="0" fontId="70" fillId="0" borderId="136" xfId="178" applyFont="1" applyFill="1" applyBorder="1" applyAlignment="1">
      <alignment horizontal="center" vertical="center"/>
    </xf>
    <xf numFmtId="0" fontId="71" fillId="0" borderId="130" xfId="178" applyFont="1" applyFill="1" applyBorder="1" applyAlignment="1">
      <alignment horizontal="center" vertical="center"/>
    </xf>
    <xf numFmtId="169" fontId="70" fillId="0" borderId="130" xfId="178" applyNumberFormat="1" applyFont="1" applyFill="1" applyBorder="1" applyAlignment="1">
      <alignment horizontal="center" vertical="center"/>
    </xf>
    <xf numFmtId="170" fontId="70" fillId="0" borderId="130" xfId="178" applyNumberFormat="1" applyFont="1" applyFill="1" applyBorder="1" applyAlignment="1">
      <alignment horizontal="center" vertical="center"/>
    </xf>
    <xf numFmtId="1" fontId="70" fillId="0" borderId="136" xfId="178" applyNumberFormat="1" applyFont="1" applyFill="1" applyBorder="1" applyAlignment="1">
      <alignment horizontal="center" vertical="center"/>
    </xf>
    <xf numFmtId="1" fontId="70" fillId="0" borderId="130" xfId="178" applyNumberFormat="1" applyFont="1" applyFill="1" applyBorder="1" applyAlignment="1">
      <alignment horizontal="center" vertical="center"/>
    </xf>
    <xf numFmtId="15" fontId="70" fillId="0" borderId="130" xfId="178" applyNumberFormat="1" applyFont="1" applyFill="1" applyBorder="1" applyAlignment="1">
      <alignment horizontal="center" vertical="center"/>
    </xf>
    <xf numFmtId="0" fontId="70" fillId="0" borderId="130" xfId="0" applyFont="1" applyBorder="1" applyAlignment="1">
      <alignment vertical="center"/>
    </xf>
    <xf numFmtId="1" fontId="113" fillId="0" borderId="184" xfId="0" applyNumberFormat="1" applyFont="1" applyFill="1" applyBorder="1" applyAlignment="1">
      <alignment horizontal="center" vertical="center"/>
    </xf>
    <xf numFmtId="0" fontId="116" fillId="0" borderId="215" xfId="3231" applyNumberFormat="1" applyFont="1" applyFill="1" applyBorder="1" applyAlignment="1">
      <alignment horizontal="center" vertical="center"/>
    </xf>
    <xf numFmtId="0" fontId="116" fillId="0" borderId="215" xfId="3232" applyNumberFormat="1" applyFont="1" applyFill="1" applyBorder="1" applyAlignment="1">
      <alignment horizontal="center" vertical="center"/>
    </xf>
    <xf numFmtId="0" fontId="116" fillId="0" borderId="215" xfId="3233" applyNumberFormat="1" applyFont="1" applyFill="1" applyBorder="1" applyAlignment="1">
      <alignment horizontal="center" vertical="center"/>
    </xf>
    <xf numFmtId="0" fontId="112" fillId="0" borderId="311" xfId="0" applyFont="1" applyFill="1" applyBorder="1" applyAlignment="1">
      <alignment horizontal="center" vertical="center"/>
    </xf>
    <xf numFmtId="0" fontId="71" fillId="0" borderId="311" xfId="0" applyFont="1" applyFill="1" applyBorder="1" applyAlignment="1">
      <alignment horizontal="center" vertical="center"/>
    </xf>
    <xf numFmtId="1" fontId="70" fillId="0" borderId="311" xfId="0" applyNumberFormat="1" applyFont="1" applyFill="1" applyBorder="1" applyAlignment="1">
      <alignment horizontal="center" vertical="center"/>
    </xf>
    <xf numFmtId="0" fontId="71" fillId="0" borderId="292" xfId="0" applyFont="1" applyFill="1" applyBorder="1" applyAlignment="1">
      <alignment horizontal="left" vertical="center"/>
    </xf>
    <xf numFmtId="0" fontId="71" fillId="0" borderId="292" xfId="0" applyFont="1" applyFill="1" applyBorder="1" applyAlignment="1">
      <alignment horizontal="center" vertical="center"/>
    </xf>
    <xf numFmtId="0" fontId="71" fillId="0" borderId="234" xfId="1" applyFont="1" applyFill="1" applyBorder="1" applyAlignment="1">
      <alignment horizontal="center" vertical="center"/>
    </xf>
    <xf numFmtId="0" fontId="71" fillId="0" borderId="136" xfId="6326" applyFont="1" applyFill="1" applyBorder="1" applyAlignment="1">
      <alignment horizontal="center" vertical="center"/>
    </xf>
    <xf numFmtId="0" fontId="70" fillId="0" borderId="136" xfId="6326" applyFont="1" applyFill="1" applyBorder="1" applyAlignment="1">
      <alignment horizontal="center" vertical="center"/>
    </xf>
    <xf numFmtId="0" fontId="111" fillId="0" borderId="130" xfId="0" applyFont="1" applyFill="1" applyBorder="1" applyAlignment="1">
      <alignment horizontal="center" vertical="center"/>
    </xf>
    <xf numFmtId="0" fontId="111" fillId="0" borderId="130" xfId="1" applyFont="1" applyFill="1" applyBorder="1" applyAlignment="1">
      <alignment horizontal="center" vertical="center"/>
    </xf>
    <xf numFmtId="0" fontId="111" fillId="0" borderId="163" xfId="0" applyFont="1" applyFill="1" applyBorder="1" applyAlignment="1">
      <alignment horizontal="center" vertical="center"/>
    </xf>
    <xf numFmtId="0" fontId="71" fillId="0" borderId="152" xfId="171" applyFont="1" applyFill="1" applyBorder="1" applyAlignment="1">
      <alignment horizontal="center" vertical="center"/>
    </xf>
    <xf numFmtId="0" fontId="71" fillId="0" borderId="292" xfId="1" applyFont="1" applyFill="1" applyBorder="1" applyAlignment="1">
      <alignment horizontal="center" vertical="center"/>
    </xf>
    <xf numFmtId="1" fontId="71" fillId="0" borderId="219" xfId="1" applyNumberFormat="1" applyFont="1" applyFill="1" applyBorder="1" applyAlignment="1">
      <alignment horizontal="center" vertical="center"/>
    </xf>
    <xf numFmtId="0" fontId="124" fillId="41" borderId="15" xfId="173" applyFont="1" applyFill="1" applyBorder="1" applyAlignment="1">
      <alignment horizontal="left" vertical="center"/>
    </xf>
    <xf numFmtId="170" fontId="111" fillId="41" borderId="29" xfId="0" applyNumberFormat="1" applyFont="1" applyFill="1" applyBorder="1" applyAlignment="1">
      <alignment horizontal="center" vertical="center"/>
    </xf>
    <xf numFmtId="49" fontId="111" fillId="41" borderId="29" xfId="0" applyNumberFormat="1" applyFont="1" applyFill="1" applyBorder="1" applyAlignment="1">
      <alignment horizontal="center" vertical="center"/>
    </xf>
    <xf numFmtId="1" fontId="111" fillId="41" borderId="15" xfId="1" applyNumberFormat="1" applyFont="1" applyFill="1" applyBorder="1" applyAlignment="1">
      <alignment horizontal="center" vertical="center"/>
    </xf>
    <xf numFmtId="1" fontId="111" fillId="41" borderId="130" xfId="0" quotePrefix="1" applyNumberFormat="1" applyFont="1" applyFill="1" applyBorder="1" applyAlignment="1">
      <alignment horizontal="center" vertical="center"/>
    </xf>
    <xf numFmtId="15" fontId="111" fillId="41" borderId="14" xfId="0" applyNumberFormat="1" applyFont="1" applyFill="1" applyBorder="1" applyAlignment="1">
      <alignment horizontal="center" vertical="center"/>
    </xf>
    <xf numFmtId="169" fontId="111" fillId="41" borderId="14" xfId="0" applyNumberFormat="1" applyFont="1" applyFill="1" applyBorder="1" applyAlignment="1">
      <alignment horizontal="center" vertical="center"/>
    </xf>
    <xf numFmtId="0" fontId="111" fillId="41" borderId="130" xfId="7134" applyFont="1" applyFill="1" applyBorder="1" applyAlignment="1" applyProtection="1">
      <alignment horizontal="left" vertical="center"/>
    </xf>
    <xf numFmtId="0" fontId="111" fillId="41" borderId="15" xfId="7134" applyFont="1" applyFill="1" applyBorder="1" applyAlignment="1" applyProtection="1">
      <alignment horizontal="center" vertical="center"/>
    </xf>
    <xf numFmtId="0" fontId="111" fillId="41" borderId="15" xfId="7133" applyFont="1" applyFill="1" applyBorder="1" applyAlignment="1" applyProtection="1">
      <alignment horizontal="center" vertical="center"/>
    </xf>
    <xf numFmtId="49" fontId="111" fillId="41" borderId="130" xfId="7136" quotePrefix="1" applyNumberFormat="1" applyFont="1" applyFill="1" applyBorder="1" applyAlignment="1">
      <alignment horizontal="center" vertical="center"/>
    </xf>
    <xf numFmtId="169" fontId="111" fillId="41" borderId="130" xfId="7136" applyNumberFormat="1" applyFont="1" applyFill="1" applyBorder="1" applyAlignment="1">
      <alignment horizontal="center" vertical="center"/>
    </xf>
    <xf numFmtId="0" fontId="111" fillId="41" borderId="130" xfId="7136" applyFont="1" applyFill="1" applyBorder="1" applyAlignment="1">
      <alignment horizontal="left" vertical="center"/>
    </xf>
    <xf numFmtId="49" fontId="111" fillId="41" borderId="80" xfId="7136" applyNumberFormat="1" applyFont="1" applyFill="1" applyBorder="1" applyAlignment="1">
      <alignment horizontal="center" vertical="center"/>
    </xf>
    <xf numFmtId="170" fontId="111" fillId="41" borderId="130" xfId="7136" applyNumberFormat="1" applyFont="1" applyFill="1" applyBorder="1" applyAlignment="1">
      <alignment horizontal="center" vertical="center"/>
    </xf>
    <xf numFmtId="0" fontId="111" fillId="41" borderId="30" xfId="7136" applyFont="1" applyFill="1" applyBorder="1" applyAlignment="1">
      <alignment horizontal="center" vertical="center"/>
    </xf>
    <xf numFmtId="1" fontId="111" fillId="41" borderId="30" xfId="7136" applyNumberFormat="1" applyFont="1" applyFill="1" applyBorder="1" applyAlignment="1">
      <alignment horizontal="center" vertical="center"/>
    </xf>
    <xf numFmtId="194" fontId="111" fillId="41" borderId="30" xfId="7136" applyNumberFormat="1" applyFont="1" applyFill="1" applyBorder="1" applyAlignment="1">
      <alignment horizontal="center" vertical="center"/>
    </xf>
    <xf numFmtId="169" fontId="111" fillId="41" borderId="30" xfId="7136" applyNumberFormat="1" applyFont="1" applyFill="1" applyBorder="1" applyAlignment="1">
      <alignment horizontal="center" vertical="center"/>
    </xf>
    <xf numFmtId="49" fontId="111" fillId="41" borderId="130" xfId="7136" applyNumberFormat="1" applyFont="1" applyFill="1" applyBorder="1" applyAlignment="1">
      <alignment horizontal="center" vertical="center"/>
    </xf>
    <xf numFmtId="0" fontId="111" fillId="41" borderId="130" xfId="7136" applyFont="1" applyFill="1" applyBorder="1" applyAlignment="1">
      <alignment horizontal="center" vertical="center"/>
    </xf>
    <xf numFmtId="1" fontId="111" fillId="41" borderId="130" xfId="7136" applyNumberFormat="1" applyFont="1" applyFill="1" applyBorder="1" applyAlignment="1">
      <alignment horizontal="center" vertical="center"/>
    </xf>
    <xf numFmtId="194" fontId="111" fillId="41" borderId="130" xfId="7136" applyNumberFormat="1" applyFont="1" applyFill="1" applyBorder="1" applyAlignment="1">
      <alignment horizontal="center" vertical="center"/>
    </xf>
    <xf numFmtId="0" fontId="111" fillId="41" borderId="0" xfId="0" applyFont="1" applyFill="1" applyBorder="1" applyAlignment="1">
      <alignment vertical="center"/>
    </xf>
    <xf numFmtId="49" fontId="111" fillId="41" borderId="130" xfId="6059" quotePrefix="1" applyNumberFormat="1" applyFont="1" applyFill="1" applyBorder="1" applyAlignment="1">
      <alignment horizontal="center" vertical="center"/>
    </xf>
    <xf numFmtId="15" fontId="111" fillId="41" borderId="130" xfId="171" applyNumberFormat="1" applyFont="1" applyFill="1" applyBorder="1" applyAlignment="1">
      <alignment horizontal="center" vertical="center"/>
    </xf>
    <xf numFmtId="15" fontId="111" fillId="41" borderId="15" xfId="171" applyNumberFormat="1" applyFont="1" applyFill="1" applyBorder="1" applyAlignment="1">
      <alignment horizontal="center" vertical="center"/>
    </xf>
    <xf numFmtId="0" fontId="111" fillId="41" borderId="217" xfId="0" applyFont="1" applyFill="1" applyBorder="1" applyAlignment="1">
      <alignment horizontal="left" vertical="center"/>
    </xf>
    <xf numFmtId="0" fontId="111" fillId="41" borderId="217" xfId="1" applyFont="1" applyFill="1" applyBorder="1" applyAlignment="1">
      <alignment horizontal="center" vertical="center"/>
    </xf>
    <xf numFmtId="1" fontId="111" fillId="41" borderId="15" xfId="2" applyNumberFormat="1" applyFont="1" applyFill="1" applyBorder="1" applyAlignment="1">
      <alignment horizontal="center" vertical="center"/>
    </xf>
    <xf numFmtId="49" fontId="111" fillId="41" borderId="218" xfId="171" quotePrefix="1" applyNumberFormat="1" applyFont="1" applyFill="1" applyBorder="1" applyAlignment="1">
      <alignment horizontal="center" vertical="center"/>
    </xf>
    <xf numFmtId="15" fontId="111" fillId="41" borderId="218" xfId="6095" applyNumberFormat="1" applyFont="1" applyFill="1" applyBorder="1" applyAlignment="1">
      <alignment horizontal="center" vertical="center"/>
    </xf>
    <xf numFmtId="0" fontId="111" fillId="41" borderId="217" xfId="226" applyFont="1" applyFill="1" applyBorder="1" applyAlignment="1">
      <alignment horizontal="center" vertical="center"/>
    </xf>
    <xf numFmtId="1" fontId="111" fillId="41" borderId="217" xfId="226" applyNumberFormat="1" applyFont="1" applyFill="1" applyBorder="1" applyAlignment="1">
      <alignment horizontal="center" vertical="center"/>
    </xf>
    <xf numFmtId="15" fontId="111" fillId="41" borderId="217" xfId="226" applyNumberFormat="1" applyFont="1" applyFill="1" applyBorder="1" applyAlignment="1">
      <alignment horizontal="center" vertical="center"/>
    </xf>
    <xf numFmtId="15" fontId="111" fillId="41" borderId="218" xfId="0" applyNumberFormat="1" applyFont="1" applyFill="1" applyBorder="1" applyAlignment="1">
      <alignment horizontal="center" vertical="center"/>
    </xf>
    <xf numFmtId="0" fontId="111" fillId="41" borderId="217" xfId="0" applyFont="1" applyFill="1" applyBorder="1" applyAlignment="1">
      <alignment horizontal="center" vertical="center"/>
    </xf>
    <xf numFmtId="49" fontId="111" fillId="41" borderId="225" xfId="171" quotePrefix="1" applyNumberFormat="1" applyFont="1" applyFill="1" applyBorder="1" applyAlignment="1">
      <alignment horizontal="center" vertical="center"/>
    </xf>
    <xf numFmtId="15" fontId="111" fillId="41" borderId="225" xfId="6095" applyNumberFormat="1" applyFont="1" applyFill="1" applyBorder="1" applyAlignment="1">
      <alignment horizontal="center" vertical="center"/>
    </xf>
    <xf numFmtId="49" fontId="111" fillId="41" borderId="225" xfId="0" applyNumberFormat="1" applyFont="1" applyFill="1" applyBorder="1" applyAlignment="1">
      <alignment horizontal="center" vertical="center"/>
    </xf>
    <xf numFmtId="49" fontId="111" fillId="41" borderId="238" xfId="171" quotePrefix="1" applyNumberFormat="1" applyFont="1" applyFill="1" applyBorder="1" applyAlignment="1">
      <alignment horizontal="center" vertical="center"/>
    </xf>
    <xf numFmtId="15" fontId="111" fillId="41" borderId="238" xfId="6095" applyNumberFormat="1" applyFont="1" applyFill="1" applyBorder="1" applyAlignment="1">
      <alignment horizontal="center" vertical="center"/>
    </xf>
    <xf numFmtId="0" fontId="111" fillId="41" borderId="234" xfId="226" applyFont="1" applyFill="1" applyBorder="1" applyAlignment="1">
      <alignment horizontal="center" vertical="center"/>
    </xf>
    <xf numFmtId="1" fontId="111" fillId="41" borderId="234" xfId="226" applyNumberFormat="1" applyFont="1" applyFill="1" applyBorder="1" applyAlignment="1">
      <alignment horizontal="center" vertical="center"/>
    </xf>
    <xf numFmtId="15" fontId="111" fillId="41" borderId="234" xfId="226" applyNumberFormat="1" applyFont="1" applyFill="1" applyBorder="1" applyAlignment="1">
      <alignment horizontal="center" vertical="center"/>
    </xf>
    <xf numFmtId="170" fontId="111" fillId="41" borderId="236" xfId="0" applyNumberFormat="1" applyFont="1" applyFill="1" applyBorder="1" applyAlignment="1">
      <alignment horizontal="left" vertical="center"/>
    </xf>
    <xf numFmtId="49" fontId="111" fillId="41" borderId="236" xfId="0" applyNumberFormat="1" applyFont="1" applyFill="1" applyBorder="1" applyAlignment="1">
      <alignment horizontal="center" vertical="center"/>
    </xf>
    <xf numFmtId="170" fontId="111" fillId="41" borderId="239" xfId="0" applyNumberFormat="1" applyFont="1" applyFill="1" applyBorder="1" applyAlignment="1">
      <alignment horizontal="center" vertical="center"/>
    </xf>
    <xf numFmtId="0" fontId="111" fillId="41" borderId="234" xfId="0" applyFont="1" applyFill="1" applyBorder="1" applyAlignment="1">
      <alignment horizontal="center" vertical="center"/>
    </xf>
    <xf numFmtId="0" fontId="111" fillId="41" borderId="238" xfId="0" applyFont="1" applyFill="1" applyBorder="1" applyAlignment="1">
      <alignment horizontal="center" vertical="center"/>
    </xf>
    <xf numFmtId="0" fontId="111" fillId="41" borderId="238" xfId="226" applyFont="1" applyFill="1" applyBorder="1" applyAlignment="1">
      <alignment horizontal="center" vertical="center"/>
    </xf>
    <xf numFmtId="1" fontId="111" fillId="41" borderId="238" xfId="226" applyNumberFormat="1" applyFont="1" applyFill="1" applyBorder="1" applyAlignment="1">
      <alignment horizontal="center" vertical="center"/>
    </xf>
    <xf numFmtId="15" fontId="111" fillId="41" borderId="238" xfId="226" applyNumberFormat="1" applyFont="1" applyFill="1" applyBorder="1" applyAlignment="1">
      <alignment horizontal="center" vertical="center"/>
    </xf>
    <xf numFmtId="170" fontId="111" fillId="41" borderId="234" xfId="0" applyNumberFormat="1" applyFont="1" applyFill="1" applyBorder="1" applyAlignment="1">
      <alignment horizontal="left" vertical="center"/>
    </xf>
    <xf numFmtId="170" fontId="111" fillId="41" borderId="235" xfId="0" applyNumberFormat="1" applyFont="1" applyFill="1" applyBorder="1" applyAlignment="1">
      <alignment horizontal="center" vertical="center"/>
    </xf>
    <xf numFmtId="0" fontId="111" fillId="41" borderId="240" xfId="0" applyFont="1" applyFill="1" applyBorder="1" applyAlignment="1">
      <alignment horizontal="center" vertical="center"/>
    </xf>
    <xf numFmtId="15" fontId="111" fillId="41" borderId="240" xfId="6095" applyNumberFormat="1" applyFont="1" applyFill="1" applyBorder="1" applyAlignment="1">
      <alignment horizontal="center" vertical="center"/>
    </xf>
    <xf numFmtId="170" fontId="111" fillId="41" borderId="240" xfId="0" applyNumberFormat="1" applyFont="1" applyFill="1" applyBorder="1" applyAlignment="1">
      <alignment horizontal="left" vertical="center"/>
    </xf>
    <xf numFmtId="49" fontId="111" fillId="41" borderId="240" xfId="0" applyNumberFormat="1" applyFont="1" applyFill="1" applyBorder="1" applyAlignment="1">
      <alignment horizontal="center" vertical="center"/>
    </xf>
    <xf numFmtId="170" fontId="111" fillId="41" borderId="241" xfId="0" applyNumberFormat="1" applyFont="1" applyFill="1" applyBorder="1" applyAlignment="1">
      <alignment horizontal="center" vertical="center"/>
    </xf>
    <xf numFmtId="0" fontId="111" fillId="41" borderId="207" xfId="0" applyFont="1" applyFill="1" applyBorder="1" applyAlignment="1">
      <alignment horizontal="left" vertical="center"/>
    </xf>
    <xf numFmtId="49" fontId="111" fillId="41" borderId="207" xfId="171" quotePrefix="1" applyNumberFormat="1" applyFont="1" applyFill="1" applyBorder="1" applyAlignment="1">
      <alignment horizontal="center" vertical="center"/>
    </xf>
    <xf numFmtId="170" fontId="111" fillId="41" borderId="207" xfId="0" applyNumberFormat="1" applyFont="1" applyFill="1" applyBorder="1" applyAlignment="1">
      <alignment horizontal="center" vertical="center"/>
    </xf>
    <xf numFmtId="0" fontId="111" fillId="41" borderId="207" xfId="226" applyFont="1" applyFill="1" applyBorder="1" applyAlignment="1">
      <alignment horizontal="center" vertical="center"/>
    </xf>
    <xf numFmtId="1" fontId="111" fillId="41" borderId="207" xfId="0" applyNumberFormat="1" applyFont="1" applyFill="1" applyBorder="1" applyAlignment="1">
      <alignment horizontal="center" vertical="center"/>
    </xf>
    <xf numFmtId="15" fontId="111" fillId="41" borderId="207" xfId="0" applyNumberFormat="1" applyFont="1" applyFill="1" applyBorder="1" applyAlignment="1">
      <alignment horizontal="center" vertical="center"/>
    </xf>
    <xf numFmtId="0" fontId="111" fillId="41" borderId="11" xfId="0" applyFont="1" applyFill="1" applyBorder="1" applyAlignment="1">
      <alignment horizontal="center" vertical="center"/>
    </xf>
    <xf numFmtId="15" fontId="111" fillId="41" borderId="242" xfId="0" applyNumberFormat="1" applyFont="1" applyFill="1" applyBorder="1" applyAlignment="1">
      <alignment vertical="center"/>
    </xf>
    <xf numFmtId="0" fontId="111" fillId="41" borderId="214" xfId="0" applyFont="1" applyFill="1" applyBorder="1" applyAlignment="1">
      <alignment horizontal="center" vertical="center"/>
    </xf>
    <xf numFmtId="0" fontId="111" fillId="41" borderId="292" xfId="0" applyFont="1" applyFill="1" applyBorder="1" applyAlignment="1">
      <alignment horizontal="left" vertical="center"/>
    </xf>
    <xf numFmtId="0" fontId="111" fillId="41" borderId="292" xfId="0" applyFont="1" applyFill="1" applyBorder="1" applyAlignment="1">
      <alignment horizontal="center" vertical="center"/>
    </xf>
    <xf numFmtId="49" fontId="111" fillId="41" borderId="292" xfId="171" quotePrefix="1" applyNumberFormat="1" applyFont="1" applyFill="1" applyBorder="1" applyAlignment="1">
      <alignment horizontal="center" vertical="center"/>
    </xf>
    <xf numFmtId="15" fontId="111" fillId="41" borderId="292" xfId="0" quotePrefix="1" applyNumberFormat="1" applyFont="1" applyFill="1" applyBorder="1" applyAlignment="1">
      <alignment horizontal="center" vertical="center"/>
    </xf>
    <xf numFmtId="0" fontId="111" fillId="41" borderId="292" xfId="226" applyFont="1" applyFill="1" applyBorder="1" applyAlignment="1">
      <alignment horizontal="center" vertical="center"/>
    </xf>
    <xf numFmtId="1" fontId="111" fillId="41" borderId="292" xfId="226" applyNumberFormat="1" applyFont="1" applyFill="1" applyBorder="1" applyAlignment="1">
      <alignment horizontal="center" vertical="center"/>
    </xf>
    <xf numFmtId="15" fontId="111" fillId="41" borderId="292" xfId="226" applyNumberFormat="1" applyFont="1" applyFill="1" applyBorder="1" applyAlignment="1">
      <alignment horizontal="center" vertical="center"/>
    </xf>
    <xf numFmtId="15" fontId="111" fillId="41" borderId="292" xfId="0" applyNumberFormat="1" applyFont="1" applyFill="1" applyBorder="1" applyAlignment="1">
      <alignment horizontal="center" vertical="center"/>
    </xf>
    <xf numFmtId="49" fontId="111" fillId="41" borderId="292" xfId="0" applyNumberFormat="1" applyFont="1" applyFill="1" applyBorder="1" applyAlignment="1">
      <alignment horizontal="center" vertical="center"/>
    </xf>
    <xf numFmtId="0" fontId="111" fillId="41" borderId="335" xfId="0" applyFont="1" applyFill="1" applyBorder="1" applyAlignment="1">
      <alignment horizontal="center" vertical="center"/>
    </xf>
    <xf numFmtId="0" fontId="111" fillId="41" borderId="80" xfId="0" applyFont="1" applyFill="1" applyBorder="1" applyAlignment="1">
      <alignment vertical="center"/>
    </xf>
    <xf numFmtId="0" fontId="111" fillId="41" borderId="80" xfId="0" applyFont="1" applyFill="1" applyBorder="1" applyAlignment="1">
      <alignment horizontal="center" vertical="center"/>
    </xf>
    <xf numFmtId="15" fontId="111" fillId="41" borderId="80" xfId="0" applyNumberFormat="1" applyFont="1" applyFill="1" applyBorder="1" applyAlignment="1">
      <alignment horizontal="center" vertical="center"/>
    </xf>
    <xf numFmtId="15" fontId="111" fillId="41" borderId="91" xfId="0" applyNumberFormat="1" applyFont="1" applyFill="1" applyBorder="1" applyAlignment="1">
      <alignment horizontal="center" vertical="center"/>
    </xf>
    <xf numFmtId="169" fontId="111" fillId="41" borderId="97" xfId="0" applyNumberFormat="1" applyFont="1" applyFill="1" applyBorder="1" applyAlignment="1">
      <alignment horizontal="center" vertical="center"/>
    </xf>
    <xf numFmtId="170" fontId="111" fillId="41" borderId="8" xfId="0" applyNumberFormat="1" applyFont="1" applyFill="1" applyBorder="1" applyAlignment="1">
      <alignment horizontal="center" vertical="center"/>
    </xf>
    <xf numFmtId="0" fontId="111" fillId="41" borderId="122" xfId="0" applyFont="1" applyFill="1" applyBorder="1" applyAlignment="1">
      <alignment horizontal="center" vertical="center"/>
    </xf>
    <xf numFmtId="0" fontId="111" fillId="41" borderId="123" xfId="0" applyFont="1" applyFill="1" applyBorder="1" applyAlignment="1">
      <alignment horizontal="center" vertical="center"/>
    </xf>
    <xf numFmtId="0" fontId="111" fillId="41" borderId="124" xfId="0" applyFont="1" applyFill="1" applyBorder="1" applyAlignment="1">
      <alignment horizontal="center" vertical="center"/>
    </xf>
    <xf numFmtId="14" fontId="111" fillId="41" borderId="162" xfId="0" applyNumberFormat="1" applyFont="1" applyFill="1" applyBorder="1" applyAlignment="1">
      <alignment horizontal="center" vertical="center"/>
    </xf>
    <xf numFmtId="14" fontId="111" fillId="41" borderId="136" xfId="0" applyNumberFormat="1" applyFont="1" applyFill="1" applyBorder="1" applyAlignment="1">
      <alignment horizontal="center" vertical="center"/>
    </xf>
    <xf numFmtId="0" fontId="111" fillId="41" borderId="165" xfId="0" applyFont="1" applyFill="1" applyBorder="1" applyAlignment="1">
      <alignment horizontal="center" vertical="center"/>
    </xf>
    <xf numFmtId="0" fontId="117" fillId="41" borderId="0" xfId="0" applyFont="1" applyFill="1" applyBorder="1"/>
    <xf numFmtId="0" fontId="111" fillId="41" borderId="222" xfId="1" applyFont="1" applyFill="1" applyBorder="1" applyAlignment="1">
      <alignment horizontal="center" vertical="center"/>
    </xf>
    <xf numFmtId="0" fontId="111" fillId="41" borderId="222" xfId="0" applyFont="1" applyFill="1" applyBorder="1" applyAlignment="1">
      <alignment horizontal="center" vertical="center"/>
    </xf>
    <xf numFmtId="0" fontId="111" fillId="41" borderId="215" xfId="226" applyFont="1" applyFill="1" applyBorder="1" applyAlignment="1">
      <alignment horizontal="center" vertical="center"/>
    </xf>
    <xf numFmtId="1" fontId="111" fillId="41" borderId="215" xfId="226" applyNumberFormat="1" applyFont="1" applyFill="1" applyBorder="1" applyAlignment="1">
      <alignment horizontal="center" vertical="center"/>
    </xf>
    <xf numFmtId="15" fontId="111" fillId="41" borderId="215" xfId="226" applyNumberFormat="1" applyFont="1" applyFill="1" applyBorder="1" applyAlignment="1">
      <alignment horizontal="center" vertical="center"/>
    </xf>
    <xf numFmtId="15" fontId="111" fillId="41" borderId="215" xfId="6100" applyNumberFormat="1" applyFont="1" applyFill="1" applyBorder="1" applyAlignment="1">
      <alignment horizontal="center" vertical="center"/>
    </xf>
    <xf numFmtId="1" fontId="111" fillId="41" borderId="215" xfId="0" applyNumberFormat="1" applyFont="1" applyFill="1" applyBorder="1" applyAlignment="1">
      <alignment horizontal="center" vertical="center"/>
    </xf>
    <xf numFmtId="0" fontId="111" fillId="41" borderId="292" xfId="1" applyFont="1" applyFill="1" applyBorder="1" applyAlignment="1">
      <alignment horizontal="center" vertical="center"/>
    </xf>
    <xf numFmtId="14" fontId="111" fillId="41" borderId="0" xfId="0" applyNumberFormat="1" applyFont="1" applyFill="1" applyBorder="1" applyAlignment="1">
      <alignment horizontal="center" vertical="center"/>
    </xf>
    <xf numFmtId="170" fontId="124" fillId="41" borderId="130" xfId="173" applyNumberFormat="1" applyFont="1" applyFill="1" applyBorder="1" applyAlignment="1">
      <alignment horizontal="left" vertical="center"/>
    </xf>
    <xf numFmtId="0" fontId="70" fillId="0" borderId="215" xfId="6326" applyFont="1" applyFill="1" applyBorder="1" applyAlignment="1">
      <alignment horizontal="center" vertical="center"/>
    </xf>
    <xf numFmtId="0" fontId="70" fillId="0" borderId="215" xfId="6326" applyFont="1" applyBorder="1" applyAlignment="1">
      <alignment horizontal="center" vertical="center"/>
    </xf>
    <xf numFmtId="1" fontId="112" fillId="0" borderId="15" xfId="0" applyNumberFormat="1" applyFont="1" applyFill="1" applyBorder="1" applyAlignment="1">
      <alignment horizontal="center" vertical="center"/>
    </xf>
    <xf numFmtId="49" fontId="70" fillId="0" borderId="292" xfId="6064" quotePrefix="1" applyNumberFormat="1" applyFont="1" applyFill="1" applyBorder="1" applyAlignment="1">
      <alignment horizontal="center" vertical="center"/>
    </xf>
    <xf numFmtId="49" fontId="70" fillId="13" borderId="215" xfId="0" quotePrefix="1" applyNumberFormat="1" applyFont="1" applyFill="1" applyBorder="1" applyAlignment="1">
      <alignment horizontal="center" vertical="center"/>
    </xf>
    <xf numFmtId="49" fontId="71" fillId="0" borderId="292" xfId="0" quotePrefix="1" applyNumberFormat="1" applyFont="1" applyFill="1" applyBorder="1" applyAlignment="1">
      <alignment horizontal="center" vertical="center"/>
    </xf>
    <xf numFmtId="49" fontId="70" fillId="0" borderId="292" xfId="6093" quotePrefix="1" applyNumberFormat="1" applyFont="1" applyBorder="1" applyAlignment="1">
      <alignment horizontal="center" vertical="center"/>
    </xf>
    <xf numFmtId="15" fontId="70" fillId="0" borderId="292" xfId="6064" applyNumberFormat="1" applyFont="1" applyFill="1" applyBorder="1" applyAlignment="1">
      <alignment horizontal="center" vertical="center"/>
    </xf>
    <xf numFmtId="15" fontId="71" fillId="0" borderId="292" xfId="0" applyNumberFormat="1" applyFont="1" applyFill="1" applyBorder="1" applyAlignment="1">
      <alignment horizontal="center" vertical="center"/>
    </xf>
    <xf numFmtId="15" fontId="71" fillId="13" borderId="292" xfId="6095" applyNumberFormat="1" applyFont="1" applyFill="1" applyBorder="1" applyAlignment="1">
      <alignment horizontal="center" vertical="center"/>
    </xf>
    <xf numFmtId="0" fontId="70" fillId="0" borderId="292" xfId="6064" applyFont="1" applyFill="1" applyBorder="1" applyAlignment="1">
      <alignment horizontal="center" vertical="center"/>
    </xf>
    <xf numFmtId="1" fontId="70" fillId="0" borderId="292" xfId="6064" applyNumberFormat="1" applyFont="1" applyFill="1" applyBorder="1" applyAlignment="1">
      <alignment horizontal="center" vertical="center"/>
    </xf>
    <xf numFmtId="1" fontId="71" fillId="0" borderId="292" xfId="0" applyNumberFormat="1" applyFont="1" applyFill="1" applyBorder="1" applyAlignment="1">
      <alignment horizontal="center" vertical="center"/>
    </xf>
    <xf numFmtId="170" fontId="70" fillId="0" borderId="292" xfId="0" applyNumberFormat="1" applyFont="1" applyFill="1" applyBorder="1" applyAlignment="1">
      <alignment horizontal="center" vertical="center"/>
    </xf>
    <xf numFmtId="0" fontId="70" fillId="7" borderId="184" xfId="0" applyFont="1" applyFill="1" applyBorder="1" applyAlignment="1">
      <alignment horizontal="center" vertical="center"/>
    </xf>
    <xf numFmtId="0" fontId="70" fillId="7" borderId="292" xfId="0" applyFont="1" applyFill="1" applyBorder="1" applyAlignment="1">
      <alignment horizontal="center" vertical="center"/>
    </xf>
    <xf numFmtId="0" fontId="71" fillId="0" borderId="292" xfId="0" applyFont="1" applyBorder="1" applyAlignment="1">
      <alignment horizontal="center" vertical="center"/>
    </xf>
    <xf numFmtId="0" fontId="70" fillId="7" borderId="202" xfId="0" applyFont="1" applyFill="1" applyBorder="1" applyAlignment="1">
      <alignment horizontal="center" vertical="center"/>
    </xf>
    <xf numFmtId="170" fontId="70" fillId="40" borderId="215" xfId="0" applyNumberFormat="1" applyFont="1" applyFill="1" applyBorder="1" applyAlignment="1">
      <alignment horizontal="center" vertical="center"/>
    </xf>
    <xf numFmtId="0" fontId="70" fillId="13" borderId="0" xfId="0" applyFont="1" applyFill="1" applyBorder="1"/>
    <xf numFmtId="0" fontId="70" fillId="13" borderId="202" xfId="0" applyFont="1" applyFill="1" applyBorder="1" applyAlignment="1">
      <alignment horizontal="center" vertical="center"/>
    </xf>
    <xf numFmtId="0" fontId="71" fillId="13" borderId="162" xfId="0" applyFont="1" applyFill="1" applyBorder="1" applyAlignment="1">
      <alignment horizontal="center" vertical="center"/>
    </xf>
    <xf numFmtId="0" fontId="71" fillId="13" borderId="15" xfId="2" applyFont="1" applyFill="1" applyBorder="1" applyAlignment="1">
      <alignment horizontal="center" vertical="center"/>
    </xf>
    <xf numFmtId="170" fontId="70" fillId="13" borderId="162" xfId="0" applyNumberFormat="1" applyFont="1" applyFill="1" applyBorder="1" applyAlignment="1">
      <alignment horizontal="center" vertical="center"/>
    </xf>
    <xf numFmtId="1" fontId="70" fillId="13" borderId="162" xfId="0" applyNumberFormat="1" applyFont="1" applyFill="1" applyBorder="1" applyAlignment="1">
      <alignment horizontal="center" vertical="center"/>
    </xf>
    <xf numFmtId="169" fontId="70" fillId="13" borderId="162" xfId="0" applyNumberFormat="1" applyFont="1" applyFill="1" applyBorder="1" applyAlignment="1">
      <alignment horizontal="center" vertical="center"/>
    </xf>
    <xf numFmtId="15" fontId="70" fillId="13" borderId="15" xfId="0" applyNumberFormat="1" applyFont="1" applyFill="1" applyBorder="1" applyAlignment="1">
      <alignment horizontal="center" vertical="center"/>
    </xf>
    <xf numFmtId="170" fontId="70" fillId="13" borderId="15" xfId="0" applyNumberFormat="1" applyFont="1" applyFill="1" applyBorder="1" applyAlignment="1">
      <alignment horizontal="center" vertical="center"/>
    </xf>
    <xf numFmtId="169" fontId="70" fillId="13" borderId="136" xfId="0" applyNumberFormat="1" applyFont="1" applyFill="1" applyBorder="1" applyAlignment="1">
      <alignment horizontal="center" vertical="center"/>
    </xf>
    <xf numFmtId="15" fontId="70" fillId="13" borderId="30" xfId="0" applyNumberFormat="1" applyFont="1" applyFill="1" applyBorder="1" applyAlignment="1">
      <alignment horizontal="center" vertical="center"/>
    </xf>
    <xf numFmtId="0" fontId="70" fillId="13" borderId="130" xfId="0" applyFont="1" applyFill="1" applyBorder="1" applyAlignment="1">
      <alignment horizontal="left" vertical="center"/>
    </xf>
    <xf numFmtId="49" fontId="70" fillId="13" borderId="130" xfId="0" applyNumberFormat="1" applyFont="1" applyFill="1" applyBorder="1" applyAlignment="1">
      <alignment horizontal="center" vertical="center"/>
    </xf>
    <xf numFmtId="0" fontId="70" fillId="13" borderId="139" xfId="0" applyFont="1" applyFill="1" applyBorder="1" applyAlignment="1">
      <alignment horizontal="center" vertical="center"/>
    </xf>
    <xf numFmtId="0" fontId="70" fillId="13" borderId="162" xfId="0" applyFont="1" applyFill="1" applyBorder="1" applyAlignment="1">
      <alignment horizontal="center" vertical="center"/>
    </xf>
    <xf numFmtId="0" fontId="70" fillId="13" borderId="22" xfId="0" applyFont="1" applyFill="1" applyBorder="1" applyAlignment="1">
      <alignment horizontal="center" vertical="center"/>
    </xf>
    <xf numFmtId="0" fontId="70" fillId="13" borderId="8" xfId="0" applyFont="1" applyFill="1" applyBorder="1" applyAlignment="1">
      <alignment horizontal="center" vertical="center"/>
    </xf>
    <xf numFmtId="15" fontId="70" fillId="13" borderId="10" xfId="0" applyNumberFormat="1" applyFont="1" applyFill="1" applyBorder="1" applyAlignment="1">
      <alignment horizontal="center" vertical="center"/>
    </xf>
    <xf numFmtId="169" fontId="70" fillId="13" borderId="15" xfId="0" applyNumberFormat="1" applyFont="1" applyFill="1" applyBorder="1" applyAlignment="1">
      <alignment horizontal="center" vertical="center"/>
    </xf>
    <xf numFmtId="0" fontId="70" fillId="13" borderId="30" xfId="0" applyFont="1" applyFill="1" applyBorder="1" applyAlignment="1">
      <alignment horizontal="center" vertical="center"/>
    </xf>
    <xf numFmtId="0" fontId="70" fillId="13" borderId="0" xfId="0" applyFont="1" applyFill="1" applyAlignment="1">
      <alignment horizontal="center" vertical="center"/>
    </xf>
    <xf numFmtId="0" fontId="71" fillId="0" borderId="292" xfId="0" applyFont="1" applyFill="1" applyBorder="1" applyAlignment="1">
      <alignment vertical="center"/>
    </xf>
    <xf numFmtId="0" fontId="70" fillId="0" borderId="139" xfId="0" applyFont="1" applyFill="1" applyBorder="1" applyAlignment="1">
      <alignment horizontal="center" vertical="center"/>
    </xf>
    <xf numFmtId="0" fontId="70" fillId="0" borderId="311" xfId="0" applyFont="1" applyBorder="1" applyAlignment="1">
      <alignment horizontal="center" vertical="center"/>
    </xf>
    <xf numFmtId="0" fontId="71" fillId="0" borderId="311" xfId="0" applyFont="1" applyFill="1" applyBorder="1" applyAlignment="1">
      <alignment horizontal="left" vertical="center"/>
    </xf>
    <xf numFmtId="0" fontId="113" fillId="0" borderId="311" xfId="1" applyFont="1" applyFill="1" applyBorder="1" applyAlignment="1">
      <alignment horizontal="center" vertical="center"/>
    </xf>
    <xf numFmtId="0" fontId="71" fillId="0" borderId="311" xfId="2" applyFont="1" applyFill="1" applyBorder="1" applyAlignment="1">
      <alignment horizontal="center" vertical="center"/>
    </xf>
    <xf numFmtId="49" fontId="70" fillId="0" borderId="311" xfId="171" quotePrefix="1" applyNumberFormat="1" applyFont="1" applyFill="1" applyBorder="1" applyAlignment="1">
      <alignment horizontal="center" vertical="center"/>
    </xf>
    <xf numFmtId="15" fontId="70" fillId="0" borderId="311" xfId="0" quotePrefix="1" applyNumberFormat="1" applyFont="1" applyFill="1" applyBorder="1" applyAlignment="1">
      <alignment horizontal="center" vertical="center"/>
    </xf>
    <xf numFmtId="0" fontId="70" fillId="0" borderId="311" xfId="0" applyFont="1" applyFill="1" applyBorder="1" applyAlignment="1">
      <alignment horizontal="center" vertical="center"/>
    </xf>
    <xf numFmtId="0" fontId="70" fillId="0" borderId="311" xfId="226" applyFont="1" applyFill="1" applyBorder="1" applyAlignment="1">
      <alignment horizontal="center" vertical="center"/>
    </xf>
    <xf numFmtId="1" fontId="70" fillId="0" borderId="311" xfId="226" applyNumberFormat="1" applyFont="1" applyFill="1" applyBorder="1" applyAlignment="1">
      <alignment horizontal="center" vertical="center"/>
    </xf>
    <xf numFmtId="15" fontId="70" fillId="0" borderId="311" xfId="226" applyNumberFormat="1" applyFont="1" applyFill="1" applyBorder="1" applyAlignment="1">
      <alignment horizontal="center" vertical="center"/>
    </xf>
    <xf numFmtId="15" fontId="70" fillId="10" borderId="311" xfId="0" applyNumberFormat="1" applyFont="1" applyFill="1" applyBorder="1" applyAlignment="1">
      <alignment horizontal="center" vertical="center"/>
    </xf>
    <xf numFmtId="15" fontId="70" fillId="0" borderId="311" xfId="0" applyNumberFormat="1" applyFont="1" applyBorder="1" applyAlignment="1">
      <alignment horizontal="center" vertical="center"/>
    </xf>
    <xf numFmtId="169" fontId="70" fillId="0" borderId="311" xfId="0" applyNumberFormat="1" applyFont="1" applyFill="1" applyBorder="1" applyAlignment="1">
      <alignment horizontal="center" vertical="center"/>
    </xf>
    <xf numFmtId="15" fontId="70" fillId="0" borderId="311" xfId="0" applyNumberFormat="1" applyFont="1" applyFill="1" applyBorder="1" applyAlignment="1">
      <alignment horizontal="center" vertical="center"/>
    </xf>
    <xf numFmtId="0" fontId="70" fillId="0" borderId="311" xfId="0" applyFont="1" applyBorder="1" applyAlignment="1">
      <alignment horizontal="left" vertical="center"/>
    </xf>
    <xf numFmtId="49" fontId="70" fillId="0" borderId="311" xfId="0" applyNumberFormat="1" applyFont="1" applyBorder="1" applyAlignment="1">
      <alignment horizontal="center" vertical="center"/>
    </xf>
    <xf numFmtId="15" fontId="70" fillId="40" borderId="311" xfId="0" applyNumberFormat="1" applyFont="1" applyFill="1" applyBorder="1" applyAlignment="1">
      <alignment horizontal="center" vertical="center"/>
    </xf>
    <xf numFmtId="0" fontId="70" fillId="6" borderId="311" xfId="0" applyFont="1" applyFill="1" applyBorder="1" applyAlignment="1">
      <alignment horizontal="center" vertical="center"/>
    </xf>
    <xf numFmtId="0" fontId="70" fillId="0" borderId="311" xfId="0" applyFont="1" applyFill="1" applyBorder="1" applyAlignment="1">
      <alignment vertical="center"/>
    </xf>
    <xf numFmtId="1" fontId="70" fillId="0" borderId="311" xfId="0" applyNumberFormat="1" applyFont="1" applyBorder="1" applyAlignment="1">
      <alignment horizontal="center" vertical="center"/>
    </xf>
    <xf numFmtId="0" fontId="70" fillId="0" borderId="311" xfId="0" applyFont="1" applyBorder="1" applyAlignment="1">
      <alignment vertical="center"/>
    </xf>
    <xf numFmtId="49" fontId="70" fillId="0" borderId="311" xfId="0" applyNumberFormat="1" applyFont="1" applyBorder="1" applyAlignment="1">
      <alignment vertical="center"/>
    </xf>
    <xf numFmtId="15" fontId="70" fillId="0" borderId="311" xfId="0" applyNumberFormat="1" applyFont="1" applyBorder="1" applyAlignment="1">
      <alignment vertical="center"/>
    </xf>
    <xf numFmtId="1" fontId="70" fillId="0" borderId="311" xfId="0" applyNumberFormat="1" applyFont="1" applyBorder="1" applyAlignment="1">
      <alignment vertical="center"/>
    </xf>
    <xf numFmtId="15" fontId="70" fillId="0" borderId="311" xfId="0" applyNumberFormat="1" applyFont="1" applyFill="1" applyBorder="1" applyAlignment="1">
      <alignment vertical="center"/>
    </xf>
    <xf numFmtId="0" fontId="71" fillId="0" borderId="136" xfId="2022" applyFont="1" applyFill="1" applyBorder="1" applyAlignment="1">
      <alignment horizontal="center" vertical="center"/>
    </xf>
    <xf numFmtId="1" fontId="71" fillId="0" borderId="136" xfId="2" applyNumberFormat="1" applyFont="1" applyFill="1" applyBorder="1" applyAlignment="1">
      <alignment horizontal="center" vertical="center"/>
    </xf>
    <xf numFmtId="0" fontId="71" fillId="0" borderId="292" xfId="178" applyFont="1" applyFill="1" applyBorder="1" applyAlignment="1">
      <alignment horizontal="center" vertical="center"/>
    </xf>
    <xf numFmtId="0" fontId="113" fillId="0" borderId="136" xfId="2022" applyFont="1" applyFill="1" applyBorder="1" applyAlignment="1">
      <alignment horizontal="center" vertical="center"/>
    </xf>
    <xf numFmtId="49" fontId="70" fillId="0" borderId="292" xfId="178" quotePrefix="1" applyNumberFormat="1" applyFont="1" applyFill="1" applyBorder="1" applyAlignment="1">
      <alignment horizontal="center" vertical="center"/>
    </xf>
    <xf numFmtId="169" fontId="70" fillId="0" borderId="292" xfId="178" applyNumberFormat="1" applyFont="1" applyFill="1" applyBorder="1" applyAlignment="1">
      <alignment horizontal="center" vertical="center"/>
    </xf>
    <xf numFmtId="0" fontId="70" fillId="0" borderId="222" xfId="0" applyFont="1" applyBorder="1" applyAlignment="1">
      <alignment horizontal="left" vertical="center"/>
    </xf>
    <xf numFmtId="170" fontId="70" fillId="0" borderId="8" xfId="0" applyNumberFormat="1" applyFont="1" applyBorder="1" applyAlignment="1">
      <alignment horizontal="center" vertical="center"/>
    </xf>
    <xf numFmtId="0" fontId="70" fillId="0" borderId="220" xfId="0" applyFont="1" applyBorder="1" applyAlignment="1">
      <alignment horizontal="center" vertical="center"/>
    </xf>
    <xf numFmtId="14" fontId="70" fillId="0" borderId="11" xfId="0" applyNumberFormat="1" applyFont="1" applyBorder="1" applyAlignment="1">
      <alignment horizontal="center" vertical="center"/>
    </xf>
    <xf numFmtId="0" fontId="71" fillId="0" borderId="0" xfId="0" applyFont="1" applyBorder="1" applyAlignment="1">
      <alignment vertical="center"/>
    </xf>
    <xf numFmtId="0" fontId="71" fillId="13" borderId="0" xfId="0" applyFont="1" applyFill="1" applyBorder="1" applyAlignment="1">
      <alignment vertical="center"/>
    </xf>
    <xf numFmtId="0" fontId="71" fillId="0" borderId="0" xfId="0" applyFont="1" applyFill="1" applyBorder="1" applyAlignment="1">
      <alignment vertical="center"/>
    </xf>
    <xf numFmtId="0" fontId="111" fillId="0" borderId="0" xfId="0" applyFont="1" applyFill="1" applyBorder="1" applyAlignment="1">
      <alignment vertical="center"/>
    </xf>
    <xf numFmtId="14" fontId="70" fillId="0" borderId="0" xfId="0" applyNumberFormat="1" applyFont="1" applyBorder="1" applyAlignment="1">
      <alignment vertical="center"/>
    </xf>
    <xf numFmtId="0" fontId="70" fillId="13" borderId="0" xfId="0" applyFont="1" applyFill="1" applyBorder="1" applyAlignment="1">
      <alignment vertical="center"/>
    </xf>
    <xf numFmtId="0" fontId="71" fillId="2" borderId="130" xfId="0" applyFont="1" applyFill="1" applyBorder="1" applyAlignment="1">
      <alignment horizontal="left" vertical="center"/>
    </xf>
    <xf numFmtId="0" fontId="71" fillId="2" borderId="162" xfId="0" applyFont="1" applyFill="1" applyBorder="1" applyAlignment="1">
      <alignment horizontal="left" vertical="center"/>
    </xf>
    <xf numFmtId="0" fontId="70" fillId="2" borderId="136" xfId="0" applyFont="1" applyFill="1" applyBorder="1" applyAlignment="1">
      <alignment horizontal="left" vertical="center"/>
    </xf>
    <xf numFmtId="0" fontId="71" fillId="2" borderId="136" xfId="0" applyFont="1" applyFill="1" applyBorder="1" applyAlignment="1">
      <alignment horizontal="left" vertical="center"/>
    </xf>
    <xf numFmtId="0" fontId="71" fillId="2" borderId="136" xfId="1" applyFont="1" applyFill="1" applyBorder="1" applyAlignment="1">
      <alignment horizontal="left" vertical="center"/>
    </xf>
    <xf numFmtId="0" fontId="70" fillId="2" borderId="130" xfId="0" applyFont="1" applyFill="1" applyBorder="1" applyAlignment="1">
      <alignment horizontal="left" vertical="center"/>
    </xf>
    <xf numFmtId="0" fontId="70" fillId="2" borderId="162" xfId="0" applyFont="1" applyFill="1" applyBorder="1" applyAlignment="1">
      <alignment vertical="center"/>
    </xf>
    <xf numFmtId="0" fontId="70" fillId="2" borderId="184" xfId="0" applyFont="1" applyFill="1" applyBorder="1" applyAlignment="1">
      <alignment vertical="center"/>
    </xf>
    <xf numFmtId="0" fontId="71" fillId="2" borderId="184" xfId="0" applyFont="1" applyFill="1" applyBorder="1" applyAlignment="1">
      <alignment vertical="center"/>
    </xf>
    <xf numFmtId="0" fontId="71" fillId="0" borderId="311" xfId="171" applyFont="1" applyFill="1" applyBorder="1" applyAlignment="1">
      <alignment horizontal="center" vertical="center"/>
    </xf>
    <xf numFmtId="0" fontId="70" fillId="0" borderId="311" xfId="6326" applyFont="1" applyFill="1" applyBorder="1" applyAlignment="1">
      <alignment horizontal="center" vertical="center"/>
    </xf>
    <xf numFmtId="1" fontId="70" fillId="0" borderId="184" xfId="0" applyNumberFormat="1" applyFont="1" applyBorder="1" applyAlignment="1">
      <alignment horizontal="center" vertical="center"/>
    </xf>
    <xf numFmtId="49" fontId="70" fillId="0" borderId="162" xfId="0" applyNumberFormat="1" applyFont="1" applyBorder="1" applyAlignment="1">
      <alignment vertical="center"/>
    </xf>
    <xf numFmtId="49" fontId="70" fillId="13" borderId="311" xfId="6326" quotePrefix="1" applyNumberFormat="1" applyFont="1" applyFill="1" applyBorder="1" applyAlignment="1">
      <alignment horizontal="center" vertical="center"/>
    </xf>
    <xf numFmtId="49" fontId="70" fillId="0" borderId="184" xfId="0" applyNumberFormat="1" applyFont="1" applyBorder="1" applyAlignment="1">
      <alignment vertical="center"/>
    </xf>
    <xf numFmtId="0" fontId="70" fillId="0" borderId="311" xfId="171" applyFont="1" applyFill="1" applyBorder="1" applyAlignment="1">
      <alignment horizontal="center" vertical="center"/>
    </xf>
    <xf numFmtId="0" fontId="70" fillId="0" borderId="30" xfId="0" applyFont="1" applyBorder="1" applyAlignment="1">
      <alignment vertical="center"/>
    </xf>
    <xf numFmtId="1" fontId="70" fillId="0" borderId="311" xfId="6326" quotePrefix="1" applyNumberFormat="1" applyFont="1" applyFill="1" applyBorder="1" applyAlignment="1">
      <alignment horizontal="center" vertical="center"/>
    </xf>
    <xf numFmtId="1" fontId="70" fillId="0" borderId="30" xfId="0" applyNumberFormat="1" applyFont="1" applyBorder="1" applyAlignment="1">
      <alignment vertical="center"/>
    </xf>
    <xf numFmtId="15" fontId="70" fillId="0" borderId="311" xfId="171" applyNumberFormat="1" applyFont="1" applyFill="1" applyBorder="1" applyAlignment="1">
      <alignment horizontal="center" vertical="center"/>
    </xf>
    <xf numFmtId="170" fontId="70" fillId="0" borderId="311" xfId="0" applyNumberFormat="1" applyFont="1" applyBorder="1" applyAlignment="1">
      <alignment horizontal="center" vertical="center"/>
    </xf>
    <xf numFmtId="170" fontId="70" fillId="0" borderId="311" xfId="0" applyNumberFormat="1" applyFont="1" applyBorder="1" applyAlignment="1">
      <alignment horizontal="left" vertical="center"/>
    </xf>
    <xf numFmtId="49" fontId="70" fillId="7" borderId="311" xfId="0" applyNumberFormat="1" applyFont="1" applyFill="1" applyBorder="1" applyAlignment="1">
      <alignment horizontal="center" vertical="center"/>
    </xf>
    <xf numFmtId="0" fontId="70" fillId="0" borderId="311" xfId="0" applyFont="1" applyFill="1" applyBorder="1" applyAlignment="1">
      <alignment horizontal="left" vertical="center"/>
    </xf>
    <xf numFmtId="1" fontId="70" fillId="7" borderId="311" xfId="0" applyNumberFormat="1" applyFont="1" applyFill="1" applyBorder="1" applyAlignment="1">
      <alignment horizontal="center" vertical="center"/>
    </xf>
    <xf numFmtId="169" fontId="39" fillId="13" borderId="11" xfId="0" applyNumberFormat="1" applyFont="1" applyFill="1" applyBorder="1" applyAlignment="1">
      <alignment horizontal="center" vertical="center"/>
    </xf>
    <xf numFmtId="169" fontId="39" fillId="13" borderId="12" xfId="0" applyNumberFormat="1" applyFont="1" applyFill="1" applyBorder="1" applyAlignment="1">
      <alignment horizontal="center" vertical="center"/>
    </xf>
    <xf numFmtId="169" fontId="39" fillId="13" borderId="29" xfId="0" applyNumberFormat="1" applyFont="1" applyFill="1" applyBorder="1" applyAlignment="1">
      <alignment horizontal="center" vertical="center"/>
    </xf>
    <xf numFmtId="0" fontId="71" fillId="0" borderId="311" xfId="6326" applyFont="1" applyFill="1" applyBorder="1" applyAlignment="1">
      <alignment horizontal="left" vertical="center"/>
    </xf>
    <xf numFmtId="0" fontId="70" fillId="2" borderId="292" xfId="0" applyFont="1" applyFill="1" applyBorder="1" applyAlignment="1">
      <alignment horizontal="left" vertical="center"/>
    </xf>
    <xf numFmtId="0" fontId="72" fillId="0" borderId="137" xfId="0" applyFont="1" applyFill="1" applyBorder="1" applyAlignment="1">
      <alignment horizontal="center" vertical="center" wrapText="1"/>
    </xf>
    <xf numFmtId="0" fontId="72" fillId="0" borderId="138" xfId="0" applyFont="1" applyFill="1" applyBorder="1" applyAlignment="1">
      <alignment horizontal="center" vertical="center" wrapText="1"/>
    </xf>
    <xf numFmtId="0" fontId="72" fillId="0" borderId="248" xfId="0" applyFont="1" applyFill="1" applyBorder="1" applyAlignment="1">
      <alignment horizontal="center" vertical="center"/>
    </xf>
    <xf numFmtId="0" fontId="72" fillId="0" borderId="249" xfId="0" applyFont="1" applyFill="1" applyBorder="1" applyAlignment="1">
      <alignment horizontal="center" vertical="center"/>
    </xf>
    <xf numFmtId="0" fontId="72" fillId="0" borderId="20" xfId="0" applyFont="1" applyFill="1" applyBorder="1" applyAlignment="1">
      <alignment horizontal="center" vertical="center"/>
    </xf>
    <xf numFmtId="0" fontId="72" fillId="0" borderId="21" xfId="0" applyFont="1" applyFill="1" applyBorder="1" applyAlignment="1">
      <alignment horizontal="center" vertical="center"/>
    </xf>
    <xf numFmtId="1" fontId="72" fillId="0" borderId="20" xfId="0" applyNumberFormat="1" applyFont="1" applyFill="1" applyBorder="1" applyAlignment="1">
      <alignment horizontal="center" vertical="center"/>
    </xf>
    <xf numFmtId="1" fontId="72" fillId="0" borderId="21" xfId="0" applyNumberFormat="1" applyFont="1" applyFill="1" applyBorder="1" applyAlignment="1">
      <alignment horizontal="center" vertical="center"/>
    </xf>
    <xf numFmtId="170" fontId="72" fillId="0" borderId="31" xfId="0" applyNumberFormat="1" applyFont="1" applyFill="1" applyBorder="1" applyAlignment="1">
      <alignment horizontal="center" vertical="center" wrapText="1"/>
    </xf>
    <xf numFmtId="170" fontId="72" fillId="0" borderId="32" xfId="0" applyNumberFormat="1" applyFont="1" applyFill="1" applyBorder="1" applyAlignment="1">
      <alignment horizontal="center" vertical="center" wrapText="1"/>
    </xf>
    <xf numFmtId="170" fontId="72" fillId="0" borderId="20" xfId="0" applyNumberFormat="1" applyFont="1" applyFill="1" applyBorder="1" applyAlignment="1">
      <alignment horizontal="center" vertical="center"/>
    </xf>
    <xf numFmtId="170" fontId="72" fillId="0" borderId="21" xfId="0" applyNumberFormat="1" applyFont="1" applyFill="1" applyBorder="1" applyAlignment="1">
      <alignment horizontal="center" vertical="center"/>
    </xf>
    <xf numFmtId="15" fontId="72" fillId="0" borderId="20" xfId="0" applyNumberFormat="1" applyFont="1" applyFill="1" applyBorder="1" applyAlignment="1">
      <alignment horizontal="center" vertical="center"/>
    </xf>
    <xf numFmtId="15" fontId="72" fillId="0" borderId="21" xfId="0" applyNumberFormat="1" applyFont="1" applyFill="1" applyBorder="1" applyAlignment="1">
      <alignment horizontal="center" vertical="center"/>
    </xf>
    <xf numFmtId="170" fontId="72" fillId="0" borderId="20" xfId="0" applyNumberFormat="1" applyFont="1" applyFill="1" applyBorder="1" applyAlignment="1">
      <alignment horizontal="center" vertical="center" wrapText="1"/>
    </xf>
    <xf numFmtId="170" fontId="72" fillId="0" borderId="21" xfId="0" applyNumberFormat="1" applyFont="1" applyFill="1" applyBorder="1" applyAlignment="1">
      <alignment horizontal="center" vertical="center" wrapText="1"/>
    </xf>
    <xf numFmtId="15" fontId="72" fillId="0" borderId="20" xfId="0" applyNumberFormat="1" applyFont="1" applyFill="1" applyBorder="1" applyAlignment="1">
      <alignment horizontal="center" vertical="center" wrapText="1"/>
    </xf>
    <xf numFmtId="15" fontId="72" fillId="0" borderId="21" xfId="0" applyNumberFormat="1" applyFont="1" applyFill="1" applyBorder="1" applyAlignment="1">
      <alignment horizontal="center" vertical="center" wrapText="1"/>
    </xf>
    <xf numFmtId="170" fontId="72" fillId="0" borderId="137" xfId="0" applyNumberFormat="1" applyFont="1" applyFill="1" applyBorder="1" applyAlignment="1">
      <alignment horizontal="center" vertical="center" wrapText="1"/>
    </xf>
    <xf numFmtId="170" fontId="72" fillId="0" borderId="138" xfId="0" applyNumberFormat="1" applyFont="1" applyFill="1" applyBorder="1" applyAlignment="1">
      <alignment horizontal="center" vertical="center" wrapText="1"/>
    </xf>
    <xf numFmtId="49" fontId="72" fillId="0" borderId="20" xfId="0" applyNumberFormat="1" applyFont="1" applyFill="1" applyBorder="1" applyAlignment="1">
      <alignment horizontal="center" vertical="center" wrapText="1"/>
    </xf>
    <xf numFmtId="49" fontId="72" fillId="0" borderId="21" xfId="0" applyNumberFormat="1" applyFont="1" applyFill="1" applyBorder="1" applyAlignment="1">
      <alignment horizontal="center" vertical="center" wrapText="1"/>
    </xf>
    <xf numFmtId="0" fontId="72" fillId="0" borderId="229" xfId="0" applyFont="1" applyFill="1" applyBorder="1" applyAlignment="1">
      <alignment horizontal="center" vertical="center" wrapText="1"/>
    </xf>
    <xf numFmtId="0" fontId="72" fillId="0" borderId="33" xfId="0" applyFont="1" applyFill="1" applyBorder="1" applyAlignment="1">
      <alignment horizontal="center" vertical="center"/>
    </xf>
    <xf numFmtId="0" fontId="72" fillId="0" borderId="24" xfId="0" applyFont="1" applyFill="1" applyBorder="1" applyAlignment="1">
      <alignment horizontal="center" vertical="center"/>
    </xf>
    <xf numFmtId="0" fontId="72" fillId="0" borderId="25" xfId="0" applyFont="1" applyFill="1" applyBorder="1" applyAlignment="1">
      <alignment horizontal="center" vertical="center"/>
    </xf>
    <xf numFmtId="0" fontId="72" fillId="0" borderId="35" xfId="0" applyFont="1" applyFill="1" applyBorder="1" applyAlignment="1">
      <alignment horizontal="center" vertical="center"/>
    </xf>
    <xf numFmtId="0" fontId="72" fillId="0" borderId="26" xfId="0" applyFont="1" applyFill="1" applyBorder="1" applyAlignment="1">
      <alignment horizontal="center" vertical="center"/>
    </xf>
    <xf numFmtId="0" fontId="72" fillId="0" borderId="27" xfId="0" applyFont="1" applyFill="1" applyBorder="1" applyAlignment="1">
      <alignment horizontal="center" vertical="center"/>
    </xf>
    <xf numFmtId="0" fontId="72" fillId="0" borderId="38" xfId="0" applyFont="1" applyFill="1" applyBorder="1" applyAlignment="1">
      <alignment horizontal="center" vertical="center"/>
    </xf>
    <xf numFmtId="0" fontId="72" fillId="0" borderId="28" xfId="0" applyFont="1" applyFill="1" applyBorder="1" applyAlignment="1">
      <alignment horizontal="center" vertical="center"/>
    </xf>
    <xf numFmtId="170" fontId="72" fillId="0" borderId="36" xfId="0" applyNumberFormat="1" applyFont="1" applyFill="1" applyBorder="1" applyAlignment="1">
      <alignment horizontal="center" vertical="center"/>
    </xf>
    <xf numFmtId="170" fontId="72" fillId="0" borderId="37" xfId="0" applyNumberFormat="1" applyFont="1" applyFill="1" applyBorder="1" applyAlignment="1">
      <alignment horizontal="center" vertical="center"/>
    </xf>
    <xf numFmtId="170" fontId="72" fillId="0" borderId="17" xfId="0" applyNumberFormat="1" applyFont="1" applyFill="1" applyBorder="1" applyAlignment="1">
      <alignment horizontal="center" vertical="center"/>
    </xf>
    <xf numFmtId="15" fontId="72" fillId="0" borderId="38" xfId="0" applyNumberFormat="1" applyFont="1" applyFill="1" applyBorder="1" applyAlignment="1">
      <alignment horizontal="center" vertical="center" wrapText="1"/>
    </xf>
    <xf numFmtId="15" fontId="72" fillId="0" borderId="28" xfId="0" applyNumberFormat="1" applyFont="1" applyFill="1" applyBorder="1" applyAlignment="1">
      <alignment horizontal="center" vertical="center" wrapText="1"/>
    </xf>
    <xf numFmtId="0" fontId="72" fillId="0" borderId="33" xfId="0" applyFont="1" applyFill="1" applyBorder="1" applyAlignment="1">
      <alignment horizontal="center" vertical="center" wrapText="1"/>
    </xf>
    <xf numFmtId="0" fontId="72" fillId="0" borderId="24" xfId="0" applyFont="1" applyFill="1" applyBorder="1" applyAlignment="1">
      <alignment horizontal="center" vertical="center" wrapText="1"/>
    </xf>
    <xf numFmtId="0" fontId="72" fillId="14" borderId="19" xfId="0" applyFont="1" applyFill="1" applyBorder="1" applyAlignment="1">
      <alignment horizontal="center" vertical="center"/>
    </xf>
    <xf numFmtId="0" fontId="72" fillId="14" borderId="250" xfId="0" applyFont="1" applyFill="1" applyBorder="1" applyAlignment="1">
      <alignment horizontal="center" vertical="center"/>
    </xf>
    <xf numFmtId="0" fontId="72" fillId="14" borderId="20" xfId="0" applyFont="1" applyFill="1" applyBorder="1" applyAlignment="1">
      <alignment horizontal="center" vertical="center"/>
    </xf>
    <xf numFmtId="0" fontId="72" fillId="14" borderId="21" xfId="0" applyFont="1" applyFill="1" applyBorder="1" applyAlignment="1">
      <alignment horizontal="center" vertical="center"/>
    </xf>
    <xf numFmtId="1" fontId="72" fillId="14" borderId="20" xfId="0" applyNumberFormat="1" applyFont="1" applyFill="1" applyBorder="1" applyAlignment="1">
      <alignment horizontal="center" vertical="center"/>
    </xf>
    <xf numFmtId="1" fontId="72" fillId="14" borderId="21" xfId="0" applyNumberFormat="1" applyFont="1" applyFill="1" applyBorder="1" applyAlignment="1">
      <alignment horizontal="center" vertical="center"/>
    </xf>
    <xf numFmtId="170" fontId="72" fillId="14" borderId="20" xfId="0" applyNumberFormat="1" applyFont="1" applyFill="1" applyBorder="1" applyAlignment="1">
      <alignment horizontal="center" vertical="center"/>
    </xf>
    <xf numFmtId="170" fontId="72" fillId="14" borderId="21" xfId="0" applyNumberFormat="1" applyFont="1" applyFill="1" applyBorder="1" applyAlignment="1">
      <alignment horizontal="center" vertical="center"/>
    </xf>
    <xf numFmtId="15" fontId="72" fillId="14" borderId="20" xfId="0" applyNumberFormat="1" applyFont="1" applyFill="1" applyBorder="1" applyAlignment="1">
      <alignment horizontal="center" vertical="center"/>
    </xf>
    <xf numFmtId="15" fontId="72" fillId="14" borderId="21" xfId="0" applyNumberFormat="1" applyFont="1" applyFill="1" applyBorder="1" applyAlignment="1">
      <alignment horizontal="center" vertical="center"/>
    </xf>
    <xf numFmtId="0" fontId="68" fillId="14" borderId="229" xfId="0" applyFont="1" applyFill="1" applyBorder="1" applyAlignment="1">
      <alignment horizontal="center" vertical="center" wrapText="1"/>
    </xf>
    <xf numFmtId="0" fontId="68" fillId="0" borderId="0" xfId="0" applyFont="1" applyAlignment="1">
      <alignment horizontal="left" wrapText="1"/>
    </xf>
    <xf numFmtId="170" fontId="72" fillId="14" borderId="36" xfId="0" applyNumberFormat="1" applyFont="1" applyFill="1" applyBorder="1" applyAlignment="1">
      <alignment horizontal="center" vertical="center"/>
    </xf>
    <xf numFmtId="170" fontId="72" fillId="14" borderId="37" xfId="0" applyNumberFormat="1" applyFont="1" applyFill="1" applyBorder="1" applyAlignment="1">
      <alignment horizontal="center" vertical="center"/>
    </xf>
    <xf numFmtId="170" fontId="72" fillId="14" borderId="17" xfId="0" applyNumberFormat="1" applyFont="1" applyFill="1" applyBorder="1" applyAlignment="1">
      <alignment horizontal="center" vertical="center"/>
    </xf>
    <xf numFmtId="15" fontId="68" fillId="14" borderId="38" xfId="0" applyNumberFormat="1" applyFont="1" applyFill="1" applyBorder="1" applyAlignment="1">
      <alignment horizontal="center" vertical="center" wrapText="1"/>
    </xf>
    <xf numFmtId="15" fontId="68" fillId="14" borderId="28" xfId="0" applyNumberFormat="1" applyFont="1" applyFill="1" applyBorder="1" applyAlignment="1">
      <alignment horizontal="center" vertical="center" wrapText="1"/>
    </xf>
    <xf numFmtId="0" fontId="68" fillId="14" borderId="33" xfId="0" applyFont="1" applyFill="1" applyBorder="1" applyAlignment="1">
      <alignment horizontal="center" vertical="center" wrapText="1"/>
    </xf>
    <xf numFmtId="0" fontId="68" fillId="14" borderId="24" xfId="0" applyFont="1" applyFill="1" applyBorder="1" applyAlignment="1">
      <alignment horizontal="center" vertical="center" wrapText="1"/>
    </xf>
    <xf numFmtId="170" fontId="72" fillId="14" borderId="20" xfId="0" applyNumberFormat="1" applyFont="1" applyFill="1" applyBorder="1" applyAlignment="1">
      <alignment horizontal="center" vertical="center" wrapText="1"/>
    </xf>
    <xf numFmtId="170" fontId="72" fillId="14" borderId="21" xfId="0" applyNumberFormat="1" applyFont="1" applyFill="1" applyBorder="1" applyAlignment="1">
      <alignment horizontal="center" vertical="center" wrapText="1"/>
    </xf>
    <xf numFmtId="170" fontId="72" fillId="14" borderId="137" xfId="0" applyNumberFormat="1" applyFont="1" applyFill="1" applyBorder="1" applyAlignment="1">
      <alignment horizontal="center" vertical="center" wrapText="1"/>
    </xf>
    <xf numFmtId="170" fontId="72" fillId="14" borderId="138" xfId="0" applyNumberFormat="1" applyFont="1" applyFill="1" applyBorder="1" applyAlignment="1">
      <alignment horizontal="center" vertical="center" wrapText="1"/>
    </xf>
    <xf numFmtId="49" fontId="72" fillId="14" borderId="20" xfId="0" applyNumberFormat="1" applyFont="1" applyFill="1" applyBorder="1" applyAlignment="1">
      <alignment horizontal="center" vertical="center" wrapText="1"/>
    </xf>
    <xf numFmtId="49" fontId="72" fillId="14" borderId="21" xfId="0" applyNumberFormat="1" applyFont="1" applyFill="1" applyBorder="1" applyAlignment="1">
      <alignment horizontal="center" vertical="center" wrapText="1"/>
    </xf>
    <xf numFmtId="0" fontId="68" fillId="9" borderId="38" xfId="0" applyFont="1" applyFill="1" applyBorder="1" applyAlignment="1">
      <alignment horizontal="center" vertical="center"/>
    </xf>
    <xf numFmtId="0" fontId="68" fillId="9" borderId="28" xfId="0" applyFont="1" applyFill="1" applyBorder="1" applyAlignment="1">
      <alignment horizontal="center" vertical="center"/>
    </xf>
    <xf numFmtId="170" fontId="72" fillId="14" borderId="31" xfId="0" applyNumberFormat="1" applyFont="1" applyFill="1" applyBorder="1" applyAlignment="1">
      <alignment horizontal="center" vertical="center" wrapText="1"/>
    </xf>
    <xf numFmtId="170" fontId="72" fillId="14" borderId="32" xfId="0" applyNumberFormat="1" applyFont="1" applyFill="1" applyBorder="1" applyAlignment="1">
      <alignment horizontal="center" vertical="center" wrapText="1"/>
    </xf>
    <xf numFmtId="0" fontId="68" fillId="14" borderId="33" xfId="0" applyFont="1" applyFill="1" applyBorder="1" applyAlignment="1">
      <alignment horizontal="center" vertical="center"/>
    </xf>
    <xf numFmtId="0" fontId="68" fillId="14" borderId="24" xfId="0" applyFont="1" applyFill="1" applyBorder="1" applyAlignment="1">
      <alignment horizontal="center" vertical="center"/>
    </xf>
    <xf numFmtId="0" fontId="68" fillId="14" borderId="25" xfId="0" applyFont="1" applyFill="1" applyBorder="1" applyAlignment="1">
      <alignment horizontal="center" vertical="center"/>
    </xf>
    <xf numFmtId="0" fontId="68" fillId="14" borderId="35" xfId="0" applyFont="1" applyFill="1" applyBorder="1" applyAlignment="1">
      <alignment horizontal="center" vertical="center"/>
    </xf>
    <xf numFmtId="0" fontId="68" fillId="14" borderId="26" xfId="0" applyFont="1" applyFill="1" applyBorder="1" applyAlignment="1">
      <alignment horizontal="center" vertical="center"/>
    </xf>
    <xf numFmtId="0" fontId="68" fillId="14" borderId="27" xfId="0" applyFont="1" applyFill="1" applyBorder="1" applyAlignment="1">
      <alignment horizontal="center" vertical="center"/>
    </xf>
    <xf numFmtId="15" fontId="72" fillId="9" borderId="20" xfId="0" applyNumberFormat="1" applyFont="1" applyFill="1" applyBorder="1" applyAlignment="1">
      <alignment horizontal="center" vertical="center" wrapText="1"/>
    </xf>
    <xf numFmtId="15" fontId="72" fillId="9" borderId="21" xfId="0" applyNumberFormat="1" applyFont="1" applyFill="1" applyBorder="1" applyAlignment="1">
      <alignment horizontal="center" vertical="center" wrapText="1"/>
    </xf>
    <xf numFmtId="170" fontId="72" fillId="9" borderId="20" xfId="0" applyNumberFormat="1" applyFont="1" applyFill="1" applyBorder="1" applyAlignment="1">
      <alignment horizontal="center" vertical="center" wrapText="1"/>
    </xf>
    <xf numFmtId="170" fontId="72" fillId="9" borderId="21" xfId="0" applyNumberFormat="1" applyFont="1" applyFill="1" applyBorder="1" applyAlignment="1">
      <alignment horizontal="center" vertical="center" wrapText="1"/>
    </xf>
    <xf numFmtId="0" fontId="72" fillId="14" borderId="137" xfId="0" applyFont="1" applyFill="1" applyBorder="1" applyAlignment="1">
      <alignment horizontal="center" vertical="center" wrapText="1"/>
    </xf>
    <xf numFmtId="0" fontId="72" fillId="14" borderId="138" xfId="0" applyFont="1" applyFill="1" applyBorder="1" applyAlignment="1">
      <alignment horizontal="center" vertical="center" wrapText="1"/>
    </xf>
    <xf numFmtId="0" fontId="126" fillId="0" borderId="0" xfId="0" applyFont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0" fontId="45" fillId="0" borderId="9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/>
    </xf>
    <xf numFmtId="0" fontId="29" fillId="2" borderId="4" xfId="0" applyFont="1" applyFill="1" applyBorder="1" applyAlignment="1">
      <alignment horizontal="center" vertical="center"/>
    </xf>
    <xf numFmtId="0" fontId="29" fillId="2" borderId="6" xfId="0" applyFont="1" applyFill="1" applyBorder="1" applyAlignment="1">
      <alignment horizontal="center" vertical="center"/>
    </xf>
    <xf numFmtId="0" fontId="29" fillId="2" borderId="0" xfId="0" applyFont="1" applyFill="1" applyBorder="1" applyAlignment="1">
      <alignment horizontal="center" vertical="center"/>
    </xf>
    <xf numFmtId="0" fontId="29" fillId="2" borderId="7" xfId="0" applyFont="1" applyFill="1" applyBorder="1" applyAlignment="1">
      <alignment horizontal="center" vertical="center"/>
    </xf>
    <xf numFmtId="0" fontId="29" fillId="2" borderId="8" xfId="0" applyFont="1" applyFill="1" applyBorder="1" applyAlignment="1">
      <alignment horizontal="center" vertical="center"/>
    </xf>
    <xf numFmtId="0" fontId="29" fillId="2" borderId="9" xfId="0" applyFont="1" applyFill="1" applyBorder="1" applyAlignment="1">
      <alignment horizontal="center" vertical="center"/>
    </xf>
    <xf numFmtId="0" fontId="29" fillId="2" borderId="10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33" fillId="0" borderId="6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33" fillId="0" borderId="7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5" fillId="0" borderId="0" xfId="0" applyFont="1" applyFill="1" applyBorder="1" applyAlignment="1">
      <alignment horizontal="left" vertical="center"/>
    </xf>
    <xf numFmtId="0" fontId="35" fillId="0" borderId="0" xfId="0" applyFont="1" applyFill="1" applyBorder="1" applyAlignment="1">
      <alignment horizontal="left"/>
    </xf>
    <xf numFmtId="0" fontId="35" fillId="0" borderId="0" xfId="0" applyFont="1" applyFill="1" applyBorder="1" applyAlignment="1">
      <alignment horizontal="left" vertical="center" wrapText="1"/>
    </xf>
    <xf numFmtId="0" fontId="43" fillId="7" borderId="2" xfId="0" applyFont="1" applyFill="1" applyBorder="1" applyAlignment="1">
      <alignment horizontal="left" vertical="center" wrapText="1"/>
    </xf>
    <xf numFmtId="0" fontId="43" fillId="7" borderId="3" xfId="0" applyFont="1" applyFill="1" applyBorder="1" applyAlignment="1">
      <alignment horizontal="left" vertical="center" wrapText="1"/>
    </xf>
    <xf numFmtId="0" fontId="43" fillId="7" borderId="0" xfId="0" applyFont="1" applyFill="1" applyBorder="1" applyAlignment="1">
      <alignment horizontal="left" vertical="center" wrapText="1"/>
    </xf>
    <xf numFmtId="0" fontId="43" fillId="7" borderId="7" xfId="0" applyFont="1" applyFill="1" applyBorder="1" applyAlignment="1">
      <alignment horizontal="left" vertical="center" wrapText="1"/>
    </xf>
    <xf numFmtId="0" fontId="43" fillId="7" borderId="8" xfId="0" quotePrefix="1" applyFont="1" applyFill="1" applyBorder="1" applyAlignment="1">
      <alignment horizontal="left" vertical="center" wrapText="1"/>
    </xf>
    <xf numFmtId="0" fontId="43" fillId="7" borderId="9" xfId="0" applyFont="1" applyFill="1" applyBorder="1" applyAlignment="1">
      <alignment horizontal="left" vertical="center" wrapText="1"/>
    </xf>
    <xf numFmtId="0" fontId="43" fillId="7" borderId="10" xfId="0" applyFont="1" applyFill="1" applyBorder="1" applyAlignment="1">
      <alignment horizontal="left" vertical="center" wrapText="1"/>
    </xf>
    <xf numFmtId="196" fontId="35" fillId="0" borderId="0" xfId="0" applyNumberFormat="1" applyFont="1" applyFill="1" applyBorder="1" applyAlignment="1">
      <alignment horizontal="left"/>
    </xf>
    <xf numFmtId="0" fontId="42" fillId="0" borderId="9" xfId="0" applyFont="1" applyFill="1" applyBorder="1" applyAlignment="1">
      <alignment horizontal="center" vertical="top"/>
    </xf>
    <xf numFmtId="196" fontId="35" fillId="0" borderId="7" xfId="0" applyNumberFormat="1" applyFont="1" applyFill="1" applyBorder="1" applyAlignment="1">
      <alignment horizontal="left"/>
    </xf>
    <xf numFmtId="0" fontId="29" fillId="2" borderId="3" xfId="0" applyFont="1" applyFill="1" applyBorder="1" applyAlignment="1">
      <alignment horizontal="center" vertical="center" wrapText="1"/>
    </xf>
    <xf numFmtId="0" fontId="29" fillId="2" borderId="4" xfId="0" applyFont="1" applyFill="1" applyBorder="1" applyAlignment="1">
      <alignment horizontal="center" vertical="center" wrapText="1"/>
    </xf>
    <xf numFmtId="0" fontId="29" fillId="2" borderId="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>
      <alignment horizontal="center" vertical="center" wrapText="1"/>
    </xf>
    <xf numFmtId="0" fontId="29" fillId="2" borderId="7" xfId="0" applyFont="1" applyFill="1" applyBorder="1" applyAlignment="1">
      <alignment horizontal="center" vertical="center" wrapText="1"/>
    </xf>
    <xf numFmtId="0" fontId="29" fillId="2" borderId="8" xfId="0" applyFont="1" applyFill="1" applyBorder="1" applyAlignment="1">
      <alignment horizontal="center" vertical="center" wrapText="1"/>
    </xf>
    <xf numFmtId="0" fontId="29" fillId="2" borderId="9" xfId="0" applyFont="1" applyFill="1" applyBorder="1" applyAlignment="1">
      <alignment horizontal="center" vertical="center" wrapText="1"/>
    </xf>
    <xf numFmtId="0" fontId="29" fillId="2" borderId="10" xfId="0" applyFont="1" applyFill="1" applyBorder="1" applyAlignment="1">
      <alignment horizontal="center" vertical="center" wrapText="1"/>
    </xf>
    <xf numFmtId="0" fontId="0" fillId="2" borderId="330" xfId="0" applyFill="1" applyBorder="1" applyAlignment="1">
      <alignment horizontal="center"/>
    </xf>
    <xf numFmtId="0" fontId="0" fillId="2" borderId="331" xfId="0" applyFill="1" applyBorder="1" applyAlignment="1">
      <alignment horizontal="center"/>
    </xf>
    <xf numFmtId="0" fontId="0" fillId="2" borderId="332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29" fillId="2" borderId="330" xfId="0" applyFont="1" applyFill="1" applyBorder="1" applyAlignment="1">
      <alignment horizontal="center" vertical="center" wrapText="1"/>
    </xf>
    <xf numFmtId="0" fontId="29" fillId="2" borderId="331" xfId="0" applyFont="1" applyFill="1" applyBorder="1" applyAlignment="1">
      <alignment horizontal="center" vertical="center" wrapText="1"/>
    </xf>
    <xf numFmtId="0" fontId="29" fillId="2" borderId="332" xfId="0" applyFont="1" applyFill="1" applyBorder="1" applyAlignment="1">
      <alignment horizontal="center" vertical="center" wrapText="1"/>
    </xf>
    <xf numFmtId="0" fontId="33" fillId="0" borderId="330" xfId="0" applyFont="1" applyFill="1" applyBorder="1" applyAlignment="1">
      <alignment horizontal="center" vertical="center"/>
    </xf>
    <xf numFmtId="0" fontId="33" fillId="0" borderId="331" xfId="0" applyFont="1" applyFill="1" applyBorder="1" applyAlignment="1">
      <alignment horizontal="center" vertical="center"/>
    </xf>
    <xf numFmtId="0" fontId="33" fillId="0" borderId="332" xfId="0" applyFont="1" applyFill="1" applyBorder="1" applyAlignment="1">
      <alignment horizontal="center" vertical="center"/>
    </xf>
    <xf numFmtId="0" fontId="43" fillId="7" borderId="330" xfId="0" applyFont="1" applyFill="1" applyBorder="1" applyAlignment="1">
      <alignment horizontal="left" vertical="center" wrapText="1"/>
    </xf>
    <xf numFmtId="0" fontId="43" fillId="7" borderId="331" xfId="0" applyFont="1" applyFill="1" applyBorder="1" applyAlignment="1">
      <alignment horizontal="left" vertical="center" wrapText="1"/>
    </xf>
    <xf numFmtId="0" fontId="43" fillId="7" borderId="332" xfId="0" applyFont="1" applyFill="1" applyBorder="1" applyAlignment="1">
      <alignment horizontal="left" vertical="center" wrapText="1"/>
    </xf>
    <xf numFmtId="0" fontId="43" fillId="7" borderId="9" xfId="0" quotePrefix="1" applyFont="1" applyFill="1" applyBorder="1" applyAlignment="1">
      <alignment horizontal="left" vertical="center" wrapText="1"/>
    </xf>
    <xf numFmtId="0" fontId="39" fillId="0" borderId="330" xfId="0" applyFont="1" applyFill="1" applyBorder="1" applyAlignment="1">
      <alignment horizontal="center" vertical="center"/>
    </xf>
    <xf numFmtId="0" fontId="39" fillId="0" borderId="331" xfId="0" applyFont="1" applyFill="1" applyBorder="1" applyAlignment="1">
      <alignment horizontal="center" vertical="center"/>
    </xf>
    <xf numFmtId="0" fontId="39" fillId="0" borderId="332" xfId="0" applyFont="1" applyFill="1" applyBorder="1" applyAlignment="1">
      <alignment horizontal="center" vertical="center"/>
    </xf>
    <xf numFmtId="0" fontId="39" fillId="0" borderId="8" xfId="0" applyFont="1" applyFill="1" applyBorder="1" applyAlignment="1">
      <alignment horizontal="center" vertical="center"/>
    </xf>
    <xf numFmtId="0" fontId="39" fillId="0" borderId="9" xfId="0" applyFont="1" applyFill="1" applyBorder="1" applyAlignment="1">
      <alignment horizontal="center" vertical="center"/>
    </xf>
    <xf numFmtId="0" fontId="39" fillId="0" borderId="10" xfId="0" applyFont="1" applyFill="1" applyBorder="1" applyAlignment="1">
      <alignment horizontal="center" vertical="center"/>
    </xf>
    <xf numFmtId="0" fontId="43" fillId="2" borderId="333" xfId="0" applyFont="1" applyFill="1" applyBorder="1" applyAlignment="1">
      <alignment horizontal="center" vertical="center"/>
    </xf>
    <xf numFmtId="0" fontId="43" fillId="2" borderId="15" xfId="0" applyFont="1" applyFill="1" applyBorder="1" applyAlignment="1">
      <alignment horizontal="center" vertical="center"/>
    </xf>
    <xf numFmtId="0" fontId="43" fillId="9" borderId="330" xfId="0" applyFont="1" applyFill="1" applyBorder="1" applyAlignment="1">
      <alignment horizontal="center" vertical="center"/>
    </xf>
    <xf numFmtId="0" fontId="43" fillId="9" borderId="331" xfId="0" applyFont="1" applyFill="1" applyBorder="1" applyAlignment="1">
      <alignment horizontal="center" vertical="center"/>
    </xf>
    <xf numFmtId="0" fontId="43" fillId="9" borderId="332" xfId="0" applyFont="1" applyFill="1" applyBorder="1" applyAlignment="1">
      <alignment horizontal="center" vertical="center"/>
    </xf>
    <xf numFmtId="0" fontId="43" fillId="9" borderId="8" xfId="0" applyFont="1" applyFill="1" applyBorder="1" applyAlignment="1">
      <alignment horizontal="center" vertical="center"/>
    </xf>
    <xf numFmtId="0" fontId="43" fillId="9" borderId="9" xfId="0" applyFont="1" applyFill="1" applyBorder="1" applyAlignment="1">
      <alignment horizontal="center" vertical="center"/>
    </xf>
    <xf numFmtId="0" fontId="43" fillId="9" borderId="10" xfId="0" applyFont="1" applyFill="1" applyBorder="1" applyAlignment="1">
      <alignment horizontal="center" vertical="center"/>
    </xf>
    <xf numFmtId="0" fontId="43" fillId="7" borderId="330" xfId="0" applyFont="1" applyFill="1" applyBorder="1" applyAlignment="1">
      <alignment horizontal="center" vertical="center"/>
    </xf>
    <xf numFmtId="0" fontId="43" fillId="7" borderId="331" xfId="0" applyFont="1" applyFill="1" applyBorder="1" applyAlignment="1">
      <alignment horizontal="center" vertical="center"/>
    </xf>
    <xf numFmtId="0" fontId="43" fillId="7" borderId="332" xfId="0" applyFont="1" applyFill="1" applyBorder="1" applyAlignment="1">
      <alignment horizontal="center" vertical="center"/>
    </xf>
    <xf numFmtId="0" fontId="43" fillId="7" borderId="8" xfId="0" applyFont="1" applyFill="1" applyBorder="1" applyAlignment="1">
      <alignment horizontal="center" vertical="center"/>
    </xf>
    <xf numFmtId="0" fontId="43" fillId="7" borderId="9" xfId="0" applyFont="1" applyFill="1" applyBorder="1" applyAlignment="1">
      <alignment horizontal="center" vertical="center"/>
    </xf>
    <xf numFmtId="0" fontId="43" fillId="7" borderId="10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9" fillId="0" borderId="4" xfId="0" applyFont="1" applyFill="1" applyBorder="1" applyAlignment="1">
      <alignment horizontal="center" vertical="center"/>
    </xf>
    <xf numFmtId="0" fontId="43" fillId="2" borderId="14" xfId="0" applyFont="1" applyFill="1" applyBorder="1" applyAlignment="1">
      <alignment horizontal="center" vertical="center"/>
    </xf>
    <xf numFmtId="0" fontId="43" fillId="9" borderId="2" xfId="0" applyFont="1" applyFill="1" applyBorder="1" applyAlignment="1">
      <alignment horizontal="center" vertical="center"/>
    </xf>
    <xf numFmtId="0" fontId="43" fillId="9" borderId="3" xfId="0" applyFont="1" applyFill="1" applyBorder="1" applyAlignment="1">
      <alignment horizontal="center" vertical="center"/>
    </xf>
    <xf numFmtId="0" fontId="43" fillId="9" borderId="4" xfId="0" applyFont="1" applyFill="1" applyBorder="1" applyAlignment="1">
      <alignment horizontal="center" vertical="center"/>
    </xf>
    <xf numFmtId="0" fontId="43" fillId="7" borderId="2" xfId="0" applyFont="1" applyFill="1" applyBorder="1" applyAlignment="1">
      <alignment horizontal="center" vertical="center"/>
    </xf>
    <xf numFmtId="0" fontId="43" fillId="7" borderId="3" xfId="0" applyFont="1" applyFill="1" applyBorder="1" applyAlignment="1">
      <alignment horizontal="center" vertical="center"/>
    </xf>
    <xf numFmtId="0" fontId="43" fillId="7" borderId="4" xfId="0" applyFont="1" applyFill="1" applyBorder="1" applyAlignment="1">
      <alignment horizontal="center" vertical="center"/>
    </xf>
    <xf numFmtId="0" fontId="38" fillId="7" borderId="2" xfId="0" applyFont="1" applyFill="1" applyBorder="1" applyAlignment="1">
      <alignment horizontal="left" vertical="center" wrapText="1"/>
    </xf>
    <xf numFmtId="0" fontId="38" fillId="7" borderId="3" xfId="0" applyFont="1" applyFill="1" applyBorder="1" applyAlignment="1">
      <alignment horizontal="left" vertical="center" wrapText="1"/>
    </xf>
    <xf numFmtId="0" fontId="38" fillId="7" borderId="0" xfId="0" applyFont="1" applyFill="1" applyBorder="1" applyAlignment="1">
      <alignment horizontal="left" vertical="center" wrapText="1"/>
    </xf>
    <xf numFmtId="0" fontId="38" fillId="7" borderId="7" xfId="0" applyFont="1" applyFill="1" applyBorder="1" applyAlignment="1">
      <alignment horizontal="left" vertical="center" wrapText="1"/>
    </xf>
    <xf numFmtId="0" fontId="38" fillId="7" borderId="8" xfId="0" quotePrefix="1" applyFont="1" applyFill="1" applyBorder="1" applyAlignment="1">
      <alignment horizontal="left" vertical="center" wrapText="1"/>
    </xf>
    <xf numFmtId="0" fontId="38" fillId="7" borderId="9" xfId="0" applyFont="1" applyFill="1" applyBorder="1" applyAlignment="1">
      <alignment horizontal="left" vertical="center" wrapText="1"/>
    </xf>
    <xf numFmtId="0" fontId="38" fillId="7" borderId="10" xfId="0" applyFont="1" applyFill="1" applyBorder="1" applyAlignment="1">
      <alignment horizontal="left" vertical="center" wrapText="1"/>
    </xf>
    <xf numFmtId="169" fontId="39" fillId="13" borderId="11" xfId="0" applyNumberFormat="1" applyFont="1" applyFill="1" applyBorder="1" applyAlignment="1">
      <alignment horizontal="center" vertical="center"/>
    </xf>
    <xf numFmtId="169" fontId="39" fillId="13" borderId="12" xfId="0" applyNumberFormat="1" applyFont="1" applyFill="1" applyBorder="1" applyAlignment="1">
      <alignment horizontal="center" vertical="center"/>
    </xf>
    <xf numFmtId="169" fontId="39" fillId="13" borderId="29" xfId="0" applyNumberFormat="1" applyFont="1" applyFill="1" applyBorder="1" applyAlignment="1">
      <alignment horizontal="center" vertical="center"/>
    </xf>
    <xf numFmtId="0" fontId="39" fillId="0" borderId="11" xfId="0" applyFont="1" applyFill="1" applyBorder="1" applyAlignment="1">
      <alignment horizontal="left" vertical="center"/>
    </xf>
    <xf numFmtId="0" fontId="39" fillId="0" borderId="12" xfId="0" applyFont="1" applyFill="1" applyBorder="1" applyAlignment="1">
      <alignment horizontal="left" vertical="center"/>
    </xf>
    <xf numFmtId="0" fontId="39" fillId="0" borderId="29" xfId="0" applyFont="1" applyFill="1" applyBorder="1" applyAlignment="1">
      <alignment horizontal="left" vertical="center"/>
    </xf>
    <xf numFmtId="0" fontId="39" fillId="0" borderId="243" xfId="0" applyFont="1" applyFill="1" applyBorder="1" applyAlignment="1">
      <alignment horizontal="left" vertical="center"/>
    </xf>
    <xf numFmtId="0" fontId="39" fillId="0" borderId="244" xfId="0" applyFont="1" applyFill="1" applyBorder="1" applyAlignment="1">
      <alignment horizontal="left" vertical="center"/>
    </xf>
    <xf numFmtId="0" fontId="39" fillId="0" borderId="245" xfId="0" applyFont="1" applyFill="1" applyBorder="1" applyAlignment="1">
      <alignment horizontal="left" vertical="center"/>
    </xf>
    <xf numFmtId="0" fontId="0" fillId="5" borderId="1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1" fillId="0" borderId="3" xfId="0" applyFont="1" applyBorder="1" applyAlignment="1">
      <alignment horizontal="left" vertical="center"/>
    </xf>
    <xf numFmtId="0" fontId="41" fillId="0" borderId="8" xfId="0" applyFont="1" applyBorder="1" applyAlignment="1">
      <alignment horizontal="left" vertical="center"/>
    </xf>
    <xf numFmtId="0" fontId="41" fillId="0" borderId="9" xfId="0" applyFont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0" fontId="39" fillId="0" borderId="3" xfId="0" applyNumberFormat="1" applyFont="1" applyBorder="1" applyAlignment="1">
      <alignment horizontal="center" vertical="center"/>
    </xf>
    <xf numFmtId="170" fontId="39" fillId="0" borderId="4" xfId="0" applyNumberFormat="1" applyFont="1" applyBorder="1" applyAlignment="1">
      <alignment horizontal="center" vertical="center"/>
    </xf>
    <xf numFmtId="170" fontId="39" fillId="0" borderId="9" xfId="0" applyNumberFormat="1" applyFont="1" applyBorder="1" applyAlignment="1">
      <alignment horizontal="center" vertical="center"/>
    </xf>
    <xf numFmtId="170" fontId="39" fillId="0" borderId="10" xfId="0" applyNumberFormat="1" applyFont="1" applyBorder="1" applyAlignment="1">
      <alignment horizontal="center" vertical="center"/>
    </xf>
    <xf numFmtId="0" fontId="41" fillId="0" borderId="6" xfId="0" applyFont="1" applyBorder="1" applyAlignment="1">
      <alignment horizontal="left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16" fontId="39" fillId="0" borderId="0" xfId="0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9" fillId="0" borderId="9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/>
    </xf>
    <xf numFmtId="0" fontId="40" fillId="7" borderId="11" xfId="0" applyFont="1" applyFill="1" applyBorder="1" applyAlignment="1">
      <alignment horizontal="center" vertical="center"/>
    </xf>
    <xf numFmtId="0" fontId="40" fillId="7" borderId="13" xfId="0" applyFont="1" applyFill="1" applyBorder="1" applyAlignment="1">
      <alignment horizontal="center" vertical="center"/>
    </xf>
    <xf numFmtId="0" fontId="40" fillId="2" borderId="11" xfId="0" applyFont="1" applyFill="1" applyBorder="1" applyAlignment="1">
      <alignment horizontal="center" vertical="center"/>
    </xf>
    <xf numFmtId="0" fontId="40" fillId="2" borderId="13" xfId="0" applyFont="1" applyFill="1" applyBorder="1" applyAlignment="1">
      <alignment horizontal="center" vertical="center"/>
    </xf>
    <xf numFmtId="0" fontId="40" fillId="6" borderId="11" xfId="0" applyFont="1" applyFill="1" applyBorder="1" applyAlignment="1">
      <alignment horizontal="center" vertical="center"/>
    </xf>
    <xf numFmtId="0" fontId="40" fillId="6" borderId="13" xfId="0" applyFont="1" applyFill="1" applyBorder="1" applyAlignment="1">
      <alignment horizontal="center" vertical="center"/>
    </xf>
    <xf numFmtId="0" fontId="40" fillId="6" borderId="243" xfId="0" applyFont="1" applyFill="1" applyBorder="1" applyAlignment="1">
      <alignment horizontal="center" vertical="center"/>
    </xf>
    <xf numFmtId="0" fontId="40" fillId="6" borderId="29" xfId="0" applyFont="1" applyFill="1" applyBorder="1" applyAlignment="1">
      <alignment horizontal="center" vertical="center"/>
    </xf>
    <xf numFmtId="0" fontId="34" fillId="4" borderId="12" xfId="0" applyFont="1" applyFill="1" applyBorder="1" applyAlignment="1">
      <alignment horizontal="left"/>
    </xf>
    <xf numFmtId="0" fontId="34" fillId="4" borderId="29" xfId="0" applyFont="1" applyFill="1" applyBorder="1" applyAlignment="1">
      <alignment horizontal="left"/>
    </xf>
    <xf numFmtId="0" fontId="34" fillId="4" borderId="11" xfId="0" applyFont="1" applyFill="1" applyBorder="1" applyAlignment="1">
      <alignment horizontal="left"/>
    </xf>
    <xf numFmtId="0" fontId="47" fillId="4" borderId="12" xfId="0" applyFont="1" applyFill="1" applyBorder="1" applyAlignment="1">
      <alignment horizontal="left"/>
    </xf>
    <xf numFmtId="0" fontId="47" fillId="4" borderId="13" xfId="0" applyFont="1" applyFill="1" applyBorder="1" applyAlignment="1">
      <alignment horizontal="left"/>
    </xf>
    <xf numFmtId="0" fontId="34" fillId="4" borderId="243" xfId="0" applyFont="1" applyFill="1" applyBorder="1" applyAlignment="1">
      <alignment horizontal="left"/>
    </xf>
    <xf numFmtId="0" fontId="47" fillId="4" borderId="29" xfId="0" applyFont="1" applyFill="1" applyBorder="1" applyAlignment="1">
      <alignment horizontal="left"/>
    </xf>
    <xf numFmtId="0" fontId="0" fillId="0" borderId="24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44" xfId="0" applyBorder="1" applyAlignment="1">
      <alignment horizontal="center"/>
    </xf>
    <xf numFmtId="0" fontId="0" fillId="0" borderId="245" xfId="0" applyBorder="1" applyAlignment="1">
      <alignment horizontal="center"/>
    </xf>
    <xf numFmtId="0" fontId="34" fillId="4" borderId="13" xfId="0" applyFont="1" applyFill="1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30" fillId="4" borderId="3" xfId="0" applyFont="1" applyFill="1" applyBorder="1" applyAlignment="1">
      <alignment horizontal="center" vertical="center"/>
    </xf>
    <xf numFmtId="0" fontId="30" fillId="4" borderId="9" xfId="0" applyFont="1" applyFill="1" applyBorder="1" applyAlignment="1">
      <alignment horizontal="center" vertical="center"/>
    </xf>
    <xf numFmtId="0" fontId="39" fillId="5" borderId="11" xfId="0" applyFont="1" applyFill="1" applyBorder="1" applyAlignment="1">
      <alignment horizontal="center" vertical="center"/>
    </xf>
    <xf numFmtId="0" fontId="39" fillId="5" borderId="12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47" fillId="3" borderId="1" xfId="0" applyFont="1" applyFill="1" applyBorder="1" applyAlignment="1">
      <alignment horizontal="center" vertical="center"/>
    </xf>
    <xf numFmtId="0" fontId="47" fillId="3" borderId="243" xfId="0" applyFont="1" applyFill="1" applyBorder="1" applyAlignment="1">
      <alignment horizontal="center" vertical="center"/>
    </xf>
    <xf numFmtId="0" fontId="47" fillId="3" borderId="244" xfId="0" applyFont="1" applyFill="1" applyBorder="1" applyAlignment="1">
      <alignment horizontal="center" vertical="center"/>
    </xf>
    <xf numFmtId="0" fontId="47" fillId="3" borderId="245" xfId="0" applyFont="1" applyFill="1" applyBorder="1" applyAlignment="1">
      <alignment horizontal="center" vertical="center"/>
    </xf>
    <xf numFmtId="169" fontId="39" fillId="6" borderId="11" xfId="0" applyNumberFormat="1" applyFont="1" applyFill="1" applyBorder="1" applyAlignment="1">
      <alignment horizontal="center" vertical="center"/>
    </xf>
    <xf numFmtId="169" fontId="39" fillId="6" borderId="12" xfId="0" applyNumberFormat="1" applyFont="1" applyFill="1" applyBorder="1" applyAlignment="1">
      <alignment horizontal="center" vertical="center"/>
    </xf>
    <xf numFmtId="169" fontId="39" fillId="6" borderId="29" xfId="0" applyNumberFormat="1" applyFont="1" applyFill="1" applyBorder="1" applyAlignment="1">
      <alignment horizontal="center" vertical="center"/>
    </xf>
    <xf numFmtId="0" fontId="46" fillId="3" borderId="11" xfId="0" applyFont="1" applyFill="1" applyBorder="1" applyAlignment="1">
      <alignment horizontal="center" vertical="center"/>
    </xf>
    <xf numFmtId="0" fontId="46" fillId="3" borderId="12" xfId="0" applyFont="1" applyFill="1" applyBorder="1" applyAlignment="1">
      <alignment horizontal="center" vertical="center"/>
    </xf>
    <xf numFmtId="0" fontId="46" fillId="3" borderId="13" xfId="0" applyFont="1" applyFill="1" applyBorder="1" applyAlignment="1">
      <alignment horizontal="center" vertical="center"/>
    </xf>
    <xf numFmtId="169" fontId="39" fillId="6" borderId="335" xfId="0" applyNumberFormat="1" applyFont="1" applyFill="1" applyBorder="1" applyAlignment="1">
      <alignment horizontal="center" vertical="center"/>
    </xf>
    <xf numFmtId="0" fontId="46" fillId="3" borderId="243" xfId="0" applyFont="1" applyFill="1" applyBorder="1" applyAlignment="1">
      <alignment horizontal="center" vertical="center"/>
    </xf>
    <xf numFmtId="0" fontId="46" fillId="3" borderId="29" xfId="0" applyFont="1" applyFill="1" applyBorder="1" applyAlignment="1">
      <alignment horizontal="center" vertical="center"/>
    </xf>
    <xf numFmtId="16" fontId="39" fillId="0" borderId="3" xfId="0" applyNumberFormat="1" applyFont="1" applyBorder="1" applyAlignment="1">
      <alignment horizontal="center" vertical="center"/>
    </xf>
    <xf numFmtId="16" fontId="39" fillId="0" borderId="4" xfId="0" applyNumberFormat="1" applyFont="1" applyBorder="1" applyAlignment="1">
      <alignment horizontal="center" vertical="center"/>
    </xf>
    <xf numFmtId="16" fontId="39" fillId="0" borderId="9" xfId="0" applyNumberFormat="1" applyFont="1" applyBorder="1" applyAlignment="1">
      <alignment horizontal="center" vertical="center"/>
    </xf>
    <xf numFmtId="16" fontId="39" fillId="0" borderId="10" xfId="0" applyNumberFormat="1" applyFont="1" applyBorder="1" applyAlignment="1">
      <alignment horizontal="center" vertical="center"/>
    </xf>
    <xf numFmtId="0" fontId="40" fillId="7" borderId="243" xfId="0" applyFont="1" applyFill="1" applyBorder="1" applyAlignment="1">
      <alignment horizontal="center" vertical="center"/>
    </xf>
    <xf numFmtId="0" fontId="40" fillId="7" borderId="29" xfId="0" applyFont="1" applyFill="1" applyBorder="1" applyAlignment="1">
      <alignment horizontal="center" vertical="center"/>
    </xf>
    <xf numFmtId="0" fontId="40" fillId="2" borderId="243" xfId="0" applyFont="1" applyFill="1" applyBorder="1" applyAlignment="1">
      <alignment horizontal="center" vertical="center"/>
    </xf>
    <xf numFmtId="0" fontId="40" fillId="2" borderId="29" xfId="0" applyFont="1" applyFill="1" applyBorder="1" applyAlignment="1">
      <alignment horizontal="center" vertical="center"/>
    </xf>
    <xf numFmtId="0" fontId="49" fillId="0" borderId="9" xfId="0" applyFont="1" applyBorder="1" applyAlignment="1">
      <alignment horizontal="center"/>
    </xf>
    <xf numFmtId="0" fontId="32" fillId="0" borderId="12" xfId="0" applyFont="1" applyBorder="1" applyAlignment="1">
      <alignment horizontal="center" vertical="top"/>
    </xf>
    <xf numFmtId="170" fontId="39" fillId="0" borderId="0" xfId="0" applyNumberFormat="1" applyFont="1" applyBorder="1" applyAlignment="1">
      <alignment horizontal="right" vertical="center"/>
    </xf>
    <xf numFmtId="0" fontId="39" fillId="0" borderId="11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13" xfId="0" applyFont="1" applyBorder="1" applyAlignment="1">
      <alignment horizontal="center" vertical="center"/>
    </xf>
    <xf numFmtId="0" fontId="41" fillId="0" borderId="11" xfId="0" applyFont="1" applyBorder="1" applyAlignment="1">
      <alignment horizontal="left" vertical="center"/>
    </xf>
    <xf numFmtId="0" fontId="41" fillId="0" borderId="12" xfId="0" applyFont="1" applyBorder="1" applyAlignment="1">
      <alignment horizontal="left" vertical="center"/>
    </xf>
    <xf numFmtId="0" fontId="39" fillId="0" borderId="243" xfId="0" applyFont="1" applyBorder="1" applyAlignment="1">
      <alignment horizontal="center" vertical="center"/>
    </xf>
    <xf numFmtId="0" fontId="39" fillId="0" borderId="29" xfId="0" applyFont="1" applyBorder="1" applyAlignment="1">
      <alignment horizontal="center" vertical="center"/>
    </xf>
    <xf numFmtId="0" fontId="41" fillId="0" borderId="243" xfId="0" applyFont="1" applyBorder="1" applyAlignment="1">
      <alignment horizontal="left" vertical="center"/>
    </xf>
    <xf numFmtId="0" fontId="50" fillId="0" borderId="242" xfId="0" applyFont="1" applyFill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center" vertical="center" wrapText="1"/>
    </xf>
    <xf numFmtId="0" fontId="50" fillId="0" borderId="3" xfId="0" applyFont="1" applyFill="1" applyBorder="1" applyAlignment="1">
      <alignment horizontal="center" vertical="center" wrapText="1"/>
    </xf>
    <xf numFmtId="0" fontId="50" fillId="0" borderId="4" xfId="0" applyFont="1" applyFill="1" applyBorder="1" applyAlignment="1">
      <alignment horizontal="center" vertical="center" wrapText="1"/>
    </xf>
    <xf numFmtId="0" fontId="50" fillId="0" borderId="8" xfId="0" applyFont="1" applyFill="1" applyBorder="1" applyAlignment="1">
      <alignment horizontal="center" vertical="center" wrapText="1"/>
    </xf>
    <xf numFmtId="0" fontId="50" fillId="0" borderId="9" xfId="0" applyFont="1" applyFill="1" applyBorder="1" applyAlignment="1">
      <alignment horizontal="center" vertical="center" wrapText="1"/>
    </xf>
    <xf numFmtId="0" fontId="50" fillId="0" borderId="10" xfId="0" applyFont="1" applyFill="1" applyBorder="1" applyAlignment="1">
      <alignment horizontal="center" vertical="center" wrapText="1"/>
    </xf>
    <xf numFmtId="0" fontId="43" fillId="9" borderId="14" xfId="0" applyFont="1" applyFill="1" applyBorder="1" applyAlignment="1">
      <alignment horizontal="center" vertical="center"/>
    </xf>
    <xf numFmtId="0" fontId="43" fillId="9" borderId="5" xfId="0" applyFont="1" applyFill="1" applyBorder="1" applyAlignment="1">
      <alignment horizontal="center" vertical="center"/>
    </xf>
    <xf numFmtId="0" fontId="43" fillId="7" borderId="6" xfId="0" applyFont="1" applyFill="1" applyBorder="1" applyAlignment="1">
      <alignment horizontal="center" vertical="center"/>
    </xf>
    <xf numFmtId="0" fontId="43" fillId="9" borderId="15" xfId="0" applyFont="1" applyFill="1" applyBorder="1" applyAlignment="1">
      <alignment horizontal="center" vertical="center"/>
    </xf>
    <xf numFmtId="0" fontId="43" fillId="7" borderId="14" xfId="0" applyFont="1" applyFill="1" applyBorder="1" applyAlignment="1">
      <alignment horizontal="center" vertical="center"/>
    </xf>
    <xf numFmtId="0" fontId="43" fillId="7" borderId="15" xfId="0" applyFont="1" applyFill="1" applyBorder="1" applyAlignment="1">
      <alignment horizontal="center" vertical="center"/>
    </xf>
    <xf numFmtId="0" fontId="39" fillId="0" borderId="6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7" xfId="0" applyFont="1" applyFill="1" applyBorder="1" applyAlignment="1">
      <alignment horizontal="center" vertical="center"/>
    </xf>
    <xf numFmtId="0" fontId="43" fillId="2" borderId="5" xfId="0" applyFont="1" applyFill="1" applyBorder="1" applyAlignment="1">
      <alignment horizontal="center" vertical="center"/>
    </xf>
    <xf numFmtId="0" fontId="40" fillId="8" borderId="8" xfId="0" applyFont="1" applyFill="1" applyBorder="1" applyAlignment="1">
      <alignment horizontal="left" vertical="center"/>
    </xf>
    <xf numFmtId="0" fontId="40" fillId="8" borderId="9" xfId="0" applyFont="1" applyFill="1" applyBorder="1" applyAlignment="1">
      <alignment horizontal="left" vertical="center"/>
    </xf>
    <xf numFmtId="0" fontId="40" fillId="8" borderId="10" xfId="0" applyFont="1" applyFill="1" applyBorder="1" applyAlignment="1">
      <alignment horizontal="left" vertical="center"/>
    </xf>
    <xf numFmtId="0" fontId="32" fillId="0" borderId="9" xfId="0" applyFont="1" applyBorder="1" applyAlignment="1">
      <alignment horizontal="center" vertical="top"/>
    </xf>
    <xf numFmtId="0" fontId="46" fillId="3" borderId="244" xfId="0" applyFont="1" applyFill="1" applyBorder="1" applyAlignment="1">
      <alignment horizontal="center" vertical="center"/>
    </xf>
    <xf numFmtId="0" fontId="46" fillId="3" borderId="245" xfId="0" applyFont="1" applyFill="1" applyBorder="1" applyAlignment="1">
      <alignment horizontal="center" vertical="center"/>
    </xf>
    <xf numFmtId="0" fontId="39" fillId="0" borderId="243" xfId="0" applyFont="1" applyFill="1" applyBorder="1" applyAlignment="1">
      <alignment horizontal="left" vertical="center" wrapText="1"/>
    </xf>
    <xf numFmtId="0" fontId="39" fillId="0" borderId="244" xfId="0" applyFont="1" applyFill="1" applyBorder="1" applyAlignment="1">
      <alignment horizontal="left" vertical="center" wrapText="1"/>
    </xf>
    <xf numFmtId="0" fontId="39" fillId="0" borderId="245" xfId="0" applyFont="1" applyFill="1" applyBorder="1" applyAlignment="1">
      <alignment horizontal="left" vertical="center" wrapText="1"/>
    </xf>
    <xf numFmtId="0" fontId="39" fillId="42" borderId="11" xfId="0" applyFont="1" applyFill="1" applyBorder="1" applyAlignment="1">
      <alignment horizontal="center" vertical="center"/>
    </xf>
    <xf numFmtId="0" fontId="39" fillId="42" borderId="12" xfId="0" applyFont="1" applyFill="1" applyBorder="1" applyAlignment="1">
      <alignment horizontal="center" vertical="center"/>
    </xf>
    <xf numFmtId="0" fontId="39" fillId="42" borderId="13" xfId="0" applyFont="1" applyFill="1" applyBorder="1" applyAlignment="1">
      <alignment horizontal="center" vertical="center"/>
    </xf>
    <xf numFmtId="0" fontId="40" fillId="8" borderId="2" xfId="0" applyFont="1" applyFill="1" applyBorder="1" applyAlignment="1">
      <alignment horizontal="left" vertical="center"/>
    </xf>
    <xf numFmtId="0" fontId="40" fillId="8" borderId="3" xfId="0" applyFont="1" applyFill="1" applyBorder="1" applyAlignment="1">
      <alignment horizontal="left" vertical="center"/>
    </xf>
    <xf numFmtId="170" fontId="40" fillId="8" borderId="3" xfId="0" applyNumberFormat="1" applyFont="1" applyFill="1" applyBorder="1" applyAlignment="1">
      <alignment horizontal="left"/>
    </xf>
    <xf numFmtId="170" fontId="40" fillId="8" borderId="4" xfId="0" applyNumberFormat="1" applyFont="1" applyFill="1" applyBorder="1" applyAlignment="1">
      <alignment horizontal="left"/>
    </xf>
    <xf numFmtId="0" fontId="40" fillId="8" borderId="6" xfId="0" applyFont="1" applyFill="1" applyBorder="1" applyAlignment="1">
      <alignment horizontal="left" vertical="center"/>
    </xf>
    <xf numFmtId="0" fontId="40" fillId="8" borderId="0" xfId="0" applyFont="1" applyFill="1" applyBorder="1" applyAlignment="1">
      <alignment horizontal="left" vertical="center"/>
    </xf>
    <xf numFmtId="0" fontId="40" fillId="8" borderId="0" xfId="0" applyFont="1" applyFill="1" applyBorder="1" applyAlignment="1">
      <alignment horizontal="left"/>
    </xf>
    <xf numFmtId="0" fontId="40" fillId="8" borderId="7" xfId="0" applyFont="1" applyFill="1" applyBorder="1" applyAlignment="1">
      <alignment horizontal="left"/>
    </xf>
    <xf numFmtId="169" fontId="39" fillId="0" borderId="11" xfId="0" applyNumberFormat="1" applyFont="1" applyFill="1" applyBorder="1" applyAlignment="1">
      <alignment horizontal="center" vertical="center"/>
    </xf>
    <xf numFmtId="169" fontId="39" fillId="0" borderId="12" xfId="0" applyNumberFormat="1" applyFont="1" applyFill="1" applyBorder="1" applyAlignment="1">
      <alignment horizontal="center" vertical="center"/>
    </xf>
    <xf numFmtId="169" fontId="39" fillId="0" borderId="29" xfId="0" applyNumberFormat="1" applyFont="1" applyFill="1" applyBorder="1" applyAlignment="1">
      <alignment horizontal="center" vertical="center"/>
    </xf>
    <xf numFmtId="0" fontId="34" fillId="4" borderId="244" xfId="0" applyFont="1" applyFill="1" applyBorder="1" applyAlignment="1">
      <alignment horizontal="left"/>
    </xf>
    <xf numFmtId="0" fontId="34" fillId="4" borderId="245" xfId="0" applyFont="1" applyFill="1" applyBorder="1" applyAlignment="1">
      <alignment horizontal="left"/>
    </xf>
    <xf numFmtId="169" fontId="121" fillId="6" borderId="243" xfId="0" applyNumberFormat="1" applyFont="1" applyFill="1" applyBorder="1" applyAlignment="1">
      <alignment horizontal="center" vertical="center"/>
    </xf>
    <xf numFmtId="169" fontId="121" fillId="6" borderId="244" xfId="0" applyNumberFormat="1" applyFont="1" applyFill="1" applyBorder="1" applyAlignment="1">
      <alignment horizontal="center" vertical="center"/>
    </xf>
    <xf numFmtId="169" fontId="121" fillId="6" borderId="245" xfId="0" applyNumberFormat="1" applyFont="1" applyFill="1" applyBorder="1" applyAlignment="1">
      <alignment horizontal="center" vertical="center"/>
    </xf>
    <xf numFmtId="0" fontId="40" fillId="6" borderId="245" xfId="0" applyFont="1" applyFill="1" applyBorder="1" applyAlignment="1">
      <alignment horizontal="center" vertical="center"/>
    </xf>
    <xf numFmtId="0" fontId="40" fillId="7" borderId="245" xfId="0" applyFont="1" applyFill="1" applyBorder="1" applyAlignment="1">
      <alignment horizontal="center" vertical="center"/>
    </xf>
    <xf numFmtId="0" fontId="40" fillId="2" borderId="245" xfId="0" applyFont="1" applyFill="1" applyBorder="1" applyAlignment="1">
      <alignment horizontal="center" vertical="center"/>
    </xf>
    <xf numFmtId="0" fontId="32" fillId="0" borderId="244" xfId="0" applyFont="1" applyBorder="1" applyAlignment="1">
      <alignment horizontal="center" vertical="top"/>
    </xf>
    <xf numFmtId="0" fontId="47" fillId="13" borderId="0" xfId="0" applyFont="1" applyFill="1" applyBorder="1" applyAlignment="1">
      <alignment horizontal="left"/>
    </xf>
    <xf numFmtId="0" fontId="39" fillId="0" borderId="244" xfId="0" applyFont="1" applyBorder="1" applyAlignment="1">
      <alignment horizontal="center" vertical="center"/>
    </xf>
    <xf numFmtId="0" fontId="39" fillId="0" borderId="245" xfId="0" applyFont="1" applyBorder="1" applyAlignment="1">
      <alignment horizontal="center" vertical="center"/>
    </xf>
    <xf numFmtId="0" fontId="41" fillId="0" borderId="244" xfId="0" applyFont="1" applyBorder="1" applyAlignment="1">
      <alignment horizontal="left" vertical="center"/>
    </xf>
    <xf numFmtId="169" fontId="39" fillId="6" borderId="243" xfId="0" applyNumberFormat="1" applyFont="1" applyFill="1" applyBorder="1" applyAlignment="1">
      <alignment horizontal="center" vertical="center"/>
    </xf>
    <xf numFmtId="169" fontId="39" fillId="6" borderId="244" xfId="0" applyNumberFormat="1" applyFont="1" applyFill="1" applyBorder="1" applyAlignment="1">
      <alignment horizontal="center" vertical="center"/>
    </xf>
    <xf numFmtId="169" fontId="39" fillId="6" borderId="245" xfId="0" applyNumberFormat="1" applyFont="1" applyFill="1" applyBorder="1" applyAlignment="1">
      <alignment horizontal="center" vertical="center"/>
    </xf>
    <xf numFmtId="169" fontId="121" fillId="13" borderId="11" xfId="0" applyNumberFormat="1" applyFont="1" applyFill="1" applyBorder="1" applyAlignment="1">
      <alignment horizontal="center" vertical="center"/>
    </xf>
    <xf numFmtId="169" fontId="121" fillId="13" borderId="12" xfId="0" applyNumberFormat="1" applyFont="1" applyFill="1" applyBorder="1" applyAlignment="1">
      <alignment horizontal="center" vertical="center"/>
    </xf>
    <xf numFmtId="169" fontId="121" fillId="13" borderId="29" xfId="0" applyNumberFormat="1" applyFont="1" applyFill="1" applyBorder="1" applyAlignment="1">
      <alignment horizontal="center" vertical="center"/>
    </xf>
    <xf numFmtId="0" fontId="125" fillId="4" borderId="12" xfId="0" applyFont="1" applyFill="1" applyBorder="1" applyAlignment="1">
      <alignment horizontal="left"/>
    </xf>
    <xf numFmtId="0" fontId="125" fillId="4" borderId="29" xfId="0" applyFont="1" applyFill="1" applyBorder="1" applyAlignment="1">
      <alignment horizontal="left"/>
    </xf>
    <xf numFmtId="169" fontId="121" fillId="0" borderId="11" xfId="0" applyNumberFormat="1" applyFont="1" applyFill="1" applyBorder="1" applyAlignment="1">
      <alignment horizontal="center" vertical="center"/>
    </xf>
    <xf numFmtId="169" fontId="121" fillId="0" borderId="12" xfId="0" applyNumberFormat="1" applyFont="1" applyFill="1" applyBorder="1" applyAlignment="1">
      <alignment horizontal="center" vertical="center"/>
    </xf>
    <xf numFmtId="169" fontId="121" fillId="0" borderId="29" xfId="0" applyNumberFormat="1" applyFont="1" applyFill="1" applyBorder="1" applyAlignment="1">
      <alignment horizontal="center" vertical="center"/>
    </xf>
    <xf numFmtId="0" fontId="59" fillId="0" borderId="0" xfId="0" applyFont="1" applyBorder="1" applyAlignment="1">
      <alignment horizontal="center"/>
    </xf>
    <xf numFmtId="0" fontId="38" fillId="0" borderId="0" xfId="0" applyFont="1" applyBorder="1" applyAlignment="1">
      <alignment horizontal="left" vertical="center"/>
    </xf>
    <xf numFmtId="0" fontId="36" fillId="0" borderId="0" xfId="0" applyFont="1" applyBorder="1" applyAlignment="1">
      <alignment horizontal="left" vertical="center"/>
    </xf>
    <xf numFmtId="0" fontId="51" fillId="0" borderId="0" xfId="0" applyFont="1" applyFill="1" applyBorder="1" applyAlignment="1">
      <alignment horizontal="center" vertical="top"/>
    </xf>
    <xf numFmtId="0" fontId="54" fillId="0" borderId="0" xfId="0" applyFont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54" fillId="0" borderId="0" xfId="0" applyFont="1" applyBorder="1" applyAlignment="1">
      <alignment horizontal="left" vertical="center" wrapText="1"/>
    </xf>
    <xf numFmtId="0" fontId="54" fillId="0" borderId="0" xfId="0" applyFont="1" applyBorder="1" applyAlignment="1">
      <alignment horizontal="left" vertical="center"/>
    </xf>
    <xf numFmtId="171" fontId="36" fillId="0" borderId="0" xfId="0" applyNumberFormat="1" applyFont="1" applyBorder="1" applyAlignment="1">
      <alignment horizontal="left" vertical="center"/>
    </xf>
    <xf numFmtId="0" fontId="54" fillId="0" borderId="0" xfId="0" applyFont="1" applyBorder="1" applyAlignment="1">
      <alignment horizontal="left"/>
    </xf>
    <xf numFmtId="0" fontId="51" fillId="0" borderId="0" xfId="0" applyFont="1" applyFill="1" applyBorder="1" applyAlignment="1">
      <alignment horizontal="left" vertical="top" wrapText="1"/>
    </xf>
    <xf numFmtId="0" fontId="28" fillId="0" borderId="0" xfId="0" applyFont="1" applyBorder="1" applyAlignment="1">
      <alignment horizontal="left" vertical="center"/>
    </xf>
    <xf numFmtId="0" fontId="52" fillId="7" borderId="0" xfId="0" applyFont="1" applyFill="1" applyBorder="1" applyAlignment="1">
      <alignment horizontal="center"/>
    </xf>
    <xf numFmtId="0" fontId="43" fillId="2" borderId="0" xfId="0" applyFont="1" applyFill="1" applyBorder="1" applyAlignment="1">
      <alignment horizontal="center" wrapText="1"/>
    </xf>
    <xf numFmtId="0" fontId="51" fillId="0" borderId="0" xfId="0" applyFont="1" applyBorder="1" applyAlignment="1">
      <alignment horizontal="center" vertical="top"/>
    </xf>
    <xf numFmtId="0" fontId="51" fillId="0" borderId="0" xfId="0" applyFont="1" applyBorder="1" applyAlignment="1">
      <alignment horizontal="left" vertical="top" wrapText="1"/>
    </xf>
    <xf numFmtId="0" fontId="38" fillId="0" borderId="0" xfId="0" applyFont="1" applyBorder="1" applyAlignment="1">
      <alignment horizontal="center"/>
    </xf>
    <xf numFmtId="0" fontId="51" fillId="0" borderId="0" xfId="0" applyFont="1" applyAlignment="1">
      <alignment horizontal="center" vertical="top"/>
    </xf>
    <xf numFmtId="0" fontId="38" fillId="0" borderId="0" xfId="0" applyFont="1" applyAlignment="1">
      <alignment horizontal="left" vertical="center"/>
    </xf>
    <xf numFmtId="0" fontId="51" fillId="0" borderId="0" xfId="0" applyFont="1" applyAlignment="1">
      <alignment horizontal="left" vertical="top" wrapText="1"/>
    </xf>
    <xf numFmtId="0" fontId="55" fillId="0" borderId="18" xfId="0" applyFont="1" applyBorder="1" applyAlignment="1">
      <alignment horizontal="left" vertical="center"/>
    </xf>
    <xf numFmtId="0" fontId="55" fillId="0" borderId="0" xfId="0" applyFont="1" applyAlignment="1">
      <alignment horizontal="left" vertical="center"/>
    </xf>
    <xf numFmtId="0" fontId="55" fillId="0" borderId="0" xfId="0" applyFont="1" applyBorder="1" applyAlignment="1">
      <alignment horizontal="left" vertical="center" wrapText="1"/>
    </xf>
    <xf numFmtId="0" fontId="109" fillId="14" borderId="20" xfId="0" applyFont="1" applyFill="1" applyBorder="1" applyAlignment="1">
      <alignment horizontal="center" vertical="center"/>
    </xf>
    <xf numFmtId="0" fontId="109" fillId="14" borderId="21" xfId="0" applyFont="1" applyFill="1" applyBorder="1" applyAlignment="1">
      <alignment horizontal="center" vertical="center"/>
    </xf>
  </cellXfs>
  <cellStyles count="59631">
    <cellStyle name="‡" xfId="15"/>
    <cellStyle name="‡_02 MASTER KPI MARET 2008" xfId="16"/>
    <cellStyle name="‡_09 KARY-KPC-09-07" xfId="17"/>
    <cellStyle name="‡_09 KARY-KPC-09-07_02 MASTER KPI MARET 2008" xfId="18"/>
    <cellStyle name="‡_10 KARY-KPC-10-07" xfId="19"/>
    <cellStyle name="‡_10 KARY-KPC-10-07_02 MASTER KPI MARET 2008" xfId="20"/>
    <cellStyle name="‡_11 DATA RAWA GELAM NOVEMBER 07" xfId="21"/>
    <cellStyle name="‡_11 DATA RAWA GELAM NOVEMBER 07_02 MASTER KPI MARET 2008" xfId="22"/>
    <cellStyle name="‡_BOOK1" xfId="23"/>
    <cellStyle name="‡_BOOK1_02 MASTER KPI MARET 2008" xfId="24"/>
    <cellStyle name="‡_BOOK1_11 DATA RAWA GELAM NOVEMBER 07" xfId="25"/>
    <cellStyle name="‡_BOOK1_Book3" xfId="26"/>
    <cellStyle name="‡_Book3" xfId="27"/>
    <cellStyle name="‡_Book3_02 MASTER KPI MARET 2008" xfId="28"/>
    <cellStyle name="‡_MONTHLY REPORT LS" xfId="29"/>
    <cellStyle name="‡_STA-DRP" xfId="30"/>
    <cellStyle name="‡_STA-DRP_02 MASTER KPI MARET 2008" xfId="31"/>
    <cellStyle name="‡_STA-DRP_09 KARY-KPC-09-07" xfId="32"/>
    <cellStyle name="‡_STA-DRP_09 KARY-KPC-09-07_02 MASTER KPI MARET 2008" xfId="33"/>
    <cellStyle name="‡_STA-DRP_10 KARY-KPC-10-07" xfId="34"/>
    <cellStyle name="‡_STA-DRP_10 KARY-KPC-10-07_02 MASTER KPI MARET 2008" xfId="35"/>
    <cellStyle name="‡_STA-DRP_11 DATA RAWA GELAM NOVEMBER 07" xfId="36"/>
    <cellStyle name="‡_STA-DRP_11 DATA RAWA GELAM NOVEMBER 07_02 MASTER KPI MARET 2008" xfId="37"/>
    <cellStyle name="‡_STA-DRP_BOOK1" xfId="38"/>
    <cellStyle name="‡_STA-DRP_BOOK1_02 MASTER KPI MARET 2008" xfId="39"/>
    <cellStyle name="‡_STA-DRP_BOOK1_11 DATA RAWA GELAM NOVEMBER 07" xfId="40"/>
    <cellStyle name="‡_STA-DRP_BOOK1_Book3" xfId="41"/>
    <cellStyle name="‡_STA-DRP_Book3" xfId="42"/>
    <cellStyle name="‡_STA-DRP_Book3_02 MASTER KPI MARET 2008" xfId="43"/>
    <cellStyle name="‡_STA-DRP_MONTHLY REPORT LS" xfId="44"/>
    <cellStyle name="¹éºÐÀ²_±âÅ¸" xfId="45"/>
    <cellStyle name="20% - Accent1 2" xfId="245"/>
    <cellStyle name="20% - Accent1 2 10" xfId="246"/>
    <cellStyle name="20% - Accent1 2 11" xfId="247"/>
    <cellStyle name="20% - Accent1 2 12" xfId="248"/>
    <cellStyle name="20% - Accent1 2 13" xfId="249"/>
    <cellStyle name="20% - Accent1 2 14" xfId="250"/>
    <cellStyle name="20% - Accent1 2 15" xfId="251"/>
    <cellStyle name="20% - Accent1 2 16" xfId="252"/>
    <cellStyle name="20% - Accent1 2 17" xfId="253"/>
    <cellStyle name="20% - Accent1 2 18" xfId="254"/>
    <cellStyle name="20% - Accent1 2 19" xfId="255"/>
    <cellStyle name="20% - Accent1 2 2" xfId="256"/>
    <cellStyle name="20% - Accent1 2 20" xfId="257"/>
    <cellStyle name="20% - Accent1 2 21" xfId="258"/>
    <cellStyle name="20% - Accent1 2 22" xfId="259"/>
    <cellStyle name="20% - Accent1 2 23" xfId="260"/>
    <cellStyle name="20% - Accent1 2 24" xfId="261"/>
    <cellStyle name="20% - Accent1 2 25" xfId="262"/>
    <cellStyle name="20% - Accent1 2 26" xfId="263"/>
    <cellStyle name="20% - Accent1 2 27" xfId="264"/>
    <cellStyle name="20% - Accent1 2 28" xfId="265"/>
    <cellStyle name="20% - Accent1 2 29" xfId="266"/>
    <cellStyle name="20% - Accent1 2 3" xfId="267"/>
    <cellStyle name="20% - Accent1 2 30" xfId="268"/>
    <cellStyle name="20% - Accent1 2 31" xfId="269"/>
    <cellStyle name="20% - Accent1 2 32" xfId="270"/>
    <cellStyle name="20% - Accent1 2 33" xfId="271"/>
    <cellStyle name="20% - Accent1 2 34" xfId="272"/>
    <cellStyle name="20% - Accent1 2 35" xfId="273"/>
    <cellStyle name="20% - Accent1 2 36" xfId="274"/>
    <cellStyle name="20% - Accent1 2 4" xfId="275"/>
    <cellStyle name="20% - Accent1 2 5" xfId="276"/>
    <cellStyle name="20% - Accent1 2 6" xfId="277"/>
    <cellStyle name="20% - Accent1 2 7" xfId="278"/>
    <cellStyle name="20% - Accent1 2 8" xfId="279"/>
    <cellStyle name="20% - Accent1 2 9" xfId="280"/>
    <cellStyle name="20% - Accent1 3 2" xfId="281"/>
    <cellStyle name="20% - Accent2 2" xfId="282"/>
    <cellStyle name="20% - Accent2 2 10" xfId="283"/>
    <cellStyle name="20% - Accent2 2 11" xfId="284"/>
    <cellStyle name="20% - Accent2 2 12" xfId="285"/>
    <cellStyle name="20% - Accent2 2 13" xfId="286"/>
    <cellStyle name="20% - Accent2 2 14" xfId="287"/>
    <cellStyle name="20% - Accent2 2 15" xfId="288"/>
    <cellStyle name="20% - Accent2 2 16" xfId="289"/>
    <cellStyle name="20% - Accent2 2 17" xfId="290"/>
    <cellStyle name="20% - Accent2 2 18" xfId="291"/>
    <cellStyle name="20% - Accent2 2 19" xfId="292"/>
    <cellStyle name="20% - Accent2 2 2" xfId="293"/>
    <cellStyle name="20% - Accent2 2 20" xfId="294"/>
    <cellStyle name="20% - Accent2 2 21" xfId="295"/>
    <cellStyle name="20% - Accent2 2 22" xfId="296"/>
    <cellStyle name="20% - Accent2 2 23" xfId="297"/>
    <cellStyle name="20% - Accent2 2 24" xfId="298"/>
    <cellStyle name="20% - Accent2 2 25" xfId="299"/>
    <cellStyle name="20% - Accent2 2 26" xfId="300"/>
    <cellStyle name="20% - Accent2 2 27" xfId="301"/>
    <cellStyle name="20% - Accent2 2 28" xfId="302"/>
    <cellStyle name="20% - Accent2 2 29" xfId="303"/>
    <cellStyle name="20% - Accent2 2 3" xfId="304"/>
    <cellStyle name="20% - Accent2 2 30" xfId="305"/>
    <cellStyle name="20% - Accent2 2 31" xfId="306"/>
    <cellStyle name="20% - Accent2 2 32" xfId="307"/>
    <cellStyle name="20% - Accent2 2 33" xfId="308"/>
    <cellStyle name="20% - Accent2 2 34" xfId="309"/>
    <cellStyle name="20% - Accent2 2 35" xfId="310"/>
    <cellStyle name="20% - Accent2 2 36" xfId="311"/>
    <cellStyle name="20% - Accent2 2 4" xfId="312"/>
    <cellStyle name="20% - Accent2 2 5" xfId="313"/>
    <cellStyle name="20% - Accent2 2 6" xfId="314"/>
    <cellStyle name="20% - Accent2 2 7" xfId="315"/>
    <cellStyle name="20% - Accent2 2 8" xfId="316"/>
    <cellStyle name="20% - Accent2 2 9" xfId="317"/>
    <cellStyle name="20% - Accent2 3 2" xfId="318"/>
    <cellStyle name="20% - Accent3 2" xfId="319"/>
    <cellStyle name="20% - Accent3 2 10" xfId="320"/>
    <cellStyle name="20% - Accent3 2 11" xfId="321"/>
    <cellStyle name="20% - Accent3 2 12" xfId="322"/>
    <cellStyle name="20% - Accent3 2 13" xfId="323"/>
    <cellStyle name="20% - Accent3 2 14" xfId="324"/>
    <cellStyle name="20% - Accent3 2 15" xfId="325"/>
    <cellStyle name="20% - Accent3 2 16" xfId="326"/>
    <cellStyle name="20% - Accent3 2 17" xfId="327"/>
    <cellStyle name="20% - Accent3 2 18" xfId="328"/>
    <cellStyle name="20% - Accent3 2 19" xfId="329"/>
    <cellStyle name="20% - Accent3 2 2" xfId="330"/>
    <cellStyle name="20% - Accent3 2 20" xfId="331"/>
    <cellStyle name="20% - Accent3 2 21" xfId="332"/>
    <cellStyle name="20% - Accent3 2 22" xfId="333"/>
    <cellStyle name="20% - Accent3 2 23" xfId="334"/>
    <cellStyle name="20% - Accent3 2 24" xfId="335"/>
    <cellStyle name="20% - Accent3 2 25" xfId="336"/>
    <cellStyle name="20% - Accent3 2 26" xfId="337"/>
    <cellStyle name="20% - Accent3 2 27" xfId="338"/>
    <cellStyle name="20% - Accent3 2 28" xfId="339"/>
    <cellStyle name="20% - Accent3 2 29" xfId="340"/>
    <cellStyle name="20% - Accent3 2 3" xfId="341"/>
    <cellStyle name="20% - Accent3 2 30" xfId="342"/>
    <cellStyle name="20% - Accent3 2 31" xfId="343"/>
    <cellStyle name="20% - Accent3 2 32" xfId="344"/>
    <cellStyle name="20% - Accent3 2 33" xfId="345"/>
    <cellStyle name="20% - Accent3 2 34" xfId="346"/>
    <cellStyle name="20% - Accent3 2 35" xfId="347"/>
    <cellStyle name="20% - Accent3 2 36" xfId="348"/>
    <cellStyle name="20% - Accent3 2 4" xfId="349"/>
    <cellStyle name="20% - Accent3 2 5" xfId="350"/>
    <cellStyle name="20% - Accent3 2 6" xfId="351"/>
    <cellStyle name="20% - Accent3 2 7" xfId="352"/>
    <cellStyle name="20% - Accent3 2 8" xfId="353"/>
    <cellStyle name="20% - Accent3 2 9" xfId="354"/>
    <cellStyle name="20% - Accent3 3 2" xfId="355"/>
    <cellStyle name="20% - Accent4 2" xfId="356"/>
    <cellStyle name="20% - Accent4 2 10" xfId="357"/>
    <cellStyle name="20% - Accent4 2 11" xfId="358"/>
    <cellStyle name="20% - Accent4 2 12" xfId="359"/>
    <cellStyle name="20% - Accent4 2 13" xfId="360"/>
    <cellStyle name="20% - Accent4 2 14" xfId="361"/>
    <cellStyle name="20% - Accent4 2 15" xfId="362"/>
    <cellStyle name="20% - Accent4 2 16" xfId="363"/>
    <cellStyle name="20% - Accent4 2 17" xfId="364"/>
    <cellStyle name="20% - Accent4 2 18" xfId="365"/>
    <cellStyle name="20% - Accent4 2 19" xfId="366"/>
    <cellStyle name="20% - Accent4 2 2" xfId="367"/>
    <cellStyle name="20% - Accent4 2 20" xfId="368"/>
    <cellStyle name="20% - Accent4 2 21" xfId="369"/>
    <cellStyle name="20% - Accent4 2 22" xfId="370"/>
    <cellStyle name="20% - Accent4 2 23" xfId="371"/>
    <cellStyle name="20% - Accent4 2 24" xfId="372"/>
    <cellStyle name="20% - Accent4 2 25" xfId="373"/>
    <cellStyle name="20% - Accent4 2 26" xfId="374"/>
    <cellStyle name="20% - Accent4 2 27" xfId="375"/>
    <cellStyle name="20% - Accent4 2 28" xfId="376"/>
    <cellStyle name="20% - Accent4 2 29" xfId="377"/>
    <cellStyle name="20% - Accent4 2 3" xfId="378"/>
    <cellStyle name="20% - Accent4 2 30" xfId="379"/>
    <cellStyle name="20% - Accent4 2 31" xfId="380"/>
    <cellStyle name="20% - Accent4 2 32" xfId="381"/>
    <cellStyle name="20% - Accent4 2 33" xfId="382"/>
    <cellStyle name="20% - Accent4 2 34" xfId="383"/>
    <cellStyle name="20% - Accent4 2 35" xfId="384"/>
    <cellStyle name="20% - Accent4 2 36" xfId="385"/>
    <cellStyle name="20% - Accent4 2 4" xfId="386"/>
    <cellStyle name="20% - Accent4 2 5" xfId="387"/>
    <cellStyle name="20% - Accent4 2 6" xfId="388"/>
    <cellStyle name="20% - Accent4 2 7" xfId="389"/>
    <cellStyle name="20% - Accent4 2 8" xfId="390"/>
    <cellStyle name="20% - Accent4 2 9" xfId="391"/>
    <cellStyle name="20% - Accent4 3 2" xfId="392"/>
    <cellStyle name="20% - Accent5 2" xfId="393"/>
    <cellStyle name="20% - Accent5 2 10" xfId="394"/>
    <cellStyle name="20% - Accent5 2 11" xfId="395"/>
    <cellStyle name="20% - Accent5 2 12" xfId="396"/>
    <cellStyle name="20% - Accent5 2 13" xfId="397"/>
    <cellStyle name="20% - Accent5 2 14" xfId="398"/>
    <cellStyle name="20% - Accent5 2 15" xfId="399"/>
    <cellStyle name="20% - Accent5 2 16" xfId="400"/>
    <cellStyle name="20% - Accent5 2 17" xfId="401"/>
    <cellStyle name="20% - Accent5 2 18" xfId="402"/>
    <cellStyle name="20% - Accent5 2 19" xfId="403"/>
    <cellStyle name="20% - Accent5 2 2" xfId="404"/>
    <cellStyle name="20% - Accent5 2 20" xfId="405"/>
    <cellStyle name="20% - Accent5 2 21" xfId="406"/>
    <cellStyle name="20% - Accent5 2 22" xfId="407"/>
    <cellStyle name="20% - Accent5 2 23" xfId="408"/>
    <cellStyle name="20% - Accent5 2 24" xfId="409"/>
    <cellStyle name="20% - Accent5 2 25" xfId="410"/>
    <cellStyle name="20% - Accent5 2 26" xfId="411"/>
    <cellStyle name="20% - Accent5 2 27" xfId="412"/>
    <cellStyle name="20% - Accent5 2 28" xfId="413"/>
    <cellStyle name="20% - Accent5 2 29" xfId="414"/>
    <cellStyle name="20% - Accent5 2 3" xfId="415"/>
    <cellStyle name="20% - Accent5 2 30" xfId="416"/>
    <cellStyle name="20% - Accent5 2 31" xfId="417"/>
    <cellStyle name="20% - Accent5 2 32" xfId="418"/>
    <cellStyle name="20% - Accent5 2 33" xfId="419"/>
    <cellStyle name="20% - Accent5 2 34" xfId="420"/>
    <cellStyle name="20% - Accent5 2 35" xfId="421"/>
    <cellStyle name="20% - Accent5 2 36" xfId="422"/>
    <cellStyle name="20% - Accent5 2 4" xfId="423"/>
    <cellStyle name="20% - Accent5 2 5" xfId="424"/>
    <cellStyle name="20% - Accent5 2 6" xfId="425"/>
    <cellStyle name="20% - Accent5 2 7" xfId="426"/>
    <cellStyle name="20% - Accent5 2 8" xfId="427"/>
    <cellStyle name="20% - Accent5 2 9" xfId="428"/>
    <cellStyle name="20% - Accent5 3 2" xfId="429"/>
    <cellStyle name="20% - Accent6 2" xfId="430"/>
    <cellStyle name="20% - Accent6 2 10" xfId="431"/>
    <cellStyle name="20% - Accent6 2 11" xfId="432"/>
    <cellStyle name="20% - Accent6 2 12" xfId="433"/>
    <cellStyle name="20% - Accent6 2 13" xfId="434"/>
    <cellStyle name="20% - Accent6 2 14" xfId="435"/>
    <cellStyle name="20% - Accent6 2 15" xfId="436"/>
    <cellStyle name="20% - Accent6 2 16" xfId="437"/>
    <cellStyle name="20% - Accent6 2 17" xfId="438"/>
    <cellStyle name="20% - Accent6 2 18" xfId="439"/>
    <cellStyle name="20% - Accent6 2 19" xfId="440"/>
    <cellStyle name="20% - Accent6 2 2" xfId="441"/>
    <cellStyle name="20% - Accent6 2 20" xfId="442"/>
    <cellStyle name="20% - Accent6 2 21" xfId="443"/>
    <cellStyle name="20% - Accent6 2 22" xfId="444"/>
    <cellStyle name="20% - Accent6 2 23" xfId="445"/>
    <cellStyle name="20% - Accent6 2 24" xfId="446"/>
    <cellStyle name="20% - Accent6 2 25" xfId="447"/>
    <cellStyle name="20% - Accent6 2 26" xfId="448"/>
    <cellStyle name="20% - Accent6 2 27" xfId="449"/>
    <cellStyle name="20% - Accent6 2 28" xfId="450"/>
    <cellStyle name="20% - Accent6 2 29" xfId="451"/>
    <cellStyle name="20% - Accent6 2 3" xfId="452"/>
    <cellStyle name="20% - Accent6 2 30" xfId="453"/>
    <cellStyle name="20% - Accent6 2 31" xfId="454"/>
    <cellStyle name="20% - Accent6 2 32" xfId="455"/>
    <cellStyle name="20% - Accent6 2 33" xfId="456"/>
    <cellStyle name="20% - Accent6 2 34" xfId="457"/>
    <cellStyle name="20% - Accent6 2 35" xfId="458"/>
    <cellStyle name="20% - Accent6 2 36" xfId="459"/>
    <cellStyle name="20% - Accent6 2 4" xfId="460"/>
    <cellStyle name="20% - Accent6 2 5" xfId="461"/>
    <cellStyle name="20% - Accent6 2 6" xfId="462"/>
    <cellStyle name="20% - Accent6 2 7" xfId="463"/>
    <cellStyle name="20% - Accent6 2 8" xfId="464"/>
    <cellStyle name="20% - Accent6 2 9" xfId="465"/>
    <cellStyle name="20% - Accent6 3 2" xfId="466"/>
    <cellStyle name="40% - Accent1 2" xfId="467"/>
    <cellStyle name="40% - Accent1 2 10" xfId="468"/>
    <cellStyle name="40% - Accent1 2 11" xfId="469"/>
    <cellStyle name="40% - Accent1 2 12" xfId="470"/>
    <cellStyle name="40% - Accent1 2 13" xfId="471"/>
    <cellStyle name="40% - Accent1 2 14" xfId="472"/>
    <cellStyle name="40% - Accent1 2 15" xfId="473"/>
    <cellStyle name="40% - Accent1 2 16" xfId="474"/>
    <cellStyle name="40% - Accent1 2 17" xfId="475"/>
    <cellStyle name="40% - Accent1 2 18" xfId="476"/>
    <cellStyle name="40% - Accent1 2 19" xfId="477"/>
    <cellStyle name="40% - Accent1 2 2" xfId="478"/>
    <cellStyle name="40% - Accent1 2 20" xfId="479"/>
    <cellStyle name="40% - Accent1 2 21" xfId="480"/>
    <cellStyle name="40% - Accent1 2 22" xfId="481"/>
    <cellStyle name="40% - Accent1 2 23" xfId="482"/>
    <cellStyle name="40% - Accent1 2 24" xfId="483"/>
    <cellStyle name="40% - Accent1 2 25" xfId="484"/>
    <cellStyle name="40% - Accent1 2 26" xfId="485"/>
    <cellStyle name="40% - Accent1 2 27" xfId="486"/>
    <cellStyle name="40% - Accent1 2 28" xfId="487"/>
    <cellStyle name="40% - Accent1 2 29" xfId="488"/>
    <cellStyle name="40% - Accent1 2 3" xfId="489"/>
    <cellStyle name="40% - Accent1 2 30" xfId="490"/>
    <cellStyle name="40% - Accent1 2 31" xfId="491"/>
    <cellStyle name="40% - Accent1 2 32" xfId="492"/>
    <cellStyle name="40% - Accent1 2 33" xfId="493"/>
    <cellStyle name="40% - Accent1 2 34" xfId="494"/>
    <cellStyle name="40% - Accent1 2 35" xfId="495"/>
    <cellStyle name="40% - Accent1 2 36" xfId="496"/>
    <cellStyle name="40% - Accent1 2 4" xfId="497"/>
    <cellStyle name="40% - Accent1 2 5" xfId="498"/>
    <cellStyle name="40% - Accent1 2 6" xfId="499"/>
    <cellStyle name="40% - Accent1 2 7" xfId="500"/>
    <cellStyle name="40% - Accent1 2 8" xfId="501"/>
    <cellStyle name="40% - Accent1 2 9" xfId="502"/>
    <cellStyle name="40% - Accent1 3 2" xfId="503"/>
    <cellStyle name="40% - Accent2 2" xfId="504"/>
    <cellStyle name="40% - Accent2 2 10" xfId="505"/>
    <cellStyle name="40% - Accent2 2 11" xfId="506"/>
    <cellStyle name="40% - Accent2 2 12" xfId="507"/>
    <cellStyle name="40% - Accent2 2 13" xfId="508"/>
    <cellStyle name="40% - Accent2 2 14" xfId="509"/>
    <cellStyle name="40% - Accent2 2 15" xfId="510"/>
    <cellStyle name="40% - Accent2 2 16" xfId="511"/>
    <cellStyle name="40% - Accent2 2 17" xfId="512"/>
    <cellStyle name="40% - Accent2 2 18" xfId="513"/>
    <cellStyle name="40% - Accent2 2 19" xfId="514"/>
    <cellStyle name="40% - Accent2 2 2" xfId="515"/>
    <cellStyle name="40% - Accent2 2 20" xfId="516"/>
    <cellStyle name="40% - Accent2 2 21" xfId="517"/>
    <cellStyle name="40% - Accent2 2 22" xfId="518"/>
    <cellStyle name="40% - Accent2 2 23" xfId="519"/>
    <cellStyle name="40% - Accent2 2 24" xfId="520"/>
    <cellStyle name="40% - Accent2 2 25" xfId="521"/>
    <cellStyle name="40% - Accent2 2 26" xfId="522"/>
    <cellStyle name="40% - Accent2 2 27" xfId="523"/>
    <cellStyle name="40% - Accent2 2 28" xfId="524"/>
    <cellStyle name="40% - Accent2 2 29" xfId="525"/>
    <cellStyle name="40% - Accent2 2 3" xfId="526"/>
    <cellStyle name="40% - Accent2 2 30" xfId="527"/>
    <cellStyle name="40% - Accent2 2 31" xfId="528"/>
    <cellStyle name="40% - Accent2 2 32" xfId="529"/>
    <cellStyle name="40% - Accent2 2 33" xfId="530"/>
    <cellStyle name="40% - Accent2 2 34" xfId="531"/>
    <cellStyle name="40% - Accent2 2 35" xfId="532"/>
    <cellStyle name="40% - Accent2 2 36" xfId="533"/>
    <cellStyle name="40% - Accent2 2 4" xfId="534"/>
    <cellStyle name="40% - Accent2 2 5" xfId="535"/>
    <cellStyle name="40% - Accent2 2 6" xfId="536"/>
    <cellStyle name="40% - Accent2 2 7" xfId="537"/>
    <cellStyle name="40% - Accent2 2 8" xfId="538"/>
    <cellStyle name="40% - Accent2 2 9" xfId="539"/>
    <cellStyle name="40% - Accent2 3 2" xfId="540"/>
    <cellStyle name="40% - Accent3 2" xfId="541"/>
    <cellStyle name="40% - Accent3 2 10" xfId="542"/>
    <cellStyle name="40% - Accent3 2 11" xfId="543"/>
    <cellStyle name="40% - Accent3 2 12" xfId="544"/>
    <cellStyle name="40% - Accent3 2 13" xfId="545"/>
    <cellStyle name="40% - Accent3 2 14" xfId="546"/>
    <cellStyle name="40% - Accent3 2 15" xfId="547"/>
    <cellStyle name="40% - Accent3 2 16" xfId="548"/>
    <cellStyle name="40% - Accent3 2 17" xfId="549"/>
    <cellStyle name="40% - Accent3 2 18" xfId="550"/>
    <cellStyle name="40% - Accent3 2 19" xfId="551"/>
    <cellStyle name="40% - Accent3 2 2" xfId="552"/>
    <cellStyle name="40% - Accent3 2 20" xfId="553"/>
    <cellStyle name="40% - Accent3 2 21" xfId="554"/>
    <cellStyle name="40% - Accent3 2 22" xfId="555"/>
    <cellStyle name="40% - Accent3 2 23" xfId="556"/>
    <cellStyle name="40% - Accent3 2 24" xfId="557"/>
    <cellStyle name="40% - Accent3 2 25" xfId="558"/>
    <cellStyle name="40% - Accent3 2 26" xfId="559"/>
    <cellStyle name="40% - Accent3 2 27" xfId="560"/>
    <cellStyle name="40% - Accent3 2 28" xfId="561"/>
    <cellStyle name="40% - Accent3 2 29" xfId="562"/>
    <cellStyle name="40% - Accent3 2 3" xfId="563"/>
    <cellStyle name="40% - Accent3 2 30" xfId="564"/>
    <cellStyle name="40% - Accent3 2 31" xfId="565"/>
    <cellStyle name="40% - Accent3 2 32" xfId="566"/>
    <cellStyle name="40% - Accent3 2 33" xfId="567"/>
    <cellStyle name="40% - Accent3 2 34" xfId="568"/>
    <cellStyle name="40% - Accent3 2 35" xfId="569"/>
    <cellStyle name="40% - Accent3 2 36" xfId="570"/>
    <cellStyle name="40% - Accent3 2 4" xfId="571"/>
    <cellStyle name="40% - Accent3 2 5" xfId="572"/>
    <cellStyle name="40% - Accent3 2 6" xfId="573"/>
    <cellStyle name="40% - Accent3 2 7" xfId="574"/>
    <cellStyle name="40% - Accent3 2 8" xfId="575"/>
    <cellStyle name="40% - Accent3 2 9" xfId="576"/>
    <cellStyle name="40% - Accent3 3 2" xfId="577"/>
    <cellStyle name="40% - Accent4 2" xfId="578"/>
    <cellStyle name="40% - Accent4 2 10" xfId="579"/>
    <cellStyle name="40% - Accent4 2 11" xfId="580"/>
    <cellStyle name="40% - Accent4 2 12" xfId="581"/>
    <cellStyle name="40% - Accent4 2 13" xfId="582"/>
    <cellStyle name="40% - Accent4 2 14" xfId="583"/>
    <cellStyle name="40% - Accent4 2 15" xfId="584"/>
    <cellStyle name="40% - Accent4 2 16" xfId="585"/>
    <cellStyle name="40% - Accent4 2 17" xfId="586"/>
    <cellStyle name="40% - Accent4 2 18" xfId="587"/>
    <cellStyle name="40% - Accent4 2 19" xfId="588"/>
    <cellStyle name="40% - Accent4 2 2" xfId="589"/>
    <cellStyle name="40% - Accent4 2 20" xfId="590"/>
    <cellStyle name="40% - Accent4 2 21" xfId="591"/>
    <cellStyle name="40% - Accent4 2 22" xfId="592"/>
    <cellStyle name="40% - Accent4 2 23" xfId="593"/>
    <cellStyle name="40% - Accent4 2 24" xfId="594"/>
    <cellStyle name="40% - Accent4 2 25" xfId="595"/>
    <cellStyle name="40% - Accent4 2 26" xfId="596"/>
    <cellStyle name="40% - Accent4 2 27" xfId="597"/>
    <cellStyle name="40% - Accent4 2 28" xfId="598"/>
    <cellStyle name="40% - Accent4 2 29" xfId="599"/>
    <cellStyle name="40% - Accent4 2 3" xfId="600"/>
    <cellStyle name="40% - Accent4 2 30" xfId="601"/>
    <cellStyle name="40% - Accent4 2 31" xfId="602"/>
    <cellStyle name="40% - Accent4 2 32" xfId="603"/>
    <cellStyle name="40% - Accent4 2 33" xfId="604"/>
    <cellStyle name="40% - Accent4 2 34" xfId="605"/>
    <cellStyle name="40% - Accent4 2 35" xfId="606"/>
    <cellStyle name="40% - Accent4 2 36" xfId="607"/>
    <cellStyle name="40% - Accent4 2 4" xfId="608"/>
    <cellStyle name="40% - Accent4 2 5" xfId="609"/>
    <cellStyle name="40% - Accent4 2 6" xfId="610"/>
    <cellStyle name="40% - Accent4 2 7" xfId="611"/>
    <cellStyle name="40% - Accent4 2 8" xfId="612"/>
    <cellStyle name="40% - Accent4 2 9" xfId="613"/>
    <cellStyle name="40% - Accent4 3 2" xfId="614"/>
    <cellStyle name="40% - Accent5 2" xfId="615"/>
    <cellStyle name="40% - Accent5 2 10" xfId="616"/>
    <cellStyle name="40% - Accent5 2 11" xfId="617"/>
    <cellStyle name="40% - Accent5 2 12" xfId="618"/>
    <cellStyle name="40% - Accent5 2 13" xfId="619"/>
    <cellStyle name="40% - Accent5 2 14" xfId="620"/>
    <cellStyle name="40% - Accent5 2 15" xfId="621"/>
    <cellStyle name="40% - Accent5 2 16" xfId="622"/>
    <cellStyle name="40% - Accent5 2 17" xfId="623"/>
    <cellStyle name="40% - Accent5 2 18" xfId="624"/>
    <cellStyle name="40% - Accent5 2 19" xfId="625"/>
    <cellStyle name="40% - Accent5 2 2" xfId="626"/>
    <cellStyle name="40% - Accent5 2 20" xfId="627"/>
    <cellStyle name="40% - Accent5 2 21" xfId="628"/>
    <cellStyle name="40% - Accent5 2 22" xfId="629"/>
    <cellStyle name="40% - Accent5 2 23" xfId="630"/>
    <cellStyle name="40% - Accent5 2 24" xfId="631"/>
    <cellStyle name="40% - Accent5 2 25" xfId="632"/>
    <cellStyle name="40% - Accent5 2 26" xfId="633"/>
    <cellStyle name="40% - Accent5 2 27" xfId="634"/>
    <cellStyle name="40% - Accent5 2 28" xfId="635"/>
    <cellStyle name="40% - Accent5 2 29" xfId="636"/>
    <cellStyle name="40% - Accent5 2 3" xfId="637"/>
    <cellStyle name="40% - Accent5 2 30" xfId="638"/>
    <cellStyle name="40% - Accent5 2 31" xfId="639"/>
    <cellStyle name="40% - Accent5 2 32" xfId="640"/>
    <cellStyle name="40% - Accent5 2 33" xfId="641"/>
    <cellStyle name="40% - Accent5 2 34" xfId="642"/>
    <cellStyle name="40% - Accent5 2 35" xfId="643"/>
    <cellStyle name="40% - Accent5 2 36" xfId="644"/>
    <cellStyle name="40% - Accent5 2 4" xfId="645"/>
    <cellStyle name="40% - Accent5 2 5" xfId="646"/>
    <cellStyle name="40% - Accent5 2 6" xfId="647"/>
    <cellStyle name="40% - Accent5 2 7" xfId="648"/>
    <cellStyle name="40% - Accent5 2 8" xfId="649"/>
    <cellStyle name="40% - Accent5 2 9" xfId="650"/>
    <cellStyle name="40% - Accent5 3 2" xfId="651"/>
    <cellStyle name="40% - Accent6 2" xfId="652"/>
    <cellStyle name="40% - Accent6 2 10" xfId="653"/>
    <cellStyle name="40% - Accent6 2 11" xfId="654"/>
    <cellStyle name="40% - Accent6 2 12" xfId="655"/>
    <cellStyle name="40% - Accent6 2 13" xfId="656"/>
    <cellStyle name="40% - Accent6 2 14" xfId="657"/>
    <cellStyle name="40% - Accent6 2 15" xfId="658"/>
    <cellStyle name="40% - Accent6 2 16" xfId="659"/>
    <cellStyle name="40% - Accent6 2 17" xfId="660"/>
    <cellStyle name="40% - Accent6 2 18" xfId="661"/>
    <cellStyle name="40% - Accent6 2 19" xfId="662"/>
    <cellStyle name="40% - Accent6 2 2" xfId="663"/>
    <cellStyle name="40% - Accent6 2 20" xfId="664"/>
    <cellStyle name="40% - Accent6 2 21" xfId="665"/>
    <cellStyle name="40% - Accent6 2 22" xfId="666"/>
    <cellStyle name="40% - Accent6 2 23" xfId="667"/>
    <cellStyle name="40% - Accent6 2 24" xfId="668"/>
    <cellStyle name="40% - Accent6 2 25" xfId="669"/>
    <cellStyle name="40% - Accent6 2 26" xfId="670"/>
    <cellStyle name="40% - Accent6 2 27" xfId="671"/>
    <cellStyle name="40% - Accent6 2 28" xfId="672"/>
    <cellStyle name="40% - Accent6 2 29" xfId="673"/>
    <cellStyle name="40% - Accent6 2 3" xfId="674"/>
    <cellStyle name="40% - Accent6 2 30" xfId="675"/>
    <cellStyle name="40% - Accent6 2 31" xfId="676"/>
    <cellStyle name="40% - Accent6 2 32" xfId="677"/>
    <cellStyle name="40% - Accent6 2 33" xfId="678"/>
    <cellStyle name="40% - Accent6 2 34" xfId="679"/>
    <cellStyle name="40% - Accent6 2 35" xfId="680"/>
    <cellStyle name="40% - Accent6 2 36" xfId="681"/>
    <cellStyle name="40% - Accent6 2 4" xfId="682"/>
    <cellStyle name="40% - Accent6 2 5" xfId="683"/>
    <cellStyle name="40% - Accent6 2 6" xfId="684"/>
    <cellStyle name="40% - Accent6 2 7" xfId="685"/>
    <cellStyle name="40% - Accent6 2 8" xfId="686"/>
    <cellStyle name="40% - Accent6 2 9" xfId="687"/>
    <cellStyle name="40% - Accent6 3 2" xfId="688"/>
    <cellStyle name="60% - Accent1 2" xfId="689"/>
    <cellStyle name="60% - Accent2 2" xfId="690"/>
    <cellStyle name="60% - Accent3 2" xfId="691"/>
    <cellStyle name="60% - Accent4 2" xfId="692"/>
    <cellStyle name="60% - Accent5 2" xfId="693"/>
    <cellStyle name="60% - Accent6 2" xfId="694"/>
    <cellStyle name="Accent1 2" xfId="695"/>
    <cellStyle name="Accent2 2" xfId="696"/>
    <cellStyle name="Accent3 2" xfId="697"/>
    <cellStyle name="Accent4 2" xfId="698"/>
    <cellStyle name="Accent5 2" xfId="699"/>
    <cellStyle name="Accent6 2" xfId="700"/>
    <cellStyle name="ÅëÈ­ [0]_±âÅ¸" xfId="46"/>
    <cellStyle name="ÅëÈ­_±âÅ¸" xfId="47"/>
    <cellStyle name="ÄÞ¸¶ [0]_±âÅ¸" xfId="48"/>
    <cellStyle name="ÄÞ¸¶_±âÅ¸" xfId="49"/>
    <cellStyle name="Bad 2" xfId="701"/>
    <cellStyle name="Ç¥ÁØ_¿¬°£´©°è¿¹»ó" xfId="50"/>
    <cellStyle name="Calculation 2" xfId="702"/>
    <cellStyle name="Calculation 2 10" xfId="5639"/>
    <cellStyle name="Calculation 2 10 2" xfId="16789"/>
    <cellStyle name="Calculation 2 10 3" xfId="26974"/>
    <cellStyle name="Calculation 2 10 4" xfId="37923"/>
    <cellStyle name="Calculation 2 10 5" xfId="44998"/>
    <cellStyle name="Calculation 2 10 6" xfId="51132"/>
    <cellStyle name="Calculation 2 11" xfId="5956"/>
    <cellStyle name="Calculation 2 11 2" xfId="17106"/>
    <cellStyle name="Calculation 2 11 3" xfId="27291"/>
    <cellStyle name="Calculation 2 11 4" xfId="38240"/>
    <cellStyle name="Calculation 2 11 5" xfId="44955"/>
    <cellStyle name="Calculation 2 11 6" xfId="51449"/>
    <cellStyle name="Calculation 2 12" xfId="5984"/>
    <cellStyle name="Calculation 2 12 2" xfId="17134"/>
    <cellStyle name="Calculation 2 12 3" xfId="27319"/>
    <cellStyle name="Calculation 2 12 4" xfId="38268"/>
    <cellStyle name="Calculation 2 12 5" xfId="44920"/>
    <cellStyle name="Calculation 2 12 6" xfId="51477"/>
    <cellStyle name="Calculation 2 13" xfId="6008"/>
    <cellStyle name="Calculation 2 13 2" xfId="17158"/>
    <cellStyle name="Calculation 2 13 3" xfId="27343"/>
    <cellStyle name="Calculation 2 13 4" xfId="38292"/>
    <cellStyle name="Calculation 2 13 5" xfId="45301"/>
    <cellStyle name="Calculation 2 13 6" xfId="51501"/>
    <cellStyle name="Calculation 2 14" xfId="6025"/>
    <cellStyle name="Calculation 2 14 2" xfId="17175"/>
    <cellStyle name="Calculation 2 14 3" xfId="27360"/>
    <cellStyle name="Calculation 2 14 4" xfId="38309"/>
    <cellStyle name="Calculation 2 14 5" xfId="45329"/>
    <cellStyle name="Calculation 2 14 6" xfId="51518"/>
    <cellStyle name="Calculation 2 15" xfId="6055"/>
    <cellStyle name="Calculation 2 15 2" xfId="17205"/>
    <cellStyle name="Calculation 2 15 3" xfId="27390"/>
    <cellStyle name="Calculation 2 15 4" xfId="38339"/>
    <cellStyle name="Calculation 2 15 5" xfId="44942"/>
    <cellStyle name="Calculation 2 15 6" xfId="51548"/>
    <cellStyle name="Calculation 2 16" xfId="5495"/>
    <cellStyle name="Calculation 2 16 2" xfId="16645"/>
    <cellStyle name="Calculation 2 16 3" xfId="26830"/>
    <cellStyle name="Calculation 2 16 4" xfId="37779"/>
    <cellStyle name="Calculation 2 16 5" xfId="45962"/>
    <cellStyle name="Calculation 2 16 6" xfId="50988"/>
    <cellStyle name="Calculation 2 17" xfId="7401"/>
    <cellStyle name="Calculation 2 17 2" xfId="18526"/>
    <cellStyle name="Calculation 2 17 3" xfId="28716"/>
    <cellStyle name="Calculation 2 17 4" xfId="39671"/>
    <cellStyle name="Calculation 2 17 5" xfId="45503"/>
    <cellStyle name="Calculation 2 17 6" xfId="46484"/>
    <cellStyle name="Calculation 2 17 7" xfId="52874"/>
    <cellStyle name="Calculation 2 18" xfId="7400"/>
    <cellStyle name="Calculation 2 18 2" xfId="18525"/>
    <cellStyle name="Calculation 2 18 3" xfId="28715"/>
    <cellStyle name="Calculation 2 18 4" xfId="39670"/>
    <cellStyle name="Calculation 2 18 5" xfId="45502"/>
    <cellStyle name="Calculation 2 18 6" xfId="45978"/>
    <cellStyle name="Calculation 2 18 7" xfId="52873"/>
    <cellStyle name="Calculation 2 19" xfId="7452"/>
    <cellStyle name="Calculation 2 19 2" xfId="18569"/>
    <cellStyle name="Calculation 2 19 3" xfId="28767"/>
    <cellStyle name="Calculation 2 19 4" xfId="39717"/>
    <cellStyle name="Calculation 2 19 5" xfId="45549"/>
    <cellStyle name="Calculation 2 19 6" xfId="52925"/>
    <cellStyle name="Calculation 2 2" xfId="2284"/>
    <cellStyle name="Calculation 2 2 10" xfId="5837"/>
    <cellStyle name="Calculation 2 2 10 2" xfId="16987"/>
    <cellStyle name="Calculation 2 2 10 3" xfId="27172"/>
    <cellStyle name="Calculation 2 2 10 4" xfId="38121"/>
    <cellStyle name="Calculation 2 2 10 5" xfId="45095"/>
    <cellStyle name="Calculation 2 2 10 6" xfId="51330"/>
    <cellStyle name="Calculation 2 2 11" xfId="5331"/>
    <cellStyle name="Calculation 2 2 11 2" xfId="16481"/>
    <cellStyle name="Calculation 2 2 11 3" xfId="26666"/>
    <cellStyle name="Calculation 2 2 11 4" xfId="37615"/>
    <cellStyle name="Calculation 2 2 11 5" xfId="34322"/>
    <cellStyle name="Calculation 2 2 11 6" xfId="50824"/>
    <cellStyle name="Calculation 2 2 12" xfId="9865"/>
    <cellStyle name="Calculation 2 2 12 2" xfId="20857"/>
    <cellStyle name="Calculation 2 2 12 3" xfId="31177"/>
    <cellStyle name="Calculation 2 2 12 4" xfId="42124"/>
    <cellStyle name="Calculation 2 2 12 5" xfId="55335"/>
    <cellStyle name="Calculation 2 2 13" xfId="11824"/>
    <cellStyle name="Calculation 2 2 13 2" xfId="22795"/>
    <cellStyle name="Calculation 2 2 13 3" xfId="33136"/>
    <cellStyle name="Calculation 2 2 13 4" xfId="44073"/>
    <cellStyle name="Calculation 2 2 13 5" xfId="46784"/>
    <cellStyle name="Calculation 2 2 13 6" xfId="57294"/>
    <cellStyle name="Calculation 2 2 14" xfId="9616"/>
    <cellStyle name="Calculation 2 2 14 2" xfId="20681"/>
    <cellStyle name="Calculation 2 2 14 3" xfId="30928"/>
    <cellStyle name="Calculation 2 2 14 4" xfId="41877"/>
    <cellStyle name="Calculation 2 2 14 5" xfId="46140"/>
    <cellStyle name="Calculation 2 2 14 6" xfId="55086"/>
    <cellStyle name="Calculation 2 2 15" xfId="12445"/>
    <cellStyle name="Calculation 2 2 15 2" xfId="33757"/>
    <cellStyle name="Calculation 2 2 15 3" xfId="44694"/>
    <cellStyle name="Calculation 2 2 15 4" xfId="47400"/>
    <cellStyle name="Calculation 2 2 15 5" xfId="57915"/>
    <cellStyle name="Calculation 2 2 16" xfId="9578"/>
    <cellStyle name="Calculation 2 2 16 2" xfId="20655"/>
    <cellStyle name="Calculation 2 2 16 3" xfId="30890"/>
    <cellStyle name="Calculation 2 2 16 4" xfId="41841"/>
    <cellStyle name="Calculation 2 2 16 5" xfId="46107"/>
    <cellStyle name="Calculation 2 2 16 6" xfId="55048"/>
    <cellStyle name="Calculation 2 2 17" xfId="12422"/>
    <cellStyle name="Calculation 2 2 17 2" xfId="23264"/>
    <cellStyle name="Calculation 2 2 17 3" xfId="33734"/>
    <cellStyle name="Calculation 2 2 17 4" xfId="44671"/>
    <cellStyle name="Calculation 2 2 17 5" xfId="47378"/>
    <cellStyle name="Calculation 2 2 17 6" xfId="57892"/>
    <cellStyle name="Calculation 2 2 18" xfId="11849"/>
    <cellStyle name="Calculation 2 2 18 2" xfId="22819"/>
    <cellStyle name="Calculation 2 2 18 3" xfId="33161"/>
    <cellStyle name="Calculation 2 2 18 4" xfId="44098"/>
    <cellStyle name="Calculation 2 2 18 5" xfId="46809"/>
    <cellStyle name="Calculation 2 2 18 6" xfId="47561"/>
    <cellStyle name="Calculation 2 2 18 7" xfId="57319"/>
    <cellStyle name="Calculation 2 2 19" xfId="13584"/>
    <cellStyle name="Calculation 2 2 2" xfId="4691"/>
    <cellStyle name="Calculation 2 2 2 2" xfId="11239"/>
    <cellStyle name="Calculation 2 2 2 2 2" xfId="22216"/>
    <cellStyle name="Calculation 2 2 2 2 3" xfId="32551"/>
    <cellStyle name="Calculation 2 2 2 2 4" xfId="43488"/>
    <cellStyle name="Calculation 2 2 2 2 5" xfId="56709"/>
    <cellStyle name="Calculation 2 2 2 3" xfId="11668"/>
    <cellStyle name="Calculation 2 2 2 3 2" xfId="22641"/>
    <cellStyle name="Calculation 2 2 2 3 3" xfId="32980"/>
    <cellStyle name="Calculation 2 2 2 3 4" xfId="43917"/>
    <cellStyle name="Calculation 2 2 2 3 5" xfId="46628"/>
    <cellStyle name="Calculation 2 2 2 3 6" xfId="57138"/>
    <cellStyle name="Calculation 2 2 2 4" xfId="11979"/>
    <cellStyle name="Calculation 2 2 2 4 2" xfId="22931"/>
    <cellStyle name="Calculation 2 2 2 4 3" xfId="33291"/>
    <cellStyle name="Calculation 2 2 2 4 4" xfId="44228"/>
    <cellStyle name="Calculation 2 2 2 4 5" xfId="46938"/>
    <cellStyle name="Calculation 2 2 2 4 6" xfId="57449"/>
    <cellStyle name="Calculation 2 2 2 5" xfId="9673"/>
    <cellStyle name="Calculation 2 2 2 5 2" xfId="30985"/>
    <cellStyle name="Calculation 2 2 2 5 3" xfId="41934"/>
    <cellStyle name="Calculation 2 2 2 5 4" xfId="46197"/>
    <cellStyle name="Calculation 2 2 2 5 5" xfId="55143"/>
    <cellStyle name="Calculation 2 2 2 6" xfId="15842"/>
    <cellStyle name="Calculation 2 2 2 7" xfId="26027"/>
    <cellStyle name="Calculation 2 2 2 8" xfId="36976"/>
    <cellStyle name="Calculation 2 2 2 9" xfId="50185"/>
    <cellStyle name="Calculation 2 2 20" xfId="23769"/>
    <cellStyle name="Calculation 2 2 21" xfId="34677"/>
    <cellStyle name="Calculation 2 2 22" xfId="47927"/>
    <cellStyle name="Calculation 2 2 23" xfId="59466"/>
    <cellStyle name="Calculation 2 2 3" xfId="5710"/>
    <cellStyle name="Calculation 2 2 3 2" xfId="16860"/>
    <cellStyle name="Calculation 2 2 3 3" xfId="27045"/>
    <cellStyle name="Calculation 2 2 3 4" xfId="37994"/>
    <cellStyle name="Calculation 2 2 3 5" xfId="44918"/>
    <cellStyle name="Calculation 2 2 3 6" xfId="51203"/>
    <cellStyle name="Calculation 2 2 4" xfId="5272"/>
    <cellStyle name="Calculation 2 2 4 2" xfId="16422"/>
    <cellStyle name="Calculation 2 2 4 3" xfId="26607"/>
    <cellStyle name="Calculation 2 2 4 4" xfId="37556"/>
    <cellStyle name="Calculation 2 2 4 5" xfId="34277"/>
    <cellStyle name="Calculation 2 2 4 6" xfId="50765"/>
    <cellStyle name="Calculation 2 2 5" xfId="4204"/>
    <cellStyle name="Calculation 2 2 5 2" xfId="15394"/>
    <cellStyle name="Calculation 2 2 5 3" xfId="25579"/>
    <cellStyle name="Calculation 2 2 5 4" xfId="36528"/>
    <cellStyle name="Calculation 2 2 5 5" xfId="45328"/>
    <cellStyle name="Calculation 2 2 5 6" xfId="49737"/>
    <cellStyle name="Calculation 2 2 6" xfId="5602"/>
    <cellStyle name="Calculation 2 2 6 2" xfId="16752"/>
    <cellStyle name="Calculation 2 2 6 3" xfId="26937"/>
    <cellStyle name="Calculation 2 2 6 4" xfId="37886"/>
    <cellStyle name="Calculation 2 2 6 5" xfId="45001"/>
    <cellStyle name="Calculation 2 2 6 6" xfId="51095"/>
    <cellStyle name="Calculation 2 2 7" xfId="4371"/>
    <cellStyle name="Calculation 2 2 7 2" xfId="15559"/>
    <cellStyle name="Calculation 2 2 7 3" xfId="25744"/>
    <cellStyle name="Calculation 2 2 7 4" xfId="36693"/>
    <cellStyle name="Calculation 2 2 7 5" xfId="33945"/>
    <cellStyle name="Calculation 2 2 7 6" xfId="49902"/>
    <cellStyle name="Calculation 2 2 8" xfId="4505"/>
    <cellStyle name="Calculation 2 2 8 2" xfId="15669"/>
    <cellStyle name="Calculation 2 2 8 3" xfId="25854"/>
    <cellStyle name="Calculation 2 2 8 4" xfId="36803"/>
    <cellStyle name="Calculation 2 2 8 5" xfId="36499"/>
    <cellStyle name="Calculation 2 2 8 6" xfId="50012"/>
    <cellStyle name="Calculation 2 2 9" xfId="5561"/>
    <cellStyle name="Calculation 2 2 9 2" xfId="16711"/>
    <cellStyle name="Calculation 2 2 9 3" xfId="26896"/>
    <cellStyle name="Calculation 2 2 9 4" xfId="37845"/>
    <cellStyle name="Calculation 2 2 9 5" xfId="45178"/>
    <cellStyle name="Calculation 2 2 9 6" xfId="51054"/>
    <cellStyle name="Calculation 2 20" xfId="9538"/>
    <cellStyle name="Calculation 2 20 2" xfId="20629"/>
    <cellStyle name="Calculation 2 20 3" xfId="30850"/>
    <cellStyle name="Calculation 2 20 4" xfId="41801"/>
    <cellStyle name="Calculation 2 20 5" xfId="55008"/>
    <cellStyle name="Calculation 2 21" xfId="11702"/>
    <cellStyle name="Calculation 2 21 2" xfId="22675"/>
    <cellStyle name="Calculation 2 21 3" xfId="33014"/>
    <cellStyle name="Calculation 2 21 4" xfId="43951"/>
    <cellStyle name="Calculation 2 21 5" xfId="46662"/>
    <cellStyle name="Calculation 2 21 6" xfId="57172"/>
    <cellStyle name="Calculation 2 22" xfId="11877"/>
    <cellStyle name="Calculation 2 22 2" xfId="22837"/>
    <cellStyle name="Calculation 2 22 3" xfId="33189"/>
    <cellStyle name="Calculation 2 22 4" xfId="44126"/>
    <cellStyle name="Calculation 2 22 5" xfId="46837"/>
    <cellStyle name="Calculation 2 22 6" xfId="57347"/>
    <cellStyle name="Calculation 2 23" xfId="9719"/>
    <cellStyle name="Calculation 2 23 2" xfId="20745"/>
    <cellStyle name="Calculation 2 23 3" xfId="31031"/>
    <cellStyle name="Calculation 2 23 4" xfId="41980"/>
    <cellStyle name="Calculation 2 23 5" xfId="46241"/>
    <cellStyle name="Calculation 2 23 6" xfId="55189"/>
    <cellStyle name="Calculation 2 24" xfId="9846"/>
    <cellStyle name="Calculation 2 24 2" xfId="31158"/>
    <cellStyle name="Calculation 2 24 3" xfId="42107"/>
    <cellStyle name="Calculation 2 24 4" xfId="46328"/>
    <cellStyle name="Calculation 2 24 5" xfId="55316"/>
    <cellStyle name="Calculation 2 25" xfId="12044"/>
    <cellStyle name="Calculation 2 25 2" xfId="22995"/>
    <cellStyle name="Calculation 2 25 3" xfId="33356"/>
    <cellStyle name="Calculation 2 25 4" xfId="44293"/>
    <cellStyle name="Calculation 2 25 5" xfId="47003"/>
    <cellStyle name="Calculation 2 25 6" xfId="57514"/>
    <cellStyle name="Calculation 2 26" xfId="11878"/>
    <cellStyle name="Calculation 2 26 2" xfId="22838"/>
    <cellStyle name="Calculation 2 26 3" xfId="33190"/>
    <cellStyle name="Calculation 2 26 4" xfId="44127"/>
    <cellStyle name="Calculation 2 26 5" xfId="46838"/>
    <cellStyle name="Calculation 2 26 6" xfId="57348"/>
    <cellStyle name="Calculation 2 27" xfId="12423"/>
    <cellStyle name="Calculation 2 27 2" xfId="23265"/>
    <cellStyle name="Calculation 2 27 3" xfId="33735"/>
    <cellStyle name="Calculation 2 27 4" xfId="44672"/>
    <cellStyle name="Calculation 2 27 5" xfId="47379"/>
    <cellStyle name="Calculation 2 27 6" xfId="57893"/>
    <cellStyle name="Calculation 2 28" xfId="12042"/>
    <cellStyle name="Calculation 2 28 2" xfId="22993"/>
    <cellStyle name="Calculation 2 28 3" xfId="33354"/>
    <cellStyle name="Calculation 2 28 4" xfId="44291"/>
    <cellStyle name="Calculation 2 28 5" xfId="47001"/>
    <cellStyle name="Calculation 2 28 6" xfId="47564"/>
    <cellStyle name="Calculation 2 28 7" xfId="57512"/>
    <cellStyle name="Calculation 2 29" xfId="13337"/>
    <cellStyle name="Calculation 2 3" xfId="2311"/>
    <cellStyle name="Calculation 2 3 10" xfId="4256"/>
    <cellStyle name="Calculation 2 3 10 2" xfId="15446"/>
    <cellStyle name="Calculation 2 3 10 3" xfId="25631"/>
    <cellStyle name="Calculation 2 3 10 4" xfId="36580"/>
    <cellStyle name="Calculation 2 3 10 5" xfId="45387"/>
    <cellStyle name="Calculation 2 3 10 6" xfId="49789"/>
    <cellStyle name="Calculation 2 3 11" xfId="5854"/>
    <cellStyle name="Calculation 2 3 11 2" xfId="17004"/>
    <cellStyle name="Calculation 2 3 11 3" xfId="27189"/>
    <cellStyle name="Calculation 2 3 11 4" xfId="38138"/>
    <cellStyle name="Calculation 2 3 11 5" xfId="44880"/>
    <cellStyle name="Calculation 2 3 11 6" xfId="51347"/>
    <cellStyle name="Calculation 2 3 12" xfId="9863"/>
    <cellStyle name="Calculation 2 3 12 2" xfId="20855"/>
    <cellStyle name="Calculation 2 3 12 3" xfId="31175"/>
    <cellStyle name="Calculation 2 3 12 4" xfId="42123"/>
    <cellStyle name="Calculation 2 3 12 5" xfId="55333"/>
    <cellStyle name="Calculation 2 3 13" xfId="11825"/>
    <cellStyle name="Calculation 2 3 13 2" xfId="22796"/>
    <cellStyle name="Calculation 2 3 13 3" xfId="33137"/>
    <cellStyle name="Calculation 2 3 13 4" xfId="44074"/>
    <cellStyle name="Calculation 2 3 13 5" xfId="46785"/>
    <cellStyle name="Calculation 2 3 13 6" xfId="57295"/>
    <cellStyle name="Calculation 2 3 14" xfId="9742"/>
    <cellStyle name="Calculation 2 3 14 2" xfId="20761"/>
    <cellStyle name="Calculation 2 3 14 3" xfId="31054"/>
    <cellStyle name="Calculation 2 3 14 4" xfId="42003"/>
    <cellStyle name="Calculation 2 3 14 5" xfId="46263"/>
    <cellStyle name="Calculation 2 3 14 6" xfId="55212"/>
    <cellStyle name="Calculation 2 3 15" xfId="9652"/>
    <cellStyle name="Calculation 2 3 15 2" xfId="30964"/>
    <cellStyle name="Calculation 2 3 15 3" xfId="41913"/>
    <cellStyle name="Calculation 2 3 15 4" xfId="46176"/>
    <cellStyle name="Calculation 2 3 15 5" xfId="55122"/>
    <cellStyle name="Calculation 2 3 16" xfId="11888"/>
    <cellStyle name="Calculation 2 3 16 2" xfId="22842"/>
    <cellStyle name="Calculation 2 3 16 3" xfId="33200"/>
    <cellStyle name="Calculation 2 3 16 4" xfId="44137"/>
    <cellStyle name="Calculation 2 3 16 5" xfId="46848"/>
    <cellStyle name="Calculation 2 3 16 6" xfId="57358"/>
    <cellStyle name="Calculation 2 3 17" xfId="11853"/>
    <cellStyle name="Calculation 2 3 17 2" xfId="22823"/>
    <cellStyle name="Calculation 2 3 17 3" xfId="33165"/>
    <cellStyle name="Calculation 2 3 17 4" xfId="44102"/>
    <cellStyle name="Calculation 2 3 17 5" xfId="46813"/>
    <cellStyle name="Calculation 2 3 17 6" xfId="57323"/>
    <cellStyle name="Calculation 2 3 18" xfId="12464"/>
    <cellStyle name="Calculation 2 3 18 2" xfId="23290"/>
    <cellStyle name="Calculation 2 3 18 3" xfId="33776"/>
    <cellStyle name="Calculation 2 3 18 4" xfId="44713"/>
    <cellStyle name="Calculation 2 3 18 5" xfId="47419"/>
    <cellStyle name="Calculation 2 3 18 6" xfId="47569"/>
    <cellStyle name="Calculation 2 3 18 7" xfId="57934"/>
    <cellStyle name="Calculation 2 3 19" xfId="13611"/>
    <cellStyle name="Calculation 2 3 2" xfId="4689"/>
    <cellStyle name="Calculation 2 3 2 2" xfId="11238"/>
    <cellStyle name="Calculation 2 3 2 2 2" xfId="22215"/>
    <cellStyle name="Calculation 2 3 2 2 3" xfId="32550"/>
    <cellStyle name="Calculation 2 3 2 2 4" xfId="43487"/>
    <cellStyle name="Calculation 2 3 2 2 5" xfId="56708"/>
    <cellStyle name="Calculation 2 3 2 3" xfId="11669"/>
    <cellStyle name="Calculation 2 3 2 3 2" xfId="22642"/>
    <cellStyle name="Calculation 2 3 2 3 3" xfId="32981"/>
    <cellStyle name="Calculation 2 3 2 3 4" xfId="43918"/>
    <cellStyle name="Calculation 2 3 2 3 5" xfId="46629"/>
    <cellStyle name="Calculation 2 3 2 3 6" xfId="57139"/>
    <cellStyle name="Calculation 2 3 2 4" xfId="11978"/>
    <cellStyle name="Calculation 2 3 2 4 2" xfId="22930"/>
    <cellStyle name="Calculation 2 3 2 4 3" xfId="33290"/>
    <cellStyle name="Calculation 2 3 2 4 4" xfId="44227"/>
    <cellStyle name="Calculation 2 3 2 4 5" xfId="46937"/>
    <cellStyle name="Calculation 2 3 2 4 6" xfId="57448"/>
    <cellStyle name="Calculation 2 3 2 5" xfId="12251"/>
    <cellStyle name="Calculation 2 3 2 5 2" xfId="33563"/>
    <cellStyle name="Calculation 2 3 2 5 3" xfId="44500"/>
    <cellStyle name="Calculation 2 3 2 5 4" xfId="47207"/>
    <cellStyle name="Calculation 2 3 2 5 5" xfId="57721"/>
    <cellStyle name="Calculation 2 3 2 6" xfId="15840"/>
    <cellStyle name="Calculation 2 3 2 7" xfId="26025"/>
    <cellStyle name="Calculation 2 3 2 8" xfId="36974"/>
    <cellStyle name="Calculation 2 3 2 9" xfId="50183"/>
    <cellStyle name="Calculation 2 3 20" xfId="23796"/>
    <cellStyle name="Calculation 2 3 21" xfId="34704"/>
    <cellStyle name="Calculation 2 3 22" xfId="47954"/>
    <cellStyle name="Calculation 2 3 23" xfId="59456"/>
    <cellStyle name="Calculation 2 3 3" xfId="5708"/>
    <cellStyle name="Calculation 2 3 3 2" xfId="16858"/>
    <cellStyle name="Calculation 2 3 3 3" xfId="27043"/>
    <cellStyle name="Calculation 2 3 3 4" xfId="37992"/>
    <cellStyle name="Calculation 2 3 3 5" xfId="45909"/>
    <cellStyle name="Calculation 2 3 3 6" xfId="51201"/>
    <cellStyle name="Calculation 2 3 4" xfId="5274"/>
    <cellStyle name="Calculation 2 3 4 2" xfId="16424"/>
    <cellStyle name="Calculation 2 3 4 3" xfId="26609"/>
    <cellStyle name="Calculation 2 3 4 4" xfId="37558"/>
    <cellStyle name="Calculation 2 3 4 5" xfId="34279"/>
    <cellStyle name="Calculation 2 3 4 6" xfId="50767"/>
    <cellStyle name="Calculation 2 3 5" xfId="4146"/>
    <cellStyle name="Calculation 2 3 5 2" xfId="15353"/>
    <cellStyle name="Calculation 2 3 5 3" xfId="25538"/>
    <cellStyle name="Calculation 2 3 5 4" xfId="36479"/>
    <cellStyle name="Calculation 2 3 5 5" xfId="45145"/>
    <cellStyle name="Calculation 2 3 5 6" xfId="49696"/>
    <cellStyle name="Calculation 2 3 6" xfId="5552"/>
    <cellStyle name="Calculation 2 3 6 2" xfId="16702"/>
    <cellStyle name="Calculation 2 3 6 3" xfId="26887"/>
    <cellStyle name="Calculation 2 3 6 4" xfId="37836"/>
    <cellStyle name="Calculation 2 3 6 5" xfId="34377"/>
    <cellStyle name="Calculation 2 3 6 6" xfId="51045"/>
    <cellStyle name="Calculation 2 3 7" xfId="4367"/>
    <cellStyle name="Calculation 2 3 7 2" xfId="15556"/>
    <cellStyle name="Calculation 2 3 7 3" xfId="25741"/>
    <cellStyle name="Calculation 2 3 7 4" xfId="36690"/>
    <cellStyle name="Calculation 2 3 7 5" xfId="34186"/>
    <cellStyle name="Calculation 2 3 7 6" xfId="49899"/>
    <cellStyle name="Calculation 2 3 8" xfId="5524"/>
    <cellStyle name="Calculation 2 3 8 2" xfId="16674"/>
    <cellStyle name="Calculation 2 3 8 3" xfId="26859"/>
    <cellStyle name="Calculation 2 3 8 4" xfId="37808"/>
    <cellStyle name="Calculation 2 3 8 5" xfId="45892"/>
    <cellStyle name="Calculation 2 3 8 6" xfId="51017"/>
    <cellStyle name="Calculation 2 3 9" xfId="5355"/>
    <cellStyle name="Calculation 2 3 9 2" xfId="16505"/>
    <cellStyle name="Calculation 2 3 9 3" xfId="26690"/>
    <cellStyle name="Calculation 2 3 9 4" xfId="37639"/>
    <cellStyle name="Calculation 2 3 9 5" xfId="34352"/>
    <cellStyle name="Calculation 2 3 9 6" xfId="50848"/>
    <cellStyle name="Calculation 2 30" xfId="23527"/>
    <cellStyle name="Calculation 2 31" xfId="34176"/>
    <cellStyle name="Calculation 2 32" xfId="47685"/>
    <cellStyle name="Calculation 2 33" xfId="58983"/>
    <cellStyle name="Calculation 2 4" xfId="2285"/>
    <cellStyle name="Calculation 2 4 2" xfId="10647"/>
    <cellStyle name="Calculation 2 4 2 2" xfId="21633"/>
    <cellStyle name="Calculation 2 4 2 3" xfId="31959"/>
    <cellStyle name="Calculation 2 4 2 4" xfId="42904"/>
    <cellStyle name="Calculation 2 4 2 5" xfId="56117"/>
    <cellStyle name="Calculation 2 4 3" xfId="12347"/>
    <cellStyle name="Calculation 2 4 3 2" xfId="23204"/>
    <cellStyle name="Calculation 2 4 3 3" xfId="33659"/>
    <cellStyle name="Calculation 2 4 3 4" xfId="44596"/>
    <cellStyle name="Calculation 2 4 3 5" xfId="47303"/>
    <cellStyle name="Calculation 2 4 3 6" xfId="57817"/>
    <cellStyle name="Calculation 2 4 4" xfId="10740"/>
    <cellStyle name="Calculation 2 4 4 2" xfId="21718"/>
    <cellStyle name="Calculation 2 4 4 3" xfId="32052"/>
    <cellStyle name="Calculation 2 4 4 4" xfId="42995"/>
    <cellStyle name="Calculation 2 4 4 5" xfId="46472"/>
    <cellStyle name="Calculation 2 4 4 6" xfId="56210"/>
    <cellStyle name="Calculation 2 4 5" xfId="12119"/>
    <cellStyle name="Calculation 2 4 5 2" xfId="33431"/>
    <cellStyle name="Calculation 2 4 5 3" xfId="44368"/>
    <cellStyle name="Calculation 2 4 5 4" xfId="47077"/>
    <cellStyle name="Calculation 2 4 5 5" xfId="57589"/>
    <cellStyle name="Calculation 2 4 6" xfId="13585"/>
    <cellStyle name="Calculation 2 4 7" xfId="23770"/>
    <cellStyle name="Calculation 2 4 8" xfId="34678"/>
    <cellStyle name="Calculation 2 4 9" xfId="47928"/>
    <cellStyle name="Calculation 2 5" xfId="2310"/>
    <cellStyle name="Calculation 2 5 2" xfId="10664"/>
    <cellStyle name="Calculation 2 5 2 2" xfId="21650"/>
    <cellStyle name="Calculation 2 5 2 3" xfId="31976"/>
    <cellStyle name="Calculation 2 5 2 4" xfId="42919"/>
    <cellStyle name="Calculation 2 5 2 5" xfId="56134"/>
    <cellStyle name="Calculation 2 5 3" xfId="9658"/>
    <cellStyle name="Calculation 2 5 3 2" xfId="20707"/>
    <cellStyle name="Calculation 2 5 3 3" xfId="30970"/>
    <cellStyle name="Calculation 2 5 3 4" xfId="41919"/>
    <cellStyle name="Calculation 2 5 3 5" xfId="46182"/>
    <cellStyle name="Calculation 2 5 3 6" xfId="55128"/>
    <cellStyle name="Calculation 2 5 4" xfId="9500"/>
    <cellStyle name="Calculation 2 5 4 2" xfId="20598"/>
    <cellStyle name="Calculation 2 5 4 3" xfId="30812"/>
    <cellStyle name="Calculation 2 5 4 4" xfId="41763"/>
    <cellStyle name="Calculation 2 5 4 5" xfId="46032"/>
    <cellStyle name="Calculation 2 5 4 6" xfId="54970"/>
    <cellStyle name="Calculation 2 5 5" xfId="11867"/>
    <cellStyle name="Calculation 2 5 5 2" xfId="33179"/>
    <cellStyle name="Calculation 2 5 5 3" xfId="44116"/>
    <cellStyle name="Calculation 2 5 5 4" xfId="46827"/>
    <cellStyle name="Calculation 2 5 5 5" xfId="57337"/>
    <cellStyle name="Calculation 2 5 6" xfId="13610"/>
    <cellStyle name="Calculation 2 5 7" xfId="23795"/>
    <cellStyle name="Calculation 2 5 8" xfId="34703"/>
    <cellStyle name="Calculation 2 5 9" xfId="47953"/>
    <cellStyle name="Calculation 2 6" xfId="2242"/>
    <cellStyle name="Calculation 2 6 2" xfId="13542"/>
    <cellStyle name="Calculation 2 6 3" xfId="23727"/>
    <cellStyle name="Calculation 2 6 4" xfId="34635"/>
    <cellStyle name="Calculation 2 6 5" xfId="46417"/>
    <cellStyle name="Calculation 2 6 6" xfId="47885"/>
    <cellStyle name="Calculation 2 7" xfId="4155"/>
    <cellStyle name="Calculation 2 7 2" xfId="15362"/>
    <cellStyle name="Calculation 2 7 3" xfId="25547"/>
    <cellStyle name="Calculation 2 7 4" xfId="36488"/>
    <cellStyle name="Calculation 2 7 5" xfId="34117"/>
    <cellStyle name="Calculation 2 7 6" xfId="49705"/>
    <cellStyle name="Calculation 2 8" xfId="5337"/>
    <cellStyle name="Calculation 2 8 2" xfId="16487"/>
    <cellStyle name="Calculation 2 8 3" xfId="26672"/>
    <cellStyle name="Calculation 2 8 4" xfId="37621"/>
    <cellStyle name="Calculation 2 8 5" xfId="34336"/>
    <cellStyle name="Calculation 2 8 6" xfId="50830"/>
    <cellStyle name="Calculation 2 9" xfId="5887"/>
    <cellStyle name="Calculation 2 9 2" xfId="17037"/>
    <cellStyle name="Calculation 2 9 3" xfId="27222"/>
    <cellStyle name="Calculation 2 9 4" xfId="38171"/>
    <cellStyle name="Calculation 2 9 5" xfId="45903"/>
    <cellStyle name="Calculation 2 9 6" xfId="51380"/>
    <cellStyle name="Check Cell 2" xfId="703"/>
    <cellStyle name="Comma  - Style1" xfId="704"/>
    <cellStyle name="Comma [0] 2" xfId="51"/>
    <cellStyle name="Comma [0] 2 10" xfId="706"/>
    <cellStyle name="Comma [0] 2 11" xfId="707"/>
    <cellStyle name="Comma [0] 2 12" xfId="708"/>
    <cellStyle name="Comma [0] 2 13" xfId="709"/>
    <cellStyle name="Comma [0] 2 14" xfId="705"/>
    <cellStyle name="Comma [0] 2 15" xfId="6283"/>
    <cellStyle name="Comma [0] 2 2" xfId="52"/>
    <cellStyle name="Comma [0] 2 2 2" xfId="2527"/>
    <cellStyle name="Comma [0] 2 2 2 2" xfId="13046"/>
    <cellStyle name="Comma [0] 2 2 3" xfId="2607"/>
    <cellStyle name="Comma [0] 2 2 3 2" xfId="13138"/>
    <cellStyle name="Comma [0] 2 3" xfId="710"/>
    <cellStyle name="Comma [0] 2 3 2" xfId="4157"/>
    <cellStyle name="Comma [0] 2 3 2 2" xfId="13045"/>
    <cellStyle name="Comma [0] 2 3 3" xfId="2526"/>
    <cellStyle name="Comma [0] 2 4" xfId="711"/>
    <cellStyle name="Comma [0] 2 4 2" xfId="4158"/>
    <cellStyle name="Comma [0] 2 4 2 2" xfId="13137"/>
    <cellStyle name="Comma [0] 2 4 3" xfId="2606"/>
    <cellStyle name="Comma [0] 2 5" xfId="712"/>
    <cellStyle name="Comma [0] 2 6" xfId="713"/>
    <cellStyle name="Comma [0] 2 7" xfId="714"/>
    <cellStyle name="Comma [0] 2 8" xfId="715"/>
    <cellStyle name="Comma [0] 2 9" xfId="716"/>
    <cellStyle name="Comma [0] 3" xfId="53"/>
    <cellStyle name="Comma [0] 3 10" xfId="718"/>
    <cellStyle name="Comma [0] 3 11" xfId="719"/>
    <cellStyle name="Comma [0] 3 12" xfId="720"/>
    <cellStyle name="Comma [0] 3 13" xfId="721"/>
    <cellStyle name="Comma [0] 3 14" xfId="717"/>
    <cellStyle name="Comma [0] 3 2" xfId="722"/>
    <cellStyle name="Comma [0] 3 2 2" xfId="4160"/>
    <cellStyle name="Comma [0] 3 2 2 2" xfId="13047"/>
    <cellStyle name="Comma [0] 3 2 3" xfId="2528"/>
    <cellStyle name="Comma [0] 3 3" xfId="723"/>
    <cellStyle name="Comma [0] 3 3 2" xfId="4161"/>
    <cellStyle name="Comma [0] 3 3 2 2" xfId="13139"/>
    <cellStyle name="Comma [0] 3 3 3" xfId="2608"/>
    <cellStyle name="Comma [0] 3 4" xfId="724"/>
    <cellStyle name="Comma [0] 3 5" xfId="725"/>
    <cellStyle name="Comma [0] 3 6" xfId="726"/>
    <cellStyle name="Comma [0] 3 7" xfId="727"/>
    <cellStyle name="Comma [0] 3 8" xfId="728"/>
    <cellStyle name="Comma [0] 3 9" xfId="729"/>
    <cellStyle name="Comma [0] 4" xfId="54"/>
    <cellStyle name="Comma [0] 4 10" xfId="731"/>
    <cellStyle name="Comma [0] 4 11" xfId="732"/>
    <cellStyle name="Comma [0] 4 12" xfId="733"/>
    <cellStyle name="Comma [0] 4 13" xfId="734"/>
    <cellStyle name="Comma [0] 4 14" xfId="730"/>
    <cellStyle name="Comma [0] 4 2" xfId="55"/>
    <cellStyle name="Comma [0] 4 2 2" xfId="2530"/>
    <cellStyle name="Comma [0] 4 2 2 2" xfId="13049"/>
    <cellStyle name="Comma [0] 4 2 3" xfId="2610"/>
    <cellStyle name="Comma [0] 4 2 3 2" xfId="13141"/>
    <cellStyle name="Comma [0] 4 3" xfId="735"/>
    <cellStyle name="Comma [0] 4 3 2" xfId="4166"/>
    <cellStyle name="Comma [0] 4 3 2 2" xfId="13048"/>
    <cellStyle name="Comma [0] 4 3 3" xfId="2529"/>
    <cellStyle name="Comma [0] 4 4" xfId="736"/>
    <cellStyle name="Comma [0] 4 4 2" xfId="4167"/>
    <cellStyle name="Comma [0] 4 4 2 2" xfId="13140"/>
    <cellStyle name="Comma [0] 4 4 3" xfId="2609"/>
    <cellStyle name="Comma [0] 4 5" xfId="737"/>
    <cellStyle name="Comma [0] 4 6" xfId="738"/>
    <cellStyle name="Comma [0] 4 7" xfId="739"/>
    <cellStyle name="Comma [0] 4 8" xfId="740"/>
    <cellStyle name="Comma [0] 4 9" xfId="741"/>
    <cellStyle name="Comma [0] 5" xfId="56"/>
    <cellStyle name="Comma [0] 5 2" xfId="742"/>
    <cellStyle name="Comma [0] 5 2 2" xfId="743"/>
    <cellStyle name="Comma [0] 5 2 2 2" xfId="13050"/>
    <cellStyle name="Comma [0] 5 2 3" xfId="4169"/>
    <cellStyle name="Comma [0] 5 2 4" xfId="2531"/>
    <cellStyle name="Comma [0] 5 3" xfId="744"/>
    <cellStyle name="Comma [0] 5 3 2" xfId="745"/>
    <cellStyle name="Comma [0] 5 3 2 2" xfId="13142"/>
    <cellStyle name="Comma [0] 5 3 3" xfId="4170"/>
    <cellStyle name="Comma [0] 5 3 4" xfId="2611"/>
    <cellStyle name="Comma [0] 5 4" xfId="746"/>
    <cellStyle name="Comma [0] 5 4 2" xfId="747"/>
    <cellStyle name="Comma [0] 5 5" xfId="748"/>
    <cellStyle name="Comma [0] 5 5 2" xfId="749"/>
    <cellStyle name="Comma [0] 6" xfId="57"/>
    <cellStyle name="Comma [0] 6 2" xfId="2532"/>
    <cellStyle name="Comma [0] 6 2 2" xfId="13051"/>
    <cellStyle name="Comma [0] 6 3" xfId="2612"/>
    <cellStyle name="Comma [0] 6 3 2" xfId="13143"/>
    <cellStyle name="Comma [0] 7" xfId="58"/>
    <cellStyle name="Comma [0] 7 2" xfId="2533"/>
    <cellStyle name="Comma [0] 7 2 2" xfId="13052"/>
    <cellStyle name="Comma [0] 7 3" xfId="2613"/>
    <cellStyle name="Comma [0] 7 3 2" xfId="13144"/>
    <cellStyle name="Comma [0] 8" xfId="3266"/>
    <cellStyle name="Comma 10" xfId="115"/>
    <cellStyle name="Comma 10 10" xfId="3726"/>
    <cellStyle name="Comma 10 10 2" xfId="9147"/>
    <cellStyle name="Comma 10 10 2 2" xfId="20252"/>
    <cellStyle name="Comma 10 10 2 3" xfId="30459"/>
    <cellStyle name="Comma 10 10 2 4" xfId="41410"/>
    <cellStyle name="Comma 10 10 2 5" xfId="54617"/>
    <cellStyle name="Comma 10 10 3" xfId="14939"/>
    <cellStyle name="Comma 10 10 4" xfId="25124"/>
    <cellStyle name="Comma 10 10 5" xfId="36061"/>
    <cellStyle name="Comma 10 10 6" xfId="49282"/>
    <cellStyle name="Comma 10 11" xfId="4797"/>
    <cellStyle name="Comma 10 11 2" xfId="9971"/>
    <cellStyle name="Comma 10 11 2 2" xfId="20963"/>
    <cellStyle name="Comma 10 11 2 3" xfId="31283"/>
    <cellStyle name="Comma 10 11 2 4" xfId="42228"/>
    <cellStyle name="Comma 10 11 2 5" xfId="55441"/>
    <cellStyle name="Comma 10 11 3" xfId="15948"/>
    <cellStyle name="Comma 10 11 4" xfId="26133"/>
    <cellStyle name="Comma 10 11 5" xfId="37082"/>
    <cellStyle name="Comma 10 11 6" xfId="50291"/>
    <cellStyle name="Comma 10 12" xfId="4987"/>
    <cellStyle name="Comma 10 12 2" xfId="10161"/>
    <cellStyle name="Comma 10 12 2 2" xfId="21152"/>
    <cellStyle name="Comma 10 12 2 3" xfId="31473"/>
    <cellStyle name="Comma 10 12 2 4" xfId="42418"/>
    <cellStyle name="Comma 10 12 2 5" xfId="55631"/>
    <cellStyle name="Comma 10 12 3" xfId="16137"/>
    <cellStyle name="Comma 10 12 4" xfId="26322"/>
    <cellStyle name="Comma 10 12 5" xfId="37271"/>
    <cellStyle name="Comma 10 12 6" xfId="50480"/>
    <cellStyle name="Comma 10 13" xfId="2422"/>
    <cellStyle name="Comma 10 13 2" xfId="7960"/>
    <cellStyle name="Comma 10 13 2 2" xfId="19068"/>
    <cellStyle name="Comma 10 13 2 3" xfId="29274"/>
    <cellStyle name="Comma 10 13 2 4" xfId="40223"/>
    <cellStyle name="Comma 10 13 2 5" xfId="53432"/>
    <cellStyle name="Comma 10 13 3" xfId="13722"/>
    <cellStyle name="Comma 10 13 4" xfId="23907"/>
    <cellStyle name="Comma 10 13 5" xfId="34815"/>
    <cellStyle name="Comma 10 13 6" xfId="48065"/>
    <cellStyle name="Comma 10 14" xfId="6081"/>
    <cellStyle name="Comma 10 14 2" xfId="10357"/>
    <cellStyle name="Comma 10 14 2 2" xfId="21348"/>
    <cellStyle name="Comma 10 14 2 3" xfId="31669"/>
    <cellStyle name="Comma 10 14 2 4" xfId="42614"/>
    <cellStyle name="Comma 10 14 2 5" xfId="55827"/>
    <cellStyle name="Comma 10 14 3" xfId="17230"/>
    <cellStyle name="Comma 10 14 4" xfId="27415"/>
    <cellStyle name="Comma 10 14 5" xfId="38364"/>
    <cellStyle name="Comma 10 14 6" xfId="51573"/>
    <cellStyle name="Comma 10 15" xfId="6267"/>
    <cellStyle name="Comma 10 15 2" xfId="11343"/>
    <cellStyle name="Comma 10 15 2 2" xfId="22319"/>
    <cellStyle name="Comma 10 15 2 3" xfId="32655"/>
    <cellStyle name="Comma 10 15 2 4" xfId="43592"/>
    <cellStyle name="Comma 10 15 2 5" xfId="56813"/>
    <cellStyle name="Comma 10 15 3" xfId="17408"/>
    <cellStyle name="Comma 10 15 4" xfId="27593"/>
    <cellStyle name="Comma 10 15 5" xfId="38546"/>
    <cellStyle name="Comma 10 15 6" xfId="51751"/>
    <cellStyle name="Comma 10 16" xfId="6299"/>
    <cellStyle name="Comma 10 16 2" xfId="11512"/>
    <cellStyle name="Comma 10 16 2 2" xfId="22488"/>
    <cellStyle name="Comma 10 16 2 3" xfId="32824"/>
    <cellStyle name="Comma 10 16 2 4" xfId="43761"/>
    <cellStyle name="Comma 10 16 2 5" xfId="56982"/>
    <cellStyle name="Comma 10 16 3" xfId="17439"/>
    <cellStyle name="Comma 10 16 4" xfId="27624"/>
    <cellStyle name="Comma 10 16 5" xfId="38578"/>
    <cellStyle name="Comma 10 16 6" xfId="51782"/>
    <cellStyle name="Comma 10 17" xfId="6357"/>
    <cellStyle name="Comma 10 17 2" xfId="17497"/>
    <cellStyle name="Comma 10 17 3" xfId="27682"/>
    <cellStyle name="Comma 10 17 4" xfId="38636"/>
    <cellStyle name="Comma 10 17 5" xfId="51840"/>
    <cellStyle name="Comma 10 18" xfId="6389"/>
    <cellStyle name="Comma 10 18 2" xfId="17528"/>
    <cellStyle name="Comma 10 18 3" xfId="27713"/>
    <cellStyle name="Comma 10 18 4" xfId="38667"/>
    <cellStyle name="Comma 10 18 5" xfId="51871"/>
    <cellStyle name="Comma 10 19" xfId="7156"/>
    <cellStyle name="Comma 10 19 2" xfId="18287"/>
    <cellStyle name="Comma 10 19 3" xfId="28472"/>
    <cellStyle name="Comma 10 19 4" xfId="39427"/>
    <cellStyle name="Comma 10 19 5" xfId="52630"/>
    <cellStyle name="Comma 10 2" xfId="150"/>
    <cellStyle name="Comma 10 2 10" xfId="6116"/>
    <cellStyle name="Comma 10 2 10 2" xfId="11375"/>
    <cellStyle name="Comma 10 2 10 2 2" xfId="22351"/>
    <cellStyle name="Comma 10 2 10 2 3" xfId="32687"/>
    <cellStyle name="Comma 10 2 10 2 4" xfId="43624"/>
    <cellStyle name="Comma 10 2 10 2 5" xfId="56845"/>
    <cellStyle name="Comma 10 2 10 3" xfId="17257"/>
    <cellStyle name="Comma 10 2 10 4" xfId="27442"/>
    <cellStyle name="Comma 10 2 10 5" xfId="38395"/>
    <cellStyle name="Comma 10 2 10 6" xfId="51600"/>
    <cellStyle name="Comma 10 2 11" xfId="6432"/>
    <cellStyle name="Comma 10 2 11 2" xfId="11537"/>
    <cellStyle name="Comma 10 2 11 2 2" xfId="22513"/>
    <cellStyle name="Comma 10 2 11 2 3" xfId="32849"/>
    <cellStyle name="Comma 10 2 11 2 4" xfId="43786"/>
    <cellStyle name="Comma 10 2 11 2 5" xfId="57007"/>
    <cellStyle name="Comma 10 2 11 3" xfId="17570"/>
    <cellStyle name="Comma 10 2 11 4" xfId="27755"/>
    <cellStyle name="Comma 10 2 11 5" xfId="38709"/>
    <cellStyle name="Comma 10 2 11 6" xfId="51913"/>
    <cellStyle name="Comma 10 2 12" xfId="6566"/>
    <cellStyle name="Comma 10 2 12 2" xfId="17703"/>
    <cellStyle name="Comma 10 2 12 3" xfId="27888"/>
    <cellStyle name="Comma 10 2 12 4" xfId="38842"/>
    <cellStyle name="Comma 10 2 12 5" xfId="52046"/>
    <cellStyle name="Comma 10 2 13" xfId="7667"/>
    <cellStyle name="Comma 10 2 13 2" xfId="18778"/>
    <cellStyle name="Comma 10 2 13 3" xfId="28981"/>
    <cellStyle name="Comma 10 2 13 4" xfId="39931"/>
    <cellStyle name="Comma 10 2 13 5" xfId="53139"/>
    <cellStyle name="Comma 10 2 14" xfId="7290"/>
    <cellStyle name="Comma 10 2 14 2" xfId="18416"/>
    <cellStyle name="Comma 10 2 14 3" xfId="28605"/>
    <cellStyle name="Comma 10 2 14 4" xfId="39560"/>
    <cellStyle name="Comma 10 2 14 5" xfId="52763"/>
    <cellStyle name="Comma 10 2 15" xfId="12683"/>
    <cellStyle name="Comma 10 2 16" xfId="12873"/>
    <cellStyle name="Comma 10 2 17" xfId="13276"/>
    <cellStyle name="Comma 10 2 18" xfId="23466"/>
    <cellStyle name="Comma 10 2 19" xfId="34000"/>
    <cellStyle name="Comma 10 2 2" xfId="2184"/>
    <cellStyle name="Comma 10 2 2 10" xfId="13486"/>
    <cellStyle name="Comma 10 2 2 11" xfId="23671"/>
    <cellStyle name="Comma 10 2 2 12" xfId="34579"/>
    <cellStyle name="Comma 10 2 2 13" xfId="47829"/>
    <cellStyle name="Comma 10 2 2 14" xfId="58331"/>
    <cellStyle name="Comma 10 2 2 15" xfId="58797"/>
    <cellStyle name="Comma 10 2 2 2" xfId="3203"/>
    <cellStyle name="Comma 10 2 2 2 2" xfId="4015"/>
    <cellStyle name="Comma 10 2 2 2 2 2" xfId="11028"/>
    <cellStyle name="Comma 10 2 2 2 2 2 2" xfId="22005"/>
    <cellStyle name="Comma 10 2 2 2 2 2 3" xfId="32340"/>
    <cellStyle name="Comma 10 2 2 2 2 2 4" xfId="43283"/>
    <cellStyle name="Comma 10 2 2 2 2 2 5" xfId="56498"/>
    <cellStyle name="Comma 10 2 2 2 2 3" xfId="9436"/>
    <cellStyle name="Comma 10 2 2 2 2 3 2" xfId="20541"/>
    <cellStyle name="Comma 10 2 2 2 2 3 3" xfId="30748"/>
    <cellStyle name="Comma 10 2 2 2 2 3 4" xfId="41699"/>
    <cellStyle name="Comma 10 2 2 2 2 3 5" xfId="54906"/>
    <cellStyle name="Comma 10 2 2 2 2 4" xfId="15228"/>
    <cellStyle name="Comma 10 2 2 2 2 5" xfId="25413"/>
    <cellStyle name="Comma 10 2 2 2 2 6" xfId="36350"/>
    <cellStyle name="Comma 10 2 2 2 2 7" xfId="49571"/>
    <cellStyle name="Comma 10 2 2 2 2 8" xfId="59429"/>
    <cellStyle name="Comma 10 2 2 2 3" xfId="7112"/>
    <cellStyle name="Comma 10 2 2 2 3 2" xfId="10625"/>
    <cellStyle name="Comma 10 2 2 2 3 2 2" xfId="21612"/>
    <cellStyle name="Comma 10 2 2 2 3 2 3" xfId="31937"/>
    <cellStyle name="Comma 10 2 2 2 3 2 4" xfId="42882"/>
    <cellStyle name="Comma 10 2 2 2 3 2 5" xfId="56095"/>
    <cellStyle name="Comma 10 2 2 2 3 3" xfId="18248"/>
    <cellStyle name="Comma 10 2 2 2 3 4" xfId="28433"/>
    <cellStyle name="Comma 10 2 2 2 3 5" xfId="39388"/>
    <cellStyle name="Comma 10 2 2 2 3 6" xfId="52591"/>
    <cellStyle name="Comma 10 2 2 2 4" xfId="8634"/>
    <cellStyle name="Comma 10 2 2 2 4 2" xfId="19741"/>
    <cellStyle name="Comma 10 2 2 2 4 3" xfId="29948"/>
    <cellStyle name="Comma 10 2 2 2 4 4" xfId="40897"/>
    <cellStyle name="Comma 10 2 2 2 4 5" xfId="54106"/>
    <cellStyle name="Comma 10 2 2 2 5" xfId="14431"/>
    <cellStyle name="Comma 10 2 2 2 6" xfId="24616"/>
    <cellStyle name="Comma 10 2 2 2 7" xfId="35547"/>
    <cellStyle name="Comma 10 2 2 2 8" xfId="48774"/>
    <cellStyle name="Comma 10 2 2 2 9" xfId="58961"/>
    <cellStyle name="Comma 10 2 2 3" xfId="3576"/>
    <cellStyle name="Comma 10 2 2 3 2" xfId="10864"/>
    <cellStyle name="Comma 10 2 2 3 2 2" xfId="21841"/>
    <cellStyle name="Comma 10 2 2 3 2 3" xfId="32176"/>
    <cellStyle name="Comma 10 2 2 3 2 4" xfId="43119"/>
    <cellStyle name="Comma 10 2 2 3 2 5" xfId="56334"/>
    <cellStyle name="Comma 10 2 2 3 3" xfId="8998"/>
    <cellStyle name="Comma 10 2 2 3 3 2" xfId="20103"/>
    <cellStyle name="Comma 10 2 2 3 3 3" xfId="30310"/>
    <cellStyle name="Comma 10 2 2 3 3 4" xfId="41261"/>
    <cellStyle name="Comma 10 2 2 3 3 5" xfId="54468"/>
    <cellStyle name="Comma 10 2 2 3 4" xfId="14791"/>
    <cellStyle name="Comma 10 2 2 3 5" xfId="24976"/>
    <cellStyle name="Comma 10 2 2 3 6" xfId="35913"/>
    <cellStyle name="Comma 10 2 2 3 7" xfId="49134"/>
    <cellStyle name="Comma 10 2 2 3 8" xfId="59265"/>
    <cellStyle name="Comma 10 2 2 4" xfId="3851"/>
    <cellStyle name="Comma 10 2 2 4 2" xfId="9272"/>
    <cellStyle name="Comma 10 2 2 4 2 2" xfId="20377"/>
    <cellStyle name="Comma 10 2 2 4 2 3" xfId="30584"/>
    <cellStyle name="Comma 10 2 2 4 2 4" xfId="41535"/>
    <cellStyle name="Comma 10 2 2 4 2 5" xfId="54742"/>
    <cellStyle name="Comma 10 2 2 4 3" xfId="15064"/>
    <cellStyle name="Comma 10 2 2 4 4" xfId="25249"/>
    <cellStyle name="Comma 10 2 2 4 5" xfId="36186"/>
    <cellStyle name="Comma 10 2 2 4 6" xfId="49407"/>
    <cellStyle name="Comma 10 2 2 5" xfId="2924"/>
    <cellStyle name="Comma 10 2 2 5 2" xfId="8358"/>
    <cellStyle name="Comma 10 2 2 5 2 2" xfId="19466"/>
    <cellStyle name="Comma 10 2 2 5 2 3" xfId="29672"/>
    <cellStyle name="Comma 10 2 2 5 2 4" xfId="40621"/>
    <cellStyle name="Comma 10 2 2 5 2 5" xfId="53830"/>
    <cellStyle name="Comma 10 2 2 5 3" xfId="14157"/>
    <cellStyle name="Comma 10 2 2 5 4" xfId="24342"/>
    <cellStyle name="Comma 10 2 2 5 5" xfId="35273"/>
    <cellStyle name="Comma 10 2 2 5 6" xfId="48500"/>
    <cellStyle name="Comma 10 2 2 6" xfId="6217"/>
    <cellStyle name="Comma 10 2 2 6 2" xfId="10482"/>
    <cellStyle name="Comma 10 2 2 6 2 2" xfId="21473"/>
    <cellStyle name="Comma 10 2 2 6 2 3" xfId="31794"/>
    <cellStyle name="Comma 10 2 2 6 2 4" xfId="42739"/>
    <cellStyle name="Comma 10 2 2 6 2 5" xfId="55952"/>
    <cellStyle name="Comma 10 2 2 6 3" xfId="17358"/>
    <cellStyle name="Comma 10 2 2 6 4" xfId="27543"/>
    <cellStyle name="Comma 10 2 2 6 5" xfId="38496"/>
    <cellStyle name="Comma 10 2 2 6 6" xfId="51701"/>
    <cellStyle name="Comma 10 2 2 7" xfId="6835"/>
    <cellStyle name="Comma 10 2 2 7 2" xfId="17971"/>
    <cellStyle name="Comma 10 2 2 7 3" xfId="28156"/>
    <cellStyle name="Comma 10 2 2 7 4" xfId="39111"/>
    <cellStyle name="Comma 10 2 2 7 5" xfId="52314"/>
    <cellStyle name="Comma 10 2 2 8" xfId="7808"/>
    <cellStyle name="Comma 10 2 2 8 2" xfId="18916"/>
    <cellStyle name="Comma 10 2 2 8 3" xfId="29122"/>
    <cellStyle name="Comma 10 2 2 8 4" xfId="40071"/>
    <cellStyle name="Comma 10 2 2 8 5" xfId="53280"/>
    <cellStyle name="Comma 10 2 2 9" xfId="13073"/>
    <cellStyle name="Comma 10 2 20" xfId="47624"/>
    <cellStyle name="Comma 10 2 21" xfId="58146"/>
    <cellStyle name="Comma 10 2 22" xfId="58694"/>
    <cellStyle name="Comma 10 2 3" xfId="2741"/>
    <cellStyle name="Comma 10 2 3 10" xfId="58518"/>
    <cellStyle name="Comma 10 2 3 11" xfId="58858"/>
    <cellStyle name="Comma 10 2 3 2" xfId="3405"/>
    <cellStyle name="Comma 10 2 3 2 2" xfId="10925"/>
    <cellStyle name="Comma 10 2 3 2 2 2" xfId="21902"/>
    <cellStyle name="Comma 10 2 3 2 2 3" xfId="32237"/>
    <cellStyle name="Comma 10 2 3 2 2 4" xfId="43180"/>
    <cellStyle name="Comma 10 2 3 2 2 5" xfId="56395"/>
    <cellStyle name="Comma 10 2 3 2 3" xfId="8827"/>
    <cellStyle name="Comma 10 2 3 2 3 2" xfId="19932"/>
    <cellStyle name="Comma 10 2 3 2 3 3" xfId="30139"/>
    <cellStyle name="Comma 10 2 3 2 3 4" xfId="41090"/>
    <cellStyle name="Comma 10 2 3 2 3 5" xfId="54297"/>
    <cellStyle name="Comma 10 2 3 2 4" xfId="14620"/>
    <cellStyle name="Comma 10 2 3 2 5" xfId="24805"/>
    <cellStyle name="Comma 10 2 3 2 6" xfId="35742"/>
    <cellStyle name="Comma 10 2 3 2 7" xfId="48963"/>
    <cellStyle name="Comma 10 2 3 2 8" xfId="59326"/>
    <cellStyle name="Comma 10 2 3 3" xfId="3912"/>
    <cellStyle name="Comma 10 2 3 3 2" xfId="9333"/>
    <cellStyle name="Comma 10 2 3 3 2 2" xfId="20438"/>
    <cellStyle name="Comma 10 2 3 3 2 3" xfId="30645"/>
    <cellStyle name="Comma 10 2 3 3 2 4" xfId="41596"/>
    <cellStyle name="Comma 10 2 3 3 2 5" xfId="54803"/>
    <cellStyle name="Comma 10 2 3 3 3" xfId="15125"/>
    <cellStyle name="Comma 10 2 3 3 4" xfId="25310"/>
    <cellStyle name="Comma 10 2 3 3 5" xfId="36247"/>
    <cellStyle name="Comma 10 2 3 3 6" xfId="49468"/>
    <cellStyle name="Comma 10 2 3 4" xfId="6653"/>
    <cellStyle name="Comma 10 2 3 4 2" xfId="10522"/>
    <cellStyle name="Comma 10 2 3 4 2 2" xfId="21509"/>
    <cellStyle name="Comma 10 2 3 4 2 3" xfId="31834"/>
    <cellStyle name="Comma 10 2 3 4 2 4" xfId="42779"/>
    <cellStyle name="Comma 10 2 3 4 2 5" xfId="55992"/>
    <cellStyle name="Comma 10 2 3 4 3" xfId="17789"/>
    <cellStyle name="Comma 10 2 3 4 4" xfId="27974"/>
    <cellStyle name="Comma 10 2 3 4 5" xfId="38929"/>
    <cellStyle name="Comma 10 2 3 4 6" xfId="52132"/>
    <cellStyle name="Comma 10 2 3 5" xfId="8175"/>
    <cellStyle name="Comma 10 2 3 5 2" xfId="19283"/>
    <cellStyle name="Comma 10 2 3 5 3" xfId="29489"/>
    <cellStyle name="Comma 10 2 3 5 4" xfId="40438"/>
    <cellStyle name="Comma 10 2 3 5 5" xfId="53647"/>
    <cellStyle name="Comma 10 2 3 6" xfId="13974"/>
    <cellStyle name="Comma 10 2 3 7" xfId="24159"/>
    <cellStyle name="Comma 10 2 3 8" xfId="35090"/>
    <cellStyle name="Comma 10 2 3 9" xfId="48317"/>
    <cellStyle name="Comma 10 2 4" xfId="3099"/>
    <cellStyle name="Comma 10 2 4 2" xfId="7009"/>
    <cellStyle name="Comma 10 2 4 2 2" xfId="10761"/>
    <cellStyle name="Comma 10 2 4 2 2 2" xfId="21738"/>
    <cellStyle name="Comma 10 2 4 2 2 3" xfId="32073"/>
    <cellStyle name="Comma 10 2 4 2 2 4" xfId="43016"/>
    <cellStyle name="Comma 10 2 4 2 2 5" xfId="56231"/>
    <cellStyle name="Comma 10 2 4 2 3" xfId="18145"/>
    <cellStyle name="Comma 10 2 4 2 4" xfId="28330"/>
    <cellStyle name="Comma 10 2 4 2 5" xfId="39285"/>
    <cellStyle name="Comma 10 2 4 2 6" xfId="52488"/>
    <cellStyle name="Comma 10 2 4 3" xfId="8531"/>
    <cellStyle name="Comma 10 2 4 3 2" xfId="19638"/>
    <cellStyle name="Comma 10 2 4 3 3" xfId="29845"/>
    <cellStyle name="Comma 10 2 4 3 4" xfId="40794"/>
    <cellStyle name="Comma 10 2 4 3 5" xfId="54003"/>
    <cellStyle name="Comma 10 2 4 4" xfId="14328"/>
    <cellStyle name="Comma 10 2 4 5" xfId="24513"/>
    <cellStyle name="Comma 10 2 4 6" xfId="35444"/>
    <cellStyle name="Comma 10 2 4 7" xfId="48671"/>
    <cellStyle name="Comma 10 2 4 8" xfId="59162"/>
    <cellStyle name="Comma 10 2 5" xfId="3748"/>
    <cellStyle name="Comma 10 2 5 2" xfId="9169"/>
    <cellStyle name="Comma 10 2 5 2 2" xfId="20274"/>
    <cellStyle name="Comma 10 2 5 2 3" xfId="30481"/>
    <cellStyle name="Comma 10 2 5 2 4" xfId="41432"/>
    <cellStyle name="Comma 10 2 5 2 5" xfId="54639"/>
    <cellStyle name="Comma 10 2 5 3" xfId="14961"/>
    <cellStyle name="Comma 10 2 5 4" xfId="25146"/>
    <cellStyle name="Comma 10 2 5 5" xfId="36083"/>
    <cellStyle name="Comma 10 2 5 6" xfId="49304"/>
    <cellStyle name="Comma 10 2 6" xfId="4829"/>
    <cellStyle name="Comma 10 2 6 2" xfId="10003"/>
    <cellStyle name="Comma 10 2 6 2 2" xfId="20995"/>
    <cellStyle name="Comma 10 2 6 2 3" xfId="31315"/>
    <cellStyle name="Comma 10 2 6 2 4" xfId="42260"/>
    <cellStyle name="Comma 10 2 6 2 5" xfId="55473"/>
    <cellStyle name="Comma 10 2 6 3" xfId="15980"/>
    <cellStyle name="Comma 10 2 6 4" xfId="26165"/>
    <cellStyle name="Comma 10 2 6 5" xfId="37114"/>
    <cellStyle name="Comma 10 2 6 6" xfId="50323"/>
    <cellStyle name="Comma 10 2 7" xfId="5019"/>
    <cellStyle name="Comma 10 2 7 2" xfId="10193"/>
    <cellStyle name="Comma 10 2 7 2 2" xfId="21184"/>
    <cellStyle name="Comma 10 2 7 2 3" xfId="31505"/>
    <cellStyle name="Comma 10 2 7 2 4" xfId="42450"/>
    <cellStyle name="Comma 10 2 7 2 5" xfId="55663"/>
    <cellStyle name="Comma 10 2 7 3" xfId="16169"/>
    <cellStyle name="Comma 10 2 7 4" xfId="26354"/>
    <cellStyle name="Comma 10 2 7 5" xfId="37303"/>
    <cellStyle name="Comma 10 2 7 6" xfId="50512"/>
    <cellStyle name="Comma 10 2 8" xfId="2548"/>
    <cellStyle name="Comma 10 2 8 2" xfId="7992"/>
    <cellStyle name="Comma 10 2 8 2 2" xfId="19100"/>
    <cellStyle name="Comma 10 2 8 2 3" xfId="29306"/>
    <cellStyle name="Comma 10 2 8 2 4" xfId="40255"/>
    <cellStyle name="Comma 10 2 8 2 5" xfId="53464"/>
    <cellStyle name="Comma 10 2 8 3" xfId="13800"/>
    <cellStyle name="Comma 10 2 8 4" xfId="23985"/>
    <cellStyle name="Comma 10 2 8 5" xfId="34910"/>
    <cellStyle name="Comma 10 2 8 6" xfId="48143"/>
    <cellStyle name="Comma 10 2 9" xfId="2463"/>
    <cellStyle name="Comma 10 2 9 2" xfId="10379"/>
    <cellStyle name="Comma 10 2 9 2 2" xfId="21370"/>
    <cellStyle name="Comma 10 2 9 2 3" xfId="31691"/>
    <cellStyle name="Comma 10 2 9 2 4" xfId="42636"/>
    <cellStyle name="Comma 10 2 9 2 5" xfId="55849"/>
    <cellStyle name="Comma 10 2 9 3" xfId="13761"/>
    <cellStyle name="Comma 10 2 9 4" xfId="23946"/>
    <cellStyle name="Comma 10 2 9 5" xfId="34854"/>
    <cellStyle name="Comma 10 2 9 6" xfId="48104"/>
    <cellStyle name="Comma 10 20" xfId="7225"/>
    <cellStyle name="Comma 10 20 2" xfId="18354"/>
    <cellStyle name="Comma 10 20 3" xfId="28541"/>
    <cellStyle name="Comma 10 20 4" xfId="39496"/>
    <cellStyle name="Comma 10 20 5" xfId="52699"/>
    <cellStyle name="Comma 10 21" xfId="12651"/>
    <cellStyle name="Comma 10 22" xfId="12841"/>
    <cellStyle name="Comma 10 23" xfId="13246"/>
    <cellStyle name="Comma 10 24" xfId="23436"/>
    <cellStyle name="Comma 10 25" xfId="33969"/>
    <cellStyle name="Comma 10 26" xfId="47594"/>
    <cellStyle name="Comma 10 27" xfId="58105"/>
    <cellStyle name="Comma 10 28" xfId="58672"/>
    <cellStyle name="Comma 10 3" xfId="204"/>
    <cellStyle name="Comma 10 3 10" xfId="6158"/>
    <cellStyle name="Comma 10 3 10 2" xfId="10422"/>
    <cellStyle name="Comma 10 3 10 2 2" xfId="21413"/>
    <cellStyle name="Comma 10 3 10 2 3" xfId="31734"/>
    <cellStyle name="Comma 10 3 10 2 4" xfId="42679"/>
    <cellStyle name="Comma 10 3 10 2 5" xfId="55892"/>
    <cellStyle name="Comma 10 3 10 3" xfId="17299"/>
    <cellStyle name="Comma 10 3 10 4" xfId="27484"/>
    <cellStyle name="Comma 10 3 10 5" xfId="38437"/>
    <cellStyle name="Comma 10 3 10 6" xfId="51642"/>
    <cellStyle name="Comma 10 3 11" xfId="6474"/>
    <cellStyle name="Comma 10 3 11 2" xfId="11410"/>
    <cellStyle name="Comma 10 3 11 2 2" xfId="22386"/>
    <cellStyle name="Comma 10 3 11 2 3" xfId="32722"/>
    <cellStyle name="Comma 10 3 11 2 4" xfId="43659"/>
    <cellStyle name="Comma 10 3 11 2 5" xfId="56880"/>
    <cellStyle name="Comma 10 3 11 3" xfId="17611"/>
    <cellStyle name="Comma 10 3 11 4" xfId="27796"/>
    <cellStyle name="Comma 10 3 11 5" xfId="38750"/>
    <cellStyle name="Comma 10 3 11 6" xfId="51954"/>
    <cellStyle name="Comma 10 3 12" xfId="7312"/>
    <cellStyle name="Comma 10 3 12 2" xfId="18437"/>
    <cellStyle name="Comma 10 3 12 3" xfId="28627"/>
    <cellStyle name="Comma 10 3 12 4" xfId="39582"/>
    <cellStyle name="Comma 10 3 12 5" xfId="52785"/>
    <cellStyle name="Comma 10 3 13" xfId="12718"/>
    <cellStyle name="Comma 10 3 14" xfId="12908"/>
    <cellStyle name="Comma 10 3 15" xfId="13315"/>
    <cellStyle name="Comma 10 3 16" xfId="23505"/>
    <cellStyle name="Comma 10 3 17" xfId="34043"/>
    <cellStyle name="Comma 10 3 18" xfId="47663"/>
    <cellStyle name="Comma 10 3 19" xfId="58179"/>
    <cellStyle name="Comma 10 3 2" xfId="2959"/>
    <cellStyle name="Comma 10 3 2 10" xfId="35308"/>
    <cellStyle name="Comma 10 3 2 11" xfId="48535"/>
    <cellStyle name="Comma 10 3 2 12" xfId="58366"/>
    <cellStyle name="Comma 10 3 2 13" xfId="58901"/>
    <cellStyle name="Comma 10 3 2 2" xfId="3601"/>
    <cellStyle name="Comma 10 3 2 2 2" xfId="10968"/>
    <cellStyle name="Comma 10 3 2 2 2 2" xfId="21945"/>
    <cellStyle name="Comma 10 3 2 2 2 3" xfId="32280"/>
    <cellStyle name="Comma 10 3 2 2 2 4" xfId="43223"/>
    <cellStyle name="Comma 10 3 2 2 2 5" xfId="56438"/>
    <cellStyle name="Comma 10 3 2 2 3" xfId="9023"/>
    <cellStyle name="Comma 10 3 2 2 3 2" xfId="20128"/>
    <cellStyle name="Comma 10 3 2 2 3 3" xfId="30335"/>
    <cellStyle name="Comma 10 3 2 2 3 4" xfId="41286"/>
    <cellStyle name="Comma 10 3 2 2 3 5" xfId="54493"/>
    <cellStyle name="Comma 10 3 2 2 4" xfId="14816"/>
    <cellStyle name="Comma 10 3 2 2 5" xfId="25001"/>
    <cellStyle name="Comma 10 3 2 2 6" xfId="35938"/>
    <cellStyle name="Comma 10 3 2 2 7" xfId="49159"/>
    <cellStyle name="Comma 10 3 2 2 8" xfId="59369"/>
    <cellStyle name="Comma 10 3 2 3" xfId="3955"/>
    <cellStyle name="Comma 10 3 2 3 2" xfId="9376"/>
    <cellStyle name="Comma 10 3 2 3 2 2" xfId="20481"/>
    <cellStyle name="Comma 10 3 2 3 2 3" xfId="30688"/>
    <cellStyle name="Comma 10 3 2 3 2 4" xfId="41639"/>
    <cellStyle name="Comma 10 3 2 3 2 5" xfId="54846"/>
    <cellStyle name="Comma 10 3 2 3 3" xfId="15168"/>
    <cellStyle name="Comma 10 3 2 3 4" xfId="25353"/>
    <cellStyle name="Comma 10 3 2 3 5" xfId="36290"/>
    <cellStyle name="Comma 10 3 2 3 6" xfId="49511"/>
    <cellStyle name="Comma 10 3 2 4" xfId="6870"/>
    <cellStyle name="Comma 10 3 2 4 2" xfId="8393"/>
    <cellStyle name="Comma 10 3 2 4 2 2" xfId="19501"/>
    <cellStyle name="Comma 10 3 2 4 2 3" xfId="29707"/>
    <cellStyle name="Comma 10 3 2 4 2 4" xfId="40656"/>
    <cellStyle name="Comma 10 3 2 4 2 5" xfId="53865"/>
    <cellStyle name="Comma 10 3 2 4 3" xfId="18006"/>
    <cellStyle name="Comma 10 3 2 4 4" xfId="28191"/>
    <cellStyle name="Comma 10 3 2 4 5" xfId="39146"/>
    <cellStyle name="Comma 10 3 2 4 6" xfId="52349"/>
    <cellStyle name="Comma 10 3 2 5" xfId="10565"/>
    <cellStyle name="Comma 10 3 2 5 2" xfId="21552"/>
    <cellStyle name="Comma 10 3 2 5 3" xfId="31877"/>
    <cellStyle name="Comma 10 3 2 5 4" xfId="42822"/>
    <cellStyle name="Comma 10 3 2 5 5" xfId="56035"/>
    <cellStyle name="Comma 10 3 2 6" xfId="7843"/>
    <cellStyle name="Comma 10 3 2 6 2" xfId="18951"/>
    <cellStyle name="Comma 10 3 2 6 3" xfId="29157"/>
    <cellStyle name="Comma 10 3 2 6 4" xfId="40106"/>
    <cellStyle name="Comma 10 3 2 6 5" xfId="53315"/>
    <cellStyle name="Comma 10 3 2 7" xfId="13108"/>
    <cellStyle name="Comma 10 3 2 8" xfId="14192"/>
    <cellStyle name="Comma 10 3 2 9" xfId="24377"/>
    <cellStyle name="Comma 10 3 20" xfId="58737"/>
    <cellStyle name="Comma 10 3 3" xfId="2776"/>
    <cellStyle name="Comma 10 3 3 10" xfId="59205"/>
    <cellStyle name="Comma 10 3 3 2" xfId="3440"/>
    <cellStyle name="Comma 10 3 3 2 2" xfId="8862"/>
    <cellStyle name="Comma 10 3 3 2 2 2" xfId="19967"/>
    <cellStyle name="Comma 10 3 3 2 2 3" xfId="30174"/>
    <cellStyle name="Comma 10 3 3 2 2 4" xfId="41125"/>
    <cellStyle name="Comma 10 3 3 2 2 5" xfId="54332"/>
    <cellStyle name="Comma 10 3 3 2 3" xfId="14655"/>
    <cellStyle name="Comma 10 3 3 2 4" xfId="24840"/>
    <cellStyle name="Comma 10 3 3 2 5" xfId="35777"/>
    <cellStyle name="Comma 10 3 3 2 6" xfId="48998"/>
    <cellStyle name="Comma 10 3 3 3" xfId="6688"/>
    <cellStyle name="Comma 10 3 3 3 2" xfId="10804"/>
    <cellStyle name="Comma 10 3 3 3 2 2" xfId="21781"/>
    <cellStyle name="Comma 10 3 3 3 2 3" xfId="32116"/>
    <cellStyle name="Comma 10 3 3 3 2 4" xfId="43059"/>
    <cellStyle name="Comma 10 3 3 3 2 5" xfId="56274"/>
    <cellStyle name="Comma 10 3 3 3 3" xfId="17824"/>
    <cellStyle name="Comma 10 3 3 3 4" xfId="28009"/>
    <cellStyle name="Comma 10 3 3 3 5" xfId="38964"/>
    <cellStyle name="Comma 10 3 3 3 6" xfId="52167"/>
    <cellStyle name="Comma 10 3 3 4" xfId="8210"/>
    <cellStyle name="Comma 10 3 3 4 2" xfId="19318"/>
    <cellStyle name="Comma 10 3 3 4 3" xfId="29524"/>
    <cellStyle name="Comma 10 3 3 4 4" xfId="40473"/>
    <cellStyle name="Comma 10 3 3 4 5" xfId="53682"/>
    <cellStyle name="Comma 10 3 3 5" xfId="14009"/>
    <cellStyle name="Comma 10 3 3 6" xfId="24194"/>
    <cellStyle name="Comma 10 3 3 7" xfId="35125"/>
    <cellStyle name="Comma 10 3 3 8" xfId="48352"/>
    <cellStyle name="Comma 10 3 3 9" xfId="58553"/>
    <cellStyle name="Comma 10 3 4" xfId="3144"/>
    <cellStyle name="Comma 10 3 4 2" xfId="7052"/>
    <cellStyle name="Comma 10 3 4 2 2" xfId="18188"/>
    <cellStyle name="Comma 10 3 4 2 3" xfId="28373"/>
    <cellStyle name="Comma 10 3 4 2 4" xfId="39328"/>
    <cellStyle name="Comma 10 3 4 2 5" xfId="52531"/>
    <cellStyle name="Comma 10 3 4 3" xfId="8576"/>
    <cellStyle name="Comma 10 3 4 3 2" xfId="19683"/>
    <cellStyle name="Comma 10 3 4 3 3" xfId="29890"/>
    <cellStyle name="Comma 10 3 4 3 4" xfId="40839"/>
    <cellStyle name="Comma 10 3 4 3 5" xfId="54048"/>
    <cellStyle name="Comma 10 3 4 4" xfId="14372"/>
    <cellStyle name="Comma 10 3 4 5" xfId="24557"/>
    <cellStyle name="Comma 10 3 4 6" xfId="35488"/>
    <cellStyle name="Comma 10 3 4 7" xfId="48715"/>
    <cellStyle name="Comma 10 3 5" xfId="3275"/>
    <cellStyle name="Comma 10 3 5 2" xfId="8697"/>
    <cellStyle name="Comma 10 3 5 2 2" xfId="19802"/>
    <cellStyle name="Comma 10 3 5 2 3" xfId="30009"/>
    <cellStyle name="Comma 10 3 5 2 4" xfId="40960"/>
    <cellStyle name="Comma 10 3 5 2 5" xfId="54167"/>
    <cellStyle name="Comma 10 3 5 3" xfId="14490"/>
    <cellStyle name="Comma 10 3 5 4" xfId="24675"/>
    <cellStyle name="Comma 10 3 5 5" xfId="35612"/>
    <cellStyle name="Comma 10 3 5 6" xfId="48833"/>
    <cellStyle name="Comma 10 3 6" xfId="3791"/>
    <cellStyle name="Comma 10 3 6 2" xfId="9212"/>
    <cellStyle name="Comma 10 3 6 2 2" xfId="20317"/>
    <cellStyle name="Comma 10 3 6 2 3" xfId="30524"/>
    <cellStyle name="Comma 10 3 6 2 4" xfId="41475"/>
    <cellStyle name="Comma 10 3 6 2 5" xfId="54682"/>
    <cellStyle name="Comma 10 3 6 3" xfId="15004"/>
    <cellStyle name="Comma 10 3 6 4" xfId="25189"/>
    <cellStyle name="Comma 10 3 6 5" xfId="36126"/>
    <cellStyle name="Comma 10 3 6 6" xfId="49347"/>
    <cellStyle name="Comma 10 3 7" xfId="4864"/>
    <cellStyle name="Comma 10 3 7 2" xfId="10038"/>
    <cellStyle name="Comma 10 3 7 2 2" xfId="21030"/>
    <cellStyle name="Comma 10 3 7 2 3" xfId="31350"/>
    <cellStyle name="Comma 10 3 7 2 4" xfId="42295"/>
    <cellStyle name="Comma 10 3 7 2 5" xfId="55508"/>
    <cellStyle name="Comma 10 3 7 3" xfId="16015"/>
    <cellStyle name="Comma 10 3 7 4" xfId="26200"/>
    <cellStyle name="Comma 10 3 7 5" xfId="37149"/>
    <cellStyle name="Comma 10 3 7 6" xfId="50358"/>
    <cellStyle name="Comma 10 3 8" xfId="5054"/>
    <cellStyle name="Comma 10 3 8 2" xfId="10228"/>
    <cellStyle name="Comma 10 3 8 2 2" xfId="21219"/>
    <cellStyle name="Comma 10 3 8 2 3" xfId="31540"/>
    <cellStyle name="Comma 10 3 8 2 4" xfId="42485"/>
    <cellStyle name="Comma 10 3 8 2 5" xfId="55698"/>
    <cellStyle name="Comma 10 3 8 3" xfId="16204"/>
    <cellStyle name="Comma 10 3 8 4" xfId="26389"/>
    <cellStyle name="Comma 10 3 8 5" xfId="37338"/>
    <cellStyle name="Comma 10 3 8 6" xfId="50547"/>
    <cellStyle name="Comma 10 3 9" xfId="2578"/>
    <cellStyle name="Comma 10 3 9 2" xfId="8027"/>
    <cellStyle name="Comma 10 3 9 2 2" xfId="19135"/>
    <cellStyle name="Comma 10 3 9 2 3" xfId="29341"/>
    <cellStyle name="Comma 10 3 9 2 4" xfId="40290"/>
    <cellStyle name="Comma 10 3 9 2 5" xfId="53499"/>
    <cellStyle name="Comma 10 3 9 3" xfId="13828"/>
    <cellStyle name="Comma 10 3 9 4" xfId="24013"/>
    <cellStyle name="Comma 10 3 9 5" xfId="34938"/>
    <cellStyle name="Comma 10 3 9 6" xfId="48171"/>
    <cellStyle name="Comma 10 4" xfId="2614"/>
    <cellStyle name="Comma 10 4 10" xfId="6506"/>
    <cellStyle name="Comma 10 4 10 2" xfId="10452"/>
    <cellStyle name="Comma 10 4 10 2 2" xfId="21443"/>
    <cellStyle name="Comma 10 4 10 2 3" xfId="31764"/>
    <cellStyle name="Comma 10 4 10 2 4" xfId="42709"/>
    <cellStyle name="Comma 10 4 10 2 5" xfId="55922"/>
    <cellStyle name="Comma 10 4 10 3" xfId="17643"/>
    <cellStyle name="Comma 10 4 10 4" xfId="27828"/>
    <cellStyle name="Comma 10 4 10 5" xfId="38782"/>
    <cellStyle name="Comma 10 4 10 6" xfId="51986"/>
    <cellStyle name="Comma 10 4 11" xfId="7335"/>
    <cellStyle name="Comma 10 4 11 2" xfId="18460"/>
    <cellStyle name="Comma 10 4 11 3" xfId="28650"/>
    <cellStyle name="Comma 10 4 11 4" xfId="39605"/>
    <cellStyle name="Comma 10 4 11 5" xfId="52808"/>
    <cellStyle name="Comma 10 4 12" xfId="11561"/>
    <cellStyle name="Comma 10 4 12 2" xfId="22535"/>
    <cellStyle name="Comma 10 4 12 3" xfId="32873"/>
    <cellStyle name="Comma 10 4 12 4" xfId="43810"/>
    <cellStyle name="Comma 10 4 12 5" xfId="57031"/>
    <cellStyle name="Comma 10 4 13" xfId="12747"/>
    <cellStyle name="Comma 10 4 14" xfId="12937"/>
    <cellStyle name="Comma 10 4 15" xfId="13855"/>
    <cellStyle name="Comma 10 4 16" xfId="24040"/>
    <cellStyle name="Comma 10 4 17" xfId="34969"/>
    <cellStyle name="Comma 10 4 18" xfId="48198"/>
    <cellStyle name="Comma 10 4 19" xfId="58208"/>
    <cellStyle name="Comma 10 4 2" xfId="2988"/>
    <cellStyle name="Comma 10 4 2 10" xfId="35337"/>
    <cellStyle name="Comma 10 4 2 11" xfId="48564"/>
    <cellStyle name="Comma 10 4 2 12" xfId="58395"/>
    <cellStyle name="Comma 10 4 2 13" xfId="58931"/>
    <cellStyle name="Comma 10 4 2 2" xfId="3630"/>
    <cellStyle name="Comma 10 4 2 2 2" xfId="10998"/>
    <cellStyle name="Comma 10 4 2 2 2 2" xfId="21975"/>
    <cellStyle name="Comma 10 4 2 2 2 3" xfId="32310"/>
    <cellStyle name="Comma 10 4 2 2 2 4" xfId="43253"/>
    <cellStyle name="Comma 10 4 2 2 2 5" xfId="56468"/>
    <cellStyle name="Comma 10 4 2 2 3" xfId="9052"/>
    <cellStyle name="Comma 10 4 2 2 3 2" xfId="20157"/>
    <cellStyle name="Comma 10 4 2 2 3 3" xfId="30364"/>
    <cellStyle name="Comma 10 4 2 2 3 4" xfId="41315"/>
    <cellStyle name="Comma 10 4 2 2 3 5" xfId="54522"/>
    <cellStyle name="Comma 10 4 2 2 4" xfId="14845"/>
    <cellStyle name="Comma 10 4 2 2 5" xfId="25030"/>
    <cellStyle name="Comma 10 4 2 2 6" xfId="35967"/>
    <cellStyle name="Comma 10 4 2 2 7" xfId="49188"/>
    <cellStyle name="Comma 10 4 2 2 8" xfId="59399"/>
    <cellStyle name="Comma 10 4 2 3" xfId="3985"/>
    <cellStyle name="Comma 10 4 2 3 2" xfId="9406"/>
    <cellStyle name="Comma 10 4 2 3 2 2" xfId="20511"/>
    <cellStyle name="Comma 10 4 2 3 2 3" xfId="30718"/>
    <cellStyle name="Comma 10 4 2 3 2 4" xfId="41669"/>
    <cellStyle name="Comma 10 4 2 3 2 5" xfId="54876"/>
    <cellStyle name="Comma 10 4 2 3 3" xfId="15198"/>
    <cellStyle name="Comma 10 4 2 3 4" xfId="25383"/>
    <cellStyle name="Comma 10 4 2 3 5" xfId="36320"/>
    <cellStyle name="Comma 10 4 2 3 6" xfId="49541"/>
    <cellStyle name="Comma 10 4 2 4" xfId="6899"/>
    <cellStyle name="Comma 10 4 2 4 2" xfId="8422"/>
    <cellStyle name="Comma 10 4 2 4 2 2" xfId="19530"/>
    <cellStyle name="Comma 10 4 2 4 2 3" xfId="29736"/>
    <cellStyle name="Comma 10 4 2 4 2 4" xfId="40685"/>
    <cellStyle name="Comma 10 4 2 4 2 5" xfId="53894"/>
    <cellStyle name="Comma 10 4 2 4 3" xfId="18035"/>
    <cellStyle name="Comma 10 4 2 4 4" xfId="28220"/>
    <cellStyle name="Comma 10 4 2 4 5" xfId="39175"/>
    <cellStyle name="Comma 10 4 2 4 6" xfId="52378"/>
    <cellStyle name="Comma 10 4 2 5" xfId="10595"/>
    <cellStyle name="Comma 10 4 2 5 2" xfId="21582"/>
    <cellStyle name="Comma 10 4 2 5 3" xfId="31907"/>
    <cellStyle name="Comma 10 4 2 5 4" xfId="42852"/>
    <cellStyle name="Comma 10 4 2 5 5" xfId="56065"/>
    <cellStyle name="Comma 10 4 2 6" xfId="7872"/>
    <cellStyle name="Comma 10 4 2 6 2" xfId="18980"/>
    <cellStyle name="Comma 10 4 2 6 3" xfId="29186"/>
    <cellStyle name="Comma 10 4 2 6 4" xfId="40135"/>
    <cellStyle name="Comma 10 4 2 6 5" xfId="53344"/>
    <cellStyle name="Comma 10 4 2 7" xfId="13145"/>
    <cellStyle name="Comma 10 4 2 8" xfId="14221"/>
    <cellStyle name="Comma 10 4 2 9" xfId="24406"/>
    <cellStyle name="Comma 10 4 20" xfId="58767"/>
    <cellStyle name="Comma 10 4 3" xfId="2805"/>
    <cellStyle name="Comma 10 4 3 10" xfId="59235"/>
    <cellStyle name="Comma 10 4 3 2" xfId="3469"/>
    <cellStyle name="Comma 10 4 3 2 2" xfId="8891"/>
    <cellStyle name="Comma 10 4 3 2 2 2" xfId="19996"/>
    <cellStyle name="Comma 10 4 3 2 2 3" xfId="30203"/>
    <cellStyle name="Comma 10 4 3 2 2 4" xfId="41154"/>
    <cellStyle name="Comma 10 4 3 2 2 5" xfId="54361"/>
    <cellStyle name="Comma 10 4 3 2 3" xfId="14684"/>
    <cellStyle name="Comma 10 4 3 2 4" xfId="24869"/>
    <cellStyle name="Comma 10 4 3 2 5" xfId="35806"/>
    <cellStyle name="Comma 10 4 3 2 6" xfId="49027"/>
    <cellStyle name="Comma 10 4 3 3" xfId="6717"/>
    <cellStyle name="Comma 10 4 3 3 2" xfId="10834"/>
    <cellStyle name="Comma 10 4 3 3 2 2" xfId="21811"/>
    <cellStyle name="Comma 10 4 3 3 2 3" xfId="32146"/>
    <cellStyle name="Comma 10 4 3 3 2 4" xfId="43089"/>
    <cellStyle name="Comma 10 4 3 3 2 5" xfId="56304"/>
    <cellStyle name="Comma 10 4 3 3 3" xfId="17853"/>
    <cellStyle name="Comma 10 4 3 3 4" xfId="28038"/>
    <cellStyle name="Comma 10 4 3 3 5" xfId="38993"/>
    <cellStyle name="Comma 10 4 3 3 6" xfId="52196"/>
    <cellStyle name="Comma 10 4 3 4" xfId="8239"/>
    <cellStyle name="Comma 10 4 3 4 2" xfId="19347"/>
    <cellStyle name="Comma 10 4 3 4 3" xfId="29553"/>
    <cellStyle name="Comma 10 4 3 4 4" xfId="40502"/>
    <cellStyle name="Comma 10 4 3 4 5" xfId="53711"/>
    <cellStyle name="Comma 10 4 3 5" xfId="14038"/>
    <cellStyle name="Comma 10 4 3 6" xfId="24223"/>
    <cellStyle name="Comma 10 4 3 7" xfId="35154"/>
    <cellStyle name="Comma 10 4 3 8" xfId="48381"/>
    <cellStyle name="Comma 10 4 3 9" xfId="58582"/>
    <cellStyle name="Comma 10 4 4" xfId="3173"/>
    <cellStyle name="Comma 10 4 4 2" xfId="7082"/>
    <cellStyle name="Comma 10 4 4 2 2" xfId="18218"/>
    <cellStyle name="Comma 10 4 4 2 3" xfId="28403"/>
    <cellStyle name="Comma 10 4 4 2 4" xfId="39358"/>
    <cellStyle name="Comma 10 4 4 2 5" xfId="52561"/>
    <cellStyle name="Comma 10 4 4 3" xfId="8604"/>
    <cellStyle name="Comma 10 4 4 3 2" xfId="19711"/>
    <cellStyle name="Comma 10 4 4 3 3" xfId="29918"/>
    <cellStyle name="Comma 10 4 4 3 4" xfId="40867"/>
    <cellStyle name="Comma 10 4 4 3 5" xfId="54076"/>
    <cellStyle name="Comma 10 4 4 4" xfId="14401"/>
    <cellStyle name="Comma 10 4 4 5" xfId="24586"/>
    <cellStyle name="Comma 10 4 4 6" xfId="35517"/>
    <cellStyle name="Comma 10 4 4 7" xfId="48744"/>
    <cellStyle name="Comma 10 4 5" xfId="3293"/>
    <cellStyle name="Comma 10 4 5 2" xfId="8715"/>
    <cellStyle name="Comma 10 4 5 2 2" xfId="19820"/>
    <cellStyle name="Comma 10 4 5 2 3" xfId="30027"/>
    <cellStyle name="Comma 10 4 5 2 4" xfId="40978"/>
    <cellStyle name="Comma 10 4 5 2 5" xfId="54185"/>
    <cellStyle name="Comma 10 4 5 3" xfId="14508"/>
    <cellStyle name="Comma 10 4 5 4" xfId="24693"/>
    <cellStyle name="Comma 10 4 5 5" xfId="35630"/>
    <cellStyle name="Comma 10 4 5 6" xfId="48851"/>
    <cellStyle name="Comma 10 4 6" xfId="3821"/>
    <cellStyle name="Comma 10 4 6 2" xfId="9242"/>
    <cellStyle name="Comma 10 4 6 2 2" xfId="20347"/>
    <cellStyle name="Comma 10 4 6 2 3" xfId="30554"/>
    <cellStyle name="Comma 10 4 6 2 4" xfId="41505"/>
    <cellStyle name="Comma 10 4 6 2 5" xfId="54712"/>
    <cellStyle name="Comma 10 4 6 3" xfId="15034"/>
    <cellStyle name="Comma 10 4 6 4" xfId="25219"/>
    <cellStyle name="Comma 10 4 6 5" xfId="36156"/>
    <cellStyle name="Comma 10 4 6 6" xfId="49377"/>
    <cellStyle name="Comma 10 4 7" xfId="4893"/>
    <cellStyle name="Comma 10 4 7 2" xfId="10067"/>
    <cellStyle name="Comma 10 4 7 2 2" xfId="21059"/>
    <cellStyle name="Comma 10 4 7 2 3" xfId="31379"/>
    <cellStyle name="Comma 10 4 7 2 4" xfId="42324"/>
    <cellStyle name="Comma 10 4 7 2 5" xfId="55537"/>
    <cellStyle name="Comma 10 4 7 3" xfId="16044"/>
    <cellStyle name="Comma 10 4 7 4" xfId="26229"/>
    <cellStyle name="Comma 10 4 7 5" xfId="37178"/>
    <cellStyle name="Comma 10 4 7 6" xfId="50387"/>
    <cellStyle name="Comma 10 4 8" xfId="5083"/>
    <cellStyle name="Comma 10 4 8 2" xfId="10257"/>
    <cellStyle name="Comma 10 4 8 2 2" xfId="21248"/>
    <cellStyle name="Comma 10 4 8 2 3" xfId="31569"/>
    <cellStyle name="Comma 10 4 8 2 4" xfId="42514"/>
    <cellStyle name="Comma 10 4 8 2 5" xfId="55727"/>
    <cellStyle name="Comma 10 4 8 3" xfId="16233"/>
    <cellStyle name="Comma 10 4 8 4" xfId="26418"/>
    <cellStyle name="Comma 10 4 8 5" xfId="37367"/>
    <cellStyle name="Comma 10 4 8 6" xfId="50576"/>
    <cellStyle name="Comma 10 4 9" xfId="6187"/>
    <cellStyle name="Comma 10 4 9 2" xfId="8056"/>
    <cellStyle name="Comma 10 4 9 2 2" xfId="19164"/>
    <cellStyle name="Comma 10 4 9 2 3" xfId="29370"/>
    <cellStyle name="Comma 10 4 9 2 4" xfId="40319"/>
    <cellStyle name="Comma 10 4 9 2 5" xfId="53528"/>
    <cellStyle name="Comma 10 4 9 3" xfId="17328"/>
    <cellStyle name="Comma 10 4 9 4" xfId="27513"/>
    <cellStyle name="Comma 10 4 9 5" xfId="38466"/>
    <cellStyle name="Comma 10 4 9 6" xfId="51671"/>
    <cellStyle name="Comma 10 5" xfId="2677"/>
    <cellStyle name="Comma 10 5 10" xfId="11476"/>
    <cellStyle name="Comma 10 5 10 2" xfId="22452"/>
    <cellStyle name="Comma 10 5 10 3" xfId="32788"/>
    <cellStyle name="Comma 10 5 10 4" xfId="43725"/>
    <cellStyle name="Comma 10 5 10 5" xfId="56946"/>
    <cellStyle name="Comma 10 5 11" xfId="11613"/>
    <cellStyle name="Comma 10 5 11 2" xfId="22586"/>
    <cellStyle name="Comma 10 5 11 3" xfId="32925"/>
    <cellStyle name="Comma 10 5 11 4" xfId="43862"/>
    <cellStyle name="Comma 10 5 11 5" xfId="57083"/>
    <cellStyle name="Comma 10 5 12" xfId="12802"/>
    <cellStyle name="Comma 10 5 13" xfId="12992"/>
    <cellStyle name="Comma 10 5 14" xfId="13910"/>
    <cellStyle name="Comma 10 5 15" xfId="24095"/>
    <cellStyle name="Comma 10 5 16" xfId="35026"/>
    <cellStyle name="Comma 10 5 17" xfId="48253"/>
    <cellStyle name="Comma 10 5 18" xfId="58263"/>
    <cellStyle name="Comma 10 5 19" xfId="58836"/>
    <cellStyle name="Comma 10 5 2" xfId="3043"/>
    <cellStyle name="Comma 10 5 2 10" xfId="48619"/>
    <cellStyle name="Comma 10 5 2 11" xfId="58450"/>
    <cellStyle name="Comma 10 5 2 12" xfId="59304"/>
    <cellStyle name="Comma 10 5 2 2" xfId="3685"/>
    <cellStyle name="Comma 10 5 2 2 2" xfId="9107"/>
    <cellStyle name="Comma 10 5 2 2 2 2" xfId="20212"/>
    <cellStyle name="Comma 10 5 2 2 2 3" xfId="30419"/>
    <cellStyle name="Comma 10 5 2 2 2 4" xfId="41370"/>
    <cellStyle name="Comma 10 5 2 2 2 5" xfId="54577"/>
    <cellStyle name="Comma 10 5 2 2 3" xfId="14900"/>
    <cellStyle name="Comma 10 5 2 2 4" xfId="25085"/>
    <cellStyle name="Comma 10 5 2 2 5" xfId="36022"/>
    <cellStyle name="Comma 10 5 2 2 6" xfId="49243"/>
    <cellStyle name="Comma 10 5 2 3" xfId="6954"/>
    <cellStyle name="Comma 10 5 2 3 2" xfId="8477"/>
    <cellStyle name="Comma 10 5 2 3 2 2" xfId="19585"/>
    <cellStyle name="Comma 10 5 2 3 2 3" xfId="29791"/>
    <cellStyle name="Comma 10 5 2 3 2 4" xfId="40740"/>
    <cellStyle name="Comma 10 5 2 3 2 5" xfId="53949"/>
    <cellStyle name="Comma 10 5 2 3 3" xfId="18090"/>
    <cellStyle name="Comma 10 5 2 3 4" xfId="28275"/>
    <cellStyle name="Comma 10 5 2 3 5" xfId="39230"/>
    <cellStyle name="Comma 10 5 2 3 6" xfId="52433"/>
    <cellStyle name="Comma 10 5 2 4" xfId="10903"/>
    <cellStyle name="Comma 10 5 2 4 2" xfId="21880"/>
    <cellStyle name="Comma 10 5 2 4 3" xfId="32215"/>
    <cellStyle name="Comma 10 5 2 4 4" xfId="43158"/>
    <cellStyle name="Comma 10 5 2 4 5" xfId="56373"/>
    <cellStyle name="Comma 10 5 2 5" xfId="7927"/>
    <cellStyle name="Comma 10 5 2 5 2" xfId="19035"/>
    <cellStyle name="Comma 10 5 2 5 3" xfId="29241"/>
    <cellStyle name="Comma 10 5 2 5 4" xfId="40190"/>
    <cellStyle name="Comma 10 5 2 5 5" xfId="53399"/>
    <cellStyle name="Comma 10 5 2 6" xfId="13207"/>
    <cellStyle name="Comma 10 5 2 7" xfId="14276"/>
    <cellStyle name="Comma 10 5 2 8" xfId="24461"/>
    <cellStyle name="Comma 10 5 2 9" xfId="35392"/>
    <cellStyle name="Comma 10 5 3" xfId="2860"/>
    <cellStyle name="Comma 10 5 3 2" xfId="3524"/>
    <cellStyle name="Comma 10 5 3 2 2" xfId="8946"/>
    <cellStyle name="Comma 10 5 3 2 2 2" xfId="20051"/>
    <cellStyle name="Comma 10 5 3 2 2 3" xfId="30258"/>
    <cellStyle name="Comma 10 5 3 2 2 4" xfId="41209"/>
    <cellStyle name="Comma 10 5 3 2 2 5" xfId="54416"/>
    <cellStyle name="Comma 10 5 3 2 3" xfId="14739"/>
    <cellStyle name="Comma 10 5 3 2 4" xfId="24924"/>
    <cellStyle name="Comma 10 5 3 2 5" xfId="35861"/>
    <cellStyle name="Comma 10 5 3 2 6" xfId="49082"/>
    <cellStyle name="Comma 10 5 3 3" xfId="6772"/>
    <cellStyle name="Comma 10 5 3 3 2" xfId="17908"/>
    <cellStyle name="Comma 10 5 3 3 3" xfId="28093"/>
    <cellStyle name="Comma 10 5 3 3 4" xfId="39048"/>
    <cellStyle name="Comma 10 5 3 3 5" xfId="52251"/>
    <cellStyle name="Comma 10 5 3 4" xfId="8294"/>
    <cellStyle name="Comma 10 5 3 4 2" xfId="19402"/>
    <cellStyle name="Comma 10 5 3 4 3" xfId="29608"/>
    <cellStyle name="Comma 10 5 3 4 4" xfId="40557"/>
    <cellStyle name="Comma 10 5 3 4 5" xfId="53766"/>
    <cellStyle name="Comma 10 5 3 5" xfId="14093"/>
    <cellStyle name="Comma 10 5 3 6" xfId="24278"/>
    <cellStyle name="Comma 10 5 3 7" xfId="35209"/>
    <cellStyle name="Comma 10 5 3 8" xfId="48436"/>
    <cellStyle name="Comma 10 5 3 9" xfId="58637"/>
    <cellStyle name="Comma 10 5 4" xfId="3344"/>
    <cellStyle name="Comma 10 5 4 2" xfId="8766"/>
    <cellStyle name="Comma 10 5 4 2 2" xfId="19871"/>
    <cellStyle name="Comma 10 5 4 2 3" xfId="30078"/>
    <cellStyle name="Comma 10 5 4 2 4" xfId="41029"/>
    <cellStyle name="Comma 10 5 4 2 5" xfId="54236"/>
    <cellStyle name="Comma 10 5 4 3" xfId="14559"/>
    <cellStyle name="Comma 10 5 4 4" xfId="24744"/>
    <cellStyle name="Comma 10 5 4 5" xfId="35681"/>
    <cellStyle name="Comma 10 5 4 6" xfId="48902"/>
    <cellStyle name="Comma 10 5 5" xfId="3890"/>
    <cellStyle name="Comma 10 5 5 2" xfId="9311"/>
    <cellStyle name="Comma 10 5 5 2 2" xfId="20416"/>
    <cellStyle name="Comma 10 5 5 2 3" xfId="30623"/>
    <cellStyle name="Comma 10 5 5 2 4" xfId="41574"/>
    <cellStyle name="Comma 10 5 5 2 5" xfId="54781"/>
    <cellStyle name="Comma 10 5 5 3" xfId="15103"/>
    <cellStyle name="Comma 10 5 5 4" xfId="25288"/>
    <cellStyle name="Comma 10 5 5 5" xfId="36225"/>
    <cellStyle name="Comma 10 5 5 6" xfId="49446"/>
    <cellStyle name="Comma 10 5 6" xfId="4948"/>
    <cellStyle name="Comma 10 5 6 2" xfId="10122"/>
    <cellStyle name="Comma 10 5 6 2 2" xfId="21114"/>
    <cellStyle name="Comma 10 5 6 2 3" xfId="31434"/>
    <cellStyle name="Comma 10 5 6 2 4" xfId="42379"/>
    <cellStyle name="Comma 10 5 6 2 5" xfId="55592"/>
    <cellStyle name="Comma 10 5 6 3" xfId="16099"/>
    <cellStyle name="Comma 10 5 6 4" xfId="26284"/>
    <cellStyle name="Comma 10 5 6 5" xfId="37233"/>
    <cellStyle name="Comma 10 5 6 6" xfId="50442"/>
    <cellStyle name="Comma 10 5 7" xfId="5138"/>
    <cellStyle name="Comma 10 5 7 2" xfId="10312"/>
    <cellStyle name="Comma 10 5 7 2 2" xfId="21303"/>
    <cellStyle name="Comma 10 5 7 2 3" xfId="31624"/>
    <cellStyle name="Comma 10 5 7 2 4" xfId="42569"/>
    <cellStyle name="Comma 10 5 7 2 5" xfId="55782"/>
    <cellStyle name="Comma 10 5 7 3" xfId="16288"/>
    <cellStyle name="Comma 10 5 7 4" xfId="26473"/>
    <cellStyle name="Comma 10 5 7 5" xfId="37422"/>
    <cellStyle name="Comma 10 5 7 6" xfId="50631"/>
    <cellStyle name="Comma 10 5 8" xfId="6589"/>
    <cellStyle name="Comma 10 5 8 2" xfId="8111"/>
    <cellStyle name="Comma 10 5 8 2 2" xfId="19219"/>
    <cellStyle name="Comma 10 5 8 2 3" xfId="29425"/>
    <cellStyle name="Comma 10 5 8 2 4" xfId="40374"/>
    <cellStyle name="Comma 10 5 8 2 5" xfId="53583"/>
    <cellStyle name="Comma 10 5 8 3" xfId="17725"/>
    <cellStyle name="Comma 10 5 8 4" xfId="27910"/>
    <cellStyle name="Comma 10 5 8 5" xfId="38865"/>
    <cellStyle name="Comma 10 5 8 6" xfId="52068"/>
    <cellStyle name="Comma 10 5 9" xfId="7388"/>
    <cellStyle name="Comma 10 5 9 2" xfId="18513"/>
    <cellStyle name="Comma 10 5 9 3" xfId="28703"/>
    <cellStyle name="Comma 10 5 9 4" xfId="39658"/>
    <cellStyle name="Comma 10 5 9 5" xfId="52861"/>
    <cellStyle name="Comma 10 6" xfId="2892"/>
    <cellStyle name="Comma 10 6 10" xfId="48468"/>
    <cellStyle name="Comma 10 6 11" xfId="58299"/>
    <cellStyle name="Comma 10 6 12" xfId="59140"/>
    <cellStyle name="Comma 10 6 2" xfId="3556"/>
    <cellStyle name="Comma 10 6 2 2" xfId="8978"/>
    <cellStyle name="Comma 10 6 2 2 2" xfId="20083"/>
    <cellStyle name="Comma 10 6 2 2 3" xfId="30290"/>
    <cellStyle name="Comma 10 6 2 2 4" xfId="41241"/>
    <cellStyle name="Comma 10 6 2 2 5" xfId="54448"/>
    <cellStyle name="Comma 10 6 2 3" xfId="14771"/>
    <cellStyle name="Comma 10 6 2 4" xfId="24956"/>
    <cellStyle name="Comma 10 6 2 5" xfId="35893"/>
    <cellStyle name="Comma 10 6 2 6" xfId="49114"/>
    <cellStyle name="Comma 10 6 3" xfId="6803"/>
    <cellStyle name="Comma 10 6 3 2" xfId="8326"/>
    <cellStyle name="Comma 10 6 3 2 2" xfId="19434"/>
    <cellStyle name="Comma 10 6 3 2 3" xfId="29640"/>
    <cellStyle name="Comma 10 6 3 2 4" xfId="40589"/>
    <cellStyle name="Comma 10 6 3 2 5" xfId="53798"/>
    <cellStyle name="Comma 10 6 3 3" xfId="17939"/>
    <cellStyle name="Comma 10 6 3 4" xfId="28124"/>
    <cellStyle name="Comma 10 6 3 5" xfId="39079"/>
    <cellStyle name="Comma 10 6 3 6" xfId="52282"/>
    <cellStyle name="Comma 10 6 4" xfId="10746"/>
    <cellStyle name="Comma 10 6 4 2" xfId="21724"/>
    <cellStyle name="Comma 10 6 4 3" xfId="32058"/>
    <cellStyle name="Comma 10 6 4 4" xfId="43001"/>
    <cellStyle name="Comma 10 6 4 5" xfId="56216"/>
    <cellStyle name="Comma 10 6 5" xfId="7777"/>
    <cellStyle name="Comma 10 6 5 2" xfId="18885"/>
    <cellStyle name="Comma 10 6 5 3" xfId="29091"/>
    <cellStyle name="Comma 10 6 5 4" xfId="40040"/>
    <cellStyle name="Comma 10 6 5 5" xfId="53249"/>
    <cellStyle name="Comma 10 6 6" xfId="13026"/>
    <cellStyle name="Comma 10 6 7" xfId="14125"/>
    <cellStyle name="Comma 10 6 8" xfId="24310"/>
    <cellStyle name="Comma 10 6 9" xfId="35241"/>
    <cellStyle name="Comma 10 7" xfId="2709"/>
    <cellStyle name="Comma 10 7 2" xfId="3376"/>
    <cellStyle name="Comma 10 7 2 2" xfId="8798"/>
    <cellStyle name="Comma 10 7 2 2 2" xfId="19903"/>
    <cellStyle name="Comma 10 7 2 2 3" xfId="30110"/>
    <cellStyle name="Comma 10 7 2 2 4" xfId="41061"/>
    <cellStyle name="Comma 10 7 2 2 5" xfId="54268"/>
    <cellStyle name="Comma 10 7 2 3" xfId="14591"/>
    <cellStyle name="Comma 10 7 2 4" xfId="24776"/>
    <cellStyle name="Comma 10 7 2 5" xfId="35713"/>
    <cellStyle name="Comma 10 7 2 6" xfId="48934"/>
    <cellStyle name="Comma 10 7 3" xfId="6621"/>
    <cellStyle name="Comma 10 7 3 2" xfId="17757"/>
    <cellStyle name="Comma 10 7 3 3" xfId="27942"/>
    <cellStyle name="Comma 10 7 3 4" xfId="38897"/>
    <cellStyle name="Comma 10 7 3 5" xfId="52100"/>
    <cellStyle name="Comma 10 7 4" xfId="8143"/>
    <cellStyle name="Comma 10 7 4 2" xfId="19251"/>
    <cellStyle name="Comma 10 7 4 3" xfId="29457"/>
    <cellStyle name="Comma 10 7 4 4" xfId="40406"/>
    <cellStyle name="Comma 10 7 4 5" xfId="53615"/>
    <cellStyle name="Comma 10 7 5" xfId="13942"/>
    <cellStyle name="Comma 10 7 6" xfId="24127"/>
    <cellStyle name="Comma 10 7 7" xfId="35058"/>
    <cellStyle name="Comma 10 7 8" xfId="48285"/>
    <cellStyle name="Comma 10 7 9" xfId="58486"/>
    <cellStyle name="Comma 10 8" xfId="3076"/>
    <cellStyle name="Comma 10 8 2" xfId="6987"/>
    <cellStyle name="Comma 10 8 2 2" xfId="18123"/>
    <cellStyle name="Comma 10 8 2 3" xfId="28308"/>
    <cellStyle name="Comma 10 8 2 4" xfId="39263"/>
    <cellStyle name="Comma 10 8 2 5" xfId="52466"/>
    <cellStyle name="Comma 10 8 3" xfId="8510"/>
    <cellStyle name="Comma 10 8 3 2" xfId="19618"/>
    <cellStyle name="Comma 10 8 3 3" xfId="29824"/>
    <cellStyle name="Comma 10 8 3 4" xfId="40773"/>
    <cellStyle name="Comma 10 8 3 5" xfId="53982"/>
    <cellStyle name="Comma 10 8 4" xfId="14308"/>
    <cellStyle name="Comma 10 8 5" xfId="24493"/>
    <cellStyle name="Comma 10 8 6" xfId="35424"/>
    <cellStyle name="Comma 10 8 7" xfId="48651"/>
    <cellStyle name="Comma 10 9" xfId="3254"/>
    <cellStyle name="Comma 10 9 2" xfId="6546"/>
    <cellStyle name="Comma 10 9 2 2" xfId="17683"/>
    <cellStyle name="Comma 10 9 2 3" xfId="27868"/>
    <cellStyle name="Comma 10 9 2 4" xfId="38822"/>
    <cellStyle name="Comma 10 9 2 5" xfId="52026"/>
    <cellStyle name="Comma 10 9 3" xfId="8677"/>
    <cellStyle name="Comma 10 9 3 2" xfId="19782"/>
    <cellStyle name="Comma 10 9 3 3" xfId="29989"/>
    <cellStyle name="Comma 10 9 3 4" xfId="40940"/>
    <cellStyle name="Comma 10 9 3 5" xfId="54147"/>
    <cellStyle name="Comma 10 9 4" xfId="14470"/>
    <cellStyle name="Comma 10 9 5" xfId="24655"/>
    <cellStyle name="Comma 10 9 6" xfId="35592"/>
    <cellStyle name="Comma 10 9 7" xfId="48813"/>
    <cellStyle name="Comma 11" xfId="113"/>
    <cellStyle name="Comma 11 10" xfId="3724"/>
    <cellStyle name="Comma 11 10 2" xfId="9145"/>
    <cellStyle name="Comma 11 10 2 2" xfId="20250"/>
    <cellStyle name="Comma 11 10 2 3" xfId="30457"/>
    <cellStyle name="Comma 11 10 2 4" xfId="41408"/>
    <cellStyle name="Comma 11 10 2 5" xfId="54615"/>
    <cellStyle name="Comma 11 10 3" xfId="14937"/>
    <cellStyle name="Comma 11 10 4" xfId="25122"/>
    <cellStyle name="Comma 11 10 5" xfId="36059"/>
    <cellStyle name="Comma 11 10 6" xfId="49280"/>
    <cellStyle name="Comma 11 11" xfId="4795"/>
    <cellStyle name="Comma 11 11 2" xfId="9969"/>
    <cellStyle name="Comma 11 11 2 2" xfId="20961"/>
    <cellStyle name="Comma 11 11 2 3" xfId="31281"/>
    <cellStyle name="Comma 11 11 2 4" xfId="42226"/>
    <cellStyle name="Comma 11 11 2 5" xfId="55439"/>
    <cellStyle name="Comma 11 11 3" xfId="15946"/>
    <cellStyle name="Comma 11 11 4" xfId="26131"/>
    <cellStyle name="Comma 11 11 5" xfId="37080"/>
    <cellStyle name="Comma 11 11 6" xfId="50289"/>
    <cellStyle name="Comma 11 12" xfId="4985"/>
    <cellStyle name="Comma 11 12 2" xfId="10159"/>
    <cellStyle name="Comma 11 12 2 2" xfId="21150"/>
    <cellStyle name="Comma 11 12 2 3" xfId="31471"/>
    <cellStyle name="Comma 11 12 2 4" xfId="42416"/>
    <cellStyle name="Comma 11 12 2 5" xfId="55629"/>
    <cellStyle name="Comma 11 12 3" xfId="16135"/>
    <cellStyle name="Comma 11 12 4" xfId="26320"/>
    <cellStyle name="Comma 11 12 5" xfId="37269"/>
    <cellStyle name="Comma 11 12 6" xfId="50478"/>
    <cellStyle name="Comma 11 13" xfId="2420"/>
    <cellStyle name="Comma 11 13 2" xfId="7958"/>
    <cellStyle name="Comma 11 13 2 2" xfId="19066"/>
    <cellStyle name="Comma 11 13 2 3" xfId="29272"/>
    <cellStyle name="Comma 11 13 2 4" xfId="40221"/>
    <cellStyle name="Comma 11 13 2 5" xfId="53430"/>
    <cellStyle name="Comma 11 13 3" xfId="13720"/>
    <cellStyle name="Comma 11 13 4" xfId="23905"/>
    <cellStyle name="Comma 11 13 5" xfId="34813"/>
    <cellStyle name="Comma 11 13 6" xfId="48063"/>
    <cellStyle name="Comma 11 14" xfId="6079"/>
    <cellStyle name="Comma 11 14 2" xfId="10355"/>
    <cellStyle name="Comma 11 14 2 2" xfId="21346"/>
    <cellStyle name="Comma 11 14 2 3" xfId="31667"/>
    <cellStyle name="Comma 11 14 2 4" xfId="42612"/>
    <cellStyle name="Comma 11 14 2 5" xfId="55825"/>
    <cellStyle name="Comma 11 14 3" xfId="17228"/>
    <cellStyle name="Comma 11 14 4" xfId="27413"/>
    <cellStyle name="Comma 11 14 5" xfId="38362"/>
    <cellStyle name="Comma 11 14 6" xfId="51571"/>
    <cellStyle name="Comma 11 15" xfId="6265"/>
    <cellStyle name="Comma 11 15 2" xfId="11341"/>
    <cellStyle name="Comma 11 15 2 2" xfId="22317"/>
    <cellStyle name="Comma 11 15 2 3" xfId="32653"/>
    <cellStyle name="Comma 11 15 2 4" xfId="43590"/>
    <cellStyle name="Comma 11 15 2 5" xfId="56811"/>
    <cellStyle name="Comma 11 15 3" xfId="17406"/>
    <cellStyle name="Comma 11 15 4" xfId="27591"/>
    <cellStyle name="Comma 11 15 5" xfId="38544"/>
    <cellStyle name="Comma 11 15 6" xfId="51749"/>
    <cellStyle name="Comma 11 16" xfId="6297"/>
    <cellStyle name="Comma 11 16 2" xfId="11510"/>
    <cellStyle name="Comma 11 16 2 2" xfId="22486"/>
    <cellStyle name="Comma 11 16 2 3" xfId="32822"/>
    <cellStyle name="Comma 11 16 2 4" xfId="43759"/>
    <cellStyle name="Comma 11 16 2 5" xfId="56980"/>
    <cellStyle name="Comma 11 16 3" xfId="17437"/>
    <cellStyle name="Comma 11 16 4" xfId="27622"/>
    <cellStyle name="Comma 11 16 5" xfId="38576"/>
    <cellStyle name="Comma 11 16 6" xfId="51780"/>
    <cellStyle name="Comma 11 17" xfId="6355"/>
    <cellStyle name="Comma 11 17 2" xfId="17495"/>
    <cellStyle name="Comma 11 17 3" xfId="27680"/>
    <cellStyle name="Comma 11 17 4" xfId="38634"/>
    <cellStyle name="Comma 11 17 5" xfId="51838"/>
    <cellStyle name="Comma 11 18" xfId="6387"/>
    <cellStyle name="Comma 11 18 2" xfId="17526"/>
    <cellStyle name="Comma 11 18 3" xfId="27711"/>
    <cellStyle name="Comma 11 18 4" xfId="38665"/>
    <cellStyle name="Comma 11 18 5" xfId="51869"/>
    <cellStyle name="Comma 11 19" xfId="7154"/>
    <cellStyle name="Comma 11 19 2" xfId="18285"/>
    <cellStyle name="Comma 11 19 3" xfId="28470"/>
    <cellStyle name="Comma 11 19 4" xfId="39425"/>
    <cellStyle name="Comma 11 19 5" xfId="52628"/>
    <cellStyle name="Comma 11 2" xfId="148"/>
    <cellStyle name="Comma 11 2 10" xfId="6117"/>
    <cellStyle name="Comma 11 2 10 2" xfId="11373"/>
    <cellStyle name="Comma 11 2 10 2 2" xfId="22349"/>
    <cellStyle name="Comma 11 2 10 2 3" xfId="32685"/>
    <cellStyle name="Comma 11 2 10 2 4" xfId="43622"/>
    <cellStyle name="Comma 11 2 10 2 5" xfId="56843"/>
    <cellStyle name="Comma 11 2 10 3" xfId="17258"/>
    <cellStyle name="Comma 11 2 10 4" xfId="27443"/>
    <cellStyle name="Comma 11 2 10 5" xfId="38396"/>
    <cellStyle name="Comma 11 2 10 6" xfId="51601"/>
    <cellStyle name="Comma 11 2 11" xfId="6430"/>
    <cellStyle name="Comma 11 2 11 2" xfId="11535"/>
    <cellStyle name="Comma 11 2 11 2 2" xfId="22511"/>
    <cellStyle name="Comma 11 2 11 2 3" xfId="32847"/>
    <cellStyle name="Comma 11 2 11 2 4" xfId="43784"/>
    <cellStyle name="Comma 11 2 11 2 5" xfId="57005"/>
    <cellStyle name="Comma 11 2 11 3" xfId="17568"/>
    <cellStyle name="Comma 11 2 11 4" xfId="27753"/>
    <cellStyle name="Comma 11 2 11 5" xfId="38707"/>
    <cellStyle name="Comma 11 2 11 6" xfId="51911"/>
    <cellStyle name="Comma 11 2 12" xfId="6564"/>
    <cellStyle name="Comma 11 2 12 2" xfId="17701"/>
    <cellStyle name="Comma 11 2 12 3" xfId="27886"/>
    <cellStyle name="Comma 11 2 12 4" xfId="38840"/>
    <cellStyle name="Comma 11 2 12 5" xfId="52044"/>
    <cellStyle name="Comma 11 2 13" xfId="7665"/>
    <cellStyle name="Comma 11 2 13 2" xfId="18776"/>
    <cellStyle name="Comma 11 2 13 3" xfId="28979"/>
    <cellStyle name="Comma 11 2 13 4" xfId="39929"/>
    <cellStyle name="Comma 11 2 13 5" xfId="53137"/>
    <cellStyle name="Comma 11 2 14" xfId="7288"/>
    <cellStyle name="Comma 11 2 14 2" xfId="18414"/>
    <cellStyle name="Comma 11 2 14 3" xfId="28603"/>
    <cellStyle name="Comma 11 2 14 4" xfId="39558"/>
    <cellStyle name="Comma 11 2 14 5" xfId="52761"/>
    <cellStyle name="Comma 11 2 15" xfId="12681"/>
    <cellStyle name="Comma 11 2 16" xfId="12871"/>
    <cellStyle name="Comma 11 2 17" xfId="13274"/>
    <cellStyle name="Comma 11 2 18" xfId="23464"/>
    <cellStyle name="Comma 11 2 19" xfId="33998"/>
    <cellStyle name="Comma 11 2 2" xfId="2182"/>
    <cellStyle name="Comma 11 2 2 10" xfId="13484"/>
    <cellStyle name="Comma 11 2 2 11" xfId="23669"/>
    <cellStyle name="Comma 11 2 2 12" xfId="34577"/>
    <cellStyle name="Comma 11 2 2 13" xfId="47827"/>
    <cellStyle name="Comma 11 2 2 14" xfId="58329"/>
    <cellStyle name="Comma 11 2 2 15" xfId="58795"/>
    <cellStyle name="Comma 11 2 2 2" xfId="3201"/>
    <cellStyle name="Comma 11 2 2 2 2" xfId="4013"/>
    <cellStyle name="Comma 11 2 2 2 2 2" xfId="11026"/>
    <cellStyle name="Comma 11 2 2 2 2 2 2" xfId="22003"/>
    <cellStyle name="Comma 11 2 2 2 2 2 3" xfId="32338"/>
    <cellStyle name="Comma 11 2 2 2 2 2 4" xfId="43281"/>
    <cellStyle name="Comma 11 2 2 2 2 2 5" xfId="56496"/>
    <cellStyle name="Comma 11 2 2 2 2 3" xfId="9434"/>
    <cellStyle name="Comma 11 2 2 2 2 3 2" xfId="20539"/>
    <cellStyle name="Comma 11 2 2 2 2 3 3" xfId="30746"/>
    <cellStyle name="Comma 11 2 2 2 2 3 4" xfId="41697"/>
    <cellStyle name="Comma 11 2 2 2 2 3 5" xfId="54904"/>
    <cellStyle name="Comma 11 2 2 2 2 4" xfId="15226"/>
    <cellStyle name="Comma 11 2 2 2 2 5" xfId="25411"/>
    <cellStyle name="Comma 11 2 2 2 2 6" xfId="36348"/>
    <cellStyle name="Comma 11 2 2 2 2 7" xfId="49569"/>
    <cellStyle name="Comma 11 2 2 2 2 8" xfId="59427"/>
    <cellStyle name="Comma 11 2 2 2 3" xfId="7110"/>
    <cellStyle name="Comma 11 2 2 2 3 2" xfId="10623"/>
    <cellStyle name="Comma 11 2 2 2 3 2 2" xfId="21610"/>
    <cellStyle name="Comma 11 2 2 2 3 2 3" xfId="31935"/>
    <cellStyle name="Comma 11 2 2 2 3 2 4" xfId="42880"/>
    <cellStyle name="Comma 11 2 2 2 3 2 5" xfId="56093"/>
    <cellStyle name="Comma 11 2 2 2 3 3" xfId="18246"/>
    <cellStyle name="Comma 11 2 2 2 3 4" xfId="28431"/>
    <cellStyle name="Comma 11 2 2 2 3 5" xfId="39386"/>
    <cellStyle name="Comma 11 2 2 2 3 6" xfId="52589"/>
    <cellStyle name="Comma 11 2 2 2 4" xfId="8632"/>
    <cellStyle name="Comma 11 2 2 2 4 2" xfId="19739"/>
    <cellStyle name="Comma 11 2 2 2 4 3" xfId="29946"/>
    <cellStyle name="Comma 11 2 2 2 4 4" xfId="40895"/>
    <cellStyle name="Comma 11 2 2 2 4 5" xfId="54104"/>
    <cellStyle name="Comma 11 2 2 2 5" xfId="14429"/>
    <cellStyle name="Comma 11 2 2 2 6" xfId="24614"/>
    <cellStyle name="Comma 11 2 2 2 7" xfId="35545"/>
    <cellStyle name="Comma 11 2 2 2 8" xfId="48772"/>
    <cellStyle name="Comma 11 2 2 2 9" xfId="58959"/>
    <cellStyle name="Comma 11 2 2 3" xfId="3574"/>
    <cellStyle name="Comma 11 2 2 3 2" xfId="10862"/>
    <cellStyle name="Comma 11 2 2 3 2 2" xfId="21839"/>
    <cellStyle name="Comma 11 2 2 3 2 3" xfId="32174"/>
    <cellStyle name="Comma 11 2 2 3 2 4" xfId="43117"/>
    <cellStyle name="Comma 11 2 2 3 2 5" xfId="56332"/>
    <cellStyle name="Comma 11 2 2 3 3" xfId="8996"/>
    <cellStyle name="Comma 11 2 2 3 3 2" xfId="20101"/>
    <cellStyle name="Comma 11 2 2 3 3 3" xfId="30308"/>
    <cellStyle name="Comma 11 2 2 3 3 4" xfId="41259"/>
    <cellStyle name="Comma 11 2 2 3 3 5" xfId="54466"/>
    <cellStyle name="Comma 11 2 2 3 4" xfId="14789"/>
    <cellStyle name="Comma 11 2 2 3 5" xfId="24974"/>
    <cellStyle name="Comma 11 2 2 3 6" xfId="35911"/>
    <cellStyle name="Comma 11 2 2 3 7" xfId="49132"/>
    <cellStyle name="Comma 11 2 2 3 8" xfId="59263"/>
    <cellStyle name="Comma 11 2 2 4" xfId="3849"/>
    <cellStyle name="Comma 11 2 2 4 2" xfId="9270"/>
    <cellStyle name="Comma 11 2 2 4 2 2" xfId="20375"/>
    <cellStyle name="Comma 11 2 2 4 2 3" xfId="30582"/>
    <cellStyle name="Comma 11 2 2 4 2 4" xfId="41533"/>
    <cellStyle name="Comma 11 2 2 4 2 5" xfId="54740"/>
    <cellStyle name="Comma 11 2 2 4 3" xfId="15062"/>
    <cellStyle name="Comma 11 2 2 4 4" xfId="25247"/>
    <cellStyle name="Comma 11 2 2 4 5" xfId="36184"/>
    <cellStyle name="Comma 11 2 2 4 6" xfId="49405"/>
    <cellStyle name="Comma 11 2 2 5" xfId="2922"/>
    <cellStyle name="Comma 11 2 2 5 2" xfId="8356"/>
    <cellStyle name="Comma 11 2 2 5 2 2" xfId="19464"/>
    <cellStyle name="Comma 11 2 2 5 2 3" xfId="29670"/>
    <cellStyle name="Comma 11 2 2 5 2 4" xfId="40619"/>
    <cellStyle name="Comma 11 2 2 5 2 5" xfId="53828"/>
    <cellStyle name="Comma 11 2 2 5 3" xfId="14155"/>
    <cellStyle name="Comma 11 2 2 5 4" xfId="24340"/>
    <cellStyle name="Comma 11 2 2 5 5" xfId="35271"/>
    <cellStyle name="Comma 11 2 2 5 6" xfId="48498"/>
    <cellStyle name="Comma 11 2 2 6" xfId="6215"/>
    <cellStyle name="Comma 11 2 2 6 2" xfId="10480"/>
    <cellStyle name="Comma 11 2 2 6 2 2" xfId="21471"/>
    <cellStyle name="Comma 11 2 2 6 2 3" xfId="31792"/>
    <cellStyle name="Comma 11 2 2 6 2 4" xfId="42737"/>
    <cellStyle name="Comma 11 2 2 6 2 5" xfId="55950"/>
    <cellStyle name="Comma 11 2 2 6 3" xfId="17356"/>
    <cellStyle name="Comma 11 2 2 6 4" xfId="27541"/>
    <cellStyle name="Comma 11 2 2 6 5" xfId="38494"/>
    <cellStyle name="Comma 11 2 2 6 6" xfId="51699"/>
    <cellStyle name="Comma 11 2 2 7" xfId="6833"/>
    <cellStyle name="Comma 11 2 2 7 2" xfId="17969"/>
    <cellStyle name="Comma 11 2 2 7 3" xfId="28154"/>
    <cellStyle name="Comma 11 2 2 7 4" xfId="39109"/>
    <cellStyle name="Comma 11 2 2 7 5" xfId="52312"/>
    <cellStyle name="Comma 11 2 2 8" xfId="7806"/>
    <cellStyle name="Comma 11 2 2 8 2" xfId="18914"/>
    <cellStyle name="Comma 11 2 2 8 3" xfId="29120"/>
    <cellStyle name="Comma 11 2 2 8 4" xfId="40069"/>
    <cellStyle name="Comma 11 2 2 8 5" xfId="53278"/>
    <cellStyle name="Comma 11 2 2 9" xfId="13071"/>
    <cellStyle name="Comma 11 2 20" xfId="47622"/>
    <cellStyle name="Comma 11 2 21" xfId="58144"/>
    <cellStyle name="Comma 11 2 22" xfId="58695"/>
    <cellStyle name="Comma 11 2 3" xfId="2739"/>
    <cellStyle name="Comma 11 2 3 10" xfId="58516"/>
    <cellStyle name="Comma 11 2 3 11" xfId="58859"/>
    <cellStyle name="Comma 11 2 3 2" xfId="3403"/>
    <cellStyle name="Comma 11 2 3 2 2" xfId="10926"/>
    <cellStyle name="Comma 11 2 3 2 2 2" xfId="21903"/>
    <cellStyle name="Comma 11 2 3 2 2 3" xfId="32238"/>
    <cellStyle name="Comma 11 2 3 2 2 4" xfId="43181"/>
    <cellStyle name="Comma 11 2 3 2 2 5" xfId="56396"/>
    <cellStyle name="Comma 11 2 3 2 3" xfId="8825"/>
    <cellStyle name="Comma 11 2 3 2 3 2" xfId="19930"/>
    <cellStyle name="Comma 11 2 3 2 3 3" xfId="30137"/>
    <cellStyle name="Comma 11 2 3 2 3 4" xfId="41088"/>
    <cellStyle name="Comma 11 2 3 2 3 5" xfId="54295"/>
    <cellStyle name="Comma 11 2 3 2 4" xfId="14618"/>
    <cellStyle name="Comma 11 2 3 2 5" xfId="24803"/>
    <cellStyle name="Comma 11 2 3 2 6" xfId="35740"/>
    <cellStyle name="Comma 11 2 3 2 7" xfId="48961"/>
    <cellStyle name="Comma 11 2 3 2 8" xfId="59327"/>
    <cellStyle name="Comma 11 2 3 3" xfId="3913"/>
    <cellStyle name="Comma 11 2 3 3 2" xfId="9334"/>
    <cellStyle name="Comma 11 2 3 3 2 2" xfId="20439"/>
    <cellStyle name="Comma 11 2 3 3 2 3" xfId="30646"/>
    <cellStyle name="Comma 11 2 3 3 2 4" xfId="41597"/>
    <cellStyle name="Comma 11 2 3 3 2 5" xfId="54804"/>
    <cellStyle name="Comma 11 2 3 3 3" xfId="15126"/>
    <cellStyle name="Comma 11 2 3 3 4" xfId="25311"/>
    <cellStyle name="Comma 11 2 3 3 5" xfId="36248"/>
    <cellStyle name="Comma 11 2 3 3 6" xfId="49469"/>
    <cellStyle name="Comma 11 2 3 4" xfId="6651"/>
    <cellStyle name="Comma 11 2 3 4 2" xfId="10523"/>
    <cellStyle name="Comma 11 2 3 4 2 2" xfId="21510"/>
    <cellStyle name="Comma 11 2 3 4 2 3" xfId="31835"/>
    <cellStyle name="Comma 11 2 3 4 2 4" xfId="42780"/>
    <cellStyle name="Comma 11 2 3 4 2 5" xfId="55993"/>
    <cellStyle name="Comma 11 2 3 4 3" xfId="17787"/>
    <cellStyle name="Comma 11 2 3 4 4" xfId="27972"/>
    <cellStyle name="Comma 11 2 3 4 5" xfId="38927"/>
    <cellStyle name="Comma 11 2 3 4 6" xfId="52130"/>
    <cellStyle name="Comma 11 2 3 5" xfId="8173"/>
    <cellStyle name="Comma 11 2 3 5 2" xfId="19281"/>
    <cellStyle name="Comma 11 2 3 5 3" xfId="29487"/>
    <cellStyle name="Comma 11 2 3 5 4" xfId="40436"/>
    <cellStyle name="Comma 11 2 3 5 5" xfId="53645"/>
    <cellStyle name="Comma 11 2 3 6" xfId="13972"/>
    <cellStyle name="Comma 11 2 3 7" xfId="24157"/>
    <cellStyle name="Comma 11 2 3 8" xfId="35088"/>
    <cellStyle name="Comma 11 2 3 9" xfId="48315"/>
    <cellStyle name="Comma 11 2 4" xfId="3100"/>
    <cellStyle name="Comma 11 2 4 2" xfId="7010"/>
    <cellStyle name="Comma 11 2 4 2 2" xfId="10762"/>
    <cellStyle name="Comma 11 2 4 2 2 2" xfId="21739"/>
    <cellStyle name="Comma 11 2 4 2 2 3" xfId="32074"/>
    <cellStyle name="Comma 11 2 4 2 2 4" xfId="43017"/>
    <cellStyle name="Comma 11 2 4 2 2 5" xfId="56232"/>
    <cellStyle name="Comma 11 2 4 2 3" xfId="18146"/>
    <cellStyle name="Comma 11 2 4 2 4" xfId="28331"/>
    <cellStyle name="Comma 11 2 4 2 5" xfId="39286"/>
    <cellStyle name="Comma 11 2 4 2 6" xfId="52489"/>
    <cellStyle name="Comma 11 2 4 3" xfId="8532"/>
    <cellStyle name="Comma 11 2 4 3 2" xfId="19639"/>
    <cellStyle name="Comma 11 2 4 3 3" xfId="29846"/>
    <cellStyle name="Comma 11 2 4 3 4" xfId="40795"/>
    <cellStyle name="Comma 11 2 4 3 5" xfId="54004"/>
    <cellStyle name="Comma 11 2 4 4" xfId="14329"/>
    <cellStyle name="Comma 11 2 4 5" xfId="24514"/>
    <cellStyle name="Comma 11 2 4 6" xfId="35445"/>
    <cellStyle name="Comma 11 2 4 7" xfId="48672"/>
    <cellStyle name="Comma 11 2 4 8" xfId="59163"/>
    <cellStyle name="Comma 11 2 5" xfId="3749"/>
    <cellStyle name="Comma 11 2 5 2" xfId="9170"/>
    <cellStyle name="Comma 11 2 5 2 2" xfId="20275"/>
    <cellStyle name="Comma 11 2 5 2 3" xfId="30482"/>
    <cellStyle name="Comma 11 2 5 2 4" xfId="41433"/>
    <cellStyle name="Comma 11 2 5 2 5" xfId="54640"/>
    <cellStyle name="Comma 11 2 5 3" xfId="14962"/>
    <cellStyle name="Comma 11 2 5 4" xfId="25147"/>
    <cellStyle name="Comma 11 2 5 5" xfId="36084"/>
    <cellStyle name="Comma 11 2 5 6" xfId="49305"/>
    <cellStyle name="Comma 11 2 6" xfId="4827"/>
    <cellStyle name="Comma 11 2 6 2" xfId="10001"/>
    <cellStyle name="Comma 11 2 6 2 2" xfId="20993"/>
    <cellStyle name="Comma 11 2 6 2 3" xfId="31313"/>
    <cellStyle name="Comma 11 2 6 2 4" xfId="42258"/>
    <cellStyle name="Comma 11 2 6 2 5" xfId="55471"/>
    <cellStyle name="Comma 11 2 6 3" xfId="15978"/>
    <cellStyle name="Comma 11 2 6 4" xfId="26163"/>
    <cellStyle name="Comma 11 2 6 5" xfId="37112"/>
    <cellStyle name="Comma 11 2 6 6" xfId="50321"/>
    <cellStyle name="Comma 11 2 7" xfId="5017"/>
    <cellStyle name="Comma 11 2 7 2" xfId="10191"/>
    <cellStyle name="Comma 11 2 7 2 2" xfId="21182"/>
    <cellStyle name="Comma 11 2 7 2 3" xfId="31503"/>
    <cellStyle name="Comma 11 2 7 2 4" xfId="42448"/>
    <cellStyle name="Comma 11 2 7 2 5" xfId="55661"/>
    <cellStyle name="Comma 11 2 7 3" xfId="16167"/>
    <cellStyle name="Comma 11 2 7 4" xfId="26352"/>
    <cellStyle name="Comma 11 2 7 5" xfId="37301"/>
    <cellStyle name="Comma 11 2 7 6" xfId="50510"/>
    <cellStyle name="Comma 11 2 8" xfId="2546"/>
    <cellStyle name="Comma 11 2 8 2" xfId="7990"/>
    <cellStyle name="Comma 11 2 8 2 2" xfId="19098"/>
    <cellStyle name="Comma 11 2 8 2 3" xfId="29304"/>
    <cellStyle name="Comma 11 2 8 2 4" xfId="40253"/>
    <cellStyle name="Comma 11 2 8 2 5" xfId="53462"/>
    <cellStyle name="Comma 11 2 8 3" xfId="13798"/>
    <cellStyle name="Comma 11 2 8 4" xfId="23983"/>
    <cellStyle name="Comma 11 2 8 5" xfId="34908"/>
    <cellStyle name="Comma 11 2 8 6" xfId="48141"/>
    <cellStyle name="Comma 11 2 9" xfId="2461"/>
    <cellStyle name="Comma 11 2 9 2" xfId="10380"/>
    <cellStyle name="Comma 11 2 9 2 2" xfId="21371"/>
    <cellStyle name="Comma 11 2 9 2 3" xfId="31692"/>
    <cellStyle name="Comma 11 2 9 2 4" xfId="42637"/>
    <cellStyle name="Comma 11 2 9 2 5" xfId="55850"/>
    <cellStyle name="Comma 11 2 9 3" xfId="13759"/>
    <cellStyle name="Comma 11 2 9 4" xfId="23944"/>
    <cellStyle name="Comma 11 2 9 5" xfId="34852"/>
    <cellStyle name="Comma 11 2 9 6" xfId="48102"/>
    <cellStyle name="Comma 11 20" xfId="7223"/>
    <cellStyle name="Comma 11 20 2" xfId="18352"/>
    <cellStyle name="Comma 11 20 3" xfId="28539"/>
    <cellStyle name="Comma 11 20 4" xfId="39494"/>
    <cellStyle name="Comma 11 20 5" xfId="52697"/>
    <cellStyle name="Comma 11 21" xfId="12649"/>
    <cellStyle name="Comma 11 22" xfId="12839"/>
    <cellStyle name="Comma 11 23" xfId="13244"/>
    <cellStyle name="Comma 11 24" xfId="23434"/>
    <cellStyle name="Comma 11 25" xfId="33967"/>
    <cellStyle name="Comma 11 26" xfId="47592"/>
    <cellStyle name="Comma 11 27" xfId="58103"/>
    <cellStyle name="Comma 11 28" xfId="58670"/>
    <cellStyle name="Comma 11 3" xfId="202"/>
    <cellStyle name="Comma 11 3 10" xfId="6156"/>
    <cellStyle name="Comma 11 3 10 2" xfId="10420"/>
    <cellStyle name="Comma 11 3 10 2 2" xfId="21411"/>
    <cellStyle name="Comma 11 3 10 2 3" xfId="31732"/>
    <cellStyle name="Comma 11 3 10 2 4" xfId="42677"/>
    <cellStyle name="Comma 11 3 10 2 5" xfId="55890"/>
    <cellStyle name="Comma 11 3 10 3" xfId="17297"/>
    <cellStyle name="Comma 11 3 10 4" xfId="27482"/>
    <cellStyle name="Comma 11 3 10 5" xfId="38435"/>
    <cellStyle name="Comma 11 3 10 6" xfId="51640"/>
    <cellStyle name="Comma 11 3 11" xfId="6472"/>
    <cellStyle name="Comma 11 3 11 2" xfId="11408"/>
    <cellStyle name="Comma 11 3 11 2 2" xfId="22384"/>
    <cellStyle name="Comma 11 3 11 2 3" xfId="32720"/>
    <cellStyle name="Comma 11 3 11 2 4" xfId="43657"/>
    <cellStyle name="Comma 11 3 11 2 5" xfId="56878"/>
    <cellStyle name="Comma 11 3 11 3" xfId="17609"/>
    <cellStyle name="Comma 11 3 11 4" xfId="27794"/>
    <cellStyle name="Comma 11 3 11 5" xfId="38748"/>
    <cellStyle name="Comma 11 3 11 6" xfId="51952"/>
    <cellStyle name="Comma 11 3 12" xfId="7310"/>
    <cellStyle name="Comma 11 3 12 2" xfId="18435"/>
    <cellStyle name="Comma 11 3 12 3" xfId="28625"/>
    <cellStyle name="Comma 11 3 12 4" xfId="39580"/>
    <cellStyle name="Comma 11 3 12 5" xfId="52783"/>
    <cellStyle name="Comma 11 3 13" xfId="12716"/>
    <cellStyle name="Comma 11 3 14" xfId="12906"/>
    <cellStyle name="Comma 11 3 15" xfId="13313"/>
    <cellStyle name="Comma 11 3 16" xfId="23503"/>
    <cellStyle name="Comma 11 3 17" xfId="34041"/>
    <cellStyle name="Comma 11 3 18" xfId="47661"/>
    <cellStyle name="Comma 11 3 19" xfId="58177"/>
    <cellStyle name="Comma 11 3 2" xfId="2957"/>
    <cellStyle name="Comma 11 3 2 10" xfId="35306"/>
    <cellStyle name="Comma 11 3 2 11" xfId="48533"/>
    <cellStyle name="Comma 11 3 2 12" xfId="58364"/>
    <cellStyle name="Comma 11 3 2 13" xfId="58899"/>
    <cellStyle name="Comma 11 3 2 2" xfId="3599"/>
    <cellStyle name="Comma 11 3 2 2 2" xfId="10966"/>
    <cellStyle name="Comma 11 3 2 2 2 2" xfId="21943"/>
    <cellStyle name="Comma 11 3 2 2 2 3" xfId="32278"/>
    <cellStyle name="Comma 11 3 2 2 2 4" xfId="43221"/>
    <cellStyle name="Comma 11 3 2 2 2 5" xfId="56436"/>
    <cellStyle name="Comma 11 3 2 2 3" xfId="9021"/>
    <cellStyle name="Comma 11 3 2 2 3 2" xfId="20126"/>
    <cellStyle name="Comma 11 3 2 2 3 3" xfId="30333"/>
    <cellStyle name="Comma 11 3 2 2 3 4" xfId="41284"/>
    <cellStyle name="Comma 11 3 2 2 3 5" xfId="54491"/>
    <cellStyle name="Comma 11 3 2 2 4" xfId="14814"/>
    <cellStyle name="Comma 11 3 2 2 5" xfId="24999"/>
    <cellStyle name="Comma 11 3 2 2 6" xfId="35936"/>
    <cellStyle name="Comma 11 3 2 2 7" xfId="49157"/>
    <cellStyle name="Comma 11 3 2 2 8" xfId="59367"/>
    <cellStyle name="Comma 11 3 2 3" xfId="3953"/>
    <cellStyle name="Comma 11 3 2 3 2" xfId="9374"/>
    <cellStyle name="Comma 11 3 2 3 2 2" xfId="20479"/>
    <cellStyle name="Comma 11 3 2 3 2 3" xfId="30686"/>
    <cellStyle name="Comma 11 3 2 3 2 4" xfId="41637"/>
    <cellStyle name="Comma 11 3 2 3 2 5" xfId="54844"/>
    <cellStyle name="Comma 11 3 2 3 3" xfId="15166"/>
    <cellStyle name="Comma 11 3 2 3 4" xfId="25351"/>
    <cellStyle name="Comma 11 3 2 3 5" xfId="36288"/>
    <cellStyle name="Comma 11 3 2 3 6" xfId="49509"/>
    <cellStyle name="Comma 11 3 2 4" xfId="6868"/>
    <cellStyle name="Comma 11 3 2 4 2" xfId="8391"/>
    <cellStyle name="Comma 11 3 2 4 2 2" xfId="19499"/>
    <cellStyle name="Comma 11 3 2 4 2 3" xfId="29705"/>
    <cellStyle name="Comma 11 3 2 4 2 4" xfId="40654"/>
    <cellStyle name="Comma 11 3 2 4 2 5" xfId="53863"/>
    <cellStyle name="Comma 11 3 2 4 3" xfId="18004"/>
    <cellStyle name="Comma 11 3 2 4 4" xfId="28189"/>
    <cellStyle name="Comma 11 3 2 4 5" xfId="39144"/>
    <cellStyle name="Comma 11 3 2 4 6" xfId="52347"/>
    <cellStyle name="Comma 11 3 2 5" xfId="10563"/>
    <cellStyle name="Comma 11 3 2 5 2" xfId="21550"/>
    <cellStyle name="Comma 11 3 2 5 3" xfId="31875"/>
    <cellStyle name="Comma 11 3 2 5 4" xfId="42820"/>
    <cellStyle name="Comma 11 3 2 5 5" xfId="56033"/>
    <cellStyle name="Comma 11 3 2 6" xfId="7841"/>
    <cellStyle name="Comma 11 3 2 6 2" xfId="18949"/>
    <cellStyle name="Comma 11 3 2 6 3" xfId="29155"/>
    <cellStyle name="Comma 11 3 2 6 4" xfId="40104"/>
    <cellStyle name="Comma 11 3 2 6 5" xfId="53313"/>
    <cellStyle name="Comma 11 3 2 7" xfId="13106"/>
    <cellStyle name="Comma 11 3 2 8" xfId="14190"/>
    <cellStyle name="Comma 11 3 2 9" xfId="24375"/>
    <cellStyle name="Comma 11 3 20" xfId="58735"/>
    <cellStyle name="Comma 11 3 3" xfId="2774"/>
    <cellStyle name="Comma 11 3 3 10" xfId="59203"/>
    <cellStyle name="Comma 11 3 3 2" xfId="3438"/>
    <cellStyle name="Comma 11 3 3 2 2" xfId="8860"/>
    <cellStyle name="Comma 11 3 3 2 2 2" xfId="19965"/>
    <cellStyle name="Comma 11 3 3 2 2 3" xfId="30172"/>
    <cellStyle name="Comma 11 3 3 2 2 4" xfId="41123"/>
    <cellStyle name="Comma 11 3 3 2 2 5" xfId="54330"/>
    <cellStyle name="Comma 11 3 3 2 3" xfId="14653"/>
    <cellStyle name="Comma 11 3 3 2 4" xfId="24838"/>
    <cellStyle name="Comma 11 3 3 2 5" xfId="35775"/>
    <cellStyle name="Comma 11 3 3 2 6" xfId="48996"/>
    <cellStyle name="Comma 11 3 3 3" xfId="6686"/>
    <cellStyle name="Comma 11 3 3 3 2" xfId="10802"/>
    <cellStyle name="Comma 11 3 3 3 2 2" xfId="21779"/>
    <cellStyle name="Comma 11 3 3 3 2 3" xfId="32114"/>
    <cellStyle name="Comma 11 3 3 3 2 4" xfId="43057"/>
    <cellStyle name="Comma 11 3 3 3 2 5" xfId="56272"/>
    <cellStyle name="Comma 11 3 3 3 3" xfId="17822"/>
    <cellStyle name="Comma 11 3 3 3 4" xfId="28007"/>
    <cellStyle name="Comma 11 3 3 3 5" xfId="38962"/>
    <cellStyle name="Comma 11 3 3 3 6" xfId="52165"/>
    <cellStyle name="Comma 11 3 3 4" xfId="8208"/>
    <cellStyle name="Comma 11 3 3 4 2" xfId="19316"/>
    <cellStyle name="Comma 11 3 3 4 3" xfId="29522"/>
    <cellStyle name="Comma 11 3 3 4 4" xfId="40471"/>
    <cellStyle name="Comma 11 3 3 4 5" xfId="53680"/>
    <cellStyle name="Comma 11 3 3 5" xfId="14007"/>
    <cellStyle name="Comma 11 3 3 6" xfId="24192"/>
    <cellStyle name="Comma 11 3 3 7" xfId="35123"/>
    <cellStyle name="Comma 11 3 3 8" xfId="48350"/>
    <cellStyle name="Comma 11 3 3 9" xfId="58551"/>
    <cellStyle name="Comma 11 3 4" xfId="3142"/>
    <cellStyle name="Comma 11 3 4 2" xfId="7050"/>
    <cellStyle name="Comma 11 3 4 2 2" xfId="18186"/>
    <cellStyle name="Comma 11 3 4 2 3" xfId="28371"/>
    <cellStyle name="Comma 11 3 4 2 4" xfId="39326"/>
    <cellStyle name="Comma 11 3 4 2 5" xfId="52529"/>
    <cellStyle name="Comma 11 3 4 3" xfId="8574"/>
    <cellStyle name="Comma 11 3 4 3 2" xfId="19681"/>
    <cellStyle name="Comma 11 3 4 3 3" xfId="29888"/>
    <cellStyle name="Comma 11 3 4 3 4" xfId="40837"/>
    <cellStyle name="Comma 11 3 4 3 5" xfId="54046"/>
    <cellStyle name="Comma 11 3 4 4" xfId="14370"/>
    <cellStyle name="Comma 11 3 4 5" xfId="24555"/>
    <cellStyle name="Comma 11 3 4 6" xfId="35486"/>
    <cellStyle name="Comma 11 3 4 7" xfId="48713"/>
    <cellStyle name="Comma 11 3 5" xfId="3273"/>
    <cellStyle name="Comma 11 3 5 2" xfId="8695"/>
    <cellStyle name="Comma 11 3 5 2 2" xfId="19800"/>
    <cellStyle name="Comma 11 3 5 2 3" xfId="30007"/>
    <cellStyle name="Comma 11 3 5 2 4" xfId="40958"/>
    <cellStyle name="Comma 11 3 5 2 5" xfId="54165"/>
    <cellStyle name="Comma 11 3 5 3" xfId="14488"/>
    <cellStyle name="Comma 11 3 5 4" xfId="24673"/>
    <cellStyle name="Comma 11 3 5 5" xfId="35610"/>
    <cellStyle name="Comma 11 3 5 6" xfId="48831"/>
    <cellStyle name="Comma 11 3 6" xfId="3789"/>
    <cellStyle name="Comma 11 3 6 2" xfId="9210"/>
    <cellStyle name="Comma 11 3 6 2 2" xfId="20315"/>
    <cellStyle name="Comma 11 3 6 2 3" xfId="30522"/>
    <cellStyle name="Comma 11 3 6 2 4" xfId="41473"/>
    <cellStyle name="Comma 11 3 6 2 5" xfId="54680"/>
    <cellStyle name="Comma 11 3 6 3" xfId="15002"/>
    <cellStyle name="Comma 11 3 6 4" xfId="25187"/>
    <cellStyle name="Comma 11 3 6 5" xfId="36124"/>
    <cellStyle name="Comma 11 3 6 6" xfId="49345"/>
    <cellStyle name="Comma 11 3 7" xfId="4862"/>
    <cellStyle name="Comma 11 3 7 2" xfId="10036"/>
    <cellStyle name="Comma 11 3 7 2 2" xfId="21028"/>
    <cellStyle name="Comma 11 3 7 2 3" xfId="31348"/>
    <cellStyle name="Comma 11 3 7 2 4" xfId="42293"/>
    <cellStyle name="Comma 11 3 7 2 5" xfId="55506"/>
    <cellStyle name="Comma 11 3 7 3" xfId="16013"/>
    <cellStyle name="Comma 11 3 7 4" xfId="26198"/>
    <cellStyle name="Comma 11 3 7 5" xfId="37147"/>
    <cellStyle name="Comma 11 3 7 6" xfId="50356"/>
    <cellStyle name="Comma 11 3 8" xfId="5052"/>
    <cellStyle name="Comma 11 3 8 2" xfId="10226"/>
    <cellStyle name="Comma 11 3 8 2 2" xfId="21217"/>
    <cellStyle name="Comma 11 3 8 2 3" xfId="31538"/>
    <cellStyle name="Comma 11 3 8 2 4" xfId="42483"/>
    <cellStyle name="Comma 11 3 8 2 5" xfId="55696"/>
    <cellStyle name="Comma 11 3 8 3" xfId="16202"/>
    <cellStyle name="Comma 11 3 8 4" xfId="26387"/>
    <cellStyle name="Comma 11 3 8 5" xfId="37336"/>
    <cellStyle name="Comma 11 3 8 6" xfId="50545"/>
    <cellStyle name="Comma 11 3 9" xfId="2576"/>
    <cellStyle name="Comma 11 3 9 2" xfId="8025"/>
    <cellStyle name="Comma 11 3 9 2 2" xfId="19133"/>
    <cellStyle name="Comma 11 3 9 2 3" xfId="29339"/>
    <cellStyle name="Comma 11 3 9 2 4" xfId="40288"/>
    <cellStyle name="Comma 11 3 9 2 5" xfId="53497"/>
    <cellStyle name="Comma 11 3 9 3" xfId="13826"/>
    <cellStyle name="Comma 11 3 9 4" xfId="24011"/>
    <cellStyle name="Comma 11 3 9 5" xfId="34936"/>
    <cellStyle name="Comma 11 3 9 6" xfId="48169"/>
    <cellStyle name="Comma 11 4" xfId="2615"/>
    <cellStyle name="Comma 11 4 10" xfId="6504"/>
    <cellStyle name="Comma 11 4 10 2" xfId="10450"/>
    <cellStyle name="Comma 11 4 10 2 2" xfId="21441"/>
    <cellStyle name="Comma 11 4 10 2 3" xfId="31762"/>
    <cellStyle name="Comma 11 4 10 2 4" xfId="42707"/>
    <cellStyle name="Comma 11 4 10 2 5" xfId="55920"/>
    <cellStyle name="Comma 11 4 10 3" xfId="17641"/>
    <cellStyle name="Comma 11 4 10 4" xfId="27826"/>
    <cellStyle name="Comma 11 4 10 5" xfId="38780"/>
    <cellStyle name="Comma 11 4 10 6" xfId="51984"/>
    <cellStyle name="Comma 11 4 11" xfId="7336"/>
    <cellStyle name="Comma 11 4 11 2" xfId="18461"/>
    <cellStyle name="Comma 11 4 11 3" xfId="28651"/>
    <cellStyle name="Comma 11 4 11 4" xfId="39606"/>
    <cellStyle name="Comma 11 4 11 5" xfId="52809"/>
    <cellStyle name="Comma 11 4 12" xfId="11562"/>
    <cellStyle name="Comma 11 4 12 2" xfId="22536"/>
    <cellStyle name="Comma 11 4 12 3" xfId="32874"/>
    <cellStyle name="Comma 11 4 12 4" xfId="43811"/>
    <cellStyle name="Comma 11 4 12 5" xfId="57032"/>
    <cellStyle name="Comma 11 4 13" xfId="12748"/>
    <cellStyle name="Comma 11 4 14" xfId="12938"/>
    <cellStyle name="Comma 11 4 15" xfId="13856"/>
    <cellStyle name="Comma 11 4 16" xfId="24041"/>
    <cellStyle name="Comma 11 4 17" xfId="34970"/>
    <cellStyle name="Comma 11 4 18" xfId="48199"/>
    <cellStyle name="Comma 11 4 19" xfId="58209"/>
    <cellStyle name="Comma 11 4 2" xfId="2989"/>
    <cellStyle name="Comma 11 4 2 10" xfId="35338"/>
    <cellStyle name="Comma 11 4 2 11" xfId="48565"/>
    <cellStyle name="Comma 11 4 2 12" xfId="58396"/>
    <cellStyle name="Comma 11 4 2 13" xfId="58929"/>
    <cellStyle name="Comma 11 4 2 2" xfId="3631"/>
    <cellStyle name="Comma 11 4 2 2 2" xfId="10996"/>
    <cellStyle name="Comma 11 4 2 2 2 2" xfId="21973"/>
    <cellStyle name="Comma 11 4 2 2 2 3" xfId="32308"/>
    <cellStyle name="Comma 11 4 2 2 2 4" xfId="43251"/>
    <cellStyle name="Comma 11 4 2 2 2 5" xfId="56466"/>
    <cellStyle name="Comma 11 4 2 2 3" xfId="9053"/>
    <cellStyle name="Comma 11 4 2 2 3 2" xfId="20158"/>
    <cellStyle name="Comma 11 4 2 2 3 3" xfId="30365"/>
    <cellStyle name="Comma 11 4 2 2 3 4" xfId="41316"/>
    <cellStyle name="Comma 11 4 2 2 3 5" xfId="54523"/>
    <cellStyle name="Comma 11 4 2 2 4" xfId="14846"/>
    <cellStyle name="Comma 11 4 2 2 5" xfId="25031"/>
    <cellStyle name="Comma 11 4 2 2 6" xfId="35968"/>
    <cellStyle name="Comma 11 4 2 2 7" xfId="49189"/>
    <cellStyle name="Comma 11 4 2 2 8" xfId="59397"/>
    <cellStyle name="Comma 11 4 2 3" xfId="3983"/>
    <cellStyle name="Comma 11 4 2 3 2" xfId="9404"/>
    <cellStyle name="Comma 11 4 2 3 2 2" xfId="20509"/>
    <cellStyle name="Comma 11 4 2 3 2 3" xfId="30716"/>
    <cellStyle name="Comma 11 4 2 3 2 4" xfId="41667"/>
    <cellStyle name="Comma 11 4 2 3 2 5" xfId="54874"/>
    <cellStyle name="Comma 11 4 2 3 3" xfId="15196"/>
    <cellStyle name="Comma 11 4 2 3 4" xfId="25381"/>
    <cellStyle name="Comma 11 4 2 3 5" xfId="36318"/>
    <cellStyle name="Comma 11 4 2 3 6" xfId="49539"/>
    <cellStyle name="Comma 11 4 2 4" xfId="6900"/>
    <cellStyle name="Comma 11 4 2 4 2" xfId="8423"/>
    <cellStyle name="Comma 11 4 2 4 2 2" xfId="19531"/>
    <cellStyle name="Comma 11 4 2 4 2 3" xfId="29737"/>
    <cellStyle name="Comma 11 4 2 4 2 4" xfId="40686"/>
    <cellStyle name="Comma 11 4 2 4 2 5" xfId="53895"/>
    <cellStyle name="Comma 11 4 2 4 3" xfId="18036"/>
    <cellStyle name="Comma 11 4 2 4 4" xfId="28221"/>
    <cellStyle name="Comma 11 4 2 4 5" xfId="39176"/>
    <cellStyle name="Comma 11 4 2 4 6" xfId="52379"/>
    <cellStyle name="Comma 11 4 2 5" xfId="10593"/>
    <cellStyle name="Comma 11 4 2 5 2" xfId="21580"/>
    <cellStyle name="Comma 11 4 2 5 3" xfId="31905"/>
    <cellStyle name="Comma 11 4 2 5 4" xfId="42850"/>
    <cellStyle name="Comma 11 4 2 5 5" xfId="56063"/>
    <cellStyle name="Comma 11 4 2 6" xfId="7873"/>
    <cellStyle name="Comma 11 4 2 6 2" xfId="18981"/>
    <cellStyle name="Comma 11 4 2 6 3" xfId="29187"/>
    <cellStyle name="Comma 11 4 2 6 4" xfId="40136"/>
    <cellStyle name="Comma 11 4 2 6 5" xfId="53345"/>
    <cellStyle name="Comma 11 4 2 7" xfId="13146"/>
    <cellStyle name="Comma 11 4 2 8" xfId="14222"/>
    <cellStyle name="Comma 11 4 2 9" xfId="24407"/>
    <cellStyle name="Comma 11 4 20" xfId="58765"/>
    <cellStyle name="Comma 11 4 3" xfId="2806"/>
    <cellStyle name="Comma 11 4 3 10" xfId="59233"/>
    <cellStyle name="Comma 11 4 3 2" xfId="3470"/>
    <cellStyle name="Comma 11 4 3 2 2" xfId="8892"/>
    <cellStyle name="Comma 11 4 3 2 2 2" xfId="19997"/>
    <cellStyle name="Comma 11 4 3 2 2 3" xfId="30204"/>
    <cellStyle name="Comma 11 4 3 2 2 4" xfId="41155"/>
    <cellStyle name="Comma 11 4 3 2 2 5" xfId="54362"/>
    <cellStyle name="Comma 11 4 3 2 3" xfId="14685"/>
    <cellStyle name="Comma 11 4 3 2 4" xfId="24870"/>
    <cellStyle name="Comma 11 4 3 2 5" xfId="35807"/>
    <cellStyle name="Comma 11 4 3 2 6" xfId="49028"/>
    <cellStyle name="Comma 11 4 3 3" xfId="6718"/>
    <cellStyle name="Comma 11 4 3 3 2" xfId="10832"/>
    <cellStyle name="Comma 11 4 3 3 2 2" xfId="21809"/>
    <cellStyle name="Comma 11 4 3 3 2 3" xfId="32144"/>
    <cellStyle name="Comma 11 4 3 3 2 4" xfId="43087"/>
    <cellStyle name="Comma 11 4 3 3 2 5" xfId="56302"/>
    <cellStyle name="Comma 11 4 3 3 3" xfId="17854"/>
    <cellStyle name="Comma 11 4 3 3 4" xfId="28039"/>
    <cellStyle name="Comma 11 4 3 3 5" xfId="38994"/>
    <cellStyle name="Comma 11 4 3 3 6" xfId="52197"/>
    <cellStyle name="Comma 11 4 3 4" xfId="8240"/>
    <cellStyle name="Comma 11 4 3 4 2" xfId="19348"/>
    <cellStyle name="Comma 11 4 3 4 3" xfId="29554"/>
    <cellStyle name="Comma 11 4 3 4 4" xfId="40503"/>
    <cellStyle name="Comma 11 4 3 4 5" xfId="53712"/>
    <cellStyle name="Comma 11 4 3 5" xfId="14039"/>
    <cellStyle name="Comma 11 4 3 6" xfId="24224"/>
    <cellStyle name="Comma 11 4 3 7" xfId="35155"/>
    <cellStyle name="Comma 11 4 3 8" xfId="48382"/>
    <cellStyle name="Comma 11 4 3 9" xfId="58583"/>
    <cellStyle name="Comma 11 4 4" xfId="3171"/>
    <cellStyle name="Comma 11 4 4 2" xfId="7080"/>
    <cellStyle name="Comma 11 4 4 2 2" xfId="18216"/>
    <cellStyle name="Comma 11 4 4 2 3" xfId="28401"/>
    <cellStyle name="Comma 11 4 4 2 4" xfId="39356"/>
    <cellStyle name="Comma 11 4 4 2 5" xfId="52559"/>
    <cellStyle name="Comma 11 4 4 3" xfId="8602"/>
    <cellStyle name="Comma 11 4 4 3 2" xfId="19709"/>
    <cellStyle name="Comma 11 4 4 3 3" xfId="29916"/>
    <cellStyle name="Comma 11 4 4 3 4" xfId="40865"/>
    <cellStyle name="Comma 11 4 4 3 5" xfId="54074"/>
    <cellStyle name="Comma 11 4 4 4" xfId="14399"/>
    <cellStyle name="Comma 11 4 4 5" xfId="24584"/>
    <cellStyle name="Comma 11 4 4 6" xfId="35515"/>
    <cellStyle name="Comma 11 4 4 7" xfId="48742"/>
    <cellStyle name="Comma 11 4 5" xfId="3294"/>
    <cellStyle name="Comma 11 4 5 2" xfId="8716"/>
    <cellStyle name="Comma 11 4 5 2 2" xfId="19821"/>
    <cellStyle name="Comma 11 4 5 2 3" xfId="30028"/>
    <cellStyle name="Comma 11 4 5 2 4" xfId="40979"/>
    <cellStyle name="Comma 11 4 5 2 5" xfId="54186"/>
    <cellStyle name="Comma 11 4 5 3" xfId="14509"/>
    <cellStyle name="Comma 11 4 5 4" xfId="24694"/>
    <cellStyle name="Comma 11 4 5 5" xfId="35631"/>
    <cellStyle name="Comma 11 4 5 6" xfId="48852"/>
    <cellStyle name="Comma 11 4 6" xfId="3819"/>
    <cellStyle name="Comma 11 4 6 2" xfId="9240"/>
    <cellStyle name="Comma 11 4 6 2 2" xfId="20345"/>
    <cellStyle name="Comma 11 4 6 2 3" xfId="30552"/>
    <cellStyle name="Comma 11 4 6 2 4" xfId="41503"/>
    <cellStyle name="Comma 11 4 6 2 5" xfId="54710"/>
    <cellStyle name="Comma 11 4 6 3" xfId="15032"/>
    <cellStyle name="Comma 11 4 6 4" xfId="25217"/>
    <cellStyle name="Comma 11 4 6 5" xfId="36154"/>
    <cellStyle name="Comma 11 4 6 6" xfId="49375"/>
    <cellStyle name="Comma 11 4 7" xfId="4894"/>
    <cellStyle name="Comma 11 4 7 2" xfId="10068"/>
    <cellStyle name="Comma 11 4 7 2 2" xfId="21060"/>
    <cellStyle name="Comma 11 4 7 2 3" xfId="31380"/>
    <cellStyle name="Comma 11 4 7 2 4" xfId="42325"/>
    <cellStyle name="Comma 11 4 7 2 5" xfId="55538"/>
    <cellStyle name="Comma 11 4 7 3" xfId="16045"/>
    <cellStyle name="Comma 11 4 7 4" xfId="26230"/>
    <cellStyle name="Comma 11 4 7 5" xfId="37179"/>
    <cellStyle name="Comma 11 4 7 6" xfId="50388"/>
    <cellStyle name="Comma 11 4 8" xfId="5084"/>
    <cellStyle name="Comma 11 4 8 2" xfId="10258"/>
    <cellStyle name="Comma 11 4 8 2 2" xfId="21249"/>
    <cellStyle name="Comma 11 4 8 2 3" xfId="31570"/>
    <cellStyle name="Comma 11 4 8 2 4" xfId="42515"/>
    <cellStyle name="Comma 11 4 8 2 5" xfId="55728"/>
    <cellStyle name="Comma 11 4 8 3" xfId="16234"/>
    <cellStyle name="Comma 11 4 8 4" xfId="26419"/>
    <cellStyle name="Comma 11 4 8 5" xfId="37368"/>
    <cellStyle name="Comma 11 4 8 6" xfId="50577"/>
    <cellStyle name="Comma 11 4 9" xfId="6185"/>
    <cellStyle name="Comma 11 4 9 2" xfId="8057"/>
    <cellStyle name="Comma 11 4 9 2 2" xfId="19165"/>
    <cellStyle name="Comma 11 4 9 2 3" xfId="29371"/>
    <cellStyle name="Comma 11 4 9 2 4" xfId="40320"/>
    <cellStyle name="Comma 11 4 9 2 5" xfId="53529"/>
    <cellStyle name="Comma 11 4 9 3" xfId="17326"/>
    <cellStyle name="Comma 11 4 9 4" xfId="27511"/>
    <cellStyle name="Comma 11 4 9 5" xfId="38464"/>
    <cellStyle name="Comma 11 4 9 6" xfId="51669"/>
    <cellStyle name="Comma 11 5" xfId="2675"/>
    <cellStyle name="Comma 11 5 10" xfId="11474"/>
    <cellStyle name="Comma 11 5 10 2" xfId="22450"/>
    <cellStyle name="Comma 11 5 10 3" xfId="32786"/>
    <cellStyle name="Comma 11 5 10 4" xfId="43723"/>
    <cellStyle name="Comma 11 5 10 5" xfId="56944"/>
    <cellStyle name="Comma 11 5 11" xfId="11611"/>
    <cellStyle name="Comma 11 5 11 2" xfId="22584"/>
    <cellStyle name="Comma 11 5 11 3" xfId="32923"/>
    <cellStyle name="Comma 11 5 11 4" xfId="43860"/>
    <cellStyle name="Comma 11 5 11 5" xfId="57081"/>
    <cellStyle name="Comma 11 5 12" xfId="12800"/>
    <cellStyle name="Comma 11 5 13" xfId="12990"/>
    <cellStyle name="Comma 11 5 14" xfId="13908"/>
    <cellStyle name="Comma 11 5 15" xfId="24093"/>
    <cellStyle name="Comma 11 5 16" xfId="35024"/>
    <cellStyle name="Comma 11 5 17" xfId="48251"/>
    <cellStyle name="Comma 11 5 18" xfId="58261"/>
    <cellStyle name="Comma 11 5 19" xfId="58834"/>
    <cellStyle name="Comma 11 5 2" xfId="3041"/>
    <cellStyle name="Comma 11 5 2 10" xfId="48617"/>
    <cellStyle name="Comma 11 5 2 11" xfId="58448"/>
    <cellStyle name="Comma 11 5 2 12" xfId="59302"/>
    <cellStyle name="Comma 11 5 2 2" xfId="3683"/>
    <cellStyle name="Comma 11 5 2 2 2" xfId="9105"/>
    <cellStyle name="Comma 11 5 2 2 2 2" xfId="20210"/>
    <cellStyle name="Comma 11 5 2 2 2 3" xfId="30417"/>
    <cellStyle name="Comma 11 5 2 2 2 4" xfId="41368"/>
    <cellStyle name="Comma 11 5 2 2 2 5" xfId="54575"/>
    <cellStyle name="Comma 11 5 2 2 3" xfId="14898"/>
    <cellStyle name="Comma 11 5 2 2 4" xfId="25083"/>
    <cellStyle name="Comma 11 5 2 2 5" xfId="36020"/>
    <cellStyle name="Comma 11 5 2 2 6" xfId="49241"/>
    <cellStyle name="Comma 11 5 2 3" xfId="6952"/>
    <cellStyle name="Comma 11 5 2 3 2" xfId="8475"/>
    <cellStyle name="Comma 11 5 2 3 2 2" xfId="19583"/>
    <cellStyle name="Comma 11 5 2 3 2 3" xfId="29789"/>
    <cellStyle name="Comma 11 5 2 3 2 4" xfId="40738"/>
    <cellStyle name="Comma 11 5 2 3 2 5" xfId="53947"/>
    <cellStyle name="Comma 11 5 2 3 3" xfId="18088"/>
    <cellStyle name="Comma 11 5 2 3 4" xfId="28273"/>
    <cellStyle name="Comma 11 5 2 3 5" xfId="39228"/>
    <cellStyle name="Comma 11 5 2 3 6" xfId="52431"/>
    <cellStyle name="Comma 11 5 2 4" xfId="10901"/>
    <cellStyle name="Comma 11 5 2 4 2" xfId="21878"/>
    <cellStyle name="Comma 11 5 2 4 3" xfId="32213"/>
    <cellStyle name="Comma 11 5 2 4 4" xfId="43156"/>
    <cellStyle name="Comma 11 5 2 4 5" xfId="56371"/>
    <cellStyle name="Comma 11 5 2 5" xfId="7925"/>
    <cellStyle name="Comma 11 5 2 5 2" xfId="19033"/>
    <cellStyle name="Comma 11 5 2 5 3" xfId="29239"/>
    <cellStyle name="Comma 11 5 2 5 4" xfId="40188"/>
    <cellStyle name="Comma 11 5 2 5 5" xfId="53397"/>
    <cellStyle name="Comma 11 5 2 6" xfId="13205"/>
    <cellStyle name="Comma 11 5 2 7" xfId="14274"/>
    <cellStyle name="Comma 11 5 2 8" xfId="24459"/>
    <cellStyle name="Comma 11 5 2 9" xfId="35390"/>
    <cellStyle name="Comma 11 5 3" xfId="2858"/>
    <cellStyle name="Comma 11 5 3 2" xfId="3522"/>
    <cellStyle name="Comma 11 5 3 2 2" xfId="8944"/>
    <cellStyle name="Comma 11 5 3 2 2 2" xfId="20049"/>
    <cellStyle name="Comma 11 5 3 2 2 3" xfId="30256"/>
    <cellStyle name="Comma 11 5 3 2 2 4" xfId="41207"/>
    <cellStyle name="Comma 11 5 3 2 2 5" xfId="54414"/>
    <cellStyle name="Comma 11 5 3 2 3" xfId="14737"/>
    <cellStyle name="Comma 11 5 3 2 4" xfId="24922"/>
    <cellStyle name="Comma 11 5 3 2 5" xfId="35859"/>
    <cellStyle name="Comma 11 5 3 2 6" xfId="49080"/>
    <cellStyle name="Comma 11 5 3 3" xfId="6770"/>
    <cellStyle name="Comma 11 5 3 3 2" xfId="17906"/>
    <cellStyle name="Comma 11 5 3 3 3" xfId="28091"/>
    <cellStyle name="Comma 11 5 3 3 4" xfId="39046"/>
    <cellStyle name="Comma 11 5 3 3 5" xfId="52249"/>
    <cellStyle name="Comma 11 5 3 4" xfId="8292"/>
    <cellStyle name="Comma 11 5 3 4 2" xfId="19400"/>
    <cellStyle name="Comma 11 5 3 4 3" xfId="29606"/>
    <cellStyle name="Comma 11 5 3 4 4" xfId="40555"/>
    <cellStyle name="Comma 11 5 3 4 5" xfId="53764"/>
    <cellStyle name="Comma 11 5 3 5" xfId="14091"/>
    <cellStyle name="Comma 11 5 3 6" xfId="24276"/>
    <cellStyle name="Comma 11 5 3 7" xfId="35207"/>
    <cellStyle name="Comma 11 5 3 8" xfId="48434"/>
    <cellStyle name="Comma 11 5 3 9" xfId="58635"/>
    <cellStyle name="Comma 11 5 4" xfId="3342"/>
    <cellStyle name="Comma 11 5 4 2" xfId="8764"/>
    <cellStyle name="Comma 11 5 4 2 2" xfId="19869"/>
    <cellStyle name="Comma 11 5 4 2 3" xfId="30076"/>
    <cellStyle name="Comma 11 5 4 2 4" xfId="41027"/>
    <cellStyle name="Comma 11 5 4 2 5" xfId="54234"/>
    <cellStyle name="Comma 11 5 4 3" xfId="14557"/>
    <cellStyle name="Comma 11 5 4 4" xfId="24742"/>
    <cellStyle name="Comma 11 5 4 5" xfId="35679"/>
    <cellStyle name="Comma 11 5 4 6" xfId="48900"/>
    <cellStyle name="Comma 11 5 5" xfId="3888"/>
    <cellStyle name="Comma 11 5 5 2" xfId="9309"/>
    <cellStyle name="Comma 11 5 5 2 2" xfId="20414"/>
    <cellStyle name="Comma 11 5 5 2 3" xfId="30621"/>
    <cellStyle name="Comma 11 5 5 2 4" xfId="41572"/>
    <cellStyle name="Comma 11 5 5 2 5" xfId="54779"/>
    <cellStyle name="Comma 11 5 5 3" xfId="15101"/>
    <cellStyle name="Comma 11 5 5 4" xfId="25286"/>
    <cellStyle name="Comma 11 5 5 5" xfId="36223"/>
    <cellStyle name="Comma 11 5 5 6" xfId="49444"/>
    <cellStyle name="Comma 11 5 6" xfId="4946"/>
    <cellStyle name="Comma 11 5 6 2" xfId="10120"/>
    <cellStyle name="Comma 11 5 6 2 2" xfId="21112"/>
    <cellStyle name="Comma 11 5 6 2 3" xfId="31432"/>
    <cellStyle name="Comma 11 5 6 2 4" xfId="42377"/>
    <cellStyle name="Comma 11 5 6 2 5" xfId="55590"/>
    <cellStyle name="Comma 11 5 6 3" xfId="16097"/>
    <cellStyle name="Comma 11 5 6 4" xfId="26282"/>
    <cellStyle name="Comma 11 5 6 5" xfId="37231"/>
    <cellStyle name="Comma 11 5 6 6" xfId="50440"/>
    <cellStyle name="Comma 11 5 7" xfId="5136"/>
    <cellStyle name="Comma 11 5 7 2" xfId="10310"/>
    <cellStyle name="Comma 11 5 7 2 2" xfId="21301"/>
    <cellStyle name="Comma 11 5 7 2 3" xfId="31622"/>
    <cellStyle name="Comma 11 5 7 2 4" xfId="42567"/>
    <cellStyle name="Comma 11 5 7 2 5" xfId="55780"/>
    <cellStyle name="Comma 11 5 7 3" xfId="16286"/>
    <cellStyle name="Comma 11 5 7 4" xfId="26471"/>
    <cellStyle name="Comma 11 5 7 5" xfId="37420"/>
    <cellStyle name="Comma 11 5 7 6" xfId="50629"/>
    <cellStyle name="Comma 11 5 8" xfId="6587"/>
    <cellStyle name="Comma 11 5 8 2" xfId="8109"/>
    <cellStyle name="Comma 11 5 8 2 2" xfId="19217"/>
    <cellStyle name="Comma 11 5 8 2 3" xfId="29423"/>
    <cellStyle name="Comma 11 5 8 2 4" xfId="40372"/>
    <cellStyle name="Comma 11 5 8 2 5" xfId="53581"/>
    <cellStyle name="Comma 11 5 8 3" xfId="17723"/>
    <cellStyle name="Comma 11 5 8 4" xfId="27908"/>
    <cellStyle name="Comma 11 5 8 5" xfId="38863"/>
    <cellStyle name="Comma 11 5 8 6" xfId="52066"/>
    <cellStyle name="Comma 11 5 9" xfId="7386"/>
    <cellStyle name="Comma 11 5 9 2" xfId="18511"/>
    <cellStyle name="Comma 11 5 9 3" xfId="28701"/>
    <cellStyle name="Comma 11 5 9 4" xfId="39656"/>
    <cellStyle name="Comma 11 5 9 5" xfId="52859"/>
    <cellStyle name="Comma 11 6" xfId="2890"/>
    <cellStyle name="Comma 11 6 10" xfId="48466"/>
    <cellStyle name="Comma 11 6 11" xfId="58297"/>
    <cellStyle name="Comma 11 6 12" xfId="59138"/>
    <cellStyle name="Comma 11 6 2" xfId="3554"/>
    <cellStyle name="Comma 11 6 2 2" xfId="8976"/>
    <cellStyle name="Comma 11 6 2 2 2" xfId="20081"/>
    <cellStyle name="Comma 11 6 2 2 3" xfId="30288"/>
    <cellStyle name="Comma 11 6 2 2 4" xfId="41239"/>
    <cellStyle name="Comma 11 6 2 2 5" xfId="54446"/>
    <cellStyle name="Comma 11 6 2 3" xfId="14769"/>
    <cellStyle name="Comma 11 6 2 4" xfId="24954"/>
    <cellStyle name="Comma 11 6 2 5" xfId="35891"/>
    <cellStyle name="Comma 11 6 2 6" xfId="49112"/>
    <cellStyle name="Comma 11 6 3" xfId="6801"/>
    <cellStyle name="Comma 11 6 3 2" xfId="8324"/>
    <cellStyle name="Comma 11 6 3 2 2" xfId="19432"/>
    <cellStyle name="Comma 11 6 3 2 3" xfId="29638"/>
    <cellStyle name="Comma 11 6 3 2 4" xfId="40587"/>
    <cellStyle name="Comma 11 6 3 2 5" xfId="53796"/>
    <cellStyle name="Comma 11 6 3 3" xfId="17937"/>
    <cellStyle name="Comma 11 6 3 4" xfId="28122"/>
    <cellStyle name="Comma 11 6 3 5" xfId="39077"/>
    <cellStyle name="Comma 11 6 3 6" xfId="52280"/>
    <cellStyle name="Comma 11 6 4" xfId="10744"/>
    <cellStyle name="Comma 11 6 4 2" xfId="21722"/>
    <cellStyle name="Comma 11 6 4 3" xfId="32056"/>
    <cellStyle name="Comma 11 6 4 4" xfId="42999"/>
    <cellStyle name="Comma 11 6 4 5" xfId="56214"/>
    <cellStyle name="Comma 11 6 5" xfId="7775"/>
    <cellStyle name="Comma 11 6 5 2" xfId="18883"/>
    <cellStyle name="Comma 11 6 5 3" xfId="29089"/>
    <cellStyle name="Comma 11 6 5 4" xfId="40038"/>
    <cellStyle name="Comma 11 6 5 5" xfId="53247"/>
    <cellStyle name="Comma 11 6 6" xfId="13024"/>
    <cellStyle name="Comma 11 6 7" xfId="14123"/>
    <cellStyle name="Comma 11 6 8" xfId="24308"/>
    <cellStyle name="Comma 11 6 9" xfId="35239"/>
    <cellStyle name="Comma 11 7" xfId="2707"/>
    <cellStyle name="Comma 11 7 2" xfId="3374"/>
    <cellStyle name="Comma 11 7 2 2" xfId="8796"/>
    <cellStyle name="Comma 11 7 2 2 2" xfId="19901"/>
    <cellStyle name="Comma 11 7 2 2 3" xfId="30108"/>
    <cellStyle name="Comma 11 7 2 2 4" xfId="41059"/>
    <cellStyle name="Comma 11 7 2 2 5" xfId="54266"/>
    <cellStyle name="Comma 11 7 2 3" xfId="14589"/>
    <cellStyle name="Comma 11 7 2 4" xfId="24774"/>
    <cellStyle name="Comma 11 7 2 5" xfId="35711"/>
    <cellStyle name="Comma 11 7 2 6" xfId="48932"/>
    <cellStyle name="Comma 11 7 3" xfId="6619"/>
    <cellStyle name="Comma 11 7 3 2" xfId="17755"/>
    <cellStyle name="Comma 11 7 3 3" xfId="27940"/>
    <cellStyle name="Comma 11 7 3 4" xfId="38895"/>
    <cellStyle name="Comma 11 7 3 5" xfId="52098"/>
    <cellStyle name="Comma 11 7 4" xfId="8141"/>
    <cellStyle name="Comma 11 7 4 2" xfId="19249"/>
    <cellStyle name="Comma 11 7 4 3" xfId="29455"/>
    <cellStyle name="Comma 11 7 4 4" xfId="40404"/>
    <cellStyle name="Comma 11 7 4 5" xfId="53613"/>
    <cellStyle name="Comma 11 7 5" xfId="13940"/>
    <cellStyle name="Comma 11 7 6" xfId="24125"/>
    <cellStyle name="Comma 11 7 7" xfId="35056"/>
    <cellStyle name="Comma 11 7 8" xfId="48283"/>
    <cellStyle name="Comma 11 7 9" xfId="58484"/>
    <cellStyle name="Comma 11 8" xfId="3074"/>
    <cellStyle name="Comma 11 8 2" xfId="6985"/>
    <cellStyle name="Comma 11 8 2 2" xfId="18121"/>
    <cellStyle name="Comma 11 8 2 3" xfId="28306"/>
    <cellStyle name="Comma 11 8 2 4" xfId="39261"/>
    <cellStyle name="Comma 11 8 2 5" xfId="52464"/>
    <cellStyle name="Comma 11 8 3" xfId="8508"/>
    <cellStyle name="Comma 11 8 3 2" xfId="19616"/>
    <cellStyle name="Comma 11 8 3 3" xfId="29822"/>
    <cellStyle name="Comma 11 8 3 4" xfId="40771"/>
    <cellStyle name="Comma 11 8 3 5" xfId="53980"/>
    <cellStyle name="Comma 11 8 4" xfId="14306"/>
    <cellStyle name="Comma 11 8 5" xfId="24491"/>
    <cellStyle name="Comma 11 8 6" xfId="35422"/>
    <cellStyle name="Comma 11 8 7" xfId="48649"/>
    <cellStyle name="Comma 11 9" xfId="3252"/>
    <cellStyle name="Comma 11 9 2" xfId="6544"/>
    <cellStyle name="Comma 11 9 2 2" xfId="17681"/>
    <cellStyle name="Comma 11 9 2 3" xfId="27866"/>
    <cellStyle name="Comma 11 9 2 4" xfId="38820"/>
    <cellStyle name="Comma 11 9 2 5" xfId="52024"/>
    <cellStyle name="Comma 11 9 3" xfId="8675"/>
    <cellStyle name="Comma 11 9 3 2" xfId="19780"/>
    <cellStyle name="Comma 11 9 3 3" xfId="29987"/>
    <cellStyle name="Comma 11 9 3 4" xfId="40938"/>
    <cellStyle name="Comma 11 9 3 5" xfId="54145"/>
    <cellStyle name="Comma 11 9 4" xfId="14468"/>
    <cellStyle name="Comma 11 9 5" xfId="24653"/>
    <cellStyle name="Comma 11 9 6" xfId="35590"/>
    <cellStyle name="Comma 11 9 7" xfId="48811"/>
    <cellStyle name="Comma 12" xfId="116"/>
    <cellStyle name="Comma 12 10" xfId="3727"/>
    <cellStyle name="Comma 12 10 2" xfId="9148"/>
    <cellStyle name="Comma 12 10 2 2" xfId="20253"/>
    <cellStyle name="Comma 12 10 2 3" xfId="30460"/>
    <cellStyle name="Comma 12 10 2 4" xfId="41411"/>
    <cellStyle name="Comma 12 10 2 5" xfId="54618"/>
    <cellStyle name="Comma 12 10 3" xfId="14940"/>
    <cellStyle name="Comma 12 10 4" xfId="25125"/>
    <cellStyle name="Comma 12 10 5" xfId="36062"/>
    <cellStyle name="Comma 12 10 6" xfId="49283"/>
    <cellStyle name="Comma 12 11" xfId="4798"/>
    <cellStyle name="Comma 12 11 2" xfId="9972"/>
    <cellStyle name="Comma 12 11 2 2" xfId="20964"/>
    <cellStyle name="Comma 12 11 2 3" xfId="31284"/>
    <cellStyle name="Comma 12 11 2 4" xfId="42229"/>
    <cellStyle name="Comma 12 11 2 5" xfId="55442"/>
    <cellStyle name="Comma 12 11 3" xfId="15949"/>
    <cellStyle name="Comma 12 11 4" xfId="26134"/>
    <cellStyle name="Comma 12 11 5" xfId="37083"/>
    <cellStyle name="Comma 12 11 6" xfId="50292"/>
    <cellStyle name="Comma 12 12" xfId="4988"/>
    <cellStyle name="Comma 12 12 2" xfId="10162"/>
    <cellStyle name="Comma 12 12 2 2" xfId="21153"/>
    <cellStyle name="Comma 12 12 2 3" xfId="31474"/>
    <cellStyle name="Comma 12 12 2 4" xfId="42419"/>
    <cellStyle name="Comma 12 12 2 5" xfId="55632"/>
    <cellStyle name="Comma 12 12 3" xfId="16138"/>
    <cellStyle name="Comma 12 12 4" xfId="26323"/>
    <cellStyle name="Comma 12 12 5" xfId="37272"/>
    <cellStyle name="Comma 12 12 6" xfId="50481"/>
    <cellStyle name="Comma 12 13" xfId="2423"/>
    <cellStyle name="Comma 12 13 2" xfId="7961"/>
    <cellStyle name="Comma 12 13 2 2" xfId="19069"/>
    <cellStyle name="Comma 12 13 2 3" xfId="29275"/>
    <cellStyle name="Comma 12 13 2 4" xfId="40224"/>
    <cellStyle name="Comma 12 13 2 5" xfId="53433"/>
    <cellStyle name="Comma 12 13 3" xfId="13723"/>
    <cellStyle name="Comma 12 13 4" xfId="23908"/>
    <cellStyle name="Comma 12 13 5" xfId="34816"/>
    <cellStyle name="Comma 12 13 6" xfId="48066"/>
    <cellStyle name="Comma 12 14" xfId="6082"/>
    <cellStyle name="Comma 12 14 2" xfId="10358"/>
    <cellStyle name="Comma 12 14 2 2" xfId="21349"/>
    <cellStyle name="Comma 12 14 2 3" xfId="31670"/>
    <cellStyle name="Comma 12 14 2 4" xfId="42615"/>
    <cellStyle name="Comma 12 14 2 5" xfId="55828"/>
    <cellStyle name="Comma 12 14 3" xfId="17231"/>
    <cellStyle name="Comma 12 14 4" xfId="27416"/>
    <cellStyle name="Comma 12 14 5" xfId="38365"/>
    <cellStyle name="Comma 12 14 6" xfId="51574"/>
    <cellStyle name="Comma 12 15" xfId="6268"/>
    <cellStyle name="Comma 12 15 2" xfId="11344"/>
    <cellStyle name="Comma 12 15 2 2" xfId="22320"/>
    <cellStyle name="Comma 12 15 2 3" xfId="32656"/>
    <cellStyle name="Comma 12 15 2 4" xfId="43593"/>
    <cellStyle name="Comma 12 15 2 5" xfId="56814"/>
    <cellStyle name="Comma 12 15 3" xfId="17409"/>
    <cellStyle name="Comma 12 15 4" xfId="27594"/>
    <cellStyle name="Comma 12 15 5" xfId="38547"/>
    <cellStyle name="Comma 12 15 6" xfId="51752"/>
    <cellStyle name="Comma 12 16" xfId="6300"/>
    <cellStyle name="Comma 12 16 2" xfId="11513"/>
    <cellStyle name="Comma 12 16 2 2" xfId="22489"/>
    <cellStyle name="Comma 12 16 2 3" xfId="32825"/>
    <cellStyle name="Comma 12 16 2 4" xfId="43762"/>
    <cellStyle name="Comma 12 16 2 5" xfId="56983"/>
    <cellStyle name="Comma 12 16 3" xfId="17440"/>
    <cellStyle name="Comma 12 16 4" xfId="27625"/>
    <cellStyle name="Comma 12 16 5" xfId="38579"/>
    <cellStyle name="Comma 12 16 6" xfId="51783"/>
    <cellStyle name="Comma 12 17" xfId="6358"/>
    <cellStyle name="Comma 12 17 2" xfId="17498"/>
    <cellStyle name="Comma 12 17 3" xfId="27683"/>
    <cellStyle name="Comma 12 17 4" xfId="38637"/>
    <cellStyle name="Comma 12 17 5" xfId="51841"/>
    <cellStyle name="Comma 12 18" xfId="6390"/>
    <cellStyle name="Comma 12 18 2" xfId="17529"/>
    <cellStyle name="Comma 12 18 3" xfId="27714"/>
    <cellStyle name="Comma 12 18 4" xfId="38668"/>
    <cellStyle name="Comma 12 18 5" xfId="51872"/>
    <cellStyle name="Comma 12 19" xfId="7157"/>
    <cellStyle name="Comma 12 19 2" xfId="18288"/>
    <cellStyle name="Comma 12 19 3" xfId="28473"/>
    <cellStyle name="Comma 12 19 4" xfId="39428"/>
    <cellStyle name="Comma 12 19 5" xfId="52631"/>
    <cellStyle name="Comma 12 2" xfId="151"/>
    <cellStyle name="Comma 12 2 10" xfId="6118"/>
    <cellStyle name="Comma 12 2 10 2" xfId="11376"/>
    <cellStyle name="Comma 12 2 10 2 2" xfId="22352"/>
    <cellStyle name="Comma 12 2 10 2 3" xfId="32688"/>
    <cellStyle name="Comma 12 2 10 2 4" xfId="43625"/>
    <cellStyle name="Comma 12 2 10 2 5" xfId="56846"/>
    <cellStyle name="Comma 12 2 10 3" xfId="17259"/>
    <cellStyle name="Comma 12 2 10 4" xfId="27444"/>
    <cellStyle name="Comma 12 2 10 5" xfId="38397"/>
    <cellStyle name="Comma 12 2 10 6" xfId="51602"/>
    <cellStyle name="Comma 12 2 11" xfId="6433"/>
    <cellStyle name="Comma 12 2 11 2" xfId="11538"/>
    <cellStyle name="Comma 12 2 11 2 2" xfId="22514"/>
    <cellStyle name="Comma 12 2 11 2 3" xfId="32850"/>
    <cellStyle name="Comma 12 2 11 2 4" xfId="43787"/>
    <cellStyle name="Comma 12 2 11 2 5" xfId="57008"/>
    <cellStyle name="Comma 12 2 11 3" xfId="17571"/>
    <cellStyle name="Comma 12 2 11 4" xfId="27756"/>
    <cellStyle name="Comma 12 2 11 5" xfId="38710"/>
    <cellStyle name="Comma 12 2 11 6" xfId="51914"/>
    <cellStyle name="Comma 12 2 12" xfId="6567"/>
    <cellStyle name="Comma 12 2 12 2" xfId="17704"/>
    <cellStyle name="Comma 12 2 12 3" xfId="27889"/>
    <cellStyle name="Comma 12 2 12 4" xfId="38843"/>
    <cellStyle name="Comma 12 2 12 5" xfId="52047"/>
    <cellStyle name="Comma 12 2 13" xfId="7668"/>
    <cellStyle name="Comma 12 2 13 2" xfId="18779"/>
    <cellStyle name="Comma 12 2 13 3" xfId="28982"/>
    <cellStyle name="Comma 12 2 13 4" xfId="39932"/>
    <cellStyle name="Comma 12 2 13 5" xfId="53140"/>
    <cellStyle name="Comma 12 2 14" xfId="7291"/>
    <cellStyle name="Comma 12 2 14 2" xfId="18417"/>
    <cellStyle name="Comma 12 2 14 3" xfId="28606"/>
    <cellStyle name="Comma 12 2 14 4" xfId="39561"/>
    <cellStyle name="Comma 12 2 14 5" xfId="52764"/>
    <cellStyle name="Comma 12 2 15" xfId="12684"/>
    <cellStyle name="Comma 12 2 16" xfId="12874"/>
    <cellStyle name="Comma 12 2 17" xfId="13277"/>
    <cellStyle name="Comma 12 2 18" xfId="23467"/>
    <cellStyle name="Comma 12 2 19" xfId="34001"/>
    <cellStyle name="Comma 12 2 2" xfId="2185"/>
    <cellStyle name="Comma 12 2 2 10" xfId="13487"/>
    <cellStyle name="Comma 12 2 2 11" xfId="23672"/>
    <cellStyle name="Comma 12 2 2 12" xfId="34580"/>
    <cellStyle name="Comma 12 2 2 13" xfId="47830"/>
    <cellStyle name="Comma 12 2 2 14" xfId="58332"/>
    <cellStyle name="Comma 12 2 2 15" xfId="58798"/>
    <cellStyle name="Comma 12 2 2 2" xfId="3204"/>
    <cellStyle name="Comma 12 2 2 2 2" xfId="4016"/>
    <cellStyle name="Comma 12 2 2 2 2 2" xfId="11029"/>
    <cellStyle name="Comma 12 2 2 2 2 2 2" xfId="22006"/>
    <cellStyle name="Comma 12 2 2 2 2 2 3" xfId="32341"/>
    <cellStyle name="Comma 12 2 2 2 2 2 4" xfId="43284"/>
    <cellStyle name="Comma 12 2 2 2 2 2 5" xfId="56499"/>
    <cellStyle name="Comma 12 2 2 2 2 3" xfId="9437"/>
    <cellStyle name="Comma 12 2 2 2 2 3 2" xfId="20542"/>
    <cellStyle name="Comma 12 2 2 2 2 3 3" xfId="30749"/>
    <cellStyle name="Comma 12 2 2 2 2 3 4" xfId="41700"/>
    <cellStyle name="Comma 12 2 2 2 2 3 5" xfId="54907"/>
    <cellStyle name="Comma 12 2 2 2 2 4" xfId="15229"/>
    <cellStyle name="Comma 12 2 2 2 2 5" xfId="25414"/>
    <cellStyle name="Comma 12 2 2 2 2 6" xfId="36351"/>
    <cellStyle name="Comma 12 2 2 2 2 7" xfId="49572"/>
    <cellStyle name="Comma 12 2 2 2 2 8" xfId="59430"/>
    <cellStyle name="Comma 12 2 2 2 3" xfId="7113"/>
    <cellStyle name="Comma 12 2 2 2 3 2" xfId="10626"/>
    <cellStyle name="Comma 12 2 2 2 3 2 2" xfId="21613"/>
    <cellStyle name="Comma 12 2 2 2 3 2 3" xfId="31938"/>
    <cellStyle name="Comma 12 2 2 2 3 2 4" xfId="42883"/>
    <cellStyle name="Comma 12 2 2 2 3 2 5" xfId="56096"/>
    <cellStyle name="Comma 12 2 2 2 3 3" xfId="18249"/>
    <cellStyle name="Comma 12 2 2 2 3 4" xfId="28434"/>
    <cellStyle name="Comma 12 2 2 2 3 5" xfId="39389"/>
    <cellStyle name="Comma 12 2 2 2 3 6" xfId="52592"/>
    <cellStyle name="Comma 12 2 2 2 4" xfId="8635"/>
    <cellStyle name="Comma 12 2 2 2 4 2" xfId="19742"/>
    <cellStyle name="Comma 12 2 2 2 4 3" xfId="29949"/>
    <cellStyle name="Comma 12 2 2 2 4 4" xfId="40898"/>
    <cellStyle name="Comma 12 2 2 2 4 5" xfId="54107"/>
    <cellStyle name="Comma 12 2 2 2 5" xfId="14432"/>
    <cellStyle name="Comma 12 2 2 2 6" xfId="24617"/>
    <cellStyle name="Comma 12 2 2 2 7" xfId="35548"/>
    <cellStyle name="Comma 12 2 2 2 8" xfId="48775"/>
    <cellStyle name="Comma 12 2 2 2 9" xfId="58962"/>
    <cellStyle name="Comma 12 2 2 3" xfId="3577"/>
    <cellStyle name="Comma 12 2 2 3 2" xfId="10865"/>
    <cellStyle name="Comma 12 2 2 3 2 2" xfId="21842"/>
    <cellStyle name="Comma 12 2 2 3 2 3" xfId="32177"/>
    <cellStyle name="Comma 12 2 2 3 2 4" xfId="43120"/>
    <cellStyle name="Comma 12 2 2 3 2 5" xfId="56335"/>
    <cellStyle name="Comma 12 2 2 3 3" xfId="8999"/>
    <cellStyle name="Comma 12 2 2 3 3 2" xfId="20104"/>
    <cellStyle name="Comma 12 2 2 3 3 3" xfId="30311"/>
    <cellStyle name="Comma 12 2 2 3 3 4" xfId="41262"/>
    <cellStyle name="Comma 12 2 2 3 3 5" xfId="54469"/>
    <cellStyle name="Comma 12 2 2 3 4" xfId="14792"/>
    <cellStyle name="Comma 12 2 2 3 5" xfId="24977"/>
    <cellStyle name="Comma 12 2 2 3 6" xfId="35914"/>
    <cellStyle name="Comma 12 2 2 3 7" xfId="49135"/>
    <cellStyle name="Comma 12 2 2 3 8" xfId="59266"/>
    <cellStyle name="Comma 12 2 2 4" xfId="3852"/>
    <cellStyle name="Comma 12 2 2 4 2" xfId="9273"/>
    <cellStyle name="Comma 12 2 2 4 2 2" xfId="20378"/>
    <cellStyle name="Comma 12 2 2 4 2 3" xfId="30585"/>
    <cellStyle name="Comma 12 2 2 4 2 4" xfId="41536"/>
    <cellStyle name="Comma 12 2 2 4 2 5" xfId="54743"/>
    <cellStyle name="Comma 12 2 2 4 3" xfId="15065"/>
    <cellStyle name="Comma 12 2 2 4 4" xfId="25250"/>
    <cellStyle name="Comma 12 2 2 4 5" xfId="36187"/>
    <cellStyle name="Comma 12 2 2 4 6" xfId="49408"/>
    <cellStyle name="Comma 12 2 2 5" xfId="2925"/>
    <cellStyle name="Comma 12 2 2 5 2" xfId="8359"/>
    <cellStyle name="Comma 12 2 2 5 2 2" xfId="19467"/>
    <cellStyle name="Comma 12 2 2 5 2 3" xfId="29673"/>
    <cellStyle name="Comma 12 2 2 5 2 4" xfId="40622"/>
    <cellStyle name="Comma 12 2 2 5 2 5" xfId="53831"/>
    <cellStyle name="Comma 12 2 2 5 3" xfId="14158"/>
    <cellStyle name="Comma 12 2 2 5 4" xfId="24343"/>
    <cellStyle name="Comma 12 2 2 5 5" xfId="35274"/>
    <cellStyle name="Comma 12 2 2 5 6" xfId="48501"/>
    <cellStyle name="Comma 12 2 2 6" xfId="6218"/>
    <cellStyle name="Comma 12 2 2 6 2" xfId="10483"/>
    <cellStyle name="Comma 12 2 2 6 2 2" xfId="21474"/>
    <cellStyle name="Comma 12 2 2 6 2 3" xfId="31795"/>
    <cellStyle name="Comma 12 2 2 6 2 4" xfId="42740"/>
    <cellStyle name="Comma 12 2 2 6 2 5" xfId="55953"/>
    <cellStyle name="Comma 12 2 2 6 3" xfId="17359"/>
    <cellStyle name="Comma 12 2 2 6 4" xfId="27544"/>
    <cellStyle name="Comma 12 2 2 6 5" xfId="38497"/>
    <cellStyle name="Comma 12 2 2 6 6" xfId="51702"/>
    <cellStyle name="Comma 12 2 2 7" xfId="6836"/>
    <cellStyle name="Comma 12 2 2 7 2" xfId="17972"/>
    <cellStyle name="Comma 12 2 2 7 3" xfId="28157"/>
    <cellStyle name="Comma 12 2 2 7 4" xfId="39112"/>
    <cellStyle name="Comma 12 2 2 7 5" xfId="52315"/>
    <cellStyle name="Comma 12 2 2 8" xfId="7809"/>
    <cellStyle name="Comma 12 2 2 8 2" xfId="18917"/>
    <cellStyle name="Comma 12 2 2 8 3" xfId="29123"/>
    <cellStyle name="Comma 12 2 2 8 4" xfId="40072"/>
    <cellStyle name="Comma 12 2 2 8 5" xfId="53281"/>
    <cellStyle name="Comma 12 2 2 9" xfId="13074"/>
    <cellStyle name="Comma 12 2 20" xfId="47625"/>
    <cellStyle name="Comma 12 2 21" xfId="58147"/>
    <cellStyle name="Comma 12 2 22" xfId="58696"/>
    <cellStyle name="Comma 12 2 3" xfId="2742"/>
    <cellStyle name="Comma 12 2 3 10" xfId="58519"/>
    <cellStyle name="Comma 12 2 3 11" xfId="58860"/>
    <cellStyle name="Comma 12 2 3 2" xfId="3406"/>
    <cellStyle name="Comma 12 2 3 2 2" xfId="10927"/>
    <cellStyle name="Comma 12 2 3 2 2 2" xfId="21904"/>
    <cellStyle name="Comma 12 2 3 2 2 3" xfId="32239"/>
    <cellStyle name="Comma 12 2 3 2 2 4" xfId="43182"/>
    <cellStyle name="Comma 12 2 3 2 2 5" xfId="56397"/>
    <cellStyle name="Comma 12 2 3 2 3" xfId="8828"/>
    <cellStyle name="Comma 12 2 3 2 3 2" xfId="19933"/>
    <cellStyle name="Comma 12 2 3 2 3 3" xfId="30140"/>
    <cellStyle name="Comma 12 2 3 2 3 4" xfId="41091"/>
    <cellStyle name="Comma 12 2 3 2 3 5" xfId="54298"/>
    <cellStyle name="Comma 12 2 3 2 4" xfId="14621"/>
    <cellStyle name="Comma 12 2 3 2 5" xfId="24806"/>
    <cellStyle name="Comma 12 2 3 2 6" xfId="35743"/>
    <cellStyle name="Comma 12 2 3 2 7" xfId="48964"/>
    <cellStyle name="Comma 12 2 3 2 8" xfId="59328"/>
    <cellStyle name="Comma 12 2 3 3" xfId="3914"/>
    <cellStyle name="Comma 12 2 3 3 2" xfId="9335"/>
    <cellStyle name="Comma 12 2 3 3 2 2" xfId="20440"/>
    <cellStyle name="Comma 12 2 3 3 2 3" xfId="30647"/>
    <cellStyle name="Comma 12 2 3 3 2 4" xfId="41598"/>
    <cellStyle name="Comma 12 2 3 3 2 5" xfId="54805"/>
    <cellStyle name="Comma 12 2 3 3 3" xfId="15127"/>
    <cellStyle name="Comma 12 2 3 3 4" xfId="25312"/>
    <cellStyle name="Comma 12 2 3 3 5" xfId="36249"/>
    <cellStyle name="Comma 12 2 3 3 6" xfId="49470"/>
    <cellStyle name="Comma 12 2 3 4" xfId="6654"/>
    <cellStyle name="Comma 12 2 3 4 2" xfId="10524"/>
    <cellStyle name="Comma 12 2 3 4 2 2" xfId="21511"/>
    <cellStyle name="Comma 12 2 3 4 2 3" xfId="31836"/>
    <cellStyle name="Comma 12 2 3 4 2 4" xfId="42781"/>
    <cellStyle name="Comma 12 2 3 4 2 5" xfId="55994"/>
    <cellStyle name="Comma 12 2 3 4 3" xfId="17790"/>
    <cellStyle name="Comma 12 2 3 4 4" xfId="27975"/>
    <cellStyle name="Comma 12 2 3 4 5" xfId="38930"/>
    <cellStyle name="Comma 12 2 3 4 6" xfId="52133"/>
    <cellStyle name="Comma 12 2 3 5" xfId="8176"/>
    <cellStyle name="Comma 12 2 3 5 2" xfId="19284"/>
    <cellStyle name="Comma 12 2 3 5 3" xfId="29490"/>
    <cellStyle name="Comma 12 2 3 5 4" xfId="40439"/>
    <cellStyle name="Comma 12 2 3 5 5" xfId="53648"/>
    <cellStyle name="Comma 12 2 3 6" xfId="13975"/>
    <cellStyle name="Comma 12 2 3 7" xfId="24160"/>
    <cellStyle name="Comma 12 2 3 8" xfId="35091"/>
    <cellStyle name="Comma 12 2 3 9" xfId="48318"/>
    <cellStyle name="Comma 12 2 4" xfId="3101"/>
    <cellStyle name="Comma 12 2 4 2" xfId="7011"/>
    <cellStyle name="Comma 12 2 4 2 2" xfId="10763"/>
    <cellStyle name="Comma 12 2 4 2 2 2" xfId="21740"/>
    <cellStyle name="Comma 12 2 4 2 2 3" xfId="32075"/>
    <cellStyle name="Comma 12 2 4 2 2 4" xfId="43018"/>
    <cellStyle name="Comma 12 2 4 2 2 5" xfId="56233"/>
    <cellStyle name="Comma 12 2 4 2 3" xfId="18147"/>
    <cellStyle name="Comma 12 2 4 2 4" xfId="28332"/>
    <cellStyle name="Comma 12 2 4 2 5" xfId="39287"/>
    <cellStyle name="Comma 12 2 4 2 6" xfId="52490"/>
    <cellStyle name="Comma 12 2 4 3" xfId="8533"/>
    <cellStyle name="Comma 12 2 4 3 2" xfId="19640"/>
    <cellStyle name="Comma 12 2 4 3 3" xfId="29847"/>
    <cellStyle name="Comma 12 2 4 3 4" xfId="40796"/>
    <cellStyle name="Comma 12 2 4 3 5" xfId="54005"/>
    <cellStyle name="Comma 12 2 4 4" xfId="14330"/>
    <cellStyle name="Comma 12 2 4 5" xfId="24515"/>
    <cellStyle name="Comma 12 2 4 6" xfId="35446"/>
    <cellStyle name="Comma 12 2 4 7" xfId="48673"/>
    <cellStyle name="Comma 12 2 4 8" xfId="59164"/>
    <cellStyle name="Comma 12 2 5" xfId="3750"/>
    <cellStyle name="Comma 12 2 5 2" xfId="9171"/>
    <cellStyle name="Comma 12 2 5 2 2" xfId="20276"/>
    <cellStyle name="Comma 12 2 5 2 3" xfId="30483"/>
    <cellStyle name="Comma 12 2 5 2 4" xfId="41434"/>
    <cellStyle name="Comma 12 2 5 2 5" xfId="54641"/>
    <cellStyle name="Comma 12 2 5 3" xfId="14963"/>
    <cellStyle name="Comma 12 2 5 4" xfId="25148"/>
    <cellStyle name="Comma 12 2 5 5" xfId="36085"/>
    <cellStyle name="Comma 12 2 5 6" xfId="49306"/>
    <cellStyle name="Comma 12 2 6" xfId="4830"/>
    <cellStyle name="Comma 12 2 6 2" xfId="10004"/>
    <cellStyle name="Comma 12 2 6 2 2" xfId="20996"/>
    <cellStyle name="Comma 12 2 6 2 3" xfId="31316"/>
    <cellStyle name="Comma 12 2 6 2 4" xfId="42261"/>
    <cellStyle name="Comma 12 2 6 2 5" xfId="55474"/>
    <cellStyle name="Comma 12 2 6 3" xfId="15981"/>
    <cellStyle name="Comma 12 2 6 4" xfId="26166"/>
    <cellStyle name="Comma 12 2 6 5" xfId="37115"/>
    <cellStyle name="Comma 12 2 6 6" xfId="50324"/>
    <cellStyle name="Comma 12 2 7" xfId="5020"/>
    <cellStyle name="Comma 12 2 7 2" xfId="10194"/>
    <cellStyle name="Comma 12 2 7 2 2" xfId="21185"/>
    <cellStyle name="Comma 12 2 7 2 3" xfId="31506"/>
    <cellStyle name="Comma 12 2 7 2 4" xfId="42451"/>
    <cellStyle name="Comma 12 2 7 2 5" xfId="55664"/>
    <cellStyle name="Comma 12 2 7 3" xfId="16170"/>
    <cellStyle name="Comma 12 2 7 4" xfId="26355"/>
    <cellStyle name="Comma 12 2 7 5" xfId="37304"/>
    <cellStyle name="Comma 12 2 7 6" xfId="50513"/>
    <cellStyle name="Comma 12 2 8" xfId="2549"/>
    <cellStyle name="Comma 12 2 8 2" xfId="7993"/>
    <cellStyle name="Comma 12 2 8 2 2" xfId="19101"/>
    <cellStyle name="Comma 12 2 8 2 3" xfId="29307"/>
    <cellStyle name="Comma 12 2 8 2 4" xfId="40256"/>
    <cellStyle name="Comma 12 2 8 2 5" xfId="53465"/>
    <cellStyle name="Comma 12 2 8 3" xfId="13801"/>
    <cellStyle name="Comma 12 2 8 4" xfId="23986"/>
    <cellStyle name="Comma 12 2 8 5" xfId="34911"/>
    <cellStyle name="Comma 12 2 8 6" xfId="48144"/>
    <cellStyle name="Comma 12 2 9" xfId="2464"/>
    <cellStyle name="Comma 12 2 9 2" xfId="10381"/>
    <cellStyle name="Comma 12 2 9 2 2" xfId="21372"/>
    <cellStyle name="Comma 12 2 9 2 3" xfId="31693"/>
    <cellStyle name="Comma 12 2 9 2 4" xfId="42638"/>
    <cellStyle name="Comma 12 2 9 2 5" xfId="55851"/>
    <cellStyle name="Comma 12 2 9 3" xfId="13762"/>
    <cellStyle name="Comma 12 2 9 4" xfId="23947"/>
    <cellStyle name="Comma 12 2 9 5" xfId="34855"/>
    <cellStyle name="Comma 12 2 9 6" xfId="48105"/>
    <cellStyle name="Comma 12 20" xfId="7226"/>
    <cellStyle name="Comma 12 20 2" xfId="18355"/>
    <cellStyle name="Comma 12 20 3" xfId="28542"/>
    <cellStyle name="Comma 12 20 4" xfId="39497"/>
    <cellStyle name="Comma 12 20 5" xfId="52700"/>
    <cellStyle name="Comma 12 21" xfId="12652"/>
    <cellStyle name="Comma 12 22" xfId="12842"/>
    <cellStyle name="Comma 12 23" xfId="13247"/>
    <cellStyle name="Comma 12 24" xfId="23437"/>
    <cellStyle name="Comma 12 25" xfId="33970"/>
    <cellStyle name="Comma 12 26" xfId="47595"/>
    <cellStyle name="Comma 12 27" xfId="58106"/>
    <cellStyle name="Comma 12 28" xfId="58673"/>
    <cellStyle name="Comma 12 3" xfId="205"/>
    <cellStyle name="Comma 12 3 10" xfId="6159"/>
    <cellStyle name="Comma 12 3 10 2" xfId="10423"/>
    <cellStyle name="Comma 12 3 10 2 2" xfId="21414"/>
    <cellStyle name="Comma 12 3 10 2 3" xfId="31735"/>
    <cellStyle name="Comma 12 3 10 2 4" xfId="42680"/>
    <cellStyle name="Comma 12 3 10 2 5" xfId="55893"/>
    <cellStyle name="Comma 12 3 10 3" xfId="17300"/>
    <cellStyle name="Comma 12 3 10 4" xfId="27485"/>
    <cellStyle name="Comma 12 3 10 5" xfId="38438"/>
    <cellStyle name="Comma 12 3 10 6" xfId="51643"/>
    <cellStyle name="Comma 12 3 11" xfId="6475"/>
    <cellStyle name="Comma 12 3 11 2" xfId="11411"/>
    <cellStyle name="Comma 12 3 11 2 2" xfId="22387"/>
    <cellStyle name="Comma 12 3 11 2 3" xfId="32723"/>
    <cellStyle name="Comma 12 3 11 2 4" xfId="43660"/>
    <cellStyle name="Comma 12 3 11 2 5" xfId="56881"/>
    <cellStyle name="Comma 12 3 11 3" xfId="17612"/>
    <cellStyle name="Comma 12 3 11 4" xfId="27797"/>
    <cellStyle name="Comma 12 3 11 5" xfId="38751"/>
    <cellStyle name="Comma 12 3 11 6" xfId="51955"/>
    <cellStyle name="Comma 12 3 12" xfId="7313"/>
    <cellStyle name="Comma 12 3 12 2" xfId="18438"/>
    <cellStyle name="Comma 12 3 12 3" xfId="28628"/>
    <cellStyle name="Comma 12 3 12 4" xfId="39583"/>
    <cellStyle name="Comma 12 3 12 5" xfId="52786"/>
    <cellStyle name="Comma 12 3 13" xfId="12719"/>
    <cellStyle name="Comma 12 3 14" xfId="12909"/>
    <cellStyle name="Comma 12 3 15" xfId="13316"/>
    <cellStyle name="Comma 12 3 16" xfId="23506"/>
    <cellStyle name="Comma 12 3 17" xfId="34044"/>
    <cellStyle name="Comma 12 3 18" xfId="47664"/>
    <cellStyle name="Comma 12 3 19" xfId="58180"/>
    <cellStyle name="Comma 12 3 2" xfId="2960"/>
    <cellStyle name="Comma 12 3 2 10" xfId="35309"/>
    <cellStyle name="Comma 12 3 2 11" xfId="48536"/>
    <cellStyle name="Comma 12 3 2 12" xfId="58367"/>
    <cellStyle name="Comma 12 3 2 13" xfId="58902"/>
    <cellStyle name="Comma 12 3 2 2" xfId="3602"/>
    <cellStyle name="Comma 12 3 2 2 2" xfId="10969"/>
    <cellStyle name="Comma 12 3 2 2 2 2" xfId="21946"/>
    <cellStyle name="Comma 12 3 2 2 2 3" xfId="32281"/>
    <cellStyle name="Comma 12 3 2 2 2 4" xfId="43224"/>
    <cellStyle name="Comma 12 3 2 2 2 5" xfId="56439"/>
    <cellStyle name="Comma 12 3 2 2 3" xfId="9024"/>
    <cellStyle name="Comma 12 3 2 2 3 2" xfId="20129"/>
    <cellStyle name="Comma 12 3 2 2 3 3" xfId="30336"/>
    <cellStyle name="Comma 12 3 2 2 3 4" xfId="41287"/>
    <cellStyle name="Comma 12 3 2 2 3 5" xfId="54494"/>
    <cellStyle name="Comma 12 3 2 2 4" xfId="14817"/>
    <cellStyle name="Comma 12 3 2 2 5" xfId="25002"/>
    <cellStyle name="Comma 12 3 2 2 6" xfId="35939"/>
    <cellStyle name="Comma 12 3 2 2 7" xfId="49160"/>
    <cellStyle name="Comma 12 3 2 2 8" xfId="59370"/>
    <cellStyle name="Comma 12 3 2 3" xfId="3956"/>
    <cellStyle name="Comma 12 3 2 3 2" xfId="9377"/>
    <cellStyle name="Comma 12 3 2 3 2 2" xfId="20482"/>
    <cellStyle name="Comma 12 3 2 3 2 3" xfId="30689"/>
    <cellStyle name="Comma 12 3 2 3 2 4" xfId="41640"/>
    <cellStyle name="Comma 12 3 2 3 2 5" xfId="54847"/>
    <cellStyle name="Comma 12 3 2 3 3" xfId="15169"/>
    <cellStyle name="Comma 12 3 2 3 4" xfId="25354"/>
    <cellStyle name="Comma 12 3 2 3 5" xfId="36291"/>
    <cellStyle name="Comma 12 3 2 3 6" xfId="49512"/>
    <cellStyle name="Comma 12 3 2 4" xfId="6871"/>
    <cellStyle name="Comma 12 3 2 4 2" xfId="8394"/>
    <cellStyle name="Comma 12 3 2 4 2 2" xfId="19502"/>
    <cellStyle name="Comma 12 3 2 4 2 3" xfId="29708"/>
    <cellStyle name="Comma 12 3 2 4 2 4" xfId="40657"/>
    <cellStyle name="Comma 12 3 2 4 2 5" xfId="53866"/>
    <cellStyle name="Comma 12 3 2 4 3" xfId="18007"/>
    <cellStyle name="Comma 12 3 2 4 4" xfId="28192"/>
    <cellStyle name="Comma 12 3 2 4 5" xfId="39147"/>
    <cellStyle name="Comma 12 3 2 4 6" xfId="52350"/>
    <cellStyle name="Comma 12 3 2 5" xfId="10566"/>
    <cellStyle name="Comma 12 3 2 5 2" xfId="21553"/>
    <cellStyle name="Comma 12 3 2 5 3" xfId="31878"/>
    <cellStyle name="Comma 12 3 2 5 4" xfId="42823"/>
    <cellStyle name="Comma 12 3 2 5 5" xfId="56036"/>
    <cellStyle name="Comma 12 3 2 6" xfId="7844"/>
    <cellStyle name="Comma 12 3 2 6 2" xfId="18952"/>
    <cellStyle name="Comma 12 3 2 6 3" xfId="29158"/>
    <cellStyle name="Comma 12 3 2 6 4" xfId="40107"/>
    <cellStyle name="Comma 12 3 2 6 5" xfId="53316"/>
    <cellStyle name="Comma 12 3 2 7" xfId="13109"/>
    <cellStyle name="Comma 12 3 2 8" xfId="14193"/>
    <cellStyle name="Comma 12 3 2 9" xfId="24378"/>
    <cellStyle name="Comma 12 3 20" xfId="58738"/>
    <cellStyle name="Comma 12 3 3" xfId="2777"/>
    <cellStyle name="Comma 12 3 3 10" xfId="59206"/>
    <cellStyle name="Comma 12 3 3 2" xfId="3441"/>
    <cellStyle name="Comma 12 3 3 2 2" xfId="8863"/>
    <cellStyle name="Comma 12 3 3 2 2 2" xfId="19968"/>
    <cellStyle name="Comma 12 3 3 2 2 3" xfId="30175"/>
    <cellStyle name="Comma 12 3 3 2 2 4" xfId="41126"/>
    <cellStyle name="Comma 12 3 3 2 2 5" xfId="54333"/>
    <cellStyle name="Comma 12 3 3 2 3" xfId="14656"/>
    <cellStyle name="Comma 12 3 3 2 4" xfId="24841"/>
    <cellStyle name="Comma 12 3 3 2 5" xfId="35778"/>
    <cellStyle name="Comma 12 3 3 2 6" xfId="48999"/>
    <cellStyle name="Comma 12 3 3 3" xfId="6689"/>
    <cellStyle name="Comma 12 3 3 3 2" xfId="10805"/>
    <cellStyle name="Comma 12 3 3 3 2 2" xfId="21782"/>
    <cellStyle name="Comma 12 3 3 3 2 3" xfId="32117"/>
    <cellStyle name="Comma 12 3 3 3 2 4" xfId="43060"/>
    <cellStyle name="Comma 12 3 3 3 2 5" xfId="56275"/>
    <cellStyle name="Comma 12 3 3 3 3" xfId="17825"/>
    <cellStyle name="Comma 12 3 3 3 4" xfId="28010"/>
    <cellStyle name="Comma 12 3 3 3 5" xfId="38965"/>
    <cellStyle name="Comma 12 3 3 3 6" xfId="52168"/>
    <cellStyle name="Comma 12 3 3 4" xfId="8211"/>
    <cellStyle name="Comma 12 3 3 4 2" xfId="19319"/>
    <cellStyle name="Comma 12 3 3 4 3" xfId="29525"/>
    <cellStyle name="Comma 12 3 3 4 4" xfId="40474"/>
    <cellStyle name="Comma 12 3 3 4 5" xfId="53683"/>
    <cellStyle name="Comma 12 3 3 5" xfId="14010"/>
    <cellStyle name="Comma 12 3 3 6" xfId="24195"/>
    <cellStyle name="Comma 12 3 3 7" xfId="35126"/>
    <cellStyle name="Comma 12 3 3 8" xfId="48353"/>
    <cellStyle name="Comma 12 3 3 9" xfId="58554"/>
    <cellStyle name="Comma 12 3 4" xfId="3145"/>
    <cellStyle name="Comma 12 3 4 2" xfId="7053"/>
    <cellStyle name="Comma 12 3 4 2 2" xfId="18189"/>
    <cellStyle name="Comma 12 3 4 2 3" xfId="28374"/>
    <cellStyle name="Comma 12 3 4 2 4" xfId="39329"/>
    <cellStyle name="Comma 12 3 4 2 5" xfId="52532"/>
    <cellStyle name="Comma 12 3 4 3" xfId="8577"/>
    <cellStyle name="Comma 12 3 4 3 2" xfId="19684"/>
    <cellStyle name="Comma 12 3 4 3 3" xfId="29891"/>
    <cellStyle name="Comma 12 3 4 3 4" xfId="40840"/>
    <cellStyle name="Comma 12 3 4 3 5" xfId="54049"/>
    <cellStyle name="Comma 12 3 4 4" xfId="14373"/>
    <cellStyle name="Comma 12 3 4 5" xfId="24558"/>
    <cellStyle name="Comma 12 3 4 6" xfId="35489"/>
    <cellStyle name="Comma 12 3 4 7" xfId="48716"/>
    <cellStyle name="Comma 12 3 5" xfId="3276"/>
    <cellStyle name="Comma 12 3 5 2" xfId="8698"/>
    <cellStyle name="Comma 12 3 5 2 2" xfId="19803"/>
    <cellStyle name="Comma 12 3 5 2 3" xfId="30010"/>
    <cellStyle name="Comma 12 3 5 2 4" xfId="40961"/>
    <cellStyle name="Comma 12 3 5 2 5" xfId="54168"/>
    <cellStyle name="Comma 12 3 5 3" xfId="14491"/>
    <cellStyle name="Comma 12 3 5 4" xfId="24676"/>
    <cellStyle name="Comma 12 3 5 5" xfId="35613"/>
    <cellStyle name="Comma 12 3 5 6" xfId="48834"/>
    <cellStyle name="Comma 12 3 6" xfId="3792"/>
    <cellStyle name="Comma 12 3 6 2" xfId="9213"/>
    <cellStyle name="Comma 12 3 6 2 2" xfId="20318"/>
    <cellStyle name="Comma 12 3 6 2 3" xfId="30525"/>
    <cellStyle name="Comma 12 3 6 2 4" xfId="41476"/>
    <cellStyle name="Comma 12 3 6 2 5" xfId="54683"/>
    <cellStyle name="Comma 12 3 6 3" xfId="15005"/>
    <cellStyle name="Comma 12 3 6 4" xfId="25190"/>
    <cellStyle name="Comma 12 3 6 5" xfId="36127"/>
    <cellStyle name="Comma 12 3 6 6" xfId="49348"/>
    <cellStyle name="Comma 12 3 7" xfId="4865"/>
    <cellStyle name="Comma 12 3 7 2" xfId="10039"/>
    <cellStyle name="Comma 12 3 7 2 2" xfId="21031"/>
    <cellStyle name="Comma 12 3 7 2 3" xfId="31351"/>
    <cellStyle name="Comma 12 3 7 2 4" xfId="42296"/>
    <cellStyle name="Comma 12 3 7 2 5" xfId="55509"/>
    <cellStyle name="Comma 12 3 7 3" xfId="16016"/>
    <cellStyle name="Comma 12 3 7 4" xfId="26201"/>
    <cellStyle name="Comma 12 3 7 5" xfId="37150"/>
    <cellStyle name="Comma 12 3 7 6" xfId="50359"/>
    <cellStyle name="Comma 12 3 8" xfId="5055"/>
    <cellStyle name="Comma 12 3 8 2" xfId="10229"/>
    <cellStyle name="Comma 12 3 8 2 2" xfId="21220"/>
    <cellStyle name="Comma 12 3 8 2 3" xfId="31541"/>
    <cellStyle name="Comma 12 3 8 2 4" xfId="42486"/>
    <cellStyle name="Comma 12 3 8 2 5" xfId="55699"/>
    <cellStyle name="Comma 12 3 8 3" xfId="16205"/>
    <cellStyle name="Comma 12 3 8 4" xfId="26390"/>
    <cellStyle name="Comma 12 3 8 5" xfId="37339"/>
    <cellStyle name="Comma 12 3 8 6" xfId="50548"/>
    <cellStyle name="Comma 12 3 9" xfId="2579"/>
    <cellStyle name="Comma 12 3 9 2" xfId="8028"/>
    <cellStyle name="Comma 12 3 9 2 2" xfId="19136"/>
    <cellStyle name="Comma 12 3 9 2 3" xfId="29342"/>
    <cellStyle name="Comma 12 3 9 2 4" xfId="40291"/>
    <cellStyle name="Comma 12 3 9 2 5" xfId="53500"/>
    <cellStyle name="Comma 12 3 9 3" xfId="13829"/>
    <cellStyle name="Comma 12 3 9 4" xfId="24014"/>
    <cellStyle name="Comma 12 3 9 5" xfId="34939"/>
    <cellStyle name="Comma 12 3 9 6" xfId="48172"/>
    <cellStyle name="Comma 12 4" xfId="2616"/>
    <cellStyle name="Comma 12 4 10" xfId="6507"/>
    <cellStyle name="Comma 12 4 10 2" xfId="10453"/>
    <cellStyle name="Comma 12 4 10 2 2" xfId="21444"/>
    <cellStyle name="Comma 12 4 10 2 3" xfId="31765"/>
    <cellStyle name="Comma 12 4 10 2 4" xfId="42710"/>
    <cellStyle name="Comma 12 4 10 2 5" xfId="55923"/>
    <cellStyle name="Comma 12 4 10 3" xfId="17644"/>
    <cellStyle name="Comma 12 4 10 4" xfId="27829"/>
    <cellStyle name="Comma 12 4 10 5" xfId="38783"/>
    <cellStyle name="Comma 12 4 10 6" xfId="51987"/>
    <cellStyle name="Comma 12 4 11" xfId="7337"/>
    <cellStyle name="Comma 12 4 11 2" xfId="18462"/>
    <cellStyle name="Comma 12 4 11 3" xfId="28652"/>
    <cellStyle name="Comma 12 4 11 4" xfId="39607"/>
    <cellStyle name="Comma 12 4 11 5" xfId="52810"/>
    <cellStyle name="Comma 12 4 12" xfId="11563"/>
    <cellStyle name="Comma 12 4 12 2" xfId="22537"/>
    <cellStyle name="Comma 12 4 12 3" xfId="32875"/>
    <cellStyle name="Comma 12 4 12 4" xfId="43812"/>
    <cellStyle name="Comma 12 4 12 5" xfId="57033"/>
    <cellStyle name="Comma 12 4 13" xfId="12749"/>
    <cellStyle name="Comma 12 4 14" xfId="12939"/>
    <cellStyle name="Comma 12 4 15" xfId="13857"/>
    <cellStyle name="Comma 12 4 16" xfId="24042"/>
    <cellStyle name="Comma 12 4 17" xfId="34971"/>
    <cellStyle name="Comma 12 4 18" xfId="48200"/>
    <cellStyle name="Comma 12 4 19" xfId="58210"/>
    <cellStyle name="Comma 12 4 2" xfId="2990"/>
    <cellStyle name="Comma 12 4 2 10" xfId="35339"/>
    <cellStyle name="Comma 12 4 2 11" xfId="48566"/>
    <cellStyle name="Comma 12 4 2 12" xfId="58397"/>
    <cellStyle name="Comma 12 4 2 13" xfId="58932"/>
    <cellStyle name="Comma 12 4 2 2" xfId="3632"/>
    <cellStyle name="Comma 12 4 2 2 2" xfId="10999"/>
    <cellStyle name="Comma 12 4 2 2 2 2" xfId="21976"/>
    <cellStyle name="Comma 12 4 2 2 2 3" xfId="32311"/>
    <cellStyle name="Comma 12 4 2 2 2 4" xfId="43254"/>
    <cellStyle name="Comma 12 4 2 2 2 5" xfId="56469"/>
    <cellStyle name="Comma 12 4 2 2 3" xfId="9054"/>
    <cellStyle name="Comma 12 4 2 2 3 2" xfId="20159"/>
    <cellStyle name="Comma 12 4 2 2 3 3" xfId="30366"/>
    <cellStyle name="Comma 12 4 2 2 3 4" xfId="41317"/>
    <cellStyle name="Comma 12 4 2 2 3 5" xfId="54524"/>
    <cellStyle name="Comma 12 4 2 2 4" xfId="14847"/>
    <cellStyle name="Comma 12 4 2 2 5" xfId="25032"/>
    <cellStyle name="Comma 12 4 2 2 6" xfId="35969"/>
    <cellStyle name="Comma 12 4 2 2 7" xfId="49190"/>
    <cellStyle name="Comma 12 4 2 2 8" xfId="59400"/>
    <cellStyle name="Comma 12 4 2 3" xfId="3986"/>
    <cellStyle name="Comma 12 4 2 3 2" xfId="9407"/>
    <cellStyle name="Comma 12 4 2 3 2 2" xfId="20512"/>
    <cellStyle name="Comma 12 4 2 3 2 3" xfId="30719"/>
    <cellStyle name="Comma 12 4 2 3 2 4" xfId="41670"/>
    <cellStyle name="Comma 12 4 2 3 2 5" xfId="54877"/>
    <cellStyle name="Comma 12 4 2 3 3" xfId="15199"/>
    <cellStyle name="Comma 12 4 2 3 4" xfId="25384"/>
    <cellStyle name="Comma 12 4 2 3 5" xfId="36321"/>
    <cellStyle name="Comma 12 4 2 3 6" xfId="49542"/>
    <cellStyle name="Comma 12 4 2 4" xfId="6901"/>
    <cellStyle name="Comma 12 4 2 4 2" xfId="8424"/>
    <cellStyle name="Comma 12 4 2 4 2 2" xfId="19532"/>
    <cellStyle name="Comma 12 4 2 4 2 3" xfId="29738"/>
    <cellStyle name="Comma 12 4 2 4 2 4" xfId="40687"/>
    <cellStyle name="Comma 12 4 2 4 2 5" xfId="53896"/>
    <cellStyle name="Comma 12 4 2 4 3" xfId="18037"/>
    <cellStyle name="Comma 12 4 2 4 4" xfId="28222"/>
    <cellStyle name="Comma 12 4 2 4 5" xfId="39177"/>
    <cellStyle name="Comma 12 4 2 4 6" xfId="52380"/>
    <cellStyle name="Comma 12 4 2 5" xfId="10596"/>
    <cellStyle name="Comma 12 4 2 5 2" xfId="21583"/>
    <cellStyle name="Comma 12 4 2 5 3" xfId="31908"/>
    <cellStyle name="Comma 12 4 2 5 4" xfId="42853"/>
    <cellStyle name="Comma 12 4 2 5 5" xfId="56066"/>
    <cellStyle name="Comma 12 4 2 6" xfId="7874"/>
    <cellStyle name="Comma 12 4 2 6 2" xfId="18982"/>
    <cellStyle name="Comma 12 4 2 6 3" xfId="29188"/>
    <cellStyle name="Comma 12 4 2 6 4" xfId="40137"/>
    <cellStyle name="Comma 12 4 2 6 5" xfId="53346"/>
    <cellStyle name="Comma 12 4 2 7" xfId="13147"/>
    <cellStyle name="Comma 12 4 2 8" xfId="14223"/>
    <cellStyle name="Comma 12 4 2 9" xfId="24408"/>
    <cellStyle name="Comma 12 4 20" xfId="58768"/>
    <cellStyle name="Comma 12 4 3" xfId="2807"/>
    <cellStyle name="Comma 12 4 3 10" xfId="59236"/>
    <cellStyle name="Comma 12 4 3 2" xfId="3471"/>
    <cellStyle name="Comma 12 4 3 2 2" xfId="8893"/>
    <cellStyle name="Comma 12 4 3 2 2 2" xfId="19998"/>
    <cellStyle name="Comma 12 4 3 2 2 3" xfId="30205"/>
    <cellStyle name="Comma 12 4 3 2 2 4" xfId="41156"/>
    <cellStyle name="Comma 12 4 3 2 2 5" xfId="54363"/>
    <cellStyle name="Comma 12 4 3 2 3" xfId="14686"/>
    <cellStyle name="Comma 12 4 3 2 4" xfId="24871"/>
    <cellStyle name="Comma 12 4 3 2 5" xfId="35808"/>
    <cellStyle name="Comma 12 4 3 2 6" xfId="49029"/>
    <cellStyle name="Comma 12 4 3 3" xfId="6719"/>
    <cellStyle name="Comma 12 4 3 3 2" xfId="10835"/>
    <cellStyle name="Comma 12 4 3 3 2 2" xfId="21812"/>
    <cellStyle name="Comma 12 4 3 3 2 3" xfId="32147"/>
    <cellStyle name="Comma 12 4 3 3 2 4" xfId="43090"/>
    <cellStyle name="Comma 12 4 3 3 2 5" xfId="56305"/>
    <cellStyle name="Comma 12 4 3 3 3" xfId="17855"/>
    <cellStyle name="Comma 12 4 3 3 4" xfId="28040"/>
    <cellStyle name="Comma 12 4 3 3 5" xfId="38995"/>
    <cellStyle name="Comma 12 4 3 3 6" xfId="52198"/>
    <cellStyle name="Comma 12 4 3 4" xfId="8241"/>
    <cellStyle name="Comma 12 4 3 4 2" xfId="19349"/>
    <cellStyle name="Comma 12 4 3 4 3" xfId="29555"/>
    <cellStyle name="Comma 12 4 3 4 4" xfId="40504"/>
    <cellStyle name="Comma 12 4 3 4 5" xfId="53713"/>
    <cellStyle name="Comma 12 4 3 5" xfId="14040"/>
    <cellStyle name="Comma 12 4 3 6" xfId="24225"/>
    <cellStyle name="Comma 12 4 3 7" xfId="35156"/>
    <cellStyle name="Comma 12 4 3 8" xfId="48383"/>
    <cellStyle name="Comma 12 4 3 9" xfId="58584"/>
    <cellStyle name="Comma 12 4 4" xfId="3174"/>
    <cellStyle name="Comma 12 4 4 2" xfId="7083"/>
    <cellStyle name="Comma 12 4 4 2 2" xfId="18219"/>
    <cellStyle name="Comma 12 4 4 2 3" xfId="28404"/>
    <cellStyle name="Comma 12 4 4 2 4" xfId="39359"/>
    <cellStyle name="Comma 12 4 4 2 5" xfId="52562"/>
    <cellStyle name="Comma 12 4 4 3" xfId="8605"/>
    <cellStyle name="Comma 12 4 4 3 2" xfId="19712"/>
    <cellStyle name="Comma 12 4 4 3 3" xfId="29919"/>
    <cellStyle name="Comma 12 4 4 3 4" xfId="40868"/>
    <cellStyle name="Comma 12 4 4 3 5" xfId="54077"/>
    <cellStyle name="Comma 12 4 4 4" xfId="14402"/>
    <cellStyle name="Comma 12 4 4 5" xfId="24587"/>
    <cellStyle name="Comma 12 4 4 6" xfId="35518"/>
    <cellStyle name="Comma 12 4 4 7" xfId="48745"/>
    <cellStyle name="Comma 12 4 5" xfId="3295"/>
    <cellStyle name="Comma 12 4 5 2" xfId="8717"/>
    <cellStyle name="Comma 12 4 5 2 2" xfId="19822"/>
    <cellStyle name="Comma 12 4 5 2 3" xfId="30029"/>
    <cellStyle name="Comma 12 4 5 2 4" xfId="40980"/>
    <cellStyle name="Comma 12 4 5 2 5" xfId="54187"/>
    <cellStyle name="Comma 12 4 5 3" xfId="14510"/>
    <cellStyle name="Comma 12 4 5 4" xfId="24695"/>
    <cellStyle name="Comma 12 4 5 5" xfId="35632"/>
    <cellStyle name="Comma 12 4 5 6" xfId="48853"/>
    <cellStyle name="Comma 12 4 6" xfId="3822"/>
    <cellStyle name="Comma 12 4 6 2" xfId="9243"/>
    <cellStyle name="Comma 12 4 6 2 2" xfId="20348"/>
    <cellStyle name="Comma 12 4 6 2 3" xfId="30555"/>
    <cellStyle name="Comma 12 4 6 2 4" xfId="41506"/>
    <cellStyle name="Comma 12 4 6 2 5" xfId="54713"/>
    <cellStyle name="Comma 12 4 6 3" xfId="15035"/>
    <cellStyle name="Comma 12 4 6 4" xfId="25220"/>
    <cellStyle name="Comma 12 4 6 5" xfId="36157"/>
    <cellStyle name="Comma 12 4 6 6" xfId="49378"/>
    <cellStyle name="Comma 12 4 7" xfId="4895"/>
    <cellStyle name="Comma 12 4 7 2" xfId="10069"/>
    <cellStyle name="Comma 12 4 7 2 2" xfId="21061"/>
    <cellStyle name="Comma 12 4 7 2 3" xfId="31381"/>
    <cellStyle name="Comma 12 4 7 2 4" xfId="42326"/>
    <cellStyle name="Comma 12 4 7 2 5" xfId="55539"/>
    <cellStyle name="Comma 12 4 7 3" xfId="16046"/>
    <cellStyle name="Comma 12 4 7 4" xfId="26231"/>
    <cellStyle name="Comma 12 4 7 5" xfId="37180"/>
    <cellStyle name="Comma 12 4 7 6" xfId="50389"/>
    <cellStyle name="Comma 12 4 8" xfId="5085"/>
    <cellStyle name="Comma 12 4 8 2" xfId="10259"/>
    <cellStyle name="Comma 12 4 8 2 2" xfId="21250"/>
    <cellStyle name="Comma 12 4 8 2 3" xfId="31571"/>
    <cellStyle name="Comma 12 4 8 2 4" xfId="42516"/>
    <cellStyle name="Comma 12 4 8 2 5" xfId="55729"/>
    <cellStyle name="Comma 12 4 8 3" xfId="16235"/>
    <cellStyle name="Comma 12 4 8 4" xfId="26420"/>
    <cellStyle name="Comma 12 4 8 5" xfId="37369"/>
    <cellStyle name="Comma 12 4 8 6" xfId="50578"/>
    <cellStyle name="Comma 12 4 9" xfId="6188"/>
    <cellStyle name="Comma 12 4 9 2" xfId="8058"/>
    <cellStyle name="Comma 12 4 9 2 2" xfId="19166"/>
    <cellStyle name="Comma 12 4 9 2 3" xfId="29372"/>
    <cellStyle name="Comma 12 4 9 2 4" xfId="40321"/>
    <cellStyle name="Comma 12 4 9 2 5" xfId="53530"/>
    <cellStyle name="Comma 12 4 9 3" xfId="17329"/>
    <cellStyle name="Comma 12 4 9 4" xfId="27514"/>
    <cellStyle name="Comma 12 4 9 5" xfId="38467"/>
    <cellStyle name="Comma 12 4 9 6" xfId="51672"/>
    <cellStyle name="Comma 12 5" xfId="2678"/>
    <cellStyle name="Comma 12 5 10" xfId="11477"/>
    <cellStyle name="Comma 12 5 10 2" xfId="22453"/>
    <cellStyle name="Comma 12 5 10 3" xfId="32789"/>
    <cellStyle name="Comma 12 5 10 4" xfId="43726"/>
    <cellStyle name="Comma 12 5 10 5" xfId="56947"/>
    <cellStyle name="Comma 12 5 11" xfId="11614"/>
    <cellStyle name="Comma 12 5 11 2" xfId="22587"/>
    <cellStyle name="Comma 12 5 11 3" xfId="32926"/>
    <cellStyle name="Comma 12 5 11 4" xfId="43863"/>
    <cellStyle name="Comma 12 5 11 5" xfId="57084"/>
    <cellStyle name="Comma 12 5 12" xfId="12803"/>
    <cellStyle name="Comma 12 5 13" xfId="12993"/>
    <cellStyle name="Comma 12 5 14" xfId="13911"/>
    <cellStyle name="Comma 12 5 15" xfId="24096"/>
    <cellStyle name="Comma 12 5 16" xfId="35027"/>
    <cellStyle name="Comma 12 5 17" xfId="48254"/>
    <cellStyle name="Comma 12 5 18" xfId="58264"/>
    <cellStyle name="Comma 12 5 19" xfId="58837"/>
    <cellStyle name="Comma 12 5 2" xfId="3044"/>
    <cellStyle name="Comma 12 5 2 10" xfId="48620"/>
    <cellStyle name="Comma 12 5 2 11" xfId="58451"/>
    <cellStyle name="Comma 12 5 2 12" xfId="59305"/>
    <cellStyle name="Comma 12 5 2 2" xfId="3686"/>
    <cellStyle name="Comma 12 5 2 2 2" xfId="9108"/>
    <cellStyle name="Comma 12 5 2 2 2 2" xfId="20213"/>
    <cellStyle name="Comma 12 5 2 2 2 3" xfId="30420"/>
    <cellStyle name="Comma 12 5 2 2 2 4" xfId="41371"/>
    <cellStyle name="Comma 12 5 2 2 2 5" xfId="54578"/>
    <cellStyle name="Comma 12 5 2 2 3" xfId="14901"/>
    <cellStyle name="Comma 12 5 2 2 4" xfId="25086"/>
    <cellStyle name="Comma 12 5 2 2 5" xfId="36023"/>
    <cellStyle name="Comma 12 5 2 2 6" xfId="49244"/>
    <cellStyle name="Comma 12 5 2 3" xfId="6955"/>
    <cellStyle name="Comma 12 5 2 3 2" xfId="8478"/>
    <cellStyle name="Comma 12 5 2 3 2 2" xfId="19586"/>
    <cellStyle name="Comma 12 5 2 3 2 3" xfId="29792"/>
    <cellStyle name="Comma 12 5 2 3 2 4" xfId="40741"/>
    <cellStyle name="Comma 12 5 2 3 2 5" xfId="53950"/>
    <cellStyle name="Comma 12 5 2 3 3" xfId="18091"/>
    <cellStyle name="Comma 12 5 2 3 4" xfId="28276"/>
    <cellStyle name="Comma 12 5 2 3 5" xfId="39231"/>
    <cellStyle name="Comma 12 5 2 3 6" xfId="52434"/>
    <cellStyle name="Comma 12 5 2 4" xfId="10904"/>
    <cellStyle name="Comma 12 5 2 4 2" xfId="21881"/>
    <cellStyle name="Comma 12 5 2 4 3" xfId="32216"/>
    <cellStyle name="Comma 12 5 2 4 4" xfId="43159"/>
    <cellStyle name="Comma 12 5 2 4 5" xfId="56374"/>
    <cellStyle name="Comma 12 5 2 5" xfId="7928"/>
    <cellStyle name="Comma 12 5 2 5 2" xfId="19036"/>
    <cellStyle name="Comma 12 5 2 5 3" xfId="29242"/>
    <cellStyle name="Comma 12 5 2 5 4" xfId="40191"/>
    <cellStyle name="Comma 12 5 2 5 5" xfId="53400"/>
    <cellStyle name="Comma 12 5 2 6" xfId="13208"/>
    <cellStyle name="Comma 12 5 2 7" xfId="14277"/>
    <cellStyle name="Comma 12 5 2 8" xfId="24462"/>
    <cellStyle name="Comma 12 5 2 9" xfId="35393"/>
    <cellStyle name="Comma 12 5 3" xfId="2861"/>
    <cellStyle name="Comma 12 5 3 2" xfId="3525"/>
    <cellStyle name="Comma 12 5 3 2 2" xfId="8947"/>
    <cellStyle name="Comma 12 5 3 2 2 2" xfId="20052"/>
    <cellStyle name="Comma 12 5 3 2 2 3" xfId="30259"/>
    <cellStyle name="Comma 12 5 3 2 2 4" xfId="41210"/>
    <cellStyle name="Comma 12 5 3 2 2 5" xfId="54417"/>
    <cellStyle name="Comma 12 5 3 2 3" xfId="14740"/>
    <cellStyle name="Comma 12 5 3 2 4" xfId="24925"/>
    <cellStyle name="Comma 12 5 3 2 5" xfId="35862"/>
    <cellStyle name="Comma 12 5 3 2 6" xfId="49083"/>
    <cellStyle name="Comma 12 5 3 3" xfId="6773"/>
    <cellStyle name="Comma 12 5 3 3 2" xfId="17909"/>
    <cellStyle name="Comma 12 5 3 3 3" xfId="28094"/>
    <cellStyle name="Comma 12 5 3 3 4" xfId="39049"/>
    <cellStyle name="Comma 12 5 3 3 5" xfId="52252"/>
    <cellStyle name="Comma 12 5 3 4" xfId="8295"/>
    <cellStyle name="Comma 12 5 3 4 2" xfId="19403"/>
    <cellStyle name="Comma 12 5 3 4 3" xfId="29609"/>
    <cellStyle name="Comma 12 5 3 4 4" xfId="40558"/>
    <cellStyle name="Comma 12 5 3 4 5" xfId="53767"/>
    <cellStyle name="Comma 12 5 3 5" xfId="14094"/>
    <cellStyle name="Comma 12 5 3 6" xfId="24279"/>
    <cellStyle name="Comma 12 5 3 7" xfId="35210"/>
    <cellStyle name="Comma 12 5 3 8" xfId="48437"/>
    <cellStyle name="Comma 12 5 3 9" xfId="58638"/>
    <cellStyle name="Comma 12 5 4" xfId="3345"/>
    <cellStyle name="Comma 12 5 4 2" xfId="8767"/>
    <cellStyle name="Comma 12 5 4 2 2" xfId="19872"/>
    <cellStyle name="Comma 12 5 4 2 3" xfId="30079"/>
    <cellStyle name="Comma 12 5 4 2 4" xfId="41030"/>
    <cellStyle name="Comma 12 5 4 2 5" xfId="54237"/>
    <cellStyle name="Comma 12 5 4 3" xfId="14560"/>
    <cellStyle name="Comma 12 5 4 4" xfId="24745"/>
    <cellStyle name="Comma 12 5 4 5" xfId="35682"/>
    <cellStyle name="Comma 12 5 4 6" xfId="48903"/>
    <cellStyle name="Comma 12 5 5" xfId="3891"/>
    <cellStyle name="Comma 12 5 5 2" xfId="9312"/>
    <cellStyle name="Comma 12 5 5 2 2" xfId="20417"/>
    <cellStyle name="Comma 12 5 5 2 3" xfId="30624"/>
    <cellStyle name="Comma 12 5 5 2 4" xfId="41575"/>
    <cellStyle name="Comma 12 5 5 2 5" xfId="54782"/>
    <cellStyle name="Comma 12 5 5 3" xfId="15104"/>
    <cellStyle name="Comma 12 5 5 4" xfId="25289"/>
    <cellStyle name="Comma 12 5 5 5" xfId="36226"/>
    <cellStyle name="Comma 12 5 5 6" xfId="49447"/>
    <cellStyle name="Comma 12 5 6" xfId="4949"/>
    <cellStyle name="Comma 12 5 6 2" xfId="10123"/>
    <cellStyle name="Comma 12 5 6 2 2" xfId="21115"/>
    <cellStyle name="Comma 12 5 6 2 3" xfId="31435"/>
    <cellStyle name="Comma 12 5 6 2 4" xfId="42380"/>
    <cellStyle name="Comma 12 5 6 2 5" xfId="55593"/>
    <cellStyle name="Comma 12 5 6 3" xfId="16100"/>
    <cellStyle name="Comma 12 5 6 4" xfId="26285"/>
    <cellStyle name="Comma 12 5 6 5" xfId="37234"/>
    <cellStyle name="Comma 12 5 6 6" xfId="50443"/>
    <cellStyle name="Comma 12 5 7" xfId="5139"/>
    <cellStyle name="Comma 12 5 7 2" xfId="10313"/>
    <cellStyle name="Comma 12 5 7 2 2" xfId="21304"/>
    <cellStyle name="Comma 12 5 7 2 3" xfId="31625"/>
    <cellStyle name="Comma 12 5 7 2 4" xfId="42570"/>
    <cellStyle name="Comma 12 5 7 2 5" xfId="55783"/>
    <cellStyle name="Comma 12 5 7 3" xfId="16289"/>
    <cellStyle name="Comma 12 5 7 4" xfId="26474"/>
    <cellStyle name="Comma 12 5 7 5" xfId="37423"/>
    <cellStyle name="Comma 12 5 7 6" xfId="50632"/>
    <cellStyle name="Comma 12 5 8" xfId="6590"/>
    <cellStyle name="Comma 12 5 8 2" xfId="8112"/>
    <cellStyle name="Comma 12 5 8 2 2" xfId="19220"/>
    <cellStyle name="Comma 12 5 8 2 3" xfId="29426"/>
    <cellStyle name="Comma 12 5 8 2 4" xfId="40375"/>
    <cellStyle name="Comma 12 5 8 2 5" xfId="53584"/>
    <cellStyle name="Comma 12 5 8 3" xfId="17726"/>
    <cellStyle name="Comma 12 5 8 4" xfId="27911"/>
    <cellStyle name="Comma 12 5 8 5" xfId="38866"/>
    <cellStyle name="Comma 12 5 8 6" xfId="52069"/>
    <cellStyle name="Comma 12 5 9" xfId="7389"/>
    <cellStyle name="Comma 12 5 9 2" xfId="18514"/>
    <cellStyle name="Comma 12 5 9 3" xfId="28704"/>
    <cellStyle name="Comma 12 5 9 4" xfId="39659"/>
    <cellStyle name="Comma 12 5 9 5" xfId="52862"/>
    <cellStyle name="Comma 12 6" xfId="2893"/>
    <cellStyle name="Comma 12 6 10" xfId="48469"/>
    <cellStyle name="Comma 12 6 11" xfId="58300"/>
    <cellStyle name="Comma 12 6 12" xfId="59141"/>
    <cellStyle name="Comma 12 6 2" xfId="3557"/>
    <cellStyle name="Comma 12 6 2 2" xfId="8979"/>
    <cellStyle name="Comma 12 6 2 2 2" xfId="20084"/>
    <cellStyle name="Comma 12 6 2 2 3" xfId="30291"/>
    <cellStyle name="Comma 12 6 2 2 4" xfId="41242"/>
    <cellStyle name="Comma 12 6 2 2 5" xfId="54449"/>
    <cellStyle name="Comma 12 6 2 3" xfId="14772"/>
    <cellStyle name="Comma 12 6 2 4" xfId="24957"/>
    <cellStyle name="Comma 12 6 2 5" xfId="35894"/>
    <cellStyle name="Comma 12 6 2 6" xfId="49115"/>
    <cellStyle name="Comma 12 6 3" xfId="6804"/>
    <cellStyle name="Comma 12 6 3 2" xfId="8327"/>
    <cellStyle name="Comma 12 6 3 2 2" xfId="19435"/>
    <cellStyle name="Comma 12 6 3 2 3" xfId="29641"/>
    <cellStyle name="Comma 12 6 3 2 4" xfId="40590"/>
    <cellStyle name="Comma 12 6 3 2 5" xfId="53799"/>
    <cellStyle name="Comma 12 6 3 3" xfId="17940"/>
    <cellStyle name="Comma 12 6 3 4" xfId="28125"/>
    <cellStyle name="Comma 12 6 3 5" xfId="39080"/>
    <cellStyle name="Comma 12 6 3 6" xfId="52283"/>
    <cellStyle name="Comma 12 6 4" xfId="10747"/>
    <cellStyle name="Comma 12 6 4 2" xfId="21725"/>
    <cellStyle name="Comma 12 6 4 3" xfId="32059"/>
    <cellStyle name="Comma 12 6 4 4" xfId="43002"/>
    <cellStyle name="Comma 12 6 4 5" xfId="56217"/>
    <cellStyle name="Comma 12 6 5" xfId="7778"/>
    <cellStyle name="Comma 12 6 5 2" xfId="18886"/>
    <cellStyle name="Comma 12 6 5 3" xfId="29092"/>
    <cellStyle name="Comma 12 6 5 4" xfId="40041"/>
    <cellStyle name="Comma 12 6 5 5" xfId="53250"/>
    <cellStyle name="Comma 12 6 6" xfId="13027"/>
    <cellStyle name="Comma 12 6 7" xfId="14126"/>
    <cellStyle name="Comma 12 6 8" xfId="24311"/>
    <cellStyle name="Comma 12 6 9" xfId="35242"/>
    <cellStyle name="Comma 12 7" xfId="2710"/>
    <cellStyle name="Comma 12 7 2" xfId="3377"/>
    <cellStyle name="Comma 12 7 2 2" xfId="8799"/>
    <cellStyle name="Comma 12 7 2 2 2" xfId="19904"/>
    <cellStyle name="Comma 12 7 2 2 3" xfId="30111"/>
    <cellStyle name="Comma 12 7 2 2 4" xfId="41062"/>
    <cellStyle name="Comma 12 7 2 2 5" xfId="54269"/>
    <cellStyle name="Comma 12 7 2 3" xfId="14592"/>
    <cellStyle name="Comma 12 7 2 4" xfId="24777"/>
    <cellStyle name="Comma 12 7 2 5" xfId="35714"/>
    <cellStyle name="Comma 12 7 2 6" xfId="48935"/>
    <cellStyle name="Comma 12 7 3" xfId="6622"/>
    <cellStyle name="Comma 12 7 3 2" xfId="17758"/>
    <cellStyle name="Comma 12 7 3 3" xfId="27943"/>
    <cellStyle name="Comma 12 7 3 4" xfId="38898"/>
    <cellStyle name="Comma 12 7 3 5" xfId="52101"/>
    <cellStyle name="Comma 12 7 4" xfId="8144"/>
    <cellStyle name="Comma 12 7 4 2" xfId="19252"/>
    <cellStyle name="Comma 12 7 4 3" xfId="29458"/>
    <cellStyle name="Comma 12 7 4 4" xfId="40407"/>
    <cellStyle name="Comma 12 7 4 5" xfId="53616"/>
    <cellStyle name="Comma 12 7 5" xfId="13943"/>
    <cellStyle name="Comma 12 7 6" xfId="24128"/>
    <cellStyle name="Comma 12 7 7" xfId="35059"/>
    <cellStyle name="Comma 12 7 8" xfId="48286"/>
    <cellStyle name="Comma 12 7 9" xfId="58487"/>
    <cellStyle name="Comma 12 8" xfId="3077"/>
    <cellStyle name="Comma 12 8 2" xfId="6988"/>
    <cellStyle name="Comma 12 8 2 2" xfId="18124"/>
    <cellStyle name="Comma 12 8 2 3" xfId="28309"/>
    <cellStyle name="Comma 12 8 2 4" xfId="39264"/>
    <cellStyle name="Comma 12 8 2 5" xfId="52467"/>
    <cellStyle name="Comma 12 8 3" xfId="8511"/>
    <cellStyle name="Comma 12 8 3 2" xfId="19619"/>
    <cellStyle name="Comma 12 8 3 3" xfId="29825"/>
    <cellStyle name="Comma 12 8 3 4" xfId="40774"/>
    <cellStyle name="Comma 12 8 3 5" xfId="53983"/>
    <cellStyle name="Comma 12 8 4" xfId="14309"/>
    <cellStyle name="Comma 12 8 5" xfId="24494"/>
    <cellStyle name="Comma 12 8 6" xfId="35425"/>
    <cellStyle name="Comma 12 8 7" xfId="48652"/>
    <cellStyle name="Comma 12 9" xfId="3255"/>
    <cellStyle name="Comma 12 9 2" xfId="6547"/>
    <cellStyle name="Comma 12 9 2 2" xfId="17684"/>
    <cellStyle name="Comma 12 9 2 3" xfId="27869"/>
    <cellStyle name="Comma 12 9 2 4" xfId="38823"/>
    <cellStyle name="Comma 12 9 2 5" xfId="52027"/>
    <cellStyle name="Comma 12 9 3" xfId="8678"/>
    <cellStyle name="Comma 12 9 3 2" xfId="19783"/>
    <cellStyle name="Comma 12 9 3 3" xfId="29990"/>
    <cellStyle name="Comma 12 9 3 4" xfId="40941"/>
    <cellStyle name="Comma 12 9 3 5" xfId="54148"/>
    <cellStyle name="Comma 12 9 4" xfId="14471"/>
    <cellStyle name="Comma 12 9 5" xfId="24656"/>
    <cellStyle name="Comma 12 9 6" xfId="35593"/>
    <cellStyle name="Comma 12 9 7" xfId="48814"/>
    <cellStyle name="Comma 13" xfId="112"/>
    <cellStyle name="Comma 13 10" xfId="3723"/>
    <cellStyle name="Comma 13 10 2" xfId="9144"/>
    <cellStyle name="Comma 13 10 2 2" xfId="20249"/>
    <cellStyle name="Comma 13 10 2 3" xfId="30456"/>
    <cellStyle name="Comma 13 10 2 4" xfId="41407"/>
    <cellStyle name="Comma 13 10 2 5" xfId="54614"/>
    <cellStyle name="Comma 13 10 3" xfId="14936"/>
    <cellStyle name="Comma 13 10 4" xfId="25121"/>
    <cellStyle name="Comma 13 10 5" xfId="36058"/>
    <cellStyle name="Comma 13 10 6" xfId="49279"/>
    <cellStyle name="Comma 13 11" xfId="4794"/>
    <cellStyle name="Comma 13 11 2" xfId="9968"/>
    <cellStyle name="Comma 13 11 2 2" xfId="20960"/>
    <cellStyle name="Comma 13 11 2 3" xfId="31280"/>
    <cellStyle name="Comma 13 11 2 4" xfId="42225"/>
    <cellStyle name="Comma 13 11 2 5" xfId="55438"/>
    <cellStyle name="Comma 13 11 3" xfId="15945"/>
    <cellStyle name="Comma 13 11 4" xfId="26130"/>
    <cellStyle name="Comma 13 11 5" xfId="37079"/>
    <cellStyle name="Comma 13 11 6" xfId="50288"/>
    <cellStyle name="Comma 13 12" xfId="4984"/>
    <cellStyle name="Comma 13 12 2" xfId="10158"/>
    <cellStyle name="Comma 13 12 2 2" xfId="21149"/>
    <cellStyle name="Comma 13 12 2 3" xfId="31470"/>
    <cellStyle name="Comma 13 12 2 4" xfId="42415"/>
    <cellStyle name="Comma 13 12 2 5" xfId="55628"/>
    <cellStyle name="Comma 13 12 3" xfId="16134"/>
    <cellStyle name="Comma 13 12 4" xfId="26319"/>
    <cellStyle name="Comma 13 12 5" xfId="37268"/>
    <cellStyle name="Comma 13 12 6" xfId="50477"/>
    <cellStyle name="Comma 13 13" xfId="2419"/>
    <cellStyle name="Comma 13 13 2" xfId="7957"/>
    <cellStyle name="Comma 13 13 2 2" xfId="19065"/>
    <cellStyle name="Comma 13 13 2 3" xfId="29271"/>
    <cellStyle name="Comma 13 13 2 4" xfId="40220"/>
    <cellStyle name="Comma 13 13 2 5" xfId="53429"/>
    <cellStyle name="Comma 13 13 3" xfId="13719"/>
    <cellStyle name="Comma 13 13 4" xfId="23904"/>
    <cellStyle name="Comma 13 13 5" xfId="34812"/>
    <cellStyle name="Comma 13 13 6" xfId="48062"/>
    <cellStyle name="Comma 13 14" xfId="6078"/>
    <cellStyle name="Comma 13 14 2" xfId="10354"/>
    <cellStyle name="Comma 13 14 2 2" xfId="21345"/>
    <cellStyle name="Comma 13 14 2 3" xfId="31666"/>
    <cellStyle name="Comma 13 14 2 4" xfId="42611"/>
    <cellStyle name="Comma 13 14 2 5" xfId="55824"/>
    <cellStyle name="Comma 13 14 3" xfId="17227"/>
    <cellStyle name="Comma 13 14 4" xfId="27412"/>
    <cellStyle name="Comma 13 14 5" xfId="38361"/>
    <cellStyle name="Comma 13 14 6" xfId="51570"/>
    <cellStyle name="Comma 13 15" xfId="6264"/>
    <cellStyle name="Comma 13 15 2" xfId="11340"/>
    <cellStyle name="Comma 13 15 2 2" xfId="22316"/>
    <cellStyle name="Comma 13 15 2 3" xfId="32652"/>
    <cellStyle name="Comma 13 15 2 4" xfId="43589"/>
    <cellStyle name="Comma 13 15 2 5" xfId="56810"/>
    <cellStyle name="Comma 13 15 3" xfId="17405"/>
    <cellStyle name="Comma 13 15 4" xfId="27590"/>
    <cellStyle name="Comma 13 15 5" xfId="38543"/>
    <cellStyle name="Comma 13 15 6" xfId="51748"/>
    <cellStyle name="Comma 13 16" xfId="6296"/>
    <cellStyle name="Comma 13 16 2" xfId="11509"/>
    <cellStyle name="Comma 13 16 2 2" xfId="22485"/>
    <cellStyle name="Comma 13 16 2 3" xfId="32821"/>
    <cellStyle name="Comma 13 16 2 4" xfId="43758"/>
    <cellStyle name="Comma 13 16 2 5" xfId="56979"/>
    <cellStyle name="Comma 13 16 3" xfId="17436"/>
    <cellStyle name="Comma 13 16 4" xfId="27621"/>
    <cellStyle name="Comma 13 16 5" xfId="38575"/>
    <cellStyle name="Comma 13 16 6" xfId="51779"/>
    <cellStyle name="Comma 13 17" xfId="6354"/>
    <cellStyle name="Comma 13 17 2" xfId="17494"/>
    <cellStyle name="Comma 13 17 3" xfId="27679"/>
    <cellStyle name="Comma 13 17 4" xfId="38633"/>
    <cellStyle name="Comma 13 17 5" xfId="51837"/>
    <cellStyle name="Comma 13 18" xfId="6386"/>
    <cellStyle name="Comma 13 18 2" xfId="17525"/>
    <cellStyle name="Comma 13 18 3" xfId="27710"/>
    <cellStyle name="Comma 13 18 4" xfId="38664"/>
    <cellStyle name="Comma 13 18 5" xfId="51868"/>
    <cellStyle name="Comma 13 19" xfId="7153"/>
    <cellStyle name="Comma 13 19 2" xfId="18284"/>
    <cellStyle name="Comma 13 19 3" xfId="28469"/>
    <cellStyle name="Comma 13 19 4" xfId="39424"/>
    <cellStyle name="Comma 13 19 5" xfId="52627"/>
    <cellStyle name="Comma 13 2" xfId="147"/>
    <cellStyle name="Comma 13 2 10" xfId="6119"/>
    <cellStyle name="Comma 13 2 10 2" xfId="11372"/>
    <cellStyle name="Comma 13 2 10 2 2" xfId="22348"/>
    <cellStyle name="Comma 13 2 10 2 3" xfId="32684"/>
    <cellStyle name="Comma 13 2 10 2 4" xfId="43621"/>
    <cellStyle name="Comma 13 2 10 2 5" xfId="56842"/>
    <cellStyle name="Comma 13 2 10 3" xfId="17260"/>
    <cellStyle name="Comma 13 2 10 4" xfId="27445"/>
    <cellStyle name="Comma 13 2 10 5" xfId="38398"/>
    <cellStyle name="Comma 13 2 10 6" xfId="51603"/>
    <cellStyle name="Comma 13 2 11" xfId="6429"/>
    <cellStyle name="Comma 13 2 11 2" xfId="11534"/>
    <cellStyle name="Comma 13 2 11 2 2" xfId="22510"/>
    <cellStyle name="Comma 13 2 11 2 3" xfId="32846"/>
    <cellStyle name="Comma 13 2 11 2 4" xfId="43783"/>
    <cellStyle name="Comma 13 2 11 2 5" xfId="57004"/>
    <cellStyle name="Comma 13 2 11 3" xfId="17567"/>
    <cellStyle name="Comma 13 2 11 4" xfId="27752"/>
    <cellStyle name="Comma 13 2 11 5" xfId="38706"/>
    <cellStyle name="Comma 13 2 11 6" xfId="51910"/>
    <cellStyle name="Comma 13 2 12" xfId="6563"/>
    <cellStyle name="Comma 13 2 12 2" xfId="17700"/>
    <cellStyle name="Comma 13 2 12 3" xfId="27885"/>
    <cellStyle name="Comma 13 2 12 4" xfId="38839"/>
    <cellStyle name="Comma 13 2 12 5" xfId="52043"/>
    <cellStyle name="Comma 13 2 13" xfId="7664"/>
    <cellStyle name="Comma 13 2 13 2" xfId="18775"/>
    <cellStyle name="Comma 13 2 13 3" xfId="28978"/>
    <cellStyle name="Comma 13 2 13 4" xfId="39928"/>
    <cellStyle name="Comma 13 2 13 5" xfId="53136"/>
    <cellStyle name="Comma 13 2 14" xfId="7287"/>
    <cellStyle name="Comma 13 2 14 2" xfId="18413"/>
    <cellStyle name="Comma 13 2 14 3" xfId="28602"/>
    <cellStyle name="Comma 13 2 14 4" xfId="39557"/>
    <cellStyle name="Comma 13 2 14 5" xfId="52760"/>
    <cellStyle name="Comma 13 2 15" xfId="12680"/>
    <cellStyle name="Comma 13 2 16" xfId="12870"/>
    <cellStyle name="Comma 13 2 17" xfId="13273"/>
    <cellStyle name="Comma 13 2 18" xfId="23463"/>
    <cellStyle name="Comma 13 2 19" xfId="33997"/>
    <cellStyle name="Comma 13 2 2" xfId="2181"/>
    <cellStyle name="Comma 13 2 2 10" xfId="13483"/>
    <cellStyle name="Comma 13 2 2 11" xfId="23668"/>
    <cellStyle name="Comma 13 2 2 12" xfId="34576"/>
    <cellStyle name="Comma 13 2 2 13" xfId="47826"/>
    <cellStyle name="Comma 13 2 2 14" xfId="58328"/>
    <cellStyle name="Comma 13 2 2 15" xfId="58794"/>
    <cellStyle name="Comma 13 2 2 2" xfId="3200"/>
    <cellStyle name="Comma 13 2 2 2 2" xfId="4012"/>
    <cellStyle name="Comma 13 2 2 2 2 2" xfId="11025"/>
    <cellStyle name="Comma 13 2 2 2 2 2 2" xfId="22002"/>
    <cellStyle name="Comma 13 2 2 2 2 2 3" xfId="32337"/>
    <cellStyle name="Comma 13 2 2 2 2 2 4" xfId="43280"/>
    <cellStyle name="Comma 13 2 2 2 2 2 5" xfId="56495"/>
    <cellStyle name="Comma 13 2 2 2 2 3" xfId="9433"/>
    <cellStyle name="Comma 13 2 2 2 2 3 2" xfId="20538"/>
    <cellStyle name="Comma 13 2 2 2 2 3 3" xfId="30745"/>
    <cellStyle name="Comma 13 2 2 2 2 3 4" xfId="41696"/>
    <cellStyle name="Comma 13 2 2 2 2 3 5" xfId="54903"/>
    <cellStyle name="Comma 13 2 2 2 2 4" xfId="15225"/>
    <cellStyle name="Comma 13 2 2 2 2 5" xfId="25410"/>
    <cellStyle name="Comma 13 2 2 2 2 6" xfId="36347"/>
    <cellStyle name="Comma 13 2 2 2 2 7" xfId="49568"/>
    <cellStyle name="Comma 13 2 2 2 2 8" xfId="59426"/>
    <cellStyle name="Comma 13 2 2 2 3" xfId="7109"/>
    <cellStyle name="Comma 13 2 2 2 3 2" xfId="10622"/>
    <cellStyle name="Comma 13 2 2 2 3 2 2" xfId="21609"/>
    <cellStyle name="Comma 13 2 2 2 3 2 3" xfId="31934"/>
    <cellStyle name="Comma 13 2 2 2 3 2 4" xfId="42879"/>
    <cellStyle name="Comma 13 2 2 2 3 2 5" xfId="56092"/>
    <cellStyle name="Comma 13 2 2 2 3 3" xfId="18245"/>
    <cellStyle name="Comma 13 2 2 2 3 4" xfId="28430"/>
    <cellStyle name="Comma 13 2 2 2 3 5" xfId="39385"/>
    <cellStyle name="Comma 13 2 2 2 3 6" xfId="52588"/>
    <cellStyle name="Comma 13 2 2 2 4" xfId="8631"/>
    <cellStyle name="Comma 13 2 2 2 4 2" xfId="19738"/>
    <cellStyle name="Comma 13 2 2 2 4 3" xfId="29945"/>
    <cellStyle name="Comma 13 2 2 2 4 4" xfId="40894"/>
    <cellStyle name="Comma 13 2 2 2 4 5" xfId="54103"/>
    <cellStyle name="Comma 13 2 2 2 5" xfId="14428"/>
    <cellStyle name="Comma 13 2 2 2 6" xfId="24613"/>
    <cellStyle name="Comma 13 2 2 2 7" xfId="35544"/>
    <cellStyle name="Comma 13 2 2 2 8" xfId="48771"/>
    <cellStyle name="Comma 13 2 2 2 9" xfId="58958"/>
    <cellStyle name="Comma 13 2 2 3" xfId="3573"/>
    <cellStyle name="Comma 13 2 2 3 2" xfId="10861"/>
    <cellStyle name="Comma 13 2 2 3 2 2" xfId="21838"/>
    <cellStyle name="Comma 13 2 2 3 2 3" xfId="32173"/>
    <cellStyle name="Comma 13 2 2 3 2 4" xfId="43116"/>
    <cellStyle name="Comma 13 2 2 3 2 5" xfId="56331"/>
    <cellStyle name="Comma 13 2 2 3 3" xfId="8995"/>
    <cellStyle name="Comma 13 2 2 3 3 2" xfId="20100"/>
    <cellStyle name="Comma 13 2 2 3 3 3" xfId="30307"/>
    <cellStyle name="Comma 13 2 2 3 3 4" xfId="41258"/>
    <cellStyle name="Comma 13 2 2 3 3 5" xfId="54465"/>
    <cellStyle name="Comma 13 2 2 3 4" xfId="14788"/>
    <cellStyle name="Comma 13 2 2 3 5" xfId="24973"/>
    <cellStyle name="Comma 13 2 2 3 6" xfId="35910"/>
    <cellStyle name="Comma 13 2 2 3 7" xfId="49131"/>
    <cellStyle name="Comma 13 2 2 3 8" xfId="59262"/>
    <cellStyle name="Comma 13 2 2 4" xfId="3848"/>
    <cellStyle name="Comma 13 2 2 4 2" xfId="9269"/>
    <cellStyle name="Comma 13 2 2 4 2 2" xfId="20374"/>
    <cellStyle name="Comma 13 2 2 4 2 3" xfId="30581"/>
    <cellStyle name="Comma 13 2 2 4 2 4" xfId="41532"/>
    <cellStyle name="Comma 13 2 2 4 2 5" xfId="54739"/>
    <cellStyle name="Comma 13 2 2 4 3" xfId="15061"/>
    <cellStyle name="Comma 13 2 2 4 4" xfId="25246"/>
    <cellStyle name="Comma 13 2 2 4 5" xfId="36183"/>
    <cellStyle name="Comma 13 2 2 4 6" xfId="49404"/>
    <cellStyle name="Comma 13 2 2 5" xfId="2921"/>
    <cellStyle name="Comma 13 2 2 5 2" xfId="8355"/>
    <cellStyle name="Comma 13 2 2 5 2 2" xfId="19463"/>
    <cellStyle name="Comma 13 2 2 5 2 3" xfId="29669"/>
    <cellStyle name="Comma 13 2 2 5 2 4" xfId="40618"/>
    <cellStyle name="Comma 13 2 2 5 2 5" xfId="53827"/>
    <cellStyle name="Comma 13 2 2 5 3" xfId="14154"/>
    <cellStyle name="Comma 13 2 2 5 4" xfId="24339"/>
    <cellStyle name="Comma 13 2 2 5 5" xfId="35270"/>
    <cellStyle name="Comma 13 2 2 5 6" xfId="48497"/>
    <cellStyle name="Comma 13 2 2 6" xfId="6214"/>
    <cellStyle name="Comma 13 2 2 6 2" xfId="10479"/>
    <cellStyle name="Comma 13 2 2 6 2 2" xfId="21470"/>
    <cellStyle name="Comma 13 2 2 6 2 3" xfId="31791"/>
    <cellStyle name="Comma 13 2 2 6 2 4" xfId="42736"/>
    <cellStyle name="Comma 13 2 2 6 2 5" xfId="55949"/>
    <cellStyle name="Comma 13 2 2 6 3" xfId="17355"/>
    <cellStyle name="Comma 13 2 2 6 4" xfId="27540"/>
    <cellStyle name="Comma 13 2 2 6 5" xfId="38493"/>
    <cellStyle name="Comma 13 2 2 6 6" xfId="51698"/>
    <cellStyle name="Comma 13 2 2 7" xfId="6832"/>
    <cellStyle name="Comma 13 2 2 7 2" xfId="17968"/>
    <cellStyle name="Comma 13 2 2 7 3" xfId="28153"/>
    <cellStyle name="Comma 13 2 2 7 4" xfId="39108"/>
    <cellStyle name="Comma 13 2 2 7 5" xfId="52311"/>
    <cellStyle name="Comma 13 2 2 8" xfId="7805"/>
    <cellStyle name="Comma 13 2 2 8 2" xfId="18913"/>
    <cellStyle name="Comma 13 2 2 8 3" xfId="29119"/>
    <cellStyle name="Comma 13 2 2 8 4" xfId="40068"/>
    <cellStyle name="Comma 13 2 2 8 5" xfId="53277"/>
    <cellStyle name="Comma 13 2 2 9" xfId="13070"/>
    <cellStyle name="Comma 13 2 20" xfId="47621"/>
    <cellStyle name="Comma 13 2 21" xfId="58143"/>
    <cellStyle name="Comma 13 2 22" xfId="58697"/>
    <cellStyle name="Comma 13 2 3" xfId="2738"/>
    <cellStyle name="Comma 13 2 3 10" xfId="58515"/>
    <cellStyle name="Comma 13 2 3 11" xfId="58861"/>
    <cellStyle name="Comma 13 2 3 2" xfId="3402"/>
    <cellStyle name="Comma 13 2 3 2 2" xfId="10928"/>
    <cellStyle name="Comma 13 2 3 2 2 2" xfId="21905"/>
    <cellStyle name="Comma 13 2 3 2 2 3" xfId="32240"/>
    <cellStyle name="Comma 13 2 3 2 2 4" xfId="43183"/>
    <cellStyle name="Comma 13 2 3 2 2 5" xfId="56398"/>
    <cellStyle name="Comma 13 2 3 2 3" xfId="8824"/>
    <cellStyle name="Comma 13 2 3 2 3 2" xfId="19929"/>
    <cellStyle name="Comma 13 2 3 2 3 3" xfId="30136"/>
    <cellStyle name="Comma 13 2 3 2 3 4" xfId="41087"/>
    <cellStyle name="Comma 13 2 3 2 3 5" xfId="54294"/>
    <cellStyle name="Comma 13 2 3 2 4" xfId="14617"/>
    <cellStyle name="Comma 13 2 3 2 5" xfId="24802"/>
    <cellStyle name="Comma 13 2 3 2 6" xfId="35739"/>
    <cellStyle name="Comma 13 2 3 2 7" xfId="48960"/>
    <cellStyle name="Comma 13 2 3 2 8" xfId="59329"/>
    <cellStyle name="Comma 13 2 3 3" xfId="3915"/>
    <cellStyle name="Comma 13 2 3 3 2" xfId="9336"/>
    <cellStyle name="Comma 13 2 3 3 2 2" xfId="20441"/>
    <cellStyle name="Comma 13 2 3 3 2 3" xfId="30648"/>
    <cellStyle name="Comma 13 2 3 3 2 4" xfId="41599"/>
    <cellStyle name="Comma 13 2 3 3 2 5" xfId="54806"/>
    <cellStyle name="Comma 13 2 3 3 3" xfId="15128"/>
    <cellStyle name="Comma 13 2 3 3 4" xfId="25313"/>
    <cellStyle name="Comma 13 2 3 3 5" xfId="36250"/>
    <cellStyle name="Comma 13 2 3 3 6" xfId="49471"/>
    <cellStyle name="Comma 13 2 3 4" xfId="6650"/>
    <cellStyle name="Comma 13 2 3 4 2" xfId="10525"/>
    <cellStyle name="Comma 13 2 3 4 2 2" xfId="21512"/>
    <cellStyle name="Comma 13 2 3 4 2 3" xfId="31837"/>
    <cellStyle name="Comma 13 2 3 4 2 4" xfId="42782"/>
    <cellStyle name="Comma 13 2 3 4 2 5" xfId="55995"/>
    <cellStyle name="Comma 13 2 3 4 3" xfId="17786"/>
    <cellStyle name="Comma 13 2 3 4 4" xfId="27971"/>
    <cellStyle name="Comma 13 2 3 4 5" xfId="38926"/>
    <cellStyle name="Comma 13 2 3 4 6" xfId="52129"/>
    <cellStyle name="Comma 13 2 3 5" xfId="8172"/>
    <cellStyle name="Comma 13 2 3 5 2" xfId="19280"/>
    <cellStyle name="Comma 13 2 3 5 3" xfId="29486"/>
    <cellStyle name="Comma 13 2 3 5 4" xfId="40435"/>
    <cellStyle name="Comma 13 2 3 5 5" xfId="53644"/>
    <cellStyle name="Comma 13 2 3 6" xfId="13971"/>
    <cellStyle name="Comma 13 2 3 7" xfId="24156"/>
    <cellStyle name="Comma 13 2 3 8" xfId="35087"/>
    <cellStyle name="Comma 13 2 3 9" xfId="48314"/>
    <cellStyle name="Comma 13 2 4" xfId="3102"/>
    <cellStyle name="Comma 13 2 4 2" xfId="7012"/>
    <cellStyle name="Comma 13 2 4 2 2" xfId="10764"/>
    <cellStyle name="Comma 13 2 4 2 2 2" xfId="21741"/>
    <cellStyle name="Comma 13 2 4 2 2 3" xfId="32076"/>
    <cellStyle name="Comma 13 2 4 2 2 4" xfId="43019"/>
    <cellStyle name="Comma 13 2 4 2 2 5" xfId="56234"/>
    <cellStyle name="Comma 13 2 4 2 3" xfId="18148"/>
    <cellStyle name="Comma 13 2 4 2 4" xfId="28333"/>
    <cellStyle name="Comma 13 2 4 2 5" xfId="39288"/>
    <cellStyle name="Comma 13 2 4 2 6" xfId="52491"/>
    <cellStyle name="Comma 13 2 4 3" xfId="8534"/>
    <cellStyle name="Comma 13 2 4 3 2" xfId="19641"/>
    <cellStyle name="Comma 13 2 4 3 3" xfId="29848"/>
    <cellStyle name="Comma 13 2 4 3 4" xfId="40797"/>
    <cellStyle name="Comma 13 2 4 3 5" xfId="54006"/>
    <cellStyle name="Comma 13 2 4 4" xfId="14331"/>
    <cellStyle name="Comma 13 2 4 5" xfId="24516"/>
    <cellStyle name="Comma 13 2 4 6" xfId="35447"/>
    <cellStyle name="Comma 13 2 4 7" xfId="48674"/>
    <cellStyle name="Comma 13 2 4 8" xfId="59165"/>
    <cellStyle name="Comma 13 2 5" xfId="3751"/>
    <cellStyle name="Comma 13 2 5 2" xfId="9172"/>
    <cellStyle name="Comma 13 2 5 2 2" xfId="20277"/>
    <cellStyle name="Comma 13 2 5 2 3" xfId="30484"/>
    <cellStyle name="Comma 13 2 5 2 4" xfId="41435"/>
    <cellStyle name="Comma 13 2 5 2 5" xfId="54642"/>
    <cellStyle name="Comma 13 2 5 3" xfId="14964"/>
    <cellStyle name="Comma 13 2 5 4" xfId="25149"/>
    <cellStyle name="Comma 13 2 5 5" xfId="36086"/>
    <cellStyle name="Comma 13 2 5 6" xfId="49307"/>
    <cellStyle name="Comma 13 2 6" xfId="4826"/>
    <cellStyle name="Comma 13 2 6 2" xfId="10000"/>
    <cellStyle name="Comma 13 2 6 2 2" xfId="20992"/>
    <cellStyle name="Comma 13 2 6 2 3" xfId="31312"/>
    <cellStyle name="Comma 13 2 6 2 4" xfId="42257"/>
    <cellStyle name="Comma 13 2 6 2 5" xfId="55470"/>
    <cellStyle name="Comma 13 2 6 3" xfId="15977"/>
    <cellStyle name="Comma 13 2 6 4" xfId="26162"/>
    <cellStyle name="Comma 13 2 6 5" xfId="37111"/>
    <cellStyle name="Comma 13 2 6 6" xfId="50320"/>
    <cellStyle name="Comma 13 2 7" xfId="5016"/>
    <cellStyle name="Comma 13 2 7 2" xfId="10190"/>
    <cellStyle name="Comma 13 2 7 2 2" xfId="21181"/>
    <cellStyle name="Comma 13 2 7 2 3" xfId="31502"/>
    <cellStyle name="Comma 13 2 7 2 4" xfId="42447"/>
    <cellStyle name="Comma 13 2 7 2 5" xfId="55660"/>
    <cellStyle name="Comma 13 2 7 3" xfId="16166"/>
    <cellStyle name="Comma 13 2 7 4" xfId="26351"/>
    <cellStyle name="Comma 13 2 7 5" xfId="37300"/>
    <cellStyle name="Comma 13 2 7 6" xfId="50509"/>
    <cellStyle name="Comma 13 2 8" xfId="2545"/>
    <cellStyle name="Comma 13 2 8 2" xfId="7989"/>
    <cellStyle name="Comma 13 2 8 2 2" xfId="19097"/>
    <cellStyle name="Comma 13 2 8 2 3" xfId="29303"/>
    <cellStyle name="Comma 13 2 8 2 4" xfId="40252"/>
    <cellStyle name="Comma 13 2 8 2 5" xfId="53461"/>
    <cellStyle name="Comma 13 2 8 3" xfId="13797"/>
    <cellStyle name="Comma 13 2 8 4" xfId="23982"/>
    <cellStyle name="Comma 13 2 8 5" xfId="34907"/>
    <cellStyle name="Comma 13 2 8 6" xfId="48140"/>
    <cellStyle name="Comma 13 2 9" xfId="2460"/>
    <cellStyle name="Comma 13 2 9 2" xfId="10382"/>
    <cellStyle name="Comma 13 2 9 2 2" xfId="21373"/>
    <cellStyle name="Comma 13 2 9 2 3" xfId="31694"/>
    <cellStyle name="Comma 13 2 9 2 4" xfId="42639"/>
    <cellStyle name="Comma 13 2 9 2 5" xfId="55852"/>
    <cellStyle name="Comma 13 2 9 3" xfId="13758"/>
    <cellStyle name="Comma 13 2 9 4" xfId="23943"/>
    <cellStyle name="Comma 13 2 9 5" xfId="34851"/>
    <cellStyle name="Comma 13 2 9 6" xfId="48101"/>
    <cellStyle name="Comma 13 20" xfId="7222"/>
    <cellStyle name="Comma 13 20 2" xfId="18351"/>
    <cellStyle name="Comma 13 20 3" xfId="28538"/>
    <cellStyle name="Comma 13 20 4" xfId="39493"/>
    <cellStyle name="Comma 13 20 5" xfId="52696"/>
    <cellStyle name="Comma 13 21" xfId="12648"/>
    <cellStyle name="Comma 13 22" xfId="12838"/>
    <cellStyle name="Comma 13 23" xfId="13243"/>
    <cellStyle name="Comma 13 24" xfId="23433"/>
    <cellStyle name="Comma 13 25" xfId="33966"/>
    <cellStyle name="Comma 13 26" xfId="47591"/>
    <cellStyle name="Comma 13 27" xfId="58102"/>
    <cellStyle name="Comma 13 28" xfId="58669"/>
    <cellStyle name="Comma 13 3" xfId="201"/>
    <cellStyle name="Comma 13 3 10" xfId="6155"/>
    <cellStyle name="Comma 13 3 10 2" xfId="10419"/>
    <cellStyle name="Comma 13 3 10 2 2" xfId="21410"/>
    <cellStyle name="Comma 13 3 10 2 3" xfId="31731"/>
    <cellStyle name="Comma 13 3 10 2 4" xfId="42676"/>
    <cellStyle name="Comma 13 3 10 2 5" xfId="55889"/>
    <cellStyle name="Comma 13 3 10 3" xfId="17296"/>
    <cellStyle name="Comma 13 3 10 4" xfId="27481"/>
    <cellStyle name="Comma 13 3 10 5" xfId="38434"/>
    <cellStyle name="Comma 13 3 10 6" xfId="51639"/>
    <cellStyle name="Comma 13 3 11" xfId="6471"/>
    <cellStyle name="Comma 13 3 11 2" xfId="11407"/>
    <cellStyle name="Comma 13 3 11 2 2" xfId="22383"/>
    <cellStyle name="Comma 13 3 11 2 3" xfId="32719"/>
    <cellStyle name="Comma 13 3 11 2 4" xfId="43656"/>
    <cellStyle name="Comma 13 3 11 2 5" xfId="56877"/>
    <cellStyle name="Comma 13 3 11 3" xfId="17608"/>
    <cellStyle name="Comma 13 3 11 4" xfId="27793"/>
    <cellStyle name="Comma 13 3 11 5" xfId="38747"/>
    <cellStyle name="Comma 13 3 11 6" xfId="51951"/>
    <cellStyle name="Comma 13 3 12" xfId="7309"/>
    <cellStyle name="Comma 13 3 12 2" xfId="18434"/>
    <cellStyle name="Comma 13 3 12 3" xfId="28624"/>
    <cellStyle name="Comma 13 3 12 4" xfId="39579"/>
    <cellStyle name="Comma 13 3 12 5" xfId="52782"/>
    <cellStyle name="Comma 13 3 13" xfId="12715"/>
    <cellStyle name="Comma 13 3 14" xfId="12905"/>
    <cellStyle name="Comma 13 3 15" xfId="13312"/>
    <cellStyle name="Comma 13 3 16" xfId="23502"/>
    <cellStyle name="Comma 13 3 17" xfId="34040"/>
    <cellStyle name="Comma 13 3 18" xfId="47660"/>
    <cellStyle name="Comma 13 3 19" xfId="58176"/>
    <cellStyle name="Comma 13 3 2" xfId="2956"/>
    <cellStyle name="Comma 13 3 2 10" xfId="35305"/>
    <cellStyle name="Comma 13 3 2 11" xfId="48532"/>
    <cellStyle name="Comma 13 3 2 12" xfId="58363"/>
    <cellStyle name="Comma 13 3 2 13" xfId="58898"/>
    <cellStyle name="Comma 13 3 2 2" xfId="3598"/>
    <cellStyle name="Comma 13 3 2 2 2" xfId="10965"/>
    <cellStyle name="Comma 13 3 2 2 2 2" xfId="21942"/>
    <cellStyle name="Comma 13 3 2 2 2 3" xfId="32277"/>
    <cellStyle name="Comma 13 3 2 2 2 4" xfId="43220"/>
    <cellStyle name="Comma 13 3 2 2 2 5" xfId="56435"/>
    <cellStyle name="Comma 13 3 2 2 3" xfId="9020"/>
    <cellStyle name="Comma 13 3 2 2 3 2" xfId="20125"/>
    <cellStyle name="Comma 13 3 2 2 3 3" xfId="30332"/>
    <cellStyle name="Comma 13 3 2 2 3 4" xfId="41283"/>
    <cellStyle name="Comma 13 3 2 2 3 5" xfId="54490"/>
    <cellStyle name="Comma 13 3 2 2 4" xfId="14813"/>
    <cellStyle name="Comma 13 3 2 2 5" xfId="24998"/>
    <cellStyle name="Comma 13 3 2 2 6" xfId="35935"/>
    <cellStyle name="Comma 13 3 2 2 7" xfId="49156"/>
    <cellStyle name="Comma 13 3 2 2 8" xfId="59366"/>
    <cellStyle name="Comma 13 3 2 3" xfId="3952"/>
    <cellStyle name="Comma 13 3 2 3 2" xfId="9373"/>
    <cellStyle name="Comma 13 3 2 3 2 2" xfId="20478"/>
    <cellStyle name="Comma 13 3 2 3 2 3" xfId="30685"/>
    <cellStyle name="Comma 13 3 2 3 2 4" xfId="41636"/>
    <cellStyle name="Comma 13 3 2 3 2 5" xfId="54843"/>
    <cellStyle name="Comma 13 3 2 3 3" xfId="15165"/>
    <cellStyle name="Comma 13 3 2 3 4" xfId="25350"/>
    <cellStyle name="Comma 13 3 2 3 5" xfId="36287"/>
    <cellStyle name="Comma 13 3 2 3 6" xfId="49508"/>
    <cellStyle name="Comma 13 3 2 4" xfId="6867"/>
    <cellStyle name="Comma 13 3 2 4 2" xfId="8390"/>
    <cellStyle name="Comma 13 3 2 4 2 2" xfId="19498"/>
    <cellStyle name="Comma 13 3 2 4 2 3" xfId="29704"/>
    <cellStyle name="Comma 13 3 2 4 2 4" xfId="40653"/>
    <cellStyle name="Comma 13 3 2 4 2 5" xfId="53862"/>
    <cellStyle name="Comma 13 3 2 4 3" xfId="18003"/>
    <cellStyle name="Comma 13 3 2 4 4" xfId="28188"/>
    <cellStyle name="Comma 13 3 2 4 5" xfId="39143"/>
    <cellStyle name="Comma 13 3 2 4 6" xfId="52346"/>
    <cellStyle name="Comma 13 3 2 5" xfId="10562"/>
    <cellStyle name="Comma 13 3 2 5 2" xfId="21549"/>
    <cellStyle name="Comma 13 3 2 5 3" xfId="31874"/>
    <cellStyle name="Comma 13 3 2 5 4" xfId="42819"/>
    <cellStyle name="Comma 13 3 2 5 5" xfId="56032"/>
    <cellStyle name="Comma 13 3 2 6" xfId="7840"/>
    <cellStyle name="Comma 13 3 2 6 2" xfId="18948"/>
    <cellStyle name="Comma 13 3 2 6 3" xfId="29154"/>
    <cellStyle name="Comma 13 3 2 6 4" xfId="40103"/>
    <cellStyle name="Comma 13 3 2 6 5" xfId="53312"/>
    <cellStyle name="Comma 13 3 2 7" xfId="13105"/>
    <cellStyle name="Comma 13 3 2 8" xfId="14189"/>
    <cellStyle name="Comma 13 3 2 9" xfId="24374"/>
    <cellStyle name="Comma 13 3 20" xfId="58734"/>
    <cellStyle name="Comma 13 3 3" xfId="2773"/>
    <cellStyle name="Comma 13 3 3 10" xfId="59202"/>
    <cellStyle name="Comma 13 3 3 2" xfId="3437"/>
    <cellStyle name="Comma 13 3 3 2 2" xfId="8859"/>
    <cellStyle name="Comma 13 3 3 2 2 2" xfId="19964"/>
    <cellStyle name="Comma 13 3 3 2 2 3" xfId="30171"/>
    <cellStyle name="Comma 13 3 3 2 2 4" xfId="41122"/>
    <cellStyle name="Comma 13 3 3 2 2 5" xfId="54329"/>
    <cellStyle name="Comma 13 3 3 2 3" xfId="14652"/>
    <cellStyle name="Comma 13 3 3 2 4" xfId="24837"/>
    <cellStyle name="Comma 13 3 3 2 5" xfId="35774"/>
    <cellStyle name="Comma 13 3 3 2 6" xfId="48995"/>
    <cellStyle name="Comma 13 3 3 3" xfId="6685"/>
    <cellStyle name="Comma 13 3 3 3 2" xfId="10801"/>
    <cellStyle name="Comma 13 3 3 3 2 2" xfId="21778"/>
    <cellStyle name="Comma 13 3 3 3 2 3" xfId="32113"/>
    <cellStyle name="Comma 13 3 3 3 2 4" xfId="43056"/>
    <cellStyle name="Comma 13 3 3 3 2 5" xfId="56271"/>
    <cellStyle name="Comma 13 3 3 3 3" xfId="17821"/>
    <cellStyle name="Comma 13 3 3 3 4" xfId="28006"/>
    <cellStyle name="Comma 13 3 3 3 5" xfId="38961"/>
    <cellStyle name="Comma 13 3 3 3 6" xfId="52164"/>
    <cellStyle name="Comma 13 3 3 4" xfId="8207"/>
    <cellStyle name="Comma 13 3 3 4 2" xfId="19315"/>
    <cellStyle name="Comma 13 3 3 4 3" xfId="29521"/>
    <cellStyle name="Comma 13 3 3 4 4" xfId="40470"/>
    <cellStyle name="Comma 13 3 3 4 5" xfId="53679"/>
    <cellStyle name="Comma 13 3 3 5" xfId="14006"/>
    <cellStyle name="Comma 13 3 3 6" xfId="24191"/>
    <cellStyle name="Comma 13 3 3 7" xfId="35122"/>
    <cellStyle name="Comma 13 3 3 8" xfId="48349"/>
    <cellStyle name="Comma 13 3 3 9" xfId="58550"/>
    <cellStyle name="Comma 13 3 4" xfId="3141"/>
    <cellStyle name="Comma 13 3 4 2" xfId="7049"/>
    <cellStyle name="Comma 13 3 4 2 2" xfId="18185"/>
    <cellStyle name="Comma 13 3 4 2 3" xfId="28370"/>
    <cellStyle name="Comma 13 3 4 2 4" xfId="39325"/>
    <cellStyle name="Comma 13 3 4 2 5" xfId="52528"/>
    <cellStyle name="Comma 13 3 4 3" xfId="8573"/>
    <cellStyle name="Comma 13 3 4 3 2" xfId="19680"/>
    <cellStyle name="Comma 13 3 4 3 3" xfId="29887"/>
    <cellStyle name="Comma 13 3 4 3 4" xfId="40836"/>
    <cellStyle name="Comma 13 3 4 3 5" xfId="54045"/>
    <cellStyle name="Comma 13 3 4 4" xfId="14369"/>
    <cellStyle name="Comma 13 3 4 5" xfId="24554"/>
    <cellStyle name="Comma 13 3 4 6" xfId="35485"/>
    <cellStyle name="Comma 13 3 4 7" xfId="48712"/>
    <cellStyle name="Comma 13 3 5" xfId="3272"/>
    <cellStyle name="Comma 13 3 5 2" xfId="8694"/>
    <cellStyle name="Comma 13 3 5 2 2" xfId="19799"/>
    <cellStyle name="Comma 13 3 5 2 3" xfId="30006"/>
    <cellStyle name="Comma 13 3 5 2 4" xfId="40957"/>
    <cellStyle name="Comma 13 3 5 2 5" xfId="54164"/>
    <cellStyle name="Comma 13 3 5 3" xfId="14487"/>
    <cellStyle name="Comma 13 3 5 4" xfId="24672"/>
    <cellStyle name="Comma 13 3 5 5" xfId="35609"/>
    <cellStyle name="Comma 13 3 5 6" xfId="48830"/>
    <cellStyle name="Comma 13 3 6" xfId="3788"/>
    <cellStyle name="Comma 13 3 6 2" xfId="9209"/>
    <cellStyle name="Comma 13 3 6 2 2" xfId="20314"/>
    <cellStyle name="Comma 13 3 6 2 3" xfId="30521"/>
    <cellStyle name="Comma 13 3 6 2 4" xfId="41472"/>
    <cellStyle name="Comma 13 3 6 2 5" xfId="54679"/>
    <cellStyle name="Comma 13 3 6 3" xfId="15001"/>
    <cellStyle name="Comma 13 3 6 4" xfId="25186"/>
    <cellStyle name="Comma 13 3 6 5" xfId="36123"/>
    <cellStyle name="Comma 13 3 6 6" xfId="49344"/>
    <cellStyle name="Comma 13 3 7" xfId="4861"/>
    <cellStyle name="Comma 13 3 7 2" xfId="10035"/>
    <cellStyle name="Comma 13 3 7 2 2" xfId="21027"/>
    <cellStyle name="Comma 13 3 7 2 3" xfId="31347"/>
    <cellStyle name="Comma 13 3 7 2 4" xfId="42292"/>
    <cellStyle name="Comma 13 3 7 2 5" xfId="55505"/>
    <cellStyle name="Comma 13 3 7 3" xfId="16012"/>
    <cellStyle name="Comma 13 3 7 4" xfId="26197"/>
    <cellStyle name="Comma 13 3 7 5" xfId="37146"/>
    <cellStyle name="Comma 13 3 7 6" xfId="50355"/>
    <cellStyle name="Comma 13 3 8" xfId="5051"/>
    <cellStyle name="Comma 13 3 8 2" xfId="10225"/>
    <cellStyle name="Comma 13 3 8 2 2" xfId="21216"/>
    <cellStyle name="Comma 13 3 8 2 3" xfId="31537"/>
    <cellStyle name="Comma 13 3 8 2 4" xfId="42482"/>
    <cellStyle name="Comma 13 3 8 2 5" xfId="55695"/>
    <cellStyle name="Comma 13 3 8 3" xfId="16201"/>
    <cellStyle name="Comma 13 3 8 4" xfId="26386"/>
    <cellStyle name="Comma 13 3 8 5" xfId="37335"/>
    <cellStyle name="Comma 13 3 8 6" xfId="50544"/>
    <cellStyle name="Comma 13 3 9" xfId="2575"/>
    <cellStyle name="Comma 13 3 9 2" xfId="8024"/>
    <cellStyle name="Comma 13 3 9 2 2" xfId="19132"/>
    <cellStyle name="Comma 13 3 9 2 3" xfId="29338"/>
    <cellStyle name="Comma 13 3 9 2 4" xfId="40287"/>
    <cellStyle name="Comma 13 3 9 2 5" xfId="53496"/>
    <cellStyle name="Comma 13 3 9 3" xfId="13825"/>
    <cellStyle name="Comma 13 3 9 4" xfId="24010"/>
    <cellStyle name="Comma 13 3 9 5" xfId="34935"/>
    <cellStyle name="Comma 13 3 9 6" xfId="48168"/>
    <cellStyle name="Comma 13 4" xfId="2617"/>
    <cellStyle name="Comma 13 4 10" xfId="6503"/>
    <cellStyle name="Comma 13 4 10 2" xfId="10449"/>
    <cellStyle name="Comma 13 4 10 2 2" xfId="21440"/>
    <cellStyle name="Comma 13 4 10 2 3" xfId="31761"/>
    <cellStyle name="Comma 13 4 10 2 4" xfId="42706"/>
    <cellStyle name="Comma 13 4 10 2 5" xfId="55919"/>
    <cellStyle name="Comma 13 4 10 3" xfId="17640"/>
    <cellStyle name="Comma 13 4 10 4" xfId="27825"/>
    <cellStyle name="Comma 13 4 10 5" xfId="38779"/>
    <cellStyle name="Comma 13 4 10 6" xfId="51983"/>
    <cellStyle name="Comma 13 4 11" xfId="7338"/>
    <cellStyle name="Comma 13 4 11 2" xfId="18463"/>
    <cellStyle name="Comma 13 4 11 3" xfId="28653"/>
    <cellStyle name="Comma 13 4 11 4" xfId="39608"/>
    <cellStyle name="Comma 13 4 11 5" xfId="52811"/>
    <cellStyle name="Comma 13 4 12" xfId="11564"/>
    <cellStyle name="Comma 13 4 12 2" xfId="22538"/>
    <cellStyle name="Comma 13 4 12 3" xfId="32876"/>
    <cellStyle name="Comma 13 4 12 4" xfId="43813"/>
    <cellStyle name="Comma 13 4 12 5" xfId="57034"/>
    <cellStyle name="Comma 13 4 13" xfId="12750"/>
    <cellStyle name="Comma 13 4 14" xfId="12940"/>
    <cellStyle name="Comma 13 4 15" xfId="13858"/>
    <cellStyle name="Comma 13 4 16" xfId="24043"/>
    <cellStyle name="Comma 13 4 17" xfId="34972"/>
    <cellStyle name="Comma 13 4 18" xfId="48201"/>
    <cellStyle name="Comma 13 4 19" xfId="58211"/>
    <cellStyle name="Comma 13 4 2" xfId="2991"/>
    <cellStyle name="Comma 13 4 2 10" xfId="35340"/>
    <cellStyle name="Comma 13 4 2 11" xfId="48567"/>
    <cellStyle name="Comma 13 4 2 12" xfId="58398"/>
    <cellStyle name="Comma 13 4 2 13" xfId="58928"/>
    <cellStyle name="Comma 13 4 2 2" xfId="3633"/>
    <cellStyle name="Comma 13 4 2 2 2" xfId="10995"/>
    <cellStyle name="Comma 13 4 2 2 2 2" xfId="21972"/>
    <cellStyle name="Comma 13 4 2 2 2 3" xfId="32307"/>
    <cellStyle name="Comma 13 4 2 2 2 4" xfId="43250"/>
    <cellStyle name="Comma 13 4 2 2 2 5" xfId="56465"/>
    <cellStyle name="Comma 13 4 2 2 3" xfId="9055"/>
    <cellStyle name="Comma 13 4 2 2 3 2" xfId="20160"/>
    <cellStyle name="Comma 13 4 2 2 3 3" xfId="30367"/>
    <cellStyle name="Comma 13 4 2 2 3 4" xfId="41318"/>
    <cellStyle name="Comma 13 4 2 2 3 5" xfId="54525"/>
    <cellStyle name="Comma 13 4 2 2 4" xfId="14848"/>
    <cellStyle name="Comma 13 4 2 2 5" xfId="25033"/>
    <cellStyle name="Comma 13 4 2 2 6" xfId="35970"/>
    <cellStyle name="Comma 13 4 2 2 7" xfId="49191"/>
    <cellStyle name="Comma 13 4 2 2 8" xfId="59396"/>
    <cellStyle name="Comma 13 4 2 3" xfId="3982"/>
    <cellStyle name="Comma 13 4 2 3 2" xfId="9403"/>
    <cellStyle name="Comma 13 4 2 3 2 2" xfId="20508"/>
    <cellStyle name="Comma 13 4 2 3 2 3" xfId="30715"/>
    <cellStyle name="Comma 13 4 2 3 2 4" xfId="41666"/>
    <cellStyle name="Comma 13 4 2 3 2 5" xfId="54873"/>
    <cellStyle name="Comma 13 4 2 3 3" xfId="15195"/>
    <cellStyle name="Comma 13 4 2 3 4" xfId="25380"/>
    <cellStyle name="Comma 13 4 2 3 5" xfId="36317"/>
    <cellStyle name="Comma 13 4 2 3 6" xfId="49538"/>
    <cellStyle name="Comma 13 4 2 4" xfId="6902"/>
    <cellStyle name="Comma 13 4 2 4 2" xfId="8425"/>
    <cellStyle name="Comma 13 4 2 4 2 2" xfId="19533"/>
    <cellStyle name="Comma 13 4 2 4 2 3" xfId="29739"/>
    <cellStyle name="Comma 13 4 2 4 2 4" xfId="40688"/>
    <cellStyle name="Comma 13 4 2 4 2 5" xfId="53897"/>
    <cellStyle name="Comma 13 4 2 4 3" xfId="18038"/>
    <cellStyle name="Comma 13 4 2 4 4" xfId="28223"/>
    <cellStyle name="Comma 13 4 2 4 5" xfId="39178"/>
    <cellStyle name="Comma 13 4 2 4 6" xfId="52381"/>
    <cellStyle name="Comma 13 4 2 5" xfId="10592"/>
    <cellStyle name="Comma 13 4 2 5 2" xfId="21579"/>
    <cellStyle name="Comma 13 4 2 5 3" xfId="31904"/>
    <cellStyle name="Comma 13 4 2 5 4" xfId="42849"/>
    <cellStyle name="Comma 13 4 2 5 5" xfId="56062"/>
    <cellStyle name="Comma 13 4 2 6" xfId="7875"/>
    <cellStyle name="Comma 13 4 2 6 2" xfId="18983"/>
    <cellStyle name="Comma 13 4 2 6 3" xfId="29189"/>
    <cellStyle name="Comma 13 4 2 6 4" xfId="40138"/>
    <cellStyle name="Comma 13 4 2 6 5" xfId="53347"/>
    <cellStyle name="Comma 13 4 2 7" xfId="13148"/>
    <cellStyle name="Comma 13 4 2 8" xfId="14224"/>
    <cellStyle name="Comma 13 4 2 9" xfId="24409"/>
    <cellStyle name="Comma 13 4 20" xfId="58764"/>
    <cellStyle name="Comma 13 4 3" xfId="2808"/>
    <cellStyle name="Comma 13 4 3 10" xfId="59232"/>
    <cellStyle name="Comma 13 4 3 2" xfId="3472"/>
    <cellStyle name="Comma 13 4 3 2 2" xfId="8894"/>
    <cellStyle name="Comma 13 4 3 2 2 2" xfId="19999"/>
    <cellStyle name="Comma 13 4 3 2 2 3" xfId="30206"/>
    <cellStyle name="Comma 13 4 3 2 2 4" xfId="41157"/>
    <cellStyle name="Comma 13 4 3 2 2 5" xfId="54364"/>
    <cellStyle name="Comma 13 4 3 2 3" xfId="14687"/>
    <cellStyle name="Comma 13 4 3 2 4" xfId="24872"/>
    <cellStyle name="Comma 13 4 3 2 5" xfId="35809"/>
    <cellStyle name="Comma 13 4 3 2 6" xfId="49030"/>
    <cellStyle name="Comma 13 4 3 3" xfId="6720"/>
    <cellStyle name="Comma 13 4 3 3 2" xfId="10831"/>
    <cellStyle name="Comma 13 4 3 3 2 2" xfId="21808"/>
    <cellStyle name="Comma 13 4 3 3 2 3" xfId="32143"/>
    <cellStyle name="Comma 13 4 3 3 2 4" xfId="43086"/>
    <cellStyle name="Comma 13 4 3 3 2 5" xfId="56301"/>
    <cellStyle name="Comma 13 4 3 3 3" xfId="17856"/>
    <cellStyle name="Comma 13 4 3 3 4" xfId="28041"/>
    <cellStyle name="Comma 13 4 3 3 5" xfId="38996"/>
    <cellStyle name="Comma 13 4 3 3 6" xfId="52199"/>
    <cellStyle name="Comma 13 4 3 4" xfId="8242"/>
    <cellStyle name="Comma 13 4 3 4 2" xfId="19350"/>
    <cellStyle name="Comma 13 4 3 4 3" xfId="29556"/>
    <cellStyle name="Comma 13 4 3 4 4" xfId="40505"/>
    <cellStyle name="Comma 13 4 3 4 5" xfId="53714"/>
    <cellStyle name="Comma 13 4 3 5" xfId="14041"/>
    <cellStyle name="Comma 13 4 3 6" xfId="24226"/>
    <cellStyle name="Comma 13 4 3 7" xfId="35157"/>
    <cellStyle name="Comma 13 4 3 8" xfId="48384"/>
    <cellStyle name="Comma 13 4 3 9" xfId="58585"/>
    <cellStyle name="Comma 13 4 4" xfId="3170"/>
    <cellStyle name="Comma 13 4 4 2" xfId="7079"/>
    <cellStyle name="Comma 13 4 4 2 2" xfId="18215"/>
    <cellStyle name="Comma 13 4 4 2 3" xfId="28400"/>
    <cellStyle name="Comma 13 4 4 2 4" xfId="39355"/>
    <cellStyle name="Comma 13 4 4 2 5" xfId="52558"/>
    <cellStyle name="Comma 13 4 4 3" xfId="8601"/>
    <cellStyle name="Comma 13 4 4 3 2" xfId="19708"/>
    <cellStyle name="Comma 13 4 4 3 3" xfId="29915"/>
    <cellStyle name="Comma 13 4 4 3 4" xfId="40864"/>
    <cellStyle name="Comma 13 4 4 3 5" xfId="54073"/>
    <cellStyle name="Comma 13 4 4 4" xfId="14398"/>
    <cellStyle name="Comma 13 4 4 5" xfId="24583"/>
    <cellStyle name="Comma 13 4 4 6" xfId="35514"/>
    <cellStyle name="Comma 13 4 4 7" xfId="48741"/>
    <cellStyle name="Comma 13 4 5" xfId="3296"/>
    <cellStyle name="Comma 13 4 5 2" xfId="8718"/>
    <cellStyle name="Comma 13 4 5 2 2" xfId="19823"/>
    <cellStyle name="Comma 13 4 5 2 3" xfId="30030"/>
    <cellStyle name="Comma 13 4 5 2 4" xfId="40981"/>
    <cellStyle name="Comma 13 4 5 2 5" xfId="54188"/>
    <cellStyle name="Comma 13 4 5 3" xfId="14511"/>
    <cellStyle name="Comma 13 4 5 4" xfId="24696"/>
    <cellStyle name="Comma 13 4 5 5" xfId="35633"/>
    <cellStyle name="Comma 13 4 5 6" xfId="48854"/>
    <cellStyle name="Comma 13 4 6" xfId="3818"/>
    <cellStyle name="Comma 13 4 6 2" xfId="9239"/>
    <cellStyle name="Comma 13 4 6 2 2" xfId="20344"/>
    <cellStyle name="Comma 13 4 6 2 3" xfId="30551"/>
    <cellStyle name="Comma 13 4 6 2 4" xfId="41502"/>
    <cellStyle name="Comma 13 4 6 2 5" xfId="54709"/>
    <cellStyle name="Comma 13 4 6 3" xfId="15031"/>
    <cellStyle name="Comma 13 4 6 4" xfId="25216"/>
    <cellStyle name="Comma 13 4 6 5" xfId="36153"/>
    <cellStyle name="Comma 13 4 6 6" xfId="49374"/>
    <cellStyle name="Comma 13 4 7" xfId="4896"/>
    <cellStyle name="Comma 13 4 7 2" xfId="10070"/>
    <cellStyle name="Comma 13 4 7 2 2" xfId="21062"/>
    <cellStyle name="Comma 13 4 7 2 3" xfId="31382"/>
    <cellStyle name="Comma 13 4 7 2 4" xfId="42327"/>
    <cellStyle name="Comma 13 4 7 2 5" xfId="55540"/>
    <cellStyle name="Comma 13 4 7 3" xfId="16047"/>
    <cellStyle name="Comma 13 4 7 4" xfId="26232"/>
    <cellStyle name="Comma 13 4 7 5" xfId="37181"/>
    <cellStyle name="Comma 13 4 7 6" xfId="50390"/>
    <cellStyle name="Comma 13 4 8" xfId="5086"/>
    <cellStyle name="Comma 13 4 8 2" xfId="10260"/>
    <cellStyle name="Comma 13 4 8 2 2" xfId="21251"/>
    <cellStyle name="Comma 13 4 8 2 3" xfId="31572"/>
    <cellStyle name="Comma 13 4 8 2 4" xfId="42517"/>
    <cellStyle name="Comma 13 4 8 2 5" xfId="55730"/>
    <cellStyle name="Comma 13 4 8 3" xfId="16236"/>
    <cellStyle name="Comma 13 4 8 4" xfId="26421"/>
    <cellStyle name="Comma 13 4 8 5" xfId="37370"/>
    <cellStyle name="Comma 13 4 8 6" xfId="50579"/>
    <cellStyle name="Comma 13 4 9" xfId="6184"/>
    <cellStyle name="Comma 13 4 9 2" xfId="8059"/>
    <cellStyle name="Comma 13 4 9 2 2" xfId="19167"/>
    <cellStyle name="Comma 13 4 9 2 3" xfId="29373"/>
    <cellStyle name="Comma 13 4 9 2 4" xfId="40322"/>
    <cellStyle name="Comma 13 4 9 2 5" xfId="53531"/>
    <cellStyle name="Comma 13 4 9 3" xfId="17325"/>
    <cellStyle name="Comma 13 4 9 4" xfId="27510"/>
    <cellStyle name="Comma 13 4 9 5" xfId="38463"/>
    <cellStyle name="Comma 13 4 9 6" xfId="51668"/>
    <cellStyle name="Comma 13 5" xfId="2674"/>
    <cellStyle name="Comma 13 5 10" xfId="11473"/>
    <cellStyle name="Comma 13 5 10 2" xfId="22449"/>
    <cellStyle name="Comma 13 5 10 3" xfId="32785"/>
    <cellStyle name="Comma 13 5 10 4" xfId="43722"/>
    <cellStyle name="Comma 13 5 10 5" xfId="56943"/>
    <cellStyle name="Comma 13 5 11" xfId="11610"/>
    <cellStyle name="Comma 13 5 11 2" xfId="22583"/>
    <cellStyle name="Comma 13 5 11 3" xfId="32922"/>
    <cellStyle name="Comma 13 5 11 4" xfId="43859"/>
    <cellStyle name="Comma 13 5 11 5" xfId="57080"/>
    <cellStyle name="Comma 13 5 12" xfId="12799"/>
    <cellStyle name="Comma 13 5 13" xfId="12989"/>
    <cellStyle name="Comma 13 5 14" xfId="13907"/>
    <cellStyle name="Comma 13 5 15" xfId="24092"/>
    <cellStyle name="Comma 13 5 16" xfId="35023"/>
    <cellStyle name="Comma 13 5 17" xfId="48250"/>
    <cellStyle name="Comma 13 5 18" xfId="58260"/>
    <cellStyle name="Comma 13 5 19" xfId="58833"/>
    <cellStyle name="Comma 13 5 2" xfId="3040"/>
    <cellStyle name="Comma 13 5 2 10" xfId="48616"/>
    <cellStyle name="Comma 13 5 2 11" xfId="58447"/>
    <cellStyle name="Comma 13 5 2 12" xfId="59301"/>
    <cellStyle name="Comma 13 5 2 2" xfId="3682"/>
    <cellStyle name="Comma 13 5 2 2 2" xfId="9104"/>
    <cellStyle name="Comma 13 5 2 2 2 2" xfId="20209"/>
    <cellStyle name="Comma 13 5 2 2 2 3" xfId="30416"/>
    <cellStyle name="Comma 13 5 2 2 2 4" xfId="41367"/>
    <cellStyle name="Comma 13 5 2 2 2 5" xfId="54574"/>
    <cellStyle name="Comma 13 5 2 2 3" xfId="14897"/>
    <cellStyle name="Comma 13 5 2 2 4" xfId="25082"/>
    <cellStyle name="Comma 13 5 2 2 5" xfId="36019"/>
    <cellStyle name="Comma 13 5 2 2 6" xfId="49240"/>
    <cellStyle name="Comma 13 5 2 3" xfId="6951"/>
    <cellStyle name="Comma 13 5 2 3 2" xfId="8474"/>
    <cellStyle name="Comma 13 5 2 3 2 2" xfId="19582"/>
    <cellStyle name="Comma 13 5 2 3 2 3" xfId="29788"/>
    <cellStyle name="Comma 13 5 2 3 2 4" xfId="40737"/>
    <cellStyle name="Comma 13 5 2 3 2 5" xfId="53946"/>
    <cellStyle name="Comma 13 5 2 3 3" xfId="18087"/>
    <cellStyle name="Comma 13 5 2 3 4" xfId="28272"/>
    <cellStyle name="Comma 13 5 2 3 5" xfId="39227"/>
    <cellStyle name="Comma 13 5 2 3 6" xfId="52430"/>
    <cellStyle name="Comma 13 5 2 4" xfId="10900"/>
    <cellStyle name="Comma 13 5 2 4 2" xfId="21877"/>
    <cellStyle name="Comma 13 5 2 4 3" xfId="32212"/>
    <cellStyle name="Comma 13 5 2 4 4" xfId="43155"/>
    <cellStyle name="Comma 13 5 2 4 5" xfId="56370"/>
    <cellStyle name="Comma 13 5 2 5" xfId="7924"/>
    <cellStyle name="Comma 13 5 2 5 2" xfId="19032"/>
    <cellStyle name="Comma 13 5 2 5 3" xfId="29238"/>
    <cellStyle name="Comma 13 5 2 5 4" xfId="40187"/>
    <cellStyle name="Comma 13 5 2 5 5" xfId="53396"/>
    <cellStyle name="Comma 13 5 2 6" xfId="13204"/>
    <cellStyle name="Comma 13 5 2 7" xfId="14273"/>
    <cellStyle name="Comma 13 5 2 8" xfId="24458"/>
    <cellStyle name="Comma 13 5 2 9" xfId="35389"/>
    <cellStyle name="Comma 13 5 3" xfId="2857"/>
    <cellStyle name="Comma 13 5 3 2" xfId="3521"/>
    <cellStyle name="Comma 13 5 3 2 2" xfId="8943"/>
    <cellStyle name="Comma 13 5 3 2 2 2" xfId="20048"/>
    <cellStyle name="Comma 13 5 3 2 2 3" xfId="30255"/>
    <cellStyle name="Comma 13 5 3 2 2 4" xfId="41206"/>
    <cellStyle name="Comma 13 5 3 2 2 5" xfId="54413"/>
    <cellStyle name="Comma 13 5 3 2 3" xfId="14736"/>
    <cellStyle name="Comma 13 5 3 2 4" xfId="24921"/>
    <cellStyle name="Comma 13 5 3 2 5" xfId="35858"/>
    <cellStyle name="Comma 13 5 3 2 6" xfId="49079"/>
    <cellStyle name="Comma 13 5 3 3" xfId="6769"/>
    <cellStyle name="Comma 13 5 3 3 2" xfId="17905"/>
    <cellStyle name="Comma 13 5 3 3 3" xfId="28090"/>
    <cellStyle name="Comma 13 5 3 3 4" xfId="39045"/>
    <cellStyle name="Comma 13 5 3 3 5" xfId="52248"/>
    <cellStyle name="Comma 13 5 3 4" xfId="8291"/>
    <cellStyle name="Comma 13 5 3 4 2" xfId="19399"/>
    <cellStyle name="Comma 13 5 3 4 3" xfId="29605"/>
    <cellStyle name="Comma 13 5 3 4 4" xfId="40554"/>
    <cellStyle name="Comma 13 5 3 4 5" xfId="53763"/>
    <cellStyle name="Comma 13 5 3 5" xfId="14090"/>
    <cellStyle name="Comma 13 5 3 6" xfId="24275"/>
    <cellStyle name="Comma 13 5 3 7" xfId="35206"/>
    <cellStyle name="Comma 13 5 3 8" xfId="48433"/>
    <cellStyle name="Comma 13 5 3 9" xfId="58634"/>
    <cellStyle name="Comma 13 5 4" xfId="3341"/>
    <cellStyle name="Comma 13 5 4 2" xfId="8763"/>
    <cellStyle name="Comma 13 5 4 2 2" xfId="19868"/>
    <cellStyle name="Comma 13 5 4 2 3" xfId="30075"/>
    <cellStyle name="Comma 13 5 4 2 4" xfId="41026"/>
    <cellStyle name="Comma 13 5 4 2 5" xfId="54233"/>
    <cellStyle name="Comma 13 5 4 3" xfId="14556"/>
    <cellStyle name="Comma 13 5 4 4" xfId="24741"/>
    <cellStyle name="Comma 13 5 4 5" xfId="35678"/>
    <cellStyle name="Comma 13 5 4 6" xfId="48899"/>
    <cellStyle name="Comma 13 5 5" xfId="3887"/>
    <cellStyle name="Comma 13 5 5 2" xfId="9308"/>
    <cellStyle name="Comma 13 5 5 2 2" xfId="20413"/>
    <cellStyle name="Comma 13 5 5 2 3" xfId="30620"/>
    <cellStyle name="Comma 13 5 5 2 4" xfId="41571"/>
    <cellStyle name="Comma 13 5 5 2 5" xfId="54778"/>
    <cellStyle name="Comma 13 5 5 3" xfId="15100"/>
    <cellStyle name="Comma 13 5 5 4" xfId="25285"/>
    <cellStyle name="Comma 13 5 5 5" xfId="36222"/>
    <cellStyle name="Comma 13 5 5 6" xfId="49443"/>
    <cellStyle name="Comma 13 5 6" xfId="4945"/>
    <cellStyle name="Comma 13 5 6 2" xfId="10119"/>
    <cellStyle name="Comma 13 5 6 2 2" xfId="21111"/>
    <cellStyle name="Comma 13 5 6 2 3" xfId="31431"/>
    <cellStyle name="Comma 13 5 6 2 4" xfId="42376"/>
    <cellStyle name="Comma 13 5 6 2 5" xfId="55589"/>
    <cellStyle name="Comma 13 5 6 3" xfId="16096"/>
    <cellStyle name="Comma 13 5 6 4" xfId="26281"/>
    <cellStyle name="Comma 13 5 6 5" xfId="37230"/>
    <cellStyle name="Comma 13 5 6 6" xfId="50439"/>
    <cellStyle name="Comma 13 5 7" xfId="5135"/>
    <cellStyle name="Comma 13 5 7 2" xfId="10309"/>
    <cellStyle name="Comma 13 5 7 2 2" xfId="21300"/>
    <cellStyle name="Comma 13 5 7 2 3" xfId="31621"/>
    <cellStyle name="Comma 13 5 7 2 4" xfId="42566"/>
    <cellStyle name="Comma 13 5 7 2 5" xfId="55779"/>
    <cellStyle name="Comma 13 5 7 3" xfId="16285"/>
    <cellStyle name="Comma 13 5 7 4" xfId="26470"/>
    <cellStyle name="Comma 13 5 7 5" xfId="37419"/>
    <cellStyle name="Comma 13 5 7 6" xfId="50628"/>
    <cellStyle name="Comma 13 5 8" xfId="6586"/>
    <cellStyle name="Comma 13 5 8 2" xfId="8108"/>
    <cellStyle name="Comma 13 5 8 2 2" xfId="19216"/>
    <cellStyle name="Comma 13 5 8 2 3" xfId="29422"/>
    <cellStyle name="Comma 13 5 8 2 4" xfId="40371"/>
    <cellStyle name="Comma 13 5 8 2 5" xfId="53580"/>
    <cellStyle name="Comma 13 5 8 3" xfId="17722"/>
    <cellStyle name="Comma 13 5 8 4" xfId="27907"/>
    <cellStyle name="Comma 13 5 8 5" xfId="38862"/>
    <cellStyle name="Comma 13 5 8 6" xfId="52065"/>
    <cellStyle name="Comma 13 5 9" xfId="7385"/>
    <cellStyle name="Comma 13 5 9 2" xfId="18510"/>
    <cellStyle name="Comma 13 5 9 3" xfId="28700"/>
    <cellStyle name="Comma 13 5 9 4" xfId="39655"/>
    <cellStyle name="Comma 13 5 9 5" xfId="52858"/>
    <cellStyle name="Comma 13 6" xfId="2889"/>
    <cellStyle name="Comma 13 6 10" xfId="48465"/>
    <cellStyle name="Comma 13 6 11" xfId="58296"/>
    <cellStyle name="Comma 13 6 12" xfId="59137"/>
    <cellStyle name="Comma 13 6 2" xfId="3553"/>
    <cellStyle name="Comma 13 6 2 2" xfId="8975"/>
    <cellStyle name="Comma 13 6 2 2 2" xfId="20080"/>
    <cellStyle name="Comma 13 6 2 2 3" xfId="30287"/>
    <cellStyle name="Comma 13 6 2 2 4" xfId="41238"/>
    <cellStyle name="Comma 13 6 2 2 5" xfId="54445"/>
    <cellStyle name="Comma 13 6 2 3" xfId="14768"/>
    <cellStyle name="Comma 13 6 2 4" xfId="24953"/>
    <cellStyle name="Comma 13 6 2 5" xfId="35890"/>
    <cellStyle name="Comma 13 6 2 6" xfId="49111"/>
    <cellStyle name="Comma 13 6 3" xfId="6800"/>
    <cellStyle name="Comma 13 6 3 2" xfId="8323"/>
    <cellStyle name="Comma 13 6 3 2 2" xfId="19431"/>
    <cellStyle name="Comma 13 6 3 2 3" xfId="29637"/>
    <cellStyle name="Comma 13 6 3 2 4" xfId="40586"/>
    <cellStyle name="Comma 13 6 3 2 5" xfId="53795"/>
    <cellStyle name="Comma 13 6 3 3" xfId="17936"/>
    <cellStyle name="Comma 13 6 3 4" xfId="28121"/>
    <cellStyle name="Comma 13 6 3 5" xfId="39076"/>
    <cellStyle name="Comma 13 6 3 6" xfId="52279"/>
    <cellStyle name="Comma 13 6 4" xfId="10743"/>
    <cellStyle name="Comma 13 6 4 2" xfId="21721"/>
    <cellStyle name="Comma 13 6 4 3" xfId="32055"/>
    <cellStyle name="Comma 13 6 4 4" xfId="42998"/>
    <cellStyle name="Comma 13 6 4 5" xfId="56213"/>
    <cellStyle name="Comma 13 6 5" xfId="7774"/>
    <cellStyle name="Comma 13 6 5 2" xfId="18882"/>
    <cellStyle name="Comma 13 6 5 3" xfId="29088"/>
    <cellStyle name="Comma 13 6 5 4" xfId="40037"/>
    <cellStyle name="Comma 13 6 5 5" xfId="53246"/>
    <cellStyle name="Comma 13 6 6" xfId="13023"/>
    <cellStyle name="Comma 13 6 7" xfId="14122"/>
    <cellStyle name="Comma 13 6 8" xfId="24307"/>
    <cellStyle name="Comma 13 6 9" xfId="35238"/>
    <cellStyle name="Comma 13 7" xfId="2706"/>
    <cellStyle name="Comma 13 7 2" xfId="3373"/>
    <cellStyle name="Comma 13 7 2 2" xfId="8795"/>
    <cellStyle name="Comma 13 7 2 2 2" xfId="19900"/>
    <cellStyle name="Comma 13 7 2 2 3" xfId="30107"/>
    <cellStyle name="Comma 13 7 2 2 4" xfId="41058"/>
    <cellStyle name="Comma 13 7 2 2 5" xfId="54265"/>
    <cellStyle name="Comma 13 7 2 3" xfId="14588"/>
    <cellStyle name="Comma 13 7 2 4" xfId="24773"/>
    <cellStyle name="Comma 13 7 2 5" xfId="35710"/>
    <cellStyle name="Comma 13 7 2 6" xfId="48931"/>
    <cellStyle name="Comma 13 7 3" xfId="6618"/>
    <cellStyle name="Comma 13 7 3 2" xfId="17754"/>
    <cellStyle name="Comma 13 7 3 3" xfId="27939"/>
    <cellStyle name="Comma 13 7 3 4" xfId="38894"/>
    <cellStyle name="Comma 13 7 3 5" xfId="52097"/>
    <cellStyle name="Comma 13 7 4" xfId="8140"/>
    <cellStyle name="Comma 13 7 4 2" xfId="19248"/>
    <cellStyle name="Comma 13 7 4 3" xfId="29454"/>
    <cellStyle name="Comma 13 7 4 4" xfId="40403"/>
    <cellStyle name="Comma 13 7 4 5" xfId="53612"/>
    <cellStyle name="Comma 13 7 5" xfId="13939"/>
    <cellStyle name="Comma 13 7 6" xfId="24124"/>
    <cellStyle name="Comma 13 7 7" xfId="35055"/>
    <cellStyle name="Comma 13 7 8" xfId="48282"/>
    <cellStyle name="Comma 13 7 9" xfId="58483"/>
    <cellStyle name="Comma 13 8" xfId="3073"/>
    <cellStyle name="Comma 13 8 2" xfId="6984"/>
    <cellStyle name="Comma 13 8 2 2" xfId="18120"/>
    <cellStyle name="Comma 13 8 2 3" xfId="28305"/>
    <cellStyle name="Comma 13 8 2 4" xfId="39260"/>
    <cellStyle name="Comma 13 8 2 5" xfId="52463"/>
    <cellStyle name="Comma 13 8 3" xfId="8507"/>
    <cellStyle name="Comma 13 8 3 2" xfId="19615"/>
    <cellStyle name="Comma 13 8 3 3" xfId="29821"/>
    <cellStyle name="Comma 13 8 3 4" xfId="40770"/>
    <cellStyle name="Comma 13 8 3 5" xfId="53979"/>
    <cellStyle name="Comma 13 8 4" xfId="14305"/>
    <cellStyle name="Comma 13 8 5" xfId="24490"/>
    <cellStyle name="Comma 13 8 6" xfId="35421"/>
    <cellStyle name="Comma 13 8 7" xfId="48648"/>
    <cellStyle name="Comma 13 9" xfId="3251"/>
    <cellStyle name="Comma 13 9 2" xfId="6543"/>
    <cellStyle name="Comma 13 9 2 2" xfId="17680"/>
    <cellStyle name="Comma 13 9 2 3" xfId="27865"/>
    <cellStyle name="Comma 13 9 2 4" xfId="38819"/>
    <cellStyle name="Comma 13 9 2 5" xfId="52023"/>
    <cellStyle name="Comma 13 9 3" xfId="8674"/>
    <cellStyle name="Comma 13 9 3 2" xfId="19779"/>
    <cellStyle name="Comma 13 9 3 3" xfId="29986"/>
    <cellStyle name="Comma 13 9 3 4" xfId="40937"/>
    <cellStyle name="Comma 13 9 3 5" xfId="54144"/>
    <cellStyle name="Comma 13 9 4" xfId="14467"/>
    <cellStyle name="Comma 13 9 5" xfId="24652"/>
    <cellStyle name="Comma 13 9 6" xfId="35589"/>
    <cellStyle name="Comma 13 9 7" xfId="48810"/>
    <cellStyle name="Comma 14" xfId="117"/>
    <cellStyle name="Comma 14 10" xfId="3728"/>
    <cellStyle name="Comma 14 10 2" xfId="9149"/>
    <cellStyle name="Comma 14 10 2 2" xfId="20254"/>
    <cellStyle name="Comma 14 10 2 3" xfId="30461"/>
    <cellStyle name="Comma 14 10 2 4" xfId="41412"/>
    <cellStyle name="Comma 14 10 2 5" xfId="54619"/>
    <cellStyle name="Comma 14 10 3" xfId="14941"/>
    <cellStyle name="Comma 14 10 4" xfId="25126"/>
    <cellStyle name="Comma 14 10 5" xfId="36063"/>
    <cellStyle name="Comma 14 10 6" xfId="49284"/>
    <cellStyle name="Comma 14 11" xfId="4799"/>
    <cellStyle name="Comma 14 11 2" xfId="9973"/>
    <cellStyle name="Comma 14 11 2 2" xfId="20965"/>
    <cellStyle name="Comma 14 11 2 3" xfId="31285"/>
    <cellStyle name="Comma 14 11 2 4" xfId="42230"/>
    <cellStyle name="Comma 14 11 2 5" xfId="55443"/>
    <cellStyle name="Comma 14 11 3" xfId="15950"/>
    <cellStyle name="Comma 14 11 4" xfId="26135"/>
    <cellStyle name="Comma 14 11 5" xfId="37084"/>
    <cellStyle name="Comma 14 11 6" xfId="50293"/>
    <cellStyle name="Comma 14 12" xfId="4989"/>
    <cellStyle name="Comma 14 12 2" xfId="10163"/>
    <cellStyle name="Comma 14 12 2 2" xfId="21154"/>
    <cellStyle name="Comma 14 12 2 3" xfId="31475"/>
    <cellStyle name="Comma 14 12 2 4" xfId="42420"/>
    <cellStyle name="Comma 14 12 2 5" xfId="55633"/>
    <cellStyle name="Comma 14 12 3" xfId="16139"/>
    <cellStyle name="Comma 14 12 4" xfId="26324"/>
    <cellStyle name="Comma 14 12 5" xfId="37273"/>
    <cellStyle name="Comma 14 12 6" xfId="50482"/>
    <cellStyle name="Comma 14 13" xfId="2424"/>
    <cellStyle name="Comma 14 13 2" xfId="7962"/>
    <cellStyle name="Comma 14 13 2 2" xfId="19070"/>
    <cellStyle name="Comma 14 13 2 3" xfId="29276"/>
    <cellStyle name="Comma 14 13 2 4" xfId="40225"/>
    <cellStyle name="Comma 14 13 2 5" xfId="53434"/>
    <cellStyle name="Comma 14 13 3" xfId="13724"/>
    <cellStyle name="Comma 14 13 4" xfId="23909"/>
    <cellStyle name="Comma 14 13 5" xfId="34817"/>
    <cellStyle name="Comma 14 13 6" xfId="48067"/>
    <cellStyle name="Comma 14 14" xfId="6083"/>
    <cellStyle name="Comma 14 14 2" xfId="10359"/>
    <cellStyle name="Comma 14 14 2 2" xfId="21350"/>
    <cellStyle name="Comma 14 14 2 3" xfId="31671"/>
    <cellStyle name="Comma 14 14 2 4" xfId="42616"/>
    <cellStyle name="Comma 14 14 2 5" xfId="55829"/>
    <cellStyle name="Comma 14 14 3" xfId="17232"/>
    <cellStyle name="Comma 14 14 4" xfId="27417"/>
    <cellStyle name="Comma 14 14 5" xfId="38366"/>
    <cellStyle name="Comma 14 14 6" xfId="51575"/>
    <cellStyle name="Comma 14 15" xfId="6269"/>
    <cellStyle name="Comma 14 15 2" xfId="11345"/>
    <cellStyle name="Comma 14 15 2 2" xfId="22321"/>
    <cellStyle name="Comma 14 15 2 3" xfId="32657"/>
    <cellStyle name="Comma 14 15 2 4" xfId="43594"/>
    <cellStyle name="Comma 14 15 2 5" xfId="56815"/>
    <cellStyle name="Comma 14 15 3" xfId="17410"/>
    <cellStyle name="Comma 14 15 4" xfId="27595"/>
    <cellStyle name="Comma 14 15 5" xfId="38548"/>
    <cellStyle name="Comma 14 15 6" xfId="51753"/>
    <cellStyle name="Comma 14 16" xfId="6301"/>
    <cellStyle name="Comma 14 16 2" xfId="11514"/>
    <cellStyle name="Comma 14 16 2 2" xfId="22490"/>
    <cellStyle name="Comma 14 16 2 3" xfId="32826"/>
    <cellStyle name="Comma 14 16 2 4" xfId="43763"/>
    <cellStyle name="Comma 14 16 2 5" xfId="56984"/>
    <cellStyle name="Comma 14 16 3" xfId="17441"/>
    <cellStyle name="Comma 14 16 4" xfId="27626"/>
    <cellStyle name="Comma 14 16 5" xfId="38580"/>
    <cellStyle name="Comma 14 16 6" xfId="51784"/>
    <cellStyle name="Comma 14 17" xfId="6359"/>
    <cellStyle name="Comma 14 17 2" xfId="17499"/>
    <cellStyle name="Comma 14 17 3" xfId="27684"/>
    <cellStyle name="Comma 14 17 4" xfId="38638"/>
    <cellStyle name="Comma 14 17 5" xfId="51842"/>
    <cellStyle name="Comma 14 18" xfId="6391"/>
    <cellStyle name="Comma 14 18 2" xfId="17530"/>
    <cellStyle name="Comma 14 18 3" xfId="27715"/>
    <cellStyle name="Comma 14 18 4" xfId="38669"/>
    <cellStyle name="Comma 14 18 5" xfId="51873"/>
    <cellStyle name="Comma 14 19" xfId="7158"/>
    <cellStyle name="Comma 14 19 2" xfId="18289"/>
    <cellStyle name="Comma 14 19 3" xfId="28474"/>
    <cellStyle name="Comma 14 19 4" xfId="39429"/>
    <cellStyle name="Comma 14 19 5" xfId="52632"/>
    <cellStyle name="Comma 14 2" xfId="152"/>
    <cellStyle name="Comma 14 2 10" xfId="6120"/>
    <cellStyle name="Comma 14 2 10 2" xfId="11377"/>
    <cellStyle name="Comma 14 2 10 2 2" xfId="22353"/>
    <cellStyle name="Comma 14 2 10 2 3" xfId="32689"/>
    <cellStyle name="Comma 14 2 10 2 4" xfId="43626"/>
    <cellStyle name="Comma 14 2 10 2 5" xfId="56847"/>
    <cellStyle name="Comma 14 2 10 3" xfId="17261"/>
    <cellStyle name="Comma 14 2 10 4" xfId="27446"/>
    <cellStyle name="Comma 14 2 10 5" xfId="38399"/>
    <cellStyle name="Comma 14 2 10 6" xfId="51604"/>
    <cellStyle name="Comma 14 2 11" xfId="6434"/>
    <cellStyle name="Comma 14 2 11 2" xfId="11539"/>
    <cellStyle name="Comma 14 2 11 2 2" xfId="22515"/>
    <cellStyle name="Comma 14 2 11 2 3" xfId="32851"/>
    <cellStyle name="Comma 14 2 11 2 4" xfId="43788"/>
    <cellStyle name="Comma 14 2 11 2 5" xfId="57009"/>
    <cellStyle name="Comma 14 2 11 3" xfId="17572"/>
    <cellStyle name="Comma 14 2 11 4" xfId="27757"/>
    <cellStyle name="Comma 14 2 11 5" xfId="38711"/>
    <cellStyle name="Comma 14 2 11 6" xfId="51915"/>
    <cellStyle name="Comma 14 2 12" xfId="6568"/>
    <cellStyle name="Comma 14 2 12 2" xfId="17705"/>
    <cellStyle name="Comma 14 2 12 3" xfId="27890"/>
    <cellStyle name="Comma 14 2 12 4" xfId="38844"/>
    <cellStyle name="Comma 14 2 12 5" xfId="52048"/>
    <cellStyle name="Comma 14 2 13" xfId="7669"/>
    <cellStyle name="Comma 14 2 13 2" xfId="18780"/>
    <cellStyle name="Comma 14 2 13 3" xfId="28983"/>
    <cellStyle name="Comma 14 2 13 4" xfId="39933"/>
    <cellStyle name="Comma 14 2 13 5" xfId="53141"/>
    <cellStyle name="Comma 14 2 14" xfId="7292"/>
    <cellStyle name="Comma 14 2 14 2" xfId="18418"/>
    <cellStyle name="Comma 14 2 14 3" xfId="28607"/>
    <cellStyle name="Comma 14 2 14 4" xfId="39562"/>
    <cellStyle name="Comma 14 2 14 5" xfId="52765"/>
    <cellStyle name="Comma 14 2 15" xfId="12685"/>
    <cellStyle name="Comma 14 2 16" xfId="12875"/>
    <cellStyle name="Comma 14 2 17" xfId="13278"/>
    <cellStyle name="Comma 14 2 18" xfId="23468"/>
    <cellStyle name="Comma 14 2 19" xfId="34002"/>
    <cellStyle name="Comma 14 2 2" xfId="2186"/>
    <cellStyle name="Comma 14 2 2 10" xfId="13488"/>
    <cellStyle name="Comma 14 2 2 11" xfId="23673"/>
    <cellStyle name="Comma 14 2 2 12" xfId="34581"/>
    <cellStyle name="Comma 14 2 2 13" xfId="47831"/>
    <cellStyle name="Comma 14 2 2 14" xfId="58333"/>
    <cellStyle name="Comma 14 2 2 15" xfId="58799"/>
    <cellStyle name="Comma 14 2 2 2" xfId="3205"/>
    <cellStyle name="Comma 14 2 2 2 2" xfId="4017"/>
    <cellStyle name="Comma 14 2 2 2 2 2" xfId="11030"/>
    <cellStyle name="Comma 14 2 2 2 2 2 2" xfId="22007"/>
    <cellStyle name="Comma 14 2 2 2 2 2 3" xfId="32342"/>
    <cellStyle name="Comma 14 2 2 2 2 2 4" xfId="43285"/>
    <cellStyle name="Comma 14 2 2 2 2 2 5" xfId="56500"/>
    <cellStyle name="Comma 14 2 2 2 2 3" xfId="9438"/>
    <cellStyle name="Comma 14 2 2 2 2 3 2" xfId="20543"/>
    <cellStyle name="Comma 14 2 2 2 2 3 3" xfId="30750"/>
    <cellStyle name="Comma 14 2 2 2 2 3 4" xfId="41701"/>
    <cellStyle name="Comma 14 2 2 2 2 3 5" xfId="54908"/>
    <cellStyle name="Comma 14 2 2 2 2 4" xfId="15230"/>
    <cellStyle name="Comma 14 2 2 2 2 5" xfId="25415"/>
    <cellStyle name="Comma 14 2 2 2 2 6" xfId="36352"/>
    <cellStyle name="Comma 14 2 2 2 2 7" xfId="49573"/>
    <cellStyle name="Comma 14 2 2 2 2 8" xfId="59431"/>
    <cellStyle name="Comma 14 2 2 2 3" xfId="7114"/>
    <cellStyle name="Comma 14 2 2 2 3 2" xfId="10627"/>
    <cellStyle name="Comma 14 2 2 2 3 2 2" xfId="21614"/>
    <cellStyle name="Comma 14 2 2 2 3 2 3" xfId="31939"/>
    <cellStyle name="Comma 14 2 2 2 3 2 4" xfId="42884"/>
    <cellStyle name="Comma 14 2 2 2 3 2 5" xfId="56097"/>
    <cellStyle name="Comma 14 2 2 2 3 3" xfId="18250"/>
    <cellStyle name="Comma 14 2 2 2 3 4" xfId="28435"/>
    <cellStyle name="Comma 14 2 2 2 3 5" xfId="39390"/>
    <cellStyle name="Comma 14 2 2 2 3 6" xfId="52593"/>
    <cellStyle name="Comma 14 2 2 2 4" xfId="8636"/>
    <cellStyle name="Comma 14 2 2 2 4 2" xfId="19743"/>
    <cellStyle name="Comma 14 2 2 2 4 3" xfId="29950"/>
    <cellStyle name="Comma 14 2 2 2 4 4" xfId="40899"/>
    <cellStyle name="Comma 14 2 2 2 4 5" xfId="54108"/>
    <cellStyle name="Comma 14 2 2 2 5" xfId="14433"/>
    <cellStyle name="Comma 14 2 2 2 6" xfId="24618"/>
    <cellStyle name="Comma 14 2 2 2 7" xfId="35549"/>
    <cellStyle name="Comma 14 2 2 2 8" xfId="48776"/>
    <cellStyle name="Comma 14 2 2 2 9" xfId="58963"/>
    <cellStyle name="Comma 14 2 2 3" xfId="3578"/>
    <cellStyle name="Comma 14 2 2 3 2" xfId="10866"/>
    <cellStyle name="Comma 14 2 2 3 2 2" xfId="21843"/>
    <cellStyle name="Comma 14 2 2 3 2 3" xfId="32178"/>
    <cellStyle name="Comma 14 2 2 3 2 4" xfId="43121"/>
    <cellStyle name="Comma 14 2 2 3 2 5" xfId="56336"/>
    <cellStyle name="Comma 14 2 2 3 3" xfId="9000"/>
    <cellStyle name="Comma 14 2 2 3 3 2" xfId="20105"/>
    <cellStyle name="Comma 14 2 2 3 3 3" xfId="30312"/>
    <cellStyle name="Comma 14 2 2 3 3 4" xfId="41263"/>
    <cellStyle name="Comma 14 2 2 3 3 5" xfId="54470"/>
    <cellStyle name="Comma 14 2 2 3 4" xfId="14793"/>
    <cellStyle name="Comma 14 2 2 3 5" xfId="24978"/>
    <cellStyle name="Comma 14 2 2 3 6" xfId="35915"/>
    <cellStyle name="Comma 14 2 2 3 7" xfId="49136"/>
    <cellStyle name="Comma 14 2 2 3 8" xfId="59267"/>
    <cellStyle name="Comma 14 2 2 4" xfId="3853"/>
    <cellStyle name="Comma 14 2 2 4 2" xfId="9274"/>
    <cellStyle name="Comma 14 2 2 4 2 2" xfId="20379"/>
    <cellStyle name="Comma 14 2 2 4 2 3" xfId="30586"/>
    <cellStyle name="Comma 14 2 2 4 2 4" xfId="41537"/>
    <cellStyle name="Comma 14 2 2 4 2 5" xfId="54744"/>
    <cellStyle name="Comma 14 2 2 4 3" xfId="15066"/>
    <cellStyle name="Comma 14 2 2 4 4" xfId="25251"/>
    <cellStyle name="Comma 14 2 2 4 5" xfId="36188"/>
    <cellStyle name="Comma 14 2 2 4 6" xfId="49409"/>
    <cellStyle name="Comma 14 2 2 5" xfId="2926"/>
    <cellStyle name="Comma 14 2 2 5 2" xfId="8360"/>
    <cellStyle name="Comma 14 2 2 5 2 2" xfId="19468"/>
    <cellStyle name="Comma 14 2 2 5 2 3" xfId="29674"/>
    <cellStyle name="Comma 14 2 2 5 2 4" xfId="40623"/>
    <cellStyle name="Comma 14 2 2 5 2 5" xfId="53832"/>
    <cellStyle name="Comma 14 2 2 5 3" xfId="14159"/>
    <cellStyle name="Comma 14 2 2 5 4" xfId="24344"/>
    <cellStyle name="Comma 14 2 2 5 5" xfId="35275"/>
    <cellStyle name="Comma 14 2 2 5 6" xfId="48502"/>
    <cellStyle name="Comma 14 2 2 6" xfId="6219"/>
    <cellStyle name="Comma 14 2 2 6 2" xfId="10484"/>
    <cellStyle name="Comma 14 2 2 6 2 2" xfId="21475"/>
    <cellStyle name="Comma 14 2 2 6 2 3" xfId="31796"/>
    <cellStyle name="Comma 14 2 2 6 2 4" xfId="42741"/>
    <cellStyle name="Comma 14 2 2 6 2 5" xfId="55954"/>
    <cellStyle name="Comma 14 2 2 6 3" xfId="17360"/>
    <cellStyle name="Comma 14 2 2 6 4" xfId="27545"/>
    <cellStyle name="Comma 14 2 2 6 5" xfId="38498"/>
    <cellStyle name="Comma 14 2 2 6 6" xfId="51703"/>
    <cellStyle name="Comma 14 2 2 7" xfId="6837"/>
    <cellStyle name="Comma 14 2 2 7 2" xfId="17973"/>
    <cellStyle name="Comma 14 2 2 7 3" xfId="28158"/>
    <cellStyle name="Comma 14 2 2 7 4" xfId="39113"/>
    <cellStyle name="Comma 14 2 2 7 5" xfId="52316"/>
    <cellStyle name="Comma 14 2 2 8" xfId="7810"/>
    <cellStyle name="Comma 14 2 2 8 2" xfId="18918"/>
    <cellStyle name="Comma 14 2 2 8 3" xfId="29124"/>
    <cellStyle name="Comma 14 2 2 8 4" xfId="40073"/>
    <cellStyle name="Comma 14 2 2 8 5" xfId="53282"/>
    <cellStyle name="Comma 14 2 2 9" xfId="13075"/>
    <cellStyle name="Comma 14 2 20" xfId="47626"/>
    <cellStyle name="Comma 14 2 21" xfId="58148"/>
    <cellStyle name="Comma 14 2 22" xfId="58698"/>
    <cellStyle name="Comma 14 2 3" xfId="2743"/>
    <cellStyle name="Comma 14 2 3 10" xfId="58520"/>
    <cellStyle name="Comma 14 2 3 11" xfId="58862"/>
    <cellStyle name="Comma 14 2 3 2" xfId="3407"/>
    <cellStyle name="Comma 14 2 3 2 2" xfId="10929"/>
    <cellStyle name="Comma 14 2 3 2 2 2" xfId="21906"/>
    <cellStyle name="Comma 14 2 3 2 2 3" xfId="32241"/>
    <cellStyle name="Comma 14 2 3 2 2 4" xfId="43184"/>
    <cellStyle name="Comma 14 2 3 2 2 5" xfId="56399"/>
    <cellStyle name="Comma 14 2 3 2 3" xfId="8829"/>
    <cellStyle name="Comma 14 2 3 2 3 2" xfId="19934"/>
    <cellStyle name="Comma 14 2 3 2 3 3" xfId="30141"/>
    <cellStyle name="Comma 14 2 3 2 3 4" xfId="41092"/>
    <cellStyle name="Comma 14 2 3 2 3 5" xfId="54299"/>
    <cellStyle name="Comma 14 2 3 2 4" xfId="14622"/>
    <cellStyle name="Comma 14 2 3 2 5" xfId="24807"/>
    <cellStyle name="Comma 14 2 3 2 6" xfId="35744"/>
    <cellStyle name="Comma 14 2 3 2 7" xfId="48965"/>
    <cellStyle name="Comma 14 2 3 2 8" xfId="59330"/>
    <cellStyle name="Comma 14 2 3 3" xfId="3916"/>
    <cellStyle name="Comma 14 2 3 3 2" xfId="9337"/>
    <cellStyle name="Comma 14 2 3 3 2 2" xfId="20442"/>
    <cellStyle name="Comma 14 2 3 3 2 3" xfId="30649"/>
    <cellStyle name="Comma 14 2 3 3 2 4" xfId="41600"/>
    <cellStyle name="Comma 14 2 3 3 2 5" xfId="54807"/>
    <cellStyle name="Comma 14 2 3 3 3" xfId="15129"/>
    <cellStyle name="Comma 14 2 3 3 4" xfId="25314"/>
    <cellStyle name="Comma 14 2 3 3 5" xfId="36251"/>
    <cellStyle name="Comma 14 2 3 3 6" xfId="49472"/>
    <cellStyle name="Comma 14 2 3 4" xfId="6655"/>
    <cellStyle name="Comma 14 2 3 4 2" xfId="10526"/>
    <cellStyle name="Comma 14 2 3 4 2 2" xfId="21513"/>
    <cellStyle name="Comma 14 2 3 4 2 3" xfId="31838"/>
    <cellStyle name="Comma 14 2 3 4 2 4" xfId="42783"/>
    <cellStyle name="Comma 14 2 3 4 2 5" xfId="55996"/>
    <cellStyle name="Comma 14 2 3 4 3" xfId="17791"/>
    <cellStyle name="Comma 14 2 3 4 4" xfId="27976"/>
    <cellStyle name="Comma 14 2 3 4 5" xfId="38931"/>
    <cellStyle name="Comma 14 2 3 4 6" xfId="52134"/>
    <cellStyle name="Comma 14 2 3 5" xfId="8177"/>
    <cellStyle name="Comma 14 2 3 5 2" xfId="19285"/>
    <cellStyle name="Comma 14 2 3 5 3" xfId="29491"/>
    <cellStyle name="Comma 14 2 3 5 4" xfId="40440"/>
    <cellStyle name="Comma 14 2 3 5 5" xfId="53649"/>
    <cellStyle name="Comma 14 2 3 6" xfId="13976"/>
    <cellStyle name="Comma 14 2 3 7" xfId="24161"/>
    <cellStyle name="Comma 14 2 3 8" xfId="35092"/>
    <cellStyle name="Comma 14 2 3 9" xfId="48319"/>
    <cellStyle name="Comma 14 2 4" xfId="3103"/>
    <cellStyle name="Comma 14 2 4 2" xfId="7013"/>
    <cellStyle name="Comma 14 2 4 2 2" xfId="10765"/>
    <cellStyle name="Comma 14 2 4 2 2 2" xfId="21742"/>
    <cellStyle name="Comma 14 2 4 2 2 3" xfId="32077"/>
    <cellStyle name="Comma 14 2 4 2 2 4" xfId="43020"/>
    <cellStyle name="Comma 14 2 4 2 2 5" xfId="56235"/>
    <cellStyle name="Comma 14 2 4 2 3" xfId="18149"/>
    <cellStyle name="Comma 14 2 4 2 4" xfId="28334"/>
    <cellStyle name="Comma 14 2 4 2 5" xfId="39289"/>
    <cellStyle name="Comma 14 2 4 2 6" xfId="52492"/>
    <cellStyle name="Comma 14 2 4 3" xfId="8535"/>
    <cellStyle name="Comma 14 2 4 3 2" xfId="19642"/>
    <cellStyle name="Comma 14 2 4 3 3" xfId="29849"/>
    <cellStyle name="Comma 14 2 4 3 4" xfId="40798"/>
    <cellStyle name="Comma 14 2 4 3 5" xfId="54007"/>
    <cellStyle name="Comma 14 2 4 4" xfId="14332"/>
    <cellStyle name="Comma 14 2 4 5" xfId="24517"/>
    <cellStyle name="Comma 14 2 4 6" xfId="35448"/>
    <cellStyle name="Comma 14 2 4 7" xfId="48675"/>
    <cellStyle name="Comma 14 2 4 8" xfId="59166"/>
    <cellStyle name="Comma 14 2 5" xfId="3752"/>
    <cellStyle name="Comma 14 2 5 2" xfId="9173"/>
    <cellStyle name="Comma 14 2 5 2 2" xfId="20278"/>
    <cellStyle name="Comma 14 2 5 2 3" xfId="30485"/>
    <cellStyle name="Comma 14 2 5 2 4" xfId="41436"/>
    <cellStyle name="Comma 14 2 5 2 5" xfId="54643"/>
    <cellStyle name="Comma 14 2 5 3" xfId="14965"/>
    <cellStyle name="Comma 14 2 5 4" xfId="25150"/>
    <cellStyle name="Comma 14 2 5 5" xfId="36087"/>
    <cellStyle name="Comma 14 2 5 6" xfId="49308"/>
    <cellStyle name="Comma 14 2 6" xfId="4831"/>
    <cellStyle name="Comma 14 2 6 2" xfId="10005"/>
    <cellStyle name="Comma 14 2 6 2 2" xfId="20997"/>
    <cellStyle name="Comma 14 2 6 2 3" xfId="31317"/>
    <cellStyle name="Comma 14 2 6 2 4" xfId="42262"/>
    <cellStyle name="Comma 14 2 6 2 5" xfId="55475"/>
    <cellStyle name="Comma 14 2 6 3" xfId="15982"/>
    <cellStyle name="Comma 14 2 6 4" xfId="26167"/>
    <cellStyle name="Comma 14 2 6 5" xfId="37116"/>
    <cellStyle name="Comma 14 2 6 6" xfId="50325"/>
    <cellStyle name="Comma 14 2 7" xfId="5021"/>
    <cellStyle name="Comma 14 2 7 2" xfId="10195"/>
    <cellStyle name="Comma 14 2 7 2 2" xfId="21186"/>
    <cellStyle name="Comma 14 2 7 2 3" xfId="31507"/>
    <cellStyle name="Comma 14 2 7 2 4" xfId="42452"/>
    <cellStyle name="Comma 14 2 7 2 5" xfId="55665"/>
    <cellStyle name="Comma 14 2 7 3" xfId="16171"/>
    <cellStyle name="Comma 14 2 7 4" xfId="26356"/>
    <cellStyle name="Comma 14 2 7 5" xfId="37305"/>
    <cellStyle name="Comma 14 2 7 6" xfId="50514"/>
    <cellStyle name="Comma 14 2 8" xfId="2550"/>
    <cellStyle name="Comma 14 2 8 2" xfId="7994"/>
    <cellStyle name="Comma 14 2 8 2 2" xfId="19102"/>
    <cellStyle name="Comma 14 2 8 2 3" xfId="29308"/>
    <cellStyle name="Comma 14 2 8 2 4" xfId="40257"/>
    <cellStyle name="Comma 14 2 8 2 5" xfId="53466"/>
    <cellStyle name="Comma 14 2 8 3" xfId="13802"/>
    <cellStyle name="Comma 14 2 8 4" xfId="23987"/>
    <cellStyle name="Comma 14 2 8 5" xfId="34912"/>
    <cellStyle name="Comma 14 2 8 6" xfId="48145"/>
    <cellStyle name="Comma 14 2 9" xfId="2465"/>
    <cellStyle name="Comma 14 2 9 2" xfId="10383"/>
    <cellStyle name="Comma 14 2 9 2 2" xfId="21374"/>
    <cellStyle name="Comma 14 2 9 2 3" xfId="31695"/>
    <cellStyle name="Comma 14 2 9 2 4" xfId="42640"/>
    <cellStyle name="Comma 14 2 9 2 5" xfId="55853"/>
    <cellStyle name="Comma 14 2 9 3" xfId="13763"/>
    <cellStyle name="Comma 14 2 9 4" xfId="23948"/>
    <cellStyle name="Comma 14 2 9 5" xfId="34856"/>
    <cellStyle name="Comma 14 2 9 6" xfId="48106"/>
    <cellStyle name="Comma 14 20" xfId="7227"/>
    <cellStyle name="Comma 14 20 2" xfId="18356"/>
    <cellStyle name="Comma 14 20 3" xfId="28543"/>
    <cellStyle name="Comma 14 20 4" xfId="39498"/>
    <cellStyle name="Comma 14 20 5" xfId="52701"/>
    <cellStyle name="Comma 14 21" xfId="12653"/>
    <cellStyle name="Comma 14 22" xfId="12843"/>
    <cellStyle name="Comma 14 23" xfId="13248"/>
    <cellStyle name="Comma 14 24" xfId="23438"/>
    <cellStyle name="Comma 14 25" xfId="33971"/>
    <cellStyle name="Comma 14 26" xfId="47596"/>
    <cellStyle name="Comma 14 27" xfId="58107"/>
    <cellStyle name="Comma 14 28" xfId="58674"/>
    <cellStyle name="Comma 14 3" xfId="206"/>
    <cellStyle name="Comma 14 3 10" xfId="6160"/>
    <cellStyle name="Comma 14 3 10 2" xfId="10424"/>
    <cellStyle name="Comma 14 3 10 2 2" xfId="21415"/>
    <cellStyle name="Comma 14 3 10 2 3" xfId="31736"/>
    <cellStyle name="Comma 14 3 10 2 4" xfId="42681"/>
    <cellStyle name="Comma 14 3 10 2 5" xfId="55894"/>
    <cellStyle name="Comma 14 3 10 3" xfId="17301"/>
    <cellStyle name="Comma 14 3 10 4" xfId="27486"/>
    <cellStyle name="Comma 14 3 10 5" xfId="38439"/>
    <cellStyle name="Comma 14 3 10 6" xfId="51644"/>
    <cellStyle name="Comma 14 3 11" xfId="6476"/>
    <cellStyle name="Comma 14 3 11 2" xfId="11412"/>
    <cellStyle name="Comma 14 3 11 2 2" xfId="22388"/>
    <cellStyle name="Comma 14 3 11 2 3" xfId="32724"/>
    <cellStyle name="Comma 14 3 11 2 4" xfId="43661"/>
    <cellStyle name="Comma 14 3 11 2 5" xfId="56882"/>
    <cellStyle name="Comma 14 3 11 3" xfId="17613"/>
    <cellStyle name="Comma 14 3 11 4" xfId="27798"/>
    <cellStyle name="Comma 14 3 11 5" xfId="38752"/>
    <cellStyle name="Comma 14 3 11 6" xfId="51956"/>
    <cellStyle name="Comma 14 3 12" xfId="7314"/>
    <cellStyle name="Comma 14 3 12 2" xfId="18439"/>
    <cellStyle name="Comma 14 3 12 3" xfId="28629"/>
    <cellStyle name="Comma 14 3 12 4" xfId="39584"/>
    <cellStyle name="Comma 14 3 12 5" xfId="52787"/>
    <cellStyle name="Comma 14 3 13" xfId="12720"/>
    <cellStyle name="Comma 14 3 14" xfId="12910"/>
    <cellStyle name="Comma 14 3 15" xfId="13317"/>
    <cellStyle name="Comma 14 3 16" xfId="23507"/>
    <cellStyle name="Comma 14 3 17" xfId="34045"/>
    <cellStyle name="Comma 14 3 18" xfId="47665"/>
    <cellStyle name="Comma 14 3 19" xfId="58181"/>
    <cellStyle name="Comma 14 3 2" xfId="2961"/>
    <cellStyle name="Comma 14 3 2 10" xfId="35310"/>
    <cellStyle name="Comma 14 3 2 11" xfId="48537"/>
    <cellStyle name="Comma 14 3 2 12" xfId="58368"/>
    <cellStyle name="Comma 14 3 2 13" xfId="58903"/>
    <cellStyle name="Comma 14 3 2 2" xfId="3603"/>
    <cellStyle name="Comma 14 3 2 2 2" xfId="10970"/>
    <cellStyle name="Comma 14 3 2 2 2 2" xfId="21947"/>
    <cellStyle name="Comma 14 3 2 2 2 3" xfId="32282"/>
    <cellStyle name="Comma 14 3 2 2 2 4" xfId="43225"/>
    <cellStyle name="Comma 14 3 2 2 2 5" xfId="56440"/>
    <cellStyle name="Comma 14 3 2 2 3" xfId="9025"/>
    <cellStyle name="Comma 14 3 2 2 3 2" xfId="20130"/>
    <cellStyle name="Comma 14 3 2 2 3 3" xfId="30337"/>
    <cellStyle name="Comma 14 3 2 2 3 4" xfId="41288"/>
    <cellStyle name="Comma 14 3 2 2 3 5" xfId="54495"/>
    <cellStyle name="Comma 14 3 2 2 4" xfId="14818"/>
    <cellStyle name="Comma 14 3 2 2 5" xfId="25003"/>
    <cellStyle name="Comma 14 3 2 2 6" xfId="35940"/>
    <cellStyle name="Comma 14 3 2 2 7" xfId="49161"/>
    <cellStyle name="Comma 14 3 2 2 8" xfId="59371"/>
    <cellStyle name="Comma 14 3 2 3" xfId="3957"/>
    <cellStyle name="Comma 14 3 2 3 2" xfId="9378"/>
    <cellStyle name="Comma 14 3 2 3 2 2" xfId="20483"/>
    <cellStyle name="Comma 14 3 2 3 2 3" xfId="30690"/>
    <cellStyle name="Comma 14 3 2 3 2 4" xfId="41641"/>
    <cellStyle name="Comma 14 3 2 3 2 5" xfId="54848"/>
    <cellStyle name="Comma 14 3 2 3 3" xfId="15170"/>
    <cellStyle name="Comma 14 3 2 3 4" xfId="25355"/>
    <cellStyle name="Comma 14 3 2 3 5" xfId="36292"/>
    <cellStyle name="Comma 14 3 2 3 6" xfId="49513"/>
    <cellStyle name="Comma 14 3 2 4" xfId="6872"/>
    <cellStyle name="Comma 14 3 2 4 2" xfId="8395"/>
    <cellStyle name="Comma 14 3 2 4 2 2" xfId="19503"/>
    <cellStyle name="Comma 14 3 2 4 2 3" xfId="29709"/>
    <cellStyle name="Comma 14 3 2 4 2 4" xfId="40658"/>
    <cellStyle name="Comma 14 3 2 4 2 5" xfId="53867"/>
    <cellStyle name="Comma 14 3 2 4 3" xfId="18008"/>
    <cellStyle name="Comma 14 3 2 4 4" xfId="28193"/>
    <cellStyle name="Comma 14 3 2 4 5" xfId="39148"/>
    <cellStyle name="Comma 14 3 2 4 6" xfId="52351"/>
    <cellStyle name="Comma 14 3 2 5" xfId="10567"/>
    <cellStyle name="Comma 14 3 2 5 2" xfId="21554"/>
    <cellStyle name="Comma 14 3 2 5 3" xfId="31879"/>
    <cellStyle name="Comma 14 3 2 5 4" xfId="42824"/>
    <cellStyle name="Comma 14 3 2 5 5" xfId="56037"/>
    <cellStyle name="Comma 14 3 2 6" xfId="7845"/>
    <cellStyle name="Comma 14 3 2 6 2" xfId="18953"/>
    <cellStyle name="Comma 14 3 2 6 3" xfId="29159"/>
    <cellStyle name="Comma 14 3 2 6 4" xfId="40108"/>
    <cellStyle name="Comma 14 3 2 6 5" xfId="53317"/>
    <cellStyle name="Comma 14 3 2 7" xfId="13110"/>
    <cellStyle name="Comma 14 3 2 8" xfId="14194"/>
    <cellStyle name="Comma 14 3 2 9" xfId="24379"/>
    <cellStyle name="Comma 14 3 20" xfId="58739"/>
    <cellStyle name="Comma 14 3 3" xfId="2778"/>
    <cellStyle name="Comma 14 3 3 10" xfId="59207"/>
    <cellStyle name="Comma 14 3 3 2" xfId="3442"/>
    <cellStyle name="Comma 14 3 3 2 2" xfId="8864"/>
    <cellStyle name="Comma 14 3 3 2 2 2" xfId="19969"/>
    <cellStyle name="Comma 14 3 3 2 2 3" xfId="30176"/>
    <cellStyle name="Comma 14 3 3 2 2 4" xfId="41127"/>
    <cellStyle name="Comma 14 3 3 2 2 5" xfId="54334"/>
    <cellStyle name="Comma 14 3 3 2 3" xfId="14657"/>
    <cellStyle name="Comma 14 3 3 2 4" xfId="24842"/>
    <cellStyle name="Comma 14 3 3 2 5" xfId="35779"/>
    <cellStyle name="Comma 14 3 3 2 6" xfId="49000"/>
    <cellStyle name="Comma 14 3 3 3" xfId="6690"/>
    <cellStyle name="Comma 14 3 3 3 2" xfId="10806"/>
    <cellStyle name="Comma 14 3 3 3 2 2" xfId="21783"/>
    <cellStyle name="Comma 14 3 3 3 2 3" xfId="32118"/>
    <cellStyle name="Comma 14 3 3 3 2 4" xfId="43061"/>
    <cellStyle name="Comma 14 3 3 3 2 5" xfId="56276"/>
    <cellStyle name="Comma 14 3 3 3 3" xfId="17826"/>
    <cellStyle name="Comma 14 3 3 3 4" xfId="28011"/>
    <cellStyle name="Comma 14 3 3 3 5" xfId="38966"/>
    <cellStyle name="Comma 14 3 3 3 6" xfId="52169"/>
    <cellStyle name="Comma 14 3 3 4" xfId="8212"/>
    <cellStyle name="Comma 14 3 3 4 2" xfId="19320"/>
    <cellStyle name="Comma 14 3 3 4 3" xfId="29526"/>
    <cellStyle name="Comma 14 3 3 4 4" xfId="40475"/>
    <cellStyle name="Comma 14 3 3 4 5" xfId="53684"/>
    <cellStyle name="Comma 14 3 3 5" xfId="14011"/>
    <cellStyle name="Comma 14 3 3 6" xfId="24196"/>
    <cellStyle name="Comma 14 3 3 7" xfId="35127"/>
    <cellStyle name="Comma 14 3 3 8" xfId="48354"/>
    <cellStyle name="Comma 14 3 3 9" xfId="58555"/>
    <cellStyle name="Comma 14 3 4" xfId="3146"/>
    <cellStyle name="Comma 14 3 4 2" xfId="7054"/>
    <cellStyle name="Comma 14 3 4 2 2" xfId="18190"/>
    <cellStyle name="Comma 14 3 4 2 3" xfId="28375"/>
    <cellStyle name="Comma 14 3 4 2 4" xfId="39330"/>
    <cellStyle name="Comma 14 3 4 2 5" xfId="52533"/>
    <cellStyle name="Comma 14 3 4 3" xfId="8578"/>
    <cellStyle name="Comma 14 3 4 3 2" xfId="19685"/>
    <cellStyle name="Comma 14 3 4 3 3" xfId="29892"/>
    <cellStyle name="Comma 14 3 4 3 4" xfId="40841"/>
    <cellStyle name="Comma 14 3 4 3 5" xfId="54050"/>
    <cellStyle name="Comma 14 3 4 4" xfId="14374"/>
    <cellStyle name="Comma 14 3 4 5" xfId="24559"/>
    <cellStyle name="Comma 14 3 4 6" xfId="35490"/>
    <cellStyle name="Comma 14 3 4 7" xfId="48717"/>
    <cellStyle name="Comma 14 3 5" xfId="3277"/>
    <cellStyle name="Comma 14 3 5 2" xfId="8699"/>
    <cellStyle name="Comma 14 3 5 2 2" xfId="19804"/>
    <cellStyle name="Comma 14 3 5 2 3" xfId="30011"/>
    <cellStyle name="Comma 14 3 5 2 4" xfId="40962"/>
    <cellStyle name="Comma 14 3 5 2 5" xfId="54169"/>
    <cellStyle name="Comma 14 3 5 3" xfId="14492"/>
    <cellStyle name="Comma 14 3 5 4" xfId="24677"/>
    <cellStyle name="Comma 14 3 5 5" xfId="35614"/>
    <cellStyle name="Comma 14 3 5 6" xfId="48835"/>
    <cellStyle name="Comma 14 3 6" xfId="3793"/>
    <cellStyle name="Comma 14 3 6 2" xfId="9214"/>
    <cellStyle name="Comma 14 3 6 2 2" xfId="20319"/>
    <cellStyle name="Comma 14 3 6 2 3" xfId="30526"/>
    <cellStyle name="Comma 14 3 6 2 4" xfId="41477"/>
    <cellStyle name="Comma 14 3 6 2 5" xfId="54684"/>
    <cellStyle name="Comma 14 3 6 3" xfId="15006"/>
    <cellStyle name="Comma 14 3 6 4" xfId="25191"/>
    <cellStyle name="Comma 14 3 6 5" xfId="36128"/>
    <cellStyle name="Comma 14 3 6 6" xfId="49349"/>
    <cellStyle name="Comma 14 3 7" xfId="4866"/>
    <cellStyle name="Comma 14 3 7 2" xfId="10040"/>
    <cellStyle name="Comma 14 3 7 2 2" xfId="21032"/>
    <cellStyle name="Comma 14 3 7 2 3" xfId="31352"/>
    <cellStyle name="Comma 14 3 7 2 4" xfId="42297"/>
    <cellStyle name="Comma 14 3 7 2 5" xfId="55510"/>
    <cellStyle name="Comma 14 3 7 3" xfId="16017"/>
    <cellStyle name="Comma 14 3 7 4" xfId="26202"/>
    <cellStyle name="Comma 14 3 7 5" xfId="37151"/>
    <cellStyle name="Comma 14 3 7 6" xfId="50360"/>
    <cellStyle name="Comma 14 3 8" xfId="5056"/>
    <cellStyle name="Comma 14 3 8 2" xfId="10230"/>
    <cellStyle name="Comma 14 3 8 2 2" xfId="21221"/>
    <cellStyle name="Comma 14 3 8 2 3" xfId="31542"/>
    <cellStyle name="Comma 14 3 8 2 4" xfId="42487"/>
    <cellStyle name="Comma 14 3 8 2 5" xfId="55700"/>
    <cellStyle name="Comma 14 3 8 3" xfId="16206"/>
    <cellStyle name="Comma 14 3 8 4" xfId="26391"/>
    <cellStyle name="Comma 14 3 8 5" xfId="37340"/>
    <cellStyle name="Comma 14 3 8 6" xfId="50549"/>
    <cellStyle name="Comma 14 3 9" xfId="2580"/>
    <cellStyle name="Comma 14 3 9 2" xfId="8029"/>
    <cellStyle name="Comma 14 3 9 2 2" xfId="19137"/>
    <cellStyle name="Comma 14 3 9 2 3" xfId="29343"/>
    <cellStyle name="Comma 14 3 9 2 4" xfId="40292"/>
    <cellStyle name="Comma 14 3 9 2 5" xfId="53501"/>
    <cellStyle name="Comma 14 3 9 3" xfId="13830"/>
    <cellStyle name="Comma 14 3 9 4" xfId="24015"/>
    <cellStyle name="Comma 14 3 9 5" xfId="34940"/>
    <cellStyle name="Comma 14 3 9 6" xfId="48173"/>
    <cellStyle name="Comma 14 4" xfId="2618"/>
    <cellStyle name="Comma 14 4 10" xfId="6508"/>
    <cellStyle name="Comma 14 4 10 2" xfId="10454"/>
    <cellStyle name="Comma 14 4 10 2 2" xfId="21445"/>
    <cellStyle name="Comma 14 4 10 2 3" xfId="31766"/>
    <cellStyle name="Comma 14 4 10 2 4" xfId="42711"/>
    <cellStyle name="Comma 14 4 10 2 5" xfId="55924"/>
    <cellStyle name="Comma 14 4 10 3" xfId="17645"/>
    <cellStyle name="Comma 14 4 10 4" xfId="27830"/>
    <cellStyle name="Comma 14 4 10 5" xfId="38784"/>
    <cellStyle name="Comma 14 4 10 6" xfId="51988"/>
    <cellStyle name="Comma 14 4 11" xfId="7339"/>
    <cellStyle name="Comma 14 4 11 2" xfId="18464"/>
    <cellStyle name="Comma 14 4 11 3" xfId="28654"/>
    <cellStyle name="Comma 14 4 11 4" xfId="39609"/>
    <cellStyle name="Comma 14 4 11 5" xfId="52812"/>
    <cellStyle name="Comma 14 4 12" xfId="11565"/>
    <cellStyle name="Comma 14 4 12 2" xfId="22539"/>
    <cellStyle name="Comma 14 4 12 3" xfId="32877"/>
    <cellStyle name="Comma 14 4 12 4" xfId="43814"/>
    <cellStyle name="Comma 14 4 12 5" xfId="57035"/>
    <cellStyle name="Comma 14 4 13" xfId="12751"/>
    <cellStyle name="Comma 14 4 14" xfId="12941"/>
    <cellStyle name="Comma 14 4 15" xfId="13859"/>
    <cellStyle name="Comma 14 4 16" xfId="24044"/>
    <cellStyle name="Comma 14 4 17" xfId="34973"/>
    <cellStyle name="Comma 14 4 18" xfId="48202"/>
    <cellStyle name="Comma 14 4 19" xfId="58212"/>
    <cellStyle name="Comma 14 4 2" xfId="2992"/>
    <cellStyle name="Comma 14 4 2 10" xfId="35341"/>
    <cellStyle name="Comma 14 4 2 11" xfId="48568"/>
    <cellStyle name="Comma 14 4 2 12" xfId="58399"/>
    <cellStyle name="Comma 14 4 2 13" xfId="58933"/>
    <cellStyle name="Comma 14 4 2 2" xfId="3634"/>
    <cellStyle name="Comma 14 4 2 2 2" xfId="11000"/>
    <cellStyle name="Comma 14 4 2 2 2 2" xfId="21977"/>
    <cellStyle name="Comma 14 4 2 2 2 3" xfId="32312"/>
    <cellStyle name="Comma 14 4 2 2 2 4" xfId="43255"/>
    <cellStyle name="Comma 14 4 2 2 2 5" xfId="56470"/>
    <cellStyle name="Comma 14 4 2 2 3" xfId="9056"/>
    <cellStyle name="Comma 14 4 2 2 3 2" xfId="20161"/>
    <cellStyle name="Comma 14 4 2 2 3 3" xfId="30368"/>
    <cellStyle name="Comma 14 4 2 2 3 4" xfId="41319"/>
    <cellStyle name="Comma 14 4 2 2 3 5" xfId="54526"/>
    <cellStyle name="Comma 14 4 2 2 4" xfId="14849"/>
    <cellStyle name="Comma 14 4 2 2 5" xfId="25034"/>
    <cellStyle name="Comma 14 4 2 2 6" xfId="35971"/>
    <cellStyle name="Comma 14 4 2 2 7" xfId="49192"/>
    <cellStyle name="Comma 14 4 2 2 8" xfId="59401"/>
    <cellStyle name="Comma 14 4 2 3" xfId="3987"/>
    <cellStyle name="Comma 14 4 2 3 2" xfId="9408"/>
    <cellStyle name="Comma 14 4 2 3 2 2" xfId="20513"/>
    <cellStyle name="Comma 14 4 2 3 2 3" xfId="30720"/>
    <cellStyle name="Comma 14 4 2 3 2 4" xfId="41671"/>
    <cellStyle name="Comma 14 4 2 3 2 5" xfId="54878"/>
    <cellStyle name="Comma 14 4 2 3 3" xfId="15200"/>
    <cellStyle name="Comma 14 4 2 3 4" xfId="25385"/>
    <cellStyle name="Comma 14 4 2 3 5" xfId="36322"/>
    <cellStyle name="Comma 14 4 2 3 6" xfId="49543"/>
    <cellStyle name="Comma 14 4 2 4" xfId="6903"/>
    <cellStyle name="Comma 14 4 2 4 2" xfId="8426"/>
    <cellStyle name="Comma 14 4 2 4 2 2" xfId="19534"/>
    <cellStyle name="Comma 14 4 2 4 2 3" xfId="29740"/>
    <cellStyle name="Comma 14 4 2 4 2 4" xfId="40689"/>
    <cellStyle name="Comma 14 4 2 4 2 5" xfId="53898"/>
    <cellStyle name="Comma 14 4 2 4 3" xfId="18039"/>
    <cellStyle name="Comma 14 4 2 4 4" xfId="28224"/>
    <cellStyle name="Comma 14 4 2 4 5" xfId="39179"/>
    <cellStyle name="Comma 14 4 2 4 6" xfId="52382"/>
    <cellStyle name="Comma 14 4 2 5" xfId="10597"/>
    <cellStyle name="Comma 14 4 2 5 2" xfId="21584"/>
    <cellStyle name="Comma 14 4 2 5 3" xfId="31909"/>
    <cellStyle name="Comma 14 4 2 5 4" xfId="42854"/>
    <cellStyle name="Comma 14 4 2 5 5" xfId="56067"/>
    <cellStyle name="Comma 14 4 2 6" xfId="7876"/>
    <cellStyle name="Comma 14 4 2 6 2" xfId="18984"/>
    <cellStyle name="Comma 14 4 2 6 3" xfId="29190"/>
    <cellStyle name="Comma 14 4 2 6 4" xfId="40139"/>
    <cellStyle name="Comma 14 4 2 6 5" xfId="53348"/>
    <cellStyle name="Comma 14 4 2 7" xfId="13149"/>
    <cellStyle name="Comma 14 4 2 8" xfId="14225"/>
    <cellStyle name="Comma 14 4 2 9" xfId="24410"/>
    <cellStyle name="Comma 14 4 20" xfId="58769"/>
    <cellStyle name="Comma 14 4 3" xfId="2809"/>
    <cellStyle name="Comma 14 4 3 10" xfId="59237"/>
    <cellStyle name="Comma 14 4 3 2" xfId="3473"/>
    <cellStyle name="Comma 14 4 3 2 2" xfId="8895"/>
    <cellStyle name="Comma 14 4 3 2 2 2" xfId="20000"/>
    <cellStyle name="Comma 14 4 3 2 2 3" xfId="30207"/>
    <cellStyle name="Comma 14 4 3 2 2 4" xfId="41158"/>
    <cellStyle name="Comma 14 4 3 2 2 5" xfId="54365"/>
    <cellStyle name="Comma 14 4 3 2 3" xfId="14688"/>
    <cellStyle name="Comma 14 4 3 2 4" xfId="24873"/>
    <cellStyle name="Comma 14 4 3 2 5" xfId="35810"/>
    <cellStyle name="Comma 14 4 3 2 6" xfId="49031"/>
    <cellStyle name="Comma 14 4 3 3" xfId="6721"/>
    <cellStyle name="Comma 14 4 3 3 2" xfId="10836"/>
    <cellStyle name="Comma 14 4 3 3 2 2" xfId="21813"/>
    <cellStyle name="Comma 14 4 3 3 2 3" xfId="32148"/>
    <cellStyle name="Comma 14 4 3 3 2 4" xfId="43091"/>
    <cellStyle name="Comma 14 4 3 3 2 5" xfId="56306"/>
    <cellStyle name="Comma 14 4 3 3 3" xfId="17857"/>
    <cellStyle name="Comma 14 4 3 3 4" xfId="28042"/>
    <cellStyle name="Comma 14 4 3 3 5" xfId="38997"/>
    <cellStyle name="Comma 14 4 3 3 6" xfId="52200"/>
    <cellStyle name="Comma 14 4 3 4" xfId="8243"/>
    <cellStyle name="Comma 14 4 3 4 2" xfId="19351"/>
    <cellStyle name="Comma 14 4 3 4 3" xfId="29557"/>
    <cellStyle name="Comma 14 4 3 4 4" xfId="40506"/>
    <cellStyle name="Comma 14 4 3 4 5" xfId="53715"/>
    <cellStyle name="Comma 14 4 3 5" xfId="14042"/>
    <cellStyle name="Comma 14 4 3 6" xfId="24227"/>
    <cellStyle name="Comma 14 4 3 7" xfId="35158"/>
    <cellStyle name="Comma 14 4 3 8" xfId="48385"/>
    <cellStyle name="Comma 14 4 3 9" xfId="58586"/>
    <cellStyle name="Comma 14 4 4" xfId="3175"/>
    <cellStyle name="Comma 14 4 4 2" xfId="7084"/>
    <cellStyle name="Comma 14 4 4 2 2" xfId="18220"/>
    <cellStyle name="Comma 14 4 4 2 3" xfId="28405"/>
    <cellStyle name="Comma 14 4 4 2 4" xfId="39360"/>
    <cellStyle name="Comma 14 4 4 2 5" xfId="52563"/>
    <cellStyle name="Comma 14 4 4 3" xfId="8606"/>
    <cellStyle name="Comma 14 4 4 3 2" xfId="19713"/>
    <cellStyle name="Comma 14 4 4 3 3" xfId="29920"/>
    <cellStyle name="Comma 14 4 4 3 4" xfId="40869"/>
    <cellStyle name="Comma 14 4 4 3 5" xfId="54078"/>
    <cellStyle name="Comma 14 4 4 4" xfId="14403"/>
    <cellStyle name="Comma 14 4 4 5" xfId="24588"/>
    <cellStyle name="Comma 14 4 4 6" xfId="35519"/>
    <cellStyle name="Comma 14 4 4 7" xfId="48746"/>
    <cellStyle name="Comma 14 4 5" xfId="3297"/>
    <cellStyle name="Comma 14 4 5 2" xfId="8719"/>
    <cellStyle name="Comma 14 4 5 2 2" xfId="19824"/>
    <cellStyle name="Comma 14 4 5 2 3" xfId="30031"/>
    <cellStyle name="Comma 14 4 5 2 4" xfId="40982"/>
    <cellStyle name="Comma 14 4 5 2 5" xfId="54189"/>
    <cellStyle name="Comma 14 4 5 3" xfId="14512"/>
    <cellStyle name="Comma 14 4 5 4" xfId="24697"/>
    <cellStyle name="Comma 14 4 5 5" xfId="35634"/>
    <cellStyle name="Comma 14 4 5 6" xfId="48855"/>
    <cellStyle name="Comma 14 4 6" xfId="3823"/>
    <cellStyle name="Comma 14 4 6 2" xfId="9244"/>
    <cellStyle name="Comma 14 4 6 2 2" xfId="20349"/>
    <cellStyle name="Comma 14 4 6 2 3" xfId="30556"/>
    <cellStyle name="Comma 14 4 6 2 4" xfId="41507"/>
    <cellStyle name="Comma 14 4 6 2 5" xfId="54714"/>
    <cellStyle name="Comma 14 4 6 3" xfId="15036"/>
    <cellStyle name="Comma 14 4 6 4" xfId="25221"/>
    <cellStyle name="Comma 14 4 6 5" xfId="36158"/>
    <cellStyle name="Comma 14 4 6 6" xfId="49379"/>
    <cellStyle name="Comma 14 4 7" xfId="4897"/>
    <cellStyle name="Comma 14 4 7 2" xfId="10071"/>
    <cellStyle name="Comma 14 4 7 2 2" xfId="21063"/>
    <cellStyle name="Comma 14 4 7 2 3" xfId="31383"/>
    <cellStyle name="Comma 14 4 7 2 4" xfId="42328"/>
    <cellStyle name="Comma 14 4 7 2 5" xfId="55541"/>
    <cellStyle name="Comma 14 4 7 3" xfId="16048"/>
    <cellStyle name="Comma 14 4 7 4" xfId="26233"/>
    <cellStyle name="Comma 14 4 7 5" xfId="37182"/>
    <cellStyle name="Comma 14 4 7 6" xfId="50391"/>
    <cellStyle name="Comma 14 4 8" xfId="5087"/>
    <cellStyle name="Comma 14 4 8 2" xfId="10261"/>
    <cellStyle name="Comma 14 4 8 2 2" xfId="21252"/>
    <cellStyle name="Comma 14 4 8 2 3" xfId="31573"/>
    <cellStyle name="Comma 14 4 8 2 4" xfId="42518"/>
    <cellStyle name="Comma 14 4 8 2 5" xfId="55731"/>
    <cellStyle name="Comma 14 4 8 3" xfId="16237"/>
    <cellStyle name="Comma 14 4 8 4" xfId="26422"/>
    <cellStyle name="Comma 14 4 8 5" xfId="37371"/>
    <cellStyle name="Comma 14 4 8 6" xfId="50580"/>
    <cellStyle name="Comma 14 4 9" xfId="6189"/>
    <cellStyle name="Comma 14 4 9 2" xfId="8060"/>
    <cellStyle name="Comma 14 4 9 2 2" xfId="19168"/>
    <cellStyle name="Comma 14 4 9 2 3" xfId="29374"/>
    <cellStyle name="Comma 14 4 9 2 4" xfId="40323"/>
    <cellStyle name="Comma 14 4 9 2 5" xfId="53532"/>
    <cellStyle name="Comma 14 4 9 3" xfId="17330"/>
    <cellStyle name="Comma 14 4 9 4" xfId="27515"/>
    <cellStyle name="Comma 14 4 9 5" xfId="38468"/>
    <cellStyle name="Comma 14 4 9 6" xfId="51673"/>
    <cellStyle name="Comma 14 5" xfId="2679"/>
    <cellStyle name="Comma 14 5 10" xfId="11478"/>
    <cellStyle name="Comma 14 5 10 2" xfId="22454"/>
    <cellStyle name="Comma 14 5 10 3" xfId="32790"/>
    <cellStyle name="Comma 14 5 10 4" xfId="43727"/>
    <cellStyle name="Comma 14 5 10 5" xfId="56948"/>
    <cellStyle name="Comma 14 5 11" xfId="11615"/>
    <cellStyle name="Comma 14 5 11 2" xfId="22588"/>
    <cellStyle name="Comma 14 5 11 3" xfId="32927"/>
    <cellStyle name="Comma 14 5 11 4" xfId="43864"/>
    <cellStyle name="Comma 14 5 11 5" xfId="57085"/>
    <cellStyle name="Comma 14 5 12" xfId="12804"/>
    <cellStyle name="Comma 14 5 13" xfId="12994"/>
    <cellStyle name="Comma 14 5 14" xfId="13912"/>
    <cellStyle name="Comma 14 5 15" xfId="24097"/>
    <cellStyle name="Comma 14 5 16" xfId="35028"/>
    <cellStyle name="Comma 14 5 17" xfId="48255"/>
    <cellStyle name="Comma 14 5 18" xfId="58265"/>
    <cellStyle name="Comma 14 5 19" xfId="58838"/>
    <cellStyle name="Comma 14 5 2" xfId="3045"/>
    <cellStyle name="Comma 14 5 2 10" xfId="48621"/>
    <cellStyle name="Comma 14 5 2 11" xfId="58452"/>
    <cellStyle name="Comma 14 5 2 12" xfId="59306"/>
    <cellStyle name="Comma 14 5 2 2" xfId="3687"/>
    <cellStyle name="Comma 14 5 2 2 2" xfId="9109"/>
    <cellStyle name="Comma 14 5 2 2 2 2" xfId="20214"/>
    <cellStyle name="Comma 14 5 2 2 2 3" xfId="30421"/>
    <cellStyle name="Comma 14 5 2 2 2 4" xfId="41372"/>
    <cellStyle name="Comma 14 5 2 2 2 5" xfId="54579"/>
    <cellStyle name="Comma 14 5 2 2 3" xfId="14902"/>
    <cellStyle name="Comma 14 5 2 2 4" xfId="25087"/>
    <cellStyle name="Comma 14 5 2 2 5" xfId="36024"/>
    <cellStyle name="Comma 14 5 2 2 6" xfId="49245"/>
    <cellStyle name="Comma 14 5 2 3" xfId="6956"/>
    <cellStyle name="Comma 14 5 2 3 2" xfId="8479"/>
    <cellStyle name="Comma 14 5 2 3 2 2" xfId="19587"/>
    <cellStyle name="Comma 14 5 2 3 2 3" xfId="29793"/>
    <cellStyle name="Comma 14 5 2 3 2 4" xfId="40742"/>
    <cellStyle name="Comma 14 5 2 3 2 5" xfId="53951"/>
    <cellStyle name="Comma 14 5 2 3 3" xfId="18092"/>
    <cellStyle name="Comma 14 5 2 3 4" xfId="28277"/>
    <cellStyle name="Comma 14 5 2 3 5" xfId="39232"/>
    <cellStyle name="Comma 14 5 2 3 6" xfId="52435"/>
    <cellStyle name="Comma 14 5 2 4" xfId="10905"/>
    <cellStyle name="Comma 14 5 2 4 2" xfId="21882"/>
    <cellStyle name="Comma 14 5 2 4 3" xfId="32217"/>
    <cellStyle name="Comma 14 5 2 4 4" xfId="43160"/>
    <cellStyle name="Comma 14 5 2 4 5" xfId="56375"/>
    <cellStyle name="Comma 14 5 2 5" xfId="7929"/>
    <cellStyle name="Comma 14 5 2 5 2" xfId="19037"/>
    <cellStyle name="Comma 14 5 2 5 3" xfId="29243"/>
    <cellStyle name="Comma 14 5 2 5 4" xfId="40192"/>
    <cellStyle name="Comma 14 5 2 5 5" xfId="53401"/>
    <cellStyle name="Comma 14 5 2 6" xfId="13209"/>
    <cellStyle name="Comma 14 5 2 7" xfId="14278"/>
    <cellStyle name="Comma 14 5 2 8" xfId="24463"/>
    <cellStyle name="Comma 14 5 2 9" xfId="35394"/>
    <cellStyle name="Comma 14 5 3" xfId="2862"/>
    <cellStyle name="Comma 14 5 3 2" xfId="3526"/>
    <cellStyle name="Comma 14 5 3 2 2" xfId="8948"/>
    <cellStyle name="Comma 14 5 3 2 2 2" xfId="20053"/>
    <cellStyle name="Comma 14 5 3 2 2 3" xfId="30260"/>
    <cellStyle name="Comma 14 5 3 2 2 4" xfId="41211"/>
    <cellStyle name="Comma 14 5 3 2 2 5" xfId="54418"/>
    <cellStyle name="Comma 14 5 3 2 3" xfId="14741"/>
    <cellStyle name="Comma 14 5 3 2 4" xfId="24926"/>
    <cellStyle name="Comma 14 5 3 2 5" xfId="35863"/>
    <cellStyle name="Comma 14 5 3 2 6" xfId="49084"/>
    <cellStyle name="Comma 14 5 3 3" xfId="6774"/>
    <cellStyle name="Comma 14 5 3 3 2" xfId="17910"/>
    <cellStyle name="Comma 14 5 3 3 3" xfId="28095"/>
    <cellStyle name="Comma 14 5 3 3 4" xfId="39050"/>
    <cellStyle name="Comma 14 5 3 3 5" xfId="52253"/>
    <cellStyle name="Comma 14 5 3 4" xfId="8296"/>
    <cellStyle name="Comma 14 5 3 4 2" xfId="19404"/>
    <cellStyle name="Comma 14 5 3 4 3" xfId="29610"/>
    <cellStyle name="Comma 14 5 3 4 4" xfId="40559"/>
    <cellStyle name="Comma 14 5 3 4 5" xfId="53768"/>
    <cellStyle name="Comma 14 5 3 5" xfId="14095"/>
    <cellStyle name="Comma 14 5 3 6" xfId="24280"/>
    <cellStyle name="Comma 14 5 3 7" xfId="35211"/>
    <cellStyle name="Comma 14 5 3 8" xfId="48438"/>
    <cellStyle name="Comma 14 5 3 9" xfId="58639"/>
    <cellStyle name="Comma 14 5 4" xfId="3346"/>
    <cellStyle name="Comma 14 5 4 2" xfId="8768"/>
    <cellStyle name="Comma 14 5 4 2 2" xfId="19873"/>
    <cellStyle name="Comma 14 5 4 2 3" xfId="30080"/>
    <cellStyle name="Comma 14 5 4 2 4" xfId="41031"/>
    <cellStyle name="Comma 14 5 4 2 5" xfId="54238"/>
    <cellStyle name="Comma 14 5 4 3" xfId="14561"/>
    <cellStyle name="Comma 14 5 4 4" xfId="24746"/>
    <cellStyle name="Comma 14 5 4 5" xfId="35683"/>
    <cellStyle name="Comma 14 5 4 6" xfId="48904"/>
    <cellStyle name="Comma 14 5 5" xfId="3892"/>
    <cellStyle name="Comma 14 5 5 2" xfId="9313"/>
    <cellStyle name="Comma 14 5 5 2 2" xfId="20418"/>
    <cellStyle name="Comma 14 5 5 2 3" xfId="30625"/>
    <cellStyle name="Comma 14 5 5 2 4" xfId="41576"/>
    <cellStyle name="Comma 14 5 5 2 5" xfId="54783"/>
    <cellStyle name="Comma 14 5 5 3" xfId="15105"/>
    <cellStyle name="Comma 14 5 5 4" xfId="25290"/>
    <cellStyle name="Comma 14 5 5 5" xfId="36227"/>
    <cellStyle name="Comma 14 5 5 6" xfId="49448"/>
    <cellStyle name="Comma 14 5 6" xfId="4950"/>
    <cellStyle name="Comma 14 5 6 2" xfId="10124"/>
    <cellStyle name="Comma 14 5 6 2 2" xfId="21116"/>
    <cellStyle name="Comma 14 5 6 2 3" xfId="31436"/>
    <cellStyle name="Comma 14 5 6 2 4" xfId="42381"/>
    <cellStyle name="Comma 14 5 6 2 5" xfId="55594"/>
    <cellStyle name="Comma 14 5 6 3" xfId="16101"/>
    <cellStyle name="Comma 14 5 6 4" xfId="26286"/>
    <cellStyle name="Comma 14 5 6 5" xfId="37235"/>
    <cellStyle name="Comma 14 5 6 6" xfId="50444"/>
    <cellStyle name="Comma 14 5 7" xfId="5140"/>
    <cellStyle name="Comma 14 5 7 2" xfId="10314"/>
    <cellStyle name="Comma 14 5 7 2 2" xfId="21305"/>
    <cellStyle name="Comma 14 5 7 2 3" xfId="31626"/>
    <cellStyle name="Comma 14 5 7 2 4" xfId="42571"/>
    <cellStyle name="Comma 14 5 7 2 5" xfId="55784"/>
    <cellStyle name="Comma 14 5 7 3" xfId="16290"/>
    <cellStyle name="Comma 14 5 7 4" xfId="26475"/>
    <cellStyle name="Comma 14 5 7 5" xfId="37424"/>
    <cellStyle name="Comma 14 5 7 6" xfId="50633"/>
    <cellStyle name="Comma 14 5 8" xfId="6591"/>
    <cellStyle name="Comma 14 5 8 2" xfId="8113"/>
    <cellStyle name="Comma 14 5 8 2 2" xfId="19221"/>
    <cellStyle name="Comma 14 5 8 2 3" xfId="29427"/>
    <cellStyle name="Comma 14 5 8 2 4" xfId="40376"/>
    <cellStyle name="Comma 14 5 8 2 5" xfId="53585"/>
    <cellStyle name="Comma 14 5 8 3" xfId="17727"/>
    <cellStyle name="Comma 14 5 8 4" xfId="27912"/>
    <cellStyle name="Comma 14 5 8 5" xfId="38867"/>
    <cellStyle name="Comma 14 5 8 6" xfId="52070"/>
    <cellStyle name="Comma 14 5 9" xfId="7390"/>
    <cellStyle name="Comma 14 5 9 2" xfId="18515"/>
    <cellStyle name="Comma 14 5 9 3" xfId="28705"/>
    <cellStyle name="Comma 14 5 9 4" xfId="39660"/>
    <cellStyle name="Comma 14 5 9 5" xfId="52863"/>
    <cellStyle name="Comma 14 6" xfId="2894"/>
    <cellStyle name="Comma 14 6 10" xfId="48470"/>
    <cellStyle name="Comma 14 6 11" xfId="58301"/>
    <cellStyle name="Comma 14 6 12" xfId="59142"/>
    <cellStyle name="Comma 14 6 2" xfId="3558"/>
    <cellStyle name="Comma 14 6 2 2" xfId="8980"/>
    <cellStyle name="Comma 14 6 2 2 2" xfId="20085"/>
    <cellStyle name="Comma 14 6 2 2 3" xfId="30292"/>
    <cellStyle name="Comma 14 6 2 2 4" xfId="41243"/>
    <cellStyle name="Comma 14 6 2 2 5" xfId="54450"/>
    <cellStyle name="Comma 14 6 2 3" xfId="14773"/>
    <cellStyle name="Comma 14 6 2 4" xfId="24958"/>
    <cellStyle name="Comma 14 6 2 5" xfId="35895"/>
    <cellStyle name="Comma 14 6 2 6" xfId="49116"/>
    <cellStyle name="Comma 14 6 3" xfId="6805"/>
    <cellStyle name="Comma 14 6 3 2" xfId="8328"/>
    <cellStyle name="Comma 14 6 3 2 2" xfId="19436"/>
    <cellStyle name="Comma 14 6 3 2 3" xfId="29642"/>
    <cellStyle name="Comma 14 6 3 2 4" xfId="40591"/>
    <cellStyle name="Comma 14 6 3 2 5" xfId="53800"/>
    <cellStyle name="Comma 14 6 3 3" xfId="17941"/>
    <cellStyle name="Comma 14 6 3 4" xfId="28126"/>
    <cellStyle name="Comma 14 6 3 5" xfId="39081"/>
    <cellStyle name="Comma 14 6 3 6" xfId="52284"/>
    <cellStyle name="Comma 14 6 4" xfId="10748"/>
    <cellStyle name="Comma 14 6 4 2" xfId="21726"/>
    <cellStyle name="Comma 14 6 4 3" xfId="32060"/>
    <cellStyle name="Comma 14 6 4 4" xfId="43003"/>
    <cellStyle name="Comma 14 6 4 5" xfId="56218"/>
    <cellStyle name="Comma 14 6 5" xfId="7779"/>
    <cellStyle name="Comma 14 6 5 2" xfId="18887"/>
    <cellStyle name="Comma 14 6 5 3" xfId="29093"/>
    <cellStyle name="Comma 14 6 5 4" xfId="40042"/>
    <cellStyle name="Comma 14 6 5 5" xfId="53251"/>
    <cellStyle name="Comma 14 6 6" xfId="13028"/>
    <cellStyle name="Comma 14 6 7" xfId="14127"/>
    <cellStyle name="Comma 14 6 8" xfId="24312"/>
    <cellStyle name="Comma 14 6 9" xfId="35243"/>
    <cellStyle name="Comma 14 7" xfId="2711"/>
    <cellStyle name="Comma 14 7 2" xfId="3378"/>
    <cellStyle name="Comma 14 7 2 2" xfId="8800"/>
    <cellStyle name="Comma 14 7 2 2 2" xfId="19905"/>
    <cellStyle name="Comma 14 7 2 2 3" xfId="30112"/>
    <cellStyle name="Comma 14 7 2 2 4" xfId="41063"/>
    <cellStyle name="Comma 14 7 2 2 5" xfId="54270"/>
    <cellStyle name="Comma 14 7 2 3" xfId="14593"/>
    <cellStyle name="Comma 14 7 2 4" xfId="24778"/>
    <cellStyle name="Comma 14 7 2 5" xfId="35715"/>
    <cellStyle name="Comma 14 7 2 6" xfId="48936"/>
    <cellStyle name="Comma 14 7 3" xfId="6623"/>
    <cellStyle name="Comma 14 7 3 2" xfId="17759"/>
    <cellStyle name="Comma 14 7 3 3" xfId="27944"/>
    <cellStyle name="Comma 14 7 3 4" xfId="38899"/>
    <cellStyle name="Comma 14 7 3 5" xfId="52102"/>
    <cellStyle name="Comma 14 7 4" xfId="8145"/>
    <cellStyle name="Comma 14 7 4 2" xfId="19253"/>
    <cellStyle name="Comma 14 7 4 3" xfId="29459"/>
    <cellStyle name="Comma 14 7 4 4" xfId="40408"/>
    <cellStyle name="Comma 14 7 4 5" xfId="53617"/>
    <cellStyle name="Comma 14 7 5" xfId="13944"/>
    <cellStyle name="Comma 14 7 6" xfId="24129"/>
    <cellStyle name="Comma 14 7 7" xfId="35060"/>
    <cellStyle name="Comma 14 7 8" xfId="48287"/>
    <cellStyle name="Comma 14 7 9" xfId="58488"/>
    <cellStyle name="Comma 14 8" xfId="3078"/>
    <cellStyle name="Comma 14 8 2" xfId="6989"/>
    <cellStyle name="Comma 14 8 2 2" xfId="18125"/>
    <cellStyle name="Comma 14 8 2 3" xfId="28310"/>
    <cellStyle name="Comma 14 8 2 4" xfId="39265"/>
    <cellStyle name="Comma 14 8 2 5" xfId="52468"/>
    <cellStyle name="Comma 14 8 3" xfId="8512"/>
    <cellStyle name="Comma 14 8 3 2" xfId="19620"/>
    <cellStyle name="Comma 14 8 3 3" xfId="29826"/>
    <cellStyle name="Comma 14 8 3 4" xfId="40775"/>
    <cellStyle name="Comma 14 8 3 5" xfId="53984"/>
    <cellStyle name="Comma 14 8 4" xfId="14310"/>
    <cellStyle name="Comma 14 8 5" xfId="24495"/>
    <cellStyle name="Comma 14 8 6" xfId="35426"/>
    <cellStyle name="Comma 14 8 7" xfId="48653"/>
    <cellStyle name="Comma 14 9" xfId="3256"/>
    <cellStyle name="Comma 14 9 2" xfId="6548"/>
    <cellStyle name="Comma 14 9 2 2" xfId="17685"/>
    <cellStyle name="Comma 14 9 2 3" xfId="27870"/>
    <cellStyle name="Comma 14 9 2 4" xfId="38824"/>
    <cellStyle name="Comma 14 9 2 5" xfId="52028"/>
    <cellStyle name="Comma 14 9 3" xfId="8679"/>
    <cellStyle name="Comma 14 9 3 2" xfId="19784"/>
    <cellStyle name="Comma 14 9 3 3" xfId="29991"/>
    <cellStyle name="Comma 14 9 3 4" xfId="40942"/>
    <cellStyle name="Comma 14 9 3 5" xfId="54149"/>
    <cellStyle name="Comma 14 9 4" xfId="14472"/>
    <cellStyle name="Comma 14 9 5" xfId="24657"/>
    <cellStyle name="Comma 14 9 6" xfId="35594"/>
    <cellStyle name="Comma 14 9 7" xfId="48815"/>
    <cellStyle name="Comma 15" xfId="111"/>
    <cellStyle name="Comma 15 10" xfId="3722"/>
    <cellStyle name="Comma 15 10 2" xfId="9143"/>
    <cellStyle name="Comma 15 10 2 2" xfId="20248"/>
    <cellStyle name="Comma 15 10 2 3" xfId="30455"/>
    <cellStyle name="Comma 15 10 2 4" xfId="41406"/>
    <cellStyle name="Comma 15 10 2 5" xfId="54613"/>
    <cellStyle name="Comma 15 10 3" xfId="14935"/>
    <cellStyle name="Comma 15 10 4" xfId="25120"/>
    <cellStyle name="Comma 15 10 5" xfId="36057"/>
    <cellStyle name="Comma 15 10 6" xfId="49278"/>
    <cellStyle name="Comma 15 11" xfId="4793"/>
    <cellStyle name="Comma 15 11 2" xfId="9967"/>
    <cellStyle name="Comma 15 11 2 2" xfId="20959"/>
    <cellStyle name="Comma 15 11 2 3" xfId="31279"/>
    <cellStyle name="Comma 15 11 2 4" xfId="42224"/>
    <cellStyle name="Comma 15 11 2 5" xfId="55437"/>
    <cellStyle name="Comma 15 11 3" xfId="15944"/>
    <cellStyle name="Comma 15 11 4" xfId="26129"/>
    <cellStyle name="Comma 15 11 5" xfId="37078"/>
    <cellStyle name="Comma 15 11 6" xfId="50287"/>
    <cellStyle name="Comma 15 12" xfId="4983"/>
    <cellStyle name="Comma 15 12 2" xfId="10157"/>
    <cellStyle name="Comma 15 12 2 2" xfId="21148"/>
    <cellStyle name="Comma 15 12 2 3" xfId="31469"/>
    <cellStyle name="Comma 15 12 2 4" xfId="42414"/>
    <cellStyle name="Comma 15 12 2 5" xfId="55627"/>
    <cellStyle name="Comma 15 12 3" xfId="16133"/>
    <cellStyle name="Comma 15 12 4" xfId="26318"/>
    <cellStyle name="Comma 15 12 5" xfId="37267"/>
    <cellStyle name="Comma 15 12 6" xfId="50476"/>
    <cellStyle name="Comma 15 13" xfId="2418"/>
    <cellStyle name="Comma 15 13 2" xfId="7956"/>
    <cellStyle name="Comma 15 13 2 2" xfId="19064"/>
    <cellStyle name="Comma 15 13 2 3" xfId="29270"/>
    <cellStyle name="Comma 15 13 2 4" xfId="40219"/>
    <cellStyle name="Comma 15 13 2 5" xfId="53428"/>
    <cellStyle name="Comma 15 13 3" xfId="13718"/>
    <cellStyle name="Comma 15 13 4" xfId="23903"/>
    <cellStyle name="Comma 15 13 5" xfId="34811"/>
    <cellStyle name="Comma 15 13 6" xfId="48061"/>
    <cellStyle name="Comma 15 14" xfId="6077"/>
    <cellStyle name="Comma 15 14 2" xfId="10353"/>
    <cellStyle name="Comma 15 14 2 2" xfId="21344"/>
    <cellStyle name="Comma 15 14 2 3" xfId="31665"/>
    <cellStyle name="Comma 15 14 2 4" xfId="42610"/>
    <cellStyle name="Comma 15 14 2 5" xfId="55823"/>
    <cellStyle name="Comma 15 14 3" xfId="17226"/>
    <cellStyle name="Comma 15 14 4" xfId="27411"/>
    <cellStyle name="Comma 15 14 5" xfId="38360"/>
    <cellStyle name="Comma 15 14 6" xfId="51569"/>
    <cellStyle name="Comma 15 15" xfId="6263"/>
    <cellStyle name="Comma 15 15 2" xfId="11339"/>
    <cellStyle name="Comma 15 15 2 2" xfId="22315"/>
    <cellStyle name="Comma 15 15 2 3" xfId="32651"/>
    <cellStyle name="Comma 15 15 2 4" xfId="43588"/>
    <cellStyle name="Comma 15 15 2 5" xfId="56809"/>
    <cellStyle name="Comma 15 15 3" xfId="17404"/>
    <cellStyle name="Comma 15 15 4" xfId="27589"/>
    <cellStyle name="Comma 15 15 5" xfId="38542"/>
    <cellStyle name="Comma 15 15 6" xfId="51747"/>
    <cellStyle name="Comma 15 16" xfId="6295"/>
    <cellStyle name="Comma 15 16 2" xfId="11508"/>
    <cellStyle name="Comma 15 16 2 2" xfId="22484"/>
    <cellStyle name="Comma 15 16 2 3" xfId="32820"/>
    <cellStyle name="Comma 15 16 2 4" xfId="43757"/>
    <cellStyle name="Comma 15 16 2 5" xfId="56978"/>
    <cellStyle name="Comma 15 16 3" xfId="17435"/>
    <cellStyle name="Comma 15 16 4" xfId="27620"/>
    <cellStyle name="Comma 15 16 5" xfId="38574"/>
    <cellStyle name="Comma 15 16 6" xfId="51778"/>
    <cellStyle name="Comma 15 17" xfId="6353"/>
    <cellStyle name="Comma 15 17 2" xfId="17493"/>
    <cellStyle name="Comma 15 17 3" xfId="27678"/>
    <cellStyle name="Comma 15 17 4" xfId="38632"/>
    <cellStyle name="Comma 15 17 5" xfId="51836"/>
    <cellStyle name="Comma 15 18" xfId="6385"/>
    <cellStyle name="Comma 15 18 2" xfId="17524"/>
    <cellStyle name="Comma 15 18 3" xfId="27709"/>
    <cellStyle name="Comma 15 18 4" xfId="38663"/>
    <cellStyle name="Comma 15 18 5" xfId="51867"/>
    <cellStyle name="Comma 15 19" xfId="7152"/>
    <cellStyle name="Comma 15 19 2" xfId="18283"/>
    <cellStyle name="Comma 15 19 3" xfId="28468"/>
    <cellStyle name="Comma 15 19 4" xfId="39423"/>
    <cellStyle name="Comma 15 19 5" xfId="52626"/>
    <cellStyle name="Comma 15 2" xfId="146"/>
    <cellStyle name="Comma 15 2 10" xfId="6121"/>
    <cellStyle name="Comma 15 2 10 2" xfId="11371"/>
    <cellStyle name="Comma 15 2 10 2 2" xfId="22347"/>
    <cellStyle name="Comma 15 2 10 2 3" xfId="32683"/>
    <cellStyle name="Comma 15 2 10 2 4" xfId="43620"/>
    <cellStyle name="Comma 15 2 10 2 5" xfId="56841"/>
    <cellStyle name="Comma 15 2 10 3" xfId="17262"/>
    <cellStyle name="Comma 15 2 10 4" xfId="27447"/>
    <cellStyle name="Comma 15 2 10 5" xfId="38400"/>
    <cellStyle name="Comma 15 2 10 6" xfId="51605"/>
    <cellStyle name="Comma 15 2 11" xfId="6428"/>
    <cellStyle name="Comma 15 2 11 2" xfId="11533"/>
    <cellStyle name="Comma 15 2 11 2 2" xfId="22509"/>
    <cellStyle name="Comma 15 2 11 2 3" xfId="32845"/>
    <cellStyle name="Comma 15 2 11 2 4" xfId="43782"/>
    <cellStyle name="Comma 15 2 11 2 5" xfId="57003"/>
    <cellStyle name="Comma 15 2 11 3" xfId="17566"/>
    <cellStyle name="Comma 15 2 11 4" xfId="27751"/>
    <cellStyle name="Comma 15 2 11 5" xfId="38705"/>
    <cellStyle name="Comma 15 2 11 6" xfId="51909"/>
    <cellStyle name="Comma 15 2 12" xfId="6562"/>
    <cellStyle name="Comma 15 2 12 2" xfId="17699"/>
    <cellStyle name="Comma 15 2 12 3" xfId="27884"/>
    <cellStyle name="Comma 15 2 12 4" xfId="38838"/>
    <cellStyle name="Comma 15 2 12 5" xfId="52042"/>
    <cellStyle name="Comma 15 2 13" xfId="7663"/>
    <cellStyle name="Comma 15 2 13 2" xfId="18774"/>
    <cellStyle name="Comma 15 2 13 3" xfId="28977"/>
    <cellStyle name="Comma 15 2 13 4" xfId="39927"/>
    <cellStyle name="Comma 15 2 13 5" xfId="53135"/>
    <cellStyle name="Comma 15 2 14" xfId="7286"/>
    <cellStyle name="Comma 15 2 14 2" xfId="18412"/>
    <cellStyle name="Comma 15 2 14 3" xfId="28601"/>
    <cellStyle name="Comma 15 2 14 4" xfId="39556"/>
    <cellStyle name="Comma 15 2 14 5" xfId="52759"/>
    <cellStyle name="Comma 15 2 15" xfId="12679"/>
    <cellStyle name="Comma 15 2 16" xfId="12869"/>
    <cellStyle name="Comma 15 2 17" xfId="13272"/>
    <cellStyle name="Comma 15 2 18" xfId="23462"/>
    <cellStyle name="Comma 15 2 19" xfId="33996"/>
    <cellStyle name="Comma 15 2 2" xfId="2180"/>
    <cellStyle name="Comma 15 2 2 10" xfId="13482"/>
    <cellStyle name="Comma 15 2 2 11" xfId="23667"/>
    <cellStyle name="Comma 15 2 2 12" xfId="34575"/>
    <cellStyle name="Comma 15 2 2 13" xfId="47825"/>
    <cellStyle name="Comma 15 2 2 14" xfId="58327"/>
    <cellStyle name="Comma 15 2 2 15" xfId="58793"/>
    <cellStyle name="Comma 15 2 2 2" xfId="3199"/>
    <cellStyle name="Comma 15 2 2 2 2" xfId="4011"/>
    <cellStyle name="Comma 15 2 2 2 2 2" xfId="11024"/>
    <cellStyle name="Comma 15 2 2 2 2 2 2" xfId="22001"/>
    <cellStyle name="Comma 15 2 2 2 2 2 3" xfId="32336"/>
    <cellStyle name="Comma 15 2 2 2 2 2 4" xfId="43279"/>
    <cellStyle name="Comma 15 2 2 2 2 2 5" xfId="56494"/>
    <cellStyle name="Comma 15 2 2 2 2 3" xfId="9432"/>
    <cellStyle name="Comma 15 2 2 2 2 3 2" xfId="20537"/>
    <cellStyle name="Comma 15 2 2 2 2 3 3" xfId="30744"/>
    <cellStyle name="Comma 15 2 2 2 2 3 4" xfId="41695"/>
    <cellStyle name="Comma 15 2 2 2 2 3 5" xfId="54902"/>
    <cellStyle name="Comma 15 2 2 2 2 4" xfId="15224"/>
    <cellStyle name="Comma 15 2 2 2 2 5" xfId="25409"/>
    <cellStyle name="Comma 15 2 2 2 2 6" xfId="36346"/>
    <cellStyle name="Comma 15 2 2 2 2 7" xfId="49567"/>
    <cellStyle name="Comma 15 2 2 2 2 8" xfId="59425"/>
    <cellStyle name="Comma 15 2 2 2 3" xfId="7108"/>
    <cellStyle name="Comma 15 2 2 2 3 2" xfId="10621"/>
    <cellStyle name="Comma 15 2 2 2 3 2 2" xfId="21608"/>
    <cellStyle name="Comma 15 2 2 2 3 2 3" xfId="31933"/>
    <cellStyle name="Comma 15 2 2 2 3 2 4" xfId="42878"/>
    <cellStyle name="Comma 15 2 2 2 3 2 5" xfId="56091"/>
    <cellStyle name="Comma 15 2 2 2 3 3" xfId="18244"/>
    <cellStyle name="Comma 15 2 2 2 3 4" xfId="28429"/>
    <cellStyle name="Comma 15 2 2 2 3 5" xfId="39384"/>
    <cellStyle name="Comma 15 2 2 2 3 6" xfId="52587"/>
    <cellStyle name="Comma 15 2 2 2 4" xfId="8630"/>
    <cellStyle name="Comma 15 2 2 2 4 2" xfId="19737"/>
    <cellStyle name="Comma 15 2 2 2 4 3" xfId="29944"/>
    <cellStyle name="Comma 15 2 2 2 4 4" xfId="40893"/>
    <cellStyle name="Comma 15 2 2 2 4 5" xfId="54102"/>
    <cellStyle name="Comma 15 2 2 2 5" xfId="14427"/>
    <cellStyle name="Comma 15 2 2 2 6" xfId="24612"/>
    <cellStyle name="Comma 15 2 2 2 7" xfId="35543"/>
    <cellStyle name="Comma 15 2 2 2 8" xfId="48770"/>
    <cellStyle name="Comma 15 2 2 2 9" xfId="58957"/>
    <cellStyle name="Comma 15 2 2 3" xfId="3572"/>
    <cellStyle name="Comma 15 2 2 3 2" xfId="10860"/>
    <cellStyle name="Comma 15 2 2 3 2 2" xfId="21837"/>
    <cellStyle name="Comma 15 2 2 3 2 3" xfId="32172"/>
    <cellStyle name="Comma 15 2 2 3 2 4" xfId="43115"/>
    <cellStyle name="Comma 15 2 2 3 2 5" xfId="56330"/>
    <cellStyle name="Comma 15 2 2 3 3" xfId="8994"/>
    <cellStyle name="Comma 15 2 2 3 3 2" xfId="20099"/>
    <cellStyle name="Comma 15 2 2 3 3 3" xfId="30306"/>
    <cellStyle name="Comma 15 2 2 3 3 4" xfId="41257"/>
    <cellStyle name="Comma 15 2 2 3 3 5" xfId="54464"/>
    <cellStyle name="Comma 15 2 2 3 4" xfId="14787"/>
    <cellStyle name="Comma 15 2 2 3 5" xfId="24972"/>
    <cellStyle name="Comma 15 2 2 3 6" xfId="35909"/>
    <cellStyle name="Comma 15 2 2 3 7" xfId="49130"/>
    <cellStyle name="Comma 15 2 2 3 8" xfId="59261"/>
    <cellStyle name="Comma 15 2 2 4" xfId="3847"/>
    <cellStyle name="Comma 15 2 2 4 2" xfId="9268"/>
    <cellStyle name="Comma 15 2 2 4 2 2" xfId="20373"/>
    <cellStyle name="Comma 15 2 2 4 2 3" xfId="30580"/>
    <cellStyle name="Comma 15 2 2 4 2 4" xfId="41531"/>
    <cellStyle name="Comma 15 2 2 4 2 5" xfId="54738"/>
    <cellStyle name="Comma 15 2 2 4 3" xfId="15060"/>
    <cellStyle name="Comma 15 2 2 4 4" xfId="25245"/>
    <cellStyle name="Comma 15 2 2 4 5" xfId="36182"/>
    <cellStyle name="Comma 15 2 2 4 6" xfId="49403"/>
    <cellStyle name="Comma 15 2 2 5" xfId="2920"/>
    <cellStyle name="Comma 15 2 2 5 2" xfId="8354"/>
    <cellStyle name="Comma 15 2 2 5 2 2" xfId="19462"/>
    <cellStyle name="Comma 15 2 2 5 2 3" xfId="29668"/>
    <cellStyle name="Comma 15 2 2 5 2 4" xfId="40617"/>
    <cellStyle name="Comma 15 2 2 5 2 5" xfId="53826"/>
    <cellStyle name="Comma 15 2 2 5 3" xfId="14153"/>
    <cellStyle name="Comma 15 2 2 5 4" xfId="24338"/>
    <cellStyle name="Comma 15 2 2 5 5" xfId="35269"/>
    <cellStyle name="Comma 15 2 2 5 6" xfId="48496"/>
    <cellStyle name="Comma 15 2 2 6" xfId="6213"/>
    <cellStyle name="Comma 15 2 2 6 2" xfId="10478"/>
    <cellStyle name="Comma 15 2 2 6 2 2" xfId="21469"/>
    <cellStyle name="Comma 15 2 2 6 2 3" xfId="31790"/>
    <cellStyle name="Comma 15 2 2 6 2 4" xfId="42735"/>
    <cellStyle name="Comma 15 2 2 6 2 5" xfId="55948"/>
    <cellStyle name="Comma 15 2 2 6 3" xfId="17354"/>
    <cellStyle name="Comma 15 2 2 6 4" xfId="27539"/>
    <cellStyle name="Comma 15 2 2 6 5" xfId="38492"/>
    <cellStyle name="Comma 15 2 2 6 6" xfId="51697"/>
    <cellStyle name="Comma 15 2 2 7" xfId="6831"/>
    <cellStyle name="Comma 15 2 2 7 2" xfId="17967"/>
    <cellStyle name="Comma 15 2 2 7 3" xfId="28152"/>
    <cellStyle name="Comma 15 2 2 7 4" xfId="39107"/>
    <cellStyle name="Comma 15 2 2 7 5" xfId="52310"/>
    <cellStyle name="Comma 15 2 2 8" xfId="7804"/>
    <cellStyle name="Comma 15 2 2 8 2" xfId="18912"/>
    <cellStyle name="Comma 15 2 2 8 3" xfId="29118"/>
    <cellStyle name="Comma 15 2 2 8 4" xfId="40067"/>
    <cellStyle name="Comma 15 2 2 8 5" xfId="53276"/>
    <cellStyle name="Comma 15 2 2 9" xfId="13069"/>
    <cellStyle name="Comma 15 2 20" xfId="47620"/>
    <cellStyle name="Comma 15 2 21" xfId="58142"/>
    <cellStyle name="Comma 15 2 22" xfId="58699"/>
    <cellStyle name="Comma 15 2 3" xfId="2737"/>
    <cellStyle name="Comma 15 2 3 10" xfId="58514"/>
    <cellStyle name="Comma 15 2 3 11" xfId="58863"/>
    <cellStyle name="Comma 15 2 3 2" xfId="3401"/>
    <cellStyle name="Comma 15 2 3 2 2" xfId="10930"/>
    <cellStyle name="Comma 15 2 3 2 2 2" xfId="21907"/>
    <cellStyle name="Comma 15 2 3 2 2 3" xfId="32242"/>
    <cellStyle name="Comma 15 2 3 2 2 4" xfId="43185"/>
    <cellStyle name="Comma 15 2 3 2 2 5" xfId="56400"/>
    <cellStyle name="Comma 15 2 3 2 3" xfId="8823"/>
    <cellStyle name="Comma 15 2 3 2 3 2" xfId="19928"/>
    <cellStyle name="Comma 15 2 3 2 3 3" xfId="30135"/>
    <cellStyle name="Comma 15 2 3 2 3 4" xfId="41086"/>
    <cellStyle name="Comma 15 2 3 2 3 5" xfId="54293"/>
    <cellStyle name="Comma 15 2 3 2 4" xfId="14616"/>
    <cellStyle name="Comma 15 2 3 2 5" xfId="24801"/>
    <cellStyle name="Comma 15 2 3 2 6" xfId="35738"/>
    <cellStyle name="Comma 15 2 3 2 7" xfId="48959"/>
    <cellStyle name="Comma 15 2 3 2 8" xfId="59331"/>
    <cellStyle name="Comma 15 2 3 3" xfId="3917"/>
    <cellStyle name="Comma 15 2 3 3 2" xfId="9338"/>
    <cellStyle name="Comma 15 2 3 3 2 2" xfId="20443"/>
    <cellStyle name="Comma 15 2 3 3 2 3" xfId="30650"/>
    <cellStyle name="Comma 15 2 3 3 2 4" xfId="41601"/>
    <cellStyle name="Comma 15 2 3 3 2 5" xfId="54808"/>
    <cellStyle name="Comma 15 2 3 3 3" xfId="15130"/>
    <cellStyle name="Comma 15 2 3 3 4" xfId="25315"/>
    <cellStyle name="Comma 15 2 3 3 5" xfId="36252"/>
    <cellStyle name="Comma 15 2 3 3 6" xfId="49473"/>
    <cellStyle name="Comma 15 2 3 4" xfId="6649"/>
    <cellStyle name="Comma 15 2 3 4 2" xfId="10527"/>
    <cellStyle name="Comma 15 2 3 4 2 2" xfId="21514"/>
    <cellStyle name="Comma 15 2 3 4 2 3" xfId="31839"/>
    <cellStyle name="Comma 15 2 3 4 2 4" xfId="42784"/>
    <cellStyle name="Comma 15 2 3 4 2 5" xfId="55997"/>
    <cellStyle name="Comma 15 2 3 4 3" xfId="17785"/>
    <cellStyle name="Comma 15 2 3 4 4" xfId="27970"/>
    <cellStyle name="Comma 15 2 3 4 5" xfId="38925"/>
    <cellStyle name="Comma 15 2 3 4 6" xfId="52128"/>
    <cellStyle name="Comma 15 2 3 5" xfId="8171"/>
    <cellStyle name="Comma 15 2 3 5 2" xfId="19279"/>
    <cellStyle name="Comma 15 2 3 5 3" xfId="29485"/>
    <cellStyle name="Comma 15 2 3 5 4" xfId="40434"/>
    <cellStyle name="Comma 15 2 3 5 5" xfId="53643"/>
    <cellStyle name="Comma 15 2 3 6" xfId="13970"/>
    <cellStyle name="Comma 15 2 3 7" xfId="24155"/>
    <cellStyle name="Comma 15 2 3 8" xfId="35086"/>
    <cellStyle name="Comma 15 2 3 9" xfId="48313"/>
    <cellStyle name="Comma 15 2 4" xfId="3104"/>
    <cellStyle name="Comma 15 2 4 2" xfId="7014"/>
    <cellStyle name="Comma 15 2 4 2 2" xfId="10766"/>
    <cellStyle name="Comma 15 2 4 2 2 2" xfId="21743"/>
    <cellStyle name="Comma 15 2 4 2 2 3" xfId="32078"/>
    <cellStyle name="Comma 15 2 4 2 2 4" xfId="43021"/>
    <cellStyle name="Comma 15 2 4 2 2 5" xfId="56236"/>
    <cellStyle name="Comma 15 2 4 2 3" xfId="18150"/>
    <cellStyle name="Comma 15 2 4 2 4" xfId="28335"/>
    <cellStyle name="Comma 15 2 4 2 5" xfId="39290"/>
    <cellStyle name="Comma 15 2 4 2 6" xfId="52493"/>
    <cellStyle name="Comma 15 2 4 3" xfId="8536"/>
    <cellStyle name="Comma 15 2 4 3 2" xfId="19643"/>
    <cellStyle name="Comma 15 2 4 3 3" xfId="29850"/>
    <cellStyle name="Comma 15 2 4 3 4" xfId="40799"/>
    <cellStyle name="Comma 15 2 4 3 5" xfId="54008"/>
    <cellStyle name="Comma 15 2 4 4" xfId="14333"/>
    <cellStyle name="Comma 15 2 4 5" xfId="24518"/>
    <cellStyle name="Comma 15 2 4 6" xfId="35449"/>
    <cellStyle name="Comma 15 2 4 7" xfId="48676"/>
    <cellStyle name="Comma 15 2 4 8" xfId="59167"/>
    <cellStyle name="Comma 15 2 5" xfId="3753"/>
    <cellStyle name="Comma 15 2 5 2" xfId="9174"/>
    <cellStyle name="Comma 15 2 5 2 2" xfId="20279"/>
    <cellStyle name="Comma 15 2 5 2 3" xfId="30486"/>
    <cellStyle name="Comma 15 2 5 2 4" xfId="41437"/>
    <cellStyle name="Comma 15 2 5 2 5" xfId="54644"/>
    <cellStyle name="Comma 15 2 5 3" xfId="14966"/>
    <cellStyle name="Comma 15 2 5 4" xfId="25151"/>
    <cellStyle name="Comma 15 2 5 5" xfId="36088"/>
    <cellStyle name="Comma 15 2 5 6" xfId="49309"/>
    <cellStyle name="Comma 15 2 6" xfId="4825"/>
    <cellStyle name="Comma 15 2 6 2" xfId="9999"/>
    <cellStyle name="Comma 15 2 6 2 2" xfId="20991"/>
    <cellStyle name="Comma 15 2 6 2 3" xfId="31311"/>
    <cellStyle name="Comma 15 2 6 2 4" xfId="42256"/>
    <cellStyle name="Comma 15 2 6 2 5" xfId="55469"/>
    <cellStyle name="Comma 15 2 6 3" xfId="15976"/>
    <cellStyle name="Comma 15 2 6 4" xfId="26161"/>
    <cellStyle name="Comma 15 2 6 5" xfId="37110"/>
    <cellStyle name="Comma 15 2 6 6" xfId="50319"/>
    <cellStyle name="Comma 15 2 7" xfId="5015"/>
    <cellStyle name="Comma 15 2 7 2" xfId="10189"/>
    <cellStyle name="Comma 15 2 7 2 2" xfId="21180"/>
    <cellStyle name="Comma 15 2 7 2 3" xfId="31501"/>
    <cellStyle name="Comma 15 2 7 2 4" xfId="42446"/>
    <cellStyle name="Comma 15 2 7 2 5" xfId="55659"/>
    <cellStyle name="Comma 15 2 7 3" xfId="16165"/>
    <cellStyle name="Comma 15 2 7 4" xfId="26350"/>
    <cellStyle name="Comma 15 2 7 5" xfId="37299"/>
    <cellStyle name="Comma 15 2 7 6" xfId="50508"/>
    <cellStyle name="Comma 15 2 8" xfId="2544"/>
    <cellStyle name="Comma 15 2 8 2" xfId="7988"/>
    <cellStyle name="Comma 15 2 8 2 2" xfId="19096"/>
    <cellStyle name="Comma 15 2 8 2 3" xfId="29302"/>
    <cellStyle name="Comma 15 2 8 2 4" xfId="40251"/>
    <cellStyle name="Comma 15 2 8 2 5" xfId="53460"/>
    <cellStyle name="Comma 15 2 8 3" xfId="13796"/>
    <cellStyle name="Comma 15 2 8 4" xfId="23981"/>
    <cellStyle name="Comma 15 2 8 5" xfId="34906"/>
    <cellStyle name="Comma 15 2 8 6" xfId="48139"/>
    <cellStyle name="Comma 15 2 9" xfId="2459"/>
    <cellStyle name="Comma 15 2 9 2" xfId="10384"/>
    <cellStyle name="Comma 15 2 9 2 2" xfId="21375"/>
    <cellStyle name="Comma 15 2 9 2 3" xfId="31696"/>
    <cellStyle name="Comma 15 2 9 2 4" xfId="42641"/>
    <cellStyle name="Comma 15 2 9 2 5" xfId="55854"/>
    <cellStyle name="Comma 15 2 9 3" xfId="13757"/>
    <cellStyle name="Comma 15 2 9 4" xfId="23942"/>
    <cellStyle name="Comma 15 2 9 5" xfId="34850"/>
    <cellStyle name="Comma 15 2 9 6" xfId="48100"/>
    <cellStyle name="Comma 15 20" xfId="7221"/>
    <cellStyle name="Comma 15 20 2" xfId="18350"/>
    <cellStyle name="Comma 15 20 3" xfId="28537"/>
    <cellStyle name="Comma 15 20 4" xfId="39492"/>
    <cellStyle name="Comma 15 20 5" xfId="52695"/>
    <cellStyle name="Comma 15 21" xfId="12647"/>
    <cellStyle name="Comma 15 22" xfId="12837"/>
    <cellStyle name="Comma 15 23" xfId="13242"/>
    <cellStyle name="Comma 15 24" xfId="23432"/>
    <cellStyle name="Comma 15 25" xfId="33965"/>
    <cellStyle name="Comma 15 26" xfId="47590"/>
    <cellStyle name="Comma 15 27" xfId="58101"/>
    <cellStyle name="Comma 15 28" xfId="58668"/>
    <cellStyle name="Comma 15 3" xfId="200"/>
    <cellStyle name="Comma 15 3 10" xfId="6154"/>
    <cellStyle name="Comma 15 3 10 2" xfId="10418"/>
    <cellStyle name="Comma 15 3 10 2 2" xfId="21409"/>
    <cellStyle name="Comma 15 3 10 2 3" xfId="31730"/>
    <cellStyle name="Comma 15 3 10 2 4" xfId="42675"/>
    <cellStyle name="Comma 15 3 10 2 5" xfId="55888"/>
    <cellStyle name="Comma 15 3 10 3" xfId="17295"/>
    <cellStyle name="Comma 15 3 10 4" xfId="27480"/>
    <cellStyle name="Comma 15 3 10 5" xfId="38433"/>
    <cellStyle name="Comma 15 3 10 6" xfId="51638"/>
    <cellStyle name="Comma 15 3 11" xfId="6470"/>
    <cellStyle name="Comma 15 3 11 2" xfId="11406"/>
    <cellStyle name="Comma 15 3 11 2 2" xfId="22382"/>
    <cellStyle name="Comma 15 3 11 2 3" xfId="32718"/>
    <cellStyle name="Comma 15 3 11 2 4" xfId="43655"/>
    <cellStyle name="Comma 15 3 11 2 5" xfId="56876"/>
    <cellStyle name="Comma 15 3 11 3" xfId="17607"/>
    <cellStyle name="Comma 15 3 11 4" xfId="27792"/>
    <cellStyle name="Comma 15 3 11 5" xfId="38746"/>
    <cellStyle name="Comma 15 3 11 6" xfId="51950"/>
    <cellStyle name="Comma 15 3 12" xfId="7308"/>
    <cellStyle name="Comma 15 3 12 2" xfId="18433"/>
    <cellStyle name="Comma 15 3 12 3" xfId="28623"/>
    <cellStyle name="Comma 15 3 12 4" xfId="39578"/>
    <cellStyle name="Comma 15 3 12 5" xfId="52781"/>
    <cellStyle name="Comma 15 3 13" xfId="12714"/>
    <cellStyle name="Comma 15 3 14" xfId="12904"/>
    <cellStyle name="Comma 15 3 15" xfId="13311"/>
    <cellStyle name="Comma 15 3 16" xfId="23501"/>
    <cellStyle name="Comma 15 3 17" xfId="34039"/>
    <cellStyle name="Comma 15 3 18" xfId="47659"/>
    <cellStyle name="Comma 15 3 19" xfId="58175"/>
    <cellStyle name="Comma 15 3 2" xfId="2955"/>
    <cellStyle name="Comma 15 3 2 10" xfId="35304"/>
    <cellStyle name="Comma 15 3 2 11" xfId="48531"/>
    <cellStyle name="Comma 15 3 2 12" xfId="58362"/>
    <cellStyle name="Comma 15 3 2 13" xfId="58897"/>
    <cellStyle name="Comma 15 3 2 2" xfId="3597"/>
    <cellStyle name="Comma 15 3 2 2 2" xfId="10964"/>
    <cellStyle name="Comma 15 3 2 2 2 2" xfId="21941"/>
    <cellStyle name="Comma 15 3 2 2 2 3" xfId="32276"/>
    <cellStyle name="Comma 15 3 2 2 2 4" xfId="43219"/>
    <cellStyle name="Comma 15 3 2 2 2 5" xfId="56434"/>
    <cellStyle name="Comma 15 3 2 2 3" xfId="9019"/>
    <cellStyle name="Comma 15 3 2 2 3 2" xfId="20124"/>
    <cellStyle name="Comma 15 3 2 2 3 3" xfId="30331"/>
    <cellStyle name="Comma 15 3 2 2 3 4" xfId="41282"/>
    <cellStyle name="Comma 15 3 2 2 3 5" xfId="54489"/>
    <cellStyle name="Comma 15 3 2 2 4" xfId="14812"/>
    <cellStyle name="Comma 15 3 2 2 5" xfId="24997"/>
    <cellStyle name="Comma 15 3 2 2 6" xfId="35934"/>
    <cellStyle name="Comma 15 3 2 2 7" xfId="49155"/>
    <cellStyle name="Comma 15 3 2 2 8" xfId="59365"/>
    <cellStyle name="Comma 15 3 2 3" xfId="3951"/>
    <cellStyle name="Comma 15 3 2 3 2" xfId="9372"/>
    <cellStyle name="Comma 15 3 2 3 2 2" xfId="20477"/>
    <cellStyle name="Comma 15 3 2 3 2 3" xfId="30684"/>
    <cellStyle name="Comma 15 3 2 3 2 4" xfId="41635"/>
    <cellStyle name="Comma 15 3 2 3 2 5" xfId="54842"/>
    <cellStyle name="Comma 15 3 2 3 3" xfId="15164"/>
    <cellStyle name="Comma 15 3 2 3 4" xfId="25349"/>
    <cellStyle name="Comma 15 3 2 3 5" xfId="36286"/>
    <cellStyle name="Comma 15 3 2 3 6" xfId="49507"/>
    <cellStyle name="Comma 15 3 2 4" xfId="6866"/>
    <cellStyle name="Comma 15 3 2 4 2" xfId="8389"/>
    <cellStyle name="Comma 15 3 2 4 2 2" xfId="19497"/>
    <cellStyle name="Comma 15 3 2 4 2 3" xfId="29703"/>
    <cellStyle name="Comma 15 3 2 4 2 4" xfId="40652"/>
    <cellStyle name="Comma 15 3 2 4 2 5" xfId="53861"/>
    <cellStyle name="Comma 15 3 2 4 3" xfId="18002"/>
    <cellStyle name="Comma 15 3 2 4 4" xfId="28187"/>
    <cellStyle name="Comma 15 3 2 4 5" xfId="39142"/>
    <cellStyle name="Comma 15 3 2 4 6" xfId="52345"/>
    <cellStyle name="Comma 15 3 2 5" xfId="10561"/>
    <cellStyle name="Comma 15 3 2 5 2" xfId="21548"/>
    <cellStyle name="Comma 15 3 2 5 3" xfId="31873"/>
    <cellStyle name="Comma 15 3 2 5 4" xfId="42818"/>
    <cellStyle name="Comma 15 3 2 5 5" xfId="56031"/>
    <cellStyle name="Comma 15 3 2 6" xfId="7839"/>
    <cellStyle name="Comma 15 3 2 6 2" xfId="18947"/>
    <cellStyle name="Comma 15 3 2 6 3" xfId="29153"/>
    <cellStyle name="Comma 15 3 2 6 4" xfId="40102"/>
    <cellStyle name="Comma 15 3 2 6 5" xfId="53311"/>
    <cellStyle name="Comma 15 3 2 7" xfId="13104"/>
    <cellStyle name="Comma 15 3 2 8" xfId="14188"/>
    <cellStyle name="Comma 15 3 2 9" xfId="24373"/>
    <cellStyle name="Comma 15 3 20" xfId="58733"/>
    <cellStyle name="Comma 15 3 3" xfId="2772"/>
    <cellStyle name="Comma 15 3 3 10" xfId="59201"/>
    <cellStyle name="Comma 15 3 3 2" xfId="3436"/>
    <cellStyle name="Comma 15 3 3 2 2" xfId="8858"/>
    <cellStyle name="Comma 15 3 3 2 2 2" xfId="19963"/>
    <cellStyle name="Comma 15 3 3 2 2 3" xfId="30170"/>
    <cellStyle name="Comma 15 3 3 2 2 4" xfId="41121"/>
    <cellStyle name="Comma 15 3 3 2 2 5" xfId="54328"/>
    <cellStyle name="Comma 15 3 3 2 3" xfId="14651"/>
    <cellStyle name="Comma 15 3 3 2 4" xfId="24836"/>
    <cellStyle name="Comma 15 3 3 2 5" xfId="35773"/>
    <cellStyle name="Comma 15 3 3 2 6" xfId="48994"/>
    <cellStyle name="Comma 15 3 3 3" xfId="6684"/>
    <cellStyle name="Comma 15 3 3 3 2" xfId="10800"/>
    <cellStyle name="Comma 15 3 3 3 2 2" xfId="21777"/>
    <cellStyle name="Comma 15 3 3 3 2 3" xfId="32112"/>
    <cellStyle name="Comma 15 3 3 3 2 4" xfId="43055"/>
    <cellStyle name="Comma 15 3 3 3 2 5" xfId="56270"/>
    <cellStyle name="Comma 15 3 3 3 3" xfId="17820"/>
    <cellStyle name="Comma 15 3 3 3 4" xfId="28005"/>
    <cellStyle name="Comma 15 3 3 3 5" xfId="38960"/>
    <cellStyle name="Comma 15 3 3 3 6" xfId="52163"/>
    <cellStyle name="Comma 15 3 3 4" xfId="8206"/>
    <cellStyle name="Comma 15 3 3 4 2" xfId="19314"/>
    <cellStyle name="Comma 15 3 3 4 3" xfId="29520"/>
    <cellStyle name="Comma 15 3 3 4 4" xfId="40469"/>
    <cellStyle name="Comma 15 3 3 4 5" xfId="53678"/>
    <cellStyle name="Comma 15 3 3 5" xfId="14005"/>
    <cellStyle name="Comma 15 3 3 6" xfId="24190"/>
    <cellStyle name="Comma 15 3 3 7" xfId="35121"/>
    <cellStyle name="Comma 15 3 3 8" xfId="48348"/>
    <cellStyle name="Comma 15 3 3 9" xfId="58549"/>
    <cellStyle name="Comma 15 3 4" xfId="3140"/>
    <cellStyle name="Comma 15 3 4 2" xfId="7048"/>
    <cellStyle name="Comma 15 3 4 2 2" xfId="18184"/>
    <cellStyle name="Comma 15 3 4 2 3" xfId="28369"/>
    <cellStyle name="Comma 15 3 4 2 4" xfId="39324"/>
    <cellStyle name="Comma 15 3 4 2 5" xfId="52527"/>
    <cellStyle name="Comma 15 3 4 3" xfId="8572"/>
    <cellStyle name="Comma 15 3 4 3 2" xfId="19679"/>
    <cellStyle name="Comma 15 3 4 3 3" xfId="29886"/>
    <cellStyle name="Comma 15 3 4 3 4" xfId="40835"/>
    <cellStyle name="Comma 15 3 4 3 5" xfId="54044"/>
    <cellStyle name="Comma 15 3 4 4" xfId="14368"/>
    <cellStyle name="Comma 15 3 4 5" xfId="24553"/>
    <cellStyle name="Comma 15 3 4 6" xfId="35484"/>
    <cellStyle name="Comma 15 3 4 7" xfId="48711"/>
    <cellStyle name="Comma 15 3 5" xfId="3271"/>
    <cellStyle name="Comma 15 3 5 2" xfId="8693"/>
    <cellStyle name="Comma 15 3 5 2 2" xfId="19798"/>
    <cellStyle name="Comma 15 3 5 2 3" xfId="30005"/>
    <cellStyle name="Comma 15 3 5 2 4" xfId="40956"/>
    <cellStyle name="Comma 15 3 5 2 5" xfId="54163"/>
    <cellStyle name="Comma 15 3 5 3" xfId="14486"/>
    <cellStyle name="Comma 15 3 5 4" xfId="24671"/>
    <cellStyle name="Comma 15 3 5 5" xfId="35608"/>
    <cellStyle name="Comma 15 3 5 6" xfId="48829"/>
    <cellStyle name="Comma 15 3 6" xfId="3787"/>
    <cellStyle name="Comma 15 3 6 2" xfId="9208"/>
    <cellStyle name="Comma 15 3 6 2 2" xfId="20313"/>
    <cellStyle name="Comma 15 3 6 2 3" xfId="30520"/>
    <cellStyle name="Comma 15 3 6 2 4" xfId="41471"/>
    <cellStyle name="Comma 15 3 6 2 5" xfId="54678"/>
    <cellStyle name="Comma 15 3 6 3" xfId="15000"/>
    <cellStyle name="Comma 15 3 6 4" xfId="25185"/>
    <cellStyle name="Comma 15 3 6 5" xfId="36122"/>
    <cellStyle name="Comma 15 3 6 6" xfId="49343"/>
    <cellStyle name="Comma 15 3 7" xfId="4860"/>
    <cellStyle name="Comma 15 3 7 2" xfId="10034"/>
    <cellStyle name="Comma 15 3 7 2 2" xfId="21026"/>
    <cellStyle name="Comma 15 3 7 2 3" xfId="31346"/>
    <cellStyle name="Comma 15 3 7 2 4" xfId="42291"/>
    <cellStyle name="Comma 15 3 7 2 5" xfId="55504"/>
    <cellStyle name="Comma 15 3 7 3" xfId="16011"/>
    <cellStyle name="Comma 15 3 7 4" xfId="26196"/>
    <cellStyle name="Comma 15 3 7 5" xfId="37145"/>
    <cellStyle name="Comma 15 3 7 6" xfId="50354"/>
    <cellStyle name="Comma 15 3 8" xfId="5050"/>
    <cellStyle name="Comma 15 3 8 2" xfId="10224"/>
    <cellStyle name="Comma 15 3 8 2 2" xfId="21215"/>
    <cellStyle name="Comma 15 3 8 2 3" xfId="31536"/>
    <cellStyle name="Comma 15 3 8 2 4" xfId="42481"/>
    <cellStyle name="Comma 15 3 8 2 5" xfId="55694"/>
    <cellStyle name="Comma 15 3 8 3" xfId="16200"/>
    <cellStyle name="Comma 15 3 8 4" xfId="26385"/>
    <cellStyle name="Comma 15 3 8 5" xfId="37334"/>
    <cellStyle name="Comma 15 3 8 6" xfId="50543"/>
    <cellStyle name="Comma 15 3 9" xfId="2574"/>
    <cellStyle name="Comma 15 3 9 2" xfId="8023"/>
    <cellStyle name="Comma 15 3 9 2 2" xfId="19131"/>
    <cellStyle name="Comma 15 3 9 2 3" xfId="29337"/>
    <cellStyle name="Comma 15 3 9 2 4" xfId="40286"/>
    <cellStyle name="Comma 15 3 9 2 5" xfId="53495"/>
    <cellStyle name="Comma 15 3 9 3" xfId="13824"/>
    <cellStyle name="Comma 15 3 9 4" xfId="24009"/>
    <cellStyle name="Comma 15 3 9 5" xfId="34934"/>
    <cellStyle name="Comma 15 3 9 6" xfId="48167"/>
    <cellStyle name="Comma 15 4" xfId="2619"/>
    <cellStyle name="Comma 15 4 10" xfId="6502"/>
    <cellStyle name="Comma 15 4 10 2" xfId="10448"/>
    <cellStyle name="Comma 15 4 10 2 2" xfId="21439"/>
    <cellStyle name="Comma 15 4 10 2 3" xfId="31760"/>
    <cellStyle name="Comma 15 4 10 2 4" xfId="42705"/>
    <cellStyle name="Comma 15 4 10 2 5" xfId="55918"/>
    <cellStyle name="Comma 15 4 10 3" xfId="17639"/>
    <cellStyle name="Comma 15 4 10 4" xfId="27824"/>
    <cellStyle name="Comma 15 4 10 5" xfId="38778"/>
    <cellStyle name="Comma 15 4 10 6" xfId="51982"/>
    <cellStyle name="Comma 15 4 11" xfId="7340"/>
    <cellStyle name="Comma 15 4 11 2" xfId="18465"/>
    <cellStyle name="Comma 15 4 11 3" xfId="28655"/>
    <cellStyle name="Comma 15 4 11 4" xfId="39610"/>
    <cellStyle name="Comma 15 4 11 5" xfId="52813"/>
    <cellStyle name="Comma 15 4 12" xfId="11566"/>
    <cellStyle name="Comma 15 4 12 2" xfId="22540"/>
    <cellStyle name="Comma 15 4 12 3" xfId="32878"/>
    <cellStyle name="Comma 15 4 12 4" xfId="43815"/>
    <cellStyle name="Comma 15 4 12 5" xfId="57036"/>
    <cellStyle name="Comma 15 4 13" xfId="12752"/>
    <cellStyle name="Comma 15 4 14" xfId="12942"/>
    <cellStyle name="Comma 15 4 15" xfId="13860"/>
    <cellStyle name="Comma 15 4 16" xfId="24045"/>
    <cellStyle name="Comma 15 4 17" xfId="34974"/>
    <cellStyle name="Comma 15 4 18" xfId="48203"/>
    <cellStyle name="Comma 15 4 19" xfId="58213"/>
    <cellStyle name="Comma 15 4 2" xfId="2993"/>
    <cellStyle name="Comma 15 4 2 10" xfId="35342"/>
    <cellStyle name="Comma 15 4 2 11" xfId="48569"/>
    <cellStyle name="Comma 15 4 2 12" xfId="58400"/>
    <cellStyle name="Comma 15 4 2 13" xfId="58927"/>
    <cellStyle name="Comma 15 4 2 2" xfId="3635"/>
    <cellStyle name="Comma 15 4 2 2 2" xfId="10994"/>
    <cellStyle name="Comma 15 4 2 2 2 2" xfId="21971"/>
    <cellStyle name="Comma 15 4 2 2 2 3" xfId="32306"/>
    <cellStyle name="Comma 15 4 2 2 2 4" xfId="43249"/>
    <cellStyle name="Comma 15 4 2 2 2 5" xfId="56464"/>
    <cellStyle name="Comma 15 4 2 2 3" xfId="9057"/>
    <cellStyle name="Comma 15 4 2 2 3 2" xfId="20162"/>
    <cellStyle name="Comma 15 4 2 2 3 3" xfId="30369"/>
    <cellStyle name="Comma 15 4 2 2 3 4" xfId="41320"/>
    <cellStyle name="Comma 15 4 2 2 3 5" xfId="54527"/>
    <cellStyle name="Comma 15 4 2 2 4" xfId="14850"/>
    <cellStyle name="Comma 15 4 2 2 5" xfId="25035"/>
    <cellStyle name="Comma 15 4 2 2 6" xfId="35972"/>
    <cellStyle name="Comma 15 4 2 2 7" xfId="49193"/>
    <cellStyle name="Comma 15 4 2 2 8" xfId="59395"/>
    <cellStyle name="Comma 15 4 2 3" xfId="3981"/>
    <cellStyle name="Comma 15 4 2 3 2" xfId="9402"/>
    <cellStyle name="Comma 15 4 2 3 2 2" xfId="20507"/>
    <cellStyle name="Comma 15 4 2 3 2 3" xfId="30714"/>
    <cellStyle name="Comma 15 4 2 3 2 4" xfId="41665"/>
    <cellStyle name="Comma 15 4 2 3 2 5" xfId="54872"/>
    <cellStyle name="Comma 15 4 2 3 3" xfId="15194"/>
    <cellStyle name="Comma 15 4 2 3 4" xfId="25379"/>
    <cellStyle name="Comma 15 4 2 3 5" xfId="36316"/>
    <cellStyle name="Comma 15 4 2 3 6" xfId="49537"/>
    <cellStyle name="Comma 15 4 2 4" xfId="6904"/>
    <cellStyle name="Comma 15 4 2 4 2" xfId="8427"/>
    <cellStyle name="Comma 15 4 2 4 2 2" xfId="19535"/>
    <cellStyle name="Comma 15 4 2 4 2 3" xfId="29741"/>
    <cellStyle name="Comma 15 4 2 4 2 4" xfId="40690"/>
    <cellStyle name="Comma 15 4 2 4 2 5" xfId="53899"/>
    <cellStyle name="Comma 15 4 2 4 3" xfId="18040"/>
    <cellStyle name="Comma 15 4 2 4 4" xfId="28225"/>
    <cellStyle name="Comma 15 4 2 4 5" xfId="39180"/>
    <cellStyle name="Comma 15 4 2 4 6" xfId="52383"/>
    <cellStyle name="Comma 15 4 2 5" xfId="10591"/>
    <cellStyle name="Comma 15 4 2 5 2" xfId="21578"/>
    <cellStyle name="Comma 15 4 2 5 3" xfId="31903"/>
    <cellStyle name="Comma 15 4 2 5 4" xfId="42848"/>
    <cellStyle name="Comma 15 4 2 5 5" xfId="56061"/>
    <cellStyle name="Comma 15 4 2 6" xfId="7877"/>
    <cellStyle name="Comma 15 4 2 6 2" xfId="18985"/>
    <cellStyle name="Comma 15 4 2 6 3" xfId="29191"/>
    <cellStyle name="Comma 15 4 2 6 4" xfId="40140"/>
    <cellStyle name="Comma 15 4 2 6 5" xfId="53349"/>
    <cellStyle name="Comma 15 4 2 7" xfId="13150"/>
    <cellStyle name="Comma 15 4 2 8" xfId="14226"/>
    <cellStyle name="Comma 15 4 2 9" xfId="24411"/>
    <cellStyle name="Comma 15 4 20" xfId="58763"/>
    <cellStyle name="Comma 15 4 3" xfId="2810"/>
    <cellStyle name="Comma 15 4 3 10" xfId="59231"/>
    <cellStyle name="Comma 15 4 3 2" xfId="3474"/>
    <cellStyle name="Comma 15 4 3 2 2" xfId="8896"/>
    <cellStyle name="Comma 15 4 3 2 2 2" xfId="20001"/>
    <cellStyle name="Comma 15 4 3 2 2 3" xfId="30208"/>
    <cellStyle name="Comma 15 4 3 2 2 4" xfId="41159"/>
    <cellStyle name="Comma 15 4 3 2 2 5" xfId="54366"/>
    <cellStyle name="Comma 15 4 3 2 3" xfId="14689"/>
    <cellStyle name="Comma 15 4 3 2 4" xfId="24874"/>
    <cellStyle name="Comma 15 4 3 2 5" xfId="35811"/>
    <cellStyle name="Comma 15 4 3 2 6" xfId="49032"/>
    <cellStyle name="Comma 15 4 3 3" xfId="6722"/>
    <cellStyle name="Comma 15 4 3 3 2" xfId="10830"/>
    <cellStyle name="Comma 15 4 3 3 2 2" xfId="21807"/>
    <cellStyle name="Comma 15 4 3 3 2 3" xfId="32142"/>
    <cellStyle name="Comma 15 4 3 3 2 4" xfId="43085"/>
    <cellStyle name="Comma 15 4 3 3 2 5" xfId="56300"/>
    <cellStyle name="Comma 15 4 3 3 3" xfId="17858"/>
    <cellStyle name="Comma 15 4 3 3 4" xfId="28043"/>
    <cellStyle name="Comma 15 4 3 3 5" xfId="38998"/>
    <cellStyle name="Comma 15 4 3 3 6" xfId="52201"/>
    <cellStyle name="Comma 15 4 3 4" xfId="8244"/>
    <cellStyle name="Comma 15 4 3 4 2" xfId="19352"/>
    <cellStyle name="Comma 15 4 3 4 3" xfId="29558"/>
    <cellStyle name="Comma 15 4 3 4 4" xfId="40507"/>
    <cellStyle name="Comma 15 4 3 4 5" xfId="53716"/>
    <cellStyle name="Comma 15 4 3 5" xfId="14043"/>
    <cellStyle name="Comma 15 4 3 6" xfId="24228"/>
    <cellStyle name="Comma 15 4 3 7" xfId="35159"/>
    <cellStyle name="Comma 15 4 3 8" xfId="48386"/>
    <cellStyle name="Comma 15 4 3 9" xfId="58587"/>
    <cellStyle name="Comma 15 4 4" xfId="3169"/>
    <cellStyle name="Comma 15 4 4 2" xfId="7078"/>
    <cellStyle name="Comma 15 4 4 2 2" xfId="18214"/>
    <cellStyle name="Comma 15 4 4 2 3" xfId="28399"/>
    <cellStyle name="Comma 15 4 4 2 4" xfId="39354"/>
    <cellStyle name="Comma 15 4 4 2 5" xfId="52557"/>
    <cellStyle name="Comma 15 4 4 3" xfId="8600"/>
    <cellStyle name="Comma 15 4 4 3 2" xfId="19707"/>
    <cellStyle name="Comma 15 4 4 3 3" xfId="29914"/>
    <cellStyle name="Comma 15 4 4 3 4" xfId="40863"/>
    <cellStyle name="Comma 15 4 4 3 5" xfId="54072"/>
    <cellStyle name="Comma 15 4 4 4" xfId="14397"/>
    <cellStyle name="Comma 15 4 4 5" xfId="24582"/>
    <cellStyle name="Comma 15 4 4 6" xfId="35513"/>
    <cellStyle name="Comma 15 4 4 7" xfId="48740"/>
    <cellStyle name="Comma 15 4 5" xfId="3298"/>
    <cellStyle name="Comma 15 4 5 2" xfId="8720"/>
    <cellStyle name="Comma 15 4 5 2 2" xfId="19825"/>
    <cellStyle name="Comma 15 4 5 2 3" xfId="30032"/>
    <cellStyle name="Comma 15 4 5 2 4" xfId="40983"/>
    <cellStyle name="Comma 15 4 5 2 5" xfId="54190"/>
    <cellStyle name="Comma 15 4 5 3" xfId="14513"/>
    <cellStyle name="Comma 15 4 5 4" xfId="24698"/>
    <cellStyle name="Comma 15 4 5 5" xfId="35635"/>
    <cellStyle name="Comma 15 4 5 6" xfId="48856"/>
    <cellStyle name="Comma 15 4 6" xfId="3817"/>
    <cellStyle name="Comma 15 4 6 2" xfId="9238"/>
    <cellStyle name="Comma 15 4 6 2 2" xfId="20343"/>
    <cellStyle name="Comma 15 4 6 2 3" xfId="30550"/>
    <cellStyle name="Comma 15 4 6 2 4" xfId="41501"/>
    <cellStyle name="Comma 15 4 6 2 5" xfId="54708"/>
    <cellStyle name="Comma 15 4 6 3" xfId="15030"/>
    <cellStyle name="Comma 15 4 6 4" xfId="25215"/>
    <cellStyle name="Comma 15 4 6 5" xfId="36152"/>
    <cellStyle name="Comma 15 4 6 6" xfId="49373"/>
    <cellStyle name="Comma 15 4 7" xfId="4898"/>
    <cellStyle name="Comma 15 4 7 2" xfId="10072"/>
    <cellStyle name="Comma 15 4 7 2 2" xfId="21064"/>
    <cellStyle name="Comma 15 4 7 2 3" xfId="31384"/>
    <cellStyle name="Comma 15 4 7 2 4" xfId="42329"/>
    <cellStyle name="Comma 15 4 7 2 5" xfId="55542"/>
    <cellStyle name="Comma 15 4 7 3" xfId="16049"/>
    <cellStyle name="Comma 15 4 7 4" xfId="26234"/>
    <cellStyle name="Comma 15 4 7 5" xfId="37183"/>
    <cellStyle name="Comma 15 4 7 6" xfId="50392"/>
    <cellStyle name="Comma 15 4 8" xfId="5088"/>
    <cellStyle name="Comma 15 4 8 2" xfId="10262"/>
    <cellStyle name="Comma 15 4 8 2 2" xfId="21253"/>
    <cellStyle name="Comma 15 4 8 2 3" xfId="31574"/>
    <cellStyle name="Comma 15 4 8 2 4" xfId="42519"/>
    <cellStyle name="Comma 15 4 8 2 5" xfId="55732"/>
    <cellStyle name="Comma 15 4 8 3" xfId="16238"/>
    <cellStyle name="Comma 15 4 8 4" xfId="26423"/>
    <cellStyle name="Comma 15 4 8 5" xfId="37372"/>
    <cellStyle name="Comma 15 4 8 6" xfId="50581"/>
    <cellStyle name="Comma 15 4 9" xfId="6183"/>
    <cellStyle name="Comma 15 4 9 2" xfId="8061"/>
    <cellStyle name="Comma 15 4 9 2 2" xfId="19169"/>
    <cellStyle name="Comma 15 4 9 2 3" xfId="29375"/>
    <cellStyle name="Comma 15 4 9 2 4" xfId="40324"/>
    <cellStyle name="Comma 15 4 9 2 5" xfId="53533"/>
    <cellStyle name="Comma 15 4 9 3" xfId="17324"/>
    <cellStyle name="Comma 15 4 9 4" xfId="27509"/>
    <cellStyle name="Comma 15 4 9 5" xfId="38462"/>
    <cellStyle name="Comma 15 4 9 6" xfId="51667"/>
    <cellStyle name="Comma 15 5" xfId="2673"/>
    <cellStyle name="Comma 15 5 10" xfId="11472"/>
    <cellStyle name="Comma 15 5 10 2" xfId="22448"/>
    <cellStyle name="Comma 15 5 10 3" xfId="32784"/>
    <cellStyle name="Comma 15 5 10 4" xfId="43721"/>
    <cellStyle name="Comma 15 5 10 5" xfId="56942"/>
    <cellStyle name="Comma 15 5 11" xfId="11609"/>
    <cellStyle name="Comma 15 5 11 2" xfId="22582"/>
    <cellStyle name="Comma 15 5 11 3" xfId="32921"/>
    <cellStyle name="Comma 15 5 11 4" xfId="43858"/>
    <cellStyle name="Comma 15 5 11 5" xfId="57079"/>
    <cellStyle name="Comma 15 5 12" xfId="12798"/>
    <cellStyle name="Comma 15 5 13" xfId="12988"/>
    <cellStyle name="Comma 15 5 14" xfId="13906"/>
    <cellStyle name="Comma 15 5 15" xfId="24091"/>
    <cellStyle name="Comma 15 5 16" xfId="35022"/>
    <cellStyle name="Comma 15 5 17" xfId="48249"/>
    <cellStyle name="Comma 15 5 18" xfId="58259"/>
    <cellStyle name="Comma 15 5 19" xfId="58832"/>
    <cellStyle name="Comma 15 5 2" xfId="3039"/>
    <cellStyle name="Comma 15 5 2 10" xfId="48615"/>
    <cellStyle name="Comma 15 5 2 11" xfId="58446"/>
    <cellStyle name="Comma 15 5 2 12" xfId="59300"/>
    <cellStyle name="Comma 15 5 2 2" xfId="3681"/>
    <cellStyle name="Comma 15 5 2 2 2" xfId="9103"/>
    <cellStyle name="Comma 15 5 2 2 2 2" xfId="20208"/>
    <cellStyle name="Comma 15 5 2 2 2 3" xfId="30415"/>
    <cellStyle name="Comma 15 5 2 2 2 4" xfId="41366"/>
    <cellStyle name="Comma 15 5 2 2 2 5" xfId="54573"/>
    <cellStyle name="Comma 15 5 2 2 3" xfId="14896"/>
    <cellStyle name="Comma 15 5 2 2 4" xfId="25081"/>
    <cellStyle name="Comma 15 5 2 2 5" xfId="36018"/>
    <cellStyle name="Comma 15 5 2 2 6" xfId="49239"/>
    <cellStyle name="Comma 15 5 2 3" xfId="6950"/>
    <cellStyle name="Comma 15 5 2 3 2" xfId="8473"/>
    <cellStyle name="Comma 15 5 2 3 2 2" xfId="19581"/>
    <cellStyle name="Comma 15 5 2 3 2 3" xfId="29787"/>
    <cellStyle name="Comma 15 5 2 3 2 4" xfId="40736"/>
    <cellStyle name="Comma 15 5 2 3 2 5" xfId="53945"/>
    <cellStyle name="Comma 15 5 2 3 3" xfId="18086"/>
    <cellStyle name="Comma 15 5 2 3 4" xfId="28271"/>
    <cellStyle name="Comma 15 5 2 3 5" xfId="39226"/>
    <cellStyle name="Comma 15 5 2 3 6" xfId="52429"/>
    <cellStyle name="Comma 15 5 2 4" xfId="10899"/>
    <cellStyle name="Comma 15 5 2 4 2" xfId="21876"/>
    <cellStyle name="Comma 15 5 2 4 3" xfId="32211"/>
    <cellStyle name="Comma 15 5 2 4 4" xfId="43154"/>
    <cellStyle name="Comma 15 5 2 4 5" xfId="56369"/>
    <cellStyle name="Comma 15 5 2 5" xfId="7923"/>
    <cellStyle name="Comma 15 5 2 5 2" xfId="19031"/>
    <cellStyle name="Comma 15 5 2 5 3" xfId="29237"/>
    <cellStyle name="Comma 15 5 2 5 4" xfId="40186"/>
    <cellStyle name="Comma 15 5 2 5 5" xfId="53395"/>
    <cellStyle name="Comma 15 5 2 6" xfId="13203"/>
    <cellStyle name="Comma 15 5 2 7" xfId="14272"/>
    <cellStyle name="Comma 15 5 2 8" xfId="24457"/>
    <cellStyle name="Comma 15 5 2 9" xfId="35388"/>
    <cellStyle name="Comma 15 5 3" xfId="2856"/>
    <cellStyle name="Comma 15 5 3 2" xfId="3520"/>
    <cellStyle name="Comma 15 5 3 2 2" xfId="8942"/>
    <cellStyle name="Comma 15 5 3 2 2 2" xfId="20047"/>
    <cellStyle name="Comma 15 5 3 2 2 3" xfId="30254"/>
    <cellStyle name="Comma 15 5 3 2 2 4" xfId="41205"/>
    <cellStyle name="Comma 15 5 3 2 2 5" xfId="54412"/>
    <cellStyle name="Comma 15 5 3 2 3" xfId="14735"/>
    <cellStyle name="Comma 15 5 3 2 4" xfId="24920"/>
    <cellStyle name="Comma 15 5 3 2 5" xfId="35857"/>
    <cellStyle name="Comma 15 5 3 2 6" xfId="49078"/>
    <cellStyle name="Comma 15 5 3 3" xfId="6768"/>
    <cellStyle name="Comma 15 5 3 3 2" xfId="17904"/>
    <cellStyle name="Comma 15 5 3 3 3" xfId="28089"/>
    <cellStyle name="Comma 15 5 3 3 4" xfId="39044"/>
    <cellStyle name="Comma 15 5 3 3 5" xfId="52247"/>
    <cellStyle name="Comma 15 5 3 4" xfId="8290"/>
    <cellStyle name="Comma 15 5 3 4 2" xfId="19398"/>
    <cellStyle name="Comma 15 5 3 4 3" xfId="29604"/>
    <cellStyle name="Comma 15 5 3 4 4" xfId="40553"/>
    <cellStyle name="Comma 15 5 3 4 5" xfId="53762"/>
    <cellStyle name="Comma 15 5 3 5" xfId="14089"/>
    <cellStyle name="Comma 15 5 3 6" xfId="24274"/>
    <cellStyle name="Comma 15 5 3 7" xfId="35205"/>
    <cellStyle name="Comma 15 5 3 8" xfId="48432"/>
    <cellStyle name="Comma 15 5 3 9" xfId="58633"/>
    <cellStyle name="Comma 15 5 4" xfId="3340"/>
    <cellStyle name="Comma 15 5 4 2" xfId="8762"/>
    <cellStyle name="Comma 15 5 4 2 2" xfId="19867"/>
    <cellStyle name="Comma 15 5 4 2 3" xfId="30074"/>
    <cellStyle name="Comma 15 5 4 2 4" xfId="41025"/>
    <cellStyle name="Comma 15 5 4 2 5" xfId="54232"/>
    <cellStyle name="Comma 15 5 4 3" xfId="14555"/>
    <cellStyle name="Comma 15 5 4 4" xfId="24740"/>
    <cellStyle name="Comma 15 5 4 5" xfId="35677"/>
    <cellStyle name="Comma 15 5 4 6" xfId="48898"/>
    <cellStyle name="Comma 15 5 5" xfId="3886"/>
    <cellStyle name="Comma 15 5 5 2" xfId="9307"/>
    <cellStyle name="Comma 15 5 5 2 2" xfId="20412"/>
    <cellStyle name="Comma 15 5 5 2 3" xfId="30619"/>
    <cellStyle name="Comma 15 5 5 2 4" xfId="41570"/>
    <cellStyle name="Comma 15 5 5 2 5" xfId="54777"/>
    <cellStyle name="Comma 15 5 5 3" xfId="15099"/>
    <cellStyle name="Comma 15 5 5 4" xfId="25284"/>
    <cellStyle name="Comma 15 5 5 5" xfId="36221"/>
    <cellStyle name="Comma 15 5 5 6" xfId="49442"/>
    <cellStyle name="Comma 15 5 6" xfId="4944"/>
    <cellStyle name="Comma 15 5 6 2" xfId="10118"/>
    <cellStyle name="Comma 15 5 6 2 2" xfId="21110"/>
    <cellStyle name="Comma 15 5 6 2 3" xfId="31430"/>
    <cellStyle name="Comma 15 5 6 2 4" xfId="42375"/>
    <cellStyle name="Comma 15 5 6 2 5" xfId="55588"/>
    <cellStyle name="Comma 15 5 6 3" xfId="16095"/>
    <cellStyle name="Comma 15 5 6 4" xfId="26280"/>
    <cellStyle name="Comma 15 5 6 5" xfId="37229"/>
    <cellStyle name="Comma 15 5 6 6" xfId="50438"/>
    <cellStyle name="Comma 15 5 7" xfId="5134"/>
    <cellStyle name="Comma 15 5 7 2" xfId="10308"/>
    <cellStyle name="Comma 15 5 7 2 2" xfId="21299"/>
    <cellStyle name="Comma 15 5 7 2 3" xfId="31620"/>
    <cellStyle name="Comma 15 5 7 2 4" xfId="42565"/>
    <cellStyle name="Comma 15 5 7 2 5" xfId="55778"/>
    <cellStyle name="Comma 15 5 7 3" xfId="16284"/>
    <cellStyle name="Comma 15 5 7 4" xfId="26469"/>
    <cellStyle name="Comma 15 5 7 5" xfId="37418"/>
    <cellStyle name="Comma 15 5 7 6" xfId="50627"/>
    <cellStyle name="Comma 15 5 8" xfId="6585"/>
    <cellStyle name="Comma 15 5 8 2" xfId="8107"/>
    <cellStyle name="Comma 15 5 8 2 2" xfId="19215"/>
    <cellStyle name="Comma 15 5 8 2 3" xfId="29421"/>
    <cellStyle name="Comma 15 5 8 2 4" xfId="40370"/>
    <cellStyle name="Comma 15 5 8 2 5" xfId="53579"/>
    <cellStyle name="Comma 15 5 8 3" xfId="17721"/>
    <cellStyle name="Comma 15 5 8 4" xfId="27906"/>
    <cellStyle name="Comma 15 5 8 5" xfId="38861"/>
    <cellStyle name="Comma 15 5 8 6" xfId="52064"/>
    <cellStyle name="Comma 15 5 9" xfId="7384"/>
    <cellStyle name="Comma 15 5 9 2" xfId="18509"/>
    <cellStyle name="Comma 15 5 9 3" xfId="28699"/>
    <cellStyle name="Comma 15 5 9 4" xfId="39654"/>
    <cellStyle name="Comma 15 5 9 5" xfId="52857"/>
    <cellStyle name="Comma 15 6" xfId="2888"/>
    <cellStyle name="Comma 15 6 10" xfId="48464"/>
    <cellStyle name="Comma 15 6 11" xfId="58295"/>
    <cellStyle name="Comma 15 6 12" xfId="59136"/>
    <cellStyle name="Comma 15 6 2" xfId="3552"/>
    <cellStyle name="Comma 15 6 2 2" xfId="8974"/>
    <cellStyle name="Comma 15 6 2 2 2" xfId="20079"/>
    <cellStyle name="Comma 15 6 2 2 3" xfId="30286"/>
    <cellStyle name="Comma 15 6 2 2 4" xfId="41237"/>
    <cellStyle name="Comma 15 6 2 2 5" xfId="54444"/>
    <cellStyle name="Comma 15 6 2 3" xfId="14767"/>
    <cellStyle name="Comma 15 6 2 4" xfId="24952"/>
    <cellStyle name="Comma 15 6 2 5" xfId="35889"/>
    <cellStyle name="Comma 15 6 2 6" xfId="49110"/>
    <cellStyle name="Comma 15 6 3" xfId="6799"/>
    <cellStyle name="Comma 15 6 3 2" xfId="8322"/>
    <cellStyle name="Comma 15 6 3 2 2" xfId="19430"/>
    <cellStyle name="Comma 15 6 3 2 3" xfId="29636"/>
    <cellStyle name="Comma 15 6 3 2 4" xfId="40585"/>
    <cellStyle name="Comma 15 6 3 2 5" xfId="53794"/>
    <cellStyle name="Comma 15 6 3 3" xfId="17935"/>
    <cellStyle name="Comma 15 6 3 4" xfId="28120"/>
    <cellStyle name="Comma 15 6 3 5" xfId="39075"/>
    <cellStyle name="Comma 15 6 3 6" xfId="52278"/>
    <cellStyle name="Comma 15 6 4" xfId="10742"/>
    <cellStyle name="Comma 15 6 4 2" xfId="21720"/>
    <cellStyle name="Comma 15 6 4 3" xfId="32054"/>
    <cellStyle name="Comma 15 6 4 4" xfId="42997"/>
    <cellStyle name="Comma 15 6 4 5" xfId="56212"/>
    <cellStyle name="Comma 15 6 5" xfId="7773"/>
    <cellStyle name="Comma 15 6 5 2" xfId="18881"/>
    <cellStyle name="Comma 15 6 5 3" xfId="29087"/>
    <cellStyle name="Comma 15 6 5 4" xfId="40036"/>
    <cellStyle name="Comma 15 6 5 5" xfId="53245"/>
    <cellStyle name="Comma 15 6 6" xfId="13022"/>
    <cellStyle name="Comma 15 6 7" xfId="14121"/>
    <cellStyle name="Comma 15 6 8" xfId="24306"/>
    <cellStyle name="Comma 15 6 9" xfId="35237"/>
    <cellStyle name="Comma 15 7" xfId="2705"/>
    <cellStyle name="Comma 15 7 2" xfId="3372"/>
    <cellStyle name="Comma 15 7 2 2" xfId="8794"/>
    <cellStyle name="Comma 15 7 2 2 2" xfId="19899"/>
    <cellStyle name="Comma 15 7 2 2 3" xfId="30106"/>
    <cellStyle name="Comma 15 7 2 2 4" xfId="41057"/>
    <cellStyle name="Comma 15 7 2 2 5" xfId="54264"/>
    <cellStyle name="Comma 15 7 2 3" xfId="14587"/>
    <cellStyle name="Comma 15 7 2 4" xfId="24772"/>
    <cellStyle name="Comma 15 7 2 5" xfId="35709"/>
    <cellStyle name="Comma 15 7 2 6" xfId="48930"/>
    <cellStyle name="Comma 15 7 3" xfId="6617"/>
    <cellStyle name="Comma 15 7 3 2" xfId="17753"/>
    <cellStyle name="Comma 15 7 3 3" xfId="27938"/>
    <cellStyle name="Comma 15 7 3 4" xfId="38893"/>
    <cellStyle name="Comma 15 7 3 5" xfId="52096"/>
    <cellStyle name="Comma 15 7 4" xfId="8139"/>
    <cellStyle name="Comma 15 7 4 2" xfId="19247"/>
    <cellStyle name="Comma 15 7 4 3" xfId="29453"/>
    <cellStyle name="Comma 15 7 4 4" xfId="40402"/>
    <cellStyle name="Comma 15 7 4 5" xfId="53611"/>
    <cellStyle name="Comma 15 7 5" xfId="13938"/>
    <cellStyle name="Comma 15 7 6" xfId="24123"/>
    <cellStyle name="Comma 15 7 7" xfId="35054"/>
    <cellStyle name="Comma 15 7 8" xfId="48281"/>
    <cellStyle name="Comma 15 7 9" xfId="58482"/>
    <cellStyle name="Comma 15 8" xfId="3072"/>
    <cellStyle name="Comma 15 8 2" xfId="6983"/>
    <cellStyle name="Comma 15 8 2 2" xfId="18119"/>
    <cellStyle name="Comma 15 8 2 3" xfId="28304"/>
    <cellStyle name="Comma 15 8 2 4" xfId="39259"/>
    <cellStyle name="Comma 15 8 2 5" xfId="52462"/>
    <cellStyle name="Comma 15 8 3" xfId="8506"/>
    <cellStyle name="Comma 15 8 3 2" xfId="19614"/>
    <cellStyle name="Comma 15 8 3 3" xfId="29820"/>
    <cellStyle name="Comma 15 8 3 4" xfId="40769"/>
    <cellStyle name="Comma 15 8 3 5" xfId="53978"/>
    <cellStyle name="Comma 15 8 4" xfId="14304"/>
    <cellStyle name="Comma 15 8 5" xfId="24489"/>
    <cellStyle name="Comma 15 8 6" xfId="35420"/>
    <cellStyle name="Comma 15 8 7" xfId="48647"/>
    <cellStyle name="Comma 15 9" xfId="3250"/>
    <cellStyle name="Comma 15 9 2" xfId="6542"/>
    <cellStyle name="Comma 15 9 2 2" xfId="17679"/>
    <cellStyle name="Comma 15 9 2 3" xfId="27864"/>
    <cellStyle name="Comma 15 9 2 4" xfId="38818"/>
    <cellStyle name="Comma 15 9 2 5" xfId="52022"/>
    <cellStyle name="Comma 15 9 3" xfId="8673"/>
    <cellStyle name="Comma 15 9 3 2" xfId="19778"/>
    <cellStyle name="Comma 15 9 3 3" xfId="29985"/>
    <cellStyle name="Comma 15 9 3 4" xfId="40936"/>
    <cellStyle name="Comma 15 9 3 5" xfId="54143"/>
    <cellStyle name="Comma 15 9 4" xfId="14466"/>
    <cellStyle name="Comma 15 9 5" xfId="24651"/>
    <cellStyle name="Comma 15 9 6" xfId="35588"/>
    <cellStyle name="Comma 15 9 7" xfId="48809"/>
    <cellStyle name="Comma 16" xfId="118"/>
    <cellStyle name="Comma 16 10" xfId="3729"/>
    <cellStyle name="Comma 16 10 2" xfId="9150"/>
    <cellStyle name="Comma 16 10 2 2" xfId="20255"/>
    <cellStyle name="Comma 16 10 2 3" xfId="30462"/>
    <cellStyle name="Comma 16 10 2 4" xfId="41413"/>
    <cellStyle name="Comma 16 10 2 5" xfId="54620"/>
    <cellStyle name="Comma 16 10 3" xfId="14942"/>
    <cellStyle name="Comma 16 10 4" xfId="25127"/>
    <cellStyle name="Comma 16 10 5" xfId="36064"/>
    <cellStyle name="Comma 16 10 6" xfId="49285"/>
    <cellStyle name="Comma 16 11" xfId="4800"/>
    <cellStyle name="Comma 16 11 2" xfId="9974"/>
    <cellStyle name="Comma 16 11 2 2" xfId="20966"/>
    <cellStyle name="Comma 16 11 2 3" xfId="31286"/>
    <cellStyle name="Comma 16 11 2 4" xfId="42231"/>
    <cellStyle name="Comma 16 11 2 5" xfId="55444"/>
    <cellStyle name="Comma 16 11 3" xfId="15951"/>
    <cellStyle name="Comma 16 11 4" xfId="26136"/>
    <cellStyle name="Comma 16 11 5" xfId="37085"/>
    <cellStyle name="Comma 16 11 6" xfId="50294"/>
    <cellStyle name="Comma 16 12" xfId="4990"/>
    <cellStyle name="Comma 16 12 2" xfId="10164"/>
    <cellStyle name="Comma 16 12 2 2" xfId="21155"/>
    <cellStyle name="Comma 16 12 2 3" xfId="31476"/>
    <cellStyle name="Comma 16 12 2 4" xfId="42421"/>
    <cellStyle name="Comma 16 12 2 5" xfId="55634"/>
    <cellStyle name="Comma 16 12 3" xfId="16140"/>
    <cellStyle name="Comma 16 12 4" xfId="26325"/>
    <cellStyle name="Comma 16 12 5" xfId="37274"/>
    <cellStyle name="Comma 16 12 6" xfId="50483"/>
    <cellStyle name="Comma 16 13" xfId="2425"/>
    <cellStyle name="Comma 16 13 2" xfId="7963"/>
    <cellStyle name="Comma 16 13 2 2" xfId="19071"/>
    <cellStyle name="Comma 16 13 2 3" xfId="29277"/>
    <cellStyle name="Comma 16 13 2 4" xfId="40226"/>
    <cellStyle name="Comma 16 13 2 5" xfId="53435"/>
    <cellStyle name="Comma 16 13 3" xfId="13725"/>
    <cellStyle name="Comma 16 13 4" xfId="23910"/>
    <cellStyle name="Comma 16 13 5" xfId="34818"/>
    <cellStyle name="Comma 16 13 6" xfId="48068"/>
    <cellStyle name="Comma 16 14" xfId="6084"/>
    <cellStyle name="Comma 16 14 2" xfId="10360"/>
    <cellStyle name="Comma 16 14 2 2" xfId="21351"/>
    <cellStyle name="Comma 16 14 2 3" xfId="31672"/>
    <cellStyle name="Comma 16 14 2 4" xfId="42617"/>
    <cellStyle name="Comma 16 14 2 5" xfId="55830"/>
    <cellStyle name="Comma 16 14 3" xfId="17233"/>
    <cellStyle name="Comma 16 14 4" xfId="27418"/>
    <cellStyle name="Comma 16 14 5" xfId="38367"/>
    <cellStyle name="Comma 16 14 6" xfId="51576"/>
    <cellStyle name="Comma 16 15" xfId="6270"/>
    <cellStyle name="Comma 16 15 2" xfId="11346"/>
    <cellStyle name="Comma 16 15 2 2" xfId="22322"/>
    <cellStyle name="Comma 16 15 2 3" xfId="32658"/>
    <cellStyle name="Comma 16 15 2 4" xfId="43595"/>
    <cellStyle name="Comma 16 15 2 5" xfId="56816"/>
    <cellStyle name="Comma 16 15 3" xfId="17411"/>
    <cellStyle name="Comma 16 15 4" xfId="27596"/>
    <cellStyle name="Comma 16 15 5" xfId="38549"/>
    <cellStyle name="Comma 16 15 6" xfId="51754"/>
    <cellStyle name="Comma 16 16" xfId="6302"/>
    <cellStyle name="Comma 16 16 2" xfId="11515"/>
    <cellStyle name="Comma 16 16 2 2" xfId="22491"/>
    <cellStyle name="Comma 16 16 2 3" xfId="32827"/>
    <cellStyle name="Comma 16 16 2 4" xfId="43764"/>
    <cellStyle name="Comma 16 16 2 5" xfId="56985"/>
    <cellStyle name="Comma 16 16 3" xfId="17442"/>
    <cellStyle name="Comma 16 16 4" xfId="27627"/>
    <cellStyle name="Comma 16 16 5" xfId="38581"/>
    <cellStyle name="Comma 16 16 6" xfId="51785"/>
    <cellStyle name="Comma 16 17" xfId="6360"/>
    <cellStyle name="Comma 16 17 2" xfId="17500"/>
    <cellStyle name="Comma 16 17 3" xfId="27685"/>
    <cellStyle name="Comma 16 17 4" xfId="38639"/>
    <cellStyle name="Comma 16 17 5" xfId="51843"/>
    <cellStyle name="Comma 16 18" xfId="6392"/>
    <cellStyle name="Comma 16 18 2" xfId="17531"/>
    <cellStyle name="Comma 16 18 3" xfId="27716"/>
    <cellStyle name="Comma 16 18 4" xfId="38670"/>
    <cellStyle name="Comma 16 18 5" xfId="51874"/>
    <cellStyle name="Comma 16 19" xfId="7159"/>
    <cellStyle name="Comma 16 19 2" xfId="18290"/>
    <cellStyle name="Comma 16 19 3" xfId="28475"/>
    <cellStyle name="Comma 16 19 4" xfId="39430"/>
    <cellStyle name="Comma 16 19 5" xfId="52633"/>
    <cellStyle name="Comma 16 2" xfId="153"/>
    <cellStyle name="Comma 16 2 10" xfId="6122"/>
    <cellStyle name="Comma 16 2 10 2" xfId="11378"/>
    <cellStyle name="Comma 16 2 10 2 2" xfId="22354"/>
    <cellStyle name="Comma 16 2 10 2 3" xfId="32690"/>
    <cellStyle name="Comma 16 2 10 2 4" xfId="43627"/>
    <cellStyle name="Comma 16 2 10 2 5" xfId="56848"/>
    <cellStyle name="Comma 16 2 10 3" xfId="17263"/>
    <cellStyle name="Comma 16 2 10 4" xfId="27448"/>
    <cellStyle name="Comma 16 2 10 5" xfId="38401"/>
    <cellStyle name="Comma 16 2 10 6" xfId="51606"/>
    <cellStyle name="Comma 16 2 11" xfId="6435"/>
    <cellStyle name="Comma 16 2 11 2" xfId="11540"/>
    <cellStyle name="Comma 16 2 11 2 2" xfId="22516"/>
    <cellStyle name="Comma 16 2 11 2 3" xfId="32852"/>
    <cellStyle name="Comma 16 2 11 2 4" xfId="43789"/>
    <cellStyle name="Comma 16 2 11 2 5" xfId="57010"/>
    <cellStyle name="Comma 16 2 11 3" xfId="17573"/>
    <cellStyle name="Comma 16 2 11 4" xfId="27758"/>
    <cellStyle name="Comma 16 2 11 5" xfId="38712"/>
    <cellStyle name="Comma 16 2 11 6" xfId="51916"/>
    <cellStyle name="Comma 16 2 12" xfId="6569"/>
    <cellStyle name="Comma 16 2 12 2" xfId="17706"/>
    <cellStyle name="Comma 16 2 12 3" xfId="27891"/>
    <cellStyle name="Comma 16 2 12 4" xfId="38845"/>
    <cellStyle name="Comma 16 2 12 5" xfId="52049"/>
    <cellStyle name="Comma 16 2 13" xfId="7670"/>
    <cellStyle name="Comma 16 2 13 2" xfId="18781"/>
    <cellStyle name="Comma 16 2 13 3" xfId="28984"/>
    <cellStyle name="Comma 16 2 13 4" xfId="39934"/>
    <cellStyle name="Comma 16 2 13 5" xfId="53142"/>
    <cellStyle name="Comma 16 2 14" xfId="7293"/>
    <cellStyle name="Comma 16 2 14 2" xfId="18419"/>
    <cellStyle name="Comma 16 2 14 3" xfId="28608"/>
    <cellStyle name="Comma 16 2 14 4" xfId="39563"/>
    <cellStyle name="Comma 16 2 14 5" xfId="52766"/>
    <cellStyle name="Comma 16 2 15" xfId="12686"/>
    <cellStyle name="Comma 16 2 16" xfId="12876"/>
    <cellStyle name="Comma 16 2 17" xfId="13279"/>
    <cellStyle name="Comma 16 2 18" xfId="23469"/>
    <cellStyle name="Comma 16 2 19" xfId="34003"/>
    <cellStyle name="Comma 16 2 2" xfId="2187"/>
    <cellStyle name="Comma 16 2 2 10" xfId="13489"/>
    <cellStyle name="Comma 16 2 2 11" xfId="23674"/>
    <cellStyle name="Comma 16 2 2 12" xfId="34582"/>
    <cellStyle name="Comma 16 2 2 13" xfId="47832"/>
    <cellStyle name="Comma 16 2 2 14" xfId="58334"/>
    <cellStyle name="Comma 16 2 2 15" xfId="58800"/>
    <cellStyle name="Comma 16 2 2 2" xfId="3206"/>
    <cellStyle name="Comma 16 2 2 2 2" xfId="4018"/>
    <cellStyle name="Comma 16 2 2 2 2 2" xfId="11031"/>
    <cellStyle name="Comma 16 2 2 2 2 2 2" xfId="22008"/>
    <cellStyle name="Comma 16 2 2 2 2 2 3" xfId="32343"/>
    <cellStyle name="Comma 16 2 2 2 2 2 4" xfId="43286"/>
    <cellStyle name="Comma 16 2 2 2 2 2 5" xfId="56501"/>
    <cellStyle name="Comma 16 2 2 2 2 3" xfId="9439"/>
    <cellStyle name="Comma 16 2 2 2 2 3 2" xfId="20544"/>
    <cellStyle name="Comma 16 2 2 2 2 3 3" xfId="30751"/>
    <cellStyle name="Comma 16 2 2 2 2 3 4" xfId="41702"/>
    <cellStyle name="Comma 16 2 2 2 2 3 5" xfId="54909"/>
    <cellStyle name="Comma 16 2 2 2 2 4" xfId="15231"/>
    <cellStyle name="Comma 16 2 2 2 2 5" xfId="25416"/>
    <cellStyle name="Comma 16 2 2 2 2 6" xfId="36353"/>
    <cellStyle name="Comma 16 2 2 2 2 7" xfId="49574"/>
    <cellStyle name="Comma 16 2 2 2 2 8" xfId="59432"/>
    <cellStyle name="Comma 16 2 2 2 3" xfId="7115"/>
    <cellStyle name="Comma 16 2 2 2 3 2" xfId="10628"/>
    <cellStyle name="Comma 16 2 2 2 3 2 2" xfId="21615"/>
    <cellStyle name="Comma 16 2 2 2 3 2 3" xfId="31940"/>
    <cellStyle name="Comma 16 2 2 2 3 2 4" xfId="42885"/>
    <cellStyle name="Comma 16 2 2 2 3 2 5" xfId="56098"/>
    <cellStyle name="Comma 16 2 2 2 3 3" xfId="18251"/>
    <cellStyle name="Comma 16 2 2 2 3 4" xfId="28436"/>
    <cellStyle name="Comma 16 2 2 2 3 5" xfId="39391"/>
    <cellStyle name="Comma 16 2 2 2 3 6" xfId="52594"/>
    <cellStyle name="Comma 16 2 2 2 4" xfId="8637"/>
    <cellStyle name="Comma 16 2 2 2 4 2" xfId="19744"/>
    <cellStyle name="Comma 16 2 2 2 4 3" xfId="29951"/>
    <cellStyle name="Comma 16 2 2 2 4 4" xfId="40900"/>
    <cellStyle name="Comma 16 2 2 2 4 5" xfId="54109"/>
    <cellStyle name="Comma 16 2 2 2 5" xfId="14434"/>
    <cellStyle name="Comma 16 2 2 2 6" xfId="24619"/>
    <cellStyle name="Comma 16 2 2 2 7" xfId="35550"/>
    <cellStyle name="Comma 16 2 2 2 8" xfId="48777"/>
    <cellStyle name="Comma 16 2 2 2 9" xfId="58964"/>
    <cellStyle name="Comma 16 2 2 3" xfId="3579"/>
    <cellStyle name="Comma 16 2 2 3 2" xfId="10867"/>
    <cellStyle name="Comma 16 2 2 3 2 2" xfId="21844"/>
    <cellStyle name="Comma 16 2 2 3 2 3" xfId="32179"/>
    <cellStyle name="Comma 16 2 2 3 2 4" xfId="43122"/>
    <cellStyle name="Comma 16 2 2 3 2 5" xfId="56337"/>
    <cellStyle name="Comma 16 2 2 3 3" xfId="9001"/>
    <cellStyle name="Comma 16 2 2 3 3 2" xfId="20106"/>
    <cellStyle name="Comma 16 2 2 3 3 3" xfId="30313"/>
    <cellStyle name="Comma 16 2 2 3 3 4" xfId="41264"/>
    <cellStyle name="Comma 16 2 2 3 3 5" xfId="54471"/>
    <cellStyle name="Comma 16 2 2 3 4" xfId="14794"/>
    <cellStyle name="Comma 16 2 2 3 5" xfId="24979"/>
    <cellStyle name="Comma 16 2 2 3 6" xfId="35916"/>
    <cellStyle name="Comma 16 2 2 3 7" xfId="49137"/>
    <cellStyle name="Comma 16 2 2 3 8" xfId="59268"/>
    <cellStyle name="Comma 16 2 2 4" xfId="3854"/>
    <cellStyle name="Comma 16 2 2 4 2" xfId="9275"/>
    <cellStyle name="Comma 16 2 2 4 2 2" xfId="20380"/>
    <cellStyle name="Comma 16 2 2 4 2 3" xfId="30587"/>
    <cellStyle name="Comma 16 2 2 4 2 4" xfId="41538"/>
    <cellStyle name="Comma 16 2 2 4 2 5" xfId="54745"/>
    <cellStyle name="Comma 16 2 2 4 3" xfId="15067"/>
    <cellStyle name="Comma 16 2 2 4 4" xfId="25252"/>
    <cellStyle name="Comma 16 2 2 4 5" xfId="36189"/>
    <cellStyle name="Comma 16 2 2 4 6" xfId="49410"/>
    <cellStyle name="Comma 16 2 2 5" xfId="2927"/>
    <cellStyle name="Comma 16 2 2 5 2" xfId="8361"/>
    <cellStyle name="Comma 16 2 2 5 2 2" xfId="19469"/>
    <cellStyle name="Comma 16 2 2 5 2 3" xfId="29675"/>
    <cellStyle name="Comma 16 2 2 5 2 4" xfId="40624"/>
    <cellStyle name="Comma 16 2 2 5 2 5" xfId="53833"/>
    <cellStyle name="Comma 16 2 2 5 3" xfId="14160"/>
    <cellStyle name="Comma 16 2 2 5 4" xfId="24345"/>
    <cellStyle name="Comma 16 2 2 5 5" xfId="35276"/>
    <cellStyle name="Comma 16 2 2 5 6" xfId="48503"/>
    <cellStyle name="Comma 16 2 2 6" xfId="6220"/>
    <cellStyle name="Comma 16 2 2 6 2" xfId="10485"/>
    <cellStyle name="Comma 16 2 2 6 2 2" xfId="21476"/>
    <cellStyle name="Comma 16 2 2 6 2 3" xfId="31797"/>
    <cellStyle name="Comma 16 2 2 6 2 4" xfId="42742"/>
    <cellStyle name="Comma 16 2 2 6 2 5" xfId="55955"/>
    <cellStyle name="Comma 16 2 2 6 3" xfId="17361"/>
    <cellStyle name="Comma 16 2 2 6 4" xfId="27546"/>
    <cellStyle name="Comma 16 2 2 6 5" xfId="38499"/>
    <cellStyle name="Comma 16 2 2 6 6" xfId="51704"/>
    <cellStyle name="Comma 16 2 2 7" xfId="6838"/>
    <cellStyle name="Comma 16 2 2 7 2" xfId="17974"/>
    <cellStyle name="Comma 16 2 2 7 3" xfId="28159"/>
    <cellStyle name="Comma 16 2 2 7 4" xfId="39114"/>
    <cellStyle name="Comma 16 2 2 7 5" xfId="52317"/>
    <cellStyle name="Comma 16 2 2 8" xfId="7811"/>
    <cellStyle name="Comma 16 2 2 8 2" xfId="18919"/>
    <cellStyle name="Comma 16 2 2 8 3" xfId="29125"/>
    <cellStyle name="Comma 16 2 2 8 4" xfId="40074"/>
    <cellStyle name="Comma 16 2 2 8 5" xfId="53283"/>
    <cellStyle name="Comma 16 2 2 9" xfId="13076"/>
    <cellStyle name="Comma 16 2 20" xfId="47627"/>
    <cellStyle name="Comma 16 2 21" xfId="58149"/>
    <cellStyle name="Comma 16 2 22" xfId="58700"/>
    <cellStyle name="Comma 16 2 3" xfId="2744"/>
    <cellStyle name="Comma 16 2 3 10" xfId="58521"/>
    <cellStyle name="Comma 16 2 3 11" xfId="58864"/>
    <cellStyle name="Comma 16 2 3 2" xfId="3408"/>
    <cellStyle name="Comma 16 2 3 2 2" xfId="10931"/>
    <cellStyle name="Comma 16 2 3 2 2 2" xfId="21908"/>
    <cellStyle name="Comma 16 2 3 2 2 3" xfId="32243"/>
    <cellStyle name="Comma 16 2 3 2 2 4" xfId="43186"/>
    <cellStyle name="Comma 16 2 3 2 2 5" xfId="56401"/>
    <cellStyle name="Comma 16 2 3 2 3" xfId="8830"/>
    <cellStyle name="Comma 16 2 3 2 3 2" xfId="19935"/>
    <cellStyle name="Comma 16 2 3 2 3 3" xfId="30142"/>
    <cellStyle name="Comma 16 2 3 2 3 4" xfId="41093"/>
    <cellStyle name="Comma 16 2 3 2 3 5" xfId="54300"/>
    <cellStyle name="Comma 16 2 3 2 4" xfId="14623"/>
    <cellStyle name="Comma 16 2 3 2 5" xfId="24808"/>
    <cellStyle name="Comma 16 2 3 2 6" xfId="35745"/>
    <cellStyle name="Comma 16 2 3 2 7" xfId="48966"/>
    <cellStyle name="Comma 16 2 3 2 8" xfId="59332"/>
    <cellStyle name="Comma 16 2 3 3" xfId="3918"/>
    <cellStyle name="Comma 16 2 3 3 2" xfId="9339"/>
    <cellStyle name="Comma 16 2 3 3 2 2" xfId="20444"/>
    <cellStyle name="Comma 16 2 3 3 2 3" xfId="30651"/>
    <cellStyle name="Comma 16 2 3 3 2 4" xfId="41602"/>
    <cellStyle name="Comma 16 2 3 3 2 5" xfId="54809"/>
    <cellStyle name="Comma 16 2 3 3 3" xfId="15131"/>
    <cellStyle name="Comma 16 2 3 3 4" xfId="25316"/>
    <cellStyle name="Comma 16 2 3 3 5" xfId="36253"/>
    <cellStyle name="Comma 16 2 3 3 6" xfId="49474"/>
    <cellStyle name="Comma 16 2 3 4" xfId="6656"/>
    <cellStyle name="Comma 16 2 3 4 2" xfId="10528"/>
    <cellStyle name="Comma 16 2 3 4 2 2" xfId="21515"/>
    <cellStyle name="Comma 16 2 3 4 2 3" xfId="31840"/>
    <cellStyle name="Comma 16 2 3 4 2 4" xfId="42785"/>
    <cellStyle name="Comma 16 2 3 4 2 5" xfId="55998"/>
    <cellStyle name="Comma 16 2 3 4 3" xfId="17792"/>
    <cellStyle name="Comma 16 2 3 4 4" xfId="27977"/>
    <cellStyle name="Comma 16 2 3 4 5" xfId="38932"/>
    <cellStyle name="Comma 16 2 3 4 6" xfId="52135"/>
    <cellStyle name="Comma 16 2 3 5" xfId="8178"/>
    <cellStyle name="Comma 16 2 3 5 2" xfId="19286"/>
    <cellStyle name="Comma 16 2 3 5 3" xfId="29492"/>
    <cellStyle name="Comma 16 2 3 5 4" xfId="40441"/>
    <cellStyle name="Comma 16 2 3 5 5" xfId="53650"/>
    <cellStyle name="Comma 16 2 3 6" xfId="13977"/>
    <cellStyle name="Comma 16 2 3 7" xfId="24162"/>
    <cellStyle name="Comma 16 2 3 8" xfId="35093"/>
    <cellStyle name="Comma 16 2 3 9" xfId="48320"/>
    <cellStyle name="Comma 16 2 4" xfId="3105"/>
    <cellStyle name="Comma 16 2 4 2" xfId="7015"/>
    <cellStyle name="Comma 16 2 4 2 2" xfId="10767"/>
    <cellStyle name="Comma 16 2 4 2 2 2" xfId="21744"/>
    <cellStyle name="Comma 16 2 4 2 2 3" xfId="32079"/>
    <cellStyle name="Comma 16 2 4 2 2 4" xfId="43022"/>
    <cellStyle name="Comma 16 2 4 2 2 5" xfId="56237"/>
    <cellStyle name="Comma 16 2 4 2 3" xfId="18151"/>
    <cellStyle name="Comma 16 2 4 2 4" xfId="28336"/>
    <cellStyle name="Comma 16 2 4 2 5" xfId="39291"/>
    <cellStyle name="Comma 16 2 4 2 6" xfId="52494"/>
    <cellStyle name="Comma 16 2 4 3" xfId="8537"/>
    <cellStyle name="Comma 16 2 4 3 2" xfId="19644"/>
    <cellStyle name="Comma 16 2 4 3 3" xfId="29851"/>
    <cellStyle name="Comma 16 2 4 3 4" xfId="40800"/>
    <cellStyle name="Comma 16 2 4 3 5" xfId="54009"/>
    <cellStyle name="Comma 16 2 4 4" xfId="14334"/>
    <cellStyle name="Comma 16 2 4 5" xfId="24519"/>
    <cellStyle name="Comma 16 2 4 6" xfId="35450"/>
    <cellStyle name="Comma 16 2 4 7" xfId="48677"/>
    <cellStyle name="Comma 16 2 4 8" xfId="59168"/>
    <cellStyle name="Comma 16 2 5" xfId="3754"/>
    <cellStyle name="Comma 16 2 5 2" xfId="9175"/>
    <cellStyle name="Comma 16 2 5 2 2" xfId="20280"/>
    <cellStyle name="Comma 16 2 5 2 3" xfId="30487"/>
    <cellStyle name="Comma 16 2 5 2 4" xfId="41438"/>
    <cellStyle name="Comma 16 2 5 2 5" xfId="54645"/>
    <cellStyle name="Comma 16 2 5 3" xfId="14967"/>
    <cellStyle name="Comma 16 2 5 4" xfId="25152"/>
    <cellStyle name="Comma 16 2 5 5" xfId="36089"/>
    <cellStyle name="Comma 16 2 5 6" xfId="49310"/>
    <cellStyle name="Comma 16 2 6" xfId="4832"/>
    <cellStyle name="Comma 16 2 6 2" xfId="10006"/>
    <cellStyle name="Comma 16 2 6 2 2" xfId="20998"/>
    <cellStyle name="Comma 16 2 6 2 3" xfId="31318"/>
    <cellStyle name="Comma 16 2 6 2 4" xfId="42263"/>
    <cellStyle name="Comma 16 2 6 2 5" xfId="55476"/>
    <cellStyle name="Comma 16 2 6 3" xfId="15983"/>
    <cellStyle name="Comma 16 2 6 4" xfId="26168"/>
    <cellStyle name="Comma 16 2 6 5" xfId="37117"/>
    <cellStyle name="Comma 16 2 6 6" xfId="50326"/>
    <cellStyle name="Comma 16 2 7" xfId="5022"/>
    <cellStyle name="Comma 16 2 7 2" xfId="10196"/>
    <cellStyle name="Comma 16 2 7 2 2" xfId="21187"/>
    <cellStyle name="Comma 16 2 7 2 3" xfId="31508"/>
    <cellStyle name="Comma 16 2 7 2 4" xfId="42453"/>
    <cellStyle name="Comma 16 2 7 2 5" xfId="55666"/>
    <cellStyle name="Comma 16 2 7 3" xfId="16172"/>
    <cellStyle name="Comma 16 2 7 4" xfId="26357"/>
    <cellStyle name="Comma 16 2 7 5" xfId="37306"/>
    <cellStyle name="Comma 16 2 7 6" xfId="50515"/>
    <cellStyle name="Comma 16 2 8" xfId="2551"/>
    <cellStyle name="Comma 16 2 8 2" xfId="7995"/>
    <cellStyle name="Comma 16 2 8 2 2" xfId="19103"/>
    <cellStyle name="Comma 16 2 8 2 3" xfId="29309"/>
    <cellStyle name="Comma 16 2 8 2 4" xfId="40258"/>
    <cellStyle name="Comma 16 2 8 2 5" xfId="53467"/>
    <cellStyle name="Comma 16 2 8 3" xfId="13803"/>
    <cellStyle name="Comma 16 2 8 4" xfId="23988"/>
    <cellStyle name="Comma 16 2 8 5" xfId="34913"/>
    <cellStyle name="Comma 16 2 8 6" xfId="48146"/>
    <cellStyle name="Comma 16 2 9" xfId="2466"/>
    <cellStyle name="Comma 16 2 9 2" xfId="10385"/>
    <cellStyle name="Comma 16 2 9 2 2" xfId="21376"/>
    <cellStyle name="Comma 16 2 9 2 3" xfId="31697"/>
    <cellStyle name="Comma 16 2 9 2 4" xfId="42642"/>
    <cellStyle name="Comma 16 2 9 2 5" xfId="55855"/>
    <cellStyle name="Comma 16 2 9 3" xfId="13764"/>
    <cellStyle name="Comma 16 2 9 4" xfId="23949"/>
    <cellStyle name="Comma 16 2 9 5" xfId="34857"/>
    <cellStyle name="Comma 16 2 9 6" xfId="48107"/>
    <cellStyle name="Comma 16 20" xfId="7228"/>
    <cellStyle name="Comma 16 20 2" xfId="18357"/>
    <cellStyle name="Comma 16 20 3" xfId="28544"/>
    <cellStyle name="Comma 16 20 4" xfId="39499"/>
    <cellStyle name="Comma 16 20 5" xfId="52702"/>
    <cellStyle name="Comma 16 21" xfId="12654"/>
    <cellStyle name="Comma 16 22" xfId="12844"/>
    <cellStyle name="Comma 16 23" xfId="13249"/>
    <cellStyle name="Comma 16 24" xfId="23439"/>
    <cellStyle name="Comma 16 25" xfId="33972"/>
    <cellStyle name="Comma 16 26" xfId="47597"/>
    <cellStyle name="Comma 16 27" xfId="58108"/>
    <cellStyle name="Comma 16 28" xfId="58675"/>
    <cellStyle name="Comma 16 3" xfId="207"/>
    <cellStyle name="Comma 16 3 10" xfId="6161"/>
    <cellStyle name="Comma 16 3 10 2" xfId="10425"/>
    <cellStyle name="Comma 16 3 10 2 2" xfId="21416"/>
    <cellStyle name="Comma 16 3 10 2 3" xfId="31737"/>
    <cellStyle name="Comma 16 3 10 2 4" xfId="42682"/>
    <cellStyle name="Comma 16 3 10 2 5" xfId="55895"/>
    <cellStyle name="Comma 16 3 10 3" xfId="17302"/>
    <cellStyle name="Comma 16 3 10 4" xfId="27487"/>
    <cellStyle name="Comma 16 3 10 5" xfId="38440"/>
    <cellStyle name="Comma 16 3 10 6" xfId="51645"/>
    <cellStyle name="Comma 16 3 11" xfId="6477"/>
    <cellStyle name="Comma 16 3 11 2" xfId="11413"/>
    <cellStyle name="Comma 16 3 11 2 2" xfId="22389"/>
    <cellStyle name="Comma 16 3 11 2 3" xfId="32725"/>
    <cellStyle name="Comma 16 3 11 2 4" xfId="43662"/>
    <cellStyle name="Comma 16 3 11 2 5" xfId="56883"/>
    <cellStyle name="Comma 16 3 11 3" xfId="17614"/>
    <cellStyle name="Comma 16 3 11 4" xfId="27799"/>
    <cellStyle name="Comma 16 3 11 5" xfId="38753"/>
    <cellStyle name="Comma 16 3 11 6" xfId="51957"/>
    <cellStyle name="Comma 16 3 12" xfId="7315"/>
    <cellStyle name="Comma 16 3 12 2" xfId="18440"/>
    <cellStyle name="Comma 16 3 12 3" xfId="28630"/>
    <cellStyle name="Comma 16 3 12 4" xfId="39585"/>
    <cellStyle name="Comma 16 3 12 5" xfId="52788"/>
    <cellStyle name="Comma 16 3 13" xfId="12721"/>
    <cellStyle name="Comma 16 3 14" xfId="12911"/>
    <cellStyle name="Comma 16 3 15" xfId="13318"/>
    <cellStyle name="Comma 16 3 16" xfId="23508"/>
    <cellStyle name="Comma 16 3 17" xfId="34046"/>
    <cellStyle name="Comma 16 3 18" xfId="47666"/>
    <cellStyle name="Comma 16 3 19" xfId="58182"/>
    <cellStyle name="Comma 16 3 2" xfId="2962"/>
    <cellStyle name="Comma 16 3 2 10" xfId="35311"/>
    <cellStyle name="Comma 16 3 2 11" xfId="48538"/>
    <cellStyle name="Comma 16 3 2 12" xfId="58369"/>
    <cellStyle name="Comma 16 3 2 13" xfId="58904"/>
    <cellStyle name="Comma 16 3 2 2" xfId="3604"/>
    <cellStyle name="Comma 16 3 2 2 2" xfId="10971"/>
    <cellStyle name="Comma 16 3 2 2 2 2" xfId="21948"/>
    <cellStyle name="Comma 16 3 2 2 2 3" xfId="32283"/>
    <cellStyle name="Comma 16 3 2 2 2 4" xfId="43226"/>
    <cellStyle name="Comma 16 3 2 2 2 5" xfId="56441"/>
    <cellStyle name="Comma 16 3 2 2 3" xfId="9026"/>
    <cellStyle name="Comma 16 3 2 2 3 2" xfId="20131"/>
    <cellStyle name="Comma 16 3 2 2 3 3" xfId="30338"/>
    <cellStyle name="Comma 16 3 2 2 3 4" xfId="41289"/>
    <cellStyle name="Comma 16 3 2 2 3 5" xfId="54496"/>
    <cellStyle name="Comma 16 3 2 2 4" xfId="14819"/>
    <cellStyle name="Comma 16 3 2 2 5" xfId="25004"/>
    <cellStyle name="Comma 16 3 2 2 6" xfId="35941"/>
    <cellStyle name="Comma 16 3 2 2 7" xfId="49162"/>
    <cellStyle name="Comma 16 3 2 2 8" xfId="59372"/>
    <cellStyle name="Comma 16 3 2 3" xfId="3958"/>
    <cellStyle name="Comma 16 3 2 3 2" xfId="9379"/>
    <cellStyle name="Comma 16 3 2 3 2 2" xfId="20484"/>
    <cellStyle name="Comma 16 3 2 3 2 3" xfId="30691"/>
    <cellStyle name="Comma 16 3 2 3 2 4" xfId="41642"/>
    <cellStyle name="Comma 16 3 2 3 2 5" xfId="54849"/>
    <cellStyle name="Comma 16 3 2 3 3" xfId="15171"/>
    <cellStyle name="Comma 16 3 2 3 4" xfId="25356"/>
    <cellStyle name="Comma 16 3 2 3 5" xfId="36293"/>
    <cellStyle name="Comma 16 3 2 3 6" xfId="49514"/>
    <cellStyle name="Comma 16 3 2 4" xfId="6873"/>
    <cellStyle name="Comma 16 3 2 4 2" xfId="8396"/>
    <cellStyle name="Comma 16 3 2 4 2 2" xfId="19504"/>
    <cellStyle name="Comma 16 3 2 4 2 3" xfId="29710"/>
    <cellStyle name="Comma 16 3 2 4 2 4" xfId="40659"/>
    <cellStyle name="Comma 16 3 2 4 2 5" xfId="53868"/>
    <cellStyle name="Comma 16 3 2 4 3" xfId="18009"/>
    <cellStyle name="Comma 16 3 2 4 4" xfId="28194"/>
    <cellStyle name="Comma 16 3 2 4 5" xfId="39149"/>
    <cellStyle name="Comma 16 3 2 4 6" xfId="52352"/>
    <cellStyle name="Comma 16 3 2 5" xfId="10568"/>
    <cellStyle name="Comma 16 3 2 5 2" xfId="21555"/>
    <cellStyle name="Comma 16 3 2 5 3" xfId="31880"/>
    <cellStyle name="Comma 16 3 2 5 4" xfId="42825"/>
    <cellStyle name="Comma 16 3 2 5 5" xfId="56038"/>
    <cellStyle name="Comma 16 3 2 6" xfId="7846"/>
    <cellStyle name="Comma 16 3 2 6 2" xfId="18954"/>
    <cellStyle name="Comma 16 3 2 6 3" xfId="29160"/>
    <cellStyle name="Comma 16 3 2 6 4" xfId="40109"/>
    <cellStyle name="Comma 16 3 2 6 5" xfId="53318"/>
    <cellStyle name="Comma 16 3 2 7" xfId="13111"/>
    <cellStyle name="Comma 16 3 2 8" xfId="14195"/>
    <cellStyle name="Comma 16 3 2 9" xfId="24380"/>
    <cellStyle name="Comma 16 3 20" xfId="58740"/>
    <cellStyle name="Comma 16 3 3" xfId="2779"/>
    <cellStyle name="Comma 16 3 3 10" xfId="59208"/>
    <cellStyle name="Comma 16 3 3 2" xfId="3443"/>
    <cellStyle name="Comma 16 3 3 2 2" xfId="8865"/>
    <cellStyle name="Comma 16 3 3 2 2 2" xfId="19970"/>
    <cellStyle name="Comma 16 3 3 2 2 3" xfId="30177"/>
    <cellStyle name="Comma 16 3 3 2 2 4" xfId="41128"/>
    <cellStyle name="Comma 16 3 3 2 2 5" xfId="54335"/>
    <cellStyle name="Comma 16 3 3 2 3" xfId="14658"/>
    <cellStyle name="Comma 16 3 3 2 4" xfId="24843"/>
    <cellStyle name="Comma 16 3 3 2 5" xfId="35780"/>
    <cellStyle name="Comma 16 3 3 2 6" xfId="49001"/>
    <cellStyle name="Comma 16 3 3 3" xfId="6691"/>
    <cellStyle name="Comma 16 3 3 3 2" xfId="10807"/>
    <cellStyle name="Comma 16 3 3 3 2 2" xfId="21784"/>
    <cellStyle name="Comma 16 3 3 3 2 3" xfId="32119"/>
    <cellStyle name="Comma 16 3 3 3 2 4" xfId="43062"/>
    <cellStyle name="Comma 16 3 3 3 2 5" xfId="56277"/>
    <cellStyle name="Comma 16 3 3 3 3" xfId="17827"/>
    <cellStyle name="Comma 16 3 3 3 4" xfId="28012"/>
    <cellStyle name="Comma 16 3 3 3 5" xfId="38967"/>
    <cellStyle name="Comma 16 3 3 3 6" xfId="52170"/>
    <cellStyle name="Comma 16 3 3 4" xfId="8213"/>
    <cellStyle name="Comma 16 3 3 4 2" xfId="19321"/>
    <cellStyle name="Comma 16 3 3 4 3" xfId="29527"/>
    <cellStyle name="Comma 16 3 3 4 4" xfId="40476"/>
    <cellStyle name="Comma 16 3 3 4 5" xfId="53685"/>
    <cellStyle name="Comma 16 3 3 5" xfId="14012"/>
    <cellStyle name="Comma 16 3 3 6" xfId="24197"/>
    <cellStyle name="Comma 16 3 3 7" xfId="35128"/>
    <cellStyle name="Comma 16 3 3 8" xfId="48355"/>
    <cellStyle name="Comma 16 3 3 9" xfId="58556"/>
    <cellStyle name="Comma 16 3 4" xfId="3147"/>
    <cellStyle name="Comma 16 3 4 2" xfId="7055"/>
    <cellStyle name="Comma 16 3 4 2 2" xfId="18191"/>
    <cellStyle name="Comma 16 3 4 2 3" xfId="28376"/>
    <cellStyle name="Comma 16 3 4 2 4" xfId="39331"/>
    <cellStyle name="Comma 16 3 4 2 5" xfId="52534"/>
    <cellStyle name="Comma 16 3 4 3" xfId="8579"/>
    <cellStyle name="Comma 16 3 4 3 2" xfId="19686"/>
    <cellStyle name="Comma 16 3 4 3 3" xfId="29893"/>
    <cellStyle name="Comma 16 3 4 3 4" xfId="40842"/>
    <cellStyle name="Comma 16 3 4 3 5" xfId="54051"/>
    <cellStyle name="Comma 16 3 4 4" xfId="14375"/>
    <cellStyle name="Comma 16 3 4 5" xfId="24560"/>
    <cellStyle name="Comma 16 3 4 6" xfId="35491"/>
    <cellStyle name="Comma 16 3 4 7" xfId="48718"/>
    <cellStyle name="Comma 16 3 5" xfId="3278"/>
    <cellStyle name="Comma 16 3 5 2" xfId="8700"/>
    <cellStyle name="Comma 16 3 5 2 2" xfId="19805"/>
    <cellStyle name="Comma 16 3 5 2 3" xfId="30012"/>
    <cellStyle name="Comma 16 3 5 2 4" xfId="40963"/>
    <cellStyle name="Comma 16 3 5 2 5" xfId="54170"/>
    <cellStyle name="Comma 16 3 5 3" xfId="14493"/>
    <cellStyle name="Comma 16 3 5 4" xfId="24678"/>
    <cellStyle name="Comma 16 3 5 5" xfId="35615"/>
    <cellStyle name="Comma 16 3 5 6" xfId="48836"/>
    <cellStyle name="Comma 16 3 6" xfId="3794"/>
    <cellStyle name="Comma 16 3 6 2" xfId="9215"/>
    <cellStyle name="Comma 16 3 6 2 2" xfId="20320"/>
    <cellStyle name="Comma 16 3 6 2 3" xfId="30527"/>
    <cellStyle name="Comma 16 3 6 2 4" xfId="41478"/>
    <cellStyle name="Comma 16 3 6 2 5" xfId="54685"/>
    <cellStyle name="Comma 16 3 6 3" xfId="15007"/>
    <cellStyle name="Comma 16 3 6 4" xfId="25192"/>
    <cellStyle name="Comma 16 3 6 5" xfId="36129"/>
    <cellStyle name="Comma 16 3 6 6" xfId="49350"/>
    <cellStyle name="Comma 16 3 7" xfId="4867"/>
    <cellStyle name="Comma 16 3 7 2" xfId="10041"/>
    <cellStyle name="Comma 16 3 7 2 2" xfId="21033"/>
    <cellStyle name="Comma 16 3 7 2 3" xfId="31353"/>
    <cellStyle name="Comma 16 3 7 2 4" xfId="42298"/>
    <cellStyle name="Comma 16 3 7 2 5" xfId="55511"/>
    <cellStyle name="Comma 16 3 7 3" xfId="16018"/>
    <cellStyle name="Comma 16 3 7 4" xfId="26203"/>
    <cellStyle name="Comma 16 3 7 5" xfId="37152"/>
    <cellStyle name="Comma 16 3 7 6" xfId="50361"/>
    <cellStyle name="Comma 16 3 8" xfId="5057"/>
    <cellStyle name="Comma 16 3 8 2" xfId="10231"/>
    <cellStyle name="Comma 16 3 8 2 2" xfId="21222"/>
    <cellStyle name="Comma 16 3 8 2 3" xfId="31543"/>
    <cellStyle name="Comma 16 3 8 2 4" xfId="42488"/>
    <cellStyle name="Comma 16 3 8 2 5" xfId="55701"/>
    <cellStyle name="Comma 16 3 8 3" xfId="16207"/>
    <cellStyle name="Comma 16 3 8 4" xfId="26392"/>
    <cellStyle name="Comma 16 3 8 5" xfId="37341"/>
    <cellStyle name="Comma 16 3 8 6" xfId="50550"/>
    <cellStyle name="Comma 16 3 9" xfId="2581"/>
    <cellStyle name="Comma 16 3 9 2" xfId="8030"/>
    <cellStyle name="Comma 16 3 9 2 2" xfId="19138"/>
    <cellStyle name="Comma 16 3 9 2 3" xfId="29344"/>
    <cellStyle name="Comma 16 3 9 2 4" xfId="40293"/>
    <cellStyle name="Comma 16 3 9 2 5" xfId="53502"/>
    <cellStyle name="Comma 16 3 9 3" xfId="13831"/>
    <cellStyle name="Comma 16 3 9 4" xfId="24016"/>
    <cellStyle name="Comma 16 3 9 5" xfId="34941"/>
    <cellStyle name="Comma 16 3 9 6" xfId="48174"/>
    <cellStyle name="Comma 16 4" xfId="2620"/>
    <cellStyle name="Comma 16 4 10" xfId="6509"/>
    <cellStyle name="Comma 16 4 10 2" xfId="10455"/>
    <cellStyle name="Comma 16 4 10 2 2" xfId="21446"/>
    <cellStyle name="Comma 16 4 10 2 3" xfId="31767"/>
    <cellStyle name="Comma 16 4 10 2 4" xfId="42712"/>
    <cellStyle name="Comma 16 4 10 2 5" xfId="55925"/>
    <cellStyle name="Comma 16 4 10 3" xfId="17646"/>
    <cellStyle name="Comma 16 4 10 4" xfId="27831"/>
    <cellStyle name="Comma 16 4 10 5" xfId="38785"/>
    <cellStyle name="Comma 16 4 10 6" xfId="51989"/>
    <cellStyle name="Comma 16 4 11" xfId="7341"/>
    <cellStyle name="Comma 16 4 11 2" xfId="18466"/>
    <cellStyle name="Comma 16 4 11 3" xfId="28656"/>
    <cellStyle name="Comma 16 4 11 4" xfId="39611"/>
    <cellStyle name="Comma 16 4 11 5" xfId="52814"/>
    <cellStyle name="Comma 16 4 12" xfId="11567"/>
    <cellStyle name="Comma 16 4 12 2" xfId="22541"/>
    <cellStyle name="Comma 16 4 12 3" xfId="32879"/>
    <cellStyle name="Comma 16 4 12 4" xfId="43816"/>
    <cellStyle name="Comma 16 4 12 5" xfId="57037"/>
    <cellStyle name="Comma 16 4 13" xfId="12753"/>
    <cellStyle name="Comma 16 4 14" xfId="12943"/>
    <cellStyle name="Comma 16 4 15" xfId="13861"/>
    <cellStyle name="Comma 16 4 16" xfId="24046"/>
    <cellStyle name="Comma 16 4 17" xfId="34975"/>
    <cellStyle name="Comma 16 4 18" xfId="48204"/>
    <cellStyle name="Comma 16 4 19" xfId="58214"/>
    <cellStyle name="Comma 16 4 2" xfId="2994"/>
    <cellStyle name="Comma 16 4 2 10" xfId="35343"/>
    <cellStyle name="Comma 16 4 2 11" xfId="48570"/>
    <cellStyle name="Comma 16 4 2 12" xfId="58401"/>
    <cellStyle name="Comma 16 4 2 13" xfId="58934"/>
    <cellStyle name="Comma 16 4 2 2" xfId="3636"/>
    <cellStyle name="Comma 16 4 2 2 2" xfId="11001"/>
    <cellStyle name="Comma 16 4 2 2 2 2" xfId="21978"/>
    <cellStyle name="Comma 16 4 2 2 2 3" xfId="32313"/>
    <cellStyle name="Comma 16 4 2 2 2 4" xfId="43256"/>
    <cellStyle name="Comma 16 4 2 2 2 5" xfId="56471"/>
    <cellStyle name="Comma 16 4 2 2 3" xfId="9058"/>
    <cellStyle name="Comma 16 4 2 2 3 2" xfId="20163"/>
    <cellStyle name="Comma 16 4 2 2 3 3" xfId="30370"/>
    <cellStyle name="Comma 16 4 2 2 3 4" xfId="41321"/>
    <cellStyle name="Comma 16 4 2 2 3 5" xfId="54528"/>
    <cellStyle name="Comma 16 4 2 2 4" xfId="14851"/>
    <cellStyle name="Comma 16 4 2 2 5" xfId="25036"/>
    <cellStyle name="Comma 16 4 2 2 6" xfId="35973"/>
    <cellStyle name="Comma 16 4 2 2 7" xfId="49194"/>
    <cellStyle name="Comma 16 4 2 2 8" xfId="59402"/>
    <cellStyle name="Comma 16 4 2 3" xfId="3988"/>
    <cellStyle name="Comma 16 4 2 3 2" xfId="9409"/>
    <cellStyle name="Comma 16 4 2 3 2 2" xfId="20514"/>
    <cellStyle name="Comma 16 4 2 3 2 3" xfId="30721"/>
    <cellStyle name="Comma 16 4 2 3 2 4" xfId="41672"/>
    <cellStyle name="Comma 16 4 2 3 2 5" xfId="54879"/>
    <cellStyle name="Comma 16 4 2 3 3" xfId="15201"/>
    <cellStyle name="Comma 16 4 2 3 4" xfId="25386"/>
    <cellStyle name="Comma 16 4 2 3 5" xfId="36323"/>
    <cellStyle name="Comma 16 4 2 3 6" xfId="49544"/>
    <cellStyle name="Comma 16 4 2 4" xfId="6905"/>
    <cellStyle name="Comma 16 4 2 4 2" xfId="8428"/>
    <cellStyle name="Comma 16 4 2 4 2 2" xfId="19536"/>
    <cellStyle name="Comma 16 4 2 4 2 3" xfId="29742"/>
    <cellStyle name="Comma 16 4 2 4 2 4" xfId="40691"/>
    <cellStyle name="Comma 16 4 2 4 2 5" xfId="53900"/>
    <cellStyle name="Comma 16 4 2 4 3" xfId="18041"/>
    <cellStyle name="Comma 16 4 2 4 4" xfId="28226"/>
    <cellStyle name="Comma 16 4 2 4 5" xfId="39181"/>
    <cellStyle name="Comma 16 4 2 4 6" xfId="52384"/>
    <cellStyle name="Comma 16 4 2 5" xfId="10598"/>
    <cellStyle name="Comma 16 4 2 5 2" xfId="21585"/>
    <cellStyle name="Comma 16 4 2 5 3" xfId="31910"/>
    <cellStyle name="Comma 16 4 2 5 4" xfId="42855"/>
    <cellStyle name="Comma 16 4 2 5 5" xfId="56068"/>
    <cellStyle name="Comma 16 4 2 6" xfId="7878"/>
    <cellStyle name="Comma 16 4 2 6 2" xfId="18986"/>
    <cellStyle name="Comma 16 4 2 6 3" xfId="29192"/>
    <cellStyle name="Comma 16 4 2 6 4" xfId="40141"/>
    <cellStyle name="Comma 16 4 2 6 5" xfId="53350"/>
    <cellStyle name="Comma 16 4 2 7" xfId="13151"/>
    <cellStyle name="Comma 16 4 2 8" xfId="14227"/>
    <cellStyle name="Comma 16 4 2 9" xfId="24412"/>
    <cellStyle name="Comma 16 4 20" xfId="58770"/>
    <cellStyle name="Comma 16 4 3" xfId="2811"/>
    <cellStyle name="Comma 16 4 3 10" xfId="59238"/>
    <cellStyle name="Comma 16 4 3 2" xfId="3475"/>
    <cellStyle name="Comma 16 4 3 2 2" xfId="8897"/>
    <cellStyle name="Comma 16 4 3 2 2 2" xfId="20002"/>
    <cellStyle name="Comma 16 4 3 2 2 3" xfId="30209"/>
    <cellStyle name="Comma 16 4 3 2 2 4" xfId="41160"/>
    <cellStyle name="Comma 16 4 3 2 2 5" xfId="54367"/>
    <cellStyle name="Comma 16 4 3 2 3" xfId="14690"/>
    <cellStyle name="Comma 16 4 3 2 4" xfId="24875"/>
    <cellStyle name="Comma 16 4 3 2 5" xfId="35812"/>
    <cellStyle name="Comma 16 4 3 2 6" xfId="49033"/>
    <cellStyle name="Comma 16 4 3 3" xfId="6723"/>
    <cellStyle name="Comma 16 4 3 3 2" xfId="10837"/>
    <cellStyle name="Comma 16 4 3 3 2 2" xfId="21814"/>
    <cellStyle name="Comma 16 4 3 3 2 3" xfId="32149"/>
    <cellStyle name="Comma 16 4 3 3 2 4" xfId="43092"/>
    <cellStyle name="Comma 16 4 3 3 2 5" xfId="56307"/>
    <cellStyle name="Comma 16 4 3 3 3" xfId="17859"/>
    <cellStyle name="Comma 16 4 3 3 4" xfId="28044"/>
    <cellStyle name="Comma 16 4 3 3 5" xfId="38999"/>
    <cellStyle name="Comma 16 4 3 3 6" xfId="52202"/>
    <cellStyle name="Comma 16 4 3 4" xfId="8245"/>
    <cellStyle name="Comma 16 4 3 4 2" xfId="19353"/>
    <cellStyle name="Comma 16 4 3 4 3" xfId="29559"/>
    <cellStyle name="Comma 16 4 3 4 4" xfId="40508"/>
    <cellStyle name="Comma 16 4 3 4 5" xfId="53717"/>
    <cellStyle name="Comma 16 4 3 5" xfId="14044"/>
    <cellStyle name="Comma 16 4 3 6" xfId="24229"/>
    <cellStyle name="Comma 16 4 3 7" xfId="35160"/>
    <cellStyle name="Comma 16 4 3 8" xfId="48387"/>
    <cellStyle name="Comma 16 4 3 9" xfId="58588"/>
    <cellStyle name="Comma 16 4 4" xfId="3176"/>
    <cellStyle name="Comma 16 4 4 2" xfId="7085"/>
    <cellStyle name="Comma 16 4 4 2 2" xfId="18221"/>
    <cellStyle name="Comma 16 4 4 2 3" xfId="28406"/>
    <cellStyle name="Comma 16 4 4 2 4" xfId="39361"/>
    <cellStyle name="Comma 16 4 4 2 5" xfId="52564"/>
    <cellStyle name="Comma 16 4 4 3" xfId="8607"/>
    <cellStyle name="Comma 16 4 4 3 2" xfId="19714"/>
    <cellStyle name="Comma 16 4 4 3 3" xfId="29921"/>
    <cellStyle name="Comma 16 4 4 3 4" xfId="40870"/>
    <cellStyle name="Comma 16 4 4 3 5" xfId="54079"/>
    <cellStyle name="Comma 16 4 4 4" xfId="14404"/>
    <cellStyle name="Comma 16 4 4 5" xfId="24589"/>
    <cellStyle name="Comma 16 4 4 6" xfId="35520"/>
    <cellStyle name="Comma 16 4 4 7" xfId="48747"/>
    <cellStyle name="Comma 16 4 5" xfId="3299"/>
    <cellStyle name="Comma 16 4 5 2" xfId="8721"/>
    <cellStyle name="Comma 16 4 5 2 2" xfId="19826"/>
    <cellStyle name="Comma 16 4 5 2 3" xfId="30033"/>
    <cellStyle name="Comma 16 4 5 2 4" xfId="40984"/>
    <cellStyle name="Comma 16 4 5 2 5" xfId="54191"/>
    <cellStyle name="Comma 16 4 5 3" xfId="14514"/>
    <cellStyle name="Comma 16 4 5 4" xfId="24699"/>
    <cellStyle name="Comma 16 4 5 5" xfId="35636"/>
    <cellStyle name="Comma 16 4 5 6" xfId="48857"/>
    <cellStyle name="Comma 16 4 6" xfId="3824"/>
    <cellStyle name="Comma 16 4 6 2" xfId="9245"/>
    <cellStyle name="Comma 16 4 6 2 2" xfId="20350"/>
    <cellStyle name="Comma 16 4 6 2 3" xfId="30557"/>
    <cellStyle name="Comma 16 4 6 2 4" xfId="41508"/>
    <cellStyle name="Comma 16 4 6 2 5" xfId="54715"/>
    <cellStyle name="Comma 16 4 6 3" xfId="15037"/>
    <cellStyle name="Comma 16 4 6 4" xfId="25222"/>
    <cellStyle name="Comma 16 4 6 5" xfId="36159"/>
    <cellStyle name="Comma 16 4 6 6" xfId="49380"/>
    <cellStyle name="Comma 16 4 7" xfId="4899"/>
    <cellStyle name="Comma 16 4 7 2" xfId="10073"/>
    <cellStyle name="Comma 16 4 7 2 2" xfId="21065"/>
    <cellStyle name="Comma 16 4 7 2 3" xfId="31385"/>
    <cellStyle name="Comma 16 4 7 2 4" xfId="42330"/>
    <cellStyle name="Comma 16 4 7 2 5" xfId="55543"/>
    <cellStyle name="Comma 16 4 7 3" xfId="16050"/>
    <cellStyle name="Comma 16 4 7 4" xfId="26235"/>
    <cellStyle name="Comma 16 4 7 5" xfId="37184"/>
    <cellStyle name="Comma 16 4 7 6" xfId="50393"/>
    <cellStyle name="Comma 16 4 8" xfId="5089"/>
    <cellStyle name="Comma 16 4 8 2" xfId="10263"/>
    <cellStyle name="Comma 16 4 8 2 2" xfId="21254"/>
    <cellStyle name="Comma 16 4 8 2 3" xfId="31575"/>
    <cellStyle name="Comma 16 4 8 2 4" xfId="42520"/>
    <cellStyle name="Comma 16 4 8 2 5" xfId="55733"/>
    <cellStyle name="Comma 16 4 8 3" xfId="16239"/>
    <cellStyle name="Comma 16 4 8 4" xfId="26424"/>
    <cellStyle name="Comma 16 4 8 5" xfId="37373"/>
    <cellStyle name="Comma 16 4 8 6" xfId="50582"/>
    <cellStyle name="Comma 16 4 9" xfId="6190"/>
    <cellStyle name="Comma 16 4 9 2" xfId="8062"/>
    <cellStyle name="Comma 16 4 9 2 2" xfId="19170"/>
    <cellStyle name="Comma 16 4 9 2 3" xfId="29376"/>
    <cellStyle name="Comma 16 4 9 2 4" xfId="40325"/>
    <cellStyle name="Comma 16 4 9 2 5" xfId="53534"/>
    <cellStyle name="Comma 16 4 9 3" xfId="17331"/>
    <cellStyle name="Comma 16 4 9 4" xfId="27516"/>
    <cellStyle name="Comma 16 4 9 5" xfId="38469"/>
    <cellStyle name="Comma 16 4 9 6" xfId="51674"/>
    <cellStyle name="Comma 16 5" xfId="2680"/>
    <cellStyle name="Comma 16 5 10" xfId="11479"/>
    <cellStyle name="Comma 16 5 10 2" xfId="22455"/>
    <cellStyle name="Comma 16 5 10 3" xfId="32791"/>
    <cellStyle name="Comma 16 5 10 4" xfId="43728"/>
    <cellStyle name="Comma 16 5 10 5" xfId="56949"/>
    <cellStyle name="Comma 16 5 11" xfId="11616"/>
    <cellStyle name="Comma 16 5 11 2" xfId="22589"/>
    <cellStyle name="Comma 16 5 11 3" xfId="32928"/>
    <cellStyle name="Comma 16 5 11 4" xfId="43865"/>
    <cellStyle name="Comma 16 5 11 5" xfId="57086"/>
    <cellStyle name="Comma 16 5 12" xfId="12805"/>
    <cellStyle name="Comma 16 5 13" xfId="12995"/>
    <cellStyle name="Comma 16 5 14" xfId="13913"/>
    <cellStyle name="Comma 16 5 15" xfId="24098"/>
    <cellStyle name="Comma 16 5 16" xfId="35029"/>
    <cellStyle name="Comma 16 5 17" xfId="48256"/>
    <cellStyle name="Comma 16 5 18" xfId="58266"/>
    <cellStyle name="Comma 16 5 19" xfId="58839"/>
    <cellStyle name="Comma 16 5 2" xfId="3046"/>
    <cellStyle name="Comma 16 5 2 10" xfId="48622"/>
    <cellStyle name="Comma 16 5 2 11" xfId="58453"/>
    <cellStyle name="Comma 16 5 2 12" xfId="59307"/>
    <cellStyle name="Comma 16 5 2 2" xfId="3688"/>
    <cellStyle name="Comma 16 5 2 2 2" xfId="9110"/>
    <cellStyle name="Comma 16 5 2 2 2 2" xfId="20215"/>
    <cellStyle name="Comma 16 5 2 2 2 3" xfId="30422"/>
    <cellStyle name="Comma 16 5 2 2 2 4" xfId="41373"/>
    <cellStyle name="Comma 16 5 2 2 2 5" xfId="54580"/>
    <cellStyle name="Comma 16 5 2 2 3" xfId="14903"/>
    <cellStyle name="Comma 16 5 2 2 4" xfId="25088"/>
    <cellStyle name="Comma 16 5 2 2 5" xfId="36025"/>
    <cellStyle name="Comma 16 5 2 2 6" xfId="49246"/>
    <cellStyle name="Comma 16 5 2 3" xfId="6957"/>
    <cellStyle name="Comma 16 5 2 3 2" xfId="8480"/>
    <cellStyle name="Comma 16 5 2 3 2 2" xfId="19588"/>
    <cellStyle name="Comma 16 5 2 3 2 3" xfId="29794"/>
    <cellStyle name="Comma 16 5 2 3 2 4" xfId="40743"/>
    <cellStyle name="Comma 16 5 2 3 2 5" xfId="53952"/>
    <cellStyle name="Comma 16 5 2 3 3" xfId="18093"/>
    <cellStyle name="Comma 16 5 2 3 4" xfId="28278"/>
    <cellStyle name="Comma 16 5 2 3 5" xfId="39233"/>
    <cellStyle name="Comma 16 5 2 3 6" xfId="52436"/>
    <cellStyle name="Comma 16 5 2 4" xfId="10906"/>
    <cellStyle name="Comma 16 5 2 4 2" xfId="21883"/>
    <cellStyle name="Comma 16 5 2 4 3" xfId="32218"/>
    <cellStyle name="Comma 16 5 2 4 4" xfId="43161"/>
    <cellStyle name="Comma 16 5 2 4 5" xfId="56376"/>
    <cellStyle name="Comma 16 5 2 5" xfId="7930"/>
    <cellStyle name="Comma 16 5 2 5 2" xfId="19038"/>
    <cellStyle name="Comma 16 5 2 5 3" xfId="29244"/>
    <cellStyle name="Comma 16 5 2 5 4" xfId="40193"/>
    <cellStyle name="Comma 16 5 2 5 5" xfId="53402"/>
    <cellStyle name="Comma 16 5 2 6" xfId="13210"/>
    <cellStyle name="Comma 16 5 2 7" xfId="14279"/>
    <cellStyle name="Comma 16 5 2 8" xfId="24464"/>
    <cellStyle name="Comma 16 5 2 9" xfId="35395"/>
    <cellStyle name="Comma 16 5 3" xfId="2863"/>
    <cellStyle name="Comma 16 5 3 2" xfId="3527"/>
    <cellStyle name="Comma 16 5 3 2 2" xfId="8949"/>
    <cellStyle name="Comma 16 5 3 2 2 2" xfId="20054"/>
    <cellStyle name="Comma 16 5 3 2 2 3" xfId="30261"/>
    <cellStyle name="Comma 16 5 3 2 2 4" xfId="41212"/>
    <cellStyle name="Comma 16 5 3 2 2 5" xfId="54419"/>
    <cellStyle name="Comma 16 5 3 2 3" xfId="14742"/>
    <cellStyle name="Comma 16 5 3 2 4" xfId="24927"/>
    <cellStyle name="Comma 16 5 3 2 5" xfId="35864"/>
    <cellStyle name="Comma 16 5 3 2 6" xfId="49085"/>
    <cellStyle name="Comma 16 5 3 3" xfId="6775"/>
    <cellStyle name="Comma 16 5 3 3 2" xfId="17911"/>
    <cellStyle name="Comma 16 5 3 3 3" xfId="28096"/>
    <cellStyle name="Comma 16 5 3 3 4" xfId="39051"/>
    <cellStyle name="Comma 16 5 3 3 5" xfId="52254"/>
    <cellStyle name="Comma 16 5 3 4" xfId="8297"/>
    <cellStyle name="Comma 16 5 3 4 2" xfId="19405"/>
    <cellStyle name="Comma 16 5 3 4 3" xfId="29611"/>
    <cellStyle name="Comma 16 5 3 4 4" xfId="40560"/>
    <cellStyle name="Comma 16 5 3 4 5" xfId="53769"/>
    <cellStyle name="Comma 16 5 3 5" xfId="14096"/>
    <cellStyle name="Comma 16 5 3 6" xfId="24281"/>
    <cellStyle name="Comma 16 5 3 7" xfId="35212"/>
    <cellStyle name="Comma 16 5 3 8" xfId="48439"/>
    <cellStyle name="Comma 16 5 3 9" xfId="58640"/>
    <cellStyle name="Comma 16 5 4" xfId="3347"/>
    <cellStyle name="Comma 16 5 4 2" xfId="8769"/>
    <cellStyle name="Comma 16 5 4 2 2" xfId="19874"/>
    <cellStyle name="Comma 16 5 4 2 3" xfId="30081"/>
    <cellStyle name="Comma 16 5 4 2 4" xfId="41032"/>
    <cellStyle name="Comma 16 5 4 2 5" xfId="54239"/>
    <cellStyle name="Comma 16 5 4 3" xfId="14562"/>
    <cellStyle name="Comma 16 5 4 4" xfId="24747"/>
    <cellStyle name="Comma 16 5 4 5" xfId="35684"/>
    <cellStyle name="Comma 16 5 4 6" xfId="48905"/>
    <cellStyle name="Comma 16 5 5" xfId="3893"/>
    <cellStyle name="Comma 16 5 5 2" xfId="9314"/>
    <cellStyle name="Comma 16 5 5 2 2" xfId="20419"/>
    <cellStyle name="Comma 16 5 5 2 3" xfId="30626"/>
    <cellStyle name="Comma 16 5 5 2 4" xfId="41577"/>
    <cellStyle name="Comma 16 5 5 2 5" xfId="54784"/>
    <cellStyle name="Comma 16 5 5 3" xfId="15106"/>
    <cellStyle name="Comma 16 5 5 4" xfId="25291"/>
    <cellStyle name="Comma 16 5 5 5" xfId="36228"/>
    <cellStyle name="Comma 16 5 5 6" xfId="49449"/>
    <cellStyle name="Comma 16 5 6" xfId="4951"/>
    <cellStyle name="Comma 16 5 6 2" xfId="10125"/>
    <cellStyle name="Comma 16 5 6 2 2" xfId="21117"/>
    <cellStyle name="Comma 16 5 6 2 3" xfId="31437"/>
    <cellStyle name="Comma 16 5 6 2 4" xfId="42382"/>
    <cellStyle name="Comma 16 5 6 2 5" xfId="55595"/>
    <cellStyle name="Comma 16 5 6 3" xfId="16102"/>
    <cellStyle name="Comma 16 5 6 4" xfId="26287"/>
    <cellStyle name="Comma 16 5 6 5" xfId="37236"/>
    <cellStyle name="Comma 16 5 6 6" xfId="50445"/>
    <cellStyle name="Comma 16 5 7" xfId="5141"/>
    <cellStyle name="Comma 16 5 7 2" xfId="10315"/>
    <cellStyle name="Comma 16 5 7 2 2" xfId="21306"/>
    <cellStyle name="Comma 16 5 7 2 3" xfId="31627"/>
    <cellStyle name="Comma 16 5 7 2 4" xfId="42572"/>
    <cellStyle name="Comma 16 5 7 2 5" xfId="55785"/>
    <cellStyle name="Comma 16 5 7 3" xfId="16291"/>
    <cellStyle name="Comma 16 5 7 4" xfId="26476"/>
    <cellStyle name="Comma 16 5 7 5" xfId="37425"/>
    <cellStyle name="Comma 16 5 7 6" xfId="50634"/>
    <cellStyle name="Comma 16 5 8" xfId="6592"/>
    <cellStyle name="Comma 16 5 8 2" xfId="8114"/>
    <cellStyle name="Comma 16 5 8 2 2" xfId="19222"/>
    <cellStyle name="Comma 16 5 8 2 3" xfId="29428"/>
    <cellStyle name="Comma 16 5 8 2 4" xfId="40377"/>
    <cellStyle name="Comma 16 5 8 2 5" xfId="53586"/>
    <cellStyle name="Comma 16 5 8 3" xfId="17728"/>
    <cellStyle name="Comma 16 5 8 4" xfId="27913"/>
    <cellStyle name="Comma 16 5 8 5" xfId="38868"/>
    <cellStyle name="Comma 16 5 8 6" xfId="52071"/>
    <cellStyle name="Comma 16 5 9" xfId="7391"/>
    <cellStyle name="Comma 16 5 9 2" xfId="18516"/>
    <cellStyle name="Comma 16 5 9 3" xfId="28706"/>
    <cellStyle name="Comma 16 5 9 4" xfId="39661"/>
    <cellStyle name="Comma 16 5 9 5" xfId="52864"/>
    <cellStyle name="Comma 16 6" xfId="2895"/>
    <cellStyle name="Comma 16 6 10" xfId="48471"/>
    <cellStyle name="Comma 16 6 11" xfId="58302"/>
    <cellStyle name="Comma 16 6 12" xfId="59143"/>
    <cellStyle name="Comma 16 6 2" xfId="3559"/>
    <cellStyle name="Comma 16 6 2 2" xfId="8981"/>
    <cellStyle name="Comma 16 6 2 2 2" xfId="20086"/>
    <cellStyle name="Comma 16 6 2 2 3" xfId="30293"/>
    <cellStyle name="Comma 16 6 2 2 4" xfId="41244"/>
    <cellStyle name="Comma 16 6 2 2 5" xfId="54451"/>
    <cellStyle name="Comma 16 6 2 3" xfId="14774"/>
    <cellStyle name="Comma 16 6 2 4" xfId="24959"/>
    <cellStyle name="Comma 16 6 2 5" xfId="35896"/>
    <cellStyle name="Comma 16 6 2 6" xfId="49117"/>
    <cellStyle name="Comma 16 6 3" xfId="6806"/>
    <cellStyle name="Comma 16 6 3 2" xfId="8329"/>
    <cellStyle name="Comma 16 6 3 2 2" xfId="19437"/>
    <cellStyle name="Comma 16 6 3 2 3" xfId="29643"/>
    <cellStyle name="Comma 16 6 3 2 4" xfId="40592"/>
    <cellStyle name="Comma 16 6 3 2 5" xfId="53801"/>
    <cellStyle name="Comma 16 6 3 3" xfId="17942"/>
    <cellStyle name="Comma 16 6 3 4" xfId="28127"/>
    <cellStyle name="Comma 16 6 3 5" xfId="39082"/>
    <cellStyle name="Comma 16 6 3 6" xfId="52285"/>
    <cellStyle name="Comma 16 6 4" xfId="10749"/>
    <cellStyle name="Comma 16 6 4 2" xfId="21727"/>
    <cellStyle name="Comma 16 6 4 3" xfId="32061"/>
    <cellStyle name="Comma 16 6 4 4" xfId="43004"/>
    <cellStyle name="Comma 16 6 4 5" xfId="56219"/>
    <cellStyle name="Comma 16 6 5" xfId="7780"/>
    <cellStyle name="Comma 16 6 5 2" xfId="18888"/>
    <cellStyle name="Comma 16 6 5 3" xfId="29094"/>
    <cellStyle name="Comma 16 6 5 4" xfId="40043"/>
    <cellStyle name="Comma 16 6 5 5" xfId="53252"/>
    <cellStyle name="Comma 16 6 6" xfId="13029"/>
    <cellStyle name="Comma 16 6 7" xfId="14128"/>
    <cellStyle name="Comma 16 6 8" xfId="24313"/>
    <cellStyle name="Comma 16 6 9" xfId="35244"/>
    <cellStyle name="Comma 16 7" xfId="2712"/>
    <cellStyle name="Comma 16 7 2" xfId="3379"/>
    <cellStyle name="Comma 16 7 2 2" xfId="8801"/>
    <cellStyle name="Comma 16 7 2 2 2" xfId="19906"/>
    <cellStyle name="Comma 16 7 2 2 3" xfId="30113"/>
    <cellStyle name="Comma 16 7 2 2 4" xfId="41064"/>
    <cellStyle name="Comma 16 7 2 2 5" xfId="54271"/>
    <cellStyle name="Comma 16 7 2 3" xfId="14594"/>
    <cellStyle name="Comma 16 7 2 4" xfId="24779"/>
    <cellStyle name="Comma 16 7 2 5" xfId="35716"/>
    <cellStyle name="Comma 16 7 2 6" xfId="48937"/>
    <cellStyle name="Comma 16 7 3" xfId="6624"/>
    <cellStyle name="Comma 16 7 3 2" xfId="17760"/>
    <cellStyle name="Comma 16 7 3 3" xfId="27945"/>
    <cellStyle name="Comma 16 7 3 4" xfId="38900"/>
    <cellStyle name="Comma 16 7 3 5" xfId="52103"/>
    <cellStyle name="Comma 16 7 4" xfId="8146"/>
    <cellStyle name="Comma 16 7 4 2" xfId="19254"/>
    <cellStyle name="Comma 16 7 4 3" xfId="29460"/>
    <cellStyle name="Comma 16 7 4 4" xfId="40409"/>
    <cellStyle name="Comma 16 7 4 5" xfId="53618"/>
    <cellStyle name="Comma 16 7 5" xfId="13945"/>
    <cellStyle name="Comma 16 7 6" xfId="24130"/>
    <cellStyle name="Comma 16 7 7" xfId="35061"/>
    <cellStyle name="Comma 16 7 8" xfId="48288"/>
    <cellStyle name="Comma 16 7 9" xfId="58489"/>
    <cellStyle name="Comma 16 8" xfId="3079"/>
    <cellStyle name="Comma 16 8 2" xfId="6990"/>
    <cellStyle name="Comma 16 8 2 2" xfId="18126"/>
    <cellStyle name="Comma 16 8 2 3" xfId="28311"/>
    <cellStyle name="Comma 16 8 2 4" xfId="39266"/>
    <cellStyle name="Comma 16 8 2 5" xfId="52469"/>
    <cellStyle name="Comma 16 8 3" xfId="8513"/>
    <cellStyle name="Comma 16 8 3 2" xfId="19621"/>
    <cellStyle name="Comma 16 8 3 3" xfId="29827"/>
    <cellStyle name="Comma 16 8 3 4" xfId="40776"/>
    <cellStyle name="Comma 16 8 3 5" xfId="53985"/>
    <cellStyle name="Comma 16 8 4" xfId="14311"/>
    <cellStyle name="Comma 16 8 5" xfId="24496"/>
    <cellStyle name="Comma 16 8 6" xfId="35427"/>
    <cellStyle name="Comma 16 8 7" xfId="48654"/>
    <cellStyle name="Comma 16 9" xfId="3257"/>
    <cellStyle name="Comma 16 9 2" xfId="6549"/>
    <cellStyle name="Comma 16 9 2 2" xfId="17686"/>
    <cellStyle name="Comma 16 9 2 3" xfId="27871"/>
    <cellStyle name="Comma 16 9 2 4" xfId="38825"/>
    <cellStyle name="Comma 16 9 2 5" xfId="52029"/>
    <cellStyle name="Comma 16 9 3" xfId="8680"/>
    <cellStyle name="Comma 16 9 3 2" xfId="19785"/>
    <cellStyle name="Comma 16 9 3 3" xfId="29992"/>
    <cellStyle name="Comma 16 9 3 4" xfId="40943"/>
    <cellStyle name="Comma 16 9 3 5" xfId="54150"/>
    <cellStyle name="Comma 16 9 4" xfId="14473"/>
    <cellStyle name="Comma 16 9 5" xfId="24658"/>
    <cellStyle name="Comma 16 9 6" xfId="35595"/>
    <cellStyle name="Comma 16 9 7" xfId="48816"/>
    <cellStyle name="Comma 17" xfId="110"/>
    <cellStyle name="Comma 17 10" xfId="3721"/>
    <cellStyle name="Comma 17 10 2" xfId="9142"/>
    <cellStyle name="Comma 17 10 2 2" xfId="20247"/>
    <cellStyle name="Comma 17 10 2 3" xfId="30454"/>
    <cellStyle name="Comma 17 10 2 4" xfId="41405"/>
    <cellStyle name="Comma 17 10 2 5" xfId="54612"/>
    <cellStyle name="Comma 17 10 3" xfId="14934"/>
    <cellStyle name="Comma 17 10 4" xfId="25119"/>
    <cellStyle name="Comma 17 10 5" xfId="36056"/>
    <cellStyle name="Comma 17 10 6" xfId="49277"/>
    <cellStyle name="Comma 17 11" xfId="4792"/>
    <cellStyle name="Comma 17 11 2" xfId="9966"/>
    <cellStyle name="Comma 17 11 2 2" xfId="20958"/>
    <cellStyle name="Comma 17 11 2 3" xfId="31278"/>
    <cellStyle name="Comma 17 11 2 4" xfId="42223"/>
    <cellStyle name="Comma 17 11 2 5" xfId="55436"/>
    <cellStyle name="Comma 17 11 3" xfId="15943"/>
    <cellStyle name="Comma 17 11 4" xfId="26128"/>
    <cellStyle name="Comma 17 11 5" xfId="37077"/>
    <cellStyle name="Comma 17 11 6" xfId="50286"/>
    <cellStyle name="Comma 17 12" xfId="4982"/>
    <cellStyle name="Comma 17 12 2" xfId="10156"/>
    <cellStyle name="Comma 17 12 2 2" xfId="21147"/>
    <cellStyle name="Comma 17 12 2 3" xfId="31468"/>
    <cellStyle name="Comma 17 12 2 4" xfId="42413"/>
    <cellStyle name="Comma 17 12 2 5" xfId="55626"/>
    <cellStyle name="Comma 17 12 3" xfId="16132"/>
    <cellStyle name="Comma 17 12 4" xfId="26317"/>
    <cellStyle name="Comma 17 12 5" xfId="37266"/>
    <cellStyle name="Comma 17 12 6" xfId="50475"/>
    <cellStyle name="Comma 17 13" xfId="2417"/>
    <cellStyle name="Comma 17 13 2" xfId="7955"/>
    <cellStyle name="Comma 17 13 2 2" xfId="19063"/>
    <cellStyle name="Comma 17 13 2 3" xfId="29269"/>
    <cellStyle name="Comma 17 13 2 4" xfId="40218"/>
    <cellStyle name="Comma 17 13 2 5" xfId="53427"/>
    <cellStyle name="Comma 17 13 3" xfId="13717"/>
    <cellStyle name="Comma 17 13 4" xfId="23902"/>
    <cellStyle name="Comma 17 13 5" xfId="34810"/>
    <cellStyle name="Comma 17 13 6" xfId="48060"/>
    <cellStyle name="Comma 17 14" xfId="6076"/>
    <cellStyle name="Comma 17 14 2" xfId="10352"/>
    <cellStyle name="Comma 17 14 2 2" xfId="21343"/>
    <cellStyle name="Comma 17 14 2 3" xfId="31664"/>
    <cellStyle name="Comma 17 14 2 4" xfId="42609"/>
    <cellStyle name="Comma 17 14 2 5" xfId="55822"/>
    <cellStyle name="Comma 17 14 3" xfId="17225"/>
    <cellStyle name="Comma 17 14 4" xfId="27410"/>
    <cellStyle name="Comma 17 14 5" xfId="38359"/>
    <cellStyle name="Comma 17 14 6" xfId="51568"/>
    <cellStyle name="Comma 17 15" xfId="6262"/>
    <cellStyle name="Comma 17 15 2" xfId="11338"/>
    <cellStyle name="Comma 17 15 2 2" xfId="22314"/>
    <cellStyle name="Comma 17 15 2 3" xfId="32650"/>
    <cellStyle name="Comma 17 15 2 4" xfId="43587"/>
    <cellStyle name="Comma 17 15 2 5" xfId="56808"/>
    <cellStyle name="Comma 17 15 3" xfId="17403"/>
    <cellStyle name="Comma 17 15 4" xfId="27588"/>
    <cellStyle name="Comma 17 15 5" xfId="38541"/>
    <cellStyle name="Comma 17 15 6" xfId="51746"/>
    <cellStyle name="Comma 17 16" xfId="6294"/>
    <cellStyle name="Comma 17 16 2" xfId="11507"/>
    <cellStyle name="Comma 17 16 2 2" xfId="22483"/>
    <cellStyle name="Comma 17 16 2 3" xfId="32819"/>
    <cellStyle name="Comma 17 16 2 4" xfId="43756"/>
    <cellStyle name="Comma 17 16 2 5" xfId="56977"/>
    <cellStyle name="Comma 17 16 3" xfId="17434"/>
    <cellStyle name="Comma 17 16 4" xfId="27619"/>
    <cellStyle name="Comma 17 16 5" xfId="38573"/>
    <cellStyle name="Comma 17 16 6" xfId="51777"/>
    <cellStyle name="Comma 17 17" xfId="6352"/>
    <cellStyle name="Comma 17 17 2" xfId="17492"/>
    <cellStyle name="Comma 17 17 3" xfId="27677"/>
    <cellStyle name="Comma 17 17 4" xfId="38631"/>
    <cellStyle name="Comma 17 17 5" xfId="51835"/>
    <cellStyle name="Comma 17 18" xfId="6384"/>
    <cellStyle name="Comma 17 18 2" xfId="17523"/>
    <cellStyle name="Comma 17 18 3" xfId="27708"/>
    <cellStyle name="Comma 17 18 4" xfId="38662"/>
    <cellStyle name="Comma 17 18 5" xfId="51866"/>
    <cellStyle name="Comma 17 19" xfId="7151"/>
    <cellStyle name="Comma 17 19 2" xfId="18282"/>
    <cellStyle name="Comma 17 19 3" xfId="28467"/>
    <cellStyle name="Comma 17 19 4" xfId="39422"/>
    <cellStyle name="Comma 17 19 5" xfId="52625"/>
    <cellStyle name="Comma 17 2" xfId="145"/>
    <cellStyle name="Comma 17 2 10" xfId="6123"/>
    <cellStyle name="Comma 17 2 10 2" xfId="11370"/>
    <cellStyle name="Comma 17 2 10 2 2" xfId="22346"/>
    <cellStyle name="Comma 17 2 10 2 3" xfId="32682"/>
    <cellStyle name="Comma 17 2 10 2 4" xfId="43619"/>
    <cellStyle name="Comma 17 2 10 2 5" xfId="56840"/>
    <cellStyle name="Comma 17 2 10 3" xfId="17264"/>
    <cellStyle name="Comma 17 2 10 4" xfId="27449"/>
    <cellStyle name="Comma 17 2 10 5" xfId="38402"/>
    <cellStyle name="Comma 17 2 10 6" xfId="51607"/>
    <cellStyle name="Comma 17 2 11" xfId="6427"/>
    <cellStyle name="Comma 17 2 11 2" xfId="11532"/>
    <cellStyle name="Comma 17 2 11 2 2" xfId="22508"/>
    <cellStyle name="Comma 17 2 11 2 3" xfId="32844"/>
    <cellStyle name="Comma 17 2 11 2 4" xfId="43781"/>
    <cellStyle name="Comma 17 2 11 2 5" xfId="57002"/>
    <cellStyle name="Comma 17 2 11 3" xfId="17565"/>
    <cellStyle name="Comma 17 2 11 4" xfId="27750"/>
    <cellStyle name="Comma 17 2 11 5" xfId="38704"/>
    <cellStyle name="Comma 17 2 11 6" xfId="51908"/>
    <cellStyle name="Comma 17 2 12" xfId="6561"/>
    <cellStyle name="Comma 17 2 12 2" xfId="17698"/>
    <cellStyle name="Comma 17 2 12 3" xfId="27883"/>
    <cellStyle name="Comma 17 2 12 4" xfId="38837"/>
    <cellStyle name="Comma 17 2 12 5" xfId="52041"/>
    <cellStyle name="Comma 17 2 13" xfId="7662"/>
    <cellStyle name="Comma 17 2 13 2" xfId="18773"/>
    <cellStyle name="Comma 17 2 13 3" xfId="28976"/>
    <cellStyle name="Comma 17 2 13 4" xfId="39926"/>
    <cellStyle name="Comma 17 2 13 5" xfId="53134"/>
    <cellStyle name="Comma 17 2 14" xfId="7285"/>
    <cellStyle name="Comma 17 2 14 2" xfId="18411"/>
    <cellStyle name="Comma 17 2 14 3" xfId="28600"/>
    <cellStyle name="Comma 17 2 14 4" xfId="39555"/>
    <cellStyle name="Comma 17 2 14 5" xfId="52758"/>
    <cellStyle name="Comma 17 2 15" xfId="12678"/>
    <cellStyle name="Comma 17 2 16" xfId="12868"/>
    <cellStyle name="Comma 17 2 17" xfId="13271"/>
    <cellStyle name="Comma 17 2 18" xfId="23461"/>
    <cellStyle name="Comma 17 2 19" xfId="33995"/>
    <cellStyle name="Comma 17 2 2" xfId="2179"/>
    <cellStyle name="Comma 17 2 2 10" xfId="13481"/>
    <cellStyle name="Comma 17 2 2 11" xfId="23666"/>
    <cellStyle name="Comma 17 2 2 12" xfId="34574"/>
    <cellStyle name="Comma 17 2 2 13" xfId="47824"/>
    <cellStyle name="Comma 17 2 2 14" xfId="58326"/>
    <cellStyle name="Comma 17 2 2 15" xfId="58792"/>
    <cellStyle name="Comma 17 2 2 2" xfId="3198"/>
    <cellStyle name="Comma 17 2 2 2 2" xfId="4010"/>
    <cellStyle name="Comma 17 2 2 2 2 2" xfId="11023"/>
    <cellStyle name="Comma 17 2 2 2 2 2 2" xfId="22000"/>
    <cellStyle name="Comma 17 2 2 2 2 2 3" xfId="32335"/>
    <cellStyle name="Comma 17 2 2 2 2 2 4" xfId="43278"/>
    <cellStyle name="Comma 17 2 2 2 2 2 5" xfId="56493"/>
    <cellStyle name="Comma 17 2 2 2 2 3" xfId="9431"/>
    <cellStyle name="Comma 17 2 2 2 2 3 2" xfId="20536"/>
    <cellStyle name="Comma 17 2 2 2 2 3 3" xfId="30743"/>
    <cellStyle name="Comma 17 2 2 2 2 3 4" xfId="41694"/>
    <cellStyle name="Comma 17 2 2 2 2 3 5" xfId="54901"/>
    <cellStyle name="Comma 17 2 2 2 2 4" xfId="15223"/>
    <cellStyle name="Comma 17 2 2 2 2 5" xfId="25408"/>
    <cellStyle name="Comma 17 2 2 2 2 6" xfId="36345"/>
    <cellStyle name="Comma 17 2 2 2 2 7" xfId="49566"/>
    <cellStyle name="Comma 17 2 2 2 2 8" xfId="59424"/>
    <cellStyle name="Comma 17 2 2 2 3" xfId="7107"/>
    <cellStyle name="Comma 17 2 2 2 3 2" xfId="10620"/>
    <cellStyle name="Comma 17 2 2 2 3 2 2" xfId="21607"/>
    <cellStyle name="Comma 17 2 2 2 3 2 3" xfId="31932"/>
    <cellStyle name="Comma 17 2 2 2 3 2 4" xfId="42877"/>
    <cellStyle name="Comma 17 2 2 2 3 2 5" xfId="56090"/>
    <cellStyle name="Comma 17 2 2 2 3 3" xfId="18243"/>
    <cellStyle name="Comma 17 2 2 2 3 4" xfId="28428"/>
    <cellStyle name="Comma 17 2 2 2 3 5" xfId="39383"/>
    <cellStyle name="Comma 17 2 2 2 3 6" xfId="52586"/>
    <cellStyle name="Comma 17 2 2 2 4" xfId="8629"/>
    <cellStyle name="Comma 17 2 2 2 4 2" xfId="19736"/>
    <cellStyle name="Comma 17 2 2 2 4 3" xfId="29943"/>
    <cellStyle name="Comma 17 2 2 2 4 4" xfId="40892"/>
    <cellStyle name="Comma 17 2 2 2 4 5" xfId="54101"/>
    <cellStyle name="Comma 17 2 2 2 5" xfId="14426"/>
    <cellStyle name="Comma 17 2 2 2 6" xfId="24611"/>
    <cellStyle name="Comma 17 2 2 2 7" xfId="35542"/>
    <cellStyle name="Comma 17 2 2 2 8" xfId="48769"/>
    <cellStyle name="Comma 17 2 2 2 9" xfId="58956"/>
    <cellStyle name="Comma 17 2 2 3" xfId="3571"/>
    <cellStyle name="Comma 17 2 2 3 2" xfId="10859"/>
    <cellStyle name="Comma 17 2 2 3 2 2" xfId="21836"/>
    <cellStyle name="Comma 17 2 2 3 2 3" xfId="32171"/>
    <cellStyle name="Comma 17 2 2 3 2 4" xfId="43114"/>
    <cellStyle name="Comma 17 2 2 3 2 5" xfId="56329"/>
    <cellStyle name="Comma 17 2 2 3 3" xfId="8993"/>
    <cellStyle name="Comma 17 2 2 3 3 2" xfId="20098"/>
    <cellStyle name="Comma 17 2 2 3 3 3" xfId="30305"/>
    <cellStyle name="Comma 17 2 2 3 3 4" xfId="41256"/>
    <cellStyle name="Comma 17 2 2 3 3 5" xfId="54463"/>
    <cellStyle name="Comma 17 2 2 3 4" xfId="14786"/>
    <cellStyle name="Comma 17 2 2 3 5" xfId="24971"/>
    <cellStyle name="Comma 17 2 2 3 6" xfId="35908"/>
    <cellStyle name="Comma 17 2 2 3 7" xfId="49129"/>
    <cellStyle name="Comma 17 2 2 3 8" xfId="59260"/>
    <cellStyle name="Comma 17 2 2 4" xfId="3846"/>
    <cellStyle name="Comma 17 2 2 4 2" xfId="9267"/>
    <cellStyle name="Comma 17 2 2 4 2 2" xfId="20372"/>
    <cellStyle name="Comma 17 2 2 4 2 3" xfId="30579"/>
    <cellStyle name="Comma 17 2 2 4 2 4" xfId="41530"/>
    <cellStyle name="Comma 17 2 2 4 2 5" xfId="54737"/>
    <cellStyle name="Comma 17 2 2 4 3" xfId="15059"/>
    <cellStyle name="Comma 17 2 2 4 4" xfId="25244"/>
    <cellStyle name="Comma 17 2 2 4 5" xfId="36181"/>
    <cellStyle name="Comma 17 2 2 4 6" xfId="49402"/>
    <cellStyle name="Comma 17 2 2 5" xfId="2919"/>
    <cellStyle name="Comma 17 2 2 5 2" xfId="8353"/>
    <cellStyle name="Comma 17 2 2 5 2 2" xfId="19461"/>
    <cellStyle name="Comma 17 2 2 5 2 3" xfId="29667"/>
    <cellStyle name="Comma 17 2 2 5 2 4" xfId="40616"/>
    <cellStyle name="Comma 17 2 2 5 2 5" xfId="53825"/>
    <cellStyle name="Comma 17 2 2 5 3" xfId="14152"/>
    <cellStyle name="Comma 17 2 2 5 4" xfId="24337"/>
    <cellStyle name="Comma 17 2 2 5 5" xfId="35268"/>
    <cellStyle name="Comma 17 2 2 5 6" xfId="48495"/>
    <cellStyle name="Comma 17 2 2 6" xfId="6212"/>
    <cellStyle name="Comma 17 2 2 6 2" xfId="10477"/>
    <cellStyle name="Comma 17 2 2 6 2 2" xfId="21468"/>
    <cellStyle name="Comma 17 2 2 6 2 3" xfId="31789"/>
    <cellStyle name="Comma 17 2 2 6 2 4" xfId="42734"/>
    <cellStyle name="Comma 17 2 2 6 2 5" xfId="55947"/>
    <cellStyle name="Comma 17 2 2 6 3" xfId="17353"/>
    <cellStyle name="Comma 17 2 2 6 4" xfId="27538"/>
    <cellStyle name="Comma 17 2 2 6 5" xfId="38491"/>
    <cellStyle name="Comma 17 2 2 6 6" xfId="51696"/>
    <cellStyle name="Comma 17 2 2 7" xfId="6830"/>
    <cellStyle name="Comma 17 2 2 7 2" xfId="17966"/>
    <cellStyle name="Comma 17 2 2 7 3" xfId="28151"/>
    <cellStyle name="Comma 17 2 2 7 4" xfId="39106"/>
    <cellStyle name="Comma 17 2 2 7 5" xfId="52309"/>
    <cellStyle name="Comma 17 2 2 8" xfId="7803"/>
    <cellStyle name="Comma 17 2 2 8 2" xfId="18911"/>
    <cellStyle name="Comma 17 2 2 8 3" xfId="29117"/>
    <cellStyle name="Comma 17 2 2 8 4" xfId="40066"/>
    <cellStyle name="Comma 17 2 2 8 5" xfId="53275"/>
    <cellStyle name="Comma 17 2 2 9" xfId="13068"/>
    <cellStyle name="Comma 17 2 20" xfId="47619"/>
    <cellStyle name="Comma 17 2 21" xfId="58141"/>
    <cellStyle name="Comma 17 2 22" xfId="58701"/>
    <cellStyle name="Comma 17 2 3" xfId="2736"/>
    <cellStyle name="Comma 17 2 3 10" xfId="58513"/>
    <cellStyle name="Comma 17 2 3 11" xfId="58865"/>
    <cellStyle name="Comma 17 2 3 2" xfId="3400"/>
    <cellStyle name="Comma 17 2 3 2 2" xfId="10932"/>
    <cellStyle name="Comma 17 2 3 2 2 2" xfId="21909"/>
    <cellStyle name="Comma 17 2 3 2 2 3" xfId="32244"/>
    <cellStyle name="Comma 17 2 3 2 2 4" xfId="43187"/>
    <cellStyle name="Comma 17 2 3 2 2 5" xfId="56402"/>
    <cellStyle name="Comma 17 2 3 2 3" xfId="8822"/>
    <cellStyle name="Comma 17 2 3 2 3 2" xfId="19927"/>
    <cellStyle name="Comma 17 2 3 2 3 3" xfId="30134"/>
    <cellStyle name="Comma 17 2 3 2 3 4" xfId="41085"/>
    <cellStyle name="Comma 17 2 3 2 3 5" xfId="54292"/>
    <cellStyle name="Comma 17 2 3 2 4" xfId="14615"/>
    <cellStyle name="Comma 17 2 3 2 5" xfId="24800"/>
    <cellStyle name="Comma 17 2 3 2 6" xfId="35737"/>
    <cellStyle name="Comma 17 2 3 2 7" xfId="48958"/>
    <cellStyle name="Comma 17 2 3 2 8" xfId="59333"/>
    <cellStyle name="Comma 17 2 3 3" xfId="3919"/>
    <cellStyle name="Comma 17 2 3 3 2" xfId="9340"/>
    <cellStyle name="Comma 17 2 3 3 2 2" xfId="20445"/>
    <cellStyle name="Comma 17 2 3 3 2 3" xfId="30652"/>
    <cellStyle name="Comma 17 2 3 3 2 4" xfId="41603"/>
    <cellStyle name="Comma 17 2 3 3 2 5" xfId="54810"/>
    <cellStyle name="Comma 17 2 3 3 3" xfId="15132"/>
    <cellStyle name="Comma 17 2 3 3 4" xfId="25317"/>
    <cellStyle name="Comma 17 2 3 3 5" xfId="36254"/>
    <cellStyle name="Comma 17 2 3 3 6" xfId="49475"/>
    <cellStyle name="Comma 17 2 3 4" xfId="6648"/>
    <cellStyle name="Comma 17 2 3 4 2" xfId="10529"/>
    <cellStyle name="Comma 17 2 3 4 2 2" xfId="21516"/>
    <cellStyle name="Comma 17 2 3 4 2 3" xfId="31841"/>
    <cellStyle name="Comma 17 2 3 4 2 4" xfId="42786"/>
    <cellStyle name="Comma 17 2 3 4 2 5" xfId="55999"/>
    <cellStyle name="Comma 17 2 3 4 3" xfId="17784"/>
    <cellStyle name="Comma 17 2 3 4 4" xfId="27969"/>
    <cellStyle name="Comma 17 2 3 4 5" xfId="38924"/>
    <cellStyle name="Comma 17 2 3 4 6" xfId="52127"/>
    <cellStyle name="Comma 17 2 3 5" xfId="8170"/>
    <cellStyle name="Comma 17 2 3 5 2" xfId="19278"/>
    <cellStyle name="Comma 17 2 3 5 3" xfId="29484"/>
    <cellStyle name="Comma 17 2 3 5 4" xfId="40433"/>
    <cellStyle name="Comma 17 2 3 5 5" xfId="53642"/>
    <cellStyle name="Comma 17 2 3 6" xfId="13969"/>
    <cellStyle name="Comma 17 2 3 7" xfId="24154"/>
    <cellStyle name="Comma 17 2 3 8" xfId="35085"/>
    <cellStyle name="Comma 17 2 3 9" xfId="48312"/>
    <cellStyle name="Comma 17 2 4" xfId="3106"/>
    <cellStyle name="Comma 17 2 4 2" xfId="7016"/>
    <cellStyle name="Comma 17 2 4 2 2" xfId="10768"/>
    <cellStyle name="Comma 17 2 4 2 2 2" xfId="21745"/>
    <cellStyle name="Comma 17 2 4 2 2 3" xfId="32080"/>
    <cellStyle name="Comma 17 2 4 2 2 4" xfId="43023"/>
    <cellStyle name="Comma 17 2 4 2 2 5" xfId="56238"/>
    <cellStyle name="Comma 17 2 4 2 3" xfId="18152"/>
    <cellStyle name="Comma 17 2 4 2 4" xfId="28337"/>
    <cellStyle name="Comma 17 2 4 2 5" xfId="39292"/>
    <cellStyle name="Comma 17 2 4 2 6" xfId="52495"/>
    <cellStyle name="Comma 17 2 4 3" xfId="8538"/>
    <cellStyle name="Comma 17 2 4 3 2" xfId="19645"/>
    <cellStyle name="Comma 17 2 4 3 3" xfId="29852"/>
    <cellStyle name="Comma 17 2 4 3 4" xfId="40801"/>
    <cellStyle name="Comma 17 2 4 3 5" xfId="54010"/>
    <cellStyle name="Comma 17 2 4 4" xfId="14335"/>
    <cellStyle name="Comma 17 2 4 5" xfId="24520"/>
    <cellStyle name="Comma 17 2 4 6" xfId="35451"/>
    <cellStyle name="Comma 17 2 4 7" xfId="48678"/>
    <cellStyle name="Comma 17 2 4 8" xfId="59169"/>
    <cellStyle name="Comma 17 2 5" xfId="3755"/>
    <cellStyle name="Comma 17 2 5 2" xfId="9176"/>
    <cellStyle name="Comma 17 2 5 2 2" xfId="20281"/>
    <cellStyle name="Comma 17 2 5 2 3" xfId="30488"/>
    <cellStyle name="Comma 17 2 5 2 4" xfId="41439"/>
    <cellStyle name="Comma 17 2 5 2 5" xfId="54646"/>
    <cellStyle name="Comma 17 2 5 3" xfId="14968"/>
    <cellStyle name="Comma 17 2 5 4" xfId="25153"/>
    <cellStyle name="Comma 17 2 5 5" xfId="36090"/>
    <cellStyle name="Comma 17 2 5 6" xfId="49311"/>
    <cellStyle name="Comma 17 2 6" xfId="4824"/>
    <cellStyle name="Comma 17 2 6 2" xfId="9998"/>
    <cellStyle name="Comma 17 2 6 2 2" xfId="20990"/>
    <cellStyle name="Comma 17 2 6 2 3" xfId="31310"/>
    <cellStyle name="Comma 17 2 6 2 4" xfId="42255"/>
    <cellStyle name="Comma 17 2 6 2 5" xfId="55468"/>
    <cellStyle name="Comma 17 2 6 3" xfId="15975"/>
    <cellStyle name="Comma 17 2 6 4" xfId="26160"/>
    <cellStyle name="Comma 17 2 6 5" xfId="37109"/>
    <cellStyle name="Comma 17 2 6 6" xfId="50318"/>
    <cellStyle name="Comma 17 2 7" xfId="5014"/>
    <cellStyle name="Comma 17 2 7 2" xfId="10188"/>
    <cellStyle name="Comma 17 2 7 2 2" xfId="21179"/>
    <cellStyle name="Comma 17 2 7 2 3" xfId="31500"/>
    <cellStyle name="Comma 17 2 7 2 4" xfId="42445"/>
    <cellStyle name="Comma 17 2 7 2 5" xfId="55658"/>
    <cellStyle name="Comma 17 2 7 3" xfId="16164"/>
    <cellStyle name="Comma 17 2 7 4" xfId="26349"/>
    <cellStyle name="Comma 17 2 7 5" xfId="37298"/>
    <cellStyle name="Comma 17 2 7 6" xfId="50507"/>
    <cellStyle name="Comma 17 2 8" xfId="2543"/>
    <cellStyle name="Comma 17 2 8 2" xfId="7987"/>
    <cellStyle name="Comma 17 2 8 2 2" xfId="19095"/>
    <cellStyle name="Comma 17 2 8 2 3" xfId="29301"/>
    <cellStyle name="Comma 17 2 8 2 4" xfId="40250"/>
    <cellStyle name="Comma 17 2 8 2 5" xfId="53459"/>
    <cellStyle name="Comma 17 2 8 3" xfId="13795"/>
    <cellStyle name="Comma 17 2 8 4" xfId="23980"/>
    <cellStyle name="Comma 17 2 8 5" xfId="34905"/>
    <cellStyle name="Comma 17 2 8 6" xfId="48138"/>
    <cellStyle name="Comma 17 2 9" xfId="2458"/>
    <cellStyle name="Comma 17 2 9 2" xfId="10386"/>
    <cellStyle name="Comma 17 2 9 2 2" xfId="21377"/>
    <cellStyle name="Comma 17 2 9 2 3" xfId="31698"/>
    <cellStyle name="Comma 17 2 9 2 4" xfId="42643"/>
    <cellStyle name="Comma 17 2 9 2 5" xfId="55856"/>
    <cellStyle name="Comma 17 2 9 3" xfId="13756"/>
    <cellStyle name="Comma 17 2 9 4" xfId="23941"/>
    <cellStyle name="Comma 17 2 9 5" xfId="34849"/>
    <cellStyle name="Comma 17 2 9 6" xfId="48099"/>
    <cellStyle name="Comma 17 20" xfId="7220"/>
    <cellStyle name="Comma 17 20 2" xfId="18349"/>
    <cellStyle name="Comma 17 20 3" xfId="28536"/>
    <cellStyle name="Comma 17 20 4" xfId="39491"/>
    <cellStyle name="Comma 17 20 5" xfId="52694"/>
    <cellStyle name="Comma 17 21" xfId="12646"/>
    <cellStyle name="Comma 17 22" xfId="12836"/>
    <cellStyle name="Comma 17 23" xfId="13241"/>
    <cellStyle name="Comma 17 24" xfId="23431"/>
    <cellStyle name="Comma 17 25" xfId="33964"/>
    <cellStyle name="Comma 17 26" xfId="47589"/>
    <cellStyle name="Comma 17 27" xfId="58100"/>
    <cellStyle name="Comma 17 28" xfId="58667"/>
    <cellStyle name="Comma 17 3" xfId="199"/>
    <cellStyle name="Comma 17 3 10" xfId="6153"/>
    <cellStyle name="Comma 17 3 10 2" xfId="10417"/>
    <cellStyle name="Comma 17 3 10 2 2" xfId="21408"/>
    <cellStyle name="Comma 17 3 10 2 3" xfId="31729"/>
    <cellStyle name="Comma 17 3 10 2 4" xfId="42674"/>
    <cellStyle name="Comma 17 3 10 2 5" xfId="55887"/>
    <cellStyle name="Comma 17 3 10 3" xfId="17294"/>
    <cellStyle name="Comma 17 3 10 4" xfId="27479"/>
    <cellStyle name="Comma 17 3 10 5" xfId="38432"/>
    <cellStyle name="Comma 17 3 10 6" xfId="51637"/>
    <cellStyle name="Comma 17 3 11" xfId="6469"/>
    <cellStyle name="Comma 17 3 11 2" xfId="11405"/>
    <cellStyle name="Comma 17 3 11 2 2" xfId="22381"/>
    <cellStyle name="Comma 17 3 11 2 3" xfId="32717"/>
    <cellStyle name="Comma 17 3 11 2 4" xfId="43654"/>
    <cellStyle name="Comma 17 3 11 2 5" xfId="56875"/>
    <cellStyle name="Comma 17 3 11 3" xfId="17606"/>
    <cellStyle name="Comma 17 3 11 4" xfId="27791"/>
    <cellStyle name="Comma 17 3 11 5" xfId="38745"/>
    <cellStyle name="Comma 17 3 11 6" xfId="51949"/>
    <cellStyle name="Comma 17 3 12" xfId="7307"/>
    <cellStyle name="Comma 17 3 12 2" xfId="18432"/>
    <cellStyle name="Comma 17 3 12 3" xfId="28622"/>
    <cellStyle name="Comma 17 3 12 4" xfId="39577"/>
    <cellStyle name="Comma 17 3 12 5" xfId="52780"/>
    <cellStyle name="Comma 17 3 13" xfId="12713"/>
    <cellStyle name="Comma 17 3 14" xfId="12903"/>
    <cellStyle name="Comma 17 3 15" xfId="13310"/>
    <cellStyle name="Comma 17 3 16" xfId="23500"/>
    <cellStyle name="Comma 17 3 17" xfId="34038"/>
    <cellStyle name="Comma 17 3 18" xfId="47658"/>
    <cellStyle name="Comma 17 3 19" xfId="58174"/>
    <cellStyle name="Comma 17 3 2" xfId="2954"/>
    <cellStyle name="Comma 17 3 2 10" xfId="35303"/>
    <cellStyle name="Comma 17 3 2 11" xfId="48530"/>
    <cellStyle name="Comma 17 3 2 12" xfId="58361"/>
    <cellStyle name="Comma 17 3 2 13" xfId="58896"/>
    <cellStyle name="Comma 17 3 2 2" xfId="3596"/>
    <cellStyle name="Comma 17 3 2 2 2" xfId="10963"/>
    <cellStyle name="Comma 17 3 2 2 2 2" xfId="21940"/>
    <cellStyle name="Comma 17 3 2 2 2 3" xfId="32275"/>
    <cellStyle name="Comma 17 3 2 2 2 4" xfId="43218"/>
    <cellStyle name="Comma 17 3 2 2 2 5" xfId="56433"/>
    <cellStyle name="Comma 17 3 2 2 3" xfId="9018"/>
    <cellStyle name="Comma 17 3 2 2 3 2" xfId="20123"/>
    <cellStyle name="Comma 17 3 2 2 3 3" xfId="30330"/>
    <cellStyle name="Comma 17 3 2 2 3 4" xfId="41281"/>
    <cellStyle name="Comma 17 3 2 2 3 5" xfId="54488"/>
    <cellStyle name="Comma 17 3 2 2 4" xfId="14811"/>
    <cellStyle name="Comma 17 3 2 2 5" xfId="24996"/>
    <cellStyle name="Comma 17 3 2 2 6" xfId="35933"/>
    <cellStyle name="Comma 17 3 2 2 7" xfId="49154"/>
    <cellStyle name="Comma 17 3 2 2 8" xfId="59364"/>
    <cellStyle name="Comma 17 3 2 3" xfId="3950"/>
    <cellStyle name="Comma 17 3 2 3 2" xfId="9371"/>
    <cellStyle name="Comma 17 3 2 3 2 2" xfId="20476"/>
    <cellStyle name="Comma 17 3 2 3 2 3" xfId="30683"/>
    <cellStyle name="Comma 17 3 2 3 2 4" xfId="41634"/>
    <cellStyle name="Comma 17 3 2 3 2 5" xfId="54841"/>
    <cellStyle name="Comma 17 3 2 3 3" xfId="15163"/>
    <cellStyle name="Comma 17 3 2 3 4" xfId="25348"/>
    <cellStyle name="Comma 17 3 2 3 5" xfId="36285"/>
    <cellStyle name="Comma 17 3 2 3 6" xfId="49506"/>
    <cellStyle name="Comma 17 3 2 4" xfId="6865"/>
    <cellStyle name="Comma 17 3 2 4 2" xfId="8388"/>
    <cellStyle name="Comma 17 3 2 4 2 2" xfId="19496"/>
    <cellStyle name="Comma 17 3 2 4 2 3" xfId="29702"/>
    <cellStyle name="Comma 17 3 2 4 2 4" xfId="40651"/>
    <cellStyle name="Comma 17 3 2 4 2 5" xfId="53860"/>
    <cellStyle name="Comma 17 3 2 4 3" xfId="18001"/>
    <cellStyle name="Comma 17 3 2 4 4" xfId="28186"/>
    <cellStyle name="Comma 17 3 2 4 5" xfId="39141"/>
    <cellStyle name="Comma 17 3 2 4 6" xfId="52344"/>
    <cellStyle name="Comma 17 3 2 5" xfId="10560"/>
    <cellStyle name="Comma 17 3 2 5 2" xfId="21547"/>
    <cellStyle name="Comma 17 3 2 5 3" xfId="31872"/>
    <cellStyle name="Comma 17 3 2 5 4" xfId="42817"/>
    <cellStyle name="Comma 17 3 2 5 5" xfId="56030"/>
    <cellStyle name="Comma 17 3 2 6" xfId="7838"/>
    <cellStyle name="Comma 17 3 2 6 2" xfId="18946"/>
    <cellStyle name="Comma 17 3 2 6 3" xfId="29152"/>
    <cellStyle name="Comma 17 3 2 6 4" xfId="40101"/>
    <cellStyle name="Comma 17 3 2 6 5" xfId="53310"/>
    <cellStyle name="Comma 17 3 2 7" xfId="13103"/>
    <cellStyle name="Comma 17 3 2 8" xfId="14187"/>
    <cellStyle name="Comma 17 3 2 9" xfId="24372"/>
    <cellStyle name="Comma 17 3 20" xfId="58732"/>
    <cellStyle name="Comma 17 3 3" xfId="2771"/>
    <cellStyle name="Comma 17 3 3 10" xfId="59200"/>
    <cellStyle name="Comma 17 3 3 2" xfId="3435"/>
    <cellStyle name="Comma 17 3 3 2 2" xfId="8857"/>
    <cellStyle name="Comma 17 3 3 2 2 2" xfId="19962"/>
    <cellStyle name="Comma 17 3 3 2 2 3" xfId="30169"/>
    <cellStyle name="Comma 17 3 3 2 2 4" xfId="41120"/>
    <cellStyle name="Comma 17 3 3 2 2 5" xfId="54327"/>
    <cellStyle name="Comma 17 3 3 2 3" xfId="14650"/>
    <cellStyle name="Comma 17 3 3 2 4" xfId="24835"/>
    <cellStyle name="Comma 17 3 3 2 5" xfId="35772"/>
    <cellStyle name="Comma 17 3 3 2 6" xfId="48993"/>
    <cellStyle name="Comma 17 3 3 3" xfId="6683"/>
    <cellStyle name="Comma 17 3 3 3 2" xfId="10799"/>
    <cellStyle name="Comma 17 3 3 3 2 2" xfId="21776"/>
    <cellStyle name="Comma 17 3 3 3 2 3" xfId="32111"/>
    <cellStyle name="Comma 17 3 3 3 2 4" xfId="43054"/>
    <cellStyle name="Comma 17 3 3 3 2 5" xfId="56269"/>
    <cellStyle name="Comma 17 3 3 3 3" xfId="17819"/>
    <cellStyle name="Comma 17 3 3 3 4" xfId="28004"/>
    <cellStyle name="Comma 17 3 3 3 5" xfId="38959"/>
    <cellStyle name="Comma 17 3 3 3 6" xfId="52162"/>
    <cellStyle name="Comma 17 3 3 4" xfId="8205"/>
    <cellStyle name="Comma 17 3 3 4 2" xfId="19313"/>
    <cellStyle name="Comma 17 3 3 4 3" xfId="29519"/>
    <cellStyle name="Comma 17 3 3 4 4" xfId="40468"/>
    <cellStyle name="Comma 17 3 3 4 5" xfId="53677"/>
    <cellStyle name="Comma 17 3 3 5" xfId="14004"/>
    <cellStyle name="Comma 17 3 3 6" xfId="24189"/>
    <cellStyle name="Comma 17 3 3 7" xfId="35120"/>
    <cellStyle name="Comma 17 3 3 8" xfId="48347"/>
    <cellStyle name="Comma 17 3 3 9" xfId="58548"/>
    <cellStyle name="Comma 17 3 4" xfId="3139"/>
    <cellStyle name="Comma 17 3 4 2" xfId="7047"/>
    <cellStyle name="Comma 17 3 4 2 2" xfId="18183"/>
    <cellStyle name="Comma 17 3 4 2 3" xfId="28368"/>
    <cellStyle name="Comma 17 3 4 2 4" xfId="39323"/>
    <cellStyle name="Comma 17 3 4 2 5" xfId="52526"/>
    <cellStyle name="Comma 17 3 4 3" xfId="8571"/>
    <cellStyle name="Comma 17 3 4 3 2" xfId="19678"/>
    <cellStyle name="Comma 17 3 4 3 3" xfId="29885"/>
    <cellStyle name="Comma 17 3 4 3 4" xfId="40834"/>
    <cellStyle name="Comma 17 3 4 3 5" xfId="54043"/>
    <cellStyle name="Comma 17 3 4 4" xfId="14367"/>
    <cellStyle name="Comma 17 3 4 5" xfId="24552"/>
    <cellStyle name="Comma 17 3 4 6" xfId="35483"/>
    <cellStyle name="Comma 17 3 4 7" xfId="48710"/>
    <cellStyle name="Comma 17 3 5" xfId="3270"/>
    <cellStyle name="Comma 17 3 5 2" xfId="8692"/>
    <cellStyle name="Comma 17 3 5 2 2" xfId="19797"/>
    <cellStyle name="Comma 17 3 5 2 3" xfId="30004"/>
    <cellStyle name="Comma 17 3 5 2 4" xfId="40955"/>
    <cellStyle name="Comma 17 3 5 2 5" xfId="54162"/>
    <cellStyle name="Comma 17 3 5 3" xfId="14485"/>
    <cellStyle name="Comma 17 3 5 4" xfId="24670"/>
    <cellStyle name="Comma 17 3 5 5" xfId="35607"/>
    <cellStyle name="Comma 17 3 5 6" xfId="48828"/>
    <cellStyle name="Comma 17 3 6" xfId="3786"/>
    <cellStyle name="Comma 17 3 6 2" xfId="9207"/>
    <cellStyle name="Comma 17 3 6 2 2" xfId="20312"/>
    <cellStyle name="Comma 17 3 6 2 3" xfId="30519"/>
    <cellStyle name="Comma 17 3 6 2 4" xfId="41470"/>
    <cellStyle name="Comma 17 3 6 2 5" xfId="54677"/>
    <cellStyle name="Comma 17 3 6 3" xfId="14999"/>
    <cellStyle name="Comma 17 3 6 4" xfId="25184"/>
    <cellStyle name="Comma 17 3 6 5" xfId="36121"/>
    <cellStyle name="Comma 17 3 6 6" xfId="49342"/>
    <cellStyle name="Comma 17 3 7" xfId="4859"/>
    <cellStyle name="Comma 17 3 7 2" xfId="10033"/>
    <cellStyle name="Comma 17 3 7 2 2" xfId="21025"/>
    <cellStyle name="Comma 17 3 7 2 3" xfId="31345"/>
    <cellStyle name="Comma 17 3 7 2 4" xfId="42290"/>
    <cellStyle name="Comma 17 3 7 2 5" xfId="55503"/>
    <cellStyle name="Comma 17 3 7 3" xfId="16010"/>
    <cellStyle name="Comma 17 3 7 4" xfId="26195"/>
    <cellStyle name="Comma 17 3 7 5" xfId="37144"/>
    <cellStyle name="Comma 17 3 7 6" xfId="50353"/>
    <cellStyle name="Comma 17 3 8" xfId="5049"/>
    <cellStyle name="Comma 17 3 8 2" xfId="10223"/>
    <cellStyle name="Comma 17 3 8 2 2" xfId="21214"/>
    <cellStyle name="Comma 17 3 8 2 3" xfId="31535"/>
    <cellStyle name="Comma 17 3 8 2 4" xfId="42480"/>
    <cellStyle name="Comma 17 3 8 2 5" xfId="55693"/>
    <cellStyle name="Comma 17 3 8 3" xfId="16199"/>
    <cellStyle name="Comma 17 3 8 4" xfId="26384"/>
    <cellStyle name="Comma 17 3 8 5" xfId="37333"/>
    <cellStyle name="Comma 17 3 8 6" xfId="50542"/>
    <cellStyle name="Comma 17 3 9" xfId="2573"/>
    <cellStyle name="Comma 17 3 9 2" xfId="8022"/>
    <cellStyle name="Comma 17 3 9 2 2" xfId="19130"/>
    <cellStyle name="Comma 17 3 9 2 3" xfId="29336"/>
    <cellStyle name="Comma 17 3 9 2 4" xfId="40285"/>
    <cellStyle name="Comma 17 3 9 2 5" xfId="53494"/>
    <cellStyle name="Comma 17 3 9 3" xfId="13823"/>
    <cellStyle name="Comma 17 3 9 4" xfId="24008"/>
    <cellStyle name="Comma 17 3 9 5" xfId="34933"/>
    <cellStyle name="Comma 17 3 9 6" xfId="48166"/>
    <cellStyle name="Comma 17 4" xfId="2621"/>
    <cellStyle name="Comma 17 4 10" xfId="6501"/>
    <cellStyle name="Comma 17 4 10 2" xfId="10447"/>
    <cellStyle name="Comma 17 4 10 2 2" xfId="21438"/>
    <cellStyle name="Comma 17 4 10 2 3" xfId="31759"/>
    <cellStyle name="Comma 17 4 10 2 4" xfId="42704"/>
    <cellStyle name="Comma 17 4 10 2 5" xfId="55917"/>
    <cellStyle name="Comma 17 4 10 3" xfId="17638"/>
    <cellStyle name="Comma 17 4 10 4" xfId="27823"/>
    <cellStyle name="Comma 17 4 10 5" xfId="38777"/>
    <cellStyle name="Comma 17 4 10 6" xfId="51981"/>
    <cellStyle name="Comma 17 4 11" xfId="7342"/>
    <cellStyle name="Comma 17 4 11 2" xfId="18467"/>
    <cellStyle name="Comma 17 4 11 3" xfId="28657"/>
    <cellStyle name="Comma 17 4 11 4" xfId="39612"/>
    <cellStyle name="Comma 17 4 11 5" xfId="52815"/>
    <cellStyle name="Comma 17 4 12" xfId="11568"/>
    <cellStyle name="Comma 17 4 12 2" xfId="22542"/>
    <cellStyle name="Comma 17 4 12 3" xfId="32880"/>
    <cellStyle name="Comma 17 4 12 4" xfId="43817"/>
    <cellStyle name="Comma 17 4 12 5" xfId="57038"/>
    <cellStyle name="Comma 17 4 13" xfId="12754"/>
    <cellStyle name="Comma 17 4 14" xfId="12944"/>
    <cellStyle name="Comma 17 4 15" xfId="13862"/>
    <cellStyle name="Comma 17 4 16" xfId="24047"/>
    <cellStyle name="Comma 17 4 17" xfId="34976"/>
    <cellStyle name="Comma 17 4 18" xfId="48205"/>
    <cellStyle name="Comma 17 4 19" xfId="58215"/>
    <cellStyle name="Comma 17 4 2" xfId="2995"/>
    <cellStyle name="Comma 17 4 2 10" xfId="35344"/>
    <cellStyle name="Comma 17 4 2 11" xfId="48571"/>
    <cellStyle name="Comma 17 4 2 12" xfId="58402"/>
    <cellStyle name="Comma 17 4 2 13" xfId="58926"/>
    <cellStyle name="Comma 17 4 2 2" xfId="3637"/>
    <cellStyle name="Comma 17 4 2 2 2" xfId="10993"/>
    <cellStyle name="Comma 17 4 2 2 2 2" xfId="21970"/>
    <cellStyle name="Comma 17 4 2 2 2 3" xfId="32305"/>
    <cellStyle name="Comma 17 4 2 2 2 4" xfId="43248"/>
    <cellStyle name="Comma 17 4 2 2 2 5" xfId="56463"/>
    <cellStyle name="Comma 17 4 2 2 3" xfId="9059"/>
    <cellStyle name="Comma 17 4 2 2 3 2" xfId="20164"/>
    <cellStyle name="Comma 17 4 2 2 3 3" xfId="30371"/>
    <cellStyle name="Comma 17 4 2 2 3 4" xfId="41322"/>
    <cellStyle name="Comma 17 4 2 2 3 5" xfId="54529"/>
    <cellStyle name="Comma 17 4 2 2 4" xfId="14852"/>
    <cellStyle name="Comma 17 4 2 2 5" xfId="25037"/>
    <cellStyle name="Comma 17 4 2 2 6" xfId="35974"/>
    <cellStyle name="Comma 17 4 2 2 7" xfId="49195"/>
    <cellStyle name="Comma 17 4 2 2 8" xfId="59394"/>
    <cellStyle name="Comma 17 4 2 3" xfId="3980"/>
    <cellStyle name="Comma 17 4 2 3 2" xfId="9401"/>
    <cellStyle name="Comma 17 4 2 3 2 2" xfId="20506"/>
    <cellStyle name="Comma 17 4 2 3 2 3" xfId="30713"/>
    <cellStyle name="Comma 17 4 2 3 2 4" xfId="41664"/>
    <cellStyle name="Comma 17 4 2 3 2 5" xfId="54871"/>
    <cellStyle name="Comma 17 4 2 3 3" xfId="15193"/>
    <cellStyle name="Comma 17 4 2 3 4" xfId="25378"/>
    <cellStyle name="Comma 17 4 2 3 5" xfId="36315"/>
    <cellStyle name="Comma 17 4 2 3 6" xfId="49536"/>
    <cellStyle name="Comma 17 4 2 4" xfId="6906"/>
    <cellStyle name="Comma 17 4 2 4 2" xfId="8429"/>
    <cellStyle name="Comma 17 4 2 4 2 2" xfId="19537"/>
    <cellStyle name="Comma 17 4 2 4 2 3" xfId="29743"/>
    <cellStyle name="Comma 17 4 2 4 2 4" xfId="40692"/>
    <cellStyle name="Comma 17 4 2 4 2 5" xfId="53901"/>
    <cellStyle name="Comma 17 4 2 4 3" xfId="18042"/>
    <cellStyle name="Comma 17 4 2 4 4" xfId="28227"/>
    <cellStyle name="Comma 17 4 2 4 5" xfId="39182"/>
    <cellStyle name="Comma 17 4 2 4 6" xfId="52385"/>
    <cellStyle name="Comma 17 4 2 5" xfId="10590"/>
    <cellStyle name="Comma 17 4 2 5 2" xfId="21577"/>
    <cellStyle name="Comma 17 4 2 5 3" xfId="31902"/>
    <cellStyle name="Comma 17 4 2 5 4" xfId="42847"/>
    <cellStyle name="Comma 17 4 2 5 5" xfId="56060"/>
    <cellStyle name="Comma 17 4 2 6" xfId="7879"/>
    <cellStyle name="Comma 17 4 2 6 2" xfId="18987"/>
    <cellStyle name="Comma 17 4 2 6 3" xfId="29193"/>
    <cellStyle name="Comma 17 4 2 6 4" xfId="40142"/>
    <cellStyle name="Comma 17 4 2 6 5" xfId="53351"/>
    <cellStyle name="Comma 17 4 2 7" xfId="13152"/>
    <cellStyle name="Comma 17 4 2 8" xfId="14228"/>
    <cellStyle name="Comma 17 4 2 9" xfId="24413"/>
    <cellStyle name="Comma 17 4 20" xfId="58762"/>
    <cellStyle name="Comma 17 4 3" xfId="2812"/>
    <cellStyle name="Comma 17 4 3 10" xfId="59230"/>
    <cellStyle name="Comma 17 4 3 2" xfId="3476"/>
    <cellStyle name="Comma 17 4 3 2 2" xfId="8898"/>
    <cellStyle name="Comma 17 4 3 2 2 2" xfId="20003"/>
    <cellStyle name="Comma 17 4 3 2 2 3" xfId="30210"/>
    <cellStyle name="Comma 17 4 3 2 2 4" xfId="41161"/>
    <cellStyle name="Comma 17 4 3 2 2 5" xfId="54368"/>
    <cellStyle name="Comma 17 4 3 2 3" xfId="14691"/>
    <cellStyle name="Comma 17 4 3 2 4" xfId="24876"/>
    <cellStyle name="Comma 17 4 3 2 5" xfId="35813"/>
    <cellStyle name="Comma 17 4 3 2 6" xfId="49034"/>
    <cellStyle name="Comma 17 4 3 3" xfId="6724"/>
    <cellStyle name="Comma 17 4 3 3 2" xfId="10829"/>
    <cellStyle name="Comma 17 4 3 3 2 2" xfId="21806"/>
    <cellStyle name="Comma 17 4 3 3 2 3" xfId="32141"/>
    <cellStyle name="Comma 17 4 3 3 2 4" xfId="43084"/>
    <cellStyle name="Comma 17 4 3 3 2 5" xfId="56299"/>
    <cellStyle name="Comma 17 4 3 3 3" xfId="17860"/>
    <cellStyle name="Comma 17 4 3 3 4" xfId="28045"/>
    <cellStyle name="Comma 17 4 3 3 5" xfId="39000"/>
    <cellStyle name="Comma 17 4 3 3 6" xfId="52203"/>
    <cellStyle name="Comma 17 4 3 4" xfId="8246"/>
    <cellStyle name="Comma 17 4 3 4 2" xfId="19354"/>
    <cellStyle name="Comma 17 4 3 4 3" xfId="29560"/>
    <cellStyle name="Comma 17 4 3 4 4" xfId="40509"/>
    <cellStyle name="Comma 17 4 3 4 5" xfId="53718"/>
    <cellStyle name="Comma 17 4 3 5" xfId="14045"/>
    <cellStyle name="Comma 17 4 3 6" xfId="24230"/>
    <cellStyle name="Comma 17 4 3 7" xfId="35161"/>
    <cellStyle name="Comma 17 4 3 8" xfId="48388"/>
    <cellStyle name="Comma 17 4 3 9" xfId="58589"/>
    <cellStyle name="Comma 17 4 4" xfId="3168"/>
    <cellStyle name="Comma 17 4 4 2" xfId="7077"/>
    <cellStyle name="Comma 17 4 4 2 2" xfId="18213"/>
    <cellStyle name="Comma 17 4 4 2 3" xfId="28398"/>
    <cellStyle name="Comma 17 4 4 2 4" xfId="39353"/>
    <cellStyle name="Comma 17 4 4 2 5" xfId="52556"/>
    <cellStyle name="Comma 17 4 4 3" xfId="8599"/>
    <cellStyle name="Comma 17 4 4 3 2" xfId="19706"/>
    <cellStyle name="Comma 17 4 4 3 3" xfId="29913"/>
    <cellStyle name="Comma 17 4 4 3 4" xfId="40862"/>
    <cellStyle name="Comma 17 4 4 3 5" xfId="54071"/>
    <cellStyle name="Comma 17 4 4 4" xfId="14396"/>
    <cellStyle name="Comma 17 4 4 5" xfId="24581"/>
    <cellStyle name="Comma 17 4 4 6" xfId="35512"/>
    <cellStyle name="Comma 17 4 4 7" xfId="48739"/>
    <cellStyle name="Comma 17 4 5" xfId="3300"/>
    <cellStyle name="Comma 17 4 5 2" xfId="8722"/>
    <cellStyle name="Comma 17 4 5 2 2" xfId="19827"/>
    <cellStyle name="Comma 17 4 5 2 3" xfId="30034"/>
    <cellStyle name="Comma 17 4 5 2 4" xfId="40985"/>
    <cellStyle name="Comma 17 4 5 2 5" xfId="54192"/>
    <cellStyle name="Comma 17 4 5 3" xfId="14515"/>
    <cellStyle name="Comma 17 4 5 4" xfId="24700"/>
    <cellStyle name="Comma 17 4 5 5" xfId="35637"/>
    <cellStyle name="Comma 17 4 5 6" xfId="48858"/>
    <cellStyle name="Comma 17 4 6" xfId="3816"/>
    <cellStyle name="Comma 17 4 6 2" xfId="9237"/>
    <cellStyle name="Comma 17 4 6 2 2" xfId="20342"/>
    <cellStyle name="Comma 17 4 6 2 3" xfId="30549"/>
    <cellStyle name="Comma 17 4 6 2 4" xfId="41500"/>
    <cellStyle name="Comma 17 4 6 2 5" xfId="54707"/>
    <cellStyle name="Comma 17 4 6 3" xfId="15029"/>
    <cellStyle name="Comma 17 4 6 4" xfId="25214"/>
    <cellStyle name="Comma 17 4 6 5" xfId="36151"/>
    <cellStyle name="Comma 17 4 6 6" xfId="49372"/>
    <cellStyle name="Comma 17 4 7" xfId="4900"/>
    <cellStyle name="Comma 17 4 7 2" xfId="10074"/>
    <cellStyle name="Comma 17 4 7 2 2" xfId="21066"/>
    <cellStyle name="Comma 17 4 7 2 3" xfId="31386"/>
    <cellStyle name="Comma 17 4 7 2 4" xfId="42331"/>
    <cellStyle name="Comma 17 4 7 2 5" xfId="55544"/>
    <cellStyle name="Comma 17 4 7 3" xfId="16051"/>
    <cellStyle name="Comma 17 4 7 4" xfId="26236"/>
    <cellStyle name="Comma 17 4 7 5" xfId="37185"/>
    <cellStyle name="Comma 17 4 7 6" xfId="50394"/>
    <cellStyle name="Comma 17 4 8" xfId="5090"/>
    <cellStyle name="Comma 17 4 8 2" xfId="10264"/>
    <cellStyle name="Comma 17 4 8 2 2" xfId="21255"/>
    <cellStyle name="Comma 17 4 8 2 3" xfId="31576"/>
    <cellStyle name="Comma 17 4 8 2 4" xfId="42521"/>
    <cellStyle name="Comma 17 4 8 2 5" xfId="55734"/>
    <cellStyle name="Comma 17 4 8 3" xfId="16240"/>
    <cellStyle name="Comma 17 4 8 4" xfId="26425"/>
    <cellStyle name="Comma 17 4 8 5" xfId="37374"/>
    <cellStyle name="Comma 17 4 8 6" xfId="50583"/>
    <cellStyle name="Comma 17 4 9" xfId="6182"/>
    <cellStyle name="Comma 17 4 9 2" xfId="8063"/>
    <cellStyle name="Comma 17 4 9 2 2" xfId="19171"/>
    <cellStyle name="Comma 17 4 9 2 3" xfId="29377"/>
    <cellStyle name="Comma 17 4 9 2 4" xfId="40326"/>
    <cellStyle name="Comma 17 4 9 2 5" xfId="53535"/>
    <cellStyle name="Comma 17 4 9 3" xfId="17323"/>
    <cellStyle name="Comma 17 4 9 4" xfId="27508"/>
    <cellStyle name="Comma 17 4 9 5" xfId="38461"/>
    <cellStyle name="Comma 17 4 9 6" xfId="51666"/>
    <cellStyle name="Comma 17 5" xfId="2672"/>
    <cellStyle name="Comma 17 5 10" xfId="11471"/>
    <cellStyle name="Comma 17 5 10 2" xfId="22447"/>
    <cellStyle name="Comma 17 5 10 3" xfId="32783"/>
    <cellStyle name="Comma 17 5 10 4" xfId="43720"/>
    <cellStyle name="Comma 17 5 10 5" xfId="56941"/>
    <cellStyle name="Comma 17 5 11" xfId="11608"/>
    <cellStyle name="Comma 17 5 11 2" xfId="22581"/>
    <cellStyle name="Comma 17 5 11 3" xfId="32920"/>
    <cellStyle name="Comma 17 5 11 4" xfId="43857"/>
    <cellStyle name="Comma 17 5 11 5" xfId="57078"/>
    <cellStyle name="Comma 17 5 12" xfId="12797"/>
    <cellStyle name="Comma 17 5 13" xfId="12987"/>
    <cellStyle name="Comma 17 5 14" xfId="13905"/>
    <cellStyle name="Comma 17 5 15" xfId="24090"/>
    <cellStyle name="Comma 17 5 16" xfId="35021"/>
    <cellStyle name="Comma 17 5 17" xfId="48248"/>
    <cellStyle name="Comma 17 5 18" xfId="58258"/>
    <cellStyle name="Comma 17 5 19" xfId="58831"/>
    <cellStyle name="Comma 17 5 2" xfId="3038"/>
    <cellStyle name="Comma 17 5 2 10" xfId="48614"/>
    <cellStyle name="Comma 17 5 2 11" xfId="58445"/>
    <cellStyle name="Comma 17 5 2 12" xfId="59299"/>
    <cellStyle name="Comma 17 5 2 2" xfId="3680"/>
    <cellStyle name="Comma 17 5 2 2 2" xfId="9102"/>
    <cellStyle name="Comma 17 5 2 2 2 2" xfId="20207"/>
    <cellStyle name="Comma 17 5 2 2 2 3" xfId="30414"/>
    <cellStyle name="Comma 17 5 2 2 2 4" xfId="41365"/>
    <cellStyle name="Comma 17 5 2 2 2 5" xfId="54572"/>
    <cellStyle name="Comma 17 5 2 2 3" xfId="14895"/>
    <cellStyle name="Comma 17 5 2 2 4" xfId="25080"/>
    <cellStyle name="Comma 17 5 2 2 5" xfId="36017"/>
    <cellStyle name="Comma 17 5 2 2 6" xfId="49238"/>
    <cellStyle name="Comma 17 5 2 3" xfId="6949"/>
    <cellStyle name="Comma 17 5 2 3 2" xfId="8472"/>
    <cellStyle name="Comma 17 5 2 3 2 2" xfId="19580"/>
    <cellStyle name="Comma 17 5 2 3 2 3" xfId="29786"/>
    <cellStyle name="Comma 17 5 2 3 2 4" xfId="40735"/>
    <cellStyle name="Comma 17 5 2 3 2 5" xfId="53944"/>
    <cellStyle name="Comma 17 5 2 3 3" xfId="18085"/>
    <cellStyle name="Comma 17 5 2 3 4" xfId="28270"/>
    <cellStyle name="Comma 17 5 2 3 5" xfId="39225"/>
    <cellStyle name="Comma 17 5 2 3 6" xfId="52428"/>
    <cellStyle name="Comma 17 5 2 4" xfId="10898"/>
    <cellStyle name="Comma 17 5 2 4 2" xfId="21875"/>
    <cellStyle name="Comma 17 5 2 4 3" xfId="32210"/>
    <cellStyle name="Comma 17 5 2 4 4" xfId="43153"/>
    <cellStyle name="Comma 17 5 2 4 5" xfId="56368"/>
    <cellStyle name="Comma 17 5 2 5" xfId="7922"/>
    <cellStyle name="Comma 17 5 2 5 2" xfId="19030"/>
    <cellStyle name="Comma 17 5 2 5 3" xfId="29236"/>
    <cellStyle name="Comma 17 5 2 5 4" xfId="40185"/>
    <cellStyle name="Comma 17 5 2 5 5" xfId="53394"/>
    <cellStyle name="Comma 17 5 2 6" xfId="13202"/>
    <cellStyle name="Comma 17 5 2 7" xfId="14271"/>
    <cellStyle name="Comma 17 5 2 8" xfId="24456"/>
    <cellStyle name="Comma 17 5 2 9" xfId="35387"/>
    <cellStyle name="Comma 17 5 3" xfId="2855"/>
    <cellStyle name="Comma 17 5 3 2" xfId="3519"/>
    <cellStyle name="Comma 17 5 3 2 2" xfId="8941"/>
    <cellStyle name="Comma 17 5 3 2 2 2" xfId="20046"/>
    <cellStyle name="Comma 17 5 3 2 2 3" xfId="30253"/>
    <cellStyle name="Comma 17 5 3 2 2 4" xfId="41204"/>
    <cellStyle name="Comma 17 5 3 2 2 5" xfId="54411"/>
    <cellStyle name="Comma 17 5 3 2 3" xfId="14734"/>
    <cellStyle name="Comma 17 5 3 2 4" xfId="24919"/>
    <cellStyle name="Comma 17 5 3 2 5" xfId="35856"/>
    <cellStyle name="Comma 17 5 3 2 6" xfId="49077"/>
    <cellStyle name="Comma 17 5 3 3" xfId="6767"/>
    <cellStyle name="Comma 17 5 3 3 2" xfId="17903"/>
    <cellStyle name="Comma 17 5 3 3 3" xfId="28088"/>
    <cellStyle name="Comma 17 5 3 3 4" xfId="39043"/>
    <cellStyle name="Comma 17 5 3 3 5" xfId="52246"/>
    <cellStyle name="Comma 17 5 3 4" xfId="8289"/>
    <cellStyle name="Comma 17 5 3 4 2" xfId="19397"/>
    <cellStyle name="Comma 17 5 3 4 3" xfId="29603"/>
    <cellStyle name="Comma 17 5 3 4 4" xfId="40552"/>
    <cellStyle name="Comma 17 5 3 4 5" xfId="53761"/>
    <cellStyle name="Comma 17 5 3 5" xfId="14088"/>
    <cellStyle name="Comma 17 5 3 6" xfId="24273"/>
    <cellStyle name="Comma 17 5 3 7" xfId="35204"/>
    <cellStyle name="Comma 17 5 3 8" xfId="48431"/>
    <cellStyle name="Comma 17 5 3 9" xfId="58632"/>
    <cellStyle name="Comma 17 5 4" xfId="3339"/>
    <cellStyle name="Comma 17 5 4 2" xfId="8761"/>
    <cellStyle name="Comma 17 5 4 2 2" xfId="19866"/>
    <cellStyle name="Comma 17 5 4 2 3" xfId="30073"/>
    <cellStyle name="Comma 17 5 4 2 4" xfId="41024"/>
    <cellStyle name="Comma 17 5 4 2 5" xfId="54231"/>
    <cellStyle name="Comma 17 5 4 3" xfId="14554"/>
    <cellStyle name="Comma 17 5 4 4" xfId="24739"/>
    <cellStyle name="Comma 17 5 4 5" xfId="35676"/>
    <cellStyle name="Comma 17 5 4 6" xfId="48897"/>
    <cellStyle name="Comma 17 5 5" xfId="3885"/>
    <cellStyle name="Comma 17 5 5 2" xfId="9306"/>
    <cellStyle name="Comma 17 5 5 2 2" xfId="20411"/>
    <cellStyle name="Comma 17 5 5 2 3" xfId="30618"/>
    <cellStyle name="Comma 17 5 5 2 4" xfId="41569"/>
    <cellStyle name="Comma 17 5 5 2 5" xfId="54776"/>
    <cellStyle name="Comma 17 5 5 3" xfId="15098"/>
    <cellStyle name="Comma 17 5 5 4" xfId="25283"/>
    <cellStyle name="Comma 17 5 5 5" xfId="36220"/>
    <cellStyle name="Comma 17 5 5 6" xfId="49441"/>
    <cellStyle name="Comma 17 5 6" xfId="4943"/>
    <cellStyle name="Comma 17 5 6 2" xfId="10117"/>
    <cellStyle name="Comma 17 5 6 2 2" xfId="21109"/>
    <cellStyle name="Comma 17 5 6 2 3" xfId="31429"/>
    <cellStyle name="Comma 17 5 6 2 4" xfId="42374"/>
    <cellStyle name="Comma 17 5 6 2 5" xfId="55587"/>
    <cellStyle name="Comma 17 5 6 3" xfId="16094"/>
    <cellStyle name="Comma 17 5 6 4" xfId="26279"/>
    <cellStyle name="Comma 17 5 6 5" xfId="37228"/>
    <cellStyle name="Comma 17 5 6 6" xfId="50437"/>
    <cellStyle name="Comma 17 5 7" xfId="5133"/>
    <cellStyle name="Comma 17 5 7 2" xfId="10307"/>
    <cellStyle name="Comma 17 5 7 2 2" xfId="21298"/>
    <cellStyle name="Comma 17 5 7 2 3" xfId="31619"/>
    <cellStyle name="Comma 17 5 7 2 4" xfId="42564"/>
    <cellStyle name="Comma 17 5 7 2 5" xfId="55777"/>
    <cellStyle name="Comma 17 5 7 3" xfId="16283"/>
    <cellStyle name="Comma 17 5 7 4" xfId="26468"/>
    <cellStyle name="Comma 17 5 7 5" xfId="37417"/>
    <cellStyle name="Comma 17 5 7 6" xfId="50626"/>
    <cellStyle name="Comma 17 5 8" xfId="6584"/>
    <cellStyle name="Comma 17 5 8 2" xfId="8106"/>
    <cellStyle name="Comma 17 5 8 2 2" xfId="19214"/>
    <cellStyle name="Comma 17 5 8 2 3" xfId="29420"/>
    <cellStyle name="Comma 17 5 8 2 4" xfId="40369"/>
    <cellStyle name="Comma 17 5 8 2 5" xfId="53578"/>
    <cellStyle name="Comma 17 5 8 3" xfId="17720"/>
    <cellStyle name="Comma 17 5 8 4" xfId="27905"/>
    <cellStyle name="Comma 17 5 8 5" xfId="38860"/>
    <cellStyle name="Comma 17 5 8 6" xfId="52063"/>
    <cellStyle name="Comma 17 5 9" xfId="7383"/>
    <cellStyle name="Comma 17 5 9 2" xfId="18508"/>
    <cellStyle name="Comma 17 5 9 3" xfId="28698"/>
    <cellStyle name="Comma 17 5 9 4" xfId="39653"/>
    <cellStyle name="Comma 17 5 9 5" xfId="52856"/>
    <cellStyle name="Comma 17 6" xfId="2887"/>
    <cellStyle name="Comma 17 6 10" xfId="48463"/>
    <cellStyle name="Comma 17 6 11" xfId="58294"/>
    <cellStyle name="Comma 17 6 12" xfId="59135"/>
    <cellStyle name="Comma 17 6 2" xfId="3551"/>
    <cellStyle name="Comma 17 6 2 2" xfId="8973"/>
    <cellStyle name="Comma 17 6 2 2 2" xfId="20078"/>
    <cellStyle name="Comma 17 6 2 2 3" xfId="30285"/>
    <cellStyle name="Comma 17 6 2 2 4" xfId="41236"/>
    <cellStyle name="Comma 17 6 2 2 5" xfId="54443"/>
    <cellStyle name="Comma 17 6 2 3" xfId="14766"/>
    <cellStyle name="Comma 17 6 2 4" xfId="24951"/>
    <cellStyle name="Comma 17 6 2 5" xfId="35888"/>
    <cellStyle name="Comma 17 6 2 6" xfId="49109"/>
    <cellStyle name="Comma 17 6 3" xfId="6798"/>
    <cellStyle name="Comma 17 6 3 2" xfId="8321"/>
    <cellStyle name="Comma 17 6 3 2 2" xfId="19429"/>
    <cellStyle name="Comma 17 6 3 2 3" xfId="29635"/>
    <cellStyle name="Comma 17 6 3 2 4" xfId="40584"/>
    <cellStyle name="Comma 17 6 3 2 5" xfId="53793"/>
    <cellStyle name="Comma 17 6 3 3" xfId="17934"/>
    <cellStyle name="Comma 17 6 3 4" xfId="28119"/>
    <cellStyle name="Comma 17 6 3 5" xfId="39074"/>
    <cellStyle name="Comma 17 6 3 6" xfId="52277"/>
    <cellStyle name="Comma 17 6 4" xfId="10741"/>
    <cellStyle name="Comma 17 6 4 2" xfId="21719"/>
    <cellStyle name="Comma 17 6 4 3" xfId="32053"/>
    <cellStyle name="Comma 17 6 4 4" xfId="42996"/>
    <cellStyle name="Comma 17 6 4 5" xfId="56211"/>
    <cellStyle name="Comma 17 6 5" xfId="7772"/>
    <cellStyle name="Comma 17 6 5 2" xfId="18880"/>
    <cellStyle name="Comma 17 6 5 3" xfId="29086"/>
    <cellStyle name="Comma 17 6 5 4" xfId="40035"/>
    <cellStyle name="Comma 17 6 5 5" xfId="53244"/>
    <cellStyle name="Comma 17 6 6" xfId="13021"/>
    <cellStyle name="Comma 17 6 7" xfId="14120"/>
    <cellStyle name="Comma 17 6 8" xfId="24305"/>
    <cellStyle name="Comma 17 6 9" xfId="35236"/>
    <cellStyle name="Comma 17 7" xfId="2704"/>
    <cellStyle name="Comma 17 7 2" xfId="3371"/>
    <cellStyle name="Comma 17 7 2 2" xfId="8793"/>
    <cellStyle name="Comma 17 7 2 2 2" xfId="19898"/>
    <cellStyle name="Comma 17 7 2 2 3" xfId="30105"/>
    <cellStyle name="Comma 17 7 2 2 4" xfId="41056"/>
    <cellStyle name="Comma 17 7 2 2 5" xfId="54263"/>
    <cellStyle name="Comma 17 7 2 3" xfId="14586"/>
    <cellStyle name="Comma 17 7 2 4" xfId="24771"/>
    <cellStyle name="Comma 17 7 2 5" xfId="35708"/>
    <cellStyle name="Comma 17 7 2 6" xfId="48929"/>
    <cellStyle name="Comma 17 7 3" xfId="6616"/>
    <cellStyle name="Comma 17 7 3 2" xfId="17752"/>
    <cellStyle name="Comma 17 7 3 3" xfId="27937"/>
    <cellStyle name="Comma 17 7 3 4" xfId="38892"/>
    <cellStyle name="Comma 17 7 3 5" xfId="52095"/>
    <cellStyle name="Comma 17 7 4" xfId="8138"/>
    <cellStyle name="Comma 17 7 4 2" xfId="19246"/>
    <cellStyle name="Comma 17 7 4 3" xfId="29452"/>
    <cellStyle name="Comma 17 7 4 4" xfId="40401"/>
    <cellStyle name="Comma 17 7 4 5" xfId="53610"/>
    <cellStyle name="Comma 17 7 5" xfId="13937"/>
    <cellStyle name="Comma 17 7 6" xfId="24122"/>
    <cellStyle name="Comma 17 7 7" xfId="35053"/>
    <cellStyle name="Comma 17 7 8" xfId="48280"/>
    <cellStyle name="Comma 17 7 9" xfId="58481"/>
    <cellStyle name="Comma 17 8" xfId="3071"/>
    <cellStyle name="Comma 17 8 2" xfId="6982"/>
    <cellStyle name="Comma 17 8 2 2" xfId="18118"/>
    <cellStyle name="Comma 17 8 2 3" xfId="28303"/>
    <cellStyle name="Comma 17 8 2 4" xfId="39258"/>
    <cellStyle name="Comma 17 8 2 5" xfId="52461"/>
    <cellStyle name="Comma 17 8 3" xfId="8505"/>
    <cellStyle name="Comma 17 8 3 2" xfId="19613"/>
    <cellStyle name="Comma 17 8 3 3" xfId="29819"/>
    <cellStyle name="Comma 17 8 3 4" xfId="40768"/>
    <cellStyle name="Comma 17 8 3 5" xfId="53977"/>
    <cellStyle name="Comma 17 8 4" xfId="14303"/>
    <cellStyle name="Comma 17 8 5" xfId="24488"/>
    <cellStyle name="Comma 17 8 6" xfId="35419"/>
    <cellStyle name="Comma 17 8 7" xfId="48646"/>
    <cellStyle name="Comma 17 9" xfId="3249"/>
    <cellStyle name="Comma 17 9 2" xfId="6541"/>
    <cellStyle name="Comma 17 9 2 2" xfId="17678"/>
    <cellStyle name="Comma 17 9 2 3" xfId="27863"/>
    <cellStyle name="Comma 17 9 2 4" xfId="38817"/>
    <cellStyle name="Comma 17 9 2 5" xfId="52021"/>
    <cellStyle name="Comma 17 9 3" xfId="8672"/>
    <cellStyle name="Comma 17 9 3 2" xfId="19777"/>
    <cellStyle name="Comma 17 9 3 3" xfId="29984"/>
    <cellStyle name="Comma 17 9 3 4" xfId="40935"/>
    <cellStyle name="Comma 17 9 3 5" xfId="54142"/>
    <cellStyle name="Comma 17 9 4" xfId="14465"/>
    <cellStyle name="Comma 17 9 5" xfId="24650"/>
    <cellStyle name="Comma 17 9 6" xfId="35587"/>
    <cellStyle name="Comma 17 9 7" xfId="48808"/>
    <cellStyle name="Comma 18" xfId="2603"/>
    <cellStyle name="Comma 2" xfId="59"/>
    <cellStyle name="Comma 2 2" xfId="60"/>
    <cellStyle name="Comma 2 2 10" xfId="752"/>
    <cellStyle name="Comma 2 2 11" xfId="753"/>
    <cellStyle name="Comma 2 2 12" xfId="754"/>
    <cellStyle name="Comma 2 2 13" xfId="755"/>
    <cellStyle name="Comma 2 2 14" xfId="751"/>
    <cellStyle name="Comma 2 2 2" xfId="756"/>
    <cellStyle name="Comma 2 2 2 2" xfId="4176"/>
    <cellStyle name="Comma 2 2 2 2 2" xfId="13054"/>
    <cellStyle name="Comma 2 2 2 3" xfId="2535"/>
    <cellStyle name="Comma 2 2 3" xfId="757"/>
    <cellStyle name="Comma 2 2 3 2" xfId="4177"/>
    <cellStyle name="Comma 2 2 3 2 2" xfId="13154"/>
    <cellStyle name="Comma 2 2 3 3" xfId="2623"/>
    <cellStyle name="Comma 2 2 4" xfId="758"/>
    <cellStyle name="Comma 2 2 5" xfId="759"/>
    <cellStyle name="Comma 2 2 6" xfId="760"/>
    <cellStyle name="Comma 2 2 7" xfId="761"/>
    <cellStyle name="Comma 2 2 8" xfId="762"/>
    <cellStyle name="Comma 2 2 9" xfId="763"/>
    <cellStyle name="Comma 2 3" xfId="61"/>
    <cellStyle name="Comma 2 3 2" xfId="2536"/>
    <cellStyle name="Comma 2 3 2 2" xfId="13055"/>
    <cellStyle name="Comma 2 3 3" xfId="2624"/>
    <cellStyle name="Comma 2 3 3 2" xfId="13155"/>
    <cellStyle name="Comma 2 4" xfId="764"/>
    <cellStyle name="Comma 2 4 2" xfId="4179"/>
    <cellStyle name="Comma 2 4 2 2" xfId="13053"/>
    <cellStyle name="Comma 2 4 3" xfId="2534"/>
    <cellStyle name="Comma 2 5" xfId="750"/>
    <cellStyle name="Comma 2 5 2" xfId="4172"/>
    <cellStyle name="Comma 2 5 2 2" xfId="13153"/>
    <cellStyle name="Comma 2 5 3" xfId="2622"/>
    <cellStyle name="Comma 3" xfId="62"/>
    <cellStyle name="Comma 3 10" xfId="766"/>
    <cellStyle name="Comma 3 11" xfId="767"/>
    <cellStyle name="Comma 3 12" xfId="768"/>
    <cellStyle name="Comma 3 13" xfId="769"/>
    <cellStyle name="Comma 3 14" xfId="765"/>
    <cellStyle name="Comma 3 2" xfId="770"/>
    <cellStyle name="Comma 3 2 2" xfId="4182"/>
    <cellStyle name="Comma 3 2 2 2" xfId="13056"/>
    <cellStyle name="Comma 3 2 3" xfId="2537"/>
    <cellStyle name="Comma 3 3" xfId="771"/>
    <cellStyle name="Comma 3 3 2" xfId="4183"/>
    <cellStyle name="Comma 3 3 2 2" xfId="13156"/>
    <cellStyle name="Comma 3 3 3" xfId="2625"/>
    <cellStyle name="Comma 3 4" xfId="772"/>
    <cellStyle name="Comma 3 5" xfId="773"/>
    <cellStyle name="Comma 3 6" xfId="774"/>
    <cellStyle name="Comma 3 7" xfId="775"/>
    <cellStyle name="Comma 3 8" xfId="776"/>
    <cellStyle name="Comma 3 9" xfId="777"/>
    <cellStyle name="Comma 4" xfId="63"/>
    <cellStyle name="Comma 4 10" xfId="779"/>
    <cellStyle name="Comma 4 11" xfId="780"/>
    <cellStyle name="Comma 4 12" xfId="781"/>
    <cellStyle name="Comma 4 13" xfId="782"/>
    <cellStyle name="Comma 4 14" xfId="778"/>
    <cellStyle name="Comma 4 2" xfId="783"/>
    <cellStyle name="Comma 4 2 2" xfId="4186"/>
    <cellStyle name="Comma 4 2 2 2" xfId="13057"/>
    <cellStyle name="Comma 4 2 3" xfId="2538"/>
    <cellStyle name="Comma 4 3" xfId="784"/>
    <cellStyle name="Comma 4 3 2" xfId="4187"/>
    <cellStyle name="Comma 4 3 2 2" xfId="13157"/>
    <cellStyle name="Comma 4 3 3" xfId="2626"/>
    <cellStyle name="Comma 4 4" xfId="785"/>
    <cellStyle name="Comma 4 5" xfId="786"/>
    <cellStyle name="Comma 4 6" xfId="787"/>
    <cellStyle name="Comma 4 7" xfId="788"/>
    <cellStyle name="Comma 4 8" xfId="789"/>
    <cellStyle name="Comma 4 9" xfId="790"/>
    <cellStyle name="Comma 5" xfId="64"/>
    <cellStyle name="Comma 5 2" xfId="65"/>
    <cellStyle name="Comma 5 2 2" xfId="2540"/>
    <cellStyle name="Comma 5 2 2 2" xfId="13059"/>
    <cellStyle name="Comma 5 2 3" xfId="2628"/>
    <cellStyle name="Comma 5 2 3 2" xfId="13159"/>
    <cellStyle name="Comma 5 3" xfId="2539"/>
    <cellStyle name="Comma 5 3 2" xfId="13058"/>
    <cellStyle name="Comma 5 4" xfId="2627"/>
    <cellStyle name="Comma 5 4 2" xfId="13158"/>
    <cellStyle name="Comma 6" xfId="14"/>
    <cellStyle name="Comma 6 10" xfId="3707"/>
    <cellStyle name="Comma 6 10 2" xfId="9129"/>
    <cellStyle name="Comma 6 10 2 2" xfId="20234"/>
    <cellStyle name="Comma 6 10 2 3" xfId="30441"/>
    <cellStyle name="Comma 6 10 2 4" xfId="41392"/>
    <cellStyle name="Comma 6 10 2 5" xfId="54599"/>
    <cellStyle name="Comma 6 10 3" xfId="14922"/>
    <cellStyle name="Comma 6 10 4" xfId="25107"/>
    <cellStyle name="Comma 6 10 5" xfId="36044"/>
    <cellStyle name="Comma 6 10 6" xfId="49265"/>
    <cellStyle name="Comma 6 11" xfId="4782"/>
    <cellStyle name="Comma 6 11 2" xfId="9956"/>
    <cellStyle name="Comma 6 11 2 2" xfId="20948"/>
    <cellStyle name="Comma 6 11 2 3" xfId="31268"/>
    <cellStyle name="Comma 6 11 2 4" xfId="42213"/>
    <cellStyle name="Comma 6 11 2 5" xfId="55426"/>
    <cellStyle name="Comma 6 11 3" xfId="15933"/>
    <cellStyle name="Comma 6 11 4" xfId="26118"/>
    <cellStyle name="Comma 6 11 5" xfId="37067"/>
    <cellStyle name="Comma 6 11 6" xfId="50276"/>
    <cellStyle name="Comma 6 12" xfId="4972"/>
    <cellStyle name="Comma 6 12 2" xfId="10146"/>
    <cellStyle name="Comma 6 12 2 2" xfId="21137"/>
    <cellStyle name="Comma 6 12 2 3" xfId="31458"/>
    <cellStyle name="Comma 6 12 2 4" xfId="42403"/>
    <cellStyle name="Comma 6 12 2 5" xfId="55616"/>
    <cellStyle name="Comma 6 12 3" xfId="16122"/>
    <cellStyle name="Comma 6 12 4" xfId="26307"/>
    <cellStyle name="Comma 6 12 5" xfId="37256"/>
    <cellStyle name="Comma 6 12 6" xfId="50465"/>
    <cellStyle name="Comma 6 13" xfId="2389"/>
    <cellStyle name="Comma 6 13 2" xfId="7945"/>
    <cellStyle name="Comma 6 13 2 2" xfId="19053"/>
    <cellStyle name="Comma 6 13 2 3" xfId="29259"/>
    <cellStyle name="Comma 6 13 2 4" xfId="40208"/>
    <cellStyle name="Comma 6 13 2 5" xfId="53417"/>
    <cellStyle name="Comma 6 13 3" xfId="13689"/>
    <cellStyle name="Comma 6 13 4" xfId="23874"/>
    <cellStyle name="Comma 6 13 5" xfId="34782"/>
    <cellStyle name="Comma 6 13 6" xfId="48032"/>
    <cellStyle name="Comma 6 14" xfId="6062"/>
    <cellStyle name="Comma 6 14 2" xfId="10343"/>
    <cellStyle name="Comma 6 14 2 2" xfId="21334"/>
    <cellStyle name="Comma 6 14 2 3" xfId="31655"/>
    <cellStyle name="Comma 6 14 2 4" xfId="42600"/>
    <cellStyle name="Comma 6 14 2 5" xfId="55813"/>
    <cellStyle name="Comma 6 14 3" xfId="17212"/>
    <cellStyle name="Comma 6 14 4" xfId="27397"/>
    <cellStyle name="Comma 6 14 5" xfId="38346"/>
    <cellStyle name="Comma 6 14 6" xfId="51555"/>
    <cellStyle name="Comma 6 15" xfId="6247"/>
    <cellStyle name="Comma 6 15 2" xfId="11328"/>
    <cellStyle name="Comma 6 15 2 2" xfId="22305"/>
    <cellStyle name="Comma 6 15 2 3" xfId="32640"/>
    <cellStyle name="Comma 6 15 2 4" xfId="43577"/>
    <cellStyle name="Comma 6 15 2 5" xfId="56798"/>
    <cellStyle name="Comma 6 15 3" xfId="17388"/>
    <cellStyle name="Comma 6 15 4" xfId="27573"/>
    <cellStyle name="Comma 6 15 5" xfId="38526"/>
    <cellStyle name="Comma 6 15 6" xfId="51731"/>
    <cellStyle name="Comma 6 16" xfId="6284"/>
    <cellStyle name="Comma 6 16 2" xfId="11497"/>
    <cellStyle name="Comma 6 16 2 2" xfId="22473"/>
    <cellStyle name="Comma 6 16 2 3" xfId="32809"/>
    <cellStyle name="Comma 6 16 2 4" xfId="43746"/>
    <cellStyle name="Comma 6 16 2 5" xfId="56967"/>
    <cellStyle name="Comma 6 16 3" xfId="17424"/>
    <cellStyle name="Comma 6 16 4" xfId="27609"/>
    <cellStyle name="Comma 6 16 5" xfId="38563"/>
    <cellStyle name="Comma 6 16 6" xfId="51767"/>
    <cellStyle name="Comma 6 17" xfId="6342"/>
    <cellStyle name="Comma 6 17 2" xfId="17482"/>
    <cellStyle name="Comma 6 17 3" xfId="27667"/>
    <cellStyle name="Comma 6 17 4" xfId="38621"/>
    <cellStyle name="Comma 6 17 5" xfId="51825"/>
    <cellStyle name="Comma 6 18" xfId="6372"/>
    <cellStyle name="Comma 6 18 2" xfId="17512"/>
    <cellStyle name="Comma 6 18 3" xfId="27697"/>
    <cellStyle name="Comma 6 18 4" xfId="38651"/>
    <cellStyle name="Comma 6 18 5" xfId="51855"/>
    <cellStyle name="Comma 6 19" xfId="7141"/>
    <cellStyle name="Comma 6 19 2" xfId="18272"/>
    <cellStyle name="Comma 6 19 3" xfId="28457"/>
    <cellStyle name="Comma 6 19 4" xfId="39412"/>
    <cellStyle name="Comma 6 19 5" xfId="52615"/>
    <cellStyle name="Comma 6 2" xfId="135"/>
    <cellStyle name="Comma 6 2 10" xfId="6418"/>
    <cellStyle name="Comma 6 2 10 2" xfId="11361"/>
    <cellStyle name="Comma 6 2 10 2 2" xfId="22337"/>
    <cellStyle name="Comma 6 2 10 2 3" xfId="32673"/>
    <cellStyle name="Comma 6 2 10 2 4" xfId="43610"/>
    <cellStyle name="Comma 6 2 10 2 5" xfId="56831"/>
    <cellStyle name="Comma 6 2 10 3" xfId="17556"/>
    <cellStyle name="Comma 6 2 10 4" xfId="27741"/>
    <cellStyle name="Comma 6 2 10 5" xfId="38695"/>
    <cellStyle name="Comma 6 2 10 6" xfId="51899"/>
    <cellStyle name="Comma 6 2 11" xfId="7283"/>
    <cellStyle name="Comma 6 2 11 2" xfId="18409"/>
    <cellStyle name="Comma 6 2 11 3" xfId="28598"/>
    <cellStyle name="Comma 6 2 11 4" xfId="39553"/>
    <cellStyle name="Comma 6 2 11 5" xfId="52756"/>
    <cellStyle name="Comma 6 2 12" xfId="12669"/>
    <cellStyle name="Comma 6 2 13" xfId="12859"/>
    <cellStyle name="Comma 6 2 14" xfId="13261"/>
    <cellStyle name="Comma 6 2 15" xfId="23451"/>
    <cellStyle name="Comma 6 2 16" xfId="33985"/>
    <cellStyle name="Comma 6 2 17" xfId="47609"/>
    <cellStyle name="Comma 6 2 18" xfId="58132"/>
    <cellStyle name="Comma 6 2 19" xfId="58702"/>
    <cellStyle name="Comma 6 2 2" xfId="791"/>
    <cellStyle name="Comma 6 2 2 10" xfId="58782"/>
    <cellStyle name="Comma 6 2 2 2" xfId="3188"/>
    <cellStyle name="Comma 6 2 2 2 2" xfId="4000"/>
    <cellStyle name="Comma 6 2 2 2 2 2" xfId="11013"/>
    <cellStyle name="Comma 6 2 2 2 2 2 2" xfId="21990"/>
    <cellStyle name="Comma 6 2 2 2 2 2 3" xfId="32325"/>
    <cellStyle name="Comma 6 2 2 2 2 2 4" xfId="43268"/>
    <cellStyle name="Comma 6 2 2 2 2 2 5" xfId="56483"/>
    <cellStyle name="Comma 6 2 2 2 2 3" xfId="9421"/>
    <cellStyle name="Comma 6 2 2 2 2 3 2" xfId="20526"/>
    <cellStyle name="Comma 6 2 2 2 2 3 3" xfId="30733"/>
    <cellStyle name="Comma 6 2 2 2 2 3 4" xfId="41684"/>
    <cellStyle name="Comma 6 2 2 2 2 3 5" xfId="54891"/>
    <cellStyle name="Comma 6 2 2 2 2 4" xfId="15213"/>
    <cellStyle name="Comma 6 2 2 2 2 5" xfId="25398"/>
    <cellStyle name="Comma 6 2 2 2 2 6" xfId="36335"/>
    <cellStyle name="Comma 6 2 2 2 2 7" xfId="49556"/>
    <cellStyle name="Comma 6 2 2 2 2 8" xfId="59414"/>
    <cellStyle name="Comma 6 2 2 2 3" xfId="7097"/>
    <cellStyle name="Comma 6 2 2 2 3 2" xfId="10610"/>
    <cellStyle name="Comma 6 2 2 2 3 2 2" xfId="21597"/>
    <cellStyle name="Comma 6 2 2 2 3 2 3" xfId="31922"/>
    <cellStyle name="Comma 6 2 2 2 3 2 4" xfId="42867"/>
    <cellStyle name="Comma 6 2 2 2 3 2 5" xfId="56080"/>
    <cellStyle name="Comma 6 2 2 2 3 3" xfId="18233"/>
    <cellStyle name="Comma 6 2 2 2 3 4" xfId="28418"/>
    <cellStyle name="Comma 6 2 2 2 3 5" xfId="39373"/>
    <cellStyle name="Comma 6 2 2 2 3 6" xfId="52576"/>
    <cellStyle name="Comma 6 2 2 2 4" xfId="8619"/>
    <cellStyle name="Comma 6 2 2 2 4 2" xfId="19726"/>
    <cellStyle name="Comma 6 2 2 2 4 3" xfId="29933"/>
    <cellStyle name="Comma 6 2 2 2 4 4" xfId="40882"/>
    <cellStyle name="Comma 6 2 2 2 4 5" xfId="54091"/>
    <cellStyle name="Comma 6 2 2 2 5" xfId="14416"/>
    <cellStyle name="Comma 6 2 2 2 6" xfId="24601"/>
    <cellStyle name="Comma 6 2 2 2 7" xfId="35532"/>
    <cellStyle name="Comma 6 2 2 2 8" xfId="48759"/>
    <cellStyle name="Comma 6 2 2 2 9" xfId="58946"/>
    <cellStyle name="Comma 6 2 2 3" xfId="3836"/>
    <cellStyle name="Comma 6 2 2 3 2" xfId="10849"/>
    <cellStyle name="Comma 6 2 2 3 2 2" xfId="21826"/>
    <cellStyle name="Comma 6 2 2 3 2 3" xfId="32161"/>
    <cellStyle name="Comma 6 2 2 3 2 4" xfId="43104"/>
    <cellStyle name="Comma 6 2 2 3 2 5" xfId="56319"/>
    <cellStyle name="Comma 6 2 2 3 3" xfId="9257"/>
    <cellStyle name="Comma 6 2 2 3 3 2" xfId="20362"/>
    <cellStyle name="Comma 6 2 2 3 3 3" xfId="30569"/>
    <cellStyle name="Comma 6 2 2 3 3 4" xfId="41520"/>
    <cellStyle name="Comma 6 2 2 3 3 5" xfId="54727"/>
    <cellStyle name="Comma 6 2 2 3 4" xfId="15049"/>
    <cellStyle name="Comma 6 2 2 3 5" xfId="25234"/>
    <cellStyle name="Comma 6 2 2 3 6" xfId="36171"/>
    <cellStyle name="Comma 6 2 2 3 7" xfId="49392"/>
    <cellStyle name="Comma 6 2 2 3 8" xfId="59250"/>
    <cellStyle name="Comma 6 2 2 4" xfId="2910"/>
    <cellStyle name="Comma 6 2 2 4 2" xfId="8344"/>
    <cellStyle name="Comma 6 2 2 4 2 2" xfId="19452"/>
    <cellStyle name="Comma 6 2 2 4 2 3" xfId="29658"/>
    <cellStyle name="Comma 6 2 2 4 2 4" xfId="40607"/>
    <cellStyle name="Comma 6 2 2 4 2 5" xfId="53816"/>
    <cellStyle name="Comma 6 2 2 4 3" xfId="14143"/>
    <cellStyle name="Comma 6 2 2 4 4" xfId="24328"/>
    <cellStyle name="Comma 6 2 2 4 5" xfId="35259"/>
    <cellStyle name="Comma 6 2 2 4 6" xfId="48486"/>
    <cellStyle name="Comma 6 2 2 5" xfId="6202"/>
    <cellStyle name="Comma 6 2 2 5 2" xfId="10467"/>
    <cellStyle name="Comma 6 2 2 5 2 2" xfId="21458"/>
    <cellStyle name="Comma 6 2 2 5 2 3" xfId="31779"/>
    <cellStyle name="Comma 6 2 2 5 2 4" xfId="42724"/>
    <cellStyle name="Comma 6 2 2 5 2 5" xfId="55937"/>
    <cellStyle name="Comma 6 2 2 5 3" xfId="17343"/>
    <cellStyle name="Comma 6 2 2 5 4" xfId="27528"/>
    <cellStyle name="Comma 6 2 2 5 5" xfId="38481"/>
    <cellStyle name="Comma 6 2 2 5 6" xfId="51686"/>
    <cellStyle name="Comma 6 2 2 6" xfId="6821"/>
    <cellStyle name="Comma 6 2 2 6 2" xfId="17957"/>
    <cellStyle name="Comma 6 2 2 6 3" xfId="28142"/>
    <cellStyle name="Comma 6 2 2 6 4" xfId="39097"/>
    <cellStyle name="Comma 6 2 2 6 5" xfId="52300"/>
    <cellStyle name="Comma 6 2 2 7" xfId="7794"/>
    <cellStyle name="Comma 6 2 2 7 2" xfId="18902"/>
    <cellStyle name="Comma 6 2 2 7 3" xfId="29108"/>
    <cellStyle name="Comma 6 2 2 7 4" xfId="40057"/>
    <cellStyle name="Comma 6 2 2 7 5" xfId="53266"/>
    <cellStyle name="Comma 6 2 2 8" xfId="13044"/>
    <cellStyle name="Comma 6 2 2 9" xfId="58317"/>
    <cellStyle name="Comma 6 2 3" xfId="2727"/>
    <cellStyle name="Comma 6 2 3 10" xfId="58504"/>
    <cellStyle name="Comma 6 2 3 11" xfId="58866"/>
    <cellStyle name="Comma 6 2 3 2" xfId="3391"/>
    <cellStyle name="Comma 6 2 3 2 2" xfId="10933"/>
    <cellStyle name="Comma 6 2 3 2 2 2" xfId="21910"/>
    <cellStyle name="Comma 6 2 3 2 2 3" xfId="32245"/>
    <cellStyle name="Comma 6 2 3 2 2 4" xfId="43188"/>
    <cellStyle name="Comma 6 2 3 2 2 5" xfId="56403"/>
    <cellStyle name="Comma 6 2 3 2 3" xfId="8813"/>
    <cellStyle name="Comma 6 2 3 2 3 2" xfId="19918"/>
    <cellStyle name="Comma 6 2 3 2 3 3" xfId="30125"/>
    <cellStyle name="Comma 6 2 3 2 3 4" xfId="41076"/>
    <cellStyle name="Comma 6 2 3 2 3 5" xfId="54283"/>
    <cellStyle name="Comma 6 2 3 2 4" xfId="14606"/>
    <cellStyle name="Comma 6 2 3 2 5" xfId="24791"/>
    <cellStyle name="Comma 6 2 3 2 6" xfId="35728"/>
    <cellStyle name="Comma 6 2 3 2 7" xfId="48949"/>
    <cellStyle name="Comma 6 2 3 2 8" xfId="59334"/>
    <cellStyle name="Comma 6 2 3 3" xfId="3920"/>
    <cellStyle name="Comma 6 2 3 3 2" xfId="9341"/>
    <cellStyle name="Comma 6 2 3 3 2 2" xfId="20446"/>
    <cellStyle name="Comma 6 2 3 3 2 3" xfId="30653"/>
    <cellStyle name="Comma 6 2 3 3 2 4" xfId="41604"/>
    <cellStyle name="Comma 6 2 3 3 2 5" xfId="54811"/>
    <cellStyle name="Comma 6 2 3 3 3" xfId="15133"/>
    <cellStyle name="Comma 6 2 3 3 4" xfId="25318"/>
    <cellStyle name="Comma 6 2 3 3 5" xfId="36255"/>
    <cellStyle name="Comma 6 2 3 3 6" xfId="49476"/>
    <cellStyle name="Comma 6 2 3 4" xfId="6639"/>
    <cellStyle name="Comma 6 2 3 4 2" xfId="10530"/>
    <cellStyle name="Comma 6 2 3 4 2 2" xfId="21517"/>
    <cellStyle name="Comma 6 2 3 4 2 3" xfId="31842"/>
    <cellStyle name="Comma 6 2 3 4 2 4" xfId="42787"/>
    <cellStyle name="Comma 6 2 3 4 2 5" xfId="56000"/>
    <cellStyle name="Comma 6 2 3 4 3" xfId="17775"/>
    <cellStyle name="Comma 6 2 3 4 4" xfId="27960"/>
    <cellStyle name="Comma 6 2 3 4 5" xfId="38915"/>
    <cellStyle name="Comma 6 2 3 4 6" xfId="52118"/>
    <cellStyle name="Comma 6 2 3 5" xfId="8161"/>
    <cellStyle name="Comma 6 2 3 5 2" xfId="19269"/>
    <cellStyle name="Comma 6 2 3 5 3" xfId="29475"/>
    <cellStyle name="Comma 6 2 3 5 4" xfId="40424"/>
    <cellStyle name="Comma 6 2 3 5 5" xfId="53633"/>
    <cellStyle name="Comma 6 2 3 6" xfId="13960"/>
    <cellStyle name="Comma 6 2 3 7" xfId="24145"/>
    <cellStyle name="Comma 6 2 3 8" xfId="35076"/>
    <cellStyle name="Comma 6 2 3 9" xfId="48303"/>
    <cellStyle name="Comma 6 2 4" xfId="3107"/>
    <cellStyle name="Comma 6 2 4 2" xfId="4189"/>
    <cellStyle name="Comma 6 2 4 3" xfId="7017"/>
    <cellStyle name="Comma 6 2 4 3 2" xfId="18153"/>
    <cellStyle name="Comma 6 2 4 3 3" xfId="28338"/>
    <cellStyle name="Comma 6 2 4 3 4" xfId="39293"/>
    <cellStyle name="Comma 6 2 4 3 5" xfId="52496"/>
    <cellStyle name="Comma 6 2 4 4" xfId="8539"/>
    <cellStyle name="Comma 6 2 4 4 2" xfId="19646"/>
    <cellStyle name="Comma 6 2 4 4 3" xfId="29853"/>
    <cellStyle name="Comma 6 2 4 4 4" xfId="40802"/>
    <cellStyle name="Comma 6 2 4 4 5" xfId="54011"/>
    <cellStyle name="Comma 6 2 4 5" xfId="14336"/>
    <cellStyle name="Comma 6 2 4 6" xfId="24521"/>
    <cellStyle name="Comma 6 2 4 7" xfId="35452"/>
    <cellStyle name="Comma 6 2 4 8" xfId="48679"/>
    <cellStyle name="Comma 6 2 5" xfId="3756"/>
    <cellStyle name="Comma 6 2 5 2" xfId="10769"/>
    <cellStyle name="Comma 6 2 5 2 2" xfId="21746"/>
    <cellStyle name="Comma 6 2 5 2 3" xfId="32081"/>
    <cellStyle name="Comma 6 2 5 2 4" xfId="43024"/>
    <cellStyle name="Comma 6 2 5 2 5" xfId="56239"/>
    <cellStyle name="Comma 6 2 5 3" xfId="9177"/>
    <cellStyle name="Comma 6 2 5 3 2" xfId="20282"/>
    <cellStyle name="Comma 6 2 5 3 3" xfId="30489"/>
    <cellStyle name="Comma 6 2 5 3 4" xfId="41440"/>
    <cellStyle name="Comma 6 2 5 3 5" xfId="54647"/>
    <cellStyle name="Comma 6 2 5 4" xfId="14969"/>
    <cellStyle name="Comma 6 2 5 5" xfId="25154"/>
    <cellStyle name="Comma 6 2 5 6" xfId="36091"/>
    <cellStyle name="Comma 6 2 5 7" xfId="49312"/>
    <cellStyle name="Comma 6 2 5 8" xfId="59170"/>
    <cellStyle name="Comma 6 2 6" xfId="4815"/>
    <cellStyle name="Comma 6 2 6 2" xfId="9989"/>
    <cellStyle name="Comma 6 2 6 2 2" xfId="20981"/>
    <cellStyle name="Comma 6 2 6 2 3" xfId="31301"/>
    <cellStyle name="Comma 6 2 6 2 4" xfId="42246"/>
    <cellStyle name="Comma 6 2 6 2 5" xfId="55459"/>
    <cellStyle name="Comma 6 2 6 3" xfId="15966"/>
    <cellStyle name="Comma 6 2 6 4" xfId="26151"/>
    <cellStyle name="Comma 6 2 6 5" xfId="37100"/>
    <cellStyle name="Comma 6 2 6 6" xfId="50309"/>
    <cellStyle name="Comma 6 2 7" xfId="5005"/>
    <cellStyle name="Comma 6 2 7 2" xfId="10179"/>
    <cellStyle name="Comma 6 2 7 2 2" xfId="21170"/>
    <cellStyle name="Comma 6 2 7 2 3" xfId="31491"/>
    <cellStyle name="Comma 6 2 7 2 4" xfId="42436"/>
    <cellStyle name="Comma 6 2 7 2 5" xfId="55649"/>
    <cellStyle name="Comma 6 2 7 3" xfId="16155"/>
    <cellStyle name="Comma 6 2 7 4" xfId="26340"/>
    <cellStyle name="Comma 6 2 7 5" xfId="37289"/>
    <cellStyle name="Comma 6 2 7 6" xfId="50498"/>
    <cellStyle name="Comma 6 2 8" xfId="2445"/>
    <cellStyle name="Comma 6 2 8 2" xfId="7978"/>
    <cellStyle name="Comma 6 2 8 2 2" xfId="19086"/>
    <cellStyle name="Comma 6 2 8 2 3" xfId="29292"/>
    <cellStyle name="Comma 6 2 8 2 4" xfId="40241"/>
    <cellStyle name="Comma 6 2 8 2 5" xfId="53450"/>
    <cellStyle name="Comma 6 2 8 3" xfId="13743"/>
    <cellStyle name="Comma 6 2 8 4" xfId="23928"/>
    <cellStyle name="Comma 6 2 8 5" xfId="34836"/>
    <cellStyle name="Comma 6 2 8 6" xfId="48086"/>
    <cellStyle name="Comma 6 2 9" xfId="6124"/>
    <cellStyle name="Comma 6 2 9 2" xfId="10387"/>
    <cellStyle name="Comma 6 2 9 2 2" xfId="21378"/>
    <cellStyle name="Comma 6 2 9 2 3" xfId="31699"/>
    <cellStyle name="Comma 6 2 9 2 4" xfId="42644"/>
    <cellStyle name="Comma 6 2 9 2 5" xfId="55857"/>
    <cellStyle name="Comma 6 2 9 3" xfId="17265"/>
    <cellStyle name="Comma 6 2 9 4" xfId="27450"/>
    <cellStyle name="Comma 6 2 9 5" xfId="38403"/>
    <cellStyle name="Comma 6 2 9 6" xfId="51608"/>
    <cellStyle name="Comma 6 20" xfId="7196"/>
    <cellStyle name="Comma 6 20 2" xfId="18326"/>
    <cellStyle name="Comma 6 20 3" xfId="28512"/>
    <cellStyle name="Comma 6 20 4" xfId="39467"/>
    <cellStyle name="Comma 6 20 5" xfId="52670"/>
    <cellStyle name="Comma 6 21" xfId="12636"/>
    <cellStyle name="Comma 6 22" xfId="12826"/>
    <cellStyle name="Comma 6 23" xfId="13231"/>
    <cellStyle name="Comma 6 24" xfId="23421"/>
    <cellStyle name="Comma 6 25" xfId="33937"/>
    <cellStyle name="Comma 6 26" xfId="47579"/>
    <cellStyle name="Comma 6 27" xfId="58090"/>
    <cellStyle name="Comma 6 28" xfId="58657"/>
    <cellStyle name="Comma 6 3" xfId="186"/>
    <cellStyle name="Comma 6 3 10" xfId="6458"/>
    <cellStyle name="Comma 6 3 10 2" xfId="11395"/>
    <cellStyle name="Comma 6 3 10 2 2" xfId="22371"/>
    <cellStyle name="Comma 6 3 10 2 3" xfId="32707"/>
    <cellStyle name="Comma 6 3 10 2 4" xfId="43644"/>
    <cellStyle name="Comma 6 3 10 2 5" xfId="56865"/>
    <cellStyle name="Comma 6 3 10 3" xfId="17596"/>
    <cellStyle name="Comma 6 3 10 4" xfId="27781"/>
    <cellStyle name="Comma 6 3 10 5" xfId="38735"/>
    <cellStyle name="Comma 6 3 10 6" xfId="51939"/>
    <cellStyle name="Comma 6 3 11" xfId="7652"/>
    <cellStyle name="Comma 6 3 11 2" xfId="18763"/>
    <cellStyle name="Comma 6 3 11 3" xfId="28966"/>
    <cellStyle name="Comma 6 3 11 4" xfId="39916"/>
    <cellStyle name="Comma 6 3 11 5" xfId="53124"/>
    <cellStyle name="Comma 6 3 12" xfId="12703"/>
    <cellStyle name="Comma 6 3 13" xfId="12893"/>
    <cellStyle name="Comma 6 3 14" xfId="13301"/>
    <cellStyle name="Comma 6 3 15" xfId="23491"/>
    <cellStyle name="Comma 6 3 16" xfId="34027"/>
    <cellStyle name="Comma 6 3 17" xfId="47649"/>
    <cellStyle name="Comma 6 3 18" xfId="58164"/>
    <cellStyle name="Comma 6 3 19" xfId="58752"/>
    <cellStyle name="Comma 6 3 2" xfId="2944"/>
    <cellStyle name="Comma 6 3 2 10" xfId="35293"/>
    <cellStyle name="Comma 6 3 2 11" xfId="48520"/>
    <cellStyle name="Comma 6 3 2 12" xfId="58351"/>
    <cellStyle name="Comma 6 3 2 13" xfId="58916"/>
    <cellStyle name="Comma 6 3 2 2" xfId="3586"/>
    <cellStyle name="Comma 6 3 2 2 2" xfId="10983"/>
    <cellStyle name="Comma 6 3 2 2 2 2" xfId="21960"/>
    <cellStyle name="Comma 6 3 2 2 2 3" xfId="32295"/>
    <cellStyle name="Comma 6 3 2 2 2 4" xfId="43238"/>
    <cellStyle name="Comma 6 3 2 2 2 5" xfId="56453"/>
    <cellStyle name="Comma 6 3 2 2 3" xfId="9008"/>
    <cellStyle name="Comma 6 3 2 2 3 2" xfId="20113"/>
    <cellStyle name="Comma 6 3 2 2 3 3" xfId="30320"/>
    <cellStyle name="Comma 6 3 2 2 3 4" xfId="41271"/>
    <cellStyle name="Comma 6 3 2 2 3 5" xfId="54478"/>
    <cellStyle name="Comma 6 3 2 2 4" xfId="14801"/>
    <cellStyle name="Comma 6 3 2 2 5" xfId="24986"/>
    <cellStyle name="Comma 6 3 2 2 6" xfId="35923"/>
    <cellStyle name="Comma 6 3 2 2 7" xfId="49144"/>
    <cellStyle name="Comma 6 3 2 2 8" xfId="59384"/>
    <cellStyle name="Comma 6 3 2 3" xfId="3970"/>
    <cellStyle name="Comma 6 3 2 3 2" xfId="9391"/>
    <cellStyle name="Comma 6 3 2 3 2 2" xfId="20496"/>
    <cellStyle name="Comma 6 3 2 3 2 3" xfId="30703"/>
    <cellStyle name="Comma 6 3 2 3 2 4" xfId="41654"/>
    <cellStyle name="Comma 6 3 2 3 2 5" xfId="54861"/>
    <cellStyle name="Comma 6 3 2 3 3" xfId="15183"/>
    <cellStyle name="Comma 6 3 2 3 4" xfId="25368"/>
    <cellStyle name="Comma 6 3 2 3 5" xfId="36305"/>
    <cellStyle name="Comma 6 3 2 3 6" xfId="49526"/>
    <cellStyle name="Comma 6 3 2 4" xfId="6855"/>
    <cellStyle name="Comma 6 3 2 4 2" xfId="8378"/>
    <cellStyle name="Comma 6 3 2 4 2 2" xfId="19486"/>
    <cellStyle name="Comma 6 3 2 4 2 3" xfId="29692"/>
    <cellStyle name="Comma 6 3 2 4 2 4" xfId="40641"/>
    <cellStyle name="Comma 6 3 2 4 2 5" xfId="53850"/>
    <cellStyle name="Comma 6 3 2 4 3" xfId="17991"/>
    <cellStyle name="Comma 6 3 2 4 4" xfId="28176"/>
    <cellStyle name="Comma 6 3 2 4 5" xfId="39131"/>
    <cellStyle name="Comma 6 3 2 4 6" xfId="52334"/>
    <cellStyle name="Comma 6 3 2 5" xfId="10580"/>
    <cellStyle name="Comma 6 3 2 5 2" xfId="21567"/>
    <cellStyle name="Comma 6 3 2 5 3" xfId="31892"/>
    <cellStyle name="Comma 6 3 2 5 4" xfId="42837"/>
    <cellStyle name="Comma 6 3 2 5 5" xfId="56050"/>
    <cellStyle name="Comma 6 3 2 6" xfId="7828"/>
    <cellStyle name="Comma 6 3 2 6 2" xfId="18936"/>
    <cellStyle name="Comma 6 3 2 6 3" xfId="29142"/>
    <cellStyle name="Comma 6 3 2 6 4" xfId="40091"/>
    <cellStyle name="Comma 6 3 2 6 5" xfId="53300"/>
    <cellStyle name="Comma 6 3 2 7" xfId="13093"/>
    <cellStyle name="Comma 6 3 2 8" xfId="14177"/>
    <cellStyle name="Comma 6 3 2 9" xfId="24362"/>
    <cellStyle name="Comma 6 3 3" xfId="2761"/>
    <cellStyle name="Comma 6 3 3 10" xfId="59220"/>
    <cellStyle name="Comma 6 3 3 2" xfId="3425"/>
    <cellStyle name="Comma 6 3 3 2 2" xfId="8847"/>
    <cellStyle name="Comma 6 3 3 2 2 2" xfId="19952"/>
    <cellStyle name="Comma 6 3 3 2 2 3" xfId="30159"/>
    <cellStyle name="Comma 6 3 3 2 2 4" xfId="41110"/>
    <cellStyle name="Comma 6 3 3 2 2 5" xfId="54317"/>
    <cellStyle name="Comma 6 3 3 2 3" xfId="14640"/>
    <cellStyle name="Comma 6 3 3 2 4" xfId="24825"/>
    <cellStyle name="Comma 6 3 3 2 5" xfId="35762"/>
    <cellStyle name="Comma 6 3 3 2 6" xfId="48983"/>
    <cellStyle name="Comma 6 3 3 3" xfId="6673"/>
    <cellStyle name="Comma 6 3 3 3 2" xfId="10819"/>
    <cellStyle name="Comma 6 3 3 3 2 2" xfId="21796"/>
    <cellStyle name="Comma 6 3 3 3 2 3" xfId="32131"/>
    <cellStyle name="Comma 6 3 3 3 2 4" xfId="43074"/>
    <cellStyle name="Comma 6 3 3 3 2 5" xfId="56289"/>
    <cellStyle name="Comma 6 3 3 3 3" xfId="17809"/>
    <cellStyle name="Comma 6 3 3 3 4" xfId="27994"/>
    <cellStyle name="Comma 6 3 3 3 5" xfId="38949"/>
    <cellStyle name="Comma 6 3 3 3 6" xfId="52152"/>
    <cellStyle name="Comma 6 3 3 4" xfId="8195"/>
    <cellStyle name="Comma 6 3 3 4 2" xfId="19303"/>
    <cellStyle name="Comma 6 3 3 4 3" xfId="29509"/>
    <cellStyle name="Comma 6 3 3 4 4" xfId="40458"/>
    <cellStyle name="Comma 6 3 3 4 5" xfId="53667"/>
    <cellStyle name="Comma 6 3 3 5" xfId="13994"/>
    <cellStyle name="Comma 6 3 3 6" xfId="24179"/>
    <cellStyle name="Comma 6 3 3 7" xfId="35110"/>
    <cellStyle name="Comma 6 3 3 8" xfId="48337"/>
    <cellStyle name="Comma 6 3 3 9" xfId="58538"/>
    <cellStyle name="Comma 6 3 4" xfId="3158"/>
    <cellStyle name="Comma 6 3 4 2" xfId="7067"/>
    <cellStyle name="Comma 6 3 4 2 2" xfId="18203"/>
    <cellStyle name="Comma 6 3 4 2 3" xfId="28388"/>
    <cellStyle name="Comma 6 3 4 2 4" xfId="39343"/>
    <cellStyle name="Comma 6 3 4 2 5" xfId="52546"/>
    <cellStyle name="Comma 6 3 4 3" xfId="8589"/>
    <cellStyle name="Comma 6 3 4 3 2" xfId="19696"/>
    <cellStyle name="Comma 6 3 4 3 3" xfId="29903"/>
    <cellStyle name="Comma 6 3 4 3 4" xfId="40852"/>
    <cellStyle name="Comma 6 3 4 3 5" xfId="54061"/>
    <cellStyle name="Comma 6 3 4 4" xfId="14386"/>
    <cellStyle name="Comma 6 3 4 5" xfId="24571"/>
    <cellStyle name="Comma 6 3 4 6" xfId="35502"/>
    <cellStyle name="Comma 6 3 4 7" xfId="48729"/>
    <cellStyle name="Comma 6 3 5" xfId="3806"/>
    <cellStyle name="Comma 6 3 5 2" xfId="9227"/>
    <cellStyle name="Comma 6 3 5 2 2" xfId="20332"/>
    <cellStyle name="Comma 6 3 5 2 3" xfId="30539"/>
    <cellStyle name="Comma 6 3 5 2 4" xfId="41490"/>
    <cellStyle name="Comma 6 3 5 2 5" xfId="54697"/>
    <cellStyle name="Comma 6 3 5 3" xfId="15019"/>
    <cellStyle name="Comma 6 3 5 4" xfId="25204"/>
    <cellStyle name="Comma 6 3 5 5" xfId="36141"/>
    <cellStyle name="Comma 6 3 5 6" xfId="49362"/>
    <cellStyle name="Comma 6 3 6" xfId="4849"/>
    <cellStyle name="Comma 6 3 6 2" xfId="10023"/>
    <cellStyle name="Comma 6 3 6 2 2" xfId="21015"/>
    <cellStyle name="Comma 6 3 6 2 3" xfId="31335"/>
    <cellStyle name="Comma 6 3 6 2 4" xfId="42280"/>
    <cellStyle name="Comma 6 3 6 2 5" xfId="55493"/>
    <cellStyle name="Comma 6 3 6 3" xfId="16000"/>
    <cellStyle name="Comma 6 3 6 4" xfId="26185"/>
    <cellStyle name="Comma 6 3 6 5" xfId="37134"/>
    <cellStyle name="Comma 6 3 6 6" xfId="50343"/>
    <cellStyle name="Comma 6 3 7" xfId="5039"/>
    <cellStyle name="Comma 6 3 7 2" xfId="10213"/>
    <cellStyle name="Comma 6 3 7 2 2" xfId="21204"/>
    <cellStyle name="Comma 6 3 7 2 3" xfId="31525"/>
    <cellStyle name="Comma 6 3 7 2 4" xfId="42470"/>
    <cellStyle name="Comma 6 3 7 2 5" xfId="55683"/>
    <cellStyle name="Comma 6 3 7 3" xfId="16189"/>
    <cellStyle name="Comma 6 3 7 4" xfId="26374"/>
    <cellStyle name="Comma 6 3 7 5" xfId="37323"/>
    <cellStyle name="Comma 6 3 7 6" xfId="50532"/>
    <cellStyle name="Comma 6 3 8" xfId="2563"/>
    <cellStyle name="Comma 6 3 8 2" xfId="8012"/>
    <cellStyle name="Comma 6 3 8 2 2" xfId="19120"/>
    <cellStyle name="Comma 6 3 8 2 3" xfId="29326"/>
    <cellStyle name="Comma 6 3 8 2 4" xfId="40275"/>
    <cellStyle name="Comma 6 3 8 2 5" xfId="53484"/>
    <cellStyle name="Comma 6 3 8 3" xfId="13813"/>
    <cellStyle name="Comma 6 3 8 4" xfId="23998"/>
    <cellStyle name="Comma 6 3 8 5" xfId="34923"/>
    <cellStyle name="Comma 6 3 8 6" xfId="48156"/>
    <cellStyle name="Comma 6 3 9" xfId="6172"/>
    <cellStyle name="Comma 6 3 9 2" xfId="10437"/>
    <cellStyle name="Comma 6 3 9 2 2" xfId="21428"/>
    <cellStyle name="Comma 6 3 9 2 3" xfId="31749"/>
    <cellStyle name="Comma 6 3 9 2 4" xfId="42694"/>
    <cellStyle name="Comma 6 3 9 2 5" xfId="55907"/>
    <cellStyle name="Comma 6 3 9 3" xfId="17313"/>
    <cellStyle name="Comma 6 3 9 4" xfId="27498"/>
    <cellStyle name="Comma 6 3 9 5" xfId="38451"/>
    <cellStyle name="Comma 6 3 9 6" xfId="51656"/>
    <cellStyle name="Comma 6 4" xfId="2629"/>
    <cellStyle name="Comma 6 4 10" xfId="11439"/>
    <cellStyle name="Comma 6 4 10 2" xfId="22415"/>
    <cellStyle name="Comma 6 4 10 3" xfId="32751"/>
    <cellStyle name="Comma 6 4 10 4" xfId="43688"/>
    <cellStyle name="Comma 6 4 10 5" xfId="56909"/>
    <cellStyle name="Comma 6 4 11" xfId="11569"/>
    <cellStyle name="Comma 6 4 11 2" xfId="22543"/>
    <cellStyle name="Comma 6 4 11 3" xfId="32881"/>
    <cellStyle name="Comma 6 4 11 4" xfId="43818"/>
    <cellStyle name="Comma 6 4 11 5" xfId="57039"/>
    <cellStyle name="Comma 6 4 12" xfId="12755"/>
    <cellStyle name="Comma 6 4 13" xfId="12945"/>
    <cellStyle name="Comma 6 4 14" xfId="13863"/>
    <cellStyle name="Comma 6 4 15" xfId="24048"/>
    <cellStyle name="Comma 6 4 16" xfId="34979"/>
    <cellStyle name="Comma 6 4 17" xfId="48206"/>
    <cellStyle name="Comma 6 4 18" xfId="58216"/>
    <cellStyle name="Comma 6 4 19" xfId="58821"/>
    <cellStyle name="Comma 6 4 2" xfId="2996"/>
    <cellStyle name="Comma 6 4 2 10" xfId="48572"/>
    <cellStyle name="Comma 6 4 2 11" xfId="58403"/>
    <cellStyle name="Comma 6 4 2 12" xfId="59289"/>
    <cellStyle name="Comma 6 4 2 2" xfId="3638"/>
    <cellStyle name="Comma 6 4 2 2 2" xfId="9060"/>
    <cellStyle name="Comma 6 4 2 2 2 2" xfId="20165"/>
    <cellStyle name="Comma 6 4 2 2 2 3" xfId="30372"/>
    <cellStyle name="Comma 6 4 2 2 2 4" xfId="41323"/>
    <cellStyle name="Comma 6 4 2 2 2 5" xfId="54530"/>
    <cellStyle name="Comma 6 4 2 2 3" xfId="14853"/>
    <cellStyle name="Comma 6 4 2 2 4" xfId="25038"/>
    <cellStyle name="Comma 6 4 2 2 5" xfId="35975"/>
    <cellStyle name="Comma 6 4 2 2 6" xfId="49196"/>
    <cellStyle name="Comma 6 4 2 3" xfId="6907"/>
    <cellStyle name="Comma 6 4 2 3 2" xfId="8430"/>
    <cellStyle name="Comma 6 4 2 3 2 2" xfId="19538"/>
    <cellStyle name="Comma 6 4 2 3 2 3" xfId="29744"/>
    <cellStyle name="Comma 6 4 2 3 2 4" xfId="40693"/>
    <cellStyle name="Comma 6 4 2 3 2 5" xfId="53902"/>
    <cellStyle name="Comma 6 4 2 3 3" xfId="18043"/>
    <cellStyle name="Comma 6 4 2 3 4" xfId="28228"/>
    <cellStyle name="Comma 6 4 2 3 5" xfId="39183"/>
    <cellStyle name="Comma 6 4 2 3 6" xfId="52386"/>
    <cellStyle name="Comma 6 4 2 4" xfId="10888"/>
    <cellStyle name="Comma 6 4 2 4 2" xfId="21865"/>
    <cellStyle name="Comma 6 4 2 4 3" xfId="32200"/>
    <cellStyle name="Comma 6 4 2 4 4" xfId="43143"/>
    <cellStyle name="Comma 6 4 2 4 5" xfId="56358"/>
    <cellStyle name="Comma 6 4 2 5" xfId="7880"/>
    <cellStyle name="Comma 6 4 2 5 2" xfId="18988"/>
    <cellStyle name="Comma 6 4 2 5 3" xfId="29194"/>
    <cellStyle name="Comma 6 4 2 5 4" xfId="40143"/>
    <cellStyle name="Comma 6 4 2 5 5" xfId="53352"/>
    <cellStyle name="Comma 6 4 2 6" xfId="13160"/>
    <cellStyle name="Comma 6 4 2 7" xfId="14229"/>
    <cellStyle name="Comma 6 4 2 8" xfId="24414"/>
    <cellStyle name="Comma 6 4 2 9" xfId="35345"/>
    <cellStyle name="Comma 6 4 3" xfId="2813"/>
    <cellStyle name="Comma 6 4 3 2" xfId="3477"/>
    <cellStyle name="Comma 6 4 3 2 2" xfId="8899"/>
    <cellStyle name="Comma 6 4 3 2 2 2" xfId="20004"/>
    <cellStyle name="Comma 6 4 3 2 2 3" xfId="30211"/>
    <cellStyle name="Comma 6 4 3 2 2 4" xfId="41162"/>
    <cellStyle name="Comma 6 4 3 2 2 5" xfId="54369"/>
    <cellStyle name="Comma 6 4 3 2 3" xfId="14692"/>
    <cellStyle name="Comma 6 4 3 2 4" xfId="24877"/>
    <cellStyle name="Comma 6 4 3 2 5" xfId="35814"/>
    <cellStyle name="Comma 6 4 3 2 6" xfId="49035"/>
    <cellStyle name="Comma 6 4 3 3" xfId="6725"/>
    <cellStyle name="Comma 6 4 3 3 2" xfId="17861"/>
    <cellStyle name="Comma 6 4 3 3 3" xfId="28046"/>
    <cellStyle name="Comma 6 4 3 3 4" xfId="39001"/>
    <cellStyle name="Comma 6 4 3 3 5" xfId="52204"/>
    <cellStyle name="Comma 6 4 3 4" xfId="8247"/>
    <cellStyle name="Comma 6 4 3 4 2" xfId="19355"/>
    <cellStyle name="Comma 6 4 3 4 3" xfId="29561"/>
    <cellStyle name="Comma 6 4 3 4 4" xfId="40510"/>
    <cellStyle name="Comma 6 4 3 4 5" xfId="53719"/>
    <cellStyle name="Comma 6 4 3 5" xfId="14046"/>
    <cellStyle name="Comma 6 4 3 6" xfId="24231"/>
    <cellStyle name="Comma 6 4 3 7" xfId="35162"/>
    <cellStyle name="Comma 6 4 3 8" xfId="48389"/>
    <cellStyle name="Comma 6 4 3 9" xfId="58590"/>
    <cellStyle name="Comma 6 4 4" xfId="3301"/>
    <cellStyle name="Comma 6 4 4 2" xfId="8723"/>
    <cellStyle name="Comma 6 4 4 2 2" xfId="19828"/>
    <cellStyle name="Comma 6 4 4 2 3" xfId="30035"/>
    <cellStyle name="Comma 6 4 4 2 4" xfId="40986"/>
    <cellStyle name="Comma 6 4 4 2 5" xfId="54193"/>
    <cellStyle name="Comma 6 4 4 3" xfId="14516"/>
    <cellStyle name="Comma 6 4 4 4" xfId="24701"/>
    <cellStyle name="Comma 6 4 4 5" xfId="35638"/>
    <cellStyle name="Comma 6 4 4 6" xfId="48859"/>
    <cellStyle name="Comma 6 4 5" xfId="3875"/>
    <cellStyle name="Comma 6 4 5 2" xfId="9296"/>
    <cellStyle name="Comma 6 4 5 2 2" xfId="20401"/>
    <cellStyle name="Comma 6 4 5 2 3" xfId="30608"/>
    <cellStyle name="Comma 6 4 5 2 4" xfId="41559"/>
    <cellStyle name="Comma 6 4 5 2 5" xfId="54766"/>
    <cellStyle name="Comma 6 4 5 3" xfId="15088"/>
    <cellStyle name="Comma 6 4 5 4" xfId="25273"/>
    <cellStyle name="Comma 6 4 5 5" xfId="36210"/>
    <cellStyle name="Comma 6 4 5 6" xfId="49431"/>
    <cellStyle name="Comma 6 4 6" xfId="4901"/>
    <cellStyle name="Comma 6 4 6 2" xfId="10075"/>
    <cellStyle name="Comma 6 4 6 2 2" xfId="21067"/>
    <cellStyle name="Comma 6 4 6 2 3" xfId="31387"/>
    <cellStyle name="Comma 6 4 6 2 4" xfId="42332"/>
    <cellStyle name="Comma 6 4 6 2 5" xfId="55545"/>
    <cellStyle name="Comma 6 4 6 3" xfId="16052"/>
    <cellStyle name="Comma 6 4 6 4" xfId="26237"/>
    <cellStyle name="Comma 6 4 6 5" xfId="37186"/>
    <cellStyle name="Comma 6 4 6 6" xfId="50395"/>
    <cellStyle name="Comma 6 4 7" xfId="5091"/>
    <cellStyle name="Comma 6 4 7 2" xfId="10265"/>
    <cellStyle name="Comma 6 4 7 2 2" xfId="21256"/>
    <cellStyle name="Comma 6 4 7 2 3" xfId="31577"/>
    <cellStyle name="Comma 6 4 7 2 4" xfId="42522"/>
    <cellStyle name="Comma 6 4 7 2 5" xfId="55735"/>
    <cellStyle name="Comma 6 4 7 3" xfId="16241"/>
    <cellStyle name="Comma 6 4 7 4" xfId="26426"/>
    <cellStyle name="Comma 6 4 7 5" xfId="37375"/>
    <cellStyle name="Comma 6 4 7 6" xfId="50584"/>
    <cellStyle name="Comma 6 4 8" xfId="6491"/>
    <cellStyle name="Comma 6 4 8 2" xfId="8064"/>
    <cellStyle name="Comma 6 4 8 2 2" xfId="19172"/>
    <cellStyle name="Comma 6 4 8 2 3" xfId="29378"/>
    <cellStyle name="Comma 6 4 8 2 4" xfId="40327"/>
    <cellStyle name="Comma 6 4 8 2 5" xfId="53536"/>
    <cellStyle name="Comma 6 4 8 3" xfId="17628"/>
    <cellStyle name="Comma 6 4 8 4" xfId="27813"/>
    <cellStyle name="Comma 6 4 8 5" xfId="38767"/>
    <cellStyle name="Comma 6 4 8 6" xfId="51971"/>
    <cellStyle name="Comma 6 4 9" xfId="7343"/>
    <cellStyle name="Comma 6 4 9 2" xfId="18468"/>
    <cellStyle name="Comma 6 4 9 3" xfId="28658"/>
    <cellStyle name="Comma 6 4 9 4" xfId="39613"/>
    <cellStyle name="Comma 6 4 9 5" xfId="52816"/>
    <cellStyle name="Comma 6 5" xfId="2663"/>
    <cellStyle name="Comma 6 5 10" xfId="11599"/>
    <cellStyle name="Comma 6 5 10 2" xfId="22572"/>
    <cellStyle name="Comma 6 5 10 3" xfId="32911"/>
    <cellStyle name="Comma 6 5 10 4" xfId="43848"/>
    <cellStyle name="Comma 6 5 10 5" xfId="57069"/>
    <cellStyle name="Comma 6 5 11" xfId="12788"/>
    <cellStyle name="Comma 6 5 12" xfId="12978"/>
    <cellStyle name="Comma 6 5 13" xfId="13896"/>
    <cellStyle name="Comma 6 5 14" xfId="24081"/>
    <cellStyle name="Comma 6 5 15" xfId="35012"/>
    <cellStyle name="Comma 6 5 16" xfId="48239"/>
    <cellStyle name="Comma 6 5 17" xfId="58249"/>
    <cellStyle name="Comma 6 5 18" xfId="59125"/>
    <cellStyle name="Comma 6 5 2" xfId="3029"/>
    <cellStyle name="Comma 6 5 2 10" xfId="58436"/>
    <cellStyle name="Comma 6 5 2 2" xfId="3671"/>
    <cellStyle name="Comma 6 5 2 2 2" xfId="9093"/>
    <cellStyle name="Comma 6 5 2 2 2 2" xfId="20198"/>
    <cellStyle name="Comma 6 5 2 2 2 3" xfId="30405"/>
    <cellStyle name="Comma 6 5 2 2 2 4" xfId="41356"/>
    <cellStyle name="Comma 6 5 2 2 2 5" xfId="54563"/>
    <cellStyle name="Comma 6 5 2 2 3" xfId="14886"/>
    <cellStyle name="Comma 6 5 2 2 4" xfId="25071"/>
    <cellStyle name="Comma 6 5 2 2 5" xfId="36008"/>
    <cellStyle name="Comma 6 5 2 2 6" xfId="49229"/>
    <cellStyle name="Comma 6 5 2 3" xfId="6940"/>
    <cellStyle name="Comma 6 5 2 3 2" xfId="8463"/>
    <cellStyle name="Comma 6 5 2 3 2 2" xfId="19571"/>
    <cellStyle name="Comma 6 5 2 3 2 3" xfId="29777"/>
    <cellStyle name="Comma 6 5 2 3 2 4" xfId="40726"/>
    <cellStyle name="Comma 6 5 2 3 2 5" xfId="53935"/>
    <cellStyle name="Comma 6 5 2 3 3" xfId="18076"/>
    <cellStyle name="Comma 6 5 2 3 4" xfId="28261"/>
    <cellStyle name="Comma 6 5 2 3 5" xfId="39216"/>
    <cellStyle name="Comma 6 5 2 3 6" xfId="52419"/>
    <cellStyle name="Comma 6 5 2 4" xfId="7913"/>
    <cellStyle name="Comma 6 5 2 4 2" xfId="19021"/>
    <cellStyle name="Comma 6 5 2 4 3" xfId="29227"/>
    <cellStyle name="Comma 6 5 2 4 4" xfId="40176"/>
    <cellStyle name="Comma 6 5 2 4 5" xfId="53385"/>
    <cellStyle name="Comma 6 5 2 5" xfId="13193"/>
    <cellStyle name="Comma 6 5 2 6" xfId="14262"/>
    <cellStyle name="Comma 6 5 2 7" xfId="24447"/>
    <cellStyle name="Comma 6 5 2 8" xfId="35378"/>
    <cellStyle name="Comma 6 5 2 9" xfId="48605"/>
    <cellStyle name="Comma 6 5 3" xfId="2846"/>
    <cellStyle name="Comma 6 5 3 2" xfId="3510"/>
    <cellStyle name="Comma 6 5 3 2 2" xfId="8932"/>
    <cellStyle name="Comma 6 5 3 2 2 2" xfId="20037"/>
    <cellStyle name="Comma 6 5 3 2 2 3" xfId="30244"/>
    <cellStyle name="Comma 6 5 3 2 2 4" xfId="41195"/>
    <cellStyle name="Comma 6 5 3 2 2 5" xfId="54402"/>
    <cellStyle name="Comma 6 5 3 2 3" xfId="14725"/>
    <cellStyle name="Comma 6 5 3 2 4" xfId="24910"/>
    <cellStyle name="Comma 6 5 3 2 5" xfId="35847"/>
    <cellStyle name="Comma 6 5 3 2 6" xfId="49068"/>
    <cellStyle name="Comma 6 5 3 3" xfId="6758"/>
    <cellStyle name="Comma 6 5 3 3 2" xfId="17894"/>
    <cellStyle name="Comma 6 5 3 3 3" xfId="28079"/>
    <cellStyle name="Comma 6 5 3 3 4" xfId="39034"/>
    <cellStyle name="Comma 6 5 3 3 5" xfId="52237"/>
    <cellStyle name="Comma 6 5 3 4" xfId="8280"/>
    <cellStyle name="Comma 6 5 3 4 2" xfId="19388"/>
    <cellStyle name="Comma 6 5 3 4 3" xfId="29594"/>
    <cellStyle name="Comma 6 5 3 4 4" xfId="40543"/>
    <cellStyle name="Comma 6 5 3 4 5" xfId="53752"/>
    <cellStyle name="Comma 6 5 3 5" xfId="14079"/>
    <cellStyle name="Comma 6 5 3 6" xfId="24264"/>
    <cellStyle name="Comma 6 5 3 7" xfId="35195"/>
    <cellStyle name="Comma 6 5 3 8" xfId="48422"/>
    <cellStyle name="Comma 6 5 3 9" xfId="58623"/>
    <cellStyle name="Comma 6 5 4" xfId="3330"/>
    <cellStyle name="Comma 6 5 4 2" xfId="8752"/>
    <cellStyle name="Comma 6 5 4 2 2" xfId="19857"/>
    <cellStyle name="Comma 6 5 4 2 3" xfId="30064"/>
    <cellStyle name="Comma 6 5 4 2 4" xfId="41015"/>
    <cellStyle name="Comma 6 5 4 2 5" xfId="54222"/>
    <cellStyle name="Comma 6 5 4 3" xfId="14545"/>
    <cellStyle name="Comma 6 5 4 4" xfId="24730"/>
    <cellStyle name="Comma 6 5 4 5" xfId="35667"/>
    <cellStyle name="Comma 6 5 4 6" xfId="48888"/>
    <cellStyle name="Comma 6 5 5" xfId="4934"/>
    <cellStyle name="Comma 6 5 5 2" xfId="10108"/>
    <cellStyle name="Comma 6 5 5 2 2" xfId="21100"/>
    <cellStyle name="Comma 6 5 5 2 3" xfId="31420"/>
    <cellStyle name="Comma 6 5 5 2 4" xfId="42365"/>
    <cellStyle name="Comma 6 5 5 2 5" xfId="55578"/>
    <cellStyle name="Comma 6 5 5 3" xfId="16085"/>
    <cellStyle name="Comma 6 5 5 4" xfId="26270"/>
    <cellStyle name="Comma 6 5 5 5" xfId="37219"/>
    <cellStyle name="Comma 6 5 5 6" xfId="50428"/>
    <cellStyle name="Comma 6 5 6" xfId="5124"/>
    <cellStyle name="Comma 6 5 6 2" xfId="10298"/>
    <cellStyle name="Comma 6 5 6 2 2" xfId="21289"/>
    <cellStyle name="Comma 6 5 6 2 3" xfId="31610"/>
    <cellStyle name="Comma 6 5 6 2 4" xfId="42555"/>
    <cellStyle name="Comma 6 5 6 2 5" xfId="55768"/>
    <cellStyle name="Comma 6 5 6 3" xfId="16274"/>
    <cellStyle name="Comma 6 5 6 4" xfId="26459"/>
    <cellStyle name="Comma 6 5 6 5" xfId="37408"/>
    <cellStyle name="Comma 6 5 6 6" xfId="50617"/>
    <cellStyle name="Comma 6 5 7" xfId="6575"/>
    <cellStyle name="Comma 6 5 7 2" xfId="8097"/>
    <cellStyle name="Comma 6 5 7 2 2" xfId="19205"/>
    <cellStyle name="Comma 6 5 7 2 3" xfId="29411"/>
    <cellStyle name="Comma 6 5 7 2 4" xfId="40360"/>
    <cellStyle name="Comma 6 5 7 2 5" xfId="53569"/>
    <cellStyle name="Comma 6 5 7 3" xfId="17711"/>
    <cellStyle name="Comma 6 5 7 4" xfId="27896"/>
    <cellStyle name="Comma 6 5 7 5" xfId="38851"/>
    <cellStyle name="Comma 6 5 7 6" xfId="52054"/>
    <cellStyle name="Comma 6 5 8" xfId="7374"/>
    <cellStyle name="Comma 6 5 8 2" xfId="18499"/>
    <cellStyle name="Comma 6 5 8 3" xfId="28689"/>
    <cellStyle name="Comma 6 5 8 4" xfId="39644"/>
    <cellStyle name="Comma 6 5 8 5" xfId="52847"/>
    <cellStyle name="Comma 6 5 9" xfId="11462"/>
    <cellStyle name="Comma 6 5 9 2" xfId="22438"/>
    <cellStyle name="Comma 6 5 9 3" xfId="32774"/>
    <cellStyle name="Comma 6 5 9 4" xfId="43711"/>
    <cellStyle name="Comma 6 5 9 5" xfId="56932"/>
    <cellStyle name="Comma 6 6" xfId="2877"/>
    <cellStyle name="Comma 6 6 10" xfId="58284"/>
    <cellStyle name="Comma 6 6 2" xfId="3541"/>
    <cellStyle name="Comma 6 6 2 2" xfId="8963"/>
    <cellStyle name="Comma 6 6 2 2 2" xfId="20068"/>
    <cellStyle name="Comma 6 6 2 2 3" xfId="30275"/>
    <cellStyle name="Comma 6 6 2 2 4" xfId="41226"/>
    <cellStyle name="Comma 6 6 2 2 5" xfId="54433"/>
    <cellStyle name="Comma 6 6 2 3" xfId="14756"/>
    <cellStyle name="Comma 6 6 2 4" xfId="24941"/>
    <cellStyle name="Comma 6 6 2 5" xfId="35878"/>
    <cellStyle name="Comma 6 6 2 6" xfId="49099"/>
    <cellStyle name="Comma 6 6 3" xfId="6788"/>
    <cellStyle name="Comma 6 6 3 2" xfId="8311"/>
    <cellStyle name="Comma 6 6 3 2 2" xfId="19419"/>
    <cellStyle name="Comma 6 6 3 2 3" xfId="29625"/>
    <cellStyle name="Comma 6 6 3 2 4" xfId="40574"/>
    <cellStyle name="Comma 6 6 3 2 5" xfId="53783"/>
    <cellStyle name="Comma 6 6 3 3" xfId="17924"/>
    <cellStyle name="Comma 6 6 3 4" xfId="28109"/>
    <cellStyle name="Comma 6 6 3 5" xfId="39064"/>
    <cellStyle name="Comma 6 6 3 6" xfId="52267"/>
    <cellStyle name="Comma 6 6 4" xfId="7761"/>
    <cellStyle name="Comma 6 6 4 2" xfId="18869"/>
    <cellStyle name="Comma 6 6 4 3" xfId="29075"/>
    <cellStyle name="Comma 6 6 4 4" xfId="40024"/>
    <cellStyle name="Comma 6 6 4 5" xfId="53233"/>
    <cellStyle name="Comma 6 6 5" xfId="13011"/>
    <cellStyle name="Comma 6 6 6" xfId="14110"/>
    <cellStyle name="Comma 6 6 7" xfId="24295"/>
    <cellStyle name="Comma 6 6 8" xfId="35226"/>
    <cellStyle name="Comma 6 6 9" xfId="48453"/>
    <cellStyle name="Comma 6 7" xfId="2694"/>
    <cellStyle name="Comma 6 7 2" xfId="3361"/>
    <cellStyle name="Comma 6 7 2 2" xfId="8783"/>
    <cellStyle name="Comma 6 7 2 2 2" xfId="19888"/>
    <cellStyle name="Comma 6 7 2 2 3" xfId="30095"/>
    <cellStyle name="Comma 6 7 2 2 4" xfId="41046"/>
    <cellStyle name="Comma 6 7 2 2 5" xfId="54253"/>
    <cellStyle name="Comma 6 7 2 3" xfId="14576"/>
    <cellStyle name="Comma 6 7 2 4" xfId="24761"/>
    <cellStyle name="Comma 6 7 2 5" xfId="35698"/>
    <cellStyle name="Comma 6 7 2 6" xfId="48919"/>
    <cellStyle name="Comma 6 7 3" xfId="6606"/>
    <cellStyle name="Comma 6 7 3 2" xfId="17742"/>
    <cellStyle name="Comma 6 7 3 3" xfId="27927"/>
    <cellStyle name="Comma 6 7 3 4" xfId="38882"/>
    <cellStyle name="Comma 6 7 3 5" xfId="52085"/>
    <cellStyle name="Comma 6 7 4" xfId="8128"/>
    <cellStyle name="Comma 6 7 4 2" xfId="19236"/>
    <cellStyle name="Comma 6 7 4 3" xfId="29442"/>
    <cellStyle name="Comma 6 7 4 4" xfId="40391"/>
    <cellStyle name="Comma 6 7 4 5" xfId="53600"/>
    <cellStyle name="Comma 6 7 5" xfId="13927"/>
    <cellStyle name="Comma 6 7 6" xfId="24112"/>
    <cellStyle name="Comma 6 7 7" xfId="35043"/>
    <cellStyle name="Comma 6 7 8" xfId="48270"/>
    <cellStyle name="Comma 6 7 9" xfId="58471"/>
    <cellStyle name="Comma 6 8" xfId="3061"/>
    <cellStyle name="Comma 6 8 2" xfId="6972"/>
    <cellStyle name="Comma 6 8 2 2" xfId="18108"/>
    <cellStyle name="Comma 6 8 2 3" xfId="28293"/>
    <cellStyle name="Comma 6 8 2 4" xfId="39248"/>
    <cellStyle name="Comma 6 8 2 5" xfId="52451"/>
    <cellStyle name="Comma 6 8 3" xfId="8495"/>
    <cellStyle name="Comma 6 8 3 2" xfId="19603"/>
    <cellStyle name="Comma 6 8 3 3" xfId="29809"/>
    <cellStyle name="Comma 6 8 3 4" xfId="40758"/>
    <cellStyle name="Comma 6 8 3 5" xfId="53967"/>
    <cellStyle name="Comma 6 8 4" xfId="14293"/>
    <cellStyle name="Comma 6 8 5" xfId="24478"/>
    <cellStyle name="Comma 6 8 6" xfId="35409"/>
    <cellStyle name="Comma 6 8 7" xfId="48636"/>
    <cellStyle name="Comma 6 9" xfId="3239"/>
    <cellStyle name="Comma 6 9 2" xfId="6531"/>
    <cellStyle name="Comma 6 9 2 2" xfId="17668"/>
    <cellStyle name="Comma 6 9 2 3" xfId="27853"/>
    <cellStyle name="Comma 6 9 2 4" xfId="38807"/>
    <cellStyle name="Comma 6 9 2 5" xfId="52011"/>
    <cellStyle name="Comma 6 9 3" xfId="8662"/>
    <cellStyle name="Comma 6 9 3 2" xfId="19767"/>
    <cellStyle name="Comma 6 9 3 3" xfId="29974"/>
    <cellStyle name="Comma 6 9 3 4" xfId="40925"/>
    <cellStyle name="Comma 6 9 3 5" xfId="54132"/>
    <cellStyle name="Comma 6 9 4" xfId="14455"/>
    <cellStyle name="Comma 6 9 5" xfId="24640"/>
    <cellStyle name="Comma 6 9 6" xfId="35577"/>
    <cellStyle name="Comma 6 9 7" xfId="48798"/>
    <cellStyle name="Comma 7" xfId="97"/>
    <cellStyle name="Comma 7 10" xfId="3716"/>
    <cellStyle name="Comma 7 10 2" xfId="9137"/>
    <cellStyle name="Comma 7 10 2 2" xfId="20242"/>
    <cellStyle name="Comma 7 10 2 3" xfId="30449"/>
    <cellStyle name="Comma 7 10 2 4" xfId="41400"/>
    <cellStyle name="Comma 7 10 2 5" xfId="54607"/>
    <cellStyle name="Comma 7 10 3" xfId="14930"/>
    <cellStyle name="Comma 7 10 4" xfId="25115"/>
    <cellStyle name="Comma 7 10 5" xfId="36052"/>
    <cellStyle name="Comma 7 10 6" xfId="49273"/>
    <cellStyle name="Comma 7 11" xfId="4788"/>
    <cellStyle name="Comma 7 11 2" xfId="9962"/>
    <cellStyle name="Comma 7 11 2 2" xfId="20954"/>
    <cellStyle name="Comma 7 11 2 3" xfId="31274"/>
    <cellStyle name="Comma 7 11 2 4" xfId="42219"/>
    <cellStyle name="Comma 7 11 2 5" xfId="55432"/>
    <cellStyle name="Comma 7 11 3" xfId="15939"/>
    <cellStyle name="Comma 7 11 4" xfId="26124"/>
    <cellStyle name="Comma 7 11 5" xfId="37073"/>
    <cellStyle name="Comma 7 11 6" xfId="50282"/>
    <cellStyle name="Comma 7 12" xfId="4978"/>
    <cellStyle name="Comma 7 12 2" xfId="10152"/>
    <cellStyle name="Comma 7 12 2 2" xfId="21143"/>
    <cellStyle name="Comma 7 12 2 3" xfId="31464"/>
    <cellStyle name="Comma 7 12 2 4" xfId="42409"/>
    <cellStyle name="Comma 7 12 2 5" xfId="55622"/>
    <cellStyle name="Comma 7 12 3" xfId="16128"/>
    <cellStyle name="Comma 7 12 4" xfId="26313"/>
    <cellStyle name="Comma 7 12 5" xfId="37262"/>
    <cellStyle name="Comma 7 12 6" xfId="50471"/>
    <cellStyle name="Comma 7 13" xfId="2412"/>
    <cellStyle name="Comma 7 13 2" xfId="7951"/>
    <cellStyle name="Comma 7 13 2 2" xfId="19059"/>
    <cellStyle name="Comma 7 13 2 3" xfId="29265"/>
    <cellStyle name="Comma 7 13 2 4" xfId="40214"/>
    <cellStyle name="Comma 7 13 2 5" xfId="53423"/>
    <cellStyle name="Comma 7 13 3" xfId="13712"/>
    <cellStyle name="Comma 7 13 4" xfId="23897"/>
    <cellStyle name="Comma 7 13 5" xfId="34805"/>
    <cellStyle name="Comma 7 13 6" xfId="48055"/>
    <cellStyle name="Comma 7 14" xfId="6071"/>
    <cellStyle name="Comma 7 14 2" xfId="10348"/>
    <cellStyle name="Comma 7 14 2 2" xfId="21339"/>
    <cellStyle name="Comma 7 14 2 3" xfId="31660"/>
    <cellStyle name="Comma 7 14 2 4" xfId="42605"/>
    <cellStyle name="Comma 7 14 2 5" xfId="55818"/>
    <cellStyle name="Comma 7 14 3" xfId="17220"/>
    <cellStyle name="Comma 7 14 4" xfId="27405"/>
    <cellStyle name="Comma 7 14 5" xfId="38354"/>
    <cellStyle name="Comma 7 14 6" xfId="51563"/>
    <cellStyle name="Comma 7 15" xfId="6258"/>
    <cellStyle name="Comma 7 15 2" xfId="11334"/>
    <cellStyle name="Comma 7 15 2 2" xfId="22310"/>
    <cellStyle name="Comma 7 15 2 3" xfId="32646"/>
    <cellStyle name="Comma 7 15 2 4" xfId="43583"/>
    <cellStyle name="Comma 7 15 2 5" xfId="56804"/>
    <cellStyle name="Comma 7 15 3" xfId="17399"/>
    <cellStyle name="Comma 7 15 4" xfId="27584"/>
    <cellStyle name="Comma 7 15 5" xfId="38537"/>
    <cellStyle name="Comma 7 15 6" xfId="51742"/>
    <cellStyle name="Comma 7 16" xfId="6290"/>
    <cellStyle name="Comma 7 16 2" xfId="11503"/>
    <cellStyle name="Comma 7 16 2 2" xfId="22479"/>
    <cellStyle name="Comma 7 16 2 3" xfId="32815"/>
    <cellStyle name="Comma 7 16 2 4" xfId="43752"/>
    <cellStyle name="Comma 7 16 2 5" xfId="56973"/>
    <cellStyle name="Comma 7 16 3" xfId="17430"/>
    <cellStyle name="Comma 7 16 4" xfId="27615"/>
    <cellStyle name="Comma 7 16 5" xfId="38569"/>
    <cellStyle name="Comma 7 16 6" xfId="51773"/>
    <cellStyle name="Comma 7 17" xfId="6348"/>
    <cellStyle name="Comma 7 17 2" xfId="17488"/>
    <cellStyle name="Comma 7 17 3" xfId="27673"/>
    <cellStyle name="Comma 7 17 4" xfId="38627"/>
    <cellStyle name="Comma 7 17 5" xfId="51831"/>
    <cellStyle name="Comma 7 18" xfId="6380"/>
    <cellStyle name="Comma 7 18 2" xfId="17519"/>
    <cellStyle name="Comma 7 18 3" xfId="27704"/>
    <cellStyle name="Comma 7 18 4" xfId="38658"/>
    <cellStyle name="Comma 7 18 5" xfId="51862"/>
    <cellStyle name="Comma 7 19" xfId="7147"/>
    <cellStyle name="Comma 7 19 2" xfId="18278"/>
    <cellStyle name="Comma 7 19 3" xfId="28463"/>
    <cellStyle name="Comma 7 19 4" xfId="39418"/>
    <cellStyle name="Comma 7 19 5" xfId="52621"/>
    <cellStyle name="Comma 7 2" xfId="141"/>
    <cellStyle name="Comma 7 2 10" xfId="6125"/>
    <cellStyle name="Comma 7 2 10 2" xfId="11366"/>
    <cellStyle name="Comma 7 2 10 2 2" xfId="22342"/>
    <cellStyle name="Comma 7 2 10 2 3" xfId="32678"/>
    <cellStyle name="Comma 7 2 10 2 4" xfId="43615"/>
    <cellStyle name="Comma 7 2 10 2 5" xfId="56836"/>
    <cellStyle name="Comma 7 2 10 3" xfId="17266"/>
    <cellStyle name="Comma 7 2 10 4" xfId="27451"/>
    <cellStyle name="Comma 7 2 10 5" xfId="38404"/>
    <cellStyle name="Comma 7 2 10 6" xfId="51609"/>
    <cellStyle name="Comma 7 2 11" xfId="6423"/>
    <cellStyle name="Comma 7 2 11 2" xfId="11530"/>
    <cellStyle name="Comma 7 2 11 2 2" xfId="22506"/>
    <cellStyle name="Comma 7 2 11 2 3" xfId="32842"/>
    <cellStyle name="Comma 7 2 11 2 4" xfId="43779"/>
    <cellStyle name="Comma 7 2 11 2 5" xfId="57000"/>
    <cellStyle name="Comma 7 2 11 3" xfId="17561"/>
    <cellStyle name="Comma 7 2 11 4" xfId="27746"/>
    <cellStyle name="Comma 7 2 11 5" xfId="38700"/>
    <cellStyle name="Comma 7 2 11 6" xfId="51904"/>
    <cellStyle name="Comma 7 2 12" xfId="6559"/>
    <cellStyle name="Comma 7 2 12 2" xfId="17696"/>
    <cellStyle name="Comma 7 2 12 3" xfId="27881"/>
    <cellStyle name="Comma 7 2 12 4" xfId="38835"/>
    <cellStyle name="Comma 7 2 12 5" xfId="52039"/>
    <cellStyle name="Comma 7 2 13" xfId="7659"/>
    <cellStyle name="Comma 7 2 13 2" xfId="18770"/>
    <cellStyle name="Comma 7 2 13 3" xfId="28973"/>
    <cellStyle name="Comma 7 2 13 4" xfId="39923"/>
    <cellStyle name="Comma 7 2 13 5" xfId="53131"/>
    <cellStyle name="Comma 7 2 14" xfId="7475"/>
    <cellStyle name="Comma 7 2 14 2" xfId="18591"/>
    <cellStyle name="Comma 7 2 14 3" xfId="28790"/>
    <cellStyle name="Comma 7 2 14 4" xfId="39740"/>
    <cellStyle name="Comma 7 2 14 5" xfId="52948"/>
    <cellStyle name="Comma 7 2 15" xfId="12674"/>
    <cellStyle name="Comma 7 2 16" xfId="12864"/>
    <cellStyle name="Comma 7 2 17" xfId="13267"/>
    <cellStyle name="Comma 7 2 18" xfId="23457"/>
    <cellStyle name="Comma 7 2 19" xfId="33991"/>
    <cellStyle name="Comma 7 2 2" xfId="2177"/>
    <cellStyle name="Comma 7 2 2 10" xfId="13479"/>
    <cellStyle name="Comma 7 2 2 11" xfId="23664"/>
    <cellStyle name="Comma 7 2 2 12" xfId="34572"/>
    <cellStyle name="Comma 7 2 2 13" xfId="47822"/>
    <cellStyle name="Comma 7 2 2 14" xfId="58322"/>
    <cellStyle name="Comma 7 2 2 15" xfId="58788"/>
    <cellStyle name="Comma 7 2 2 2" xfId="3194"/>
    <cellStyle name="Comma 7 2 2 2 2" xfId="4006"/>
    <cellStyle name="Comma 7 2 2 2 2 2" xfId="11019"/>
    <cellStyle name="Comma 7 2 2 2 2 2 2" xfId="21996"/>
    <cellStyle name="Comma 7 2 2 2 2 2 3" xfId="32331"/>
    <cellStyle name="Comma 7 2 2 2 2 2 4" xfId="43274"/>
    <cellStyle name="Comma 7 2 2 2 2 2 5" xfId="56489"/>
    <cellStyle name="Comma 7 2 2 2 2 3" xfId="9427"/>
    <cellStyle name="Comma 7 2 2 2 2 3 2" xfId="20532"/>
    <cellStyle name="Comma 7 2 2 2 2 3 3" xfId="30739"/>
    <cellStyle name="Comma 7 2 2 2 2 3 4" xfId="41690"/>
    <cellStyle name="Comma 7 2 2 2 2 3 5" xfId="54897"/>
    <cellStyle name="Comma 7 2 2 2 2 4" xfId="15219"/>
    <cellStyle name="Comma 7 2 2 2 2 5" xfId="25404"/>
    <cellStyle name="Comma 7 2 2 2 2 6" xfId="36341"/>
    <cellStyle name="Comma 7 2 2 2 2 7" xfId="49562"/>
    <cellStyle name="Comma 7 2 2 2 2 8" xfId="59420"/>
    <cellStyle name="Comma 7 2 2 2 3" xfId="7103"/>
    <cellStyle name="Comma 7 2 2 2 3 2" xfId="10616"/>
    <cellStyle name="Comma 7 2 2 2 3 2 2" xfId="21603"/>
    <cellStyle name="Comma 7 2 2 2 3 2 3" xfId="31928"/>
    <cellStyle name="Comma 7 2 2 2 3 2 4" xfId="42873"/>
    <cellStyle name="Comma 7 2 2 2 3 2 5" xfId="56086"/>
    <cellStyle name="Comma 7 2 2 2 3 3" xfId="18239"/>
    <cellStyle name="Comma 7 2 2 2 3 4" xfId="28424"/>
    <cellStyle name="Comma 7 2 2 2 3 5" xfId="39379"/>
    <cellStyle name="Comma 7 2 2 2 3 6" xfId="52582"/>
    <cellStyle name="Comma 7 2 2 2 4" xfId="8625"/>
    <cellStyle name="Comma 7 2 2 2 4 2" xfId="19732"/>
    <cellStyle name="Comma 7 2 2 2 4 3" xfId="29939"/>
    <cellStyle name="Comma 7 2 2 2 4 4" xfId="40888"/>
    <cellStyle name="Comma 7 2 2 2 4 5" xfId="54097"/>
    <cellStyle name="Comma 7 2 2 2 5" xfId="14422"/>
    <cellStyle name="Comma 7 2 2 2 6" xfId="24607"/>
    <cellStyle name="Comma 7 2 2 2 7" xfId="35538"/>
    <cellStyle name="Comma 7 2 2 2 8" xfId="48765"/>
    <cellStyle name="Comma 7 2 2 2 9" xfId="58952"/>
    <cellStyle name="Comma 7 2 2 3" xfId="3569"/>
    <cellStyle name="Comma 7 2 2 3 2" xfId="10855"/>
    <cellStyle name="Comma 7 2 2 3 2 2" xfId="21832"/>
    <cellStyle name="Comma 7 2 2 3 2 3" xfId="32167"/>
    <cellStyle name="Comma 7 2 2 3 2 4" xfId="43110"/>
    <cellStyle name="Comma 7 2 2 3 2 5" xfId="56325"/>
    <cellStyle name="Comma 7 2 2 3 3" xfId="8991"/>
    <cellStyle name="Comma 7 2 2 3 3 2" xfId="20096"/>
    <cellStyle name="Comma 7 2 2 3 3 3" xfId="30303"/>
    <cellStyle name="Comma 7 2 2 3 3 4" xfId="41254"/>
    <cellStyle name="Comma 7 2 2 3 3 5" xfId="54461"/>
    <cellStyle name="Comma 7 2 2 3 4" xfId="14784"/>
    <cellStyle name="Comma 7 2 2 3 5" xfId="24969"/>
    <cellStyle name="Comma 7 2 2 3 6" xfId="35906"/>
    <cellStyle name="Comma 7 2 2 3 7" xfId="49127"/>
    <cellStyle name="Comma 7 2 2 3 8" xfId="59256"/>
    <cellStyle name="Comma 7 2 2 4" xfId="3842"/>
    <cellStyle name="Comma 7 2 2 4 2" xfId="9263"/>
    <cellStyle name="Comma 7 2 2 4 2 2" xfId="20368"/>
    <cellStyle name="Comma 7 2 2 4 2 3" xfId="30575"/>
    <cellStyle name="Comma 7 2 2 4 2 4" xfId="41526"/>
    <cellStyle name="Comma 7 2 2 4 2 5" xfId="54733"/>
    <cellStyle name="Comma 7 2 2 4 3" xfId="15055"/>
    <cellStyle name="Comma 7 2 2 4 4" xfId="25240"/>
    <cellStyle name="Comma 7 2 2 4 5" xfId="36177"/>
    <cellStyle name="Comma 7 2 2 4 6" xfId="49398"/>
    <cellStyle name="Comma 7 2 2 5" xfId="2915"/>
    <cellStyle name="Comma 7 2 2 5 2" xfId="8349"/>
    <cellStyle name="Comma 7 2 2 5 2 2" xfId="19457"/>
    <cellStyle name="Comma 7 2 2 5 2 3" xfId="29663"/>
    <cellStyle name="Comma 7 2 2 5 2 4" xfId="40612"/>
    <cellStyle name="Comma 7 2 2 5 2 5" xfId="53821"/>
    <cellStyle name="Comma 7 2 2 5 3" xfId="14148"/>
    <cellStyle name="Comma 7 2 2 5 4" xfId="24333"/>
    <cellStyle name="Comma 7 2 2 5 5" xfId="35264"/>
    <cellStyle name="Comma 7 2 2 5 6" xfId="48491"/>
    <cellStyle name="Comma 7 2 2 6" xfId="6208"/>
    <cellStyle name="Comma 7 2 2 6 2" xfId="10473"/>
    <cellStyle name="Comma 7 2 2 6 2 2" xfId="21464"/>
    <cellStyle name="Comma 7 2 2 6 2 3" xfId="31785"/>
    <cellStyle name="Comma 7 2 2 6 2 4" xfId="42730"/>
    <cellStyle name="Comma 7 2 2 6 2 5" xfId="55943"/>
    <cellStyle name="Comma 7 2 2 6 3" xfId="17349"/>
    <cellStyle name="Comma 7 2 2 6 4" xfId="27534"/>
    <cellStyle name="Comma 7 2 2 6 5" xfId="38487"/>
    <cellStyle name="Comma 7 2 2 6 6" xfId="51692"/>
    <cellStyle name="Comma 7 2 2 7" xfId="6826"/>
    <cellStyle name="Comma 7 2 2 7 2" xfId="17962"/>
    <cellStyle name="Comma 7 2 2 7 3" xfId="28147"/>
    <cellStyle name="Comma 7 2 2 7 4" xfId="39102"/>
    <cellStyle name="Comma 7 2 2 7 5" xfId="52305"/>
    <cellStyle name="Comma 7 2 2 8" xfId="7799"/>
    <cellStyle name="Comma 7 2 2 8 2" xfId="18907"/>
    <cellStyle name="Comma 7 2 2 8 3" xfId="29113"/>
    <cellStyle name="Comma 7 2 2 8 4" xfId="40062"/>
    <cellStyle name="Comma 7 2 2 8 5" xfId="53271"/>
    <cellStyle name="Comma 7 2 2 9" xfId="13064"/>
    <cellStyle name="Comma 7 2 20" xfId="47615"/>
    <cellStyle name="Comma 7 2 21" xfId="58137"/>
    <cellStyle name="Comma 7 2 22" xfId="58703"/>
    <cellStyle name="Comma 7 2 3" xfId="2732"/>
    <cellStyle name="Comma 7 2 3 10" xfId="58509"/>
    <cellStyle name="Comma 7 2 3 11" xfId="58867"/>
    <cellStyle name="Comma 7 2 3 2" xfId="3396"/>
    <cellStyle name="Comma 7 2 3 2 2" xfId="10934"/>
    <cellStyle name="Comma 7 2 3 2 2 2" xfId="21911"/>
    <cellStyle name="Comma 7 2 3 2 2 3" xfId="32246"/>
    <cellStyle name="Comma 7 2 3 2 2 4" xfId="43189"/>
    <cellStyle name="Comma 7 2 3 2 2 5" xfId="56404"/>
    <cellStyle name="Comma 7 2 3 2 3" xfId="8818"/>
    <cellStyle name="Comma 7 2 3 2 3 2" xfId="19923"/>
    <cellStyle name="Comma 7 2 3 2 3 3" xfId="30130"/>
    <cellStyle name="Comma 7 2 3 2 3 4" xfId="41081"/>
    <cellStyle name="Comma 7 2 3 2 3 5" xfId="54288"/>
    <cellStyle name="Comma 7 2 3 2 4" xfId="14611"/>
    <cellStyle name="Comma 7 2 3 2 5" xfId="24796"/>
    <cellStyle name="Comma 7 2 3 2 6" xfId="35733"/>
    <cellStyle name="Comma 7 2 3 2 7" xfId="48954"/>
    <cellStyle name="Comma 7 2 3 2 8" xfId="59335"/>
    <cellStyle name="Comma 7 2 3 3" xfId="3921"/>
    <cellStyle name="Comma 7 2 3 3 2" xfId="9342"/>
    <cellStyle name="Comma 7 2 3 3 2 2" xfId="20447"/>
    <cellStyle name="Comma 7 2 3 3 2 3" xfId="30654"/>
    <cellStyle name="Comma 7 2 3 3 2 4" xfId="41605"/>
    <cellStyle name="Comma 7 2 3 3 2 5" xfId="54812"/>
    <cellStyle name="Comma 7 2 3 3 3" xfId="15134"/>
    <cellStyle name="Comma 7 2 3 3 4" xfId="25319"/>
    <cellStyle name="Comma 7 2 3 3 5" xfId="36256"/>
    <cellStyle name="Comma 7 2 3 3 6" xfId="49477"/>
    <cellStyle name="Comma 7 2 3 4" xfId="6644"/>
    <cellStyle name="Comma 7 2 3 4 2" xfId="10531"/>
    <cellStyle name="Comma 7 2 3 4 2 2" xfId="21518"/>
    <cellStyle name="Comma 7 2 3 4 2 3" xfId="31843"/>
    <cellStyle name="Comma 7 2 3 4 2 4" xfId="42788"/>
    <cellStyle name="Comma 7 2 3 4 2 5" xfId="56001"/>
    <cellStyle name="Comma 7 2 3 4 3" xfId="17780"/>
    <cellStyle name="Comma 7 2 3 4 4" xfId="27965"/>
    <cellStyle name="Comma 7 2 3 4 5" xfId="38920"/>
    <cellStyle name="Comma 7 2 3 4 6" xfId="52123"/>
    <cellStyle name="Comma 7 2 3 5" xfId="8166"/>
    <cellStyle name="Comma 7 2 3 5 2" xfId="19274"/>
    <cellStyle name="Comma 7 2 3 5 3" xfId="29480"/>
    <cellStyle name="Comma 7 2 3 5 4" xfId="40429"/>
    <cellStyle name="Comma 7 2 3 5 5" xfId="53638"/>
    <cellStyle name="Comma 7 2 3 6" xfId="13965"/>
    <cellStyle name="Comma 7 2 3 7" xfId="24150"/>
    <cellStyle name="Comma 7 2 3 8" xfId="35081"/>
    <cellStyle name="Comma 7 2 3 9" xfId="48308"/>
    <cellStyle name="Comma 7 2 4" xfId="3108"/>
    <cellStyle name="Comma 7 2 4 2" xfId="7018"/>
    <cellStyle name="Comma 7 2 4 2 2" xfId="10770"/>
    <cellStyle name="Comma 7 2 4 2 2 2" xfId="21747"/>
    <cellStyle name="Comma 7 2 4 2 2 3" xfId="32082"/>
    <cellStyle name="Comma 7 2 4 2 2 4" xfId="43025"/>
    <cellStyle name="Comma 7 2 4 2 2 5" xfId="56240"/>
    <cellStyle name="Comma 7 2 4 2 3" xfId="18154"/>
    <cellStyle name="Comma 7 2 4 2 4" xfId="28339"/>
    <cellStyle name="Comma 7 2 4 2 5" xfId="39294"/>
    <cellStyle name="Comma 7 2 4 2 6" xfId="52497"/>
    <cellStyle name="Comma 7 2 4 3" xfId="8540"/>
    <cellStyle name="Comma 7 2 4 3 2" xfId="19647"/>
    <cellStyle name="Comma 7 2 4 3 3" xfId="29854"/>
    <cellStyle name="Comma 7 2 4 3 4" xfId="40803"/>
    <cellStyle name="Comma 7 2 4 3 5" xfId="54012"/>
    <cellStyle name="Comma 7 2 4 4" xfId="14337"/>
    <cellStyle name="Comma 7 2 4 5" xfId="24522"/>
    <cellStyle name="Comma 7 2 4 6" xfId="35453"/>
    <cellStyle name="Comma 7 2 4 7" xfId="48680"/>
    <cellStyle name="Comma 7 2 4 8" xfId="59171"/>
    <cellStyle name="Comma 7 2 5" xfId="3757"/>
    <cellStyle name="Comma 7 2 5 2" xfId="9178"/>
    <cellStyle name="Comma 7 2 5 2 2" xfId="20283"/>
    <cellStyle name="Comma 7 2 5 2 3" xfId="30490"/>
    <cellStyle name="Comma 7 2 5 2 4" xfId="41441"/>
    <cellStyle name="Comma 7 2 5 2 5" xfId="54648"/>
    <cellStyle name="Comma 7 2 5 3" xfId="14970"/>
    <cellStyle name="Comma 7 2 5 4" xfId="25155"/>
    <cellStyle name="Comma 7 2 5 5" xfId="36092"/>
    <cellStyle name="Comma 7 2 5 6" xfId="49313"/>
    <cellStyle name="Comma 7 2 6" xfId="4820"/>
    <cellStyle name="Comma 7 2 6 2" xfId="9994"/>
    <cellStyle name="Comma 7 2 6 2 2" xfId="20986"/>
    <cellStyle name="Comma 7 2 6 2 3" xfId="31306"/>
    <cellStyle name="Comma 7 2 6 2 4" xfId="42251"/>
    <cellStyle name="Comma 7 2 6 2 5" xfId="55464"/>
    <cellStyle name="Comma 7 2 6 3" xfId="15971"/>
    <cellStyle name="Comma 7 2 6 4" xfId="26156"/>
    <cellStyle name="Comma 7 2 6 5" xfId="37105"/>
    <cellStyle name="Comma 7 2 6 6" xfId="50314"/>
    <cellStyle name="Comma 7 2 7" xfId="5010"/>
    <cellStyle name="Comma 7 2 7 2" xfId="10184"/>
    <cellStyle name="Comma 7 2 7 2 2" xfId="21175"/>
    <cellStyle name="Comma 7 2 7 2 3" xfId="31496"/>
    <cellStyle name="Comma 7 2 7 2 4" xfId="42441"/>
    <cellStyle name="Comma 7 2 7 2 5" xfId="55654"/>
    <cellStyle name="Comma 7 2 7 3" xfId="16160"/>
    <cellStyle name="Comma 7 2 7 4" xfId="26345"/>
    <cellStyle name="Comma 7 2 7 5" xfId="37294"/>
    <cellStyle name="Comma 7 2 7 6" xfId="50503"/>
    <cellStyle name="Comma 7 2 8" xfId="2541"/>
    <cellStyle name="Comma 7 2 8 2" xfId="7983"/>
    <cellStyle name="Comma 7 2 8 2 2" xfId="19091"/>
    <cellStyle name="Comma 7 2 8 2 3" xfId="29297"/>
    <cellStyle name="Comma 7 2 8 2 4" xfId="40246"/>
    <cellStyle name="Comma 7 2 8 2 5" xfId="53455"/>
    <cellStyle name="Comma 7 2 8 3" xfId="13793"/>
    <cellStyle name="Comma 7 2 8 4" xfId="23978"/>
    <cellStyle name="Comma 7 2 8 5" xfId="34903"/>
    <cellStyle name="Comma 7 2 8 6" xfId="48136"/>
    <cellStyle name="Comma 7 2 9" xfId="2454"/>
    <cellStyle name="Comma 7 2 9 2" xfId="10388"/>
    <cellStyle name="Comma 7 2 9 2 2" xfId="21379"/>
    <cellStyle name="Comma 7 2 9 2 3" xfId="31700"/>
    <cellStyle name="Comma 7 2 9 2 4" xfId="42645"/>
    <cellStyle name="Comma 7 2 9 2 5" xfId="55858"/>
    <cellStyle name="Comma 7 2 9 3" xfId="13752"/>
    <cellStyle name="Comma 7 2 9 4" xfId="23937"/>
    <cellStyle name="Comma 7 2 9 5" xfId="34845"/>
    <cellStyle name="Comma 7 2 9 6" xfId="48095"/>
    <cellStyle name="Comma 7 20" xfId="7214"/>
    <cellStyle name="Comma 7 20 2" xfId="18343"/>
    <cellStyle name="Comma 7 20 3" xfId="28530"/>
    <cellStyle name="Comma 7 20 4" xfId="39485"/>
    <cellStyle name="Comma 7 20 5" xfId="52688"/>
    <cellStyle name="Comma 7 21" xfId="12642"/>
    <cellStyle name="Comma 7 22" xfId="12832"/>
    <cellStyle name="Comma 7 23" xfId="13237"/>
    <cellStyle name="Comma 7 24" xfId="23427"/>
    <cellStyle name="Comma 7 25" xfId="33959"/>
    <cellStyle name="Comma 7 26" xfId="47585"/>
    <cellStyle name="Comma 7 27" xfId="58096"/>
    <cellStyle name="Comma 7 28" xfId="58663"/>
    <cellStyle name="Comma 7 3" xfId="196"/>
    <cellStyle name="Comma 7 3 10" xfId="6151"/>
    <cellStyle name="Comma 7 3 10 2" xfId="10415"/>
    <cellStyle name="Comma 7 3 10 2 2" xfId="21406"/>
    <cellStyle name="Comma 7 3 10 2 3" xfId="31727"/>
    <cellStyle name="Comma 7 3 10 2 4" xfId="42672"/>
    <cellStyle name="Comma 7 3 10 2 5" xfId="55885"/>
    <cellStyle name="Comma 7 3 10 3" xfId="17292"/>
    <cellStyle name="Comma 7 3 10 4" xfId="27477"/>
    <cellStyle name="Comma 7 3 10 5" xfId="38430"/>
    <cellStyle name="Comma 7 3 10 6" xfId="51635"/>
    <cellStyle name="Comma 7 3 11" xfId="6465"/>
    <cellStyle name="Comma 7 3 11 2" xfId="11401"/>
    <cellStyle name="Comma 7 3 11 2 2" xfId="22377"/>
    <cellStyle name="Comma 7 3 11 2 3" xfId="32713"/>
    <cellStyle name="Comma 7 3 11 2 4" xfId="43650"/>
    <cellStyle name="Comma 7 3 11 2 5" xfId="56871"/>
    <cellStyle name="Comma 7 3 11 3" xfId="17602"/>
    <cellStyle name="Comma 7 3 11 4" xfId="27787"/>
    <cellStyle name="Comma 7 3 11 5" xfId="38741"/>
    <cellStyle name="Comma 7 3 11 6" xfId="51945"/>
    <cellStyle name="Comma 7 3 12" xfId="7304"/>
    <cellStyle name="Comma 7 3 12 2" xfId="18429"/>
    <cellStyle name="Comma 7 3 12 3" xfId="28619"/>
    <cellStyle name="Comma 7 3 12 4" xfId="39574"/>
    <cellStyle name="Comma 7 3 12 5" xfId="52777"/>
    <cellStyle name="Comma 7 3 13" xfId="12709"/>
    <cellStyle name="Comma 7 3 14" xfId="12899"/>
    <cellStyle name="Comma 7 3 15" xfId="13307"/>
    <cellStyle name="Comma 7 3 16" xfId="23497"/>
    <cellStyle name="Comma 7 3 17" xfId="34035"/>
    <cellStyle name="Comma 7 3 18" xfId="47655"/>
    <cellStyle name="Comma 7 3 19" xfId="58170"/>
    <cellStyle name="Comma 7 3 2" xfId="2950"/>
    <cellStyle name="Comma 7 3 2 10" xfId="35299"/>
    <cellStyle name="Comma 7 3 2 11" xfId="48526"/>
    <cellStyle name="Comma 7 3 2 12" xfId="58357"/>
    <cellStyle name="Comma 7 3 2 13" xfId="58894"/>
    <cellStyle name="Comma 7 3 2 2" xfId="3592"/>
    <cellStyle name="Comma 7 3 2 2 2" xfId="10961"/>
    <cellStyle name="Comma 7 3 2 2 2 2" xfId="21938"/>
    <cellStyle name="Comma 7 3 2 2 2 3" xfId="32273"/>
    <cellStyle name="Comma 7 3 2 2 2 4" xfId="43216"/>
    <cellStyle name="Comma 7 3 2 2 2 5" xfId="56431"/>
    <cellStyle name="Comma 7 3 2 2 3" xfId="9014"/>
    <cellStyle name="Comma 7 3 2 2 3 2" xfId="20119"/>
    <cellStyle name="Comma 7 3 2 2 3 3" xfId="30326"/>
    <cellStyle name="Comma 7 3 2 2 3 4" xfId="41277"/>
    <cellStyle name="Comma 7 3 2 2 3 5" xfId="54484"/>
    <cellStyle name="Comma 7 3 2 2 4" xfId="14807"/>
    <cellStyle name="Comma 7 3 2 2 5" xfId="24992"/>
    <cellStyle name="Comma 7 3 2 2 6" xfId="35929"/>
    <cellStyle name="Comma 7 3 2 2 7" xfId="49150"/>
    <cellStyle name="Comma 7 3 2 2 8" xfId="59362"/>
    <cellStyle name="Comma 7 3 2 3" xfId="3948"/>
    <cellStyle name="Comma 7 3 2 3 2" xfId="9369"/>
    <cellStyle name="Comma 7 3 2 3 2 2" xfId="20474"/>
    <cellStyle name="Comma 7 3 2 3 2 3" xfId="30681"/>
    <cellStyle name="Comma 7 3 2 3 2 4" xfId="41632"/>
    <cellStyle name="Comma 7 3 2 3 2 5" xfId="54839"/>
    <cellStyle name="Comma 7 3 2 3 3" xfId="15161"/>
    <cellStyle name="Comma 7 3 2 3 4" xfId="25346"/>
    <cellStyle name="Comma 7 3 2 3 5" xfId="36283"/>
    <cellStyle name="Comma 7 3 2 3 6" xfId="49504"/>
    <cellStyle name="Comma 7 3 2 4" xfId="6861"/>
    <cellStyle name="Comma 7 3 2 4 2" xfId="8384"/>
    <cellStyle name="Comma 7 3 2 4 2 2" xfId="19492"/>
    <cellStyle name="Comma 7 3 2 4 2 3" xfId="29698"/>
    <cellStyle name="Comma 7 3 2 4 2 4" xfId="40647"/>
    <cellStyle name="Comma 7 3 2 4 2 5" xfId="53856"/>
    <cellStyle name="Comma 7 3 2 4 3" xfId="17997"/>
    <cellStyle name="Comma 7 3 2 4 4" xfId="28182"/>
    <cellStyle name="Comma 7 3 2 4 5" xfId="39137"/>
    <cellStyle name="Comma 7 3 2 4 6" xfId="52340"/>
    <cellStyle name="Comma 7 3 2 5" xfId="10558"/>
    <cellStyle name="Comma 7 3 2 5 2" xfId="21545"/>
    <cellStyle name="Comma 7 3 2 5 3" xfId="31870"/>
    <cellStyle name="Comma 7 3 2 5 4" xfId="42815"/>
    <cellStyle name="Comma 7 3 2 5 5" xfId="56028"/>
    <cellStyle name="Comma 7 3 2 6" xfId="7834"/>
    <cellStyle name="Comma 7 3 2 6 2" xfId="18942"/>
    <cellStyle name="Comma 7 3 2 6 3" xfId="29148"/>
    <cellStyle name="Comma 7 3 2 6 4" xfId="40097"/>
    <cellStyle name="Comma 7 3 2 6 5" xfId="53306"/>
    <cellStyle name="Comma 7 3 2 7" xfId="13099"/>
    <cellStyle name="Comma 7 3 2 8" xfId="14183"/>
    <cellStyle name="Comma 7 3 2 9" xfId="24368"/>
    <cellStyle name="Comma 7 3 20" xfId="58730"/>
    <cellStyle name="Comma 7 3 3" xfId="2767"/>
    <cellStyle name="Comma 7 3 3 10" xfId="59198"/>
    <cellStyle name="Comma 7 3 3 2" xfId="3431"/>
    <cellStyle name="Comma 7 3 3 2 2" xfId="8853"/>
    <cellStyle name="Comma 7 3 3 2 2 2" xfId="19958"/>
    <cellStyle name="Comma 7 3 3 2 2 3" xfId="30165"/>
    <cellStyle name="Comma 7 3 3 2 2 4" xfId="41116"/>
    <cellStyle name="Comma 7 3 3 2 2 5" xfId="54323"/>
    <cellStyle name="Comma 7 3 3 2 3" xfId="14646"/>
    <cellStyle name="Comma 7 3 3 2 4" xfId="24831"/>
    <cellStyle name="Comma 7 3 3 2 5" xfId="35768"/>
    <cellStyle name="Comma 7 3 3 2 6" xfId="48989"/>
    <cellStyle name="Comma 7 3 3 3" xfId="6679"/>
    <cellStyle name="Comma 7 3 3 3 2" xfId="10797"/>
    <cellStyle name="Comma 7 3 3 3 2 2" xfId="21774"/>
    <cellStyle name="Comma 7 3 3 3 2 3" xfId="32109"/>
    <cellStyle name="Comma 7 3 3 3 2 4" xfId="43052"/>
    <cellStyle name="Comma 7 3 3 3 2 5" xfId="56267"/>
    <cellStyle name="Comma 7 3 3 3 3" xfId="17815"/>
    <cellStyle name="Comma 7 3 3 3 4" xfId="28000"/>
    <cellStyle name="Comma 7 3 3 3 5" xfId="38955"/>
    <cellStyle name="Comma 7 3 3 3 6" xfId="52158"/>
    <cellStyle name="Comma 7 3 3 4" xfId="8201"/>
    <cellStyle name="Comma 7 3 3 4 2" xfId="19309"/>
    <cellStyle name="Comma 7 3 3 4 3" xfId="29515"/>
    <cellStyle name="Comma 7 3 3 4 4" xfId="40464"/>
    <cellStyle name="Comma 7 3 3 4 5" xfId="53673"/>
    <cellStyle name="Comma 7 3 3 5" xfId="14000"/>
    <cellStyle name="Comma 7 3 3 6" xfId="24185"/>
    <cellStyle name="Comma 7 3 3 7" xfId="35116"/>
    <cellStyle name="Comma 7 3 3 8" xfId="48343"/>
    <cellStyle name="Comma 7 3 3 9" xfId="58544"/>
    <cellStyle name="Comma 7 3 4" xfId="3137"/>
    <cellStyle name="Comma 7 3 4 2" xfId="7045"/>
    <cellStyle name="Comma 7 3 4 2 2" xfId="18181"/>
    <cellStyle name="Comma 7 3 4 2 3" xfId="28366"/>
    <cellStyle name="Comma 7 3 4 2 4" xfId="39321"/>
    <cellStyle name="Comma 7 3 4 2 5" xfId="52524"/>
    <cellStyle name="Comma 7 3 4 3" xfId="8569"/>
    <cellStyle name="Comma 7 3 4 3 2" xfId="19676"/>
    <cellStyle name="Comma 7 3 4 3 3" xfId="29883"/>
    <cellStyle name="Comma 7 3 4 3 4" xfId="40832"/>
    <cellStyle name="Comma 7 3 4 3 5" xfId="54041"/>
    <cellStyle name="Comma 7 3 4 4" xfId="14365"/>
    <cellStyle name="Comma 7 3 4 5" xfId="24550"/>
    <cellStyle name="Comma 7 3 4 6" xfId="35481"/>
    <cellStyle name="Comma 7 3 4 7" xfId="48708"/>
    <cellStyle name="Comma 7 3 5" xfId="3268"/>
    <cellStyle name="Comma 7 3 5 2" xfId="8690"/>
    <cellStyle name="Comma 7 3 5 2 2" xfId="19795"/>
    <cellStyle name="Comma 7 3 5 2 3" xfId="30002"/>
    <cellStyle name="Comma 7 3 5 2 4" xfId="40953"/>
    <cellStyle name="Comma 7 3 5 2 5" xfId="54160"/>
    <cellStyle name="Comma 7 3 5 3" xfId="14483"/>
    <cellStyle name="Comma 7 3 5 4" xfId="24668"/>
    <cellStyle name="Comma 7 3 5 5" xfId="35605"/>
    <cellStyle name="Comma 7 3 5 6" xfId="48826"/>
    <cellStyle name="Comma 7 3 6" xfId="3784"/>
    <cellStyle name="Comma 7 3 6 2" xfId="9205"/>
    <cellStyle name="Comma 7 3 6 2 2" xfId="20310"/>
    <cellStyle name="Comma 7 3 6 2 3" xfId="30517"/>
    <cellStyle name="Comma 7 3 6 2 4" xfId="41468"/>
    <cellStyle name="Comma 7 3 6 2 5" xfId="54675"/>
    <cellStyle name="Comma 7 3 6 3" xfId="14997"/>
    <cellStyle name="Comma 7 3 6 4" xfId="25182"/>
    <cellStyle name="Comma 7 3 6 5" xfId="36119"/>
    <cellStyle name="Comma 7 3 6 6" xfId="49340"/>
    <cellStyle name="Comma 7 3 7" xfId="4855"/>
    <cellStyle name="Comma 7 3 7 2" xfId="10029"/>
    <cellStyle name="Comma 7 3 7 2 2" xfId="21021"/>
    <cellStyle name="Comma 7 3 7 2 3" xfId="31341"/>
    <cellStyle name="Comma 7 3 7 2 4" xfId="42286"/>
    <cellStyle name="Comma 7 3 7 2 5" xfId="55499"/>
    <cellStyle name="Comma 7 3 7 3" xfId="16006"/>
    <cellStyle name="Comma 7 3 7 4" xfId="26191"/>
    <cellStyle name="Comma 7 3 7 5" xfId="37140"/>
    <cellStyle name="Comma 7 3 7 6" xfId="50349"/>
    <cellStyle name="Comma 7 3 8" xfId="5045"/>
    <cellStyle name="Comma 7 3 8 2" xfId="10219"/>
    <cellStyle name="Comma 7 3 8 2 2" xfId="21210"/>
    <cellStyle name="Comma 7 3 8 2 3" xfId="31531"/>
    <cellStyle name="Comma 7 3 8 2 4" xfId="42476"/>
    <cellStyle name="Comma 7 3 8 2 5" xfId="55689"/>
    <cellStyle name="Comma 7 3 8 3" xfId="16195"/>
    <cellStyle name="Comma 7 3 8 4" xfId="26380"/>
    <cellStyle name="Comma 7 3 8 5" xfId="37329"/>
    <cellStyle name="Comma 7 3 8 6" xfId="50538"/>
    <cellStyle name="Comma 7 3 9" xfId="2569"/>
    <cellStyle name="Comma 7 3 9 2" xfId="8018"/>
    <cellStyle name="Comma 7 3 9 2 2" xfId="19126"/>
    <cellStyle name="Comma 7 3 9 2 3" xfId="29332"/>
    <cellStyle name="Comma 7 3 9 2 4" xfId="40281"/>
    <cellStyle name="Comma 7 3 9 2 5" xfId="53490"/>
    <cellStyle name="Comma 7 3 9 3" xfId="13819"/>
    <cellStyle name="Comma 7 3 9 4" xfId="24004"/>
    <cellStyle name="Comma 7 3 9 5" xfId="34929"/>
    <cellStyle name="Comma 7 3 9 6" xfId="48162"/>
    <cellStyle name="Comma 7 4" xfId="2630"/>
    <cellStyle name="Comma 7 4 10" xfId="6497"/>
    <cellStyle name="Comma 7 4 10 2" xfId="10443"/>
    <cellStyle name="Comma 7 4 10 2 2" xfId="21434"/>
    <cellStyle name="Comma 7 4 10 2 3" xfId="31755"/>
    <cellStyle name="Comma 7 4 10 2 4" xfId="42700"/>
    <cellStyle name="Comma 7 4 10 2 5" xfId="55913"/>
    <cellStyle name="Comma 7 4 10 3" xfId="17634"/>
    <cellStyle name="Comma 7 4 10 4" xfId="27819"/>
    <cellStyle name="Comma 7 4 10 5" xfId="38773"/>
    <cellStyle name="Comma 7 4 10 6" xfId="51977"/>
    <cellStyle name="Comma 7 4 11" xfId="7344"/>
    <cellStyle name="Comma 7 4 11 2" xfId="18469"/>
    <cellStyle name="Comma 7 4 11 3" xfId="28659"/>
    <cellStyle name="Comma 7 4 11 4" xfId="39614"/>
    <cellStyle name="Comma 7 4 11 5" xfId="52817"/>
    <cellStyle name="Comma 7 4 12" xfId="11570"/>
    <cellStyle name="Comma 7 4 12 2" xfId="22544"/>
    <cellStyle name="Comma 7 4 12 3" xfId="32882"/>
    <cellStyle name="Comma 7 4 12 4" xfId="43819"/>
    <cellStyle name="Comma 7 4 12 5" xfId="57040"/>
    <cellStyle name="Comma 7 4 13" xfId="12756"/>
    <cellStyle name="Comma 7 4 14" xfId="12946"/>
    <cellStyle name="Comma 7 4 15" xfId="13864"/>
    <cellStyle name="Comma 7 4 16" xfId="24049"/>
    <cellStyle name="Comma 7 4 17" xfId="34980"/>
    <cellStyle name="Comma 7 4 18" xfId="48207"/>
    <cellStyle name="Comma 7 4 19" xfId="58217"/>
    <cellStyle name="Comma 7 4 2" xfId="2997"/>
    <cellStyle name="Comma 7 4 2 10" xfId="35346"/>
    <cellStyle name="Comma 7 4 2 11" xfId="48573"/>
    <cellStyle name="Comma 7 4 2 12" xfId="58404"/>
    <cellStyle name="Comma 7 4 2 13" xfId="58922"/>
    <cellStyle name="Comma 7 4 2 2" xfId="3639"/>
    <cellStyle name="Comma 7 4 2 2 2" xfId="10989"/>
    <cellStyle name="Comma 7 4 2 2 2 2" xfId="21966"/>
    <cellStyle name="Comma 7 4 2 2 2 3" xfId="32301"/>
    <cellStyle name="Comma 7 4 2 2 2 4" xfId="43244"/>
    <cellStyle name="Comma 7 4 2 2 2 5" xfId="56459"/>
    <cellStyle name="Comma 7 4 2 2 3" xfId="9061"/>
    <cellStyle name="Comma 7 4 2 2 3 2" xfId="20166"/>
    <cellStyle name="Comma 7 4 2 2 3 3" xfId="30373"/>
    <cellStyle name="Comma 7 4 2 2 3 4" xfId="41324"/>
    <cellStyle name="Comma 7 4 2 2 3 5" xfId="54531"/>
    <cellStyle name="Comma 7 4 2 2 4" xfId="14854"/>
    <cellStyle name="Comma 7 4 2 2 5" xfId="25039"/>
    <cellStyle name="Comma 7 4 2 2 6" xfId="35976"/>
    <cellStyle name="Comma 7 4 2 2 7" xfId="49197"/>
    <cellStyle name="Comma 7 4 2 2 8" xfId="59390"/>
    <cellStyle name="Comma 7 4 2 3" xfId="3976"/>
    <cellStyle name="Comma 7 4 2 3 2" xfId="9397"/>
    <cellStyle name="Comma 7 4 2 3 2 2" xfId="20502"/>
    <cellStyle name="Comma 7 4 2 3 2 3" xfId="30709"/>
    <cellStyle name="Comma 7 4 2 3 2 4" xfId="41660"/>
    <cellStyle name="Comma 7 4 2 3 2 5" xfId="54867"/>
    <cellStyle name="Comma 7 4 2 3 3" xfId="15189"/>
    <cellStyle name="Comma 7 4 2 3 4" xfId="25374"/>
    <cellStyle name="Comma 7 4 2 3 5" xfId="36311"/>
    <cellStyle name="Comma 7 4 2 3 6" xfId="49532"/>
    <cellStyle name="Comma 7 4 2 4" xfId="6908"/>
    <cellStyle name="Comma 7 4 2 4 2" xfId="8431"/>
    <cellStyle name="Comma 7 4 2 4 2 2" xfId="19539"/>
    <cellStyle name="Comma 7 4 2 4 2 3" xfId="29745"/>
    <cellStyle name="Comma 7 4 2 4 2 4" xfId="40694"/>
    <cellStyle name="Comma 7 4 2 4 2 5" xfId="53903"/>
    <cellStyle name="Comma 7 4 2 4 3" xfId="18044"/>
    <cellStyle name="Comma 7 4 2 4 4" xfId="28229"/>
    <cellStyle name="Comma 7 4 2 4 5" xfId="39184"/>
    <cellStyle name="Comma 7 4 2 4 6" xfId="52387"/>
    <cellStyle name="Comma 7 4 2 5" xfId="10586"/>
    <cellStyle name="Comma 7 4 2 5 2" xfId="21573"/>
    <cellStyle name="Comma 7 4 2 5 3" xfId="31898"/>
    <cellStyle name="Comma 7 4 2 5 4" xfId="42843"/>
    <cellStyle name="Comma 7 4 2 5 5" xfId="56056"/>
    <cellStyle name="Comma 7 4 2 6" xfId="7881"/>
    <cellStyle name="Comma 7 4 2 6 2" xfId="18989"/>
    <cellStyle name="Comma 7 4 2 6 3" xfId="29195"/>
    <cellStyle name="Comma 7 4 2 6 4" xfId="40144"/>
    <cellStyle name="Comma 7 4 2 6 5" xfId="53353"/>
    <cellStyle name="Comma 7 4 2 7" xfId="13161"/>
    <cellStyle name="Comma 7 4 2 8" xfId="14230"/>
    <cellStyle name="Comma 7 4 2 9" xfId="24415"/>
    <cellStyle name="Comma 7 4 20" xfId="58758"/>
    <cellStyle name="Comma 7 4 3" xfId="2814"/>
    <cellStyle name="Comma 7 4 3 10" xfId="59226"/>
    <cellStyle name="Comma 7 4 3 2" xfId="3478"/>
    <cellStyle name="Comma 7 4 3 2 2" xfId="8900"/>
    <cellStyle name="Comma 7 4 3 2 2 2" xfId="20005"/>
    <cellStyle name="Comma 7 4 3 2 2 3" xfId="30212"/>
    <cellStyle name="Comma 7 4 3 2 2 4" xfId="41163"/>
    <cellStyle name="Comma 7 4 3 2 2 5" xfId="54370"/>
    <cellStyle name="Comma 7 4 3 2 3" xfId="14693"/>
    <cellStyle name="Comma 7 4 3 2 4" xfId="24878"/>
    <cellStyle name="Comma 7 4 3 2 5" xfId="35815"/>
    <cellStyle name="Comma 7 4 3 2 6" xfId="49036"/>
    <cellStyle name="Comma 7 4 3 3" xfId="6726"/>
    <cellStyle name="Comma 7 4 3 3 2" xfId="10825"/>
    <cellStyle name="Comma 7 4 3 3 2 2" xfId="21802"/>
    <cellStyle name="Comma 7 4 3 3 2 3" xfId="32137"/>
    <cellStyle name="Comma 7 4 3 3 2 4" xfId="43080"/>
    <cellStyle name="Comma 7 4 3 3 2 5" xfId="56295"/>
    <cellStyle name="Comma 7 4 3 3 3" xfId="17862"/>
    <cellStyle name="Comma 7 4 3 3 4" xfId="28047"/>
    <cellStyle name="Comma 7 4 3 3 5" xfId="39002"/>
    <cellStyle name="Comma 7 4 3 3 6" xfId="52205"/>
    <cellStyle name="Comma 7 4 3 4" xfId="8248"/>
    <cellStyle name="Comma 7 4 3 4 2" xfId="19356"/>
    <cellStyle name="Comma 7 4 3 4 3" xfId="29562"/>
    <cellStyle name="Comma 7 4 3 4 4" xfId="40511"/>
    <cellStyle name="Comma 7 4 3 4 5" xfId="53720"/>
    <cellStyle name="Comma 7 4 3 5" xfId="14047"/>
    <cellStyle name="Comma 7 4 3 6" xfId="24232"/>
    <cellStyle name="Comma 7 4 3 7" xfId="35163"/>
    <cellStyle name="Comma 7 4 3 8" xfId="48390"/>
    <cellStyle name="Comma 7 4 3 9" xfId="58591"/>
    <cellStyle name="Comma 7 4 4" xfId="3164"/>
    <cellStyle name="Comma 7 4 4 2" xfId="7073"/>
    <cellStyle name="Comma 7 4 4 2 2" xfId="18209"/>
    <cellStyle name="Comma 7 4 4 2 3" xfId="28394"/>
    <cellStyle name="Comma 7 4 4 2 4" xfId="39349"/>
    <cellStyle name="Comma 7 4 4 2 5" xfId="52552"/>
    <cellStyle name="Comma 7 4 4 3" xfId="8595"/>
    <cellStyle name="Comma 7 4 4 3 2" xfId="19702"/>
    <cellStyle name="Comma 7 4 4 3 3" xfId="29909"/>
    <cellStyle name="Comma 7 4 4 3 4" xfId="40858"/>
    <cellStyle name="Comma 7 4 4 3 5" xfId="54067"/>
    <cellStyle name="Comma 7 4 4 4" xfId="14392"/>
    <cellStyle name="Comma 7 4 4 5" xfId="24577"/>
    <cellStyle name="Comma 7 4 4 6" xfId="35508"/>
    <cellStyle name="Comma 7 4 4 7" xfId="48735"/>
    <cellStyle name="Comma 7 4 5" xfId="3302"/>
    <cellStyle name="Comma 7 4 5 2" xfId="8724"/>
    <cellStyle name="Comma 7 4 5 2 2" xfId="19829"/>
    <cellStyle name="Comma 7 4 5 2 3" xfId="30036"/>
    <cellStyle name="Comma 7 4 5 2 4" xfId="40987"/>
    <cellStyle name="Comma 7 4 5 2 5" xfId="54194"/>
    <cellStyle name="Comma 7 4 5 3" xfId="14517"/>
    <cellStyle name="Comma 7 4 5 4" xfId="24702"/>
    <cellStyle name="Comma 7 4 5 5" xfId="35639"/>
    <cellStyle name="Comma 7 4 5 6" xfId="48860"/>
    <cellStyle name="Comma 7 4 6" xfId="3812"/>
    <cellStyle name="Comma 7 4 6 2" xfId="9233"/>
    <cellStyle name="Comma 7 4 6 2 2" xfId="20338"/>
    <cellStyle name="Comma 7 4 6 2 3" xfId="30545"/>
    <cellStyle name="Comma 7 4 6 2 4" xfId="41496"/>
    <cellStyle name="Comma 7 4 6 2 5" xfId="54703"/>
    <cellStyle name="Comma 7 4 6 3" xfId="15025"/>
    <cellStyle name="Comma 7 4 6 4" xfId="25210"/>
    <cellStyle name="Comma 7 4 6 5" xfId="36147"/>
    <cellStyle name="Comma 7 4 6 6" xfId="49368"/>
    <cellStyle name="Comma 7 4 7" xfId="4902"/>
    <cellStyle name="Comma 7 4 7 2" xfId="10076"/>
    <cellStyle name="Comma 7 4 7 2 2" xfId="21068"/>
    <cellStyle name="Comma 7 4 7 2 3" xfId="31388"/>
    <cellStyle name="Comma 7 4 7 2 4" xfId="42333"/>
    <cellStyle name="Comma 7 4 7 2 5" xfId="55546"/>
    <cellStyle name="Comma 7 4 7 3" xfId="16053"/>
    <cellStyle name="Comma 7 4 7 4" xfId="26238"/>
    <cellStyle name="Comma 7 4 7 5" xfId="37187"/>
    <cellStyle name="Comma 7 4 7 6" xfId="50396"/>
    <cellStyle name="Comma 7 4 8" xfId="5092"/>
    <cellStyle name="Comma 7 4 8 2" xfId="10266"/>
    <cellStyle name="Comma 7 4 8 2 2" xfId="21257"/>
    <cellStyle name="Comma 7 4 8 2 3" xfId="31578"/>
    <cellStyle name="Comma 7 4 8 2 4" xfId="42523"/>
    <cellStyle name="Comma 7 4 8 2 5" xfId="55736"/>
    <cellStyle name="Comma 7 4 8 3" xfId="16242"/>
    <cellStyle name="Comma 7 4 8 4" xfId="26427"/>
    <cellStyle name="Comma 7 4 8 5" xfId="37376"/>
    <cellStyle name="Comma 7 4 8 6" xfId="50585"/>
    <cellStyle name="Comma 7 4 9" xfId="6178"/>
    <cellStyle name="Comma 7 4 9 2" xfId="8065"/>
    <cellStyle name="Comma 7 4 9 2 2" xfId="19173"/>
    <cellStyle name="Comma 7 4 9 2 3" xfId="29379"/>
    <cellStyle name="Comma 7 4 9 2 4" xfId="40328"/>
    <cellStyle name="Comma 7 4 9 2 5" xfId="53537"/>
    <cellStyle name="Comma 7 4 9 3" xfId="17319"/>
    <cellStyle name="Comma 7 4 9 4" xfId="27504"/>
    <cellStyle name="Comma 7 4 9 5" xfId="38457"/>
    <cellStyle name="Comma 7 4 9 6" xfId="51662"/>
    <cellStyle name="Comma 7 5" xfId="2668"/>
    <cellStyle name="Comma 7 5 10" xfId="11467"/>
    <cellStyle name="Comma 7 5 10 2" xfId="22443"/>
    <cellStyle name="Comma 7 5 10 3" xfId="32779"/>
    <cellStyle name="Comma 7 5 10 4" xfId="43716"/>
    <cellStyle name="Comma 7 5 10 5" xfId="56937"/>
    <cellStyle name="Comma 7 5 11" xfId="11604"/>
    <cellStyle name="Comma 7 5 11 2" xfId="22577"/>
    <cellStyle name="Comma 7 5 11 3" xfId="32916"/>
    <cellStyle name="Comma 7 5 11 4" xfId="43853"/>
    <cellStyle name="Comma 7 5 11 5" xfId="57074"/>
    <cellStyle name="Comma 7 5 12" xfId="12793"/>
    <cellStyle name="Comma 7 5 13" xfId="12983"/>
    <cellStyle name="Comma 7 5 14" xfId="13901"/>
    <cellStyle name="Comma 7 5 15" xfId="24086"/>
    <cellStyle name="Comma 7 5 16" xfId="35017"/>
    <cellStyle name="Comma 7 5 17" xfId="48244"/>
    <cellStyle name="Comma 7 5 18" xfId="58254"/>
    <cellStyle name="Comma 7 5 19" xfId="58827"/>
    <cellStyle name="Comma 7 5 2" xfId="3034"/>
    <cellStyle name="Comma 7 5 2 10" xfId="48610"/>
    <cellStyle name="Comma 7 5 2 11" xfId="58441"/>
    <cellStyle name="Comma 7 5 2 12" xfId="59295"/>
    <cellStyle name="Comma 7 5 2 2" xfId="3676"/>
    <cellStyle name="Comma 7 5 2 2 2" xfId="9098"/>
    <cellStyle name="Comma 7 5 2 2 2 2" xfId="20203"/>
    <cellStyle name="Comma 7 5 2 2 2 3" xfId="30410"/>
    <cellStyle name="Comma 7 5 2 2 2 4" xfId="41361"/>
    <cellStyle name="Comma 7 5 2 2 2 5" xfId="54568"/>
    <cellStyle name="Comma 7 5 2 2 3" xfId="14891"/>
    <cellStyle name="Comma 7 5 2 2 4" xfId="25076"/>
    <cellStyle name="Comma 7 5 2 2 5" xfId="36013"/>
    <cellStyle name="Comma 7 5 2 2 6" xfId="49234"/>
    <cellStyle name="Comma 7 5 2 3" xfId="6945"/>
    <cellStyle name="Comma 7 5 2 3 2" xfId="8468"/>
    <cellStyle name="Comma 7 5 2 3 2 2" xfId="19576"/>
    <cellStyle name="Comma 7 5 2 3 2 3" xfId="29782"/>
    <cellStyle name="Comma 7 5 2 3 2 4" xfId="40731"/>
    <cellStyle name="Comma 7 5 2 3 2 5" xfId="53940"/>
    <cellStyle name="Comma 7 5 2 3 3" xfId="18081"/>
    <cellStyle name="Comma 7 5 2 3 4" xfId="28266"/>
    <cellStyle name="Comma 7 5 2 3 5" xfId="39221"/>
    <cellStyle name="Comma 7 5 2 3 6" xfId="52424"/>
    <cellStyle name="Comma 7 5 2 4" xfId="10894"/>
    <cellStyle name="Comma 7 5 2 4 2" xfId="21871"/>
    <cellStyle name="Comma 7 5 2 4 3" xfId="32206"/>
    <cellStyle name="Comma 7 5 2 4 4" xfId="43149"/>
    <cellStyle name="Comma 7 5 2 4 5" xfId="56364"/>
    <cellStyle name="Comma 7 5 2 5" xfId="7918"/>
    <cellStyle name="Comma 7 5 2 5 2" xfId="19026"/>
    <cellStyle name="Comma 7 5 2 5 3" xfId="29232"/>
    <cellStyle name="Comma 7 5 2 5 4" xfId="40181"/>
    <cellStyle name="Comma 7 5 2 5 5" xfId="53390"/>
    <cellStyle name="Comma 7 5 2 6" xfId="13198"/>
    <cellStyle name="Comma 7 5 2 7" xfId="14267"/>
    <cellStyle name="Comma 7 5 2 8" xfId="24452"/>
    <cellStyle name="Comma 7 5 2 9" xfId="35383"/>
    <cellStyle name="Comma 7 5 3" xfId="2851"/>
    <cellStyle name="Comma 7 5 3 2" xfId="3515"/>
    <cellStyle name="Comma 7 5 3 2 2" xfId="8937"/>
    <cellStyle name="Comma 7 5 3 2 2 2" xfId="20042"/>
    <cellStyle name="Comma 7 5 3 2 2 3" xfId="30249"/>
    <cellStyle name="Comma 7 5 3 2 2 4" xfId="41200"/>
    <cellStyle name="Comma 7 5 3 2 2 5" xfId="54407"/>
    <cellStyle name="Comma 7 5 3 2 3" xfId="14730"/>
    <cellStyle name="Comma 7 5 3 2 4" xfId="24915"/>
    <cellStyle name="Comma 7 5 3 2 5" xfId="35852"/>
    <cellStyle name="Comma 7 5 3 2 6" xfId="49073"/>
    <cellStyle name="Comma 7 5 3 3" xfId="6763"/>
    <cellStyle name="Comma 7 5 3 3 2" xfId="17899"/>
    <cellStyle name="Comma 7 5 3 3 3" xfId="28084"/>
    <cellStyle name="Comma 7 5 3 3 4" xfId="39039"/>
    <cellStyle name="Comma 7 5 3 3 5" xfId="52242"/>
    <cellStyle name="Comma 7 5 3 4" xfId="8285"/>
    <cellStyle name="Comma 7 5 3 4 2" xfId="19393"/>
    <cellStyle name="Comma 7 5 3 4 3" xfId="29599"/>
    <cellStyle name="Comma 7 5 3 4 4" xfId="40548"/>
    <cellStyle name="Comma 7 5 3 4 5" xfId="53757"/>
    <cellStyle name="Comma 7 5 3 5" xfId="14084"/>
    <cellStyle name="Comma 7 5 3 6" xfId="24269"/>
    <cellStyle name="Comma 7 5 3 7" xfId="35200"/>
    <cellStyle name="Comma 7 5 3 8" xfId="48427"/>
    <cellStyle name="Comma 7 5 3 9" xfId="58628"/>
    <cellStyle name="Comma 7 5 4" xfId="3335"/>
    <cellStyle name="Comma 7 5 4 2" xfId="8757"/>
    <cellStyle name="Comma 7 5 4 2 2" xfId="19862"/>
    <cellStyle name="Comma 7 5 4 2 3" xfId="30069"/>
    <cellStyle name="Comma 7 5 4 2 4" xfId="41020"/>
    <cellStyle name="Comma 7 5 4 2 5" xfId="54227"/>
    <cellStyle name="Comma 7 5 4 3" xfId="14550"/>
    <cellStyle name="Comma 7 5 4 4" xfId="24735"/>
    <cellStyle name="Comma 7 5 4 5" xfId="35672"/>
    <cellStyle name="Comma 7 5 4 6" xfId="48893"/>
    <cellStyle name="Comma 7 5 5" xfId="3881"/>
    <cellStyle name="Comma 7 5 5 2" xfId="9302"/>
    <cellStyle name="Comma 7 5 5 2 2" xfId="20407"/>
    <cellStyle name="Comma 7 5 5 2 3" xfId="30614"/>
    <cellStyle name="Comma 7 5 5 2 4" xfId="41565"/>
    <cellStyle name="Comma 7 5 5 2 5" xfId="54772"/>
    <cellStyle name="Comma 7 5 5 3" xfId="15094"/>
    <cellStyle name="Comma 7 5 5 4" xfId="25279"/>
    <cellStyle name="Comma 7 5 5 5" xfId="36216"/>
    <cellStyle name="Comma 7 5 5 6" xfId="49437"/>
    <cellStyle name="Comma 7 5 6" xfId="4939"/>
    <cellStyle name="Comma 7 5 6 2" xfId="10113"/>
    <cellStyle name="Comma 7 5 6 2 2" xfId="21105"/>
    <cellStyle name="Comma 7 5 6 2 3" xfId="31425"/>
    <cellStyle name="Comma 7 5 6 2 4" xfId="42370"/>
    <cellStyle name="Comma 7 5 6 2 5" xfId="55583"/>
    <cellStyle name="Comma 7 5 6 3" xfId="16090"/>
    <cellStyle name="Comma 7 5 6 4" xfId="26275"/>
    <cellStyle name="Comma 7 5 6 5" xfId="37224"/>
    <cellStyle name="Comma 7 5 6 6" xfId="50433"/>
    <cellStyle name="Comma 7 5 7" xfId="5129"/>
    <cellStyle name="Comma 7 5 7 2" xfId="10303"/>
    <cellStyle name="Comma 7 5 7 2 2" xfId="21294"/>
    <cellStyle name="Comma 7 5 7 2 3" xfId="31615"/>
    <cellStyle name="Comma 7 5 7 2 4" xfId="42560"/>
    <cellStyle name="Comma 7 5 7 2 5" xfId="55773"/>
    <cellStyle name="Comma 7 5 7 3" xfId="16279"/>
    <cellStyle name="Comma 7 5 7 4" xfId="26464"/>
    <cellStyle name="Comma 7 5 7 5" xfId="37413"/>
    <cellStyle name="Comma 7 5 7 6" xfId="50622"/>
    <cellStyle name="Comma 7 5 8" xfId="6580"/>
    <cellStyle name="Comma 7 5 8 2" xfId="8102"/>
    <cellStyle name="Comma 7 5 8 2 2" xfId="19210"/>
    <cellStyle name="Comma 7 5 8 2 3" xfId="29416"/>
    <cellStyle name="Comma 7 5 8 2 4" xfId="40365"/>
    <cellStyle name="Comma 7 5 8 2 5" xfId="53574"/>
    <cellStyle name="Comma 7 5 8 3" xfId="17716"/>
    <cellStyle name="Comma 7 5 8 4" xfId="27901"/>
    <cellStyle name="Comma 7 5 8 5" xfId="38856"/>
    <cellStyle name="Comma 7 5 8 6" xfId="52059"/>
    <cellStyle name="Comma 7 5 9" xfId="7379"/>
    <cellStyle name="Comma 7 5 9 2" xfId="18504"/>
    <cellStyle name="Comma 7 5 9 3" xfId="28694"/>
    <cellStyle name="Comma 7 5 9 4" xfId="39649"/>
    <cellStyle name="Comma 7 5 9 5" xfId="52852"/>
    <cellStyle name="Comma 7 6" xfId="2883"/>
    <cellStyle name="Comma 7 6 10" xfId="48459"/>
    <cellStyle name="Comma 7 6 11" xfId="58290"/>
    <cellStyle name="Comma 7 6 12" xfId="59131"/>
    <cellStyle name="Comma 7 6 2" xfId="3547"/>
    <cellStyle name="Comma 7 6 2 2" xfId="8969"/>
    <cellStyle name="Comma 7 6 2 2 2" xfId="20074"/>
    <cellStyle name="Comma 7 6 2 2 3" xfId="30281"/>
    <cellStyle name="Comma 7 6 2 2 4" xfId="41232"/>
    <cellStyle name="Comma 7 6 2 2 5" xfId="54439"/>
    <cellStyle name="Comma 7 6 2 3" xfId="14762"/>
    <cellStyle name="Comma 7 6 2 4" xfId="24947"/>
    <cellStyle name="Comma 7 6 2 5" xfId="35884"/>
    <cellStyle name="Comma 7 6 2 6" xfId="49105"/>
    <cellStyle name="Comma 7 6 3" xfId="6794"/>
    <cellStyle name="Comma 7 6 3 2" xfId="8317"/>
    <cellStyle name="Comma 7 6 3 2 2" xfId="19425"/>
    <cellStyle name="Comma 7 6 3 2 3" xfId="29631"/>
    <cellStyle name="Comma 7 6 3 2 4" xfId="40580"/>
    <cellStyle name="Comma 7 6 3 2 5" xfId="53789"/>
    <cellStyle name="Comma 7 6 3 3" xfId="17930"/>
    <cellStyle name="Comma 7 6 3 4" xfId="28115"/>
    <cellStyle name="Comma 7 6 3 5" xfId="39070"/>
    <cellStyle name="Comma 7 6 3 6" xfId="52273"/>
    <cellStyle name="Comma 7 6 4" xfId="10737"/>
    <cellStyle name="Comma 7 6 4 2" xfId="21716"/>
    <cellStyle name="Comma 7 6 4 3" xfId="32049"/>
    <cellStyle name="Comma 7 6 4 4" xfId="42992"/>
    <cellStyle name="Comma 7 6 4 5" xfId="56207"/>
    <cellStyle name="Comma 7 6 5" xfId="7768"/>
    <cellStyle name="Comma 7 6 5 2" xfId="18876"/>
    <cellStyle name="Comma 7 6 5 3" xfId="29082"/>
    <cellStyle name="Comma 7 6 5 4" xfId="40031"/>
    <cellStyle name="Comma 7 6 5 5" xfId="53240"/>
    <cellStyle name="Comma 7 6 6" xfId="13017"/>
    <cellStyle name="Comma 7 6 7" xfId="14116"/>
    <cellStyle name="Comma 7 6 8" xfId="24301"/>
    <cellStyle name="Comma 7 6 9" xfId="35232"/>
    <cellStyle name="Comma 7 7" xfId="2700"/>
    <cellStyle name="Comma 7 7 2" xfId="3367"/>
    <cellStyle name="Comma 7 7 2 2" xfId="8789"/>
    <cellStyle name="Comma 7 7 2 2 2" xfId="19894"/>
    <cellStyle name="Comma 7 7 2 2 3" xfId="30101"/>
    <cellStyle name="Comma 7 7 2 2 4" xfId="41052"/>
    <cellStyle name="Comma 7 7 2 2 5" xfId="54259"/>
    <cellStyle name="Comma 7 7 2 3" xfId="14582"/>
    <cellStyle name="Comma 7 7 2 4" xfId="24767"/>
    <cellStyle name="Comma 7 7 2 5" xfId="35704"/>
    <cellStyle name="Comma 7 7 2 6" xfId="48925"/>
    <cellStyle name="Comma 7 7 3" xfId="6612"/>
    <cellStyle name="Comma 7 7 3 2" xfId="17748"/>
    <cellStyle name="Comma 7 7 3 3" xfId="27933"/>
    <cellStyle name="Comma 7 7 3 4" xfId="38888"/>
    <cellStyle name="Comma 7 7 3 5" xfId="52091"/>
    <cellStyle name="Comma 7 7 4" xfId="8134"/>
    <cellStyle name="Comma 7 7 4 2" xfId="19242"/>
    <cellStyle name="Comma 7 7 4 3" xfId="29448"/>
    <cellStyle name="Comma 7 7 4 4" xfId="40397"/>
    <cellStyle name="Comma 7 7 4 5" xfId="53606"/>
    <cellStyle name="Comma 7 7 5" xfId="13933"/>
    <cellStyle name="Comma 7 7 6" xfId="24118"/>
    <cellStyle name="Comma 7 7 7" xfId="35049"/>
    <cellStyle name="Comma 7 7 8" xfId="48276"/>
    <cellStyle name="Comma 7 7 9" xfId="58477"/>
    <cellStyle name="Comma 7 8" xfId="3067"/>
    <cellStyle name="Comma 7 8 2" xfId="6978"/>
    <cellStyle name="Comma 7 8 2 2" xfId="18114"/>
    <cellStyle name="Comma 7 8 2 3" xfId="28299"/>
    <cellStyle name="Comma 7 8 2 4" xfId="39254"/>
    <cellStyle name="Comma 7 8 2 5" xfId="52457"/>
    <cellStyle name="Comma 7 8 3" xfId="8501"/>
    <cellStyle name="Comma 7 8 3 2" xfId="19609"/>
    <cellStyle name="Comma 7 8 3 3" xfId="29815"/>
    <cellStyle name="Comma 7 8 3 4" xfId="40764"/>
    <cellStyle name="Comma 7 8 3 5" xfId="53973"/>
    <cellStyle name="Comma 7 8 4" xfId="14299"/>
    <cellStyle name="Comma 7 8 5" xfId="24484"/>
    <cellStyle name="Comma 7 8 6" xfId="35415"/>
    <cellStyle name="Comma 7 8 7" xfId="48642"/>
    <cellStyle name="Comma 7 9" xfId="3245"/>
    <cellStyle name="Comma 7 9 2" xfId="6537"/>
    <cellStyle name="Comma 7 9 2 2" xfId="17674"/>
    <cellStyle name="Comma 7 9 2 3" xfId="27859"/>
    <cellStyle name="Comma 7 9 2 4" xfId="38813"/>
    <cellStyle name="Comma 7 9 2 5" xfId="52017"/>
    <cellStyle name="Comma 7 9 3" xfId="8668"/>
    <cellStyle name="Comma 7 9 3 2" xfId="19773"/>
    <cellStyle name="Comma 7 9 3 3" xfId="29980"/>
    <cellStyle name="Comma 7 9 3 4" xfId="40931"/>
    <cellStyle name="Comma 7 9 3 5" xfId="54138"/>
    <cellStyle name="Comma 7 9 4" xfId="14461"/>
    <cellStyle name="Comma 7 9 5" xfId="24646"/>
    <cellStyle name="Comma 7 9 6" xfId="35583"/>
    <cellStyle name="Comma 7 9 7" xfId="48804"/>
    <cellStyle name="Comma 8" xfId="98"/>
    <cellStyle name="Comma 8 10" xfId="3717"/>
    <cellStyle name="Comma 8 10 2" xfId="9138"/>
    <cellStyle name="Comma 8 10 2 2" xfId="20243"/>
    <cellStyle name="Comma 8 10 2 3" xfId="30450"/>
    <cellStyle name="Comma 8 10 2 4" xfId="41401"/>
    <cellStyle name="Comma 8 10 2 5" xfId="54608"/>
    <cellStyle name="Comma 8 10 3" xfId="14931"/>
    <cellStyle name="Comma 8 10 4" xfId="25116"/>
    <cellStyle name="Comma 8 10 5" xfId="36053"/>
    <cellStyle name="Comma 8 10 6" xfId="49274"/>
    <cellStyle name="Comma 8 11" xfId="4789"/>
    <cellStyle name="Comma 8 11 2" xfId="9963"/>
    <cellStyle name="Comma 8 11 2 2" xfId="20955"/>
    <cellStyle name="Comma 8 11 2 3" xfId="31275"/>
    <cellStyle name="Comma 8 11 2 4" xfId="42220"/>
    <cellStyle name="Comma 8 11 2 5" xfId="55433"/>
    <cellStyle name="Comma 8 11 3" xfId="15940"/>
    <cellStyle name="Comma 8 11 4" xfId="26125"/>
    <cellStyle name="Comma 8 11 5" xfId="37074"/>
    <cellStyle name="Comma 8 11 6" xfId="50283"/>
    <cellStyle name="Comma 8 12" xfId="4979"/>
    <cellStyle name="Comma 8 12 2" xfId="10153"/>
    <cellStyle name="Comma 8 12 2 2" xfId="21144"/>
    <cellStyle name="Comma 8 12 2 3" xfId="31465"/>
    <cellStyle name="Comma 8 12 2 4" xfId="42410"/>
    <cellStyle name="Comma 8 12 2 5" xfId="55623"/>
    <cellStyle name="Comma 8 12 3" xfId="16129"/>
    <cellStyle name="Comma 8 12 4" xfId="26314"/>
    <cellStyle name="Comma 8 12 5" xfId="37263"/>
    <cellStyle name="Comma 8 12 6" xfId="50472"/>
    <cellStyle name="Comma 8 13" xfId="2413"/>
    <cellStyle name="Comma 8 13 2" xfId="7952"/>
    <cellStyle name="Comma 8 13 2 2" xfId="19060"/>
    <cellStyle name="Comma 8 13 2 3" xfId="29266"/>
    <cellStyle name="Comma 8 13 2 4" xfId="40215"/>
    <cellStyle name="Comma 8 13 2 5" xfId="53424"/>
    <cellStyle name="Comma 8 13 3" xfId="13713"/>
    <cellStyle name="Comma 8 13 4" xfId="23898"/>
    <cellStyle name="Comma 8 13 5" xfId="34806"/>
    <cellStyle name="Comma 8 13 6" xfId="48056"/>
    <cellStyle name="Comma 8 14" xfId="6072"/>
    <cellStyle name="Comma 8 14 2" xfId="10349"/>
    <cellStyle name="Comma 8 14 2 2" xfId="21340"/>
    <cellStyle name="Comma 8 14 2 3" xfId="31661"/>
    <cellStyle name="Comma 8 14 2 4" xfId="42606"/>
    <cellStyle name="Comma 8 14 2 5" xfId="55819"/>
    <cellStyle name="Comma 8 14 3" xfId="17221"/>
    <cellStyle name="Comma 8 14 4" xfId="27406"/>
    <cellStyle name="Comma 8 14 5" xfId="38355"/>
    <cellStyle name="Comma 8 14 6" xfId="51564"/>
    <cellStyle name="Comma 8 15" xfId="6259"/>
    <cellStyle name="Comma 8 15 2" xfId="11335"/>
    <cellStyle name="Comma 8 15 2 2" xfId="22311"/>
    <cellStyle name="Comma 8 15 2 3" xfId="32647"/>
    <cellStyle name="Comma 8 15 2 4" xfId="43584"/>
    <cellStyle name="Comma 8 15 2 5" xfId="56805"/>
    <cellStyle name="Comma 8 15 3" xfId="17400"/>
    <cellStyle name="Comma 8 15 4" xfId="27585"/>
    <cellStyle name="Comma 8 15 5" xfId="38538"/>
    <cellStyle name="Comma 8 15 6" xfId="51743"/>
    <cellStyle name="Comma 8 16" xfId="6291"/>
    <cellStyle name="Comma 8 16 2" xfId="11504"/>
    <cellStyle name="Comma 8 16 2 2" xfId="22480"/>
    <cellStyle name="Comma 8 16 2 3" xfId="32816"/>
    <cellStyle name="Comma 8 16 2 4" xfId="43753"/>
    <cellStyle name="Comma 8 16 2 5" xfId="56974"/>
    <cellStyle name="Comma 8 16 3" xfId="17431"/>
    <cellStyle name="Comma 8 16 4" xfId="27616"/>
    <cellStyle name="Comma 8 16 5" xfId="38570"/>
    <cellStyle name="Comma 8 16 6" xfId="51774"/>
    <cellStyle name="Comma 8 17" xfId="6349"/>
    <cellStyle name="Comma 8 17 2" xfId="17489"/>
    <cellStyle name="Comma 8 17 3" xfId="27674"/>
    <cellStyle name="Comma 8 17 4" xfId="38628"/>
    <cellStyle name="Comma 8 17 5" xfId="51832"/>
    <cellStyle name="Comma 8 18" xfId="6381"/>
    <cellStyle name="Comma 8 18 2" xfId="17520"/>
    <cellStyle name="Comma 8 18 3" xfId="27705"/>
    <cellStyle name="Comma 8 18 4" xfId="38659"/>
    <cellStyle name="Comma 8 18 5" xfId="51863"/>
    <cellStyle name="Comma 8 19" xfId="7148"/>
    <cellStyle name="Comma 8 19 2" xfId="18279"/>
    <cellStyle name="Comma 8 19 3" xfId="28464"/>
    <cellStyle name="Comma 8 19 4" xfId="39419"/>
    <cellStyle name="Comma 8 19 5" xfId="52622"/>
    <cellStyle name="Comma 8 2" xfId="142"/>
    <cellStyle name="Comma 8 2 10" xfId="6126"/>
    <cellStyle name="Comma 8 2 10 2" xfId="11367"/>
    <cellStyle name="Comma 8 2 10 2 2" xfId="22343"/>
    <cellStyle name="Comma 8 2 10 2 3" xfId="32679"/>
    <cellStyle name="Comma 8 2 10 2 4" xfId="43616"/>
    <cellStyle name="Comma 8 2 10 2 5" xfId="56837"/>
    <cellStyle name="Comma 8 2 10 3" xfId="17267"/>
    <cellStyle name="Comma 8 2 10 4" xfId="27452"/>
    <cellStyle name="Comma 8 2 10 5" xfId="38405"/>
    <cellStyle name="Comma 8 2 10 6" xfId="51610"/>
    <cellStyle name="Comma 8 2 11" xfId="6424"/>
    <cellStyle name="Comma 8 2 11 2" xfId="11531"/>
    <cellStyle name="Comma 8 2 11 2 2" xfId="22507"/>
    <cellStyle name="Comma 8 2 11 2 3" xfId="32843"/>
    <cellStyle name="Comma 8 2 11 2 4" xfId="43780"/>
    <cellStyle name="Comma 8 2 11 2 5" xfId="57001"/>
    <cellStyle name="Comma 8 2 11 3" xfId="17562"/>
    <cellStyle name="Comma 8 2 11 4" xfId="27747"/>
    <cellStyle name="Comma 8 2 11 5" xfId="38701"/>
    <cellStyle name="Comma 8 2 11 6" xfId="51905"/>
    <cellStyle name="Comma 8 2 12" xfId="6560"/>
    <cellStyle name="Comma 8 2 12 2" xfId="17697"/>
    <cellStyle name="Comma 8 2 12 3" xfId="27882"/>
    <cellStyle name="Comma 8 2 12 4" xfId="38836"/>
    <cellStyle name="Comma 8 2 12 5" xfId="52040"/>
    <cellStyle name="Comma 8 2 13" xfId="7660"/>
    <cellStyle name="Comma 8 2 13 2" xfId="18771"/>
    <cellStyle name="Comma 8 2 13 3" xfId="28974"/>
    <cellStyle name="Comma 8 2 13 4" xfId="39924"/>
    <cellStyle name="Comma 8 2 13 5" xfId="53132"/>
    <cellStyle name="Comma 8 2 14" xfId="7754"/>
    <cellStyle name="Comma 8 2 14 2" xfId="18864"/>
    <cellStyle name="Comma 8 2 14 3" xfId="29068"/>
    <cellStyle name="Comma 8 2 14 4" xfId="40017"/>
    <cellStyle name="Comma 8 2 14 5" xfId="53226"/>
    <cellStyle name="Comma 8 2 15" xfId="12675"/>
    <cellStyle name="Comma 8 2 16" xfId="12865"/>
    <cellStyle name="Comma 8 2 17" xfId="13268"/>
    <cellStyle name="Comma 8 2 18" xfId="23458"/>
    <cellStyle name="Comma 8 2 19" xfId="33992"/>
    <cellStyle name="Comma 8 2 2" xfId="2178"/>
    <cellStyle name="Comma 8 2 2 10" xfId="13480"/>
    <cellStyle name="Comma 8 2 2 11" xfId="23665"/>
    <cellStyle name="Comma 8 2 2 12" xfId="34573"/>
    <cellStyle name="Comma 8 2 2 13" xfId="47823"/>
    <cellStyle name="Comma 8 2 2 14" xfId="58323"/>
    <cellStyle name="Comma 8 2 2 15" xfId="58789"/>
    <cellStyle name="Comma 8 2 2 2" xfId="3195"/>
    <cellStyle name="Comma 8 2 2 2 2" xfId="4007"/>
    <cellStyle name="Comma 8 2 2 2 2 2" xfId="11020"/>
    <cellStyle name="Comma 8 2 2 2 2 2 2" xfId="21997"/>
    <cellStyle name="Comma 8 2 2 2 2 2 3" xfId="32332"/>
    <cellStyle name="Comma 8 2 2 2 2 2 4" xfId="43275"/>
    <cellStyle name="Comma 8 2 2 2 2 2 5" xfId="56490"/>
    <cellStyle name="Comma 8 2 2 2 2 3" xfId="9428"/>
    <cellStyle name="Comma 8 2 2 2 2 3 2" xfId="20533"/>
    <cellStyle name="Comma 8 2 2 2 2 3 3" xfId="30740"/>
    <cellStyle name="Comma 8 2 2 2 2 3 4" xfId="41691"/>
    <cellStyle name="Comma 8 2 2 2 2 3 5" xfId="54898"/>
    <cellStyle name="Comma 8 2 2 2 2 4" xfId="15220"/>
    <cellStyle name="Comma 8 2 2 2 2 5" xfId="25405"/>
    <cellStyle name="Comma 8 2 2 2 2 6" xfId="36342"/>
    <cellStyle name="Comma 8 2 2 2 2 7" xfId="49563"/>
    <cellStyle name="Comma 8 2 2 2 2 8" xfId="59421"/>
    <cellStyle name="Comma 8 2 2 2 3" xfId="7104"/>
    <cellStyle name="Comma 8 2 2 2 3 2" xfId="10617"/>
    <cellStyle name="Comma 8 2 2 2 3 2 2" xfId="21604"/>
    <cellStyle name="Comma 8 2 2 2 3 2 3" xfId="31929"/>
    <cellStyle name="Comma 8 2 2 2 3 2 4" xfId="42874"/>
    <cellStyle name="Comma 8 2 2 2 3 2 5" xfId="56087"/>
    <cellStyle name="Comma 8 2 2 2 3 3" xfId="18240"/>
    <cellStyle name="Comma 8 2 2 2 3 4" xfId="28425"/>
    <cellStyle name="Comma 8 2 2 2 3 5" xfId="39380"/>
    <cellStyle name="Comma 8 2 2 2 3 6" xfId="52583"/>
    <cellStyle name="Comma 8 2 2 2 4" xfId="8626"/>
    <cellStyle name="Comma 8 2 2 2 4 2" xfId="19733"/>
    <cellStyle name="Comma 8 2 2 2 4 3" xfId="29940"/>
    <cellStyle name="Comma 8 2 2 2 4 4" xfId="40889"/>
    <cellStyle name="Comma 8 2 2 2 4 5" xfId="54098"/>
    <cellStyle name="Comma 8 2 2 2 5" xfId="14423"/>
    <cellStyle name="Comma 8 2 2 2 6" xfId="24608"/>
    <cellStyle name="Comma 8 2 2 2 7" xfId="35539"/>
    <cellStyle name="Comma 8 2 2 2 8" xfId="48766"/>
    <cellStyle name="Comma 8 2 2 2 9" xfId="58953"/>
    <cellStyle name="Comma 8 2 2 3" xfId="3570"/>
    <cellStyle name="Comma 8 2 2 3 2" xfId="10856"/>
    <cellStyle name="Comma 8 2 2 3 2 2" xfId="21833"/>
    <cellStyle name="Comma 8 2 2 3 2 3" xfId="32168"/>
    <cellStyle name="Comma 8 2 2 3 2 4" xfId="43111"/>
    <cellStyle name="Comma 8 2 2 3 2 5" xfId="56326"/>
    <cellStyle name="Comma 8 2 2 3 3" xfId="8992"/>
    <cellStyle name="Comma 8 2 2 3 3 2" xfId="20097"/>
    <cellStyle name="Comma 8 2 2 3 3 3" xfId="30304"/>
    <cellStyle name="Comma 8 2 2 3 3 4" xfId="41255"/>
    <cellStyle name="Comma 8 2 2 3 3 5" xfId="54462"/>
    <cellStyle name="Comma 8 2 2 3 4" xfId="14785"/>
    <cellStyle name="Comma 8 2 2 3 5" xfId="24970"/>
    <cellStyle name="Comma 8 2 2 3 6" xfId="35907"/>
    <cellStyle name="Comma 8 2 2 3 7" xfId="49128"/>
    <cellStyle name="Comma 8 2 2 3 8" xfId="59257"/>
    <cellStyle name="Comma 8 2 2 4" xfId="3843"/>
    <cellStyle name="Comma 8 2 2 4 2" xfId="9264"/>
    <cellStyle name="Comma 8 2 2 4 2 2" xfId="20369"/>
    <cellStyle name="Comma 8 2 2 4 2 3" xfId="30576"/>
    <cellStyle name="Comma 8 2 2 4 2 4" xfId="41527"/>
    <cellStyle name="Comma 8 2 2 4 2 5" xfId="54734"/>
    <cellStyle name="Comma 8 2 2 4 3" xfId="15056"/>
    <cellStyle name="Comma 8 2 2 4 4" xfId="25241"/>
    <cellStyle name="Comma 8 2 2 4 5" xfId="36178"/>
    <cellStyle name="Comma 8 2 2 4 6" xfId="49399"/>
    <cellStyle name="Comma 8 2 2 5" xfId="2916"/>
    <cellStyle name="Comma 8 2 2 5 2" xfId="8350"/>
    <cellStyle name="Comma 8 2 2 5 2 2" xfId="19458"/>
    <cellStyle name="Comma 8 2 2 5 2 3" xfId="29664"/>
    <cellStyle name="Comma 8 2 2 5 2 4" xfId="40613"/>
    <cellStyle name="Comma 8 2 2 5 2 5" xfId="53822"/>
    <cellStyle name="Comma 8 2 2 5 3" xfId="14149"/>
    <cellStyle name="Comma 8 2 2 5 4" xfId="24334"/>
    <cellStyle name="Comma 8 2 2 5 5" xfId="35265"/>
    <cellStyle name="Comma 8 2 2 5 6" xfId="48492"/>
    <cellStyle name="Comma 8 2 2 6" xfId="6209"/>
    <cellStyle name="Comma 8 2 2 6 2" xfId="10474"/>
    <cellStyle name="Comma 8 2 2 6 2 2" xfId="21465"/>
    <cellStyle name="Comma 8 2 2 6 2 3" xfId="31786"/>
    <cellStyle name="Comma 8 2 2 6 2 4" xfId="42731"/>
    <cellStyle name="Comma 8 2 2 6 2 5" xfId="55944"/>
    <cellStyle name="Comma 8 2 2 6 3" xfId="17350"/>
    <cellStyle name="Comma 8 2 2 6 4" xfId="27535"/>
    <cellStyle name="Comma 8 2 2 6 5" xfId="38488"/>
    <cellStyle name="Comma 8 2 2 6 6" xfId="51693"/>
    <cellStyle name="Comma 8 2 2 7" xfId="6827"/>
    <cellStyle name="Comma 8 2 2 7 2" xfId="17963"/>
    <cellStyle name="Comma 8 2 2 7 3" xfId="28148"/>
    <cellStyle name="Comma 8 2 2 7 4" xfId="39103"/>
    <cellStyle name="Comma 8 2 2 7 5" xfId="52306"/>
    <cellStyle name="Comma 8 2 2 8" xfId="7800"/>
    <cellStyle name="Comma 8 2 2 8 2" xfId="18908"/>
    <cellStyle name="Comma 8 2 2 8 3" xfId="29114"/>
    <cellStyle name="Comma 8 2 2 8 4" xfId="40063"/>
    <cellStyle name="Comma 8 2 2 8 5" xfId="53272"/>
    <cellStyle name="Comma 8 2 2 9" xfId="13065"/>
    <cellStyle name="Comma 8 2 20" xfId="47616"/>
    <cellStyle name="Comma 8 2 21" xfId="58138"/>
    <cellStyle name="Comma 8 2 22" xfId="58704"/>
    <cellStyle name="Comma 8 2 3" xfId="2733"/>
    <cellStyle name="Comma 8 2 3 10" xfId="58510"/>
    <cellStyle name="Comma 8 2 3 11" xfId="58868"/>
    <cellStyle name="Comma 8 2 3 2" xfId="3397"/>
    <cellStyle name="Comma 8 2 3 2 2" xfId="10935"/>
    <cellStyle name="Comma 8 2 3 2 2 2" xfId="21912"/>
    <cellStyle name="Comma 8 2 3 2 2 3" xfId="32247"/>
    <cellStyle name="Comma 8 2 3 2 2 4" xfId="43190"/>
    <cellStyle name="Comma 8 2 3 2 2 5" xfId="56405"/>
    <cellStyle name="Comma 8 2 3 2 3" xfId="8819"/>
    <cellStyle name="Comma 8 2 3 2 3 2" xfId="19924"/>
    <cellStyle name="Comma 8 2 3 2 3 3" xfId="30131"/>
    <cellStyle name="Comma 8 2 3 2 3 4" xfId="41082"/>
    <cellStyle name="Comma 8 2 3 2 3 5" xfId="54289"/>
    <cellStyle name="Comma 8 2 3 2 4" xfId="14612"/>
    <cellStyle name="Comma 8 2 3 2 5" xfId="24797"/>
    <cellStyle name="Comma 8 2 3 2 6" xfId="35734"/>
    <cellStyle name="Comma 8 2 3 2 7" xfId="48955"/>
    <cellStyle name="Comma 8 2 3 2 8" xfId="59336"/>
    <cellStyle name="Comma 8 2 3 3" xfId="3922"/>
    <cellStyle name="Comma 8 2 3 3 2" xfId="9343"/>
    <cellStyle name="Comma 8 2 3 3 2 2" xfId="20448"/>
    <cellStyle name="Comma 8 2 3 3 2 3" xfId="30655"/>
    <cellStyle name="Comma 8 2 3 3 2 4" xfId="41606"/>
    <cellStyle name="Comma 8 2 3 3 2 5" xfId="54813"/>
    <cellStyle name="Comma 8 2 3 3 3" xfId="15135"/>
    <cellStyle name="Comma 8 2 3 3 4" xfId="25320"/>
    <cellStyle name="Comma 8 2 3 3 5" xfId="36257"/>
    <cellStyle name="Comma 8 2 3 3 6" xfId="49478"/>
    <cellStyle name="Comma 8 2 3 4" xfId="6645"/>
    <cellStyle name="Comma 8 2 3 4 2" xfId="10532"/>
    <cellStyle name="Comma 8 2 3 4 2 2" xfId="21519"/>
    <cellStyle name="Comma 8 2 3 4 2 3" xfId="31844"/>
    <cellStyle name="Comma 8 2 3 4 2 4" xfId="42789"/>
    <cellStyle name="Comma 8 2 3 4 2 5" xfId="56002"/>
    <cellStyle name="Comma 8 2 3 4 3" xfId="17781"/>
    <cellStyle name="Comma 8 2 3 4 4" xfId="27966"/>
    <cellStyle name="Comma 8 2 3 4 5" xfId="38921"/>
    <cellStyle name="Comma 8 2 3 4 6" xfId="52124"/>
    <cellStyle name="Comma 8 2 3 5" xfId="8167"/>
    <cellStyle name="Comma 8 2 3 5 2" xfId="19275"/>
    <cellStyle name="Comma 8 2 3 5 3" xfId="29481"/>
    <cellStyle name="Comma 8 2 3 5 4" xfId="40430"/>
    <cellStyle name="Comma 8 2 3 5 5" xfId="53639"/>
    <cellStyle name="Comma 8 2 3 6" xfId="13966"/>
    <cellStyle name="Comma 8 2 3 7" xfId="24151"/>
    <cellStyle name="Comma 8 2 3 8" xfId="35082"/>
    <cellStyle name="Comma 8 2 3 9" xfId="48309"/>
    <cellStyle name="Comma 8 2 4" xfId="3109"/>
    <cellStyle name="Comma 8 2 4 2" xfId="7019"/>
    <cellStyle name="Comma 8 2 4 2 2" xfId="10771"/>
    <cellStyle name="Comma 8 2 4 2 2 2" xfId="21748"/>
    <cellStyle name="Comma 8 2 4 2 2 3" xfId="32083"/>
    <cellStyle name="Comma 8 2 4 2 2 4" xfId="43026"/>
    <cellStyle name="Comma 8 2 4 2 2 5" xfId="56241"/>
    <cellStyle name="Comma 8 2 4 2 3" xfId="18155"/>
    <cellStyle name="Comma 8 2 4 2 4" xfId="28340"/>
    <cellStyle name="Comma 8 2 4 2 5" xfId="39295"/>
    <cellStyle name="Comma 8 2 4 2 6" xfId="52498"/>
    <cellStyle name="Comma 8 2 4 3" xfId="8541"/>
    <cellStyle name="Comma 8 2 4 3 2" xfId="19648"/>
    <cellStyle name="Comma 8 2 4 3 3" xfId="29855"/>
    <cellStyle name="Comma 8 2 4 3 4" xfId="40804"/>
    <cellStyle name="Comma 8 2 4 3 5" xfId="54013"/>
    <cellStyle name="Comma 8 2 4 4" xfId="14338"/>
    <cellStyle name="Comma 8 2 4 5" xfId="24523"/>
    <cellStyle name="Comma 8 2 4 6" xfId="35454"/>
    <cellStyle name="Comma 8 2 4 7" xfId="48681"/>
    <cellStyle name="Comma 8 2 4 8" xfId="59172"/>
    <cellStyle name="Comma 8 2 5" xfId="3758"/>
    <cellStyle name="Comma 8 2 5 2" xfId="9179"/>
    <cellStyle name="Comma 8 2 5 2 2" xfId="20284"/>
    <cellStyle name="Comma 8 2 5 2 3" xfId="30491"/>
    <cellStyle name="Comma 8 2 5 2 4" xfId="41442"/>
    <cellStyle name="Comma 8 2 5 2 5" xfId="54649"/>
    <cellStyle name="Comma 8 2 5 3" xfId="14971"/>
    <cellStyle name="Comma 8 2 5 4" xfId="25156"/>
    <cellStyle name="Comma 8 2 5 5" xfId="36093"/>
    <cellStyle name="Comma 8 2 5 6" xfId="49314"/>
    <cellStyle name="Comma 8 2 6" xfId="4821"/>
    <cellStyle name="Comma 8 2 6 2" xfId="9995"/>
    <cellStyle name="Comma 8 2 6 2 2" xfId="20987"/>
    <cellStyle name="Comma 8 2 6 2 3" xfId="31307"/>
    <cellStyle name="Comma 8 2 6 2 4" xfId="42252"/>
    <cellStyle name="Comma 8 2 6 2 5" xfId="55465"/>
    <cellStyle name="Comma 8 2 6 3" xfId="15972"/>
    <cellStyle name="Comma 8 2 6 4" xfId="26157"/>
    <cellStyle name="Comma 8 2 6 5" xfId="37106"/>
    <cellStyle name="Comma 8 2 6 6" xfId="50315"/>
    <cellStyle name="Comma 8 2 7" xfId="5011"/>
    <cellStyle name="Comma 8 2 7 2" xfId="10185"/>
    <cellStyle name="Comma 8 2 7 2 2" xfId="21176"/>
    <cellStyle name="Comma 8 2 7 2 3" xfId="31497"/>
    <cellStyle name="Comma 8 2 7 2 4" xfId="42442"/>
    <cellStyle name="Comma 8 2 7 2 5" xfId="55655"/>
    <cellStyle name="Comma 8 2 7 3" xfId="16161"/>
    <cellStyle name="Comma 8 2 7 4" xfId="26346"/>
    <cellStyle name="Comma 8 2 7 5" xfId="37295"/>
    <cellStyle name="Comma 8 2 7 6" xfId="50504"/>
    <cellStyle name="Comma 8 2 8" xfId="2542"/>
    <cellStyle name="Comma 8 2 8 2" xfId="7984"/>
    <cellStyle name="Comma 8 2 8 2 2" xfId="19092"/>
    <cellStyle name="Comma 8 2 8 2 3" xfId="29298"/>
    <cellStyle name="Comma 8 2 8 2 4" xfId="40247"/>
    <cellStyle name="Comma 8 2 8 2 5" xfId="53456"/>
    <cellStyle name="Comma 8 2 8 3" xfId="13794"/>
    <cellStyle name="Comma 8 2 8 4" xfId="23979"/>
    <cellStyle name="Comma 8 2 8 5" xfId="34904"/>
    <cellStyle name="Comma 8 2 8 6" xfId="48137"/>
    <cellStyle name="Comma 8 2 9" xfId="2455"/>
    <cellStyle name="Comma 8 2 9 2" xfId="10389"/>
    <cellStyle name="Comma 8 2 9 2 2" xfId="21380"/>
    <cellStyle name="Comma 8 2 9 2 3" xfId="31701"/>
    <cellStyle name="Comma 8 2 9 2 4" xfId="42646"/>
    <cellStyle name="Comma 8 2 9 2 5" xfId="55859"/>
    <cellStyle name="Comma 8 2 9 3" xfId="13753"/>
    <cellStyle name="Comma 8 2 9 4" xfId="23938"/>
    <cellStyle name="Comma 8 2 9 5" xfId="34846"/>
    <cellStyle name="Comma 8 2 9 6" xfId="48096"/>
    <cellStyle name="Comma 8 20" xfId="7215"/>
    <cellStyle name="Comma 8 20 2" xfId="18344"/>
    <cellStyle name="Comma 8 20 3" xfId="28531"/>
    <cellStyle name="Comma 8 20 4" xfId="39486"/>
    <cellStyle name="Comma 8 20 5" xfId="52689"/>
    <cellStyle name="Comma 8 21" xfId="12643"/>
    <cellStyle name="Comma 8 22" xfId="12833"/>
    <cellStyle name="Comma 8 23" xfId="13238"/>
    <cellStyle name="Comma 8 24" xfId="23428"/>
    <cellStyle name="Comma 8 25" xfId="33960"/>
    <cellStyle name="Comma 8 26" xfId="47586"/>
    <cellStyle name="Comma 8 27" xfId="58097"/>
    <cellStyle name="Comma 8 28" xfId="58664"/>
    <cellStyle name="Comma 8 3" xfId="197"/>
    <cellStyle name="Comma 8 3 10" xfId="6152"/>
    <cellStyle name="Comma 8 3 10 2" xfId="10416"/>
    <cellStyle name="Comma 8 3 10 2 2" xfId="21407"/>
    <cellStyle name="Comma 8 3 10 2 3" xfId="31728"/>
    <cellStyle name="Comma 8 3 10 2 4" xfId="42673"/>
    <cellStyle name="Comma 8 3 10 2 5" xfId="55886"/>
    <cellStyle name="Comma 8 3 10 3" xfId="17293"/>
    <cellStyle name="Comma 8 3 10 4" xfId="27478"/>
    <cellStyle name="Comma 8 3 10 5" xfId="38431"/>
    <cellStyle name="Comma 8 3 10 6" xfId="51636"/>
    <cellStyle name="Comma 8 3 11" xfId="6466"/>
    <cellStyle name="Comma 8 3 11 2" xfId="11402"/>
    <cellStyle name="Comma 8 3 11 2 2" xfId="22378"/>
    <cellStyle name="Comma 8 3 11 2 3" xfId="32714"/>
    <cellStyle name="Comma 8 3 11 2 4" xfId="43651"/>
    <cellStyle name="Comma 8 3 11 2 5" xfId="56872"/>
    <cellStyle name="Comma 8 3 11 3" xfId="17603"/>
    <cellStyle name="Comma 8 3 11 4" xfId="27788"/>
    <cellStyle name="Comma 8 3 11 5" xfId="38742"/>
    <cellStyle name="Comma 8 3 11 6" xfId="51946"/>
    <cellStyle name="Comma 8 3 12" xfId="7305"/>
    <cellStyle name="Comma 8 3 12 2" xfId="18430"/>
    <cellStyle name="Comma 8 3 12 3" xfId="28620"/>
    <cellStyle name="Comma 8 3 12 4" xfId="39575"/>
    <cellStyle name="Comma 8 3 12 5" xfId="52778"/>
    <cellStyle name="Comma 8 3 13" xfId="12710"/>
    <cellStyle name="Comma 8 3 14" xfId="12900"/>
    <cellStyle name="Comma 8 3 15" xfId="13308"/>
    <cellStyle name="Comma 8 3 16" xfId="23498"/>
    <cellStyle name="Comma 8 3 17" xfId="34036"/>
    <cellStyle name="Comma 8 3 18" xfId="47656"/>
    <cellStyle name="Comma 8 3 19" xfId="58171"/>
    <cellStyle name="Comma 8 3 2" xfId="2951"/>
    <cellStyle name="Comma 8 3 2 10" xfId="35300"/>
    <cellStyle name="Comma 8 3 2 11" xfId="48527"/>
    <cellStyle name="Comma 8 3 2 12" xfId="58358"/>
    <cellStyle name="Comma 8 3 2 13" xfId="58895"/>
    <cellStyle name="Comma 8 3 2 2" xfId="3593"/>
    <cellStyle name="Comma 8 3 2 2 2" xfId="10962"/>
    <cellStyle name="Comma 8 3 2 2 2 2" xfId="21939"/>
    <cellStyle name="Comma 8 3 2 2 2 3" xfId="32274"/>
    <cellStyle name="Comma 8 3 2 2 2 4" xfId="43217"/>
    <cellStyle name="Comma 8 3 2 2 2 5" xfId="56432"/>
    <cellStyle name="Comma 8 3 2 2 3" xfId="9015"/>
    <cellStyle name="Comma 8 3 2 2 3 2" xfId="20120"/>
    <cellStyle name="Comma 8 3 2 2 3 3" xfId="30327"/>
    <cellStyle name="Comma 8 3 2 2 3 4" xfId="41278"/>
    <cellStyle name="Comma 8 3 2 2 3 5" xfId="54485"/>
    <cellStyle name="Comma 8 3 2 2 4" xfId="14808"/>
    <cellStyle name="Comma 8 3 2 2 5" xfId="24993"/>
    <cellStyle name="Comma 8 3 2 2 6" xfId="35930"/>
    <cellStyle name="Comma 8 3 2 2 7" xfId="49151"/>
    <cellStyle name="Comma 8 3 2 2 8" xfId="59363"/>
    <cellStyle name="Comma 8 3 2 3" xfId="3949"/>
    <cellStyle name="Comma 8 3 2 3 2" xfId="9370"/>
    <cellStyle name="Comma 8 3 2 3 2 2" xfId="20475"/>
    <cellStyle name="Comma 8 3 2 3 2 3" xfId="30682"/>
    <cellStyle name="Comma 8 3 2 3 2 4" xfId="41633"/>
    <cellStyle name="Comma 8 3 2 3 2 5" xfId="54840"/>
    <cellStyle name="Comma 8 3 2 3 3" xfId="15162"/>
    <cellStyle name="Comma 8 3 2 3 4" xfId="25347"/>
    <cellStyle name="Comma 8 3 2 3 5" xfId="36284"/>
    <cellStyle name="Comma 8 3 2 3 6" xfId="49505"/>
    <cellStyle name="Comma 8 3 2 4" xfId="6862"/>
    <cellStyle name="Comma 8 3 2 4 2" xfId="8385"/>
    <cellStyle name="Comma 8 3 2 4 2 2" xfId="19493"/>
    <cellStyle name="Comma 8 3 2 4 2 3" xfId="29699"/>
    <cellStyle name="Comma 8 3 2 4 2 4" xfId="40648"/>
    <cellStyle name="Comma 8 3 2 4 2 5" xfId="53857"/>
    <cellStyle name="Comma 8 3 2 4 3" xfId="17998"/>
    <cellStyle name="Comma 8 3 2 4 4" xfId="28183"/>
    <cellStyle name="Comma 8 3 2 4 5" xfId="39138"/>
    <cellStyle name="Comma 8 3 2 4 6" xfId="52341"/>
    <cellStyle name="Comma 8 3 2 5" xfId="10559"/>
    <cellStyle name="Comma 8 3 2 5 2" xfId="21546"/>
    <cellStyle name="Comma 8 3 2 5 3" xfId="31871"/>
    <cellStyle name="Comma 8 3 2 5 4" xfId="42816"/>
    <cellStyle name="Comma 8 3 2 5 5" xfId="56029"/>
    <cellStyle name="Comma 8 3 2 6" xfId="7835"/>
    <cellStyle name="Comma 8 3 2 6 2" xfId="18943"/>
    <cellStyle name="Comma 8 3 2 6 3" xfId="29149"/>
    <cellStyle name="Comma 8 3 2 6 4" xfId="40098"/>
    <cellStyle name="Comma 8 3 2 6 5" xfId="53307"/>
    <cellStyle name="Comma 8 3 2 7" xfId="13100"/>
    <cellStyle name="Comma 8 3 2 8" xfId="14184"/>
    <cellStyle name="Comma 8 3 2 9" xfId="24369"/>
    <cellStyle name="Comma 8 3 20" xfId="58731"/>
    <cellStyle name="Comma 8 3 3" xfId="2768"/>
    <cellStyle name="Comma 8 3 3 10" xfId="59199"/>
    <cellStyle name="Comma 8 3 3 2" xfId="3432"/>
    <cellStyle name="Comma 8 3 3 2 2" xfId="8854"/>
    <cellStyle name="Comma 8 3 3 2 2 2" xfId="19959"/>
    <cellStyle name="Comma 8 3 3 2 2 3" xfId="30166"/>
    <cellStyle name="Comma 8 3 3 2 2 4" xfId="41117"/>
    <cellStyle name="Comma 8 3 3 2 2 5" xfId="54324"/>
    <cellStyle name="Comma 8 3 3 2 3" xfId="14647"/>
    <cellStyle name="Comma 8 3 3 2 4" xfId="24832"/>
    <cellStyle name="Comma 8 3 3 2 5" xfId="35769"/>
    <cellStyle name="Comma 8 3 3 2 6" xfId="48990"/>
    <cellStyle name="Comma 8 3 3 3" xfId="6680"/>
    <cellStyle name="Comma 8 3 3 3 2" xfId="10798"/>
    <cellStyle name="Comma 8 3 3 3 2 2" xfId="21775"/>
    <cellStyle name="Comma 8 3 3 3 2 3" xfId="32110"/>
    <cellStyle name="Comma 8 3 3 3 2 4" xfId="43053"/>
    <cellStyle name="Comma 8 3 3 3 2 5" xfId="56268"/>
    <cellStyle name="Comma 8 3 3 3 3" xfId="17816"/>
    <cellStyle name="Comma 8 3 3 3 4" xfId="28001"/>
    <cellStyle name="Comma 8 3 3 3 5" xfId="38956"/>
    <cellStyle name="Comma 8 3 3 3 6" xfId="52159"/>
    <cellStyle name="Comma 8 3 3 4" xfId="8202"/>
    <cellStyle name="Comma 8 3 3 4 2" xfId="19310"/>
    <cellStyle name="Comma 8 3 3 4 3" xfId="29516"/>
    <cellStyle name="Comma 8 3 3 4 4" xfId="40465"/>
    <cellStyle name="Comma 8 3 3 4 5" xfId="53674"/>
    <cellStyle name="Comma 8 3 3 5" xfId="14001"/>
    <cellStyle name="Comma 8 3 3 6" xfId="24186"/>
    <cellStyle name="Comma 8 3 3 7" xfId="35117"/>
    <cellStyle name="Comma 8 3 3 8" xfId="48344"/>
    <cellStyle name="Comma 8 3 3 9" xfId="58545"/>
    <cellStyle name="Comma 8 3 4" xfId="3138"/>
    <cellStyle name="Comma 8 3 4 2" xfId="7046"/>
    <cellStyle name="Comma 8 3 4 2 2" xfId="18182"/>
    <cellStyle name="Comma 8 3 4 2 3" xfId="28367"/>
    <cellStyle name="Comma 8 3 4 2 4" xfId="39322"/>
    <cellStyle name="Comma 8 3 4 2 5" xfId="52525"/>
    <cellStyle name="Comma 8 3 4 3" xfId="8570"/>
    <cellStyle name="Comma 8 3 4 3 2" xfId="19677"/>
    <cellStyle name="Comma 8 3 4 3 3" xfId="29884"/>
    <cellStyle name="Comma 8 3 4 3 4" xfId="40833"/>
    <cellStyle name="Comma 8 3 4 3 5" xfId="54042"/>
    <cellStyle name="Comma 8 3 4 4" xfId="14366"/>
    <cellStyle name="Comma 8 3 4 5" xfId="24551"/>
    <cellStyle name="Comma 8 3 4 6" xfId="35482"/>
    <cellStyle name="Comma 8 3 4 7" xfId="48709"/>
    <cellStyle name="Comma 8 3 5" xfId="3269"/>
    <cellStyle name="Comma 8 3 5 2" xfId="8691"/>
    <cellStyle name="Comma 8 3 5 2 2" xfId="19796"/>
    <cellStyle name="Comma 8 3 5 2 3" xfId="30003"/>
    <cellStyle name="Comma 8 3 5 2 4" xfId="40954"/>
    <cellStyle name="Comma 8 3 5 2 5" xfId="54161"/>
    <cellStyle name="Comma 8 3 5 3" xfId="14484"/>
    <cellStyle name="Comma 8 3 5 4" xfId="24669"/>
    <cellStyle name="Comma 8 3 5 5" xfId="35606"/>
    <cellStyle name="Comma 8 3 5 6" xfId="48827"/>
    <cellStyle name="Comma 8 3 6" xfId="3785"/>
    <cellStyle name="Comma 8 3 6 2" xfId="9206"/>
    <cellStyle name="Comma 8 3 6 2 2" xfId="20311"/>
    <cellStyle name="Comma 8 3 6 2 3" xfId="30518"/>
    <cellStyle name="Comma 8 3 6 2 4" xfId="41469"/>
    <cellStyle name="Comma 8 3 6 2 5" xfId="54676"/>
    <cellStyle name="Comma 8 3 6 3" xfId="14998"/>
    <cellStyle name="Comma 8 3 6 4" xfId="25183"/>
    <cellStyle name="Comma 8 3 6 5" xfId="36120"/>
    <cellStyle name="Comma 8 3 6 6" xfId="49341"/>
    <cellStyle name="Comma 8 3 7" xfId="4856"/>
    <cellStyle name="Comma 8 3 7 2" xfId="10030"/>
    <cellStyle name="Comma 8 3 7 2 2" xfId="21022"/>
    <cellStyle name="Comma 8 3 7 2 3" xfId="31342"/>
    <cellStyle name="Comma 8 3 7 2 4" xfId="42287"/>
    <cellStyle name="Comma 8 3 7 2 5" xfId="55500"/>
    <cellStyle name="Comma 8 3 7 3" xfId="16007"/>
    <cellStyle name="Comma 8 3 7 4" xfId="26192"/>
    <cellStyle name="Comma 8 3 7 5" xfId="37141"/>
    <cellStyle name="Comma 8 3 7 6" xfId="50350"/>
    <cellStyle name="Comma 8 3 8" xfId="5046"/>
    <cellStyle name="Comma 8 3 8 2" xfId="10220"/>
    <cellStyle name="Comma 8 3 8 2 2" xfId="21211"/>
    <cellStyle name="Comma 8 3 8 2 3" xfId="31532"/>
    <cellStyle name="Comma 8 3 8 2 4" xfId="42477"/>
    <cellStyle name="Comma 8 3 8 2 5" xfId="55690"/>
    <cellStyle name="Comma 8 3 8 3" xfId="16196"/>
    <cellStyle name="Comma 8 3 8 4" xfId="26381"/>
    <cellStyle name="Comma 8 3 8 5" xfId="37330"/>
    <cellStyle name="Comma 8 3 8 6" xfId="50539"/>
    <cellStyle name="Comma 8 3 9" xfId="2570"/>
    <cellStyle name="Comma 8 3 9 2" xfId="8019"/>
    <cellStyle name="Comma 8 3 9 2 2" xfId="19127"/>
    <cellStyle name="Comma 8 3 9 2 3" xfId="29333"/>
    <cellStyle name="Comma 8 3 9 2 4" xfId="40282"/>
    <cellStyle name="Comma 8 3 9 2 5" xfId="53491"/>
    <cellStyle name="Comma 8 3 9 3" xfId="13820"/>
    <cellStyle name="Comma 8 3 9 4" xfId="24005"/>
    <cellStyle name="Comma 8 3 9 5" xfId="34930"/>
    <cellStyle name="Comma 8 3 9 6" xfId="48163"/>
    <cellStyle name="Comma 8 4" xfId="2631"/>
    <cellStyle name="Comma 8 4 10" xfId="6498"/>
    <cellStyle name="Comma 8 4 10 2" xfId="10444"/>
    <cellStyle name="Comma 8 4 10 2 2" xfId="21435"/>
    <cellStyle name="Comma 8 4 10 2 3" xfId="31756"/>
    <cellStyle name="Comma 8 4 10 2 4" xfId="42701"/>
    <cellStyle name="Comma 8 4 10 2 5" xfId="55914"/>
    <cellStyle name="Comma 8 4 10 3" xfId="17635"/>
    <cellStyle name="Comma 8 4 10 4" xfId="27820"/>
    <cellStyle name="Comma 8 4 10 5" xfId="38774"/>
    <cellStyle name="Comma 8 4 10 6" xfId="51978"/>
    <cellStyle name="Comma 8 4 11" xfId="7345"/>
    <cellStyle name="Comma 8 4 11 2" xfId="18470"/>
    <cellStyle name="Comma 8 4 11 3" xfId="28660"/>
    <cellStyle name="Comma 8 4 11 4" xfId="39615"/>
    <cellStyle name="Comma 8 4 11 5" xfId="52818"/>
    <cellStyle name="Comma 8 4 12" xfId="11571"/>
    <cellStyle name="Comma 8 4 12 2" xfId="22545"/>
    <cellStyle name="Comma 8 4 12 3" xfId="32883"/>
    <cellStyle name="Comma 8 4 12 4" xfId="43820"/>
    <cellStyle name="Comma 8 4 12 5" xfId="57041"/>
    <cellStyle name="Comma 8 4 13" xfId="12757"/>
    <cellStyle name="Comma 8 4 14" xfId="12947"/>
    <cellStyle name="Comma 8 4 15" xfId="13865"/>
    <cellStyle name="Comma 8 4 16" xfId="24050"/>
    <cellStyle name="Comma 8 4 17" xfId="34981"/>
    <cellStyle name="Comma 8 4 18" xfId="48208"/>
    <cellStyle name="Comma 8 4 19" xfId="58218"/>
    <cellStyle name="Comma 8 4 2" xfId="2998"/>
    <cellStyle name="Comma 8 4 2 10" xfId="35347"/>
    <cellStyle name="Comma 8 4 2 11" xfId="48574"/>
    <cellStyle name="Comma 8 4 2 12" xfId="58405"/>
    <cellStyle name="Comma 8 4 2 13" xfId="58923"/>
    <cellStyle name="Comma 8 4 2 2" xfId="3640"/>
    <cellStyle name="Comma 8 4 2 2 2" xfId="10990"/>
    <cellStyle name="Comma 8 4 2 2 2 2" xfId="21967"/>
    <cellStyle name="Comma 8 4 2 2 2 3" xfId="32302"/>
    <cellStyle name="Comma 8 4 2 2 2 4" xfId="43245"/>
    <cellStyle name="Comma 8 4 2 2 2 5" xfId="56460"/>
    <cellStyle name="Comma 8 4 2 2 3" xfId="9062"/>
    <cellStyle name="Comma 8 4 2 2 3 2" xfId="20167"/>
    <cellStyle name="Comma 8 4 2 2 3 3" xfId="30374"/>
    <cellStyle name="Comma 8 4 2 2 3 4" xfId="41325"/>
    <cellStyle name="Comma 8 4 2 2 3 5" xfId="54532"/>
    <cellStyle name="Comma 8 4 2 2 4" xfId="14855"/>
    <cellStyle name="Comma 8 4 2 2 5" xfId="25040"/>
    <cellStyle name="Comma 8 4 2 2 6" xfId="35977"/>
    <cellStyle name="Comma 8 4 2 2 7" xfId="49198"/>
    <cellStyle name="Comma 8 4 2 2 8" xfId="59391"/>
    <cellStyle name="Comma 8 4 2 3" xfId="3977"/>
    <cellStyle name="Comma 8 4 2 3 2" xfId="9398"/>
    <cellStyle name="Comma 8 4 2 3 2 2" xfId="20503"/>
    <cellStyle name="Comma 8 4 2 3 2 3" xfId="30710"/>
    <cellStyle name="Comma 8 4 2 3 2 4" xfId="41661"/>
    <cellStyle name="Comma 8 4 2 3 2 5" xfId="54868"/>
    <cellStyle name="Comma 8 4 2 3 3" xfId="15190"/>
    <cellStyle name="Comma 8 4 2 3 4" xfId="25375"/>
    <cellStyle name="Comma 8 4 2 3 5" xfId="36312"/>
    <cellStyle name="Comma 8 4 2 3 6" xfId="49533"/>
    <cellStyle name="Comma 8 4 2 4" xfId="6909"/>
    <cellStyle name="Comma 8 4 2 4 2" xfId="8432"/>
    <cellStyle name="Comma 8 4 2 4 2 2" xfId="19540"/>
    <cellStyle name="Comma 8 4 2 4 2 3" xfId="29746"/>
    <cellStyle name="Comma 8 4 2 4 2 4" xfId="40695"/>
    <cellStyle name="Comma 8 4 2 4 2 5" xfId="53904"/>
    <cellStyle name="Comma 8 4 2 4 3" xfId="18045"/>
    <cellStyle name="Comma 8 4 2 4 4" xfId="28230"/>
    <cellStyle name="Comma 8 4 2 4 5" xfId="39185"/>
    <cellStyle name="Comma 8 4 2 4 6" xfId="52388"/>
    <cellStyle name="Comma 8 4 2 5" xfId="10587"/>
    <cellStyle name="Comma 8 4 2 5 2" xfId="21574"/>
    <cellStyle name="Comma 8 4 2 5 3" xfId="31899"/>
    <cellStyle name="Comma 8 4 2 5 4" xfId="42844"/>
    <cellStyle name="Comma 8 4 2 5 5" xfId="56057"/>
    <cellStyle name="Comma 8 4 2 6" xfId="7882"/>
    <cellStyle name="Comma 8 4 2 6 2" xfId="18990"/>
    <cellStyle name="Comma 8 4 2 6 3" xfId="29196"/>
    <cellStyle name="Comma 8 4 2 6 4" xfId="40145"/>
    <cellStyle name="Comma 8 4 2 6 5" xfId="53354"/>
    <cellStyle name="Comma 8 4 2 7" xfId="13162"/>
    <cellStyle name="Comma 8 4 2 8" xfId="14231"/>
    <cellStyle name="Comma 8 4 2 9" xfId="24416"/>
    <cellStyle name="Comma 8 4 20" xfId="58759"/>
    <cellStyle name="Comma 8 4 3" xfId="2815"/>
    <cellStyle name="Comma 8 4 3 10" xfId="59227"/>
    <cellStyle name="Comma 8 4 3 2" xfId="3479"/>
    <cellStyle name="Comma 8 4 3 2 2" xfId="8901"/>
    <cellStyle name="Comma 8 4 3 2 2 2" xfId="20006"/>
    <cellStyle name="Comma 8 4 3 2 2 3" xfId="30213"/>
    <cellStyle name="Comma 8 4 3 2 2 4" xfId="41164"/>
    <cellStyle name="Comma 8 4 3 2 2 5" xfId="54371"/>
    <cellStyle name="Comma 8 4 3 2 3" xfId="14694"/>
    <cellStyle name="Comma 8 4 3 2 4" xfId="24879"/>
    <cellStyle name="Comma 8 4 3 2 5" xfId="35816"/>
    <cellStyle name="Comma 8 4 3 2 6" xfId="49037"/>
    <cellStyle name="Comma 8 4 3 3" xfId="6727"/>
    <cellStyle name="Comma 8 4 3 3 2" xfId="10826"/>
    <cellStyle name="Comma 8 4 3 3 2 2" xfId="21803"/>
    <cellStyle name="Comma 8 4 3 3 2 3" xfId="32138"/>
    <cellStyle name="Comma 8 4 3 3 2 4" xfId="43081"/>
    <cellStyle name="Comma 8 4 3 3 2 5" xfId="56296"/>
    <cellStyle name="Comma 8 4 3 3 3" xfId="17863"/>
    <cellStyle name="Comma 8 4 3 3 4" xfId="28048"/>
    <cellStyle name="Comma 8 4 3 3 5" xfId="39003"/>
    <cellStyle name="Comma 8 4 3 3 6" xfId="52206"/>
    <cellStyle name="Comma 8 4 3 4" xfId="8249"/>
    <cellStyle name="Comma 8 4 3 4 2" xfId="19357"/>
    <cellStyle name="Comma 8 4 3 4 3" xfId="29563"/>
    <cellStyle name="Comma 8 4 3 4 4" xfId="40512"/>
    <cellStyle name="Comma 8 4 3 4 5" xfId="53721"/>
    <cellStyle name="Comma 8 4 3 5" xfId="14048"/>
    <cellStyle name="Comma 8 4 3 6" xfId="24233"/>
    <cellStyle name="Comma 8 4 3 7" xfId="35164"/>
    <cellStyle name="Comma 8 4 3 8" xfId="48391"/>
    <cellStyle name="Comma 8 4 3 9" xfId="58592"/>
    <cellStyle name="Comma 8 4 4" xfId="3165"/>
    <cellStyle name="Comma 8 4 4 2" xfId="7074"/>
    <cellStyle name="Comma 8 4 4 2 2" xfId="18210"/>
    <cellStyle name="Comma 8 4 4 2 3" xfId="28395"/>
    <cellStyle name="Comma 8 4 4 2 4" xfId="39350"/>
    <cellStyle name="Comma 8 4 4 2 5" xfId="52553"/>
    <cellStyle name="Comma 8 4 4 3" xfId="8596"/>
    <cellStyle name="Comma 8 4 4 3 2" xfId="19703"/>
    <cellStyle name="Comma 8 4 4 3 3" xfId="29910"/>
    <cellStyle name="Comma 8 4 4 3 4" xfId="40859"/>
    <cellStyle name="Comma 8 4 4 3 5" xfId="54068"/>
    <cellStyle name="Comma 8 4 4 4" xfId="14393"/>
    <cellStyle name="Comma 8 4 4 5" xfId="24578"/>
    <cellStyle name="Comma 8 4 4 6" xfId="35509"/>
    <cellStyle name="Comma 8 4 4 7" xfId="48736"/>
    <cellStyle name="Comma 8 4 5" xfId="3303"/>
    <cellStyle name="Comma 8 4 5 2" xfId="8725"/>
    <cellStyle name="Comma 8 4 5 2 2" xfId="19830"/>
    <cellStyle name="Comma 8 4 5 2 3" xfId="30037"/>
    <cellStyle name="Comma 8 4 5 2 4" xfId="40988"/>
    <cellStyle name="Comma 8 4 5 2 5" xfId="54195"/>
    <cellStyle name="Comma 8 4 5 3" xfId="14518"/>
    <cellStyle name="Comma 8 4 5 4" xfId="24703"/>
    <cellStyle name="Comma 8 4 5 5" xfId="35640"/>
    <cellStyle name="Comma 8 4 5 6" xfId="48861"/>
    <cellStyle name="Comma 8 4 6" xfId="3813"/>
    <cellStyle name="Comma 8 4 6 2" xfId="9234"/>
    <cellStyle name="Comma 8 4 6 2 2" xfId="20339"/>
    <cellStyle name="Comma 8 4 6 2 3" xfId="30546"/>
    <cellStyle name="Comma 8 4 6 2 4" xfId="41497"/>
    <cellStyle name="Comma 8 4 6 2 5" xfId="54704"/>
    <cellStyle name="Comma 8 4 6 3" xfId="15026"/>
    <cellStyle name="Comma 8 4 6 4" xfId="25211"/>
    <cellStyle name="Comma 8 4 6 5" xfId="36148"/>
    <cellStyle name="Comma 8 4 6 6" xfId="49369"/>
    <cellStyle name="Comma 8 4 7" xfId="4903"/>
    <cellStyle name="Comma 8 4 7 2" xfId="10077"/>
    <cellStyle name="Comma 8 4 7 2 2" xfId="21069"/>
    <cellStyle name="Comma 8 4 7 2 3" xfId="31389"/>
    <cellStyle name="Comma 8 4 7 2 4" xfId="42334"/>
    <cellStyle name="Comma 8 4 7 2 5" xfId="55547"/>
    <cellStyle name="Comma 8 4 7 3" xfId="16054"/>
    <cellStyle name="Comma 8 4 7 4" xfId="26239"/>
    <cellStyle name="Comma 8 4 7 5" xfId="37188"/>
    <cellStyle name="Comma 8 4 7 6" xfId="50397"/>
    <cellStyle name="Comma 8 4 8" xfId="5093"/>
    <cellStyle name="Comma 8 4 8 2" xfId="10267"/>
    <cellStyle name="Comma 8 4 8 2 2" xfId="21258"/>
    <cellStyle name="Comma 8 4 8 2 3" xfId="31579"/>
    <cellStyle name="Comma 8 4 8 2 4" xfId="42524"/>
    <cellStyle name="Comma 8 4 8 2 5" xfId="55737"/>
    <cellStyle name="Comma 8 4 8 3" xfId="16243"/>
    <cellStyle name="Comma 8 4 8 4" xfId="26428"/>
    <cellStyle name="Comma 8 4 8 5" xfId="37377"/>
    <cellStyle name="Comma 8 4 8 6" xfId="50586"/>
    <cellStyle name="Comma 8 4 9" xfId="6179"/>
    <cellStyle name="Comma 8 4 9 2" xfId="8066"/>
    <cellStyle name="Comma 8 4 9 2 2" xfId="19174"/>
    <cellStyle name="Comma 8 4 9 2 3" xfId="29380"/>
    <cellStyle name="Comma 8 4 9 2 4" xfId="40329"/>
    <cellStyle name="Comma 8 4 9 2 5" xfId="53538"/>
    <cellStyle name="Comma 8 4 9 3" xfId="17320"/>
    <cellStyle name="Comma 8 4 9 4" xfId="27505"/>
    <cellStyle name="Comma 8 4 9 5" xfId="38458"/>
    <cellStyle name="Comma 8 4 9 6" xfId="51663"/>
    <cellStyle name="Comma 8 5" xfId="2669"/>
    <cellStyle name="Comma 8 5 10" xfId="11468"/>
    <cellStyle name="Comma 8 5 10 2" xfId="22444"/>
    <cellStyle name="Comma 8 5 10 3" xfId="32780"/>
    <cellStyle name="Comma 8 5 10 4" xfId="43717"/>
    <cellStyle name="Comma 8 5 10 5" xfId="56938"/>
    <cellStyle name="Comma 8 5 11" xfId="11605"/>
    <cellStyle name="Comma 8 5 11 2" xfId="22578"/>
    <cellStyle name="Comma 8 5 11 3" xfId="32917"/>
    <cellStyle name="Comma 8 5 11 4" xfId="43854"/>
    <cellStyle name="Comma 8 5 11 5" xfId="57075"/>
    <cellStyle name="Comma 8 5 12" xfId="12794"/>
    <cellStyle name="Comma 8 5 13" xfId="12984"/>
    <cellStyle name="Comma 8 5 14" xfId="13902"/>
    <cellStyle name="Comma 8 5 15" xfId="24087"/>
    <cellStyle name="Comma 8 5 16" xfId="35018"/>
    <cellStyle name="Comma 8 5 17" xfId="48245"/>
    <cellStyle name="Comma 8 5 18" xfId="58255"/>
    <cellStyle name="Comma 8 5 19" xfId="58828"/>
    <cellStyle name="Comma 8 5 2" xfId="3035"/>
    <cellStyle name="Comma 8 5 2 10" xfId="48611"/>
    <cellStyle name="Comma 8 5 2 11" xfId="58442"/>
    <cellStyle name="Comma 8 5 2 12" xfId="59296"/>
    <cellStyle name="Comma 8 5 2 2" xfId="3677"/>
    <cellStyle name="Comma 8 5 2 2 2" xfId="9099"/>
    <cellStyle name="Comma 8 5 2 2 2 2" xfId="20204"/>
    <cellStyle name="Comma 8 5 2 2 2 3" xfId="30411"/>
    <cellStyle name="Comma 8 5 2 2 2 4" xfId="41362"/>
    <cellStyle name="Comma 8 5 2 2 2 5" xfId="54569"/>
    <cellStyle name="Comma 8 5 2 2 3" xfId="14892"/>
    <cellStyle name="Comma 8 5 2 2 4" xfId="25077"/>
    <cellStyle name="Comma 8 5 2 2 5" xfId="36014"/>
    <cellStyle name="Comma 8 5 2 2 6" xfId="49235"/>
    <cellStyle name="Comma 8 5 2 3" xfId="6946"/>
    <cellStyle name="Comma 8 5 2 3 2" xfId="8469"/>
    <cellStyle name="Comma 8 5 2 3 2 2" xfId="19577"/>
    <cellStyle name="Comma 8 5 2 3 2 3" xfId="29783"/>
    <cellStyle name="Comma 8 5 2 3 2 4" xfId="40732"/>
    <cellStyle name="Comma 8 5 2 3 2 5" xfId="53941"/>
    <cellStyle name="Comma 8 5 2 3 3" xfId="18082"/>
    <cellStyle name="Comma 8 5 2 3 4" xfId="28267"/>
    <cellStyle name="Comma 8 5 2 3 5" xfId="39222"/>
    <cellStyle name="Comma 8 5 2 3 6" xfId="52425"/>
    <cellStyle name="Comma 8 5 2 4" xfId="10895"/>
    <cellStyle name="Comma 8 5 2 4 2" xfId="21872"/>
    <cellStyle name="Comma 8 5 2 4 3" xfId="32207"/>
    <cellStyle name="Comma 8 5 2 4 4" xfId="43150"/>
    <cellStyle name="Comma 8 5 2 4 5" xfId="56365"/>
    <cellStyle name="Comma 8 5 2 5" xfId="7919"/>
    <cellStyle name="Comma 8 5 2 5 2" xfId="19027"/>
    <cellStyle name="Comma 8 5 2 5 3" xfId="29233"/>
    <cellStyle name="Comma 8 5 2 5 4" xfId="40182"/>
    <cellStyle name="Comma 8 5 2 5 5" xfId="53391"/>
    <cellStyle name="Comma 8 5 2 6" xfId="13199"/>
    <cellStyle name="Comma 8 5 2 7" xfId="14268"/>
    <cellStyle name="Comma 8 5 2 8" xfId="24453"/>
    <cellStyle name="Comma 8 5 2 9" xfId="35384"/>
    <cellStyle name="Comma 8 5 3" xfId="2852"/>
    <cellStyle name="Comma 8 5 3 2" xfId="3516"/>
    <cellStyle name="Comma 8 5 3 2 2" xfId="8938"/>
    <cellStyle name="Comma 8 5 3 2 2 2" xfId="20043"/>
    <cellStyle name="Comma 8 5 3 2 2 3" xfId="30250"/>
    <cellStyle name="Comma 8 5 3 2 2 4" xfId="41201"/>
    <cellStyle name="Comma 8 5 3 2 2 5" xfId="54408"/>
    <cellStyle name="Comma 8 5 3 2 3" xfId="14731"/>
    <cellStyle name="Comma 8 5 3 2 4" xfId="24916"/>
    <cellStyle name="Comma 8 5 3 2 5" xfId="35853"/>
    <cellStyle name="Comma 8 5 3 2 6" xfId="49074"/>
    <cellStyle name="Comma 8 5 3 3" xfId="6764"/>
    <cellStyle name="Comma 8 5 3 3 2" xfId="17900"/>
    <cellStyle name="Comma 8 5 3 3 3" xfId="28085"/>
    <cellStyle name="Comma 8 5 3 3 4" xfId="39040"/>
    <cellStyle name="Comma 8 5 3 3 5" xfId="52243"/>
    <cellStyle name="Comma 8 5 3 4" xfId="8286"/>
    <cellStyle name="Comma 8 5 3 4 2" xfId="19394"/>
    <cellStyle name="Comma 8 5 3 4 3" xfId="29600"/>
    <cellStyle name="Comma 8 5 3 4 4" xfId="40549"/>
    <cellStyle name="Comma 8 5 3 4 5" xfId="53758"/>
    <cellStyle name="Comma 8 5 3 5" xfId="14085"/>
    <cellStyle name="Comma 8 5 3 6" xfId="24270"/>
    <cellStyle name="Comma 8 5 3 7" xfId="35201"/>
    <cellStyle name="Comma 8 5 3 8" xfId="48428"/>
    <cellStyle name="Comma 8 5 3 9" xfId="58629"/>
    <cellStyle name="Comma 8 5 4" xfId="3336"/>
    <cellStyle name="Comma 8 5 4 2" xfId="8758"/>
    <cellStyle name="Comma 8 5 4 2 2" xfId="19863"/>
    <cellStyle name="Comma 8 5 4 2 3" xfId="30070"/>
    <cellStyle name="Comma 8 5 4 2 4" xfId="41021"/>
    <cellStyle name="Comma 8 5 4 2 5" xfId="54228"/>
    <cellStyle name="Comma 8 5 4 3" xfId="14551"/>
    <cellStyle name="Comma 8 5 4 4" xfId="24736"/>
    <cellStyle name="Comma 8 5 4 5" xfId="35673"/>
    <cellStyle name="Comma 8 5 4 6" xfId="48894"/>
    <cellStyle name="Comma 8 5 5" xfId="3882"/>
    <cellStyle name="Comma 8 5 5 2" xfId="9303"/>
    <cellStyle name="Comma 8 5 5 2 2" xfId="20408"/>
    <cellStyle name="Comma 8 5 5 2 3" xfId="30615"/>
    <cellStyle name="Comma 8 5 5 2 4" xfId="41566"/>
    <cellStyle name="Comma 8 5 5 2 5" xfId="54773"/>
    <cellStyle name="Comma 8 5 5 3" xfId="15095"/>
    <cellStyle name="Comma 8 5 5 4" xfId="25280"/>
    <cellStyle name="Comma 8 5 5 5" xfId="36217"/>
    <cellStyle name="Comma 8 5 5 6" xfId="49438"/>
    <cellStyle name="Comma 8 5 6" xfId="4940"/>
    <cellStyle name="Comma 8 5 6 2" xfId="10114"/>
    <cellStyle name="Comma 8 5 6 2 2" xfId="21106"/>
    <cellStyle name="Comma 8 5 6 2 3" xfId="31426"/>
    <cellStyle name="Comma 8 5 6 2 4" xfId="42371"/>
    <cellStyle name="Comma 8 5 6 2 5" xfId="55584"/>
    <cellStyle name="Comma 8 5 6 3" xfId="16091"/>
    <cellStyle name="Comma 8 5 6 4" xfId="26276"/>
    <cellStyle name="Comma 8 5 6 5" xfId="37225"/>
    <cellStyle name="Comma 8 5 6 6" xfId="50434"/>
    <cellStyle name="Comma 8 5 7" xfId="5130"/>
    <cellStyle name="Comma 8 5 7 2" xfId="10304"/>
    <cellStyle name="Comma 8 5 7 2 2" xfId="21295"/>
    <cellStyle name="Comma 8 5 7 2 3" xfId="31616"/>
    <cellStyle name="Comma 8 5 7 2 4" xfId="42561"/>
    <cellStyle name="Comma 8 5 7 2 5" xfId="55774"/>
    <cellStyle name="Comma 8 5 7 3" xfId="16280"/>
    <cellStyle name="Comma 8 5 7 4" xfId="26465"/>
    <cellStyle name="Comma 8 5 7 5" xfId="37414"/>
    <cellStyle name="Comma 8 5 7 6" xfId="50623"/>
    <cellStyle name="Comma 8 5 8" xfId="6581"/>
    <cellStyle name="Comma 8 5 8 2" xfId="8103"/>
    <cellStyle name="Comma 8 5 8 2 2" xfId="19211"/>
    <cellStyle name="Comma 8 5 8 2 3" xfId="29417"/>
    <cellStyle name="Comma 8 5 8 2 4" xfId="40366"/>
    <cellStyle name="Comma 8 5 8 2 5" xfId="53575"/>
    <cellStyle name="Comma 8 5 8 3" xfId="17717"/>
    <cellStyle name="Comma 8 5 8 4" xfId="27902"/>
    <cellStyle name="Comma 8 5 8 5" xfId="38857"/>
    <cellStyle name="Comma 8 5 8 6" xfId="52060"/>
    <cellStyle name="Comma 8 5 9" xfId="7380"/>
    <cellStyle name="Comma 8 5 9 2" xfId="18505"/>
    <cellStyle name="Comma 8 5 9 3" xfId="28695"/>
    <cellStyle name="Comma 8 5 9 4" xfId="39650"/>
    <cellStyle name="Comma 8 5 9 5" xfId="52853"/>
    <cellStyle name="Comma 8 6" xfId="2884"/>
    <cellStyle name="Comma 8 6 10" xfId="48460"/>
    <cellStyle name="Comma 8 6 11" xfId="58291"/>
    <cellStyle name="Comma 8 6 12" xfId="59132"/>
    <cellStyle name="Comma 8 6 2" xfId="3548"/>
    <cellStyle name="Comma 8 6 2 2" xfId="8970"/>
    <cellStyle name="Comma 8 6 2 2 2" xfId="20075"/>
    <cellStyle name="Comma 8 6 2 2 3" xfId="30282"/>
    <cellStyle name="Comma 8 6 2 2 4" xfId="41233"/>
    <cellStyle name="Comma 8 6 2 2 5" xfId="54440"/>
    <cellStyle name="Comma 8 6 2 3" xfId="14763"/>
    <cellStyle name="Comma 8 6 2 4" xfId="24948"/>
    <cellStyle name="Comma 8 6 2 5" xfId="35885"/>
    <cellStyle name="Comma 8 6 2 6" xfId="49106"/>
    <cellStyle name="Comma 8 6 3" xfId="6795"/>
    <cellStyle name="Comma 8 6 3 2" xfId="8318"/>
    <cellStyle name="Comma 8 6 3 2 2" xfId="19426"/>
    <cellStyle name="Comma 8 6 3 2 3" xfId="29632"/>
    <cellStyle name="Comma 8 6 3 2 4" xfId="40581"/>
    <cellStyle name="Comma 8 6 3 2 5" xfId="53790"/>
    <cellStyle name="Comma 8 6 3 3" xfId="17931"/>
    <cellStyle name="Comma 8 6 3 4" xfId="28116"/>
    <cellStyle name="Comma 8 6 3 5" xfId="39071"/>
    <cellStyle name="Comma 8 6 3 6" xfId="52274"/>
    <cellStyle name="Comma 8 6 4" xfId="10738"/>
    <cellStyle name="Comma 8 6 4 2" xfId="21717"/>
    <cellStyle name="Comma 8 6 4 3" xfId="32050"/>
    <cellStyle name="Comma 8 6 4 4" xfId="42993"/>
    <cellStyle name="Comma 8 6 4 5" xfId="56208"/>
    <cellStyle name="Comma 8 6 5" xfId="7769"/>
    <cellStyle name="Comma 8 6 5 2" xfId="18877"/>
    <cellStyle name="Comma 8 6 5 3" xfId="29083"/>
    <cellStyle name="Comma 8 6 5 4" xfId="40032"/>
    <cellStyle name="Comma 8 6 5 5" xfId="53241"/>
    <cellStyle name="Comma 8 6 6" xfId="13018"/>
    <cellStyle name="Comma 8 6 7" xfId="14117"/>
    <cellStyle name="Comma 8 6 8" xfId="24302"/>
    <cellStyle name="Comma 8 6 9" xfId="35233"/>
    <cellStyle name="Comma 8 7" xfId="2701"/>
    <cellStyle name="Comma 8 7 2" xfId="3368"/>
    <cellStyle name="Comma 8 7 2 2" xfId="8790"/>
    <cellStyle name="Comma 8 7 2 2 2" xfId="19895"/>
    <cellStyle name="Comma 8 7 2 2 3" xfId="30102"/>
    <cellStyle name="Comma 8 7 2 2 4" xfId="41053"/>
    <cellStyle name="Comma 8 7 2 2 5" xfId="54260"/>
    <cellStyle name="Comma 8 7 2 3" xfId="14583"/>
    <cellStyle name="Comma 8 7 2 4" xfId="24768"/>
    <cellStyle name="Comma 8 7 2 5" xfId="35705"/>
    <cellStyle name="Comma 8 7 2 6" xfId="48926"/>
    <cellStyle name="Comma 8 7 3" xfId="6613"/>
    <cellStyle name="Comma 8 7 3 2" xfId="17749"/>
    <cellStyle name="Comma 8 7 3 3" xfId="27934"/>
    <cellStyle name="Comma 8 7 3 4" xfId="38889"/>
    <cellStyle name="Comma 8 7 3 5" xfId="52092"/>
    <cellStyle name="Comma 8 7 4" xfId="8135"/>
    <cellStyle name="Comma 8 7 4 2" xfId="19243"/>
    <cellStyle name="Comma 8 7 4 3" xfId="29449"/>
    <cellStyle name="Comma 8 7 4 4" xfId="40398"/>
    <cellStyle name="Comma 8 7 4 5" xfId="53607"/>
    <cellStyle name="Comma 8 7 5" xfId="13934"/>
    <cellStyle name="Comma 8 7 6" xfId="24119"/>
    <cellStyle name="Comma 8 7 7" xfId="35050"/>
    <cellStyle name="Comma 8 7 8" xfId="48277"/>
    <cellStyle name="Comma 8 7 9" xfId="58478"/>
    <cellStyle name="Comma 8 8" xfId="3068"/>
    <cellStyle name="Comma 8 8 2" xfId="6979"/>
    <cellStyle name="Comma 8 8 2 2" xfId="18115"/>
    <cellStyle name="Comma 8 8 2 3" xfId="28300"/>
    <cellStyle name="Comma 8 8 2 4" xfId="39255"/>
    <cellStyle name="Comma 8 8 2 5" xfId="52458"/>
    <cellStyle name="Comma 8 8 3" xfId="8502"/>
    <cellStyle name="Comma 8 8 3 2" xfId="19610"/>
    <cellStyle name="Comma 8 8 3 3" xfId="29816"/>
    <cellStyle name="Comma 8 8 3 4" xfId="40765"/>
    <cellStyle name="Comma 8 8 3 5" xfId="53974"/>
    <cellStyle name="Comma 8 8 4" xfId="14300"/>
    <cellStyle name="Comma 8 8 5" xfId="24485"/>
    <cellStyle name="Comma 8 8 6" xfId="35416"/>
    <cellStyle name="Comma 8 8 7" xfId="48643"/>
    <cellStyle name="Comma 8 9" xfId="3246"/>
    <cellStyle name="Comma 8 9 2" xfId="6538"/>
    <cellStyle name="Comma 8 9 2 2" xfId="17675"/>
    <cellStyle name="Comma 8 9 2 3" xfId="27860"/>
    <cellStyle name="Comma 8 9 2 4" xfId="38814"/>
    <cellStyle name="Comma 8 9 2 5" xfId="52018"/>
    <cellStyle name="Comma 8 9 3" xfId="8669"/>
    <cellStyle name="Comma 8 9 3 2" xfId="19774"/>
    <cellStyle name="Comma 8 9 3 3" xfId="29981"/>
    <cellStyle name="Comma 8 9 3 4" xfId="40932"/>
    <cellStyle name="Comma 8 9 3 5" xfId="54139"/>
    <cellStyle name="Comma 8 9 4" xfId="14462"/>
    <cellStyle name="Comma 8 9 5" xfId="24647"/>
    <cellStyle name="Comma 8 9 6" xfId="35584"/>
    <cellStyle name="Comma 8 9 7" xfId="48805"/>
    <cellStyle name="Comma 9" xfId="114"/>
    <cellStyle name="Comma 9 10" xfId="3725"/>
    <cellStyle name="Comma 9 10 2" xfId="9146"/>
    <cellStyle name="Comma 9 10 2 2" xfId="20251"/>
    <cellStyle name="Comma 9 10 2 3" xfId="30458"/>
    <cellStyle name="Comma 9 10 2 4" xfId="41409"/>
    <cellStyle name="Comma 9 10 2 5" xfId="54616"/>
    <cellStyle name="Comma 9 10 3" xfId="14938"/>
    <cellStyle name="Comma 9 10 4" xfId="25123"/>
    <cellStyle name="Comma 9 10 5" xfId="36060"/>
    <cellStyle name="Comma 9 10 6" xfId="49281"/>
    <cellStyle name="Comma 9 11" xfId="4796"/>
    <cellStyle name="Comma 9 11 2" xfId="9970"/>
    <cellStyle name="Comma 9 11 2 2" xfId="20962"/>
    <cellStyle name="Comma 9 11 2 3" xfId="31282"/>
    <cellStyle name="Comma 9 11 2 4" xfId="42227"/>
    <cellStyle name="Comma 9 11 2 5" xfId="55440"/>
    <cellStyle name="Comma 9 11 3" xfId="15947"/>
    <cellStyle name="Comma 9 11 4" xfId="26132"/>
    <cellStyle name="Comma 9 11 5" xfId="37081"/>
    <cellStyle name="Comma 9 11 6" xfId="50290"/>
    <cellStyle name="Comma 9 12" xfId="4986"/>
    <cellStyle name="Comma 9 12 2" xfId="10160"/>
    <cellStyle name="Comma 9 12 2 2" xfId="21151"/>
    <cellStyle name="Comma 9 12 2 3" xfId="31472"/>
    <cellStyle name="Comma 9 12 2 4" xfId="42417"/>
    <cellStyle name="Comma 9 12 2 5" xfId="55630"/>
    <cellStyle name="Comma 9 12 3" xfId="16136"/>
    <cellStyle name="Comma 9 12 4" xfId="26321"/>
    <cellStyle name="Comma 9 12 5" xfId="37270"/>
    <cellStyle name="Comma 9 12 6" xfId="50479"/>
    <cellStyle name="Comma 9 13" xfId="2421"/>
    <cellStyle name="Comma 9 13 2" xfId="7959"/>
    <cellStyle name="Comma 9 13 2 2" xfId="19067"/>
    <cellStyle name="Comma 9 13 2 3" xfId="29273"/>
    <cellStyle name="Comma 9 13 2 4" xfId="40222"/>
    <cellStyle name="Comma 9 13 2 5" xfId="53431"/>
    <cellStyle name="Comma 9 13 3" xfId="13721"/>
    <cellStyle name="Comma 9 13 4" xfId="23906"/>
    <cellStyle name="Comma 9 13 5" xfId="34814"/>
    <cellStyle name="Comma 9 13 6" xfId="48064"/>
    <cellStyle name="Comma 9 14" xfId="6080"/>
    <cellStyle name="Comma 9 14 2" xfId="10356"/>
    <cellStyle name="Comma 9 14 2 2" xfId="21347"/>
    <cellStyle name="Comma 9 14 2 3" xfId="31668"/>
    <cellStyle name="Comma 9 14 2 4" xfId="42613"/>
    <cellStyle name="Comma 9 14 2 5" xfId="55826"/>
    <cellStyle name="Comma 9 14 3" xfId="17229"/>
    <cellStyle name="Comma 9 14 4" xfId="27414"/>
    <cellStyle name="Comma 9 14 5" xfId="38363"/>
    <cellStyle name="Comma 9 14 6" xfId="51572"/>
    <cellStyle name="Comma 9 15" xfId="6266"/>
    <cellStyle name="Comma 9 15 2" xfId="11342"/>
    <cellStyle name="Comma 9 15 2 2" xfId="22318"/>
    <cellStyle name="Comma 9 15 2 3" xfId="32654"/>
    <cellStyle name="Comma 9 15 2 4" xfId="43591"/>
    <cellStyle name="Comma 9 15 2 5" xfId="56812"/>
    <cellStyle name="Comma 9 15 3" xfId="17407"/>
    <cellStyle name="Comma 9 15 4" xfId="27592"/>
    <cellStyle name="Comma 9 15 5" xfId="38545"/>
    <cellStyle name="Comma 9 15 6" xfId="51750"/>
    <cellStyle name="Comma 9 16" xfId="6298"/>
    <cellStyle name="Comma 9 16 2" xfId="11511"/>
    <cellStyle name="Comma 9 16 2 2" xfId="22487"/>
    <cellStyle name="Comma 9 16 2 3" xfId="32823"/>
    <cellStyle name="Comma 9 16 2 4" xfId="43760"/>
    <cellStyle name="Comma 9 16 2 5" xfId="56981"/>
    <cellStyle name="Comma 9 16 3" xfId="17438"/>
    <cellStyle name="Comma 9 16 4" xfId="27623"/>
    <cellStyle name="Comma 9 16 5" xfId="38577"/>
    <cellStyle name="Comma 9 16 6" xfId="51781"/>
    <cellStyle name="Comma 9 17" xfId="6356"/>
    <cellStyle name="Comma 9 17 2" xfId="17496"/>
    <cellStyle name="Comma 9 17 3" xfId="27681"/>
    <cellStyle name="Comma 9 17 4" xfId="38635"/>
    <cellStyle name="Comma 9 17 5" xfId="51839"/>
    <cellStyle name="Comma 9 18" xfId="6388"/>
    <cellStyle name="Comma 9 18 2" xfId="17527"/>
    <cellStyle name="Comma 9 18 3" xfId="27712"/>
    <cellStyle name="Comma 9 18 4" xfId="38666"/>
    <cellStyle name="Comma 9 18 5" xfId="51870"/>
    <cellStyle name="Comma 9 19" xfId="7155"/>
    <cellStyle name="Comma 9 19 2" xfId="18286"/>
    <cellStyle name="Comma 9 19 3" xfId="28471"/>
    <cellStyle name="Comma 9 19 4" xfId="39426"/>
    <cellStyle name="Comma 9 19 5" xfId="52629"/>
    <cellStyle name="Comma 9 2" xfId="149"/>
    <cellStyle name="Comma 9 2 10" xfId="6127"/>
    <cellStyle name="Comma 9 2 10 2" xfId="11374"/>
    <cellStyle name="Comma 9 2 10 2 2" xfId="22350"/>
    <cellStyle name="Comma 9 2 10 2 3" xfId="32686"/>
    <cellStyle name="Comma 9 2 10 2 4" xfId="43623"/>
    <cellStyle name="Comma 9 2 10 2 5" xfId="56844"/>
    <cellStyle name="Comma 9 2 10 3" xfId="17268"/>
    <cellStyle name="Comma 9 2 10 4" xfId="27453"/>
    <cellStyle name="Comma 9 2 10 5" xfId="38406"/>
    <cellStyle name="Comma 9 2 10 6" xfId="51611"/>
    <cellStyle name="Comma 9 2 11" xfId="6431"/>
    <cellStyle name="Comma 9 2 11 2" xfId="11536"/>
    <cellStyle name="Comma 9 2 11 2 2" xfId="22512"/>
    <cellStyle name="Comma 9 2 11 2 3" xfId="32848"/>
    <cellStyle name="Comma 9 2 11 2 4" xfId="43785"/>
    <cellStyle name="Comma 9 2 11 2 5" xfId="57006"/>
    <cellStyle name="Comma 9 2 11 3" xfId="17569"/>
    <cellStyle name="Comma 9 2 11 4" xfId="27754"/>
    <cellStyle name="Comma 9 2 11 5" xfId="38708"/>
    <cellStyle name="Comma 9 2 11 6" xfId="51912"/>
    <cellStyle name="Comma 9 2 12" xfId="6565"/>
    <cellStyle name="Comma 9 2 12 2" xfId="17702"/>
    <cellStyle name="Comma 9 2 12 3" xfId="27887"/>
    <cellStyle name="Comma 9 2 12 4" xfId="38841"/>
    <cellStyle name="Comma 9 2 12 5" xfId="52045"/>
    <cellStyle name="Comma 9 2 13" xfId="7666"/>
    <cellStyle name="Comma 9 2 13 2" xfId="18777"/>
    <cellStyle name="Comma 9 2 13 3" xfId="28980"/>
    <cellStyle name="Comma 9 2 13 4" xfId="39930"/>
    <cellStyle name="Comma 9 2 13 5" xfId="53138"/>
    <cellStyle name="Comma 9 2 14" xfId="7289"/>
    <cellStyle name="Comma 9 2 14 2" xfId="18415"/>
    <cellStyle name="Comma 9 2 14 3" xfId="28604"/>
    <cellStyle name="Comma 9 2 14 4" xfId="39559"/>
    <cellStyle name="Comma 9 2 14 5" xfId="52762"/>
    <cellStyle name="Comma 9 2 15" xfId="12682"/>
    <cellStyle name="Comma 9 2 16" xfId="12872"/>
    <cellStyle name="Comma 9 2 17" xfId="13275"/>
    <cellStyle name="Comma 9 2 18" xfId="23465"/>
    <cellStyle name="Comma 9 2 19" xfId="33999"/>
    <cellStyle name="Comma 9 2 2" xfId="2183"/>
    <cellStyle name="Comma 9 2 2 10" xfId="13485"/>
    <cellStyle name="Comma 9 2 2 11" xfId="23670"/>
    <cellStyle name="Comma 9 2 2 12" xfId="34578"/>
    <cellStyle name="Comma 9 2 2 13" xfId="47828"/>
    <cellStyle name="Comma 9 2 2 14" xfId="58330"/>
    <cellStyle name="Comma 9 2 2 15" xfId="58796"/>
    <cellStyle name="Comma 9 2 2 2" xfId="3202"/>
    <cellStyle name="Comma 9 2 2 2 2" xfId="4014"/>
    <cellStyle name="Comma 9 2 2 2 2 2" xfId="11027"/>
    <cellStyle name="Comma 9 2 2 2 2 2 2" xfId="22004"/>
    <cellStyle name="Comma 9 2 2 2 2 2 3" xfId="32339"/>
    <cellStyle name="Comma 9 2 2 2 2 2 4" xfId="43282"/>
    <cellStyle name="Comma 9 2 2 2 2 2 5" xfId="56497"/>
    <cellStyle name="Comma 9 2 2 2 2 3" xfId="9435"/>
    <cellStyle name="Comma 9 2 2 2 2 3 2" xfId="20540"/>
    <cellStyle name="Comma 9 2 2 2 2 3 3" xfId="30747"/>
    <cellStyle name="Comma 9 2 2 2 2 3 4" xfId="41698"/>
    <cellStyle name="Comma 9 2 2 2 2 3 5" xfId="54905"/>
    <cellStyle name="Comma 9 2 2 2 2 4" xfId="15227"/>
    <cellStyle name="Comma 9 2 2 2 2 5" xfId="25412"/>
    <cellStyle name="Comma 9 2 2 2 2 6" xfId="36349"/>
    <cellStyle name="Comma 9 2 2 2 2 7" xfId="49570"/>
    <cellStyle name="Comma 9 2 2 2 2 8" xfId="59428"/>
    <cellStyle name="Comma 9 2 2 2 3" xfId="7111"/>
    <cellStyle name="Comma 9 2 2 2 3 2" xfId="10624"/>
    <cellStyle name="Comma 9 2 2 2 3 2 2" xfId="21611"/>
    <cellStyle name="Comma 9 2 2 2 3 2 3" xfId="31936"/>
    <cellStyle name="Comma 9 2 2 2 3 2 4" xfId="42881"/>
    <cellStyle name="Comma 9 2 2 2 3 2 5" xfId="56094"/>
    <cellStyle name="Comma 9 2 2 2 3 3" xfId="18247"/>
    <cellStyle name="Comma 9 2 2 2 3 4" xfId="28432"/>
    <cellStyle name="Comma 9 2 2 2 3 5" xfId="39387"/>
    <cellStyle name="Comma 9 2 2 2 3 6" xfId="52590"/>
    <cellStyle name="Comma 9 2 2 2 4" xfId="8633"/>
    <cellStyle name="Comma 9 2 2 2 4 2" xfId="19740"/>
    <cellStyle name="Comma 9 2 2 2 4 3" xfId="29947"/>
    <cellStyle name="Comma 9 2 2 2 4 4" xfId="40896"/>
    <cellStyle name="Comma 9 2 2 2 4 5" xfId="54105"/>
    <cellStyle name="Comma 9 2 2 2 5" xfId="14430"/>
    <cellStyle name="Comma 9 2 2 2 6" xfId="24615"/>
    <cellStyle name="Comma 9 2 2 2 7" xfId="35546"/>
    <cellStyle name="Comma 9 2 2 2 8" xfId="48773"/>
    <cellStyle name="Comma 9 2 2 2 9" xfId="58960"/>
    <cellStyle name="Comma 9 2 2 3" xfId="3575"/>
    <cellStyle name="Comma 9 2 2 3 2" xfId="10863"/>
    <cellStyle name="Comma 9 2 2 3 2 2" xfId="21840"/>
    <cellStyle name="Comma 9 2 2 3 2 3" xfId="32175"/>
    <cellStyle name="Comma 9 2 2 3 2 4" xfId="43118"/>
    <cellStyle name="Comma 9 2 2 3 2 5" xfId="56333"/>
    <cellStyle name="Comma 9 2 2 3 3" xfId="8997"/>
    <cellStyle name="Comma 9 2 2 3 3 2" xfId="20102"/>
    <cellStyle name="Comma 9 2 2 3 3 3" xfId="30309"/>
    <cellStyle name="Comma 9 2 2 3 3 4" xfId="41260"/>
    <cellStyle name="Comma 9 2 2 3 3 5" xfId="54467"/>
    <cellStyle name="Comma 9 2 2 3 4" xfId="14790"/>
    <cellStyle name="Comma 9 2 2 3 5" xfId="24975"/>
    <cellStyle name="Comma 9 2 2 3 6" xfId="35912"/>
    <cellStyle name="Comma 9 2 2 3 7" xfId="49133"/>
    <cellStyle name="Comma 9 2 2 3 8" xfId="59264"/>
    <cellStyle name="Comma 9 2 2 4" xfId="3850"/>
    <cellStyle name="Comma 9 2 2 4 2" xfId="9271"/>
    <cellStyle name="Comma 9 2 2 4 2 2" xfId="20376"/>
    <cellStyle name="Comma 9 2 2 4 2 3" xfId="30583"/>
    <cellStyle name="Comma 9 2 2 4 2 4" xfId="41534"/>
    <cellStyle name="Comma 9 2 2 4 2 5" xfId="54741"/>
    <cellStyle name="Comma 9 2 2 4 3" xfId="15063"/>
    <cellStyle name="Comma 9 2 2 4 4" xfId="25248"/>
    <cellStyle name="Comma 9 2 2 4 5" xfId="36185"/>
    <cellStyle name="Comma 9 2 2 4 6" xfId="49406"/>
    <cellStyle name="Comma 9 2 2 5" xfId="2923"/>
    <cellStyle name="Comma 9 2 2 5 2" xfId="8357"/>
    <cellStyle name="Comma 9 2 2 5 2 2" xfId="19465"/>
    <cellStyle name="Comma 9 2 2 5 2 3" xfId="29671"/>
    <cellStyle name="Comma 9 2 2 5 2 4" xfId="40620"/>
    <cellStyle name="Comma 9 2 2 5 2 5" xfId="53829"/>
    <cellStyle name="Comma 9 2 2 5 3" xfId="14156"/>
    <cellStyle name="Comma 9 2 2 5 4" xfId="24341"/>
    <cellStyle name="Comma 9 2 2 5 5" xfId="35272"/>
    <cellStyle name="Comma 9 2 2 5 6" xfId="48499"/>
    <cellStyle name="Comma 9 2 2 6" xfId="6216"/>
    <cellStyle name="Comma 9 2 2 6 2" xfId="10481"/>
    <cellStyle name="Comma 9 2 2 6 2 2" xfId="21472"/>
    <cellStyle name="Comma 9 2 2 6 2 3" xfId="31793"/>
    <cellStyle name="Comma 9 2 2 6 2 4" xfId="42738"/>
    <cellStyle name="Comma 9 2 2 6 2 5" xfId="55951"/>
    <cellStyle name="Comma 9 2 2 6 3" xfId="17357"/>
    <cellStyle name="Comma 9 2 2 6 4" xfId="27542"/>
    <cellStyle name="Comma 9 2 2 6 5" xfId="38495"/>
    <cellStyle name="Comma 9 2 2 6 6" xfId="51700"/>
    <cellStyle name="Comma 9 2 2 7" xfId="6834"/>
    <cellStyle name="Comma 9 2 2 7 2" xfId="17970"/>
    <cellStyle name="Comma 9 2 2 7 3" xfId="28155"/>
    <cellStyle name="Comma 9 2 2 7 4" xfId="39110"/>
    <cellStyle name="Comma 9 2 2 7 5" xfId="52313"/>
    <cellStyle name="Comma 9 2 2 8" xfId="7807"/>
    <cellStyle name="Comma 9 2 2 8 2" xfId="18915"/>
    <cellStyle name="Comma 9 2 2 8 3" xfId="29121"/>
    <cellStyle name="Comma 9 2 2 8 4" xfId="40070"/>
    <cellStyle name="Comma 9 2 2 8 5" xfId="53279"/>
    <cellStyle name="Comma 9 2 2 9" xfId="13072"/>
    <cellStyle name="Comma 9 2 20" xfId="47623"/>
    <cellStyle name="Comma 9 2 21" xfId="58145"/>
    <cellStyle name="Comma 9 2 22" xfId="58705"/>
    <cellStyle name="Comma 9 2 3" xfId="2740"/>
    <cellStyle name="Comma 9 2 3 10" xfId="58517"/>
    <cellStyle name="Comma 9 2 3 11" xfId="58869"/>
    <cellStyle name="Comma 9 2 3 2" xfId="3404"/>
    <cellStyle name="Comma 9 2 3 2 2" xfId="10936"/>
    <cellStyle name="Comma 9 2 3 2 2 2" xfId="21913"/>
    <cellStyle name="Comma 9 2 3 2 2 3" xfId="32248"/>
    <cellStyle name="Comma 9 2 3 2 2 4" xfId="43191"/>
    <cellStyle name="Comma 9 2 3 2 2 5" xfId="56406"/>
    <cellStyle name="Comma 9 2 3 2 3" xfId="8826"/>
    <cellStyle name="Comma 9 2 3 2 3 2" xfId="19931"/>
    <cellStyle name="Comma 9 2 3 2 3 3" xfId="30138"/>
    <cellStyle name="Comma 9 2 3 2 3 4" xfId="41089"/>
    <cellStyle name="Comma 9 2 3 2 3 5" xfId="54296"/>
    <cellStyle name="Comma 9 2 3 2 4" xfId="14619"/>
    <cellStyle name="Comma 9 2 3 2 5" xfId="24804"/>
    <cellStyle name="Comma 9 2 3 2 6" xfId="35741"/>
    <cellStyle name="Comma 9 2 3 2 7" xfId="48962"/>
    <cellStyle name="Comma 9 2 3 2 8" xfId="59337"/>
    <cellStyle name="Comma 9 2 3 3" xfId="3923"/>
    <cellStyle name="Comma 9 2 3 3 2" xfId="9344"/>
    <cellStyle name="Comma 9 2 3 3 2 2" xfId="20449"/>
    <cellStyle name="Comma 9 2 3 3 2 3" xfId="30656"/>
    <cellStyle name="Comma 9 2 3 3 2 4" xfId="41607"/>
    <cellStyle name="Comma 9 2 3 3 2 5" xfId="54814"/>
    <cellStyle name="Comma 9 2 3 3 3" xfId="15136"/>
    <cellStyle name="Comma 9 2 3 3 4" xfId="25321"/>
    <cellStyle name="Comma 9 2 3 3 5" xfId="36258"/>
    <cellStyle name="Comma 9 2 3 3 6" xfId="49479"/>
    <cellStyle name="Comma 9 2 3 4" xfId="6652"/>
    <cellStyle name="Comma 9 2 3 4 2" xfId="10533"/>
    <cellStyle name="Comma 9 2 3 4 2 2" xfId="21520"/>
    <cellStyle name="Comma 9 2 3 4 2 3" xfId="31845"/>
    <cellStyle name="Comma 9 2 3 4 2 4" xfId="42790"/>
    <cellStyle name="Comma 9 2 3 4 2 5" xfId="56003"/>
    <cellStyle name="Comma 9 2 3 4 3" xfId="17788"/>
    <cellStyle name="Comma 9 2 3 4 4" xfId="27973"/>
    <cellStyle name="Comma 9 2 3 4 5" xfId="38928"/>
    <cellStyle name="Comma 9 2 3 4 6" xfId="52131"/>
    <cellStyle name="Comma 9 2 3 5" xfId="8174"/>
    <cellStyle name="Comma 9 2 3 5 2" xfId="19282"/>
    <cellStyle name="Comma 9 2 3 5 3" xfId="29488"/>
    <cellStyle name="Comma 9 2 3 5 4" xfId="40437"/>
    <cellStyle name="Comma 9 2 3 5 5" xfId="53646"/>
    <cellStyle name="Comma 9 2 3 6" xfId="13973"/>
    <cellStyle name="Comma 9 2 3 7" xfId="24158"/>
    <cellStyle name="Comma 9 2 3 8" xfId="35089"/>
    <cellStyle name="Comma 9 2 3 9" xfId="48316"/>
    <cellStyle name="Comma 9 2 4" xfId="3110"/>
    <cellStyle name="Comma 9 2 4 2" xfId="7020"/>
    <cellStyle name="Comma 9 2 4 2 2" xfId="10772"/>
    <cellStyle name="Comma 9 2 4 2 2 2" xfId="21749"/>
    <cellStyle name="Comma 9 2 4 2 2 3" xfId="32084"/>
    <cellStyle name="Comma 9 2 4 2 2 4" xfId="43027"/>
    <cellStyle name="Comma 9 2 4 2 2 5" xfId="56242"/>
    <cellStyle name="Comma 9 2 4 2 3" xfId="18156"/>
    <cellStyle name="Comma 9 2 4 2 4" xfId="28341"/>
    <cellStyle name="Comma 9 2 4 2 5" xfId="39296"/>
    <cellStyle name="Comma 9 2 4 2 6" xfId="52499"/>
    <cellStyle name="Comma 9 2 4 3" xfId="8542"/>
    <cellStyle name="Comma 9 2 4 3 2" xfId="19649"/>
    <cellStyle name="Comma 9 2 4 3 3" xfId="29856"/>
    <cellStyle name="Comma 9 2 4 3 4" xfId="40805"/>
    <cellStyle name="Comma 9 2 4 3 5" xfId="54014"/>
    <cellStyle name="Comma 9 2 4 4" xfId="14339"/>
    <cellStyle name="Comma 9 2 4 5" xfId="24524"/>
    <cellStyle name="Comma 9 2 4 6" xfId="35455"/>
    <cellStyle name="Comma 9 2 4 7" xfId="48682"/>
    <cellStyle name="Comma 9 2 4 8" xfId="59173"/>
    <cellStyle name="Comma 9 2 5" xfId="3759"/>
    <cellStyle name="Comma 9 2 5 2" xfId="9180"/>
    <cellStyle name="Comma 9 2 5 2 2" xfId="20285"/>
    <cellStyle name="Comma 9 2 5 2 3" xfId="30492"/>
    <cellStyle name="Comma 9 2 5 2 4" xfId="41443"/>
    <cellStyle name="Comma 9 2 5 2 5" xfId="54650"/>
    <cellStyle name="Comma 9 2 5 3" xfId="14972"/>
    <cellStyle name="Comma 9 2 5 4" xfId="25157"/>
    <cellStyle name="Comma 9 2 5 5" xfId="36094"/>
    <cellStyle name="Comma 9 2 5 6" xfId="49315"/>
    <cellStyle name="Comma 9 2 6" xfId="4828"/>
    <cellStyle name="Comma 9 2 6 2" xfId="10002"/>
    <cellStyle name="Comma 9 2 6 2 2" xfId="20994"/>
    <cellStyle name="Comma 9 2 6 2 3" xfId="31314"/>
    <cellStyle name="Comma 9 2 6 2 4" xfId="42259"/>
    <cellStyle name="Comma 9 2 6 2 5" xfId="55472"/>
    <cellStyle name="Comma 9 2 6 3" xfId="15979"/>
    <cellStyle name="Comma 9 2 6 4" xfId="26164"/>
    <cellStyle name="Comma 9 2 6 5" xfId="37113"/>
    <cellStyle name="Comma 9 2 6 6" xfId="50322"/>
    <cellStyle name="Comma 9 2 7" xfId="5018"/>
    <cellStyle name="Comma 9 2 7 2" xfId="10192"/>
    <cellStyle name="Comma 9 2 7 2 2" xfId="21183"/>
    <cellStyle name="Comma 9 2 7 2 3" xfId="31504"/>
    <cellStyle name="Comma 9 2 7 2 4" xfId="42449"/>
    <cellStyle name="Comma 9 2 7 2 5" xfId="55662"/>
    <cellStyle name="Comma 9 2 7 3" xfId="16168"/>
    <cellStyle name="Comma 9 2 7 4" xfId="26353"/>
    <cellStyle name="Comma 9 2 7 5" xfId="37302"/>
    <cellStyle name="Comma 9 2 7 6" xfId="50511"/>
    <cellStyle name="Comma 9 2 8" xfId="2547"/>
    <cellStyle name="Comma 9 2 8 2" xfId="7991"/>
    <cellStyle name="Comma 9 2 8 2 2" xfId="19099"/>
    <cellStyle name="Comma 9 2 8 2 3" xfId="29305"/>
    <cellStyle name="Comma 9 2 8 2 4" xfId="40254"/>
    <cellStyle name="Comma 9 2 8 2 5" xfId="53463"/>
    <cellStyle name="Comma 9 2 8 3" xfId="13799"/>
    <cellStyle name="Comma 9 2 8 4" xfId="23984"/>
    <cellStyle name="Comma 9 2 8 5" xfId="34909"/>
    <cellStyle name="Comma 9 2 8 6" xfId="48142"/>
    <cellStyle name="Comma 9 2 9" xfId="2462"/>
    <cellStyle name="Comma 9 2 9 2" xfId="10390"/>
    <cellStyle name="Comma 9 2 9 2 2" xfId="21381"/>
    <cellStyle name="Comma 9 2 9 2 3" xfId="31702"/>
    <cellStyle name="Comma 9 2 9 2 4" xfId="42647"/>
    <cellStyle name="Comma 9 2 9 2 5" xfId="55860"/>
    <cellStyle name="Comma 9 2 9 3" xfId="13760"/>
    <cellStyle name="Comma 9 2 9 4" xfId="23945"/>
    <cellStyle name="Comma 9 2 9 5" xfId="34853"/>
    <cellStyle name="Comma 9 2 9 6" xfId="48103"/>
    <cellStyle name="Comma 9 20" xfId="7224"/>
    <cellStyle name="Comma 9 20 2" xfId="18353"/>
    <cellStyle name="Comma 9 20 3" xfId="28540"/>
    <cellStyle name="Comma 9 20 4" xfId="39495"/>
    <cellStyle name="Comma 9 20 5" xfId="52698"/>
    <cellStyle name="Comma 9 21" xfId="12650"/>
    <cellStyle name="Comma 9 22" xfId="12840"/>
    <cellStyle name="Comma 9 23" xfId="13245"/>
    <cellStyle name="Comma 9 24" xfId="23435"/>
    <cellStyle name="Comma 9 25" xfId="33968"/>
    <cellStyle name="Comma 9 26" xfId="47593"/>
    <cellStyle name="Comma 9 27" xfId="58104"/>
    <cellStyle name="Comma 9 28" xfId="58671"/>
    <cellStyle name="Comma 9 3" xfId="203"/>
    <cellStyle name="Comma 9 3 10" xfId="6157"/>
    <cellStyle name="Comma 9 3 10 2" xfId="10421"/>
    <cellStyle name="Comma 9 3 10 2 2" xfId="21412"/>
    <cellStyle name="Comma 9 3 10 2 3" xfId="31733"/>
    <cellStyle name="Comma 9 3 10 2 4" xfId="42678"/>
    <cellStyle name="Comma 9 3 10 2 5" xfId="55891"/>
    <cellStyle name="Comma 9 3 10 3" xfId="17298"/>
    <cellStyle name="Comma 9 3 10 4" xfId="27483"/>
    <cellStyle name="Comma 9 3 10 5" xfId="38436"/>
    <cellStyle name="Comma 9 3 10 6" xfId="51641"/>
    <cellStyle name="Comma 9 3 11" xfId="6473"/>
    <cellStyle name="Comma 9 3 11 2" xfId="11409"/>
    <cellStyle name="Comma 9 3 11 2 2" xfId="22385"/>
    <cellStyle name="Comma 9 3 11 2 3" xfId="32721"/>
    <cellStyle name="Comma 9 3 11 2 4" xfId="43658"/>
    <cellStyle name="Comma 9 3 11 2 5" xfId="56879"/>
    <cellStyle name="Comma 9 3 11 3" xfId="17610"/>
    <cellStyle name="Comma 9 3 11 4" xfId="27795"/>
    <cellStyle name="Comma 9 3 11 5" xfId="38749"/>
    <cellStyle name="Comma 9 3 11 6" xfId="51953"/>
    <cellStyle name="Comma 9 3 12" xfId="7311"/>
    <cellStyle name="Comma 9 3 12 2" xfId="18436"/>
    <cellStyle name="Comma 9 3 12 3" xfId="28626"/>
    <cellStyle name="Comma 9 3 12 4" xfId="39581"/>
    <cellStyle name="Comma 9 3 12 5" xfId="52784"/>
    <cellStyle name="Comma 9 3 13" xfId="12717"/>
    <cellStyle name="Comma 9 3 14" xfId="12907"/>
    <cellStyle name="Comma 9 3 15" xfId="13314"/>
    <cellStyle name="Comma 9 3 16" xfId="23504"/>
    <cellStyle name="Comma 9 3 17" xfId="34042"/>
    <cellStyle name="Comma 9 3 18" xfId="47662"/>
    <cellStyle name="Comma 9 3 19" xfId="58178"/>
    <cellStyle name="Comma 9 3 2" xfId="2958"/>
    <cellStyle name="Comma 9 3 2 10" xfId="35307"/>
    <cellStyle name="Comma 9 3 2 11" xfId="48534"/>
    <cellStyle name="Comma 9 3 2 12" xfId="58365"/>
    <cellStyle name="Comma 9 3 2 13" xfId="58900"/>
    <cellStyle name="Comma 9 3 2 2" xfId="3600"/>
    <cellStyle name="Comma 9 3 2 2 2" xfId="10967"/>
    <cellStyle name="Comma 9 3 2 2 2 2" xfId="21944"/>
    <cellStyle name="Comma 9 3 2 2 2 3" xfId="32279"/>
    <cellStyle name="Comma 9 3 2 2 2 4" xfId="43222"/>
    <cellStyle name="Comma 9 3 2 2 2 5" xfId="56437"/>
    <cellStyle name="Comma 9 3 2 2 3" xfId="9022"/>
    <cellStyle name="Comma 9 3 2 2 3 2" xfId="20127"/>
    <cellStyle name="Comma 9 3 2 2 3 3" xfId="30334"/>
    <cellStyle name="Comma 9 3 2 2 3 4" xfId="41285"/>
    <cellStyle name="Comma 9 3 2 2 3 5" xfId="54492"/>
    <cellStyle name="Comma 9 3 2 2 4" xfId="14815"/>
    <cellStyle name="Comma 9 3 2 2 5" xfId="25000"/>
    <cellStyle name="Comma 9 3 2 2 6" xfId="35937"/>
    <cellStyle name="Comma 9 3 2 2 7" xfId="49158"/>
    <cellStyle name="Comma 9 3 2 2 8" xfId="59368"/>
    <cellStyle name="Comma 9 3 2 3" xfId="3954"/>
    <cellStyle name="Comma 9 3 2 3 2" xfId="9375"/>
    <cellStyle name="Comma 9 3 2 3 2 2" xfId="20480"/>
    <cellStyle name="Comma 9 3 2 3 2 3" xfId="30687"/>
    <cellStyle name="Comma 9 3 2 3 2 4" xfId="41638"/>
    <cellStyle name="Comma 9 3 2 3 2 5" xfId="54845"/>
    <cellStyle name="Comma 9 3 2 3 3" xfId="15167"/>
    <cellStyle name="Comma 9 3 2 3 4" xfId="25352"/>
    <cellStyle name="Comma 9 3 2 3 5" xfId="36289"/>
    <cellStyle name="Comma 9 3 2 3 6" xfId="49510"/>
    <cellStyle name="Comma 9 3 2 4" xfId="6869"/>
    <cellStyle name="Comma 9 3 2 4 2" xfId="8392"/>
    <cellStyle name="Comma 9 3 2 4 2 2" xfId="19500"/>
    <cellStyle name="Comma 9 3 2 4 2 3" xfId="29706"/>
    <cellStyle name="Comma 9 3 2 4 2 4" xfId="40655"/>
    <cellStyle name="Comma 9 3 2 4 2 5" xfId="53864"/>
    <cellStyle name="Comma 9 3 2 4 3" xfId="18005"/>
    <cellStyle name="Comma 9 3 2 4 4" xfId="28190"/>
    <cellStyle name="Comma 9 3 2 4 5" xfId="39145"/>
    <cellStyle name="Comma 9 3 2 4 6" xfId="52348"/>
    <cellStyle name="Comma 9 3 2 5" xfId="10564"/>
    <cellStyle name="Comma 9 3 2 5 2" xfId="21551"/>
    <cellStyle name="Comma 9 3 2 5 3" xfId="31876"/>
    <cellStyle name="Comma 9 3 2 5 4" xfId="42821"/>
    <cellStyle name="Comma 9 3 2 5 5" xfId="56034"/>
    <cellStyle name="Comma 9 3 2 6" xfId="7842"/>
    <cellStyle name="Comma 9 3 2 6 2" xfId="18950"/>
    <cellStyle name="Comma 9 3 2 6 3" xfId="29156"/>
    <cellStyle name="Comma 9 3 2 6 4" xfId="40105"/>
    <cellStyle name="Comma 9 3 2 6 5" xfId="53314"/>
    <cellStyle name="Comma 9 3 2 7" xfId="13107"/>
    <cellStyle name="Comma 9 3 2 8" xfId="14191"/>
    <cellStyle name="Comma 9 3 2 9" xfId="24376"/>
    <cellStyle name="Comma 9 3 20" xfId="58736"/>
    <cellStyle name="Comma 9 3 3" xfId="2775"/>
    <cellStyle name="Comma 9 3 3 10" xfId="59204"/>
    <cellStyle name="Comma 9 3 3 2" xfId="3439"/>
    <cellStyle name="Comma 9 3 3 2 2" xfId="8861"/>
    <cellStyle name="Comma 9 3 3 2 2 2" xfId="19966"/>
    <cellStyle name="Comma 9 3 3 2 2 3" xfId="30173"/>
    <cellStyle name="Comma 9 3 3 2 2 4" xfId="41124"/>
    <cellStyle name="Comma 9 3 3 2 2 5" xfId="54331"/>
    <cellStyle name="Comma 9 3 3 2 3" xfId="14654"/>
    <cellStyle name="Comma 9 3 3 2 4" xfId="24839"/>
    <cellStyle name="Comma 9 3 3 2 5" xfId="35776"/>
    <cellStyle name="Comma 9 3 3 2 6" xfId="48997"/>
    <cellStyle name="Comma 9 3 3 3" xfId="6687"/>
    <cellStyle name="Comma 9 3 3 3 2" xfId="10803"/>
    <cellStyle name="Comma 9 3 3 3 2 2" xfId="21780"/>
    <cellStyle name="Comma 9 3 3 3 2 3" xfId="32115"/>
    <cellStyle name="Comma 9 3 3 3 2 4" xfId="43058"/>
    <cellStyle name="Comma 9 3 3 3 2 5" xfId="56273"/>
    <cellStyle name="Comma 9 3 3 3 3" xfId="17823"/>
    <cellStyle name="Comma 9 3 3 3 4" xfId="28008"/>
    <cellStyle name="Comma 9 3 3 3 5" xfId="38963"/>
    <cellStyle name="Comma 9 3 3 3 6" xfId="52166"/>
    <cellStyle name="Comma 9 3 3 4" xfId="8209"/>
    <cellStyle name="Comma 9 3 3 4 2" xfId="19317"/>
    <cellStyle name="Comma 9 3 3 4 3" xfId="29523"/>
    <cellStyle name="Comma 9 3 3 4 4" xfId="40472"/>
    <cellStyle name="Comma 9 3 3 4 5" xfId="53681"/>
    <cellStyle name="Comma 9 3 3 5" xfId="14008"/>
    <cellStyle name="Comma 9 3 3 6" xfId="24193"/>
    <cellStyle name="Comma 9 3 3 7" xfId="35124"/>
    <cellStyle name="Comma 9 3 3 8" xfId="48351"/>
    <cellStyle name="Comma 9 3 3 9" xfId="58552"/>
    <cellStyle name="Comma 9 3 4" xfId="3143"/>
    <cellStyle name="Comma 9 3 4 2" xfId="7051"/>
    <cellStyle name="Comma 9 3 4 2 2" xfId="18187"/>
    <cellStyle name="Comma 9 3 4 2 3" xfId="28372"/>
    <cellStyle name="Comma 9 3 4 2 4" xfId="39327"/>
    <cellStyle name="Comma 9 3 4 2 5" xfId="52530"/>
    <cellStyle name="Comma 9 3 4 3" xfId="8575"/>
    <cellStyle name="Comma 9 3 4 3 2" xfId="19682"/>
    <cellStyle name="Comma 9 3 4 3 3" xfId="29889"/>
    <cellStyle name="Comma 9 3 4 3 4" xfId="40838"/>
    <cellStyle name="Comma 9 3 4 3 5" xfId="54047"/>
    <cellStyle name="Comma 9 3 4 4" xfId="14371"/>
    <cellStyle name="Comma 9 3 4 5" xfId="24556"/>
    <cellStyle name="Comma 9 3 4 6" xfId="35487"/>
    <cellStyle name="Comma 9 3 4 7" xfId="48714"/>
    <cellStyle name="Comma 9 3 5" xfId="3274"/>
    <cellStyle name="Comma 9 3 5 2" xfId="8696"/>
    <cellStyle name="Comma 9 3 5 2 2" xfId="19801"/>
    <cellStyle name="Comma 9 3 5 2 3" xfId="30008"/>
    <cellStyle name="Comma 9 3 5 2 4" xfId="40959"/>
    <cellStyle name="Comma 9 3 5 2 5" xfId="54166"/>
    <cellStyle name="Comma 9 3 5 3" xfId="14489"/>
    <cellStyle name="Comma 9 3 5 4" xfId="24674"/>
    <cellStyle name="Comma 9 3 5 5" xfId="35611"/>
    <cellStyle name="Comma 9 3 5 6" xfId="48832"/>
    <cellStyle name="Comma 9 3 6" xfId="3790"/>
    <cellStyle name="Comma 9 3 6 2" xfId="9211"/>
    <cellStyle name="Comma 9 3 6 2 2" xfId="20316"/>
    <cellStyle name="Comma 9 3 6 2 3" xfId="30523"/>
    <cellStyle name="Comma 9 3 6 2 4" xfId="41474"/>
    <cellStyle name="Comma 9 3 6 2 5" xfId="54681"/>
    <cellStyle name="Comma 9 3 6 3" xfId="15003"/>
    <cellStyle name="Comma 9 3 6 4" xfId="25188"/>
    <cellStyle name="Comma 9 3 6 5" xfId="36125"/>
    <cellStyle name="Comma 9 3 6 6" xfId="49346"/>
    <cellStyle name="Comma 9 3 7" xfId="4863"/>
    <cellStyle name="Comma 9 3 7 2" xfId="10037"/>
    <cellStyle name="Comma 9 3 7 2 2" xfId="21029"/>
    <cellStyle name="Comma 9 3 7 2 3" xfId="31349"/>
    <cellStyle name="Comma 9 3 7 2 4" xfId="42294"/>
    <cellStyle name="Comma 9 3 7 2 5" xfId="55507"/>
    <cellStyle name="Comma 9 3 7 3" xfId="16014"/>
    <cellStyle name="Comma 9 3 7 4" xfId="26199"/>
    <cellStyle name="Comma 9 3 7 5" xfId="37148"/>
    <cellStyle name="Comma 9 3 7 6" xfId="50357"/>
    <cellStyle name="Comma 9 3 8" xfId="5053"/>
    <cellStyle name="Comma 9 3 8 2" xfId="10227"/>
    <cellStyle name="Comma 9 3 8 2 2" xfId="21218"/>
    <cellStyle name="Comma 9 3 8 2 3" xfId="31539"/>
    <cellStyle name="Comma 9 3 8 2 4" xfId="42484"/>
    <cellStyle name="Comma 9 3 8 2 5" xfId="55697"/>
    <cellStyle name="Comma 9 3 8 3" xfId="16203"/>
    <cellStyle name="Comma 9 3 8 4" xfId="26388"/>
    <cellStyle name="Comma 9 3 8 5" xfId="37337"/>
    <cellStyle name="Comma 9 3 8 6" xfId="50546"/>
    <cellStyle name="Comma 9 3 9" xfId="2577"/>
    <cellStyle name="Comma 9 3 9 2" xfId="8026"/>
    <cellStyle name="Comma 9 3 9 2 2" xfId="19134"/>
    <cellStyle name="Comma 9 3 9 2 3" xfId="29340"/>
    <cellStyle name="Comma 9 3 9 2 4" xfId="40289"/>
    <cellStyle name="Comma 9 3 9 2 5" xfId="53498"/>
    <cellStyle name="Comma 9 3 9 3" xfId="13827"/>
    <cellStyle name="Comma 9 3 9 4" xfId="24012"/>
    <cellStyle name="Comma 9 3 9 5" xfId="34937"/>
    <cellStyle name="Comma 9 3 9 6" xfId="48170"/>
    <cellStyle name="Comma 9 4" xfId="2632"/>
    <cellStyle name="Comma 9 4 10" xfId="6505"/>
    <cellStyle name="Comma 9 4 10 2" xfId="10451"/>
    <cellStyle name="Comma 9 4 10 2 2" xfId="21442"/>
    <cellStyle name="Comma 9 4 10 2 3" xfId="31763"/>
    <cellStyle name="Comma 9 4 10 2 4" xfId="42708"/>
    <cellStyle name="Comma 9 4 10 2 5" xfId="55921"/>
    <cellStyle name="Comma 9 4 10 3" xfId="17642"/>
    <cellStyle name="Comma 9 4 10 4" xfId="27827"/>
    <cellStyle name="Comma 9 4 10 5" xfId="38781"/>
    <cellStyle name="Comma 9 4 10 6" xfId="51985"/>
    <cellStyle name="Comma 9 4 11" xfId="7346"/>
    <cellStyle name="Comma 9 4 11 2" xfId="18471"/>
    <cellStyle name="Comma 9 4 11 3" xfId="28661"/>
    <cellStyle name="Comma 9 4 11 4" xfId="39616"/>
    <cellStyle name="Comma 9 4 11 5" xfId="52819"/>
    <cellStyle name="Comma 9 4 12" xfId="11572"/>
    <cellStyle name="Comma 9 4 12 2" xfId="22546"/>
    <cellStyle name="Comma 9 4 12 3" xfId="32884"/>
    <cellStyle name="Comma 9 4 12 4" xfId="43821"/>
    <cellStyle name="Comma 9 4 12 5" xfId="57042"/>
    <cellStyle name="Comma 9 4 13" xfId="12758"/>
    <cellStyle name="Comma 9 4 14" xfId="12948"/>
    <cellStyle name="Comma 9 4 15" xfId="13866"/>
    <cellStyle name="Comma 9 4 16" xfId="24051"/>
    <cellStyle name="Comma 9 4 17" xfId="34982"/>
    <cellStyle name="Comma 9 4 18" xfId="48209"/>
    <cellStyle name="Comma 9 4 19" xfId="58219"/>
    <cellStyle name="Comma 9 4 2" xfId="2999"/>
    <cellStyle name="Comma 9 4 2 10" xfId="35348"/>
    <cellStyle name="Comma 9 4 2 11" xfId="48575"/>
    <cellStyle name="Comma 9 4 2 12" xfId="58406"/>
    <cellStyle name="Comma 9 4 2 13" xfId="58930"/>
    <cellStyle name="Comma 9 4 2 2" xfId="3641"/>
    <cellStyle name="Comma 9 4 2 2 2" xfId="10997"/>
    <cellStyle name="Comma 9 4 2 2 2 2" xfId="21974"/>
    <cellStyle name="Comma 9 4 2 2 2 3" xfId="32309"/>
    <cellStyle name="Comma 9 4 2 2 2 4" xfId="43252"/>
    <cellStyle name="Comma 9 4 2 2 2 5" xfId="56467"/>
    <cellStyle name="Comma 9 4 2 2 3" xfId="9063"/>
    <cellStyle name="Comma 9 4 2 2 3 2" xfId="20168"/>
    <cellStyle name="Comma 9 4 2 2 3 3" xfId="30375"/>
    <cellStyle name="Comma 9 4 2 2 3 4" xfId="41326"/>
    <cellStyle name="Comma 9 4 2 2 3 5" xfId="54533"/>
    <cellStyle name="Comma 9 4 2 2 4" xfId="14856"/>
    <cellStyle name="Comma 9 4 2 2 5" xfId="25041"/>
    <cellStyle name="Comma 9 4 2 2 6" xfId="35978"/>
    <cellStyle name="Comma 9 4 2 2 7" xfId="49199"/>
    <cellStyle name="Comma 9 4 2 2 8" xfId="59398"/>
    <cellStyle name="Comma 9 4 2 3" xfId="3984"/>
    <cellStyle name="Comma 9 4 2 3 2" xfId="9405"/>
    <cellStyle name="Comma 9 4 2 3 2 2" xfId="20510"/>
    <cellStyle name="Comma 9 4 2 3 2 3" xfId="30717"/>
    <cellStyle name="Comma 9 4 2 3 2 4" xfId="41668"/>
    <cellStyle name="Comma 9 4 2 3 2 5" xfId="54875"/>
    <cellStyle name="Comma 9 4 2 3 3" xfId="15197"/>
    <cellStyle name="Comma 9 4 2 3 4" xfId="25382"/>
    <cellStyle name="Comma 9 4 2 3 5" xfId="36319"/>
    <cellStyle name="Comma 9 4 2 3 6" xfId="49540"/>
    <cellStyle name="Comma 9 4 2 4" xfId="6910"/>
    <cellStyle name="Comma 9 4 2 4 2" xfId="8433"/>
    <cellStyle name="Comma 9 4 2 4 2 2" xfId="19541"/>
    <cellStyle name="Comma 9 4 2 4 2 3" xfId="29747"/>
    <cellStyle name="Comma 9 4 2 4 2 4" xfId="40696"/>
    <cellStyle name="Comma 9 4 2 4 2 5" xfId="53905"/>
    <cellStyle name="Comma 9 4 2 4 3" xfId="18046"/>
    <cellStyle name="Comma 9 4 2 4 4" xfId="28231"/>
    <cellStyle name="Comma 9 4 2 4 5" xfId="39186"/>
    <cellStyle name="Comma 9 4 2 4 6" xfId="52389"/>
    <cellStyle name="Comma 9 4 2 5" xfId="10594"/>
    <cellStyle name="Comma 9 4 2 5 2" xfId="21581"/>
    <cellStyle name="Comma 9 4 2 5 3" xfId="31906"/>
    <cellStyle name="Comma 9 4 2 5 4" xfId="42851"/>
    <cellStyle name="Comma 9 4 2 5 5" xfId="56064"/>
    <cellStyle name="Comma 9 4 2 6" xfId="7883"/>
    <cellStyle name="Comma 9 4 2 6 2" xfId="18991"/>
    <cellStyle name="Comma 9 4 2 6 3" xfId="29197"/>
    <cellStyle name="Comma 9 4 2 6 4" xfId="40146"/>
    <cellStyle name="Comma 9 4 2 6 5" xfId="53355"/>
    <cellStyle name="Comma 9 4 2 7" xfId="13163"/>
    <cellStyle name="Comma 9 4 2 8" xfId="14232"/>
    <cellStyle name="Comma 9 4 2 9" xfId="24417"/>
    <cellStyle name="Comma 9 4 20" xfId="58766"/>
    <cellStyle name="Comma 9 4 3" xfId="2816"/>
    <cellStyle name="Comma 9 4 3 10" xfId="59234"/>
    <cellStyle name="Comma 9 4 3 2" xfId="3480"/>
    <cellStyle name="Comma 9 4 3 2 2" xfId="8902"/>
    <cellStyle name="Comma 9 4 3 2 2 2" xfId="20007"/>
    <cellStyle name="Comma 9 4 3 2 2 3" xfId="30214"/>
    <cellStyle name="Comma 9 4 3 2 2 4" xfId="41165"/>
    <cellStyle name="Comma 9 4 3 2 2 5" xfId="54372"/>
    <cellStyle name="Comma 9 4 3 2 3" xfId="14695"/>
    <cellStyle name="Comma 9 4 3 2 4" xfId="24880"/>
    <cellStyle name="Comma 9 4 3 2 5" xfId="35817"/>
    <cellStyle name="Comma 9 4 3 2 6" xfId="49038"/>
    <cellStyle name="Comma 9 4 3 3" xfId="6728"/>
    <cellStyle name="Comma 9 4 3 3 2" xfId="10833"/>
    <cellStyle name="Comma 9 4 3 3 2 2" xfId="21810"/>
    <cellStyle name="Comma 9 4 3 3 2 3" xfId="32145"/>
    <cellStyle name="Comma 9 4 3 3 2 4" xfId="43088"/>
    <cellStyle name="Comma 9 4 3 3 2 5" xfId="56303"/>
    <cellStyle name="Comma 9 4 3 3 3" xfId="17864"/>
    <cellStyle name="Comma 9 4 3 3 4" xfId="28049"/>
    <cellStyle name="Comma 9 4 3 3 5" xfId="39004"/>
    <cellStyle name="Comma 9 4 3 3 6" xfId="52207"/>
    <cellStyle name="Comma 9 4 3 4" xfId="8250"/>
    <cellStyle name="Comma 9 4 3 4 2" xfId="19358"/>
    <cellStyle name="Comma 9 4 3 4 3" xfId="29564"/>
    <cellStyle name="Comma 9 4 3 4 4" xfId="40513"/>
    <cellStyle name="Comma 9 4 3 4 5" xfId="53722"/>
    <cellStyle name="Comma 9 4 3 5" xfId="14049"/>
    <cellStyle name="Comma 9 4 3 6" xfId="24234"/>
    <cellStyle name="Comma 9 4 3 7" xfId="35165"/>
    <cellStyle name="Comma 9 4 3 8" xfId="48392"/>
    <cellStyle name="Comma 9 4 3 9" xfId="58593"/>
    <cellStyle name="Comma 9 4 4" xfId="3172"/>
    <cellStyle name="Comma 9 4 4 2" xfId="7081"/>
    <cellStyle name="Comma 9 4 4 2 2" xfId="18217"/>
    <cellStyle name="Comma 9 4 4 2 3" xfId="28402"/>
    <cellStyle name="Comma 9 4 4 2 4" xfId="39357"/>
    <cellStyle name="Comma 9 4 4 2 5" xfId="52560"/>
    <cellStyle name="Comma 9 4 4 3" xfId="8603"/>
    <cellStyle name="Comma 9 4 4 3 2" xfId="19710"/>
    <cellStyle name="Comma 9 4 4 3 3" xfId="29917"/>
    <cellStyle name="Comma 9 4 4 3 4" xfId="40866"/>
    <cellStyle name="Comma 9 4 4 3 5" xfId="54075"/>
    <cellStyle name="Comma 9 4 4 4" xfId="14400"/>
    <cellStyle name="Comma 9 4 4 5" xfId="24585"/>
    <cellStyle name="Comma 9 4 4 6" xfId="35516"/>
    <cellStyle name="Comma 9 4 4 7" xfId="48743"/>
    <cellStyle name="Comma 9 4 5" xfId="3304"/>
    <cellStyle name="Comma 9 4 5 2" xfId="8726"/>
    <cellStyle name="Comma 9 4 5 2 2" xfId="19831"/>
    <cellStyle name="Comma 9 4 5 2 3" xfId="30038"/>
    <cellStyle name="Comma 9 4 5 2 4" xfId="40989"/>
    <cellStyle name="Comma 9 4 5 2 5" xfId="54196"/>
    <cellStyle name="Comma 9 4 5 3" xfId="14519"/>
    <cellStyle name="Comma 9 4 5 4" xfId="24704"/>
    <cellStyle name="Comma 9 4 5 5" xfId="35641"/>
    <cellStyle name="Comma 9 4 5 6" xfId="48862"/>
    <cellStyle name="Comma 9 4 6" xfId="3820"/>
    <cellStyle name="Comma 9 4 6 2" xfId="9241"/>
    <cellStyle name="Comma 9 4 6 2 2" xfId="20346"/>
    <cellStyle name="Comma 9 4 6 2 3" xfId="30553"/>
    <cellStyle name="Comma 9 4 6 2 4" xfId="41504"/>
    <cellStyle name="Comma 9 4 6 2 5" xfId="54711"/>
    <cellStyle name="Comma 9 4 6 3" xfId="15033"/>
    <cellStyle name="Comma 9 4 6 4" xfId="25218"/>
    <cellStyle name="Comma 9 4 6 5" xfId="36155"/>
    <cellStyle name="Comma 9 4 6 6" xfId="49376"/>
    <cellStyle name="Comma 9 4 7" xfId="4904"/>
    <cellStyle name="Comma 9 4 7 2" xfId="10078"/>
    <cellStyle name="Comma 9 4 7 2 2" xfId="21070"/>
    <cellStyle name="Comma 9 4 7 2 3" xfId="31390"/>
    <cellStyle name="Comma 9 4 7 2 4" xfId="42335"/>
    <cellStyle name="Comma 9 4 7 2 5" xfId="55548"/>
    <cellStyle name="Comma 9 4 7 3" xfId="16055"/>
    <cellStyle name="Comma 9 4 7 4" xfId="26240"/>
    <cellStyle name="Comma 9 4 7 5" xfId="37189"/>
    <cellStyle name="Comma 9 4 7 6" xfId="50398"/>
    <cellStyle name="Comma 9 4 8" xfId="5094"/>
    <cellStyle name="Comma 9 4 8 2" xfId="10268"/>
    <cellStyle name="Comma 9 4 8 2 2" xfId="21259"/>
    <cellStyle name="Comma 9 4 8 2 3" xfId="31580"/>
    <cellStyle name="Comma 9 4 8 2 4" xfId="42525"/>
    <cellStyle name="Comma 9 4 8 2 5" xfId="55738"/>
    <cellStyle name="Comma 9 4 8 3" xfId="16244"/>
    <cellStyle name="Comma 9 4 8 4" xfId="26429"/>
    <cellStyle name="Comma 9 4 8 5" xfId="37378"/>
    <cellStyle name="Comma 9 4 8 6" xfId="50587"/>
    <cellStyle name="Comma 9 4 9" xfId="6186"/>
    <cellStyle name="Comma 9 4 9 2" xfId="8067"/>
    <cellStyle name="Comma 9 4 9 2 2" xfId="19175"/>
    <cellStyle name="Comma 9 4 9 2 3" xfId="29381"/>
    <cellStyle name="Comma 9 4 9 2 4" xfId="40330"/>
    <cellStyle name="Comma 9 4 9 2 5" xfId="53539"/>
    <cellStyle name="Comma 9 4 9 3" xfId="17327"/>
    <cellStyle name="Comma 9 4 9 4" xfId="27512"/>
    <cellStyle name="Comma 9 4 9 5" xfId="38465"/>
    <cellStyle name="Comma 9 4 9 6" xfId="51670"/>
    <cellStyle name="Comma 9 5" xfId="2676"/>
    <cellStyle name="Comma 9 5 10" xfId="11475"/>
    <cellStyle name="Comma 9 5 10 2" xfId="22451"/>
    <cellStyle name="Comma 9 5 10 3" xfId="32787"/>
    <cellStyle name="Comma 9 5 10 4" xfId="43724"/>
    <cellStyle name="Comma 9 5 10 5" xfId="56945"/>
    <cellStyle name="Comma 9 5 11" xfId="11612"/>
    <cellStyle name="Comma 9 5 11 2" xfId="22585"/>
    <cellStyle name="Comma 9 5 11 3" xfId="32924"/>
    <cellStyle name="Comma 9 5 11 4" xfId="43861"/>
    <cellStyle name="Comma 9 5 11 5" xfId="57082"/>
    <cellStyle name="Comma 9 5 12" xfId="12801"/>
    <cellStyle name="Comma 9 5 13" xfId="12991"/>
    <cellStyle name="Comma 9 5 14" xfId="13909"/>
    <cellStyle name="Comma 9 5 15" xfId="24094"/>
    <cellStyle name="Comma 9 5 16" xfId="35025"/>
    <cellStyle name="Comma 9 5 17" xfId="48252"/>
    <cellStyle name="Comma 9 5 18" xfId="58262"/>
    <cellStyle name="Comma 9 5 19" xfId="58835"/>
    <cellStyle name="Comma 9 5 2" xfId="3042"/>
    <cellStyle name="Comma 9 5 2 10" xfId="48618"/>
    <cellStyle name="Comma 9 5 2 11" xfId="58449"/>
    <cellStyle name="Comma 9 5 2 12" xfId="59303"/>
    <cellStyle name="Comma 9 5 2 2" xfId="3684"/>
    <cellStyle name="Comma 9 5 2 2 2" xfId="9106"/>
    <cellStyle name="Comma 9 5 2 2 2 2" xfId="20211"/>
    <cellStyle name="Comma 9 5 2 2 2 3" xfId="30418"/>
    <cellStyle name="Comma 9 5 2 2 2 4" xfId="41369"/>
    <cellStyle name="Comma 9 5 2 2 2 5" xfId="54576"/>
    <cellStyle name="Comma 9 5 2 2 3" xfId="14899"/>
    <cellStyle name="Comma 9 5 2 2 4" xfId="25084"/>
    <cellStyle name="Comma 9 5 2 2 5" xfId="36021"/>
    <cellStyle name="Comma 9 5 2 2 6" xfId="49242"/>
    <cellStyle name="Comma 9 5 2 3" xfId="6953"/>
    <cellStyle name="Comma 9 5 2 3 2" xfId="8476"/>
    <cellStyle name="Comma 9 5 2 3 2 2" xfId="19584"/>
    <cellStyle name="Comma 9 5 2 3 2 3" xfId="29790"/>
    <cellStyle name="Comma 9 5 2 3 2 4" xfId="40739"/>
    <cellStyle name="Comma 9 5 2 3 2 5" xfId="53948"/>
    <cellStyle name="Comma 9 5 2 3 3" xfId="18089"/>
    <cellStyle name="Comma 9 5 2 3 4" xfId="28274"/>
    <cellStyle name="Comma 9 5 2 3 5" xfId="39229"/>
    <cellStyle name="Comma 9 5 2 3 6" xfId="52432"/>
    <cellStyle name="Comma 9 5 2 4" xfId="10902"/>
    <cellStyle name="Comma 9 5 2 4 2" xfId="21879"/>
    <cellStyle name="Comma 9 5 2 4 3" xfId="32214"/>
    <cellStyle name="Comma 9 5 2 4 4" xfId="43157"/>
    <cellStyle name="Comma 9 5 2 4 5" xfId="56372"/>
    <cellStyle name="Comma 9 5 2 5" xfId="7926"/>
    <cellStyle name="Comma 9 5 2 5 2" xfId="19034"/>
    <cellStyle name="Comma 9 5 2 5 3" xfId="29240"/>
    <cellStyle name="Comma 9 5 2 5 4" xfId="40189"/>
    <cellStyle name="Comma 9 5 2 5 5" xfId="53398"/>
    <cellStyle name="Comma 9 5 2 6" xfId="13206"/>
    <cellStyle name="Comma 9 5 2 7" xfId="14275"/>
    <cellStyle name="Comma 9 5 2 8" xfId="24460"/>
    <cellStyle name="Comma 9 5 2 9" xfId="35391"/>
    <cellStyle name="Comma 9 5 3" xfId="2859"/>
    <cellStyle name="Comma 9 5 3 2" xfId="3523"/>
    <cellStyle name="Comma 9 5 3 2 2" xfId="8945"/>
    <cellStyle name="Comma 9 5 3 2 2 2" xfId="20050"/>
    <cellStyle name="Comma 9 5 3 2 2 3" xfId="30257"/>
    <cellStyle name="Comma 9 5 3 2 2 4" xfId="41208"/>
    <cellStyle name="Comma 9 5 3 2 2 5" xfId="54415"/>
    <cellStyle name="Comma 9 5 3 2 3" xfId="14738"/>
    <cellStyle name="Comma 9 5 3 2 4" xfId="24923"/>
    <cellStyle name="Comma 9 5 3 2 5" xfId="35860"/>
    <cellStyle name="Comma 9 5 3 2 6" xfId="49081"/>
    <cellStyle name="Comma 9 5 3 3" xfId="6771"/>
    <cellStyle name="Comma 9 5 3 3 2" xfId="17907"/>
    <cellStyle name="Comma 9 5 3 3 3" xfId="28092"/>
    <cellStyle name="Comma 9 5 3 3 4" xfId="39047"/>
    <cellStyle name="Comma 9 5 3 3 5" xfId="52250"/>
    <cellStyle name="Comma 9 5 3 4" xfId="8293"/>
    <cellStyle name="Comma 9 5 3 4 2" xfId="19401"/>
    <cellStyle name="Comma 9 5 3 4 3" xfId="29607"/>
    <cellStyle name="Comma 9 5 3 4 4" xfId="40556"/>
    <cellStyle name="Comma 9 5 3 4 5" xfId="53765"/>
    <cellStyle name="Comma 9 5 3 5" xfId="14092"/>
    <cellStyle name="Comma 9 5 3 6" xfId="24277"/>
    <cellStyle name="Comma 9 5 3 7" xfId="35208"/>
    <cellStyle name="Comma 9 5 3 8" xfId="48435"/>
    <cellStyle name="Comma 9 5 3 9" xfId="58636"/>
    <cellStyle name="Comma 9 5 4" xfId="3343"/>
    <cellStyle name="Comma 9 5 4 2" xfId="8765"/>
    <cellStyle name="Comma 9 5 4 2 2" xfId="19870"/>
    <cellStyle name="Comma 9 5 4 2 3" xfId="30077"/>
    <cellStyle name="Comma 9 5 4 2 4" xfId="41028"/>
    <cellStyle name="Comma 9 5 4 2 5" xfId="54235"/>
    <cellStyle name="Comma 9 5 4 3" xfId="14558"/>
    <cellStyle name="Comma 9 5 4 4" xfId="24743"/>
    <cellStyle name="Comma 9 5 4 5" xfId="35680"/>
    <cellStyle name="Comma 9 5 4 6" xfId="48901"/>
    <cellStyle name="Comma 9 5 5" xfId="3889"/>
    <cellStyle name="Comma 9 5 5 2" xfId="9310"/>
    <cellStyle name="Comma 9 5 5 2 2" xfId="20415"/>
    <cellStyle name="Comma 9 5 5 2 3" xfId="30622"/>
    <cellStyle name="Comma 9 5 5 2 4" xfId="41573"/>
    <cellStyle name="Comma 9 5 5 2 5" xfId="54780"/>
    <cellStyle name="Comma 9 5 5 3" xfId="15102"/>
    <cellStyle name="Comma 9 5 5 4" xfId="25287"/>
    <cellStyle name="Comma 9 5 5 5" xfId="36224"/>
    <cellStyle name="Comma 9 5 5 6" xfId="49445"/>
    <cellStyle name="Comma 9 5 6" xfId="4947"/>
    <cellStyle name="Comma 9 5 6 2" xfId="10121"/>
    <cellStyle name="Comma 9 5 6 2 2" xfId="21113"/>
    <cellStyle name="Comma 9 5 6 2 3" xfId="31433"/>
    <cellStyle name="Comma 9 5 6 2 4" xfId="42378"/>
    <cellStyle name="Comma 9 5 6 2 5" xfId="55591"/>
    <cellStyle name="Comma 9 5 6 3" xfId="16098"/>
    <cellStyle name="Comma 9 5 6 4" xfId="26283"/>
    <cellStyle name="Comma 9 5 6 5" xfId="37232"/>
    <cellStyle name="Comma 9 5 6 6" xfId="50441"/>
    <cellStyle name="Comma 9 5 7" xfId="5137"/>
    <cellStyle name="Comma 9 5 7 2" xfId="10311"/>
    <cellStyle name="Comma 9 5 7 2 2" xfId="21302"/>
    <cellStyle name="Comma 9 5 7 2 3" xfId="31623"/>
    <cellStyle name="Comma 9 5 7 2 4" xfId="42568"/>
    <cellStyle name="Comma 9 5 7 2 5" xfId="55781"/>
    <cellStyle name="Comma 9 5 7 3" xfId="16287"/>
    <cellStyle name="Comma 9 5 7 4" xfId="26472"/>
    <cellStyle name="Comma 9 5 7 5" xfId="37421"/>
    <cellStyle name="Comma 9 5 7 6" xfId="50630"/>
    <cellStyle name="Comma 9 5 8" xfId="6588"/>
    <cellStyle name="Comma 9 5 8 2" xfId="8110"/>
    <cellStyle name="Comma 9 5 8 2 2" xfId="19218"/>
    <cellStyle name="Comma 9 5 8 2 3" xfId="29424"/>
    <cellStyle name="Comma 9 5 8 2 4" xfId="40373"/>
    <cellStyle name="Comma 9 5 8 2 5" xfId="53582"/>
    <cellStyle name="Comma 9 5 8 3" xfId="17724"/>
    <cellStyle name="Comma 9 5 8 4" xfId="27909"/>
    <cellStyle name="Comma 9 5 8 5" xfId="38864"/>
    <cellStyle name="Comma 9 5 8 6" xfId="52067"/>
    <cellStyle name="Comma 9 5 9" xfId="7387"/>
    <cellStyle name="Comma 9 5 9 2" xfId="18512"/>
    <cellStyle name="Comma 9 5 9 3" xfId="28702"/>
    <cellStyle name="Comma 9 5 9 4" xfId="39657"/>
    <cellStyle name="Comma 9 5 9 5" xfId="52860"/>
    <cellStyle name="Comma 9 6" xfId="2891"/>
    <cellStyle name="Comma 9 6 10" xfId="48467"/>
    <cellStyle name="Comma 9 6 11" xfId="58298"/>
    <cellStyle name="Comma 9 6 12" xfId="59139"/>
    <cellStyle name="Comma 9 6 2" xfId="3555"/>
    <cellStyle name="Comma 9 6 2 2" xfId="8977"/>
    <cellStyle name="Comma 9 6 2 2 2" xfId="20082"/>
    <cellStyle name="Comma 9 6 2 2 3" xfId="30289"/>
    <cellStyle name="Comma 9 6 2 2 4" xfId="41240"/>
    <cellStyle name="Comma 9 6 2 2 5" xfId="54447"/>
    <cellStyle name="Comma 9 6 2 3" xfId="14770"/>
    <cellStyle name="Comma 9 6 2 4" xfId="24955"/>
    <cellStyle name="Comma 9 6 2 5" xfId="35892"/>
    <cellStyle name="Comma 9 6 2 6" xfId="49113"/>
    <cellStyle name="Comma 9 6 3" xfId="6802"/>
    <cellStyle name="Comma 9 6 3 2" xfId="8325"/>
    <cellStyle name="Comma 9 6 3 2 2" xfId="19433"/>
    <cellStyle name="Comma 9 6 3 2 3" xfId="29639"/>
    <cellStyle name="Comma 9 6 3 2 4" xfId="40588"/>
    <cellStyle name="Comma 9 6 3 2 5" xfId="53797"/>
    <cellStyle name="Comma 9 6 3 3" xfId="17938"/>
    <cellStyle name="Comma 9 6 3 4" xfId="28123"/>
    <cellStyle name="Comma 9 6 3 5" xfId="39078"/>
    <cellStyle name="Comma 9 6 3 6" xfId="52281"/>
    <cellStyle name="Comma 9 6 4" xfId="10745"/>
    <cellStyle name="Comma 9 6 4 2" xfId="21723"/>
    <cellStyle name="Comma 9 6 4 3" xfId="32057"/>
    <cellStyle name="Comma 9 6 4 4" xfId="43000"/>
    <cellStyle name="Comma 9 6 4 5" xfId="56215"/>
    <cellStyle name="Comma 9 6 5" xfId="7776"/>
    <cellStyle name="Comma 9 6 5 2" xfId="18884"/>
    <cellStyle name="Comma 9 6 5 3" xfId="29090"/>
    <cellStyle name="Comma 9 6 5 4" xfId="40039"/>
    <cellStyle name="Comma 9 6 5 5" xfId="53248"/>
    <cellStyle name="Comma 9 6 6" xfId="13025"/>
    <cellStyle name="Comma 9 6 7" xfId="14124"/>
    <cellStyle name="Comma 9 6 8" xfId="24309"/>
    <cellStyle name="Comma 9 6 9" xfId="35240"/>
    <cellStyle name="Comma 9 7" xfId="2708"/>
    <cellStyle name="Comma 9 7 2" xfId="3375"/>
    <cellStyle name="Comma 9 7 2 2" xfId="8797"/>
    <cellStyle name="Comma 9 7 2 2 2" xfId="19902"/>
    <cellStyle name="Comma 9 7 2 2 3" xfId="30109"/>
    <cellStyle name="Comma 9 7 2 2 4" xfId="41060"/>
    <cellStyle name="Comma 9 7 2 2 5" xfId="54267"/>
    <cellStyle name="Comma 9 7 2 3" xfId="14590"/>
    <cellStyle name="Comma 9 7 2 4" xfId="24775"/>
    <cellStyle name="Comma 9 7 2 5" xfId="35712"/>
    <cellStyle name="Comma 9 7 2 6" xfId="48933"/>
    <cellStyle name="Comma 9 7 3" xfId="6620"/>
    <cellStyle name="Comma 9 7 3 2" xfId="17756"/>
    <cellStyle name="Comma 9 7 3 3" xfId="27941"/>
    <cellStyle name="Comma 9 7 3 4" xfId="38896"/>
    <cellStyle name="Comma 9 7 3 5" xfId="52099"/>
    <cellStyle name="Comma 9 7 4" xfId="8142"/>
    <cellStyle name="Comma 9 7 4 2" xfId="19250"/>
    <cellStyle name="Comma 9 7 4 3" xfId="29456"/>
    <cellStyle name="Comma 9 7 4 4" xfId="40405"/>
    <cellStyle name="Comma 9 7 4 5" xfId="53614"/>
    <cellStyle name="Comma 9 7 5" xfId="13941"/>
    <cellStyle name="Comma 9 7 6" xfId="24126"/>
    <cellStyle name="Comma 9 7 7" xfId="35057"/>
    <cellStyle name="Comma 9 7 8" xfId="48284"/>
    <cellStyle name="Comma 9 7 9" xfId="58485"/>
    <cellStyle name="Comma 9 8" xfId="3075"/>
    <cellStyle name="Comma 9 8 2" xfId="6986"/>
    <cellStyle name="Comma 9 8 2 2" xfId="18122"/>
    <cellStyle name="Comma 9 8 2 3" xfId="28307"/>
    <cellStyle name="Comma 9 8 2 4" xfId="39262"/>
    <cellStyle name="Comma 9 8 2 5" xfId="52465"/>
    <cellStyle name="Comma 9 8 3" xfId="8509"/>
    <cellStyle name="Comma 9 8 3 2" xfId="19617"/>
    <cellStyle name="Comma 9 8 3 3" xfId="29823"/>
    <cellStyle name="Comma 9 8 3 4" xfId="40772"/>
    <cellStyle name="Comma 9 8 3 5" xfId="53981"/>
    <cellStyle name="Comma 9 8 4" xfId="14307"/>
    <cellStyle name="Comma 9 8 5" xfId="24492"/>
    <cellStyle name="Comma 9 8 6" xfId="35423"/>
    <cellStyle name="Comma 9 8 7" xfId="48650"/>
    <cellStyle name="Comma 9 9" xfId="3253"/>
    <cellStyle name="Comma 9 9 2" xfId="6545"/>
    <cellStyle name="Comma 9 9 2 2" xfId="17682"/>
    <cellStyle name="Comma 9 9 2 3" xfId="27867"/>
    <cellStyle name="Comma 9 9 2 4" xfId="38821"/>
    <cellStyle name="Comma 9 9 2 5" xfId="52025"/>
    <cellStyle name="Comma 9 9 3" xfId="8676"/>
    <cellStyle name="Comma 9 9 3 2" xfId="19781"/>
    <cellStyle name="Comma 9 9 3 3" xfId="29988"/>
    <cellStyle name="Comma 9 9 3 4" xfId="40939"/>
    <cellStyle name="Comma 9 9 3 5" xfId="54146"/>
    <cellStyle name="Comma 9 9 4" xfId="14469"/>
    <cellStyle name="Comma 9 9 5" xfId="24654"/>
    <cellStyle name="Comma 9 9 6" xfId="35591"/>
    <cellStyle name="Comma 9 9 7" xfId="48812"/>
    <cellStyle name="Comma0" xfId="792"/>
    <cellStyle name="Curren - Style3" xfId="793"/>
    <cellStyle name="Curren - Style4" xfId="794"/>
    <cellStyle name="Currency [0] 2" xfId="2662"/>
    <cellStyle name="Currency 2" xfId="795"/>
    <cellStyle name="Currency 2 2" xfId="796"/>
    <cellStyle name="Currency0" xfId="797"/>
    <cellStyle name="Date" xfId="798"/>
    <cellStyle name="Date 2" xfId="799"/>
    <cellStyle name="Date 3" xfId="800"/>
    <cellStyle name="Excel Built-in Normal" xfId="187"/>
    <cellStyle name="Excel Built-in Normal 10" xfId="801"/>
    <cellStyle name="Excel Built-in Normal 10 2" xfId="802"/>
    <cellStyle name="Excel Built-in Normal 100" xfId="803"/>
    <cellStyle name="Excel Built-in Normal 101" xfId="804"/>
    <cellStyle name="Excel Built-in Normal 102" xfId="805"/>
    <cellStyle name="Excel Built-in Normal 103" xfId="806"/>
    <cellStyle name="Excel Built-in Normal 104" xfId="807"/>
    <cellStyle name="Excel Built-in Normal 105" xfId="808"/>
    <cellStyle name="Excel Built-in Normal 106" xfId="809"/>
    <cellStyle name="Excel Built-in Normal 107" xfId="810"/>
    <cellStyle name="Excel Built-in Normal 11" xfId="811"/>
    <cellStyle name="Excel Built-in Normal 11 2" xfId="812"/>
    <cellStyle name="Excel Built-in Normal 12" xfId="813"/>
    <cellStyle name="Excel Built-in Normal 12 2" xfId="814"/>
    <cellStyle name="Excel Built-in Normal 13" xfId="815"/>
    <cellStyle name="Excel Built-in Normal 13 2" xfId="816"/>
    <cellStyle name="Excel Built-in Normal 14" xfId="817"/>
    <cellStyle name="Excel Built-in Normal 14 2" xfId="818"/>
    <cellStyle name="Excel Built-in Normal 15" xfId="819"/>
    <cellStyle name="Excel Built-in Normal 15 2" xfId="820"/>
    <cellStyle name="Excel Built-in Normal 16" xfId="821"/>
    <cellStyle name="Excel Built-in Normal 16 2" xfId="822"/>
    <cellStyle name="Excel Built-in Normal 17" xfId="823"/>
    <cellStyle name="Excel Built-in Normal 17 2" xfId="824"/>
    <cellStyle name="Excel Built-in Normal 18" xfId="825"/>
    <cellStyle name="Excel Built-in Normal 18 2" xfId="826"/>
    <cellStyle name="Excel Built-in Normal 19" xfId="827"/>
    <cellStyle name="Excel Built-in Normal 19 2" xfId="828"/>
    <cellStyle name="Excel Built-in Normal 2" xfId="829"/>
    <cellStyle name="Excel Built-in Normal 2 2" xfId="830"/>
    <cellStyle name="Excel Built-in Normal 20" xfId="831"/>
    <cellStyle name="Excel Built-in Normal 20 2" xfId="832"/>
    <cellStyle name="Excel Built-in Normal 21" xfId="833"/>
    <cellStyle name="Excel Built-in Normal 21 2" xfId="834"/>
    <cellStyle name="Excel Built-in Normal 22" xfId="835"/>
    <cellStyle name="Excel Built-in Normal 22 2" xfId="836"/>
    <cellStyle name="Excel Built-in Normal 23" xfId="837"/>
    <cellStyle name="Excel Built-in Normal 23 2" xfId="838"/>
    <cellStyle name="Excel Built-in Normal 24" xfId="839"/>
    <cellStyle name="Excel Built-in Normal 24 2" xfId="840"/>
    <cellStyle name="Excel Built-in Normal 25" xfId="841"/>
    <cellStyle name="Excel Built-in Normal 25 2" xfId="842"/>
    <cellStyle name="Excel Built-in Normal 26" xfId="843"/>
    <cellStyle name="Excel Built-in Normal 26 2" xfId="844"/>
    <cellStyle name="Excel Built-in Normal 27" xfId="845"/>
    <cellStyle name="Excel Built-in Normal 27 2" xfId="846"/>
    <cellStyle name="Excel Built-in Normal 28" xfId="847"/>
    <cellStyle name="Excel Built-in Normal 28 2" xfId="848"/>
    <cellStyle name="Excel Built-in Normal 29" xfId="849"/>
    <cellStyle name="Excel Built-in Normal 29 2" xfId="850"/>
    <cellStyle name="Excel Built-in Normal 3" xfId="851"/>
    <cellStyle name="Excel Built-in Normal 3 2" xfId="852"/>
    <cellStyle name="Excel Built-in Normal 30" xfId="853"/>
    <cellStyle name="Excel Built-in Normal 30 2" xfId="854"/>
    <cellStyle name="Excel Built-in Normal 31" xfId="855"/>
    <cellStyle name="Excel Built-in Normal 31 2" xfId="856"/>
    <cellStyle name="Excel Built-in Normal 32" xfId="857"/>
    <cellStyle name="Excel Built-in Normal 32 2" xfId="858"/>
    <cellStyle name="Excel Built-in Normal 33" xfId="859"/>
    <cellStyle name="Excel Built-in Normal 33 2" xfId="860"/>
    <cellStyle name="Excel Built-in Normal 34" xfId="861"/>
    <cellStyle name="Excel Built-in Normal 34 2" xfId="862"/>
    <cellStyle name="Excel Built-in Normal 35" xfId="863"/>
    <cellStyle name="Excel Built-in Normal 35 2" xfId="864"/>
    <cellStyle name="Excel Built-in Normal 36" xfId="865"/>
    <cellStyle name="Excel Built-in Normal 36 2" xfId="866"/>
    <cellStyle name="Excel Built-in Normal 37" xfId="867"/>
    <cellStyle name="Excel Built-in Normal 37 2" xfId="868"/>
    <cellStyle name="Excel Built-in Normal 38" xfId="869"/>
    <cellStyle name="Excel Built-in Normal 38 2" xfId="870"/>
    <cellStyle name="Excel Built-in Normal 39" xfId="871"/>
    <cellStyle name="Excel Built-in Normal 39 2" xfId="872"/>
    <cellStyle name="Excel Built-in Normal 4" xfId="873"/>
    <cellStyle name="Excel Built-in Normal 4 2" xfId="874"/>
    <cellStyle name="Excel Built-in Normal 40" xfId="875"/>
    <cellStyle name="Excel Built-in Normal 40 2" xfId="876"/>
    <cellStyle name="Excel Built-in Normal 41" xfId="877"/>
    <cellStyle name="Excel Built-in Normal 41 2" xfId="878"/>
    <cellStyle name="Excel Built-in Normal 42" xfId="879"/>
    <cellStyle name="Excel Built-in Normal 42 2" xfId="880"/>
    <cellStyle name="Excel Built-in Normal 43" xfId="881"/>
    <cellStyle name="Excel Built-in Normal 43 2" xfId="882"/>
    <cellStyle name="Excel Built-in Normal 44" xfId="883"/>
    <cellStyle name="Excel Built-in Normal 44 2" xfId="884"/>
    <cellStyle name="Excel Built-in Normal 45" xfId="885"/>
    <cellStyle name="Excel Built-in Normal 45 2" xfId="886"/>
    <cellStyle name="Excel Built-in Normal 46" xfId="887"/>
    <cellStyle name="Excel Built-in Normal 46 2" xfId="888"/>
    <cellStyle name="Excel Built-in Normal 47" xfId="889"/>
    <cellStyle name="Excel Built-in Normal 47 2" xfId="890"/>
    <cellStyle name="Excel Built-in Normal 48" xfId="891"/>
    <cellStyle name="Excel Built-in Normal 48 2" xfId="892"/>
    <cellStyle name="Excel Built-in Normal 49" xfId="893"/>
    <cellStyle name="Excel Built-in Normal 49 2" xfId="894"/>
    <cellStyle name="Excel Built-in Normal 5" xfId="895"/>
    <cellStyle name="Excel Built-in Normal 5 2" xfId="896"/>
    <cellStyle name="Excel Built-in Normal 50" xfId="897"/>
    <cellStyle name="Excel Built-in Normal 50 2" xfId="898"/>
    <cellStyle name="Excel Built-in Normal 51" xfId="899"/>
    <cellStyle name="Excel Built-in Normal 51 2" xfId="900"/>
    <cellStyle name="Excel Built-in Normal 52" xfId="901"/>
    <cellStyle name="Excel Built-in Normal 52 2" xfId="902"/>
    <cellStyle name="Excel Built-in Normal 53" xfId="903"/>
    <cellStyle name="Excel Built-in Normal 53 2" xfId="904"/>
    <cellStyle name="Excel Built-in Normal 54" xfId="905"/>
    <cellStyle name="Excel Built-in Normal 54 2" xfId="906"/>
    <cellStyle name="Excel Built-in Normal 55" xfId="907"/>
    <cellStyle name="Excel Built-in Normal 55 2" xfId="908"/>
    <cellStyle name="Excel Built-in Normal 56" xfId="909"/>
    <cellStyle name="Excel Built-in Normal 56 2" xfId="910"/>
    <cellStyle name="Excel Built-in Normal 57" xfId="911"/>
    <cellStyle name="Excel Built-in Normal 57 2" xfId="912"/>
    <cellStyle name="Excel Built-in Normal 58" xfId="913"/>
    <cellStyle name="Excel Built-in Normal 58 2" xfId="914"/>
    <cellStyle name="Excel Built-in Normal 59" xfId="915"/>
    <cellStyle name="Excel Built-in Normal 59 2" xfId="916"/>
    <cellStyle name="Excel Built-in Normal 6" xfId="917"/>
    <cellStyle name="Excel Built-in Normal 6 2" xfId="918"/>
    <cellStyle name="Excel Built-in Normal 60" xfId="919"/>
    <cellStyle name="Excel Built-in Normal 60 2" xfId="920"/>
    <cellStyle name="Excel Built-in Normal 61" xfId="921"/>
    <cellStyle name="Excel Built-in Normal 61 2" xfId="922"/>
    <cellStyle name="Excel Built-in Normal 62" xfId="923"/>
    <cellStyle name="Excel Built-in Normal 62 2" xfId="924"/>
    <cellStyle name="Excel Built-in Normal 63" xfId="925"/>
    <cellStyle name="Excel Built-in Normal 63 2" xfId="926"/>
    <cellStyle name="Excel Built-in Normal 64" xfId="927"/>
    <cellStyle name="Excel Built-in Normal 64 2" xfId="928"/>
    <cellStyle name="Excel Built-in Normal 65" xfId="929"/>
    <cellStyle name="Excel Built-in Normal 65 2" xfId="930"/>
    <cellStyle name="Excel Built-in Normal 66" xfId="931"/>
    <cellStyle name="Excel Built-in Normal 66 2" xfId="932"/>
    <cellStyle name="Excel Built-in Normal 67" xfId="933"/>
    <cellStyle name="Excel Built-in Normal 67 2" xfId="934"/>
    <cellStyle name="Excel Built-in Normal 68" xfId="935"/>
    <cellStyle name="Excel Built-in Normal 68 2" xfId="936"/>
    <cellStyle name="Excel Built-in Normal 69" xfId="937"/>
    <cellStyle name="Excel Built-in Normal 69 2" xfId="938"/>
    <cellStyle name="Excel Built-in Normal 7" xfId="939"/>
    <cellStyle name="Excel Built-in Normal 7 2" xfId="940"/>
    <cellStyle name="Excel Built-in Normal 70" xfId="941"/>
    <cellStyle name="Excel Built-in Normal 71" xfId="942"/>
    <cellStyle name="Excel Built-in Normal 72" xfId="943"/>
    <cellStyle name="Excel Built-in Normal 73" xfId="944"/>
    <cellStyle name="Excel Built-in Normal 74" xfId="945"/>
    <cellStyle name="Excel Built-in Normal 75" xfId="946"/>
    <cellStyle name="Excel Built-in Normal 76" xfId="947"/>
    <cellStyle name="Excel Built-in Normal 77" xfId="948"/>
    <cellStyle name="Excel Built-in Normal 78" xfId="949"/>
    <cellStyle name="Excel Built-in Normal 79" xfId="950"/>
    <cellStyle name="Excel Built-in Normal 8" xfId="951"/>
    <cellStyle name="Excel Built-in Normal 8 2" xfId="952"/>
    <cellStyle name="Excel Built-in Normal 80" xfId="953"/>
    <cellStyle name="Excel Built-in Normal 81" xfId="954"/>
    <cellStyle name="Excel Built-in Normal 82" xfId="955"/>
    <cellStyle name="Excel Built-in Normal 83" xfId="956"/>
    <cellStyle name="Excel Built-in Normal 84" xfId="957"/>
    <cellStyle name="Excel Built-in Normal 85" xfId="958"/>
    <cellStyle name="Excel Built-in Normal 86" xfId="959"/>
    <cellStyle name="Excel Built-in Normal 87" xfId="960"/>
    <cellStyle name="Excel Built-in Normal 88" xfId="961"/>
    <cellStyle name="Excel Built-in Normal 89" xfId="962"/>
    <cellStyle name="Excel Built-in Normal 9" xfId="963"/>
    <cellStyle name="Excel Built-in Normal 9 2" xfId="964"/>
    <cellStyle name="Excel Built-in Normal 90" xfId="965"/>
    <cellStyle name="Excel Built-in Normal 91" xfId="966"/>
    <cellStyle name="Excel Built-in Normal 92" xfId="967"/>
    <cellStyle name="Excel Built-in Normal 93" xfId="968"/>
    <cellStyle name="Excel Built-in Normal 94" xfId="969"/>
    <cellStyle name="Excel Built-in Normal 95" xfId="970"/>
    <cellStyle name="Excel Built-in Normal 96" xfId="971"/>
    <cellStyle name="Excel Built-in Normal 97" xfId="972"/>
    <cellStyle name="Excel Built-in Normal 98" xfId="973"/>
    <cellStyle name="Excel Built-in Normal 99" xfId="974"/>
    <cellStyle name="Explanatory Text 2" xfId="975"/>
    <cellStyle name="Fixed" xfId="976"/>
    <cellStyle name="Fixed 2" xfId="977"/>
    <cellStyle name="Fixed 3" xfId="978"/>
    <cellStyle name="Good 2" xfId="979"/>
    <cellStyle name="Grey" xfId="66"/>
    <cellStyle name="Grey 2" xfId="981"/>
    <cellStyle name="Grey 3" xfId="982"/>
    <cellStyle name="Grey 4" xfId="983"/>
    <cellStyle name="Grey 5" xfId="984"/>
    <cellStyle name="Grey 6" xfId="980"/>
    <cellStyle name="Heading 1 2" xfId="985"/>
    <cellStyle name="Heading 2 2" xfId="986"/>
    <cellStyle name="Heading 3 2" xfId="987"/>
    <cellStyle name="Heading 4 2" xfId="988"/>
    <cellStyle name="Heading1" xfId="989"/>
    <cellStyle name="Heading1 2" xfId="990"/>
    <cellStyle name="Heading1 3" xfId="991"/>
    <cellStyle name="Heading2" xfId="992"/>
    <cellStyle name="Heading2 2" xfId="993"/>
    <cellStyle name="Heading2 3" xfId="994"/>
    <cellStyle name="Hyperlink" xfId="173" builtinId="8"/>
    <cellStyle name="Input [yellow]" xfId="67"/>
    <cellStyle name="Input [yellow] 2" xfId="996"/>
    <cellStyle name="Input [yellow] 2 10" xfId="4577"/>
    <cellStyle name="Input [yellow] 2 10 2" xfId="15741"/>
    <cellStyle name="Input [yellow] 2 10 3" xfId="25926"/>
    <cellStyle name="Input [yellow] 2 10 4" xfId="36875"/>
    <cellStyle name="Input [yellow] 2 10 5" xfId="45294"/>
    <cellStyle name="Input [yellow] 2 10 6" xfId="50084"/>
    <cellStyle name="Input [yellow] 2 11" xfId="4131"/>
    <cellStyle name="Input [yellow] 2 11 2" xfId="15338"/>
    <cellStyle name="Input [yellow] 2 11 3" xfId="25523"/>
    <cellStyle name="Input [yellow] 2 11 4" xfId="36464"/>
    <cellStyle name="Input [yellow] 2 11 5" xfId="34111"/>
    <cellStyle name="Input [yellow] 2 11 6" xfId="49681"/>
    <cellStyle name="Input [yellow] 2 12" xfId="4207"/>
    <cellStyle name="Input [yellow] 2 12 2" xfId="15397"/>
    <cellStyle name="Input [yellow] 2 12 3" xfId="25582"/>
    <cellStyle name="Input [yellow] 2 12 4" xfId="36531"/>
    <cellStyle name="Input [yellow] 2 12 5" xfId="46396"/>
    <cellStyle name="Input [yellow] 2 12 6" xfId="49740"/>
    <cellStyle name="Input [yellow] 2 13" xfId="5822"/>
    <cellStyle name="Input [yellow] 2 13 2" xfId="16972"/>
    <cellStyle name="Input [yellow] 2 13 3" xfId="27157"/>
    <cellStyle name="Input [yellow] 2 13 4" xfId="38106"/>
    <cellStyle name="Input [yellow] 2 13 5" xfId="44921"/>
    <cellStyle name="Input [yellow] 2 13 6" xfId="51315"/>
    <cellStyle name="Input [yellow] 2 14" xfId="4135"/>
    <cellStyle name="Input [yellow] 2 14 2" xfId="15342"/>
    <cellStyle name="Input [yellow] 2 14 3" xfId="25527"/>
    <cellStyle name="Input [yellow] 2 14 4" xfId="36468"/>
    <cellStyle name="Input [yellow] 2 14 5" xfId="34112"/>
    <cellStyle name="Input [yellow] 2 14 6" xfId="49685"/>
    <cellStyle name="Input [yellow] 2 15" xfId="5836"/>
    <cellStyle name="Input [yellow] 2 15 2" xfId="16986"/>
    <cellStyle name="Input [yellow] 2 15 3" xfId="27171"/>
    <cellStyle name="Input [yellow] 2 15 4" xfId="38120"/>
    <cellStyle name="Input [yellow] 2 15 5" xfId="45250"/>
    <cellStyle name="Input [yellow] 2 15 6" xfId="46495"/>
    <cellStyle name="Input [yellow] 2 15 7" xfId="51329"/>
    <cellStyle name="Input [yellow] 2 16" xfId="5954"/>
    <cellStyle name="Input [yellow] 2 16 2" xfId="17104"/>
    <cellStyle name="Input [yellow] 2 16 3" xfId="27289"/>
    <cellStyle name="Input [yellow] 2 16 4" xfId="38238"/>
    <cellStyle name="Input [yellow] 2 16 5" xfId="45255"/>
    <cellStyle name="Input [yellow] 2 16 6" xfId="46492"/>
    <cellStyle name="Input [yellow] 2 16 7" xfId="51447"/>
    <cellStyle name="Input [yellow] 2 17" xfId="7437"/>
    <cellStyle name="Input [yellow] 2 17 2" xfId="18554"/>
    <cellStyle name="Input [yellow] 2 17 3" xfId="28752"/>
    <cellStyle name="Input [yellow] 2 17 4" xfId="45534"/>
    <cellStyle name="Input [yellow] 2 17 5" xfId="52910"/>
    <cellStyle name="Input [yellow] 2 18" xfId="7427"/>
    <cellStyle name="Input [yellow] 2 18 2" xfId="18545"/>
    <cellStyle name="Input [yellow] 2 18 3" xfId="28742"/>
    <cellStyle name="Input [yellow] 2 18 4" xfId="45924"/>
    <cellStyle name="Input [yellow] 2 18 5" xfId="52900"/>
    <cellStyle name="Input [yellow] 2 19" xfId="7736"/>
    <cellStyle name="Input [yellow] 2 19 2" xfId="18846"/>
    <cellStyle name="Input [yellow] 2 19 3" xfId="29050"/>
    <cellStyle name="Input [yellow] 2 19 4" xfId="45245"/>
    <cellStyle name="Input [yellow] 2 19 5" xfId="53208"/>
    <cellStyle name="Input [yellow] 2 2" xfId="2287"/>
    <cellStyle name="Input [yellow] 2 2 10" xfId="4358"/>
    <cellStyle name="Input [yellow] 2 2 10 2" xfId="15548"/>
    <cellStyle name="Input [yellow] 2 2 10 3" xfId="25733"/>
    <cellStyle name="Input [yellow] 2 2 10 4" xfId="36682"/>
    <cellStyle name="Input [yellow] 2 2 10 5" xfId="34897"/>
    <cellStyle name="Input [yellow] 2 2 10 6" xfId="49891"/>
    <cellStyle name="Input [yellow] 2 2 11" xfId="5915"/>
    <cellStyle name="Input [yellow] 2 2 11 2" xfId="17065"/>
    <cellStyle name="Input [yellow] 2 2 11 3" xfId="27250"/>
    <cellStyle name="Input [yellow] 2 2 11 4" xfId="38199"/>
    <cellStyle name="Input [yellow] 2 2 11 5" xfId="45252"/>
    <cellStyle name="Input [yellow] 2 2 11 6" xfId="45925"/>
    <cellStyle name="Input [yellow] 2 2 11 7" xfId="51408"/>
    <cellStyle name="Input [yellow] 2 2 12" xfId="5970"/>
    <cellStyle name="Input [yellow] 2 2 12 2" xfId="17120"/>
    <cellStyle name="Input [yellow] 2 2 12 3" xfId="27305"/>
    <cellStyle name="Input [yellow] 2 2 12 4" xfId="38254"/>
    <cellStyle name="Input [yellow] 2 2 12 5" xfId="45256"/>
    <cellStyle name="Input [yellow] 2 2 12 6" xfId="45970"/>
    <cellStyle name="Input [yellow] 2 2 12 7" xfId="51463"/>
    <cellStyle name="Input [yellow] 2 2 13" xfId="9867"/>
    <cellStyle name="Input [yellow] 2 2 13 2" xfId="20859"/>
    <cellStyle name="Input [yellow] 2 2 13 3" xfId="31179"/>
    <cellStyle name="Input [yellow] 2 2 13 4" xfId="55337"/>
    <cellStyle name="Input [yellow] 2 2 14" xfId="12141"/>
    <cellStyle name="Input [yellow] 2 2 14 2" xfId="23071"/>
    <cellStyle name="Input [yellow] 2 2 14 3" xfId="33453"/>
    <cellStyle name="Input [yellow] 2 2 14 4" xfId="44390"/>
    <cellStyle name="Input [yellow] 2 2 14 5" xfId="57611"/>
    <cellStyle name="Input [yellow] 2 2 15" xfId="12322"/>
    <cellStyle name="Input [yellow] 2 2 15 2" xfId="23186"/>
    <cellStyle name="Input [yellow] 2 2 15 3" xfId="33634"/>
    <cellStyle name="Input [yellow] 2 2 15 4" xfId="44571"/>
    <cellStyle name="Input [yellow] 2 2 15 5" xfId="47278"/>
    <cellStyle name="Input [yellow] 2 2 15 6" xfId="57792"/>
    <cellStyle name="Input [yellow] 2 2 16" xfId="13587"/>
    <cellStyle name="Input [yellow] 2 2 17" xfId="23772"/>
    <cellStyle name="Input [yellow] 2 2 18" xfId="34680"/>
    <cellStyle name="Input [yellow] 2 2 19" xfId="47930"/>
    <cellStyle name="Input [yellow] 2 2 2" xfId="4693"/>
    <cellStyle name="Input [yellow] 2 2 2 2" xfId="11056"/>
    <cellStyle name="Input [yellow] 2 2 2 2 2" xfId="22033"/>
    <cellStyle name="Input [yellow] 2 2 2 2 3" xfId="32368"/>
    <cellStyle name="Input [yellow] 2 2 2 2 4" xfId="56526"/>
    <cellStyle name="Input [yellow] 2 2 2 3" xfId="9459"/>
    <cellStyle name="Input [yellow] 2 2 2 3 2" xfId="20564"/>
    <cellStyle name="Input [yellow] 2 2 2 3 3" xfId="30771"/>
    <cellStyle name="Input [yellow] 2 2 2 3 4" xfId="41722"/>
    <cellStyle name="Input [yellow] 2 2 2 3 5" xfId="45991"/>
    <cellStyle name="Input [yellow] 2 2 2 3 6" xfId="54929"/>
    <cellStyle name="Input [yellow] 2 2 2 4" xfId="15844"/>
    <cellStyle name="Input [yellow] 2 2 2 5" xfId="26029"/>
    <cellStyle name="Input [yellow] 2 2 2 6" xfId="36978"/>
    <cellStyle name="Input [yellow] 2 2 2 7" xfId="50187"/>
    <cellStyle name="Input [yellow] 2 2 3" xfId="5712"/>
    <cellStyle name="Input [yellow] 2 2 3 2" xfId="11236"/>
    <cellStyle name="Input [yellow] 2 2 3 2 2" xfId="22213"/>
    <cellStyle name="Input [yellow] 2 2 3 2 3" xfId="32548"/>
    <cellStyle name="Input [yellow] 2 2 3 2 4" xfId="56706"/>
    <cellStyle name="Input [yellow] 2 2 3 3" xfId="11671"/>
    <cellStyle name="Input [yellow] 2 2 3 3 2" xfId="22644"/>
    <cellStyle name="Input [yellow] 2 2 3 3 3" xfId="32983"/>
    <cellStyle name="Input [yellow] 2 2 3 3 4" xfId="43920"/>
    <cellStyle name="Input [yellow] 2 2 3 3 5" xfId="46631"/>
    <cellStyle name="Input [yellow] 2 2 3 3 6" xfId="57141"/>
    <cellStyle name="Input [yellow] 2 2 3 4" xfId="7261"/>
    <cellStyle name="Input [yellow] 2 2 3 4 2" xfId="18390"/>
    <cellStyle name="Input [yellow] 2 2 3 4 3" xfId="28577"/>
    <cellStyle name="Input [yellow] 2 2 3 4 4" xfId="39532"/>
    <cellStyle name="Input [yellow] 2 2 3 4 5" xfId="45460"/>
    <cellStyle name="Input [yellow] 2 2 3 4 6" xfId="52735"/>
    <cellStyle name="Input [yellow] 2 2 3 5" xfId="16862"/>
    <cellStyle name="Input [yellow] 2 2 3 6" xfId="27047"/>
    <cellStyle name="Input [yellow] 2 2 3 7" xfId="37996"/>
    <cellStyle name="Input [yellow] 2 2 3 8" xfId="51205"/>
    <cellStyle name="Input [yellow] 2 2 4" xfId="5270"/>
    <cellStyle name="Input [yellow] 2 2 4 2" xfId="16420"/>
    <cellStyle name="Input [yellow] 2 2 4 3" xfId="26605"/>
    <cellStyle name="Input [yellow] 2 2 4 4" xfId="37554"/>
    <cellStyle name="Input [yellow] 2 2 4 5" xfId="34275"/>
    <cellStyle name="Input [yellow] 2 2 4 6" xfId="50763"/>
    <cellStyle name="Input [yellow] 2 2 5" xfId="5841"/>
    <cellStyle name="Input [yellow] 2 2 5 2" xfId="16991"/>
    <cellStyle name="Input [yellow] 2 2 5 3" xfId="27176"/>
    <cellStyle name="Input [yellow] 2 2 5 4" xfId="38125"/>
    <cellStyle name="Input [yellow] 2 2 5 5" xfId="46540"/>
    <cellStyle name="Input [yellow] 2 2 5 6" xfId="51334"/>
    <cellStyle name="Input [yellow] 2 2 6" xfId="5174"/>
    <cellStyle name="Input [yellow] 2 2 6 2" xfId="16324"/>
    <cellStyle name="Input [yellow] 2 2 6 3" xfId="26509"/>
    <cellStyle name="Input [yellow] 2 2 6 4" xfId="37458"/>
    <cellStyle name="Input [yellow] 2 2 6 5" xfId="40000"/>
    <cellStyle name="Input [yellow] 2 2 6 6" xfId="50667"/>
    <cellStyle name="Input [yellow] 2 2 7" xfId="5927"/>
    <cellStyle name="Input [yellow] 2 2 7 2" xfId="17077"/>
    <cellStyle name="Input [yellow] 2 2 7 3" xfId="27262"/>
    <cellStyle name="Input [yellow] 2 2 7 4" xfId="38211"/>
    <cellStyle name="Input [yellow] 2 2 7 5" xfId="44903"/>
    <cellStyle name="Input [yellow] 2 2 7 6" xfId="51420"/>
    <cellStyle name="Input [yellow] 2 2 8" xfId="4613"/>
    <cellStyle name="Input [yellow] 2 2 8 2" xfId="15769"/>
    <cellStyle name="Input [yellow] 2 2 8 3" xfId="25954"/>
    <cellStyle name="Input [yellow] 2 2 8 4" xfId="36903"/>
    <cellStyle name="Input [yellow] 2 2 8 5" xfId="34902"/>
    <cellStyle name="Input [yellow] 2 2 8 6" xfId="50112"/>
    <cellStyle name="Input [yellow] 2 2 9" xfId="5414"/>
    <cellStyle name="Input [yellow] 2 2 9 2" xfId="16564"/>
    <cellStyle name="Input [yellow] 2 2 9 3" xfId="26749"/>
    <cellStyle name="Input [yellow] 2 2 9 4" xfId="37698"/>
    <cellStyle name="Input [yellow] 2 2 9 5" xfId="45417"/>
    <cellStyle name="Input [yellow] 2 2 9 6" xfId="50907"/>
    <cellStyle name="Input [yellow] 2 20" xfId="9585"/>
    <cellStyle name="Input [yellow] 2 20 2" xfId="20658"/>
    <cellStyle name="Input [yellow] 2 20 3" xfId="30897"/>
    <cellStyle name="Input [yellow] 2 20 4" xfId="55055"/>
    <cellStyle name="Input [yellow] 2 21" xfId="9482"/>
    <cellStyle name="Input [yellow] 2 21 2" xfId="20584"/>
    <cellStyle name="Input [yellow] 2 21 3" xfId="30794"/>
    <cellStyle name="Input [yellow] 2 21 4" xfId="41745"/>
    <cellStyle name="Input [yellow] 2 21 5" xfId="46014"/>
    <cellStyle name="Input [yellow] 2 21 6" xfId="54952"/>
    <cellStyle name="Input [yellow] 2 22" xfId="9714"/>
    <cellStyle name="Input [yellow] 2 22 2" xfId="20742"/>
    <cellStyle name="Input [yellow] 2 22 3" xfId="31026"/>
    <cellStyle name="Input [yellow] 2 22 4" xfId="41975"/>
    <cellStyle name="Input [yellow] 2 22 5" xfId="55184"/>
    <cellStyle name="Input [yellow] 2 23" xfId="7480"/>
    <cellStyle name="Input [yellow] 2 23 2" xfId="18596"/>
    <cellStyle name="Input [yellow] 2 23 3" xfId="28795"/>
    <cellStyle name="Input [yellow] 2 23 4" xfId="39745"/>
    <cellStyle name="Input [yellow] 2 23 5" xfId="45574"/>
    <cellStyle name="Input [yellow] 2 23 6" xfId="52953"/>
    <cellStyle name="Input [yellow] 2 24" xfId="12512"/>
    <cellStyle name="Input [yellow] 2 24 2" xfId="23323"/>
    <cellStyle name="Input [yellow] 2 24 3" xfId="33824"/>
    <cellStyle name="Input [yellow] 2 24 4" xfId="44761"/>
    <cellStyle name="Input [yellow] 2 24 5" xfId="47570"/>
    <cellStyle name="Input [yellow] 2 24 6" xfId="57982"/>
    <cellStyle name="Input [yellow] 2 25" xfId="13339"/>
    <cellStyle name="Input [yellow] 2 3" xfId="2308"/>
    <cellStyle name="Input [yellow] 2 3 10" xfId="5810"/>
    <cellStyle name="Input [yellow] 2 3 10 2" xfId="16960"/>
    <cellStyle name="Input [yellow] 2 3 10 3" xfId="27145"/>
    <cellStyle name="Input [yellow] 2 3 10 4" xfId="38094"/>
    <cellStyle name="Input [yellow] 2 3 10 5" xfId="45869"/>
    <cellStyle name="Input [yellow] 2 3 10 6" xfId="51303"/>
    <cellStyle name="Input [yellow] 2 3 11" xfId="6016"/>
    <cellStyle name="Input [yellow] 2 3 11 2" xfId="17166"/>
    <cellStyle name="Input [yellow] 2 3 11 3" xfId="27351"/>
    <cellStyle name="Input [yellow] 2 3 11 4" xfId="38300"/>
    <cellStyle name="Input [yellow] 2 3 11 5" xfId="45257"/>
    <cellStyle name="Input [yellow] 2 3 11 6" xfId="44879"/>
    <cellStyle name="Input [yellow] 2 3 11 7" xfId="51509"/>
    <cellStyle name="Input [yellow] 2 3 12" xfId="5628"/>
    <cellStyle name="Input [yellow] 2 3 12 2" xfId="16778"/>
    <cellStyle name="Input [yellow] 2 3 12 3" xfId="26963"/>
    <cellStyle name="Input [yellow] 2 3 12 4" xfId="37912"/>
    <cellStyle name="Input [yellow] 2 3 12 5" xfId="45243"/>
    <cellStyle name="Input [yellow] 2 3 12 6" xfId="46421"/>
    <cellStyle name="Input [yellow] 2 3 12 7" xfId="51121"/>
    <cellStyle name="Input [yellow] 2 3 13" xfId="9864"/>
    <cellStyle name="Input [yellow] 2 3 13 2" xfId="20856"/>
    <cellStyle name="Input [yellow] 2 3 13 3" xfId="31176"/>
    <cellStyle name="Input [yellow] 2 3 13 4" xfId="55334"/>
    <cellStyle name="Input [yellow] 2 3 14" xfId="9767"/>
    <cellStyle name="Input [yellow] 2 3 14 2" xfId="20777"/>
    <cellStyle name="Input [yellow] 2 3 14 3" xfId="31079"/>
    <cellStyle name="Input [yellow] 2 3 14 4" xfId="42028"/>
    <cellStyle name="Input [yellow] 2 3 14 5" xfId="46288"/>
    <cellStyle name="Input [yellow] 2 3 14 6" xfId="55237"/>
    <cellStyle name="Input [yellow] 2 3 15" xfId="12603"/>
    <cellStyle name="Input [yellow] 2 3 15 2" xfId="23404"/>
    <cellStyle name="Input [yellow] 2 3 15 3" xfId="33915"/>
    <cellStyle name="Input [yellow] 2 3 15 4" xfId="44852"/>
    <cellStyle name="Input [yellow] 2 3 15 5" xfId="47555"/>
    <cellStyle name="Input [yellow] 2 3 15 6" xfId="58073"/>
    <cellStyle name="Input [yellow] 2 3 16" xfId="13608"/>
    <cellStyle name="Input [yellow] 2 3 17" xfId="23793"/>
    <cellStyle name="Input [yellow] 2 3 18" xfId="34701"/>
    <cellStyle name="Input [yellow] 2 3 19" xfId="47951"/>
    <cellStyle name="Input [yellow] 2 3 2" xfId="4690"/>
    <cellStyle name="Input [yellow] 2 3 2 2" xfId="11191"/>
    <cellStyle name="Input [yellow] 2 3 2 2 2" xfId="22168"/>
    <cellStyle name="Input [yellow] 2 3 2 2 3" xfId="32503"/>
    <cellStyle name="Input [yellow] 2 3 2 2 4" xfId="56661"/>
    <cellStyle name="Input [yellow] 2 3 2 3" xfId="11705"/>
    <cellStyle name="Input [yellow] 2 3 2 3 2" xfId="22678"/>
    <cellStyle name="Input [yellow] 2 3 2 3 3" xfId="33017"/>
    <cellStyle name="Input [yellow] 2 3 2 3 4" xfId="43954"/>
    <cellStyle name="Input [yellow] 2 3 2 3 5" xfId="46665"/>
    <cellStyle name="Input [yellow] 2 3 2 3 6" xfId="57175"/>
    <cellStyle name="Input [yellow] 2 3 2 4" xfId="12506"/>
    <cellStyle name="Input [yellow] 2 3 2 4 2" xfId="23319"/>
    <cellStyle name="Input [yellow] 2 3 2 4 3" xfId="33818"/>
    <cellStyle name="Input [yellow] 2 3 2 4 4" xfId="44755"/>
    <cellStyle name="Input [yellow] 2 3 2 4 5" xfId="47460"/>
    <cellStyle name="Input [yellow] 2 3 2 4 6" xfId="57976"/>
    <cellStyle name="Input [yellow] 2 3 2 5" xfId="15841"/>
    <cellStyle name="Input [yellow] 2 3 2 6" xfId="26026"/>
    <cellStyle name="Input [yellow] 2 3 2 7" xfId="36975"/>
    <cellStyle name="Input [yellow] 2 3 2 8" xfId="50184"/>
    <cellStyle name="Input [yellow] 2 3 20" xfId="59628"/>
    <cellStyle name="Input [yellow] 2 3 3" xfId="5709"/>
    <cellStyle name="Input [yellow] 2 3 3 2" xfId="16859"/>
    <cellStyle name="Input [yellow] 2 3 3 3" xfId="27044"/>
    <cellStyle name="Input [yellow] 2 3 3 4" xfId="37993"/>
    <cellStyle name="Input [yellow] 2 3 3 5" xfId="45021"/>
    <cellStyle name="Input [yellow] 2 3 3 6" xfId="51202"/>
    <cellStyle name="Input [yellow] 2 3 4" xfId="5273"/>
    <cellStyle name="Input [yellow] 2 3 4 2" xfId="16423"/>
    <cellStyle name="Input [yellow] 2 3 4 3" xfId="26608"/>
    <cellStyle name="Input [yellow] 2 3 4 4" xfId="37557"/>
    <cellStyle name="Input [yellow] 2 3 4 5" xfId="34278"/>
    <cellStyle name="Input [yellow] 2 3 4 6" xfId="50766"/>
    <cellStyle name="Input [yellow] 2 3 5" xfId="4395"/>
    <cellStyle name="Input [yellow] 2 3 5 2" xfId="15580"/>
    <cellStyle name="Input [yellow] 2 3 5 3" xfId="25765"/>
    <cellStyle name="Input [yellow] 2 3 5 4" xfId="36714"/>
    <cellStyle name="Input [yellow] 2 3 5 5" xfId="45024"/>
    <cellStyle name="Input [yellow] 2 3 5 6" xfId="49923"/>
    <cellStyle name="Input [yellow] 2 3 6" xfId="5454"/>
    <cellStyle name="Input [yellow] 2 3 6 2" xfId="16604"/>
    <cellStyle name="Input [yellow] 2 3 6 3" xfId="26789"/>
    <cellStyle name="Input [yellow] 2 3 6 4" xfId="37738"/>
    <cellStyle name="Input [yellow] 2 3 6 5" xfId="45265"/>
    <cellStyle name="Input [yellow] 2 3 6 6" xfId="50947"/>
    <cellStyle name="Input [yellow] 2 3 7" xfId="5326"/>
    <cellStyle name="Input [yellow] 2 3 7 2" xfId="16476"/>
    <cellStyle name="Input [yellow] 2 3 7 3" xfId="26661"/>
    <cellStyle name="Input [yellow] 2 3 7 4" xfId="37610"/>
    <cellStyle name="Input [yellow] 2 3 7 5" xfId="34327"/>
    <cellStyle name="Input [yellow] 2 3 7 6" xfId="50819"/>
    <cellStyle name="Input [yellow] 2 3 8" xfId="5564"/>
    <cellStyle name="Input [yellow] 2 3 8 2" xfId="16714"/>
    <cellStyle name="Input [yellow] 2 3 8 3" xfId="26899"/>
    <cellStyle name="Input [yellow] 2 3 8 4" xfId="37848"/>
    <cellStyle name="Input [yellow] 2 3 8 5" xfId="45889"/>
    <cellStyle name="Input [yellow] 2 3 8 6" xfId="51057"/>
    <cellStyle name="Input [yellow] 2 3 9" xfId="4283"/>
    <cellStyle name="Input [yellow] 2 3 9 2" xfId="15473"/>
    <cellStyle name="Input [yellow] 2 3 9 3" xfId="25658"/>
    <cellStyle name="Input [yellow] 2 3 9 4" xfId="36607"/>
    <cellStyle name="Input [yellow] 2 3 9 5" xfId="34164"/>
    <cellStyle name="Input [yellow] 2 3 9 6" xfId="49816"/>
    <cellStyle name="Input [yellow] 2 4" xfId="2373"/>
    <cellStyle name="Input [yellow] 2 4 2" xfId="10652"/>
    <cellStyle name="Input [yellow] 2 4 2 2" xfId="21638"/>
    <cellStyle name="Input [yellow] 2 4 2 3" xfId="31964"/>
    <cellStyle name="Input [yellow] 2 4 2 4" xfId="56122"/>
    <cellStyle name="Input [yellow] 2 4 3" xfId="12453"/>
    <cellStyle name="Input [yellow] 2 4 3 2" xfId="23282"/>
    <cellStyle name="Input [yellow] 2 4 3 3" xfId="33765"/>
    <cellStyle name="Input [yellow] 2 4 3 4" xfId="44702"/>
    <cellStyle name="Input [yellow] 2 4 3 5" xfId="47408"/>
    <cellStyle name="Input [yellow] 2 4 3 6" xfId="57923"/>
    <cellStyle name="Input [yellow] 2 4 4" xfId="12130"/>
    <cellStyle name="Input [yellow] 2 4 4 2" xfId="23062"/>
    <cellStyle name="Input [yellow] 2 4 4 3" xfId="33442"/>
    <cellStyle name="Input [yellow] 2 4 4 4" xfId="44379"/>
    <cellStyle name="Input [yellow] 2 4 4 5" xfId="47088"/>
    <cellStyle name="Input [yellow] 2 4 4 6" xfId="57600"/>
    <cellStyle name="Input [yellow] 2 4 5" xfId="13673"/>
    <cellStyle name="Input [yellow] 2 4 6" xfId="23858"/>
    <cellStyle name="Input [yellow] 2 4 7" xfId="34766"/>
    <cellStyle name="Input [yellow] 2 4 8" xfId="48016"/>
    <cellStyle name="Input [yellow] 2 5" xfId="2302"/>
    <cellStyle name="Input [yellow] 2 5 2" xfId="13602"/>
    <cellStyle name="Input [yellow] 2 5 3" xfId="23787"/>
    <cellStyle name="Input [yellow] 2 5 4" xfId="34695"/>
    <cellStyle name="Input [yellow] 2 5 5" xfId="44905"/>
    <cellStyle name="Input [yellow] 2 5 6" xfId="47945"/>
    <cellStyle name="Input [yellow] 2 6" xfId="2293"/>
    <cellStyle name="Input [yellow] 2 6 2" xfId="13593"/>
    <cellStyle name="Input [yellow] 2 6 3" xfId="23778"/>
    <cellStyle name="Input [yellow] 2 6 4" xfId="34686"/>
    <cellStyle name="Input [yellow] 2 6 5" xfId="47418"/>
    <cellStyle name="Input [yellow] 2 6 6" xfId="47936"/>
    <cellStyle name="Input [yellow] 2 7" xfId="5400"/>
    <cellStyle name="Input [yellow] 2 7 2" xfId="16550"/>
    <cellStyle name="Input [yellow] 2 7 3" xfId="26735"/>
    <cellStyle name="Input [yellow] 2 7 4" xfId="37684"/>
    <cellStyle name="Input [yellow] 2 7 5" xfId="46338"/>
    <cellStyle name="Input [yellow] 2 7 6" xfId="50893"/>
    <cellStyle name="Input [yellow] 2 8" xfId="4669"/>
    <cellStyle name="Input [yellow] 2 8 2" xfId="15821"/>
    <cellStyle name="Input [yellow] 2 8 3" xfId="26006"/>
    <cellStyle name="Input [yellow] 2 8 4" xfId="36955"/>
    <cellStyle name="Input [yellow] 2 8 5" xfId="45550"/>
    <cellStyle name="Input [yellow] 2 8 6" xfId="50164"/>
    <cellStyle name="Input [yellow] 2 9" xfId="4494"/>
    <cellStyle name="Input [yellow] 2 9 2" xfId="15661"/>
    <cellStyle name="Input [yellow] 2 9 3" xfId="25846"/>
    <cellStyle name="Input [yellow] 2 9 4" xfId="36795"/>
    <cellStyle name="Input [yellow] 2 9 5" xfId="34202"/>
    <cellStyle name="Input [yellow] 2 9 6" xfId="50004"/>
    <cellStyle name="Input [yellow] 3" xfId="997"/>
    <cellStyle name="Input [yellow] 3 10" xfId="4153"/>
    <cellStyle name="Input [yellow] 3 10 2" xfId="15360"/>
    <cellStyle name="Input [yellow] 3 10 3" xfId="25545"/>
    <cellStyle name="Input [yellow] 3 10 4" xfId="36486"/>
    <cellStyle name="Input [yellow] 3 10 5" xfId="46519"/>
    <cellStyle name="Input [yellow] 3 10 6" xfId="49703"/>
    <cellStyle name="Input [yellow] 3 11" xfId="5823"/>
    <cellStyle name="Input [yellow] 3 11 2" xfId="16973"/>
    <cellStyle name="Input [yellow] 3 11 3" xfId="27158"/>
    <cellStyle name="Input [yellow] 3 11 4" xfId="38107"/>
    <cellStyle name="Input [yellow] 3 11 5" xfId="45747"/>
    <cellStyle name="Input [yellow] 3 11 6" xfId="51316"/>
    <cellStyle name="Input [yellow] 3 12" xfId="4208"/>
    <cellStyle name="Input [yellow] 3 12 2" xfId="15398"/>
    <cellStyle name="Input [yellow] 3 12 3" xfId="25583"/>
    <cellStyle name="Input [yellow] 3 12 4" xfId="36532"/>
    <cellStyle name="Input [yellow] 3 12 5" xfId="45220"/>
    <cellStyle name="Input [yellow] 3 12 6" xfId="49741"/>
    <cellStyle name="Input [yellow] 3 13" xfId="4082"/>
    <cellStyle name="Input [yellow] 3 13 2" xfId="15289"/>
    <cellStyle name="Input [yellow] 3 13 3" xfId="25474"/>
    <cellStyle name="Input [yellow] 3 13 4" xfId="36415"/>
    <cellStyle name="Input [yellow] 3 13 5" xfId="34095"/>
    <cellStyle name="Input [yellow] 3 13 6" xfId="49632"/>
    <cellStyle name="Input [yellow] 3 14" xfId="4387"/>
    <cellStyle name="Input [yellow] 3 14 2" xfId="15572"/>
    <cellStyle name="Input [yellow] 3 14 3" xfId="25757"/>
    <cellStyle name="Input [yellow] 3 14 4" xfId="36706"/>
    <cellStyle name="Input [yellow] 3 14 5" xfId="45870"/>
    <cellStyle name="Input [yellow] 3 14 6" xfId="49915"/>
    <cellStyle name="Input [yellow] 3 15" xfId="4484"/>
    <cellStyle name="Input [yellow] 3 15 2" xfId="15652"/>
    <cellStyle name="Input [yellow] 3 15 3" xfId="25837"/>
    <cellStyle name="Input [yellow] 3 15 4" xfId="36786"/>
    <cellStyle name="Input [yellow] 3 15 5" xfId="45150"/>
    <cellStyle name="Input [yellow] 3 15 6" xfId="45496"/>
    <cellStyle name="Input [yellow] 3 15 7" xfId="49995"/>
    <cellStyle name="Input [yellow] 3 16" xfId="5897"/>
    <cellStyle name="Input [yellow] 3 16 2" xfId="17047"/>
    <cellStyle name="Input [yellow] 3 16 3" xfId="27232"/>
    <cellStyle name="Input [yellow] 3 16 4" xfId="38181"/>
    <cellStyle name="Input [yellow] 3 16 5" xfId="45251"/>
    <cellStyle name="Input [yellow] 3 16 6" xfId="45959"/>
    <cellStyle name="Input [yellow] 3 16 7" xfId="51390"/>
    <cellStyle name="Input [yellow] 3 17" xfId="7438"/>
    <cellStyle name="Input [yellow] 3 17 2" xfId="18555"/>
    <cellStyle name="Input [yellow] 3 17 3" xfId="28753"/>
    <cellStyle name="Input [yellow] 3 17 4" xfId="45535"/>
    <cellStyle name="Input [yellow] 3 17 5" xfId="52911"/>
    <cellStyle name="Input [yellow] 3 18" xfId="7428"/>
    <cellStyle name="Input [yellow] 3 18 2" xfId="18546"/>
    <cellStyle name="Input [yellow] 3 18 3" xfId="28743"/>
    <cellStyle name="Input [yellow] 3 18 4" xfId="45035"/>
    <cellStyle name="Input [yellow] 3 18 5" xfId="52901"/>
    <cellStyle name="Input [yellow] 3 19" xfId="7588"/>
    <cellStyle name="Input [yellow] 3 19 2" xfId="18702"/>
    <cellStyle name="Input [yellow] 3 19 3" xfId="28903"/>
    <cellStyle name="Input [yellow] 3 19 4" xfId="45488"/>
    <cellStyle name="Input [yellow] 3 19 5" xfId="53061"/>
    <cellStyle name="Input [yellow] 3 2" xfId="2288"/>
    <cellStyle name="Input [yellow] 3 2 10" xfId="4487"/>
    <cellStyle name="Input [yellow] 3 2 10 2" xfId="15655"/>
    <cellStyle name="Input [yellow] 3 2 10 3" xfId="25840"/>
    <cellStyle name="Input [yellow] 3 2 10 4" xfId="36789"/>
    <cellStyle name="Input [yellow] 3 2 10 5" xfId="46569"/>
    <cellStyle name="Input [yellow] 3 2 10 6" xfId="49998"/>
    <cellStyle name="Input [yellow] 3 2 11" xfId="2399"/>
    <cellStyle name="Input [yellow] 3 2 11 2" xfId="13699"/>
    <cellStyle name="Input [yellow] 3 2 11 3" xfId="23884"/>
    <cellStyle name="Input [yellow] 3 2 11 4" xfId="34792"/>
    <cellStyle name="Input [yellow] 3 2 11 5" xfId="44877"/>
    <cellStyle name="Input [yellow] 3 2 11 6" xfId="46354"/>
    <cellStyle name="Input [yellow] 3 2 11 7" xfId="48042"/>
    <cellStyle name="Input [yellow] 3 2 12" xfId="4515"/>
    <cellStyle name="Input [yellow] 3 2 12 2" xfId="15679"/>
    <cellStyle name="Input [yellow] 3 2 12 3" xfId="25864"/>
    <cellStyle name="Input [yellow] 3 2 12 4" xfId="36813"/>
    <cellStyle name="Input [yellow] 3 2 12 5" xfId="45153"/>
    <cellStyle name="Input [yellow] 3 2 12 6" xfId="46411"/>
    <cellStyle name="Input [yellow] 3 2 12 7" xfId="50022"/>
    <cellStyle name="Input [yellow] 3 2 13" xfId="9868"/>
    <cellStyle name="Input [yellow] 3 2 13 2" xfId="20860"/>
    <cellStyle name="Input [yellow] 3 2 13 3" xfId="31180"/>
    <cellStyle name="Input [yellow] 3 2 13 4" xfId="55338"/>
    <cellStyle name="Input [yellow] 3 2 14" xfId="12556"/>
    <cellStyle name="Input [yellow] 3 2 14 2" xfId="23357"/>
    <cellStyle name="Input [yellow] 3 2 14 3" xfId="33868"/>
    <cellStyle name="Input [yellow] 3 2 14 4" xfId="44805"/>
    <cellStyle name="Input [yellow] 3 2 14 5" xfId="58026"/>
    <cellStyle name="Input [yellow] 3 2 15" xfId="7487"/>
    <cellStyle name="Input [yellow] 3 2 15 2" xfId="18602"/>
    <cellStyle name="Input [yellow] 3 2 15 3" xfId="28802"/>
    <cellStyle name="Input [yellow] 3 2 15 4" xfId="39752"/>
    <cellStyle name="Input [yellow] 3 2 15 5" xfId="45579"/>
    <cellStyle name="Input [yellow] 3 2 15 6" xfId="52960"/>
    <cellStyle name="Input [yellow] 3 2 16" xfId="13588"/>
    <cellStyle name="Input [yellow] 3 2 17" xfId="23773"/>
    <cellStyle name="Input [yellow] 3 2 18" xfId="34681"/>
    <cellStyle name="Input [yellow] 3 2 19" xfId="47931"/>
    <cellStyle name="Input [yellow] 3 2 2" xfId="4694"/>
    <cellStyle name="Input [yellow] 3 2 2 2" xfId="11055"/>
    <cellStyle name="Input [yellow] 3 2 2 2 2" xfId="22032"/>
    <cellStyle name="Input [yellow] 3 2 2 2 3" xfId="32367"/>
    <cellStyle name="Input [yellow] 3 2 2 2 4" xfId="56525"/>
    <cellStyle name="Input [yellow] 3 2 2 3" xfId="8555"/>
    <cellStyle name="Input [yellow] 3 2 2 3 2" xfId="19662"/>
    <cellStyle name="Input [yellow] 3 2 2 3 3" xfId="29869"/>
    <cellStyle name="Input [yellow] 3 2 2 3 4" xfId="40818"/>
    <cellStyle name="Input [yellow] 3 2 2 3 5" xfId="45871"/>
    <cellStyle name="Input [yellow] 3 2 2 3 6" xfId="54027"/>
    <cellStyle name="Input [yellow] 3 2 2 4" xfId="15845"/>
    <cellStyle name="Input [yellow] 3 2 2 5" xfId="26030"/>
    <cellStyle name="Input [yellow] 3 2 2 6" xfId="36979"/>
    <cellStyle name="Input [yellow] 3 2 2 7" xfId="50188"/>
    <cellStyle name="Input [yellow] 3 2 3" xfId="5713"/>
    <cellStyle name="Input [yellow] 3 2 3 2" xfId="11235"/>
    <cellStyle name="Input [yellow] 3 2 3 2 2" xfId="22212"/>
    <cellStyle name="Input [yellow] 3 2 3 2 3" xfId="32547"/>
    <cellStyle name="Input [yellow] 3 2 3 2 4" xfId="56705"/>
    <cellStyle name="Input [yellow] 3 2 3 3" xfId="11672"/>
    <cellStyle name="Input [yellow] 3 2 3 3 2" xfId="22645"/>
    <cellStyle name="Input [yellow] 3 2 3 3 3" xfId="32984"/>
    <cellStyle name="Input [yellow] 3 2 3 3 4" xfId="43921"/>
    <cellStyle name="Input [yellow] 3 2 3 3 5" xfId="46632"/>
    <cellStyle name="Input [yellow] 3 2 3 3 6" xfId="57142"/>
    <cellStyle name="Input [yellow] 3 2 3 4" xfId="12352"/>
    <cellStyle name="Input [yellow] 3 2 3 4 2" xfId="23206"/>
    <cellStyle name="Input [yellow] 3 2 3 4 3" xfId="33664"/>
    <cellStyle name="Input [yellow] 3 2 3 4 4" xfId="44601"/>
    <cellStyle name="Input [yellow] 3 2 3 4 5" xfId="47308"/>
    <cellStyle name="Input [yellow] 3 2 3 4 6" xfId="57822"/>
    <cellStyle name="Input [yellow] 3 2 3 5" xfId="16863"/>
    <cellStyle name="Input [yellow] 3 2 3 6" xfId="27048"/>
    <cellStyle name="Input [yellow] 3 2 3 7" xfId="37997"/>
    <cellStyle name="Input [yellow] 3 2 3 8" xfId="51206"/>
    <cellStyle name="Input [yellow] 3 2 4" xfId="5269"/>
    <cellStyle name="Input [yellow] 3 2 4 2" xfId="16419"/>
    <cellStyle name="Input [yellow] 3 2 4 3" xfId="26604"/>
    <cellStyle name="Input [yellow] 3 2 4 4" xfId="37553"/>
    <cellStyle name="Input [yellow] 3 2 4 5" xfId="34274"/>
    <cellStyle name="Input [yellow] 3 2 4 6" xfId="50762"/>
    <cellStyle name="Input [yellow] 3 2 5" xfId="5891"/>
    <cellStyle name="Input [yellow] 3 2 5 2" xfId="17041"/>
    <cellStyle name="Input [yellow] 3 2 5 3" xfId="27226"/>
    <cellStyle name="Input [yellow] 3 2 5 4" xfId="38175"/>
    <cellStyle name="Input [yellow] 3 2 5 5" xfId="45933"/>
    <cellStyle name="Input [yellow] 3 2 5 6" xfId="51384"/>
    <cellStyle name="Input [yellow] 3 2 6" xfId="5895"/>
    <cellStyle name="Input [yellow] 3 2 6 2" xfId="17045"/>
    <cellStyle name="Input [yellow] 3 2 6 3" xfId="27230"/>
    <cellStyle name="Input [yellow] 3 2 6 4" xfId="38179"/>
    <cellStyle name="Input [yellow] 3 2 6 5" xfId="45857"/>
    <cellStyle name="Input [yellow] 3 2 6 6" xfId="51388"/>
    <cellStyle name="Input [yellow] 3 2 7" xfId="5893"/>
    <cellStyle name="Input [yellow] 3 2 7 2" xfId="17043"/>
    <cellStyle name="Input [yellow] 3 2 7 3" xfId="27228"/>
    <cellStyle name="Input [yellow] 3 2 7 4" xfId="38177"/>
    <cellStyle name="Input [yellow] 3 2 7 5" xfId="44943"/>
    <cellStyle name="Input [yellow] 3 2 7 6" xfId="51386"/>
    <cellStyle name="Input [yellow] 3 2 8" xfId="4075"/>
    <cellStyle name="Input [yellow] 3 2 8 2" xfId="15282"/>
    <cellStyle name="Input [yellow] 3 2 8 3" xfId="25467"/>
    <cellStyle name="Input [yellow] 3 2 8 4" xfId="36408"/>
    <cellStyle name="Input [yellow] 3 2 8 5" xfId="34088"/>
    <cellStyle name="Input [yellow] 3 2 8 6" xfId="49625"/>
    <cellStyle name="Input [yellow] 3 2 9" xfId="5917"/>
    <cellStyle name="Input [yellow] 3 2 9 2" xfId="17067"/>
    <cellStyle name="Input [yellow] 3 2 9 3" xfId="27252"/>
    <cellStyle name="Input [yellow] 3 2 9 4" xfId="38201"/>
    <cellStyle name="Input [yellow] 3 2 9 5" xfId="44935"/>
    <cellStyle name="Input [yellow] 3 2 9 6" xfId="51410"/>
    <cellStyle name="Input [yellow] 3 20" xfId="9586"/>
    <cellStyle name="Input [yellow] 3 20 2" xfId="20659"/>
    <cellStyle name="Input [yellow] 3 20 3" xfId="30898"/>
    <cellStyle name="Input [yellow] 3 20 4" xfId="55056"/>
    <cellStyle name="Input [yellow] 3 21" xfId="11894"/>
    <cellStyle name="Input [yellow] 3 21 2" xfId="22846"/>
    <cellStyle name="Input [yellow] 3 21 3" xfId="33206"/>
    <cellStyle name="Input [yellow] 3 21 4" xfId="44143"/>
    <cellStyle name="Input [yellow] 3 21 5" xfId="46854"/>
    <cellStyle name="Input [yellow] 3 21 6" xfId="57364"/>
    <cellStyle name="Input [yellow] 3 22" xfId="12473"/>
    <cellStyle name="Input [yellow] 3 22 2" xfId="23295"/>
    <cellStyle name="Input [yellow] 3 22 3" xfId="33785"/>
    <cellStyle name="Input [yellow] 3 22 4" xfId="44722"/>
    <cellStyle name="Input [yellow] 3 22 5" xfId="57943"/>
    <cellStyle name="Input [yellow] 3 23" xfId="12035"/>
    <cellStyle name="Input [yellow] 3 23 2" xfId="22987"/>
    <cellStyle name="Input [yellow] 3 23 3" xfId="33347"/>
    <cellStyle name="Input [yellow] 3 23 4" xfId="44284"/>
    <cellStyle name="Input [yellow] 3 23 5" xfId="46994"/>
    <cellStyle name="Input [yellow] 3 23 6" xfId="57505"/>
    <cellStyle name="Input [yellow] 3 24" xfId="9535"/>
    <cellStyle name="Input [yellow] 3 24 2" xfId="20626"/>
    <cellStyle name="Input [yellow] 3 24 3" xfId="30847"/>
    <cellStyle name="Input [yellow] 3 24 4" xfId="41798"/>
    <cellStyle name="Input [yellow] 3 24 5" xfId="45838"/>
    <cellStyle name="Input [yellow] 3 24 6" xfId="55005"/>
    <cellStyle name="Input [yellow] 3 25" xfId="13340"/>
    <cellStyle name="Input [yellow] 3 3" xfId="2307"/>
    <cellStyle name="Input [yellow] 3 3 10" xfId="4392"/>
    <cellStyle name="Input [yellow] 3 3 10 2" xfId="15577"/>
    <cellStyle name="Input [yellow] 3 3 10 3" xfId="25762"/>
    <cellStyle name="Input [yellow] 3 3 10 4" xfId="36711"/>
    <cellStyle name="Input [yellow] 3 3 10 5" xfId="45344"/>
    <cellStyle name="Input [yellow] 3 3 10 6" xfId="49920"/>
    <cellStyle name="Input [yellow] 3 3 11" xfId="5650"/>
    <cellStyle name="Input [yellow] 3 3 11 2" xfId="16800"/>
    <cellStyle name="Input [yellow] 3 3 11 3" xfId="26985"/>
    <cellStyle name="Input [yellow] 3 3 11 4" xfId="37934"/>
    <cellStyle name="Input [yellow] 3 3 11 5" xfId="45246"/>
    <cellStyle name="Input [yellow] 3 3 11 6" xfId="45054"/>
    <cellStyle name="Input [yellow] 3 3 11 7" xfId="51143"/>
    <cellStyle name="Input [yellow] 3 3 12" xfId="5429"/>
    <cellStyle name="Input [yellow] 3 3 12 2" xfId="16579"/>
    <cellStyle name="Input [yellow] 3 3 12 3" xfId="26764"/>
    <cellStyle name="Input [yellow] 3 3 12 4" xfId="37713"/>
    <cellStyle name="Input [yellow] 3 3 12 5" xfId="45237"/>
    <cellStyle name="Input [yellow] 3 3 12 6" xfId="46131"/>
    <cellStyle name="Input [yellow] 3 3 12 7" xfId="50922"/>
    <cellStyle name="Input [yellow] 3 3 13" xfId="9861"/>
    <cellStyle name="Input [yellow] 3 3 13 2" xfId="20853"/>
    <cellStyle name="Input [yellow] 3 3 13 3" xfId="31173"/>
    <cellStyle name="Input [yellow] 3 3 13 4" xfId="55331"/>
    <cellStyle name="Input [yellow] 3 3 14" xfId="12203"/>
    <cellStyle name="Input [yellow] 3 3 14 2" xfId="23110"/>
    <cellStyle name="Input [yellow] 3 3 14 3" xfId="33515"/>
    <cellStyle name="Input [yellow] 3 3 14 4" xfId="44452"/>
    <cellStyle name="Input [yellow] 3 3 14 5" xfId="47159"/>
    <cellStyle name="Input [yellow] 3 3 14 6" xfId="57673"/>
    <cellStyle name="Input [yellow] 3 3 15" xfId="7476"/>
    <cellStyle name="Input [yellow] 3 3 15 2" xfId="18592"/>
    <cellStyle name="Input [yellow] 3 3 15 3" xfId="28791"/>
    <cellStyle name="Input [yellow] 3 3 15 4" xfId="39741"/>
    <cellStyle name="Input [yellow] 3 3 15 5" xfId="45571"/>
    <cellStyle name="Input [yellow] 3 3 15 6" xfId="52949"/>
    <cellStyle name="Input [yellow] 3 3 16" xfId="13607"/>
    <cellStyle name="Input [yellow] 3 3 17" xfId="23792"/>
    <cellStyle name="Input [yellow] 3 3 18" xfId="34700"/>
    <cellStyle name="Input [yellow] 3 3 19" xfId="47950"/>
    <cellStyle name="Input [yellow] 3 3 2" xfId="4687"/>
    <cellStyle name="Input [yellow] 3 3 2 2" xfId="11051"/>
    <cellStyle name="Input [yellow] 3 3 2 2 2" xfId="22028"/>
    <cellStyle name="Input [yellow] 3 3 2 2 3" xfId="32363"/>
    <cellStyle name="Input [yellow] 3 3 2 2 4" xfId="56521"/>
    <cellStyle name="Input [yellow] 3 3 2 3" xfId="10681"/>
    <cellStyle name="Input [yellow] 3 3 2 3 2" xfId="21660"/>
    <cellStyle name="Input [yellow] 3 3 2 3 3" xfId="31993"/>
    <cellStyle name="Input [yellow] 3 3 2 3 4" xfId="42936"/>
    <cellStyle name="Input [yellow] 3 3 2 3 5" xfId="46464"/>
    <cellStyle name="Input [yellow] 3 3 2 3 6" xfId="56151"/>
    <cellStyle name="Input [yellow] 3 3 2 4" xfId="9570"/>
    <cellStyle name="Input [yellow] 3 3 2 4 2" xfId="20648"/>
    <cellStyle name="Input [yellow] 3 3 2 4 3" xfId="30882"/>
    <cellStyle name="Input [yellow] 3 3 2 4 4" xfId="41833"/>
    <cellStyle name="Input [yellow] 3 3 2 4 5" xfId="46099"/>
    <cellStyle name="Input [yellow] 3 3 2 4 6" xfId="55040"/>
    <cellStyle name="Input [yellow] 3 3 2 5" xfId="15838"/>
    <cellStyle name="Input [yellow] 3 3 2 6" xfId="26023"/>
    <cellStyle name="Input [yellow] 3 3 2 7" xfId="36972"/>
    <cellStyle name="Input [yellow] 3 3 2 8" xfId="50181"/>
    <cellStyle name="Input [yellow] 3 3 20" xfId="59453"/>
    <cellStyle name="Input [yellow] 3 3 3" xfId="5706"/>
    <cellStyle name="Input [yellow] 3 3 3 2" xfId="16856"/>
    <cellStyle name="Input [yellow] 3 3 3 3" xfId="27041"/>
    <cellStyle name="Input [yellow] 3 3 3 4" xfId="37990"/>
    <cellStyle name="Input [yellow] 3 3 3 5" xfId="45804"/>
    <cellStyle name="Input [yellow] 3 3 3 6" xfId="51199"/>
    <cellStyle name="Input [yellow] 3 3 4" xfId="5276"/>
    <cellStyle name="Input [yellow] 3 3 4 2" xfId="16426"/>
    <cellStyle name="Input [yellow] 3 3 4 3" xfId="26611"/>
    <cellStyle name="Input [yellow] 3 3 4 4" xfId="37560"/>
    <cellStyle name="Input [yellow] 3 3 4 5" xfId="34282"/>
    <cellStyle name="Input [yellow] 3 3 4 6" xfId="50769"/>
    <cellStyle name="Input [yellow] 3 3 5" xfId="4461"/>
    <cellStyle name="Input [yellow] 3 3 5 2" xfId="15635"/>
    <cellStyle name="Input [yellow] 3 3 5 3" xfId="25820"/>
    <cellStyle name="Input [yellow] 3 3 5 4" xfId="36769"/>
    <cellStyle name="Input [yellow] 3 3 5 5" xfId="44907"/>
    <cellStyle name="Input [yellow] 3 3 5 6" xfId="49978"/>
    <cellStyle name="Input [yellow] 3 3 6" xfId="5470"/>
    <cellStyle name="Input [yellow] 3 3 6 2" xfId="16620"/>
    <cellStyle name="Input [yellow] 3 3 6 3" xfId="26805"/>
    <cellStyle name="Input [yellow] 3 3 6 4" xfId="37754"/>
    <cellStyle name="Input [yellow] 3 3 6 5" xfId="44908"/>
    <cellStyle name="Input [yellow] 3 3 6 6" xfId="50963"/>
    <cellStyle name="Input [yellow] 3 3 7" xfId="4239"/>
    <cellStyle name="Input [yellow] 3 3 7 2" xfId="15429"/>
    <cellStyle name="Input [yellow] 3 3 7 3" xfId="25614"/>
    <cellStyle name="Input [yellow] 3 3 7 4" xfId="36563"/>
    <cellStyle name="Input [yellow] 3 3 7 5" xfId="46556"/>
    <cellStyle name="Input [yellow] 3 3 7 6" xfId="49772"/>
    <cellStyle name="Input [yellow] 3 3 8" xfId="4292"/>
    <cellStyle name="Input [yellow] 3 3 8 2" xfId="15482"/>
    <cellStyle name="Input [yellow] 3 3 8 3" xfId="25667"/>
    <cellStyle name="Input [yellow] 3 3 8 4" xfId="36616"/>
    <cellStyle name="Input [yellow] 3 3 8 5" xfId="45179"/>
    <cellStyle name="Input [yellow] 3 3 8 6" xfId="49825"/>
    <cellStyle name="Input [yellow] 3 3 9" xfId="4296"/>
    <cellStyle name="Input [yellow] 3 3 9 2" xfId="15486"/>
    <cellStyle name="Input [yellow] 3 3 9 3" xfId="25671"/>
    <cellStyle name="Input [yellow] 3 3 9 4" xfId="36620"/>
    <cellStyle name="Input [yellow] 3 3 9 5" xfId="45815"/>
    <cellStyle name="Input [yellow] 3 3 9 6" xfId="49829"/>
    <cellStyle name="Input [yellow] 3 4" xfId="236"/>
    <cellStyle name="Input [yellow] 3 4 2" xfId="10651"/>
    <cellStyle name="Input [yellow] 3 4 2 2" xfId="21637"/>
    <cellStyle name="Input [yellow] 3 4 2 3" xfId="31963"/>
    <cellStyle name="Input [yellow] 3 4 2 4" xfId="56121"/>
    <cellStyle name="Input [yellow] 3 4 3" xfId="12503"/>
    <cellStyle name="Input [yellow] 3 4 3 2" xfId="23317"/>
    <cellStyle name="Input [yellow] 3 4 3 3" xfId="33815"/>
    <cellStyle name="Input [yellow] 3 4 3 4" xfId="44752"/>
    <cellStyle name="Input [yellow] 3 4 3 5" xfId="47457"/>
    <cellStyle name="Input [yellow] 3 4 3 6" xfId="57973"/>
    <cellStyle name="Input [yellow] 3 4 4" xfId="12234"/>
    <cellStyle name="Input [yellow] 3 4 4 2" xfId="23126"/>
    <cellStyle name="Input [yellow] 3 4 4 3" xfId="33546"/>
    <cellStyle name="Input [yellow] 3 4 4 4" xfId="44483"/>
    <cellStyle name="Input [yellow] 3 4 4 5" xfId="47190"/>
    <cellStyle name="Input [yellow] 3 4 4 6" xfId="57704"/>
    <cellStyle name="Input [yellow] 3 4 5" xfId="13332"/>
    <cellStyle name="Input [yellow] 3 4 6" xfId="23522"/>
    <cellStyle name="Input [yellow] 3 4 7" xfId="34068"/>
    <cellStyle name="Input [yellow] 3 4 8" xfId="47680"/>
    <cellStyle name="Input [yellow] 3 5" xfId="2301"/>
    <cellStyle name="Input [yellow] 3 5 2" xfId="13601"/>
    <cellStyle name="Input [yellow] 3 5 3" xfId="23786"/>
    <cellStyle name="Input [yellow] 3 5 4" xfId="34694"/>
    <cellStyle name="Input [yellow] 3 5 5" xfId="45792"/>
    <cellStyle name="Input [yellow] 3 5 6" xfId="47944"/>
    <cellStyle name="Input [yellow] 3 6" xfId="2294"/>
    <cellStyle name="Input [yellow] 3 6 2" xfId="13594"/>
    <cellStyle name="Input [yellow] 3 6 3" xfId="23779"/>
    <cellStyle name="Input [yellow] 3 6 4" xfId="34687"/>
    <cellStyle name="Input [yellow] 3 6 5" xfId="45154"/>
    <cellStyle name="Input [yellow] 3 6 6" xfId="47937"/>
    <cellStyle name="Input [yellow] 3 7" xfId="5401"/>
    <cellStyle name="Input [yellow] 3 7 2" xfId="16551"/>
    <cellStyle name="Input [yellow] 3 7 3" xfId="26736"/>
    <cellStyle name="Input [yellow] 3 7 4" xfId="37685"/>
    <cellStyle name="Input [yellow] 3 7 5" xfId="45162"/>
    <cellStyle name="Input [yellow] 3 7 6" xfId="50894"/>
    <cellStyle name="Input [yellow] 3 8" xfId="5408"/>
    <cellStyle name="Input [yellow] 3 8 2" xfId="16558"/>
    <cellStyle name="Input [yellow] 3 8 3" xfId="26743"/>
    <cellStyle name="Input [yellow] 3 8 4" xfId="37692"/>
    <cellStyle name="Input [yellow] 3 8 5" xfId="46505"/>
    <cellStyle name="Input [yellow] 3 8 6" xfId="50901"/>
    <cellStyle name="Input [yellow] 3 9" xfId="4355"/>
    <cellStyle name="Input [yellow] 3 9 2" xfId="15545"/>
    <cellStyle name="Input [yellow] 3 9 3" xfId="25730"/>
    <cellStyle name="Input [yellow] 3 9 4" xfId="36679"/>
    <cellStyle name="Input [yellow] 3 9 5" xfId="45486"/>
    <cellStyle name="Input [yellow] 3 9 6" xfId="49888"/>
    <cellStyle name="Input [yellow] 4" xfId="998"/>
    <cellStyle name="Input [yellow] 4 10" xfId="4398"/>
    <cellStyle name="Input [yellow] 4 10 2" xfId="15583"/>
    <cellStyle name="Input [yellow] 4 10 3" xfId="25768"/>
    <cellStyle name="Input [yellow] 4 10 4" xfId="36717"/>
    <cellStyle name="Input [yellow] 4 10 5" xfId="46432"/>
    <cellStyle name="Input [yellow] 4 10 6" xfId="49926"/>
    <cellStyle name="Input [yellow] 4 11" xfId="4154"/>
    <cellStyle name="Input [yellow] 4 11 2" xfId="15361"/>
    <cellStyle name="Input [yellow] 4 11 3" xfId="25546"/>
    <cellStyle name="Input [yellow] 4 11 4" xfId="36487"/>
    <cellStyle name="Input [yellow] 4 11 5" xfId="45143"/>
    <cellStyle name="Input [yellow] 4 11 6" xfId="49704"/>
    <cellStyle name="Input [yellow] 4 12" xfId="4144"/>
    <cellStyle name="Input [yellow] 4 12 2" xfId="15351"/>
    <cellStyle name="Input [yellow] 4 12 3" xfId="25536"/>
    <cellStyle name="Input [yellow] 4 12 4" xfId="36477"/>
    <cellStyle name="Input [yellow] 4 12 5" xfId="45564"/>
    <cellStyle name="Input [yellow] 4 12 6" xfId="49694"/>
    <cellStyle name="Input [yellow] 4 13" xfId="4364"/>
    <cellStyle name="Input [yellow] 4 13 2" xfId="15554"/>
    <cellStyle name="Input [yellow] 4 13 3" xfId="25739"/>
    <cellStyle name="Input [yellow] 4 13 4" xfId="36688"/>
    <cellStyle name="Input [yellow] 4 13 5" xfId="36491"/>
    <cellStyle name="Input [yellow] 4 13 6" xfId="49897"/>
    <cellStyle name="Input [yellow] 4 14" xfId="5846"/>
    <cellStyle name="Input [yellow] 4 14 2" xfId="16996"/>
    <cellStyle name="Input [yellow] 4 14 3" xfId="27181"/>
    <cellStyle name="Input [yellow] 4 14 4" xfId="38130"/>
    <cellStyle name="Input [yellow] 4 14 5" xfId="45302"/>
    <cellStyle name="Input [yellow] 4 14 6" xfId="51339"/>
    <cellStyle name="Input [yellow] 4 15" xfId="4344"/>
    <cellStyle name="Input [yellow] 4 15 2" xfId="15534"/>
    <cellStyle name="Input [yellow] 4 15 3" xfId="25719"/>
    <cellStyle name="Input [yellow] 4 15 4" xfId="36668"/>
    <cellStyle name="Input [yellow] 4 15 5" xfId="45112"/>
    <cellStyle name="Input [yellow] 4 15 6" xfId="45916"/>
    <cellStyle name="Input [yellow] 4 15 7" xfId="49877"/>
    <cellStyle name="Input [yellow] 4 16" xfId="5629"/>
    <cellStyle name="Input [yellow] 4 16 2" xfId="16779"/>
    <cellStyle name="Input [yellow] 4 16 3" xfId="26964"/>
    <cellStyle name="Input [yellow] 4 16 4" xfId="37913"/>
    <cellStyle name="Input [yellow] 4 16 5" xfId="45244"/>
    <cellStyle name="Input [yellow] 4 16 6" xfId="45279"/>
    <cellStyle name="Input [yellow] 4 16 7" xfId="51122"/>
    <cellStyle name="Input [yellow] 4 17" xfId="7439"/>
    <cellStyle name="Input [yellow] 4 17 2" xfId="18556"/>
    <cellStyle name="Input [yellow] 4 17 3" xfId="28754"/>
    <cellStyle name="Input [yellow] 4 17 4" xfId="45536"/>
    <cellStyle name="Input [yellow] 4 17 5" xfId="52912"/>
    <cellStyle name="Input [yellow] 4 18" xfId="7429"/>
    <cellStyle name="Input [yellow] 4 18 2" xfId="18547"/>
    <cellStyle name="Input [yellow] 4 18 3" xfId="28744"/>
    <cellStyle name="Input [yellow] 4 18 4" xfId="44934"/>
    <cellStyle name="Input [yellow] 4 18 5" xfId="52902"/>
    <cellStyle name="Input [yellow] 4 19" xfId="7587"/>
    <cellStyle name="Input [yellow] 4 19 2" xfId="18701"/>
    <cellStyle name="Input [yellow] 4 19 3" xfId="28902"/>
    <cellStyle name="Input [yellow] 4 19 4" xfId="46547"/>
    <cellStyle name="Input [yellow] 4 19 5" xfId="53060"/>
    <cellStyle name="Input [yellow] 4 2" xfId="2289"/>
    <cellStyle name="Input [yellow] 4 2 10" xfId="5371"/>
    <cellStyle name="Input [yellow] 4 2 10 2" xfId="16521"/>
    <cellStyle name="Input [yellow] 4 2 10 3" xfId="26706"/>
    <cellStyle name="Input [yellow] 4 2 10 4" xfId="37655"/>
    <cellStyle name="Input [yellow] 4 2 10 5" xfId="46507"/>
    <cellStyle name="Input [yellow] 4 2 10 6" xfId="50864"/>
    <cellStyle name="Input [yellow] 4 2 11" xfId="6034"/>
    <cellStyle name="Input [yellow] 4 2 11 2" xfId="17184"/>
    <cellStyle name="Input [yellow] 4 2 11 3" xfId="27369"/>
    <cellStyle name="Input [yellow] 4 2 11 4" xfId="38318"/>
    <cellStyle name="Input [yellow] 4 2 11 5" xfId="45261"/>
    <cellStyle name="Input [yellow] 4 2 11 6" xfId="44916"/>
    <cellStyle name="Input [yellow] 4 2 11 7" xfId="51527"/>
    <cellStyle name="Input [yellow] 4 2 12" xfId="4497"/>
    <cellStyle name="Input [yellow] 4 2 12 2" xfId="15662"/>
    <cellStyle name="Input [yellow] 4 2 12 3" xfId="25847"/>
    <cellStyle name="Input [yellow] 4 2 12 4" xfId="36796"/>
    <cellStyle name="Input [yellow] 4 2 12 5" xfId="45152"/>
    <cellStyle name="Input [yellow] 4 2 12 6" xfId="34203"/>
    <cellStyle name="Input [yellow] 4 2 12 7" xfId="50005"/>
    <cellStyle name="Input [yellow] 4 2 13" xfId="9869"/>
    <cellStyle name="Input [yellow] 4 2 13 2" xfId="20861"/>
    <cellStyle name="Input [yellow] 4 2 13 3" xfId="31181"/>
    <cellStyle name="Input [yellow] 4 2 13 4" xfId="55339"/>
    <cellStyle name="Input [yellow] 4 2 14" xfId="9501"/>
    <cellStyle name="Input [yellow] 4 2 14 2" xfId="20599"/>
    <cellStyle name="Input [yellow] 4 2 14 3" xfId="30813"/>
    <cellStyle name="Input [yellow] 4 2 14 4" xfId="41764"/>
    <cellStyle name="Input [yellow] 4 2 14 5" xfId="54971"/>
    <cellStyle name="Input [yellow] 4 2 15" xfId="12544"/>
    <cellStyle name="Input [yellow] 4 2 15 2" xfId="23345"/>
    <cellStyle name="Input [yellow] 4 2 15 3" xfId="33856"/>
    <cellStyle name="Input [yellow] 4 2 15 4" xfId="44793"/>
    <cellStyle name="Input [yellow] 4 2 15 5" xfId="47497"/>
    <cellStyle name="Input [yellow] 4 2 15 6" xfId="58014"/>
    <cellStyle name="Input [yellow] 4 2 16" xfId="13589"/>
    <cellStyle name="Input [yellow] 4 2 17" xfId="23774"/>
    <cellStyle name="Input [yellow] 4 2 18" xfId="34682"/>
    <cellStyle name="Input [yellow] 4 2 19" xfId="47932"/>
    <cellStyle name="Input [yellow] 4 2 2" xfId="4695"/>
    <cellStyle name="Input [yellow] 4 2 2 2" xfId="11054"/>
    <cellStyle name="Input [yellow] 4 2 2 2 2" xfId="22031"/>
    <cellStyle name="Input [yellow] 4 2 2 2 3" xfId="32366"/>
    <cellStyle name="Input [yellow] 4 2 2 2 4" xfId="56524"/>
    <cellStyle name="Input [yellow] 4 2 2 3" xfId="12277"/>
    <cellStyle name="Input [yellow] 4 2 2 3 2" xfId="23153"/>
    <cellStyle name="Input [yellow] 4 2 2 3 3" xfId="33589"/>
    <cellStyle name="Input [yellow] 4 2 2 3 4" xfId="44526"/>
    <cellStyle name="Input [yellow] 4 2 2 3 5" xfId="47233"/>
    <cellStyle name="Input [yellow] 4 2 2 3 6" xfId="57747"/>
    <cellStyle name="Input [yellow] 4 2 2 4" xfId="15846"/>
    <cellStyle name="Input [yellow] 4 2 2 5" xfId="26031"/>
    <cellStyle name="Input [yellow] 4 2 2 6" xfId="36980"/>
    <cellStyle name="Input [yellow] 4 2 2 7" xfId="50189"/>
    <cellStyle name="Input [yellow] 4 2 3" xfId="5714"/>
    <cellStyle name="Input [yellow] 4 2 3 2" xfId="11234"/>
    <cellStyle name="Input [yellow] 4 2 3 2 2" xfId="22211"/>
    <cellStyle name="Input [yellow] 4 2 3 2 3" xfId="32546"/>
    <cellStyle name="Input [yellow] 4 2 3 2 4" xfId="56704"/>
    <cellStyle name="Input [yellow] 4 2 3 3" xfId="11673"/>
    <cellStyle name="Input [yellow] 4 2 3 3 2" xfId="22646"/>
    <cellStyle name="Input [yellow] 4 2 3 3 3" xfId="32985"/>
    <cellStyle name="Input [yellow] 4 2 3 3 4" xfId="43922"/>
    <cellStyle name="Input [yellow] 4 2 3 3 5" xfId="46633"/>
    <cellStyle name="Input [yellow] 4 2 3 3 6" xfId="57143"/>
    <cellStyle name="Input [yellow] 4 2 3 4" xfId="7433"/>
    <cellStyle name="Input [yellow] 4 2 3 4 2" xfId="18550"/>
    <cellStyle name="Input [yellow] 4 2 3 4 3" xfId="28748"/>
    <cellStyle name="Input [yellow] 4 2 3 4 4" xfId="39701"/>
    <cellStyle name="Input [yellow] 4 2 3 4 5" xfId="45530"/>
    <cellStyle name="Input [yellow] 4 2 3 4 6" xfId="52906"/>
    <cellStyle name="Input [yellow] 4 2 3 5" xfId="16864"/>
    <cellStyle name="Input [yellow] 4 2 3 6" xfId="27049"/>
    <cellStyle name="Input [yellow] 4 2 3 7" xfId="37998"/>
    <cellStyle name="Input [yellow] 4 2 3 8" xfId="51207"/>
    <cellStyle name="Input [yellow] 4 2 4" xfId="5268"/>
    <cellStyle name="Input [yellow] 4 2 4 2" xfId="16418"/>
    <cellStyle name="Input [yellow] 4 2 4 3" xfId="26603"/>
    <cellStyle name="Input [yellow] 4 2 4 4" xfId="37552"/>
    <cellStyle name="Input [yellow] 4 2 4 5" xfId="34273"/>
    <cellStyle name="Input [yellow] 4 2 4 6" xfId="50761"/>
    <cellStyle name="Input [yellow] 4 2 5" xfId="4386"/>
    <cellStyle name="Input [yellow] 4 2 5 2" xfId="15571"/>
    <cellStyle name="Input [yellow] 4 2 5 3" xfId="25756"/>
    <cellStyle name="Input [yellow] 4 2 5 4" xfId="36705"/>
    <cellStyle name="Input [yellow] 4 2 5 5" xfId="45079"/>
    <cellStyle name="Input [yellow] 4 2 5 6" xfId="49914"/>
    <cellStyle name="Input [yellow] 4 2 6" xfId="5870"/>
    <cellStyle name="Input [yellow] 4 2 6 2" xfId="17020"/>
    <cellStyle name="Input [yellow] 4 2 6 3" xfId="27205"/>
    <cellStyle name="Input [yellow] 4 2 6 4" xfId="38154"/>
    <cellStyle name="Input [yellow] 4 2 6 5" xfId="45908"/>
    <cellStyle name="Input [yellow] 4 2 6 6" xfId="51363"/>
    <cellStyle name="Input [yellow] 4 2 7" xfId="5630"/>
    <cellStyle name="Input [yellow] 4 2 7 2" xfId="16780"/>
    <cellStyle name="Input [yellow] 4 2 7 3" xfId="26965"/>
    <cellStyle name="Input [yellow] 4 2 7 4" xfId="37914"/>
    <cellStyle name="Input [yellow] 4 2 7 5" xfId="45781"/>
    <cellStyle name="Input [yellow] 4 2 7 6" xfId="51123"/>
    <cellStyle name="Input [yellow] 4 2 8" xfId="4441"/>
    <cellStyle name="Input [yellow] 4 2 8 2" xfId="15621"/>
    <cellStyle name="Input [yellow] 4 2 8 3" xfId="25806"/>
    <cellStyle name="Input [yellow] 4 2 8 4" xfId="36755"/>
    <cellStyle name="Input [yellow] 4 2 8 5" xfId="45873"/>
    <cellStyle name="Input [yellow] 4 2 8 6" xfId="49964"/>
    <cellStyle name="Input [yellow] 4 2 9" xfId="5916"/>
    <cellStyle name="Input [yellow] 4 2 9 2" xfId="17066"/>
    <cellStyle name="Input [yellow] 4 2 9 3" xfId="27251"/>
    <cellStyle name="Input [yellow] 4 2 9 4" xfId="38200"/>
    <cellStyle name="Input [yellow] 4 2 9 5" xfId="45036"/>
    <cellStyle name="Input [yellow] 4 2 9 6" xfId="51409"/>
    <cellStyle name="Input [yellow] 4 20" xfId="9587"/>
    <cellStyle name="Input [yellow] 4 20 2" xfId="20660"/>
    <cellStyle name="Input [yellow] 4 20 3" xfId="30899"/>
    <cellStyle name="Input [yellow] 4 20 4" xfId="55057"/>
    <cellStyle name="Input [yellow] 4 21" xfId="12551"/>
    <cellStyle name="Input [yellow] 4 21 2" xfId="23352"/>
    <cellStyle name="Input [yellow] 4 21 3" xfId="33863"/>
    <cellStyle name="Input [yellow] 4 21 4" xfId="44800"/>
    <cellStyle name="Input [yellow] 4 21 5" xfId="47504"/>
    <cellStyle name="Input [yellow] 4 21 6" xfId="58021"/>
    <cellStyle name="Input [yellow] 4 22" xfId="9797"/>
    <cellStyle name="Input [yellow] 4 22 2" xfId="20793"/>
    <cellStyle name="Input [yellow] 4 22 3" xfId="31109"/>
    <cellStyle name="Input [yellow] 4 22 4" xfId="42058"/>
    <cellStyle name="Input [yellow] 4 22 5" xfId="55267"/>
    <cellStyle name="Input [yellow] 4 23" xfId="12326"/>
    <cellStyle name="Input [yellow] 4 23 2" xfId="23188"/>
    <cellStyle name="Input [yellow] 4 23 3" xfId="33638"/>
    <cellStyle name="Input [yellow] 4 23 4" xfId="44575"/>
    <cellStyle name="Input [yellow] 4 23 5" xfId="47282"/>
    <cellStyle name="Input [yellow] 4 23 6" xfId="57796"/>
    <cellStyle name="Input [yellow] 4 24" xfId="12108"/>
    <cellStyle name="Input [yellow] 4 24 2" xfId="23045"/>
    <cellStyle name="Input [yellow] 4 24 3" xfId="33420"/>
    <cellStyle name="Input [yellow] 4 24 4" xfId="44357"/>
    <cellStyle name="Input [yellow] 4 24 5" xfId="47565"/>
    <cellStyle name="Input [yellow] 4 24 6" xfId="57578"/>
    <cellStyle name="Input [yellow] 4 25" xfId="13341"/>
    <cellStyle name="Input [yellow] 4 3" xfId="2306"/>
    <cellStyle name="Input [yellow] 4 3 10" xfId="5163"/>
    <cellStyle name="Input [yellow] 4 3 10 2" xfId="16313"/>
    <cellStyle name="Input [yellow] 4 3 10 3" xfId="26498"/>
    <cellStyle name="Input [yellow] 4 3 10 4" xfId="37447"/>
    <cellStyle name="Input [yellow] 4 3 10 5" xfId="39852"/>
    <cellStyle name="Input [yellow] 4 3 10 6" xfId="50656"/>
    <cellStyle name="Input [yellow] 4 3 11" xfId="4407"/>
    <cellStyle name="Input [yellow] 4 3 11 2" xfId="15592"/>
    <cellStyle name="Input [yellow] 4 3 11 3" xfId="25777"/>
    <cellStyle name="Input [yellow] 4 3 11 4" xfId="36726"/>
    <cellStyle name="Input [yellow] 4 3 11 5" xfId="45116"/>
    <cellStyle name="Input [yellow] 4 3 11 6" xfId="45050"/>
    <cellStyle name="Input [yellow] 4 3 11 7" xfId="49935"/>
    <cellStyle name="Input [yellow] 4 3 12" xfId="4351"/>
    <cellStyle name="Input [yellow] 4 3 12 2" xfId="15541"/>
    <cellStyle name="Input [yellow] 4 3 12 3" xfId="25726"/>
    <cellStyle name="Input [yellow] 4 3 12 4" xfId="36675"/>
    <cellStyle name="Input [yellow] 4 3 12 5" xfId="45113"/>
    <cellStyle name="Input [yellow] 4 3 12 6" xfId="45135"/>
    <cellStyle name="Input [yellow] 4 3 12 7" xfId="49884"/>
    <cellStyle name="Input [yellow] 4 3 13" xfId="9130"/>
    <cellStyle name="Input [yellow] 4 3 13 2" xfId="20235"/>
    <cellStyle name="Input [yellow] 4 3 13 3" xfId="30442"/>
    <cellStyle name="Input [yellow] 4 3 13 4" xfId="54600"/>
    <cellStyle name="Input [yellow] 4 3 14" xfId="12288"/>
    <cellStyle name="Input [yellow] 4 3 14 2" xfId="23161"/>
    <cellStyle name="Input [yellow] 4 3 14 3" xfId="33600"/>
    <cellStyle name="Input [yellow] 4 3 14 4" xfId="44537"/>
    <cellStyle name="Input [yellow] 4 3 14 5" xfId="47244"/>
    <cellStyle name="Input [yellow] 4 3 14 6" xfId="57758"/>
    <cellStyle name="Input [yellow] 4 3 15" xfId="9556"/>
    <cellStyle name="Input [yellow] 4 3 15 2" xfId="20639"/>
    <cellStyle name="Input [yellow] 4 3 15 3" xfId="30868"/>
    <cellStyle name="Input [yellow] 4 3 15 4" xfId="41819"/>
    <cellStyle name="Input [yellow] 4 3 15 5" xfId="46085"/>
    <cellStyle name="Input [yellow] 4 3 15 6" xfId="55026"/>
    <cellStyle name="Input [yellow] 4 3 16" xfId="13606"/>
    <cellStyle name="Input [yellow] 4 3 17" xfId="23791"/>
    <cellStyle name="Input [yellow] 4 3 18" xfId="34699"/>
    <cellStyle name="Input [yellow] 4 3 19" xfId="47949"/>
    <cellStyle name="Input [yellow] 4 3 2" xfId="3708"/>
    <cellStyle name="Input [yellow] 4 3 2 2" xfId="11050"/>
    <cellStyle name="Input [yellow] 4 3 2 2 2" xfId="22027"/>
    <cellStyle name="Input [yellow] 4 3 2 2 3" xfId="32362"/>
    <cellStyle name="Input [yellow] 4 3 2 2 4" xfId="56520"/>
    <cellStyle name="Input [yellow] 4 3 2 3" xfId="12455"/>
    <cellStyle name="Input [yellow] 4 3 2 3 2" xfId="23284"/>
    <cellStyle name="Input [yellow] 4 3 2 3 3" xfId="33767"/>
    <cellStyle name="Input [yellow] 4 3 2 3 4" xfId="44704"/>
    <cellStyle name="Input [yellow] 4 3 2 3 5" xfId="47410"/>
    <cellStyle name="Input [yellow] 4 3 2 3 6" xfId="57925"/>
    <cellStyle name="Input [yellow] 4 3 2 4" xfId="12364"/>
    <cellStyle name="Input [yellow] 4 3 2 4 2" xfId="23213"/>
    <cellStyle name="Input [yellow] 4 3 2 4 3" xfId="33676"/>
    <cellStyle name="Input [yellow] 4 3 2 4 4" xfId="44613"/>
    <cellStyle name="Input [yellow] 4 3 2 4 5" xfId="47320"/>
    <cellStyle name="Input [yellow] 4 3 2 4 6" xfId="57834"/>
    <cellStyle name="Input [yellow] 4 3 2 5" xfId="14923"/>
    <cellStyle name="Input [yellow] 4 3 2 6" xfId="25108"/>
    <cellStyle name="Input [yellow] 4 3 2 7" xfId="36045"/>
    <cellStyle name="Input [yellow] 4 3 2 8" xfId="49266"/>
    <cellStyle name="Input [yellow] 4 3 20" xfId="59452"/>
    <cellStyle name="Input [yellow] 4 3 3" xfId="4143"/>
    <cellStyle name="Input [yellow] 4 3 3 2" xfId="15350"/>
    <cellStyle name="Input [yellow] 4 3 3 3" xfId="25535"/>
    <cellStyle name="Input [yellow] 4 3 3 4" xfId="36476"/>
    <cellStyle name="Input [yellow] 4 3 3 5" xfId="34114"/>
    <cellStyle name="Input [yellow] 4 3 3 6" xfId="49693"/>
    <cellStyle name="Input [yellow] 4 3 4" xfId="4339"/>
    <cellStyle name="Input [yellow] 4 3 4 2" xfId="15529"/>
    <cellStyle name="Input [yellow] 4 3 4 3" xfId="25714"/>
    <cellStyle name="Input [yellow] 4 3 4 4" xfId="36663"/>
    <cellStyle name="Input [yellow] 4 3 4 5" xfId="45134"/>
    <cellStyle name="Input [yellow] 4 3 4 6" xfId="49872"/>
    <cellStyle name="Input [yellow] 4 3 5" xfId="5580"/>
    <cellStyle name="Input [yellow] 4 3 5 2" xfId="16730"/>
    <cellStyle name="Input [yellow] 4 3 5 3" xfId="26915"/>
    <cellStyle name="Input [yellow] 4 3 5 4" xfId="37864"/>
    <cellStyle name="Input [yellow] 4 3 5 5" xfId="34379"/>
    <cellStyle name="Input [yellow] 4 3 5 6" xfId="51073"/>
    <cellStyle name="Input [yellow] 4 3 6" xfId="4114"/>
    <cellStyle name="Input [yellow] 4 3 6 2" xfId="15321"/>
    <cellStyle name="Input [yellow] 4 3 6 3" xfId="25506"/>
    <cellStyle name="Input [yellow] 4 3 6 4" xfId="36447"/>
    <cellStyle name="Input [yellow] 4 3 6 5" xfId="46527"/>
    <cellStyle name="Input [yellow] 4 3 6 6" xfId="49664"/>
    <cellStyle name="Input [yellow] 4 3 7" xfId="4233"/>
    <cellStyle name="Input [yellow] 4 3 7 2" xfId="15423"/>
    <cellStyle name="Input [yellow] 4 3 7 3" xfId="25608"/>
    <cellStyle name="Input [yellow] 4 3 7 4" xfId="36557"/>
    <cellStyle name="Input [yellow] 4 3 7 5" xfId="34143"/>
    <cellStyle name="Input [yellow] 4 3 7 6" xfId="49766"/>
    <cellStyle name="Input [yellow] 4 3 8" xfId="4452"/>
    <cellStyle name="Input [yellow] 4 3 8 2" xfId="15628"/>
    <cellStyle name="Input [yellow] 4 3 8 3" xfId="25813"/>
    <cellStyle name="Input [yellow] 4 3 8 4" xfId="36762"/>
    <cellStyle name="Input [yellow] 4 3 8 5" xfId="45834"/>
    <cellStyle name="Input [yellow] 4 3 8 6" xfId="49971"/>
    <cellStyle name="Input [yellow] 4 3 9" xfId="4171"/>
    <cellStyle name="Input [yellow] 4 3 9 2" xfId="15370"/>
    <cellStyle name="Input [yellow] 4 3 9 3" xfId="25555"/>
    <cellStyle name="Input [yellow] 4 3 9 4" xfId="36501"/>
    <cellStyle name="Input [yellow] 4 3 9 5" xfId="34119"/>
    <cellStyle name="Input [yellow] 4 3 9 6" xfId="49713"/>
    <cellStyle name="Input [yellow] 4 4" xfId="243"/>
    <cellStyle name="Input [yellow] 4 4 2" xfId="10650"/>
    <cellStyle name="Input [yellow] 4 4 2 2" xfId="21636"/>
    <cellStyle name="Input [yellow] 4 4 2 3" xfId="31962"/>
    <cellStyle name="Input [yellow] 4 4 2 4" xfId="56120"/>
    <cellStyle name="Input [yellow] 4 4 3" xfId="9748"/>
    <cellStyle name="Input [yellow] 4 4 3 2" xfId="20765"/>
    <cellStyle name="Input [yellow] 4 4 3 3" xfId="31060"/>
    <cellStyle name="Input [yellow] 4 4 3 4" xfId="42009"/>
    <cellStyle name="Input [yellow] 4 4 3 5" xfId="46269"/>
    <cellStyle name="Input [yellow] 4 4 3 6" xfId="55218"/>
    <cellStyle name="Input [yellow] 4 4 4" xfId="9504"/>
    <cellStyle name="Input [yellow] 4 4 4 2" xfId="20602"/>
    <cellStyle name="Input [yellow] 4 4 4 3" xfId="30816"/>
    <cellStyle name="Input [yellow] 4 4 4 4" xfId="41767"/>
    <cellStyle name="Input [yellow] 4 4 4 5" xfId="46035"/>
    <cellStyle name="Input [yellow] 4 4 4 6" xfId="54974"/>
    <cellStyle name="Input [yellow] 4 4 5" xfId="13336"/>
    <cellStyle name="Input [yellow] 4 4 6" xfId="23526"/>
    <cellStyle name="Input [yellow] 4 4 7" xfId="34073"/>
    <cellStyle name="Input [yellow] 4 4 8" xfId="47684"/>
    <cellStyle name="Input [yellow] 4 5" xfId="2300"/>
    <cellStyle name="Input [yellow] 4 5 2" xfId="13600"/>
    <cellStyle name="Input [yellow] 4 5 3" xfId="23785"/>
    <cellStyle name="Input [yellow] 4 5 4" xfId="34693"/>
    <cellStyle name="Input [yellow] 4 5 5" xfId="44890"/>
    <cellStyle name="Input [yellow] 4 5 6" xfId="47943"/>
    <cellStyle name="Input [yellow] 4 6" xfId="2295"/>
    <cellStyle name="Input [yellow] 4 6 2" xfId="13595"/>
    <cellStyle name="Input [yellow] 4 6 3" xfId="23780"/>
    <cellStyle name="Input [yellow] 4 6 4" xfId="34688"/>
    <cellStyle name="Input [yellow] 4 6 5" xfId="45742"/>
    <cellStyle name="Input [yellow] 4 6 6" xfId="47938"/>
    <cellStyle name="Input [yellow] 4 7" xfId="5402"/>
    <cellStyle name="Input [yellow] 4 7 2" xfId="16552"/>
    <cellStyle name="Input [yellow] 4 7 3" xfId="26737"/>
    <cellStyle name="Input [yellow] 4 7 4" xfId="37686"/>
    <cellStyle name="Input [yellow] 4 7 5" xfId="45935"/>
    <cellStyle name="Input [yellow] 4 7 6" xfId="50895"/>
    <cellStyle name="Input [yellow] 4 8" xfId="5405"/>
    <cellStyle name="Input [yellow] 4 8 2" xfId="16555"/>
    <cellStyle name="Input [yellow] 4 8 3" xfId="26740"/>
    <cellStyle name="Input [yellow] 4 8 4" xfId="37689"/>
    <cellStyle name="Input [yellow] 4 8 5" xfId="46446"/>
    <cellStyle name="Input [yellow] 4 8 6" xfId="50898"/>
    <cellStyle name="Input [yellow] 4 9" xfId="4164"/>
    <cellStyle name="Input [yellow] 4 9 2" xfId="15367"/>
    <cellStyle name="Input [yellow] 4 9 3" xfId="25552"/>
    <cellStyle name="Input [yellow] 4 9 4" xfId="36495"/>
    <cellStyle name="Input [yellow] 4 9 5" xfId="46518"/>
    <cellStyle name="Input [yellow] 4 9 6" xfId="49710"/>
    <cellStyle name="Input [yellow] 5" xfId="999"/>
    <cellStyle name="Input [yellow] 5 10" xfId="4342"/>
    <cellStyle name="Input [yellow] 5 10 2" xfId="15532"/>
    <cellStyle name="Input [yellow] 5 10 3" xfId="25717"/>
    <cellStyle name="Input [yellow] 5 10 4" xfId="36666"/>
    <cellStyle name="Input [yellow] 5 10 5" xfId="45812"/>
    <cellStyle name="Input [yellow] 5 10 6" xfId="49875"/>
    <cellStyle name="Input [yellow] 5 11" xfId="4516"/>
    <cellStyle name="Input [yellow] 5 11 2" xfId="15680"/>
    <cellStyle name="Input [yellow] 5 11 3" xfId="25865"/>
    <cellStyle name="Input [yellow] 5 11 4" xfId="36814"/>
    <cellStyle name="Input [yellow] 5 11 5" xfId="45270"/>
    <cellStyle name="Input [yellow] 5 11 6" xfId="50023"/>
    <cellStyle name="Input [yellow] 5 12" xfId="4331"/>
    <cellStyle name="Input [yellow] 5 12 2" xfId="15521"/>
    <cellStyle name="Input [yellow] 5 12 3" xfId="25706"/>
    <cellStyle name="Input [yellow] 5 12 4" xfId="36655"/>
    <cellStyle name="Input [yellow] 5 12 5" xfId="46546"/>
    <cellStyle name="Input [yellow] 5 12 6" xfId="49864"/>
    <cellStyle name="Input [yellow] 5 13" xfId="4592"/>
    <cellStyle name="Input [yellow] 5 13 2" xfId="15756"/>
    <cellStyle name="Input [yellow] 5 13 3" xfId="25941"/>
    <cellStyle name="Input [yellow] 5 13 4" xfId="36890"/>
    <cellStyle name="Input [yellow] 5 13 5" xfId="45197"/>
    <cellStyle name="Input [yellow] 5 13 6" xfId="50099"/>
    <cellStyle name="Input [yellow] 5 14" xfId="4449"/>
    <cellStyle name="Input [yellow] 5 14 2" xfId="15625"/>
    <cellStyle name="Input [yellow] 5 14 3" xfId="25810"/>
    <cellStyle name="Input [yellow] 5 14 4" xfId="36759"/>
    <cellStyle name="Input [yellow] 5 14 5" xfId="44919"/>
    <cellStyle name="Input [yellow] 5 14 6" xfId="49968"/>
    <cellStyle name="Input [yellow] 5 15" xfId="5379"/>
    <cellStyle name="Input [yellow] 5 15 2" xfId="16529"/>
    <cellStyle name="Input [yellow] 5 15 3" xfId="26714"/>
    <cellStyle name="Input [yellow] 5 15 4" xfId="37663"/>
    <cellStyle name="Input [yellow] 5 15 5" xfId="45234"/>
    <cellStyle name="Input [yellow] 5 15 6" xfId="46371"/>
    <cellStyle name="Input [yellow] 5 15 7" xfId="50872"/>
    <cellStyle name="Input [yellow] 5 16" xfId="5172"/>
    <cellStyle name="Input [yellow] 5 16 2" xfId="16322"/>
    <cellStyle name="Input [yellow] 5 16 3" xfId="26507"/>
    <cellStyle name="Input [yellow] 5 16 4" xfId="37456"/>
    <cellStyle name="Input [yellow] 5 16 5" xfId="45229"/>
    <cellStyle name="Input [yellow] 5 16 6" xfId="39705"/>
    <cellStyle name="Input [yellow] 5 16 7" xfId="50665"/>
    <cellStyle name="Input [yellow] 5 17" xfId="7440"/>
    <cellStyle name="Input [yellow] 5 17 2" xfId="18557"/>
    <cellStyle name="Input [yellow] 5 17 3" xfId="28755"/>
    <cellStyle name="Input [yellow] 5 17 4" xfId="45537"/>
    <cellStyle name="Input [yellow] 5 17 5" xfId="52913"/>
    <cellStyle name="Input [yellow] 5 18" xfId="7430"/>
    <cellStyle name="Input [yellow] 5 18 2" xfId="18548"/>
    <cellStyle name="Input [yellow] 5 18 3" xfId="28745"/>
    <cellStyle name="Input [yellow] 5 18 4" xfId="45760"/>
    <cellStyle name="Input [yellow] 5 18 5" xfId="52903"/>
    <cellStyle name="Input [yellow] 5 19" xfId="7737"/>
    <cellStyle name="Input [yellow] 5 19 2" xfId="18847"/>
    <cellStyle name="Input [yellow] 5 19 3" xfId="29051"/>
    <cellStyle name="Input [yellow] 5 19 4" xfId="45102"/>
    <cellStyle name="Input [yellow] 5 19 5" xfId="53209"/>
    <cellStyle name="Input [yellow] 5 2" xfId="2290"/>
    <cellStyle name="Input [yellow] 5 2 10" xfId="5946"/>
    <cellStyle name="Input [yellow] 5 2 10 2" xfId="17096"/>
    <cellStyle name="Input [yellow] 5 2 10 3" xfId="27281"/>
    <cellStyle name="Input [yellow] 5 2 10 4" xfId="38230"/>
    <cellStyle name="Input [yellow] 5 2 10 5" xfId="44924"/>
    <cellStyle name="Input [yellow] 5 2 10 6" xfId="51439"/>
    <cellStyle name="Input [yellow] 5 2 11" xfId="4401"/>
    <cellStyle name="Input [yellow] 5 2 11 2" xfId="15586"/>
    <cellStyle name="Input [yellow] 5 2 11 3" xfId="25771"/>
    <cellStyle name="Input [yellow] 5 2 11 4" xfId="36720"/>
    <cellStyle name="Input [yellow] 5 2 11 5" xfId="45115"/>
    <cellStyle name="Input [yellow] 5 2 11 6" xfId="44954"/>
    <cellStyle name="Input [yellow] 5 2 11 7" xfId="49929"/>
    <cellStyle name="Input [yellow] 5 2 12" xfId="6033"/>
    <cellStyle name="Input [yellow] 5 2 12 2" xfId="17183"/>
    <cellStyle name="Input [yellow] 5 2 12 3" xfId="27368"/>
    <cellStyle name="Input [yellow] 5 2 12 4" xfId="38317"/>
    <cellStyle name="Input [yellow] 5 2 12 5" xfId="45260"/>
    <cellStyle name="Input [yellow] 5 2 12 6" xfId="45019"/>
    <cellStyle name="Input [yellow] 5 2 12 7" xfId="51526"/>
    <cellStyle name="Input [yellow] 5 2 13" xfId="9870"/>
    <cellStyle name="Input [yellow] 5 2 13 2" xfId="20862"/>
    <cellStyle name="Input [yellow] 5 2 13 3" xfId="31182"/>
    <cellStyle name="Input [yellow] 5 2 13 4" xfId="55340"/>
    <cellStyle name="Input [yellow] 5 2 14" xfId="12185"/>
    <cellStyle name="Input [yellow] 5 2 14 2" xfId="23102"/>
    <cellStyle name="Input [yellow] 5 2 14 3" xfId="33497"/>
    <cellStyle name="Input [yellow] 5 2 14 4" xfId="44434"/>
    <cellStyle name="Input [yellow] 5 2 14 5" xfId="57655"/>
    <cellStyle name="Input [yellow] 5 2 15" xfId="12246"/>
    <cellStyle name="Input [yellow] 5 2 15 2" xfId="23133"/>
    <cellStyle name="Input [yellow] 5 2 15 3" xfId="33558"/>
    <cellStyle name="Input [yellow] 5 2 15 4" xfId="44495"/>
    <cellStyle name="Input [yellow] 5 2 15 5" xfId="47202"/>
    <cellStyle name="Input [yellow] 5 2 15 6" xfId="57716"/>
    <cellStyle name="Input [yellow] 5 2 16" xfId="13590"/>
    <cellStyle name="Input [yellow] 5 2 17" xfId="23775"/>
    <cellStyle name="Input [yellow] 5 2 18" xfId="34683"/>
    <cellStyle name="Input [yellow] 5 2 19" xfId="47933"/>
    <cellStyle name="Input [yellow] 5 2 2" xfId="4696"/>
    <cellStyle name="Input [yellow] 5 2 2 2" xfId="11053"/>
    <cellStyle name="Input [yellow] 5 2 2 2 2" xfId="22030"/>
    <cellStyle name="Input [yellow] 5 2 2 2 3" xfId="32365"/>
    <cellStyle name="Input [yellow] 5 2 2 2 4" xfId="56523"/>
    <cellStyle name="Input [yellow] 5 2 2 3" xfId="9670"/>
    <cellStyle name="Input [yellow] 5 2 2 3 2" xfId="20716"/>
    <cellStyle name="Input [yellow] 5 2 2 3 3" xfId="30982"/>
    <cellStyle name="Input [yellow] 5 2 2 3 4" xfId="41931"/>
    <cellStyle name="Input [yellow] 5 2 2 3 5" xfId="46194"/>
    <cellStyle name="Input [yellow] 5 2 2 3 6" xfId="55140"/>
    <cellStyle name="Input [yellow] 5 2 2 4" xfId="15847"/>
    <cellStyle name="Input [yellow] 5 2 2 5" xfId="26032"/>
    <cellStyle name="Input [yellow] 5 2 2 6" xfId="36981"/>
    <cellStyle name="Input [yellow] 5 2 2 7" xfId="50190"/>
    <cellStyle name="Input [yellow] 5 2 3" xfId="5715"/>
    <cellStyle name="Input [yellow] 5 2 3 2" xfId="11233"/>
    <cellStyle name="Input [yellow] 5 2 3 2 2" xfId="22210"/>
    <cellStyle name="Input [yellow] 5 2 3 2 3" xfId="32545"/>
    <cellStyle name="Input [yellow] 5 2 3 2 4" xfId="56703"/>
    <cellStyle name="Input [yellow] 5 2 3 3" xfId="11674"/>
    <cellStyle name="Input [yellow] 5 2 3 3 2" xfId="22647"/>
    <cellStyle name="Input [yellow] 5 2 3 3 3" xfId="32986"/>
    <cellStyle name="Input [yellow] 5 2 3 3 4" xfId="43923"/>
    <cellStyle name="Input [yellow] 5 2 3 3 5" xfId="46634"/>
    <cellStyle name="Input [yellow] 5 2 3 3 6" xfId="57144"/>
    <cellStyle name="Input [yellow] 5 2 3 4" xfId="12269"/>
    <cellStyle name="Input [yellow] 5 2 3 4 2" xfId="23147"/>
    <cellStyle name="Input [yellow] 5 2 3 4 3" xfId="33581"/>
    <cellStyle name="Input [yellow] 5 2 3 4 4" xfId="44518"/>
    <cellStyle name="Input [yellow] 5 2 3 4 5" xfId="47225"/>
    <cellStyle name="Input [yellow] 5 2 3 4 6" xfId="57739"/>
    <cellStyle name="Input [yellow] 5 2 3 5" xfId="16865"/>
    <cellStyle name="Input [yellow] 5 2 3 6" xfId="27050"/>
    <cellStyle name="Input [yellow] 5 2 3 7" xfId="37999"/>
    <cellStyle name="Input [yellow] 5 2 3 8" xfId="51208"/>
    <cellStyle name="Input [yellow] 5 2 4" xfId="5267"/>
    <cellStyle name="Input [yellow] 5 2 4 2" xfId="16417"/>
    <cellStyle name="Input [yellow] 5 2 4 3" xfId="26602"/>
    <cellStyle name="Input [yellow] 5 2 4 4" xfId="37551"/>
    <cellStyle name="Input [yellow] 5 2 4 5" xfId="34272"/>
    <cellStyle name="Input [yellow] 5 2 4 6" xfId="50760"/>
    <cellStyle name="Input [yellow] 5 2 5" xfId="4192"/>
    <cellStyle name="Input [yellow] 5 2 5 2" xfId="15382"/>
    <cellStyle name="Input [yellow] 5 2 5 3" xfId="25567"/>
    <cellStyle name="Input [yellow] 5 2 5 4" xfId="36516"/>
    <cellStyle name="Input [yellow] 5 2 5 5" xfId="34126"/>
    <cellStyle name="Input [yellow] 5 2 5 6" xfId="49725"/>
    <cellStyle name="Input [yellow] 5 2 6" xfId="4280"/>
    <cellStyle name="Input [yellow] 5 2 6 2" xfId="15470"/>
    <cellStyle name="Input [yellow] 5 2 6 3" xfId="25655"/>
    <cellStyle name="Input [yellow] 5 2 6 4" xfId="36604"/>
    <cellStyle name="Input [yellow] 5 2 6 5" xfId="34161"/>
    <cellStyle name="Input [yellow] 5 2 6 6" xfId="49813"/>
    <cellStyle name="Input [yellow] 5 2 7" xfId="4299"/>
    <cellStyle name="Input [yellow] 5 2 7 2" xfId="15489"/>
    <cellStyle name="Input [yellow] 5 2 7 3" xfId="25674"/>
    <cellStyle name="Input [yellow] 5 2 7 4" xfId="36623"/>
    <cellStyle name="Input [yellow] 5 2 7 5" xfId="45032"/>
    <cellStyle name="Input [yellow] 5 2 7 6" xfId="49832"/>
    <cellStyle name="Input [yellow] 5 2 8" xfId="5368"/>
    <cellStyle name="Input [yellow] 5 2 8 2" xfId="16518"/>
    <cellStyle name="Input [yellow] 5 2 8 3" xfId="26703"/>
    <cellStyle name="Input [yellow] 5 2 8 4" xfId="37652"/>
    <cellStyle name="Input [yellow] 5 2 8 5" xfId="46134"/>
    <cellStyle name="Input [yellow] 5 2 8 6" xfId="50861"/>
    <cellStyle name="Input [yellow] 5 2 9" xfId="5464"/>
    <cellStyle name="Input [yellow] 5 2 9 2" xfId="16614"/>
    <cellStyle name="Input [yellow] 5 2 9 3" xfId="26799"/>
    <cellStyle name="Input [yellow] 5 2 9 4" xfId="37748"/>
    <cellStyle name="Input [yellow] 5 2 9 5" xfId="45193"/>
    <cellStyle name="Input [yellow] 5 2 9 6" xfId="50957"/>
    <cellStyle name="Input [yellow] 5 20" xfId="9588"/>
    <cellStyle name="Input [yellow] 5 20 2" xfId="20661"/>
    <cellStyle name="Input [yellow] 5 20 3" xfId="30900"/>
    <cellStyle name="Input [yellow] 5 20 4" xfId="55058"/>
    <cellStyle name="Input [yellow] 5 21" xfId="12122"/>
    <cellStyle name="Input [yellow] 5 21 2" xfId="23054"/>
    <cellStyle name="Input [yellow] 5 21 3" xfId="33434"/>
    <cellStyle name="Input [yellow] 5 21 4" xfId="44371"/>
    <cellStyle name="Input [yellow] 5 21 5" xfId="47080"/>
    <cellStyle name="Input [yellow] 5 21 6" xfId="57592"/>
    <cellStyle name="Input [yellow] 5 22" xfId="12438"/>
    <cellStyle name="Input [yellow] 5 22 2" xfId="23272"/>
    <cellStyle name="Input [yellow] 5 22 3" xfId="33750"/>
    <cellStyle name="Input [yellow] 5 22 4" xfId="44687"/>
    <cellStyle name="Input [yellow] 5 22 5" xfId="57908"/>
    <cellStyle name="Input [yellow] 5 23" xfId="7367"/>
    <cellStyle name="Input [yellow] 5 23 2" xfId="18492"/>
    <cellStyle name="Input [yellow] 5 23 3" xfId="28682"/>
    <cellStyle name="Input [yellow] 5 23 4" xfId="39637"/>
    <cellStyle name="Input [yellow] 5 23 5" xfId="45497"/>
    <cellStyle name="Input [yellow] 5 23 6" xfId="52840"/>
    <cellStyle name="Input [yellow] 5 24" xfId="11977"/>
    <cellStyle name="Input [yellow] 5 24 2" xfId="22929"/>
    <cellStyle name="Input [yellow] 5 24 3" xfId="33289"/>
    <cellStyle name="Input [yellow] 5 24 4" xfId="44226"/>
    <cellStyle name="Input [yellow] 5 24 5" xfId="47563"/>
    <cellStyle name="Input [yellow] 5 24 6" xfId="57447"/>
    <cellStyle name="Input [yellow] 5 25" xfId="13342"/>
    <cellStyle name="Input [yellow] 5 3" xfId="2305"/>
    <cellStyle name="Input [yellow] 5 3 10" xfId="4201"/>
    <cellStyle name="Input [yellow] 5 3 10 2" xfId="15391"/>
    <cellStyle name="Input [yellow] 5 3 10 3" xfId="25576"/>
    <cellStyle name="Input [yellow] 5 3 10 4" xfId="36525"/>
    <cellStyle name="Input [yellow] 5 3 10 5" xfId="34135"/>
    <cellStyle name="Input [yellow] 5 3 10 6" xfId="49734"/>
    <cellStyle name="Input [yellow] 5 3 11" xfId="5345"/>
    <cellStyle name="Input [yellow] 5 3 11 2" xfId="16495"/>
    <cellStyle name="Input [yellow] 5 3 11 3" xfId="26680"/>
    <cellStyle name="Input [yellow] 5 3 11 4" xfId="37629"/>
    <cellStyle name="Input [yellow] 5 3 11 5" xfId="45232"/>
    <cellStyle name="Input [yellow] 5 3 11 6" xfId="34343"/>
    <cellStyle name="Input [yellow] 5 3 11 7" xfId="50838"/>
    <cellStyle name="Input [yellow] 5 3 12" xfId="6051"/>
    <cellStyle name="Input [yellow] 5 3 12 2" xfId="17201"/>
    <cellStyle name="Input [yellow] 5 3 12 3" xfId="27386"/>
    <cellStyle name="Input [yellow] 5 3 12 4" xfId="38335"/>
    <cellStyle name="Input [yellow] 5 3 12 5" xfId="45262"/>
    <cellStyle name="Input [yellow] 5 3 12 6" xfId="45826"/>
    <cellStyle name="Input [yellow] 5 3 12 7" xfId="51544"/>
    <cellStyle name="Input [yellow] 5 3 13" xfId="9857"/>
    <cellStyle name="Input [yellow] 5 3 13 2" xfId="20849"/>
    <cellStyle name="Input [yellow] 5 3 13 3" xfId="31169"/>
    <cellStyle name="Input [yellow] 5 3 13 4" xfId="55327"/>
    <cellStyle name="Input [yellow] 5 3 14" xfId="12263"/>
    <cellStyle name="Input [yellow] 5 3 14 2" xfId="23144"/>
    <cellStyle name="Input [yellow] 5 3 14 3" xfId="33575"/>
    <cellStyle name="Input [yellow] 5 3 14 4" xfId="44512"/>
    <cellStyle name="Input [yellow] 5 3 14 5" xfId="47219"/>
    <cellStyle name="Input [yellow] 5 3 14 6" xfId="57733"/>
    <cellStyle name="Input [yellow] 5 3 15" xfId="12602"/>
    <cellStyle name="Input [yellow] 5 3 15 2" xfId="23403"/>
    <cellStyle name="Input [yellow] 5 3 15 3" xfId="33914"/>
    <cellStyle name="Input [yellow] 5 3 15 4" xfId="44851"/>
    <cellStyle name="Input [yellow] 5 3 15 5" xfId="47554"/>
    <cellStyle name="Input [yellow] 5 3 15 6" xfId="58072"/>
    <cellStyle name="Input [yellow] 5 3 16" xfId="13605"/>
    <cellStyle name="Input [yellow] 5 3 17" xfId="23790"/>
    <cellStyle name="Input [yellow] 5 3 18" xfId="34698"/>
    <cellStyle name="Input [yellow] 5 3 19" xfId="47948"/>
    <cellStyle name="Input [yellow] 5 3 2" xfId="4683"/>
    <cellStyle name="Input [yellow] 5 3 2 2" xfId="11190"/>
    <cellStyle name="Input [yellow] 5 3 2 2 2" xfId="22167"/>
    <cellStyle name="Input [yellow] 5 3 2 2 3" xfId="32502"/>
    <cellStyle name="Input [yellow] 5 3 2 2 4" xfId="56660"/>
    <cellStyle name="Input [yellow] 5 3 2 3" xfId="11706"/>
    <cellStyle name="Input [yellow] 5 3 2 3 2" xfId="22679"/>
    <cellStyle name="Input [yellow] 5 3 2 3 3" xfId="33018"/>
    <cellStyle name="Input [yellow] 5 3 2 3 4" xfId="43955"/>
    <cellStyle name="Input [yellow] 5 3 2 3 5" xfId="46666"/>
    <cellStyle name="Input [yellow] 5 3 2 3 6" xfId="57176"/>
    <cellStyle name="Input [yellow] 5 3 2 4" xfId="9745"/>
    <cellStyle name="Input [yellow] 5 3 2 4 2" xfId="20763"/>
    <cellStyle name="Input [yellow] 5 3 2 4 3" xfId="31057"/>
    <cellStyle name="Input [yellow] 5 3 2 4 4" xfId="42006"/>
    <cellStyle name="Input [yellow] 5 3 2 4 5" xfId="46266"/>
    <cellStyle name="Input [yellow] 5 3 2 4 6" xfId="55215"/>
    <cellStyle name="Input [yellow] 5 3 2 5" xfId="15834"/>
    <cellStyle name="Input [yellow] 5 3 2 6" xfId="26019"/>
    <cellStyle name="Input [yellow] 5 3 2 7" xfId="36968"/>
    <cellStyle name="Input [yellow] 5 3 2 8" xfId="50177"/>
    <cellStyle name="Input [yellow] 5 3 20" xfId="59627"/>
    <cellStyle name="Input [yellow] 5 3 3" xfId="5702"/>
    <cellStyle name="Input [yellow] 5 3 3 2" xfId="16852"/>
    <cellStyle name="Input [yellow] 5 3 3 3" xfId="27037"/>
    <cellStyle name="Input [yellow] 5 3 3 4" xfId="37986"/>
    <cellStyle name="Input [yellow] 5 3 3 5" xfId="44996"/>
    <cellStyle name="Input [yellow] 5 3 3 6" xfId="51195"/>
    <cellStyle name="Input [yellow] 5 3 4" xfId="5280"/>
    <cellStyle name="Input [yellow] 5 3 4 2" xfId="16430"/>
    <cellStyle name="Input [yellow] 5 3 4 3" xfId="26615"/>
    <cellStyle name="Input [yellow] 5 3 4 4" xfId="37564"/>
    <cellStyle name="Input [yellow] 5 3 4 5" xfId="34286"/>
    <cellStyle name="Input [yellow] 5 3 4 6" xfId="50773"/>
    <cellStyle name="Input [yellow] 5 3 5" xfId="4253"/>
    <cellStyle name="Input [yellow] 5 3 5 2" xfId="15443"/>
    <cellStyle name="Input [yellow] 5 3 5 3" xfId="25628"/>
    <cellStyle name="Input [yellow] 5 3 5 4" xfId="36577"/>
    <cellStyle name="Input [yellow] 5 3 5 5" xfId="45037"/>
    <cellStyle name="Input [yellow] 5 3 5 6" xfId="49786"/>
    <cellStyle name="Input [yellow] 5 3 6" xfId="5648"/>
    <cellStyle name="Input [yellow] 5 3 6 2" xfId="16798"/>
    <cellStyle name="Input [yellow] 5 3 6 3" xfId="26983"/>
    <cellStyle name="Input [yellow] 5 3 6 4" xfId="37932"/>
    <cellStyle name="Input [yellow] 5 3 6 5" xfId="45377"/>
    <cellStyle name="Input [yellow] 5 3 6 6" xfId="51141"/>
    <cellStyle name="Input [yellow] 5 3 7" xfId="5958"/>
    <cellStyle name="Input [yellow] 5 3 7 2" xfId="17108"/>
    <cellStyle name="Input [yellow] 5 3 7 3" xfId="27293"/>
    <cellStyle name="Input [yellow] 5 3 7 4" xfId="38242"/>
    <cellStyle name="Input [yellow] 5 3 7 5" xfId="46542"/>
    <cellStyle name="Input [yellow] 5 3 7 6" xfId="51451"/>
    <cellStyle name="Input [yellow] 5 3 8" xfId="5987"/>
    <cellStyle name="Input [yellow] 5 3 8 2" xfId="17137"/>
    <cellStyle name="Input [yellow] 5 3 8 3" xfId="27322"/>
    <cellStyle name="Input [yellow] 5 3 8 4" xfId="38271"/>
    <cellStyle name="Input [yellow] 5 3 8 5" xfId="46419"/>
    <cellStyle name="Input [yellow] 5 3 8 6" xfId="51480"/>
    <cellStyle name="Input [yellow] 5 3 9" xfId="6011"/>
    <cellStyle name="Input [yellow] 5 3 9 2" xfId="17161"/>
    <cellStyle name="Input [yellow] 5 3 9 3" xfId="27346"/>
    <cellStyle name="Input [yellow] 5 3 9 4" xfId="38295"/>
    <cellStyle name="Input [yellow] 5 3 9 5" xfId="46535"/>
    <cellStyle name="Input [yellow] 5 3 9 6" xfId="51504"/>
    <cellStyle name="Input [yellow] 5 4" xfId="2374"/>
    <cellStyle name="Input [yellow] 5 4 2" xfId="10649"/>
    <cellStyle name="Input [yellow] 5 4 2 2" xfId="21635"/>
    <cellStyle name="Input [yellow] 5 4 2 3" xfId="31961"/>
    <cellStyle name="Input [yellow] 5 4 2 4" xfId="56119"/>
    <cellStyle name="Input [yellow] 5 4 3" xfId="9561"/>
    <cellStyle name="Input [yellow] 5 4 3 2" xfId="20643"/>
    <cellStyle name="Input [yellow] 5 4 3 3" xfId="30873"/>
    <cellStyle name="Input [yellow] 5 4 3 4" xfId="41824"/>
    <cellStyle name="Input [yellow] 5 4 3 5" xfId="46090"/>
    <cellStyle name="Input [yellow] 5 4 3 6" xfId="55031"/>
    <cellStyle name="Input [yellow] 5 4 4" xfId="12158"/>
    <cellStyle name="Input [yellow] 5 4 4 2" xfId="23083"/>
    <cellStyle name="Input [yellow] 5 4 4 3" xfId="33470"/>
    <cellStyle name="Input [yellow] 5 4 4 4" xfId="44407"/>
    <cellStyle name="Input [yellow] 5 4 4 5" xfId="47115"/>
    <cellStyle name="Input [yellow] 5 4 4 6" xfId="57628"/>
    <cellStyle name="Input [yellow] 5 4 5" xfId="13674"/>
    <cellStyle name="Input [yellow] 5 4 6" xfId="23859"/>
    <cellStyle name="Input [yellow] 5 4 7" xfId="34767"/>
    <cellStyle name="Input [yellow] 5 4 8" xfId="48017"/>
    <cellStyle name="Input [yellow] 5 5" xfId="2299"/>
    <cellStyle name="Input [yellow] 5 5 2" xfId="13599"/>
    <cellStyle name="Input [yellow] 5 5 3" xfId="23784"/>
    <cellStyle name="Input [yellow] 5 5 4" xfId="34692"/>
    <cellStyle name="Input [yellow] 5 5 5" xfId="46414"/>
    <cellStyle name="Input [yellow] 5 5 6" xfId="47942"/>
    <cellStyle name="Input [yellow] 5 6" xfId="2296"/>
    <cellStyle name="Input [yellow] 5 6 2" xfId="13596"/>
    <cellStyle name="Input [yellow] 5 6 3" xfId="23781"/>
    <cellStyle name="Input [yellow] 5 6 4" xfId="34689"/>
    <cellStyle name="Input [yellow] 5 6 5" xfId="45937"/>
    <cellStyle name="Input [yellow] 5 6 6" xfId="47939"/>
    <cellStyle name="Input [yellow] 5 7" xfId="5403"/>
    <cellStyle name="Input [yellow] 5 7 2" xfId="16553"/>
    <cellStyle name="Input [yellow] 5 7 3" xfId="26738"/>
    <cellStyle name="Input [yellow] 5 7 4" xfId="37687"/>
    <cellStyle name="Input [yellow] 5 7 5" xfId="45045"/>
    <cellStyle name="Input [yellow] 5 7 6" xfId="50896"/>
    <cellStyle name="Input [yellow] 5 8" xfId="5407"/>
    <cellStyle name="Input [yellow] 5 8 2" xfId="16557"/>
    <cellStyle name="Input [yellow] 5 8 3" xfId="26742"/>
    <cellStyle name="Input [yellow] 5 8 4" xfId="37691"/>
    <cellStyle name="Input [yellow] 5 8 5" xfId="46132"/>
    <cellStyle name="Input [yellow] 5 8 6" xfId="50900"/>
    <cellStyle name="Input [yellow] 5 9" xfId="4422"/>
    <cellStyle name="Input [yellow] 5 9 2" xfId="15605"/>
    <cellStyle name="Input [yellow] 5 9 3" xfId="25790"/>
    <cellStyle name="Input [yellow] 5 9 4" xfId="36739"/>
    <cellStyle name="Input [yellow] 5 9 5" xfId="34195"/>
    <cellStyle name="Input [yellow] 5 9 6" xfId="49948"/>
    <cellStyle name="Input [yellow] 6" xfId="995"/>
    <cellStyle name="Input [yellow] 6 10" xfId="4307"/>
    <cellStyle name="Input [yellow] 6 10 2" xfId="15497"/>
    <cellStyle name="Input [yellow] 6 10 3" xfId="25682"/>
    <cellStyle name="Input [yellow] 6 10 4" xfId="36631"/>
    <cellStyle name="Input [yellow] 6 10 5" xfId="45059"/>
    <cellStyle name="Input [yellow] 6 10 6" xfId="49840"/>
    <cellStyle name="Input [yellow] 6 11" xfId="4428"/>
    <cellStyle name="Input [yellow] 6 11 2" xfId="15610"/>
    <cellStyle name="Input [yellow] 6 11 3" xfId="25795"/>
    <cellStyle name="Input [yellow] 6 11 4" xfId="36744"/>
    <cellStyle name="Input [yellow] 6 11 5" xfId="34196"/>
    <cellStyle name="Input [yellow] 6 11 6" xfId="49953"/>
    <cellStyle name="Input [yellow] 6 12" xfId="4125"/>
    <cellStyle name="Input [yellow] 6 12 2" xfId="15332"/>
    <cellStyle name="Input [yellow] 6 12 3" xfId="25517"/>
    <cellStyle name="Input [yellow] 6 12 4" xfId="36458"/>
    <cellStyle name="Input [yellow] 6 12 5" xfId="34108"/>
    <cellStyle name="Input [yellow] 6 12 6" xfId="49675"/>
    <cellStyle name="Input [yellow] 6 13" xfId="5445"/>
    <cellStyle name="Input [yellow] 6 13 2" xfId="16595"/>
    <cellStyle name="Input [yellow] 6 13 3" xfId="26780"/>
    <cellStyle name="Input [yellow] 6 13 4" xfId="37729"/>
    <cellStyle name="Input [yellow] 6 13 5" xfId="46581"/>
    <cellStyle name="Input [yellow] 6 13 6" xfId="50938"/>
    <cellStyle name="Input [yellow] 6 14" xfId="4148"/>
    <cellStyle name="Input [yellow] 6 14 2" xfId="15355"/>
    <cellStyle name="Input [yellow] 6 14 3" xfId="25540"/>
    <cellStyle name="Input [yellow] 6 14 4" xfId="36481"/>
    <cellStyle name="Input [yellow] 6 14 5" xfId="45563"/>
    <cellStyle name="Input [yellow] 6 14 6" xfId="49698"/>
    <cellStyle name="Input [yellow] 6 15" xfId="4094"/>
    <cellStyle name="Input [yellow] 6 15 2" xfId="15301"/>
    <cellStyle name="Input [yellow] 6 15 3" xfId="25486"/>
    <cellStyle name="Input [yellow] 6 15 4" xfId="36427"/>
    <cellStyle name="Input [yellow] 6 15 5" xfId="45098"/>
    <cellStyle name="Input [yellow] 6 15 6" xfId="45284"/>
    <cellStyle name="Input [yellow] 6 15 7" xfId="49644"/>
    <cellStyle name="Input [yellow] 6 16" xfId="4360"/>
    <cellStyle name="Input [yellow] 6 16 2" xfId="15550"/>
    <cellStyle name="Input [yellow] 6 16 3" xfId="25735"/>
    <cellStyle name="Input [yellow] 6 16 4" xfId="36684"/>
    <cellStyle name="Input [yellow] 6 16 5" xfId="45114"/>
    <cellStyle name="Input [yellow] 6 16 6" xfId="34184"/>
    <cellStyle name="Input [yellow] 6 16 7" xfId="49893"/>
    <cellStyle name="Input [yellow] 6 17" xfId="7436"/>
    <cellStyle name="Input [yellow] 6 17 2" xfId="18553"/>
    <cellStyle name="Input [yellow] 6 17 3" xfId="28751"/>
    <cellStyle name="Input [yellow] 6 17 4" xfId="45533"/>
    <cellStyle name="Input [yellow] 6 17 5" xfId="52909"/>
    <cellStyle name="Input [yellow] 6 18" xfId="7426"/>
    <cellStyle name="Input [yellow] 6 18 2" xfId="18544"/>
    <cellStyle name="Input [yellow] 6 18 3" xfId="28741"/>
    <cellStyle name="Input [yellow] 6 18 4" xfId="45356"/>
    <cellStyle name="Input [yellow] 6 18 5" xfId="52899"/>
    <cellStyle name="Input [yellow] 6 19" xfId="7244"/>
    <cellStyle name="Input [yellow] 6 19 2" xfId="18373"/>
    <cellStyle name="Input [yellow] 6 19 3" xfId="28560"/>
    <cellStyle name="Input [yellow] 6 19 4" xfId="45943"/>
    <cellStyle name="Input [yellow] 6 19 5" xfId="52718"/>
    <cellStyle name="Input [yellow] 6 2" xfId="2286"/>
    <cellStyle name="Input [yellow] 6 2 10" xfId="6018"/>
    <cellStyle name="Input [yellow] 6 2 10 2" xfId="17168"/>
    <cellStyle name="Input [yellow] 6 2 10 3" xfId="27353"/>
    <cellStyle name="Input [yellow] 6 2 10 4" xfId="38302"/>
    <cellStyle name="Input [yellow] 6 2 10 5" xfId="45198"/>
    <cellStyle name="Input [yellow] 6 2 10 6" xfId="51511"/>
    <cellStyle name="Input [yellow] 6 2 11" xfId="5932"/>
    <cellStyle name="Input [yellow] 6 2 11 2" xfId="17082"/>
    <cellStyle name="Input [yellow] 6 2 11 3" xfId="27267"/>
    <cellStyle name="Input [yellow] 6 2 11 4" xfId="38216"/>
    <cellStyle name="Input [yellow] 6 2 11 5" xfId="45254"/>
    <cellStyle name="Input [yellow] 6 2 11 6" xfId="46380"/>
    <cellStyle name="Input [yellow] 6 2 11 7" xfId="51425"/>
    <cellStyle name="Input [yellow] 6 2 12" xfId="6053"/>
    <cellStyle name="Input [yellow] 6 2 12 2" xfId="17203"/>
    <cellStyle name="Input [yellow] 6 2 12 3" xfId="27388"/>
    <cellStyle name="Input [yellow] 6 2 12 4" xfId="38337"/>
    <cellStyle name="Input [yellow] 6 2 12 5" xfId="45263"/>
    <cellStyle name="Input [yellow] 6 2 12 6" xfId="45932"/>
    <cellStyle name="Input [yellow] 6 2 12 7" xfId="51546"/>
    <cellStyle name="Input [yellow] 6 2 13" xfId="9866"/>
    <cellStyle name="Input [yellow] 6 2 13 2" xfId="20858"/>
    <cellStyle name="Input [yellow] 6 2 13 3" xfId="31178"/>
    <cellStyle name="Input [yellow] 6 2 13 4" xfId="55336"/>
    <cellStyle name="Input [yellow] 6 2 14" xfId="9679"/>
    <cellStyle name="Input [yellow] 6 2 14 2" xfId="20721"/>
    <cellStyle name="Input [yellow] 6 2 14 3" xfId="30991"/>
    <cellStyle name="Input [yellow] 6 2 14 4" xfId="41940"/>
    <cellStyle name="Input [yellow] 6 2 14 5" xfId="55149"/>
    <cellStyle name="Input [yellow] 6 2 15" xfId="12230"/>
    <cellStyle name="Input [yellow] 6 2 15 2" xfId="23124"/>
    <cellStyle name="Input [yellow] 6 2 15 3" xfId="33542"/>
    <cellStyle name="Input [yellow] 6 2 15 4" xfId="44479"/>
    <cellStyle name="Input [yellow] 6 2 15 5" xfId="47186"/>
    <cellStyle name="Input [yellow] 6 2 15 6" xfId="57700"/>
    <cellStyle name="Input [yellow] 6 2 16" xfId="13586"/>
    <cellStyle name="Input [yellow] 6 2 17" xfId="23771"/>
    <cellStyle name="Input [yellow] 6 2 18" xfId="34679"/>
    <cellStyle name="Input [yellow] 6 2 19" xfId="47929"/>
    <cellStyle name="Input [yellow] 6 2 2" xfId="4692"/>
    <cellStyle name="Input [yellow] 6 2 2 2" xfId="11057"/>
    <cellStyle name="Input [yellow] 6 2 2 2 2" xfId="22034"/>
    <cellStyle name="Input [yellow] 6 2 2 2 3" xfId="32369"/>
    <cellStyle name="Input [yellow] 6 2 2 2 4" xfId="56527"/>
    <cellStyle name="Input [yellow] 6 2 2 3" xfId="12332"/>
    <cellStyle name="Input [yellow] 6 2 2 3 2" xfId="23193"/>
    <cellStyle name="Input [yellow] 6 2 2 3 3" xfId="33644"/>
    <cellStyle name="Input [yellow] 6 2 2 3 4" xfId="44581"/>
    <cellStyle name="Input [yellow] 6 2 2 3 5" xfId="47288"/>
    <cellStyle name="Input [yellow] 6 2 2 3 6" xfId="57802"/>
    <cellStyle name="Input [yellow] 6 2 2 4" xfId="15843"/>
    <cellStyle name="Input [yellow] 6 2 2 5" xfId="26028"/>
    <cellStyle name="Input [yellow] 6 2 2 6" xfId="36977"/>
    <cellStyle name="Input [yellow] 6 2 2 7" xfId="50186"/>
    <cellStyle name="Input [yellow] 6 2 3" xfId="5711"/>
    <cellStyle name="Input [yellow] 6 2 3 2" xfId="11237"/>
    <cellStyle name="Input [yellow] 6 2 3 2 2" xfId="22214"/>
    <cellStyle name="Input [yellow] 6 2 3 2 3" xfId="32549"/>
    <cellStyle name="Input [yellow] 6 2 3 2 4" xfId="56707"/>
    <cellStyle name="Input [yellow] 6 2 3 3" xfId="11670"/>
    <cellStyle name="Input [yellow] 6 2 3 3 2" xfId="22643"/>
    <cellStyle name="Input [yellow] 6 2 3 3 3" xfId="32982"/>
    <cellStyle name="Input [yellow] 6 2 3 3 4" xfId="43919"/>
    <cellStyle name="Input [yellow] 6 2 3 3 5" xfId="46630"/>
    <cellStyle name="Input [yellow] 6 2 3 3 6" xfId="57140"/>
    <cellStyle name="Input [yellow] 6 2 3 4" xfId="9708"/>
    <cellStyle name="Input [yellow] 6 2 3 4 2" xfId="20738"/>
    <cellStyle name="Input [yellow] 6 2 3 4 3" xfId="31020"/>
    <cellStyle name="Input [yellow] 6 2 3 4 4" xfId="41969"/>
    <cellStyle name="Input [yellow] 6 2 3 4 5" xfId="46231"/>
    <cellStyle name="Input [yellow] 6 2 3 4 6" xfId="55178"/>
    <cellStyle name="Input [yellow] 6 2 3 5" xfId="16861"/>
    <cellStyle name="Input [yellow] 6 2 3 6" xfId="27046"/>
    <cellStyle name="Input [yellow] 6 2 3 7" xfId="37995"/>
    <cellStyle name="Input [yellow] 6 2 3 8" xfId="51204"/>
    <cellStyle name="Input [yellow] 6 2 4" xfId="5271"/>
    <cellStyle name="Input [yellow] 6 2 4 2" xfId="16421"/>
    <cellStyle name="Input [yellow] 6 2 4 3" xfId="26606"/>
    <cellStyle name="Input [yellow] 6 2 4 4" xfId="37555"/>
    <cellStyle name="Input [yellow] 6 2 4 5" xfId="34276"/>
    <cellStyle name="Input [yellow] 6 2 4 6" xfId="50764"/>
    <cellStyle name="Input [yellow] 6 2 5" xfId="2403"/>
    <cellStyle name="Input [yellow] 6 2 5 2" xfId="13703"/>
    <cellStyle name="Input [yellow] 6 2 5 3" xfId="23888"/>
    <cellStyle name="Input [yellow] 6 2 5 4" xfId="34796"/>
    <cellStyle name="Input [yellow] 6 2 5 5" xfId="45816"/>
    <cellStyle name="Input [yellow] 6 2 5 6" xfId="48046"/>
    <cellStyle name="Input [yellow] 6 2 6" xfId="5494"/>
    <cellStyle name="Input [yellow] 6 2 6 2" xfId="16644"/>
    <cellStyle name="Input [yellow] 6 2 6 3" xfId="26829"/>
    <cellStyle name="Input [yellow] 6 2 6 4" xfId="37778"/>
    <cellStyle name="Input [yellow] 6 2 6 5" xfId="34363"/>
    <cellStyle name="Input [yellow] 6 2 6 6" xfId="50987"/>
    <cellStyle name="Input [yellow] 6 2 7" xfId="4427"/>
    <cellStyle name="Input [yellow] 6 2 7 2" xfId="15609"/>
    <cellStyle name="Input [yellow] 6 2 7 3" xfId="25794"/>
    <cellStyle name="Input [yellow] 6 2 7 4" xfId="36743"/>
    <cellStyle name="Input [yellow] 6 2 7 5" xfId="34200"/>
    <cellStyle name="Input [yellow] 6 2 7 6" xfId="49952"/>
    <cellStyle name="Input [yellow] 6 2 8" xfId="5620"/>
    <cellStyle name="Input [yellow] 6 2 8 2" xfId="16770"/>
    <cellStyle name="Input [yellow] 6 2 8 3" xfId="26955"/>
    <cellStyle name="Input [yellow] 6 2 8 4" xfId="37904"/>
    <cellStyle name="Input [yellow] 6 2 8 5" xfId="34393"/>
    <cellStyle name="Input [yellow] 6 2 8 6" xfId="51113"/>
    <cellStyle name="Input [yellow] 6 2 9" xfId="5924"/>
    <cellStyle name="Input [yellow] 6 2 9 2" xfId="17074"/>
    <cellStyle name="Input [yellow] 6 2 9 3" xfId="27259"/>
    <cellStyle name="Input [yellow] 6 2 9 4" xfId="38208"/>
    <cellStyle name="Input [yellow] 6 2 9 5" xfId="44965"/>
    <cellStyle name="Input [yellow] 6 2 9 6" xfId="51417"/>
    <cellStyle name="Input [yellow] 6 20" xfId="9584"/>
    <cellStyle name="Input [yellow] 6 20 2" xfId="20657"/>
    <cellStyle name="Input [yellow] 6 20 3" xfId="30896"/>
    <cellStyle name="Input [yellow] 6 20 4" xfId="55054"/>
    <cellStyle name="Input [yellow] 6 21" xfId="12362"/>
    <cellStyle name="Input [yellow] 6 21 2" xfId="23212"/>
    <cellStyle name="Input [yellow] 6 21 3" xfId="33674"/>
    <cellStyle name="Input [yellow] 6 21 4" xfId="44611"/>
    <cellStyle name="Input [yellow] 6 21 5" xfId="47318"/>
    <cellStyle name="Input [yellow] 6 21 6" xfId="57832"/>
    <cellStyle name="Input [yellow] 6 22" xfId="12183"/>
    <cellStyle name="Input [yellow] 6 22 2" xfId="23100"/>
    <cellStyle name="Input [yellow] 6 22 3" xfId="33495"/>
    <cellStyle name="Input [yellow] 6 22 4" xfId="44432"/>
    <cellStyle name="Input [yellow] 6 22 5" xfId="57653"/>
    <cellStyle name="Input [yellow] 6 23" xfId="11895"/>
    <cellStyle name="Input [yellow] 6 23 2" xfId="22847"/>
    <cellStyle name="Input [yellow] 6 23 3" xfId="33207"/>
    <cellStyle name="Input [yellow] 6 23 4" xfId="44144"/>
    <cellStyle name="Input [yellow] 6 23 5" xfId="46855"/>
    <cellStyle name="Input [yellow] 6 23 6" xfId="57365"/>
    <cellStyle name="Input [yellow] 6 24" xfId="11889"/>
    <cellStyle name="Input [yellow] 6 24 2" xfId="22843"/>
    <cellStyle name="Input [yellow] 6 24 3" xfId="33201"/>
    <cellStyle name="Input [yellow] 6 24 4" xfId="44138"/>
    <cellStyle name="Input [yellow] 6 24 5" xfId="47562"/>
    <cellStyle name="Input [yellow] 6 24 6" xfId="57359"/>
    <cellStyle name="Input [yellow] 6 25" xfId="13338"/>
    <cellStyle name="Input [yellow] 6 3" xfId="2309"/>
    <cellStyle name="Input [yellow] 6 3 10" xfId="5417"/>
    <cellStyle name="Input [yellow] 6 3 10 2" xfId="16567"/>
    <cellStyle name="Input [yellow] 6 3 10 3" xfId="26752"/>
    <cellStyle name="Input [yellow] 6 3 10 4" xfId="37701"/>
    <cellStyle name="Input [yellow] 6 3 10 5" xfId="45300"/>
    <cellStyle name="Input [yellow] 6 3 10 6" xfId="50910"/>
    <cellStyle name="Input [yellow] 6 3 11" xfId="6031"/>
    <cellStyle name="Input [yellow] 6 3 11 2" xfId="17181"/>
    <cellStyle name="Input [yellow] 6 3 11 3" xfId="27366"/>
    <cellStyle name="Input [yellow] 6 3 11 4" xfId="38315"/>
    <cellStyle name="Input [yellow] 6 3 11 5" xfId="45259"/>
    <cellStyle name="Input [yellow] 6 3 11 6" xfId="45338"/>
    <cellStyle name="Input [yellow] 6 3 11 7" xfId="51524"/>
    <cellStyle name="Input [yellow] 6 3 12" xfId="5511"/>
    <cellStyle name="Input [yellow] 6 3 12 2" xfId="16661"/>
    <cellStyle name="Input [yellow] 6 3 12 3" xfId="26846"/>
    <cellStyle name="Input [yellow] 6 3 12 4" xfId="37795"/>
    <cellStyle name="Input [yellow] 6 3 12 5" xfId="45240"/>
    <cellStyle name="Input [yellow] 6 3 12 6" xfId="44867"/>
    <cellStyle name="Input [yellow] 6 3 12 7" xfId="51004"/>
    <cellStyle name="Input [yellow] 6 3 13" xfId="9859"/>
    <cellStyle name="Input [yellow] 6 3 13 2" xfId="20851"/>
    <cellStyle name="Input [yellow] 6 3 13 3" xfId="31171"/>
    <cellStyle name="Input [yellow] 6 3 13 4" xfId="55329"/>
    <cellStyle name="Input [yellow] 6 3 14" xfId="11741"/>
    <cellStyle name="Input [yellow] 6 3 14 2" xfId="22712"/>
    <cellStyle name="Input [yellow] 6 3 14 3" xfId="33053"/>
    <cellStyle name="Input [yellow] 6 3 14 4" xfId="43990"/>
    <cellStyle name="Input [yellow] 6 3 14 5" xfId="46701"/>
    <cellStyle name="Input [yellow] 6 3 14 6" xfId="57211"/>
    <cellStyle name="Input [yellow] 6 3 15" xfId="12284"/>
    <cellStyle name="Input [yellow] 6 3 15 2" xfId="23157"/>
    <cellStyle name="Input [yellow] 6 3 15 3" xfId="33596"/>
    <cellStyle name="Input [yellow] 6 3 15 4" xfId="44533"/>
    <cellStyle name="Input [yellow] 6 3 15 5" xfId="47240"/>
    <cellStyle name="Input [yellow] 6 3 15 6" xfId="57754"/>
    <cellStyle name="Input [yellow] 6 3 16" xfId="13609"/>
    <cellStyle name="Input [yellow] 6 3 17" xfId="23794"/>
    <cellStyle name="Input [yellow] 6 3 18" xfId="34702"/>
    <cellStyle name="Input [yellow] 6 3 19" xfId="47952"/>
    <cellStyle name="Input [yellow] 6 3 2" xfId="4685"/>
    <cellStyle name="Input [yellow] 6 3 2 2" xfId="11052"/>
    <cellStyle name="Input [yellow] 6 3 2 2 2" xfId="22029"/>
    <cellStyle name="Input [yellow] 6 3 2 2 3" xfId="32364"/>
    <cellStyle name="Input [yellow] 6 3 2 2 4" xfId="56522"/>
    <cellStyle name="Input [yellow] 6 3 2 3" xfId="9725"/>
    <cellStyle name="Input [yellow] 6 3 2 3 2" xfId="20750"/>
    <cellStyle name="Input [yellow] 6 3 2 3 3" xfId="31037"/>
    <cellStyle name="Input [yellow] 6 3 2 3 4" xfId="41986"/>
    <cellStyle name="Input [yellow] 6 3 2 3 5" xfId="46247"/>
    <cellStyle name="Input [yellow] 6 3 2 3 6" xfId="55195"/>
    <cellStyle name="Input [yellow] 6 3 2 4" xfId="9763"/>
    <cellStyle name="Input [yellow] 6 3 2 4 2" xfId="20774"/>
    <cellStyle name="Input [yellow] 6 3 2 4 3" xfId="31075"/>
    <cellStyle name="Input [yellow] 6 3 2 4 4" xfId="42024"/>
    <cellStyle name="Input [yellow] 6 3 2 4 5" xfId="46284"/>
    <cellStyle name="Input [yellow] 6 3 2 4 6" xfId="55233"/>
    <cellStyle name="Input [yellow] 6 3 2 5" xfId="15836"/>
    <cellStyle name="Input [yellow] 6 3 2 6" xfId="26021"/>
    <cellStyle name="Input [yellow] 6 3 2 7" xfId="36970"/>
    <cellStyle name="Input [yellow] 6 3 2 8" xfId="50179"/>
    <cellStyle name="Input [yellow] 6 3 20" xfId="59454"/>
    <cellStyle name="Input [yellow] 6 3 3" xfId="5704"/>
    <cellStyle name="Input [yellow] 6 3 3 2" xfId="16854"/>
    <cellStyle name="Input [yellow] 6 3 3 3" xfId="27039"/>
    <cellStyle name="Input [yellow] 6 3 3 4" xfId="37988"/>
    <cellStyle name="Input [yellow] 6 3 3 5" xfId="45398"/>
    <cellStyle name="Input [yellow] 6 3 3 6" xfId="51197"/>
    <cellStyle name="Input [yellow] 6 3 4" xfId="5278"/>
    <cellStyle name="Input [yellow] 6 3 4 2" xfId="16428"/>
    <cellStyle name="Input [yellow] 6 3 4 3" xfId="26613"/>
    <cellStyle name="Input [yellow] 6 3 4 4" xfId="37562"/>
    <cellStyle name="Input [yellow] 6 3 4 5" xfId="34284"/>
    <cellStyle name="Input [yellow] 6 3 4 6" xfId="50771"/>
    <cellStyle name="Input [yellow] 6 3 5" xfId="5828"/>
    <cellStyle name="Input [yellow] 6 3 5 2" xfId="16978"/>
    <cellStyle name="Input [yellow] 6 3 5 3" xfId="27163"/>
    <cellStyle name="Input [yellow] 6 3 5 4" xfId="38112"/>
    <cellStyle name="Input [yellow] 6 3 5 5" xfId="44953"/>
    <cellStyle name="Input [yellow] 6 3 5 6" xfId="51321"/>
    <cellStyle name="Input [yellow] 6 3 6" xfId="5585"/>
    <cellStyle name="Input [yellow] 6 3 6 2" xfId="16735"/>
    <cellStyle name="Input [yellow] 6 3 6 3" xfId="26920"/>
    <cellStyle name="Input [yellow] 6 3 6 4" xfId="37869"/>
    <cellStyle name="Input [yellow] 6 3 6 5" xfId="34384"/>
    <cellStyle name="Input [yellow] 6 3 6 6" xfId="51078"/>
    <cellStyle name="Input [yellow] 6 3 7" xfId="5347"/>
    <cellStyle name="Input [yellow] 6 3 7 2" xfId="16497"/>
    <cellStyle name="Input [yellow] 6 3 7 3" xfId="26682"/>
    <cellStyle name="Input [yellow] 6 3 7 4" xfId="37631"/>
    <cellStyle name="Input [yellow] 6 3 7 5" xfId="34345"/>
    <cellStyle name="Input [yellow] 6 3 7 6" xfId="50840"/>
    <cellStyle name="Input [yellow] 6 3 8" xfId="4054"/>
    <cellStyle name="Input [yellow] 6 3 8 2" xfId="15261"/>
    <cellStyle name="Input [yellow] 6 3 8 3" xfId="25446"/>
    <cellStyle name="Input [yellow] 6 3 8 4" xfId="36387"/>
    <cellStyle name="Input [yellow] 6 3 8 5" xfId="44950"/>
    <cellStyle name="Input [yellow] 6 3 8 6" xfId="49604"/>
    <cellStyle name="Input [yellow] 6 3 9" xfId="4243"/>
    <cellStyle name="Input [yellow] 6 3 9 2" xfId="15433"/>
    <cellStyle name="Input [yellow] 6 3 9 3" xfId="25618"/>
    <cellStyle name="Input [yellow] 6 3 9 4" xfId="36567"/>
    <cellStyle name="Input [yellow] 6 3 9 5" xfId="46392"/>
    <cellStyle name="Input [yellow] 6 3 9 6" xfId="49776"/>
    <cellStyle name="Input [yellow] 6 4" xfId="242"/>
    <cellStyle name="Input [yellow] 6 4 2" xfId="10653"/>
    <cellStyle name="Input [yellow] 6 4 2 2" xfId="21639"/>
    <cellStyle name="Input [yellow] 6 4 2 3" xfId="31965"/>
    <cellStyle name="Input [yellow] 6 4 2 4" xfId="56123"/>
    <cellStyle name="Input [yellow] 6 4 3" xfId="10682"/>
    <cellStyle name="Input [yellow] 6 4 3 2" xfId="21661"/>
    <cellStyle name="Input [yellow] 6 4 3 3" xfId="31994"/>
    <cellStyle name="Input [yellow] 6 4 3 4" xfId="42937"/>
    <cellStyle name="Input [yellow] 6 4 3 5" xfId="46465"/>
    <cellStyle name="Input [yellow] 6 4 3 6" xfId="56152"/>
    <cellStyle name="Input [yellow] 6 4 4" xfId="9518"/>
    <cellStyle name="Input [yellow] 6 4 4 2" xfId="20613"/>
    <cellStyle name="Input [yellow] 6 4 4 3" xfId="30830"/>
    <cellStyle name="Input [yellow] 6 4 4 4" xfId="41781"/>
    <cellStyle name="Input [yellow] 6 4 4 5" xfId="46049"/>
    <cellStyle name="Input [yellow] 6 4 4 6" xfId="54988"/>
    <cellStyle name="Input [yellow] 6 4 5" xfId="13335"/>
    <cellStyle name="Input [yellow] 6 4 6" xfId="23525"/>
    <cellStyle name="Input [yellow] 6 4 7" xfId="34072"/>
    <cellStyle name="Input [yellow] 6 4 8" xfId="47683"/>
    <cellStyle name="Input [yellow] 6 5" xfId="2303"/>
    <cellStyle name="Input [yellow] 6 5 2" xfId="13603"/>
    <cellStyle name="Input [yellow] 6 5 3" xfId="23788"/>
    <cellStyle name="Input [yellow] 6 5 4" xfId="34696"/>
    <cellStyle name="Input [yellow] 6 5 5" xfId="46393"/>
    <cellStyle name="Input [yellow] 6 5 6" xfId="47946"/>
    <cellStyle name="Input [yellow] 6 6" xfId="2292"/>
    <cellStyle name="Input [yellow] 6 6 2" xfId="13592"/>
    <cellStyle name="Input [yellow] 6 6 3" xfId="23777"/>
    <cellStyle name="Input [yellow] 6 6 4" xfId="34685"/>
    <cellStyle name="Input [yellow] 6 6 5" xfId="45164"/>
    <cellStyle name="Input [yellow] 6 6 6" xfId="47935"/>
    <cellStyle name="Input [yellow] 6 7" xfId="5399"/>
    <cellStyle name="Input [yellow] 6 7 2" xfId="16549"/>
    <cellStyle name="Input [yellow] 6 7 3" xfId="26734"/>
    <cellStyle name="Input [yellow] 6 7 4" xfId="37683"/>
    <cellStyle name="Input [yellow] 6 7 5" xfId="45196"/>
    <cellStyle name="Input [yellow] 6 7 6" xfId="50892"/>
    <cellStyle name="Input [yellow] 6 8" xfId="4059"/>
    <cellStyle name="Input [yellow] 6 8 2" xfId="15266"/>
    <cellStyle name="Input [yellow] 6 8 3" xfId="25451"/>
    <cellStyle name="Input [yellow] 6 8 4" xfId="36392"/>
    <cellStyle name="Input [yellow] 6 8 5" xfId="45874"/>
    <cellStyle name="Input [yellow] 6 8 6" xfId="49609"/>
    <cellStyle name="Input [yellow] 6 9" xfId="5877"/>
    <cellStyle name="Input [yellow] 6 9 2" xfId="17027"/>
    <cellStyle name="Input [yellow] 6 9 3" xfId="27212"/>
    <cellStyle name="Input [yellow] 6 9 4" xfId="38161"/>
    <cellStyle name="Input [yellow] 6 9 5" xfId="45048"/>
    <cellStyle name="Input [yellow] 6 9 6" xfId="51370"/>
    <cellStyle name="Input 2" xfId="1000"/>
    <cellStyle name="Input 2 10" xfId="4217"/>
    <cellStyle name="Input 2 10 2" xfId="15407"/>
    <cellStyle name="Input 2 10 3" xfId="25592"/>
    <cellStyle name="Input 2 10 4" xfId="36541"/>
    <cellStyle name="Input 2 10 5" xfId="45041"/>
    <cellStyle name="Input 2 10 6" xfId="49750"/>
    <cellStyle name="Input 2 11" xfId="4473"/>
    <cellStyle name="Input 2 11 2" xfId="15641"/>
    <cellStyle name="Input 2 11 3" xfId="25826"/>
    <cellStyle name="Input 2 11 4" xfId="36775"/>
    <cellStyle name="Input 2 11 5" xfId="45927"/>
    <cellStyle name="Input 2 11 6" xfId="49984"/>
    <cellStyle name="Input 2 12" xfId="4260"/>
    <cellStyle name="Input 2 12 2" xfId="15450"/>
    <cellStyle name="Input 2 12 3" xfId="25635"/>
    <cellStyle name="Input 2 12 4" xfId="36584"/>
    <cellStyle name="Input 2 12 5" xfId="45954"/>
    <cellStyle name="Input 2 12 6" xfId="49793"/>
    <cellStyle name="Input 2 13" xfId="5886"/>
    <cellStyle name="Input 2 13 2" xfId="17036"/>
    <cellStyle name="Input 2 13 3" xfId="27221"/>
    <cellStyle name="Input 2 13 4" xfId="38170"/>
    <cellStyle name="Input 2 13 5" xfId="45191"/>
    <cellStyle name="Input 2 13 6" xfId="51379"/>
    <cellStyle name="Input 2 14" xfId="5824"/>
    <cellStyle name="Input 2 14 2" xfId="16974"/>
    <cellStyle name="Input 2 14 3" xfId="27159"/>
    <cellStyle name="Input 2 14 4" xfId="38108"/>
    <cellStyle name="Input 2 14 5" xfId="45373"/>
    <cellStyle name="Input 2 14 6" xfId="51317"/>
    <cellStyle name="Input 2 15" xfId="4338"/>
    <cellStyle name="Input 2 15 2" xfId="15528"/>
    <cellStyle name="Input 2 15 3" xfId="25713"/>
    <cellStyle name="Input 2 15 4" xfId="36662"/>
    <cellStyle name="Input 2 15 5" xfId="45176"/>
    <cellStyle name="Input 2 15 6" xfId="49871"/>
    <cellStyle name="Input 2 16" xfId="4509"/>
    <cellStyle name="Input 2 16 2" xfId="15673"/>
    <cellStyle name="Input 2 16 3" xfId="25858"/>
    <cellStyle name="Input 2 16 4" xfId="36807"/>
    <cellStyle name="Input 2 16 5" xfId="36500"/>
    <cellStyle name="Input 2 16 6" xfId="50016"/>
    <cellStyle name="Input 2 17" xfId="7441"/>
    <cellStyle name="Input 2 17 2" xfId="18558"/>
    <cellStyle name="Input 2 17 3" xfId="28756"/>
    <cellStyle name="Input 2 17 4" xfId="39706"/>
    <cellStyle name="Input 2 17 5" xfId="45538"/>
    <cellStyle name="Input 2 17 6" xfId="46554"/>
    <cellStyle name="Input 2 17 7" xfId="52914"/>
    <cellStyle name="Input 2 18" xfId="7431"/>
    <cellStyle name="Input 2 18 2" xfId="18549"/>
    <cellStyle name="Input 2 18 3" xfId="28746"/>
    <cellStyle name="Input 2 18 4" xfId="39699"/>
    <cellStyle name="Input 2 18 5" xfId="45528"/>
    <cellStyle name="Input 2 18 6" xfId="46429"/>
    <cellStyle name="Input 2 18 7" xfId="52904"/>
    <cellStyle name="Input 2 19" xfId="7589"/>
    <cellStyle name="Input 2 19 2" xfId="18703"/>
    <cellStyle name="Input 2 19 3" xfId="28904"/>
    <cellStyle name="Input 2 19 4" xfId="39853"/>
    <cellStyle name="Input 2 19 5" xfId="45618"/>
    <cellStyle name="Input 2 19 6" xfId="53062"/>
    <cellStyle name="Input 2 2" xfId="2291"/>
    <cellStyle name="Input 2 2 10" xfId="4244"/>
    <cellStyle name="Input 2 2 10 2" xfId="15434"/>
    <cellStyle name="Input 2 2 10 3" xfId="25619"/>
    <cellStyle name="Input 2 2 10 4" xfId="36568"/>
    <cellStyle name="Input 2 2 10 5" xfId="45217"/>
    <cellStyle name="Input 2 2 10 6" xfId="49777"/>
    <cellStyle name="Input 2 2 11" xfId="5354"/>
    <cellStyle name="Input 2 2 11 2" xfId="16504"/>
    <cellStyle name="Input 2 2 11 3" xfId="26689"/>
    <cellStyle name="Input 2 2 11 4" xfId="37638"/>
    <cellStyle name="Input 2 2 11 5" xfId="34351"/>
    <cellStyle name="Input 2 2 11 6" xfId="50847"/>
    <cellStyle name="Input 2 2 12" xfId="9871"/>
    <cellStyle name="Input 2 2 12 2" xfId="20863"/>
    <cellStyle name="Input 2 2 12 3" xfId="31183"/>
    <cellStyle name="Input 2 2 12 4" xfId="42128"/>
    <cellStyle name="Input 2 2 12 5" xfId="55341"/>
    <cellStyle name="Input 2 2 13" xfId="11823"/>
    <cellStyle name="Input 2 2 13 2" xfId="22794"/>
    <cellStyle name="Input 2 2 13 3" xfId="33135"/>
    <cellStyle name="Input 2 2 13 4" xfId="44072"/>
    <cellStyle name="Input 2 2 13 5" xfId="46783"/>
    <cellStyle name="Input 2 2 13 6" xfId="57293"/>
    <cellStyle name="Input 2 2 14" xfId="9689"/>
    <cellStyle name="Input 2 2 14 2" xfId="20727"/>
    <cellStyle name="Input 2 2 14 3" xfId="31001"/>
    <cellStyle name="Input 2 2 14 4" xfId="41950"/>
    <cellStyle name="Input 2 2 14 5" xfId="46213"/>
    <cellStyle name="Input 2 2 14 6" xfId="55159"/>
    <cellStyle name="Input 2 2 15" xfId="7758"/>
    <cellStyle name="Input 2 2 15 2" xfId="29072"/>
    <cellStyle name="Input 2 2 15 3" xfId="40021"/>
    <cellStyle name="Input 2 2 15 4" xfId="45741"/>
    <cellStyle name="Input 2 2 15 5" xfId="53230"/>
    <cellStyle name="Input 2 2 16" xfId="12093"/>
    <cellStyle name="Input 2 2 16 2" xfId="23033"/>
    <cellStyle name="Input 2 2 16 3" xfId="33405"/>
    <cellStyle name="Input 2 2 16 4" xfId="44342"/>
    <cellStyle name="Input 2 2 16 5" xfId="47052"/>
    <cellStyle name="Input 2 2 16 6" xfId="57563"/>
    <cellStyle name="Input 2 2 17" xfId="12509"/>
    <cellStyle name="Input 2 2 17 2" xfId="23321"/>
    <cellStyle name="Input 2 2 17 3" xfId="33821"/>
    <cellStyle name="Input 2 2 17 4" xfId="44758"/>
    <cellStyle name="Input 2 2 17 5" xfId="47463"/>
    <cellStyle name="Input 2 2 17 6" xfId="57979"/>
    <cellStyle name="Input 2 2 18" xfId="9750"/>
    <cellStyle name="Input 2 2 18 2" xfId="20766"/>
    <cellStyle name="Input 2 2 18 3" xfId="31062"/>
    <cellStyle name="Input 2 2 18 4" xfId="42011"/>
    <cellStyle name="Input 2 2 18 5" xfId="46271"/>
    <cellStyle name="Input 2 2 18 6" xfId="45088"/>
    <cellStyle name="Input 2 2 18 7" xfId="55220"/>
    <cellStyle name="Input 2 2 19" xfId="13591"/>
    <cellStyle name="Input 2 2 2" xfId="4697"/>
    <cellStyle name="Input 2 2 2 2" xfId="11232"/>
    <cellStyle name="Input 2 2 2 2 2" xfId="22209"/>
    <cellStyle name="Input 2 2 2 2 3" xfId="32544"/>
    <cellStyle name="Input 2 2 2 2 4" xfId="43483"/>
    <cellStyle name="Input 2 2 2 2 5" xfId="56702"/>
    <cellStyle name="Input 2 2 2 3" xfId="11675"/>
    <cellStyle name="Input 2 2 2 3 2" xfId="22648"/>
    <cellStyle name="Input 2 2 2 3 3" xfId="32987"/>
    <cellStyle name="Input 2 2 2 3 4" xfId="43924"/>
    <cellStyle name="Input 2 2 2 3 5" xfId="46635"/>
    <cellStyle name="Input 2 2 2 3 6" xfId="57145"/>
    <cellStyle name="Input 2 2 2 4" xfId="11976"/>
    <cellStyle name="Input 2 2 2 4 2" xfId="22928"/>
    <cellStyle name="Input 2 2 2 4 3" xfId="33288"/>
    <cellStyle name="Input 2 2 2 4 4" xfId="44225"/>
    <cellStyle name="Input 2 2 2 4 5" xfId="46936"/>
    <cellStyle name="Input 2 2 2 4 6" xfId="57446"/>
    <cellStyle name="Input 2 2 2 5" xfId="9637"/>
    <cellStyle name="Input 2 2 2 5 2" xfId="30949"/>
    <cellStyle name="Input 2 2 2 5 3" xfId="41898"/>
    <cellStyle name="Input 2 2 2 5 4" xfId="46161"/>
    <cellStyle name="Input 2 2 2 5 5" xfId="55107"/>
    <cellStyle name="Input 2 2 2 6" xfId="15848"/>
    <cellStyle name="Input 2 2 2 7" xfId="26033"/>
    <cellStyle name="Input 2 2 2 8" xfId="36982"/>
    <cellStyle name="Input 2 2 2 9" xfId="50191"/>
    <cellStyle name="Input 2 2 20" xfId="23776"/>
    <cellStyle name="Input 2 2 21" xfId="34684"/>
    <cellStyle name="Input 2 2 22" xfId="47934"/>
    <cellStyle name="Input 2 2 23" xfId="59455"/>
    <cellStyle name="Input 2 2 3" xfId="5716"/>
    <cellStyle name="Input 2 2 3 2" xfId="16866"/>
    <cellStyle name="Input 2 2 3 3" xfId="27051"/>
    <cellStyle name="Input 2 2 3 4" xfId="38000"/>
    <cellStyle name="Input 2 2 3 5" xfId="44949"/>
    <cellStyle name="Input 2 2 3 6" xfId="51209"/>
    <cellStyle name="Input 2 2 4" xfId="5266"/>
    <cellStyle name="Input 2 2 4 2" xfId="16416"/>
    <cellStyle name="Input 2 2 4 3" xfId="26601"/>
    <cellStyle name="Input 2 2 4 4" xfId="37550"/>
    <cellStyle name="Input 2 2 4 5" xfId="34271"/>
    <cellStyle name="Input 2 2 4 6" xfId="50759"/>
    <cellStyle name="Input 2 2 5" xfId="4451"/>
    <cellStyle name="Input 2 2 5 2" xfId="15627"/>
    <cellStyle name="Input 2 2 5 3" xfId="25812"/>
    <cellStyle name="Input 2 2 5 4" xfId="36761"/>
    <cellStyle name="Input 2 2 5 5" xfId="45371"/>
    <cellStyle name="Input 2 2 5 6" xfId="49970"/>
    <cellStyle name="Input 2 2 6" xfId="5515"/>
    <cellStyle name="Input 2 2 6 2" xfId="16665"/>
    <cellStyle name="Input 2 2 6 3" xfId="26850"/>
    <cellStyle name="Input 2 2 6 4" xfId="37799"/>
    <cellStyle name="Input 2 2 6 5" xfId="34367"/>
    <cellStyle name="Input 2 2 6 6" xfId="51008"/>
    <cellStyle name="Input 2 2 7" xfId="5381"/>
    <cellStyle name="Input 2 2 7 2" xfId="16531"/>
    <cellStyle name="Input 2 2 7 3" xfId="26716"/>
    <cellStyle name="Input 2 2 7 4" xfId="37665"/>
    <cellStyle name="Input 2 2 7 5" xfId="46337"/>
    <cellStyle name="Input 2 2 7 6" xfId="50874"/>
    <cellStyle name="Input 2 2 8" xfId="5874"/>
    <cellStyle name="Input 2 2 8 2" xfId="17024"/>
    <cellStyle name="Input 2 2 8 3" xfId="27209"/>
    <cellStyle name="Input 2 2 8 4" xfId="38158"/>
    <cellStyle name="Input 2 2 8 5" xfId="45832"/>
    <cellStyle name="Input 2 2 8 6" xfId="51367"/>
    <cellStyle name="Input 2 2 9" xfId="5643"/>
    <cellStyle name="Input 2 2 9 2" xfId="16793"/>
    <cellStyle name="Input 2 2 9 3" xfId="26978"/>
    <cellStyle name="Input 2 2 9 4" xfId="37927"/>
    <cellStyle name="Input 2 2 9 5" xfId="45027"/>
    <cellStyle name="Input 2 2 9 6" xfId="51136"/>
    <cellStyle name="Input 2 20" xfId="9589"/>
    <cellStyle name="Input 2 20 2" xfId="20662"/>
    <cellStyle name="Input 2 20 3" xfId="30901"/>
    <cellStyle name="Input 2 20 4" xfId="41850"/>
    <cellStyle name="Input 2 20 5" xfId="55059"/>
    <cellStyle name="Input 2 21" xfId="11835"/>
    <cellStyle name="Input 2 21 2" xfId="22805"/>
    <cellStyle name="Input 2 21 3" xfId="33147"/>
    <cellStyle name="Input 2 21 4" xfId="44084"/>
    <cellStyle name="Input 2 21 5" xfId="46795"/>
    <cellStyle name="Input 2 21 6" xfId="57305"/>
    <cellStyle name="Input 2 22" xfId="12490"/>
    <cellStyle name="Input 2 22 2" xfId="23308"/>
    <cellStyle name="Input 2 22 3" xfId="33802"/>
    <cellStyle name="Input 2 22 4" xfId="44739"/>
    <cellStyle name="Input 2 22 5" xfId="47444"/>
    <cellStyle name="Input 2 22 6" xfId="57960"/>
    <cellStyle name="Input 2 23" xfId="12272"/>
    <cellStyle name="Input 2 23 2" xfId="23149"/>
    <cellStyle name="Input 2 23 3" xfId="33584"/>
    <cellStyle name="Input 2 23 4" xfId="44521"/>
    <cellStyle name="Input 2 23 5" xfId="47228"/>
    <cellStyle name="Input 2 23 6" xfId="57742"/>
    <cellStyle name="Input 2 24" xfId="12057"/>
    <cellStyle name="Input 2 24 2" xfId="33369"/>
    <cellStyle name="Input 2 24 3" xfId="44306"/>
    <cellStyle name="Input 2 24 4" xfId="47016"/>
    <cellStyle name="Input 2 24 5" xfId="57527"/>
    <cellStyle name="Input 2 25" xfId="9511"/>
    <cellStyle name="Input 2 25 2" xfId="20609"/>
    <cellStyle name="Input 2 25 3" xfId="30823"/>
    <cellStyle name="Input 2 25 4" xfId="41774"/>
    <cellStyle name="Input 2 25 5" xfId="46042"/>
    <cellStyle name="Input 2 25 6" xfId="54981"/>
    <cellStyle name="Input 2 26" xfId="9477"/>
    <cellStyle name="Input 2 26 2" xfId="20581"/>
    <cellStyle name="Input 2 26 3" xfId="30789"/>
    <cellStyle name="Input 2 26 4" xfId="41740"/>
    <cellStyle name="Input 2 26 5" xfId="46009"/>
    <cellStyle name="Input 2 26 6" xfId="54947"/>
    <cellStyle name="Input 2 27" xfId="9721"/>
    <cellStyle name="Input 2 27 2" xfId="20747"/>
    <cellStyle name="Input 2 27 3" xfId="31033"/>
    <cellStyle name="Input 2 27 4" xfId="41982"/>
    <cellStyle name="Input 2 27 5" xfId="46243"/>
    <cellStyle name="Input 2 27 6" xfId="55191"/>
    <cellStyle name="Input 2 28" xfId="12338"/>
    <cellStyle name="Input 2 28 2" xfId="23197"/>
    <cellStyle name="Input 2 28 3" xfId="33650"/>
    <cellStyle name="Input 2 28 4" xfId="44587"/>
    <cellStyle name="Input 2 28 5" xfId="47294"/>
    <cellStyle name="Input 2 28 6" xfId="47567"/>
    <cellStyle name="Input 2 28 7" xfId="57808"/>
    <cellStyle name="Input 2 29" xfId="13343"/>
    <cellStyle name="Input 2 3" xfId="2304"/>
    <cellStyle name="Input 2 3 10" xfId="6017"/>
    <cellStyle name="Input 2 3 10 2" xfId="17167"/>
    <cellStyle name="Input 2 3 10 3" xfId="27352"/>
    <cellStyle name="Input 2 3 10 4" xfId="38301"/>
    <cellStyle name="Input 2 3 10 5" xfId="46374"/>
    <cellStyle name="Input 2 3 10 6" xfId="51510"/>
    <cellStyle name="Input 2 3 11" xfId="5543"/>
    <cellStyle name="Input 2 3 11 2" xfId="16693"/>
    <cellStyle name="Input 2 3 11 3" xfId="26878"/>
    <cellStyle name="Input 2 3 11 4" xfId="37827"/>
    <cellStyle name="Input 2 3 11 5" xfId="34368"/>
    <cellStyle name="Input 2 3 11 6" xfId="51036"/>
    <cellStyle name="Input 2 3 12" xfId="9860"/>
    <cellStyle name="Input 2 3 12 2" xfId="20852"/>
    <cellStyle name="Input 2 3 12 3" xfId="31172"/>
    <cellStyle name="Input 2 3 12 4" xfId="42121"/>
    <cellStyle name="Input 2 3 12 5" xfId="55330"/>
    <cellStyle name="Input 2 3 13" xfId="11827"/>
    <cellStyle name="Input 2 3 13 2" xfId="22798"/>
    <cellStyle name="Input 2 3 13 3" xfId="33139"/>
    <cellStyle name="Input 2 3 13 4" xfId="44076"/>
    <cellStyle name="Input 2 3 13 5" xfId="46787"/>
    <cellStyle name="Input 2 3 13 6" xfId="57297"/>
    <cellStyle name="Input 2 3 14" xfId="12051"/>
    <cellStyle name="Input 2 3 14 2" xfId="23001"/>
    <cellStyle name="Input 2 3 14 3" xfId="33363"/>
    <cellStyle name="Input 2 3 14 4" xfId="44300"/>
    <cellStyle name="Input 2 3 14 5" xfId="47010"/>
    <cellStyle name="Input 2 3 14 6" xfId="57521"/>
    <cellStyle name="Input 2 3 15" xfId="12507"/>
    <cellStyle name="Input 2 3 15 2" xfId="33819"/>
    <cellStyle name="Input 2 3 15 3" xfId="44756"/>
    <cellStyle name="Input 2 3 15 4" xfId="47461"/>
    <cellStyle name="Input 2 3 15 5" xfId="57977"/>
    <cellStyle name="Input 2 3 16" xfId="12049"/>
    <cellStyle name="Input 2 3 16 2" xfId="22999"/>
    <cellStyle name="Input 2 3 16 3" xfId="33361"/>
    <cellStyle name="Input 2 3 16 4" xfId="44298"/>
    <cellStyle name="Input 2 3 16 5" xfId="47008"/>
    <cellStyle name="Input 2 3 16 6" xfId="57519"/>
    <cellStyle name="Input 2 3 17" xfId="12076"/>
    <cellStyle name="Input 2 3 17 2" xfId="23022"/>
    <cellStyle name="Input 2 3 17 3" xfId="33388"/>
    <cellStyle name="Input 2 3 17 4" xfId="44325"/>
    <cellStyle name="Input 2 3 17 5" xfId="47035"/>
    <cellStyle name="Input 2 3 17 6" xfId="57546"/>
    <cellStyle name="Input 2 3 18" xfId="12561"/>
    <cellStyle name="Input 2 3 18 2" xfId="23362"/>
    <cellStyle name="Input 2 3 18 3" xfId="33873"/>
    <cellStyle name="Input 2 3 18 4" xfId="44810"/>
    <cellStyle name="Input 2 3 18 5" xfId="47513"/>
    <cellStyle name="Input 2 3 18 6" xfId="47572"/>
    <cellStyle name="Input 2 3 18 7" xfId="58031"/>
    <cellStyle name="Input 2 3 19" xfId="13604"/>
    <cellStyle name="Input 2 3 2" xfId="4686"/>
    <cellStyle name="Input 2 3 2 2" xfId="11275"/>
    <cellStyle name="Input 2 3 2 2 2" xfId="22252"/>
    <cellStyle name="Input 2 3 2 2 3" xfId="32587"/>
    <cellStyle name="Input 2 3 2 2 4" xfId="43524"/>
    <cellStyle name="Input 2 3 2 2 5" xfId="56745"/>
    <cellStyle name="Input 2 3 2 3" xfId="11632"/>
    <cellStyle name="Input 2 3 2 3 2" xfId="22605"/>
    <cellStyle name="Input 2 3 2 3 3" xfId="32944"/>
    <cellStyle name="Input 2 3 2 3 4" xfId="43881"/>
    <cellStyle name="Input 2 3 2 3 5" xfId="46592"/>
    <cellStyle name="Input 2 3 2 3 6" xfId="57102"/>
    <cellStyle name="Input 2 3 2 4" xfId="12300"/>
    <cellStyle name="Input 2 3 2 4 2" xfId="23170"/>
    <cellStyle name="Input 2 3 2 4 3" xfId="33612"/>
    <cellStyle name="Input 2 3 2 4 4" xfId="44549"/>
    <cellStyle name="Input 2 3 2 4 5" xfId="47256"/>
    <cellStyle name="Input 2 3 2 4 6" xfId="57770"/>
    <cellStyle name="Input 2 3 2 5" xfId="9746"/>
    <cellStyle name="Input 2 3 2 5 2" xfId="31058"/>
    <cellStyle name="Input 2 3 2 5 3" xfId="42007"/>
    <cellStyle name="Input 2 3 2 5 4" xfId="46267"/>
    <cellStyle name="Input 2 3 2 5 5" xfId="55216"/>
    <cellStyle name="Input 2 3 2 6" xfId="15837"/>
    <cellStyle name="Input 2 3 2 7" xfId="26022"/>
    <cellStyle name="Input 2 3 2 8" xfId="36971"/>
    <cellStyle name="Input 2 3 2 9" xfId="50180"/>
    <cellStyle name="Input 2 3 20" xfId="23789"/>
    <cellStyle name="Input 2 3 21" xfId="34697"/>
    <cellStyle name="Input 2 3 22" xfId="47947"/>
    <cellStyle name="Input 2 3 23" xfId="59577"/>
    <cellStyle name="Input 2 3 3" xfId="5705"/>
    <cellStyle name="Input 2 3 3 2" xfId="16855"/>
    <cellStyle name="Input 2 3 3 3" xfId="27040"/>
    <cellStyle name="Input 2 3 3 4" xfId="37989"/>
    <cellStyle name="Input 2 3 3 5" xfId="44978"/>
    <cellStyle name="Input 2 3 3 6" xfId="51198"/>
    <cellStyle name="Input 2 3 4" xfId="5277"/>
    <cellStyle name="Input 2 3 4 2" xfId="16427"/>
    <cellStyle name="Input 2 3 4 3" xfId="26612"/>
    <cellStyle name="Input 2 3 4 4" xfId="37561"/>
    <cellStyle name="Input 2 3 4 5" xfId="34283"/>
    <cellStyle name="Input 2 3 4 6" xfId="50770"/>
    <cellStyle name="Input 2 3 5" xfId="5883"/>
    <cellStyle name="Input 2 3 5 2" xfId="17033"/>
    <cellStyle name="Input 2 3 5 3" xfId="27218"/>
    <cellStyle name="Input 2 3 5 4" xfId="38167"/>
    <cellStyle name="Input 2 3 5 5" xfId="46398"/>
    <cellStyle name="Input 2 3 5 6" xfId="51376"/>
    <cellStyle name="Input 2 3 6" xfId="5433"/>
    <cellStyle name="Input 2 3 6 2" xfId="16583"/>
    <cellStyle name="Input 2 3 6 3" xfId="26768"/>
    <cellStyle name="Input 2 3 6 4" xfId="37717"/>
    <cellStyle name="Input 2 3 6 5" xfId="45824"/>
    <cellStyle name="Input 2 3 6 6" xfId="50926"/>
    <cellStyle name="Input 2 3 7" xfId="5645"/>
    <cellStyle name="Input 2 3 7 2" xfId="16795"/>
    <cellStyle name="Input 2 3 7 3" xfId="26980"/>
    <cellStyle name="Input 2 3 7 4" xfId="37929"/>
    <cellStyle name="Input 2 3 7 5" xfId="45751"/>
    <cellStyle name="Input 2 3 7 6" xfId="51138"/>
    <cellStyle name="Input 2 3 8" xfId="5619"/>
    <cellStyle name="Input 2 3 8 2" xfId="16769"/>
    <cellStyle name="Input 2 3 8 3" xfId="26954"/>
    <cellStyle name="Input 2 3 8 4" xfId="37903"/>
    <cellStyle name="Input 2 3 8 5" xfId="34392"/>
    <cellStyle name="Input 2 3 8 6" xfId="51112"/>
    <cellStyle name="Input 2 3 9" xfId="4589"/>
    <cellStyle name="Input 2 3 9 2" xfId="15753"/>
    <cellStyle name="Input 2 3 9 3" xfId="25938"/>
    <cellStyle name="Input 2 3 9 4" xfId="36887"/>
    <cellStyle name="Input 2 3 9 5" xfId="46402"/>
    <cellStyle name="Input 2 3 9 6" xfId="50096"/>
    <cellStyle name="Input 2 30" xfId="23528"/>
    <cellStyle name="Input 2 31" xfId="34227"/>
    <cellStyle name="Input 2 32" xfId="47686"/>
    <cellStyle name="Input 2 33" xfId="58984"/>
    <cellStyle name="Input 2 4" xfId="239"/>
    <cellStyle name="Input 2 4 2" xfId="10654"/>
    <cellStyle name="Input 2 4 2 2" xfId="21640"/>
    <cellStyle name="Input 2 4 2 3" xfId="31966"/>
    <cellStyle name="Input 2 4 2 4" xfId="42909"/>
    <cellStyle name="Input 2 4 2 5" xfId="56124"/>
    <cellStyle name="Input 2 4 3" xfId="9723"/>
    <cellStyle name="Input 2 4 3 2" xfId="20749"/>
    <cellStyle name="Input 2 4 3 3" xfId="31035"/>
    <cellStyle name="Input 2 4 3 4" xfId="41984"/>
    <cellStyle name="Input 2 4 3 5" xfId="46245"/>
    <cellStyle name="Input 2 4 3 6" xfId="55193"/>
    <cellStyle name="Input 2 4 4" xfId="12202"/>
    <cellStyle name="Input 2 4 4 2" xfId="23109"/>
    <cellStyle name="Input 2 4 4 3" xfId="33514"/>
    <cellStyle name="Input 2 4 4 4" xfId="44451"/>
    <cellStyle name="Input 2 4 4 5" xfId="47158"/>
    <cellStyle name="Input 2 4 4 6" xfId="57672"/>
    <cellStyle name="Input 2 4 5" xfId="12197"/>
    <cellStyle name="Input 2 4 5 2" xfId="33509"/>
    <cellStyle name="Input 2 4 5 3" xfId="44446"/>
    <cellStyle name="Input 2 4 5 4" xfId="47153"/>
    <cellStyle name="Input 2 4 5 5" xfId="57667"/>
    <cellStyle name="Input 2 4 6" xfId="13333"/>
    <cellStyle name="Input 2 4 7" xfId="23523"/>
    <cellStyle name="Input 2 4 8" xfId="34069"/>
    <cellStyle name="Input 2 4 9" xfId="47681"/>
    <cellStyle name="Input 2 5" xfId="2298"/>
    <cellStyle name="Input 2 5 2" xfId="10648"/>
    <cellStyle name="Input 2 5 2 2" xfId="21634"/>
    <cellStyle name="Input 2 5 2 3" xfId="31960"/>
    <cellStyle name="Input 2 5 2 4" xfId="42905"/>
    <cellStyle name="Input 2 5 2 5" xfId="56118"/>
    <cellStyle name="Input 2 5 3" xfId="9651"/>
    <cellStyle name="Input 2 5 3 2" xfId="20703"/>
    <cellStyle name="Input 2 5 3 3" xfId="30963"/>
    <cellStyle name="Input 2 5 3 4" xfId="41912"/>
    <cellStyle name="Input 2 5 3 5" xfId="46175"/>
    <cellStyle name="Input 2 5 3 6" xfId="55121"/>
    <cellStyle name="Input 2 5 4" xfId="12467"/>
    <cellStyle name="Input 2 5 4 2" xfId="23292"/>
    <cellStyle name="Input 2 5 4 3" xfId="33779"/>
    <cellStyle name="Input 2 5 4 4" xfId="44716"/>
    <cellStyle name="Input 2 5 4 5" xfId="47422"/>
    <cellStyle name="Input 2 5 4 6" xfId="57937"/>
    <cellStyle name="Input 2 5 5" xfId="9691"/>
    <cellStyle name="Input 2 5 5 2" xfId="31003"/>
    <cellStyle name="Input 2 5 5 3" xfId="41952"/>
    <cellStyle name="Input 2 5 5 4" xfId="46215"/>
    <cellStyle name="Input 2 5 5 5" xfId="55161"/>
    <cellStyle name="Input 2 5 6" xfId="13598"/>
    <cellStyle name="Input 2 5 7" xfId="23783"/>
    <cellStyle name="Input 2 5 8" xfId="34691"/>
    <cellStyle name="Input 2 5 9" xfId="47941"/>
    <cellStyle name="Input 2 6" xfId="2297"/>
    <cellStyle name="Input 2 6 2" xfId="13597"/>
    <cellStyle name="Input 2 6 3" xfId="23782"/>
    <cellStyle name="Input 2 6 4" xfId="34690"/>
    <cellStyle name="Input 2 6 5" xfId="45046"/>
    <cellStyle name="Input 2 6 6" xfId="47940"/>
    <cellStyle name="Input 2 7" xfId="4241"/>
    <cellStyle name="Input 2 7 2" xfId="15431"/>
    <cellStyle name="Input 2 7 3" xfId="25616"/>
    <cellStyle name="Input 2 7 4" xfId="36565"/>
    <cellStyle name="Input 2 7 5" xfId="45791"/>
    <cellStyle name="Input 2 7 6" xfId="49774"/>
    <cellStyle name="Input 2 8" xfId="5404"/>
    <cellStyle name="Input 2 8 2" xfId="16554"/>
    <cellStyle name="Input 2 8 3" xfId="26739"/>
    <cellStyle name="Input 2 8 4" xfId="37688"/>
    <cellStyle name="Input 2 8 5" xfId="45513"/>
    <cellStyle name="Input 2 8 6" xfId="50897"/>
    <cellStyle name="Input 2 9" xfId="5406"/>
    <cellStyle name="Input 2 9 2" xfId="16556"/>
    <cellStyle name="Input 2 9 3" xfId="26741"/>
    <cellStyle name="Input 2 9 4" xfId="37690"/>
    <cellStyle name="Input 2 9 5" xfId="45878"/>
    <cellStyle name="Input 2 9 6" xfId="50899"/>
    <cellStyle name="Linked Cell 2" xfId="1001"/>
    <cellStyle name="Milliers [0]_AR1194" xfId="1002"/>
    <cellStyle name="Milliers_AR1194" xfId="1003"/>
    <cellStyle name="Monétaire [0]_AR1194" xfId="1004"/>
    <cellStyle name="Monétaire_AR1194" xfId="1005"/>
    <cellStyle name="Neutral 2" xfId="1006"/>
    <cellStyle name="Normal" xfId="0" builtinId="0"/>
    <cellStyle name="Normal - Style1" xfId="68"/>
    <cellStyle name="Normal - Style1 2" xfId="1008"/>
    <cellStyle name="Normal - Style1 3" xfId="1009"/>
    <cellStyle name="Normal - Style1 4" xfId="1010"/>
    <cellStyle name="Normal - Style1 5" xfId="1011"/>
    <cellStyle name="Normal - Style1 6" xfId="1012"/>
    <cellStyle name="Normal - Style1 7" xfId="1013"/>
    <cellStyle name="Normal - Style1 8" xfId="1007"/>
    <cellStyle name="Normal - Style5" xfId="1014"/>
    <cellStyle name="Normal 10" xfId="4"/>
    <cellStyle name="Normal 10 2" xfId="232"/>
    <cellStyle name="Normal 10 2 2" xfId="69"/>
    <cellStyle name="Normal 10 2 2 2" xfId="2167"/>
    <cellStyle name="Normal 10 2 2 3" xfId="2485"/>
    <cellStyle name="Normal 10 2 2 4" xfId="2487"/>
    <cellStyle name="Normal 10 2 2 5" xfId="2486"/>
    <cellStyle name="Normal 10 2 3" xfId="70"/>
    <cellStyle name="Normal 10 2 3 2" xfId="2492"/>
    <cellStyle name="Normal 10 2 3 3" xfId="2484"/>
    <cellStyle name="Normal 10 2 3 4" xfId="2488"/>
    <cellStyle name="Normal 10 2 3 5" xfId="2481"/>
    <cellStyle name="Normal 10 3" xfId="10"/>
    <cellStyle name="Normal 10 3 10" xfId="2600"/>
    <cellStyle name="Normal 10 3 10 10" xfId="11557"/>
    <cellStyle name="Normal 10 3 10 10 2" xfId="22532"/>
    <cellStyle name="Normal 10 3 10 10 3" xfId="32869"/>
    <cellStyle name="Normal 10 3 10 10 4" xfId="43806"/>
    <cellStyle name="Normal 10 3 10 10 5" xfId="57027"/>
    <cellStyle name="Normal 10 3 10 11" xfId="12742"/>
    <cellStyle name="Normal 10 3 10 12" xfId="12932"/>
    <cellStyle name="Normal 10 3 10 13" xfId="13850"/>
    <cellStyle name="Normal 10 3 10 14" xfId="24035"/>
    <cellStyle name="Normal 10 3 10 15" xfId="34960"/>
    <cellStyle name="Normal 10 3 10 16" xfId="48193"/>
    <cellStyle name="Normal 10 3 10 17" xfId="58203"/>
    <cellStyle name="Normal 10 3 10 18" xfId="59118"/>
    <cellStyle name="Normal 10 3 10 2" xfId="2983"/>
    <cellStyle name="Normal 10 3 10 2 10" xfId="58390"/>
    <cellStyle name="Normal 10 3 10 2 2" xfId="3625"/>
    <cellStyle name="Normal 10 3 10 2 2 2" xfId="9047"/>
    <cellStyle name="Normal 10 3 10 2 2 2 2" xfId="20152"/>
    <cellStyle name="Normal 10 3 10 2 2 2 3" xfId="30359"/>
    <cellStyle name="Normal 10 3 10 2 2 2 4" xfId="41310"/>
    <cellStyle name="Normal 10 3 10 2 2 2 5" xfId="54517"/>
    <cellStyle name="Normal 10 3 10 2 2 3" xfId="14840"/>
    <cellStyle name="Normal 10 3 10 2 2 4" xfId="25025"/>
    <cellStyle name="Normal 10 3 10 2 2 5" xfId="35962"/>
    <cellStyle name="Normal 10 3 10 2 2 6" xfId="49183"/>
    <cellStyle name="Normal 10 3 10 2 3" xfId="6894"/>
    <cellStyle name="Normal 10 3 10 2 3 2" xfId="8417"/>
    <cellStyle name="Normal 10 3 10 2 3 2 2" xfId="19525"/>
    <cellStyle name="Normal 10 3 10 2 3 2 3" xfId="29731"/>
    <cellStyle name="Normal 10 3 10 2 3 2 4" xfId="40680"/>
    <cellStyle name="Normal 10 3 10 2 3 2 5" xfId="53889"/>
    <cellStyle name="Normal 10 3 10 2 3 3" xfId="18030"/>
    <cellStyle name="Normal 10 3 10 2 3 4" xfId="28215"/>
    <cellStyle name="Normal 10 3 10 2 3 5" xfId="39170"/>
    <cellStyle name="Normal 10 3 10 2 3 6" xfId="52373"/>
    <cellStyle name="Normal 10 3 10 2 4" xfId="7867"/>
    <cellStyle name="Normal 10 3 10 2 4 2" xfId="18975"/>
    <cellStyle name="Normal 10 3 10 2 4 3" xfId="29181"/>
    <cellStyle name="Normal 10 3 10 2 4 4" xfId="40130"/>
    <cellStyle name="Normal 10 3 10 2 4 5" xfId="53339"/>
    <cellStyle name="Normal 10 3 10 2 5" xfId="13132"/>
    <cellStyle name="Normal 10 3 10 2 6" xfId="14216"/>
    <cellStyle name="Normal 10 3 10 2 7" xfId="24401"/>
    <cellStyle name="Normal 10 3 10 2 8" xfId="35332"/>
    <cellStyle name="Normal 10 3 10 2 9" xfId="48559"/>
    <cellStyle name="Normal 10 3 10 3" xfId="2800"/>
    <cellStyle name="Normal 10 3 10 3 2" xfId="3464"/>
    <cellStyle name="Normal 10 3 10 3 2 2" xfId="8886"/>
    <cellStyle name="Normal 10 3 10 3 2 2 2" xfId="19991"/>
    <cellStyle name="Normal 10 3 10 3 2 2 3" xfId="30198"/>
    <cellStyle name="Normal 10 3 10 3 2 2 4" xfId="41149"/>
    <cellStyle name="Normal 10 3 10 3 2 2 5" xfId="54356"/>
    <cellStyle name="Normal 10 3 10 3 2 3" xfId="14679"/>
    <cellStyle name="Normal 10 3 10 3 2 4" xfId="24864"/>
    <cellStyle name="Normal 10 3 10 3 2 5" xfId="35801"/>
    <cellStyle name="Normal 10 3 10 3 2 6" xfId="49022"/>
    <cellStyle name="Normal 10 3 10 3 3" xfId="6712"/>
    <cellStyle name="Normal 10 3 10 3 3 2" xfId="17848"/>
    <cellStyle name="Normal 10 3 10 3 3 3" xfId="28033"/>
    <cellStyle name="Normal 10 3 10 3 3 4" xfId="38988"/>
    <cellStyle name="Normal 10 3 10 3 3 5" xfId="52191"/>
    <cellStyle name="Normal 10 3 10 3 4" xfId="8234"/>
    <cellStyle name="Normal 10 3 10 3 4 2" xfId="19342"/>
    <cellStyle name="Normal 10 3 10 3 4 3" xfId="29548"/>
    <cellStyle name="Normal 10 3 10 3 4 4" xfId="40497"/>
    <cellStyle name="Normal 10 3 10 3 4 5" xfId="53706"/>
    <cellStyle name="Normal 10 3 10 3 5" xfId="14033"/>
    <cellStyle name="Normal 10 3 10 3 6" xfId="24218"/>
    <cellStyle name="Normal 10 3 10 3 7" xfId="35149"/>
    <cellStyle name="Normal 10 3 10 3 8" xfId="48376"/>
    <cellStyle name="Normal 10 3 10 3 9" xfId="58577"/>
    <cellStyle name="Normal 10 3 10 4" xfId="3288"/>
    <cellStyle name="Normal 10 3 10 4 2" xfId="8710"/>
    <cellStyle name="Normal 10 3 10 4 2 2" xfId="19815"/>
    <cellStyle name="Normal 10 3 10 4 2 3" xfId="30022"/>
    <cellStyle name="Normal 10 3 10 4 2 4" xfId="40973"/>
    <cellStyle name="Normal 10 3 10 4 2 5" xfId="54180"/>
    <cellStyle name="Normal 10 3 10 4 3" xfId="14503"/>
    <cellStyle name="Normal 10 3 10 4 4" xfId="24688"/>
    <cellStyle name="Normal 10 3 10 4 5" xfId="35625"/>
    <cellStyle name="Normal 10 3 10 4 6" xfId="48846"/>
    <cellStyle name="Normal 10 3 10 5" xfId="4888"/>
    <cellStyle name="Normal 10 3 10 5 2" xfId="10062"/>
    <cellStyle name="Normal 10 3 10 5 2 2" xfId="21054"/>
    <cellStyle name="Normal 10 3 10 5 2 3" xfId="31374"/>
    <cellStyle name="Normal 10 3 10 5 2 4" xfId="42319"/>
    <cellStyle name="Normal 10 3 10 5 2 5" xfId="55532"/>
    <cellStyle name="Normal 10 3 10 5 3" xfId="16039"/>
    <cellStyle name="Normal 10 3 10 5 4" xfId="26224"/>
    <cellStyle name="Normal 10 3 10 5 5" xfId="37173"/>
    <cellStyle name="Normal 10 3 10 5 6" xfId="50382"/>
    <cellStyle name="Normal 10 3 10 6" xfId="5078"/>
    <cellStyle name="Normal 10 3 10 6 2" xfId="10252"/>
    <cellStyle name="Normal 10 3 10 6 2 2" xfId="21243"/>
    <cellStyle name="Normal 10 3 10 6 2 3" xfId="31564"/>
    <cellStyle name="Normal 10 3 10 6 2 4" xfId="42509"/>
    <cellStyle name="Normal 10 3 10 6 2 5" xfId="55722"/>
    <cellStyle name="Normal 10 3 10 6 3" xfId="16228"/>
    <cellStyle name="Normal 10 3 10 6 4" xfId="26413"/>
    <cellStyle name="Normal 10 3 10 6 5" xfId="37362"/>
    <cellStyle name="Normal 10 3 10 6 6" xfId="50571"/>
    <cellStyle name="Normal 10 3 10 7" xfId="6489"/>
    <cellStyle name="Normal 10 3 10 7 2" xfId="8051"/>
    <cellStyle name="Normal 10 3 10 7 2 2" xfId="19159"/>
    <cellStyle name="Normal 10 3 10 7 2 3" xfId="29365"/>
    <cellStyle name="Normal 10 3 10 7 2 4" xfId="40314"/>
    <cellStyle name="Normal 10 3 10 7 2 5" xfId="53523"/>
    <cellStyle name="Normal 10 3 10 7 3" xfId="17626"/>
    <cellStyle name="Normal 10 3 10 7 4" xfId="27811"/>
    <cellStyle name="Normal 10 3 10 7 5" xfId="38765"/>
    <cellStyle name="Normal 10 3 10 7 6" xfId="51969"/>
    <cellStyle name="Normal 10 3 10 8" xfId="7330"/>
    <cellStyle name="Normal 10 3 10 8 2" xfId="18455"/>
    <cellStyle name="Normal 10 3 10 8 3" xfId="28645"/>
    <cellStyle name="Normal 10 3 10 8 4" xfId="39600"/>
    <cellStyle name="Normal 10 3 10 8 5" xfId="52803"/>
    <cellStyle name="Normal 10 3 10 9" xfId="11432"/>
    <cellStyle name="Normal 10 3 10 9 2" xfId="22408"/>
    <cellStyle name="Normal 10 3 10 9 3" xfId="32744"/>
    <cellStyle name="Normal 10 3 10 9 4" xfId="43681"/>
    <cellStyle name="Normal 10 3 10 9 5" xfId="56902"/>
    <cellStyle name="Normal 10 3 11" xfId="2605"/>
    <cellStyle name="Normal 10 3 11 10" xfId="12746"/>
    <cellStyle name="Normal 10 3 11 11" xfId="12936"/>
    <cellStyle name="Normal 10 3 11 12" xfId="13854"/>
    <cellStyle name="Normal 10 3 11 13" xfId="24039"/>
    <cellStyle name="Normal 10 3 11 14" xfId="34964"/>
    <cellStyle name="Normal 10 3 11 15" xfId="48197"/>
    <cellStyle name="Normal 10 3 11 16" xfId="58207"/>
    <cellStyle name="Normal 10 3 11 2" xfId="2987"/>
    <cellStyle name="Normal 10 3 11 2 10" xfId="58394"/>
    <cellStyle name="Normal 10 3 11 2 2" xfId="3629"/>
    <cellStyle name="Normal 10 3 11 2 2 2" xfId="9051"/>
    <cellStyle name="Normal 10 3 11 2 2 2 2" xfId="20156"/>
    <cellStyle name="Normal 10 3 11 2 2 2 3" xfId="30363"/>
    <cellStyle name="Normal 10 3 11 2 2 2 4" xfId="41314"/>
    <cellStyle name="Normal 10 3 11 2 2 2 5" xfId="54521"/>
    <cellStyle name="Normal 10 3 11 2 2 3" xfId="14844"/>
    <cellStyle name="Normal 10 3 11 2 2 4" xfId="25029"/>
    <cellStyle name="Normal 10 3 11 2 2 5" xfId="35966"/>
    <cellStyle name="Normal 10 3 11 2 2 6" xfId="49187"/>
    <cellStyle name="Normal 10 3 11 2 3" xfId="6898"/>
    <cellStyle name="Normal 10 3 11 2 3 2" xfId="8421"/>
    <cellStyle name="Normal 10 3 11 2 3 2 2" xfId="19529"/>
    <cellStyle name="Normal 10 3 11 2 3 2 3" xfId="29735"/>
    <cellStyle name="Normal 10 3 11 2 3 2 4" xfId="40684"/>
    <cellStyle name="Normal 10 3 11 2 3 2 5" xfId="53893"/>
    <cellStyle name="Normal 10 3 11 2 3 3" xfId="18034"/>
    <cellStyle name="Normal 10 3 11 2 3 4" xfId="28219"/>
    <cellStyle name="Normal 10 3 11 2 3 5" xfId="39174"/>
    <cellStyle name="Normal 10 3 11 2 3 6" xfId="52377"/>
    <cellStyle name="Normal 10 3 11 2 4" xfId="7871"/>
    <cellStyle name="Normal 10 3 11 2 4 2" xfId="18979"/>
    <cellStyle name="Normal 10 3 11 2 4 3" xfId="29185"/>
    <cellStyle name="Normal 10 3 11 2 4 4" xfId="40134"/>
    <cellStyle name="Normal 10 3 11 2 4 5" xfId="53343"/>
    <cellStyle name="Normal 10 3 11 2 5" xfId="13136"/>
    <cellStyle name="Normal 10 3 11 2 6" xfId="14220"/>
    <cellStyle name="Normal 10 3 11 2 7" xfId="24405"/>
    <cellStyle name="Normal 10 3 11 2 8" xfId="35336"/>
    <cellStyle name="Normal 10 3 11 2 9" xfId="48563"/>
    <cellStyle name="Normal 10 3 11 3" xfId="2804"/>
    <cellStyle name="Normal 10 3 11 3 2" xfId="3468"/>
    <cellStyle name="Normal 10 3 11 3 2 2" xfId="8890"/>
    <cellStyle name="Normal 10 3 11 3 2 2 2" xfId="19995"/>
    <cellStyle name="Normal 10 3 11 3 2 2 3" xfId="30202"/>
    <cellStyle name="Normal 10 3 11 3 2 2 4" xfId="41153"/>
    <cellStyle name="Normal 10 3 11 3 2 2 5" xfId="54360"/>
    <cellStyle name="Normal 10 3 11 3 2 3" xfId="14683"/>
    <cellStyle name="Normal 10 3 11 3 2 4" xfId="24868"/>
    <cellStyle name="Normal 10 3 11 3 2 5" xfId="35805"/>
    <cellStyle name="Normal 10 3 11 3 2 6" xfId="49026"/>
    <cellStyle name="Normal 10 3 11 3 3" xfId="6716"/>
    <cellStyle name="Normal 10 3 11 3 3 2" xfId="17852"/>
    <cellStyle name="Normal 10 3 11 3 3 3" xfId="28037"/>
    <cellStyle name="Normal 10 3 11 3 3 4" xfId="38992"/>
    <cellStyle name="Normal 10 3 11 3 3 5" xfId="52195"/>
    <cellStyle name="Normal 10 3 11 3 4" xfId="8238"/>
    <cellStyle name="Normal 10 3 11 3 4 2" xfId="19346"/>
    <cellStyle name="Normal 10 3 11 3 4 3" xfId="29552"/>
    <cellStyle name="Normal 10 3 11 3 4 4" xfId="40501"/>
    <cellStyle name="Normal 10 3 11 3 4 5" xfId="53710"/>
    <cellStyle name="Normal 10 3 11 3 5" xfId="14037"/>
    <cellStyle name="Normal 10 3 11 3 6" xfId="24222"/>
    <cellStyle name="Normal 10 3 11 3 7" xfId="35153"/>
    <cellStyle name="Normal 10 3 11 3 8" xfId="48380"/>
    <cellStyle name="Normal 10 3 11 3 9" xfId="58581"/>
    <cellStyle name="Normal 10 3 11 4" xfId="3292"/>
    <cellStyle name="Normal 10 3 11 4 2" xfId="8714"/>
    <cellStyle name="Normal 10 3 11 4 2 2" xfId="19819"/>
    <cellStyle name="Normal 10 3 11 4 2 3" xfId="30026"/>
    <cellStyle name="Normal 10 3 11 4 2 4" xfId="40977"/>
    <cellStyle name="Normal 10 3 11 4 2 5" xfId="54184"/>
    <cellStyle name="Normal 10 3 11 4 3" xfId="14507"/>
    <cellStyle name="Normal 10 3 11 4 4" xfId="24692"/>
    <cellStyle name="Normal 10 3 11 4 5" xfId="35629"/>
    <cellStyle name="Normal 10 3 11 4 6" xfId="48850"/>
    <cellStyle name="Normal 10 3 11 5" xfId="4892"/>
    <cellStyle name="Normal 10 3 11 5 2" xfId="10066"/>
    <cellStyle name="Normal 10 3 11 5 2 2" xfId="21058"/>
    <cellStyle name="Normal 10 3 11 5 2 3" xfId="31378"/>
    <cellStyle name="Normal 10 3 11 5 2 4" xfId="42323"/>
    <cellStyle name="Normal 10 3 11 5 2 5" xfId="55536"/>
    <cellStyle name="Normal 10 3 11 5 3" xfId="16043"/>
    <cellStyle name="Normal 10 3 11 5 4" xfId="26228"/>
    <cellStyle name="Normal 10 3 11 5 5" xfId="37177"/>
    <cellStyle name="Normal 10 3 11 5 6" xfId="50386"/>
    <cellStyle name="Normal 10 3 11 6" xfId="5082"/>
    <cellStyle name="Normal 10 3 11 6 2" xfId="10256"/>
    <cellStyle name="Normal 10 3 11 6 2 2" xfId="21247"/>
    <cellStyle name="Normal 10 3 11 6 2 3" xfId="31568"/>
    <cellStyle name="Normal 10 3 11 6 2 4" xfId="42513"/>
    <cellStyle name="Normal 10 3 11 6 2 5" xfId="55726"/>
    <cellStyle name="Normal 10 3 11 6 3" xfId="16232"/>
    <cellStyle name="Normal 10 3 11 6 4" xfId="26417"/>
    <cellStyle name="Normal 10 3 11 6 5" xfId="37366"/>
    <cellStyle name="Normal 10 3 11 6 6" xfId="50575"/>
    <cellStyle name="Normal 10 3 11 7" xfId="6521"/>
    <cellStyle name="Normal 10 3 11 7 2" xfId="8055"/>
    <cellStyle name="Normal 10 3 11 7 2 2" xfId="19163"/>
    <cellStyle name="Normal 10 3 11 7 2 3" xfId="29369"/>
    <cellStyle name="Normal 10 3 11 7 2 4" xfId="40318"/>
    <cellStyle name="Normal 10 3 11 7 2 5" xfId="53527"/>
    <cellStyle name="Normal 10 3 11 7 3" xfId="17658"/>
    <cellStyle name="Normal 10 3 11 7 4" xfId="27843"/>
    <cellStyle name="Normal 10 3 11 7 5" xfId="38797"/>
    <cellStyle name="Normal 10 3 11 7 6" xfId="52001"/>
    <cellStyle name="Normal 10 3 11 8" xfId="7333"/>
    <cellStyle name="Normal 10 3 11 8 2" xfId="18458"/>
    <cellStyle name="Normal 10 3 11 8 3" xfId="28648"/>
    <cellStyle name="Normal 10 3 11 8 4" xfId="39603"/>
    <cellStyle name="Normal 10 3 11 8 5" xfId="52806"/>
    <cellStyle name="Normal 10 3 11 9" xfId="11560"/>
    <cellStyle name="Normal 10 3 11 9 2" xfId="22534"/>
    <cellStyle name="Normal 10 3 11 9 3" xfId="32872"/>
    <cellStyle name="Normal 10 3 11 9 4" xfId="43809"/>
    <cellStyle name="Normal 10 3 11 9 5" xfId="57030"/>
    <cellStyle name="Normal 10 3 12" xfId="2655"/>
    <cellStyle name="Normal 10 3 12 10" xfId="12781"/>
    <cellStyle name="Normal 10 3 12 11" xfId="12971"/>
    <cellStyle name="Normal 10 3 12 12" xfId="13889"/>
    <cellStyle name="Normal 10 3 12 13" xfId="24074"/>
    <cellStyle name="Normal 10 3 12 14" xfId="35005"/>
    <cellStyle name="Normal 10 3 12 15" xfId="48232"/>
    <cellStyle name="Normal 10 3 12 16" xfId="58242"/>
    <cellStyle name="Normal 10 3 12 2" xfId="3022"/>
    <cellStyle name="Normal 10 3 12 2 10" xfId="58429"/>
    <cellStyle name="Normal 10 3 12 2 2" xfId="3664"/>
    <cellStyle name="Normal 10 3 12 2 2 2" xfId="9086"/>
    <cellStyle name="Normal 10 3 12 2 2 2 2" xfId="20191"/>
    <cellStyle name="Normal 10 3 12 2 2 2 3" xfId="30398"/>
    <cellStyle name="Normal 10 3 12 2 2 2 4" xfId="41349"/>
    <cellStyle name="Normal 10 3 12 2 2 2 5" xfId="54556"/>
    <cellStyle name="Normal 10 3 12 2 2 3" xfId="14879"/>
    <cellStyle name="Normal 10 3 12 2 2 4" xfId="25064"/>
    <cellStyle name="Normal 10 3 12 2 2 5" xfId="36001"/>
    <cellStyle name="Normal 10 3 12 2 2 6" xfId="49222"/>
    <cellStyle name="Normal 10 3 12 2 3" xfId="6933"/>
    <cellStyle name="Normal 10 3 12 2 3 2" xfId="8456"/>
    <cellStyle name="Normal 10 3 12 2 3 2 2" xfId="19564"/>
    <cellStyle name="Normal 10 3 12 2 3 2 3" xfId="29770"/>
    <cellStyle name="Normal 10 3 12 2 3 2 4" xfId="40719"/>
    <cellStyle name="Normal 10 3 12 2 3 2 5" xfId="53928"/>
    <cellStyle name="Normal 10 3 12 2 3 3" xfId="18069"/>
    <cellStyle name="Normal 10 3 12 2 3 4" xfId="28254"/>
    <cellStyle name="Normal 10 3 12 2 3 5" xfId="39209"/>
    <cellStyle name="Normal 10 3 12 2 3 6" xfId="52412"/>
    <cellStyle name="Normal 10 3 12 2 4" xfId="7906"/>
    <cellStyle name="Normal 10 3 12 2 4 2" xfId="19014"/>
    <cellStyle name="Normal 10 3 12 2 4 3" xfId="29220"/>
    <cellStyle name="Normal 10 3 12 2 4 4" xfId="40169"/>
    <cellStyle name="Normal 10 3 12 2 4 5" xfId="53378"/>
    <cellStyle name="Normal 10 3 12 2 5" xfId="13186"/>
    <cellStyle name="Normal 10 3 12 2 6" xfId="14255"/>
    <cellStyle name="Normal 10 3 12 2 7" xfId="24440"/>
    <cellStyle name="Normal 10 3 12 2 8" xfId="35371"/>
    <cellStyle name="Normal 10 3 12 2 9" xfId="48598"/>
    <cellStyle name="Normal 10 3 12 3" xfId="2839"/>
    <cellStyle name="Normal 10 3 12 3 2" xfId="3503"/>
    <cellStyle name="Normal 10 3 12 3 2 2" xfId="8925"/>
    <cellStyle name="Normal 10 3 12 3 2 2 2" xfId="20030"/>
    <cellStyle name="Normal 10 3 12 3 2 2 3" xfId="30237"/>
    <cellStyle name="Normal 10 3 12 3 2 2 4" xfId="41188"/>
    <cellStyle name="Normal 10 3 12 3 2 2 5" xfId="54395"/>
    <cellStyle name="Normal 10 3 12 3 2 3" xfId="14718"/>
    <cellStyle name="Normal 10 3 12 3 2 4" xfId="24903"/>
    <cellStyle name="Normal 10 3 12 3 2 5" xfId="35840"/>
    <cellStyle name="Normal 10 3 12 3 2 6" xfId="49061"/>
    <cellStyle name="Normal 10 3 12 3 3" xfId="6751"/>
    <cellStyle name="Normal 10 3 12 3 3 2" xfId="17887"/>
    <cellStyle name="Normal 10 3 12 3 3 3" xfId="28072"/>
    <cellStyle name="Normal 10 3 12 3 3 4" xfId="39027"/>
    <cellStyle name="Normal 10 3 12 3 3 5" xfId="52230"/>
    <cellStyle name="Normal 10 3 12 3 4" xfId="8273"/>
    <cellStyle name="Normal 10 3 12 3 4 2" xfId="19381"/>
    <cellStyle name="Normal 10 3 12 3 4 3" xfId="29587"/>
    <cellStyle name="Normal 10 3 12 3 4 4" xfId="40536"/>
    <cellStyle name="Normal 10 3 12 3 4 5" xfId="53745"/>
    <cellStyle name="Normal 10 3 12 3 5" xfId="14072"/>
    <cellStyle name="Normal 10 3 12 3 6" xfId="24257"/>
    <cellStyle name="Normal 10 3 12 3 7" xfId="35188"/>
    <cellStyle name="Normal 10 3 12 3 8" xfId="48415"/>
    <cellStyle name="Normal 10 3 12 3 9" xfId="58616"/>
    <cellStyle name="Normal 10 3 12 4" xfId="3324"/>
    <cellStyle name="Normal 10 3 12 4 2" xfId="8746"/>
    <cellStyle name="Normal 10 3 12 4 2 2" xfId="19851"/>
    <cellStyle name="Normal 10 3 12 4 2 3" xfId="30058"/>
    <cellStyle name="Normal 10 3 12 4 2 4" xfId="41009"/>
    <cellStyle name="Normal 10 3 12 4 2 5" xfId="54216"/>
    <cellStyle name="Normal 10 3 12 4 3" xfId="14539"/>
    <cellStyle name="Normal 10 3 12 4 4" xfId="24724"/>
    <cellStyle name="Normal 10 3 12 4 5" xfId="35661"/>
    <cellStyle name="Normal 10 3 12 4 6" xfId="48882"/>
    <cellStyle name="Normal 10 3 12 5" xfId="4927"/>
    <cellStyle name="Normal 10 3 12 5 2" xfId="10101"/>
    <cellStyle name="Normal 10 3 12 5 2 2" xfId="21093"/>
    <cellStyle name="Normal 10 3 12 5 2 3" xfId="31413"/>
    <cellStyle name="Normal 10 3 12 5 2 4" xfId="42358"/>
    <cellStyle name="Normal 10 3 12 5 2 5" xfId="55571"/>
    <cellStyle name="Normal 10 3 12 5 3" xfId="16078"/>
    <cellStyle name="Normal 10 3 12 5 4" xfId="26263"/>
    <cellStyle name="Normal 10 3 12 5 5" xfId="37212"/>
    <cellStyle name="Normal 10 3 12 5 6" xfId="50421"/>
    <cellStyle name="Normal 10 3 12 6" xfId="5117"/>
    <cellStyle name="Normal 10 3 12 6 2" xfId="10291"/>
    <cellStyle name="Normal 10 3 12 6 2 2" xfId="21282"/>
    <cellStyle name="Normal 10 3 12 6 2 3" xfId="31603"/>
    <cellStyle name="Normal 10 3 12 6 2 4" xfId="42548"/>
    <cellStyle name="Normal 10 3 12 6 2 5" xfId="55761"/>
    <cellStyle name="Normal 10 3 12 6 3" xfId="16267"/>
    <cellStyle name="Normal 10 3 12 6 4" xfId="26452"/>
    <cellStyle name="Normal 10 3 12 6 5" xfId="37401"/>
    <cellStyle name="Normal 10 3 12 6 6" xfId="50610"/>
    <cellStyle name="Normal 10 3 12 7" xfId="6523"/>
    <cellStyle name="Normal 10 3 12 7 2" xfId="8090"/>
    <cellStyle name="Normal 10 3 12 7 2 2" xfId="19198"/>
    <cellStyle name="Normal 10 3 12 7 2 3" xfId="29404"/>
    <cellStyle name="Normal 10 3 12 7 2 4" xfId="40353"/>
    <cellStyle name="Normal 10 3 12 7 2 5" xfId="53562"/>
    <cellStyle name="Normal 10 3 12 7 3" xfId="17660"/>
    <cellStyle name="Normal 10 3 12 7 4" xfId="27845"/>
    <cellStyle name="Normal 10 3 12 7 5" xfId="38799"/>
    <cellStyle name="Normal 10 3 12 7 6" xfId="52003"/>
    <cellStyle name="Normal 10 3 12 8" xfId="7368"/>
    <cellStyle name="Normal 10 3 12 8 2" xfId="18493"/>
    <cellStyle name="Normal 10 3 12 8 3" xfId="28683"/>
    <cellStyle name="Normal 10 3 12 8 4" xfId="39638"/>
    <cellStyle name="Normal 10 3 12 8 5" xfId="52841"/>
    <cellStyle name="Normal 10 3 12 9" xfId="11593"/>
    <cellStyle name="Normal 10 3 12 9 2" xfId="22567"/>
    <cellStyle name="Normal 10 3 12 9 3" xfId="32905"/>
    <cellStyle name="Normal 10 3 12 9 4" xfId="43842"/>
    <cellStyle name="Normal 10 3 12 9 5" xfId="57063"/>
    <cellStyle name="Normal 10 3 13" xfId="2657"/>
    <cellStyle name="Normal 10 3 13 10" xfId="12783"/>
    <cellStyle name="Normal 10 3 13 11" xfId="12973"/>
    <cellStyle name="Normal 10 3 13 12" xfId="13891"/>
    <cellStyle name="Normal 10 3 13 13" xfId="24076"/>
    <cellStyle name="Normal 10 3 13 14" xfId="35007"/>
    <cellStyle name="Normal 10 3 13 15" xfId="48234"/>
    <cellStyle name="Normal 10 3 13 16" xfId="58244"/>
    <cellStyle name="Normal 10 3 13 2" xfId="3024"/>
    <cellStyle name="Normal 10 3 13 2 10" xfId="58431"/>
    <cellStyle name="Normal 10 3 13 2 2" xfId="3666"/>
    <cellStyle name="Normal 10 3 13 2 2 2" xfId="9088"/>
    <cellStyle name="Normal 10 3 13 2 2 2 2" xfId="20193"/>
    <cellStyle name="Normal 10 3 13 2 2 2 3" xfId="30400"/>
    <cellStyle name="Normal 10 3 13 2 2 2 4" xfId="41351"/>
    <cellStyle name="Normal 10 3 13 2 2 2 5" xfId="54558"/>
    <cellStyle name="Normal 10 3 13 2 2 3" xfId="14881"/>
    <cellStyle name="Normal 10 3 13 2 2 4" xfId="25066"/>
    <cellStyle name="Normal 10 3 13 2 2 5" xfId="36003"/>
    <cellStyle name="Normal 10 3 13 2 2 6" xfId="49224"/>
    <cellStyle name="Normal 10 3 13 2 3" xfId="6935"/>
    <cellStyle name="Normal 10 3 13 2 3 2" xfId="8458"/>
    <cellStyle name="Normal 10 3 13 2 3 2 2" xfId="19566"/>
    <cellStyle name="Normal 10 3 13 2 3 2 3" xfId="29772"/>
    <cellStyle name="Normal 10 3 13 2 3 2 4" xfId="40721"/>
    <cellStyle name="Normal 10 3 13 2 3 2 5" xfId="53930"/>
    <cellStyle name="Normal 10 3 13 2 3 3" xfId="18071"/>
    <cellStyle name="Normal 10 3 13 2 3 4" xfId="28256"/>
    <cellStyle name="Normal 10 3 13 2 3 5" xfId="39211"/>
    <cellStyle name="Normal 10 3 13 2 3 6" xfId="52414"/>
    <cellStyle name="Normal 10 3 13 2 4" xfId="7908"/>
    <cellStyle name="Normal 10 3 13 2 4 2" xfId="19016"/>
    <cellStyle name="Normal 10 3 13 2 4 3" xfId="29222"/>
    <cellStyle name="Normal 10 3 13 2 4 4" xfId="40171"/>
    <cellStyle name="Normal 10 3 13 2 4 5" xfId="53380"/>
    <cellStyle name="Normal 10 3 13 2 5" xfId="13188"/>
    <cellStyle name="Normal 10 3 13 2 6" xfId="14257"/>
    <cellStyle name="Normal 10 3 13 2 7" xfId="24442"/>
    <cellStyle name="Normal 10 3 13 2 8" xfId="35373"/>
    <cellStyle name="Normal 10 3 13 2 9" xfId="48600"/>
    <cellStyle name="Normal 10 3 13 3" xfId="2841"/>
    <cellStyle name="Normal 10 3 13 3 2" xfId="3505"/>
    <cellStyle name="Normal 10 3 13 3 2 2" xfId="8927"/>
    <cellStyle name="Normal 10 3 13 3 2 2 2" xfId="20032"/>
    <cellStyle name="Normal 10 3 13 3 2 2 3" xfId="30239"/>
    <cellStyle name="Normal 10 3 13 3 2 2 4" xfId="41190"/>
    <cellStyle name="Normal 10 3 13 3 2 2 5" xfId="54397"/>
    <cellStyle name="Normal 10 3 13 3 2 3" xfId="14720"/>
    <cellStyle name="Normal 10 3 13 3 2 4" xfId="24905"/>
    <cellStyle name="Normal 10 3 13 3 2 5" xfId="35842"/>
    <cellStyle name="Normal 10 3 13 3 2 6" xfId="49063"/>
    <cellStyle name="Normal 10 3 13 3 3" xfId="6753"/>
    <cellStyle name="Normal 10 3 13 3 3 2" xfId="17889"/>
    <cellStyle name="Normal 10 3 13 3 3 3" xfId="28074"/>
    <cellStyle name="Normal 10 3 13 3 3 4" xfId="39029"/>
    <cellStyle name="Normal 10 3 13 3 3 5" xfId="52232"/>
    <cellStyle name="Normal 10 3 13 3 4" xfId="8275"/>
    <cellStyle name="Normal 10 3 13 3 4 2" xfId="19383"/>
    <cellStyle name="Normal 10 3 13 3 4 3" xfId="29589"/>
    <cellStyle name="Normal 10 3 13 3 4 4" xfId="40538"/>
    <cellStyle name="Normal 10 3 13 3 4 5" xfId="53747"/>
    <cellStyle name="Normal 10 3 13 3 5" xfId="14074"/>
    <cellStyle name="Normal 10 3 13 3 6" xfId="24259"/>
    <cellStyle name="Normal 10 3 13 3 7" xfId="35190"/>
    <cellStyle name="Normal 10 3 13 3 8" xfId="48417"/>
    <cellStyle name="Normal 10 3 13 3 9" xfId="58618"/>
    <cellStyle name="Normal 10 3 13 4" xfId="3326"/>
    <cellStyle name="Normal 10 3 13 4 2" xfId="8748"/>
    <cellStyle name="Normal 10 3 13 4 2 2" xfId="19853"/>
    <cellStyle name="Normal 10 3 13 4 2 3" xfId="30060"/>
    <cellStyle name="Normal 10 3 13 4 2 4" xfId="41011"/>
    <cellStyle name="Normal 10 3 13 4 2 5" xfId="54218"/>
    <cellStyle name="Normal 10 3 13 4 3" xfId="14541"/>
    <cellStyle name="Normal 10 3 13 4 4" xfId="24726"/>
    <cellStyle name="Normal 10 3 13 4 5" xfId="35663"/>
    <cellStyle name="Normal 10 3 13 4 6" xfId="48884"/>
    <cellStyle name="Normal 10 3 13 5" xfId="4929"/>
    <cellStyle name="Normal 10 3 13 5 2" xfId="10103"/>
    <cellStyle name="Normal 10 3 13 5 2 2" xfId="21095"/>
    <cellStyle name="Normal 10 3 13 5 2 3" xfId="31415"/>
    <cellStyle name="Normal 10 3 13 5 2 4" xfId="42360"/>
    <cellStyle name="Normal 10 3 13 5 2 5" xfId="55573"/>
    <cellStyle name="Normal 10 3 13 5 3" xfId="16080"/>
    <cellStyle name="Normal 10 3 13 5 4" xfId="26265"/>
    <cellStyle name="Normal 10 3 13 5 5" xfId="37214"/>
    <cellStyle name="Normal 10 3 13 5 6" xfId="50423"/>
    <cellStyle name="Normal 10 3 13 6" xfId="5119"/>
    <cellStyle name="Normal 10 3 13 6 2" xfId="10293"/>
    <cellStyle name="Normal 10 3 13 6 2 2" xfId="21284"/>
    <cellStyle name="Normal 10 3 13 6 2 3" xfId="31605"/>
    <cellStyle name="Normal 10 3 13 6 2 4" xfId="42550"/>
    <cellStyle name="Normal 10 3 13 6 2 5" xfId="55763"/>
    <cellStyle name="Normal 10 3 13 6 3" xfId="16269"/>
    <cellStyle name="Normal 10 3 13 6 4" xfId="26454"/>
    <cellStyle name="Normal 10 3 13 6 5" xfId="37403"/>
    <cellStyle name="Normal 10 3 13 6 6" xfId="50612"/>
    <cellStyle name="Normal 10 3 13 7" xfId="6573"/>
    <cellStyle name="Normal 10 3 13 7 2" xfId="8092"/>
    <cellStyle name="Normal 10 3 13 7 2 2" xfId="19200"/>
    <cellStyle name="Normal 10 3 13 7 2 3" xfId="29406"/>
    <cellStyle name="Normal 10 3 13 7 2 4" xfId="40355"/>
    <cellStyle name="Normal 10 3 13 7 2 5" xfId="53564"/>
    <cellStyle name="Normal 10 3 13 7 3" xfId="17709"/>
    <cellStyle name="Normal 10 3 13 7 4" xfId="27894"/>
    <cellStyle name="Normal 10 3 13 7 5" xfId="38849"/>
    <cellStyle name="Normal 10 3 13 7 6" xfId="52052"/>
    <cellStyle name="Normal 10 3 13 8" xfId="7369"/>
    <cellStyle name="Normal 10 3 13 8 2" xfId="18494"/>
    <cellStyle name="Normal 10 3 13 8 3" xfId="28684"/>
    <cellStyle name="Normal 10 3 13 8 4" xfId="39639"/>
    <cellStyle name="Normal 10 3 13 8 5" xfId="52842"/>
    <cellStyle name="Normal 10 3 13 9" xfId="11595"/>
    <cellStyle name="Normal 10 3 13 9 2" xfId="22569"/>
    <cellStyle name="Normal 10 3 13 9 3" xfId="32907"/>
    <cellStyle name="Normal 10 3 13 9 4" xfId="43844"/>
    <cellStyle name="Normal 10 3 13 9 5" xfId="57065"/>
    <cellStyle name="Normal 10 3 14" xfId="2872"/>
    <cellStyle name="Normal 10 3 14 10" xfId="14105"/>
    <cellStyle name="Normal 10 3 14 11" xfId="24290"/>
    <cellStyle name="Normal 10 3 14 12" xfId="35221"/>
    <cellStyle name="Normal 10 3 14 13" xfId="48448"/>
    <cellStyle name="Normal 10 3 14 14" xfId="58122"/>
    <cellStyle name="Normal 10 3 14 2" xfId="3536"/>
    <cellStyle name="Normal 10 3 14 2 2" xfId="8958"/>
    <cellStyle name="Normal 10 3 14 2 2 2" xfId="20063"/>
    <cellStyle name="Normal 10 3 14 2 2 3" xfId="30270"/>
    <cellStyle name="Normal 10 3 14 2 2 4" xfId="41221"/>
    <cellStyle name="Normal 10 3 14 2 2 5" xfId="54428"/>
    <cellStyle name="Normal 10 3 14 2 3" xfId="7268"/>
    <cellStyle name="Normal 10 3 14 2 3 2" xfId="18397"/>
    <cellStyle name="Normal 10 3 14 2 3 3" xfId="28584"/>
    <cellStyle name="Normal 10 3 14 2 3 4" xfId="39539"/>
    <cellStyle name="Normal 10 3 14 2 3 5" xfId="52742"/>
    <cellStyle name="Normal 10 3 14 2 4" xfId="14751"/>
    <cellStyle name="Normal 10 3 14 2 5" xfId="24936"/>
    <cellStyle name="Normal 10 3 14 2 6" xfId="35873"/>
    <cellStyle name="Normal 10 3 14 2 7" xfId="49094"/>
    <cellStyle name="Normal 10 3 14 2 8" xfId="58279"/>
    <cellStyle name="Normal 10 3 14 3" xfId="4777"/>
    <cellStyle name="Normal 10 3 14 3 2" xfId="9951"/>
    <cellStyle name="Normal 10 3 14 3 2 2" xfId="20943"/>
    <cellStyle name="Normal 10 3 14 3 2 3" xfId="31263"/>
    <cellStyle name="Normal 10 3 14 3 2 4" xfId="42208"/>
    <cellStyle name="Normal 10 3 14 3 2 5" xfId="55421"/>
    <cellStyle name="Normal 10 3 14 3 3" xfId="15928"/>
    <cellStyle name="Normal 10 3 14 3 4" xfId="26113"/>
    <cellStyle name="Normal 10 3 14 3 5" xfId="37062"/>
    <cellStyle name="Normal 10 3 14 3 6" xfId="50271"/>
    <cellStyle name="Normal 10 3 14 3 7" xfId="58466"/>
    <cellStyle name="Normal 10 3 14 4" xfId="4967"/>
    <cellStyle name="Normal 10 3 14 4 2" xfId="10141"/>
    <cellStyle name="Normal 10 3 14 4 2 2" xfId="21132"/>
    <cellStyle name="Normal 10 3 14 4 2 3" xfId="31453"/>
    <cellStyle name="Normal 10 3 14 4 2 4" xfId="42398"/>
    <cellStyle name="Normal 10 3 14 4 2 5" xfId="55611"/>
    <cellStyle name="Normal 10 3 14 4 3" xfId="16117"/>
    <cellStyle name="Normal 10 3 14 4 4" xfId="26302"/>
    <cellStyle name="Normal 10 3 14 4 5" xfId="37251"/>
    <cellStyle name="Normal 10 3 14 4 6" xfId="50460"/>
    <cellStyle name="Normal 10 3 14 5" xfId="6784"/>
    <cellStyle name="Normal 10 3 14 5 2" xfId="8306"/>
    <cellStyle name="Normal 10 3 14 5 2 2" xfId="19414"/>
    <cellStyle name="Normal 10 3 14 5 2 3" xfId="29620"/>
    <cellStyle name="Normal 10 3 14 5 2 4" xfId="40569"/>
    <cellStyle name="Normal 10 3 14 5 2 5" xfId="53778"/>
    <cellStyle name="Normal 10 3 14 5 3" xfId="17920"/>
    <cellStyle name="Normal 10 3 14 5 4" xfId="28105"/>
    <cellStyle name="Normal 10 3 14 5 5" xfId="39060"/>
    <cellStyle name="Normal 10 3 14 5 6" xfId="52263"/>
    <cellStyle name="Normal 10 3 14 6" xfId="7679"/>
    <cellStyle name="Normal 10 3 14 6 2" xfId="18790"/>
    <cellStyle name="Normal 10 3 14 6 3" xfId="28993"/>
    <cellStyle name="Normal 10 3 14 6 4" xfId="39943"/>
    <cellStyle name="Normal 10 3 14 6 5" xfId="53151"/>
    <cellStyle name="Normal 10 3 14 7" xfId="11494"/>
    <cellStyle name="Normal 10 3 14 7 2" xfId="22470"/>
    <cellStyle name="Normal 10 3 14 7 3" xfId="32806"/>
    <cellStyle name="Normal 10 3 14 7 4" xfId="43743"/>
    <cellStyle name="Normal 10 3 14 7 5" xfId="56964"/>
    <cellStyle name="Normal 10 3 14 8" xfId="12631"/>
    <cellStyle name="Normal 10 3 14 9" xfId="13006"/>
    <cellStyle name="Normal 10 3 15" xfId="2689"/>
    <cellStyle name="Normal 10 3 15 10" xfId="58276"/>
    <cellStyle name="Normal 10 3 15 2" xfId="3356"/>
    <cellStyle name="Normal 10 3 15 2 2" xfId="8778"/>
    <cellStyle name="Normal 10 3 15 2 2 2" xfId="19883"/>
    <cellStyle name="Normal 10 3 15 2 2 3" xfId="30090"/>
    <cellStyle name="Normal 10 3 15 2 2 4" xfId="41041"/>
    <cellStyle name="Normal 10 3 15 2 2 5" xfId="54248"/>
    <cellStyle name="Normal 10 3 15 2 3" xfId="14571"/>
    <cellStyle name="Normal 10 3 15 2 4" xfId="24756"/>
    <cellStyle name="Normal 10 3 15 2 5" xfId="35693"/>
    <cellStyle name="Normal 10 3 15 2 6" xfId="48914"/>
    <cellStyle name="Normal 10 3 15 3" xfId="6601"/>
    <cellStyle name="Normal 10 3 15 3 2" xfId="8123"/>
    <cellStyle name="Normal 10 3 15 3 2 2" xfId="19231"/>
    <cellStyle name="Normal 10 3 15 3 2 3" xfId="29437"/>
    <cellStyle name="Normal 10 3 15 3 2 4" xfId="40386"/>
    <cellStyle name="Normal 10 3 15 3 2 5" xfId="53595"/>
    <cellStyle name="Normal 10 3 15 3 3" xfId="17737"/>
    <cellStyle name="Normal 10 3 15 3 4" xfId="27922"/>
    <cellStyle name="Normal 10 3 15 3 5" xfId="38877"/>
    <cellStyle name="Normal 10 3 15 3 6" xfId="52080"/>
    <cellStyle name="Normal 10 3 15 4" xfId="7484"/>
    <cellStyle name="Normal 10 3 15 4 2" xfId="18599"/>
    <cellStyle name="Normal 10 3 15 4 3" xfId="28799"/>
    <cellStyle name="Normal 10 3 15 4 4" xfId="39749"/>
    <cellStyle name="Normal 10 3 15 4 5" xfId="52957"/>
    <cellStyle name="Normal 10 3 15 5" xfId="12628"/>
    <cellStyle name="Normal 10 3 15 6" xfId="13922"/>
    <cellStyle name="Normal 10 3 15 7" xfId="24107"/>
    <cellStyle name="Normal 10 3 15 8" xfId="35038"/>
    <cellStyle name="Normal 10 3 15 9" xfId="48265"/>
    <cellStyle name="Normal 10 3 16" xfId="3057"/>
    <cellStyle name="Normal 10 3 16 2" xfId="3698"/>
    <cellStyle name="Normal 10 3 16 2 2" xfId="9120"/>
    <cellStyle name="Normal 10 3 16 2 2 2" xfId="20225"/>
    <cellStyle name="Normal 10 3 16 2 2 3" xfId="30432"/>
    <cellStyle name="Normal 10 3 16 2 2 4" xfId="41383"/>
    <cellStyle name="Normal 10 3 16 2 2 5" xfId="54590"/>
    <cellStyle name="Normal 10 3 16 2 3" xfId="14913"/>
    <cellStyle name="Normal 10 3 16 2 4" xfId="25098"/>
    <cellStyle name="Normal 10 3 16 2 5" xfId="36035"/>
    <cellStyle name="Normal 10 3 16 2 6" xfId="49256"/>
    <cellStyle name="Normal 10 3 16 3" xfId="6967"/>
    <cellStyle name="Normal 10 3 16 3 2" xfId="18103"/>
    <cellStyle name="Normal 10 3 16 3 3" xfId="28288"/>
    <cellStyle name="Normal 10 3 16 3 4" xfId="39243"/>
    <cellStyle name="Normal 10 3 16 3 5" xfId="52446"/>
    <cellStyle name="Normal 10 3 16 4" xfId="8491"/>
    <cellStyle name="Normal 10 3 16 4 2" xfId="19599"/>
    <cellStyle name="Normal 10 3 16 4 3" xfId="29805"/>
    <cellStyle name="Normal 10 3 16 4 4" xfId="40754"/>
    <cellStyle name="Normal 10 3 16 4 5" xfId="53963"/>
    <cellStyle name="Normal 10 3 16 5" xfId="14289"/>
    <cellStyle name="Normal 10 3 16 6" xfId="24474"/>
    <cellStyle name="Normal 10 3 16 7" xfId="35405"/>
    <cellStyle name="Normal 10 3 16 8" xfId="48632"/>
    <cellStyle name="Normal 10 3 16 9" xfId="58463"/>
    <cellStyle name="Normal 10 3 17" xfId="3060"/>
    <cellStyle name="Normal 10 3 17 2" xfId="6971"/>
    <cellStyle name="Normal 10 3 17 2 2" xfId="18107"/>
    <cellStyle name="Normal 10 3 17 2 3" xfId="28292"/>
    <cellStyle name="Normal 10 3 17 2 4" xfId="39247"/>
    <cellStyle name="Normal 10 3 17 2 5" xfId="52450"/>
    <cellStyle name="Normal 10 3 17 3" xfId="8493"/>
    <cellStyle name="Normal 10 3 17 3 2" xfId="19601"/>
    <cellStyle name="Normal 10 3 17 3 3" xfId="29807"/>
    <cellStyle name="Normal 10 3 17 3 4" xfId="40756"/>
    <cellStyle name="Normal 10 3 17 3 5" xfId="53965"/>
    <cellStyle name="Normal 10 3 17 4" xfId="14292"/>
    <cellStyle name="Normal 10 3 17 5" xfId="24477"/>
    <cellStyle name="Normal 10 3 17 6" xfId="35408"/>
    <cellStyle name="Normal 10 3 17 7" xfId="48635"/>
    <cellStyle name="Normal 10 3 18" xfId="3700"/>
    <cellStyle name="Normal 10 3 18 2" xfId="9122"/>
    <cellStyle name="Normal 10 3 18 2 2" xfId="20227"/>
    <cellStyle name="Normal 10 3 18 2 3" xfId="30434"/>
    <cellStyle name="Normal 10 3 18 2 4" xfId="41385"/>
    <cellStyle name="Normal 10 3 18 2 5" xfId="54592"/>
    <cellStyle name="Normal 10 3 18 3" xfId="14915"/>
    <cellStyle name="Normal 10 3 18 4" xfId="25100"/>
    <cellStyle name="Normal 10 3 18 5" xfId="36037"/>
    <cellStyle name="Normal 10 3 18 6" xfId="49258"/>
    <cellStyle name="Normal 10 3 19" xfId="4774"/>
    <cellStyle name="Normal 10 3 19 2" xfId="9948"/>
    <cellStyle name="Normal 10 3 19 2 2" xfId="20940"/>
    <cellStyle name="Normal 10 3 19 2 3" xfId="31260"/>
    <cellStyle name="Normal 10 3 19 2 4" xfId="42205"/>
    <cellStyle name="Normal 10 3 19 2 5" xfId="55418"/>
    <cellStyle name="Normal 10 3 19 3" xfId="15925"/>
    <cellStyle name="Normal 10 3 19 4" xfId="26110"/>
    <cellStyle name="Normal 10 3 19 5" xfId="37059"/>
    <cellStyle name="Normal 10 3 19 6" xfId="50268"/>
    <cellStyle name="Normal 10 3 2" xfId="71"/>
    <cellStyle name="Normal 10 3 2 10" xfId="6526"/>
    <cellStyle name="Normal 10 3 2 10 2" xfId="17663"/>
    <cellStyle name="Normal 10 3 2 10 3" xfId="27848"/>
    <cellStyle name="Normal 10 3 2 10 4" xfId="38802"/>
    <cellStyle name="Normal 10 3 2 10 5" xfId="52006"/>
    <cellStyle name="Normal 10 3 2 11" xfId="12626"/>
    <cellStyle name="Normal 10 3 2 12" xfId="13223"/>
    <cellStyle name="Normal 10 3 2 2" xfId="2202"/>
    <cellStyle name="Normal 10 3 2 2 2" xfId="4679"/>
    <cellStyle name="Normal 10 3 2 2 2 2" xfId="11186"/>
    <cellStyle name="Normal 10 3 2 2 2 2 2" xfId="22163"/>
    <cellStyle name="Normal 10 3 2 2 2 2 3" xfId="32498"/>
    <cellStyle name="Normal 10 3 2 2 2 2 4" xfId="43438"/>
    <cellStyle name="Normal 10 3 2 2 2 2 5" xfId="56656"/>
    <cellStyle name="Normal 10 3 2 2 2 3" xfId="15830"/>
    <cellStyle name="Normal 10 3 2 2 2 4" xfId="26015"/>
    <cellStyle name="Normal 10 3 2 2 2 5" xfId="36964"/>
    <cellStyle name="Normal 10 3 2 2 2 6" xfId="50173"/>
    <cellStyle name="Normal 10 3 2 2 2 7" xfId="59623"/>
    <cellStyle name="Normal 10 3 2 2 3" xfId="6105"/>
    <cellStyle name="Normal 10 3 2 2 3 2" xfId="10727"/>
    <cellStyle name="Normal 10 3 2 2 3 2 2" xfId="21706"/>
    <cellStyle name="Normal 10 3 2 2 3 2 3" xfId="32039"/>
    <cellStyle name="Normal 10 3 2 2 3 2 4" xfId="42982"/>
    <cellStyle name="Normal 10 3 2 2 3 2 5" xfId="56197"/>
    <cellStyle name="Normal 10 3 2 2 4" xfId="7686"/>
    <cellStyle name="Normal 10 3 2 2 4 2" xfId="18797"/>
    <cellStyle name="Normal 10 3 2 2 4 3" xfId="29000"/>
    <cellStyle name="Normal 10 3 2 2 4 4" xfId="39950"/>
    <cellStyle name="Normal 10 3 2 2 4 5" xfId="53158"/>
    <cellStyle name="Normal 10 3 2 2 5" xfId="13502"/>
    <cellStyle name="Normal 10 3 2 2 6" xfId="23687"/>
    <cellStyle name="Normal 10 3 2 2 7" xfId="34595"/>
    <cellStyle name="Normal 10 3 2 2 8" xfId="47845"/>
    <cellStyle name="Normal 10 3 2 2 9" xfId="59113"/>
    <cellStyle name="Normal 10 3 2 3" xfId="5161"/>
    <cellStyle name="Normal 10 3 2 3 2" xfId="10335"/>
    <cellStyle name="Normal 10 3 2 3 2 2" xfId="21326"/>
    <cellStyle name="Normal 10 3 2 3 2 3" xfId="31647"/>
    <cellStyle name="Normal 10 3 2 3 2 4" xfId="42592"/>
    <cellStyle name="Normal 10 3 2 3 2 5" xfId="55805"/>
    <cellStyle name="Normal 10 3 2 3 3" xfId="16311"/>
    <cellStyle name="Normal 10 3 2 3 4" xfId="26496"/>
    <cellStyle name="Normal 10 3 2 3 5" xfId="37445"/>
    <cellStyle name="Normal 10 3 2 3 6" xfId="50654"/>
    <cellStyle name="Normal 10 3 2 4" xfId="6098"/>
    <cellStyle name="Normal 10 3 2 4 2" xfId="17244"/>
    <cellStyle name="Normal 10 3 2 4 3" xfId="27429"/>
    <cellStyle name="Normal 10 3 2 4 4" xfId="38379"/>
    <cellStyle name="Normal 10 3 2 4 5" xfId="51587"/>
    <cellStyle name="Normal 10 3 2 5" xfId="6244"/>
    <cellStyle name="Normal 10 3 2 5 2" xfId="17385"/>
    <cellStyle name="Normal 10 3 2 5 3" xfId="27570"/>
    <cellStyle name="Normal 10 3 2 5 4" xfId="38523"/>
    <cellStyle name="Normal 10 3 2 5 5" xfId="51728"/>
    <cellStyle name="Normal 10 3 2 6" xfId="6251"/>
    <cellStyle name="Normal 10 3 2 6 2" xfId="17392"/>
    <cellStyle name="Normal 10 3 2 6 3" xfId="27577"/>
    <cellStyle name="Normal 10 3 2 6 4" xfId="38530"/>
    <cellStyle name="Normal 10 3 2 6 5" xfId="51735"/>
    <cellStyle name="Normal 10 3 2 7" xfId="6316"/>
    <cellStyle name="Normal 10 3 2 7 2" xfId="17456"/>
    <cellStyle name="Normal 10 3 2 7 3" xfId="27641"/>
    <cellStyle name="Normal 10 3 2 7 4" xfId="38595"/>
    <cellStyle name="Normal 10 3 2 7 5" xfId="51799"/>
    <cellStyle name="Normal 10 3 2 8" xfId="6328"/>
    <cellStyle name="Normal 10 3 2 8 2" xfId="17468"/>
    <cellStyle name="Normal 10 3 2 8 3" xfId="27653"/>
    <cellStyle name="Normal 10 3 2 8 4" xfId="38607"/>
    <cellStyle name="Normal 10 3 2 8 5" xfId="51811"/>
    <cellStyle name="Normal 10 3 2 9" xfId="6338"/>
    <cellStyle name="Normal 10 3 2 9 2" xfId="17478"/>
    <cellStyle name="Normal 10 3 2 9 3" xfId="27663"/>
    <cellStyle name="Normal 10 3 2 9 4" xfId="38617"/>
    <cellStyle name="Normal 10 3 2 9 5" xfId="51821"/>
    <cellStyle name="Normal 10 3 20" xfId="4962"/>
    <cellStyle name="Normal 10 3 20 2" xfId="10136"/>
    <cellStyle name="Normal 10 3 20 2 2" xfId="21127"/>
    <cellStyle name="Normal 10 3 20 2 3" xfId="31448"/>
    <cellStyle name="Normal 10 3 20 2 4" xfId="42393"/>
    <cellStyle name="Normal 10 3 20 2 5" xfId="55606"/>
    <cellStyle name="Normal 10 3 20 3" xfId="16112"/>
    <cellStyle name="Normal 10 3 20 4" xfId="26297"/>
    <cellStyle name="Normal 10 3 20 5" xfId="37246"/>
    <cellStyle name="Normal 10 3 20 6" xfId="50455"/>
    <cellStyle name="Normal 10 3 21" xfId="4964"/>
    <cellStyle name="Normal 10 3 21 2" xfId="10138"/>
    <cellStyle name="Normal 10 3 21 2 2" xfId="21129"/>
    <cellStyle name="Normal 10 3 21 2 3" xfId="31450"/>
    <cellStyle name="Normal 10 3 21 2 4" xfId="42395"/>
    <cellStyle name="Normal 10 3 21 2 5" xfId="55608"/>
    <cellStyle name="Normal 10 3 21 3" xfId="16114"/>
    <cellStyle name="Normal 10 3 21 4" xfId="26299"/>
    <cellStyle name="Normal 10 3 21 5" xfId="37248"/>
    <cellStyle name="Normal 10 3 21 6" xfId="50457"/>
    <cellStyle name="Normal 10 3 22" xfId="5151"/>
    <cellStyle name="Normal 10 3 22 2" xfId="10325"/>
    <cellStyle name="Normal 10 3 22 2 2" xfId="21316"/>
    <cellStyle name="Normal 10 3 22 2 3" xfId="31637"/>
    <cellStyle name="Normal 10 3 22 2 4" xfId="42582"/>
    <cellStyle name="Normal 10 3 22 2 5" xfId="55795"/>
    <cellStyle name="Normal 10 3 22 3" xfId="16301"/>
    <cellStyle name="Normal 10 3 22 4" xfId="26486"/>
    <cellStyle name="Normal 10 3 22 5" xfId="37435"/>
    <cellStyle name="Normal 10 3 22 6" xfId="50644"/>
    <cellStyle name="Normal 10 3 23" xfId="5154"/>
    <cellStyle name="Normal 10 3 23 2" xfId="10328"/>
    <cellStyle name="Normal 10 3 23 2 2" xfId="21319"/>
    <cellStyle name="Normal 10 3 23 2 3" xfId="31640"/>
    <cellStyle name="Normal 10 3 23 2 4" xfId="42585"/>
    <cellStyle name="Normal 10 3 23 2 5" xfId="55798"/>
    <cellStyle name="Normal 10 3 23 3" xfId="16304"/>
    <cellStyle name="Normal 10 3 23 4" xfId="26489"/>
    <cellStyle name="Normal 10 3 23 5" xfId="37438"/>
    <cellStyle name="Normal 10 3 23 6" xfId="50647"/>
    <cellStyle name="Normal 10 3 24" xfId="2387"/>
    <cellStyle name="Normal 10 3 24 2" xfId="7940"/>
    <cellStyle name="Normal 10 3 24 2 2" xfId="19048"/>
    <cellStyle name="Normal 10 3 24 2 3" xfId="29254"/>
    <cellStyle name="Normal 10 3 24 2 4" xfId="40203"/>
    <cellStyle name="Normal 10 3 24 2 5" xfId="53412"/>
    <cellStyle name="Normal 10 3 24 3" xfId="13687"/>
    <cellStyle name="Normal 10 3 24 4" xfId="23872"/>
    <cellStyle name="Normal 10 3 24 5" xfId="34780"/>
    <cellStyle name="Normal 10 3 24 6" xfId="48030"/>
    <cellStyle name="Normal 10 3 25" xfId="6060"/>
    <cellStyle name="Normal 10 3 25 2" xfId="10337"/>
    <cellStyle name="Normal 10 3 25 2 2" xfId="21328"/>
    <cellStyle name="Normal 10 3 25 2 3" xfId="31649"/>
    <cellStyle name="Normal 10 3 25 2 4" xfId="42594"/>
    <cellStyle name="Normal 10 3 25 2 5" xfId="55807"/>
    <cellStyle name="Normal 10 3 25 3" xfId="17210"/>
    <cellStyle name="Normal 10 3 25 4" xfId="27395"/>
    <cellStyle name="Normal 10 3 25 5" xfId="38344"/>
    <cellStyle name="Normal 10 3 25 6" xfId="51553"/>
    <cellStyle name="Normal 10 3 26" xfId="6240"/>
    <cellStyle name="Normal 10 3 26 2" xfId="11319"/>
    <cellStyle name="Normal 10 3 26 2 2" xfId="22296"/>
    <cellStyle name="Normal 10 3 26 2 3" xfId="32631"/>
    <cellStyle name="Normal 10 3 26 2 4" xfId="43568"/>
    <cellStyle name="Normal 10 3 26 2 5" xfId="56789"/>
    <cellStyle name="Normal 10 3 26 3" xfId="17381"/>
    <cellStyle name="Normal 10 3 26 4" xfId="27566"/>
    <cellStyle name="Normal 10 3 26 5" xfId="38519"/>
    <cellStyle name="Normal 10 3 26 6" xfId="51724"/>
    <cellStyle name="Normal 10 3 27" xfId="6246"/>
    <cellStyle name="Normal 10 3 27 2" xfId="11489"/>
    <cellStyle name="Normal 10 3 27 2 2" xfId="22465"/>
    <cellStyle name="Normal 10 3 27 2 3" xfId="32801"/>
    <cellStyle name="Normal 10 3 27 2 4" xfId="43738"/>
    <cellStyle name="Normal 10 3 27 2 5" xfId="56959"/>
    <cellStyle name="Normal 10 3 27 3" xfId="17387"/>
    <cellStyle name="Normal 10 3 27 4" xfId="27572"/>
    <cellStyle name="Normal 10 3 27 5" xfId="38525"/>
    <cellStyle name="Normal 10 3 27 6" xfId="51730"/>
    <cellStyle name="Normal 10 3 28" xfId="6281"/>
    <cellStyle name="Normal 10 3 28 2" xfId="17422"/>
    <cellStyle name="Normal 10 3 28 3" xfId="27607"/>
    <cellStyle name="Normal 10 3 28 4" xfId="38560"/>
    <cellStyle name="Normal 10 3 28 5" xfId="51765"/>
    <cellStyle name="Normal 10 3 29" xfId="6313"/>
    <cellStyle name="Normal 10 3 29 2" xfId="17453"/>
    <cellStyle name="Normal 10 3 29 3" xfId="27638"/>
    <cellStyle name="Normal 10 3 29 4" xfId="38592"/>
    <cellStyle name="Normal 10 3 29 5" xfId="51796"/>
    <cellStyle name="Normal 10 3 3" xfId="133"/>
    <cellStyle name="Normal 10 3 3 10" xfId="6097"/>
    <cellStyle name="Normal 10 3 3 10 2" xfId="10372"/>
    <cellStyle name="Normal 10 3 3 10 2 2" xfId="21363"/>
    <cellStyle name="Normal 10 3 3 10 2 3" xfId="31684"/>
    <cellStyle name="Normal 10 3 3 10 2 4" xfId="42629"/>
    <cellStyle name="Normal 10 3 3 10 2 5" xfId="55842"/>
    <cellStyle name="Normal 10 3 3 10 3" xfId="17243"/>
    <cellStyle name="Normal 10 3 3 10 4" xfId="27428"/>
    <cellStyle name="Normal 10 3 3 10 5" xfId="38378"/>
    <cellStyle name="Normal 10 3 3 10 6" xfId="51586"/>
    <cellStyle name="Normal 10 3 3 11" xfId="6242"/>
    <cellStyle name="Normal 10 3 3 11 2" xfId="11357"/>
    <cellStyle name="Normal 10 3 3 11 2 2" xfId="22333"/>
    <cellStyle name="Normal 10 3 3 11 2 3" xfId="32669"/>
    <cellStyle name="Normal 10 3 3 11 2 4" xfId="43606"/>
    <cellStyle name="Normal 10 3 3 11 2 5" xfId="56827"/>
    <cellStyle name="Normal 10 3 3 11 3" xfId="17383"/>
    <cellStyle name="Normal 10 3 3 11 4" xfId="27568"/>
    <cellStyle name="Normal 10 3 3 11 5" xfId="38521"/>
    <cellStyle name="Normal 10 3 3 11 6" xfId="51726"/>
    <cellStyle name="Normal 10 3 3 12" xfId="6249"/>
    <cellStyle name="Normal 10 3 3 12 2" xfId="11526"/>
    <cellStyle name="Normal 10 3 3 12 2 2" xfId="22502"/>
    <cellStyle name="Normal 10 3 3 12 2 3" xfId="32838"/>
    <cellStyle name="Normal 10 3 3 12 2 4" xfId="43775"/>
    <cellStyle name="Normal 10 3 3 12 2 5" xfId="56996"/>
    <cellStyle name="Normal 10 3 3 12 3" xfId="17390"/>
    <cellStyle name="Normal 10 3 3 12 4" xfId="27575"/>
    <cellStyle name="Normal 10 3 3 12 5" xfId="38528"/>
    <cellStyle name="Normal 10 3 3 12 6" xfId="51733"/>
    <cellStyle name="Normal 10 3 3 13" xfId="6320"/>
    <cellStyle name="Normal 10 3 3 13 2" xfId="17460"/>
    <cellStyle name="Normal 10 3 3 13 3" xfId="27645"/>
    <cellStyle name="Normal 10 3 3 13 4" xfId="38599"/>
    <cellStyle name="Normal 10 3 3 13 5" xfId="51803"/>
    <cellStyle name="Normal 10 3 3 14" xfId="6330"/>
    <cellStyle name="Normal 10 3 3 14 2" xfId="17470"/>
    <cellStyle name="Normal 10 3 3 14 3" xfId="27655"/>
    <cellStyle name="Normal 10 3 3 14 4" xfId="38609"/>
    <cellStyle name="Normal 10 3 3 14 5" xfId="51813"/>
    <cellStyle name="Normal 10 3 3 15" xfId="6336"/>
    <cellStyle name="Normal 10 3 3 15 2" xfId="17476"/>
    <cellStyle name="Normal 10 3 3 15 3" xfId="27661"/>
    <cellStyle name="Normal 10 3 3 15 4" xfId="38615"/>
    <cellStyle name="Normal 10 3 3 15 5" xfId="51819"/>
    <cellStyle name="Normal 10 3 3 16" xfId="6410"/>
    <cellStyle name="Normal 10 3 3 16 2" xfId="17548"/>
    <cellStyle name="Normal 10 3 3 16 3" xfId="27733"/>
    <cellStyle name="Normal 10 3 3 16 4" xfId="38687"/>
    <cellStyle name="Normal 10 3 3 16 5" xfId="51891"/>
    <cellStyle name="Normal 10 3 3 17" xfId="7174"/>
    <cellStyle name="Normal 10 3 3 17 2" xfId="18305"/>
    <cellStyle name="Normal 10 3 3 17 3" xfId="28490"/>
    <cellStyle name="Normal 10 3 3 17 4" xfId="39445"/>
    <cellStyle name="Normal 10 3 3 17 5" xfId="52648"/>
    <cellStyle name="Normal 10 3 3 18" xfId="7191"/>
    <cellStyle name="Normal 10 3 3 18 2" xfId="18322"/>
    <cellStyle name="Normal 10 3 3 18 3" xfId="28507"/>
    <cellStyle name="Normal 10 3 3 18 4" xfId="39462"/>
    <cellStyle name="Normal 10 3 3 18 5" xfId="52665"/>
    <cellStyle name="Normal 10 3 3 19" xfId="12665"/>
    <cellStyle name="Normal 10 3 3 2" xfId="181"/>
    <cellStyle name="Normal 10 3 3 2 10" xfId="6570"/>
    <cellStyle name="Normal 10 3 3 2 10 2" xfId="11440"/>
    <cellStyle name="Normal 10 3 3 2 10 2 2" xfId="22416"/>
    <cellStyle name="Normal 10 3 3 2 10 2 3" xfId="32752"/>
    <cellStyle name="Normal 10 3 3 2 10 2 4" xfId="43689"/>
    <cellStyle name="Normal 10 3 3 2 10 2 5" xfId="56910"/>
    <cellStyle name="Normal 10 3 3 2 10 3" xfId="17707"/>
    <cellStyle name="Normal 10 3 3 2 10 4" xfId="27892"/>
    <cellStyle name="Normal 10 3 3 2 10 5" xfId="38846"/>
    <cellStyle name="Normal 10 3 3 2 10 6" xfId="52050"/>
    <cellStyle name="Normal 10 3 3 2 11" xfId="7682"/>
    <cellStyle name="Normal 10 3 3 2 11 2" xfId="18793"/>
    <cellStyle name="Normal 10 3 3 2 11 3" xfId="28996"/>
    <cellStyle name="Normal 10 3 3 2 11 4" xfId="39946"/>
    <cellStyle name="Normal 10 3 3 2 11 5" xfId="53154"/>
    <cellStyle name="Normal 10 3 3 2 12" xfId="12759"/>
    <cellStyle name="Normal 10 3 3 2 13" xfId="12949"/>
    <cellStyle name="Normal 10 3 3 2 14" xfId="13297"/>
    <cellStyle name="Normal 10 3 3 2 15" xfId="23487"/>
    <cellStyle name="Normal 10 3 3 2 16" xfId="34023"/>
    <cellStyle name="Normal 10 3 3 2 17" xfId="47645"/>
    <cellStyle name="Normal 10 3 3 2 18" xfId="58220"/>
    <cellStyle name="Normal 10 3 3 2 19" xfId="58706"/>
    <cellStyle name="Normal 10 3 3 2 2" xfId="3000"/>
    <cellStyle name="Normal 10 3 3 2 2 10" xfId="35349"/>
    <cellStyle name="Normal 10 3 3 2 2 11" xfId="48576"/>
    <cellStyle name="Normal 10 3 3 2 2 12" xfId="58407"/>
    <cellStyle name="Normal 10 3 3 2 2 13" xfId="58870"/>
    <cellStyle name="Normal 10 3 3 2 2 2" xfId="3642"/>
    <cellStyle name="Normal 10 3 3 2 2 2 2" xfId="10937"/>
    <cellStyle name="Normal 10 3 3 2 2 2 2 2" xfId="21914"/>
    <cellStyle name="Normal 10 3 3 2 2 2 2 3" xfId="32249"/>
    <cellStyle name="Normal 10 3 3 2 2 2 2 4" xfId="43192"/>
    <cellStyle name="Normal 10 3 3 2 2 2 2 5" xfId="56407"/>
    <cellStyle name="Normal 10 3 3 2 2 2 3" xfId="9064"/>
    <cellStyle name="Normal 10 3 3 2 2 2 3 2" xfId="20169"/>
    <cellStyle name="Normal 10 3 3 2 2 2 3 3" xfId="30376"/>
    <cellStyle name="Normal 10 3 3 2 2 2 3 4" xfId="41327"/>
    <cellStyle name="Normal 10 3 3 2 2 2 3 5" xfId="54534"/>
    <cellStyle name="Normal 10 3 3 2 2 2 4" xfId="14857"/>
    <cellStyle name="Normal 10 3 3 2 2 2 5" xfId="25042"/>
    <cellStyle name="Normal 10 3 3 2 2 2 6" xfId="35979"/>
    <cellStyle name="Normal 10 3 3 2 2 2 7" xfId="49200"/>
    <cellStyle name="Normal 10 3 3 2 2 2 8" xfId="59338"/>
    <cellStyle name="Normal 10 3 3 2 2 3" xfId="3924"/>
    <cellStyle name="Normal 10 3 3 2 2 3 2" xfId="9345"/>
    <cellStyle name="Normal 10 3 3 2 2 3 2 2" xfId="20450"/>
    <cellStyle name="Normal 10 3 3 2 2 3 2 3" xfId="30657"/>
    <cellStyle name="Normal 10 3 3 2 2 3 2 4" xfId="41608"/>
    <cellStyle name="Normal 10 3 3 2 2 3 2 5" xfId="54815"/>
    <cellStyle name="Normal 10 3 3 2 2 3 3" xfId="15137"/>
    <cellStyle name="Normal 10 3 3 2 2 3 4" xfId="25322"/>
    <cellStyle name="Normal 10 3 3 2 2 3 5" xfId="36259"/>
    <cellStyle name="Normal 10 3 3 2 2 3 6" xfId="49480"/>
    <cellStyle name="Normal 10 3 3 2 2 4" xfId="6911"/>
    <cellStyle name="Normal 10 3 3 2 2 4 2" xfId="8434"/>
    <cellStyle name="Normal 10 3 3 2 2 4 2 2" xfId="19542"/>
    <cellStyle name="Normal 10 3 3 2 2 4 2 3" xfId="29748"/>
    <cellStyle name="Normal 10 3 3 2 2 4 2 4" xfId="40697"/>
    <cellStyle name="Normal 10 3 3 2 2 4 2 5" xfId="53906"/>
    <cellStyle name="Normal 10 3 3 2 2 4 3" xfId="18047"/>
    <cellStyle name="Normal 10 3 3 2 2 4 4" xfId="28232"/>
    <cellStyle name="Normal 10 3 3 2 2 4 5" xfId="39187"/>
    <cellStyle name="Normal 10 3 3 2 2 4 6" xfId="52390"/>
    <cellStyle name="Normal 10 3 3 2 2 5" xfId="10534"/>
    <cellStyle name="Normal 10 3 3 2 2 5 2" xfId="21521"/>
    <cellStyle name="Normal 10 3 3 2 2 5 3" xfId="31846"/>
    <cellStyle name="Normal 10 3 3 2 2 5 4" xfId="42791"/>
    <cellStyle name="Normal 10 3 3 2 2 5 5" xfId="56004"/>
    <cellStyle name="Normal 10 3 3 2 2 6" xfId="7884"/>
    <cellStyle name="Normal 10 3 3 2 2 6 2" xfId="18992"/>
    <cellStyle name="Normal 10 3 3 2 2 6 3" xfId="29198"/>
    <cellStyle name="Normal 10 3 3 2 2 6 4" xfId="40147"/>
    <cellStyle name="Normal 10 3 3 2 2 6 5" xfId="53356"/>
    <cellStyle name="Normal 10 3 3 2 2 7" xfId="13164"/>
    <cellStyle name="Normal 10 3 3 2 2 8" xfId="14233"/>
    <cellStyle name="Normal 10 3 3 2 2 9" xfId="24418"/>
    <cellStyle name="Normal 10 3 3 2 3" xfId="2817"/>
    <cellStyle name="Normal 10 3 3 2 3 10" xfId="59174"/>
    <cellStyle name="Normal 10 3 3 2 3 2" xfId="3481"/>
    <cellStyle name="Normal 10 3 3 2 3 2 2" xfId="8903"/>
    <cellStyle name="Normal 10 3 3 2 3 2 2 2" xfId="20008"/>
    <cellStyle name="Normal 10 3 3 2 3 2 2 3" xfId="30215"/>
    <cellStyle name="Normal 10 3 3 2 3 2 2 4" xfId="41166"/>
    <cellStyle name="Normal 10 3 3 2 3 2 2 5" xfId="54373"/>
    <cellStyle name="Normal 10 3 3 2 3 2 3" xfId="14696"/>
    <cellStyle name="Normal 10 3 3 2 3 2 4" xfId="24881"/>
    <cellStyle name="Normal 10 3 3 2 3 2 5" xfId="35818"/>
    <cellStyle name="Normal 10 3 3 2 3 2 6" xfId="49039"/>
    <cellStyle name="Normal 10 3 3 2 3 3" xfId="6729"/>
    <cellStyle name="Normal 10 3 3 2 3 3 2" xfId="10773"/>
    <cellStyle name="Normal 10 3 3 2 3 3 2 2" xfId="21750"/>
    <cellStyle name="Normal 10 3 3 2 3 3 2 3" xfId="32085"/>
    <cellStyle name="Normal 10 3 3 2 3 3 2 4" xfId="43028"/>
    <cellStyle name="Normal 10 3 3 2 3 3 2 5" xfId="56243"/>
    <cellStyle name="Normal 10 3 3 2 3 3 3" xfId="17865"/>
    <cellStyle name="Normal 10 3 3 2 3 3 4" xfId="28050"/>
    <cellStyle name="Normal 10 3 3 2 3 3 5" xfId="39005"/>
    <cellStyle name="Normal 10 3 3 2 3 3 6" xfId="52208"/>
    <cellStyle name="Normal 10 3 3 2 3 4" xfId="8251"/>
    <cellStyle name="Normal 10 3 3 2 3 4 2" xfId="19359"/>
    <cellStyle name="Normal 10 3 3 2 3 4 3" xfId="29565"/>
    <cellStyle name="Normal 10 3 3 2 3 4 4" xfId="40514"/>
    <cellStyle name="Normal 10 3 3 2 3 4 5" xfId="53723"/>
    <cellStyle name="Normal 10 3 3 2 3 5" xfId="14050"/>
    <cellStyle name="Normal 10 3 3 2 3 6" xfId="24235"/>
    <cellStyle name="Normal 10 3 3 2 3 7" xfId="35166"/>
    <cellStyle name="Normal 10 3 3 2 3 8" xfId="48393"/>
    <cellStyle name="Normal 10 3 3 2 3 9" xfId="58594"/>
    <cellStyle name="Normal 10 3 3 2 4" xfId="3111"/>
    <cellStyle name="Normal 10 3 3 2 4 2" xfId="7021"/>
    <cellStyle name="Normal 10 3 3 2 4 2 2" xfId="18157"/>
    <cellStyle name="Normal 10 3 3 2 4 2 3" xfId="28342"/>
    <cellStyle name="Normal 10 3 3 2 4 2 4" xfId="39297"/>
    <cellStyle name="Normal 10 3 3 2 4 2 5" xfId="52500"/>
    <cellStyle name="Normal 10 3 3 2 4 3" xfId="8543"/>
    <cellStyle name="Normal 10 3 3 2 4 3 2" xfId="19650"/>
    <cellStyle name="Normal 10 3 3 2 4 3 3" xfId="29857"/>
    <cellStyle name="Normal 10 3 3 2 4 3 4" xfId="40806"/>
    <cellStyle name="Normal 10 3 3 2 4 3 5" xfId="54015"/>
    <cellStyle name="Normal 10 3 3 2 4 4" xfId="14340"/>
    <cellStyle name="Normal 10 3 3 2 4 5" xfId="24525"/>
    <cellStyle name="Normal 10 3 3 2 4 6" xfId="35456"/>
    <cellStyle name="Normal 10 3 3 2 4 7" xfId="48683"/>
    <cellStyle name="Normal 10 3 3 2 5" xfId="3760"/>
    <cellStyle name="Normal 10 3 3 2 5 2" xfId="9181"/>
    <cellStyle name="Normal 10 3 3 2 5 2 2" xfId="20286"/>
    <cellStyle name="Normal 10 3 3 2 5 2 3" xfId="30493"/>
    <cellStyle name="Normal 10 3 3 2 5 2 4" xfId="41444"/>
    <cellStyle name="Normal 10 3 3 2 5 2 5" xfId="54651"/>
    <cellStyle name="Normal 10 3 3 2 5 3" xfId="14973"/>
    <cellStyle name="Normal 10 3 3 2 5 4" xfId="25158"/>
    <cellStyle name="Normal 10 3 3 2 5 5" xfId="36095"/>
    <cellStyle name="Normal 10 3 3 2 5 6" xfId="49316"/>
    <cellStyle name="Normal 10 3 3 2 6" xfId="4905"/>
    <cellStyle name="Normal 10 3 3 2 6 2" xfId="10079"/>
    <cellStyle name="Normal 10 3 3 2 6 2 2" xfId="21071"/>
    <cellStyle name="Normal 10 3 3 2 6 2 3" xfId="31391"/>
    <cellStyle name="Normal 10 3 3 2 6 2 4" xfId="42336"/>
    <cellStyle name="Normal 10 3 3 2 6 2 5" xfId="55549"/>
    <cellStyle name="Normal 10 3 3 2 6 3" xfId="16056"/>
    <cellStyle name="Normal 10 3 3 2 6 4" xfId="26241"/>
    <cellStyle name="Normal 10 3 3 2 6 5" xfId="37190"/>
    <cellStyle name="Normal 10 3 3 2 6 6" xfId="50399"/>
    <cellStyle name="Normal 10 3 3 2 7" xfId="5095"/>
    <cellStyle name="Normal 10 3 3 2 7 2" xfId="10269"/>
    <cellStyle name="Normal 10 3 3 2 7 2 2" xfId="21260"/>
    <cellStyle name="Normal 10 3 3 2 7 2 3" xfId="31581"/>
    <cellStyle name="Normal 10 3 3 2 7 2 4" xfId="42526"/>
    <cellStyle name="Normal 10 3 3 2 7 2 5" xfId="55739"/>
    <cellStyle name="Normal 10 3 3 2 7 3" xfId="16245"/>
    <cellStyle name="Normal 10 3 3 2 7 4" xfId="26430"/>
    <cellStyle name="Normal 10 3 3 2 7 5" xfId="37379"/>
    <cellStyle name="Normal 10 3 3 2 7 6" xfId="50588"/>
    <cellStyle name="Normal 10 3 3 2 8" xfId="2633"/>
    <cellStyle name="Normal 10 3 3 2 8 2" xfId="8068"/>
    <cellStyle name="Normal 10 3 3 2 8 2 2" xfId="19176"/>
    <cellStyle name="Normal 10 3 3 2 8 2 3" xfId="29382"/>
    <cellStyle name="Normal 10 3 3 2 8 2 4" xfId="40331"/>
    <cellStyle name="Normal 10 3 3 2 8 2 5" xfId="53540"/>
    <cellStyle name="Normal 10 3 3 2 8 3" xfId="13867"/>
    <cellStyle name="Normal 10 3 3 2 8 4" xfId="24052"/>
    <cellStyle name="Normal 10 3 3 2 8 5" xfId="34983"/>
    <cellStyle name="Normal 10 3 3 2 8 6" xfId="48210"/>
    <cellStyle name="Normal 10 3 3 2 9" xfId="6128"/>
    <cellStyle name="Normal 10 3 3 2 9 2" xfId="10391"/>
    <cellStyle name="Normal 10 3 3 2 9 2 2" xfId="21382"/>
    <cellStyle name="Normal 10 3 3 2 9 2 3" xfId="31703"/>
    <cellStyle name="Normal 10 3 3 2 9 2 4" xfId="42648"/>
    <cellStyle name="Normal 10 3 3 2 9 2 5" xfId="55861"/>
    <cellStyle name="Normal 10 3 3 2 9 3" xfId="17269"/>
    <cellStyle name="Normal 10 3 3 2 9 4" xfId="27454"/>
    <cellStyle name="Normal 10 3 3 2 9 5" xfId="38407"/>
    <cellStyle name="Normal 10 3 3 2 9 6" xfId="51612"/>
    <cellStyle name="Normal 10 3 3 20" xfId="12855"/>
    <cellStyle name="Normal 10 3 3 21" xfId="13225"/>
    <cellStyle name="Normal 10 3 3 22" xfId="13259"/>
    <cellStyle name="Normal 10 3 3 23" xfId="23449"/>
    <cellStyle name="Normal 10 3 3 24" xfId="33983"/>
    <cellStyle name="Normal 10 3 3 25" xfId="47607"/>
    <cellStyle name="Normal 10 3 3 26" xfId="58128"/>
    <cellStyle name="Normal 10 3 3 27" xfId="58687"/>
    <cellStyle name="Normal 10 3 3 3" xfId="235"/>
    <cellStyle name="Normal 10 3 3 3 10" xfId="58812"/>
    <cellStyle name="Normal 10 3 3 3 2" xfId="3218"/>
    <cellStyle name="Normal 10 3 3 3 2 2" xfId="4030"/>
    <cellStyle name="Normal 10 3 3 3 2 2 2" xfId="11043"/>
    <cellStyle name="Normal 10 3 3 3 2 2 2 2" xfId="22020"/>
    <cellStyle name="Normal 10 3 3 3 2 2 2 3" xfId="32355"/>
    <cellStyle name="Normal 10 3 3 3 2 2 2 4" xfId="43298"/>
    <cellStyle name="Normal 10 3 3 3 2 2 2 5" xfId="56513"/>
    <cellStyle name="Normal 10 3 3 3 2 2 3" xfId="9451"/>
    <cellStyle name="Normal 10 3 3 3 2 2 3 2" xfId="20556"/>
    <cellStyle name="Normal 10 3 3 3 2 2 3 3" xfId="30763"/>
    <cellStyle name="Normal 10 3 3 3 2 2 3 4" xfId="41714"/>
    <cellStyle name="Normal 10 3 3 3 2 2 3 5" xfId="54921"/>
    <cellStyle name="Normal 10 3 3 3 2 2 4" xfId="15243"/>
    <cellStyle name="Normal 10 3 3 3 2 2 5" xfId="25428"/>
    <cellStyle name="Normal 10 3 3 3 2 2 6" xfId="36365"/>
    <cellStyle name="Normal 10 3 3 3 2 2 7" xfId="49586"/>
    <cellStyle name="Normal 10 3 3 3 2 2 8" xfId="59444"/>
    <cellStyle name="Normal 10 3 3 3 2 3" xfId="7127"/>
    <cellStyle name="Normal 10 3 3 3 2 3 2" xfId="10640"/>
    <cellStyle name="Normal 10 3 3 3 2 3 2 2" xfId="21627"/>
    <cellStyle name="Normal 10 3 3 3 2 3 2 3" xfId="31952"/>
    <cellStyle name="Normal 10 3 3 3 2 3 2 4" xfId="42897"/>
    <cellStyle name="Normal 10 3 3 3 2 3 2 5" xfId="56110"/>
    <cellStyle name="Normal 10 3 3 3 2 3 3" xfId="18263"/>
    <cellStyle name="Normal 10 3 3 3 2 3 4" xfId="28448"/>
    <cellStyle name="Normal 10 3 3 3 2 3 5" xfId="39403"/>
    <cellStyle name="Normal 10 3 3 3 2 3 6" xfId="52606"/>
    <cellStyle name="Normal 10 3 3 3 2 4" xfId="8649"/>
    <cellStyle name="Normal 10 3 3 3 2 4 2" xfId="19756"/>
    <cellStyle name="Normal 10 3 3 3 2 4 3" xfId="29963"/>
    <cellStyle name="Normal 10 3 3 3 2 4 4" xfId="40912"/>
    <cellStyle name="Normal 10 3 3 3 2 4 5" xfId="54121"/>
    <cellStyle name="Normal 10 3 3 3 2 5" xfId="14446"/>
    <cellStyle name="Normal 10 3 3 3 2 6" xfId="24631"/>
    <cellStyle name="Normal 10 3 3 3 2 7" xfId="35562"/>
    <cellStyle name="Normal 10 3 3 3 2 8" xfId="48789"/>
    <cellStyle name="Normal 10 3 3 3 2 9" xfId="58976"/>
    <cellStyle name="Normal 10 3 3 3 3" xfId="3866"/>
    <cellStyle name="Normal 10 3 3 3 3 2" xfId="10879"/>
    <cellStyle name="Normal 10 3 3 3 3 2 2" xfId="21856"/>
    <cellStyle name="Normal 10 3 3 3 3 2 3" xfId="32191"/>
    <cellStyle name="Normal 10 3 3 3 3 2 4" xfId="43134"/>
    <cellStyle name="Normal 10 3 3 3 3 2 5" xfId="56349"/>
    <cellStyle name="Normal 10 3 3 3 3 3" xfId="9287"/>
    <cellStyle name="Normal 10 3 3 3 3 3 2" xfId="20392"/>
    <cellStyle name="Normal 10 3 3 3 3 3 3" xfId="30599"/>
    <cellStyle name="Normal 10 3 3 3 3 3 4" xfId="41550"/>
    <cellStyle name="Normal 10 3 3 3 3 3 5" xfId="54757"/>
    <cellStyle name="Normal 10 3 3 3 3 4" xfId="15079"/>
    <cellStyle name="Normal 10 3 3 3 3 5" xfId="25264"/>
    <cellStyle name="Normal 10 3 3 3 3 6" xfId="36201"/>
    <cellStyle name="Normal 10 3 3 3 3 7" xfId="49422"/>
    <cellStyle name="Normal 10 3 3 3 3 8" xfId="59280"/>
    <cellStyle name="Normal 10 3 3 3 4" xfId="2906"/>
    <cellStyle name="Normal 10 3 3 3 4 2" xfId="8340"/>
    <cellStyle name="Normal 10 3 3 3 4 2 2" xfId="19448"/>
    <cellStyle name="Normal 10 3 3 3 4 2 3" xfId="29654"/>
    <cellStyle name="Normal 10 3 3 3 4 2 4" xfId="40603"/>
    <cellStyle name="Normal 10 3 3 3 4 2 5" xfId="53812"/>
    <cellStyle name="Normal 10 3 3 3 4 3" xfId="14139"/>
    <cellStyle name="Normal 10 3 3 3 4 4" xfId="24324"/>
    <cellStyle name="Normal 10 3 3 3 4 5" xfId="35255"/>
    <cellStyle name="Normal 10 3 3 3 4 6" xfId="48482"/>
    <cellStyle name="Normal 10 3 3 3 5" xfId="6232"/>
    <cellStyle name="Normal 10 3 3 3 5 2" xfId="10497"/>
    <cellStyle name="Normal 10 3 3 3 5 2 2" xfId="21488"/>
    <cellStyle name="Normal 10 3 3 3 5 2 3" xfId="31809"/>
    <cellStyle name="Normal 10 3 3 3 5 2 4" xfId="42754"/>
    <cellStyle name="Normal 10 3 3 3 5 2 5" xfId="55967"/>
    <cellStyle name="Normal 10 3 3 3 5 3" xfId="17373"/>
    <cellStyle name="Normal 10 3 3 3 5 4" xfId="27558"/>
    <cellStyle name="Normal 10 3 3 3 5 5" xfId="38511"/>
    <cellStyle name="Normal 10 3 3 3 5 6" xfId="51716"/>
    <cellStyle name="Normal 10 3 3 3 6" xfId="6817"/>
    <cellStyle name="Normal 10 3 3 3 6 2" xfId="17953"/>
    <cellStyle name="Normal 10 3 3 3 6 3" xfId="28138"/>
    <cellStyle name="Normal 10 3 3 3 6 4" xfId="39093"/>
    <cellStyle name="Normal 10 3 3 3 6 5" xfId="52296"/>
    <cellStyle name="Normal 10 3 3 3 7" xfId="7790"/>
    <cellStyle name="Normal 10 3 3 3 7 2" xfId="18898"/>
    <cellStyle name="Normal 10 3 3 3 7 3" xfId="29104"/>
    <cellStyle name="Normal 10 3 3 3 7 4" xfId="40053"/>
    <cellStyle name="Normal 10 3 3 3 7 5" xfId="53262"/>
    <cellStyle name="Normal 10 3 3 3 8" xfId="13040"/>
    <cellStyle name="Normal 10 3 3 3 9" xfId="58313"/>
    <cellStyle name="Normal 10 3 3 4" xfId="2723"/>
    <cellStyle name="Normal 10 3 3 4 10" xfId="58500"/>
    <cellStyle name="Normal 10 3 3 4 11" xfId="58851"/>
    <cellStyle name="Normal 10 3 3 4 2" xfId="3388"/>
    <cellStyle name="Normal 10 3 3 4 2 2" xfId="10918"/>
    <cellStyle name="Normal 10 3 3 4 2 2 2" xfId="21895"/>
    <cellStyle name="Normal 10 3 3 4 2 2 3" xfId="32230"/>
    <cellStyle name="Normal 10 3 3 4 2 2 4" xfId="43173"/>
    <cellStyle name="Normal 10 3 3 4 2 2 5" xfId="56388"/>
    <cellStyle name="Normal 10 3 3 4 2 3" xfId="8810"/>
    <cellStyle name="Normal 10 3 3 4 2 3 2" xfId="19915"/>
    <cellStyle name="Normal 10 3 3 4 2 3 3" xfId="30122"/>
    <cellStyle name="Normal 10 3 3 4 2 3 4" xfId="41073"/>
    <cellStyle name="Normal 10 3 3 4 2 3 5" xfId="54280"/>
    <cellStyle name="Normal 10 3 3 4 2 4" xfId="14603"/>
    <cellStyle name="Normal 10 3 3 4 2 5" xfId="24788"/>
    <cellStyle name="Normal 10 3 3 4 2 6" xfId="35725"/>
    <cellStyle name="Normal 10 3 3 4 2 7" xfId="48946"/>
    <cellStyle name="Normal 10 3 3 4 2 8" xfId="59319"/>
    <cellStyle name="Normal 10 3 3 4 3" xfId="3905"/>
    <cellStyle name="Normal 10 3 3 4 3 2" xfId="9326"/>
    <cellStyle name="Normal 10 3 3 4 3 2 2" xfId="20431"/>
    <cellStyle name="Normal 10 3 3 4 3 2 3" xfId="30638"/>
    <cellStyle name="Normal 10 3 3 4 3 2 4" xfId="41589"/>
    <cellStyle name="Normal 10 3 3 4 3 2 5" xfId="54796"/>
    <cellStyle name="Normal 10 3 3 4 3 3" xfId="15118"/>
    <cellStyle name="Normal 10 3 3 4 3 4" xfId="25303"/>
    <cellStyle name="Normal 10 3 3 4 3 5" xfId="36240"/>
    <cellStyle name="Normal 10 3 3 4 3 6" xfId="49461"/>
    <cellStyle name="Normal 10 3 3 4 4" xfId="6635"/>
    <cellStyle name="Normal 10 3 3 4 4 2" xfId="10515"/>
    <cellStyle name="Normal 10 3 3 4 4 2 2" xfId="21502"/>
    <cellStyle name="Normal 10 3 3 4 4 2 3" xfId="31827"/>
    <cellStyle name="Normal 10 3 3 4 4 2 4" xfId="42772"/>
    <cellStyle name="Normal 10 3 3 4 4 2 5" xfId="55985"/>
    <cellStyle name="Normal 10 3 3 4 4 3" xfId="17771"/>
    <cellStyle name="Normal 10 3 3 4 4 4" xfId="27956"/>
    <cellStyle name="Normal 10 3 3 4 4 5" xfId="38911"/>
    <cellStyle name="Normal 10 3 3 4 4 6" xfId="52114"/>
    <cellStyle name="Normal 10 3 3 4 5" xfId="8157"/>
    <cellStyle name="Normal 10 3 3 4 5 2" xfId="19265"/>
    <cellStyle name="Normal 10 3 3 4 5 3" xfId="29471"/>
    <cellStyle name="Normal 10 3 3 4 5 4" xfId="40420"/>
    <cellStyle name="Normal 10 3 3 4 5 5" xfId="53629"/>
    <cellStyle name="Normal 10 3 3 4 6" xfId="13956"/>
    <cellStyle name="Normal 10 3 3 4 7" xfId="24141"/>
    <cellStyle name="Normal 10 3 3 4 8" xfId="35072"/>
    <cellStyle name="Normal 10 3 3 4 9" xfId="48299"/>
    <cellStyle name="Normal 10 3 3 5" xfId="3090"/>
    <cellStyle name="Normal 10 3 3 5 2" xfId="4038"/>
    <cellStyle name="Normal 10 3 3 5 3" xfId="7002"/>
    <cellStyle name="Normal 10 3 3 5 3 2" xfId="18138"/>
    <cellStyle name="Normal 10 3 3 5 3 3" xfId="28323"/>
    <cellStyle name="Normal 10 3 3 5 3 4" xfId="39278"/>
    <cellStyle name="Normal 10 3 3 5 3 5" xfId="52481"/>
    <cellStyle name="Normal 10 3 3 5 4" xfId="8523"/>
    <cellStyle name="Normal 10 3 3 5 4 2" xfId="19631"/>
    <cellStyle name="Normal 10 3 3 5 4 3" xfId="29837"/>
    <cellStyle name="Normal 10 3 3 5 4 4" xfId="40786"/>
    <cellStyle name="Normal 10 3 3 5 4 5" xfId="53995"/>
    <cellStyle name="Normal 10 3 3 5 5" xfId="14321"/>
    <cellStyle name="Normal 10 3 3 5 6" xfId="24506"/>
    <cellStyle name="Normal 10 3 3 5 7" xfId="35437"/>
    <cellStyle name="Normal 10 3 3 5 8" xfId="48664"/>
    <cellStyle name="Normal 10 3 3 6" xfId="3741"/>
    <cellStyle name="Normal 10 3 3 6 2" xfId="10754"/>
    <cellStyle name="Normal 10 3 3 6 2 2" xfId="21731"/>
    <cellStyle name="Normal 10 3 3 6 2 3" xfId="32066"/>
    <cellStyle name="Normal 10 3 3 6 2 4" xfId="43009"/>
    <cellStyle name="Normal 10 3 3 6 2 5" xfId="56224"/>
    <cellStyle name="Normal 10 3 3 6 3" xfId="9162"/>
    <cellStyle name="Normal 10 3 3 6 3 2" xfId="20267"/>
    <cellStyle name="Normal 10 3 3 6 3 3" xfId="30474"/>
    <cellStyle name="Normal 10 3 3 6 3 4" xfId="41425"/>
    <cellStyle name="Normal 10 3 3 6 3 5" xfId="54632"/>
    <cellStyle name="Normal 10 3 3 6 4" xfId="14954"/>
    <cellStyle name="Normal 10 3 3 6 5" xfId="25139"/>
    <cellStyle name="Normal 10 3 3 6 6" xfId="36076"/>
    <cellStyle name="Normal 10 3 3 6 7" xfId="49297"/>
    <cellStyle name="Normal 10 3 3 6 8" xfId="59155"/>
    <cellStyle name="Normal 10 3 3 7" xfId="4811"/>
    <cellStyle name="Normal 10 3 3 7 2" xfId="9985"/>
    <cellStyle name="Normal 10 3 3 7 2 2" xfId="20977"/>
    <cellStyle name="Normal 10 3 3 7 2 3" xfId="31297"/>
    <cellStyle name="Normal 10 3 3 7 2 4" xfId="42242"/>
    <cellStyle name="Normal 10 3 3 7 2 5" xfId="55455"/>
    <cellStyle name="Normal 10 3 3 7 3" xfId="15962"/>
    <cellStyle name="Normal 10 3 3 7 4" xfId="26147"/>
    <cellStyle name="Normal 10 3 3 7 5" xfId="37096"/>
    <cellStyle name="Normal 10 3 3 7 6" xfId="50305"/>
    <cellStyle name="Normal 10 3 3 8" xfId="5001"/>
    <cellStyle name="Normal 10 3 3 8 2" xfId="10175"/>
    <cellStyle name="Normal 10 3 3 8 2 2" xfId="21166"/>
    <cellStyle name="Normal 10 3 3 8 2 3" xfId="31487"/>
    <cellStyle name="Normal 10 3 3 8 2 4" xfId="42432"/>
    <cellStyle name="Normal 10 3 3 8 2 5" xfId="55645"/>
    <cellStyle name="Normal 10 3 3 8 3" xfId="16151"/>
    <cellStyle name="Normal 10 3 3 8 4" xfId="26336"/>
    <cellStyle name="Normal 10 3 3 8 5" xfId="37285"/>
    <cellStyle name="Normal 10 3 3 8 6" xfId="50494"/>
    <cellStyle name="Normal 10 3 3 9" xfId="2523"/>
    <cellStyle name="Normal 10 3 3 9 2" xfId="7974"/>
    <cellStyle name="Normal 10 3 3 9 2 2" xfId="19082"/>
    <cellStyle name="Normal 10 3 3 9 2 3" xfId="29288"/>
    <cellStyle name="Normal 10 3 3 9 2 4" xfId="40237"/>
    <cellStyle name="Normal 10 3 3 9 2 5" xfId="53446"/>
    <cellStyle name="Normal 10 3 3 9 3" xfId="13790"/>
    <cellStyle name="Normal 10 3 3 9 4" xfId="23975"/>
    <cellStyle name="Normal 10 3 3 9 5" xfId="34893"/>
    <cellStyle name="Normal 10 3 3 9 6" xfId="48133"/>
    <cellStyle name="Normal 10 3 30" xfId="6325"/>
    <cellStyle name="Normal 10 3 30 2" xfId="17465"/>
    <cellStyle name="Normal 10 3 30 3" xfId="27650"/>
    <cellStyle name="Normal 10 3 30 4" xfId="38604"/>
    <cellStyle name="Normal 10 3 30 5" xfId="51808"/>
    <cellStyle name="Normal 10 3 31" xfId="6334"/>
    <cellStyle name="Normal 10 3 31 2" xfId="17474"/>
    <cellStyle name="Normal 10 3 31 3" xfId="27659"/>
    <cellStyle name="Normal 10 3 31 4" xfId="38613"/>
    <cellStyle name="Normal 10 3 31 5" xfId="51817"/>
    <cellStyle name="Normal 10 3 32" xfId="6340"/>
    <cellStyle name="Normal 10 3 32 2" xfId="17480"/>
    <cellStyle name="Normal 10 3 32 3" xfId="27665"/>
    <cellStyle name="Normal 10 3 32 4" xfId="38619"/>
    <cellStyle name="Normal 10 3 32 5" xfId="51823"/>
    <cellStyle name="Normal 10 3 33" xfId="6370"/>
    <cellStyle name="Normal 10 3 33 2" xfId="17510"/>
    <cellStyle name="Normal 10 3 33 3" xfId="27695"/>
    <cellStyle name="Normal 10 3 33 4" xfId="38649"/>
    <cellStyle name="Normal 10 3 33 5" xfId="51853"/>
    <cellStyle name="Normal 10 3 34" xfId="7139"/>
    <cellStyle name="Normal 10 3 34 2" xfId="18270"/>
    <cellStyle name="Normal 10 3 34 3" xfId="28455"/>
    <cellStyle name="Normal 10 3 34 4" xfId="39410"/>
    <cellStyle name="Normal 10 3 34 5" xfId="52613"/>
    <cellStyle name="Normal 10 3 35" xfId="7186"/>
    <cellStyle name="Normal 10 3 35 2" xfId="18317"/>
    <cellStyle name="Normal 10 3 35 3" xfId="28502"/>
    <cellStyle name="Normal 10 3 35 4" xfId="39457"/>
    <cellStyle name="Normal 10 3 35 5" xfId="52660"/>
    <cellStyle name="Normal 10 3 36" xfId="12607"/>
    <cellStyle name="Normal 10 3 36 2" xfId="23408"/>
    <cellStyle name="Normal 10 3 36 3" xfId="33919"/>
    <cellStyle name="Normal 10 3 36 4" xfId="44856"/>
    <cellStyle name="Normal 10 3 36 5" xfId="58077"/>
    <cellStyle name="Normal 10 3 37" xfId="12611"/>
    <cellStyle name="Normal 10 3 37 2" xfId="23412"/>
    <cellStyle name="Normal 10 3 37 3" xfId="33923"/>
    <cellStyle name="Normal 10 3 37 4" xfId="44860"/>
    <cellStyle name="Normal 10 3 37 5" xfId="58081"/>
    <cellStyle name="Normal 10 3 38" xfId="12619"/>
    <cellStyle name="Normal 10 3 39" xfId="12815"/>
    <cellStyle name="Normal 10 3 4" xfId="175"/>
    <cellStyle name="Normal 10 3 4 10" xfId="6104"/>
    <cellStyle name="Normal 10 3 4 10 2" xfId="11389"/>
    <cellStyle name="Normal 10 3 4 10 2 2" xfId="22365"/>
    <cellStyle name="Normal 10 3 4 10 2 3" xfId="32701"/>
    <cellStyle name="Normal 10 3 4 10 2 4" xfId="43638"/>
    <cellStyle name="Normal 10 3 4 10 2 5" xfId="56859"/>
    <cellStyle name="Normal 10 3 4 10 3" xfId="17249"/>
    <cellStyle name="Normal 10 3 4 10 4" xfId="27434"/>
    <cellStyle name="Normal 10 3 4 10 5" xfId="38385"/>
    <cellStyle name="Normal 10 3 4 10 6" xfId="51592"/>
    <cellStyle name="Normal 10 3 4 11" xfId="6323"/>
    <cellStyle name="Normal 10 3 4 11 2" xfId="11544"/>
    <cellStyle name="Normal 10 3 4 11 2 2" xfId="22519"/>
    <cellStyle name="Normal 10 3 4 11 2 3" xfId="32856"/>
    <cellStyle name="Normal 10 3 4 11 2 4" xfId="43793"/>
    <cellStyle name="Normal 10 3 4 11 2 5" xfId="57014"/>
    <cellStyle name="Normal 10 3 4 11 3" xfId="17463"/>
    <cellStyle name="Normal 10 3 4 11 4" xfId="27648"/>
    <cellStyle name="Normal 10 3 4 11 5" xfId="38602"/>
    <cellStyle name="Normal 10 3 4 11 6" xfId="51806"/>
    <cellStyle name="Normal 10 3 4 12" xfId="6332"/>
    <cellStyle name="Normal 10 3 4 12 2" xfId="17472"/>
    <cellStyle name="Normal 10 3 4 12 3" xfId="27657"/>
    <cellStyle name="Normal 10 3 4 12 4" xfId="38611"/>
    <cellStyle name="Normal 10 3 4 12 5" xfId="51815"/>
    <cellStyle name="Normal 10 3 4 13" xfId="6414"/>
    <cellStyle name="Normal 10 3 4 13 2" xfId="17552"/>
    <cellStyle name="Normal 10 3 4 13 3" xfId="27737"/>
    <cellStyle name="Normal 10 3 4 13 4" xfId="38691"/>
    <cellStyle name="Normal 10 3 4 13 5" xfId="51895"/>
    <cellStyle name="Normal 10 3 4 14" xfId="7170"/>
    <cellStyle name="Normal 10 3 4 14 2" xfId="18301"/>
    <cellStyle name="Normal 10 3 4 14 3" xfId="28486"/>
    <cellStyle name="Normal 10 3 4 14 4" xfId="39441"/>
    <cellStyle name="Normal 10 3 4 14 5" xfId="52644"/>
    <cellStyle name="Normal 10 3 4 15" xfId="7650"/>
    <cellStyle name="Normal 10 3 4 15 2" xfId="18761"/>
    <cellStyle name="Normal 10 3 4 15 3" xfId="28964"/>
    <cellStyle name="Normal 10 3 4 15 4" xfId="39914"/>
    <cellStyle name="Normal 10 3 4 15 5" xfId="53122"/>
    <cellStyle name="Normal 10 3 4 16" xfId="12697"/>
    <cellStyle name="Normal 10 3 4 17" xfId="12887"/>
    <cellStyle name="Normal 10 3 4 18" xfId="13227"/>
    <cellStyle name="Normal 10 3 4 19" xfId="13292"/>
    <cellStyle name="Normal 10 3 4 2" xfId="2938"/>
    <cellStyle name="Normal 10 3 4 2 10" xfId="35287"/>
    <cellStyle name="Normal 10 3 4 2 11" xfId="48514"/>
    <cellStyle name="Normal 10 3 4 2 12" xfId="58345"/>
    <cellStyle name="Normal 10 3 4 2 13" xfId="58780"/>
    <cellStyle name="Normal 10 3 4 2 2" xfId="3186"/>
    <cellStyle name="Normal 10 3 4 2 2 2" xfId="3998"/>
    <cellStyle name="Normal 10 3 4 2 2 2 2" xfId="11011"/>
    <cellStyle name="Normal 10 3 4 2 2 2 2 2" xfId="21988"/>
    <cellStyle name="Normal 10 3 4 2 2 2 2 3" xfId="32323"/>
    <cellStyle name="Normal 10 3 4 2 2 2 2 4" xfId="43266"/>
    <cellStyle name="Normal 10 3 4 2 2 2 2 5" xfId="56481"/>
    <cellStyle name="Normal 10 3 4 2 2 2 3" xfId="9419"/>
    <cellStyle name="Normal 10 3 4 2 2 2 3 2" xfId="20524"/>
    <cellStyle name="Normal 10 3 4 2 2 2 3 3" xfId="30731"/>
    <cellStyle name="Normal 10 3 4 2 2 2 3 4" xfId="41682"/>
    <cellStyle name="Normal 10 3 4 2 2 2 3 5" xfId="54889"/>
    <cellStyle name="Normal 10 3 4 2 2 2 4" xfId="15211"/>
    <cellStyle name="Normal 10 3 4 2 2 2 5" xfId="25396"/>
    <cellStyle name="Normal 10 3 4 2 2 2 6" xfId="36333"/>
    <cellStyle name="Normal 10 3 4 2 2 2 7" xfId="49554"/>
    <cellStyle name="Normal 10 3 4 2 2 2 8" xfId="59412"/>
    <cellStyle name="Normal 10 3 4 2 2 3" xfId="7095"/>
    <cellStyle name="Normal 10 3 4 2 2 3 2" xfId="10608"/>
    <cellStyle name="Normal 10 3 4 2 2 3 2 2" xfId="21595"/>
    <cellStyle name="Normal 10 3 4 2 2 3 2 3" xfId="31920"/>
    <cellStyle name="Normal 10 3 4 2 2 3 2 4" xfId="42865"/>
    <cellStyle name="Normal 10 3 4 2 2 3 2 5" xfId="56078"/>
    <cellStyle name="Normal 10 3 4 2 2 3 3" xfId="18231"/>
    <cellStyle name="Normal 10 3 4 2 2 3 4" xfId="28416"/>
    <cellStyle name="Normal 10 3 4 2 2 3 5" xfId="39371"/>
    <cellStyle name="Normal 10 3 4 2 2 3 6" xfId="52574"/>
    <cellStyle name="Normal 10 3 4 2 2 4" xfId="8617"/>
    <cellStyle name="Normal 10 3 4 2 2 4 2" xfId="19724"/>
    <cellStyle name="Normal 10 3 4 2 2 4 3" xfId="29931"/>
    <cellStyle name="Normal 10 3 4 2 2 4 4" xfId="40880"/>
    <cellStyle name="Normal 10 3 4 2 2 4 5" xfId="54089"/>
    <cellStyle name="Normal 10 3 4 2 2 5" xfId="14414"/>
    <cellStyle name="Normal 10 3 4 2 2 6" xfId="24599"/>
    <cellStyle name="Normal 10 3 4 2 2 7" xfId="35530"/>
    <cellStyle name="Normal 10 3 4 2 2 8" xfId="48757"/>
    <cellStyle name="Normal 10 3 4 2 2 9" xfId="58944"/>
    <cellStyle name="Normal 10 3 4 2 3" xfId="3834"/>
    <cellStyle name="Normal 10 3 4 2 3 2" xfId="10847"/>
    <cellStyle name="Normal 10 3 4 2 3 2 2" xfId="21824"/>
    <cellStyle name="Normal 10 3 4 2 3 2 3" xfId="32159"/>
    <cellStyle name="Normal 10 3 4 2 3 2 4" xfId="43102"/>
    <cellStyle name="Normal 10 3 4 2 3 2 5" xfId="56317"/>
    <cellStyle name="Normal 10 3 4 2 3 3" xfId="9255"/>
    <cellStyle name="Normal 10 3 4 2 3 3 2" xfId="20360"/>
    <cellStyle name="Normal 10 3 4 2 3 3 3" xfId="30567"/>
    <cellStyle name="Normal 10 3 4 2 3 3 4" xfId="41518"/>
    <cellStyle name="Normal 10 3 4 2 3 3 5" xfId="54725"/>
    <cellStyle name="Normal 10 3 4 2 3 4" xfId="15047"/>
    <cellStyle name="Normal 10 3 4 2 3 5" xfId="25232"/>
    <cellStyle name="Normal 10 3 4 2 3 6" xfId="36169"/>
    <cellStyle name="Normal 10 3 4 2 3 7" xfId="49390"/>
    <cellStyle name="Normal 10 3 4 2 3 8" xfId="59248"/>
    <cellStyle name="Normal 10 3 4 2 4" xfId="6200"/>
    <cellStyle name="Normal 10 3 4 2 4 2" xfId="8372"/>
    <cellStyle name="Normal 10 3 4 2 4 2 2" xfId="19480"/>
    <cellStyle name="Normal 10 3 4 2 4 2 3" xfId="29686"/>
    <cellStyle name="Normal 10 3 4 2 4 2 4" xfId="40635"/>
    <cellStyle name="Normal 10 3 4 2 4 2 5" xfId="53844"/>
    <cellStyle name="Normal 10 3 4 2 4 3" xfId="17341"/>
    <cellStyle name="Normal 10 3 4 2 4 4" xfId="27526"/>
    <cellStyle name="Normal 10 3 4 2 4 5" xfId="38479"/>
    <cellStyle name="Normal 10 3 4 2 4 6" xfId="51684"/>
    <cellStyle name="Normal 10 3 4 2 5" xfId="6849"/>
    <cellStyle name="Normal 10 3 4 2 5 2" xfId="10465"/>
    <cellStyle name="Normal 10 3 4 2 5 2 2" xfId="21456"/>
    <cellStyle name="Normal 10 3 4 2 5 2 3" xfId="31777"/>
    <cellStyle name="Normal 10 3 4 2 5 2 4" xfId="42722"/>
    <cellStyle name="Normal 10 3 4 2 5 2 5" xfId="55935"/>
    <cellStyle name="Normal 10 3 4 2 5 3" xfId="17985"/>
    <cellStyle name="Normal 10 3 4 2 5 4" xfId="28170"/>
    <cellStyle name="Normal 10 3 4 2 5 5" xfId="39125"/>
    <cellStyle name="Normal 10 3 4 2 5 6" xfId="52328"/>
    <cellStyle name="Normal 10 3 4 2 6" xfId="7822"/>
    <cellStyle name="Normal 10 3 4 2 6 2" xfId="18930"/>
    <cellStyle name="Normal 10 3 4 2 6 3" xfId="29136"/>
    <cellStyle name="Normal 10 3 4 2 6 4" xfId="40085"/>
    <cellStyle name="Normal 10 3 4 2 6 5" xfId="53294"/>
    <cellStyle name="Normal 10 3 4 2 7" xfId="13087"/>
    <cellStyle name="Normal 10 3 4 2 8" xfId="14171"/>
    <cellStyle name="Normal 10 3 4 2 9" xfId="24356"/>
    <cellStyle name="Normal 10 3 4 20" xfId="23482"/>
    <cellStyle name="Normal 10 3 4 21" xfId="34018"/>
    <cellStyle name="Normal 10 3 4 22" xfId="47640"/>
    <cellStyle name="Normal 10 3 4 23" xfId="58159"/>
    <cellStyle name="Normal 10 3 4 24" xfId="58729"/>
    <cellStyle name="Normal 10 3 4 3" xfId="2755"/>
    <cellStyle name="Normal 10 3 4 3 10" xfId="58532"/>
    <cellStyle name="Normal 10 3 4 3 11" xfId="58893"/>
    <cellStyle name="Normal 10 3 4 3 2" xfId="3419"/>
    <cellStyle name="Normal 10 3 4 3 2 2" xfId="10960"/>
    <cellStyle name="Normal 10 3 4 3 2 2 2" xfId="21937"/>
    <cellStyle name="Normal 10 3 4 3 2 2 3" xfId="32272"/>
    <cellStyle name="Normal 10 3 4 3 2 2 4" xfId="43215"/>
    <cellStyle name="Normal 10 3 4 3 2 2 5" xfId="56430"/>
    <cellStyle name="Normal 10 3 4 3 2 3" xfId="8841"/>
    <cellStyle name="Normal 10 3 4 3 2 3 2" xfId="19946"/>
    <cellStyle name="Normal 10 3 4 3 2 3 3" xfId="30153"/>
    <cellStyle name="Normal 10 3 4 3 2 3 4" xfId="41104"/>
    <cellStyle name="Normal 10 3 4 3 2 3 5" xfId="54311"/>
    <cellStyle name="Normal 10 3 4 3 2 4" xfId="14634"/>
    <cellStyle name="Normal 10 3 4 3 2 5" xfId="24819"/>
    <cellStyle name="Normal 10 3 4 3 2 6" xfId="35756"/>
    <cellStyle name="Normal 10 3 4 3 2 7" xfId="48977"/>
    <cellStyle name="Normal 10 3 4 3 2 8" xfId="59361"/>
    <cellStyle name="Normal 10 3 4 3 3" xfId="3947"/>
    <cellStyle name="Normal 10 3 4 3 3 2" xfId="9368"/>
    <cellStyle name="Normal 10 3 4 3 3 2 2" xfId="20473"/>
    <cellStyle name="Normal 10 3 4 3 3 2 3" xfId="30680"/>
    <cellStyle name="Normal 10 3 4 3 3 2 4" xfId="41631"/>
    <cellStyle name="Normal 10 3 4 3 3 2 5" xfId="54838"/>
    <cellStyle name="Normal 10 3 4 3 3 3" xfId="15160"/>
    <cellStyle name="Normal 10 3 4 3 3 4" xfId="25345"/>
    <cellStyle name="Normal 10 3 4 3 3 5" xfId="36282"/>
    <cellStyle name="Normal 10 3 4 3 3 6" xfId="49503"/>
    <cellStyle name="Normal 10 3 4 3 4" xfId="6667"/>
    <cellStyle name="Normal 10 3 4 3 4 2" xfId="10557"/>
    <cellStyle name="Normal 10 3 4 3 4 2 2" xfId="21544"/>
    <cellStyle name="Normal 10 3 4 3 4 2 3" xfId="31869"/>
    <cellStyle name="Normal 10 3 4 3 4 2 4" xfId="42814"/>
    <cellStyle name="Normal 10 3 4 3 4 2 5" xfId="56027"/>
    <cellStyle name="Normal 10 3 4 3 4 3" xfId="17803"/>
    <cellStyle name="Normal 10 3 4 3 4 4" xfId="27988"/>
    <cellStyle name="Normal 10 3 4 3 4 5" xfId="38943"/>
    <cellStyle name="Normal 10 3 4 3 4 6" xfId="52146"/>
    <cellStyle name="Normal 10 3 4 3 5" xfId="8189"/>
    <cellStyle name="Normal 10 3 4 3 5 2" xfId="19297"/>
    <cellStyle name="Normal 10 3 4 3 5 3" xfId="29503"/>
    <cellStyle name="Normal 10 3 4 3 5 4" xfId="40452"/>
    <cellStyle name="Normal 10 3 4 3 5 5" xfId="53661"/>
    <cellStyle name="Normal 10 3 4 3 6" xfId="13988"/>
    <cellStyle name="Normal 10 3 4 3 7" xfId="24173"/>
    <cellStyle name="Normal 10 3 4 3 8" xfId="35104"/>
    <cellStyle name="Normal 10 3 4 3 9" xfId="48331"/>
    <cellStyle name="Normal 10 3 4 4" xfId="3136"/>
    <cellStyle name="Normal 10 3 4 4 2" xfId="7044"/>
    <cellStyle name="Normal 10 3 4 4 2 2" xfId="10796"/>
    <cellStyle name="Normal 10 3 4 4 2 2 2" xfId="21773"/>
    <cellStyle name="Normal 10 3 4 4 2 2 3" xfId="32108"/>
    <cellStyle name="Normal 10 3 4 4 2 2 4" xfId="43051"/>
    <cellStyle name="Normal 10 3 4 4 2 2 5" xfId="56266"/>
    <cellStyle name="Normal 10 3 4 4 2 3" xfId="18180"/>
    <cellStyle name="Normal 10 3 4 4 2 4" xfId="28365"/>
    <cellStyle name="Normal 10 3 4 4 2 5" xfId="39320"/>
    <cellStyle name="Normal 10 3 4 4 2 6" xfId="52523"/>
    <cellStyle name="Normal 10 3 4 4 3" xfId="8568"/>
    <cellStyle name="Normal 10 3 4 4 3 2" xfId="19675"/>
    <cellStyle name="Normal 10 3 4 4 3 3" xfId="29882"/>
    <cellStyle name="Normal 10 3 4 4 3 4" xfId="40831"/>
    <cellStyle name="Normal 10 3 4 4 3 5" xfId="54040"/>
    <cellStyle name="Normal 10 3 4 4 4" xfId="14364"/>
    <cellStyle name="Normal 10 3 4 4 5" xfId="24549"/>
    <cellStyle name="Normal 10 3 4 4 6" xfId="35480"/>
    <cellStyle name="Normal 10 3 4 4 7" xfId="48707"/>
    <cellStyle name="Normal 10 3 4 4 8" xfId="59197"/>
    <cellStyle name="Normal 10 3 4 5" xfId="3783"/>
    <cellStyle name="Normal 10 3 4 5 2" xfId="9204"/>
    <cellStyle name="Normal 10 3 4 5 2 2" xfId="20309"/>
    <cellStyle name="Normal 10 3 4 5 2 3" xfId="30516"/>
    <cellStyle name="Normal 10 3 4 5 2 4" xfId="41467"/>
    <cellStyle name="Normal 10 3 4 5 2 5" xfId="54674"/>
    <cellStyle name="Normal 10 3 4 5 3" xfId="14996"/>
    <cellStyle name="Normal 10 3 4 5 4" xfId="25181"/>
    <cellStyle name="Normal 10 3 4 5 5" xfId="36118"/>
    <cellStyle name="Normal 10 3 4 5 6" xfId="49339"/>
    <cellStyle name="Normal 10 3 4 6" xfId="4843"/>
    <cellStyle name="Normal 10 3 4 6 2" xfId="10017"/>
    <cellStyle name="Normal 10 3 4 6 2 2" xfId="21009"/>
    <cellStyle name="Normal 10 3 4 6 2 3" xfId="31329"/>
    <cellStyle name="Normal 10 3 4 6 2 4" xfId="42274"/>
    <cellStyle name="Normal 10 3 4 6 2 5" xfId="55487"/>
    <cellStyle name="Normal 10 3 4 6 3" xfId="15994"/>
    <cellStyle name="Normal 10 3 4 6 4" xfId="26179"/>
    <cellStyle name="Normal 10 3 4 6 5" xfId="37128"/>
    <cellStyle name="Normal 10 3 4 6 6" xfId="50337"/>
    <cellStyle name="Normal 10 3 4 7" xfId="5033"/>
    <cellStyle name="Normal 10 3 4 7 2" xfId="10207"/>
    <cellStyle name="Normal 10 3 4 7 2 2" xfId="21198"/>
    <cellStyle name="Normal 10 3 4 7 2 3" xfId="31519"/>
    <cellStyle name="Normal 10 3 4 7 2 4" xfId="42464"/>
    <cellStyle name="Normal 10 3 4 7 2 5" xfId="55677"/>
    <cellStyle name="Normal 10 3 4 7 3" xfId="16183"/>
    <cellStyle name="Normal 10 3 4 7 4" xfId="26368"/>
    <cellStyle name="Normal 10 3 4 7 5" xfId="37317"/>
    <cellStyle name="Normal 10 3 4 7 6" xfId="50526"/>
    <cellStyle name="Normal 10 3 4 8" xfId="2557"/>
    <cellStyle name="Normal 10 3 4 8 2" xfId="8006"/>
    <cellStyle name="Normal 10 3 4 8 2 2" xfId="19114"/>
    <cellStyle name="Normal 10 3 4 8 2 3" xfId="29320"/>
    <cellStyle name="Normal 10 3 4 8 2 4" xfId="40269"/>
    <cellStyle name="Normal 10 3 4 8 2 5" xfId="53478"/>
    <cellStyle name="Normal 10 3 4 8 3" xfId="13807"/>
    <cellStyle name="Normal 10 3 4 8 4" xfId="23992"/>
    <cellStyle name="Normal 10 3 4 8 5" xfId="34917"/>
    <cellStyle name="Normal 10 3 4 8 6" xfId="48150"/>
    <cellStyle name="Normal 10 3 4 9" xfId="2483"/>
    <cellStyle name="Normal 10 3 4 9 2" xfId="10414"/>
    <cellStyle name="Normal 10 3 4 9 2 2" xfId="21405"/>
    <cellStyle name="Normal 10 3 4 9 2 3" xfId="31726"/>
    <cellStyle name="Normal 10 3 4 9 2 4" xfId="42671"/>
    <cellStyle name="Normal 10 3 4 9 2 5" xfId="55884"/>
    <cellStyle name="Normal 10 3 40" xfId="12821"/>
    <cellStyle name="Normal 10 3 41" xfId="13220"/>
    <cellStyle name="Normal 10 3 42" xfId="13229"/>
    <cellStyle name="Normal 10 3 43" xfId="23419"/>
    <cellStyle name="Normal 10 3 44" xfId="33935"/>
    <cellStyle name="Normal 10 3 45" xfId="47577"/>
    <cellStyle name="Normal 10 3 46" xfId="58088"/>
    <cellStyle name="Normal 10 3 47" xfId="58650"/>
    <cellStyle name="Normal 10 3 5" xfId="2489"/>
    <cellStyle name="Normal 10 3 5 10" xfId="6444"/>
    <cellStyle name="Normal 10 3 5 10 2" xfId="11393"/>
    <cellStyle name="Normal 10 3 5 10 2 2" xfId="22369"/>
    <cellStyle name="Normal 10 3 5 10 2 3" xfId="32705"/>
    <cellStyle name="Normal 10 3 5 10 2 4" xfId="43642"/>
    <cellStyle name="Normal 10 3 5 10 2 5" xfId="56863"/>
    <cellStyle name="Normal 10 3 5 10 3" xfId="17582"/>
    <cellStyle name="Normal 10 3 5 10 4" xfId="27767"/>
    <cellStyle name="Normal 10 3 5 10 5" xfId="38721"/>
    <cellStyle name="Normal 10 3 5 10 6" xfId="51925"/>
    <cellStyle name="Normal 10 3 5 11" xfId="7300"/>
    <cellStyle name="Normal 10 3 5 11 2" xfId="18425"/>
    <cellStyle name="Normal 10 3 5 11 3" xfId="28615"/>
    <cellStyle name="Normal 10 3 5 11 4" xfId="39570"/>
    <cellStyle name="Normal 10 3 5 11 5" xfId="52773"/>
    <cellStyle name="Normal 10 3 5 12" xfId="12701"/>
    <cellStyle name="Normal 10 3 5 13" xfId="12891"/>
    <cellStyle name="Normal 10 3 5 14" xfId="58162"/>
    <cellStyle name="Normal 10 3 5 15" xfId="58693"/>
    <cellStyle name="Normal 10 3 5 2" xfId="2942"/>
    <cellStyle name="Normal 10 3 5 2 10" xfId="35291"/>
    <cellStyle name="Normal 10 3 5 2 11" xfId="48518"/>
    <cellStyle name="Normal 10 3 5 2 12" xfId="58349"/>
    <cellStyle name="Normal 10 3 5 2 13" xfId="58857"/>
    <cellStyle name="Normal 10 3 5 2 2" xfId="3584"/>
    <cellStyle name="Normal 10 3 5 2 2 2" xfId="10924"/>
    <cellStyle name="Normal 10 3 5 2 2 2 2" xfId="21901"/>
    <cellStyle name="Normal 10 3 5 2 2 2 3" xfId="32236"/>
    <cellStyle name="Normal 10 3 5 2 2 2 4" xfId="43179"/>
    <cellStyle name="Normal 10 3 5 2 2 2 5" xfId="56394"/>
    <cellStyle name="Normal 10 3 5 2 2 3" xfId="9006"/>
    <cellStyle name="Normal 10 3 5 2 2 3 2" xfId="20111"/>
    <cellStyle name="Normal 10 3 5 2 2 3 3" xfId="30318"/>
    <cellStyle name="Normal 10 3 5 2 2 3 4" xfId="41269"/>
    <cellStyle name="Normal 10 3 5 2 2 3 5" xfId="54476"/>
    <cellStyle name="Normal 10 3 5 2 2 4" xfId="14799"/>
    <cellStyle name="Normal 10 3 5 2 2 5" xfId="24984"/>
    <cellStyle name="Normal 10 3 5 2 2 6" xfId="35921"/>
    <cellStyle name="Normal 10 3 5 2 2 7" xfId="49142"/>
    <cellStyle name="Normal 10 3 5 2 2 8" xfId="59325"/>
    <cellStyle name="Normal 10 3 5 2 3" xfId="3911"/>
    <cellStyle name="Normal 10 3 5 2 3 2" xfId="9332"/>
    <cellStyle name="Normal 10 3 5 2 3 2 2" xfId="20437"/>
    <cellStyle name="Normal 10 3 5 2 3 2 3" xfId="30644"/>
    <cellStyle name="Normal 10 3 5 2 3 2 4" xfId="41595"/>
    <cellStyle name="Normal 10 3 5 2 3 2 5" xfId="54802"/>
    <cellStyle name="Normal 10 3 5 2 3 3" xfId="15124"/>
    <cellStyle name="Normal 10 3 5 2 3 4" xfId="25309"/>
    <cellStyle name="Normal 10 3 5 2 3 5" xfId="36246"/>
    <cellStyle name="Normal 10 3 5 2 3 6" xfId="49467"/>
    <cellStyle name="Normal 10 3 5 2 4" xfId="6853"/>
    <cellStyle name="Normal 10 3 5 2 4 2" xfId="8376"/>
    <cellStyle name="Normal 10 3 5 2 4 2 2" xfId="19484"/>
    <cellStyle name="Normal 10 3 5 2 4 2 3" xfId="29690"/>
    <cellStyle name="Normal 10 3 5 2 4 2 4" xfId="40639"/>
    <cellStyle name="Normal 10 3 5 2 4 2 5" xfId="53848"/>
    <cellStyle name="Normal 10 3 5 2 4 3" xfId="17989"/>
    <cellStyle name="Normal 10 3 5 2 4 4" xfId="28174"/>
    <cellStyle name="Normal 10 3 5 2 4 5" xfId="39129"/>
    <cellStyle name="Normal 10 3 5 2 4 6" xfId="52332"/>
    <cellStyle name="Normal 10 3 5 2 5" xfId="10521"/>
    <cellStyle name="Normal 10 3 5 2 5 2" xfId="21508"/>
    <cellStyle name="Normal 10 3 5 2 5 3" xfId="31833"/>
    <cellStyle name="Normal 10 3 5 2 5 4" xfId="42778"/>
    <cellStyle name="Normal 10 3 5 2 5 5" xfId="55991"/>
    <cellStyle name="Normal 10 3 5 2 6" xfId="7826"/>
    <cellStyle name="Normal 10 3 5 2 6 2" xfId="18934"/>
    <cellStyle name="Normal 10 3 5 2 6 3" xfId="29140"/>
    <cellStyle name="Normal 10 3 5 2 6 4" xfId="40089"/>
    <cellStyle name="Normal 10 3 5 2 6 5" xfId="53298"/>
    <cellStyle name="Normal 10 3 5 2 7" xfId="13091"/>
    <cellStyle name="Normal 10 3 5 2 8" xfId="14175"/>
    <cellStyle name="Normal 10 3 5 2 9" xfId="24360"/>
    <cellStyle name="Normal 10 3 5 3" xfId="2759"/>
    <cellStyle name="Normal 10 3 5 3 10" xfId="59161"/>
    <cellStyle name="Normal 10 3 5 3 2" xfId="3423"/>
    <cellStyle name="Normal 10 3 5 3 2 2" xfId="8845"/>
    <cellStyle name="Normal 10 3 5 3 2 2 2" xfId="19950"/>
    <cellStyle name="Normal 10 3 5 3 2 2 3" xfId="30157"/>
    <cellStyle name="Normal 10 3 5 3 2 2 4" xfId="41108"/>
    <cellStyle name="Normal 10 3 5 3 2 2 5" xfId="54315"/>
    <cellStyle name="Normal 10 3 5 3 2 3" xfId="14638"/>
    <cellStyle name="Normal 10 3 5 3 2 4" xfId="24823"/>
    <cellStyle name="Normal 10 3 5 3 2 5" xfId="35760"/>
    <cellStyle name="Normal 10 3 5 3 2 6" xfId="48981"/>
    <cellStyle name="Normal 10 3 5 3 3" xfId="6671"/>
    <cellStyle name="Normal 10 3 5 3 3 2" xfId="10760"/>
    <cellStyle name="Normal 10 3 5 3 3 2 2" xfId="21737"/>
    <cellStyle name="Normal 10 3 5 3 3 2 3" xfId="32072"/>
    <cellStyle name="Normal 10 3 5 3 3 2 4" xfId="43015"/>
    <cellStyle name="Normal 10 3 5 3 3 2 5" xfId="56230"/>
    <cellStyle name="Normal 10 3 5 3 3 3" xfId="17807"/>
    <cellStyle name="Normal 10 3 5 3 3 4" xfId="27992"/>
    <cellStyle name="Normal 10 3 5 3 3 5" xfId="38947"/>
    <cellStyle name="Normal 10 3 5 3 3 6" xfId="52150"/>
    <cellStyle name="Normal 10 3 5 3 4" xfId="8193"/>
    <cellStyle name="Normal 10 3 5 3 4 2" xfId="19301"/>
    <cellStyle name="Normal 10 3 5 3 4 3" xfId="29507"/>
    <cellStyle name="Normal 10 3 5 3 4 4" xfId="40456"/>
    <cellStyle name="Normal 10 3 5 3 4 5" xfId="53665"/>
    <cellStyle name="Normal 10 3 5 3 5" xfId="13992"/>
    <cellStyle name="Normal 10 3 5 3 6" xfId="24177"/>
    <cellStyle name="Normal 10 3 5 3 7" xfId="35108"/>
    <cellStyle name="Normal 10 3 5 3 8" xfId="48335"/>
    <cellStyle name="Normal 10 3 5 3 9" xfId="58536"/>
    <cellStyle name="Normal 10 3 5 4" xfId="3098"/>
    <cellStyle name="Normal 10 3 5 4 2" xfId="7008"/>
    <cellStyle name="Normal 10 3 5 4 2 2" xfId="18144"/>
    <cellStyle name="Normal 10 3 5 4 2 3" xfId="28329"/>
    <cellStyle name="Normal 10 3 5 4 2 4" xfId="39284"/>
    <cellStyle name="Normal 10 3 5 4 2 5" xfId="52487"/>
    <cellStyle name="Normal 10 3 5 4 3" xfId="8530"/>
    <cellStyle name="Normal 10 3 5 4 3 2" xfId="19637"/>
    <cellStyle name="Normal 10 3 5 4 3 3" xfId="29844"/>
    <cellStyle name="Normal 10 3 5 4 3 4" xfId="40793"/>
    <cellStyle name="Normal 10 3 5 4 3 5" xfId="54002"/>
    <cellStyle name="Normal 10 3 5 4 4" xfId="14327"/>
    <cellStyle name="Normal 10 3 5 4 5" xfId="24512"/>
    <cellStyle name="Normal 10 3 5 4 6" xfId="35443"/>
    <cellStyle name="Normal 10 3 5 4 7" xfId="48670"/>
    <cellStyle name="Normal 10 3 5 5" xfId="3747"/>
    <cellStyle name="Normal 10 3 5 5 2" xfId="9168"/>
    <cellStyle name="Normal 10 3 5 5 2 2" xfId="20273"/>
    <cellStyle name="Normal 10 3 5 5 2 3" xfId="30480"/>
    <cellStyle name="Normal 10 3 5 5 2 4" xfId="41431"/>
    <cellStyle name="Normal 10 3 5 5 2 5" xfId="54638"/>
    <cellStyle name="Normal 10 3 5 5 3" xfId="14960"/>
    <cellStyle name="Normal 10 3 5 5 4" xfId="25145"/>
    <cellStyle name="Normal 10 3 5 5 5" xfId="36082"/>
    <cellStyle name="Normal 10 3 5 5 6" xfId="49303"/>
    <cellStyle name="Normal 10 3 5 6" xfId="4847"/>
    <cellStyle name="Normal 10 3 5 6 2" xfId="10021"/>
    <cellStyle name="Normal 10 3 5 6 2 2" xfId="21013"/>
    <cellStyle name="Normal 10 3 5 6 2 3" xfId="31333"/>
    <cellStyle name="Normal 10 3 5 6 2 4" xfId="42278"/>
    <cellStyle name="Normal 10 3 5 6 2 5" xfId="55491"/>
    <cellStyle name="Normal 10 3 5 6 3" xfId="15998"/>
    <cellStyle name="Normal 10 3 5 6 4" xfId="26183"/>
    <cellStyle name="Normal 10 3 5 6 5" xfId="37132"/>
    <cellStyle name="Normal 10 3 5 6 6" xfId="50341"/>
    <cellStyle name="Normal 10 3 5 7" xfId="5037"/>
    <cellStyle name="Normal 10 3 5 7 2" xfId="10211"/>
    <cellStyle name="Normal 10 3 5 7 2 2" xfId="21202"/>
    <cellStyle name="Normal 10 3 5 7 2 3" xfId="31523"/>
    <cellStyle name="Normal 10 3 5 7 2 4" xfId="42468"/>
    <cellStyle name="Normal 10 3 5 7 2 5" xfId="55681"/>
    <cellStyle name="Normal 10 3 5 7 3" xfId="16187"/>
    <cellStyle name="Normal 10 3 5 7 4" xfId="26372"/>
    <cellStyle name="Normal 10 3 5 7 5" xfId="37321"/>
    <cellStyle name="Normal 10 3 5 7 6" xfId="50530"/>
    <cellStyle name="Normal 10 3 5 8" xfId="2561"/>
    <cellStyle name="Normal 10 3 5 8 2" xfId="8010"/>
    <cellStyle name="Normal 10 3 5 8 2 2" xfId="19118"/>
    <cellStyle name="Normal 10 3 5 8 2 3" xfId="29324"/>
    <cellStyle name="Normal 10 3 5 8 2 4" xfId="40273"/>
    <cellStyle name="Normal 10 3 5 8 2 5" xfId="53482"/>
    <cellStyle name="Normal 10 3 5 8 3" xfId="13811"/>
    <cellStyle name="Normal 10 3 5 8 4" xfId="23996"/>
    <cellStyle name="Normal 10 3 5 8 5" xfId="34921"/>
    <cellStyle name="Normal 10 3 5 8 6" xfId="48154"/>
    <cellStyle name="Normal 10 3 5 9" xfId="6115"/>
    <cellStyle name="Normal 10 3 5 9 2" xfId="10378"/>
    <cellStyle name="Normal 10 3 5 9 2 2" xfId="21369"/>
    <cellStyle name="Normal 10 3 5 9 2 3" xfId="31690"/>
    <cellStyle name="Normal 10 3 5 9 2 4" xfId="42635"/>
    <cellStyle name="Normal 10 3 5 9 2 5" xfId="55848"/>
    <cellStyle name="Normal 10 3 5 9 3" xfId="17256"/>
    <cellStyle name="Normal 10 3 5 9 4" xfId="27441"/>
    <cellStyle name="Normal 10 3 5 9 5" xfId="38394"/>
    <cellStyle name="Normal 10 3 5 9 6" xfId="51599"/>
    <cellStyle name="Normal 10 3 6" xfId="2480"/>
    <cellStyle name="Normal 10 3 6 10" xfId="6445"/>
    <cellStyle name="Normal 10 3 6 10 2" xfId="11423"/>
    <cellStyle name="Normal 10 3 6 10 2 2" xfId="22399"/>
    <cellStyle name="Normal 10 3 6 10 2 3" xfId="32735"/>
    <cellStyle name="Normal 10 3 6 10 2 4" xfId="43672"/>
    <cellStyle name="Normal 10 3 6 10 2 5" xfId="56893"/>
    <cellStyle name="Normal 10 3 6 10 3" xfId="17583"/>
    <cellStyle name="Normal 10 3 6 10 4" xfId="27768"/>
    <cellStyle name="Normal 10 3 6 10 5" xfId="38722"/>
    <cellStyle name="Normal 10 3 6 10 6" xfId="51926"/>
    <cellStyle name="Normal 10 3 6 11" xfId="7323"/>
    <cellStyle name="Normal 10 3 6 11 2" xfId="18448"/>
    <cellStyle name="Normal 10 3 6 11 3" xfId="28638"/>
    <cellStyle name="Normal 10 3 6 11 4" xfId="39593"/>
    <cellStyle name="Normal 10 3 6 11 5" xfId="52796"/>
    <cellStyle name="Normal 10 3 6 12" xfId="12731"/>
    <cellStyle name="Normal 10 3 6 13" xfId="12921"/>
    <cellStyle name="Normal 10 3 6 14" xfId="58192"/>
    <cellStyle name="Normal 10 3 6 15" xfId="58750"/>
    <cellStyle name="Normal 10 3 6 2" xfId="2972"/>
    <cellStyle name="Normal 10 3 6 2 10" xfId="35321"/>
    <cellStyle name="Normal 10 3 6 2 11" xfId="48548"/>
    <cellStyle name="Normal 10 3 6 2 12" xfId="58379"/>
    <cellStyle name="Normal 10 3 6 2 13" xfId="58914"/>
    <cellStyle name="Normal 10 3 6 2 2" xfId="3614"/>
    <cellStyle name="Normal 10 3 6 2 2 2" xfId="10981"/>
    <cellStyle name="Normal 10 3 6 2 2 2 2" xfId="21958"/>
    <cellStyle name="Normal 10 3 6 2 2 2 3" xfId="32293"/>
    <cellStyle name="Normal 10 3 6 2 2 2 4" xfId="43236"/>
    <cellStyle name="Normal 10 3 6 2 2 2 5" xfId="56451"/>
    <cellStyle name="Normal 10 3 6 2 2 3" xfId="9036"/>
    <cellStyle name="Normal 10 3 6 2 2 3 2" xfId="20141"/>
    <cellStyle name="Normal 10 3 6 2 2 3 3" xfId="30348"/>
    <cellStyle name="Normal 10 3 6 2 2 3 4" xfId="41299"/>
    <cellStyle name="Normal 10 3 6 2 2 3 5" xfId="54506"/>
    <cellStyle name="Normal 10 3 6 2 2 4" xfId="14829"/>
    <cellStyle name="Normal 10 3 6 2 2 5" xfId="25014"/>
    <cellStyle name="Normal 10 3 6 2 2 6" xfId="35951"/>
    <cellStyle name="Normal 10 3 6 2 2 7" xfId="49172"/>
    <cellStyle name="Normal 10 3 6 2 2 8" xfId="59382"/>
    <cellStyle name="Normal 10 3 6 2 3" xfId="3968"/>
    <cellStyle name="Normal 10 3 6 2 3 2" xfId="9389"/>
    <cellStyle name="Normal 10 3 6 2 3 2 2" xfId="20494"/>
    <cellStyle name="Normal 10 3 6 2 3 2 3" xfId="30701"/>
    <cellStyle name="Normal 10 3 6 2 3 2 4" xfId="41652"/>
    <cellStyle name="Normal 10 3 6 2 3 2 5" xfId="54859"/>
    <cellStyle name="Normal 10 3 6 2 3 3" xfId="15181"/>
    <cellStyle name="Normal 10 3 6 2 3 4" xfId="25366"/>
    <cellStyle name="Normal 10 3 6 2 3 5" xfId="36303"/>
    <cellStyle name="Normal 10 3 6 2 3 6" xfId="49524"/>
    <cellStyle name="Normal 10 3 6 2 4" xfId="6883"/>
    <cellStyle name="Normal 10 3 6 2 4 2" xfId="8406"/>
    <cellStyle name="Normal 10 3 6 2 4 2 2" xfId="19514"/>
    <cellStyle name="Normal 10 3 6 2 4 2 3" xfId="29720"/>
    <cellStyle name="Normal 10 3 6 2 4 2 4" xfId="40669"/>
    <cellStyle name="Normal 10 3 6 2 4 2 5" xfId="53878"/>
    <cellStyle name="Normal 10 3 6 2 4 3" xfId="18019"/>
    <cellStyle name="Normal 10 3 6 2 4 4" xfId="28204"/>
    <cellStyle name="Normal 10 3 6 2 4 5" xfId="39159"/>
    <cellStyle name="Normal 10 3 6 2 4 6" xfId="52362"/>
    <cellStyle name="Normal 10 3 6 2 5" xfId="10578"/>
    <cellStyle name="Normal 10 3 6 2 5 2" xfId="21565"/>
    <cellStyle name="Normal 10 3 6 2 5 3" xfId="31890"/>
    <cellStyle name="Normal 10 3 6 2 5 4" xfId="42835"/>
    <cellStyle name="Normal 10 3 6 2 5 5" xfId="56048"/>
    <cellStyle name="Normal 10 3 6 2 6" xfId="7856"/>
    <cellStyle name="Normal 10 3 6 2 6 2" xfId="18964"/>
    <cellStyle name="Normal 10 3 6 2 6 3" xfId="29170"/>
    <cellStyle name="Normal 10 3 6 2 6 4" xfId="40119"/>
    <cellStyle name="Normal 10 3 6 2 6 5" xfId="53328"/>
    <cellStyle name="Normal 10 3 6 2 7" xfId="13121"/>
    <cellStyle name="Normal 10 3 6 2 8" xfId="14205"/>
    <cellStyle name="Normal 10 3 6 2 9" xfId="24390"/>
    <cellStyle name="Normal 10 3 6 3" xfId="2789"/>
    <cellStyle name="Normal 10 3 6 3 10" xfId="59218"/>
    <cellStyle name="Normal 10 3 6 3 2" xfId="3453"/>
    <cellStyle name="Normal 10 3 6 3 2 2" xfId="8875"/>
    <cellStyle name="Normal 10 3 6 3 2 2 2" xfId="19980"/>
    <cellStyle name="Normal 10 3 6 3 2 2 3" xfId="30187"/>
    <cellStyle name="Normal 10 3 6 3 2 2 4" xfId="41138"/>
    <cellStyle name="Normal 10 3 6 3 2 2 5" xfId="54345"/>
    <cellStyle name="Normal 10 3 6 3 2 3" xfId="14668"/>
    <cellStyle name="Normal 10 3 6 3 2 4" xfId="24853"/>
    <cellStyle name="Normal 10 3 6 3 2 5" xfId="35790"/>
    <cellStyle name="Normal 10 3 6 3 2 6" xfId="49011"/>
    <cellStyle name="Normal 10 3 6 3 3" xfId="6701"/>
    <cellStyle name="Normal 10 3 6 3 3 2" xfId="10817"/>
    <cellStyle name="Normal 10 3 6 3 3 2 2" xfId="21794"/>
    <cellStyle name="Normal 10 3 6 3 3 2 3" xfId="32129"/>
    <cellStyle name="Normal 10 3 6 3 3 2 4" xfId="43072"/>
    <cellStyle name="Normal 10 3 6 3 3 2 5" xfId="56287"/>
    <cellStyle name="Normal 10 3 6 3 3 3" xfId="17837"/>
    <cellStyle name="Normal 10 3 6 3 3 4" xfId="28022"/>
    <cellStyle name="Normal 10 3 6 3 3 5" xfId="38977"/>
    <cellStyle name="Normal 10 3 6 3 3 6" xfId="52180"/>
    <cellStyle name="Normal 10 3 6 3 4" xfId="8223"/>
    <cellStyle name="Normal 10 3 6 3 4 2" xfId="19331"/>
    <cellStyle name="Normal 10 3 6 3 4 3" xfId="29537"/>
    <cellStyle name="Normal 10 3 6 3 4 4" xfId="40486"/>
    <cellStyle name="Normal 10 3 6 3 4 5" xfId="53695"/>
    <cellStyle name="Normal 10 3 6 3 5" xfId="14022"/>
    <cellStyle name="Normal 10 3 6 3 6" xfId="24207"/>
    <cellStyle name="Normal 10 3 6 3 7" xfId="35138"/>
    <cellStyle name="Normal 10 3 6 3 8" xfId="48365"/>
    <cellStyle name="Normal 10 3 6 3 9" xfId="58566"/>
    <cellStyle name="Normal 10 3 6 4" xfId="3156"/>
    <cellStyle name="Normal 10 3 6 4 2" xfId="7065"/>
    <cellStyle name="Normal 10 3 6 4 2 2" xfId="18201"/>
    <cellStyle name="Normal 10 3 6 4 2 3" xfId="28386"/>
    <cellStyle name="Normal 10 3 6 4 2 4" xfId="39341"/>
    <cellStyle name="Normal 10 3 6 4 2 5" xfId="52544"/>
    <cellStyle name="Normal 10 3 6 4 3" xfId="8587"/>
    <cellStyle name="Normal 10 3 6 4 3 2" xfId="19694"/>
    <cellStyle name="Normal 10 3 6 4 3 3" xfId="29901"/>
    <cellStyle name="Normal 10 3 6 4 3 4" xfId="40850"/>
    <cellStyle name="Normal 10 3 6 4 3 5" xfId="54059"/>
    <cellStyle name="Normal 10 3 6 4 4" xfId="14384"/>
    <cellStyle name="Normal 10 3 6 4 5" xfId="24569"/>
    <cellStyle name="Normal 10 3 6 4 6" xfId="35500"/>
    <cellStyle name="Normal 10 3 6 4 7" xfId="48727"/>
    <cellStyle name="Normal 10 3 6 5" xfId="3804"/>
    <cellStyle name="Normal 10 3 6 5 2" xfId="9225"/>
    <cellStyle name="Normal 10 3 6 5 2 2" xfId="20330"/>
    <cellStyle name="Normal 10 3 6 5 2 3" xfId="30537"/>
    <cellStyle name="Normal 10 3 6 5 2 4" xfId="41488"/>
    <cellStyle name="Normal 10 3 6 5 2 5" xfId="54695"/>
    <cellStyle name="Normal 10 3 6 5 3" xfId="15017"/>
    <cellStyle name="Normal 10 3 6 5 4" xfId="25202"/>
    <cellStyle name="Normal 10 3 6 5 5" xfId="36139"/>
    <cellStyle name="Normal 10 3 6 5 6" xfId="49360"/>
    <cellStyle name="Normal 10 3 6 6" xfId="4877"/>
    <cellStyle name="Normal 10 3 6 6 2" xfId="10051"/>
    <cellStyle name="Normal 10 3 6 6 2 2" xfId="21043"/>
    <cellStyle name="Normal 10 3 6 6 2 3" xfId="31363"/>
    <cellStyle name="Normal 10 3 6 6 2 4" xfId="42308"/>
    <cellStyle name="Normal 10 3 6 6 2 5" xfId="55521"/>
    <cellStyle name="Normal 10 3 6 6 3" xfId="16028"/>
    <cellStyle name="Normal 10 3 6 6 4" xfId="26213"/>
    <cellStyle name="Normal 10 3 6 6 5" xfId="37162"/>
    <cellStyle name="Normal 10 3 6 6 6" xfId="50371"/>
    <cellStyle name="Normal 10 3 6 7" xfId="5067"/>
    <cellStyle name="Normal 10 3 6 7 2" xfId="10241"/>
    <cellStyle name="Normal 10 3 6 7 2 2" xfId="21232"/>
    <cellStyle name="Normal 10 3 6 7 2 3" xfId="31553"/>
    <cellStyle name="Normal 10 3 6 7 2 4" xfId="42498"/>
    <cellStyle name="Normal 10 3 6 7 2 5" xfId="55711"/>
    <cellStyle name="Normal 10 3 6 7 3" xfId="16217"/>
    <cellStyle name="Normal 10 3 6 7 4" xfId="26402"/>
    <cellStyle name="Normal 10 3 6 7 5" xfId="37351"/>
    <cellStyle name="Normal 10 3 6 7 6" xfId="50560"/>
    <cellStyle name="Normal 10 3 6 8" xfId="2591"/>
    <cellStyle name="Normal 10 3 6 8 2" xfId="8040"/>
    <cellStyle name="Normal 10 3 6 8 2 2" xfId="19148"/>
    <cellStyle name="Normal 10 3 6 8 2 3" xfId="29354"/>
    <cellStyle name="Normal 10 3 6 8 2 4" xfId="40303"/>
    <cellStyle name="Normal 10 3 6 8 2 5" xfId="53512"/>
    <cellStyle name="Normal 10 3 6 8 3" xfId="13841"/>
    <cellStyle name="Normal 10 3 6 8 4" xfId="24026"/>
    <cellStyle name="Normal 10 3 6 8 5" xfId="34951"/>
    <cellStyle name="Normal 10 3 6 8 6" xfId="48184"/>
    <cellStyle name="Normal 10 3 6 9" xfId="6170"/>
    <cellStyle name="Normal 10 3 6 9 2" xfId="10435"/>
    <cellStyle name="Normal 10 3 6 9 2 2" xfId="21426"/>
    <cellStyle name="Normal 10 3 6 9 2 3" xfId="31747"/>
    <cellStyle name="Normal 10 3 6 9 2 4" xfId="42692"/>
    <cellStyle name="Normal 10 3 6 9 2 5" xfId="55905"/>
    <cellStyle name="Normal 10 3 6 9 3" xfId="17311"/>
    <cellStyle name="Normal 10 3 6 9 4" xfId="27496"/>
    <cellStyle name="Normal 10 3 6 9 5" xfId="38449"/>
    <cellStyle name="Normal 10 3 6 9 6" xfId="51654"/>
    <cellStyle name="Normal 10 3 7" xfId="2440"/>
    <cellStyle name="Normal 10 3 7 10" xfId="11425"/>
    <cellStyle name="Normal 10 3 7 10 2" xfId="22401"/>
    <cellStyle name="Normal 10 3 7 10 3" xfId="32737"/>
    <cellStyle name="Normal 10 3 7 10 4" xfId="43674"/>
    <cellStyle name="Normal 10 3 7 10 5" xfId="56895"/>
    <cellStyle name="Normal 10 3 7 11" xfId="11551"/>
    <cellStyle name="Normal 10 3 7 11 2" xfId="22526"/>
    <cellStyle name="Normal 10 3 7 11 3" xfId="32863"/>
    <cellStyle name="Normal 10 3 7 11 4" xfId="43800"/>
    <cellStyle name="Normal 10 3 7 11 5" xfId="57021"/>
    <cellStyle name="Normal 10 3 7 12" xfId="12733"/>
    <cellStyle name="Normal 10 3 7 13" xfId="12923"/>
    <cellStyle name="Normal 10 3 7 14" xfId="13738"/>
    <cellStyle name="Normal 10 3 7 15" xfId="23923"/>
    <cellStyle name="Normal 10 3 7 16" xfId="34831"/>
    <cellStyle name="Normal 10 3 7 17" xfId="48081"/>
    <cellStyle name="Normal 10 3 7 18" xfId="58194"/>
    <cellStyle name="Normal 10 3 7 19" xfId="58819"/>
    <cellStyle name="Normal 10 3 7 2" xfId="2974"/>
    <cellStyle name="Normal 10 3 7 2 10" xfId="48550"/>
    <cellStyle name="Normal 10 3 7 2 11" xfId="58381"/>
    <cellStyle name="Normal 10 3 7 2 12" xfId="59287"/>
    <cellStyle name="Normal 10 3 7 2 2" xfId="3616"/>
    <cellStyle name="Normal 10 3 7 2 2 2" xfId="9038"/>
    <cellStyle name="Normal 10 3 7 2 2 2 2" xfId="20143"/>
    <cellStyle name="Normal 10 3 7 2 2 2 3" xfId="30350"/>
    <cellStyle name="Normal 10 3 7 2 2 2 4" xfId="41301"/>
    <cellStyle name="Normal 10 3 7 2 2 2 5" xfId="54508"/>
    <cellStyle name="Normal 10 3 7 2 2 3" xfId="14831"/>
    <cellStyle name="Normal 10 3 7 2 2 4" xfId="25016"/>
    <cellStyle name="Normal 10 3 7 2 2 5" xfId="35953"/>
    <cellStyle name="Normal 10 3 7 2 2 6" xfId="49174"/>
    <cellStyle name="Normal 10 3 7 2 3" xfId="6885"/>
    <cellStyle name="Normal 10 3 7 2 3 2" xfId="8408"/>
    <cellStyle name="Normal 10 3 7 2 3 2 2" xfId="19516"/>
    <cellStyle name="Normal 10 3 7 2 3 2 3" xfId="29722"/>
    <cellStyle name="Normal 10 3 7 2 3 2 4" xfId="40671"/>
    <cellStyle name="Normal 10 3 7 2 3 2 5" xfId="53880"/>
    <cellStyle name="Normal 10 3 7 2 3 3" xfId="18021"/>
    <cellStyle name="Normal 10 3 7 2 3 4" xfId="28206"/>
    <cellStyle name="Normal 10 3 7 2 3 5" xfId="39161"/>
    <cellStyle name="Normal 10 3 7 2 3 6" xfId="52364"/>
    <cellStyle name="Normal 10 3 7 2 4" xfId="10886"/>
    <cellStyle name="Normal 10 3 7 2 4 2" xfId="21863"/>
    <cellStyle name="Normal 10 3 7 2 4 3" xfId="32198"/>
    <cellStyle name="Normal 10 3 7 2 4 4" xfId="43141"/>
    <cellStyle name="Normal 10 3 7 2 4 5" xfId="56356"/>
    <cellStyle name="Normal 10 3 7 2 5" xfId="7858"/>
    <cellStyle name="Normal 10 3 7 2 5 2" xfId="18966"/>
    <cellStyle name="Normal 10 3 7 2 5 3" xfId="29172"/>
    <cellStyle name="Normal 10 3 7 2 5 4" xfId="40121"/>
    <cellStyle name="Normal 10 3 7 2 5 5" xfId="53330"/>
    <cellStyle name="Normal 10 3 7 2 6" xfId="13123"/>
    <cellStyle name="Normal 10 3 7 2 7" xfId="14207"/>
    <cellStyle name="Normal 10 3 7 2 8" xfId="24392"/>
    <cellStyle name="Normal 10 3 7 2 9" xfId="35323"/>
    <cellStyle name="Normal 10 3 7 3" xfId="2791"/>
    <cellStyle name="Normal 10 3 7 3 2" xfId="3455"/>
    <cellStyle name="Normal 10 3 7 3 2 2" xfId="8877"/>
    <cellStyle name="Normal 10 3 7 3 2 2 2" xfId="19982"/>
    <cellStyle name="Normal 10 3 7 3 2 2 3" xfId="30189"/>
    <cellStyle name="Normal 10 3 7 3 2 2 4" xfId="41140"/>
    <cellStyle name="Normal 10 3 7 3 2 2 5" xfId="54347"/>
    <cellStyle name="Normal 10 3 7 3 2 3" xfId="14670"/>
    <cellStyle name="Normal 10 3 7 3 2 4" xfId="24855"/>
    <cellStyle name="Normal 10 3 7 3 2 5" xfId="35792"/>
    <cellStyle name="Normal 10 3 7 3 2 6" xfId="49013"/>
    <cellStyle name="Normal 10 3 7 3 3" xfId="6703"/>
    <cellStyle name="Normal 10 3 7 3 3 2" xfId="17839"/>
    <cellStyle name="Normal 10 3 7 3 3 3" xfId="28024"/>
    <cellStyle name="Normal 10 3 7 3 3 4" xfId="38979"/>
    <cellStyle name="Normal 10 3 7 3 3 5" xfId="52182"/>
    <cellStyle name="Normal 10 3 7 3 4" xfId="8225"/>
    <cellStyle name="Normal 10 3 7 3 4 2" xfId="19333"/>
    <cellStyle name="Normal 10 3 7 3 4 3" xfId="29539"/>
    <cellStyle name="Normal 10 3 7 3 4 4" xfId="40488"/>
    <cellStyle name="Normal 10 3 7 3 4 5" xfId="53697"/>
    <cellStyle name="Normal 10 3 7 3 5" xfId="14024"/>
    <cellStyle name="Normal 10 3 7 3 6" xfId="24209"/>
    <cellStyle name="Normal 10 3 7 3 7" xfId="35140"/>
    <cellStyle name="Normal 10 3 7 3 8" xfId="48367"/>
    <cellStyle name="Normal 10 3 7 3 9" xfId="58568"/>
    <cellStyle name="Normal 10 3 7 4" xfId="3279"/>
    <cellStyle name="Normal 10 3 7 4 2" xfId="8701"/>
    <cellStyle name="Normal 10 3 7 4 2 2" xfId="19806"/>
    <cellStyle name="Normal 10 3 7 4 2 3" xfId="30013"/>
    <cellStyle name="Normal 10 3 7 4 2 4" xfId="40964"/>
    <cellStyle name="Normal 10 3 7 4 2 5" xfId="54171"/>
    <cellStyle name="Normal 10 3 7 4 3" xfId="14494"/>
    <cellStyle name="Normal 10 3 7 4 4" xfId="24679"/>
    <cellStyle name="Normal 10 3 7 4 5" xfId="35616"/>
    <cellStyle name="Normal 10 3 7 4 6" xfId="48837"/>
    <cellStyle name="Normal 10 3 7 5" xfId="3873"/>
    <cellStyle name="Normal 10 3 7 5 2" xfId="9294"/>
    <cellStyle name="Normal 10 3 7 5 2 2" xfId="20399"/>
    <cellStyle name="Normal 10 3 7 5 2 3" xfId="30606"/>
    <cellStyle name="Normal 10 3 7 5 2 4" xfId="41557"/>
    <cellStyle name="Normal 10 3 7 5 2 5" xfId="54764"/>
    <cellStyle name="Normal 10 3 7 5 3" xfId="15086"/>
    <cellStyle name="Normal 10 3 7 5 4" xfId="25271"/>
    <cellStyle name="Normal 10 3 7 5 5" xfId="36208"/>
    <cellStyle name="Normal 10 3 7 5 6" xfId="49429"/>
    <cellStyle name="Normal 10 3 7 6" xfId="4879"/>
    <cellStyle name="Normal 10 3 7 6 2" xfId="10053"/>
    <cellStyle name="Normal 10 3 7 6 2 2" xfId="21045"/>
    <cellStyle name="Normal 10 3 7 6 2 3" xfId="31365"/>
    <cellStyle name="Normal 10 3 7 6 2 4" xfId="42310"/>
    <cellStyle name="Normal 10 3 7 6 2 5" xfId="55523"/>
    <cellStyle name="Normal 10 3 7 6 3" xfId="16030"/>
    <cellStyle name="Normal 10 3 7 6 4" xfId="26215"/>
    <cellStyle name="Normal 10 3 7 6 5" xfId="37164"/>
    <cellStyle name="Normal 10 3 7 6 6" xfId="50373"/>
    <cellStyle name="Normal 10 3 7 7" xfId="5069"/>
    <cellStyle name="Normal 10 3 7 7 2" xfId="10243"/>
    <cellStyle name="Normal 10 3 7 7 2 2" xfId="21234"/>
    <cellStyle name="Normal 10 3 7 7 2 3" xfId="31555"/>
    <cellStyle name="Normal 10 3 7 7 2 4" xfId="42500"/>
    <cellStyle name="Normal 10 3 7 7 2 5" xfId="55713"/>
    <cellStyle name="Normal 10 3 7 7 3" xfId="16219"/>
    <cellStyle name="Normal 10 3 7 7 4" xfId="26404"/>
    <cellStyle name="Normal 10 3 7 7 5" xfId="37353"/>
    <cellStyle name="Normal 10 3 7 7 6" xfId="50562"/>
    <cellStyle name="Normal 10 3 7 8" xfId="6450"/>
    <cellStyle name="Normal 10 3 7 8 2" xfId="8042"/>
    <cellStyle name="Normal 10 3 7 8 2 2" xfId="19150"/>
    <cellStyle name="Normal 10 3 7 8 2 3" xfId="29356"/>
    <cellStyle name="Normal 10 3 7 8 2 4" xfId="40305"/>
    <cellStyle name="Normal 10 3 7 8 2 5" xfId="53514"/>
    <cellStyle name="Normal 10 3 7 8 3" xfId="17588"/>
    <cellStyle name="Normal 10 3 7 8 4" xfId="27773"/>
    <cellStyle name="Normal 10 3 7 8 5" xfId="38727"/>
    <cellStyle name="Normal 10 3 7 8 6" xfId="51931"/>
    <cellStyle name="Normal 10 3 7 9" xfId="7324"/>
    <cellStyle name="Normal 10 3 7 9 2" xfId="18449"/>
    <cellStyle name="Normal 10 3 7 9 3" xfId="28639"/>
    <cellStyle name="Normal 10 3 7 9 4" xfId="39594"/>
    <cellStyle name="Normal 10 3 7 9 5" xfId="52797"/>
    <cellStyle name="Normal 10 3 8" xfId="2594"/>
    <cellStyle name="Normal 10 3 8 10" xfId="11428"/>
    <cellStyle name="Normal 10 3 8 10 2" xfId="22404"/>
    <cellStyle name="Normal 10 3 8 10 3" xfId="32740"/>
    <cellStyle name="Normal 10 3 8 10 4" xfId="43677"/>
    <cellStyle name="Normal 10 3 8 10 5" xfId="56898"/>
    <cellStyle name="Normal 10 3 8 11" xfId="11552"/>
    <cellStyle name="Normal 10 3 8 11 2" xfId="22527"/>
    <cellStyle name="Normal 10 3 8 11 3" xfId="32864"/>
    <cellStyle name="Normal 10 3 8 11 4" xfId="43801"/>
    <cellStyle name="Normal 10 3 8 11 5" xfId="57022"/>
    <cellStyle name="Normal 10 3 8 12" xfId="12736"/>
    <cellStyle name="Normal 10 3 8 13" xfId="12926"/>
    <cellStyle name="Normal 10 3 8 14" xfId="13844"/>
    <cellStyle name="Normal 10 3 8 15" xfId="24029"/>
    <cellStyle name="Normal 10 3 8 16" xfId="34954"/>
    <cellStyle name="Normal 10 3 8 17" xfId="48187"/>
    <cellStyle name="Normal 10 3 8 18" xfId="58197"/>
    <cellStyle name="Normal 10 3 8 19" xfId="59115"/>
    <cellStyle name="Normal 10 3 8 2" xfId="2977"/>
    <cellStyle name="Normal 10 3 8 2 10" xfId="48553"/>
    <cellStyle name="Normal 10 3 8 2 11" xfId="58384"/>
    <cellStyle name="Normal 10 3 8 2 12" xfId="59625"/>
    <cellStyle name="Normal 10 3 8 2 2" xfId="3619"/>
    <cellStyle name="Normal 10 3 8 2 2 2" xfId="9041"/>
    <cellStyle name="Normal 10 3 8 2 2 2 2" xfId="20146"/>
    <cellStyle name="Normal 10 3 8 2 2 2 3" xfId="30353"/>
    <cellStyle name="Normal 10 3 8 2 2 2 4" xfId="41304"/>
    <cellStyle name="Normal 10 3 8 2 2 2 5" xfId="54511"/>
    <cellStyle name="Normal 10 3 8 2 2 3" xfId="14834"/>
    <cellStyle name="Normal 10 3 8 2 2 4" xfId="25019"/>
    <cellStyle name="Normal 10 3 8 2 2 5" xfId="35956"/>
    <cellStyle name="Normal 10 3 8 2 2 6" xfId="49177"/>
    <cellStyle name="Normal 10 3 8 2 3" xfId="6888"/>
    <cellStyle name="Normal 10 3 8 2 3 2" xfId="8411"/>
    <cellStyle name="Normal 10 3 8 2 3 2 2" xfId="19519"/>
    <cellStyle name="Normal 10 3 8 2 3 2 3" xfId="29725"/>
    <cellStyle name="Normal 10 3 8 2 3 2 4" xfId="40674"/>
    <cellStyle name="Normal 10 3 8 2 3 2 5" xfId="53883"/>
    <cellStyle name="Normal 10 3 8 2 3 3" xfId="18024"/>
    <cellStyle name="Normal 10 3 8 2 3 4" xfId="28209"/>
    <cellStyle name="Normal 10 3 8 2 3 5" xfId="39164"/>
    <cellStyle name="Normal 10 3 8 2 3 6" xfId="52367"/>
    <cellStyle name="Normal 10 3 8 2 4" xfId="11188"/>
    <cellStyle name="Normal 10 3 8 2 4 2" xfId="22165"/>
    <cellStyle name="Normal 10 3 8 2 4 3" xfId="32500"/>
    <cellStyle name="Normal 10 3 8 2 4 4" xfId="43440"/>
    <cellStyle name="Normal 10 3 8 2 4 5" xfId="56658"/>
    <cellStyle name="Normal 10 3 8 2 5" xfId="7861"/>
    <cellStyle name="Normal 10 3 8 2 5 2" xfId="18969"/>
    <cellStyle name="Normal 10 3 8 2 5 3" xfId="29175"/>
    <cellStyle name="Normal 10 3 8 2 5 4" xfId="40124"/>
    <cellStyle name="Normal 10 3 8 2 5 5" xfId="53333"/>
    <cellStyle name="Normal 10 3 8 2 6" xfId="13126"/>
    <cellStyle name="Normal 10 3 8 2 7" xfId="14210"/>
    <cellStyle name="Normal 10 3 8 2 8" xfId="24395"/>
    <cellStyle name="Normal 10 3 8 2 9" xfId="35326"/>
    <cellStyle name="Normal 10 3 8 3" xfId="2794"/>
    <cellStyle name="Normal 10 3 8 3 2" xfId="3458"/>
    <cellStyle name="Normal 10 3 8 3 2 2" xfId="8880"/>
    <cellStyle name="Normal 10 3 8 3 2 2 2" xfId="19985"/>
    <cellStyle name="Normal 10 3 8 3 2 2 3" xfId="30192"/>
    <cellStyle name="Normal 10 3 8 3 2 2 4" xfId="41143"/>
    <cellStyle name="Normal 10 3 8 3 2 2 5" xfId="54350"/>
    <cellStyle name="Normal 10 3 8 3 2 3" xfId="14673"/>
    <cellStyle name="Normal 10 3 8 3 2 4" xfId="24858"/>
    <cellStyle name="Normal 10 3 8 3 2 5" xfId="35795"/>
    <cellStyle name="Normal 10 3 8 3 2 6" xfId="49016"/>
    <cellStyle name="Normal 10 3 8 3 3" xfId="6706"/>
    <cellStyle name="Normal 10 3 8 3 3 2" xfId="17842"/>
    <cellStyle name="Normal 10 3 8 3 3 3" xfId="28027"/>
    <cellStyle name="Normal 10 3 8 3 3 4" xfId="38982"/>
    <cellStyle name="Normal 10 3 8 3 3 5" xfId="52185"/>
    <cellStyle name="Normal 10 3 8 3 4" xfId="8228"/>
    <cellStyle name="Normal 10 3 8 3 4 2" xfId="19336"/>
    <cellStyle name="Normal 10 3 8 3 4 3" xfId="29542"/>
    <cellStyle name="Normal 10 3 8 3 4 4" xfId="40491"/>
    <cellStyle name="Normal 10 3 8 3 4 5" xfId="53700"/>
    <cellStyle name="Normal 10 3 8 3 5" xfId="14027"/>
    <cellStyle name="Normal 10 3 8 3 6" xfId="24212"/>
    <cellStyle name="Normal 10 3 8 3 7" xfId="35143"/>
    <cellStyle name="Normal 10 3 8 3 8" xfId="48370"/>
    <cellStyle name="Normal 10 3 8 3 9" xfId="58571"/>
    <cellStyle name="Normal 10 3 8 4" xfId="3282"/>
    <cellStyle name="Normal 10 3 8 4 2" xfId="8704"/>
    <cellStyle name="Normal 10 3 8 4 2 2" xfId="19809"/>
    <cellStyle name="Normal 10 3 8 4 2 3" xfId="30016"/>
    <cellStyle name="Normal 10 3 8 4 2 4" xfId="40967"/>
    <cellStyle name="Normal 10 3 8 4 2 5" xfId="54174"/>
    <cellStyle name="Normal 10 3 8 4 3" xfId="14497"/>
    <cellStyle name="Normal 10 3 8 4 4" xfId="24682"/>
    <cellStyle name="Normal 10 3 8 4 5" xfId="35619"/>
    <cellStyle name="Normal 10 3 8 4 6" xfId="48840"/>
    <cellStyle name="Normal 10 3 8 5" xfId="4681"/>
    <cellStyle name="Normal 10 3 8 5 2" xfId="9855"/>
    <cellStyle name="Normal 10 3 8 5 2 2" xfId="20847"/>
    <cellStyle name="Normal 10 3 8 5 2 3" xfId="31167"/>
    <cellStyle name="Normal 10 3 8 5 2 4" xfId="42116"/>
    <cellStyle name="Normal 10 3 8 5 2 5" xfId="55325"/>
    <cellStyle name="Normal 10 3 8 5 3" xfId="15832"/>
    <cellStyle name="Normal 10 3 8 5 4" xfId="26017"/>
    <cellStyle name="Normal 10 3 8 5 5" xfId="36966"/>
    <cellStyle name="Normal 10 3 8 5 6" xfId="50175"/>
    <cellStyle name="Normal 10 3 8 6" xfId="4882"/>
    <cellStyle name="Normal 10 3 8 6 2" xfId="10056"/>
    <cellStyle name="Normal 10 3 8 6 2 2" xfId="21048"/>
    <cellStyle name="Normal 10 3 8 6 2 3" xfId="31368"/>
    <cellStyle name="Normal 10 3 8 6 2 4" xfId="42313"/>
    <cellStyle name="Normal 10 3 8 6 2 5" xfId="55526"/>
    <cellStyle name="Normal 10 3 8 6 3" xfId="16033"/>
    <cellStyle name="Normal 10 3 8 6 4" xfId="26218"/>
    <cellStyle name="Normal 10 3 8 6 5" xfId="37167"/>
    <cellStyle name="Normal 10 3 8 6 6" xfId="50376"/>
    <cellStyle name="Normal 10 3 8 7" xfId="5072"/>
    <cellStyle name="Normal 10 3 8 7 2" xfId="10246"/>
    <cellStyle name="Normal 10 3 8 7 2 2" xfId="21237"/>
    <cellStyle name="Normal 10 3 8 7 2 3" xfId="31558"/>
    <cellStyle name="Normal 10 3 8 7 2 4" xfId="42503"/>
    <cellStyle name="Normal 10 3 8 7 2 5" xfId="55716"/>
    <cellStyle name="Normal 10 3 8 7 3" xfId="16222"/>
    <cellStyle name="Normal 10 3 8 7 4" xfId="26407"/>
    <cellStyle name="Normal 10 3 8 7 5" xfId="37356"/>
    <cellStyle name="Normal 10 3 8 7 6" xfId="50565"/>
    <cellStyle name="Normal 10 3 8 8" xfId="6456"/>
    <cellStyle name="Normal 10 3 8 8 2" xfId="8045"/>
    <cellStyle name="Normal 10 3 8 8 2 2" xfId="19153"/>
    <cellStyle name="Normal 10 3 8 8 2 3" xfId="29359"/>
    <cellStyle name="Normal 10 3 8 8 2 4" xfId="40308"/>
    <cellStyle name="Normal 10 3 8 8 2 5" xfId="53517"/>
    <cellStyle name="Normal 10 3 8 8 3" xfId="17594"/>
    <cellStyle name="Normal 10 3 8 8 4" xfId="27779"/>
    <cellStyle name="Normal 10 3 8 8 5" xfId="38733"/>
    <cellStyle name="Normal 10 3 8 8 6" xfId="51937"/>
    <cellStyle name="Normal 10 3 8 9" xfId="7325"/>
    <cellStyle name="Normal 10 3 8 9 2" xfId="18450"/>
    <cellStyle name="Normal 10 3 8 9 3" xfId="28640"/>
    <cellStyle name="Normal 10 3 8 9 4" xfId="39595"/>
    <cellStyle name="Normal 10 3 8 9 5" xfId="52798"/>
    <cellStyle name="Normal 10 3 9" xfId="2598"/>
    <cellStyle name="Normal 10 3 9 10" xfId="11431"/>
    <cellStyle name="Normal 10 3 9 10 2" xfId="22407"/>
    <cellStyle name="Normal 10 3 9 10 3" xfId="32743"/>
    <cellStyle name="Normal 10 3 9 10 4" xfId="43680"/>
    <cellStyle name="Normal 10 3 9 10 5" xfId="56901"/>
    <cellStyle name="Normal 10 3 9 11" xfId="11555"/>
    <cellStyle name="Normal 10 3 9 11 2" xfId="22530"/>
    <cellStyle name="Normal 10 3 9 11 3" xfId="32867"/>
    <cellStyle name="Normal 10 3 9 11 4" xfId="43804"/>
    <cellStyle name="Normal 10 3 9 11 5" xfId="57025"/>
    <cellStyle name="Normal 10 3 9 12" xfId="12740"/>
    <cellStyle name="Normal 10 3 9 13" xfId="12930"/>
    <cellStyle name="Normal 10 3 9 14" xfId="13848"/>
    <cellStyle name="Normal 10 3 9 15" xfId="24033"/>
    <cellStyle name="Normal 10 3 9 16" xfId="34958"/>
    <cellStyle name="Normal 10 3 9 17" xfId="48191"/>
    <cellStyle name="Normal 10 3 9 18" xfId="58201"/>
    <cellStyle name="Normal 10 3 9 19" xfId="58655"/>
    <cellStyle name="Normal 10 3 9 2" xfId="2981"/>
    <cellStyle name="Normal 10 3 9 2 10" xfId="48557"/>
    <cellStyle name="Normal 10 3 9 2 11" xfId="58388"/>
    <cellStyle name="Normal 10 3 9 2 12" xfId="59123"/>
    <cellStyle name="Normal 10 3 9 2 2" xfId="3623"/>
    <cellStyle name="Normal 10 3 9 2 2 2" xfId="9045"/>
    <cellStyle name="Normal 10 3 9 2 2 2 2" xfId="20150"/>
    <cellStyle name="Normal 10 3 9 2 2 2 3" xfId="30357"/>
    <cellStyle name="Normal 10 3 9 2 2 2 4" xfId="41308"/>
    <cellStyle name="Normal 10 3 9 2 2 2 5" xfId="54515"/>
    <cellStyle name="Normal 10 3 9 2 2 3" xfId="14838"/>
    <cellStyle name="Normal 10 3 9 2 2 4" xfId="25023"/>
    <cellStyle name="Normal 10 3 9 2 2 5" xfId="35960"/>
    <cellStyle name="Normal 10 3 9 2 2 6" xfId="49181"/>
    <cellStyle name="Normal 10 3 9 2 3" xfId="6892"/>
    <cellStyle name="Normal 10 3 9 2 3 2" xfId="8415"/>
    <cellStyle name="Normal 10 3 9 2 3 2 2" xfId="19523"/>
    <cellStyle name="Normal 10 3 9 2 3 2 3" xfId="29729"/>
    <cellStyle name="Normal 10 3 9 2 3 2 4" xfId="40678"/>
    <cellStyle name="Normal 10 3 9 2 3 2 5" xfId="53887"/>
    <cellStyle name="Normal 10 3 9 2 3 3" xfId="18028"/>
    <cellStyle name="Normal 10 3 9 2 3 4" xfId="28213"/>
    <cellStyle name="Normal 10 3 9 2 3 5" xfId="39168"/>
    <cellStyle name="Normal 10 3 9 2 3 6" xfId="52371"/>
    <cellStyle name="Normal 10 3 9 2 4" xfId="10734"/>
    <cellStyle name="Normal 10 3 9 2 4 2" xfId="21713"/>
    <cellStyle name="Normal 10 3 9 2 4 3" xfId="32046"/>
    <cellStyle name="Normal 10 3 9 2 4 4" xfId="42989"/>
    <cellStyle name="Normal 10 3 9 2 4 5" xfId="56204"/>
    <cellStyle name="Normal 10 3 9 2 5" xfId="7865"/>
    <cellStyle name="Normal 10 3 9 2 5 2" xfId="18973"/>
    <cellStyle name="Normal 10 3 9 2 5 3" xfId="29179"/>
    <cellStyle name="Normal 10 3 9 2 5 4" xfId="40128"/>
    <cellStyle name="Normal 10 3 9 2 5 5" xfId="53337"/>
    <cellStyle name="Normal 10 3 9 2 6" xfId="13130"/>
    <cellStyle name="Normal 10 3 9 2 7" xfId="14214"/>
    <cellStyle name="Normal 10 3 9 2 8" xfId="24399"/>
    <cellStyle name="Normal 10 3 9 2 9" xfId="35330"/>
    <cellStyle name="Normal 10 3 9 3" xfId="2798"/>
    <cellStyle name="Normal 10 3 9 3 2" xfId="3462"/>
    <cellStyle name="Normal 10 3 9 3 2 2" xfId="8884"/>
    <cellStyle name="Normal 10 3 9 3 2 2 2" xfId="19989"/>
    <cellStyle name="Normal 10 3 9 3 2 2 3" xfId="30196"/>
    <cellStyle name="Normal 10 3 9 3 2 2 4" xfId="41147"/>
    <cellStyle name="Normal 10 3 9 3 2 2 5" xfId="54354"/>
    <cellStyle name="Normal 10 3 9 3 2 3" xfId="14677"/>
    <cellStyle name="Normal 10 3 9 3 2 4" xfId="24862"/>
    <cellStyle name="Normal 10 3 9 3 2 5" xfId="35799"/>
    <cellStyle name="Normal 10 3 9 3 2 6" xfId="49020"/>
    <cellStyle name="Normal 10 3 9 3 3" xfId="6710"/>
    <cellStyle name="Normal 10 3 9 3 3 2" xfId="17846"/>
    <cellStyle name="Normal 10 3 9 3 3 3" xfId="28031"/>
    <cellStyle name="Normal 10 3 9 3 3 4" xfId="38986"/>
    <cellStyle name="Normal 10 3 9 3 3 5" xfId="52189"/>
    <cellStyle name="Normal 10 3 9 3 4" xfId="8232"/>
    <cellStyle name="Normal 10 3 9 3 4 2" xfId="19340"/>
    <cellStyle name="Normal 10 3 9 3 4 3" xfId="29546"/>
    <cellStyle name="Normal 10 3 9 3 4 4" xfId="40495"/>
    <cellStyle name="Normal 10 3 9 3 4 5" xfId="53704"/>
    <cellStyle name="Normal 10 3 9 3 5" xfId="14031"/>
    <cellStyle name="Normal 10 3 9 3 6" xfId="24216"/>
    <cellStyle name="Normal 10 3 9 3 7" xfId="35147"/>
    <cellStyle name="Normal 10 3 9 3 8" xfId="48374"/>
    <cellStyle name="Normal 10 3 9 3 9" xfId="58575"/>
    <cellStyle name="Normal 10 3 9 4" xfId="3286"/>
    <cellStyle name="Normal 10 3 9 4 2" xfId="8708"/>
    <cellStyle name="Normal 10 3 9 4 2 2" xfId="19813"/>
    <cellStyle name="Normal 10 3 9 4 2 3" xfId="30020"/>
    <cellStyle name="Normal 10 3 9 4 2 4" xfId="40971"/>
    <cellStyle name="Normal 10 3 9 4 2 5" xfId="54178"/>
    <cellStyle name="Normal 10 3 9 4 3" xfId="14501"/>
    <cellStyle name="Normal 10 3 9 4 4" xfId="24686"/>
    <cellStyle name="Normal 10 3 9 4 5" xfId="35623"/>
    <cellStyle name="Normal 10 3 9 4 6" xfId="48844"/>
    <cellStyle name="Normal 10 3 9 5" xfId="3705"/>
    <cellStyle name="Normal 10 3 9 5 2" xfId="9127"/>
    <cellStyle name="Normal 10 3 9 5 2 2" xfId="20232"/>
    <cellStyle name="Normal 10 3 9 5 2 3" xfId="30439"/>
    <cellStyle name="Normal 10 3 9 5 2 4" xfId="41390"/>
    <cellStyle name="Normal 10 3 9 5 2 5" xfId="54597"/>
    <cellStyle name="Normal 10 3 9 5 3" xfId="14920"/>
    <cellStyle name="Normal 10 3 9 5 4" xfId="25105"/>
    <cellStyle name="Normal 10 3 9 5 5" xfId="36042"/>
    <cellStyle name="Normal 10 3 9 5 6" xfId="49263"/>
    <cellStyle name="Normal 10 3 9 6" xfId="4886"/>
    <cellStyle name="Normal 10 3 9 6 2" xfId="10060"/>
    <cellStyle name="Normal 10 3 9 6 2 2" xfId="21052"/>
    <cellStyle name="Normal 10 3 9 6 2 3" xfId="31372"/>
    <cellStyle name="Normal 10 3 9 6 2 4" xfId="42317"/>
    <cellStyle name="Normal 10 3 9 6 2 5" xfId="55530"/>
    <cellStyle name="Normal 10 3 9 6 3" xfId="16037"/>
    <cellStyle name="Normal 10 3 9 6 4" xfId="26222"/>
    <cellStyle name="Normal 10 3 9 6 5" xfId="37171"/>
    <cellStyle name="Normal 10 3 9 6 6" xfId="50380"/>
    <cellStyle name="Normal 10 3 9 7" xfId="5076"/>
    <cellStyle name="Normal 10 3 9 7 2" xfId="10250"/>
    <cellStyle name="Normal 10 3 9 7 2 2" xfId="21241"/>
    <cellStyle name="Normal 10 3 9 7 2 3" xfId="31562"/>
    <cellStyle name="Normal 10 3 9 7 2 4" xfId="42507"/>
    <cellStyle name="Normal 10 3 9 7 2 5" xfId="55720"/>
    <cellStyle name="Normal 10 3 9 7 3" xfId="16226"/>
    <cellStyle name="Normal 10 3 9 7 4" xfId="26411"/>
    <cellStyle name="Normal 10 3 9 7 5" xfId="37360"/>
    <cellStyle name="Normal 10 3 9 7 6" xfId="50569"/>
    <cellStyle name="Normal 10 3 9 8" xfId="6487"/>
    <cellStyle name="Normal 10 3 9 8 2" xfId="8049"/>
    <cellStyle name="Normal 10 3 9 8 2 2" xfId="19157"/>
    <cellStyle name="Normal 10 3 9 8 2 3" xfId="29363"/>
    <cellStyle name="Normal 10 3 9 8 2 4" xfId="40312"/>
    <cellStyle name="Normal 10 3 9 8 2 5" xfId="53521"/>
    <cellStyle name="Normal 10 3 9 8 3" xfId="17624"/>
    <cellStyle name="Normal 10 3 9 8 4" xfId="27809"/>
    <cellStyle name="Normal 10 3 9 8 5" xfId="38763"/>
    <cellStyle name="Normal 10 3 9 8 6" xfId="51967"/>
    <cellStyle name="Normal 10 3 9 9" xfId="7328"/>
    <cellStyle name="Normal 10 3 9 9 2" xfId="18453"/>
    <cellStyle name="Normal 10 3 9 9 3" xfId="28643"/>
    <cellStyle name="Normal 10 3 9 9 4" xfId="39598"/>
    <cellStyle name="Normal 10 3 9 9 5" xfId="52801"/>
    <cellStyle name="Normal 10 4" xfId="228"/>
    <cellStyle name="Normal 10 5" xfId="192"/>
    <cellStyle name="Normal 104" xfId="162"/>
    <cellStyle name="Normal 11" xfId="95"/>
    <cellStyle name="Normal 11 10" xfId="3715"/>
    <cellStyle name="Normal 11 10 2" xfId="9136"/>
    <cellStyle name="Normal 11 10 2 2" xfId="20241"/>
    <cellStyle name="Normal 11 10 2 3" xfId="30448"/>
    <cellStyle name="Normal 11 10 2 4" xfId="41399"/>
    <cellStyle name="Normal 11 10 2 5" xfId="54606"/>
    <cellStyle name="Normal 11 10 3" xfId="14929"/>
    <cellStyle name="Normal 11 10 4" xfId="25114"/>
    <cellStyle name="Normal 11 10 5" xfId="36051"/>
    <cellStyle name="Normal 11 10 6" xfId="49272"/>
    <cellStyle name="Normal 11 11" xfId="4787"/>
    <cellStyle name="Normal 11 11 2" xfId="9961"/>
    <cellStyle name="Normal 11 11 2 2" xfId="20953"/>
    <cellStyle name="Normal 11 11 2 3" xfId="31273"/>
    <cellStyle name="Normal 11 11 2 4" xfId="42218"/>
    <cellStyle name="Normal 11 11 2 5" xfId="55431"/>
    <cellStyle name="Normal 11 11 3" xfId="15938"/>
    <cellStyle name="Normal 11 11 4" xfId="26123"/>
    <cellStyle name="Normal 11 11 5" xfId="37072"/>
    <cellStyle name="Normal 11 11 6" xfId="50281"/>
    <cellStyle name="Normal 11 12" xfId="4977"/>
    <cellStyle name="Normal 11 12 2" xfId="10151"/>
    <cellStyle name="Normal 11 12 2 2" xfId="21142"/>
    <cellStyle name="Normal 11 12 2 3" xfId="31463"/>
    <cellStyle name="Normal 11 12 2 4" xfId="42408"/>
    <cellStyle name="Normal 11 12 2 5" xfId="55621"/>
    <cellStyle name="Normal 11 12 3" xfId="16127"/>
    <cellStyle name="Normal 11 12 4" xfId="26312"/>
    <cellStyle name="Normal 11 12 5" xfId="37261"/>
    <cellStyle name="Normal 11 12 6" xfId="50470"/>
    <cellStyle name="Normal 11 13" xfId="2411"/>
    <cellStyle name="Normal 11 13 2" xfId="7950"/>
    <cellStyle name="Normal 11 13 2 2" xfId="19058"/>
    <cellStyle name="Normal 11 13 2 3" xfId="29264"/>
    <cellStyle name="Normal 11 13 2 4" xfId="40213"/>
    <cellStyle name="Normal 11 13 2 5" xfId="53422"/>
    <cellStyle name="Normal 11 13 3" xfId="13711"/>
    <cellStyle name="Normal 11 13 4" xfId="23896"/>
    <cellStyle name="Normal 11 13 5" xfId="34804"/>
    <cellStyle name="Normal 11 13 6" xfId="48054"/>
    <cellStyle name="Normal 11 14" xfId="6070"/>
    <cellStyle name="Normal 11 14 2" xfId="10347"/>
    <cellStyle name="Normal 11 14 2 2" xfId="21338"/>
    <cellStyle name="Normal 11 14 2 3" xfId="31659"/>
    <cellStyle name="Normal 11 14 2 4" xfId="42604"/>
    <cellStyle name="Normal 11 14 2 5" xfId="55817"/>
    <cellStyle name="Normal 11 14 3" xfId="17219"/>
    <cellStyle name="Normal 11 14 4" xfId="27404"/>
    <cellStyle name="Normal 11 14 5" xfId="38353"/>
    <cellStyle name="Normal 11 14 6" xfId="51562"/>
    <cellStyle name="Normal 11 15" xfId="6257"/>
    <cellStyle name="Normal 11 15 2" xfId="11333"/>
    <cellStyle name="Normal 11 15 2 2" xfId="22309"/>
    <cellStyle name="Normal 11 15 2 3" xfId="32645"/>
    <cellStyle name="Normal 11 15 2 4" xfId="43582"/>
    <cellStyle name="Normal 11 15 2 5" xfId="56803"/>
    <cellStyle name="Normal 11 15 3" xfId="17398"/>
    <cellStyle name="Normal 11 15 4" xfId="27583"/>
    <cellStyle name="Normal 11 15 5" xfId="38536"/>
    <cellStyle name="Normal 11 15 6" xfId="51741"/>
    <cellStyle name="Normal 11 16" xfId="6289"/>
    <cellStyle name="Normal 11 16 2" xfId="11502"/>
    <cellStyle name="Normal 11 16 2 2" xfId="22478"/>
    <cellStyle name="Normal 11 16 2 3" xfId="32814"/>
    <cellStyle name="Normal 11 16 2 4" xfId="43751"/>
    <cellStyle name="Normal 11 16 2 5" xfId="56972"/>
    <cellStyle name="Normal 11 16 3" xfId="17429"/>
    <cellStyle name="Normal 11 16 4" xfId="27614"/>
    <cellStyle name="Normal 11 16 5" xfId="38568"/>
    <cellStyle name="Normal 11 16 6" xfId="51772"/>
    <cellStyle name="Normal 11 17" xfId="6314"/>
    <cellStyle name="Normal 11 17 2" xfId="17454"/>
    <cellStyle name="Normal 11 17 3" xfId="27639"/>
    <cellStyle name="Normal 11 17 4" xfId="38593"/>
    <cellStyle name="Normal 11 17 5" xfId="51797"/>
    <cellStyle name="Normal 11 18" xfId="6326"/>
    <cellStyle name="Normal 11 18 2" xfId="17466"/>
    <cellStyle name="Normal 11 18 3" xfId="27651"/>
    <cellStyle name="Normal 11 18 4" xfId="38605"/>
    <cellStyle name="Normal 11 18 5" xfId="51809"/>
    <cellStyle name="Normal 11 19" xfId="6347"/>
    <cellStyle name="Normal 11 19 2" xfId="17487"/>
    <cellStyle name="Normal 11 19 3" xfId="27672"/>
    <cellStyle name="Normal 11 19 4" xfId="38626"/>
    <cellStyle name="Normal 11 19 5" xfId="51830"/>
    <cellStyle name="Normal 11 2" xfId="140"/>
    <cellStyle name="Normal 11 2 10" xfId="6129"/>
    <cellStyle name="Normal 11 2 10 2" xfId="11365"/>
    <cellStyle name="Normal 11 2 10 2 2" xfId="22341"/>
    <cellStyle name="Normal 11 2 10 2 3" xfId="32677"/>
    <cellStyle name="Normal 11 2 10 2 4" xfId="43614"/>
    <cellStyle name="Normal 11 2 10 2 5" xfId="56835"/>
    <cellStyle name="Normal 11 2 10 3" xfId="17270"/>
    <cellStyle name="Normal 11 2 10 4" xfId="27455"/>
    <cellStyle name="Normal 11 2 10 5" xfId="38408"/>
    <cellStyle name="Normal 11 2 10 6" xfId="51613"/>
    <cellStyle name="Normal 11 2 11" xfId="6422"/>
    <cellStyle name="Normal 11 2 11 2" xfId="11529"/>
    <cellStyle name="Normal 11 2 11 2 2" xfId="22505"/>
    <cellStyle name="Normal 11 2 11 2 3" xfId="32841"/>
    <cellStyle name="Normal 11 2 11 2 4" xfId="43778"/>
    <cellStyle name="Normal 11 2 11 2 5" xfId="56999"/>
    <cellStyle name="Normal 11 2 11 3" xfId="17560"/>
    <cellStyle name="Normal 11 2 11 4" xfId="27745"/>
    <cellStyle name="Normal 11 2 11 5" xfId="38699"/>
    <cellStyle name="Normal 11 2 11 6" xfId="51903"/>
    <cellStyle name="Normal 11 2 12" xfId="7755"/>
    <cellStyle name="Normal 11 2 12 2" xfId="18865"/>
    <cellStyle name="Normal 11 2 12 3" xfId="29069"/>
    <cellStyle name="Normal 11 2 12 4" xfId="40018"/>
    <cellStyle name="Normal 11 2 12 5" xfId="53227"/>
    <cellStyle name="Normal 11 2 13" xfId="12673"/>
    <cellStyle name="Normal 11 2 14" xfId="12863"/>
    <cellStyle name="Normal 11 2 15" xfId="13266"/>
    <cellStyle name="Normal 11 2 16" xfId="23456"/>
    <cellStyle name="Normal 11 2 17" xfId="33990"/>
    <cellStyle name="Normal 11 2 18" xfId="47614"/>
    <cellStyle name="Normal 11 2 19" xfId="58136"/>
    <cellStyle name="Normal 11 2 2" xfId="231"/>
    <cellStyle name="Normal 11 2 2 10" xfId="58787"/>
    <cellStyle name="Normal 11 2 2 2" xfId="3193"/>
    <cellStyle name="Normal 11 2 2 2 2" xfId="4005"/>
    <cellStyle name="Normal 11 2 2 2 2 2" xfId="11018"/>
    <cellStyle name="Normal 11 2 2 2 2 2 2" xfId="21995"/>
    <cellStyle name="Normal 11 2 2 2 2 2 3" xfId="32330"/>
    <cellStyle name="Normal 11 2 2 2 2 2 4" xfId="43273"/>
    <cellStyle name="Normal 11 2 2 2 2 2 5" xfId="56488"/>
    <cellStyle name="Normal 11 2 2 2 2 3" xfId="9426"/>
    <cellStyle name="Normal 11 2 2 2 2 3 2" xfId="20531"/>
    <cellStyle name="Normal 11 2 2 2 2 3 3" xfId="30738"/>
    <cellStyle name="Normal 11 2 2 2 2 3 4" xfId="41689"/>
    <cellStyle name="Normal 11 2 2 2 2 3 5" xfId="54896"/>
    <cellStyle name="Normal 11 2 2 2 2 4" xfId="15218"/>
    <cellStyle name="Normal 11 2 2 2 2 5" xfId="25403"/>
    <cellStyle name="Normal 11 2 2 2 2 6" xfId="36340"/>
    <cellStyle name="Normal 11 2 2 2 2 7" xfId="49561"/>
    <cellStyle name="Normal 11 2 2 2 2 8" xfId="59419"/>
    <cellStyle name="Normal 11 2 2 2 3" xfId="7102"/>
    <cellStyle name="Normal 11 2 2 2 3 2" xfId="10615"/>
    <cellStyle name="Normal 11 2 2 2 3 2 2" xfId="21602"/>
    <cellStyle name="Normal 11 2 2 2 3 2 3" xfId="31927"/>
    <cellStyle name="Normal 11 2 2 2 3 2 4" xfId="42872"/>
    <cellStyle name="Normal 11 2 2 2 3 2 5" xfId="56085"/>
    <cellStyle name="Normal 11 2 2 2 3 3" xfId="18238"/>
    <cellStyle name="Normal 11 2 2 2 3 4" xfId="28423"/>
    <cellStyle name="Normal 11 2 2 2 3 5" xfId="39378"/>
    <cellStyle name="Normal 11 2 2 2 3 6" xfId="52581"/>
    <cellStyle name="Normal 11 2 2 2 4" xfId="8624"/>
    <cellStyle name="Normal 11 2 2 2 4 2" xfId="19731"/>
    <cellStyle name="Normal 11 2 2 2 4 3" xfId="29938"/>
    <cellStyle name="Normal 11 2 2 2 4 4" xfId="40887"/>
    <cellStyle name="Normal 11 2 2 2 4 5" xfId="54096"/>
    <cellStyle name="Normal 11 2 2 2 5" xfId="14421"/>
    <cellStyle name="Normal 11 2 2 2 6" xfId="24606"/>
    <cellStyle name="Normal 11 2 2 2 7" xfId="35537"/>
    <cellStyle name="Normal 11 2 2 2 8" xfId="48764"/>
    <cellStyle name="Normal 11 2 2 2 9" xfId="58951"/>
    <cellStyle name="Normal 11 2 2 3" xfId="3841"/>
    <cellStyle name="Normal 11 2 2 3 2" xfId="10854"/>
    <cellStyle name="Normal 11 2 2 3 2 2" xfId="21831"/>
    <cellStyle name="Normal 11 2 2 3 2 3" xfId="32166"/>
    <cellStyle name="Normal 11 2 2 3 2 4" xfId="43109"/>
    <cellStyle name="Normal 11 2 2 3 2 5" xfId="56324"/>
    <cellStyle name="Normal 11 2 2 3 3" xfId="9262"/>
    <cellStyle name="Normal 11 2 2 3 3 2" xfId="20367"/>
    <cellStyle name="Normal 11 2 2 3 3 3" xfId="30574"/>
    <cellStyle name="Normal 11 2 2 3 3 4" xfId="41525"/>
    <cellStyle name="Normal 11 2 2 3 3 5" xfId="54732"/>
    <cellStyle name="Normal 11 2 2 3 4" xfId="15054"/>
    <cellStyle name="Normal 11 2 2 3 5" xfId="25239"/>
    <cellStyle name="Normal 11 2 2 3 6" xfId="36176"/>
    <cellStyle name="Normal 11 2 2 3 7" xfId="49397"/>
    <cellStyle name="Normal 11 2 2 3 8" xfId="59255"/>
    <cellStyle name="Normal 11 2 2 4" xfId="2914"/>
    <cellStyle name="Normal 11 2 2 4 2" xfId="8348"/>
    <cellStyle name="Normal 11 2 2 4 2 2" xfId="19456"/>
    <cellStyle name="Normal 11 2 2 4 2 3" xfId="29662"/>
    <cellStyle name="Normal 11 2 2 4 2 4" xfId="40611"/>
    <cellStyle name="Normal 11 2 2 4 2 5" xfId="53820"/>
    <cellStyle name="Normal 11 2 2 4 3" xfId="14147"/>
    <cellStyle name="Normal 11 2 2 4 4" xfId="24332"/>
    <cellStyle name="Normal 11 2 2 4 5" xfId="35263"/>
    <cellStyle name="Normal 11 2 2 4 6" xfId="48490"/>
    <cellStyle name="Normal 11 2 2 5" xfId="6207"/>
    <cellStyle name="Normal 11 2 2 5 2" xfId="10472"/>
    <cellStyle name="Normal 11 2 2 5 2 2" xfId="21463"/>
    <cellStyle name="Normal 11 2 2 5 2 3" xfId="31784"/>
    <cellStyle name="Normal 11 2 2 5 2 4" xfId="42729"/>
    <cellStyle name="Normal 11 2 2 5 2 5" xfId="55942"/>
    <cellStyle name="Normal 11 2 2 5 3" xfId="17348"/>
    <cellStyle name="Normal 11 2 2 5 4" xfId="27533"/>
    <cellStyle name="Normal 11 2 2 5 5" xfId="38486"/>
    <cellStyle name="Normal 11 2 2 5 6" xfId="51691"/>
    <cellStyle name="Normal 11 2 2 6" xfId="6825"/>
    <cellStyle name="Normal 11 2 2 6 2" xfId="17961"/>
    <cellStyle name="Normal 11 2 2 6 3" xfId="28146"/>
    <cellStyle name="Normal 11 2 2 6 4" xfId="39101"/>
    <cellStyle name="Normal 11 2 2 6 5" xfId="52304"/>
    <cellStyle name="Normal 11 2 2 7" xfId="7798"/>
    <cellStyle name="Normal 11 2 2 7 2" xfId="18906"/>
    <cellStyle name="Normal 11 2 2 7 3" xfId="29112"/>
    <cellStyle name="Normal 11 2 2 7 4" xfId="40061"/>
    <cellStyle name="Normal 11 2 2 7 5" xfId="53270"/>
    <cellStyle name="Normal 11 2 2 8" xfId="13063"/>
    <cellStyle name="Normal 11 2 2 9" xfId="58321"/>
    <cellStyle name="Normal 11 2 20" xfId="58707"/>
    <cellStyle name="Normal 11 2 3" xfId="2731"/>
    <cellStyle name="Normal 11 2 3 10" xfId="58508"/>
    <cellStyle name="Normal 11 2 3 11" xfId="58871"/>
    <cellStyle name="Normal 11 2 3 2" xfId="3395"/>
    <cellStyle name="Normal 11 2 3 2 2" xfId="10938"/>
    <cellStyle name="Normal 11 2 3 2 2 2" xfId="21915"/>
    <cellStyle name="Normal 11 2 3 2 2 3" xfId="32250"/>
    <cellStyle name="Normal 11 2 3 2 2 4" xfId="43193"/>
    <cellStyle name="Normal 11 2 3 2 2 5" xfId="56408"/>
    <cellStyle name="Normal 11 2 3 2 3" xfId="8817"/>
    <cellStyle name="Normal 11 2 3 2 3 2" xfId="19922"/>
    <cellStyle name="Normal 11 2 3 2 3 3" xfId="30129"/>
    <cellStyle name="Normal 11 2 3 2 3 4" xfId="41080"/>
    <cellStyle name="Normal 11 2 3 2 3 5" xfId="54287"/>
    <cellStyle name="Normal 11 2 3 2 4" xfId="14610"/>
    <cellStyle name="Normal 11 2 3 2 5" xfId="24795"/>
    <cellStyle name="Normal 11 2 3 2 6" xfId="35732"/>
    <cellStyle name="Normal 11 2 3 2 7" xfId="48953"/>
    <cellStyle name="Normal 11 2 3 2 8" xfId="59339"/>
    <cellStyle name="Normal 11 2 3 3" xfId="3925"/>
    <cellStyle name="Normal 11 2 3 3 2" xfId="9346"/>
    <cellStyle name="Normal 11 2 3 3 2 2" xfId="20451"/>
    <cellStyle name="Normal 11 2 3 3 2 3" xfId="30658"/>
    <cellStyle name="Normal 11 2 3 3 2 4" xfId="41609"/>
    <cellStyle name="Normal 11 2 3 3 2 5" xfId="54816"/>
    <cellStyle name="Normal 11 2 3 3 3" xfId="15138"/>
    <cellStyle name="Normal 11 2 3 3 4" xfId="25323"/>
    <cellStyle name="Normal 11 2 3 3 5" xfId="36260"/>
    <cellStyle name="Normal 11 2 3 3 6" xfId="49481"/>
    <cellStyle name="Normal 11 2 3 4" xfId="6643"/>
    <cellStyle name="Normal 11 2 3 4 2" xfId="10535"/>
    <cellStyle name="Normal 11 2 3 4 2 2" xfId="21522"/>
    <cellStyle name="Normal 11 2 3 4 2 3" xfId="31847"/>
    <cellStyle name="Normal 11 2 3 4 2 4" xfId="42792"/>
    <cellStyle name="Normal 11 2 3 4 2 5" xfId="56005"/>
    <cellStyle name="Normal 11 2 3 4 3" xfId="17779"/>
    <cellStyle name="Normal 11 2 3 4 4" xfId="27964"/>
    <cellStyle name="Normal 11 2 3 4 5" xfId="38919"/>
    <cellStyle name="Normal 11 2 3 4 6" xfId="52122"/>
    <cellStyle name="Normal 11 2 3 5" xfId="8165"/>
    <cellStyle name="Normal 11 2 3 5 2" xfId="19273"/>
    <cellStyle name="Normal 11 2 3 5 3" xfId="29479"/>
    <cellStyle name="Normal 11 2 3 5 4" xfId="40428"/>
    <cellStyle name="Normal 11 2 3 5 5" xfId="53637"/>
    <cellStyle name="Normal 11 2 3 6" xfId="13964"/>
    <cellStyle name="Normal 11 2 3 7" xfId="24149"/>
    <cellStyle name="Normal 11 2 3 8" xfId="35080"/>
    <cellStyle name="Normal 11 2 3 9" xfId="48307"/>
    <cellStyle name="Normal 11 2 4" xfId="3112"/>
    <cellStyle name="Normal 11 2 4 2" xfId="4039"/>
    <cellStyle name="Normal 11 2 4 3" xfId="7022"/>
    <cellStyle name="Normal 11 2 4 3 2" xfId="18158"/>
    <cellStyle name="Normal 11 2 4 3 3" xfId="28343"/>
    <cellStyle name="Normal 11 2 4 3 4" xfId="39298"/>
    <cellStyle name="Normal 11 2 4 3 5" xfId="52501"/>
    <cellStyle name="Normal 11 2 4 4" xfId="8544"/>
    <cellStyle name="Normal 11 2 4 4 2" xfId="19651"/>
    <cellStyle name="Normal 11 2 4 4 3" xfId="29858"/>
    <cellStyle name="Normal 11 2 4 4 4" xfId="40807"/>
    <cellStyle name="Normal 11 2 4 4 5" xfId="54016"/>
    <cellStyle name="Normal 11 2 4 5" xfId="14341"/>
    <cellStyle name="Normal 11 2 4 6" xfId="24526"/>
    <cellStyle name="Normal 11 2 4 7" xfId="35457"/>
    <cellStyle name="Normal 11 2 4 8" xfId="48684"/>
    <cellStyle name="Normal 11 2 5" xfId="3761"/>
    <cellStyle name="Normal 11 2 5 2" xfId="10774"/>
    <cellStyle name="Normal 11 2 5 2 2" xfId="21751"/>
    <cellStyle name="Normal 11 2 5 2 3" xfId="32086"/>
    <cellStyle name="Normal 11 2 5 2 4" xfId="43029"/>
    <cellStyle name="Normal 11 2 5 2 5" xfId="56244"/>
    <cellStyle name="Normal 11 2 5 3" xfId="9182"/>
    <cellStyle name="Normal 11 2 5 3 2" xfId="20287"/>
    <cellStyle name="Normal 11 2 5 3 3" xfId="30494"/>
    <cellStyle name="Normal 11 2 5 3 4" xfId="41445"/>
    <cellStyle name="Normal 11 2 5 3 5" xfId="54652"/>
    <cellStyle name="Normal 11 2 5 4" xfId="14974"/>
    <cellStyle name="Normal 11 2 5 5" xfId="25159"/>
    <cellStyle name="Normal 11 2 5 6" xfId="36096"/>
    <cellStyle name="Normal 11 2 5 7" xfId="49317"/>
    <cellStyle name="Normal 11 2 5 8" xfId="59175"/>
    <cellStyle name="Normal 11 2 6" xfId="4819"/>
    <cellStyle name="Normal 11 2 6 2" xfId="9993"/>
    <cellStyle name="Normal 11 2 6 2 2" xfId="20985"/>
    <cellStyle name="Normal 11 2 6 2 3" xfId="31305"/>
    <cellStyle name="Normal 11 2 6 2 4" xfId="42250"/>
    <cellStyle name="Normal 11 2 6 2 5" xfId="55463"/>
    <cellStyle name="Normal 11 2 6 3" xfId="15970"/>
    <cellStyle name="Normal 11 2 6 4" xfId="26155"/>
    <cellStyle name="Normal 11 2 6 5" xfId="37104"/>
    <cellStyle name="Normal 11 2 6 6" xfId="50313"/>
    <cellStyle name="Normal 11 2 7" xfId="5009"/>
    <cellStyle name="Normal 11 2 7 2" xfId="10183"/>
    <cellStyle name="Normal 11 2 7 2 2" xfId="21174"/>
    <cellStyle name="Normal 11 2 7 2 3" xfId="31495"/>
    <cellStyle name="Normal 11 2 7 2 4" xfId="42440"/>
    <cellStyle name="Normal 11 2 7 2 5" xfId="55653"/>
    <cellStyle name="Normal 11 2 7 3" xfId="16159"/>
    <cellStyle name="Normal 11 2 7 4" xfId="26344"/>
    <cellStyle name="Normal 11 2 7 5" xfId="37293"/>
    <cellStyle name="Normal 11 2 7 6" xfId="50502"/>
    <cellStyle name="Normal 11 2 8" xfId="2441"/>
    <cellStyle name="Normal 11 2 8 2" xfId="7982"/>
    <cellStyle name="Normal 11 2 8 2 2" xfId="19090"/>
    <cellStyle name="Normal 11 2 8 2 3" xfId="29296"/>
    <cellStyle name="Normal 11 2 8 2 4" xfId="40245"/>
    <cellStyle name="Normal 11 2 8 2 5" xfId="53454"/>
    <cellStyle name="Normal 11 2 8 3" xfId="13739"/>
    <cellStyle name="Normal 11 2 8 4" xfId="23924"/>
    <cellStyle name="Normal 11 2 8 5" xfId="34832"/>
    <cellStyle name="Normal 11 2 8 6" xfId="48082"/>
    <cellStyle name="Normal 11 2 9" xfId="6093"/>
    <cellStyle name="Normal 11 2 9 2" xfId="10392"/>
    <cellStyle name="Normal 11 2 9 2 2" xfId="21383"/>
    <cellStyle name="Normal 11 2 9 2 3" xfId="31704"/>
    <cellStyle name="Normal 11 2 9 2 4" xfId="42649"/>
    <cellStyle name="Normal 11 2 9 2 5" xfId="55862"/>
    <cellStyle name="Normal 11 20" xfId="6379"/>
    <cellStyle name="Normal 11 20 2" xfId="17518"/>
    <cellStyle name="Normal 11 20 3" xfId="27703"/>
    <cellStyle name="Normal 11 20 4" xfId="38657"/>
    <cellStyle name="Normal 11 20 5" xfId="51861"/>
    <cellStyle name="Normal 11 21" xfId="7146"/>
    <cellStyle name="Normal 11 21 2" xfId="18277"/>
    <cellStyle name="Normal 11 21 3" xfId="28462"/>
    <cellStyle name="Normal 11 21 4" xfId="39417"/>
    <cellStyle name="Normal 11 21 5" xfId="52620"/>
    <cellStyle name="Normal 11 22" xfId="7192"/>
    <cellStyle name="Normal 11 22 2" xfId="18323"/>
    <cellStyle name="Normal 11 22 3" xfId="28508"/>
    <cellStyle name="Normal 11 22 4" xfId="39463"/>
    <cellStyle name="Normal 11 22 5" xfId="52666"/>
    <cellStyle name="Normal 11 23" xfId="12615"/>
    <cellStyle name="Normal 11 23 2" xfId="23416"/>
    <cellStyle name="Normal 11 23 3" xfId="33927"/>
    <cellStyle name="Normal 11 23 4" xfId="44864"/>
    <cellStyle name="Normal 11 23 5" xfId="58085"/>
    <cellStyle name="Normal 11 24" xfId="12641"/>
    <cellStyle name="Normal 11 25" xfId="12831"/>
    <cellStyle name="Normal 11 26" xfId="13221"/>
    <cellStyle name="Normal 11 27" xfId="13236"/>
    <cellStyle name="Normal 11 28" xfId="23426"/>
    <cellStyle name="Normal 11 29" xfId="33958"/>
    <cellStyle name="Normal 11 3" xfId="182"/>
    <cellStyle name="Normal 11 3 10" xfId="6464"/>
    <cellStyle name="Normal 11 3 10 2" xfId="11400"/>
    <cellStyle name="Normal 11 3 10 2 2" xfId="22376"/>
    <cellStyle name="Normal 11 3 10 2 3" xfId="32712"/>
    <cellStyle name="Normal 11 3 10 2 4" xfId="43649"/>
    <cellStyle name="Normal 11 3 10 2 5" xfId="56870"/>
    <cellStyle name="Normal 11 3 10 3" xfId="17601"/>
    <cellStyle name="Normal 11 3 10 4" xfId="27786"/>
    <cellStyle name="Normal 11 3 10 5" xfId="38740"/>
    <cellStyle name="Normal 11 3 10 6" xfId="51944"/>
    <cellStyle name="Normal 11 3 11" xfId="7658"/>
    <cellStyle name="Normal 11 3 11 2" xfId="18769"/>
    <cellStyle name="Normal 11 3 11 3" xfId="28972"/>
    <cellStyle name="Normal 11 3 11 4" xfId="39922"/>
    <cellStyle name="Normal 11 3 11 5" xfId="53130"/>
    <cellStyle name="Normal 11 3 12" xfId="12708"/>
    <cellStyle name="Normal 11 3 13" xfId="12898"/>
    <cellStyle name="Normal 11 3 14" xfId="13298"/>
    <cellStyle name="Normal 11 3 15" xfId="23488"/>
    <cellStyle name="Normal 11 3 16" xfId="34024"/>
    <cellStyle name="Normal 11 3 17" xfId="47646"/>
    <cellStyle name="Normal 11 3 18" xfId="58169"/>
    <cellStyle name="Normal 11 3 19" xfId="58757"/>
    <cellStyle name="Normal 11 3 2" xfId="2949"/>
    <cellStyle name="Normal 11 3 2 10" xfId="35298"/>
    <cellStyle name="Normal 11 3 2 11" xfId="48525"/>
    <cellStyle name="Normal 11 3 2 12" xfId="58356"/>
    <cellStyle name="Normal 11 3 2 13" xfId="58921"/>
    <cellStyle name="Normal 11 3 2 2" xfId="3591"/>
    <cellStyle name="Normal 11 3 2 2 2" xfId="10988"/>
    <cellStyle name="Normal 11 3 2 2 2 2" xfId="21965"/>
    <cellStyle name="Normal 11 3 2 2 2 3" xfId="32300"/>
    <cellStyle name="Normal 11 3 2 2 2 4" xfId="43243"/>
    <cellStyle name="Normal 11 3 2 2 2 5" xfId="56458"/>
    <cellStyle name="Normal 11 3 2 2 3" xfId="9013"/>
    <cellStyle name="Normal 11 3 2 2 3 2" xfId="20118"/>
    <cellStyle name="Normal 11 3 2 2 3 3" xfId="30325"/>
    <cellStyle name="Normal 11 3 2 2 3 4" xfId="41276"/>
    <cellStyle name="Normal 11 3 2 2 3 5" xfId="54483"/>
    <cellStyle name="Normal 11 3 2 2 4" xfId="14806"/>
    <cellStyle name="Normal 11 3 2 2 5" xfId="24991"/>
    <cellStyle name="Normal 11 3 2 2 6" xfId="35928"/>
    <cellStyle name="Normal 11 3 2 2 7" xfId="49149"/>
    <cellStyle name="Normal 11 3 2 2 8" xfId="59389"/>
    <cellStyle name="Normal 11 3 2 3" xfId="3975"/>
    <cellStyle name="Normal 11 3 2 3 2" xfId="9396"/>
    <cellStyle name="Normal 11 3 2 3 2 2" xfId="20501"/>
    <cellStyle name="Normal 11 3 2 3 2 3" xfId="30708"/>
    <cellStyle name="Normal 11 3 2 3 2 4" xfId="41659"/>
    <cellStyle name="Normal 11 3 2 3 2 5" xfId="54866"/>
    <cellStyle name="Normal 11 3 2 3 3" xfId="15188"/>
    <cellStyle name="Normal 11 3 2 3 4" xfId="25373"/>
    <cellStyle name="Normal 11 3 2 3 5" xfId="36310"/>
    <cellStyle name="Normal 11 3 2 3 6" xfId="49531"/>
    <cellStyle name="Normal 11 3 2 4" xfId="6860"/>
    <cellStyle name="Normal 11 3 2 4 2" xfId="8383"/>
    <cellStyle name="Normal 11 3 2 4 2 2" xfId="19491"/>
    <cellStyle name="Normal 11 3 2 4 2 3" xfId="29697"/>
    <cellStyle name="Normal 11 3 2 4 2 4" xfId="40646"/>
    <cellStyle name="Normal 11 3 2 4 2 5" xfId="53855"/>
    <cellStyle name="Normal 11 3 2 4 3" xfId="17996"/>
    <cellStyle name="Normal 11 3 2 4 4" xfId="28181"/>
    <cellStyle name="Normal 11 3 2 4 5" xfId="39136"/>
    <cellStyle name="Normal 11 3 2 4 6" xfId="52339"/>
    <cellStyle name="Normal 11 3 2 5" xfId="10585"/>
    <cellStyle name="Normal 11 3 2 5 2" xfId="21572"/>
    <cellStyle name="Normal 11 3 2 5 3" xfId="31897"/>
    <cellStyle name="Normal 11 3 2 5 4" xfId="42842"/>
    <cellStyle name="Normal 11 3 2 5 5" xfId="56055"/>
    <cellStyle name="Normal 11 3 2 6" xfId="7833"/>
    <cellStyle name="Normal 11 3 2 6 2" xfId="18941"/>
    <cellStyle name="Normal 11 3 2 6 3" xfId="29147"/>
    <cellStyle name="Normal 11 3 2 6 4" xfId="40096"/>
    <cellStyle name="Normal 11 3 2 6 5" xfId="53305"/>
    <cellStyle name="Normal 11 3 2 7" xfId="13098"/>
    <cellStyle name="Normal 11 3 2 8" xfId="14182"/>
    <cellStyle name="Normal 11 3 2 9" xfId="24367"/>
    <cellStyle name="Normal 11 3 3" xfId="2766"/>
    <cellStyle name="Normal 11 3 3 10" xfId="59225"/>
    <cellStyle name="Normal 11 3 3 2" xfId="3430"/>
    <cellStyle name="Normal 11 3 3 2 2" xfId="8852"/>
    <cellStyle name="Normal 11 3 3 2 2 2" xfId="19957"/>
    <cellStyle name="Normal 11 3 3 2 2 3" xfId="30164"/>
    <cellStyle name="Normal 11 3 3 2 2 4" xfId="41115"/>
    <cellStyle name="Normal 11 3 3 2 2 5" xfId="54322"/>
    <cellStyle name="Normal 11 3 3 2 3" xfId="14645"/>
    <cellStyle name="Normal 11 3 3 2 4" xfId="24830"/>
    <cellStyle name="Normal 11 3 3 2 5" xfId="35767"/>
    <cellStyle name="Normal 11 3 3 2 6" xfId="48988"/>
    <cellStyle name="Normal 11 3 3 3" xfId="6678"/>
    <cellStyle name="Normal 11 3 3 3 2" xfId="10824"/>
    <cellStyle name="Normal 11 3 3 3 2 2" xfId="21801"/>
    <cellStyle name="Normal 11 3 3 3 2 3" xfId="32136"/>
    <cellStyle name="Normal 11 3 3 3 2 4" xfId="43079"/>
    <cellStyle name="Normal 11 3 3 3 2 5" xfId="56294"/>
    <cellStyle name="Normal 11 3 3 3 3" xfId="17814"/>
    <cellStyle name="Normal 11 3 3 3 4" xfId="27999"/>
    <cellStyle name="Normal 11 3 3 3 5" xfId="38954"/>
    <cellStyle name="Normal 11 3 3 3 6" xfId="52157"/>
    <cellStyle name="Normal 11 3 3 4" xfId="8200"/>
    <cellStyle name="Normal 11 3 3 4 2" xfId="19308"/>
    <cellStyle name="Normal 11 3 3 4 3" xfId="29514"/>
    <cellStyle name="Normal 11 3 3 4 4" xfId="40463"/>
    <cellStyle name="Normal 11 3 3 4 5" xfId="53672"/>
    <cellStyle name="Normal 11 3 3 5" xfId="13999"/>
    <cellStyle name="Normal 11 3 3 6" xfId="24184"/>
    <cellStyle name="Normal 11 3 3 7" xfId="35115"/>
    <cellStyle name="Normal 11 3 3 8" xfId="48342"/>
    <cellStyle name="Normal 11 3 3 9" xfId="58543"/>
    <cellStyle name="Normal 11 3 4" xfId="3163"/>
    <cellStyle name="Normal 11 3 4 2" xfId="7072"/>
    <cellStyle name="Normal 11 3 4 2 2" xfId="18208"/>
    <cellStyle name="Normal 11 3 4 2 3" xfId="28393"/>
    <cellStyle name="Normal 11 3 4 2 4" xfId="39348"/>
    <cellStyle name="Normal 11 3 4 2 5" xfId="52551"/>
    <cellStyle name="Normal 11 3 4 3" xfId="8594"/>
    <cellStyle name="Normal 11 3 4 3 2" xfId="19701"/>
    <cellStyle name="Normal 11 3 4 3 3" xfId="29908"/>
    <cellStyle name="Normal 11 3 4 3 4" xfId="40857"/>
    <cellStyle name="Normal 11 3 4 3 5" xfId="54066"/>
    <cellStyle name="Normal 11 3 4 4" xfId="14391"/>
    <cellStyle name="Normal 11 3 4 5" xfId="24576"/>
    <cellStyle name="Normal 11 3 4 6" xfId="35507"/>
    <cellStyle name="Normal 11 3 4 7" xfId="48734"/>
    <cellStyle name="Normal 11 3 5" xfId="3811"/>
    <cellStyle name="Normal 11 3 5 2" xfId="9232"/>
    <cellStyle name="Normal 11 3 5 2 2" xfId="20337"/>
    <cellStyle name="Normal 11 3 5 2 3" xfId="30544"/>
    <cellStyle name="Normal 11 3 5 2 4" xfId="41495"/>
    <cellStyle name="Normal 11 3 5 2 5" xfId="54702"/>
    <cellStyle name="Normal 11 3 5 3" xfId="15024"/>
    <cellStyle name="Normal 11 3 5 4" xfId="25209"/>
    <cellStyle name="Normal 11 3 5 5" xfId="36146"/>
    <cellStyle name="Normal 11 3 5 6" xfId="49367"/>
    <cellStyle name="Normal 11 3 6" xfId="4854"/>
    <cellStyle name="Normal 11 3 6 2" xfId="10028"/>
    <cellStyle name="Normal 11 3 6 2 2" xfId="21020"/>
    <cellStyle name="Normal 11 3 6 2 3" xfId="31340"/>
    <cellStyle name="Normal 11 3 6 2 4" xfId="42285"/>
    <cellStyle name="Normal 11 3 6 2 5" xfId="55498"/>
    <cellStyle name="Normal 11 3 6 3" xfId="16005"/>
    <cellStyle name="Normal 11 3 6 4" xfId="26190"/>
    <cellStyle name="Normal 11 3 6 5" xfId="37139"/>
    <cellStyle name="Normal 11 3 6 6" xfId="50348"/>
    <cellStyle name="Normal 11 3 7" xfId="5044"/>
    <cellStyle name="Normal 11 3 7 2" xfId="10218"/>
    <cellStyle name="Normal 11 3 7 2 2" xfId="21209"/>
    <cellStyle name="Normal 11 3 7 2 3" xfId="31530"/>
    <cellStyle name="Normal 11 3 7 2 4" xfId="42475"/>
    <cellStyle name="Normal 11 3 7 2 5" xfId="55688"/>
    <cellStyle name="Normal 11 3 7 3" xfId="16194"/>
    <cellStyle name="Normal 11 3 7 4" xfId="26379"/>
    <cellStyle name="Normal 11 3 7 5" xfId="37328"/>
    <cellStyle name="Normal 11 3 7 6" xfId="50537"/>
    <cellStyle name="Normal 11 3 8" xfId="2568"/>
    <cellStyle name="Normal 11 3 8 2" xfId="8017"/>
    <cellStyle name="Normal 11 3 8 2 2" xfId="19125"/>
    <cellStyle name="Normal 11 3 8 2 3" xfId="29331"/>
    <cellStyle name="Normal 11 3 8 2 4" xfId="40280"/>
    <cellStyle name="Normal 11 3 8 2 5" xfId="53489"/>
    <cellStyle name="Normal 11 3 8 3" xfId="13818"/>
    <cellStyle name="Normal 11 3 8 4" xfId="24003"/>
    <cellStyle name="Normal 11 3 8 5" xfId="34928"/>
    <cellStyle name="Normal 11 3 8 6" xfId="48161"/>
    <cellStyle name="Normal 11 3 9" xfId="6177"/>
    <cellStyle name="Normal 11 3 9 2" xfId="10442"/>
    <cellStyle name="Normal 11 3 9 2 2" xfId="21433"/>
    <cellStyle name="Normal 11 3 9 2 3" xfId="31754"/>
    <cellStyle name="Normal 11 3 9 2 4" xfId="42699"/>
    <cellStyle name="Normal 11 3 9 2 5" xfId="55912"/>
    <cellStyle name="Normal 11 3 9 3" xfId="17318"/>
    <cellStyle name="Normal 11 3 9 4" xfId="27503"/>
    <cellStyle name="Normal 11 3 9 5" xfId="38456"/>
    <cellStyle name="Normal 11 3 9 6" xfId="51661"/>
    <cellStyle name="Normal 11 30" xfId="47584"/>
    <cellStyle name="Normal 11 31" xfId="58095"/>
    <cellStyle name="Normal 11 32" xfId="58662"/>
    <cellStyle name="Normal 11 4" xfId="2634"/>
    <cellStyle name="Normal 11 4 10" xfId="11441"/>
    <cellStyle name="Normal 11 4 10 2" xfId="22417"/>
    <cellStyle name="Normal 11 4 10 3" xfId="32753"/>
    <cellStyle name="Normal 11 4 10 4" xfId="43690"/>
    <cellStyle name="Normal 11 4 10 5" xfId="56911"/>
    <cellStyle name="Normal 11 4 11" xfId="11573"/>
    <cellStyle name="Normal 11 4 11 2" xfId="22547"/>
    <cellStyle name="Normal 11 4 11 3" xfId="32885"/>
    <cellStyle name="Normal 11 4 11 4" xfId="43822"/>
    <cellStyle name="Normal 11 4 11 5" xfId="57043"/>
    <cellStyle name="Normal 11 4 12" xfId="12760"/>
    <cellStyle name="Normal 11 4 13" xfId="12950"/>
    <cellStyle name="Normal 11 4 14" xfId="13868"/>
    <cellStyle name="Normal 11 4 15" xfId="24053"/>
    <cellStyle name="Normal 11 4 16" xfId="34984"/>
    <cellStyle name="Normal 11 4 17" xfId="48211"/>
    <cellStyle name="Normal 11 4 18" xfId="58221"/>
    <cellStyle name="Normal 11 4 19" xfId="58826"/>
    <cellStyle name="Normal 11 4 2" xfId="3001"/>
    <cellStyle name="Normal 11 4 2 10" xfId="48577"/>
    <cellStyle name="Normal 11 4 2 11" xfId="58408"/>
    <cellStyle name="Normal 11 4 2 12" xfId="59294"/>
    <cellStyle name="Normal 11 4 2 2" xfId="3643"/>
    <cellStyle name="Normal 11 4 2 2 2" xfId="9065"/>
    <cellStyle name="Normal 11 4 2 2 2 2" xfId="20170"/>
    <cellStyle name="Normal 11 4 2 2 2 3" xfId="30377"/>
    <cellStyle name="Normal 11 4 2 2 2 4" xfId="41328"/>
    <cellStyle name="Normal 11 4 2 2 2 5" xfId="54535"/>
    <cellStyle name="Normal 11 4 2 2 3" xfId="14858"/>
    <cellStyle name="Normal 11 4 2 2 4" xfId="25043"/>
    <cellStyle name="Normal 11 4 2 2 5" xfId="35980"/>
    <cellStyle name="Normal 11 4 2 2 6" xfId="49201"/>
    <cellStyle name="Normal 11 4 2 3" xfId="6912"/>
    <cellStyle name="Normal 11 4 2 3 2" xfId="8435"/>
    <cellStyle name="Normal 11 4 2 3 2 2" xfId="19543"/>
    <cellStyle name="Normal 11 4 2 3 2 3" xfId="29749"/>
    <cellStyle name="Normal 11 4 2 3 2 4" xfId="40698"/>
    <cellStyle name="Normal 11 4 2 3 2 5" xfId="53907"/>
    <cellStyle name="Normal 11 4 2 3 3" xfId="18048"/>
    <cellStyle name="Normal 11 4 2 3 4" xfId="28233"/>
    <cellStyle name="Normal 11 4 2 3 5" xfId="39188"/>
    <cellStyle name="Normal 11 4 2 3 6" xfId="52391"/>
    <cellStyle name="Normal 11 4 2 4" xfId="10893"/>
    <cellStyle name="Normal 11 4 2 4 2" xfId="21870"/>
    <cellStyle name="Normal 11 4 2 4 3" xfId="32205"/>
    <cellStyle name="Normal 11 4 2 4 4" xfId="43148"/>
    <cellStyle name="Normal 11 4 2 4 5" xfId="56363"/>
    <cellStyle name="Normal 11 4 2 5" xfId="7885"/>
    <cellStyle name="Normal 11 4 2 5 2" xfId="18993"/>
    <cellStyle name="Normal 11 4 2 5 3" xfId="29199"/>
    <cellStyle name="Normal 11 4 2 5 4" xfId="40148"/>
    <cellStyle name="Normal 11 4 2 5 5" xfId="53357"/>
    <cellStyle name="Normal 11 4 2 6" xfId="13165"/>
    <cellStyle name="Normal 11 4 2 7" xfId="14234"/>
    <cellStyle name="Normal 11 4 2 8" xfId="24419"/>
    <cellStyle name="Normal 11 4 2 9" xfId="35350"/>
    <cellStyle name="Normal 11 4 3" xfId="2818"/>
    <cellStyle name="Normal 11 4 3 2" xfId="3482"/>
    <cellStyle name="Normal 11 4 3 2 2" xfId="8904"/>
    <cellStyle name="Normal 11 4 3 2 2 2" xfId="20009"/>
    <cellStyle name="Normal 11 4 3 2 2 3" xfId="30216"/>
    <cellStyle name="Normal 11 4 3 2 2 4" xfId="41167"/>
    <cellStyle name="Normal 11 4 3 2 2 5" xfId="54374"/>
    <cellStyle name="Normal 11 4 3 2 3" xfId="14697"/>
    <cellStyle name="Normal 11 4 3 2 4" xfId="24882"/>
    <cellStyle name="Normal 11 4 3 2 5" xfId="35819"/>
    <cellStyle name="Normal 11 4 3 2 6" xfId="49040"/>
    <cellStyle name="Normal 11 4 3 3" xfId="6730"/>
    <cellStyle name="Normal 11 4 3 3 2" xfId="17866"/>
    <cellStyle name="Normal 11 4 3 3 3" xfId="28051"/>
    <cellStyle name="Normal 11 4 3 3 4" xfId="39006"/>
    <cellStyle name="Normal 11 4 3 3 5" xfId="52209"/>
    <cellStyle name="Normal 11 4 3 4" xfId="8252"/>
    <cellStyle name="Normal 11 4 3 4 2" xfId="19360"/>
    <cellStyle name="Normal 11 4 3 4 3" xfId="29566"/>
    <cellStyle name="Normal 11 4 3 4 4" xfId="40515"/>
    <cellStyle name="Normal 11 4 3 4 5" xfId="53724"/>
    <cellStyle name="Normal 11 4 3 5" xfId="14051"/>
    <cellStyle name="Normal 11 4 3 6" xfId="24236"/>
    <cellStyle name="Normal 11 4 3 7" xfId="35167"/>
    <cellStyle name="Normal 11 4 3 8" xfId="48394"/>
    <cellStyle name="Normal 11 4 3 9" xfId="58595"/>
    <cellStyle name="Normal 11 4 4" xfId="3305"/>
    <cellStyle name="Normal 11 4 4 2" xfId="8727"/>
    <cellStyle name="Normal 11 4 4 2 2" xfId="19832"/>
    <cellStyle name="Normal 11 4 4 2 3" xfId="30039"/>
    <cellStyle name="Normal 11 4 4 2 4" xfId="40990"/>
    <cellStyle name="Normal 11 4 4 2 5" xfId="54197"/>
    <cellStyle name="Normal 11 4 4 3" xfId="14520"/>
    <cellStyle name="Normal 11 4 4 4" xfId="24705"/>
    <cellStyle name="Normal 11 4 4 5" xfId="35642"/>
    <cellStyle name="Normal 11 4 4 6" xfId="48863"/>
    <cellStyle name="Normal 11 4 5" xfId="3880"/>
    <cellStyle name="Normal 11 4 5 2" xfId="9301"/>
    <cellStyle name="Normal 11 4 5 2 2" xfId="20406"/>
    <cellStyle name="Normal 11 4 5 2 3" xfId="30613"/>
    <cellStyle name="Normal 11 4 5 2 4" xfId="41564"/>
    <cellStyle name="Normal 11 4 5 2 5" xfId="54771"/>
    <cellStyle name="Normal 11 4 5 3" xfId="15093"/>
    <cellStyle name="Normal 11 4 5 4" xfId="25278"/>
    <cellStyle name="Normal 11 4 5 5" xfId="36215"/>
    <cellStyle name="Normal 11 4 5 6" xfId="49436"/>
    <cellStyle name="Normal 11 4 6" xfId="4906"/>
    <cellStyle name="Normal 11 4 6 2" xfId="10080"/>
    <cellStyle name="Normal 11 4 6 2 2" xfId="21072"/>
    <cellStyle name="Normal 11 4 6 2 3" xfId="31392"/>
    <cellStyle name="Normal 11 4 6 2 4" xfId="42337"/>
    <cellStyle name="Normal 11 4 6 2 5" xfId="55550"/>
    <cellStyle name="Normal 11 4 6 3" xfId="16057"/>
    <cellStyle name="Normal 11 4 6 4" xfId="26242"/>
    <cellStyle name="Normal 11 4 6 5" xfId="37191"/>
    <cellStyle name="Normal 11 4 6 6" xfId="50400"/>
    <cellStyle name="Normal 11 4 7" xfId="5096"/>
    <cellStyle name="Normal 11 4 7 2" xfId="10270"/>
    <cellStyle name="Normal 11 4 7 2 2" xfId="21261"/>
    <cellStyle name="Normal 11 4 7 2 3" xfId="31582"/>
    <cellStyle name="Normal 11 4 7 2 4" xfId="42527"/>
    <cellStyle name="Normal 11 4 7 2 5" xfId="55740"/>
    <cellStyle name="Normal 11 4 7 3" xfId="16246"/>
    <cellStyle name="Normal 11 4 7 4" xfId="26431"/>
    <cellStyle name="Normal 11 4 7 5" xfId="37380"/>
    <cellStyle name="Normal 11 4 7 6" xfId="50589"/>
    <cellStyle name="Normal 11 4 8" xfId="6496"/>
    <cellStyle name="Normal 11 4 8 2" xfId="8069"/>
    <cellStyle name="Normal 11 4 8 2 2" xfId="19177"/>
    <cellStyle name="Normal 11 4 8 2 3" xfId="29383"/>
    <cellStyle name="Normal 11 4 8 2 4" xfId="40332"/>
    <cellStyle name="Normal 11 4 8 2 5" xfId="53541"/>
    <cellStyle name="Normal 11 4 8 3" xfId="17633"/>
    <cellStyle name="Normal 11 4 8 4" xfId="27818"/>
    <cellStyle name="Normal 11 4 8 5" xfId="38772"/>
    <cellStyle name="Normal 11 4 8 6" xfId="51976"/>
    <cellStyle name="Normal 11 4 9" xfId="7347"/>
    <cellStyle name="Normal 11 4 9 2" xfId="18472"/>
    <cellStyle name="Normal 11 4 9 3" xfId="28662"/>
    <cellStyle name="Normal 11 4 9 4" xfId="39617"/>
    <cellStyle name="Normal 11 4 9 5" xfId="52820"/>
    <cellStyle name="Normal 11 5" xfId="2667"/>
    <cellStyle name="Normal 11 5 10" xfId="11603"/>
    <cellStyle name="Normal 11 5 10 2" xfId="22576"/>
    <cellStyle name="Normal 11 5 10 3" xfId="32915"/>
    <cellStyle name="Normal 11 5 10 4" xfId="43852"/>
    <cellStyle name="Normal 11 5 10 5" xfId="57073"/>
    <cellStyle name="Normal 11 5 11" xfId="12792"/>
    <cellStyle name="Normal 11 5 12" xfId="12982"/>
    <cellStyle name="Normal 11 5 13" xfId="13900"/>
    <cellStyle name="Normal 11 5 14" xfId="24085"/>
    <cellStyle name="Normal 11 5 15" xfId="35016"/>
    <cellStyle name="Normal 11 5 16" xfId="48243"/>
    <cellStyle name="Normal 11 5 17" xfId="58253"/>
    <cellStyle name="Normal 11 5 18" xfId="59130"/>
    <cellStyle name="Normal 11 5 2" xfId="3033"/>
    <cellStyle name="Normal 11 5 2 10" xfId="58440"/>
    <cellStyle name="Normal 11 5 2 2" xfId="3675"/>
    <cellStyle name="Normal 11 5 2 2 2" xfId="9097"/>
    <cellStyle name="Normal 11 5 2 2 2 2" xfId="20202"/>
    <cellStyle name="Normal 11 5 2 2 2 3" xfId="30409"/>
    <cellStyle name="Normal 11 5 2 2 2 4" xfId="41360"/>
    <cellStyle name="Normal 11 5 2 2 2 5" xfId="54567"/>
    <cellStyle name="Normal 11 5 2 2 3" xfId="14890"/>
    <cellStyle name="Normal 11 5 2 2 4" xfId="25075"/>
    <cellStyle name="Normal 11 5 2 2 5" xfId="36012"/>
    <cellStyle name="Normal 11 5 2 2 6" xfId="49233"/>
    <cellStyle name="Normal 11 5 2 3" xfId="6944"/>
    <cellStyle name="Normal 11 5 2 3 2" xfId="8467"/>
    <cellStyle name="Normal 11 5 2 3 2 2" xfId="19575"/>
    <cellStyle name="Normal 11 5 2 3 2 3" xfId="29781"/>
    <cellStyle name="Normal 11 5 2 3 2 4" xfId="40730"/>
    <cellStyle name="Normal 11 5 2 3 2 5" xfId="53939"/>
    <cellStyle name="Normal 11 5 2 3 3" xfId="18080"/>
    <cellStyle name="Normal 11 5 2 3 4" xfId="28265"/>
    <cellStyle name="Normal 11 5 2 3 5" xfId="39220"/>
    <cellStyle name="Normal 11 5 2 3 6" xfId="52423"/>
    <cellStyle name="Normal 11 5 2 4" xfId="7917"/>
    <cellStyle name="Normal 11 5 2 4 2" xfId="19025"/>
    <cellStyle name="Normal 11 5 2 4 3" xfId="29231"/>
    <cellStyle name="Normal 11 5 2 4 4" xfId="40180"/>
    <cellStyle name="Normal 11 5 2 4 5" xfId="53389"/>
    <cellStyle name="Normal 11 5 2 5" xfId="13197"/>
    <cellStyle name="Normal 11 5 2 6" xfId="14266"/>
    <cellStyle name="Normal 11 5 2 7" xfId="24451"/>
    <cellStyle name="Normal 11 5 2 8" xfId="35382"/>
    <cellStyle name="Normal 11 5 2 9" xfId="48609"/>
    <cellStyle name="Normal 11 5 3" xfId="2850"/>
    <cellStyle name="Normal 11 5 3 2" xfId="3514"/>
    <cellStyle name="Normal 11 5 3 2 2" xfId="8936"/>
    <cellStyle name="Normal 11 5 3 2 2 2" xfId="20041"/>
    <cellStyle name="Normal 11 5 3 2 2 3" xfId="30248"/>
    <cellStyle name="Normal 11 5 3 2 2 4" xfId="41199"/>
    <cellStyle name="Normal 11 5 3 2 2 5" xfId="54406"/>
    <cellStyle name="Normal 11 5 3 2 3" xfId="14729"/>
    <cellStyle name="Normal 11 5 3 2 4" xfId="24914"/>
    <cellStyle name="Normal 11 5 3 2 5" xfId="35851"/>
    <cellStyle name="Normal 11 5 3 2 6" xfId="49072"/>
    <cellStyle name="Normal 11 5 3 3" xfId="6762"/>
    <cellStyle name="Normal 11 5 3 3 2" xfId="17898"/>
    <cellStyle name="Normal 11 5 3 3 3" xfId="28083"/>
    <cellStyle name="Normal 11 5 3 3 4" xfId="39038"/>
    <cellStyle name="Normal 11 5 3 3 5" xfId="52241"/>
    <cellStyle name="Normal 11 5 3 4" xfId="8284"/>
    <cellStyle name="Normal 11 5 3 4 2" xfId="19392"/>
    <cellStyle name="Normal 11 5 3 4 3" xfId="29598"/>
    <cellStyle name="Normal 11 5 3 4 4" xfId="40547"/>
    <cellStyle name="Normal 11 5 3 4 5" xfId="53756"/>
    <cellStyle name="Normal 11 5 3 5" xfId="14083"/>
    <cellStyle name="Normal 11 5 3 6" xfId="24268"/>
    <cellStyle name="Normal 11 5 3 7" xfId="35199"/>
    <cellStyle name="Normal 11 5 3 8" xfId="48426"/>
    <cellStyle name="Normal 11 5 3 9" xfId="58627"/>
    <cellStyle name="Normal 11 5 4" xfId="3334"/>
    <cellStyle name="Normal 11 5 4 2" xfId="8756"/>
    <cellStyle name="Normal 11 5 4 2 2" xfId="19861"/>
    <cellStyle name="Normal 11 5 4 2 3" xfId="30068"/>
    <cellStyle name="Normal 11 5 4 2 4" xfId="41019"/>
    <cellStyle name="Normal 11 5 4 2 5" xfId="54226"/>
    <cellStyle name="Normal 11 5 4 3" xfId="14549"/>
    <cellStyle name="Normal 11 5 4 4" xfId="24734"/>
    <cellStyle name="Normal 11 5 4 5" xfId="35671"/>
    <cellStyle name="Normal 11 5 4 6" xfId="48892"/>
    <cellStyle name="Normal 11 5 5" xfId="4938"/>
    <cellStyle name="Normal 11 5 5 2" xfId="10112"/>
    <cellStyle name="Normal 11 5 5 2 2" xfId="21104"/>
    <cellStyle name="Normal 11 5 5 2 3" xfId="31424"/>
    <cellStyle name="Normal 11 5 5 2 4" xfId="42369"/>
    <cellStyle name="Normal 11 5 5 2 5" xfId="55582"/>
    <cellStyle name="Normal 11 5 5 3" xfId="16089"/>
    <cellStyle name="Normal 11 5 5 4" xfId="26274"/>
    <cellStyle name="Normal 11 5 5 5" xfId="37223"/>
    <cellStyle name="Normal 11 5 5 6" xfId="50432"/>
    <cellStyle name="Normal 11 5 6" xfId="5128"/>
    <cellStyle name="Normal 11 5 6 2" xfId="10302"/>
    <cellStyle name="Normal 11 5 6 2 2" xfId="21293"/>
    <cellStyle name="Normal 11 5 6 2 3" xfId="31614"/>
    <cellStyle name="Normal 11 5 6 2 4" xfId="42559"/>
    <cellStyle name="Normal 11 5 6 2 5" xfId="55772"/>
    <cellStyle name="Normal 11 5 6 3" xfId="16278"/>
    <cellStyle name="Normal 11 5 6 4" xfId="26463"/>
    <cellStyle name="Normal 11 5 6 5" xfId="37412"/>
    <cellStyle name="Normal 11 5 6 6" xfId="50621"/>
    <cellStyle name="Normal 11 5 7" xfId="6579"/>
    <cellStyle name="Normal 11 5 7 2" xfId="8101"/>
    <cellStyle name="Normal 11 5 7 2 2" xfId="19209"/>
    <cellStyle name="Normal 11 5 7 2 3" xfId="29415"/>
    <cellStyle name="Normal 11 5 7 2 4" xfId="40364"/>
    <cellStyle name="Normal 11 5 7 2 5" xfId="53573"/>
    <cellStyle name="Normal 11 5 7 3" xfId="17715"/>
    <cellStyle name="Normal 11 5 7 4" xfId="27900"/>
    <cellStyle name="Normal 11 5 7 5" xfId="38855"/>
    <cellStyle name="Normal 11 5 7 6" xfId="52058"/>
    <cellStyle name="Normal 11 5 8" xfId="7378"/>
    <cellStyle name="Normal 11 5 8 2" xfId="18503"/>
    <cellStyle name="Normal 11 5 8 3" xfId="28693"/>
    <cellStyle name="Normal 11 5 8 4" xfId="39648"/>
    <cellStyle name="Normal 11 5 8 5" xfId="52851"/>
    <cellStyle name="Normal 11 5 9" xfId="11466"/>
    <cellStyle name="Normal 11 5 9 2" xfId="22442"/>
    <cellStyle name="Normal 11 5 9 3" xfId="32778"/>
    <cellStyle name="Normal 11 5 9 4" xfId="43715"/>
    <cellStyle name="Normal 11 5 9 5" xfId="56936"/>
    <cellStyle name="Normal 11 6" xfId="2882"/>
    <cellStyle name="Normal 11 6 10" xfId="58289"/>
    <cellStyle name="Normal 11 6 2" xfId="3546"/>
    <cellStyle name="Normal 11 6 2 2" xfId="8968"/>
    <cellStyle name="Normal 11 6 2 2 2" xfId="20073"/>
    <cellStyle name="Normal 11 6 2 2 3" xfId="30280"/>
    <cellStyle name="Normal 11 6 2 2 4" xfId="41231"/>
    <cellStyle name="Normal 11 6 2 2 5" xfId="54438"/>
    <cellStyle name="Normal 11 6 2 3" xfId="14761"/>
    <cellStyle name="Normal 11 6 2 4" xfId="24946"/>
    <cellStyle name="Normal 11 6 2 5" xfId="35883"/>
    <cellStyle name="Normal 11 6 2 6" xfId="49104"/>
    <cellStyle name="Normal 11 6 3" xfId="6793"/>
    <cellStyle name="Normal 11 6 3 2" xfId="8316"/>
    <cellStyle name="Normal 11 6 3 2 2" xfId="19424"/>
    <cellStyle name="Normal 11 6 3 2 3" xfId="29630"/>
    <cellStyle name="Normal 11 6 3 2 4" xfId="40579"/>
    <cellStyle name="Normal 11 6 3 2 5" xfId="53788"/>
    <cellStyle name="Normal 11 6 3 3" xfId="17929"/>
    <cellStyle name="Normal 11 6 3 4" xfId="28114"/>
    <cellStyle name="Normal 11 6 3 5" xfId="39069"/>
    <cellStyle name="Normal 11 6 3 6" xfId="52272"/>
    <cellStyle name="Normal 11 6 4" xfId="7767"/>
    <cellStyle name="Normal 11 6 4 2" xfId="18875"/>
    <cellStyle name="Normal 11 6 4 3" xfId="29081"/>
    <cellStyle name="Normal 11 6 4 4" xfId="40030"/>
    <cellStyle name="Normal 11 6 4 5" xfId="53239"/>
    <cellStyle name="Normal 11 6 5" xfId="13016"/>
    <cellStyle name="Normal 11 6 6" xfId="14115"/>
    <cellStyle name="Normal 11 6 7" xfId="24300"/>
    <cellStyle name="Normal 11 6 8" xfId="35231"/>
    <cellStyle name="Normal 11 6 9" xfId="48458"/>
    <cellStyle name="Normal 11 7" xfId="2699"/>
    <cellStyle name="Normal 11 7 2" xfId="3366"/>
    <cellStyle name="Normal 11 7 2 2" xfId="8788"/>
    <cellStyle name="Normal 11 7 2 2 2" xfId="19893"/>
    <cellStyle name="Normal 11 7 2 2 3" xfId="30100"/>
    <cellStyle name="Normal 11 7 2 2 4" xfId="41051"/>
    <cellStyle name="Normal 11 7 2 2 5" xfId="54258"/>
    <cellStyle name="Normal 11 7 2 3" xfId="14581"/>
    <cellStyle name="Normal 11 7 2 4" xfId="24766"/>
    <cellStyle name="Normal 11 7 2 5" xfId="35703"/>
    <cellStyle name="Normal 11 7 2 6" xfId="48924"/>
    <cellStyle name="Normal 11 7 3" xfId="6611"/>
    <cellStyle name="Normal 11 7 3 2" xfId="17747"/>
    <cellStyle name="Normal 11 7 3 3" xfId="27932"/>
    <cellStyle name="Normal 11 7 3 4" xfId="38887"/>
    <cellStyle name="Normal 11 7 3 5" xfId="52090"/>
    <cellStyle name="Normal 11 7 4" xfId="8133"/>
    <cellStyle name="Normal 11 7 4 2" xfId="19241"/>
    <cellStyle name="Normal 11 7 4 3" xfId="29447"/>
    <cellStyle name="Normal 11 7 4 4" xfId="40396"/>
    <cellStyle name="Normal 11 7 4 5" xfId="53605"/>
    <cellStyle name="Normal 11 7 5" xfId="13932"/>
    <cellStyle name="Normal 11 7 6" xfId="24117"/>
    <cellStyle name="Normal 11 7 7" xfId="35048"/>
    <cellStyle name="Normal 11 7 8" xfId="48275"/>
    <cellStyle name="Normal 11 7 9" xfId="58476"/>
    <cellStyle name="Normal 11 8" xfId="3066"/>
    <cellStyle name="Normal 11 8 2" xfId="6977"/>
    <cellStyle name="Normal 11 8 2 2" xfId="18113"/>
    <cellStyle name="Normal 11 8 2 3" xfId="28298"/>
    <cellStyle name="Normal 11 8 2 4" xfId="39253"/>
    <cellStyle name="Normal 11 8 2 5" xfId="52456"/>
    <cellStyle name="Normal 11 8 3" xfId="8500"/>
    <cellStyle name="Normal 11 8 3 2" xfId="19608"/>
    <cellStyle name="Normal 11 8 3 3" xfId="29814"/>
    <cellStyle name="Normal 11 8 3 4" xfId="40763"/>
    <cellStyle name="Normal 11 8 3 5" xfId="53972"/>
    <cellStyle name="Normal 11 8 4" xfId="14298"/>
    <cellStyle name="Normal 11 8 5" xfId="24483"/>
    <cellStyle name="Normal 11 8 6" xfId="35414"/>
    <cellStyle name="Normal 11 8 7" xfId="48641"/>
    <cellStyle name="Normal 11 9" xfId="3244"/>
    <cellStyle name="Normal 11 9 2" xfId="6536"/>
    <cellStyle name="Normal 11 9 2 2" xfId="17673"/>
    <cellStyle name="Normal 11 9 2 3" xfId="27858"/>
    <cellStyle name="Normal 11 9 2 4" xfId="38812"/>
    <cellStyle name="Normal 11 9 2 5" xfId="52016"/>
    <cellStyle name="Normal 11 9 3" xfId="8667"/>
    <cellStyle name="Normal 11 9 3 2" xfId="19772"/>
    <cellStyle name="Normal 11 9 3 3" xfId="29979"/>
    <cellStyle name="Normal 11 9 3 4" xfId="40930"/>
    <cellStyle name="Normal 11 9 3 5" xfId="54137"/>
    <cellStyle name="Normal 11 9 4" xfId="14460"/>
    <cellStyle name="Normal 11 9 5" xfId="24645"/>
    <cellStyle name="Normal 11 9 6" xfId="35582"/>
    <cellStyle name="Normal 11 9 7" xfId="48803"/>
    <cellStyle name="Normal 12" xfId="104"/>
    <cellStyle name="Normal 12 10" xfId="3719"/>
    <cellStyle name="Normal 12 10 2" xfId="9140"/>
    <cellStyle name="Normal 12 10 2 2" xfId="20245"/>
    <cellStyle name="Normal 12 10 2 3" xfId="30452"/>
    <cellStyle name="Normal 12 10 2 4" xfId="41403"/>
    <cellStyle name="Normal 12 10 2 5" xfId="54610"/>
    <cellStyle name="Normal 12 10 3" xfId="14932"/>
    <cellStyle name="Normal 12 10 4" xfId="25117"/>
    <cellStyle name="Normal 12 10 5" xfId="36054"/>
    <cellStyle name="Normal 12 10 6" xfId="49275"/>
    <cellStyle name="Normal 12 11" xfId="4790"/>
    <cellStyle name="Normal 12 11 2" xfId="9964"/>
    <cellStyle name="Normal 12 11 2 2" xfId="20956"/>
    <cellStyle name="Normal 12 11 2 3" xfId="31276"/>
    <cellStyle name="Normal 12 11 2 4" xfId="42221"/>
    <cellStyle name="Normal 12 11 2 5" xfId="55434"/>
    <cellStyle name="Normal 12 11 3" xfId="15941"/>
    <cellStyle name="Normal 12 11 4" xfId="26126"/>
    <cellStyle name="Normal 12 11 5" xfId="37075"/>
    <cellStyle name="Normal 12 11 6" xfId="50284"/>
    <cellStyle name="Normal 12 12" xfId="4980"/>
    <cellStyle name="Normal 12 12 2" xfId="10154"/>
    <cellStyle name="Normal 12 12 2 2" xfId="21145"/>
    <cellStyle name="Normal 12 12 2 3" xfId="31466"/>
    <cellStyle name="Normal 12 12 2 4" xfId="42411"/>
    <cellStyle name="Normal 12 12 2 5" xfId="55624"/>
    <cellStyle name="Normal 12 12 3" xfId="16130"/>
    <cellStyle name="Normal 12 12 4" xfId="26315"/>
    <cellStyle name="Normal 12 12 5" xfId="37264"/>
    <cellStyle name="Normal 12 12 6" xfId="50473"/>
    <cellStyle name="Normal 12 13" xfId="2415"/>
    <cellStyle name="Normal 12 13 2" xfId="7953"/>
    <cellStyle name="Normal 12 13 2 2" xfId="19061"/>
    <cellStyle name="Normal 12 13 2 3" xfId="29267"/>
    <cellStyle name="Normal 12 13 2 4" xfId="40216"/>
    <cellStyle name="Normal 12 13 2 5" xfId="53425"/>
    <cellStyle name="Normal 12 13 3" xfId="13715"/>
    <cellStyle name="Normal 12 13 4" xfId="23900"/>
    <cellStyle name="Normal 12 13 5" xfId="34808"/>
    <cellStyle name="Normal 12 13 6" xfId="48058"/>
    <cellStyle name="Normal 12 14" xfId="6074"/>
    <cellStyle name="Normal 12 14 2" xfId="10350"/>
    <cellStyle name="Normal 12 14 2 2" xfId="21341"/>
    <cellStyle name="Normal 12 14 2 3" xfId="31662"/>
    <cellStyle name="Normal 12 14 2 4" xfId="42607"/>
    <cellStyle name="Normal 12 14 2 5" xfId="55820"/>
    <cellStyle name="Normal 12 14 3" xfId="17223"/>
    <cellStyle name="Normal 12 14 4" xfId="27408"/>
    <cellStyle name="Normal 12 14 5" xfId="38357"/>
    <cellStyle name="Normal 12 14 6" xfId="51566"/>
    <cellStyle name="Normal 12 15" xfId="6260"/>
    <cellStyle name="Normal 12 15 2" xfId="11336"/>
    <cellStyle name="Normal 12 15 2 2" xfId="22312"/>
    <cellStyle name="Normal 12 15 2 3" xfId="32648"/>
    <cellStyle name="Normal 12 15 2 4" xfId="43585"/>
    <cellStyle name="Normal 12 15 2 5" xfId="56806"/>
    <cellStyle name="Normal 12 15 3" xfId="17401"/>
    <cellStyle name="Normal 12 15 4" xfId="27586"/>
    <cellStyle name="Normal 12 15 5" xfId="38539"/>
    <cellStyle name="Normal 12 15 6" xfId="51744"/>
    <cellStyle name="Normal 12 16" xfId="6292"/>
    <cellStyle name="Normal 12 16 2" xfId="11505"/>
    <cellStyle name="Normal 12 16 2 2" xfId="22481"/>
    <cellStyle name="Normal 12 16 2 3" xfId="32817"/>
    <cellStyle name="Normal 12 16 2 4" xfId="43754"/>
    <cellStyle name="Normal 12 16 2 5" xfId="56975"/>
    <cellStyle name="Normal 12 16 3" xfId="17432"/>
    <cellStyle name="Normal 12 16 4" xfId="27617"/>
    <cellStyle name="Normal 12 16 5" xfId="38571"/>
    <cellStyle name="Normal 12 16 6" xfId="51775"/>
    <cellStyle name="Normal 12 17" xfId="6318"/>
    <cellStyle name="Normal 12 17 2" xfId="17458"/>
    <cellStyle name="Normal 12 17 3" xfId="27643"/>
    <cellStyle name="Normal 12 17 4" xfId="38597"/>
    <cellStyle name="Normal 12 17 5" xfId="51801"/>
    <cellStyle name="Normal 12 18" xfId="6350"/>
    <cellStyle name="Normal 12 18 2" xfId="17490"/>
    <cellStyle name="Normal 12 18 3" xfId="27675"/>
    <cellStyle name="Normal 12 18 4" xfId="38629"/>
    <cellStyle name="Normal 12 18 5" xfId="51833"/>
    <cellStyle name="Normal 12 19" xfId="6382"/>
    <cellStyle name="Normal 12 19 2" xfId="17521"/>
    <cellStyle name="Normal 12 19 3" xfId="27706"/>
    <cellStyle name="Normal 12 19 4" xfId="38660"/>
    <cellStyle name="Normal 12 19 5" xfId="51864"/>
    <cellStyle name="Normal 12 2" xfId="143"/>
    <cellStyle name="Normal 12 2 10" xfId="6425"/>
    <cellStyle name="Normal 12 2 10 2" xfId="11368"/>
    <cellStyle name="Normal 12 2 10 2 2" xfId="22344"/>
    <cellStyle name="Normal 12 2 10 2 3" xfId="32680"/>
    <cellStyle name="Normal 12 2 10 2 4" xfId="43617"/>
    <cellStyle name="Normal 12 2 10 2 5" xfId="56838"/>
    <cellStyle name="Normal 12 2 10 3" xfId="17563"/>
    <cellStyle name="Normal 12 2 10 4" xfId="27748"/>
    <cellStyle name="Normal 12 2 10 5" xfId="38702"/>
    <cellStyle name="Normal 12 2 10 6" xfId="51906"/>
    <cellStyle name="Normal 12 2 11" xfId="7647"/>
    <cellStyle name="Normal 12 2 11 2" xfId="18758"/>
    <cellStyle name="Normal 12 2 11 3" xfId="28961"/>
    <cellStyle name="Normal 12 2 11 4" xfId="39911"/>
    <cellStyle name="Normal 12 2 11 5" xfId="53119"/>
    <cellStyle name="Normal 12 2 12" xfId="12676"/>
    <cellStyle name="Normal 12 2 13" xfId="12866"/>
    <cellStyle name="Normal 12 2 14" xfId="13269"/>
    <cellStyle name="Normal 12 2 15" xfId="23459"/>
    <cellStyle name="Normal 12 2 16" xfId="33993"/>
    <cellStyle name="Normal 12 2 17" xfId="47617"/>
    <cellStyle name="Normal 12 2 18" xfId="58139"/>
    <cellStyle name="Normal 12 2 19" xfId="58708"/>
    <cellStyle name="Normal 12 2 2" xfId="2172"/>
    <cellStyle name="Normal 12 2 2 10" xfId="23659"/>
    <cellStyle name="Normal 12 2 2 11" xfId="34567"/>
    <cellStyle name="Normal 12 2 2 12" xfId="47817"/>
    <cellStyle name="Normal 12 2 2 13" xfId="58324"/>
    <cellStyle name="Normal 12 2 2 14" xfId="58790"/>
    <cellStyle name="Normal 12 2 2 2" xfId="3196"/>
    <cellStyle name="Normal 12 2 2 2 2" xfId="4008"/>
    <cellStyle name="Normal 12 2 2 2 2 2" xfId="11021"/>
    <cellStyle name="Normal 12 2 2 2 2 2 2" xfId="21998"/>
    <cellStyle name="Normal 12 2 2 2 2 2 3" xfId="32333"/>
    <cellStyle name="Normal 12 2 2 2 2 2 4" xfId="43276"/>
    <cellStyle name="Normal 12 2 2 2 2 2 5" xfId="56491"/>
    <cellStyle name="Normal 12 2 2 2 2 3" xfId="9429"/>
    <cellStyle name="Normal 12 2 2 2 2 3 2" xfId="20534"/>
    <cellStyle name="Normal 12 2 2 2 2 3 3" xfId="30741"/>
    <cellStyle name="Normal 12 2 2 2 2 3 4" xfId="41692"/>
    <cellStyle name="Normal 12 2 2 2 2 3 5" xfId="54899"/>
    <cellStyle name="Normal 12 2 2 2 2 4" xfId="15221"/>
    <cellStyle name="Normal 12 2 2 2 2 5" xfId="25406"/>
    <cellStyle name="Normal 12 2 2 2 2 6" xfId="36343"/>
    <cellStyle name="Normal 12 2 2 2 2 7" xfId="49564"/>
    <cellStyle name="Normal 12 2 2 2 2 8" xfId="59422"/>
    <cellStyle name="Normal 12 2 2 2 3" xfId="7105"/>
    <cellStyle name="Normal 12 2 2 2 3 2" xfId="10618"/>
    <cellStyle name="Normal 12 2 2 2 3 2 2" xfId="21605"/>
    <cellStyle name="Normal 12 2 2 2 3 2 3" xfId="31930"/>
    <cellStyle name="Normal 12 2 2 2 3 2 4" xfId="42875"/>
    <cellStyle name="Normal 12 2 2 2 3 2 5" xfId="56088"/>
    <cellStyle name="Normal 12 2 2 2 3 3" xfId="18241"/>
    <cellStyle name="Normal 12 2 2 2 3 4" xfId="28426"/>
    <cellStyle name="Normal 12 2 2 2 3 5" xfId="39381"/>
    <cellStyle name="Normal 12 2 2 2 3 6" xfId="52584"/>
    <cellStyle name="Normal 12 2 2 2 4" xfId="8627"/>
    <cellStyle name="Normal 12 2 2 2 4 2" xfId="19734"/>
    <cellStyle name="Normal 12 2 2 2 4 3" xfId="29941"/>
    <cellStyle name="Normal 12 2 2 2 4 4" xfId="40890"/>
    <cellStyle name="Normal 12 2 2 2 4 5" xfId="54099"/>
    <cellStyle name="Normal 12 2 2 2 5" xfId="14424"/>
    <cellStyle name="Normal 12 2 2 2 6" xfId="24609"/>
    <cellStyle name="Normal 12 2 2 2 7" xfId="35540"/>
    <cellStyle name="Normal 12 2 2 2 8" xfId="48767"/>
    <cellStyle name="Normal 12 2 2 2 9" xfId="58954"/>
    <cellStyle name="Normal 12 2 2 3" xfId="3844"/>
    <cellStyle name="Normal 12 2 2 3 2" xfId="10857"/>
    <cellStyle name="Normal 12 2 2 3 2 2" xfId="21834"/>
    <cellStyle name="Normal 12 2 2 3 2 3" xfId="32169"/>
    <cellStyle name="Normal 12 2 2 3 2 4" xfId="43112"/>
    <cellStyle name="Normal 12 2 2 3 2 5" xfId="56327"/>
    <cellStyle name="Normal 12 2 2 3 3" xfId="9265"/>
    <cellStyle name="Normal 12 2 2 3 3 2" xfId="20370"/>
    <cellStyle name="Normal 12 2 2 3 3 3" xfId="30577"/>
    <cellStyle name="Normal 12 2 2 3 3 4" xfId="41528"/>
    <cellStyle name="Normal 12 2 2 3 3 5" xfId="54735"/>
    <cellStyle name="Normal 12 2 2 3 4" xfId="15057"/>
    <cellStyle name="Normal 12 2 2 3 5" xfId="25242"/>
    <cellStyle name="Normal 12 2 2 3 6" xfId="36179"/>
    <cellStyle name="Normal 12 2 2 3 7" xfId="49400"/>
    <cellStyle name="Normal 12 2 2 3 8" xfId="59258"/>
    <cellStyle name="Normal 12 2 2 4" xfId="2917"/>
    <cellStyle name="Normal 12 2 2 4 2" xfId="8351"/>
    <cellStyle name="Normal 12 2 2 4 2 2" xfId="19459"/>
    <cellStyle name="Normal 12 2 2 4 2 3" xfId="29665"/>
    <cellStyle name="Normal 12 2 2 4 2 4" xfId="40614"/>
    <cellStyle name="Normal 12 2 2 4 2 5" xfId="53823"/>
    <cellStyle name="Normal 12 2 2 4 3" xfId="14150"/>
    <cellStyle name="Normal 12 2 2 4 4" xfId="24335"/>
    <cellStyle name="Normal 12 2 2 4 5" xfId="35266"/>
    <cellStyle name="Normal 12 2 2 4 6" xfId="48493"/>
    <cellStyle name="Normal 12 2 2 5" xfId="6210"/>
    <cellStyle name="Normal 12 2 2 5 2" xfId="10475"/>
    <cellStyle name="Normal 12 2 2 5 2 2" xfId="21466"/>
    <cellStyle name="Normal 12 2 2 5 2 3" xfId="31787"/>
    <cellStyle name="Normal 12 2 2 5 2 4" xfId="42732"/>
    <cellStyle name="Normal 12 2 2 5 2 5" xfId="55945"/>
    <cellStyle name="Normal 12 2 2 5 3" xfId="17351"/>
    <cellStyle name="Normal 12 2 2 5 4" xfId="27536"/>
    <cellStyle name="Normal 12 2 2 5 5" xfId="38489"/>
    <cellStyle name="Normal 12 2 2 5 6" xfId="51694"/>
    <cellStyle name="Normal 12 2 2 6" xfId="6828"/>
    <cellStyle name="Normal 12 2 2 6 2" xfId="17964"/>
    <cellStyle name="Normal 12 2 2 6 3" xfId="28149"/>
    <cellStyle name="Normal 12 2 2 6 4" xfId="39104"/>
    <cellStyle name="Normal 12 2 2 6 5" xfId="52307"/>
    <cellStyle name="Normal 12 2 2 7" xfId="7801"/>
    <cellStyle name="Normal 12 2 2 7 2" xfId="18909"/>
    <cellStyle name="Normal 12 2 2 7 3" xfId="29115"/>
    <cellStyle name="Normal 12 2 2 7 4" xfId="40064"/>
    <cellStyle name="Normal 12 2 2 7 5" xfId="53273"/>
    <cellStyle name="Normal 12 2 2 8" xfId="13066"/>
    <cellStyle name="Normal 12 2 2 9" xfId="13474"/>
    <cellStyle name="Normal 12 2 3" xfId="2734"/>
    <cellStyle name="Normal 12 2 3 10" xfId="58511"/>
    <cellStyle name="Normal 12 2 3 11" xfId="58872"/>
    <cellStyle name="Normal 12 2 3 2" xfId="3398"/>
    <cellStyle name="Normal 12 2 3 2 2" xfId="10939"/>
    <cellStyle name="Normal 12 2 3 2 2 2" xfId="21916"/>
    <cellStyle name="Normal 12 2 3 2 2 3" xfId="32251"/>
    <cellStyle name="Normal 12 2 3 2 2 4" xfId="43194"/>
    <cellStyle name="Normal 12 2 3 2 2 5" xfId="56409"/>
    <cellStyle name="Normal 12 2 3 2 3" xfId="8820"/>
    <cellStyle name="Normal 12 2 3 2 3 2" xfId="19925"/>
    <cellStyle name="Normal 12 2 3 2 3 3" xfId="30132"/>
    <cellStyle name="Normal 12 2 3 2 3 4" xfId="41083"/>
    <cellStyle name="Normal 12 2 3 2 3 5" xfId="54290"/>
    <cellStyle name="Normal 12 2 3 2 4" xfId="14613"/>
    <cellStyle name="Normal 12 2 3 2 5" xfId="24798"/>
    <cellStyle name="Normal 12 2 3 2 6" xfId="35735"/>
    <cellStyle name="Normal 12 2 3 2 7" xfId="48956"/>
    <cellStyle name="Normal 12 2 3 2 8" xfId="59340"/>
    <cellStyle name="Normal 12 2 3 3" xfId="3926"/>
    <cellStyle name="Normal 12 2 3 3 2" xfId="9347"/>
    <cellStyle name="Normal 12 2 3 3 2 2" xfId="20452"/>
    <cellStyle name="Normal 12 2 3 3 2 3" xfId="30659"/>
    <cellStyle name="Normal 12 2 3 3 2 4" xfId="41610"/>
    <cellStyle name="Normal 12 2 3 3 2 5" xfId="54817"/>
    <cellStyle name="Normal 12 2 3 3 3" xfId="15139"/>
    <cellStyle name="Normal 12 2 3 3 4" xfId="25324"/>
    <cellStyle name="Normal 12 2 3 3 5" xfId="36261"/>
    <cellStyle name="Normal 12 2 3 3 6" xfId="49482"/>
    <cellStyle name="Normal 12 2 3 4" xfId="6646"/>
    <cellStyle name="Normal 12 2 3 4 2" xfId="10536"/>
    <cellStyle name="Normal 12 2 3 4 2 2" xfId="21523"/>
    <cellStyle name="Normal 12 2 3 4 2 3" xfId="31848"/>
    <cellStyle name="Normal 12 2 3 4 2 4" xfId="42793"/>
    <cellStyle name="Normal 12 2 3 4 2 5" xfId="56006"/>
    <cellStyle name="Normal 12 2 3 4 3" xfId="17782"/>
    <cellStyle name="Normal 12 2 3 4 4" xfId="27967"/>
    <cellStyle name="Normal 12 2 3 4 5" xfId="38922"/>
    <cellStyle name="Normal 12 2 3 4 6" xfId="52125"/>
    <cellStyle name="Normal 12 2 3 5" xfId="8168"/>
    <cellStyle name="Normal 12 2 3 5 2" xfId="19276"/>
    <cellStyle name="Normal 12 2 3 5 3" xfId="29482"/>
    <cellStyle name="Normal 12 2 3 5 4" xfId="40431"/>
    <cellStyle name="Normal 12 2 3 5 5" xfId="53640"/>
    <cellStyle name="Normal 12 2 3 6" xfId="13967"/>
    <cellStyle name="Normal 12 2 3 7" xfId="24152"/>
    <cellStyle name="Normal 12 2 3 8" xfId="35083"/>
    <cellStyle name="Normal 12 2 3 9" xfId="48310"/>
    <cellStyle name="Normal 12 2 4" xfId="3113"/>
    <cellStyle name="Normal 12 2 4 2" xfId="7023"/>
    <cellStyle name="Normal 12 2 4 2 2" xfId="10775"/>
    <cellStyle name="Normal 12 2 4 2 2 2" xfId="21752"/>
    <cellStyle name="Normal 12 2 4 2 2 3" xfId="32087"/>
    <cellStyle name="Normal 12 2 4 2 2 4" xfId="43030"/>
    <cellStyle name="Normal 12 2 4 2 2 5" xfId="56245"/>
    <cellStyle name="Normal 12 2 4 2 3" xfId="18159"/>
    <cellStyle name="Normal 12 2 4 2 4" xfId="28344"/>
    <cellStyle name="Normal 12 2 4 2 5" xfId="39299"/>
    <cellStyle name="Normal 12 2 4 2 6" xfId="52502"/>
    <cellStyle name="Normal 12 2 4 3" xfId="8545"/>
    <cellStyle name="Normal 12 2 4 3 2" xfId="19652"/>
    <cellStyle name="Normal 12 2 4 3 3" xfId="29859"/>
    <cellStyle name="Normal 12 2 4 3 4" xfId="40808"/>
    <cellStyle name="Normal 12 2 4 3 5" xfId="54017"/>
    <cellStyle name="Normal 12 2 4 4" xfId="14342"/>
    <cellStyle name="Normal 12 2 4 5" xfId="24527"/>
    <cellStyle name="Normal 12 2 4 6" xfId="35458"/>
    <cellStyle name="Normal 12 2 4 7" xfId="48685"/>
    <cellStyle name="Normal 12 2 4 8" xfId="59176"/>
    <cellStyle name="Normal 12 2 5" xfId="3762"/>
    <cellStyle name="Normal 12 2 5 2" xfId="9183"/>
    <cellStyle name="Normal 12 2 5 2 2" xfId="20288"/>
    <cellStyle name="Normal 12 2 5 2 3" xfId="30495"/>
    <cellStyle name="Normal 12 2 5 2 4" xfId="41446"/>
    <cellStyle name="Normal 12 2 5 2 5" xfId="54653"/>
    <cellStyle name="Normal 12 2 5 3" xfId="14975"/>
    <cellStyle name="Normal 12 2 5 4" xfId="25160"/>
    <cellStyle name="Normal 12 2 5 5" xfId="36097"/>
    <cellStyle name="Normal 12 2 5 6" xfId="49318"/>
    <cellStyle name="Normal 12 2 6" xfId="4822"/>
    <cellStyle name="Normal 12 2 6 2" xfId="9996"/>
    <cellStyle name="Normal 12 2 6 2 2" xfId="20988"/>
    <cellStyle name="Normal 12 2 6 2 3" xfId="31308"/>
    <cellStyle name="Normal 12 2 6 2 4" xfId="42253"/>
    <cellStyle name="Normal 12 2 6 2 5" xfId="55466"/>
    <cellStyle name="Normal 12 2 6 3" xfId="15973"/>
    <cellStyle name="Normal 12 2 6 4" xfId="26158"/>
    <cellStyle name="Normal 12 2 6 5" xfId="37107"/>
    <cellStyle name="Normal 12 2 6 6" xfId="50316"/>
    <cellStyle name="Normal 12 2 7" xfId="5012"/>
    <cellStyle name="Normal 12 2 7 2" xfId="10186"/>
    <cellStyle name="Normal 12 2 7 2 2" xfId="21177"/>
    <cellStyle name="Normal 12 2 7 2 3" xfId="31498"/>
    <cellStyle name="Normal 12 2 7 2 4" xfId="42443"/>
    <cellStyle name="Normal 12 2 7 2 5" xfId="55656"/>
    <cellStyle name="Normal 12 2 7 3" xfId="16162"/>
    <cellStyle name="Normal 12 2 7 4" xfId="26347"/>
    <cellStyle name="Normal 12 2 7 5" xfId="37296"/>
    <cellStyle name="Normal 12 2 7 6" xfId="50505"/>
    <cellStyle name="Normal 12 2 8" xfId="2442"/>
    <cellStyle name="Normal 12 2 8 2" xfId="7985"/>
    <cellStyle name="Normal 12 2 8 2 2" xfId="19093"/>
    <cellStyle name="Normal 12 2 8 2 3" xfId="29299"/>
    <cellStyle name="Normal 12 2 8 2 4" xfId="40248"/>
    <cellStyle name="Normal 12 2 8 2 5" xfId="53457"/>
    <cellStyle name="Normal 12 2 8 3" xfId="13740"/>
    <cellStyle name="Normal 12 2 8 4" xfId="23925"/>
    <cellStyle name="Normal 12 2 8 5" xfId="34833"/>
    <cellStyle name="Normal 12 2 8 6" xfId="48083"/>
    <cellStyle name="Normal 12 2 9" xfId="6130"/>
    <cellStyle name="Normal 12 2 9 2" xfId="10393"/>
    <cellStyle name="Normal 12 2 9 2 2" xfId="21384"/>
    <cellStyle name="Normal 12 2 9 2 3" xfId="31705"/>
    <cellStyle name="Normal 12 2 9 2 4" xfId="42650"/>
    <cellStyle name="Normal 12 2 9 2 5" xfId="55863"/>
    <cellStyle name="Normal 12 2 9 3" xfId="17271"/>
    <cellStyle name="Normal 12 2 9 4" xfId="27456"/>
    <cellStyle name="Normal 12 2 9 5" xfId="38409"/>
    <cellStyle name="Normal 12 2 9 6" xfId="51614"/>
    <cellStyle name="Normal 12 20" xfId="6571"/>
    <cellStyle name="Normal 12 21" xfId="7149"/>
    <cellStyle name="Normal 12 21 2" xfId="18280"/>
    <cellStyle name="Normal 12 21 3" xfId="28465"/>
    <cellStyle name="Normal 12 21 4" xfId="39420"/>
    <cellStyle name="Normal 12 21 5" xfId="52623"/>
    <cellStyle name="Normal 12 22" xfId="7193"/>
    <cellStyle name="Normal 12 22 2" xfId="18324"/>
    <cellStyle name="Normal 12 22 3" xfId="28509"/>
    <cellStyle name="Normal 12 22 4" xfId="39464"/>
    <cellStyle name="Normal 12 22 5" xfId="52667"/>
    <cellStyle name="Normal 12 23" xfId="12644"/>
    <cellStyle name="Normal 12 24" xfId="12834"/>
    <cellStyle name="Normal 12 25" xfId="13239"/>
    <cellStyle name="Normal 12 26" xfId="23429"/>
    <cellStyle name="Normal 12 27" xfId="33961"/>
    <cellStyle name="Normal 12 28" xfId="47587"/>
    <cellStyle name="Normal 12 29" xfId="58098"/>
    <cellStyle name="Normal 12 3" xfId="183"/>
    <cellStyle name="Normal 12 3 10" xfId="6467"/>
    <cellStyle name="Normal 12 3 10 2" xfId="11403"/>
    <cellStyle name="Normal 12 3 10 2 2" xfId="22379"/>
    <cellStyle name="Normal 12 3 10 2 3" xfId="32715"/>
    <cellStyle name="Normal 12 3 10 2 4" xfId="43652"/>
    <cellStyle name="Normal 12 3 10 2 5" xfId="56873"/>
    <cellStyle name="Normal 12 3 10 3" xfId="17604"/>
    <cellStyle name="Normal 12 3 10 4" xfId="27789"/>
    <cellStyle name="Normal 12 3 10 5" xfId="38743"/>
    <cellStyle name="Normal 12 3 10 6" xfId="51947"/>
    <cellStyle name="Normal 12 3 11" xfId="7306"/>
    <cellStyle name="Normal 12 3 11 2" xfId="18431"/>
    <cellStyle name="Normal 12 3 11 3" xfId="28621"/>
    <cellStyle name="Normal 12 3 11 4" xfId="39576"/>
    <cellStyle name="Normal 12 3 11 5" xfId="52779"/>
    <cellStyle name="Normal 12 3 12" xfId="12711"/>
    <cellStyle name="Normal 12 3 13" xfId="12901"/>
    <cellStyle name="Normal 12 3 14" xfId="13299"/>
    <cellStyle name="Normal 12 3 15" xfId="23489"/>
    <cellStyle name="Normal 12 3 16" xfId="34025"/>
    <cellStyle name="Normal 12 3 17" xfId="47647"/>
    <cellStyle name="Normal 12 3 18" xfId="58172"/>
    <cellStyle name="Normal 12 3 19" xfId="58760"/>
    <cellStyle name="Normal 12 3 2" xfId="2952"/>
    <cellStyle name="Normal 12 3 2 10" xfId="35301"/>
    <cellStyle name="Normal 12 3 2 11" xfId="48528"/>
    <cellStyle name="Normal 12 3 2 12" xfId="58359"/>
    <cellStyle name="Normal 12 3 2 13" xfId="58924"/>
    <cellStyle name="Normal 12 3 2 2" xfId="3594"/>
    <cellStyle name="Normal 12 3 2 2 2" xfId="10991"/>
    <cellStyle name="Normal 12 3 2 2 2 2" xfId="21968"/>
    <cellStyle name="Normal 12 3 2 2 2 3" xfId="32303"/>
    <cellStyle name="Normal 12 3 2 2 2 4" xfId="43246"/>
    <cellStyle name="Normal 12 3 2 2 2 5" xfId="56461"/>
    <cellStyle name="Normal 12 3 2 2 3" xfId="9016"/>
    <cellStyle name="Normal 12 3 2 2 3 2" xfId="20121"/>
    <cellStyle name="Normal 12 3 2 2 3 3" xfId="30328"/>
    <cellStyle name="Normal 12 3 2 2 3 4" xfId="41279"/>
    <cellStyle name="Normal 12 3 2 2 3 5" xfId="54486"/>
    <cellStyle name="Normal 12 3 2 2 4" xfId="14809"/>
    <cellStyle name="Normal 12 3 2 2 5" xfId="24994"/>
    <cellStyle name="Normal 12 3 2 2 6" xfId="35931"/>
    <cellStyle name="Normal 12 3 2 2 7" xfId="49152"/>
    <cellStyle name="Normal 12 3 2 2 8" xfId="59392"/>
    <cellStyle name="Normal 12 3 2 3" xfId="3978"/>
    <cellStyle name="Normal 12 3 2 3 2" xfId="9399"/>
    <cellStyle name="Normal 12 3 2 3 2 2" xfId="20504"/>
    <cellStyle name="Normal 12 3 2 3 2 3" xfId="30711"/>
    <cellStyle name="Normal 12 3 2 3 2 4" xfId="41662"/>
    <cellStyle name="Normal 12 3 2 3 2 5" xfId="54869"/>
    <cellStyle name="Normal 12 3 2 3 3" xfId="15191"/>
    <cellStyle name="Normal 12 3 2 3 4" xfId="25376"/>
    <cellStyle name="Normal 12 3 2 3 5" xfId="36313"/>
    <cellStyle name="Normal 12 3 2 3 6" xfId="49534"/>
    <cellStyle name="Normal 12 3 2 4" xfId="6863"/>
    <cellStyle name="Normal 12 3 2 4 2" xfId="8386"/>
    <cellStyle name="Normal 12 3 2 4 2 2" xfId="19494"/>
    <cellStyle name="Normal 12 3 2 4 2 3" xfId="29700"/>
    <cellStyle name="Normal 12 3 2 4 2 4" xfId="40649"/>
    <cellStyle name="Normal 12 3 2 4 2 5" xfId="53858"/>
    <cellStyle name="Normal 12 3 2 4 3" xfId="17999"/>
    <cellStyle name="Normal 12 3 2 4 4" xfId="28184"/>
    <cellStyle name="Normal 12 3 2 4 5" xfId="39139"/>
    <cellStyle name="Normal 12 3 2 4 6" xfId="52342"/>
    <cellStyle name="Normal 12 3 2 5" xfId="10588"/>
    <cellStyle name="Normal 12 3 2 5 2" xfId="21575"/>
    <cellStyle name="Normal 12 3 2 5 3" xfId="31900"/>
    <cellStyle name="Normal 12 3 2 5 4" xfId="42845"/>
    <cellStyle name="Normal 12 3 2 5 5" xfId="56058"/>
    <cellStyle name="Normal 12 3 2 6" xfId="7836"/>
    <cellStyle name="Normal 12 3 2 6 2" xfId="18944"/>
    <cellStyle name="Normal 12 3 2 6 3" xfId="29150"/>
    <cellStyle name="Normal 12 3 2 6 4" xfId="40099"/>
    <cellStyle name="Normal 12 3 2 6 5" xfId="53308"/>
    <cellStyle name="Normal 12 3 2 7" xfId="13101"/>
    <cellStyle name="Normal 12 3 2 8" xfId="14185"/>
    <cellStyle name="Normal 12 3 2 9" xfId="24370"/>
    <cellStyle name="Normal 12 3 3" xfId="2769"/>
    <cellStyle name="Normal 12 3 3 10" xfId="59228"/>
    <cellStyle name="Normal 12 3 3 2" xfId="3433"/>
    <cellStyle name="Normal 12 3 3 2 2" xfId="8855"/>
    <cellStyle name="Normal 12 3 3 2 2 2" xfId="19960"/>
    <cellStyle name="Normal 12 3 3 2 2 3" xfId="30167"/>
    <cellStyle name="Normal 12 3 3 2 2 4" xfId="41118"/>
    <cellStyle name="Normal 12 3 3 2 2 5" xfId="54325"/>
    <cellStyle name="Normal 12 3 3 2 3" xfId="14648"/>
    <cellStyle name="Normal 12 3 3 2 4" xfId="24833"/>
    <cellStyle name="Normal 12 3 3 2 5" xfId="35770"/>
    <cellStyle name="Normal 12 3 3 2 6" xfId="48991"/>
    <cellStyle name="Normal 12 3 3 3" xfId="6681"/>
    <cellStyle name="Normal 12 3 3 3 2" xfId="10827"/>
    <cellStyle name="Normal 12 3 3 3 2 2" xfId="21804"/>
    <cellStyle name="Normal 12 3 3 3 2 3" xfId="32139"/>
    <cellStyle name="Normal 12 3 3 3 2 4" xfId="43082"/>
    <cellStyle name="Normal 12 3 3 3 2 5" xfId="56297"/>
    <cellStyle name="Normal 12 3 3 3 3" xfId="17817"/>
    <cellStyle name="Normal 12 3 3 3 4" xfId="28002"/>
    <cellStyle name="Normal 12 3 3 3 5" xfId="38957"/>
    <cellStyle name="Normal 12 3 3 3 6" xfId="52160"/>
    <cellStyle name="Normal 12 3 3 4" xfId="8203"/>
    <cellStyle name="Normal 12 3 3 4 2" xfId="19311"/>
    <cellStyle name="Normal 12 3 3 4 3" xfId="29517"/>
    <cellStyle name="Normal 12 3 3 4 4" xfId="40466"/>
    <cellStyle name="Normal 12 3 3 4 5" xfId="53675"/>
    <cellStyle name="Normal 12 3 3 5" xfId="14002"/>
    <cellStyle name="Normal 12 3 3 6" xfId="24187"/>
    <cellStyle name="Normal 12 3 3 7" xfId="35118"/>
    <cellStyle name="Normal 12 3 3 8" xfId="48345"/>
    <cellStyle name="Normal 12 3 3 9" xfId="58546"/>
    <cellStyle name="Normal 12 3 4" xfId="3166"/>
    <cellStyle name="Normal 12 3 4 2" xfId="7075"/>
    <cellStyle name="Normal 12 3 4 2 2" xfId="18211"/>
    <cellStyle name="Normal 12 3 4 2 3" xfId="28396"/>
    <cellStyle name="Normal 12 3 4 2 4" xfId="39351"/>
    <cellStyle name="Normal 12 3 4 2 5" xfId="52554"/>
    <cellStyle name="Normal 12 3 4 3" xfId="8597"/>
    <cellStyle name="Normal 12 3 4 3 2" xfId="19704"/>
    <cellStyle name="Normal 12 3 4 3 3" xfId="29911"/>
    <cellStyle name="Normal 12 3 4 3 4" xfId="40860"/>
    <cellStyle name="Normal 12 3 4 3 5" xfId="54069"/>
    <cellStyle name="Normal 12 3 4 4" xfId="14394"/>
    <cellStyle name="Normal 12 3 4 5" xfId="24579"/>
    <cellStyle name="Normal 12 3 4 6" xfId="35510"/>
    <cellStyle name="Normal 12 3 4 7" xfId="48737"/>
    <cellStyle name="Normal 12 3 5" xfId="3814"/>
    <cellStyle name="Normal 12 3 5 2" xfId="9235"/>
    <cellStyle name="Normal 12 3 5 2 2" xfId="20340"/>
    <cellStyle name="Normal 12 3 5 2 3" xfId="30547"/>
    <cellStyle name="Normal 12 3 5 2 4" xfId="41498"/>
    <cellStyle name="Normal 12 3 5 2 5" xfId="54705"/>
    <cellStyle name="Normal 12 3 5 3" xfId="15027"/>
    <cellStyle name="Normal 12 3 5 4" xfId="25212"/>
    <cellStyle name="Normal 12 3 5 5" xfId="36149"/>
    <cellStyle name="Normal 12 3 5 6" xfId="49370"/>
    <cellStyle name="Normal 12 3 6" xfId="4857"/>
    <cellStyle name="Normal 12 3 6 2" xfId="10031"/>
    <cellStyle name="Normal 12 3 6 2 2" xfId="21023"/>
    <cellStyle name="Normal 12 3 6 2 3" xfId="31343"/>
    <cellStyle name="Normal 12 3 6 2 4" xfId="42288"/>
    <cellStyle name="Normal 12 3 6 2 5" xfId="55501"/>
    <cellStyle name="Normal 12 3 6 3" xfId="16008"/>
    <cellStyle name="Normal 12 3 6 4" xfId="26193"/>
    <cellStyle name="Normal 12 3 6 5" xfId="37142"/>
    <cellStyle name="Normal 12 3 6 6" xfId="50351"/>
    <cellStyle name="Normal 12 3 7" xfId="5047"/>
    <cellStyle name="Normal 12 3 7 2" xfId="10221"/>
    <cellStyle name="Normal 12 3 7 2 2" xfId="21212"/>
    <cellStyle name="Normal 12 3 7 2 3" xfId="31533"/>
    <cellStyle name="Normal 12 3 7 2 4" xfId="42478"/>
    <cellStyle name="Normal 12 3 7 2 5" xfId="55691"/>
    <cellStyle name="Normal 12 3 7 3" xfId="16197"/>
    <cellStyle name="Normal 12 3 7 4" xfId="26382"/>
    <cellStyle name="Normal 12 3 7 5" xfId="37331"/>
    <cellStyle name="Normal 12 3 7 6" xfId="50540"/>
    <cellStyle name="Normal 12 3 8" xfId="2571"/>
    <cellStyle name="Normal 12 3 8 2" xfId="8020"/>
    <cellStyle name="Normal 12 3 8 2 2" xfId="19128"/>
    <cellStyle name="Normal 12 3 8 2 3" xfId="29334"/>
    <cellStyle name="Normal 12 3 8 2 4" xfId="40283"/>
    <cellStyle name="Normal 12 3 8 2 5" xfId="53492"/>
    <cellStyle name="Normal 12 3 8 3" xfId="13821"/>
    <cellStyle name="Normal 12 3 8 4" xfId="24006"/>
    <cellStyle name="Normal 12 3 8 5" xfId="34931"/>
    <cellStyle name="Normal 12 3 8 6" xfId="48164"/>
    <cellStyle name="Normal 12 3 9" xfId="6180"/>
    <cellStyle name="Normal 12 3 9 2" xfId="10445"/>
    <cellStyle name="Normal 12 3 9 2 2" xfId="21436"/>
    <cellStyle name="Normal 12 3 9 2 3" xfId="31757"/>
    <cellStyle name="Normal 12 3 9 2 4" xfId="42702"/>
    <cellStyle name="Normal 12 3 9 2 5" xfId="55915"/>
    <cellStyle name="Normal 12 3 9 3" xfId="17321"/>
    <cellStyle name="Normal 12 3 9 4" xfId="27506"/>
    <cellStyle name="Normal 12 3 9 5" xfId="38459"/>
    <cellStyle name="Normal 12 3 9 6" xfId="51664"/>
    <cellStyle name="Normal 12 30" xfId="58665"/>
    <cellStyle name="Normal 12 4" xfId="2635"/>
    <cellStyle name="Normal 12 4 10" xfId="11442"/>
    <cellStyle name="Normal 12 4 10 2" xfId="22418"/>
    <cellStyle name="Normal 12 4 10 3" xfId="32754"/>
    <cellStyle name="Normal 12 4 10 4" xfId="43691"/>
    <cellStyle name="Normal 12 4 10 5" xfId="56912"/>
    <cellStyle name="Normal 12 4 11" xfId="11574"/>
    <cellStyle name="Normal 12 4 11 2" xfId="22548"/>
    <cellStyle name="Normal 12 4 11 3" xfId="32886"/>
    <cellStyle name="Normal 12 4 11 4" xfId="43823"/>
    <cellStyle name="Normal 12 4 11 5" xfId="57044"/>
    <cellStyle name="Normal 12 4 12" xfId="12761"/>
    <cellStyle name="Normal 12 4 13" xfId="12951"/>
    <cellStyle name="Normal 12 4 14" xfId="13869"/>
    <cellStyle name="Normal 12 4 15" xfId="24054"/>
    <cellStyle name="Normal 12 4 16" xfId="34985"/>
    <cellStyle name="Normal 12 4 17" xfId="48212"/>
    <cellStyle name="Normal 12 4 18" xfId="58222"/>
    <cellStyle name="Normal 12 4 19" xfId="58829"/>
    <cellStyle name="Normal 12 4 2" xfId="3002"/>
    <cellStyle name="Normal 12 4 2 10" xfId="48578"/>
    <cellStyle name="Normal 12 4 2 11" xfId="58409"/>
    <cellStyle name="Normal 12 4 2 12" xfId="59297"/>
    <cellStyle name="Normal 12 4 2 2" xfId="3644"/>
    <cellStyle name="Normal 12 4 2 2 2" xfId="9066"/>
    <cellStyle name="Normal 12 4 2 2 2 2" xfId="20171"/>
    <cellStyle name="Normal 12 4 2 2 2 3" xfId="30378"/>
    <cellStyle name="Normal 12 4 2 2 2 4" xfId="41329"/>
    <cellStyle name="Normal 12 4 2 2 2 5" xfId="54536"/>
    <cellStyle name="Normal 12 4 2 2 3" xfId="14859"/>
    <cellStyle name="Normal 12 4 2 2 4" xfId="25044"/>
    <cellStyle name="Normal 12 4 2 2 5" xfId="35981"/>
    <cellStyle name="Normal 12 4 2 2 6" xfId="49202"/>
    <cellStyle name="Normal 12 4 2 3" xfId="6913"/>
    <cellStyle name="Normal 12 4 2 3 2" xfId="8436"/>
    <cellStyle name="Normal 12 4 2 3 2 2" xfId="19544"/>
    <cellStyle name="Normal 12 4 2 3 2 3" xfId="29750"/>
    <cellStyle name="Normal 12 4 2 3 2 4" xfId="40699"/>
    <cellStyle name="Normal 12 4 2 3 2 5" xfId="53908"/>
    <cellStyle name="Normal 12 4 2 3 3" xfId="18049"/>
    <cellStyle name="Normal 12 4 2 3 4" xfId="28234"/>
    <cellStyle name="Normal 12 4 2 3 5" xfId="39189"/>
    <cellStyle name="Normal 12 4 2 3 6" xfId="52392"/>
    <cellStyle name="Normal 12 4 2 4" xfId="10896"/>
    <cellStyle name="Normal 12 4 2 4 2" xfId="21873"/>
    <cellStyle name="Normal 12 4 2 4 3" xfId="32208"/>
    <cellStyle name="Normal 12 4 2 4 4" xfId="43151"/>
    <cellStyle name="Normal 12 4 2 4 5" xfId="56366"/>
    <cellStyle name="Normal 12 4 2 5" xfId="7886"/>
    <cellStyle name="Normal 12 4 2 5 2" xfId="18994"/>
    <cellStyle name="Normal 12 4 2 5 3" xfId="29200"/>
    <cellStyle name="Normal 12 4 2 5 4" xfId="40149"/>
    <cellStyle name="Normal 12 4 2 5 5" xfId="53358"/>
    <cellStyle name="Normal 12 4 2 6" xfId="13166"/>
    <cellStyle name="Normal 12 4 2 7" xfId="14235"/>
    <cellStyle name="Normal 12 4 2 8" xfId="24420"/>
    <cellStyle name="Normal 12 4 2 9" xfId="35351"/>
    <cellStyle name="Normal 12 4 3" xfId="2819"/>
    <cellStyle name="Normal 12 4 3 2" xfId="3483"/>
    <cellStyle name="Normal 12 4 3 2 2" xfId="8905"/>
    <cellStyle name="Normal 12 4 3 2 2 2" xfId="20010"/>
    <cellStyle name="Normal 12 4 3 2 2 3" xfId="30217"/>
    <cellStyle name="Normal 12 4 3 2 2 4" xfId="41168"/>
    <cellStyle name="Normal 12 4 3 2 2 5" xfId="54375"/>
    <cellStyle name="Normal 12 4 3 2 3" xfId="14698"/>
    <cellStyle name="Normal 12 4 3 2 4" xfId="24883"/>
    <cellStyle name="Normal 12 4 3 2 5" xfId="35820"/>
    <cellStyle name="Normal 12 4 3 2 6" xfId="49041"/>
    <cellStyle name="Normal 12 4 3 3" xfId="6731"/>
    <cellStyle name="Normal 12 4 3 3 2" xfId="17867"/>
    <cellStyle name="Normal 12 4 3 3 3" xfId="28052"/>
    <cellStyle name="Normal 12 4 3 3 4" xfId="39007"/>
    <cellStyle name="Normal 12 4 3 3 5" xfId="52210"/>
    <cellStyle name="Normal 12 4 3 4" xfId="8253"/>
    <cellStyle name="Normal 12 4 3 4 2" xfId="19361"/>
    <cellStyle name="Normal 12 4 3 4 3" xfId="29567"/>
    <cellStyle name="Normal 12 4 3 4 4" xfId="40516"/>
    <cellStyle name="Normal 12 4 3 4 5" xfId="53725"/>
    <cellStyle name="Normal 12 4 3 5" xfId="14052"/>
    <cellStyle name="Normal 12 4 3 6" xfId="24237"/>
    <cellStyle name="Normal 12 4 3 7" xfId="35168"/>
    <cellStyle name="Normal 12 4 3 8" xfId="48395"/>
    <cellStyle name="Normal 12 4 3 9" xfId="58596"/>
    <cellStyle name="Normal 12 4 4" xfId="3306"/>
    <cellStyle name="Normal 12 4 4 2" xfId="8728"/>
    <cellStyle name="Normal 12 4 4 2 2" xfId="19833"/>
    <cellStyle name="Normal 12 4 4 2 3" xfId="30040"/>
    <cellStyle name="Normal 12 4 4 2 4" xfId="40991"/>
    <cellStyle name="Normal 12 4 4 2 5" xfId="54198"/>
    <cellStyle name="Normal 12 4 4 3" xfId="14521"/>
    <cellStyle name="Normal 12 4 4 4" xfId="24706"/>
    <cellStyle name="Normal 12 4 4 5" xfId="35643"/>
    <cellStyle name="Normal 12 4 4 6" xfId="48864"/>
    <cellStyle name="Normal 12 4 5" xfId="3883"/>
    <cellStyle name="Normal 12 4 5 2" xfId="9304"/>
    <cellStyle name="Normal 12 4 5 2 2" xfId="20409"/>
    <cellStyle name="Normal 12 4 5 2 3" xfId="30616"/>
    <cellStyle name="Normal 12 4 5 2 4" xfId="41567"/>
    <cellStyle name="Normal 12 4 5 2 5" xfId="54774"/>
    <cellStyle name="Normal 12 4 5 3" xfId="15096"/>
    <cellStyle name="Normal 12 4 5 4" xfId="25281"/>
    <cellStyle name="Normal 12 4 5 5" xfId="36218"/>
    <cellStyle name="Normal 12 4 5 6" xfId="49439"/>
    <cellStyle name="Normal 12 4 6" xfId="4907"/>
    <cellStyle name="Normal 12 4 6 2" xfId="10081"/>
    <cellStyle name="Normal 12 4 6 2 2" xfId="21073"/>
    <cellStyle name="Normal 12 4 6 2 3" xfId="31393"/>
    <cellStyle name="Normal 12 4 6 2 4" xfId="42338"/>
    <cellStyle name="Normal 12 4 6 2 5" xfId="55551"/>
    <cellStyle name="Normal 12 4 6 3" xfId="16058"/>
    <cellStyle name="Normal 12 4 6 4" xfId="26243"/>
    <cellStyle name="Normal 12 4 6 5" xfId="37192"/>
    <cellStyle name="Normal 12 4 6 6" xfId="50401"/>
    <cellStyle name="Normal 12 4 7" xfId="5097"/>
    <cellStyle name="Normal 12 4 7 2" xfId="10271"/>
    <cellStyle name="Normal 12 4 7 2 2" xfId="21262"/>
    <cellStyle name="Normal 12 4 7 2 3" xfId="31583"/>
    <cellStyle name="Normal 12 4 7 2 4" xfId="42528"/>
    <cellStyle name="Normal 12 4 7 2 5" xfId="55741"/>
    <cellStyle name="Normal 12 4 7 3" xfId="16247"/>
    <cellStyle name="Normal 12 4 7 4" xfId="26432"/>
    <cellStyle name="Normal 12 4 7 5" xfId="37381"/>
    <cellStyle name="Normal 12 4 7 6" xfId="50590"/>
    <cellStyle name="Normal 12 4 8" xfId="6499"/>
    <cellStyle name="Normal 12 4 8 2" xfId="8070"/>
    <cellStyle name="Normal 12 4 8 2 2" xfId="19178"/>
    <cellStyle name="Normal 12 4 8 2 3" xfId="29384"/>
    <cellStyle name="Normal 12 4 8 2 4" xfId="40333"/>
    <cellStyle name="Normal 12 4 8 2 5" xfId="53542"/>
    <cellStyle name="Normal 12 4 8 3" xfId="17636"/>
    <cellStyle name="Normal 12 4 8 4" xfId="27821"/>
    <cellStyle name="Normal 12 4 8 5" xfId="38775"/>
    <cellStyle name="Normal 12 4 8 6" xfId="51979"/>
    <cellStyle name="Normal 12 4 9" xfId="7348"/>
    <cellStyle name="Normal 12 4 9 2" xfId="18473"/>
    <cellStyle name="Normal 12 4 9 3" xfId="28663"/>
    <cellStyle name="Normal 12 4 9 4" xfId="39618"/>
    <cellStyle name="Normal 12 4 9 5" xfId="52821"/>
    <cellStyle name="Normal 12 5" xfId="2670"/>
    <cellStyle name="Normal 12 5 10" xfId="11606"/>
    <cellStyle name="Normal 12 5 10 2" xfId="22579"/>
    <cellStyle name="Normal 12 5 10 3" xfId="32918"/>
    <cellStyle name="Normal 12 5 10 4" xfId="43855"/>
    <cellStyle name="Normal 12 5 10 5" xfId="57076"/>
    <cellStyle name="Normal 12 5 11" xfId="12795"/>
    <cellStyle name="Normal 12 5 12" xfId="12985"/>
    <cellStyle name="Normal 12 5 13" xfId="13903"/>
    <cellStyle name="Normal 12 5 14" xfId="24088"/>
    <cellStyle name="Normal 12 5 15" xfId="35019"/>
    <cellStyle name="Normal 12 5 16" xfId="48246"/>
    <cellStyle name="Normal 12 5 17" xfId="58256"/>
    <cellStyle name="Normal 12 5 18" xfId="59133"/>
    <cellStyle name="Normal 12 5 2" xfId="3036"/>
    <cellStyle name="Normal 12 5 2 10" xfId="58443"/>
    <cellStyle name="Normal 12 5 2 2" xfId="3678"/>
    <cellStyle name="Normal 12 5 2 2 2" xfId="9100"/>
    <cellStyle name="Normal 12 5 2 2 2 2" xfId="20205"/>
    <cellStyle name="Normal 12 5 2 2 2 3" xfId="30412"/>
    <cellStyle name="Normal 12 5 2 2 2 4" xfId="41363"/>
    <cellStyle name="Normal 12 5 2 2 2 5" xfId="54570"/>
    <cellStyle name="Normal 12 5 2 2 3" xfId="14893"/>
    <cellStyle name="Normal 12 5 2 2 4" xfId="25078"/>
    <cellStyle name="Normal 12 5 2 2 5" xfId="36015"/>
    <cellStyle name="Normal 12 5 2 2 6" xfId="49236"/>
    <cellStyle name="Normal 12 5 2 3" xfId="6947"/>
    <cellStyle name="Normal 12 5 2 3 2" xfId="8470"/>
    <cellStyle name="Normal 12 5 2 3 2 2" xfId="19578"/>
    <cellStyle name="Normal 12 5 2 3 2 3" xfId="29784"/>
    <cellStyle name="Normal 12 5 2 3 2 4" xfId="40733"/>
    <cellStyle name="Normal 12 5 2 3 2 5" xfId="53942"/>
    <cellStyle name="Normal 12 5 2 3 3" xfId="18083"/>
    <cellStyle name="Normal 12 5 2 3 4" xfId="28268"/>
    <cellStyle name="Normal 12 5 2 3 5" xfId="39223"/>
    <cellStyle name="Normal 12 5 2 3 6" xfId="52426"/>
    <cellStyle name="Normal 12 5 2 4" xfId="7920"/>
    <cellStyle name="Normal 12 5 2 4 2" xfId="19028"/>
    <cellStyle name="Normal 12 5 2 4 3" xfId="29234"/>
    <cellStyle name="Normal 12 5 2 4 4" xfId="40183"/>
    <cellStyle name="Normal 12 5 2 4 5" xfId="53392"/>
    <cellStyle name="Normal 12 5 2 5" xfId="13200"/>
    <cellStyle name="Normal 12 5 2 6" xfId="14269"/>
    <cellStyle name="Normal 12 5 2 7" xfId="24454"/>
    <cellStyle name="Normal 12 5 2 8" xfId="35385"/>
    <cellStyle name="Normal 12 5 2 9" xfId="48612"/>
    <cellStyle name="Normal 12 5 3" xfId="2853"/>
    <cellStyle name="Normal 12 5 3 2" xfId="3517"/>
    <cellStyle name="Normal 12 5 3 2 2" xfId="8939"/>
    <cellStyle name="Normal 12 5 3 2 2 2" xfId="20044"/>
    <cellStyle name="Normal 12 5 3 2 2 3" xfId="30251"/>
    <cellStyle name="Normal 12 5 3 2 2 4" xfId="41202"/>
    <cellStyle name="Normal 12 5 3 2 2 5" xfId="54409"/>
    <cellStyle name="Normal 12 5 3 2 3" xfId="14732"/>
    <cellStyle name="Normal 12 5 3 2 4" xfId="24917"/>
    <cellStyle name="Normal 12 5 3 2 5" xfId="35854"/>
    <cellStyle name="Normal 12 5 3 2 6" xfId="49075"/>
    <cellStyle name="Normal 12 5 3 3" xfId="6765"/>
    <cellStyle name="Normal 12 5 3 3 2" xfId="17901"/>
    <cellStyle name="Normal 12 5 3 3 3" xfId="28086"/>
    <cellStyle name="Normal 12 5 3 3 4" xfId="39041"/>
    <cellStyle name="Normal 12 5 3 3 5" xfId="52244"/>
    <cellStyle name="Normal 12 5 3 4" xfId="8287"/>
    <cellStyle name="Normal 12 5 3 4 2" xfId="19395"/>
    <cellStyle name="Normal 12 5 3 4 3" xfId="29601"/>
    <cellStyle name="Normal 12 5 3 4 4" xfId="40550"/>
    <cellStyle name="Normal 12 5 3 4 5" xfId="53759"/>
    <cellStyle name="Normal 12 5 3 5" xfId="14086"/>
    <cellStyle name="Normal 12 5 3 6" xfId="24271"/>
    <cellStyle name="Normal 12 5 3 7" xfId="35202"/>
    <cellStyle name="Normal 12 5 3 8" xfId="48429"/>
    <cellStyle name="Normal 12 5 3 9" xfId="58630"/>
    <cellStyle name="Normal 12 5 4" xfId="3337"/>
    <cellStyle name="Normal 12 5 4 2" xfId="8759"/>
    <cellStyle name="Normal 12 5 4 2 2" xfId="19864"/>
    <cellStyle name="Normal 12 5 4 2 3" xfId="30071"/>
    <cellStyle name="Normal 12 5 4 2 4" xfId="41022"/>
    <cellStyle name="Normal 12 5 4 2 5" xfId="54229"/>
    <cellStyle name="Normal 12 5 4 3" xfId="14552"/>
    <cellStyle name="Normal 12 5 4 4" xfId="24737"/>
    <cellStyle name="Normal 12 5 4 5" xfId="35674"/>
    <cellStyle name="Normal 12 5 4 6" xfId="48895"/>
    <cellStyle name="Normal 12 5 5" xfId="4941"/>
    <cellStyle name="Normal 12 5 5 2" xfId="10115"/>
    <cellStyle name="Normal 12 5 5 2 2" xfId="21107"/>
    <cellStyle name="Normal 12 5 5 2 3" xfId="31427"/>
    <cellStyle name="Normal 12 5 5 2 4" xfId="42372"/>
    <cellStyle name="Normal 12 5 5 2 5" xfId="55585"/>
    <cellStyle name="Normal 12 5 5 3" xfId="16092"/>
    <cellStyle name="Normal 12 5 5 4" xfId="26277"/>
    <cellStyle name="Normal 12 5 5 5" xfId="37226"/>
    <cellStyle name="Normal 12 5 5 6" xfId="50435"/>
    <cellStyle name="Normal 12 5 6" xfId="5131"/>
    <cellStyle name="Normal 12 5 6 2" xfId="10305"/>
    <cellStyle name="Normal 12 5 6 2 2" xfId="21296"/>
    <cellStyle name="Normal 12 5 6 2 3" xfId="31617"/>
    <cellStyle name="Normal 12 5 6 2 4" xfId="42562"/>
    <cellStyle name="Normal 12 5 6 2 5" xfId="55775"/>
    <cellStyle name="Normal 12 5 6 3" xfId="16281"/>
    <cellStyle name="Normal 12 5 6 4" xfId="26466"/>
    <cellStyle name="Normal 12 5 6 5" xfId="37415"/>
    <cellStyle name="Normal 12 5 6 6" xfId="50624"/>
    <cellStyle name="Normal 12 5 7" xfId="6582"/>
    <cellStyle name="Normal 12 5 7 2" xfId="8104"/>
    <cellStyle name="Normal 12 5 7 2 2" xfId="19212"/>
    <cellStyle name="Normal 12 5 7 2 3" xfId="29418"/>
    <cellStyle name="Normal 12 5 7 2 4" xfId="40367"/>
    <cellStyle name="Normal 12 5 7 2 5" xfId="53576"/>
    <cellStyle name="Normal 12 5 7 3" xfId="17718"/>
    <cellStyle name="Normal 12 5 7 4" xfId="27903"/>
    <cellStyle name="Normal 12 5 7 5" xfId="38858"/>
    <cellStyle name="Normal 12 5 7 6" xfId="52061"/>
    <cellStyle name="Normal 12 5 8" xfId="7381"/>
    <cellStyle name="Normal 12 5 8 2" xfId="18506"/>
    <cellStyle name="Normal 12 5 8 3" xfId="28696"/>
    <cellStyle name="Normal 12 5 8 4" xfId="39651"/>
    <cellStyle name="Normal 12 5 8 5" xfId="52854"/>
    <cellStyle name="Normal 12 5 9" xfId="11469"/>
    <cellStyle name="Normal 12 5 9 2" xfId="22445"/>
    <cellStyle name="Normal 12 5 9 3" xfId="32781"/>
    <cellStyle name="Normal 12 5 9 4" xfId="43718"/>
    <cellStyle name="Normal 12 5 9 5" xfId="56939"/>
    <cellStyle name="Normal 12 6" xfId="2885"/>
    <cellStyle name="Normal 12 6 10" xfId="58292"/>
    <cellStyle name="Normal 12 6 2" xfId="3549"/>
    <cellStyle name="Normal 12 6 2 2" xfId="8971"/>
    <cellStyle name="Normal 12 6 2 2 2" xfId="20076"/>
    <cellStyle name="Normal 12 6 2 2 3" xfId="30283"/>
    <cellStyle name="Normal 12 6 2 2 4" xfId="41234"/>
    <cellStyle name="Normal 12 6 2 2 5" xfId="54441"/>
    <cellStyle name="Normal 12 6 2 3" xfId="14764"/>
    <cellStyle name="Normal 12 6 2 4" xfId="24949"/>
    <cellStyle name="Normal 12 6 2 5" xfId="35886"/>
    <cellStyle name="Normal 12 6 2 6" xfId="49107"/>
    <cellStyle name="Normal 12 6 3" xfId="6796"/>
    <cellStyle name="Normal 12 6 3 2" xfId="8319"/>
    <cellStyle name="Normal 12 6 3 2 2" xfId="19427"/>
    <cellStyle name="Normal 12 6 3 2 3" xfId="29633"/>
    <cellStyle name="Normal 12 6 3 2 4" xfId="40582"/>
    <cellStyle name="Normal 12 6 3 2 5" xfId="53791"/>
    <cellStyle name="Normal 12 6 3 3" xfId="17932"/>
    <cellStyle name="Normal 12 6 3 4" xfId="28117"/>
    <cellStyle name="Normal 12 6 3 5" xfId="39072"/>
    <cellStyle name="Normal 12 6 3 6" xfId="52275"/>
    <cellStyle name="Normal 12 6 4" xfId="7770"/>
    <cellStyle name="Normal 12 6 4 2" xfId="18878"/>
    <cellStyle name="Normal 12 6 4 3" xfId="29084"/>
    <cellStyle name="Normal 12 6 4 4" xfId="40033"/>
    <cellStyle name="Normal 12 6 4 5" xfId="53242"/>
    <cellStyle name="Normal 12 6 5" xfId="13019"/>
    <cellStyle name="Normal 12 6 6" xfId="14118"/>
    <cellStyle name="Normal 12 6 7" xfId="24303"/>
    <cellStyle name="Normal 12 6 8" xfId="35234"/>
    <cellStyle name="Normal 12 6 9" xfId="48461"/>
    <cellStyle name="Normal 12 7" xfId="2702"/>
    <cellStyle name="Normal 12 7 2" xfId="3369"/>
    <cellStyle name="Normal 12 7 2 2" xfId="8791"/>
    <cellStyle name="Normal 12 7 2 2 2" xfId="19896"/>
    <cellStyle name="Normal 12 7 2 2 3" xfId="30103"/>
    <cellStyle name="Normal 12 7 2 2 4" xfId="41054"/>
    <cellStyle name="Normal 12 7 2 2 5" xfId="54261"/>
    <cellStyle name="Normal 12 7 2 3" xfId="14584"/>
    <cellStyle name="Normal 12 7 2 4" xfId="24769"/>
    <cellStyle name="Normal 12 7 2 5" xfId="35706"/>
    <cellStyle name="Normal 12 7 2 6" xfId="48927"/>
    <cellStyle name="Normal 12 7 3" xfId="6614"/>
    <cellStyle name="Normal 12 7 3 2" xfId="17750"/>
    <cellStyle name="Normal 12 7 3 3" xfId="27935"/>
    <cellStyle name="Normal 12 7 3 4" xfId="38890"/>
    <cellStyle name="Normal 12 7 3 5" xfId="52093"/>
    <cellStyle name="Normal 12 7 4" xfId="8136"/>
    <cellStyle name="Normal 12 7 4 2" xfId="19244"/>
    <cellStyle name="Normal 12 7 4 3" xfId="29450"/>
    <cellStyle name="Normal 12 7 4 4" xfId="40399"/>
    <cellStyle name="Normal 12 7 4 5" xfId="53608"/>
    <cellStyle name="Normal 12 7 5" xfId="13935"/>
    <cellStyle name="Normal 12 7 6" xfId="24120"/>
    <cellStyle name="Normal 12 7 7" xfId="35051"/>
    <cellStyle name="Normal 12 7 8" xfId="48278"/>
    <cellStyle name="Normal 12 7 9" xfId="58479"/>
    <cellStyle name="Normal 12 8" xfId="3069"/>
    <cellStyle name="Normal 12 8 2" xfId="6980"/>
    <cellStyle name="Normal 12 8 2 2" xfId="18116"/>
    <cellStyle name="Normal 12 8 2 3" xfId="28301"/>
    <cellStyle name="Normal 12 8 2 4" xfId="39256"/>
    <cellStyle name="Normal 12 8 2 5" xfId="52459"/>
    <cellStyle name="Normal 12 8 3" xfId="8503"/>
    <cellStyle name="Normal 12 8 3 2" xfId="19611"/>
    <cellStyle name="Normal 12 8 3 3" xfId="29817"/>
    <cellStyle name="Normal 12 8 3 4" xfId="40766"/>
    <cellStyle name="Normal 12 8 3 5" xfId="53975"/>
    <cellStyle name="Normal 12 8 4" xfId="14301"/>
    <cellStyle name="Normal 12 8 5" xfId="24486"/>
    <cellStyle name="Normal 12 8 6" xfId="35417"/>
    <cellStyle name="Normal 12 8 7" xfId="48644"/>
    <cellStyle name="Normal 12 9" xfId="3247"/>
    <cellStyle name="Normal 12 9 2" xfId="6539"/>
    <cellStyle name="Normal 12 9 2 2" xfId="17676"/>
    <cellStyle name="Normal 12 9 2 3" xfId="27861"/>
    <cellStyle name="Normal 12 9 2 4" xfId="38815"/>
    <cellStyle name="Normal 12 9 2 5" xfId="52019"/>
    <cellStyle name="Normal 12 9 3" xfId="8670"/>
    <cellStyle name="Normal 12 9 3 2" xfId="19775"/>
    <cellStyle name="Normal 12 9 3 3" xfId="29982"/>
    <cellStyle name="Normal 12 9 3 4" xfId="40933"/>
    <cellStyle name="Normal 12 9 3 5" xfId="54140"/>
    <cellStyle name="Normal 12 9 4" xfId="14463"/>
    <cellStyle name="Normal 12 9 5" xfId="24648"/>
    <cellStyle name="Normal 12 9 6" xfId="35585"/>
    <cellStyle name="Normal 12 9 7" xfId="48806"/>
    <cellStyle name="Normal 13" xfId="107"/>
    <cellStyle name="Normal 13 10" xfId="3720"/>
    <cellStyle name="Normal 13 10 2" xfId="9141"/>
    <cellStyle name="Normal 13 10 2 2" xfId="20246"/>
    <cellStyle name="Normal 13 10 2 3" xfId="30453"/>
    <cellStyle name="Normal 13 10 2 4" xfId="41404"/>
    <cellStyle name="Normal 13 10 2 5" xfId="54611"/>
    <cellStyle name="Normal 13 10 3" xfId="14933"/>
    <cellStyle name="Normal 13 10 4" xfId="25118"/>
    <cellStyle name="Normal 13 10 5" xfId="36055"/>
    <cellStyle name="Normal 13 10 6" xfId="49276"/>
    <cellStyle name="Normal 13 11" xfId="4791"/>
    <cellStyle name="Normal 13 11 2" xfId="9965"/>
    <cellStyle name="Normal 13 11 2 2" xfId="20957"/>
    <cellStyle name="Normal 13 11 2 3" xfId="31277"/>
    <cellStyle name="Normal 13 11 2 4" xfId="42222"/>
    <cellStyle name="Normal 13 11 2 5" xfId="55435"/>
    <cellStyle name="Normal 13 11 3" xfId="15942"/>
    <cellStyle name="Normal 13 11 4" xfId="26127"/>
    <cellStyle name="Normal 13 11 5" xfId="37076"/>
    <cellStyle name="Normal 13 11 6" xfId="50285"/>
    <cellStyle name="Normal 13 12" xfId="4981"/>
    <cellStyle name="Normal 13 12 2" xfId="10155"/>
    <cellStyle name="Normal 13 12 2 2" xfId="21146"/>
    <cellStyle name="Normal 13 12 2 3" xfId="31467"/>
    <cellStyle name="Normal 13 12 2 4" xfId="42412"/>
    <cellStyle name="Normal 13 12 2 5" xfId="55625"/>
    <cellStyle name="Normal 13 12 3" xfId="16131"/>
    <cellStyle name="Normal 13 12 4" xfId="26316"/>
    <cellStyle name="Normal 13 12 5" xfId="37265"/>
    <cellStyle name="Normal 13 12 6" xfId="50474"/>
    <cellStyle name="Normal 13 13" xfId="2416"/>
    <cellStyle name="Normal 13 13 2" xfId="7954"/>
    <cellStyle name="Normal 13 13 2 2" xfId="19062"/>
    <cellStyle name="Normal 13 13 2 3" xfId="29268"/>
    <cellStyle name="Normal 13 13 2 4" xfId="40217"/>
    <cellStyle name="Normal 13 13 2 5" xfId="53426"/>
    <cellStyle name="Normal 13 13 3" xfId="13716"/>
    <cellStyle name="Normal 13 13 4" xfId="23901"/>
    <cellStyle name="Normal 13 13 5" xfId="34809"/>
    <cellStyle name="Normal 13 13 6" xfId="48059"/>
    <cellStyle name="Normal 13 14" xfId="6075"/>
    <cellStyle name="Normal 13 14 2" xfId="10351"/>
    <cellStyle name="Normal 13 14 2 2" xfId="21342"/>
    <cellStyle name="Normal 13 14 2 3" xfId="31663"/>
    <cellStyle name="Normal 13 14 2 4" xfId="42608"/>
    <cellStyle name="Normal 13 14 2 5" xfId="55821"/>
    <cellStyle name="Normal 13 14 3" xfId="17224"/>
    <cellStyle name="Normal 13 14 4" xfId="27409"/>
    <cellStyle name="Normal 13 14 5" xfId="38358"/>
    <cellStyle name="Normal 13 14 6" xfId="51567"/>
    <cellStyle name="Normal 13 15" xfId="6261"/>
    <cellStyle name="Normal 13 15 2" xfId="11337"/>
    <cellStyle name="Normal 13 15 2 2" xfId="22313"/>
    <cellStyle name="Normal 13 15 2 3" xfId="32649"/>
    <cellStyle name="Normal 13 15 2 4" xfId="43586"/>
    <cellStyle name="Normal 13 15 2 5" xfId="56807"/>
    <cellStyle name="Normal 13 15 3" xfId="17402"/>
    <cellStyle name="Normal 13 15 4" xfId="27587"/>
    <cellStyle name="Normal 13 15 5" xfId="38540"/>
    <cellStyle name="Normal 13 15 6" xfId="51745"/>
    <cellStyle name="Normal 13 16" xfId="6293"/>
    <cellStyle name="Normal 13 16 2" xfId="11506"/>
    <cellStyle name="Normal 13 16 2 2" xfId="22482"/>
    <cellStyle name="Normal 13 16 2 3" xfId="32818"/>
    <cellStyle name="Normal 13 16 2 4" xfId="43755"/>
    <cellStyle name="Normal 13 16 2 5" xfId="56976"/>
    <cellStyle name="Normal 13 16 3" xfId="17433"/>
    <cellStyle name="Normal 13 16 4" xfId="27618"/>
    <cellStyle name="Normal 13 16 5" xfId="38572"/>
    <cellStyle name="Normal 13 16 6" xfId="51776"/>
    <cellStyle name="Normal 13 17" xfId="6321"/>
    <cellStyle name="Normal 13 17 2" xfId="17461"/>
    <cellStyle name="Normal 13 17 3" xfId="27646"/>
    <cellStyle name="Normal 13 17 4" xfId="38600"/>
    <cellStyle name="Normal 13 17 5" xfId="51804"/>
    <cellStyle name="Normal 13 18" xfId="6351"/>
    <cellStyle name="Normal 13 18 2" xfId="17491"/>
    <cellStyle name="Normal 13 18 3" xfId="27676"/>
    <cellStyle name="Normal 13 18 4" xfId="38630"/>
    <cellStyle name="Normal 13 18 5" xfId="51834"/>
    <cellStyle name="Normal 13 19" xfId="6383"/>
    <cellStyle name="Normal 13 19 2" xfId="17522"/>
    <cellStyle name="Normal 13 19 3" xfId="27707"/>
    <cellStyle name="Normal 13 19 4" xfId="38661"/>
    <cellStyle name="Normal 13 19 5" xfId="51865"/>
    <cellStyle name="Normal 13 2" xfId="144"/>
    <cellStyle name="Normal 13 2 10" xfId="6426"/>
    <cellStyle name="Normal 13 2 10 2" xfId="11369"/>
    <cellStyle name="Normal 13 2 10 2 2" xfId="22345"/>
    <cellStyle name="Normal 13 2 10 2 3" xfId="32681"/>
    <cellStyle name="Normal 13 2 10 2 4" xfId="43618"/>
    <cellStyle name="Normal 13 2 10 2 5" xfId="56839"/>
    <cellStyle name="Normal 13 2 10 3" xfId="17564"/>
    <cellStyle name="Normal 13 2 10 4" xfId="27749"/>
    <cellStyle name="Normal 13 2 10 5" xfId="38703"/>
    <cellStyle name="Normal 13 2 10 6" xfId="51907"/>
    <cellStyle name="Normal 13 2 11" xfId="7548"/>
    <cellStyle name="Normal 13 2 11 2" xfId="18662"/>
    <cellStyle name="Normal 13 2 11 3" xfId="28863"/>
    <cellStyle name="Normal 13 2 11 4" xfId="39813"/>
    <cellStyle name="Normal 13 2 11 5" xfId="53021"/>
    <cellStyle name="Normal 13 2 12" xfId="12677"/>
    <cellStyle name="Normal 13 2 13" xfId="12867"/>
    <cellStyle name="Normal 13 2 14" xfId="13270"/>
    <cellStyle name="Normal 13 2 15" xfId="23460"/>
    <cellStyle name="Normal 13 2 16" xfId="33994"/>
    <cellStyle name="Normal 13 2 17" xfId="47618"/>
    <cellStyle name="Normal 13 2 18" xfId="58140"/>
    <cellStyle name="Normal 13 2 19" xfId="58709"/>
    <cellStyle name="Normal 13 2 2" xfId="241"/>
    <cellStyle name="Normal 13 2 2 10" xfId="58791"/>
    <cellStyle name="Normal 13 2 2 2" xfId="3197"/>
    <cellStyle name="Normal 13 2 2 2 2" xfId="4009"/>
    <cellStyle name="Normal 13 2 2 2 2 2" xfId="11022"/>
    <cellStyle name="Normal 13 2 2 2 2 2 2" xfId="21999"/>
    <cellStyle name="Normal 13 2 2 2 2 2 3" xfId="32334"/>
    <cellStyle name="Normal 13 2 2 2 2 2 4" xfId="43277"/>
    <cellStyle name="Normal 13 2 2 2 2 2 5" xfId="56492"/>
    <cellStyle name="Normal 13 2 2 2 2 3" xfId="9430"/>
    <cellStyle name="Normal 13 2 2 2 2 3 2" xfId="20535"/>
    <cellStyle name="Normal 13 2 2 2 2 3 3" xfId="30742"/>
    <cellStyle name="Normal 13 2 2 2 2 3 4" xfId="41693"/>
    <cellStyle name="Normal 13 2 2 2 2 3 5" xfId="54900"/>
    <cellStyle name="Normal 13 2 2 2 2 4" xfId="15222"/>
    <cellStyle name="Normal 13 2 2 2 2 5" xfId="25407"/>
    <cellStyle name="Normal 13 2 2 2 2 6" xfId="36344"/>
    <cellStyle name="Normal 13 2 2 2 2 7" xfId="49565"/>
    <cellStyle name="Normal 13 2 2 2 2 8" xfId="59423"/>
    <cellStyle name="Normal 13 2 2 2 3" xfId="7106"/>
    <cellStyle name="Normal 13 2 2 2 3 2" xfId="10619"/>
    <cellStyle name="Normal 13 2 2 2 3 2 2" xfId="21606"/>
    <cellStyle name="Normal 13 2 2 2 3 2 3" xfId="31931"/>
    <cellStyle name="Normal 13 2 2 2 3 2 4" xfId="42876"/>
    <cellStyle name="Normal 13 2 2 2 3 2 5" xfId="56089"/>
    <cellStyle name="Normal 13 2 2 2 3 3" xfId="18242"/>
    <cellStyle name="Normal 13 2 2 2 3 4" xfId="28427"/>
    <cellStyle name="Normal 13 2 2 2 3 5" xfId="39382"/>
    <cellStyle name="Normal 13 2 2 2 3 6" xfId="52585"/>
    <cellStyle name="Normal 13 2 2 2 4" xfId="8628"/>
    <cellStyle name="Normal 13 2 2 2 4 2" xfId="19735"/>
    <cellStyle name="Normal 13 2 2 2 4 3" xfId="29942"/>
    <cellStyle name="Normal 13 2 2 2 4 4" xfId="40891"/>
    <cellStyle name="Normal 13 2 2 2 4 5" xfId="54100"/>
    <cellStyle name="Normal 13 2 2 2 5" xfId="14425"/>
    <cellStyle name="Normal 13 2 2 2 6" xfId="24610"/>
    <cellStyle name="Normal 13 2 2 2 7" xfId="35541"/>
    <cellStyle name="Normal 13 2 2 2 8" xfId="48768"/>
    <cellStyle name="Normal 13 2 2 2 9" xfId="58955"/>
    <cellStyle name="Normal 13 2 2 3" xfId="3845"/>
    <cellStyle name="Normal 13 2 2 3 2" xfId="10858"/>
    <cellStyle name="Normal 13 2 2 3 2 2" xfId="21835"/>
    <cellStyle name="Normal 13 2 2 3 2 3" xfId="32170"/>
    <cellStyle name="Normal 13 2 2 3 2 4" xfId="43113"/>
    <cellStyle name="Normal 13 2 2 3 2 5" xfId="56328"/>
    <cellStyle name="Normal 13 2 2 3 3" xfId="9266"/>
    <cellStyle name="Normal 13 2 2 3 3 2" xfId="20371"/>
    <cellStyle name="Normal 13 2 2 3 3 3" xfId="30578"/>
    <cellStyle name="Normal 13 2 2 3 3 4" xfId="41529"/>
    <cellStyle name="Normal 13 2 2 3 3 5" xfId="54736"/>
    <cellStyle name="Normal 13 2 2 3 4" xfId="15058"/>
    <cellStyle name="Normal 13 2 2 3 5" xfId="25243"/>
    <cellStyle name="Normal 13 2 2 3 6" xfId="36180"/>
    <cellStyle name="Normal 13 2 2 3 7" xfId="49401"/>
    <cellStyle name="Normal 13 2 2 3 8" xfId="59259"/>
    <cellStyle name="Normal 13 2 2 4" xfId="2918"/>
    <cellStyle name="Normal 13 2 2 4 2" xfId="8352"/>
    <cellStyle name="Normal 13 2 2 4 2 2" xfId="19460"/>
    <cellStyle name="Normal 13 2 2 4 2 3" xfId="29666"/>
    <cellStyle name="Normal 13 2 2 4 2 4" xfId="40615"/>
    <cellStyle name="Normal 13 2 2 4 2 5" xfId="53824"/>
    <cellStyle name="Normal 13 2 2 4 3" xfId="14151"/>
    <cellStyle name="Normal 13 2 2 4 4" xfId="24336"/>
    <cellStyle name="Normal 13 2 2 4 5" xfId="35267"/>
    <cellStyle name="Normal 13 2 2 4 6" xfId="48494"/>
    <cellStyle name="Normal 13 2 2 5" xfId="6211"/>
    <cellStyle name="Normal 13 2 2 5 2" xfId="10476"/>
    <cellStyle name="Normal 13 2 2 5 2 2" xfId="21467"/>
    <cellStyle name="Normal 13 2 2 5 2 3" xfId="31788"/>
    <cellStyle name="Normal 13 2 2 5 2 4" xfId="42733"/>
    <cellStyle name="Normal 13 2 2 5 2 5" xfId="55946"/>
    <cellStyle name="Normal 13 2 2 5 3" xfId="17352"/>
    <cellStyle name="Normal 13 2 2 5 4" xfId="27537"/>
    <cellStyle name="Normal 13 2 2 5 5" xfId="38490"/>
    <cellStyle name="Normal 13 2 2 5 6" xfId="51695"/>
    <cellStyle name="Normal 13 2 2 6" xfId="6829"/>
    <cellStyle name="Normal 13 2 2 6 2" xfId="17965"/>
    <cellStyle name="Normal 13 2 2 6 3" xfId="28150"/>
    <cellStyle name="Normal 13 2 2 6 4" xfId="39105"/>
    <cellStyle name="Normal 13 2 2 6 5" xfId="52308"/>
    <cellStyle name="Normal 13 2 2 7" xfId="7802"/>
    <cellStyle name="Normal 13 2 2 7 2" xfId="18910"/>
    <cellStyle name="Normal 13 2 2 7 3" xfId="29116"/>
    <cellStyle name="Normal 13 2 2 7 4" xfId="40065"/>
    <cellStyle name="Normal 13 2 2 7 5" xfId="53274"/>
    <cellStyle name="Normal 13 2 2 8" xfId="13067"/>
    <cellStyle name="Normal 13 2 2 9" xfId="58325"/>
    <cellStyle name="Normal 13 2 3" xfId="2735"/>
    <cellStyle name="Normal 13 2 3 10" xfId="58512"/>
    <cellStyle name="Normal 13 2 3 11" xfId="58873"/>
    <cellStyle name="Normal 13 2 3 2" xfId="3399"/>
    <cellStyle name="Normal 13 2 3 2 2" xfId="10940"/>
    <cellStyle name="Normal 13 2 3 2 2 2" xfId="21917"/>
    <cellStyle name="Normal 13 2 3 2 2 3" xfId="32252"/>
    <cellStyle name="Normal 13 2 3 2 2 4" xfId="43195"/>
    <cellStyle name="Normal 13 2 3 2 2 5" xfId="56410"/>
    <cellStyle name="Normal 13 2 3 2 3" xfId="8821"/>
    <cellStyle name="Normal 13 2 3 2 3 2" xfId="19926"/>
    <cellStyle name="Normal 13 2 3 2 3 3" xfId="30133"/>
    <cellStyle name="Normal 13 2 3 2 3 4" xfId="41084"/>
    <cellStyle name="Normal 13 2 3 2 3 5" xfId="54291"/>
    <cellStyle name="Normal 13 2 3 2 4" xfId="14614"/>
    <cellStyle name="Normal 13 2 3 2 5" xfId="24799"/>
    <cellStyle name="Normal 13 2 3 2 6" xfId="35736"/>
    <cellStyle name="Normal 13 2 3 2 7" xfId="48957"/>
    <cellStyle name="Normal 13 2 3 2 8" xfId="59341"/>
    <cellStyle name="Normal 13 2 3 3" xfId="3927"/>
    <cellStyle name="Normal 13 2 3 3 2" xfId="9348"/>
    <cellStyle name="Normal 13 2 3 3 2 2" xfId="20453"/>
    <cellStyle name="Normal 13 2 3 3 2 3" xfId="30660"/>
    <cellStyle name="Normal 13 2 3 3 2 4" xfId="41611"/>
    <cellStyle name="Normal 13 2 3 3 2 5" xfId="54818"/>
    <cellStyle name="Normal 13 2 3 3 3" xfId="15140"/>
    <cellStyle name="Normal 13 2 3 3 4" xfId="25325"/>
    <cellStyle name="Normal 13 2 3 3 5" xfId="36262"/>
    <cellStyle name="Normal 13 2 3 3 6" xfId="49483"/>
    <cellStyle name="Normal 13 2 3 4" xfId="6647"/>
    <cellStyle name="Normal 13 2 3 4 2" xfId="10537"/>
    <cellStyle name="Normal 13 2 3 4 2 2" xfId="21524"/>
    <cellStyle name="Normal 13 2 3 4 2 3" xfId="31849"/>
    <cellStyle name="Normal 13 2 3 4 2 4" xfId="42794"/>
    <cellStyle name="Normal 13 2 3 4 2 5" xfId="56007"/>
    <cellStyle name="Normal 13 2 3 4 3" xfId="17783"/>
    <cellStyle name="Normal 13 2 3 4 4" xfId="27968"/>
    <cellStyle name="Normal 13 2 3 4 5" xfId="38923"/>
    <cellStyle name="Normal 13 2 3 4 6" xfId="52126"/>
    <cellStyle name="Normal 13 2 3 5" xfId="8169"/>
    <cellStyle name="Normal 13 2 3 5 2" xfId="19277"/>
    <cellStyle name="Normal 13 2 3 5 3" xfId="29483"/>
    <cellStyle name="Normal 13 2 3 5 4" xfId="40432"/>
    <cellStyle name="Normal 13 2 3 5 5" xfId="53641"/>
    <cellStyle name="Normal 13 2 3 6" xfId="13968"/>
    <cellStyle name="Normal 13 2 3 7" xfId="24153"/>
    <cellStyle name="Normal 13 2 3 8" xfId="35084"/>
    <cellStyle name="Normal 13 2 3 9" xfId="48311"/>
    <cellStyle name="Normal 13 2 4" xfId="3114"/>
    <cellStyle name="Normal 13 2 4 2" xfId="4040"/>
    <cellStyle name="Normal 13 2 4 3" xfId="7024"/>
    <cellStyle name="Normal 13 2 4 3 2" xfId="18160"/>
    <cellStyle name="Normal 13 2 4 3 3" xfId="28345"/>
    <cellStyle name="Normal 13 2 4 3 4" xfId="39300"/>
    <cellStyle name="Normal 13 2 4 3 5" xfId="52503"/>
    <cellStyle name="Normal 13 2 4 4" xfId="8546"/>
    <cellStyle name="Normal 13 2 4 4 2" xfId="19653"/>
    <cellStyle name="Normal 13 2 4 4 3" xfId="29860"/>
    <cellStyle name="Normal 13 2 4 4 4" xfId="40809"/>
    <cellStyle name="Normal 13 2 4 4 5" xfId="54018"/>
    <cellStyle name="Normal 13 2 4 5" xfId="14343"/>
    <cellStyle name="Normal 13 2 4 6" xfId="24528"/>
    <cellStyle name="Normal 13 2 4 7" xfId="35459"/>
    <cellStyle name="Normal 13 2 4 8" xfId="48686"/>
    <cellStyle name="Normal 13 2 5" xfId="3763"/>
    <cellStyle name="Normal 13 2 5 2" xfId="10776"/>
    <cellStyle name="Normal 13 2 5 2 2" xfId="21753"/>
    <cellStyle name="Normal 13 2 5 2 3" xfId="32088"/>
    <cellStyle name="Normal 13 2 5 2 4" xfId="43031"/>
    <cellStyle name="Normal 13 2 5 2 5" xfId="56246"/>
    <cellStyle name="Normal 13 2 5 3" xfId="9184"/>
    <cellStyle name="Normal 13 2 5 3 2" xfId="20289"/>
    <cellStyle name="Normal 13 2 5 3 3" xfId="30496"/>
    <cellStyle name="Normal 13 2 5 3 4" xfId="41447"/>
    <cellStyle name="Normal 13 2 5 3 5" xfId="54654"/>
    <cellStyle name="Normal 13 2 5 4" xfId="14976"/>
    <cellStyle name="Normal 13 2 5 5" xfId="25161"/>
    <cellStyle name="Normal 13 2 5 6" xfId="36098"/>
    <cellStyle name="Normal 13 2 5 7" xfId="49319"/>
    <cellStyle name="Normal 13 2 5 8" xfId="59177"/>
    <cellStyle name="Normal 13 2 6" xfId="4823"/>
    <cellStyle name="Normal 13 2 6 2" xfId="9997"/>
    <cellStyle name="Normal 13 2 6 2 2" xfId="20989"/>
    <cellStyle name="Normal 13 2 6 2 3" xfId="31309"/>
    <cellStyle name="Normal 13 2 6 2 4" xfId="42254"/>
    <cellStyle name="Normal 13 2 6 2 5" xfId="55467"/>
    <cellStyle name="Normal 13 2 6 3" xfId="15974"/>
    <cellStyle name="Normal 13 2 6 4" xfId="26159"/>
    <cellStyle name="Normal 13 2 6 5" xfId="37108"/>
    <cellStyle name="Normal 13 2 6 6" xfId="50317"/>
    <cellStyle name="Normal 13 2 7" xfId="5013"/>
    <cellStyle name="Normal 13 2 7 2" xfId="10187"/>
    <cellStyle name="Normal 13 2 7 2 2" xfId="21178"/>
    <cellStyle name="Normal 13 2 7 2 3" xfId="31499"/>
    <cellStyle name="Normal 13 2 7 2 4" xfId="42444"/>
    <cellStyle name="Normal 13 2 7 2 5" xfId="55657"/>
    <cellStyle name="Normal 13 2 7 3" xfId="16163"/>
    <cellStyle name="Normal 13 2 7 4" xfId="26348"/>
    <cellStyle name="Normal 13 2 7 5" xfId="37297"/>
    <cellStyle name="Normal 13 2 7 6" xfId="50506"/>
    <cellStyle name="Normal 13 2 8" xfId="2456"/>
    <cellStyle name="Normal 13 2 8 2" xfId="7986"/>
    <cellStyle name="Normal 13 2 8 2 2" xfId="19094"/>
    <cellStyle name="Normal 13 2 8 2 3" xfId="29300"/>
    <cellStyle name="Normal 13 2 8 2 4" xfId="40249"/>
    <cellStyle name="Normal 13 2 8 2 5" xfId="53458"/>
    <cellStyle name="Normal 13 2 8 3" xfId="13754"/>
    <cellStyle name="Normal 13 2 8 4" xfId="23939"/>
    <cellStyle name="Normal 13 2 8 5" xfId="34847"/>
    <cellStyle name="Normal 13 2 8 6" xfId="48097"/>
    <cellStyle name="Normal 13 2 9" xfId="6131"/>
    <cellStyle name="Normal 13 2 9 2" xfId="10394"/>
    <cellStyle name="Normal 13 2 9 2 2" xfId="21385"/>
    <cellStyle name="Normal 13 2 9 2 3" xfId="31706"/>
    <cellStyle name="Normal 13 2 9 2 4" xfId="42651"/>
    <cellStyle name="Normal 13 2 9 2 5" xfId="55864"/>
    <cellStyle name="Normal 13 2 9 3" xfId="17272"/>
    <cellStyle name="Normal 13 2 9 4" xfId="27457"/>
    <cellStyle name="Normal 13 2 9 5" xfId="38410"/>
    <cellStyle name="Normal 13 2 9 6" xfId="51615"/>
    <cellStyle name="Normal 13 20" xfId="7150"/>
    <cellStyle name="Normal 13 20 2" xfId="18281"/>
    <cellStyle name="Normal 13 20 3" xfId="28466"/>
    <cellStyle name="Normal 13 20 4" xfId="39421"/>
    <cellStyle name="Normal 13 20 5" xfId="52624"/>
    <cellStyle name="Normal 13 21" xfId="7218"/>
    <cellStyle name="Normal 13 21 2" xfId="18347"/>
    <cellStyle name="Normal 13 21 3" xfId="28534"/>
    <cellStyle name="Normal 13 21 4" xfId="39489"/>
    <cellStyle name="Normal 13 21 5" xfId="52692"/>
    <cellStyle name="Normal 13 22" xfId="12645"/>
    <cellStyle name="Normal 13 23" xfId="12835"/>
    <cellStyle name="Normal 13 24" xfId="13240"/>
    <cellStyle name="Normal 13 25" xfId="23430"/>
    <cellStyle name="Normal 13 26" xfId="33962"/>
    <cellStyle name="Normal 13 27" xfId="47588"/>
    <cellStyle name="Normal 13 28" xfId="58099"/>
    <cellStyle name="Normal 13 29" xfId="58666"/>
    <cellStyle name="Normal 13 3" xfId="198"/>
    <cellStyle name="Normal 13 3 10" xfId="6468"/>
    <cellStyle name="Normal 13 3 10 2" xfId="11404"/>
    <cellStyle name="Normal 13 3 10 2 2" xfId="22380"/>
    <cellStyle name="Normal 13 3 10 2 3" xfId="32716"/>
    <cellStyle name="Normal 13 3 10 2 4" xfId="43653"/>
    <cellStyle name="Normal 13 3 10 2 5" xfId="56874"/>
    <cellStyle name="Normal 13 3 10 3" xfId="17605"/>
    <cellStyle name="Normal 13 3 10 4" xfId="27790"/>
    <cellStyle name="Normal 13 3 10 5" xfId="38744"/>
    <cellStyle name="Normal 13 3 10 6" xfId="51948"/>
    <cellStyle name="Normal 13 3 11" xfId="7661"/>
    <cellStyle name="Normal 13 3 11 2" xfId="18772"/>
    <cellStyle name="Normal 13 3 11 3" xfId="28975"/>
    <cellStyle name="Normal 13 3 11 4" xfId="39925"/>
    <cellStyle name="Normal 13 3 11 5" xfId="53133"/>
    <cellStyle name="Normal 13 3 12" xfId="12712"/>
    <cellStyle name="Normal 13 3 13" xfId="12902"/>
    <cellStyle name="Normal 13 3 14" xfId="13309"/>
    <cellStyle name="Normal 13 3 15" xfId="23499"/>
    <cellStyle name="Normal 13 3 16" xfId="34037"/>
    <cellStyle name="Normal 13 3 17" xfId="47657"/>
    <cellStyle name="Normal 13 3 18" xfId="58173"/>
    <cellStyle name="Normal 13 3 19" xfId="58761"/>
    <cellStyle name="Normal 13 3 2" xfId="2953"/>
    <cellStyle name="Normal 13 3 2 10" xfId="35302"/>
    <cellStyle name="Normal 13 3 2 11" xfId="48529"/>
    <cellStyle name="Normal 13 3 2 12" xfId="58360"/>
    <cellStyle name="Normal 13 3 2 13" xfId="58925"/>
    <cellStyle name="Normal 13 3 2 2" xfId="3595"/>
    <cellStyle name="Normal 13 3 2 2 2" xfId="10992"/>
    <cellStyle name="Normal 13 3 2 2 2 2" xfId="21969"/>
    <cellStyle name="Normal 13 3 2 2 2 3" xfId="32304"/>
    <cellStyle name="Normal 13 3 2 2 2 4" xfId="43247"/>
    <cellStyle name="Normal 13 3 2 2 2 5" xfId="56462"/>
    <cellStyle name="Normal 13 3 2 2 3" xfId="9017"/>
    <cellStyle name="Normal 13 3 2 2 3 2" xfId="20122"/>
    <cellStyle name="Normal 13 3 2 2 3 3" xfId="30329"/>
    <cellStyle name="Normal 13 3 2 2 3 4" xfId="41280"/>
    <cellStyle name="Normal 13 3 2 2 3 5" xfId="54487"/>
    <cellStyle name="Normal 13 3 2 2 4" xfId="14810"/>
    <cellStyle name="Normal 13 3 2 2 5" xfId="24995"/>
    <cellStyle name="Normal 13 3 2 2 6" xfId="35932"/>
    <cellStyle name="Normal 13 3 2 2 7" xfId="49153"/>
    <cellStyle name="Normal 13 3 2 2 8" xfId="59393"/>
    <cellStyle name="Normal 13 3 2 3" xfId="3979"/>
    <cellStyle name="Normal 13 3 2 3 2" xfId="9400"/>
    <cellStyle name="Normal 13 3 2 3 2 2" xfId="20505"/>
    <cellStyle name="Normal 13 3 2 3 2 3" xfId="30712"/>
    <cellStyle name="Normal 13 3 2 3 2 4" xfId="41663"/>
    <cellStyle name="Normal 13 3 2 3 2 5" xfId="54870"/>
    <cellStyle name="Normal 13 3 2 3 3" xfId="15192"/>
    <cellStyle name="Normal 13 3 2 3 4" xfId="25377"/>
    <cellStyle name="Normal 13 3 2 3 5" xfId="36314"/>
    <cellStyle name="Normal 13 3 2 3 6" xfId="49535"/>
    <cellStyle name="Normal 13 3 2 4" xfId="6864"/>
    <cellStyle name="Normal 13 3 2 4 2" xfId="8387"/>
    <cellStyle name="Normal 13 3 2 4 2 2" xfId="19495"/>
    <cellStyle name="Normal 13 3 2 4 2 3" xfId="29701"/>
    <cellStyle name="Normal 13 3 2 4 2 4" xfId="40650"/>
    <cellStyle name="Normal 13 3 2 4 2 5" xfId="53859"/>
    <cellStyle name="Normal 13 3 2 4 3" xfId="18000"/>
    <cellStyle name="Normal 13 3 2 4 4" xfId="28185"/>
    <cellStyle name="Normal 13 3 2 4 5" xfId="39140"/>
    <cellStyle name="Normal 13 3 2 4 6" xfId="52343"/>
    <cellStyle name="Normal 13 3 2 5" xfId="10589"/>
    <cellStyle name="Normal 13 3 2 5 2" xfId="21576"/>
    <cellStyle name="Normal 13 3 2 5 3" xfId="31901"/>
    <cellStyle name="Normal 13 3 2 5 4" xfId="42846"/>
    <cellStyle name="Normal 13 3 2 5 5" xfId="56059"/>
    <cellStyle name="Normal 13 3 2 6" xfId="7837"/>
    <cellStyle name="Normal 13 3 2 6 2" xfId="18945"/>
    <cellStyle name="Normal 13 3 2 6 3" xfId="29151"/>
    <cellStyle name="Normal 13 3 2 6 4" xfId="40100"/>
    <cellStyle name="Normal 13 3 2 6 5" xfId="53309"/>
    <cellStyle name="Normal 13 3 2 7" xfId="13102"/>
    <cellStyle name="Normal 13 3 2 8" xfId="14186"/>
    <cellStyle name="Normal 13 3 2 9" xfId="24371"/>
    <cellStyle name="Normal 13 3 3" xfId="2770"/>
    <cellStyle name="Normal 13 3 3 10" xfId="59229"/>
    <cellStyle name="Normal 13 3 3 2" xfId="3434"/>
    <cellStyle name="Normal 13 3 3 2 2" xfId="8856"/>
    <cellStyle name="Normal 13 3 3 2 2 2" xfId="19961"/>
    <cellStyle name="Normal 13 3 3 2 2 3" xfId="30168"/>
    <cellStyle name="Normal 13 3 3 2 2 4" xfId="41119"/>
    <cellStyle name="Normal 13 3 3 2 2 5" xfId="54326"/>
    <cellStyle name="Normal 13 3 3 2 3" xfId="14649"/>
    <cellStyle name="Normal 13 3 3 2 4" xfId="24834"/>
    <cellStyle name="Normal 13 3 3 2 5" xfId="35771"/>
    <cellStyle name="Normal 13 3 3 2 6" xfId="48992"/>
    <cellStyle name="Normal 13 3 3 3" xfId="6682"/>
    <cellStyle name="Normal 13 3 3 3 2" xfId="10828"/>
    <cellStyle name="Normal 13 3 3 3 2 2" xfId="21805"/>
    <cellStyle name="Normal 13 3 3 3 2 3" xfId="32140"/>
    <cellStyle name="Normal 13 3 3 3 2 4" xfId="43083"/>
    <cellStyle name="Normal 13 3 3 3 2 5" xfId="56298"/>
    <cellStyle name="Normal 13 3 3 3 3" xfId="17818"/>
    <cellStyle name="Normal 13 3 3 3 4" xfId="28003"/>
    <cellStyle name="Normal 13 3 3 3 5" xfId="38958"/>
    <cellStyle name="Normal 13 3 3 3 6" xfId="52161"/>
    <cellStyle name="Normal 13 3 3 4" xfId="8204"/>
    <cellStyle name="Normal 13 3 3 4 2" xfId="19312"/>
    <cellStyle name="Normal 13 3 3 4 3" xfId="29518"/>
    <cellStyle name="Normal 13 3 3 4 4" xfId="40467"/>
    <cellStyle name="Normal 13 3 3 4 5" xfId="53676"/>
    <cellStyle name="Normal 13 3 3 5" xfId="14003"/>
    <cellStyle name="Normal 13 3 3 6" xfId="24188"/>
    <cellStyle name="Normal 13 3 3 7" xfId="35119"/>
    <cellStyle name="Normal 13 3 3 8" xfId="48346"/>
    <cellStyle name="Normal 13 3 3 9" xfId="58547"/>
    <cellStyle name="Normal 13 3 4" xfId="3167"/>
    <cellStyle name="Normal 13 3 4 2" xfId="7076"/>
    <cellStyle name="Normal 13 3 4 2 2" xfId="18212"/>
    <cellStyle name="Normal 13 3 4 2 3" xfId="28397"/>
    <cellStyle name="Normal 13 3 4 2 4" xfId="39352"/>
    <cellStyle name="Normal 13 3 4 2 5" xfId="52555"/>
    <cellStyle name="Normal 13 3 4 3" xfId="8598"/>
    <cellStyle name="Normal 13 3 4 3 2" xfId="19705"/>
    <cellStyle name="Normal 13 3 4 3 3" xfId="29912"/>
    <cellStyle name="Normal 13 3 4 3 4" xfId="40861"/>
    <cellStyle name="Normal 13 3 4 3 5" xfId="54070"/>
    <cellStyle name="Normal 13 3 4 4" xfId="14395"/>
    <cellStyle name="Normal 13 3 4 5" xfId="24580"/>
    <cellStyle name="Normal 13 3 4 6" xfId="35511"/>
    <cellStyle name="Normal 13 3 4 7" xfId="48738"/>
    <cellStyle name="Normal 13 3 5" xfId="3815"/>
    <cellStyle name="Normal 13 3 5 2" xfId="9236"/>
    <cellStyle name="Normal 13 3 5 2 2" xfId="20341"/>
    <cellStyle name="Normal 13 3 5 2 3" xfId="30548"/>
    <cellStyle name="Normal 13 3 5 2 4" xfId="41499"/>
    <cellStyle name="Normal 13 3 5 2 5" xfId="54706"/>
    <cellStyle name="Normal 13 3 5 3" xfId="15028"/>
    <cellStyle name="Normal 13 3 5 4" xfId="25213"/>
    <cellStyle name="Normal 13 3 5 5" xfId="36150"/>
    <cellStyle name="Normal 13 3 5 6" xfId="49371"/>
    <cellStyle name="Normal 13 3 6" xfId="4858"/>
    <cellStyle name="Normal 13 3 6 2" xfId="10032"/>
    <cellStyle name="Normal 13 3 6 2 2" xfId="21024"/>
    <cellStyle name="Normal 13 3 6 2 3" xfId="31344"/>
    <cellStyle name="Normal 13 3 6 2 4" xfId="42289"/>
    <cellStyle name="Normal 13 3 6 2 5" xfId="55502"/>
    <cellStyle name="Normal 13 3 6 3" xfId="16009"/>
    <cellStyle name="Normal 13 3 6 4" xfId="26194"/>
    <cellStyle name="Normal 13 3 6 5" xfId="37143"/>
    <cellStyle name="Normal 13 3 6 6" xfId="50352"/>
    <cellStyle name="Normal 13 3 7" xfId="5048"/>
    <cellStyle name="Normal 13 3 7 2" xfId="10222"/>
    <cellStyle name="Normal 13 3 7 2 2" xfId="21213"/>
    <cellStyle name="Normal 13 3 7 2 3" xfId="31534"/>
    <cellStyle name="Normal 13 3 7 2 4" xfId="42479"/>
    <cellStyle name="Normal 13 3 7 2 5" xfId="55692"/>
    <cellStyle name="Normal 13 3 7 3" xfId="16198"/>
    <cellStyle name="Normal 13 3 7 4" xfId="26383"/>
    <cellStyle name="Normal 13 3 7 5" xfId="37332"/>
    <cellStyle name="Normal 13 3 7 6" xfId="50541"/>
    <cellStyle name="Normal 13 3 8" xfId="2572"/>
    <cellStyle name="Normal 13 3 8 2" xfId="8021"/>
    <cellStyle name="Normal 13 3 8 2 2" xfId="19129"/>
    <cellStyle name="Normal 13 3 8 2 3" xfId="29335"/>
    <cellStyle name="Normal 13 3 8 2 4" xfId="40284"/>
    <cellStyle name="Normal 13 3 8 2 5" xfId="53493"/>
    <cellStyle name="Normal 13 3 8 3" xfId="13822"/>
    <cellStyle name="Normal 13 3 8 4" xfId="24007"/>
    <cellStyle name="Normal 13 3 8 5" xfId="34932"/>
    <cellStyle name="Normal 13 3 8 6" xfId="48165"/>
    <cellStyle name="Normal 13 3 9" xfId="6181"/>
    <cellStyle name="Normal 13 3 9 2" xfId="10446"/>
    <cellStyle name="Normal 13 3 9 2 2" xfId="21437"/>
    <cellStyle name="Normal 13 3 9 2 3" xfId="31758"/>
    <cellStyle name="Normal 13 3 9 2 4" xfId="42703"/>
    <cellStyle name="Normal 13 3 9 2 5" xfId="55916"/>
    <cellStyle name="Normal 13 3 9 3" xfId="17322"/>
    <cellStyle name="Normal 13 3 9 4" xfId="27507"/>
    <cellStyle name="Normal 13 3 9 5" xfId="38460"/>
    <cellStyle name="Normal 13 3 9 6" xfId="51665"/>
    <cellStyle name="Normal 13 4" xfId="2636"/>
    <cellStyle name="Normal 13 4 10" xfId="11443"/>
    <cellStyle name="Normal 13 4 10 2" xfId="22419"/>
    <cellStyle name="Normal 13 4 10 3" xfId="32755"/>
    <cellStyle name="Normal 13 4 10 4" xfId="43692"/>
    <cellStyle name="Normal 13 4 10 5" xfId="56913"/>
    <cellStyle name="Normal 13 4 11" xfId="11575"/>
    <cellStyle name="Normal 13 4 11 2" xfId="22549"/>
    <cellStyle name="Normal 13 4 11 3" xfId="32887"/>
    <cellStyle name="Normal 13 4 11 4" xfId="43824"/>
    <cellStyle name="Normal 13 4 11 5" xfId="57045"/>
    <cellStyle name="Normal 13 4 12" xfId="12762"/>
    <cellStyle name="Normal 13 4 13" xfId="12952"/>
    <cellStyle name="Normal 13 4 14" xfId="13870"/>
    <cellStyle name="Normal 13 4 15" xfId="24055"/>
    <cellStyle name="Normal 13 4 16" xfId="34986"/>
    <cellStyle name="Normal 13 4 17" xfId="48213"/>
    <cellStyle name="Normal 13 4 18" xfId="58223"/>
    <cellStyle name="Normal 13 4 19" xfId="58830"/>
    <cellStyle name="Normal 13 4 2" xfId="3003"/>
    <cellStyle name="Normal 13 4 2 10" xfId="48579"/>
    <cellStyle name="Normal 13 4 2 11" xfId="58410"/>
    <cellStyle name="Normal 13 4 2 12" xfId="59298"/>
    <cellStyle name="Normal 13 4 2 2" xfId="3645"/>
    <cellStyle name="Normal 13 4 2 2 2" xfId="9067"/>
    <cellStyle name="Normal 13 4 2 2 2 2" xfId="20172"/>
    <cellStyle name="Normal 13 4 2 2 2 3" xfId="30379"/>
    <cellStyle name="Normal 13 4 2 2 2 4" xfId="41330"/>
    <cellStyle name="Normal 13 4 2 2 2 5" xfId="54537"/>
    <cellStyle name="Normal 13 4 2 2 3" xfId="14860"/>
    <cellStyle name="Normal 13 4 2 2 4" xfId="25045"/>
    <cellStyle name="Normal 13 4 2 2 5" xfId="35982"/>
    <cellStyle name="Normal 13 4 2 2 6" xfId="49203"/>
    <cellStyle name="Normal 13 4 2 3" xfId="6914"/>
    <cellStyle name="Normal 13 4 2 3 2" xfId="8437"/>
    <cellStyle name="Normal 13 4 2 3 2 2" xfId="19545"/>
    <cellStyle name="Normal 13 4 2 3 2 3" xfId="29751"/>
    <cellStyle name="Normal 13 4 2 3 2 4" xfId="40700"/>
    <cellStyle name="Normal 13 4 2 3 2 5" xfId="53909"/>
    <cellStyle name="Normal 13 4 2 3 3" xfId="18050"/>
    <cellStyle name="Normal 13 4 2 3 4" xfId="28235"/>
    <cellStyle name="Normal 13 4 2 3 5" xfId="39190"/>
    <cellStyle name="Normal 13 4 2 3 6" xfId="52393"/>
    <cellStyle name="Normal 13 4 2 4" xfId="10897"/>
    <cellStyle name="Normal 13 4 2 4 2" xfId="21874"/>
    <cellStyle name="Normal 13 4 2 4 3" xfId="32209"/>
    <cellStyle name="Normal 13 4 2 4 4" xfId="43152"/>
    <cellStyle name="Normal 13 4 2 4 5" xfId="56367"/>
    <cellStyle name="Normal 13 4 2 5" xfId="7887"/>
    <cellStyle name="Normal 13 4 2 5 2" xfId="18995"/>
    <cellStyle name="Normal 13 4 2 5 3" xfId="29201"/>
    <cellStyle name="Normal 13 4 2 5 4" xfId="40150"/>
    <cellStyle name="Normal 13 4 2 5 5" xfId="53359"/>
    <cellStyle name="Normal 13 4 2 6" xfId="13167"/>
    <cellStyle name="Normal 13 4 2 7" xfId="14236"/>
    <cellStyle name="Normal 13 4 2 8" xfId="24421"/>
    <cellStyle name="Normal 13 4 2 9" xfId="35352"/>
    <cellStyle name="Normal 13 4 3" xfId="2820"/>
    <cellStyle name="Normal 13 4 3 2" xfId="3484"/>
    <cellStyle name="Normal 13 4 3 2 2" xfId="8906"/>
    <cellStyle name="Normal 13 4 3 2 2 2" xfId="20011"/>
    <cellStyle name="Normal 13 4 3 2 2 3" xfId="30218"/>
    <cellStyle name="Normal 13 4 3 2 2 4" xfId="41169"/>
    <cellStyle name="Normal 13 4 3 2 2 5" xfId="54376"/>
    <cellStyle name="Normal 13 4 3 2 3" xfId="14699"/>
    <cellStyle name="Normal 13 4 3 2 4" xfId="24884"/>
    <cellStyle name="Normal 13 4 3 2 5" xfId="35821"/>
    <cellStyle name="Normal 13 4 3 2 6" xfId="49042"/>
    <cellStyle name="Normal 13 4 3 3" xfId="6732"/>
    <cellStyle name="Normal 13 4 3 3 2" xfId="17868"/>
    <cellStyle name="Normal 13 4 3 3 3" xfId="28053"/>
    <cellStyle name="Normal 13 4 3 3 4" xfId="39008"/>
    <cellStyle name="Normal 13 4 3 3 5" xfId="52211"/>
    <cellStyle name="Normal 13 4 3 4" xfId="8254"/>
    <cellStyle name="Normal 13 4 3 4 2" xfId="19362"/>
    <cellStyle name="Normal 13 4 3 4 3" xfId="29568"/>
    <cellStyle name="Normal 13 4 3 4 4" xfId="40517"/>
    <cellStyle name="Normal 13 4 3 4 5" xfId="53726"/>
    <cellStyle name="Normal 13 4 3 5" xfId="14053"/>
    <cellStyle name="Normal 13 4 3 6" xfId="24238"/>
    <cellStyle name="Normal 13 4 3 7" xfId="35169"/>
    <cellStyle name="Normal 13 4 3 8" xfId="48396"/>
    <cellStyle name="Normal 13 4 3 9" xfId="58597"/>
    <cellStyle name="Normal 13 4 4" xfId="3307"/>
    <cellStyle name="Normal 13 4 4 2" xfId="8729"/>
    <cellStyle name="Normal 13 4 4 2 2" xfId="19834"/>
    <cellStyle name="Normal 13 4 4 2 3" xfId="30041"/>
    <cellStyle name="Normal 13 4 4 2 4" xfId="40992"/>
    <cellStyle name="Normal 13 4 4 2 5" xfId="54199"/>
    <cellStyle name="Normal 13 4 4 3" xfId="14522"/>
    <cellStyle name="Normal 13 4 4 4" xfId="24707"/>
    <cellStyle name="Normal 13 4 4 5" xfId="35644"/>
    <cellStyle name="Normal 13 4 4 6" xfId="48865"/>
    <cellStyle name="Normal 13 4 5" xfId="3884"/>
    <cellStyle name="Normal 13 4 5 2" xfId="9305"/>
    <cellStyle name="Normal 13 4 5 2 2" xfId="20410"/>
    <cellStyle name="Normal 13 4 5 2 3" xfId="30617"/>
    <cellStyle name="Normal 13 4 5 2 4" xfId="41568"/>
    <cellStyle name="Normal 13 4 5 2 5" xfId="54775"/>
    <cellStyle name="Normal 13 4 5 3" xfId="15097"/>
    <cellStyle name="Normal 13 4 5 4" xfId="25282"/>
    <cellStyle name="Normal 13 4 5 5" xfId="36219"/>
    <cellStyle name="Normal 13 4 5 6" xfId="49440"/>
    <cellStyle name="Normal 13 4 6" xfId="4908"/>
    <cellStyle name="Normal 13 4 6 2" xfId="10082"/>
    <cellStyle name="Normal 13 4 6 2 2" xfId="21074"/>
    <cellStyle name="Normal 13 4 6 2 3" xfId="31394"/>
    <cellStyle name="Normal 13 4 6 2 4" xfId="42339"/>
    <cellStyle name="Normal 13 4 6 2 5" xfId="55552"/>
    <cellStyle name="Normal 13 4 6 3" xfId="16059"/>
    <cellStyle name="Normal 13 4 6 4" xfId="26244"/>
    <cellStyle name="Normal 13 4 6 5" xfId="37193"/>
    <cellStyle name="Normal 13 4 6 6" xfId="50402"/>
    <cellStyle name="Normal 13 4 7" xfId="5098"/>
    <cellStyle name="Normal 13 4 7 2" xfId="10272"/>
    <cellStyle name="Normal 13 4 7 2 2" xfId="21263"/>
    <cellStyle name="Normal 13 4 7 2 3" xfId="31584"/>
    <cellStyle name="Normal 13 4 7 2 4" xfId="42529"/>
    <cellStyle name="Normal 13 4 7 2 5" xfId="55742"/>
    <cellStyle name="Normal 13 4 7 3" xfId="16248"/>
    <cellStyle name="Normal 13 4 7 4" xfId="26433"/>
    <cellStyle name="Normal 13 4 7 5" xfId="37382"/>
    <cellStyle name="Normal 13 4 7 6" xfId="50591"/>
    <cellStyle name="Normal 13 4 8" xfId="6500"/>
    <cellStyle name="Normal 13 4 8 2" xfId="8071"/>
    <cellStyle name="Normal 13 4 8 2 2" xfId="19179"/>
    <cellStyle name="Normal 13 4 8 2 3" xfId="29385"/>
    <cellStyle name="Normal 13 4 8 2 4" xfId="40334"/>
    <cellStyle name="Normal 13 4 8 2 5" xfId="53543"/>
    <cellStyle name="Normal 13 4 8 3" xfId="17637"/>
    <cellStyle name="Normal 13 4 8 4" xfId="27822"/>
    <cellStyle name="Normal 13 4 8 5" xfId="38776"/>
    <cellStyle name="Normal 13 4 8 6" xfId="51980"/>
    <cellStyle name="Normal 13 4 9" xfId="7349"/>
    <cellStyle name="Normal 13 4 9 2" xfId="18474"/>
    <cellStyle name="Normal 13 4 9 3" xfId="28664"/>
    <cellStyle name="Normal 13 4 9 4" xfId="39619"/>
    <cellStyle name="Normal 13 4 9 5" xfId="52822"/>
    <cellStyle name="Normal 13 5" xfId="2671"/>
    <cellStyle name="Normal 13 5 10" xfId="11607"/>
    <cellStyle name="Normal 13 5 10 2" xfId="22580"/>
    <cellStyle name="Normal 13 5 10 3" xfId="32919"/>
    <cellStyle name="Normal 13 5 10 4" xfId="43856"/>
    <cellStyle name="Normal 13 5 10 5" xfId="57077"/>
    <cellStyle name="Normal 13 5 11" xfId="12796"/>
    <cellStyle name="Normal 13 5 12" xfId="12986"/>
    <cellStyle name="Normal 13 5 13" xfId="13904"/>
    <cellStyle name="Normal 13 5 14" xfId="24089"/>
    <cellStyle name="Normal 13 5 15" xfId="35020"/>
    <cellStyle name="Normal 13 5 16" xfId="48247"/>
    <cellStyle name="Normal 13 5 17" xfId="58257"/>
    <cellStyle name="Normal 13 5 18" xfId="59134"/>
    <cellStyle name="Normal 13 5 2" xfId="3037"/>
    <cellStyle name="Normal 13 5 2 10" xfId="58444"/>
    <cellStyle name="Normal 13 5 2 2" xfId="3679"/>
    <cellStyle name="Normal 13 5 2 2 2" xfId="9101"/>
    <cellStyle name="Normal 13 5 2 2 2 2" xfId="20206"/>
    <cellStyle name="Normal 13 5 2 2 2 3" xfId="30413"/>
    <cellStyle name="Normal 13 5 2 2 2 4" xfId="41364"/>
    <cellStyle name="Normal 13 5 2 2 2 5" xfId="54571"/>
    <cellStyle name="Normal 13 5 2 2 3" xfId="14894"/>
    <cellStyle name="Normal 13 5 2 2 4" xfId="25079"/>
    <cellStyle name="Normal 13 5 2 2 5" xfId="36016"/>
    <cellStyle name="Normal 13 5 2 2 6" xfId="49237"/>
    <cellStyle name="Normal 13 5 2 3" xfId="6948"/>
    <cellStyle name="Normal 13 5 2 3 2" xfId="8471"/>
    <cellStyle name="Normal 13 5 2 3 2 2" xfId="19579"/>
    <cellStyle name="Normal 13 5 2 3 2 3" xfId="29785"/>
    <cellStyle name="Normal 13 5 2 3 2 4" xfId="40734"/>
    <cellStyle name="Normal 13 5 2 3 2 5" xfId="53943"/>
    <cellStyle name="Normal 13 5 2 3 3" xfId="18084"/>
    <cellStyle name="Normal 13 5 2 3 4" xfId="28269"/>
    <cellStyle name="Normal 13 5 2 3 5" xfId="39224"/>
    <cellStyle name="Normal 13 5 2 3 6" xfId="52427"/>
    <cellStyle name="Normal 13 5 2 4" xfId="7921"/>
    <cellStyle name="Normal 13 5 2 4 2" xfId="19029"/>
    <cellStyle name="Normal 13 5 2 4 3" xfId="29235"/>
    <cellStyle name="Normal 13 5 2 4 4" xfId="40184"/>
    <cellStyle name="Normal 13 5 2 4 5" xfId="53393"/>
    <cellStyle name="Normal 13 5 2 5" xfId="13201"/>
    <cellStyle name="Normal 13 5 2 6" xfId="14270"/>
    <cellStyle name="Normal 13 5 2 7" xfId="24455"/>
    <cellStyle name="Normal 13 5 2 8" xfId="35386"/>
    <cellStyle name="Normal 13 5 2 9" xfId="48613"/>
    <cellStyle name="Normal 13 5 3" xfId="2854"/>
    <cellStyle name="Normal 13 5 3 2" xfId="3518"/>
    <cellStyle name="Normal 13 5 3 2 2" xfId="8940"/>
    <cellStyle name="Normal 13 5 3 2 2 2" xfId="20045"/>
    <cellStyle name="Normal 13 5 3 2 2 3" xfId="30252"/>
    <cellStyle name="Normal 13 5 3 2 2 4" xfId="41203"/>
    <cellStyle name="Normal 13 5 3 2 2 5" xfId="54410"/>
    <cellStyle name="Normal 13 5 3 2 3" xfId="14733"/>
    <cellStyle name="Normal 13 5 3 2 4" xfId="24918"/>
    <cellStyle name="Normal 13 5 3 2 5" xfId="35855"/>
    <cellStyle name="Normal 13 5 3 2 6" xfId="49076"/>
    <cellStyle name="Normal 13 5 3 3" xfId="6766"/>
    <cellStyle name="Normal 13 5 3 3 2" xfId="17902"/>
    <cellStyle name="Normal 13 5 3 3 3" xfId="28087"/>
    <cellStyle name="Normal 13 5 3 3 4" xfId="39042"/>
    <cellStyle name="Normal 13 5 3 3 5" xfId="52245"/>
    <cellStyle name="Normal 13 5 3 4" xfId="8288"/>
    <cellStyle name="Normal 13 5 3 4 2" xfId="19396"/>
    <cellStyle name="Normal 13 5 3 4 3" xfId="29602"/>
    <cellStyle name="Normal 13 5 3 4 4" xfId="40551"/>
    <cellStyle name="Normal 13 5 3 4 5" xfId="53760"/>
    <cellStyle name="Normal 13 5 3 5" xfId="14087"/>
    <cellStyle name="Normal 13 5 3 6" xfId="24272"/>
    <cellStyle name="Normal 13 5 3 7" xfId="35203"/>
    <cellStyle name="Normal 13 5 3 8" xfId="48430"/>
    <cellStyle name="Normal 13 5 3 9" xfId="58631"/>
    <cellStyle name="Normal 13 5 4" xfId="3338"/>
    <cellStyle name="Normal 13 5 4 2" xfId="8760"/>
    <cellStyle name="Normal 13 5 4 2 2" xfId="19865"/>
    <cellStyle name="Normal 13 5 4 2 3" xfId="30072"/>
    <cellStyle name="Normal 13 5 4 2 4" xfId="41023"/>
    <cellStyle name="Normal 13 5 4 2 5" xfId="54230"/>
    <cellStyle name="Normal 13 5 4 3" xfId="14553"/>
    <cellStyle name="Normal 13 5 4 4" xfId="24738"/>
    <cellStyle name="Normal 13 5 4 5" xfId="35675"/>
    <cellStyle name="Normal 13 5 4 6" xfId="48896"/>
    <cellStyle name="Normal 13 5 5" xfId="4942"/>
    <cellStyle name="Normal 13 5 5 2" xfId="10116"/>
    <cellStyle name="Normal 13 5 5 2 2" xfId="21108"/>
    <cellStyle name="Normal 13 5 5 2 3" xfId="31428"/>
    <cellStyle name="Normal 13 5 5 2 4" xfId="42373"/>
    <cellStyle name="Normal 13 5 5 2 5" xfId="55586"/>
    <cellStyle name="Normal 13 5 5 3" xfId="16093"/>
    <cellStyle name="Normal 13 5 5 4" xfId="26278"/>
    <cellStyle name="Normal 13 5 5 5" xfId="37227"/>
    <cellStyle name="Normal 13 5 5 6" xfId="50436"/>
    <cellStyle name="Normal 13 5 6" xfId="5132"/>
    <cellStyle name="Normal 13 5 6 2" xfId="10306"/>
    <cellStyle name="Normal 13 5 6 2 2" xfId="21297"/>
    <cellStyle name="Normal 13 5 6 2 3" xfId="31618"/>
    <cellStyle name="Normal 13 5 6 2 4" xfId="42563"/>
    <cellStyle name="Normal 13 5 6 2 5" xfId="55776"/>
    <cellStyle name="Normal 13 5 6 3" xfId="16282"/>
    <cellStyle name="Normal 13 5 6 4" xfId="26467"/>
    <cellStyle name="Normal 13 5 6 5" xfId="37416"/>
    <cellStyle name="Normal 13 5 6 6" xfId="50625"/>
    <cellStyle name="Normal 13 5 7" xfId="6583"/>
    <cellStyle name="Normal 13 5 7 2" xfId="8105"/>
    <cellStyle name="Normal 13 5 7 2 2" xfId="19213"/>
    <cellStyle name="Normal 13 5 7 2 3" xfId="29419"/>
    <cellStyle name="Normal 13 5 7 2 4" xfId="40368"/>
    <cellStyle name="Normal 13 5 7 2 5" xfId="53577"/>
    <cellStyle name="Normal 13 5 7 3" xfId="17719"/>
    <cellStyle name="Normal 13 5 7 4" xfId="27904"/>
    <cellStyle name="Normal 13 5 7 5" xfId="38859"/>
    <cellStyle name="Normal 13 5 7 6" xfId="52062"/>
    <cellStyle name="Normal 13 5 8" xfId="7382"/>
    <cellStyle name="Normal 13 5 8 2" xfId="18507"/>
    <cellStyle name="Normal 13 5 8 3" xfId="28697"/>
    <cellStyle name="Normal 13 5 8 4" xfId="39652"/>
    <cellStyle name="Normal 13 5 8 5" xfId="52855"/>
    <cellStyle name="Normal 13 5 9" xfId="11470"/>
    <cellStyle name="Normal 13 5 9 2" xfId="22446"/>
    <cellStyle name="Normal 13 5 9 3" xfId="32782"/>
    <cellStyle name="Normal 13 5 9 4" xfId="43719"/>
    <cellStyle name="Normal 13 5 9 5" xfId="56940"/>
    <cellStyle name="Normal 13 6" xfId="2886"/>
    <cellStyle name="Normal 13 6 10" xfId="58293"/>
    <cellStyle name="Normal 13 6 2" xfId="3550"/>
    <cellStyle name="Normal 13 6 2 2" xfId="8972"/>
    <cellStyle name="Normal 13 6 2 2 2" xfId="20077"/>
    <cellStyle name="Normal 13 6 2 2 3" xfId="30284"/>
    <cellStyle name="Normal 13 6 2 2 4" xfId="41235"/>
    <cellStyle name="Normal 13 6 2 2 5" xfId="54442"/>
    <cellStyle name="Normal 13 6 2 3" xfId="14765"/>
    <cellStyle name="Normal 13 6 2 4" xfId="24950"/>
    <cellStyle name="Normal 13 6 2 5" xfId="35887"/>
    <cellStyle name="Normal 13 6 2 6" xfId="49108"/>
    <cellStyle name="Normal 13 6 3" xfId="6797"/>
    <cellStyle name="Normal 13 6 3 2" xfId="8320"/>
    <cellStyle name="Normal 13 6 3 2 2" xfId="19428"/>
    <cellStyle name="Normal 13 6 3 2 3" xfId="29634"/>
    <cellStyle name="Normal 13 6 3 2 4" xfId="40583"/>
    <cellStyle name="Normal 13 6 3 2 5" xfId="53792"/>
    <cellStyle name="Normal 13 6 3 3" xfId="17933"/>
    <cellStyle name="Normal 13 6 3 4" xfId="28118"/>
    <cellStyle name="Normal 13 6 3 5" xfId="39073"/>
    <cellStyle name="Normal 13 6 3 6" xfId="52276"/>
    <cellStyle name="Normal 13 6 4" xfId="7771"/>
    <cellStyle name="Normal 13 6 4 2" xfId="18879"/>
    <cellStyle name="Normal 13 6 4 3" xfId="29085"/>
    <cellStyle name="Normal 13 6 4 4" xfId="40034"/>
    <cellStyle name="Normal 13 6 4 5" xfId="53243"/>
    <cellStyle name="Normal 13 6 5" xfId="13020"/>
    <cellStyle name="Normal 13 6 6" xfId="14119"/>
    <cellStyle name="Normal 13 6 7" xfId="24304"/>
    <cellStyle name="Normal 13 6 8" xfId="35235"/>
    <cellStyle name="Normal 13 6 9" xfId="48462"/>
    <cellStyle name="Normal 13 7" xfId="2703"/>
    <cellStyle name="Normal 13 7 2" xfId="3370"/>
    <cellStyle name="Normal 13 7 2 2" xfId="8792"/>
    <cellStyle name="Normal 13 7 2 2 2" xfId="19897"/>
    <cellStyle name="Normal 13 7 2 2 3" xfId="30104"/>
    <cellStyle name="Normal 13 7 2 2 4" xfId="41055"/>
    <cellStyle name="Normal 13 7 2 2 5" xfId="54262"/>
    <cellStyle name="Normal 13 7 2 3" xfId="14585"/>
    <cellStyle name="Normal 13 7 2 4" xfId="24770"/>
    <cellStyle name="Normal 13 7 2 5" xfId="35707"/>
    <cellStyle name="Normal 13 7 2 6" xfId="48928"/>
    <cellStyle name="Normal 13 7 3" xfId="6615"/>
    <cellStyle name="Normal 13 7 3 2" xfId="17751"/>
    <cellStyle name="Normal 13 7 3 3" xfId="27936"/>
    <cellStyle name="Normal 13 7 3 4" xfId="38891"/>
    <cellStyle name="Normal 13 7 3 5" xfId="52094"/>
    <cellStyle name="Normal 13 7 4" xfId="8137"/>
    <cellStyle name="Normal 13 7 4 2" xfId="19245"/>
    <cellStyle name="Normal 13 7 4 3" xfId="29451"/>
    <cellStyle name="Normal 13 7 4 4" xfId="40400"/>
    <cellStyle name="Normal 13 7 4 5" xfId="53609"/>
    <cellStyle name="Normal 13 7 5" xfId="13936"/>
    <cellStyle name="Normal 13 7 6" xfId="24121"/>
    <cellStyle name="Normal 13 7 7" xfId="35052"/>
    <cellStyle name="Normal 13 7 8" xfId="48279"/>
    <cellStyle name="Normal 13 7 9" xfId="58480"/>
    <cellStyle name="Normal 13 8" xfId="3070"/>
    <cellStyle name="Normal 13 8 2" xfId="6981"/>
    <cellStyle name="Normal 13 8 2 2" xfId="18117"/>
    <cellStyle name="Normal 13 8 2 3" xfId="28302"/>
    <cellStyle name="Normal 13 8 2 4" xfId="39257"/>
    <cellStyle name="Normal 13 8 2 5" xfId="52460"/>
    <cellStyle name="Normal 13 8 3" xfId="8504"/>
    <cellStyle name="Normal 13 8 3 2" xfId="19612"/>
    <cellStyle name="Normal 13 8 3 3" xfId="29818"/>
    <cellStyle name="Normal 13 8 3 4" xfId="40767"/>
    <cellStyle name="Normal 13 8 3 5" xfId="53976"/>
    <cellStyle name="Normal 13 8 4" xfId="14302"/>
    <cellStyle name="Normal 13 8 5" xfId="24487"/>
    <cellStyle name="Normal 13 8 6" xfId="35418"/>
    <cellStyle name="Normal 13 8 7" xfId="48645"/>
    <cellStyle name="Normal 13 9" xfId="3248"/>
    <cellStyle name="Normal 13 9 2" xfId="6540"/>
    <cellStyle name="Normal 13 9 2 2" xfId="17677"/>
    <cellStyle name="Normal 13 9 2 3" xfId="27862"/>
    <cellStyle name="Normal 13 9 2 4" xfId="38816"/>
    <cellStyle name="Normal 13 9 2 5" xfId="52020"/>
    <cellStyle name="Normal 13 9 3" xfId="8671"/>
    <cellStyle name="Normal 13 9 3 2" xfId="19776"/>
    <cellStyle name="Normal 13 9 3 3" xfId="29983"/>
    <cellStyle name="Normal 13 9 3 4" xfId="40934"/>
    <cellStyle name="Normal 13 9 3 5" xfId="54141"/>
    <cellStyle name="Normal 13 9 4" xfId="14464"/>
    <cellStyle name="Normal 13 9 5" xfId="24649"/>
    <cellStyle name="Normal 13 9 6" xfId="35586"/>
    <cellStyle name="Normal 13 9 7" xfId="48807"/>
    <cellStyle name="Normal 14" xfId="124"/>
    <cellStyle name="Normal 14 10" xfId="3730"/>
    <cellStyle name="Normal 14 10 2" xfId="9151"/>
    <cellStyle name="Normal 14 10 2 2" xfId="20256"/>
    <cellStyle name="Normal 14 10 2 3" xfId="30463"/>
    <cellStyle name="Normal 14 10 2 4" xfId="41414"/>
    <cellStyle name="Normal 14 10 2 5" xfId="54621"/>
    <cellStyle name="Normal 14 10 3" xfId="14943"/>
    <cellStyle name="Normal 14 10 4" xfId="25128"/>
    <cellStyle name="Normal 14 10 5" xfId="36065"/>
    <cellStyle name="Normal 14 10 6" xfId="49286"/>
    <cellStyle name="Normal 14 11" xfId="4801"/>
    <cellStyle name="Normal 14 11 2" xfId="9975"/>
    <cellStyle name="Normal 14 11 2 2" xfId="20967"/>
    <cellStyle name="Normal 14 11 2 3" xfId="31287"/>
    <cellStyle name="Normal 14 11 2 4" xfId="42232"/>
    <cellStyle name="Normal 14 11 2 5" xfId="55445"/>
    <cellStyle name="Normal 14 11 3" xfId="15952"/>
    <cellStyle name="Normal 14 11 4" xfId="26137"/>
    <cellStyle name="Normal 14 11 5" xfId="37086"/>
    <cellStyle name="Normal 14 11 6" xfId="50295"/>
    <cellStyle name="Normal 14 12" xfId="4991"/>
    <cellStyle name="Normal 14 12 2" xfId="10165"/>
    <cellStyle name="Normal 14 12 2 2" xfId="21156"/>
    <cellStyle name="Normal 14 12 2 3" xfId="31477"/>
    <cellStyle name="Normal 14 12 2 4" xfId="42422"/>
    <cellStyle name="Normal 14 12 2 5" xfId="55635"/>
    <cellStyle name="Normal 14 12 3" xfId="16141"/>
    <cellStyle name="Normal 14 12 4" xfId="26326"/>
    <cellStyle name="Normal 14 12 5" xfId="37275"/>
    <cellStyle name="Normal 14 12 6" xfId="50484"/>
    <cellStyle name="Normal 14 13" xfId="2427"/>
    <cellStyle name="Normal 14 13 2" xfId="7964"/>
    <cellStyle name="Normal 14 13 2 2" xfId="19072"/>
    <cellStyle name="Normal 14 13 2 3" xfId="29278"/>
    <cellStyle name="Normal 14 13 2 4" xfId="40227"/>
    <cellStyle name="Normal 14 13 2 5" xfId="53436"/>
    <cellStyle name="Normal 14 13 3" xfId="13727"/>
    <cellStyle name="Normal 14 13 4" xfId="23912"/>
    <cellStyle name="Normal 14 13 5" xfId="34820"/>
    <cellStyle name="Normal 14 13 6" xfId="48070"/>
    <cellStyle name="Normal 14 14" xfId="6085"/>
    <cellStyle name="Normal 14 14 2" xfId="10361"/>
    <cellStyle name="Normal 14 14 2 2" xfId="21352"/>
    <cellStyle name="Normal 14 14 2 3" xfId="31673"/>
    <cellStyle name="Normal 14 14 2 4" xfId="42618"/>
    <cellStyle name="Normal 14 14 2 5" xfId="55831"/>
    <cellStyle name="Normal 14 14 3" xfId="17234"/>
    <cellStyle name="Normal 14 14 4" xfId="27419"/>
    <cellStyle name="Normal 14 14 5" xfId="38368"/>
    <cellStyle name="Normal 14 14 6" xfId="51577"/>
    <cellStyle name="Normal 14 15" xfId="6271"/>
    <cellStyle name="Normal 14 15 2" xfId="11347"/>
    <cellStyle name="Normal 14 15 2 2" xfId="22323"/>
    <cellStyle name="Normal 14 15 2 3" xfId="32659"/>
    <cellStyle name="Normal 14 15 2 4" xfId="43596"/>
    <cellStyle name="Normal 14 15 2 5" xfId="56817"/>
    <cellStyle name="Normal 14 15 3" xfId="17412"/>
    <cellStyle name="Normal 14 15 4" xfId="27597"/>
    <cellStyle name="Normal 14 15 5" xfId="38550"/>
    <cellStyle name="Normal 14 15 6" xfId="51755"/>
    <cellStyle name="Normal 14 16" xfId="6303"/>
    <cellStyle name="Normal 14 16 2" xfId="11516"/>
    <cellStyle name="Normal 14 16 2 2" xfId="22492"/>
    <cellStyle name="Normal 14 16 2 3" xfId="32828"/>
    <cellStyle name="Normal 14 16 2 4" xfId="43765"/>
    <cellStyle name="Normal 14 16 2 5" xfId="56986"/>
    <cellStyle name="Normal 14 16 3" xfId="17443"/>
    <cellStyle name="Normal 14 16 4" xfId="27628"/>
    <cellStyle name="Normal 14 16 5" xfId="38582"/>
    <cellStyle name="Normal 14 16 6" xfId="51786"/>
    <cellStyle name="Normal 14 17" xfId="6361"/>
    <cellStyle name="Normal 14 17 2" xfId="17501"/>
    <cellStyle name="Normal 14 17 3" xfId="27686"/>
    <cellStyle name="Normal 14 17 4" xfId="38640"/>
    <cellStyle name="Normal 14 17 5" xfId="51844"/>
    <cellStyle name="Normal 14 18" xfId="6393"/>
    <cellStyle name="Normal 14 18 2" xfId="17532"/>
    <cellStyle name="Normal 14 18 3" xfId="27717"/>
    <cellStyle name="Normal 14 18 4" xfId="38671"/>
    <cellStyle name="Normal 14 18 5" xfId="51875"/>
    <cellStyle name="Normal 14 19" xfId="7160"/>
    <cellStyle name="Normal 14 19 2" xfId="18291"/>
    <cellStyle name="Normal 14 19 3" xfId="28476"/>
    <cellStyle name="Normal 14 19 4" xfId="39431"/>
    <cellStyle name="Normal 14 19 5" xfId="52634"/>
    <cellStyle name="Normal 14 2" xfId="154"/>
    <cellStyle name="Normal 14 2 10" xfId="6436"/>
    <cellStyle name="Normal 14 2 10 2" xfId="11379"/>
    <cellStyle name="Normal 14 2 10 2 2" xfId="22355"/>
    <cellStyle name="Normal 14 2 10 2 3" xfId="32691"/>
    <cellStyle name="Normal 14 2 10 2 4" xfId="43628"/>
    <cellStyle name="Normal 14 2 10 2 5" xfId="56849"/>
    <cellStyle name="Normal 14 2 10 3" xfId="17574"/>
    <cellStyle name="Normal 14 2 10 4" xfId="27759"/>
    <cellStyle name="Normal 14 2 10 5" xfId="38713"/>
    <cellStyle name="Normal 14 2 10 6" xfId="51917"/>
    <cellStyle name="Normal 14 2 11" xfId="7671"/>
    <cellStyle name="Normal 14 2 11 2" xfId="18782"/>
    <cellStyle name="Normal 14 2 11 3" xfId="28985"/>
    <cellStyle name="Normal 14 2 11 4" xfId="39935"/>
    <cellStyle name="Normal 14 2 11 5" xfId="53143"/>
    <cellStyle name="Normal 14 2 12" xfId="12687"/>
    <cellStyle name="Normal 14 2 13" xfId="12877"/>
    <cellStyle name="Normal 14 2 14" xfId="13280"/>
    <cellStyle name="Normal 14 2 15" xfId="23470"/>
    <cellStyle name="Normal 14 2 16" xfId="34004"/>
    <cellStyle name="Normal 14 2 17" xfId="47628"/>
    <cellStyle name="Normal 14 2 18" xfId="58150"/>
    <cellStyle name="Normal 14 2 19" xfId="58710"/>
    <cellStyle name="Normal 14 2 2" xfId="2188"/>
    <cellStyle name="Normal 14 2 2 10" xfId="23675"/>
    <cellStyle name="Normal 14 2 2 11" xfId="34583"/>
    <cellStyle name="Normal 14 2 2 12" xfId="47833"/>
    <cellStyle name="Normal 14 2 2 13" xfId="58335"/>
    <cellStyle name="Normal 14 2 2 14" xfId="58801"/>
    <cellStyle name="Normal 14 2 2 2" xfId="3207"/>
    <cellStyle name="Normal 14 2 2 2 2" xfId="4019"/>
    <cellStyle name="Normal 14 2 2 2 2 2" xfId="11032"/>
    <cellStyle name="Normal 14 2 2 2 2 2 2" xfId="22009"/>
    <cellStyle name="Normal 14 2 2 2 2 2 3" xfId="32344"/>
    <cellStyle name="Normal 14 2 2 2 2 2 4" xfId="43287"/>
    <cellStyle name="Normal 14 2 2 2 2 2 5" xfId="56502"/>
    <cellStyle name="Normal 14 2 2 2 2 3" xfId="9440"/>
    <cellStyle name="Normal 14 2 2 2 2 3 2" xfId="20545"/>
    <cellStyle name="Normal 14 2 2 2 2 3 3" xfId="30752"/>
    <cellStyle name="Normal 14 2 2 2 2 3 4" xfId="41703"/>
    <cellStyle name="Normal 14 2 2 2 2 3 5" xfId="54910"/>
    <cellStyle name="Normal 14 2 2 2 2 4" xfId="15232"/>
    <cellStyle name="Normal 14 2 2 2 2 5" xfId="25417"/>
    <cellStyle name="Normal 14 2 2 2 2 6" xfId="36354"/>
    <cellStyle name="Normal 14 2 2 2 2 7" xfId="49575"/>
    <cellStyle name="Normal 14 2 2 2 2 8" xfId="59433"/>
    <cellStyle name="Normal 14 2 2 2 3" xfId="7116"/>
    <cellStyle name="Normal 14 2 2 2 3 2" xfId="10629"/>
    <cellStyle name="Normal 14 2 2 2 3 2 2" xfId="21616"/>
    <cellStyle name="Normal 14 2 2 2 3 2 3" xfId="31941"/>
    <cellStyle name="Normal 14 2 2 2 3 2 4" xfId="42886"/>
    <cellStyle name="Normal 14 2 2 2 3 2 5" xfId="56099"/>
    <cellStyle name="Normal 14 2 2 2 3 3" xfId="18252"/>
    <cellStyle name="Normal 14 2 2 2 3 4" xfId="28437"/>
    <cellStyle name="Normal 14 2 2 2 3 5" xfId="39392"/>
    <cellStyle name="Normal 14 2 2 2 3 6" xfId="52595"/>
    <cellStyle name="Normal 14 2 2 2 4" xfId="8638"/>
    <cellStyle name="Normal 14 2 2 2 4 2" xfId="19745"/>
    <cellStyle name="Normal 14 2 2 2 4 3" xfId="29952"/>
    <cellStyle name="Normal 14 2 2 2 4 4" xfId="40901"/>
    <cellStyle name="Normal 14 2 2 2 4 5" xfId="54110"/>
    <cellStyle name="Normal 14 2 2 2 5" xfId="14435"/>
    <cellStyle name="Normal 14 2 2 2 6" xfId="24620"/>
    <cellStyle name="Normal 14 2 2 2 7" xfId="35551"/>
    <cellStyle name="Normal 14 2 2 2 8" xfId="48778"/>
    <cellStyle name="Normal 14 2 2 2 9" xfId="58965"/>
    <cellStyle name="Normal 14 2 2 3" xfId="3855"/>
    <cellStyle name="Normal 14 2 2 3 2" xfId="10868"/>
    <cellStyle name="Normal 14 2 2 3 2 2" xfId="21845"/>
    <cellStyle name="Normal 14 2 2 3 2 3" xfId="32180"/>
    <cellStyle name="Normal 14 2 2 3 2 4" xfId="43123"/>
    <cellStyle name="Normal 14 2 2 3 2 5" xfId="56338"/>
    <cellStyle name="Normal 14 2 2 3 3" xfId="9276"/>
    <cellStyle name="Normal 14 2 2 3 3 2" xfId="20381"/>
    <cellStyle name="Normal 14 2 2 3 3 3" xfId="30588"/>
    <cellStyle name="Normal 14 2 2 3 3 4" xfId="41539"/>
    <cellStyle name="Normal 14 2 2 3 3 5" xfId="54746"/>
    <cellStyle name="Normal 14 2 2 3 4" xfId="15068"/>
    <cellStyle name="Normal 14 2 2 3 5" xfId="25253"/>
    <cellStyle name="Normal 14 2 2 3 6" xfId="36190"/>
    <cellStyle name="Normal 14 2 2 3 7" xfId="49411"/>
    <cellStyle name="Normal 14 2 2 3 8" xfId="59269"/>
    <cellStyle name="Normal 14 2 2 4" xfId="2928"/>
    <cellStyle name="Normal 14 2 2 4 2" xfId="8362"/>
    <cellStyle name="Normal 14 2 2 4 2 2" xfId="19470"/>
    <cellStyle name="Normal 14 2 2 4 2 3" xfId="29676"/>
    <cellStyle name="Normal 14 2 2 4 2 4" xfId="40625"/>
    <cellStyle name="Normal 14 2 2 4 2 5" xfId="53834"/>
    <cellStyle name="Normal 14 2 2 4 3" xfId="14161"/>
    <cellStyle name="Normal 14 2 2 4 4" xfId="24346"/>
    <cellStyle name="Normal 14 2 2 4 5" xfId="35277"/>
    <cellStyle name="Normal 14 2 2 4 6" xfId="48504"/>
    <cellStyle name="Normal 14 2 2 5" xfId="6221"/>
    <cellStyle name="Normal 14 2 2 5 2" xfId="10486"/>
    <cellStyle name="Normal 14 2 2 5 2 2" xfId="21477"/>
    <cellStyle name="Normal 14 2 2 5 2 3" xfId="31798"/>
    <cellStyle name="Normal 14 2 2 5 2 4" xfId="42743"/>
    <cellStyle name="Normal 14 2 2 5 2 5" xfId="55956"/>
    <cellStyle name="Normal 14 2 2 5 3" xfId="17362"/>
    <cellStyle name="Normal 14 2 2 5 4" xfId="27547"/>
    <cellStyle name="Normal 14 2 2 5 5" xfId="38500"/>
    <cellStyle name="Normal 14 2 2 5 6" xfId="51705"/>
    <cellStyle name="Normal 14 2 2 6" xfId="6839"/>
    <cellStyle name="Normal 14 2 2 6 2" xfId="17975"/>
    <cellStyle name="Normal 14 2 2 6 3" xfId="28160"/>
    <cellStyle name="Normal 14 2 2 6 4" xfId="39115"/>
    <cellStyle name="Normal 14 2 2 6 5" xfId="52318"/>
    <cellStyle name="Normal 14 2 2 7" xfId="7812"/>
    <cellStyle name="Normal 14 2 2 7 2" xfId="18920"/>
    <cellStyle name="Normal 14 2 2 7 3" xfId="29126"/>
    <cellStyle name="Normal 14 2 2 7 4" xfId="40075"/>
    <cellStyle name="Normal 14 2 2 7 5" xfId="53284"/>
    <cellStyle name="Normal 14 2 2 8" xfId="13077"/>
    <cellStyle name="Normal 14 2 2 9" xfId="13490"/>
    <cellStyle name="Normal 14 2 3" xfId="2745"/>
    <cellStyle name="Normal 14 2 3 10" xfId="58522"/>
    <cellStyle name="Normal 14 2 3 11" xfId="58874"/>
    <cellStyle name="Normal 14 2 3 2" xfId="3409"/>
    <cellStyle name="Normal 14 2 3 2 2" xfId="10941"/>
    <cellStyle name="Normal 14 2 3 2 2 2" xfId="21918"/>
    <cellStyle name="Normal 14 2 3 2 2 3" xfId="32253"/>
    <cellStyle name="Normal 14 2 3 2 2 4" xfId="43196"/>
    <cellStyle name="Normal 14 2 3 2 2 5" xfId="56411"/>
    <cellStyle name="Normal 14 2 3 2 3" xfId="8831"/>
    <cellStyle name="Normal 14 2 3 2 3 2" xfId="19936"/>
    <cellStyle name="Normal 14 2 3 2 3 3" xfId="30143"/>
    <cellStyle name="Normal 14 2 3 2 3 4" xfId="41094"/>
    <cellStyle name="Normal 14 2 3 2 3 5" xfId="54301"/>
    <cellStyle name="Normal 14 2 3 2 4" xfId="14624"/>
    <cellStyle name="Normal 14 2 3 2 5" xfId="24809"/>
    <cellStyle name="Normal 14 2 3 2 6" xfId="35746"/>
    <cellStyle name="Normal 14 2 3 2 7" xfId="48967"/>
    <cellStyle name="Normal 14 2 3 2 8" xfId="59342"/>
    <cellStyle name="Normal 14 2 3 3" xfId="3928"/>
    <cellStyle name="Normal 14 2 3 3 2" xfId="9349"/>
    <cellStyle name="Normal 14 2 3 3 2 2" xfId="20454"/>
    <cellStyle name="Normal 14 2 3 3 2 3" xfId="30661"/>
    <cellStyle name="Normal 14 2 3 3 2 4" xfId="41612"/>
    <cellStyle name="Normal 14 2 3 3 2 5" xfId="54819"/>
    <cellStyle name="Normal 14 2 3 3 3" xfId="15141"/>
    <cellStyle name="Normal 14 2 3 3 4" xfId="25326"/>
    <cellStyle name="Normal 14 2 3 3 5" xfId="36263"/>
    <cellStyle name="Normal 14 2 3 3 6" xfId="49484"/>
    <cellStyle name="Normal 14 2 3 4" xfId="6657"/>
    <cellStyle name="Normal 14 2 3 4 2" xfId="10538"/>
    <cellStyle name="Normal 14 2 3 4 2 2" xfId="21525"/>
    <cellStyle name="Normal 14 2 3 4 2 3" xfId="31850"/>
    <cellStyle name="Normal 14 2 3 4 2 4" xfId="42795"/>
    <cellStyle name="Normal 14 2 3 4 2 5" xfId="56008"/>
    <cellStyle name="Normal 14 2 3 4 3" xfId="17793"/>
    <cellStyle name="Normal 14 2 3 4 4" xfId="27978"/>
    <cellStyle name="Normal 14 2 3 4 5" xfId="38933"/>
    <cellStyle name="Normal 14 2 3 4 6" xfId="52136"/>
    <cellStyle name="Normal 14 2 3 5" xfId="8179"/>
    <cellStyle name="Normal 14 2 3 5 2" xfId="19287"/>
    <cellStyle name="Normal 14 2 3 5 3" xfId="29493"/>
    <cellStyle name="Normal 14 2 3 5 4" xfId="40442"/>
    <cellStyle name="Normal 14 2 3 5 5" xfId="53651"/>
    <cellStyle name="Normal 14 2 3 6" xfId="13978"/>
    <cellStyle name="Normal 14 2 3 7" xfId="24163"/>
    <cellStyle name="Normal 14 2 3 8" xfId="35094"/>
    <cellStyle name="Normal 14 2 3 9" xfId="48321"/>
    <cellStyle name="Normal 14 2 4" xfId="3115"/>
    <cellStyle name="Normal 14 2 4 2" xfId="7025"/>
    <cellStyle name="Normal 14 2 4 2 2" xfId="10777"/>
    <cellStyle name="Normal 14 2 4 2 2 2" xfId="21754"/>
    <cellStyle name="Normal 14 2 4 2 2 3" xfId="32089"/>
    <cellStyle name="Normal 14 2 4 2 2 4" xfId="43032"/>
    <cellStyle name="Normal 14 2 4 2 2 5" xfId="56247"/>
    <cellStyle name="Normal 14 2 4 2 3" xfId="18161"/>
    <cellStyle name="Normal 14 2 4 2 4" xfId="28346"/>
    <cellStyle name="Normal 14 2 4 2 5" xfId="39301"/>
    <cellStyle name="Normal 14 2 4 2 6" xfId="52504"/>
    <cellStyle name="Normal 14 2 4 3" xfId="8547"/>
    <cellStyle name="Normal 14 2 4 3 2" xfId="19654"/>
    <cellStyle name="Normal 14 2 4 3 3" xfId="29861"/>
    <cellStyle name="Normal 14 2 4 3 4" xfId="40810"/>
    <cellStyle name="Normal 14 2 4 3 5" xfId="54019"/>
    <cellStyle name="Normal 14 2 4 4" xfId="14344"/>
    <cellStyle name="Normal 14 2 4 5" xfId="24529"/>
    <cellStyle name="Normal 14 2 4 6" xfId="35460"/>
    <cellStyle name="Normal 14 2 4 7" xfId="48687"/>
    <cellStyle name="Normal 14 2 4 8" xfId="59178"/>
    <cellStyle name="Normal 14 2 5" xfId="3764"/>
    <cellStyle name="Normal 14 2 5 2" xfId="9185"/>
    <cellStyle name="Normal 14 2 5 2 2" xfId="20290"/>
    <cellStyle name="Normal 14 2 5 2 3" xfId="30497"/>
    <cellStyle name="Normal 14 2 5 2 4" xfId="41448"/>
    <cellStyle name="Normal 14 2 5 2 5" xfId="54655"/>
    <cellStyle name="Normal 14 2 5 3" xfId="14977"/>
    <cellStyle name="Normal 14 2 5 4" xfId="25162"/>
    <cellStyle name="Normal 14 2 5 5" xfId="36099"/>
    <cellStyle name="Normal 14 2 5 6" xfId="49320"/>
    <cellStyle name="Normal 14 2 6" xfId="4833"/>
    <cellStyle name="Normal 14 2 6 2" xfId="10007"/>
    <cellStyle name="Normal 14 2 6 2 2" xfId="20999"/>
    <cellStyle name="Normal 14 2 6 2 3" xfId="31319"/>
    <cellStyle name="Normal 14 2 6 2 4" xfId="42264"/>
    <cellStyle name="Normal 14 2 6 2 5" xfId="55477"/>
    <cellStyle name="Normal 14 2 6 3" xfId="15984"/>
    <cellStyle name="Normal 14 2 6 4" xfId="26169"/>
    <cellStyle name="Normal 14 2 6 5" xfId="37118"/>
    <cellStyle name="Normal 14 2 6 6" xfId="50327"/>
    <cellStyle name="Normal 14 2 7" xfId="5023"/>
    <cellStyle name="Normal 14 2 7 2" xfId="10197"/>
    <cellStyle name="Normal 14 2 7 2 2" xfId="21188"/>
    <cellStyle name="Normal 14 2 7 2 3" xfId="31509"/>
    <cellStyle name="Normal 14 2 7 2 4" xfId="42454"/>
    <cellStyle name="Normal 14 2 7 2 5" xfId="55667"/>
    <cellStyle name="Normal 14 2 7 3" xfId="16173"/>
    <cellStyle name="Normal 14 2 7 4" xfId="26358"/>
    <cellStyle name="Normal 14 2 7 5" xfId="37307"/>
    <cellStyle name="Normal 14 2 7 6" xfId="50516"/>
    <cellStyle name="Normal 14 2 8" xfId="2467"/>
    <cellStyle name="Normal 14 2 8 2" xfId="7996"/>
    <cellStyle name="Normal 14 2 8 2 2" xfId="19104"/>
    <cellStyle name="Normal 14 2 8 2 3" xfId="29310"/>
    <cellStyle name="Normal 14 2 8 2 4" xfId="40259"/>
    <cellStyle name="Normal 14 2 8 2 5" xfId="53468"/>
    <cellStyle name="Normal 14 2 8 3" xfId="13765"/>
    <cellStyle name="Normal 14 2 8 4" xfId="23950"/>
    <cellStyle name="Normal 14 2 8 5" xfId="34858"/>
    <cellStyle name="Normal 14 2 8 6" xfId="48108"/>
    <cellStyle name="Normal 14 2 9" xfId="6132"/>
    <cellStyle name="Normal 14 2 9 2" xfId="10395"/>
    <cellStyle name="Normal 14 2 9 2 2" xfId="21386"/>
    <cellStyle name="Normal 14 2 9 2 3" xfId="31707"/>
    <cellStyle name="Normal 14 2 9 2 4" xfId="42652"/>
    <cellStyle name="Normal 14 2 9 2 5" xfId="55865"/>
    <cellStyle name="Normal 14 2 9 3" xfId="17273"/>
    <cellStyle name="Normal 14 2 9 4" xfId="27458"/>
    <cellStyle name="Normal 14 2 9 5" xfId="38411"/>
    <cellStyle name="Normal 14 2 9 6" xfId="51616"/>
    <cellStyle name="Normal 14 20" xfId="7230"/>
    <cellStyle name="Normal 14 20 2" xfId="18359"/>
    <cellStyle name="Normal 14 20 3" xfId="28546"/>
    <cellStyle name="Normal 14 20 4" xfId="39501"/>
    <cellStyle name="Normal 14 20 5" xfId="52704"/>
    <cellStyle name="Normal 14 21" xfId="12655"/>
    <cellStyle name="Normal 14 22" xfId="12845"/>
    <cellStyle name="Normal 14 23" xfId="13250"/>
    <cellStyle name="Normal 14 24" xfId="23440"/>
    <cellStyle name="Normal 14 25" xfId="33974"/>
    <cellStyle name="Normal 14 26" xfId="47598"/>
    <cellStyle name="Normal 14 27" xfId="58109"/>
    <cellStyle name="Normal 14 28" xfId="58676"/>
    <cellStyle name="Normal 14 3" xfId="210"/>
    <cellStyle name="Normal 14 3 10" xfId="6478"/>
    <cellStyle name="Normal 14 3 10 2" xfId="11414"/>
    <cellStyle name="Normal 14 3 10 2 2" xfId="22390"/>
    <cellStyle name="Normal 14 3 10 2 3" xfId="32726"/>
    <cellStyle name="Normal 14 3 10 2 4" xfId="43663"/>
    <cellStyle name="Normal 14 3 10 2 5" xfId="56884"/>
    <cellStyle name="Normal 14 3 10 3" xfId="17615"/>
    <cellStyle name="Normal 14 3 10 4" xfId="27800"/>
    <cellStyle name="Normal 14 3 10 5" xfId="38754"/>
    <cellStyle name="Normal 14 3 10 6" xfId="51958"/>
    <cellStyle name="Normal 14 3 11" xfId="7316"/>
    <cellStyle name="Normal 14 3 11 2" xfId="18441"/>
    <cellStyle name="Normal 14 3 11 3" xfId="28631"/>
    <cellStyle name="Normal 14 3 11 4" xfId="39586"/>
    <cellStyle name="Normal 14 3 11 5" xfId="52789"/>
    <cellStyle name="Normal 14 3 12" xfId="12722"/>
    <cellStyle name="Normal 14 3 13" xfId="12912"/>
    <cellStyle name="Normal 14 3 14" xfId="13320"/>
    <cellStyle name="Normal 14 3 15" xfId="23510"/>
    <cellStyle name="Normal 14 3 16" xfId="34048"/>
    <cellStyle name="Normal 14 3 17" xfId="47668"/>
    <cellStyle name="Normal 14 3 18" xfId="58183"/>
    <cellStyle name="Normal 14 3 19" xfId="58771"/>
    <cellStyle name="Normal 14 3 2" xfId="2963"/>
    <cellStyle name="Normal 14 3 2 10" xfId="35312"/>
    <cellStyle name="Normal 14 3 2 11" xfId="48539"/>
    <cellStyle name="Normal 14 3 2 12" xfId="58370"/>
    <cellStyle name="Normal 14 3 2 13" xfId="58935"/>
    <cellStyle name="Normal 14 3 2 2" xfId="3605"/>
    <cellStyle name="Normal 14 3 2 2 2" xfId="11002"/>
    <cellStyle name="Normal 14 3 2 2 2 2" xfId="21979"/>
    <cellStyle name="Normal 14 3 2 2 2 3" xfId="32314"/>
    <cellStyle name="Normal 14 3 2 2 2 4" xfId="43257"/>
    <cellStyle name="Normal 14 3 2 2 2 5" xfId="56472"/>
    <cellStyle name="Normal 14 3 2 2 3" xfId="9027"/>
    <cellStyle name="Normal 14 3 2 2 3 2" xfId="20132"/>
    <cellStyle name="Normal 14 3 2 2 3 3" xfId="30339"/>
    <cellStyle name="Normal 14 3 2 2 3 4" xfId="41290"/>
    <cellStyle name="Normal 14 3 2 2 3 5" xfId="54497"/>
    <cellStyle name="Normal 14 3 2 2 4" xfId="14820"/>
    <cellStyle name="Normal 14 3 2 2 5" xfId="25005"/>
    <cellStyle name="Normal 14 3 2 2 6" xfId="35942"/>
    <cellStyle name="Normal 14 3 2 2 7" xfId="49163"/>
    <cellStyle name="Normal 14 3 2 2 8" xfId="59403"/>
    <cellStyle name="Normal 14 3 2 3" xfId="3989"/>
    <cellStyle name="Normal 14 3 2 3 2" xfId="9410"/>
    <cellStyle name="Normal 14 3 2 3 2 2" xfId="20515"/>
    <cellStyle name="Normal 14 3 2 3 2 3" xfId="30722"/>
    <cellStyle name="Normal 14 3 2 3 2 4" xfId="41673"/>
    <cellStyle name="Normal 14 3 2 3 2 5" xfId="54880"/>
    <cellStyle name="Normal 14 3 2 3 3" xfId="15202"/>
    <cellStyle name="Normal 14 3 2 3 4" xfId="25387"/>
    <cellStyle name="Normal 14 3 2 3 5" xfId="36324"/>
    <cellStyle name="Normal 14 3 2 3 6" xfId="49545"/>
    <cellStyle name="Normal 14 3 2 4" xfId="6874"/>
    <cellStyle name="Normal 14 3 2 4 2" xfId="8397"/>
    <cellStyle name="Normal 14 3 2 4 2 2" xfId="19505"/>
    <cellStyle name="Normal 14 3 2 4 2 3" xfId="29711"/>
    <cellStyle name="Normal 14 3 2 4 2 4" xfId="40660"/>
    <cellStyle name="Normal 14 3 2 4 2 5" xfId="53869"/>
    <cellStyle name="Normal 14 3 2 4 3" xfId="18010"/>
    <cellStyle name="Normal 14 3 2 4 4" xfId="28195"/>
    <cellStyle name="Normal 14 3 2 4 5" xfId="39150"/>
    <cellStyle name="Normal 14 3 2 4 6" xfId="52353"/>
    <cellStyle name="Normal 14 3 2 5" xfId="10599"/>
    <cellStyle name="Normal 14 3 2 5 2" xfId="21586"/>
    <cellStyle name="Normal 14 3 2 5 3" xfId="31911"/>
    <cellStyle name="Normal 14 3 2 5 4" xfId="42856"/>
    <cellStyle name="Normal 14 3 2 5 5" xfId="56069"/>
    <cellStyle name="Normal 14 3 2 6" xfId="7847"/>
    <cellStyle name="Normal 14 3 2 6 2" xfId="18955"/>
    <cellStyle name="Normal 14 3 2 6 3" xfId="29161"/>
    <cellStyle name="Normal 14 3 2 6 4" xfId="40110"/>
    <cellStyle name="Normal 14 3 2 6 5" xfId="53319"/>
    <cellStyle name="Normal 14 3 2 7" xfId="13112"/>
    <cellStyle name="Normal 14 3 2 8" xfId="14196"/>
    <cellStyle name="Normal 14 3 2 9" xfId="24381"/>
    <cellStyle name="Normal 14 3 3" xfId="2780"/>
    <cellStyle name="Normal 14 3 3 10" xfId="59239"/>
    <cellStyle name="Normal 14 3 3 2" xfId="3444"/>
    <cellStyle name="Normal 14 3 3 2 2" xfId="8866"/>
    <cellStyle name="Normal 14 3 3 2 2 2" xfId="19971"/>
    <cellStyle name="Normal 14 3 3 2 2 3" xfId="30178"/>
    <cellStyle name="Normal 14 3 3 2 2 4" xfId="41129"/>
    <cellStyle name="Normal 14 3 3 2 2 5" xfId="54336"/>
    <cellStyle name="Normal 14 3 3 2 3" xfId="14659"/>
    <cellStyle name="Normal 14 3 3 2 4" xfId="24844"/>
    <cellStyle name="Normal 14 3 3 2 5" xfId="35781"/>
    <cellStyle name="Normal 14 3 3 2 6" xfId="49002"/>
    <cellStyle name="Normal 14 3 3 3" xfId="6692"/>
    <cellStyle name="Normal 14 3 3 3 2" xfId="10838"/>
    <cellStyle name="Normal 14 3 3 3 2 2" xfId="21815"/>
    <cellStyle name="Normal 14 3 3 3 2 3" xfId="32150"/>
    <cellStyle name="Normal 14 3 3 3 2 4" xfId="43093"/>
    <cellStyle name="Normal 14 3 3 3 2 5" xfId="56308"/>
    <cellStyle name="Normal 14 3 3 3 3" xfId="17828"/>
    <cellStyle name="Normal 14 3 3 3 4" xfId="28013"/>
    <cellStyle name="Normal 14 3 3 3 5" xfId="38968"/>
    <cellStyle name="Normal 14 3 3 3 6" xfId="52171"/>
    <cellStyle name="Normal 14 3 3 4" xfId="8214"/>
    <cellStyle name="Normal 14 3 3 4 2" xfId="19322"/>
    <cellStyle name="Normal 14 3 3 4 3" xfId="29528"/>
    <cellStyle name="Normal 14 3 3 4 4" xfId="40477"/>
    <cellStyle name="Normal 14 3 3 4 5" xfId="53686"/>
    <cellStyle name="Normal 14 3 3 5" xfId="14013"/>
    <cellStyle name="Normal 14 3 3 6" xfId="24198"/>
    <cellStyle name="Normal 14 3 3 7" xfId="35129"/>
    <cellStyle name="Normal 14 3 3 8" xfId="48356"/>
    <cellStyle name="Normal 14 3 3 9" xfId="58557"/>
    <cellStyle name="Normal 14 3 4" xfId="3177"/>
    <cellStyle name="Normal 14 3 4 2" xfId="7086"/>
    <cellStyle name="Normal 14 3 4 2 2" xfId="18222"/>
    <cellStyle name="Normal 14 3 4 2 3" xfId="28407"/>
    <cellStyle name="Normal 14 3 4 2 4" xfId="39362"/>
    <cellStyle name="Normal 14 3 4 2 5" xfId="52565"/>
    <cellStyle name="Normal 14 3 4 3" xfId="8608"/>
    <cellStyle name="Normal 14 3 4 3 2" xfId="19715"/>
    <cellStyle name="Normal 14 3 4 3 3" xfId="29922"/>
    <cellStyle name="Normal 14 3 4 3 4" xfId="40871"/>
    <cellStyle name="Normal 14 3 4 3 5" xfId="54080"/>
    <cellStyle name="Normal 14 3 4 4" xfId="14405"/>
    <cellStyle name="Normal 14 3 4 5" xfId="24590"/>
    <cellStyle name="Normal 14 3 4 6" xfId="35521"/>
    <cellStyle name="Normal 14 3 4 7" xfId="48748"/>
    <cellStyle name="Normal 14 3 5" xfId="3825"/>
    <cellStyle name="Normal 14 3 5 2" xfId="9246"/>
    <cellStyle name="Normal 14 3 5 2 2" xfId="20351"/>
    <cellStyle name="Normal 14 3 5 2 3" xfId="30558"/>
    <cellStyle name="Normal 14 3 5 2 4" xfId="41509"/>
    <cellStyle name="Normal 14 3 5 2 5" xfId="54716"/>
    <cellStyle name="Normal 14 3 5 3" xfId="15038"/>
    <cellStyle name="Normal 14 3 5 4" xfId="25223"/>
    <cellStyle name="Normal 14 3 5 5" xfId="36160"/>
    <cellStyle name="Normal 14 3 5 6" xfId="49381"/>
    <cellStyle name="Normal 14 3 6" xfId="4868"/>
    <cellStyle name="Normal 14 3 6 2" xfId="10042"/>
    <cellStyle name="Normal 14 3 6 2 2" xfId="21034"/>
    <cellStyle name="Normal 14 3 6 2 3" xfId="31354"/>
    <cellStyle name="Normal 14 3 6 2 4" xfId="42299"/>
    <cellStyle name="Normal 14 3 6 2 5" xfId="55512"/>
    <cellStyle name="Normal 14 3 6 3" xfId="16019"/>
    <cellStyle name="Normal 14 3 6 4" xfId="26204"/>
    <cellStyle name="Normal 14 3 6 5" xfId="37153"/>
    <cellStyle name="Normal 14 3 6 6" xfId="50362"/>
    <cellStyle name="Normal 14 3 7" xfId="5058"/>
    <cellStyle name="Normal 14 3 7 2" xfId="10232"/>
    <cellStyle name="Normal 14 3 7 2 2" xfId="21223"/>
    <cellStyle name="Normal 14 3 7 2 3" xfId="31544"/>
    <cellStyle name="Normal 14 3 7 2 4" xfId="42489"/>
    <cellStyle name="Normal 14 3 7 2 5" xfId="55702"/>
    <cellStyle name="Normal 14 3 7 3" xfId="16208"/>
    <cellStyle name="Normal 14 3 7 4" xfId="26393"/>
    <cellStyle name="Normal 14 3 7 5" xfId="37342"/>
    <cellStyle name="Normal 14 3 7 6" xfId="50551"/>
    <cellStyle name="Normal 14 3 8" xfId="2582"/>
    <cellStyle name="Normal 14 3 8 2" xfId="8031"/>
    <cellStyle name="Normal 14 3 8 2 2" xfId="19139"/>
    <cellStyle name="Normal 14 3 8 2 3" xfId="29345"/>
    <cellStyle name="Normal 14 3 8 2 4" xfId="40294"/>
    <cellStyle name="Normal 14 3 8 2 5" xfId="53503"/>
    <cellStyle name="Normal 14 3 8 3" xfId="13832"/>
    <cellStyle name="Normal 14 3 8 4" xfId="24017"/>
    <cellStyle name="Normal 14 3 8 5" xfId="34942"/>
    <cellStyle name="Normal 14 3 8 6" xfId="48175"/>
    <cellStyle name="Normal 14 3 9" xfId="6191"/>
    <cellStyle name="Normal 14 3 9 2" xfId="10456"/>
    <cellStyle name="Normal 14 3 9 2 2" xfId="21447"/>
    <cellStyle name="Normal 14 3 9 2 3" xfId="31768"/>
    <cellStyle name="Normal 14 3 9 2 4" xfId="42713"/>
    <cellStyle name="Normal 14 3 9 2 5" xfId="55926"/>
    <cellStyle name="Normal 14 3 9 3" xfId="17332"/>
    <cellStyle name="Normal 14 3 9 4" xfId="27517"/>
    <cellStyle name="Normal 14 3 9 5" xfId="38470"/>
    <cellStyle name="Normal 14 3 9 6" xfId="51675"/>
    <cellStyle name="Normal 14 4" xfId="2637"/>
    <cellStyle name="Normal 14 4 10" xfId="11444"/>
    <cellStyle name="Normal 14 4 10 2" xfId="22420"/>
    <cellStyle name="Normal 14 4 10 3" xfId="32756"/>
    <cellStyle name="Normal 14 4 10 4" xfId="43693"/>
    <cellStyle name="Normal 14 4 10 5" xfId="56914"/>
    <cellStyle name="Normal 14 4 11" xfId="11576"/>
    <cellStyle name="Normal 14 4 11 2" xfId="22550"/>
    <cellStyle name="Normal 14 4 11 3" xfId="32888"/>
    <cellStyle name="Normal 14 4 11 4" xfId="43825"/>
    <cellStyle name="Normal 14 4 11 5" xfId="57046"/>
    <cellStyle name="Normal 14 4 12" xfId="12763"/>
    <cellStyle name="Normal 14 4 13" xfId="12953"/>
    <cellStyle name="Normal 14 4 14" xfId="13871"/>
    <cellStyle name="Normal 14 4 15" xfId="24056"/>
    <cellStyle name="Normal 14 4 16" xfId="34987"/>
    <cellStyle name="Normal 14 4 17" xfId="48214"/>
    <cellStyle name="Normal 14 4 18" xfId="58224"/>
    <cellStyle name="Normal 14 4 19" xfId="58840"/>
    <cellStyle name="Normal 14 4 2" xfId="3004"/>
    <cellStyle name="Normal 14 4 2 10" xfId="48580"/>
    <cellStyle name="Normal 14 4 2 11" xfId="58411"/>
    <cellStyle name="Normal 14 4 2 12" xfId="59308"/>
    <cellStyle name="Normal 14 4 2 2" xfId="3646"/>
    <cellStyle name="Normal 14 4 2 2 2" xfId="9068"/>
    <cellStyle name="Normal 14 4 2 2 2 2" xfId="20173"/>
    <cellStyle name="Normal 14 4 2 2 2 3" xfId="30380"/>
    <cellStyle name="Normal 14 4 2 2 2 4" xfId="41331"/>
    <cellStyle name="Normal 14 4 2 2 2 5" xfId="54538"/>
    <cellStyle name="Normal 14 4 2 2 3" xfId="14861"/>
    <cellStyle name="Normal 14 4 2 2 4" xfId="25046"/>
    <cellStyle name="Normal 14 4 2 2 5" xfId="35983"/>
    <cellStyle name="Normal 14 4 2 2 6" xfId="49204"/>
    <cellStyle name="Normal 14 4 2 3" xfId="6915"/>
    <cellStyle name="Normal 14 4 2 3 2" xfId="8438"/>
    <cellStyle name="Normal 14 4 2 3 2 2" xfId="19546"/>
    <cellStyle name="Normal 14 4 2 3 2 3" xfId="29752"/>
    <cellStyle name="Normal 14 4 2 3 2 4" xfId="40701"/>
    <cellStyle name="Normal 14 4 2 3 2 5" xfId="53910"/>
    <cellStyle name="Normal 14 4 2 3 3" xfId="18051"/>
    <cellStyle name="Normal 14 4 2 3 4" xfId="28236"/>
    <cellStyle name="Normal 14 4 2 3 5" xfId="39191"/>
    <cellStyle name="Normal 14 4 2 3 6" xfId="52394"/>
    <cellStyle name="Normal 14 4 2 4" xfId="10907"/>
    <cellStyle name="Normal 14 4 2 4 2" xfId="21884"/>
    <cellStyle name="Normal 14 4 2 4 3" xfId="32219"/>
    <cellStyle name="Normal 14 4 2 4 4" xfId="43162"/>
    <cellStyle name="Normal 14 4 2 4 5" xfId="56377"/>
    <cellStyle name="Normal 14 4 2 5" xfId="7888"/>
    <cellStyle name="Normal 14 4 2 5 2" xfId="18996"/>
    <cellStyle name="Normal 14 4 2 5 3" xfId="29202"/>
    <cellStyle name="Normal 14 4 2 5 4" xfId="40151"/>
    <cellStyle name="Normal 14 4 2 5 5" xfId="53360"/>
    <cellStyle name="Normal 14 4 2 6" xfId="13168"/>
    <cellStyle name="Normal 14 4 2 7" xfId="14237"/>
    <cellStyle name="Normal 14 4 2 8" xfId="24422"/>
    <cellStyle name="Normal 14 4 2 9" xfId="35353"/>
    <cellStyle name="Normal 14 4 3" xfId="2821"/>
    <cellStyle name="Normal 14 4 3 2" xfId="3485"/>
    <cellStyle name="Normal 14 4 3 2 2" xfId="8907"/>
    <cellStyle name="Normal 14 4 3 2 2 2" xfId="20012"/>
    <cellStyle name="Normal 14 4 3 2 2 3" xfId="30219"/>
    <cellStyle name="Normal 14 4 3 2 2 4" xfId="41170"/>
    <cellStyle name="Normal 14 4 3 2 2 5" xfId="54377"/>
    <cellStyle name="Normal 14 4 3 2 3" xfId="14700"/>
    <cellStyle name="Normal 14 4 3 2 4" xfId="24885"/>
    <cellStyle name="Normal 14 4 3 2 5" xfId="35822"/>
    <cellStyle name="Normal 14 4 3 2 6" xfId="49043"/>
    <cellStyle name="Normal 14 4 3 3" xfId="6733"/>
    <cellStyle name="Normal 14 4 3 3 2" xfId="17869"/>
    <cellStyle name="Normal 14 4 3 3 3" xfId="28054"/>
    <cellStyle name="Normal 14 4 3 3 4" xfId="39009"/>
    <cellStyle name="Normal 14 4 3 3 5" xfId="52212"/>
    <cellStyle name="Normal 14 4 3 4" xfId="8255"/>
    <cellStyle name="Normal 14 4 3 4 2" xfId="19363"/>
    <cellStyle name="Normal 14 4 3 4 3" xfId="29569"/>
    <cellStyle name="Normal 14 4 3 4 4" xfId="40518"/>
    <cellStyle name="Normal 14 4 3 4 5" xfId="53727"/>
    <cellStyle name="Normal 14 4 3 5" xfId="14054"/>
    <cellStyle name="Normal 14 4 3 6" xfId="24239"/>
    <cellStyle name="Normal 14 4 3 7" xfId="35170"/>
    <cellStyle name="Normal 14 4 3 8" xfId="48397"/>
    <cellStyle name="Normal 14 4 3 9" xfId="58598"/>
    <cellStyle name="Normal 14 4 4" xfId="3308"/>
    <cellStyle name="Normal 14 4 4 2" xfId="8730"/>
    <cellStyle name="Normal 14 4 4 2 2" xfId="19835"/>
    <cellStyle name="Normal 14 4 4 2 3" xfId="30042"/>
    <cellStyle name="Normal 14 4 4 2 4" xfId="40993"/>
    <cellStyle name="Normal 14 4 4 2 5" xfId="54200"/>
    <cellStyle name="Normal 14 4 4 3" xfId="14523"/>
    <cellStyle name="Normal 14 4 4 4" xfId="24708"/>
    <cellStyle name="Normal 14 4 4 5" xfId="35645"/>
    <cellStyle name="Normal 14 4 4 6" xfId="48866"/>
    <cellStyle name="Normal 14 4 5" xfId="3894"/>
    <cellStyle name="Normal 14 4 5 2" xfId="9315"/>
    <cellStyle name="Normal 14 4 5 2 2" xfId="20420"/>
    <cellStyle name="Normal 14 4 5 2 3" xfId="30627"/>
    <cellStyle name="Normal 14 4 5 2 4" xfId="41578"/>
    <cellStyle name="Normal 14 4 5 2 5" xfId="54785"/>
    <cellStyle name="Normal 14 4 5 3" xfId="15107"/>
    <cellStyle name="Normal 14 4 5 4" xfId="25292"/>
    <cellStyle name="Normal 14 4 5 5" xfId="36229"/>
    <cellStyle name="Normal 14 4 5 6" xfId="49450"/>
    <cellStyle name="Normal 14 4 6" xfId="4909"/>
    <cellStyle name="Normal 14 4 6 2" xfId="10083"/>
    <cellStyle name="Normal 14 4 6 2 2" xfId="21075"/>
    <cellStyle name="Normal 14 4 6 2 3" xfId="31395"/>
    <cellStyle name="Normal 14 4 6 2 4" xfId="42340"/>
    <cellStyle name="Normal 14 4 6 2 5" xfId="55553"/>
    <cellStyle name="Normal 14 4 6 3" xfId="16060"/>
    <cellStyle name="Normal 14 4 6 4" xfId="26245"/>
    <cellStyle name="Normal 14 4 6 5" xfId="37194"/>
    <cellStyle name="Normal 14 4 6 6" xfId="50403"/>
    <cellStyle name="Normal 14 4 7" xfId="5099"/>
    <cellStyle name="Normal 14 4 7 2" xfId="10273"/>
    <cellStyle name="Normal 14 4 7 2 2" xfId="21264"/>
    <cellStyle name="Normal 14 4 7 2 3" xfId="31585"/>
    <cellStyle name="Normal 14 4 7 2 4" xfId="42530"/>
    <cellStyle name="Normal 14 4 7 2 5" xfId="55743"/>
    <cellStyle name="Normal 14 4 7 3" xfId="16249"/>
    <cellStyle name="Normal 14 4 7 4" xfId="26434"/>
    <cellStyle name="Normal 14 4 7 5" xfId="37383"/>
    <cellStyle name="Normal 14 4 7 6" xfId="50592"/>
    <cellStyle name="Normal 14 4 8" xfId="6510"/>
    <cellStyle name="Normal 14 4 8 2" xfId="8072"/>
    <cellStyle name="Normal 14 4 8 2 2" xfId="19180"/>
    <cellStyle name="Normal 14 4 8 2 3" xfId="29386"/>
    <cellStyle name="Normal 14 4 8 2 4" xfId="40335"/>
    <cellStyle name="Normal 14 4 8 2 5" xfId="53544"/>
    <cellStyle name="Normal 14 4 8 3" xfId="17647"/>
    <cellStyle name="Normal 14 4 8 4" xfId="27832"/>
    <cellStyle name="Normal 14 4 8 5" xfId="38786"/>
    <cellStyle name="Normal 14 4 8 6" xfId="51990"/>
    <cellStyle name="Normal 14 4 9" xfId="7350"/>
    <cellStyle name="Normal 14 4 9 2" xfId="18475"/>
    <cellStyle name="Normal 14 4 9 3" xfId="28665"/>
    <cellStyle name="Normal 14 4 9 4" xfId="39620"/>
    <cellStyle name="Normal 14 4 9 5" xfId="52823"/>
    <cellStyle name="Normal 14 5" xfId="2681"/>
    <cellStyle name="Normal 14 5 10" xfId="11617"/>
    <cellStyle name="Normal 14 5 10 2" xfId="22590"/>
    <cellStyle name="Normal 14 5 10 3" xfId="32929"/>
    <cellStyle name="Normal 14 5 10 4" xfId="43866"/>
    <cellStyle name="Normal 14 5 10 5" xfId="57087"/>
    <cellStyle name="Normal 14 5 11" xfId="12806"/>
    <cellStyle name="Normal 14 5 12" xfId="12996"/>
    <cellStyle name="Normal 14 5 13" xfId="13914"/>
    <cellStyle name="Normal 14 5 14" xfId="24099"/>
    <cellStyle name="Normal 14 5 15" xfId="35030"/>
    <cellStyle name="Normal 14 5 16" xfId="48257"/>
    <cellStyle name="Normal 14 5 17" xfId="58267"/>
    <cellStyle name="Normal 14 5 18" xfId="59144"/>
    <cellStyle name="Normal 14 5 2" xfId="3047"/>
    <cellStyle name="Normal 14 5 2 10" xfId="58454"/>
    <cellStyle name="Normal 14 5 2 2" xfId="3689"/>
    <cellStyle name="Normal 14 5 2 2 2" xfId="9111"/>
    <cellStyle name="Normal 14 5 2 2 2 2" xfId="20216"/>
    <cellStyle name="Normal 14 5 2 2 2 3" xfId="30423"/>
    <cellStyle name="Normal 14 5 2 2 2 4" xfId="41374"/>
    <cellStyle name="Normal 14 5 2 2 2 5" xfId="54581"/>
    <cellStyle name="Normal 14 5 2 2 3" xfId="14904"/>
    <cellStyle name="Normal 14 5 2 2 4" xfId="25089"/>
    <cellStyle name="Normal 14 5 2 2 5" xfId="36026"/>
    <cellStyle name="Normal 14 5 2 2 6" xfId="49247"/>
    <cellStyle name="Normal 14 5 2 3" xfId="6958"/>
    <cellStyle name="Normal 14 5 2 3 2" xfId="8481"/>
    <cellStyle name="Normal 14 5 2 3 2 2" xfId="19589"/>
    <cellStyle name="Normal 14 5 2 3 2 3" xfId="29795"/>
    <cellStyle name="Normal 14 5 2 3 2 4" xfId="40744"/>
    <cellStyle name="Normal 14 5 2 3 2 5" xfId="53953"/>
    <cellStyle name="Normal 14 5 2 3 3" xfId="18094"/>
    <cellStyle name="Normal 14 5 2 3 4" xfId="28279"/>
    <cellStyle name="Normal 14 5 2 3 5" xfId="39234"/>
    <cellStyle name="Normal 14 5 2 3 6" xfId="52437"/>
    <cellStyle name="Normal 14 5 2 4" xfId="7931"/>
    <cellStyle name="Normal 14 5 2 4 2" xfId="19039"/>
    <cellStyle name="Normal 14 5 2 4 3" xfId="29245"/>
    <cellStyle name="Normal 14 5 2 4 4" xfId="40194"/>
    <cellStyle name="Normal 14 5 2 4 5" xfId="53403"/>
    <cellStyle name="Normal 14 5 2 5" xfId="13211"/>
    <cellStyle name="Normal 14 5 2 6" xfId="14280"/>
    <cellStyle name="Normal 14 5 2 7" xfId="24465"/>
    <cellStyle name="Normal 14 5 2 8" xfId="35396"/>
    <cellStyle name="Normal 14 5 2 9" xfId="48623"/>
    <cellStyle name="Normal 14 5 3" xfId="2864"/>
    <cellStyle name="Normal 14 5 3 2" xfId="3528"/>
    <cellStyle name="Normal 14 5 3 2 2" xfId="8950"/>
    <cellStyle name="Normal 14 5 3 2 2 2" xfId="20055"/>
    <cellStyle name="Normal 14 5 3 2 2 3" xfId="30262"/>
    <cellStyle name="Normal 14 5 3 2 2 4" xfId="41213"/>
    <cellStyle name="Normal 14 5 3 2 2 5" xfId="54420"/>
    <cellStyle name="Normal 14 5 3 2 3" xfId="14743"/>
    <cellStyle name="Normal 14 5 3 2 4" xfId="24928"/>
    <cellStyle name="Normal 14 5 3 2 5" xfId="35865"/>
    <cellStyle name="Normal 14 5 3 2 6" xfId="49086"/>
    <cellStyle name="Normal 14 5 3 3" xfId="6776"/>
    <cellStyle name="Normal 14 5 3 3 2" xfId="17912"/>
    <cellStyle name="Normal 14 5 3 3 3" xfId="28097"/>
    <cellStyle name="Normal 14 5 3 3 4" xfId="39052"/>
    <cellStyle name="Normal 14 5 3 3 5" xfId="52255"/>
    <cellStyle name="Normal 14 5 3 4" xfId="8298"/>
    <cellStyle name="Normal 14 5 3 4 2" xfId="19406"/>
    <cellStyle name="Normal 14 5 3 4 3" xfId="29612"/>
    <cellStyle name="Normal 14 5 3 4 4" xfId="40561"/>
    <cellStyle name="Normal 14 5 3 4 5" xfId="53770"/>
    <cellStyle name="Normal 14 5 3 5" xfId="14097"/>
    <cellStyle name="Normal 14 5 3 6" xfId="24282"/>
    <cellStyle name="Normal 14 5 3 7" xfId="35213"/>
    <cellStyle name="Normal 14 5 3 8" xfId="48440"/>
    <cellStyle name="Normal 14 5 3 9" xfId="58641"/>
    <cellStyle name="Normal 14 5 4" xfId="3348"/>
    <cellStyle name="Normal 14 5 4 2" xfId="8770"/>
    <cellStyle name="Normal 14 5 4 2 2" xfId="19875"/>
    <cellStyle name="Normal 14 5 4 2 3" xfId="30082"/>
    <cellStyle name="Normal 14 5 4 2 4" xfId="41033"/>
    <cellStyle name="Normal 14 5 4 2 5" xfId="54240"/>
    <cellStyle name="Normal 14 5 4 3" xfId="14563"/>
    <cellStyle name="Normal 14 5 4 4" xfId="24748"/>
    <cellStyle name="Normal 14 5 4 5" xfId="35685"/>
    <cellStyle name="Normal 14 5 4 6" xfId="48906"/>
    <cellStyle name="Normal 14 5 5" xfId="4952"/>
    <cellStyle name="Normal 14 5 5 2" xfId="10126"/>
    <cellStyle name="Normal 14 5 5 2 2" xfId="21118"/>
    <cellStyle name="Normal 14 5 5 2 3" xfId="31438"/>
    <cellStyle name="Normal 14 5 5 2 4" xfId="42383"/>
    <cellStyle name="Normal 14 5 5 2 5" xfId="55596"/>
    <cellStyle name="Normal 14 5 5 3" xfId="16103"/>
    <cellStyle name="Normal 14 5 5 4" xfId="26288"/>
    <cellStyle name="Normal 14 5 5 5" xfId="37237"/>
    <cellStyle name="Normal 14 5 5 6" xfId="50446"/>
    <cellStyle name="Normal 14 5 6" xfId="5142"/>
    <cellStyle name="Normal 14 5 6 2" xfId="10316"/>
    <cellStyle name="Normal 14 5 6 2 2" xfId="21307"/>
    <cellStyle name="Normal 14 5 6 2 3" xfId="31628"/>
    <cellStyle name="Normal 14 5 6 2 4" xfId="42573"/>
    <cellStyle name="Normal 14 5 6 2 5" xfId="55786"/>
    <cellStyle name="Normal 14 5 6 3" xfId="16292"/>
    <cellStyle name="Normal 14 5 6 4" xfId="26477"/>
    <cellStyle name="Normal 14 5 6 5" xfId="37426"/>
    <cellStyle name="Normal 14 5 6 6" xfId="50635"/>
    <cellStyle name="Normal 14 5 7" xfId="6593"/>
    <cellStyle name="Normal 14 5 7 2" xfId="8115"/>
    <cellStyle name="Normal 14 5 7 2 2" xfId="19223"/>
    <cellStyle name="Normal 14 5 7 2 3" xfId="29429"/>
    <cellStyle name="Normal 14 5 7 2 4" xfId="40378"/>
    <cellStyle name="Normal 14 5 7 2 5" xfId="53587"/>
    <cellStyle name="Normal 14 5 7 3" xfId="17729"/>
    <cellStyle name="Normal 14 5 7 4" xfId="27914"/>
    <cellStyle name="Normal 14 5 7 5" xfId="38869"/>
    <cellStyle name="Normal 14 5 7 6" xfId="52072"/>
    <cellStyle name="Normal 14 5 8" xfId="7392"/>
    <cellStyle name="Normal 14 5 8 2" xfId="18517"/>
    <cellStyle name="Normal 14 5 8 3" xfId="28707"/>
    <cellStyle name="Normal 14 5 8 4" xfId="39662"/>
    <cellStyle name="Normal 14 5 8 5" xfId="52865"/>
    <cellStyle name="Normal 14 5 9" xfId="11480"/>
    <cellStyle name="Normal 14 5 9 2" xfId="22456"/>
    <cellStyle name="Normal 14 5 9 3" xfId="32792"/>
    <cellStyle name="Normal 14 5 9 4" xfId="43729"/>
    <cellStyle name="Normal 14 5 9 5" xfId="56950"/>
    <cellStyle name="Normal 14 6" xfId="2896"/>
    <cellStyle name="Normal 14 6 10" xfId="58303"/>
    <cellStyle name="Normal 14 6 2" xfId="3560"/>
    <cellStyle name="Normal 14 6 2 2" xfId="8982"/>
    <cellStyle name="Normal 14 6 2 2 2" xfId="20087"/>
    <cellStyle name="Normal 14 6 2 2 3" xfId="30294"/>
    <cellStyle name="Normal 14 6 2 2 4" xfId="41245"/>
    <cellStyle name="Normal 14 6 2 2 5" xfId="54452"/>
    <cellStyle name="Normal 14 6 2 3" xfId="14775"/>
    <cellStyle name="Normal 14 6 2 4" xfId="24960"/>
    <cellStyle name="Normal 14 6 2 5" xfId="35897"/>
    <cellStyle name="Normal 14 6 2 6" xfId="49118"/>
    <cellStyle name="Normal 14 6 3" xfId="6807"/>
    <cellStyle name="Normal 14 6 3 2" xfId="8330"/>
    <cellStyle name="Normal 14 6 3 2 2" xfId="19438"/>
    <cellStyle name="Normal 14 6 3 2 3" xfId="29644"/>
    <cellStyle name="Normal 14 6 3 2 4" xfId="40593"/>
    <cellStyle name="Normal 14 6 3 2 5" xfId="53802"/>
    <cellStyle name="Normal 14 6 3 3" xfId="17943"/>
    <cellStyle name="Normal 14 6 3 4" xfId="28128"/>
    <cellStyle name="Normal 14 6 3 5" xfId="39083"/>
    <cellStyle name="Normal 14 6 3 6" xfId="52286"/>
    <cellStyle name="Normal 14 6 4" xfId="7781"/>
    <cellStyle name="Normal 14 6 4 2" xfId="18889"/>
    <cellStyle name="Normal 14 6 4 3" xfId="29095"/>
    <cellStyle name="Normal 14 6 4 4" xfId="40044"/>
    <cellStyle name="Normal 14 6 4 5" xfId="53253"/>
    <cellStyle name="Normal 14 6 5" xfId="13030"/>
    <cellStyle name="Normal 14 6 6" xfId="14129"/>
    <cellStyle name="Normal 14 6 7" xfId="24314"/>
    <cellStyle name="Normal 14 6 8" xfId="35245"/>
    <cellStyle name="Normal 14 6 9" xfId="48472"/>
    <cellStyle name="Normal 14 7" xfId="2713"/>
    <cellStyle name="Normal 14 7 2" xfId="3380"/>
    <cellStyle name="Normal 14 7 2 2" xfId="8802"/>
    <cellStyle name="Normal 14 7 2 2 2" xfId="19907"/>
    <cellStyle name="Normal 14 7 2 2 3" xfId="30114"/>
    <cellStyle name="Normal 14 7 2 2 4" xfId="41065"/>
    <cellStyle name="Normal 14 7 2 2 5" xfId="54272"/>
    <cellStyle name="Normal 14 7 2 3" xfId="14595"/>
    <cellStyle name="Normal 14 7 2 4" xfId="24780"/>
    <cellStyle name="Normal 14 7 2 5" xfId="35717"/>
    <cellStyle name="Normal 14 7 2 6" xfId="48938"/>
    <cellStyle name="Normal 14 7 3" xfId="6625"/>
    <cellStyle name="Normal 14 7 3 2" xfId="17761"/>
    <cellStyle name="Normal 14 7 3 3" xfId="27946"/>
    <cellStyle name="Normal 14 7 3 4" xfId="38901"/>
    <cellStyle name="Normal 14 7 3 5" xfId="52104"/>
    <cellStyle name="Normal 14 7 4" xfId="8147"/>
    <cellStyle name="Normal 14 7 4 2" xfId="19255"/>
    <cellStyle name="Normal 14 7 4 3" xfId="29461"/>
    <cellStyle name="Normal 14 7 4 4" xfId="40410"/>
    <cellStyle name="Normal 14 7 4 5" xfId="53619"/>
    <cellStyle name="Normal 14 7 5" xfId="13946"/>
    <cellStyle name="Normal 14 7 6" xfId="24131"/>
    <cellStyle name="Normal 14 7 7" xfId="35062"/>
    <cellStyle name="Normal 14 7 8" xfId="48289"/>
    <cellStyle name="Normal 14 7 9" xfId="58490"/>
    <cellStyle name="Normal 14 8" xfId="3080"/>
    <cellStyle name="Normal 14 8 2" xfId="6991"/>
    <cellStyle name="Normal 14 8 2 2" xfId="18127"/>
    <cellStyle name="Normal 14 8 2 3" xfId="28312"/>
    <cellStyle name="Normal 14 8 2 4" xfId="39267"/>
    <cellStyle name="Normal 14 8 2 5" xfId="52470"/>
    <cellStyle name="Normal 14 8 3" xfId="8514"/>
    <cellStyle name="Normal 14 8 3 2" xfId="19622"/>
    <cellStyle name="Normal 14 8 3 3" xfId="29828"/>
    <cellStyle name="Normal 14 8 3 4" xfId="40777"/>
    <cellStyle name="Normal 14 8 3 5" xfId="53986"/>
    <cellStyle name="Normal 14 8 4" xfId="14312"/>
    <cellStyle name="Normal 14 8 5" xfId="24497"/>
    <cellStyle name="Normal 14 8 6" xfId="35428"/>
    <cellStyle name="Normal 14 8 7" xfId="48655"/>
    <cellStyle name="Normal 14 9" xfId="3258"/>
    <cellStyle name="Normal 14 9 2" xfId="6550"/>
    <cellStyle name="Normal 14 9 2 2" xfId="17687"/>
    <cellStyle name="Normal 14 9 2 3" xfId="27872"/>
    <cellStyle name="Normal 14 9 2 4" xfId="38826"/>
    <cellStyle name="Normal 14 9 2 5" xfId="52030"/>
    <cellStyle name="Normal 14 9 3" xfId="8681"/>
    <cellStyle name="Normal 14 9 3 2" xfId="19786"/>
    <cellStyle name="Normal 14 9 3 3" xfId="29993"/>
    <cellStyle name="Normal 14 9 3 4" xfId="40944"/>
    <cellStyle name="Normal 14 9 3 5" xfId="54151"/>
    <cellStyle name="Normal 14 9 4" xfId="14474"/>
    <cellStyle name="Normal 14 9 5" xfId="24659"/>
    <cellStyle name="Normal 14 9 6" xfId="35596"/>
    <cellStyle name="Normal 14 9 7" xfId="48817"/>
    <cellStyle name="Normal 15" xfId="125"/>
    <cellStyle name="Normal 15 10" xfId="3731"/>
    <cellStyle name="Normal 15 10 2" xfId="9152"/>
    <cellStyle name="Normal 15 10 2 2" xfId="20257"/>
    <cellStyle name="Normal 15 10 2 3" xfId="30464"/>
    <cellStyle name="Normal 15 10 2 4" xfId="41415"/>
    <cellStyle name="Normal 15 10 2 5" xfId="54622"/>
    <cellStyle name="Normal 15 10 3" xfId="14944"/>
    <cellStyle name="Normal 15 10 4" xfId="25129"/>
    <cellStyle name="Normal 15 10 5" xfId="36066"/>
    <cellStyle name="Normal 15 10 6" xfId="49287"/>
    <cellStyle name="Normal 15 11" xfId="4802"/>
    <cellStyle name="Normal 15 11 2" xfId="9976"/>
    <cellStyle name="Normal 15 11 2 2" xfId="20968"/>
    <cellStyle name="Normal 15 11 2 3" xfId="31288"/>
    <cellStyle name="Normal 15 11 2 4" xfId="42233"/>
    <cellStyle name="Normal 15 11 2 5" xfId="55446"/>
    <cellStyle name="Normal 15 11 3" xfId="15953"/>
    <cellStyle name="Normal 15 11 4" xfId="26138"/>
    <cellStyle name="Normal 15 11 5" xfId="37087"/>
    <cellStyle name="Normal 15 11 6" xfId="50296"/>
    <cellStyle name="Normal 15 12" xfId="4992"/>
    <cellStyle name="Normal 15 12 2" xfId="10166"/>
    <cellStyle name="Normal 15 12 2 2" xfId="21157"/>
    <cellStyle name="Normal 15 12 2 3" xfId="31478"/>
    <cellStyle name="Normal 15 12 2 4" xfId="42423"/>
    <cellStyle name="Normal 15 12 2 5" xfId="55636"/>
    <cellStyle name="Normal 15 12 3" xfId="16142"/>
    <cellStyle name="Normal 15 12 4" xfId="26327"/>
    <cellStyle name="Normal 15 12 5" xfId="37276"/>
    <cellStyle name="Normal 15 12 6" xfId="50485"/>
    <cellStyle name="Normal 15 13" xfId="2428"/>
    <cellStyle name="Normal 15 13 2" xfId="7965"/>
    <cellStyle name="Normal 15 13 2 2" xfId="19073"/>
    <cellStyle name="Normal 15 13 2 3" xfId="29279"/>
    <cellStyle name="Normal 15 13 2 4" xfId="40228"/>
    <cellStyle name="Normal 15 13 2 5" xfId="53437"/>
    <cellStyle name="Normal 15 13 3" xfId="13728"/>
    <cellStyle name="Normal 15 13 4" xfId="23913"/>
    <cellStyle name="Normal 15 13 5" xfId="34821"/>
    <cellStyle name="Normal 15 13 6" xfId="48071"/>
    <cellStyle name="Normal 15 14" xfId="6086"/>
    <cellStyle name="Normal 15 14 2" xfId="10362"/>
    <cellStyle name="Normal 15 14 2 2" xfId="21353"/>
    <cellStyle name="Normal 15 14 2 3" xfId="31674"/>
    <cellStyle name="Normal 15 14 2 4" xfId="42619"/>
    <cellStyle name="Normal 15 14 2 5" xfId="55832"/>
    <cellStyle name="Normal 15 14 3" xfId="17235"/>
    <cellStyle name="Normal 15 14 4" xfId="27420"/>
    <cellStyle name="Normal 15 14 5" xfId="38369"/>
    <cellStyle name="Normal 15 14 6" xfId="51578"/>
    <cellStyle name="Normal 15 15" xfId="6272"/>
    <cellStyle name="Normal 15 15 2" xfId="11348"/>
    <cellStyle name="Normal 15 15 2 2" xfId="22324"/>
    <cellStyle name="Normal 15 15 2 3" xfId="32660"/>
    <cellStyle name="Normal 15 15 2 4" xfId="43597"/>
    <cellStyle name="Normal 15 15 2 5" xfId="56818"/>
    <cellStyle name="Normal 15 15 3" xfId="17413"/>
    <cellStyle name="Normal 15 15 4" xfId="27598"/>
    <cellStyle name="Normal 15 15 5" xfId="38551"/>
    <cellStyle name="Normal 15 15 6" xfId="51756"/>
    <cellStyle name="Normal 15 16" xfId="6304"/>
    <cellStyle name="Normal 15 16 2" xfId="11517"/>
    <cellStyle name="Normal 15 16 2 2" xfId="22493"/>
    <cellStyle name="Normal 15 16 2 3" xfId="32829"/>
    <cellStyle name="Normal 15 16 2 4" xfId="43766"/>
    <cellStyle name="Normal 15 16 2 5" xfId="56987"/>
    <cellStyle name="Normal 15 16 3" xfId="17444"/>
    <cellStyle name="Normal 15 16 4" xfId="27629"/>
    <cellStyle name="Normal 15 16 5" xfId="38583"/>
    <cellStyle name="Normal 15 16 6" xfId="51787"/>
    <cellStyle name="Normal 15 17" xfId="6362"/>
    <cellStyle name="Normal 15 17 2" xfId="17502"/>
    <cellStyle name="Normal 15 17 3" xfId="27687"/>
    <cellStyle name="Normal 15 17 4" xfId="38641"/>
    <cellStyle name="Normal 15 17 5" xfId="51845"/>
    <cellStyle name="Normal 15 18" xfId="6394"/>
    <cellStyle name="Normal 15 18 2" xfId="17533"/>
    <cellStyle name="Normal 15 18 3" xfId="27718"/>
    <cellStyle name="Normal 15 18 4" xfId="38672"/>
    <cellStyle name="Normal 15 18 5" xfId="51876"/>
    <cellStyle name="Normal 15 19" xfId="7161"/>
    <cellStyle name="Normal 15 19 2" xfId="18292"/>
    <cellStyle name="Normal 15 19 3" xfId="28477"/>
    <cellStyle name="Normal 15 19 4" xfId="39432"/>
    <cellStyle name="Normal 15 19 5" xfId="52635"/>
    <cellStyle name="Normal 15 2" xfId="155"/>
    <cellStyle name="Normal 15 2 10" xfId="6437"/>
    <cellStyle name="Normal 15 2 10 2" xfId="11380"/>
    <cellStyle name="Normal 15 2 10 2 2" xfId="22356"/>
    <cellStyle name="Normal 15 2 10 2 3" xfId="32692"/>
    <cellStyle name="Normal 15 2 10 2 4" xfId="43629"/>
    <cellStyle name="Normal 15 2 10 2 5" xfId="56850"/>
    <cellStyle name="Normal 15 2 10 3" xfId="17575"/>
    <cellStyle name="Normal 15 2 10 4" xfId="27760"/>
    <cellStyle name="Normal 15 2 10 5" xfId="38714"/>
    <cellStyle name="Normal 15 2 10 6" xfId="51918"/>
    <cellStyle name="Normal 15 2 11" xfId="7294"/>
    <cellStyle name="Normal 15 2 11 2" xfId="18420"/>
    <cellStyle name="Normal 15 2 11 3" xfId="28609"/>
    <cellStyle name="Normal 15 2 11 4" xfId="39564"/>
    <cellStyle name="Normal 15 2 11 5" xfId="52767"/>
    <cellStyle name="Normal 15 2 12" xfId="12688"/>
    <cellStyle name="Normal 15 2 13" xfId="12878"/>
    <cellStyle name="Normal 15 2 14" xfId="13281"/>
    <cellStyle name="Normal 15 2 15" xfId="23471"/>
    <cellStyle name="Normal 15 2 16" xfId="34005"/>
    <cellStyle name="Normal 15 2 17" xfId="47629"/>
    <cellStyle name="Normal 15 2 18" xfId="58151"/>
    <cellStyle name="Normal 15 2 19" xfId="58711"/>
    <cellStyle name="Normal 15 2 2" xfId="233"/>
    <cellStyle name="Normal 15 2 2 10" xfId="58802"/>
    <cellStyle name="Normal 15 2 2 2" xfId="3208"/>
    <cellStyle name="Normal 15 2 2 2 2" xfId="4020"/>
    <cellStyle name="Normal 15 2 2 2 2 2" xfId="11033"/>
    <cellStyle name="Normal 15 2 2 2 2 2 2" xfId="22010"/>
    <cellStyle name="Normal 15 2 2 2 2 2 3" xfId="32345"/>
    <cellStyle name="Normal 15 2 2 2 2 2 4" xfId="43288"/>
    <cellStyle name="Normal 15 2 2 2 2 2 5" xfId="56503"/>
    <cellStyle name="Normal 15 2 2 2 2 3" xfId="9441"/>
    <cellStyle name="Normal 15 2 2 2 2 3 2" xfId="20546"/>
    <cellStyle name="Normal 15 2 2 2 2 3 3" xfId="30753"/>
    <cellStyle name="Normal 15 2 2 2 2 3 4" xfId="41704"/>
    <cellStyle name="Normal 15 2 2 2 2 3 5" xfId="54911"/>
    <cellStyle name="Normal 15 2 2 2 2 4" xfId="15233"/>
    <cellStyle name="Normal 15 2 2 2 2 5" xfId="25418"/>
    <cellStyle name="Normal 15 2 2 2 2 6" xfId="36355"/>
    <cellStyle name="Normal 15 2 2 2 2 7" xfId="49576"/>
    <cellStyle name="Normal 15 2 2 2 2 8" xfId="59434"/>
    <cellStyle name="Normal 15 2 2 2 3" xfId="7117"/>
    <cellStyle name="Normal 15 2 2 2 3 2" xfId="10630"/>
    <cellStyle name="Normal 15 2 2 2 3 2 2" xfId="21617"/>
    <cellStyle name="Normal 15 2 2 2 3 2 3" xfId="31942"/>
    <cellStyle name="Normal 15 2 2 2 3 2 4" xfId="42887"/>
    <cellStyle name="Normal 15 2 2 2 3 2 5" xfId="56100"/>
    <cellStyle name="Normal 15 2 2 2 3 3" xfId="18253"/>
    <cellStyle name="Normal 15 2 2 2 3 4" xfId="28438"/>
    <cellStyle name="Normal 15 2 2 2 3 5" xfId="39393"/>
    <cellStyle name="Normal 15 2 2 2 3 6" xfId="52596"/>
    <cellStyle name="Normal 15 2 2 2 4" xfId="8639"/>
    <cellStyle name="Normal 15 2 2 2 4 2" xfId="19746"/>
    <cellStyle name="Normal 15 2 2 2 4 3" xfId="29953"/>
    <cellStyle name="Normal 15 2 2 2 4 4" xfId="40902"/>
    <cellStyle name="Normal 15 2 2 2 4 5" xfId="54111"/>
    <cellStyle name="Normal 15 2 2 2 5" xfId="14436"/>
    <cellStyle name="Normal 15 2 2 2 6" xfId="24621"/>
    <cellStyle name="Normal 15 2 2 2 7" xfId="35552"/>
    <cellStyle name="Normal 15 2 2 2 8" xfId="48779"/>
    <cellStyle name="Normal 15 2 2 2 9" xfId="58966"/>
    <cellStyle name="Normal 15 2 2 3" xfId="3856"/>
    <cellStyle name="Normal 15 2 2 3 2" xfId="10869"/>
    <cellStyle name="Normal 15 2 2 3 2 2" xfId="21846"/>
    <cellStyle name="Normal 15 2 2 3 2 3" xfId="32181"/>
    <cellStyle name="Normal 15 2 2 3 2 4" xfId="43124"/>
    <cellStyle name="Normal 15 2 2 3 2 5" xfId="56339"/>
    <cellStyle name="Normal 15 2 2 3 3" xfId="9277"/>
    <cellStyle name="Normal 15 2 2 3 3 2" xfId="20382"/>
    <cellStyle name="Normal 15 2 2 3 3 3" xfId="30589"/>
    <cellStyle name="Normal 15 2 2 3 3 4" xfId="41540"/>
    <cellStyle name="Normal 15 2 2 3 3 5" xfId="54747"/>
    <cellStyle name="Normal 15 2 2 3 4" xfId="15069"/>
    <cellStyle name="Normal 15 2 2 3 5" xfId="25254"/>
    <cellStyle name="Normal 15 2 2 3 6" xfId="36191"/>
    <cellStyle name="Normal 15 2 2 3 7" xfId="49412"/>
    <cellStyle name="Normal 15 2 2 3 8" xfId="59270"/>
    <cellStyle name="Normal 15 2 2 4" xfId="2929"/>
    <cellStyle name="Normal 15 2 2 4 2" xfId="8363"/>
    <cellStyle name="Normal 15 2 2 4 2 2" xfId="19471"/>
    <cellStyle name="Normal 15 2 2 4 2 3" xfId="29677"/>
    <cellStyle name="Normal 15 2 2 4 2 4" xfId="40626"/>
    <cellStyle name="Normal 15 2 2 4 2 5" xfId="53835"/>
    <cellStyle name="Normal 15 2 2 4 3" xfId="14162"/>
    <cellStyle name="Normal 15 2 2 4 4" xfId="24347"/>
    <cellStyle name="Normal 15 2 2 4 5" xfId="35278"/>
    <cellStyle name="Normal 15 2 2 4 6" xfId="48505"/>
    <cellStyle name="Normal 15 2 2 5" xfId="6222"/>
    <cellStyle name="Normal 15 2 2 5 2" xfId="10487"/>
    <cellStyle name="Normal 15 2 2 5 2 2" xfId="21478"/>
    <cellStyle name="Normal 15 2 2 5 2 3" xfId="31799"/>
    <cellStyle name="Normal 15 2 2 5 2 4" xfId="42744"/>
    <cellStyle name="Normal 15 2 2 5 2 5" xfId="55957"/>
    <cellStyle name="Normal 15 2 2 5 3" xfId="17363"/>
    <cellStyle name="Normal 15 2 2 5 4" xfId="27548"/>
    <cellStyle name="Normal 15 2 2 5 5" xfId="38501"/>
    <cellStyle name="Normal 15 2 2 5 6" xfId="51706"/>
    <cellStyle name="Normal 15 2 2 6" xfId="6840"/>
    <cellStyle name="Normal 15 2 2 6 2" xfId="17976"/>
    <cellStyle name="Normal 15 2 2 6 3" xfId="28161"/>
    <cellStyle name="Normal 15 2 2 6 4" xfId="39116"/>
    <cellStyle name="Normal 15 2 2 6 5" xfId="52319"/>
    <cellStyle name="Normal 15 2 2 7" xfId="7813"/>
    <cellStyle name="Normal 15 2 2 7 2" xfId="18921"/>
    <cellStyle name="Normal 15 2 2 7 3" xfId="29127"/>
    <cellStyle name="Normal 15 2 2 7 4" xfId="40076"/>
    <cellStyle name="Normal 15 2 2 7 5" xfId="53285"/>
    <cellStyle name="Normal 15 2 2 8" xfId="13078"/>
    <cellStyle name="Normal 15 2 2 9" xfId="58336"/>
    <cellStyle name="Normal 15 2 3" xfId="2746"/>
    <cellStyle name="Normal 15 2 3 10" xfId="58523"/>
    <cellStyle name="Normal 15 2 3 11" xfId="58875"/>
    <cellStyle name="Normal 15 2 3 2" xfId="3410"/>
    <cellStyle name="Normal 15 2 3 2 2" xfId="10942"/>
    <cellStyle name="Normal 15 2 3 2 2 2" xfId="21919"/>
    <cellStyle name="Normal 15 2 3 2 2 3" xfId="32254"/>
    <cellStyle name="Normal 15 2 3 2 2 4" xfId="43197"/>
    <cellStyle name="Normal 15 2 3 2 2 5" xfId="56412"/>
    <cellStyle name="Normal 15 2 3 2 3" xfId="8832"/>
    <cellStyle name="Normal 15 2 3 2 3 2" xfId="19937"/>
    <cellStyle name="Normal 15 2 3 2 3 3" xfId="30144"/>
    <cellStyle name="Normal 15 2 3 2 3 4" xfId="41095"/>
    <cellStyle name="Normal 15 2 3 2 3 5" xfId="54302"/>
    <cellStyle name="Normal 15 2 3 2 4" xfId="14625"/>
    <cellStyle name="Normal 15 2 3 2 5" xfId="24810"/>
    <cellStyle name="Normal 15 2 3 2 6" xfId="35747"/>
    <cellStyle name="Normal 15 2 3 2 7" xfId="48968"/>
    <cellStyle name="Normal 15 2 3 2 8" xfId="59343"/>
    <cellStyle name="Normal 15 2 3 3" xfId="3929"/>
    <cellStyle name="Normal 15 2 3 3 2" xfId="9350"/>
    <cellStyle name="Normal 15 2 3 3 2 2" xfId="20455"/>
    <cellStyle name="Normal 15 2 3 3 2 3" xfId="30662"/>
    <cellStyle name="Normal 15 2 3 3 2 4" xfId="41613"/>
    <cellStyle name="Normal 15 2 3 3 2 5" xfId="54820"/>
    <cellStyle name="Normal 15 2 3 3 3" xfId="15142"/>
    <cellStyle name="Normal 15 2 3 3 4" xfId="25327"/>
    <cellStyle name="Normal 15 2 3 3 5" xfId="36264"/>
    <cellStyle name="Normal 15 2 3 3 6" xfId="49485"/>
    <cellStyle name="Normal 15 2 3 4" xfId="6658"/>
    <cellStyle name="Normal 15 2 3 4 2" xfId="10539"/>
    <cellStyle name="Normal 15 2 3 4 2 2" xfId="21526"/>
    <cellStyle name="Normal 15 2 3 4 2 3" xfId="31851"/>
    <cellStyle name="Normal 15 2 3 4 2 4" xfId="42796"/>
    <cellStyle name="Normal 15 2 3 4 2 5" xfId="56009"/>
    <cellStyle name="Normal 15 2 3 4 3" xfId="17794"/>
    <cellStyle name="Normal 15 2 3 4 4" xfId="27979"/>
    <cellStyle name="Normal 15 2 3 4 5" xfId="38934"/>
    <cellStyle name="Normal 15 2 3 4 6" xfId="52137"/>
    <cellStyle name="Normal 15 2 3 5" xfId="8180"/>
    <cellStyle name="Normal 15 2 3 5 2" xfId="19288"/>
    <cellStyle name="Normal 15 2 3 5 3" xfId="29494"/>
    <cellStyle name="Normal 15 2 3 5 4" xfId="40443"/>
    <cellStyle name="Normal 15 2 3 5 5" xfId="53652"/>
    <cellStyle name="Normal 15 2 3 6" xfId="13979"/>
    <cellStyle name="Normal 15 2 3 7" xfId="24164"/>
    <cellStyle name="Normal 15 2 3 8" xfId="35095"/>
    <cellStyle name="Normal 15 2 3 9" xfId="48322"/>
    <cellStyle name="Normal 15 2 4" xfId="3116"/>
    <cellStyle name="Normal 15 2 4 2" xfId="4041"/>
    <cellStyle name="Normal 15 2 4 3" xfId="7026"/>
    <cellStyle name="Normal 15 2 4 3 2" xfId="18162"/>
    <cellStyle name="Normal 15 2 4 3 3" xfId="28347"/>
    <cellStyle name="Normal 15 2 4 3 4" xfId="39302"/>
    <cellStyle name="Normal 15 2 4 3 5" xfId="52505"/>
    <cellStyle name="Normal 15 2 4 4" xfId="8548"/>
    <cellStyle name="Normal 15 2 4 4 2" xfId="19655"/>
    <cellStyle name="Normal 15 2 4 4 3" xfId="29862"/>
    <cellStyle name="Normal 15 2 4 4 4" xfId="40811"/>
    <cellStyle name="Normal 15 2 4 4 5" xfId="54020"/>
    <cellStyle name="Normal 15 2 4 5" xfId="14345"/>
    <cellStyle name="Normal 15 2 4 6" xfId="24530"/>
    <cellStyle name="Normal 15 2 4 7" xfId="35461"/>
    <cellStyle name="Normal 15 2 4 8" xfId="48688"/>
    <cellStyle name="Normal 15 2 5" xfId="3765"/>
    <cellStyle name="Normal 15 2 5 2" xfId="10778"/>
    <cellStyle name="Normal 15 2 5 2 2" xfId="21755"/>
    <cellStyle name="Normal 15 2 5 2 3" xfId="32090"/>
    <cellStyle name="Normal 15 2 5 2 4" xfId="43033"/>
    <cellStyle name="Normal 15 2 5 2 5" xfId="56248"/>
    <cellStyle name="Normal 15 2 5 3" xfId="9186"/>
    <cellStyle name="Normal 15 2 5 3 2" xfId="20291"/>
    <cellStyle name="Normal 15 2 5 3 3" xfId="30498"/>
    <cellStyle name="Normal 15 2 5 3 4" xfId="41449"/>
    <cellStyle name="Normal 15 2 5 3 5" xfId="54656"/>
    <cellStyle name="Normal 15 2 5 4" xfId="14978"/>
    <cellStyle name="Normal 15 2 5 5" xfId="25163"/>
    <cellStyle name="Normal 15 2 5 6" xfId="36100"/>
    <cellStyle name="Normal 15 2 5 7" xfId="49321"/>
    <cellStyle name="Normal 15 2 5 8" xfId="59179"/>
    <cellStyle name="Normal 15 2 6" xfId="4834"/>
    <cellStyle name="Normal 15 2 6 2" xfId="10008"/>
    <cellStyle name="Normal 15 2 6 2 2" xfId="21000"/>
    <cellStyle name="Normal 15 2 6 2 3" xfId="31320"/>
    <cellStyle name="Normal 15 2 6 2 4" xfId="42265"/>
    <cellStyle name="Normal 15 2 6 2 5" xfId="55478"/>
    <cellStyle name="Normal 15 2 6 3" xfId="15985"/>
    <cellStyle name="Normal 15 2 6 4" xfId="26170"/>
    <cellStyle name="Normal 15 2 6 5" xfId="37119"/>
    <cellStyle name="Normal 15 2 6 6" xfId="50328"/>
    <cellStyle name="Normal 15 2 7" xfId="5024"/>
    <cellStyle name="Normal 15 2 7 2" xfId="10198"/>
    <cellStyle name="Normal 15 2 7 2 2" xfId="21189"/>
    <cellStyle name="Normal 15 2 7 2 3" xfId="31510"/>
    <cellStyle name="Normal 15 2 7 2 4" xfId="42455"/>
    <cellStyle name="Normal 15 2 7 2 5" xfId="55668"/>
    <cellStyle name="Normal 15 2 7 3" xfId="16174"/>
    <cellStyle name="Normal 15 2 7 4" xfId="26359"/>
    <cellStyle name="Normal 15 2 7 5" xfId="37308"/>
    <cellStyle name="Normal 15 2 7 6" xfId="50517"/>
    <cellStyle name="Normal 15 2 8" xfId="2468"/>
    <cellStyle name="Normal 15 2 8 2" xfId="7997"/>
    <cellStyle name="Normal 15 2 8 2 2" xfId="19105"/>
    <cellStyle name="Normal 15 2 8 2 3" xfId="29311"/>
    <cellStyle name="Normal 15 2 8 2 4" xfId="40260"/>
    <cellStyle name="Normal 15 2 8 2 5" xfId="53469"/>
    <cellStyle name="Normal 15 2 8 3" xfId="13766"/>
    <cellStyle name="Normal 15 2 8 4" xfId="23951"/>
    <cellStyle name="Normal 15 2 8 5" xfId="34859"/>
    <cellStyle name="Normal 15 2 8 6" xfId="48109"/>
    <cellStyle name="Normal 15 2 9" xfId="6133"/>
    <cellStyle name="Normal 15 2 9 2" xfId="10396"/>
    <cellStyle name="Normal 15 2 9 2 2" xfId="21387"/>
    <cellStyle name="Normal 15 2 9 2 3" xfId="31708"/>
    <cellStyle name="Normal 15 2 9 2 4" xfId="42653"/>
    <cellStyle name="Normal 15 2 9 2 5" xfId="55866"/>
    <cellStyle name="Normal 15 2 9 3" xfId="17274"/>
    <cellStyle name="Normal 15 2 9 4" xfId="27459"/>
    <cellStyle name="Normal 15 2 9 5" xfId="38412"/>
    <cellStyle name="Normal 15 2 9 6" xfId="51617"/>
    <cellStyle name="Normal 15 20" xfId="7231"/>
    <cellStyle name="Normal 15 20 2" xfId="18360"/>
    <cellStyle name="Normal 15 20 3" xfId="28547"/>
    <cellStyle name="Normal 15 20 4" xfId="39502"/>
    <cellStyle name="Normal 15 20 5" xfId="52705"/>
    <cellStyle name="Normal 15 21" xfId="12656"/>
    <cellStyle name="Normal 15 22" xfId="12846"/>
    <cellStyle name="Normal 15 23" xfId="13251"/>
    <cellStyle name="Normal 15 24" xfId="23441"/>
    <cellStyle name="Normal 15 25" xfId="33975"/>
    <cellStyle name="Normal 15 26" xfId="47599"/>
    <cellStyle name="Normal 15 27" xfId="58110"/>
    <cellStyle name="Normal 15 28" xfId="58677"/>
    <cellStyle name="Normal 15 3" xfId="211"/>
    <cellStyle name="Normal 15 3 10" xfId="6479"/>
    <cellStyle name="Normal 15 3 10 2" xfId="11415"/>
    <cellStyle name="Normal 15 3 10 2 2" xfId="22391"/>
    <cellStyle name="Normal 15 3 10 2 3" xfId="32727"/>
    <cellStyle name="Normal 15 3 10 2 4" xfId="43664"/>
    <cellStyle name="Normal 15 3 10 2 5" xfId="56885"/>
    <cellStyle name="Normal 15 3 10 3" xfId="17616"/>
    <cellStyle name="Normal 15 3 10 4" xfId="27801"/>
    <cellStyle name="Normal 15 3 10 5" xfId="38755"/>
    <cellStyle name="Normal 15 3 10 6" xfId="51959"/>
    <cellStyle name="Normal 15 3 11" xfId="7672"/>
    <cellStyle name="Normal 15 3 11 2" xfId="18783"/>
    <cellStyle name="Normal 15 3 11 3" xfId="28986"/>
    <cellStyle name="Normal 15 3 11 4" xfId="39936"/>
    <cellStyle name="Normal 15 3 11 5" xfId="53144"/>
    <cellStyle name="Normal 15 3 12" xfId="12723"/>
    <cellStyle name="Normal 15 3 13" xfId="12913"/>
    <cellStyle name="Normal 15 3 14" xfId="13321"/>
    <cellStyle name="Normal 15 3 15" xfId="23511"/>
    <cellStyle name="Normal 15 3 16" xfId="34049"/>
    <cellStyle name="Normal 15 3 17" xfId="47669"/>
    <cellStyle name="Normal 15 3 18" xfId="58184"/>
    <cellStyle name="Normal 15 3 19" xfId="58772"/>
    <cellStyle name="Normal 15 3 2" xfId="2964"/>
    <cellStyle name="Normal 15 3 2 10" xfId="35313"/>
    <cellStyle name="Normal 15 3 2 11" xfId="48540"/>
    <cellStyle name="Normal 15 3 2 12" xfId="58371"/>
    <cellStyle name="Normal 15 3 2 13" xfId="58936"/>
    <cellStyle name="Normal 15 3 2 2" xfId="3606"/>
    <cellStyle name="Normal 15 3 2 2 2" xfId="11003"/>
    <cellStyle name="Normal 15 3 2 2 2 2" xfId="21980"/>
    <cellStyle name="Normal 15 3 2 2 2 3" xfId="32315"/>
    <cellStyle name="Normal 15 3 2 2 2 4" xfId="43258"/>
    <cellStyle name="Normal 15 3 2 2 2 5" xfId="56473"/>
    <cellStyle name="Normal 15 3 2 2 3" xfId="9028"/>
    <cellStyle name="Normal 15 3 2 2 3 2" xfId="20133"/>
    <cellStyle name="Normal 15 3 2 2 3 3" xfId="30340"/>
    <cellStyle name="Normal 15 3 2 2 3 4" xfId="41291"/>
    <cellStyle name="Normal 15 3 2 2 3 5" xfId="54498"/>
    <cellStyle name="Normal 15 3 2 2 4" xfId="14821"/>
    <cellStyle name="Normal 15 3 2 2 5" xfId="25006"/>
    <cellStyle name="Normal 15 3 2 2 6" xfId="35943"/>
    <cellStyle name="Normal 15 3 2 2 7" xfId="49164"/>
    <cellStyle name="Normal 15 3 2 2 8" xfId="59404"/>
    <cellStyle name="Normal 15 3 2 3" xfId="3990"/>
    <cellStyle name="Normal 15 3 2 3 2" xfId="9411"/>
    <cellStyle name="Normal 15 3 2 3 2 2" xfId="20516"/>
    <cellStyle name="Normal 15 3 2 3 2 3" xfId="30723"/>
    <cellStyle name="Normal 15 3 2 3 2 4" xfId="41674"/>
    <cellStyle name="Normal 15 3 2 3 2 5" xfId="54881"/>
    <cellStyle name="Normal 15 3 2 3 3" xfId="15203"/>
    <cellStyle name="Normal 15 3 2 3 4" xfId="25388"/>
    <cellStyle name="Normal 15 3 2 3 5" xfId="36325"/>
    <cellStyle name="Normal 15 3 2 3 6" xfId="49546"/>
    <cellStyle name="Normal 15 3 2 4" xfId="6875"/>
    <cellStyle name="Normal 15 3 2 4 2" xfId="8398"/>
    <cellStyle name="Normal 15 3 2 4 2 2" xfId="19506"/>
    <cellStyle name="Normal 15 3 2 4 2 3" xfId="29712"/>
    <cellStyle name="Normal 15 3 2 4 2 4" xfId="40661"/>
    <cellStyle name="Normal 15 3 2 4 2 5" xfId="53870"/>
    <cellStyle name="Normal 15 3 2 4 3" xfId="18011"/>
    <cellStyle name="Normal 15 3 2 4 4" xfId="28196"/>
    <cellStyle name="Normal 15 3 2 4 5" xfId="39151"/>
    <cellStyle name="Normal 15 3 2 4 6" xfId="52354"/>
    <cellStyle name="Normal 15 3 2 5" xfId="10600"/>
    <cellStyle name="Normal 15 3 2 5 2" xfId="21587"/>
    <cellStyle name="Normal 15 3 2 5 3" xfId="31912"/>
    <cellStyle name="Normal 15 3 2 5 4" xfId="42857"/>
    <cellStyle name="Normal 15 3 2 5 5" xfId="56070"/>
    <cellStyle name="Normal 15 3 2 6" xfId="7848"/>
    <cellStyle name="Normal 15 3 2 6 2" xfId="18956"/>
    <cellStyle name="Normal 15 3 2 6 3" xfId="29162"/>
    <cellStyle name="Normal 15 3 2 6 4" xfId="40111"/>
    <cellStyle name="Normal 15 3 2 6 5" xfId="53320"/>
    <cellStyle name="Normal 15 3 2 7" xfId="13113"/>
    <cellStyle name="Normal 15 3 2 8" xfId="14197"/>
    <cellStyle name="Normal 15 3 2 9" xfId="24382"/>
    <cellStyle name="Normal 15 3 3" xfId="2781"/>
    <cellStyle name="Normal 15 3 3 10" xfId="59240"/>
    <cellStyle name="Normal 15 3 3 2" xfId="3445"/>
    <cellStyle name="Normal 15 3 3 2 2" xfId="8867"/>
    <cellStyle name="Normal 15 3 3 2 2 2" xfId="19972"/>
    <cellStyle name="Normal 15 3 3 2 2 3" xfId="30179"/>
    <cellStyle name="Normal 15 3 3 2 2 4" xfId="41130"/>
    <cellStyle name="Normal 15 3 3 2 2 5" xfId="54337"/>
    <cellStyle name="Normal 15 3 3 2 3" xfId="14660"/>
    <cellStyle name="Normal 15 3 3 2 4" xfId="24845"/>
    <cellStyle name="Normal 15 3 3 2 5" xfId="35782"/>
    <cellStyle name="Normal 15 3 3 2 6" xfId="49003"/>
    <cellStyle name="Normal 15 3 3 3" xfId="6693"/>
    <cellStyle name="Normal 15 3 3 3 2" xfId="10839"/>
    <cellStyle name="Normal 15 3 3 3 2 2" xfId="21816"/>
    <cellStyle name="Normal 15 3 3 3 2 3" xfId="32151"/>
    <cellStyle name="Normal 15 3 3 3 2 4" xfId="43094"/>
    <cellStyle name="Normal 15 3 3 3 2 5" xfId="56309"/>
    <cellStyle name="Normal 15 3 3 3 3" xfId="17829"/>
    <cellStyle name="Normal 15 3 3 3 4" xfId="28014"/>
    <cellStyle name="Normal 15 3 3 3 5" xfId="38969"/>
    <cellStyle name="Normal 15 3 3 3 6" xfId="52172"/>
    <cellStyle name="Normal 15 3 3 4" xfId="8215"/>
    <cellStyle name="Normal 15 3 3 4 2" xfId="19323"/>
    <cellStyle name="Normal 15 3 3 4 3" xfId="29529"/>
    <cellStyle name="Normal 15 3 3 4 4" xfId="40478"/>
    <cellStyle name="Normal 15 3 3 4 5" xfId="53687"/>
    <cellStyle name="Normal 15 3 3 5" xfId="14014"/>
    <cellStyle name="Normal 15 3 3 6" xfId="24199"/>
    <cellStyle name="Normal 15 3 3 7" xfId="35130"/>
    <cellStyle name="Normal 15 3 3 8" xfId="48357"/>
    <cellStyle name="Normal 15 3 3 9" xfId="58558"/>
    <cellStyle name="Normal 15 3 4" xfId="3178"/>
    <cellStyle name="Normal 15 3 4 2" xfId="7087"/>
    <cellStyle name="Normal 15 3 4 2 2" xfId="18223"/>
    <cellStyle name="Normal 15 3 4 2 3" xfId="28408"/>
    <cellStyle name="Normal 15 3 4 2 4" xfId="39363"/>
    <cellStyle name="Normal 15 3 4 2 5" xfId="52566"/>
    <cellStyle name="Normal 15 3 4 3" xfId="8609"/>
    <cellStyle name="Normal 15 3 4 3 2" xfId="19716"/>
    <cellStyle name="Normal 15 3 4 3 3" xfId="29923"/>
    <cellStyle name="Normal 15 3 4 3 4" xfId="40872"/>
    <cellStyle name="Normal 15 3 4 3 5" xfId="54081"/>
    <cellStyle name="Normal 15 3 4 4" xfId="14406"/>
    <cellStyle name="Normal 15 3 4 5" xfId="24591"/>
    <cellStyle name="Normal 15 3 4 6" xfId="35522"/>
    <cellStyle name="Normal 15 3 4 7" xfId="48749"/>
    <cellStyle name="Normal 15 3 5" xfId="3826"/>
    <cellStyle name="Normal 15 3 5 2" xfId="9247"/>
    <cellStyle name="Normal 15 3 5 2 2" xfId="20352"/>
    <cellStyle name="Normal 15 3 5 2 3" xfId="30559"/>
    <cellStyle name="Normal 15 3 5 2 4" xfId="41510"/>
    <cellStyle name="Normal 15 3 5 2 5" xfId="54717"/>
    <cellStyle name="Normal 15 3 5 3" xfId="15039"/>
    <cellStyle name="Normal 15 3 5 4" xfId="25224"/>
    <cellStyle name="Normal 15 3 5 5" xfId="36161"/>
    <cellStyle name="Normal 15 3 5 6" xfId="49382"/>
    <cellStyle name="Normal 15 3 6" xfId="4869"/>
    <cellStyle name="Normal 15 3 6 2" xfId="10043"/>
    <cellStyle name="Normal 15 3 6 2 2" xfId="21035"/>
    <cellStyle name="Normal 15 3 6 2 3" xfId="31355"/>
    <cellStyle name="Normal 15 3 6 2 4" xfId="42300"/>
    <cellStyle name="Normal 15 3 6 2 5" xfId="55513"/>
    <cellStyle name="Normal 15 3 6 3" xfId="16020"/>
    <cellStyle name="Normal 15 3 6 4" xfId="26205"/>
    <cellStyle name="Normal 15 3 6 5" xfId="37154"/>
    <cellStyle name="Normal 15 3 6 6" xfId="50363"/>
    <cellStyle name="Normal 15 3 7" xfId="5059"/>
    <cellStyle name="Normal 15 3 7 2" xfId="10233"/>
    <cellStyle name="Normal 15 3 7 2 2" xfId="21224"/>
    <cellStyle name="Normal 15 3 7 2 3" xfId="31545"/>
    <cellStyle name="Normal 15 3 7 2 4" xfId="42490"/>
    <cellStyle name="Normal 15 3 7 2 5" xfId="55703"/>
    <cellStyle name="Normal 15 3 7 3" xfId="16209"/>
    <cellStyle name="Normal 15 3 7 4" xfId="26394"/>
    <cellStyle name="Normal 15 3 7 5" xfId="37343"/>
    <cellStyle name="Normal 15 3 7 6" xfId="50552"/>
    <cellStyle name="Normal 15 3 8" xfId="2583"/>
    <cellStyle name="Normal 15 3 8 2" xfId="8032"/>
    <cellStyle name="Normal 15 3 8 2 2" xfId="19140"/>
    <cellStyle name="Normal 15 3 8 2 3" xfId="29346"/>
    <cellStyle name="Normal 15 3 8 2 4" xfId="40295"/>
    <cellStyle name="Normal 15 3 8 2 5" xfId="53504"/>
    <cellStyle name="Normal 15 3 8 3" xfId="13833"/>
    <cellStyle name="Normal 15 3 8 4" xfId="24018"/>
    <cellStyle name="Normal 15 3 8 5" xfId="34943"/>
    <cellStyle name="Normal 15 3 8 6" xfId="48176"/>
    <cellStyle name="Normal 15 3 9" xfId="6192"/>
    <cellStyle name="Normal 15 3 9 2" xfId="10457"/>
    <cellStyle name="Normal 15 3 9 2 2" xfId="21448"/>
    <cellStyle name="Normal 15 3 9 2 3" xfId="31769"/>
    <cellStyle name="Normal 15 3 9 2 4" xfId="42714"/>
    <cellStyle name="Normal 15 3 9 2 5" xfId="55927"/>
    <cellStyle name="Normal 15 3 9 3" xfId="17333"/>
    <cellStyle name="Normal 15 3 9 4" xfId="27518"/>
    <cellStyle name="Normal 15 3 9 5" xfId="38471"/>
    <cellStyle name="Normal 15 3 9 6" xfId="51676"/>
    <cellStyle name="Normal 15 4" xfId="2638"/>
    <cellStyle name="Normal 15 4 10" xfId="11445"/>
    <cellStyle name="Normal 15 4 10 2" xfId="22421"/>
    <cellStyle name="Normal 15 4 10 3" xfId="32757"/>
    <cellStyle name="Normal 15 4 10 4" xfId="43694"/>
    <cellStyle name="Normal 15 4 10 5" xfId="56915"/>
    <cellStyle name="Normal 15 4 11" xfId="11577"/>
    <cellStyle name="Normal 15 4 11 2" xfId="22551"/>
    <cellStyle name="Normal 15 4 11 3" xfId="32889"/>
    <cellStyle name="Normal 15 4 11 4" xfId="43826"/>
    <cellStyle name="Normal 15 4 11 5" xfId="57047"/>
    <cellStyle name="Normal 15 4 12" xfId="12764"/>
    <cellStyle name="Normal 15 4 13" xfId="12954"/>
    <cellStyle name="Normal 15 4 14" xfId="13872"/>
    <cellStyle name="Normal 15 4 15" xfId="24057"/>
    <cellStyle name="Normal 15 4 16" xfId="34988"/>
    <cellStyle name="Normal 15 4 17" xfId="48215"/>
    <cellStyle name="Normal 15 4 18" xfId="58225"/>
    <cellStyle name="Normal 15 4 19" xfId="58841"/>
    <cellStyle name="Normal 15 4 2" xfId="3005"/>
    <cellStyle name="Normal 15 4 2 10" xfId="48581"/>
    <cellStyle name="Normal 15 4 2 11" xfId="58412"/>
    <cellStyle name="Normal 15 4 2 12" xfId="59309"/>
    <cellStyle name="Normal 15 4 2 2" xfId="3647"/>
    <cellStyle name="Normal 15 4 2 2 2" xfId="9069"/>
    <cellStyle name="Normal 15 4 2 2 2 2" xfId="20174"/>
    <cellStyle name="Normal 15 4 2 2 2 3" xfId="30381"/>
    <cellStyle name="Normal 15 4 2 2 2 4" xfId="41332"/>
    <cellStyle name="Normal 15 4 2 2 2 5" xfId="54539"/>
    <cellStyle name="Normal 15 4 2 2 3" xfId="14862"/>
    <cellStyle name="Normal 15 4 2 2 4" xfId="25047"/>
    <cellStyle name="Normal 15 4 2 2 5" xfId="35984"/>
    <cellStyle name="Normal 15 4 2 2 6" xfId="49205"/>
    <cellStyle name="Normal 15 4 2 3" xfId="6916"/>
    <cellStyle name="Normal 15 4 2 3 2" xfId="8439"/>
    <cellStyle name="Normal 15 4 2 3 2 2" xfId="19547"/>
    <cellStyle name="Normal 15 4 2 3 2 3" xfId="29753"/>
    <cellStyle name="Normal 15 4 2 3 2 4" xfId="40702"/>
    <cellStyle name="Normal 15 4 2 3 2 5" xfId="53911"/>
    <cellStyle name="Normal 15 4 2 3 3" xfId="18052"/>
    <cellStyle name="Normal 15 4 2 3 4" xfId="28237"/>
    <cellStyle name="Normal 15 4 2 3 5" xfId="39192"/>
    <cellStyle name="Normal 15 4 2 3 6" xfId="52395"/>
    <cellStyle name="Normal 15 4 2 4" xfId="10908"/>
    <cellStyle name="Normal 15 4 2 4 2" xfId="21885"/>
    <cellStyle name="Normal 15 4 2 4 3" xfId="32220"/>
    <cellStyle name="Normal 15 4 2 4 4" xfId="43163"/>
    <cellStyle name="Normal 15 4 2 4 5" xfId="56378"/>
    <cellStyle name="Normal 15 4 2 5" xfId="7889"/>
    <cellStyle name="Normal 15 4 2 5 2" xfId="18997"/>
    <cellStyle name="Normal 15 4 2 5 3" xfId="29203"/>
    <cellStyle name="Normal 15 4 2 5 4" xfId="40152"/>
    <cellStyle name="Normal 15 4 2 5 5" xfId="53361"/>
    <cellStyle name="Normal 15 4 2 6" xfId="13169"/>
    <cellStyle name="Normal 15 4 2 7" xfId="14238"/>
    <cellStyle name="Normal 15 4 2 8" xfId="24423"/>
    <cellStyle name="Normal 15 4 2 9" xfId="35354"/>
    <cellStyle name="Normal 15 4 3" xfId="2822"/>
    <cellStyle name="Normal 15 4 3 2" xfId="3486"/>
    <cellStyle name="Normal 15 4 3 2 2" xfId="8908"/>
    <cellStyle name="Normal 15 4 3 2 2 2" xfId="20013"/>
    <cellStyle name="Normal 15 4 3 2 2 3" xfId="30220"/>
    <cellStyle name="Normal 15 4 3 2 2 4" xfId="41171"/>
    <cellStyle name="Normal 15 4 3 2 2 5" xfId="54378"/>
    <cellStyle name="Normal 15 4 3 2 3" xfId="14701"/>
    <cellStyle name="Normal 15 4 3 2 4" xfId="24886"/>
    <cellStyle name="Normal 15 4 3 2 5" xfId="35823"/>
    <cellStyle name="Normal 15 4 3 2 6" xfId="49044"/>
    <cellStyle name="Normal 15 4 3 3" xfId="6734"/>
    <cellStyle name="Normal 15 4 3 3 2" xfId="17870"/>
    <cellStyle name="Normal 15 4 3 3 3" xfId="28055"/>
    <cellStyle name="Normal 15 4 3 3 4" xfId="39010"/>
    <cellStyle name="Normal 15 4 3 3 5" xfId="52213"/>
    <cellStyle name="Normal 15 4 3 4" xfId="8256"/>
    <cellStyle name="Normal 15 4 3 4 2" xfId="19364"/>
    <cellStyle name="Normal 15 4 3 4 3" xfId="29570"/>
    <cellStyle name="Normal 15 4 3 4 4" xfId="40519"/>
    <cellStyle name="Normal 15 4 3 4 5" xfId="53728"/>
    <cellStyle name="Normal 15 4 3 5" xfId="14055"/>
    <cellStyle name="Normal 15 4 3 6" xfId="24240"/>
    <cellStyle name="Normal 15 4 3 7" xfId="35171"/>
    <cellStyle name="Normal 15 4 3 8" xfId="48398"/>
    <cellStyle name="Normal 15 4 3 9" xfId="58599"/>
    <cellStyle name="Normal 15 4 4" xfId="3309"/>
    <cellStyle name="Normal 15 4 4 2" xfId="8731"/>
    <cellStyle name="Normal 15 4 4 2 2" xfId="19836"/>
    <cellStyle name="Normal 15 4 4 2 3" xfId="30043"/>
    <cellStyle name="Normal 15 4 4 2 4" xfId="40994"/>
    <cellStyle name="Normal 15 4 4 2 5" xfId="54201"/>
    <cellStyle name="Normal 15 4 4 3" xfId="14524"/>
    <cellStyle name="Normal 15 4 4 4" xfId="24709"/>
    <cellStyle name="Normal 15 4 4 5" xfId="35646"/>
    <cellStyle name="Normal 15 4 4 6" xfId="48867"/>
    <cellStyle name="Normal 15 4 5" xfId="3895"/>
    <cellStyle name="Normal 15 4 5 2" xfId="9316"/>
    <cellStyle name="Normal 15 4 5 2 2" xfId="20421"/>
    <cellStyle name="Normal 15 4 5 2 3" xfId="30628"/>
    <cellStyle name="Normal 15 4 5 2 4" xfId="41579"/>
    <cellStyle name="Normal 15 4 5 2 5" xfId="54786"/>
    <cellStyle name="Normal 15 4 5 3" xfId="15108"/>
    <cellStyle name="Normal 15 4 5 4" xfId="25293"/>
    <cellStyle name="Normal 15 4 5 5" xfId="36230"/>
    <cellStyle name="Normal 15 4 5 6" xfId="49451"/>
    <cellStyle name="Normal 15 4 6" xfId="4910"/>
    <cellStyle name="Normal 15 4 6 2" xfId="10084"/>
    <cellStyle name="Normal 15 4 6 2 2" xfId="21076"/>
    <cellStyle name="Normal 15 4 6 2 3" xfId="31396"/>
    <cellStyle name="Normal 15 4 6 2 4" xfId="42341"/>
    <cellStyle name="Normal 15 4 6 2 5" xfId="55554"/>
    <cellStyle name="Normal 15 4 6 3" xfId="16061"/>
    <cellStyle name="Normal 15 4 6 4" xfId="26246"/>
    <cellStyle name="Normal 15 4 6 5" xfId="37195"/>
    <cellStyle name="Normal 15 4 6 6" xfId="50404"/>
    <cellStyle name="Normal 15 4 7" xfId="5100"/>
    <cellStyle name="Normal 15 4 7 2" xfId="10274"/>
    <cellStyle name="Normal 15 4 7 2 2" xfId="21265"/>
    <cellStyle name="Normal 15 4 7 2 3" xfId="31586"/>
    <cellStyle name="Normal 15 4 7 2 4" xfId="42531"/>
    <cellStyle name="Normal 15 4 7 2 5" xfId="55744"/>
    <cellStyle name="Normal 15 4 7 3" xfId="16250"/>
    <cellStyle name="Normal 15 4 7 4" xfId="26435"/>
    <cellStyle name="Normal 15 4 7 5" xfId="37384"/>
    <cellStyle name="Normal 15 4 7 6" xfId="50593"/>
    <cellStyle name="Normal 15 4 8" xfId="6511"/>
    <cellStyle name="Normal 15 4 8 2" xfId="8073"/>
    <cellStyle name="Normal 15 4 8 2 2" xfId="19181"/>
    <cellStyle name="Normal 15 4 8 2 3" xfId="29387"/>
    <cellStyle name="Normal 15 4 8 2 4" xfId="40336"/>
    <cellStyle name="Normal 15 4 8 2 5" xfId="53545"/>
    <cellStyle name="Normal 15 4 8 3" xfId="17648"/>
    <cellStyle name="Normal 15 4 8 4" xfId="27833"/>
    <cellStyle name="Normal 15 4 8 5" xfId="38787"/>
    <cellStyle name="Normal 15 4 8 6" xfId="51991"/>
    <cellStyle name="Normal 15 4 9" xfId="7351"/>
    <cellStyle name="Normal 15 4 9 2" xfId="18476"/>
    <cellStyle name="Normal 15 4 9 3" xfId="28666"/>
    <cellStyle name="Normal 15 4 9 4" xfId="39621"/>
    <cellStyle name="Normal 15 4 9 5" xfId="52824"/>
    <cellStyle name="Normal 15 5" xfId="2682"/>
    <cellStyle name="Normal 15 5 10" xfId="11618"/>
    <cellStyle name="Normal 15 5 10 2" xfId="22591"/>
    <cellStyle name="Normal 15 5 10 3" xfId="32930"/>
    <cellStyle name="Normal 15 5 10 4" xfId="43867"/>
    <cellStyle name="Normal 15 5 10 5" xfId="57088"/>
    <cellStyle name="Normal 15 5 11" xfId="12807"/>
    <cellStyle name="Normal 15 5 12" xfId="12997"/>
    <cellStyle name="Normal 15 5 13" xfId="13915"/>
    <cellStyle name="Normal 15 5 14" xfId="24100"/>
    <cellStyle name="Normal 15 5 15" xfId="35031"/>
    <cellStyle name="Normal 15 5 16" xfId="48258"/>
    <cellStyle name="Normal 15 5 17" xfId="58268"/>
    <cellStyle name="Normal 15 5 18" xfId="59145"/>
    <cellStyle name="Normal 15 5 2" xfId="3048"/>
    <cellStyle name="Normal 15 5 2 10" xfId="58455"/>
    <cellStyle name="Normal 15 5 2 2" xfId="3690"/>
    <cellStyle name="Normal 15 5 2 2 2" xfId="9112"/>
    <cellStyle name="Normal 15 5 2 2 2 2" xfId="20217"/>
    <cellStyle name="Normal 15 5 2 2 2 3" xfId="30424"/>
    <cellStyle name="Normal 15 5 2 2 2 4" xfId="41375"/>
    <cellStyle name="Normal 15 5 2 2 2 5" xfId="54582"/>
    <cellStyle name="Normal 15 5 2 2 3" xfId="14905"/>
    <cellStyle name="Normal 15 5 2 2 4" xfId="25090"/>
    <cellStyle name="Normal 15 5 2 2 5" xfId="36027"/>
    <cellStyle name="Normal 15 5 2 2 6" xfId="49248"/>
    <cellStyle name="Normal 15 5 2 3" xfId="6959"/>
    <cellStyle name="Normal 15 5 2 3 2" xfId="8482"/>
    <cellStyle name="Normal 15 5 2 3 2 2" xfId="19590"/>
    <cellStyle name="Normal 15 5 2 3 2 3" xfId="29796"/>
    <cellStyle name="Normal 15 5 2 3 2 4" xfId="40745"/>
    <cellStyle name="Normal 15 5 2 3 2 5" xfId="53954"/>
    <cellStyle name="Normal 15 5 2 3 3" xfId="18095"/>
    <cellStyle name="Normal 15 5 2 3 4" xfId="28280"/>
    <cellStyle name="Normal 15 5 2 3 5" xfId="39235"/>
    <cellStyle name="Normal 15 5 2 3 6" xfId="52438"/>
    <cellStyle name="Normal 15 5 2 4" xfId="7932"/>
    <cellStyle name="Normal 15 5 2 4 2" xfId="19040"/>
    <cellStyle name="Normal 15 5 2 4 3" xfId="29246"/>
    <cellStyle name="Normal 15 5 2 4 4" xfId="40195"/>
    <cellStyle name="Normal 15 5 2 4 5" xfId="53404"/>
    <cellStyle name="Normal 15 5 2 5" xfId="13212"/>
    <cellStyle name="Normal 15 5 2 6" xfId="14281"/>
    <cellStyle name="Normal 15 5 2 7" xfId="24466"/>
    <cellStyle name="Normal 15 5 2 8" xfId="35397"/>
    <cellStyle name="Normal 15 5 2 9" xfId="48624"/>
    <cellStyle name="Normal 15 5 3" xfId="2865"/>
    <cellStyle name="Normal 15 5 3 2" xfId="3529"/>
    <cellStyle name="Normal 15 5 3 2 2" xfId="8951"/>
    <cellStyle name="Normal 15 5 3 2 2 2" xfId="20056"/>
    <cellStyle name="Normal 15 5 3 2 2 3" xfId="30263"/>
    <cellStyle name="Normal 15 5 3 2 2 4" xfId="41214"/>
    <cellStyle name="Normal 15 5 3 2 2 5" xfId="54421"/>
    <cellStyle name="Normal 15 5 3 2 3" xfId="14744"/>
    <cellStyle name="Normal 15 5 3 2 4" xfId="24929"/>
    <cellStyle name="Normal 15 5 3 2 5" xfId="35866"/>
    <cellStyle name="Normal 15 5 3 2 6" xfId="49087"/>
    <cellStyle name="Normal 15 5 3 3" xfId="6777"/>
    <cellStyle name="Normal 15 5 3 3 2" xfId="17913"/>
    <cellStyle name="Normal 15 5 3 3 3" xfId="28098"/>
    <cellStyle name="Normal 15 5 3 3 4" xfId="39053"/>
    <cellStyle name="Normal 15 5 3 3 5" xfId="52256"/>
    <cellStyle name="Normal 15 5 3 4" xfId="8299"/>
    <cellStyle name="Normal 15 5 3 4 2" xfId="19407"/>
    <cellStyle name="Normal 15 5 3 4 3" xfId="29613"/>
    <cellStyle name="Normal 15 5 3 4 4" xfId="40562"/>
    <cellStyle name="Normal 15 5 3 4 5" xfId="53771"/>
    <cellStyle name="Normal 15 5 3 5" xfId="14098"/>
    <cellStyle name="Normal 15 5 3 6" xfId="24283"/>
    <cellStyle name="Normal 15 5 3 7" xfId="35214"/>
    <cellStyle name="Normal 15 5 3 8" xfId="48441"/>
    <cellStyle name="Normal 15 5 3 9" xfId="58642"/>
    <cellStyle name="Normal 15 5 4" xfId="3349"/>
    <cellStyle name="Normal 15 5 4 2" xfId="8771"/>
    <cellStyle name="Normal 15 5 4 2 2" xfId="19876"/>
    <cellStyle name="Normal 15 5 4 2 3" xfId="30083"/>
    <cellStyle name="Normal 15 5 4 2 4" xfId="41034"/>
    <cellStyle name="Normal 15 5 4 2 5" xfId="54241"/>
    <cellStyle name="Normal 15 5 4 3" xfId="14564"/>
    <cellStyle name="Normal 15 5 4 4" xfId="24749"/>
    <cellStyle name="Normal 15 5 4 5" xfId="35686"/>
    <cellStyle name="Normal 15 5 4 6" xfId="48907"/>
    <cellStyle name="Normal 15 5 5" xfId="4953"/>
    <cellStyle name="Normal 15 5 5 2" xfId="10127"/>
    <cellStyle name="Normal 15 5 5 2 2" xfId="21119"/>
    <cellStyle name="Normal 15 5 5 2 3" xfId="31439"/>
    <cellStyle name="Normal 15 5 5 2 4" xfId="42384"/>
    <cellStyle name="Normal 15 5 5 2 5" xfId="55597"/>
    <cellStyle name="Normal 15 5 5 3" xfId="16104"/>
    <cellStyle name="Normal 15 5 5 4" xfId="26289"/>
    <cellStyle name="Normal 15 5 5 5" xfId="37238"/>
    <cellStyle name="Normal 15 5 5 6" xfId="50447"/>
    <cellStyle name="Normal 15 5 6" xfId="5143"/>
    <cellStyle name="Normal 15 5 6 2" xfId="10317"/>
    <cellStyle name="Normal 15 5 6 2 2" xfId="21308"/>
    <cellStyle name="Normal 15 5 6 2 3" xfId="31629"/>
    <cellStyle name="Normal 15 5 6 2 4" xfId="42574"/>
    <cellStyle name="Normal 15 5 6 2 5" xfId="55787"/>
    <cellStyle name="Normal 15 5 6 3" xfId="16293"/>
    <cellStyle name="Normal 15 5 6 4" xfId="26478"/>
    <cellStyle name="Normal 15 5 6 5" xfId="37427"/>
    <cellStyle name="Normal 15 5 6 6" xfId="50636"/>
    <cellStyle name="Normal 15 5 7" xfId="6594"/>
    <cellStyle name="Normal 15 5 7 2" xfId="8116"/>
    <cellStyle name="Normal 15 5 7 2 2" xfId="19224"/>
    <cellStyle name="Normal 15 5 7 2 3" xfId="29430"/>
    <cellStyle name="Normal 15 5 7 2 4" xfId="40379"/>
    <cellStyle name="Normal 15 5 7 2 5" xfId="53588"/>
    <cellStyle name="Normal 15 5 7 3" xfId="17730"/>
    <cellStyle name="Normal 15 5 7 4" xfId="27915"/>
    <cellStyle name="Normal 15 5 7 5" xfId="38870"/>
    <cellStyle name="Normal 15 5 7 6" xfId="52073"/>
    <cellStyle name="Normal 15 5 8" xfId="7393"/>
    <cellStyle name="Normal 15 5 8 2" xfId="18518"/>
    <cellStyle name="Normal 15 5 8 3" xfId="28708"/>
    <cellStyle name="Normal 15 5 8 4" xfId="39663"/>
    <cellStyle name="Normal 15 5 8 5" xfId="52866"/>
    <cellStyle name="Normal 15 5 9" xfId="11481"/>
    <cellStyle name="Normal 15 5 9 2" xfId="22457"/>
    <cellStyle name="Normal 15 5 9 3" xfId="32793"/>
    <cellStyle name="Normal 15 5 9 4" xfId="43730"/>
    <cellStyle name="Normal 15 5 9 5" xfId="56951"/>
    <cellStyle name="Normal 15 6" xfId="2897"/>
    <cellStyle name="Normal 15 6 10" xfId="58304"/>
    <cellStyle name="Normal 15 6 2" xfId="3561"/>
    <cellStyle name="Normal 15 6 2 2" xfId="8983"/>
    <cellStyle name="Normal 15 6 2 2 2" xfId="20088"/>
    <cellStyle name="Normal 15 6 2 2 3" xfId="30295"/>
    <cellStyle name="Normal 15 6 2 2 4" xfId="41246"/>
    <cellStyle name="Normal 15 6 2 2 5" xfId="54453"/>
    <cellStyle name="Normal 15 6 2 3" xfId="14776"/>
    <cellStyle name="Normal 15 6 2 4" xfId="24961"/>
    <cellStyle name="Normal 15 6 2 5" xfId="35898"/>
    <cellStyle name="Normal 15 6 2 6" xfId="49119"/>
    <cellStyle name="Normal 15 6 3" xfId="6808"/>
    <cellStyle name="Normal 15 6 3 2" xfId="8331"/>
    <cellStyle name="Normal 15 6 3 2 2" xfId="19439"/>
    <cellStyle name="Normal 15 6 3 2 3" xfId="29645"/>
    <cellStyle name="Normal 15 6 3 2 4" xfId="40594"/>
    <cellStyle name="Normal 15 6 3 2 5" xfId="53803"/>
    <cellStyle name="Normal 15 6 3 3" xfId="17944"/>
    <cellStyle name="Normal 15 6 3 4" xfId="28129"/>
    <cellStyle name="Normal 15 6 3 5" xfId="39084"/>
    <cellStyle name="Normal 15 6 3 6" xfId="52287"/>
    <cellStyle name="Normal 15 6 4" xfId="7782"/>
    <cellStyle name="Normal 15 6 4 2" xfId="18890"/>
    <cellStyle name="Normal 15 6 4 3" xfId="29096"/>
    <cellStyle name="Normal 15 6 4 4" xfId="40045"/>
    <cellStyle name="Normal 15 6 4 5" xfId="53254"/>
    <cellStyle name="Normal 15 6 5" xfId="13031"/>
    <cellStyle name="Normal 15 6 6" xfId="14130"/>
    <cellStyle name="Normal 15 6 7" xfId="24315"/>
    <cellStyle name="Normal 15 6 8" xfId="35246"/>
    <cellStyle name="Normal 15 6 9" xfId="48473"/>
    <cellStyle name="Normal 15 7" xfId="2714"/>
    <cellStyle name="Normal 15 7 2" xfId="3381"/>
    <cellStyle name="Normal 15 7 2 2" xfId="8803"/>
    <cellStyle name="Normal 15 7 2 2 2" xfId="19908"/>
    <cellStyle name="Normal 15 7 2 2 3" xfId="30115"/>
    <cellStyle name="Normal 15 7 2 2 4" xfId="41066"/>
    <cellStyle name="Normal 15 7 2 2 5" xfId="54273"/>
    <cellStyle name="Normal 15 7 2 3" xfId="14596"/>
    <cellStyle name="Normal 15 7 2 4" xfId="24781"/>
    <cellStyle name="Normal 15 7 2 5" xfId="35718"/>
    <cellStyle name="Normal 15 7 2 6" xfId="48939"/>
    <cellStyle name="Normal 15 7 3" xfId="6626"/>
    <cellStyle name="Normal 15 7 3 2" xfId="17762"/>
    <cellStyle name="Normal 15 7 3 3" xfId="27947"/>
    <cellStyle name="Normal 15 7 3 4" xfId="38902"/>
    <cellStyle name="Normal 15 7 3 5" xfId="52105"/>
    <cellStyle name="Normal 15 7 4" xfId="8148"/>
    <cellStyle name="Normal 15 7 4 2" xfId="19256"/>
    <cellStyle name="Normal 15 7 4 3" xfId="29462"/>
    <cellStyle name="Normal 15 7 4 4" xfId="40411"/>
    <cellStyle name="Normal 15 7 4 5" xfId="53620"/>
    <cellStyle name="Normal 15 7 5" xfId="13947"/>
    <cellStyle name="Normal 15 7 6" xfId="24132"/>
    <cellStyle name="Normal 15 7 7" xfId="35063"/>
    <cellStyle name="Normal 15 7 8" xfId="48290"/>
    <cellStyle name="Normal 15 7 9" xfId="58491"/>
    <cellStyle name="Normal 15 8" xfId="3081"/>
    <cellStyle name="Normal 15 8 2" xfId="6992"/>
    <cellStyle name="Normal 15 8 2 2" xfId="18128"/>
    <cellStyle name="Normal 15 8 2 3" xfId="28313"/>
    <cellStyle name="Normal 15 8 2 4" xfId="39268"/>
    <cellStyle name="Normal 15 8 2 5" xfId="52471"/>
    <cellStyle name="Normal 15 8 3" xfId="8515"/>
    <cellStyle name="Normal 15 8 3 2" xfId="19623"/>
    <cellStyle name="Normal 15 8 3 3" xfId="29829"/>
    <cellStyle name="Normal 15 8 3 4" xfId="40778"/>
    <cellStyle name="Normal 15 8 3 5" xfId="53987"/>
    <cellStyle name="Normal 15 8 4" xfId="14313"/>
    <cellStyle name="Normal 15 8 5" xfId="24498"/>
    <cellStyle name="Normal 15 8 6" xfId="35429"/>
    <cellStyle name="Normal 15 8 7" xfId="48656"/>
    <cellStyle name="Normal 15 9" xfId="3259"/>
    <cellStyle name="Normal 15 9 2" xfId="6551"/>
    <cellStyle name="Normal 15 9 2 2" xfId="17688"/>
    <cellStyle name="Normal 15 9 2 3" xfId="27873"/>
    <cellStyle name="Normal 15 9 2 4" xfId="38827"/>
    <cellStyle name="Normal 15 9 2 5" xfId="52031"/>
    <cellStyle name="Normal 15 9 3" xfId="8682"/>
    <cellStyle name="Normal 15 9 3 2" xfId="19787"/>
    <cellStyle name="Normal 15 9 3 3" xfId="29994"/>
    <cellStyle name="Normal 15 9 3 4" xfId="40945"/>
    <cellStyle name="Normal 15 9 3 5" xfId="54152"/>
    <cellStyle name="Normal 15 9 4" xfId="14475"/>
    <cellStyle name="Normal 15 9 5" xfId="24660"/>
    <cellStyle name="Normal 15 9 6" xfId="35597"/>
    <cellStyle name="Normal 15 9 7" xfId="48818"/>
    <cellStyle name="Normal 16" xfId="126"/>
    <cellStyle name="Normal 16 10" xfId="3732"/>
    <cellStyle name="Normal 16 10 2" xfId="9153"/>
    <cellStyle name="Normal 16 10 2 2" xfId="20258"/>
    <cellStyle name="Normal 16 10 2 3" xfId="30465"/>
    <cellStyle name="Normal 16 10 2 4" xfId="41416"/>
    <cellStyle name="Normal 16 10 2 5" xfId="54623"/>
    <cellStyle name="Normal 16 10 3" xfId="14945"/>
    <cellStyle name="Normal 16 10 4" xfId="25130"/>
    <cellStyle name="Normal 16 10 5" xfId="36067"/>
    <cellStyle name="Normal 16 10 6" xfId="49288"/>
    <cellStyle name="Normal 16 11" xfId="4803"/>
    <cellStyle name="Normal 16 11 2" xfId="9977"/>
    <cellStyle name="Normal 16 11 2 2" xfId="20969"/>
    <cellStyle name="Normal 16 11 2 3" xfId="31289"/>
    <cellStyle name="Normal 16 11 2 4" xfId="42234"/>
    <cellStyle name="Normal 16 11 2 5" xfId="55447"/>
    <cellStyle name="Normal 16 11 3" xfId="15954"/>
    <cellStyle name="Normal 16 11 4" xfId="26139"/>
    <cellStyle name="Normal 16 11 5" xfId="37088"/>
    <cellStyle name="Normal 16 11 6" xfId="50297"/>
    <cellStyle name="Normal 16 12" xfId="4993"/>
    <cellStyle name="Normal 16 12 2" xfId="10167"/>
    <cellStyle name="Normal 16 12 2 2" xfId="21158"/>
    <cellStyle name="Normal 16 12 2 3" xfId="31479"/>
    <cellStyle name="Normal 16 12 2 4" xfId="42424"/>
    <cellStyle name="Normal 16 12 2 5" xfId="55637"/>
    <cellStyle name="Normal 16 12 3" xfId="16143"/>
    <cellStyle name="Normal 16 12 4" xfId="26328"/>
    <cellStyle name="Normal 16 12 5" xfId="37277"/>
    <cellStyle name="Normal 16 12 6" xfId="50486"/>
    <cellStyle name="Normal 16 13" xfId="2429"/>
    <cellStyle name="Normal 16 13 2" xfId="7966"/>
    <cellStyle name="Normal 16 13 2 2" xfId="19074"/>
    <cellStyle name="Normal 16 13 2 3" xfId="29280"/>
    <cellStyle name="Normal 16 13 2 4" xfId="40229"/>
    <cellStyle name="Normal 16 13 2 5" xfId="53438"/>
    <cellStyle name="Normal 16 13 3" xfId="13729"/>
    <cellStyle name="Normal 16 13 4" xfId="23914"/>
    <cellStyle name="Normal 16 13 5" xfId="34822"/>
    <cellStyle name="Normal 16 13 6" xfId="48072"/>
    <cellStyle name="Normal 16 14" xfId="6087"/>
    <cellStyle name="Normal 16 14 2" xfId="10363"/>
    <cellStyle name="Normal 16 14 2 2" xfId="21354"/>
    <cellStyle name="Normal 16 14 2 3" xfId="31675"/>
    <cellStyle name="Normal 16 14 2 4" xfId="42620"/>
    <cellStyle name="Normal 16 14 2 5" xfId="55833"/>
    <cellStyle name="Normal 16 14 3" xfId="17236"/>
    <cellStyle name="Normal 16 14 4" xfId="27421"/>
    <cellStyle name="Normal 16 14 5" xfId="38370"/>
    <cellStyle name="Normal 16 14 6" xfId="51579"/>
    <cellStyle name="Normal 16 15" xfId="6273"/>
    <cellStyle name="Normal 16 15 2" xfId="11349"/>
    <cellStyle name="Normal 16 15 2 2" xfId="22325"/>
    <cellStyle name="Normal 16 15 2 3" xfId="32661"/>
    <cellStyle name="Normal 16 15 2 4" xfId="43598"/>
    <cellStyle name="Normal 16 15 2 5" xfId="56819"/>
    <cellStyle name="Normal 16 15 3" xfId="17414"/>
    <cellStyle name="Normal 16 15 4" xfId="27599"/>
    <cellStyle name="Normal 16 15 5" xfId="38552"/>
    <cellStyle name="Normal 16 15 6" xfId="51757"/>
    <cellStyle name="Normal 16 16" xfId="6305"/>
    <cellStyle name="Normal 16 16 2" xfId="11518"/>
    <cellStyle name="Normal 16 16 2 2" xfId="22494"/>
    <cellStyle name="Normal 16 16 2 3" xfId="32830"/>
    <cellStyle name="Normal 16 16 2 4" xfId="43767"/>
    <cellStyle name="Normal 16 16 2 5" xfId="56988"/>
    <cellStyle name="Normal 16 16 3" xfId="17445"/>
    <cellStyle name="Normal 16 16 4" xfId="27630"/>
    <cellStyle name="Normal 16 16 5" xfId="38584"/>
    <cellStyle name="Normal 16 16 6" xfId="51788"/>
    <cellStyle name="Normal 16 17" xfId="6363"/>
    <cellStyle name="Normal 16 17 2" xfId="17503"/>
    <cellStyle name="Normal 16 17 3" xfId="27688"/>
    <cellStyle name="Normal 16 17 4" xfId="38642"/>
    <cellStyle name="Normal 16 17 5" xfId="51846"/>
    <cellStyle name="Normal 16 18" xfId="6395"/>
    <cellStyle name="Normal 16 18 2" xfId="17534"/>
    <cellStyle name="Normal 16 18 3" xfId="27719"/>
    <cellStyle name="Normal 16 18 4" xfId="38673"/>
    <cellStyle name="Normal 16 18 5" xfId="51877"/>
    <cellStyle name="Normal 16 19" xfId="7162"/>
    <cellStyle name="Normal 16 19 2" xfId="18293"/>
    <cellStyle name="Normal 16 19 3" xfId="28478"/>
    <cellStyle name="Normal 16 19 4" xfId="39433"/>
    <cellStyle name="Normal 16 19 5" xfId="52636"/>
    <cellStyle name="Normal 16 2" xfId="156"/>
    <cellStyle name="Normal 16 2 10" xfId="6438"/>
    <cellStyle name="Normal 16 2 10 2" xfId="11381"/>
    <cellStyle name="Normal 16 2 10 2 2" xfId="22357"/>
    <cellStyle name="Normal 16 2 10 2 3" xfId="32693"/>
    <cellStyle name="Normal 16 2 10 2 4" xfId="43630"/>
    <cellStyle name="Normal 16 2 10 2 5" xfId="56851"/>
    <cellStyle name="Normal 16 2 10 3" xfId="17576"/>
    <cellStyle name="Normal 16 2 10 4" xfId="27761"/>
    <cellStyle name="Normal 16 2 10 5" xfId="38715"/>
    <cellStyle name="Normal 16 2 10 6" xfId="51919"/>
    <cellStyle name="Normal 16 2 11" xfId="7673"/>
    <cellStyle name="Normal 16 2 11 2" xfId="18784"/>
    <cellStyle name="Normal 16 2 11 3" xfId="28987"/>
    <cellStyle name="Normal 16 2 11 4" xfId="39937"/>
    <cellStyle name="Normal 16 2 11 5" xfId="53145"/>
    <cellStyle name="Normal 16 2 12" xfId="12689"/>
    <cellStyle name="Normal 16 2 13" xfId="12879"/>
    <cellStyle name="Normal 16 2 14" xfId="13282"/>
    <cellStyle name="Normal 16 2 15" xfId="23472"/>
    <cellStyle name="Normal 16 2 16" xfId="34006"/>
    <cellStyle name="Normal 16 2 17" xfId="47630"/>
    <cellStyle name="Normal 16 2 18" xfId="58152"/>
    <cellStyle name="Normal 16 2 19" xfId="58712"/>
    <cellStyle name="Normal 16 2 2" xfId="2189"/>
    <cellStyle name="Normal 16 2 2 10" xfId="23676"/>
    <cellStyle name="Normal 16 2 2 11" xfId="34584"/>
    <cellStyle name="Normal 16 2 2 12" xfId="47834"/>
    <cellStyle name="Normal 16 2 2 13" xfId="58337"/>
    <cellStyle name="Normal 16 2 2 14" xfId="58803"/>
    <cellStyle name="Normal 16 2 2 2" xfId="3209"/>
    <cellStyle name="Normal 16 2 2 2 2" xfId="4021"/>
    <cellStyle name="Normal 16 2 2 2 2 2" xfId="11034"/>
    <cellStyle name="Normal 16 2 2 2 2 2 2" xfId="22011"/>
    <cellStyle name="Normal 16 2 2 2 2 2 3" xfId="32346"/>
    <cellStyle name="Normal 16 2 2 2 2 2 4" xfId="43289"/>
    <cellStyle name="Normal 16 2 2 2 2 2 5" xfId="56504"/>
    <cellStyle name="Normal 16 2 2 2 2 3" xfId="9442"/>
    <cellStyle name="Normal 16 2 2 2 2 3 2" xfId="20547"/>
    <cellStyle name="Normal 16 2 2 2 2 3 3" xfId="30754"/>
    <cellStyle name="Normal 16 2 2 2 2 3 4" xfId="41705"/>
    <cellStyle name="Normal 16 2 2 2 2 3 5" xfId="54912"/>
    <cellStyle name="Normal 16 2 2 2 2 4" xfId="15234"/>
    <cellStyle name="Normal 16 2 2 2 2 5" xfId="25419"/>
    <cellStyle name="Normal 16 2 2 2 2 6" xfId="36356"/>
    <cellStyle name="Normal 16 2 2 2 2 7" xfId="49577"/>
    <cellStyle name="Normal 16 2 2 2 2 8" xfId="59435"/>
    <cellStyle name="Normal 16 2 2 2 3" xfId="7118"/>
    <cellStyle name="Normal 16 2 2 2 3 2" xfId="10631"/>
    <cellStyle name="Normal 16 2 2 2 3 2 2" xfId="21618"/>
    <cellStyle name="Normal 16 2 2 2 3 2 3" xfId="31943"/>
    <cellStyle name="Normal 16 2 2 2 3 2 4" xfId="42888"/>
    <cellStyle name="Normal 16 2 2 2 3 2 5" xfId="56101"/>
    <cellStyle name="Normal 16 2 2 2 3 3" xfId="18254"/>
    <cellStyle name="Normal 16 2 2 2 3 4" xfId="28439"/>
    <cellStyle name="Normal 16 2 2 2 3 5" xfId="39394"/>
    <cellStyle name="Normal 16 2 2 2 3 6" xfId="52597"/>
    <cellStyle name="Normal 16 2 2 2 4" xfId="8640"/>
    <cellStyle name="Normal 16 2 2 2 4 2" xfId="19747"/>
    <cellStyle name="Normal 16 2 2 2 4 3" xfId="29954"/>
    <cellStyle name="Normal 16 2 2 2 4 4" xfId="40903"/>
    <cellStyle name="Normal 16 2 2 2 4 5" xfId="54112"/>
    <cellStyle name="Normal 16 2 2 2 5" xfId="14437"/>
    <cellStyle name="Normal 16 2 2 2 6" xfId="24622"/>
    <cellStyle name="Normal 16 2 2 2 7" xfId="35553"/>
    <cellStyle name="Normal 16 2 2 2 8" xfId="48780"/>
    <cellStyle name="Normal 16 2 2 2 9" xfId="58967"/>
    <cellStyle name="Normal 16 2 2 3" xfId="3857"/>
    <cellStyle name="Normal 16 2 2 3 2" xfId="10870"/>
    <cellStyle name="Normal 16 2 2 3 2 2" xfId="21847"/>
    <cellStyle name="Normal 16 2 2 3 2 3" xfId="32182"/>
    <cellStyle name="Normal 16 2 2 3 2 4" xfId="43125"/>
    <cellStyle name="Normal 16 2 2 3 2 5" xfId="56340"/>
    <cellStyle name="Normal 16 2 2 3 3" xfId="9278"/>
    <cellStyle name="Normal 16 2 2 3 3 2" xfId="20383"/>
    <cellStyle name="Normal 16 2 2 3 3 3" xfId="30590"/>
    <cellStyle name="Normal 16 2 2 3 3 4" xfId="41541"/>
    <cellStyle name="Normal 16 2 2 3 3 5" xfId="54748"/>
    <cellStyle name="Normal 16 2 2 3 4" xfId="15070"/>
    <cellStyle name="Normal 16 2 2 3 5" xfId="25255"/>
    <cellStyle name="Normal 16 2 2 3 6" xfId="36192"/>
    <cellStyle name="Normal 16 2 2 3 7" xfId="49413"/>
    <cellStyle name="Normal 16 2 2 3 8" xfId="59271"/>
    <cellStyle name="Normal 16 2 2 4" xfId="2930"/>
    <cellStyle name="Normal 16 2 2 4 2" xfId="8364"/>
    <cellStyle name="Normal 16 2 2 4 2 2" xfId="19472"/>
    <cellStyle name="Normal 16 2 2 4 2 3" xfId="29678"/>
    <cellStyle name="Normal 16 2 2 4 2 4" xfId="40627"/>
    <cellStyle name="Normal 16 2 2 4 2 5" xfId="53836"/>
    <cellStyle name="Normal 16 2 2 4 3" xfId="14163"/>
    <cellStyle name="Normal 16 2 2 4 4" xfId="24348"/>
    <cellStyle name="Normal 16 2 2 4 5" xfId="35279"/>
    <cellStyle name="Normal 16 2 2 4 6" xfId="48506"/>
    <cellStyle name="Normal 16 2 2 5" xfId="6223"/>
    <cellStyle name="Normal 16 2 2 5 2" xfId="10488"/>
    <cellStyle name="Normal 16 2 2 5 2 2" xfId="21479"/>
    <cellStyle name="Normal 16 2 2 5 2 3" xfId="31800"/>
    <cellStyle name="Normal 16 2 2 5 2 4" xfId="42745"/>
    <cellStyle name="Normal 16 2 2 5 2 5" xfId="55958"/>
    <cellStyle name="Normal 16 2 2 5 3" xfId="17364"/>
    <cellStyle name="Normal 16 2 2 5 4" xfId="27549"/>
    <cellStyle name="Normal 16 2 2 5 5" xfId="38502"/>
    <cellStyle name="Normal 16 2 2 5 6" xfId="51707"/>
    <cellStyle name="Normal 16 2 2 6" xfId="6841"/>
    <cellStyle name="Normal 16 2 2 6 2" xfId="17977"/>
    <cellStyle name="Normal 16 2 2 6 3" xfId="28162"/>
    <cellStyle name="Normal 16 2 2 6 4" xfId="39117"/>
    <cellStyle name="Normal 16 2 2 6 5" xfId="52320"/>
    <cellStyle name="Normal 16 2 2 7" xfId="7814"/>
    <cellStyle name="Normal 16 2 2 7 2" xfId="18922"/>
    <cellStyle name="Normal 16 2 2 7 3" xfId="29128"/>
    <cellStyle name="Normal 16 2 2 7 4" xfId="40077"/>
    <cellStyle name="Normal 16 2 2 7 5" xfId="53286"/>
    <cellStyle name="Normal 16 2 2 8" xfId="13079"/>
    <cellStyle name="Normal 16 2 2 9" xfId="13491"/>
    <cellStyle name="Normal 16 2 3" xfId="2747"/>
    <cellStyle name="Normal 16 2 3 10" xfId="58524"/>
    <cellStyle name="Normal 16 2 3 11" xfId="58876"/>
    <cellStyle name="Normal 16 2 3 2" xfId="3411"/>
    <cellStyle name="Normal 16 2 3 2 2" xfId="10943"/>
    <cellStyle name="Normal 16 2 3 2 2 2" xfId="21920"/>
    <cellStyle name="Normal 16 2 3 2 2 3" xfId="32255"/>
    <cellStyle name="Normal 16 2 3 2 2 4" xfId="43198"/>
    <cellStyle name="Normal 16 2 3 2 2 5" xfId="56413"/>
    <cellStyle name="Normal 16 2 3 2 3" xfId="8833"/>
    <cellStyle name="Normal 16 2 3 2 3 2" xfId="19938"/>
    <cellStyle name="Normal 16 2 3 2 3 3" xfId="30145"/>
    <cellStyle name="Normal 16 2 3 2 3 4" xfId="41096"/>
    <cellStyle name="Normal 16 2 3 2 3 5" xfId="54303"/>
    <cellStyle name="Normal 16 2 3 2 4" xfId="14626"/>
    <cellStyle name="Normal 16 2 3 2 5" xfId="24811"/>
    <cellStyle name="Normal 16 2 3 2 6" xfId="35748"/>
    <cellStyle name="Normal 16 2 3 2 7" xfId="48969"/>
    <cellStyle name="Normal 16 2 3 2 8" xfId="59344"/>
    <cellStyle name="Normal 16 2 3 3" xfId="3930"/>
    <cellStyle name="Normal 16 2 3 3 2" xfId="9351"/>
    <cellStyle name="Normal 16 2 3 3 2 2" xfId="20456"/>
    <cellStyle name="Normal 16 2 3 3 2 3" xfId="30663"/>
    <cellStyle name="Normal 16 2 3 3 2 4" xfId="41614"/>
    <cellStyle name="Normal 16 2 3 3 2 5" xfId="54821"/>
    <cellStyle name="Normal 16 2 3 3 3" xfId="15143"/>
    <cellStyle name="Normal 16 2 3 3 4" xfId="25328"/>
    <cellStyle name="Normal 16 2 3 3 5" xfId="36265"/>
    <cellStyle name="Normal 16 2 3 3 6" xfId="49486"/>
    <cellStyle name="Normal 16 2 3 4" xfId="6659"/>
    <cellStyle name="Normal 16 2 3 4 2" xfId="10540"/>
    <cellStyle name="Normal 16 2 3 4 2 2" xfId="21527"/>
    <cellStyle name="Normal 16 2 3 4 2 3" xfId="31852"/>
    <cellStyle name="Normal 16 2 3 4 2 4" xfId="42797"/>
    <cellStyle name="Normal 16 2 3 4 2 5" xfId="56010"/>
    <cellStyle name="Normal 16 2 3 4 3" xfId="17795"/>
    <cellStyle name="Normal 16 2 3 4 4" xfId="27980"/>
    <cellStyle name="Normal 16 2 3 4 5" xfId="38935"/>
    <cellStyle name="Normal 16 2 3 4 6" xfId="52138"/>
    <cellStyle name="Normal 16 2 3 5" xfId="8181"/>
    <cellStyle name="Normal 16 2 3 5 2" xfId="19289"/>
    <cellStyle name="Normal 16 2 3 5 3" xfId="29495"/>
    <cellStyle name="Normal 16 2 3 5 4" xfId="40444"/>
    <cellStyle name="Normal 16 2 3 5 5" xfId="53653"/>
    <cellStyle name="Normal 16 2 3 6" xfId="13980"/>
    <cellStyle name="Normal 16 2 3 7" xfId="24165"/>
    <cellStyle name="Normal 16 2 3 8" xfId="35096"/>
    <cellStyle name="Normal 16 2 3 9" xfId="48323"/>
    <cellStyle name="Normal 16 2 4" xfId="3117"/>
    <cellStyle name="Normal 16 2 4 2" xfId="7027"/>
    <cellStyle name="Normal 16 2 4 2 2" xfId="10779"/>
    <cellStyle name="Normal 16 2 4 2 2 2" xfId="21756"/>
    <cellStyle name="Normal 16 2 4 2 2 3" xfId="32091"/>
    <cellStyle name="Normal 16 2 4 2 2 4" xfId="43034"/>
    <cellStyle name="Normal 16 2 4 2 2 5" xfId="56249"/>
    <cellStyle name="Normal 16 2 4 2 3" xfId="18163"/>
    <cellStyle name="Normal 16 2 4 2 4" xfId="28348"/>
    <cellStyle name="Normal 16 2 4 2 5" xfId="39303"/>
    <cellStyle name="Normal 16 2 4 2 6" xfId="52506"/>
    <cellStyle name="Normal 16 2 4 3" xfId="8549"/>
    <cellStyle name="Normal 16 2 4 3 2" xfId="19656"/>
    <cellStyle name="Normal 16 2 4 3 3" xfId="29863"/>
    <cellStyle name="Normal 16 2 4 3 4" xfId="40812"/>
    <cellStyle name="Normal 16 2 4 3 5" xfId="54021"/>
    <cellStyle name="Normal 16 2 4 4" xfId="14346"/>
    <cellStyle name="Normal 16 2 4 5" xfId="24531"/>
    <cellStyle name="Normal 16 2 4 6" xfId="35462"/>
    <cellStyle name="Normal 16 2 4 7" xfId="48689"/>
    <cellStyle name="Normal 16 2 4 8" xfId="59180"/>
    <cellStyle name="Normal 16 2 5" xfId="3766"/>
    <cellStyle name="Normal 16 2 5 2" xfId="9187"/>
    <cellStyle name="Normal 16 2 5 2 2" xfId="20292"/>
    <cellStyle name="Normal 16 2 5 2 3" xfId="30499"/>
    <cellStyle name="Normal 16 2 5 2 4" xfId="41450"/>
    <cellStyle name="Normal 16 2 5 2 5" xfId="54657"/>
    <cellStyle name="Normal 16 2 5 3" xfId="14979"/>
    <cellStyle name="Normal 16 2 5 4" xfId="25164"/>
    <cellStyle name="Normal 16 2 5 5" xfId="36101"/>
    <cellStyle name="Normal 16 2 5 6" xfId="49322"/>
    <cellStyle name="Normal 16 2 6" xfId="4835"/>
    <cellStyle name="Normal 16 2 6 2" xfId="10009"/>
    <cellStyle name="Normal 16 2 6 2 2" xfId="21001"/>
    <cellStyle name="Normal 16 2 6 2 3" xfId="31321"/>
    <cellStyle name="Normal 16 2 6 2 4" xfId="42266"/>
    <cellStyle name="Normal 16 2 6 2 5" xfId="55479"/>
    <cellStyle name="Normal 16 2 6 3" xfId="15986"/>
    <cellStyle name="Normal 16 2 6 4" xfId="26171"/>
    <cellStyle name="Normal 16 2 6 5" xfId="37120"/>
    <cellStyle name="Normal 16 2 6 6" xfId="50329"/>
    <cellStyle name="Normal 16 2 7" xfId="5025"/>
    <cellStyle name="Normal 16 2 7 2" xfId="10199"/>
    <cellStyle name="Normal 16 2 7 2 2" xfId="21190"/>
    <cellStyle name="Normal 16 2 7 2 3" xfId="31511"/>
    <cellStyle name="Normal 16 2 7 2 4" xfId="42456"/>
    <cellStyle name="Normal 16 2 7 2 5" xfId="55669"/>
    <cellStyle name="Normal 16 2 7 3" xfId="16175"/>
    <cellStyle name="Normal 16 2 7 4" xfId="26360"/>
    <cellStyle name="Normal 16 2 7 5" xfId="37309"/>
    <cellStyle name="Normal 16 2 7 6" xfId="50518"/>
    <cellStyle name="Normal 16 2 8" xfId="2469"/>
    <cellStyle name="Normal 16 2 8 2" xfId="7998"/>
    <cellStyle name="Normal 16 2 8 2 2" xfId="19106"/>
    <cellStyle name="Normal 16 2 8 2 3" xfId="29312"/>
    <cellStyle name="Normal 16 2 8 2 4" xfId="40261"/>
    <cellStyle name="Normal 16 2 8 2 5" xfId="53470"/>
    <cellStyle name="Normal 16 2 8 3" xfId="13767"/>
    <cellStyle name="Normal 16 2 8 4" xfId="23952"/>
    <cellStyle name="Normal 16 2 8 5" xfId="34860"/>
    <cellStyle name="Normal 16 2 8 6" xfId="48110"/>
    <cellStyle name="Normal 16 2 9" xfId="6134"/>
    <cellStyle name="Normal 16 2 9 2" xfId="10397"/>
    <cellStyle name="Normal 16 2 9 2 2" xfId="21388"/>
    <cellStyle name="Normal 16 2 9 2 3" xfId="31709"/>
    <cellStyle name="Normal 16 2 9 2 4" xfId="42654"/>
    <cellStyle name="Normal 16 2 9 2 5" xfId="55867"/>
    <cellStyle name="Normal 16 2 9 3" xfId="17275"/>
    <cellStyle name="Normal 16 2 9 4" xfId="27460"/>
    <cellStyle name="Normal 16 2 9 5" xfId="38413"/>
    <cellStyle name="Normal 16 2 9 6" xfId="51618"/>
    <cellStyle name="Normal 16 20" xfId="7232"/>
    <cellStyle name="Normal 16 20 2" xfId="18361"/>
    <cellStyle name="Normal 16 20 3" xfId="28548"/>
    <cellStyle name="Normal 16 20 4" xfId="39503"/>
    <cellStyle name="Normal 16 20 5" xfId="52706"/>
    <cellStyle name="Normal 16 21" xfId="12657"/>
    <cellStyle name="Normal 16 22" xfId="12847"/>
    <cellStyle name="Normal 16 23" xfId="13252"/>
    <cellStyle name="Normal 16 24" xfId="23442"/>
    <cellStyle name="Normal 16 25" xfId="33976"/>
    <cellStyle name="Normal 16 26" xfId="47600"/>
    <cellStyle name="Normal 16 27" xfId="58111"/>
    <cellStyle name="Normal 16 28" xfId="58678"/>
    <cellStyle name="Normal 16 3" xfId="212"/>
    <cellStyle name="Normal 16 3 10" xfId="6480"/>
    <cellStyle name="Normal 16 3 10 2" xfId="11416"/>
    <cellStyle name="Normal 16 3 10 2 2" xfId="22392"/>
    <cellStyle name="Normal 16 3 10 2 3" xfId="32728"/>
    <cellStyle name="Normal 16 3 10 2 4" xfId="43665"/>
    <cellStyle name="Normal 16 3 10 2 5" xfId="56886"/>
    <cellStyle name="Normal 16 3 10 3" xfId="17617"/>
    <cellStyle name="Normal 16 3 10 4" xfId="27802"/>
    <cellStyle name="Normal 16 3 10 5" xfId="38756"/>
    <cellStyle name="Normal 16 3 10 6" xfId="51960"/>
    <cellStyle name="Normal 16 3 11" xfId="7317"/>
    <cellStyle name="Normal 16 3 11 2" xfId="18442"/>
    <cellStyle name="Normal 16 3 11 3" xfId="28632"/>
    <cellStyle name="Normal 16 3 11 4" xfId="39587"/>
    <cellStyle name="Normal 16 3 11 5" xfId="52790"/>
    <cellStyle name="Normal 16 3 12" xfId="12724"/>
    <cellStyle name="Normal 16 3 13" xfId="12914"/>
    <cellStyle name="Normal 16 3 14" xfId="13322"/>
    <cellStyle name="Normal 16 3 15" xfId="23512"/>
    <cellStyle name="Normal 16 3 16" xfId="34050"/>
    <cellStyle name="Normal 16 3 17" xfId="47670"/>
    <cellStyle name="Normal 16 3 18" xfId="58185"/>
    <cellStyle name="Normal 16 3 19" xfId="58773"/>
    <cellStyle name="Normal 16 3 2" xfId="2965"/>
    <cellStyle name="Normal 16 3 2 10" xfId="35314"/>
    <cellStyle name="Normal 16 3 2 11" xfId="48541"/>
    <cellStyle name="Normal 16 3 2 12" xfId="58372"/>
    <cellStyle name="Normal 16 3 2 13" xfId="58937"/>
    <cellStyle name="Normal 16 3 2 2" xfId="3607"/>
    <cellStyle name="Normal 16 3 2 2 2" xfId="11004"/>
    <cellStyle name="Normal 16 3 2 2 2 2" xfId="21981"/>
    <cellStyle name="Normal 16 3 2 2 2 3" xfId="32316"/>
    <cellStyle name="Normal 16 3 2 2 2 4" xfId="43259"/>
    <cellStyle name="Normal 16 3 2 2 2 5" xfId="56474"/>
    <cellStyle name="Normal 16 3 2 2 3" xfId="9029"/>
    <cellStyle name="Normal 16 3 2 2 3 2" xfId="20134"/>
    <cellStyle name="Normal 16 3 2 2 3 3" xfId="30341"/>
    <cellStyle name="Normal 16 3 2 2 3 4" xfId="41292"/>
    <cellStyle name="Normal 16 3 2 2 3 5" xfId="54499"/>
    <cellStyle name="Normal 16 3 2 2 4" xfId="14822"/>
    <cellStyle name="Normal 16 3 2 2 5" xfId="25007"/>
    <cellStyle name="Normal 16 3 2 2 6" xfId="35944"/>
    <cellStyle name="Normal 16 3 2 2 7" xfId="49165"/>
    <cellStyle name="Normal 16 3 2 2 8" xfId="59405"/>
    <cellStyle name="Normal 16 3 2 3" xfId="3991"/>
    <cellStyle name="Normal 16 3 2 3 2" xfId="9412"/>
    <cellStyle name="Normal 16 3 2 3 2 2" xfId="20517"/>
    <cellStyle name="Normal 16 3 2 3 2 3" xfId="30724"/>
    <cellStyle name="Normal 16 3 2 3 2 4" xfId="41675"/>
    <cellStyle name="Normal 16 3 2 3 2 5" xfId="54882"/>
    <cellStyle name="Normal 16 3 2 3 3" xfId="15204"/>
    <cellStyle name="Normal 16 3 2 3 4" xfId="25389"/>
    <cellStyle name="Normal 16 3 2 3 5" xfId="36326"/>
    <cellStyle name="Normal 16 3 2 3 6" xfId="49547"/>
    <cellStyle name="Normal 16 3 2 4" xfId="6876"/>
    <cellStyle name="Normal 16 3 2 4 2" xfId="8399"/>
    <cellStyle name="Normal 16 3 2 4 2 2" xfId="19507"/>
    <cellStyle name="Normal 16 3 2 4 2 3" xfId="29713"/>
    <cellStyle name="Normal 16 3 2 4 2 4" xfId="40662"/>
    <cellStyle name="Normal 16 3 2 4 2 5" xfId="53871"/>
    <cellStyle name="Normal 16 3 2 4 3" xfId="18012"/>
    <cellStyle name="Normal 16 3 2 4 4" xfId="28197"/>
    <cellStyle name="Normal 16 3 2 4 5" xfId="39152"/>
    <cellStyle name="Normal 16 3 2 4 6" xfId="52355"/>
    <cellStyle name="Normal 16 3 2 5" xfId="10601"/>
    <cellStyle name="Normal 16 3 2 5 2" xfId="21588"/>
    <cellStyle name="Normal 16 3 2 5 3" xfId="31913"/>
    <cellStyle name="Normal 16 3 2 5 4" xfId="42858"/>
    <cellStyle name="Normal 16 3 2 5 5" xfId="56071"/>
    <cellStyle name="Normal 16 3 2 6" xfId="7849"/>
    <cellStyle name="Normal 16 3 2 6 2" xfId="18957"/>
    <cellStyle name="Normal 16 3 2 6 3" xfId="29163"/>
    <cellStyle name="Normal 16 3 2 6 4" xfId="40112"/>
    <cellStyle name="Normal 16 3 2 6 5" xfId="53321"/>
    <cellStyle name="Normal 16 3 2 7" xfId="13114"/>
    <cellStyle name="Normal 16 3 2 8" xfId="14198"/>
    <cellStyle name="Normal 16 3 2 9" xfId="24383"/>
    <cellStyle name="Normal 16 3 3" xfId="2782"/>
    <cellStyle name="Normal 16 3 3 10" xfId="59241"/>
    <cellStyle name="Normal 16 3 3 2" xfId="3446"/>
    <cellStyle name="Normal 16 3 3 2 2" xfId="8868"/>
    <cellStyle name="Normal 16 3 3 2 2 2" xfId="19973"/>
    <cellStyle name="Normal 16 3 3 2 2 3" xfId="30180"/>
    <cellStyle name="Normal 16 3 3 2 2 4" xfId="41131"/>
    <cellStyle name="Normal 16 3 3 2 2 5" xfId="54338"/>
    <cellStyle name="Normal 16 3 3 2 3" xfId="14661"/>
    <cellStyle name="Normal 16 3 3 2 4" xfId="24846"/>
    <cellStyle name="Normal 16 3 3 2 5" xfId="35783"/>
    <cellStyle name="Normal 16 3 3 2 6" xfId="49004"/>
    <cellStyle name="Normal 16 3 3 3" xfId="6694"/>
    <cellStyle name="Normal 16 3 3 3 2" xfId="10840"/>
    <cellStyle name="Normal 16 3 3 3 2 2" xfId="21817"/>
    <cellStyle name="Normal 16 3 3 3 2 3" xfId="32152"/>
    <cellStyle name="Normal 16 3 3 3 2 4" xfId="43095"/>
    <cellStyle name="Normal 16 3 3 3 2 5" xfId="56310"/>
    <cellStyle name="Normal 16 3 3 3 3" xfId="17830"/>
    <cellStyle name="Normal 16 3 3 3 4" xfId="28015"/>
    <cellStyle name="Normal 16 3 3 3 5" xfId="38970"/>
    <cellStyle name="Normal 16 3 3 3 6" xfId="52173"/>
    <cellStyle name="Normal 16 3 3 4" xfId="8216"/>
    <cellStyle name="Normal 16 3 3 4 2" xfId="19324"/>
    <cellStyle name="Normal 16 3 3 4 3" xfId="29530"/>
    <cellStyle name="Normal 16 3 3 4 4" xfId="40479"/>
    <cellStyle name="Normal 16 3 3 4 5" xfId="53688"/>
    <cellStyle name="Normal 16 3 3 5" xfId="14015"/>
    <cellStyle name="Normal 16 3 3 6" xfId="24200"/>
    <cellStyle name="Normal 16 3 3 7" xfId="35131"/>
    <cellStyle name="Normal 16 3 3 8" xfId="48358"/>
    <cellStyle name="Normal 16 3 3 9" xfId="58559"/>
    <cellStyle name="Normal 16 3 4" xfId="3179"/>
    <cellStyle name="Normal 16 3 4 2" xfId="7088"/>
    <cellStyle name="Normal 16 3 4 2 2" xfId="18224"/>
    <cellStyle name="Normal 16 3 4 2 3" xfId="28409"/>
    <cellStyle name="Normal 16 3 4 2 4" xfId="39364"/>
    <cellStyle name="Normal 16 3 4 2 5" xfId="52567"/>
    <cellStyle name="Normal 16 3 4 3" xfId="8610"/>
    <cellStyle name="Normal 16 3 4 3 2" xfId="19717"/>
    <cellStyle name="Normal 16 3 4 3 3" xfId="29924"/>
    <cellStyle name="Normal 16 3 4 3 4" xfId="40873"/>
    <cellStyle name="Normal 16 3 4 3 5" xfId="54082"/>
    <cellStyle name="Normal 16 3 4 4" xfId="14407"/>
    <cellStyle name="Normal 16 3 4 5" xfId="24592"/>
    <cellStyle name="Normal 16 3 4 6" xfId="35523"/>
    <cellStyle name="Normal 16 3 4 7" xfId="48750"/>
    <cellStyle name="Normal 16 3 5" xfId="3827"/>
    <cellStyle name="Normal 16 3 5 2" xfId="9248"/>
    <cellStyle name="Normal 16 3 5 2 2" xfId="20353"/>
    <cellStyle name="Normal 16 3 5 2 3" xfId="30560"/>
    <cellStyle name="Normal 16 3 5 2 4" xfId="41511"/>
    <cellStyle name="Normal 16 3 5 2 5" xfId="54718"/>
    <cellStyle name="Normal 16 3 5 3" xfId="15040"/>
    <cellStyle name="Normal 16 3 5 4" xfId="25225"/>
    <cellStyle name="Normal 16 3 5 5" xfId="36162"/>
    <cellStyle name="Normal 16 3 5 6" xfId="49383"/>
    <cellStyle name="Normal 16 3 6" xfId="4870"/>
    <cellStyle name="Normal 16 3 6 2" xfId="10044"/>
    <cellStyle name="Normal 16 3 6 2 2" xfId="21036"/>
    <cellStyle name="Normal 16 3 6 2 3" xfId="31356"/>
    <cellStyle name="Normal 16 3 6 2 4" xfId="42301"/>
    <cellStyle name="Normal 16 3 6 2 5" xfId="55514"/>
    <cellStyle name="Normal 16 3 6 3" xfId="16021"/>
    <cellStyle name="Normal 16 3 6 4" xfId="26206"/>
    <cellStyle name="Normal 16 3 6 5" xfId="37155"/>
    <cellStyle name="Normal 16 3 6 6" xfId="50364"/>
    <cellStyle name="Normal 16 3 7" xfId="5060"/>
    <cellStyle name="Normal 16 3 7 2" xfId="10234"/>
    <cellStyle name="Normal 16 3 7 2 2" xfId="21225"/>
    <cellStyle name="Normal 16 3 7 2 3" xfId="31546"/>
    <cellStyle name="Normal 16 3 7 2 4" xfId="42491"/>
    <cellStyle name="Normal 16 3 7 2 5" xfId="55704"/>
    <cellStyle name="Normal 16 3 7 3" xfId="16210"/>
    <cellStyle name="Normal 16 3 7 4" xfId="26395"/>
    <cellStyle name="Normal 16 3 7 5" xfId="37344"/>
    <cellStyle name="Normal 16 3 7 6" xfId="50553"/>
    <cellStyle name="Normal 16 3 8" xfId="2584"/>
    <cellStyle name="Normal 16 3 8 2" xfId="8033"/>
    <cellStyle name="Normal 16 3 8 2 2" xfId="19141"/>
    <cellStyle name="Normal 16 3 8 2 3" xfId="29347"/>
    <cellStyle name="Normal 16 3 8 2 4" xfId="40296"/>
    <cellStyle name="Normal 16 3 8 2 5" xfId="53505"/>
    <cellStyle name="Normal 16 3 8 3" xfId="13834"/>
    <cellStyle name="Normal 16 3 8 4" xfId="24019"/>
    <cellStyle name="Normal 16 3 8 5" xfId="34944"/>
    <cellStyle name="Normal 16 3 8 6" xfId="48177"/>
    <cellStyle name="Normal 16 3 9" xfId="6193"/>
    <cellStyle name="Normal 16 3 9 2" xfId="10458"/>
    <cellStyle name="Normal 16 3 9 2 2" xfId="21449"/>
    <cellStyle name="Normal 16 3 9 2 3" xfId="31770"/>
    <cellStyle name="Normal 16 3 9 2 4" xfId="42715"/>
    <cellStyle name="Normal 16 3 9 2 5" xfId="55928"/>
    <cellStyle name="Normal 16 3 9 3" xfId="17334"/>
    <cellStyle name="Normal 16 3 9 4" xfId="27519"/>
    <cellStyle name="Normal 16 3 9 5" xfId="38472"/>
    <cellStyle name="Normal 16 3 9 6" xfId="51677"/>
    <cellStyle name="Normal 16 4" xfId="2639"/>
    <cellStyle name="Normal 16 4 10" xfId="11446"/>
    <cellStyle name="Normal 16 4 10 2" xfId="22422"/>
    <cellStyle name="Normal 16 4 10 3" xfId="32758"/>
    <cellStyle name="Normal 16 4 10 4" xfId="43695"/>
    <cellStyle name="Normal 16 4 10 5" xfId="56916"/>
    <cellStyle name="Normal 16 4 11" xfId="11578"/>
    <cellStyle name="Normal 16 4 11 2" xfId="22552"/>
    <cellStyle name="Normal 16 4 11 3" xfId="32890"/>
    <cellStyle name="Normal 16 4 11 4" xfId="43827"/>
    <cellStyle name="Normal 16 4 11 5" xfId="57048"/>
    <cellStyle name="Normal 16 4 12" xfId="12765"/>
    <cellStyle name="Normal 16 4 13" xfId="12955"/>
    <cellStyle name="Normal 16 4 14" xfId="13873"/>
    <cellStyle name="Normal 16 4 15" xfId="24058"/>
    <cellStyle name="Normal 16 4 16" xfId="34989"/>
    <cellStyle name="Normal 16 4 17" xfId="48216"/>
    <cellStyle name="Normal 16 4 18" xfId="58226"/>
    <cellStyle name="Normal 16 4 19" xfId="58842"/>
    <cellStyle name="Normal 16 4 2" xfId="3006"/>
    <cellStyle name="Normal 16 4 2 10" xfId="48582"/>
    <cellStyle name="Normal 16 4 2 11" xfId="58413"/>
    <cellStyle name="Normal 16 4 2 12" xfId="59310"/>
    <cellStyle name="Normal 16 4 2 2" xfId="3648"/>
    <cellStyle name="Normal 16 4 2 2 2" xfId="9070"/>
    <cellStyle name="Normal 16 4 2 2 2 2" xfId="20175"/>
    <cellStyle name="Normal 16 4 2 2 2 3" xfId="30382"/>
    <cellStyle name="Normal 16 4 2 2 2 4" xfId="41333"/>
    <cellStyle name="Normal 16 4 2 2 2 5" xfId="54540"/>
    <cellStyle name="Normal 16 4 2 2 3" xfId="14863"/>
    <cellStyle name="Normal 16 4 2 2 4" xfId="25048"/>
    <cellStyle name="Normal 16 4 2 2 5" xfId="35985"/>
    <cellStyle name="Normal 16 4 2 2 6" xfId="49206"/>
    <cellStyle name="Normal 16 4 2 3" xfId="6917"/>
    <cellStyle name="Normal 16 4 2 3 2" xfId="8440"/>
    <cellStyle name="Normal 16 4 2 3 2 2" xfId="19548"/>
    <cellStyle name="Normal 16 4 2 3 2 3" xfId="29754"/>
    <cellStyle name="Normal 16 4 2 3 2 4" xfId="40703"/>
    <cellStyle name="Normal 16 4 2 3 2 5" xfId="53912"/>
    <cellStyle name="Normal 16 4 2 3 3" xfId="18053"/>
    <cellStyle name="Normal 16 4 2 3 4" xfId="28238"/>
    <cellStyle name="Normal 16 4 2 3 5" xfId="39193"/>
    <cellStyle name="Normal 16 4 2 3 6" xfId="52396"/>
    <cellStyle name="Normal 16 4 2 4" xfId="10909"/>
    <cellStyle name="Normal 16 4 2 4 2" xfId="21886"/>
    <cellStyle name="Normal 16 4 2 4 3" xfId="32221"/>
    <cellStyle name="Normal 16 4 2 4 4" xfId="43164"/>
    <cellStyle name="Normal 16 4 2 4 5" xfId="56379"/>
    <cellStyle name="Normal 16 4 2 5" xfId="7890"/>
    <cellStyle name="Normal 16 4 2 5 2" xfId="18998"/>
    <cellStyle name="Normal 16 4 2 5 3" xfId="29204"/>
    <cellStyle name="Normal 16 4 2 5 4" xfId="40153"/>
    <cellStyle name="Normal 16 4 2 5 5" xfId="53362"/>
    <cellStyle name="Normal 16 4 2 6" xfId="13170"/>
    <cellStyle name="Normal 16 4 2 7" xfId="14239"/>
    <cellStyle name="Normal 16 4 2 8" xfId="24424"/>
    <cellStyle name="Normal 16 4 2 9" xfId="35355"/>
    <cellStyle name="Normal 16 4 3" xfId="2823"/>
    <cellStyle name="Normal 16 4 3 2" xfId="3487"/>
    <cellStyle name="Normal 16 4 3 2 2" xfId="8909"/>
    <cellStyle name="Normal 16 4 3 2 2 2" xfId="20014"/>
    <cellStyle name="Normal 16 4 3 2 2 3" xfId="30221"/>
    <cellStyle name="Normal 16 4 3 2 2 4" xfId="41172"/>
    <cellStyle name="Normal 16 4 3 2 2 5" xfId="54379"/>
    <cellStyle name="Normal 16 4 3 2 3" xfId="14702"/>
    <cellStyle name="Normal 16 4 3 2 4" xfId="24887"/>
    <cellStyle name="Normal 16 4 3 2 5" xfId="35824"/>
    <cellStyle name="Normal 16 4 3 2 6" xfId="49045"/>
    <cellStyle name="Normal 16 4 3 3" xfId="6735"/>
    <cellStyle name="Normal 16 4 3 3 2" xfId="17871"/>
    <cellStyle name="Normal 16 4 3 3 3" xfId="28056"/>
    <cellStyle name="Normal 16 4 3 3 4" xfId="39011"/>
    <cellStyle name="Normal 16 4 3 3 5" xfId="52214"/>
    <cellStyle name="Normal 16 4 3 4" xfId="8257"/>
    <cellStyle name="Normal 16 4 3 4 2" xfId="19365"/>
    <cellStyle name="Normal 16 4 3 4 3" xfId="29571"/>
    <cellStyle name="Normal 16 4 3 4 4" xfId="40520"/>
    <cellStyle name="Normal 16 4 3 4 5" xfId="53729"/>
    <cellStyle name="Normal 16 4 3 5" xfId="14056"/>
    <cellStyle name="Normal 16 4 3 6" xfId="24241"/>
    <cellStyle name="Normal 16 4 3 7" xfId="35172"/>
    <cellStyle name="Normal 16 4 3 8" xfId="48399"/>
    <cellStyle name="Normal 16 4 3 9" xfId="58600"/>
    <cellStyle name="Normal 16 4 4" xfId="3310"/>
    <cellStyle name="Normal 16 4 4 2" xfId="8732"/>
    <cellStyle name="Normal 16 4 4 2 2" xfId="19837"/>
    <cellStyle name="Normal 16 4 4 2 3" xfId="30044"/>
    <cellStyle name="Normal 16 4 4 2 4" xfId="40995"/>
    <cellStyle name="Normal 16 4 4 2 5" xfId="54202"/>
    <cellStyle name="Normal 16 4 4 3" xfId="14525"/>
    <cellStyle name="Normal 16 4 4 4" xfId="24710"/>
    <cellStyle name="Normal 16 4 4 5" xfId="35647"/>
    <cellStyle name="Normal 16 4 4 6" xfId="48868"/>
    <cellStyle name="Normal 16 4 5" xfId="3896"/>
    <cellStyle name="Normal 16 4 5 2" xfId="9317"/>
    <cellStyle name="Normal 16 4 5 2 2" xfId="20422"/>
    <cellStyle name="Normal 16 4 5 2 3" xfId="30629"/>
    <cellStyle name="Normal 16 4 5 2 4" xfId="41580"/>
    <cellStyle name="Normal 16 4 5 2 5" xfId="54787"/>
    <cellStyle name="Normal 16 4 5 3" xfId="15109"/>
    <cellStyle name="Normal 16 4 5 4" xfId="25294"/>
    <cellStyle name="Normal 16 4 5 5" xfId="36231"/>
    <cellStyle name="Normal 16 4 5 6" xfId="49452"/>
    <cellStyle name="Normal 16 4 6" xfId="4911"/>
    <cellStyle name="Normal 16 4 6 2" xfId="10085"/>
    <cellStyle name="Normal 16 4 6 2 2" xfId="21077"/>
    <cellStyle name="Normal 16 4 6 2 3" xfId="31397"/>
    <cellStyle name="Normal 16 4 6 2 4" xfId="42342"/>
    <cellStyle name="Normal 16 4 6 2 5" xfId="55555"/>
    <cellStyle name="Normal 16 4 6 3" xfId="16062"/>
    <cellStyle name="Normal 16 4 6 4" xfId="26247"/>
    <cellStyle name="Normal 16 4 6 5" xfId="37196"/>
    <cellStyle name="Normal 16 4 6 6" xfId="50405"/>
    <cellStyle name="Normal 16 4 7" xfId="5101"/>
    <cellStyle name="Normal 16 4 7 2" xfId="10275"/>
    <cellStyle name="Normal 16 4 7 2 2" xfId="21266"/>
    <cellStyle name="Normal 16 4 7 2 3" xfId="31587"/>
    <cellStyle name="Normal 16 4 7 2 4" xfId="42532"/>
    <cellStyle name="Normal 16 4 7 2 5" xfId="55745"/>
    <cellStyle name="Normal 16 4 7 3" xfId="16251"/>
    <cellStyle name="Normal 16 4 7 4" xfId="26436"/>
    <cellStyle name="Normal 16 4 7 5" xfId="37385"/>
    <cellStyle name="Normal 16 4 7 6" xfId="50594"/>
    <cellStyle name="Normal 16 4 8" xfId="6512"/>
    <cellStyle name="Normal 16 4 8 2" xfId="8074"/>
    <cellStyle name="Normal 16 4 8 2 2" xfId="19182"/>
    <cellStyle name="Normal 16 4 8 2 3" xfId="29388"/>
    <cellStyle name="Normal 16 4 8 2 4" xfId="40337"/>
    <cellStyle name="Normal 16 4 8 2 5" xfId="53546"/>
    <cellStyle name="Normal 16 4 8 3" xfId="17649"/>
    <cellStyle name="Normal 16 4 8 4" xfId="27834"/>
    <cellStyle name="Normal 16 4 8 5" xfId="38788"/>
    <cellStyle name="Normal 16 4 8 6" xfId="51992"/>
    <cellStyle name="Normal 16 4 9" xfId="7352"/>
    <cellStyle name="Normal 16 4 9 2" xfId="18477"/>
    <cellStyle name="Normal 16 4 9 3" xfId="28667"/>
    <cellStyle name="Normal 16 4 9 4" xfId="39622"/>
    <cellStyle name="Normal 16 4 9 5" xfId="52825"/>
    <cellStyle name="Normal 16 5" xfId="2683"/>
    <cellStyle name="Normal 16 5 10" xfId="11619"/>
    <cellStyle name="Normal 16 5 10 2" xfId="22592"/>
    <cellStyle name="Normal 16 5 10 3" xfId="32931"/>
    <cellStyle name="Normal 16 5 10 4" xfId="43868"/>
    <cellStyle name="Normal 16 5 10 5" xfId="57089"/>
    <cellStyle name="Normal 16 5 11" xfId="12808"/>
    <cellStyle name="Normal 16 5 12" xfId="12998"/>
    <cellStyle name="Normal 16 5 13" xfId="13916"/>
    <cellStyle name="Normal 16 5 14" xfId="24101"/>
    <cellStyle name="Normal 16 5 15" xfId="35032"/>
    <cellStyle name="Normal 16 5 16" xfId="48259"/>
    <cellStyle name="Normal 16 5 17" xfId="58269"/>
    <cellStyle name="Normal 16 5 18" xfId="59146"/>
    <cellStyle name="Normal 16 5 2" xfId="3049"/>
    <cellStyle name="Normal 16 5 2 10" xfId="58456"/>
    <cellStyle name="Normal 16 5 2 2" xfId="3691"/>
    <cellStyle name="Normal 16 5 2 2 2" xfId="9113"/>
    <cellStyle name="Normal 16 5 2 2 2 2" xfId="20218"/>
    <cellStyle name="Normal 16 5 2 2 2 3" xfId="30425"/>
    <cellStyle name="Normal 16 5 2 2 2 4" xfId="41376"/>
    <cellStyle name="Normal 16 5 2 2 2 5" xfId="54583"/>
    <cellStyle name="Normal 16 5 2 2 3" xfId="14906"/>
    <cellStyle name="Normal 16 5 2 2 4" xfId="25091"/>
    <cellStyle name="Normal 16 5 2 2 5" xfId="36028"/>
    <cellStyle name="Normal 16 5 2 2 6" xfId="49249"/>
    <cellStyle name="Normal 16 5 2 3" xfId="6960"/>
    <cellStyle name="Normal 16 5 2 3 2" xfId="8483"/>
    <cellStyle name="Normal 16 5 2 3 2 2" xfId="19591"/>
    <cellStyle name="Normal 16 5 2 3 2 3" xfId="29797"/>
    <cellStyle name="Normal 16 5 2 3 2 4" xfId="40746"/>
    <cellStyle name="Normal 16 5 2 3 2 5" xfId="53955"/>
    <cellStyle name="Normal 16 5 2 3 3" xfId="18096"/>
    <cellStyle name="Normal 16 5 2 3 4" xfId="28281"/>
    <cellStyle name="Normal 16 5 2 3 5" xfId="39236"/>
    <cellStyle name="Normal 16 5 2 3 6" xfId="52439"/>
    <cellStyle name="Normal 16 5 2 4" xfId="7933"/>
    <cellStyle name="Normal 16 5 2 4 2" xfId="19041"/>
    <cellStyle name="Normal 16 5 2 4 3" xfId="29247"/>
    <cellStyle name="Normal 16 5 2 4 4" xfId="40196"/>
    <cellStyle name="Normal 16 5 2 4 5" xfId="53405"/>
    <cellStyle name="Normal 16 5 2 5" xfId="13213"/>
    <cellStyle name="Normal 16 5 2 6" xfId="14282"/>
    <cellStyle name="Normal 16 5 2 7" xfId="24467"/>
    <cellStyle name="Normal 16 5 2 8" xfId="35398"/>
    <cellStyle name="Normal 16 5 2 9" xfId="48625"/>
    <cellStyle name="Normal 16 5 3" xfId="2866"/>
    <cellStyle name="Normal 16 5 3 2" xfId="3530"/>
    <cellStyle name="Normal 16 5 3 2 2" xfId="8952"/>
    <cellStyle name="Normal 16 5 3 2 2 2" xfId="20057"/>
    <cellStyle name="Normal 16 5 3 2 2 3" xfId="30264"/>
    <cellStyle name="Normal 16 5 3 2 2 4" xfId="41215"/>
    <cellStyle name="Normal 16 5 3 2 2 5" xfId="54422"/>
    <cellStyle name="Normal 16 5 3 2 3" xfId="14745"/>
    <cellStyle name="Normal 16 5 3 2 4" xfId="24930"/>
    <cellStyle name="Normal 16 5 3 2 5" xfId="35867"/>
    <cellStyle name="Normal 16 5 3 2 6" xfId="49088"/>
    <cellStyle name="Normal 16 5 3 3" xfId="6778"/>
    <cellStyle name="Normal 16 5 3 3 2" xfId="17914"/>
    <cellStyle name="Normal 16 5 3 3 3" xfId="28099"/>
    <cellStyle name="Normal 16 5 3 3 4" xfId="39054"/>
    <cellStyle name="Normal 16 5 3 3 5" xfId="52257"/>
    <cellStyle name="Normal 16 5 3 4" xfId="8300"/>
    <cellStyle name="Normal 16 5 3 4 2" xfId="19408"/>
    <cellStyle name="Normal 16 5 3 4 3" xfId="29614"/>
    <cellStyle name="Normal 16 5 3 4 4" xfId="40563"/>
    <cellStyle name="Normal 16 5 3 4 5" xfId="53772"/>
    <cellStyle name="Normal 16 5 3 5" xfId="14099"/>
    <cellStyle name="Normal 16 5 3 6" xfId="24284"/>
    <cellStyle name="Normal 16 5 3 7" xfId="35215"/>
    <cellStyle name="Normal 16 5 3 8" xfId="48442"/>
    <cellStyle name="Normal 16 5 3 9" xfId="58643"/>
    <cellStyle name="Normal 16 5 4" xfId="3350"/>
    <cellStyle name="Normal 16 5 4 2" xfId="8772"/>
    <cellStyle name="Normal 16 5 4 2 2" xfId="19877"/>
    <cellStyle name="Normal 16 5 4 2 3" xfId="30084"/>
    <cellStyle name="Normal 16 5 4 2 4" xfId="41035"/>
    <cellStyle name="Normal 16 5 4 2 5" xfId="54242"/>
    <cellStyle name="Normal 16 5 4 3" xfId="14565"/>
    <cellStyle name="Normal 16 5 4 4" xfId="24750"/>
    <cellStyle name="Normal 16 5 4 5" xfId="35687"/>
    <cellStyle name="Normal 16 5 4 6" xfId="48908"/>
    <cellStyle name="Normal 16 5 5" xfId="4954"/>
    <cellStyle name="Normal 16 5 5 2" xfId="10128"/>
    <cellStyle name="Normal 16 5 5 2 2" xfId="21120"/>
    <cellStyle name="Normal 16 5 5 2 3" xfId="31440"/>
    <cellStyle name="Normal 16 5 5 2 4" xfId="42385"/>
    <cellStyle name="Normal 16 5 5 2 5" xfId="55598"/>
    <cellStyle name="Normal 16 5 5 3" xfId="16105"/>
    <cellStyle name="Normal 16 5 5 4" xfId="26290"/>
    <cellStyle name="Normal 16 5 5 5" xfId="37239"/>
    <cellStyle name="Normal 16 5 5 6" xfId="50448"/>
    <cellStyle name="Normal 16 5 6" xfId="5144"/>
    <cellStyle name="Normal 16 5 6 2" xfId="10318"/>
    <cellStyle name="Normal 16 5 6 2 2" xfId="21309"/>
    <cellStyle name="Normal 16 5 6 2 3" xfId="31630"/>
    <cellStyle name="Normal 16 5 6 2 4" xfId="42575"/>
    <cellStyle name="Normal 16 5 6 2 5" xfId="55788"/>
    <cellStyle name="Normal 16 5 6 3" xfId="16294"/>
    <cellStyle name="Normal 16 5 6 4" xfId="26479"/>
    <cellStyle name="Normal 16 5 6 5" xfId="37428"/>
    <cellStyle name="Normal 16 5 6 6" xfId="50637"/>
    <cellStyle name="Normal 16 5 7" xfId="6595"/>
    <cellStyle name="Normal 16 5 7 2" xfId="8117"/>
    <cellStyle name="Normal 16 5 7 2 2" xfId="19225"/>
    <cellStyle name="Normal 16 5 7 2 3" xfId="29431"/>
    <cellStyle name="Normal 16 5 7 2 4" xfId="40380"/>
    <cellStyle name="Normal 16 5 7 2 5" xfId="53589"/>
    <cellStyle name="Normal 16 5 7 3" xfId="17731"/>
    <cellStyle name="Normal 16 5 7 4" xfId="27916"/>
    <cellStyle name="Normal 16 5 7 5" xfId="38871"/>
    <cellStyle name="Normal 16 5 7 6" xfId="52074"/>
    <cellStyle name="Normal 16 5 8" xfId="7394"/>
    <cellStyle name="Normal 16 5 8 2" xfId="18519"/>
    <cellStyle name="Normal 16 5 8 3" xfId="28709"/>
    <cellStyle name="Normal 16 5 8 4" xfId="39664"/>
    <cellStyle name="Normal 16 5 8 5" xfId="52867"/>
    <cellStyle name="Normal 16 5 9" xfId="11482"/>
    <cellStyle name="Normal 16 5 9 2" xfId="22458"/>
    <cellStyle name="Normal 16 5 9 3" xfId="32794"/>
    <cellStyle name="Normal 16 5 9 4" xfId="43731"/>
    <cellStyle name="Normal 16 5 9 5" xfId="56952"/>
    <cellStyle name="Normal 16 6" xfId="2898"/>
    <cellStyle name="Normal 16 6 10" xfId="58305"/>
    <cellStyle name="Normal 16 6 2" xfId="3562"/>
    <cellStyle name="Normal 16 6 2 2" xfId="8984"/>
    <cellStyle name="Normal 16 6 2 2 2" xfId="20089"/>
    <cellStyle name="Normal 16 6 2 2 3" xfId="30296"/>
    <cellStyle name="Normal 16 6 2 2 4" xfId="41247"/>
    <cellStyle name="Normal 16 6 2 2 5" xfId="54454"/>
    <cellStyle name="Normal 16 6 2 3" xfId="14777"/>
    <cellStyle name="Normal 16 6 2 4" xfId="24962"/>
    <cellStyle name="Normal 16 6 2 5" xfId="35899"/>
    <cellStyle name="Normal 16 6 2 6" xfId="49120"/>
    <cellStyle name="Normal 16 6 3" xfId="6809"/>
    <cellStyle name="Normal 16 6 3 2" xfId="8332"/>
    <cellStyle name="Normal 16 6 3 2 2" xfId="19440"/>
    <cellStyle name="Normal 16 6 3 2 3" xfId="29646"/>
    <cellStyle name="Normal 16 6 3 2 4" xfId="40595"/>
    <cellStyle name="Normal 16 6 3 2 5" xfId="53804"/>
    <cellStyle name="Normal 16 6 3 3" xfId="17945"/>
    <cellStyle name="Normal 16 6 3 4" xfId="28130"/>
    <cellStyle name="Normal 16 6 3 5" xfId="39085"/>
    <cellStyle name="Normal 16 6 3 6" xfId="52288"/>
    <cellStyle name="Normal 16 6 4" xfId="7783"/>
    <cellStyle name="Normal 16 6 4 2" xfId="18891"/>
    <cellStyle name="Normal 16 6 4 3" xfId="29097"/>
    <cellStyle name="Normal 16 6 4 4" xfId="40046"/>
    <cellStyle name="Normal 16 6 4 5" xfId="53255"/>
    <cellStyle name="Normal 16 6 5" xfId="13032"/>
    <cellStyle name="Normal 16 6 6" xfId="14131"/>
    <cellStyle name="Normal 16 6 7" xfId="24316"/>
    <cellStyle name="Normal 16 6 8" xfId="35247"/>
    <cellStyle name="Normal 16 6 9" xfId="48474"/>
    <cellStyle name="Normal 16 7" xfId="2715"/>
    <cellStyle name="Normal 16 7 2" xfId="3382"/>
    <cellStyle name="Normal 16 7 2 2" xfId="8804"/>
    <cellStyle name="Normal 16 7 2 2 2" xfId="19909"/>
    <cellStyle name="Normal 16 7 2 2 3" xfId="30116"/>
    <cellStyle name="Normal 16 7 2 2 4" xfId="41067"/>
    <cellStyle name="Normal 16 7 2 2 5" xfId="54274"/>
    <cellStyle name="Normal 16 7 2 3" xfId="14597"/>
    <cellStyle name="Normal 16 7 2 4" xfId="24782"/>
    <cellStyle name="Normal 16 7 2 5" xfId="35719"/>
    <cellStyle name="Normal 16 7 2 6" xfId="48940"/>
    <cellStyle name="Normal 16 7 3" xfId="6627"/>
    <cellStyle name="Normal 16 7 3 2" xfId="17763"/>
    <cellStyle name="Normal 16 7 3 3" xfId="27948"/>
    <cellStyle name="Normal 16 7 3 4" xfId="38903"/>
    <cellStyle name="Normal 16 7 3 5" xfId="52106"/>
    <cellStyle name="Normal 16 7 4" xfId="8149"/>
    <cellStyle name="Normal 16 7 4 2" xfId="19257"/>
    <cellStyle name="Normal 16 7 4 3" xfId="29463"/>
    <cellStyle name="Normal 16 7 4 4" xfId="40412"/>
    <cellStyle name="Normal 16 7 4 5" xfId="53621"/>
    <cellStyle name="Normal 16 7 5" xfId="13948"/>
    <cellStyle name="Normal 16 7 6" xfId="24133"/>
    <cellStyle name="Normal 16 7 7" xfId="35064"/>
    <cellStyle name="Normal 16 7 8" xfId="48291"/>
    <cellStyle name="Normal 16 7 9" xfId="58492"/>
    <cellStyle name="Normal 16 8" xfId="3082"/>
    <cellStyle name="Normal 16 8 2" xfId="6993"/>
    <cellStyle name="Normal 16 8 2 2" xfId="18129"/>
    <cellStyle name="Normal 16 8 2 3" xfId="28314"/>
    <cellStyle name="Normal 16 8 2 4" xfId="39269"/>
    <cellStyle name="Normal 16 8 2 5" xfId="52472"/>
    <cellStyle name="Normal 16 8 3" xfId="8516"/>
    <cellStyle name="Normal 16 8 3 2" xfId="19624"/>
    <cellStyle name="Normal 16 8 3 3" xfId="29830"/>
    <cellStyle name="Normal 16 8 3 4" xfId="40779"/>
    <cellStyle name="Normal 16 8 3 5" xfId="53988"/>
    <cellStyle name="Normal 16 8 4" xfId="14314"/>
    <cellStyle name="Normal 16 8 5" xfId="24499"/>
    <cellStyle name="Normal 16 8 6" xfId="35430"/>
    <cellStyle name="Normal 16 8 7" xfId="48657"/>
    <cellStyle name="Normal 16 9" xfId="3260"/>
    <cellStyle name="Normal 16 9 2" xfId="6552"/>
    <cellStyle name="Normal 16 9 2 2" xfId="17689"/>
    <cellStyle name="Normal 16 9 2 3" xfId="27874"/>
    <cellStyle name="Normal 16 9 2 4" xfId="38828"/>
    <cellStyle name="Normal 16 9 2 5" xfId="52032"/>
    <cellStyle name="Normal 16 9 3" xfId="8683"/>
    <cellStyle name="Normal 16 9 3 2" xfId="19788"/>
    <cellStyle name="Normal 16 9 3 3" xfId="29995"/>
    <cellStyle name="Normal 16 9 3 4" xfId="40946"/>
    <cellStyle name="Normal 16 9 3 5" xfId="54153"/>
    <cellStyle name="Normal 16 9 4" xfId="14476"/>
    <cellStyle name="Normal 16 9 5" xfId="24661"/>
    <cellStyle name="Normal 16 9 6" xfId="35598"/>
    <cellStyle name="Normal 16 9 7" xfId="48819"/>
    <cellStyle name="Normal 17" xfId="127"/>
    <cellStyle name="Normal 17 10" xfId="3733"/>
    <cellStyle name="Normal 17 10 2" xfId="9154"/>
    <cellStyle name="Normal 17 10 2 2" xfId="20259"/>
    <cellStyle name="Normal 17 10 2 3" xfId="30466"/>
    <cellStyle name="Normal 17 10 2 4" xfId="41417"/>
    <cellStyle name="Normal 17 10 2 5" xfId="54624"/>
    <cellStyle name="Normal 17 10 3" xfId="14946"/>
    <cellStyle name="Normal 17 10 4" xfId="25131"/>
    <cellStyle name="Normal 17 10 5" xfId="36068"/>
    <cellStyle name="Normal 17 10 6" xfId="49289"/>
    <cellStyle name="Normal 17 11" xfId="4804"/>
    <cellStyle name="Normal 17 11 2" xfId="9978"/>
    <cellStyle name="Normal 17 11 2 2" xfId="20970"/>
    <cellStyle name="Normal 17 11 2 3" xfId="31290"/>
    <cellStyle name="Normal 17 11 2 4" xfId="42235"/>
    <cellStyle name="Normal 17 11 2 5" xfId="55448"/>
    <cellStyle name="Normal 17 11 3" xfId="15955"/>
    <cellStyle name="Normal 17 11 4" xfId="26140"/>
    <cellStyle name="Normal 17 11 5" xfId="37089"/>
    <cellStyle name="Normal 17 11 6" xfId="50298"/>
    <cellStyle name="Normal 17 12" xfId="4994"/>
    <cellStyle name="Normal 17 12 2" xfId="10168"/>
    <cellStyle name="Normal 17 12 2 2" xfId="21159"/>
    <cellStyle name="Normal 17 12 2 3" xfId="31480"/>
    <cellStyle name="Normal 17 12 2 4" xfId="42425"/>
    <cellStyle name="Normal 17 12 2 5" xfId="55638"/>
    <cellStyle name="Normal 17 12 3" xfId="16144"/>
    <cellStyle name="Normal 17 12 4" xfId="26329"/>
    <cellStyle name="Normal 17 12 5" xfId="37278"/>
    <cellStyle name="Normal 17 12 6" xfId="50487"/>
    <cellStyle name="Normal 17 13" xfId="2430"/>
    <cellStyle name="Normal 17 13 2" xfId="7967"/>
    <cellStyle name="Normal 17 13 2 2" xfId="19075"/>
    <cellStyle name="Normal 17 13 2 3" xfId="29281"/>
    <cellStyle name="Normal 17 13 2 4" xfId="40230"/>
    <cellStyle name="Normal 17 13 2 5" xfId="53439"/>
    <cellStyle name="Normal 17 13 3" xfId="13730"/>
    <cellStyle name="Normal 17 13 4" xfId="23915"/>
    <cellStyle name="Normal 17 13 5" xfId="34823"/>
    <cellStyle name="Normal 17 13 6" xfId="48073"/>
    <cellStyle name="Normal 17 14" xfId="6088"/>
    <cellStyle name="Normal 17 14 2" xfId="10364"/>
    <cellStyle name="Normal 17 14 2 2" xfId="21355"/>
    <cellStyle name="Normal 17 14 2 3" xfId="31676"/>
    <cellStyle name="Normal 17 14 2 4" xfId="42621"/>
    <cellStyle name="Normal 17 14 2 5" xfId="55834"/>
    <cellStyle name="Normal 17 14 3" xfId="17237"/>
    <cellStyle name="Normal 17 14 4" xfId="27422"/>
    <cellStyle name="Normal 17 14 5" xfId="38371"/>
    <cellStyle name="Normal 17 14 6" xfId="51580"/>
    <cellStyle name="Normal 17 15" xfId="6274"/>
    <cellStyle name="Normal 17 15 2" xfId="11350"/>
    <cellStyle name="Normal 17 15 2 2" xfId="22326"/>
    <cellStyle name="Normal 17 15 2 3" xfId="32662"/>
    <cellStyle name="Normal 17 15 2 4" xfId="43599"/>
    <cellStyle name="Normal 17 15 2 5" xfId="56820"/>
    <cellStyle name="Normal 17 15 3" xfId="17415"/>
    <cellStyle name="Normal 17 15 4" xfId="27600"/>
    <cellStyle name="Normal 17 15 5" xfId="38553"/>
    <cellStyle name="Normal 17 15 6" xfId="51758"/>
    <cellStyle name="Normal 17 16" xfId="6306"/>
    <cellStyle name="Normal 17 16 2" xfId="11519"/>
    <cellStyle name="Normal 17 16 2 2" xfId="22495"/>
    <cellStyle name="Normal 17 16 2 3" xfId="32831"/>
    <cellStyle name="Normal 17 16 2 4" xfId="43768"/>
    <cellStyle name="Normal 17 16 2 5" xfId="56989"/>
    <cellStyle name="Normal 17 16 3" xfId="17446"/>
    <cellStyle name="Normal 17 16 4" xfId="27631"/>
    <cellStyle name="Normal 17 16 5" xfId="38585"/>
    <cellStyle name="Normal 17 16 6" xfId="51789"/>
    <cellStyle name="Normal 17 17" xfId="6364"/>
    <cellStyle name="Normal 17 17 2" xfId="17504"/>
    <cellStyle name="Normal 17 17 3" xfId="27689"/>
    <cellStyle name="Normal 17 17 4" xfId="38643"/>
    <cellStyle name="Normal 17 17 5" xfId="51847"/>
    <cellStyle name="Normal 17 18" xfId="6396"/>
    <cellStyle name="Normal 17 18 2" xfId="17535"/>
    <cellStyle name="Normal 17 18 3" xfId="27720"/>
    <cellStyle name="Normal 17 18 4" xfId="38674"/>
    <cellStyle name="Normal 17 18 5" xfId="51878"/>
    <cellStyle name="Normal 17 19" xfId="7163"/>
    <cellStyle name="Normal 17 19 2" xfId="18294"/>
    <cellStyle name="Normal 17 19 3" xfId="28479"/>
    <cellStyle name="Normal 17 19 4" xfId="39434"/>
    <cellStyle name="Normal 17 19 5" xfId="52637"/>
    <cellStyle name="Normal 17 2" xfId="157"/>
    <cellStyle name="Normal 17 2 10" xfId="6439"/>
    <cellStyle name="Normal 17 2 10 2" xfId="11382"/>
    <cellStyle name="Normal 17 2 10 2 2" xfId="22358"/>
    <cellStyle name="Normal 17 2 10 2 3" xfId="32694"/>
    <cellStyle name="Normal 17 2 10 2 4" xfId="43631"/>
    <cellStyle name="Normal 17 2 10 2 5" xfId="56852"/>
    <cellStyle name="Normal 17 2 10 3" xfId="17577"/>
    <cellStyle name="Normal 17 2 10 4" xfId="27762"/>
    <cellStyle name="Normal 17 2 10 5" xfId="38716"/>
    <cellStyle name="Normal 17 2 10 6" xfId="51920"/>
    <cellStyle name="Normal 17 2 11" xfId="7674"/>
    <cellStyle name="Normal 17 2 11 2" xfId="18785"/>
    <cellStyle name="Normal 17 2 11 3" xfId="28988"/>
    <cellStyle name="Normal 17 2 11 4" xfId="39938"/>
    <cellStyle name="Normal 17 2 11 5" xfId="53146"/>
    <cellStyle name="Normal 17 2 12" xfId="12690"/>
    <cellStyle name="Normal 17 2 13" xfId="12880"/>
    <cellStyle name="Normal 17 2 14" xfId="13283"/>
    <cellStyle name="Normal 17 2 15" xfId="23473"/>
    <cellStyle name="Normal 17 2 16" xfId="34007"/>
    <cellStyle name="Normal 17 2 17" xfId="47631"/>
    <cellStyle name="Normal 17 2 18" xfId="58153"/>
    <cellStyle name="Normal 17 2 19" xfId="58713"/>
    <cellStyle name="Normal 17 2 2" xfId="2190"/>
    <cellStyle name="Normal 17 2 2 10" xfId="23677"/>
    <cellStyle name="Normal 17 2 2 11" xfId="34585"/>
    <cellStyle name="Normal 17 2 2 12" xfId="47835"/>
    <cellStyle name="Normal 17 2 2 13" xfId="58338"/>
    <cellStyle name="Normal 17 2 2 14" xfId="58804"/>
    <cellStyle name="Normal 17 2 2 2" xfId="3210"/>
    <cellStyle name="Normal 17 2 2 2 2" xfId="4022"/>
    <cellStyle name="Normal 17 2 2 2 2 2" xfId="11035"/>
    <cellStyle name="Normal 17 2 2 2 2 2 2" xfId="22012"/>
    <cellStyle name="Normal 17 2 2 2 2 2 3" xfId="32347"/>
    <cellStyle name="Normal 17 2 2 2 2 2 4" xfId="43290"/>
    <cellStyle name="Normal 17 2 2 2 2 2 5" xfId="56505"/>
    <cellStyle name="Normal 17 2 2 2 2 3" xfId="9443"/>
    <cellStyle name="Normal 17 2 2 2 2 3 2" xfId="20548"/>
    <cellStyle name="Normal 17 2 2 2 2 3 3" xfId="30755"/>
    <cellStyle name="Normal 17 2 2 2 2 3 4" xfId="41706"/>
    <cellStyle name="Normal 17 2 2 2 2 3 5" xfId="54913"/>
    <cellStyle name="Normal 17 2 2 2 2 4" xfId="15235"/>
    <cellStyle name="Normal 17 2 2 2 2 5" xfId="25420"/>
    <cellStyle name="Normal 17 2 2 2 2 6" xfId="36357"/>
    <cellStyle name="Normal 17 2 2 2 2 7" xfId="49578"/>
    <cellStyle name="Normal 17 2 2 2 2 8" xfId="59436"/>
    <cellStyle name="Normal 17 2 2 2 3" xfId="7119"/>
    <cellStyle name="Normal 17 2 2 2 3 2" xfId="10632"/>
    <cellStyle name="Normal 17 2 2 2 3 2 2" xfId="21619"/>
    <cellStyle name="Normal 17 2 2 2 3 2 3" xfId="31944"/>
    <cellStyle name="Normal 17 2 2 2 3 2 4" xfId="42889"/>
    <cellStyle name="Normal 17 2 2 2 3 2 5" xfId="56102"/>
    <cellStyle name="Normal 17 2 2 2 3 3" xfId="18255"/>
    <cellStyle name="Normal 17 2 2 2 3 4" xfId="28440"/>
    <cellStyle name="Normal 17 2 2 2 3 5" xfId="39395"/>
    <cellStyle name="Normal 17 2 2 2 3 6" xfId="52598"/>
    <cellStyle name="Normal 17 2 2 2 4" xfId="8641"/>
    <cellStyle name="Normal 17 2 2 2 4 2" xfId="19748"/>
    <cellStyle name="Normal 17 2 2 2 4 3" xfId="29955"/>
    <cellStyle name="Normal 17 2 2 2 4 4" xfId="40904"/>
    <cellStyle name="Normal 17 2 2 2 4 5" xfId="54113"/>
    <cellStyle name="Normal 17 2 2 2 5" xfId="14438"/>
    <cellStyle name="Normal 17 2 2 2 6" xfId="24623"/>
    <cellStyle name="Normal 17 2 2 2 7" xfId="35554"/>
    <cellStyle name="Normal 17 2 2 2 8" xfId="48781"/>
    <cellStyle name="Normal 17 2 2 2 9" xfId="58968"/>
    <cellStyle name="Normal 17 2 2 3" xfId="3858"/>
    <cellStyle name="Normal 17 2 2 3 2" xfId="10871"/>
    <cellStyle name="Normal 17 2 2 3 2 2" xfId="21848"/>
    <cellStyle name="Normal 17 2 2 3 2 3" xfId="32183"/>
    <cellStyle name="Normal 17 2 2 3 2 4" xfId="43126"/>
    <cellStyle name="Normal 17 2 2 3 2 5" xfId="56341"/>
    <cellStyle name="Normal 17 2 2 3 3" xfId="9279"/>
    <cellStyle name="Normal 17 2 2 3 3 2" xfId="20384"/>
    <cellStyle name="Normal 17 2 2 3 3 3" xfId="30591"/>
    <cellStyle name="Normal 17 2 2 3 3 4" xfId="41542"/>
    <cellStyle name="Normal 17 2 2 3 3 5" xfId="54749"/>
    <cellStyle name="Normal 17 2 2 3 4" xfId="15071"/>
    <cellStyle name="Normal 17 2 2 3 5" xfId="25256"/>
    <cellStyle name="Normal 17 2 2 3 6" xfId="36193"/>
    <cellStyle name="Normal 17 2 2 3 7" xfId="49414"/>
    <cellStyle name="Normal 17 2 2 3 8" xfId="59272"/>
    <cellStyle name="Normal 17 2 2 4" xfId="2931"/>
    <cellStyle name="Normal 17 2 2 4 2" xfId="8365"/>
    <cellStyle name="Normal 17 2 2 4 2 2" xfId="19473"/>
    <cellStyle name="Normal 17 2 2 4 2 3" xfId="29679"/>
    <cellStyle name="Normal 17 2 2 4 2 4" xfId="40628"/>
    <cellStyle name="Normal 17 2 2 4 2 5" xfId="53837"/>
    <cellStyle name="Normal 17 2 2 4 3" xfId="14164"/>
    <cellStyle name="Normal 17 2 2 4 4" xfId="24349"/>
    <cellStyle name="Normal 17 2 2 4 5" xfId="35280"/>
    <cellStyle name="Normal 17 2 2 4 6" xfId="48507"/>
    <cellStyle name="Normal 17 2 2 5" xfId="6224"/>
    <cellStyle name="Normal 17 2 2 5 2" xfId="10489"/>
    <cellStyle name="Normal 17 2 2 5 2 2" xfId="21480"/>
    <cellStyle name="Normal 17 2 2 5 2 3" xfId="31801"/>
    <cellStyle name="Normal 17 2 2 5 2 4" xfId="42746"/>
    <cellStyle name="Normal 17 2 2 5 2 5" xfId="55959"/>
    <cellStyle name="Normal 17 2 2 5 3" xfId="17365"/>
    <cellStyle name="Normal 17 2 2 5 4" xfId="27550"/>
    <cellStyle name="Normal 17 2 2 5 5" xfId="38503"/>
    <cellStyle name="Normal 17 2 2 5 6" xfId="51708"/>
    <cellStyle name="Normal 17 2 2 6" xfId="6842"/>
    <cellStyle name="Normal 17 2 2 6 2" xfId="17978"/>
    <cellStyle name="Normal 17 2 2 6 3" xfId="28163"/>
    <cellStyle name="Normal 17 2 2 6 4" xfId="39118"/>
    <cellStyle name="Normal 17 2 2 6 5" xfId="52321"/>
    <cellStyle name="Normal 17 2 2 7" xfId="7815"/>
    <cellStyle name="Normal 17 2 2 7 2" xfId="18923"/>
    <cellStyle name="Normal 17 2 2 7 3" xfId="29129"/>
    <cellStyle name="Normal 17 2 2 7 4" xfId="40078"/>
    <cellStyle name="Normal 17 2 2 7 5" xfId="53287"/>
    <cellStyle name="Normal 17 2 2 8" xfId="13080"/>
    <cellStyle name="Normal 17 2 2 9" xfId="13492"/>
    <cellStyle name="Normal 17 2 3" xfId="2748"/>
    <cellStyle name="Normal 17 2 3 10" xfId="58525"/>
    <cellStyle name="Normal 17 2 3 11" xfId="58877"/>
    <cellStyle name="Normal 17 2 3 2" xfId="3412"/>
    <cellStyle name="Normal 17 2 3 2 2" xfId="10944"/>
    <cellStyle name="Normal 17 2 3 2 2 2" xfId="21921"/>
    <cellStyle name="Normal 17 2 3 2 2 3" xfId="32256"/>
    <cellStyle name="Normal 17 2 3 2 2 4" xfId="43199"/>
    <cellStyle name="Normal 17 2 3 2 2 5" xfId="56414"/>
    <cellStyle name="Normal 17 2 3 2 3" xfId="8834"/>
    <cellStyle name="Normal 17 2 3 2 3 2" xfId="19939"/>
    <cellStyle name="Normal 17 2 3 2 3 3" xfId="30146"/>
    <cellStyle name="Normal 17 2 3 2 3 4" xfId="41097"/>
    <cellStyle name="Normal 17 2 3 2 3 5" xfId="54304"/>
    <cellStyle name="Normal 17 2 3 2 4" xfId="14627"/>
    <cellStyle name="Normal 17 2 3 2 5" xfId="24812"/>
    <cellStyle name="Normal 17 2 3 2 6" xfId="35749"/>
    <cellStyle name="Normal 17 2 3 2 7" xfId="48970"/>
    <cellStyle name="Normal 17 2 3 2 8" xfId="59345"/>
    <cellStyle name="Normal 17 2 3 3" xfId="3931"/>
    <cellStyle name="Normal 17 2 3 3 2" xfId="9352"/>
    <cellStyle name="Normal 17 2 3 3 2 2" xfId="20457"/>
    <cellStyle name="Normal 17 2 3 3 2 3" xfId="30664"/>
    <cellStyle name="Normal 17 2 3 3 2 4" xfId="41615"/>
    <cellStyle name="Normal 17 2 3 3 2 5" xfId="54822"/>
    <cellStyle name="Normal 17 2 3 3 3" xfId="15144"/>
    <cellStyle name="Normal 17 2 3 3 4" xfId="25329"/>
    <cellStyle name="Normal 17 2 3 3 5" xfId="36266"/>
    <cellStyle name="Normal 17 2 3 3 6" xfId="49487"/>
    <cellStyle name="Normal 17 2 3 4" xfId="6660"/>
    <cellStyle name="Normal 17 2 3 4 2" xfId="10541"/>
    <cellStyle name="Normal 17 2 3 4 2 2" xfId="21528"/>
    <cellStyle name="Normal 17 2 3 4 2 3" xfId="31853"/>
    <cellStyle name="Normal 17 2 3 4 2 4" xfId="42798"/>
    <cellStyle name="Normal 17 2 3 4 2 5" xfId="56011"/>
    <cellStyle name="Normal 17 2 3 4 3" xfId="17796"/>
    <cellStyle name="Normal 17 2 3 4 4" xfId="27981"/>
    <cellStyle name="Normal 17 2 3 4 5" xfId="38936"/>
    <cellStyle name="Normal 17 2 3 4 6" xfId="52139"/>
    <cellStyle name="Normal 17 2 3 5" xfId="8182"/>
    <cellStyle name="Normal 17 2 3 5 2" xfId="19290"/>
    <cellStyle name="Normal 17 2 3 5 3" xfId="29496"/>
    <cellStyle name="Normal 17 2 3 5 4" xfId="40445"/>
    <cellStyle name="Normal 17 2 3 5 5" xfId="53654"/>
    <cellStyle name="Normal 17 2 3 6" xfId="13981"/>
    <cellStyle name="Normal 17 2 3 7" xfId="24166"/>
    <cellStyle name="Normal 17 2 3 8" xfId="35097"/>
    <cellStyle name="Normal 17 2 3 9" xfId="48324"/>
    <cellStyle name="Normal 17 2 4" xfId="3118"/>
    <cellStyle name="Normal 17 2 4 2" xfId="7028"/>
    <cellStyle name="Normal 17 2 4 2 2" xfId="10780"/>
    <cellStyle name="Normal 17 2 4 2 2 2" xfId="21757"/>
    <cellStyle name="Normal 17 2 4 2 2 3" xfId="32092"/>
    <cellStyle name="Normal 17 2 4 2 2 4" xfId="43035"/>
    <cellStyle name="Normal 17 2 4 2 2 5" xfId="56250"/>
    <cellStyle name="Normal 17 2 4 2 3" xfId="18164"/>
    <cellStyle name="Normal 17 2 4 2 4" xfId="28349"/>
    <cellStyle name="Normal 17 2 4 2 5" xfId="39304"/>
    <cellStyle name="Normal 17 2 4 2 6" xfId="52507"/>
    <cellStyle name="Normal 17 2 4 3" xfId="8550"/>
    <cellStyle name="Normal 17 2 4 3 2" xfId="19657"/>
    <cellStyle name="Normal 17 2 4 3 3" xfId="29864"/>
    <cellStyle name="Normal 17 2 4 3 4" xfId="40813"/>
    <cellStyle name="Normal 17 2 4 3 5" xfId="54022"/>
    <cellStyle name="Normal 17 2 4 4" xfId="14347"/>
    <cellStyle name="Normal 17 2 4 5" xfId="24532"/>
    <cellStyle name="Normal 17 2 4 6" xfId="35463"/>
    <cellStyle name="Normal 17 2 4 7" xfId="48690"/>
    <cellStyle name="Normal 17 2 4 8" xfId="59181"/>
    <cellStyle name="Normal 17 2 5" xfId="3767"/>
    <cellStyle name="Normal 17 2 5 2" xfId="9188"/>
    <cellStyle name="Normal 17 2 5 2 2" xfId="20293"/>
    <cellStyle name="Normal 17 2 5 2 3" xfId="30500"/>
    <cellStyle name="Normal 17 2 5 2 4" xfId="41451"/>
    <cellStyle name="Normal 17 2 5 2 5" xfId="54658"/>
    <cellStyle name="Normal 17 2 5 3" xfId="14980"/>
    <cellStyle name="Normal 17 2 5 4" xfId="25165"/>
    <cellStyle name="Normal 17 2 5 5" xfId="36102"/>
    <cellStyle name="Normal 17 2 5 6" xfId="49323"/>
    <cellStyle name="Normal 17 2 6" xfId="4836"/>
    <cellStyle name="Normal 17 2 6 2" xfId="10010"/>
    <cellStyle name="Normal 17 2 6 2 2" xfId="21002"/>
    <cellStyle name="Normal 17 2 6 2 3" xfId="31322"/>
    <cellStyle name="Normal 17 2 6 2 4" xfId="42267"/>
    <cellStyle name="Normal 17 2 6 2 5" xfId="55480"/>
    <cellStyle name="Normal 17 2 6 3" xfId="15987"/>
    <cellStyle name="Normal 17 2 6 4" xfId="26172"/>
    <cellStyle name="Normal 17 2 6 5" xfId="37121"/>
    <cellStyle name="Normal 17 2 6 6" xfId="50330"/>
    <cellStyle name="Normal 17 2 7" xfId="5026"/>
    <cellStyle name="Normal 17 2 7 2" xfId="10200"/>
    <cellStyle name="Normal 17 2 7 2 2" xfId="21191"/>
    <cellStyle name="Normal 17 2 7 2 3" xfId="31512"/>
    <cellStyle name="Normal 17 2 7 2 4" xfId="42457"/>
    <cellStyle name="Normal 17 2 7 2 5" xfId="55670"/>
    <cellStyle name="Normal 17 2 7 3" xfId="16176"/>
    <cellStyle name="Normal 17 2 7 4" xfId="26361"/>
    <cellStyle name="Normal 17 2 7 5" xfId="37310"/>
    <cellStyle name="Normal 17 2 7 6" xfId="50519"/>
    <cellStyle name="Normal 17 2 8" xfId="2470"/>
    <cellStyle name="Normal 17 2 8 2" xfId="7999"/>
    <cellStyle name="Normal 17 2 8 2 2" xfId="19107"/>
    <cellStyle name="Normal 17 2 8 2 3" xfId="29313"/>
    <cellStyle name="Normal 17 2 8 2 4" xfId="40262"/>
    <cellStyle name="Normal 17 2 8 2 5" xfId="53471"/>
    <cellStyle name="Normal 17 2 8 3" xfId="13768"/>
    <cellStyle name="Normal 17 2 8 4" xfId="23953"/>
    <cellStyle name="Normal 17 2 8 5" xfId="34861"/>
    <cellStyle name="Normal 17 2 8 6" xfId="48111"/>
    <cellStyle name="Normal 17 2 9" xfId="6135"/>
    <cellStyle name="Normal 17 2 9 2" xfId="10398"/>
    <cellStyle name="Normal 17 2 9 2 2" xfId="21389"/>
    <cellStyle name="Normal 17 2 9 2 3" xfId="31710"/>
    <cellStyle name="Normal 17 2 9 2 4" xfId="42655"/>
    <cellStyle name="Normal 17 2 9 2 5" xfId="55868"/>
    <cellStyle name="Normal 17 2 9 3" xfId="17276"/>
    <cellStyle name="Normal 17 2 9 4" xfId="27461"/>
    <cellStyle name="Normal 17 2 9 5" xfId="38414"/>
    <cellStyle name="Normal 17 2 9 6" xfId="51619"/>
    <cellStyle name="Normal 17 20" xfId="7233"/>
    <cellStyle name="Normal 17 20 2" xfId="18362"/>
    <cellStyle name="Normal 17 20 3" xfId="28549"/>
    <cellStyle name="Normal 17 20 4" xfId="39504"/>
    <cellStyle name="Normal 17 20 5" xfId="52707"/>
    <cellStyle name="Normal 17 21" xfId="12658"/>
    <cellStyle name="Normal 17 22" xfId="12848"/>
    <cellStyle name="Normal 17 23" xfId="13253"/>
    <cellStyle name="Normal 17 24" xfId="23443"/>
    <cellStyle name="Normal 17 25" xfId="33977"/>
    <cellStyle name="Normal 17 26" xfId="47601"/>
    <cellStyle name="Normal 17 27" xfId="58112"/>
    <cellStyle name="Normal 17 28" xfId="58679"/>
    <cellStyle name="Normal 17 3" xfId="213"/>
    <cellStyle name="Normal 17 3 10" xfId="6481"/>
    <cellStyle name="Normal 17 3 10 2" xfId="11417"/>
    <cellStyle name="Normal 17 3 10 2 2" xfId="22393"/>
    <cellStyle name="Normal 17 3 10 2 3" xfId="32729"/>
    <cellStyle name="Normal 17 3 10 2 4" xfId="43666"/>
    <cellStyle name="Normal 17 3 10 2 5" xfId="56887"/>
    <cellStyle name="Normal 17 3 10 3" xfId="17618"/>
    <cellStyle name="Normal 17 3 10 4" xfId="27803"/>
    <cellStyle name="Normal 17 3 10 5" xfId="38757"/>
    <cellStyle name="Normal 17 3 10 6" xfId="51961"/>
    <cellStyle name="Normal 17 3 11" xfId="7318"/>
    <cellStyle name="Normal 17 3 11 2" xfId="18443"/>
    <cellStyle name="Normal 17 3 11 3" xfId="28633"/>
    <cellStyle name="Normal 17 3 11 4" xfId="39588"/>
    <cellStyle name="Normal 17 3 11 5" xfId="52791"/>
    <cellStyle name="Normal 17 3 12" xfId="12725"/>
    <cellStyle name="Normal 17 3 13" xfId="12915"/>
    <cellStyle name="Normal 17 3 14" xfId="13323"/>
    <cellStyle name="Normal 17 3 15" xfId="23513"/>
    <cellStyle name="Normal 17 3 16" xfId="34051"/>
    <cellStyle name="Normal 17 3 17" xfId="47671"/>
    <cellStyle name="Normal 17 3 18" xfId="58186"/>
    <cellStyle name="Normal 17 3 19" xfId="58774"/>
    <cellStyle name="Normal 17 3 2" xfId="2966"/>
    <cellStyle name="Normal 17 3 2 10" xfId="35315"/>
    <cellStyle name="Normal 17 3 2 11" xfId="48542"/>
    <cellStyle name="Normal 17 3 2 12" xfId="58373"/>
    <cellStyle name="Normal 17 3 2 13" xfId="58938"/>
    <cellStyle name="Normal 17 3 2 2" xfId="3608"/>
    <cellStyle name="Normal 17 3 2 2 2" xfId="11005"/>
    <cellStyle name="Normal 17 3 2 2 2 2" xfId="21982"/>
    <cellStyle name="Normal 17 3 2 2 2 3" xfId="32317"/>
    <cellStyle name="Normal 17 3 2 2 2 4" xfId="43260"/>
    <cellStyle name="Normal 17 3 2 2 2 5" xfId="56475"/>
    <cellStyle name="Normal 17 3 2 2 3" xfId="9030"/>
    <cellStyle name="Normal 17 3 2 2 3 2" xfId="20135"/>
    <cellStyle name="Normal 17 3 2 2 3 3" xfId="30342"/>
    <cellStyle name="Normal 17 3 2 2 3 4" xfId="41293"/>
    <cellStyle name="Normal 17 3 2 2 3 5" xfId="54500"/>
    <cellStyle name="Normal 17 3 2 2 4" xfId="14823"/>
    <cellStyle name="Normal 17 3 2 2 5" xfId="25008"/>
    <cellStyle name="Normal 17 3 2 2 6" xfId="35945"/>
    <cellStyle name="Normal 17 3 2 2 7" xfId="49166"/>
    <cellStyle name="Normal 17 3 2 2 8" xfId="59406"/>
    <cellStyle name="Normal 17 3 2 3" xfId="3992"/>
    <cellStyle name="Normal 17 3 2 3 2" xfId="9413"/>
    <cellStyle name="Normal 17 3 2 3 2 2" xfId="20518"/>
    <cellStyle name="Normal 17 3 2 3 2 3" xfId="30725"/>
    <cellStyle name="Normal 17 3 2 3 2 4" xfId="41676"/>
    <cellStyle name="Normal 17 3 2 3 2 5" xfId="54883"/>
    <cellStyle name="Normal 17 3 2 3 3" xfId="15205"/>
    <cellStyle name="Normal 17 3 2 3 4" xfId="25390"/>
    <cellStyle name="Normal 17 3 2 3 5" xfId="36327"/>
    <cellStyle name="Normal 17 3 2 3 6" xfId="49548"/>
    <cellStyle name="Normal 17 3 2 4" xfId="6877"/>
    <cellStyle name="Normal 17 3 2 4 2" xfId="8400"/>
    <cellStyle name="Normal 17 3 2 4 2 2" xfId="19508"/>
    <cellStyle name="Normal 17 3 2 4 2 3" xfId="29714"/>
    <cellStyle name="Normal 17 3 2 4 2 4" xfId="40663"/>
    <cellStyle name="Normal 17 3 2 4 2 5" xfId="53872"/>
    <cellStyle name="Normal 17 3 2 4 3" xfId="18013"/>
    <cellStyle name="Normal 17 3 2 4 4" xfId="28198"/>
    <cellStyle name="Normal 17 3 2 4 5" xfId="39153"/>
    <cellStyle name="Normal 17 3 2 4 6" xfId="52356"/>
    <cellStyle name="Normal 17 3 2 5" xfId="10602"/>
    <cellStyle name="Normal 17 3 2 5 2" xfId="21589"/>
    <cellStyle name="Normal 17 3 2 5 3" xfId="31914"/>
    <cellStyle name="Normal 17 3 2 5 4" xfId="42859"/>
    <cellStyle name="Normal 17 3 2 5 5" xfId="56072"/>
    <cellStyle name="Normal 17 3 2 6" xfId="7850"/>
    <cellStyle name="Normal 17 3 2 6 2" xfId="18958"/>
    <cellStyle name="Normal 17 3 2 6 3" xfId="29164"/>
    <cellStyle name="Normal 17 3 2 6 4" xfId="40113"/>
    <cellStyle name="Normal 17 3 2 6 5" xfId="53322"/>
    <cellStyle name="Normal 17 3 2 7" xfId="13115"/>
    <cellStyle name="Normal 17 3 2 8" xfId="14199"/>
    <cellStyle name="Normal 17 3 2 9" xfId="24384"/>
    <cellStyle name="Normal 17 3 3" xfId="2783"/>
    <cellStyle name="Normal 17 3 3 10" xfId="59242"/>
    <cellStyle name="Normal 17 3 3 2" xfId="3447"/>
    <cellStyle name="Normal 17 3 3 2 2" xfId="8869"/>
    <cellStyle name="Normal 17 3 3 2 2 2" xfId="19974"/>
    <cellStyle name="Normal 17 3 3 2 2 3" xfId="30181"/>
    <cellStyle name="Normal 17 3 3 2 2 4" xfId="41132"/>
    <cellStyle name="Normal 17 3 3 2 2 5" xfId="54339"/>
    <cellStyle name="Normal 17 3 3 2 3" xfId="14662"/>
    <cellStyle name="Normal 17 3 3 2 4" xfId="24847"/>
    <cellStyle name="Normal 17 3 3 2 5" xfId="35784"/>
    <cellStyle name="Normal 17 3 3 2 6" xfId="49005"/>
    <cellStyle name="Normal 17 3 3 3" xfId="6695"/>
    <cellStyle name="Normal 17 3 3 3 2" xfId="10841"/>
    <cellStyle name="Normal 17 3 3 3 2 2" xfId="21818"/>
    <cellStyle name="Normal 17 3 3 3 2 3" xfId="32153"/>
    <cellStyle name="Normal 17 3 3 3 2 4" xfId="43096"/>
    <cellStyle name="Normal 17 3 3 3 2 5" xfId="56311"/>
    <cellStyle name="Normal 17 3 3 3 3" xfId="17831"/>
    <cellStyle name="Normal 17 3 3 3 4" xfId="28016"/>
    <cellStyle name="Normal 17 3 3 3 5" xfId="38971"/>
    <cellStyle name="Normal 17 3 3 3 6" xfId="52174"/>
    <cellStyle name="Normal 17 3 3 4" xfId="8217"/>
    <cellStyle name="Normal 17 3 3 4 2" xfId="19325"/>
    <cellStyle name="Normal 17 3 3 4 3" xfId="29531"/>
    <cellStyle name="Normal 17 3 3 4 4" xfId="40480"/>
    <cellStyle name="Normal 17 3 3 4 5" xfId="53689"/>
    <cellStyle name="Normal 17 3 3 5" xfId="14016"/>
    <cellStyle name="Normal 17 3 3 6" xfId="24201"/>
    <cellStyle name="Normal 17 3 3 7" xfId="35132"/>
    <cellStyle name="Normal 17 3 3 8" xfId="48359"/>
    <cellStyle name="Normal 17 3 3 9" xfId="58560"/>
    <cellStyle name="Normal 17 3 4" xfId="3180"/>
    <cellStyle name="Normal 17 3 4 2" xfId="7089"/>
    <cellStyle name="Normal 17 3 4 2 2" xfId="18225"/>
    <cellStyle name="Normal 17 3 4 2 3" xfId="28410"/>
    <cellStyle name="Normal 17 3 4 2 4" xfId="39365"/>
    <cellStyle name="Normal 17 3 4 2 5" xfId="52568"/>
    <cellStyle name="Normal 17 3 4 3" xfId="8611"/>
    <cellStyle name="Normal 17 3 4 3 2" xfId="19718"/>
    <cellStyle name="Normal 17 3 4 3 3" xfId="29925"/>
    <cellStyle name="Normal 17 3 4 3 4" xfId="40874"/>
    <cellStyle name="Normal 17 3 4 3 5" xfId="54083"/>
    <cellStyle name="Normal 17 3 4 4" xfId="14408"/>
    <cellStyle name="Normal 17 3 4 5" xfId="24593"/>
    <cellStyle name="Normal 17 3 4 6" xfId="35524"/>
    <cellStyle name="Normal 17 3 4 7" xfId="48751"/>
    <cellStyle name="Normal 17 3 5" xfId="3828"/>
    <cellStyle name="Normal 17 3 5 2" xfId="9249"/>
    <cellStyle name="Normal 17 3 5 2 2" xfId="20354"/>
    <cellStyle name="Normal 17 3 5 2 3" xfId="30561"/>
    <cellStyle name="Normal 17 3 5 2 4" xfId="41512"/>
    <cellStyle name="Normal 17 3 5 2 5" xfId="54719"/>
    <cellStyle name="Normal 17 3 5 3" xfId="15041"/>
    <cellStyle name="Normal 17 3 5 4" xfId="25226"/>
    <cellStyle name="Normal 17 3 5 5" xfId="36163"/>
    <cellStyle name="Normal 17 3 5 6" xfId="49384"/>
    <cellStyle name="Normal 17 3 6" xfId="4871"/>
    <cellStyle name="Normal 17 3 6 2" xfId="10045"/>
    <cellStyle name="Normal 17 3 6 2 2" xfId="21037"/>
    <cellStyle name="Normal 17 3 6 2 3" xfId="31357"/>
    <cellStyle name="Normal 17 3 6 2 4" xfId="42302"/>
    <cellStyle name="Normal 17 3 6 2 5" xfId="55515"/>
    <cellStyle name="Normal 17 3 6 3" xfId="16022"/>
    <cellStyle name="Normal 17 3 6 4" xfId="26207"/>
    <cellStyle name="Normal 17 3 6 5" xfId="37156"/>
    <cellStyle name="Normal 17 3 6 6" xfId="50365"/>
    <cellStyle name="Normal 17 3 7" xfId="5061"/>
    <cellStyle name="Normal 17 3 7 2" xfId="10235"/>
    <cellStyle name="Normal 17 3 7 2 2" xfId="21226"/>
    <cellStyle name="Normal 17 3 7 2 3" xfId="31547"/>
    <cellStyle name="Normal 17 3 7 2 4" xfId="42492"/>
    <cellStyle name="Normal 17 3 7 2 5" xfId="55705"/>
    <cellStyle name="Normal 17 3 7 3" xfId="16211"/>
    <cellStyle name="Normal 17 3 7 4" xfId="26396"/>
    <cellStyle name="Normal 17 3 7 5" xfId="37345"/>
    <cellStyle name="Normal 17 3 7 6" xfId="50554"/>
    <cellStyle name="Normal 17 3 8" xfId="2585"/>
    <cellStyle name="Normal 17 3 8 2" xfId="8034"/>
    <cellStyle name="Normal 17 3 8 2 2" xfId="19142"/>
    <cellStyle name="Normal 17 3 8 2 3" xfId="29348"/>
    <cellStyle name="Normal 17 3 8 2 4" xfId="40297"/>
    <cellStyle name="Normal 17 3 8 2 5" xfId="53506"/>
    <cellStyle name="Normal 17 3 8 3" xfId="13835"/>
    <cellStyle name="Normal 17 3 8 4" xfId="24020"/>
    <cellStyle name="Normal 17 3 8 5" xfId="34945"/>
    <cellStyle name="Normal 17 3 8 6" xfId="48178"/>
    <cellStyle name="Normal 17 3 9" xfId="6194"/>
    <cellStyle name="Normal 17 3 9 2" xfId="10459"/>
    <cellStyle name="Normal 17 3 9 2 2" xfId="21450"/>
    <cellStyle name="Normal 17 3 9 2 3" xfId="31771"/>
    <cellStyle name="Normal 17 3 9 2 4" xfId="42716"/>
    <cellStyle name="Normal 17 3 9 2 5" xfId="55929"/>
    <cellStyle name="Normal 17 3 9 3" xfId="17335"/>
    <cellStyle name="Normal 17 3 9 4" xfId="27520"/>
    <cellStyle name="Normal 17 3 9 5" xfId="38473"/>
    <cellStyle name="Normal 17 3 9 6" xfId="51678"/>
    <cellStyle name="Normal 17 4" xfId="2640"/>
    <cellStyle name="Normal 17 4 10" xfId="11447"/>
    <cellStyle name="Normal 17 4 10 2" xfId="22423"/>
    <cellStyle name="Normal 17 4 10 3" xfId="32759"/>
    <cellStyle name="Normal 17 4 10 4" xfId="43696"/>
    <cellStyle name="Normal 17 4 10 5" xfId="56917"/>
    <cellStyle name="Normal 17 4 11" xfId="11579"/>
    <cellStyle name="Normal 17 4 11 2" xfId="22553"/>
    <cellStyle name="Normal 17 4 11 3" xfId="32891"/>
    <cellStyle name="Normal 17 4 11 4" xfId="43828"/>
    <cellStyle name="Normal 17 4 11 5" xfId="57049"/>
    <cellStyle name="Normal 17 4 12" xfId="12766"/>
    <cellStyle name="Normal 17 4 13" xfId="12956"/>
    <cellStyle name="Normal 17 4 14" xfId="13874"/>
    <cellStyle name="Normal 17 4 15" xfId="24059"/>
    <cellStyle name="Normal 17 4 16" xfId="34990"/>
    <cellStyle name="Normal 17 4 17" xfId="48217"/>
    <cellStyle name="Normal 17 4 18" xfId="58227"/>
    <cellStyle name="Normal 17 4 19" xfId="58843"/>
    <cellStyle name="Normal 17 4 2" xfId="3007"/>
    <cellStyle name="Normal 17 4 2 10" xfId="48583"/>
    <cellStyle name="Normal 17 4 2 11" xfId="58414"/>
    <cellStyle name="Normal 17 4 2 12" xfId="59311"/>
    <cellStyle name="Normal 17 4 2 2" xfId="3649"/>
    <cellStyle name="Normal 17 4 2 2 2" xfId="9071"/>
    <cellStyle name="Normal 17 4 2 2 2 2" xfId="20176"/>
    <cellStyle name="Normal 17 4 2 2 2 3" xfId="30383"/>
    <cellStyle name="Normal 17 4 2 2 2 4" xfId="41334"/>
    <cellStyle name="Normal 17 4 2 2 2 5" xfId="54541"/>
    <cellStyle name="Normal 17 4 2 2 3" xfId="14864"/>
    <cellStyle name="Normal 17 4 2 2 4" xfId="25049"/>
    <cellStyle name="Normal 17 4 2 2 5" xfId="35986"/>
    <cellStyle name="Normal 17 4 2 2 6" xfId="49207"/>
    <cellStyle name="Normal 17 4 2 3" xfId="6918"/>
    <cellStyle name="Normal 17 4 2 3 2" xfId="8441"/>
    <cellStyle name="Normal 17 4 2 3 2 2" xfId="19549"/>
    <cellStyle name="Normal 17 4 2 3 2 3" xfId="29755"/>
    <cellStyle name="Normal 17 4 2 3 2 4" xfId="40704"/>
    <cellStyle name="Normal 17 4 2 3 2 5" xfId="53913"/>
    <cellStyle name="Normal 17 4 2 3 3" xfId="18054"/>
    <cellStyle name="Normal 17 4 2 3 4" xfId="28239"/>
    <cellStyle name="Normal 17 4 2 3 5" xfId="39194"/>
    <cellStyle name="Normal 17 4 2 3 6" xfId="52397"/>
    <cellStyle name="Normal 17 4 2 4" xfId="10910"/>
    <cellStyle name="Normal 17 4 2 4 2" xfId="21887"/>
    <cellStyle name="Normal 17 4 2 4 3" xfId="32222"/>
    <cellStyle name="Normal 17 4 2 4 4" xfId="43165"/>
    <cellStyle name="Normal 17 4 2 4 5" xfId="56380"/>
    <cellStyle name="Normal 17 4 2 5" xfId="7891"/>
    <cellStyle name="Normal 17 4 2 5 2" xfId="18999"/>
    <cellStyle name="Normal 17 4 2 5 3" xfId="29205"/>
    <cellStyle name="Normal 17 4 2 5 4" xfId="40154"/>
    <cellStyle name="Normal 17 4 2 5 5" xfId="53363"/>
    <cellStyle name="Normal 17 4 2 6" xfId="13171"/>
    <cellStyle name="Normal 17 4 2 7" xfId="14240"/>
    <cellStyle name="Normal 17 4 2 8" xfId="24425"/>
    <cellStyle name="Normal 17 4 2 9" xfId="35356"/>
    <cellStyle name="Normal 17 4 3" xfId="2824"/>
    <cellStyle name="Normal 17 4 3 2" xfId="3488"/>
    <cellStyle name="Normal 17 4 3 2 2" xfId="8910"/>
    <cellStyle name="Normal 17 4 3 2 2 2" xfId="20015"/>
    <cellStyle name="Normal 17 4 3 2 2 3" xfId="30222"/>
    <cellStyle name="Normal 17 4 3 2 2 4" xfId="41173"/>
    <cellStyle name="Normal 17 4 3 2 2 5" xfId="54380"/>
    <cellStyle name="Normal 17 4 3 2 3" xfId="14703"/>
    <cellStyle name="Normal 17 4 3 2 4" xfId="24888"/>
    <cellStyle name="Normal 17 4 3 2 5" xfId="35825"/>
    <cellStyle name="Normal 17 4 3 2 6" xfId="49046"/>
    <cellStyle name="Normal 17 4 3 3" xfId="6736"/>
    <cellStyle name="Normal 17 4 3 3 2" xfId="17872"/>
    <cellStyle name="Normal 17 4 3 3 3" xfId="28057"/>
    <cellStyle name="Normal 17 4 3 3 4" xfId="39012"/>
    <cellStyle name="Normal 17 4 3 3 5" xfId="52215"/>
    <cellStyle name="Normal 17 4 3 4" xfId="8258"/>
    <cellStyle name="Normal 17 4 3 4 2" xfId="19366"/>
    <cellStyle name="Normal 17 4 3 4 3" xfId="29572"/>
    <cellStyle name="Normal 17 4 3 4 4" xfId="40521"/>
    <cellStyle name="Normal 17 4 3 4 5" xfId="53730"/>
    <cellStyle name="Normal 17 4 3 5" xfId="14057"/>
    <cellStyle name="Normal 17 4 3 6" xfId="24242"/>
    <cellStyle name="Normal 17 4 3 7" xfId="35173"/>
    <cellStyle name="Normal 17 4 3 8" xfId="48400"/>
    <cellStyle name="Normal 17 4 3 9" xfId="58601"/>
    <cellStyle name="Normal 17 4 4" xfId="3311"/>
    <cellStyle name="Normal 17 4 4 2" xfId="8733"/>
    <cellStyle name="Normal 17 4 4 2 2" xfId="19838"/>
    <cellStyle name="Normal 17 4 4 2 3" xfId="30045"/>
    <cellStyle name="Normal 17 4 4 2 4" xfId="40996"/>
    <cellStyle name="Normal 17 4 4 2 5" xfId="54203"/>
    <cellStyle name="Normal 17 4 4 3" xfId="14526"/>
    <cellStyle name="Normal 17 4 4 4" xfId="24711"/>
    <cellStyle name="Normal 17 4 4 5" xfId="35648"/>
    <cellStyle name="Normal 17 4 4 6" xfId="48869"/>
    <cellStyle name="Normal 17 4 5" xfId="3897"/>
    <cellStyle name="Normal 17 4 5 2" xfId="9318"/>
    <cellStyle name="Normal 17 4 5 2 2" xfId="20423"/>
    <cellStyle name="Normal 17 4 5 2 3" xfId="30630"/>
    <cellStyle name="Normal 17 4 5 2 4" xfId="41581"/>
    <cellStyle name="Normal 17 4 5 2 5" xfId="54788"/>
    <cellStyle name="Normal 17 4 5 3" xfId="15110"/>
    <cellStyle name="Normal 17 4 5 4" xfId="25295"/>
    <cellStyle name="Normal 17 4 5 5" xfId="36232"/>
    <cellStyle name="Normal 17 4 5 6" xfId="49453"/>
    <cellStyle name="Normal 17 4 6" xfId="4912"/>
    <cellStyle name="Normal 17 4 6 2" xfId="10086"/>
    <cellStyle name="Normal 17 4 6 2 2" xfId="21078"/>
    <cellStyle name="Normal 17 4 6 2 3" xfId="31398"/>
    <cellStyle name="Normal 17 4 6 2 4" xfId="42343"/>
    <cellStyle name="Normal 17 4 6 2 5" xfId="55556"/>
    <cellStyle name="Normal 17 4 6 3" xfId="16063"/>
    <cellStyle name="Normal 17 4 6 4" xfId="26248"/>
    <cellStyle name="Normal 17 4 6 5" xfId="37197"/>
    <cellStyle name="Normal 17 4 6 6" xfId="50406"/>
    <cellStyle name="Normal 17 4 7" xfId="5102"/>
    <cellStyle name="Normal 17 4 7 2" xfId="10276"/>
    <cellStyle name="Normal 17 4 7 2 2" xfId="21267"/>
    <cellStyle name="Normal 17 4 7 2 3" xfId="31588"/>
    <cellStyle name="Normal 17 4 7 2 4" xfId="42533"/>
    <cellStyle name="Normal 17 4 7 2 5" xfId="55746"/>
    <cellStyle name="Normal 17 4 7 3" xfId="16252"/>
    <cellStyle name="Normal 17 4 7 4" xfId="26437"/>
    <cellStyle name="Normal 17 4 7 5" xfId="37386"/>
    <cellStyle name="Normal 17 4 7 6" xfId="50595"/>
    <cellStyle name="Normal 17 4 8" xfId="6513"/>
    <cellStyle name="Normal 17 4 8 2" xfId="8075"/>
    <cellStyle name="Normal 17 4 8 2 2" xfId="19183"/>
    <cellStyle name="Normal 17 4 8 2 3" xfId="29389"/>
    <cellStyle name="Normal 17 4 8 2 4" xfId="40338"/>
    <cellStyle name="Normal 17 4 8 2 5" xfId="53547"/>
    <cellStyle name="Normal 17 4 8 3" xfId="17650"/>
    <cellStyle name="Normal 17 4 8 4" xfId="27835"/>
    <cellStyle name="Normal 17 4 8 5" xfId="38789"/>
    <cellStyle name="Normal 17 4 8 6" xfId="51993"/>
    <cellStyle name="Normal 17 4 9" xfId="7353"/>
    <cellStyle name="Normal 17 4 9 2" xfId="18478"/>
    <cellStyle name="Normal 17 4 9 3" xfId="28668"/>
    <cellStyle name="Normal 17 4 9 4" xfId="39623"/>
    <cellStyle name="Normal 17 4 9 5" xfId="52826"/>
    <cellStyle name="Normal 17 5" xfId="2684"/>
    <cellStyle name="Normal 17 5 10" xfId="11620"/>
    <cellStyle name="Normal 17 5 10 2" xfId="22593"/>
    <cellStyle name="Normal 17 5 10 3" xfId="32932"/>
    <cellStyle name="Normal 17 5 10 4" xfId="43869"/>
    <cellStyle name="Normal 17 5 10 5" xfId="57090"/>
    <cellStyle name="Normal 17 5 11" xfId="12809"/>
    <cellStyle name="Normal 17 5 12" xfId="12999"/>
    <cellStyle name="Normal 17 5 13" xfId="13917"/>
    <cellStyle name="Normal 17 5 14" xfId="24102"/>
    <cellStyle name="Normal 17 5 15" xfId="35033"/>
    <cellStyle name="Normal 17 5 16" xfId="48260"/>
    <cellStyle name="Normal 17 5 17" xfId="58270"/>
    <cellStyle name="Normal 17 5 18" xfId="59147"/>
    <cellStyle name="Normal 17 5 2" xfId="3050"/>
    <cellStyle name="Normal 17 5 2 10" xfId="58457"/>
    <cellStyle name="Normal 17 5 2 2" xfId="3692"/>
    <cellStyle name="Normal 17 5 2 2 2" xfId="9114"/>
    <cellStyle name="Normal 17 5 2 2 2 2" xfId="20219"/>
    <cellStyle name="Normal 17 5 2 2 2 3" xfId="30426"/>
    <cellStyle name="Normal 17 5 2 2 2 4" xfId="41377"/>
    <cellStyle name="Normal 17 5 2 2 2 5" xfId="54584"/>
    <cellStyle name="Normal 17 5 2 2 3" xfId="14907"/>
    <cellStyle name="Normal 17 5 2 2 4" xfId="25092"/>
    <cellStyle name="Normal 17 5 2 2 5" xfId="36029"/>
    <cellStyle name="Normal 17 5 2 2 6" xfId="49250"/>
    <cellStyle name="Normal 17 5 2 3" xfId="6961"/>
    <cellStyle name="Normal 17 5 2 3 2" xfId="8484"/>
    <cellStyle name="Normal 17 5 2 3 2 2" xfId="19592"/>
    <cellStyle name="Normal 17 5 2 3 2 3" xfId="29798"/>
    <cellStyle name="Normal 17 5 2 3 2 4" xfId="40747"/>
    <cellStyle name="Normal 17 5 2 3 2 5" xfId="53956"/>
    <cellStyle name="Normal 17 5 2 3 3" xfId="18097"/>
    <cellStyle name="Normal 17 5 2 3 4" xfId="28282"/>
    <cellStyle name="Normal 17 5 2 3 5" xfId="39237"/>
    <cellStyle name="Normal 17 5 2 3 6" xfId="52440"/>
    <cellStyle name="Normal 17 5 2 4" xfId="7934"/>
    <cellStyle name="Normal 17 5 2 4 2" xfId="19042"/>
    <cellStyle name="Normal 17 5 2 4 3" xfId="29248"/>
    <cellStyle name="Normal 17 5 2 4 4" xfId="40197"/>
    <cellStyle name="Normal 17 5 2 4 5" xfId="53406"/>
    <cellStyle name="Normal 17 5 2 5" xfId="13214"/>
    <cellStyle name="Normal 17 5 2 6" xfId="14283"/>
    <cellStyle name="Normal 17 5 2 7" xfId="24468"/>
    <cellStyle name="Normal 17 5 2 8" xfId="35399"/>
    <cellStyle name="Normal 17 5 2 9" xfId="48626"/>
    <cellStyle name="Normal 17 5 3" xfId="2867"/>
    <cellStyle name="Normal 17 5 3 2" xfId="3531"/>
    <cellStyle name="Normal 17 5 3 2 2" xfId="8953"/>
    <cellStyle name="Normal 17 5 3 2 2 2" xfId="20058"/>
    <cellStyle name="Normal 17 5 3 2 2 3" xfId="30265"/>
    <cellStyle name="Normal 17 5 3 2 2 4" xfId="41216"/>
    <cellStyle name="Normal 17 5 3 2 2 5" xfId="54423"/>
    <cellStyle name="Normal 17 5 3 2 3" xfId="14746"/>
    <cellStyle name="Normal 17 5 3 2 4" xfId="24931"/>
    <cellStyle name="Normal 17 5 3 2 5" xfId="35868"/>
    <cellStyle name="Normal 17 5 3 2 6" xfId="49089"/>
    <cellStyle name="Normal 17 5 3 3" xfId="6779"/>
    <cellStyle name="Normal 17 5 3 3 2" xfId="17915"/>
    <cellStyle name="Normal 17 5 3 3 3" xfId="28100"/>
    <cellStyle name="Normal 17 5 3 3 4" xfId="39055"/>
    <cellStyle name="Normal 17 5 3 3 5" xfId="52258"/>
    <cellStyle name="Normal 17 5 3 4" xfId="8301"/>
    <cellStyle name="Normal 17 5 3 4 2" xfId="19409"/>
    <cellStyle name="Normal 17 5 3 4 3" xfId="29615"/>
    <cellStyle name="Normal 17 5 3 4 4" xfId="40564"/>
    <cellStyle name="Normal 17 5 3 4 5" xfId="53773"/>
    <cellStyle name="Normal 17 5 3 5" xfId="14100"/>
    <cellStyle name="Normal 17 5 3 6" xfId="24285"/>
    <cellStyle name="Normal 17 5 3 7" xfId="35216"/>
    <cellStyle name="Normal 17 5 3 8" xfId="48443"/>
    <cellStyle name="Normal 17 5 3 9" xfId="58644"/>
    <cellStyle name="Normal 17 5 4" xfId="3351"/>
    <cellStyle name="Normal 17 5 4 2" xfId="8773"/>
    <cellStyle name="Normal 17 5 4 2 2" xfId="19878"/>
    <cellStyle name="Normal 17 5 4 2 3" xfId="30085"/>
    <cellStyle name="Normal 17 5 4 2 4" xfId="41036"/>
    <cellStyle name="Normal 17 5 4 2 5" xfId="54243"/>
    <cellStyle name="Normal 17 5 4 3" xfId="14566"/>
    <cellStyle name="Normal 17 5 4 4" xfId="24751"/>
    <cellStyle name="Normal 17 5 4 5" xfId="35688"/>
    <cellStyle name="Normal 17 5 4 6" xfId="48909"/>
    <cellStyle name="Normal 17 5 5" xfId="4955"/>
    <cellStyle name="Normal 17 5 5 2" xfId="10129"/>
    <cellStyle name="Normal 17 5 5 2 2" xfId="21121"/>
    <cellStyle name="Normal 17 5 5 2 3" xfId="31441"/>
    <cellStyle name="Normal 17 5 5 2 4" xfId="42386"/>
    <cellStyle name="Normal 17 5 5 2 5" xfId="55599"/>
    <cellStyle name="Normal 17 5 5 3" xfId="16106"/>
    <cellStyle name="Normal 17 5 5 4" xfId="26291"/>
    <cellStyle name="Normal 17 5 5 5" xfId="37240"/>
    <cellStyle name="Normal 17 5 5 6" xfId="50449"/>
    <cellStyle name="Normal 17 5 6" xfId="5145"/>
    <cellStyle name="Normal 17 5 6 2" xfId="10319"/>
    <cellStyle name="Normal 17 5 6 2 2" xfId="21310"/>
    <cellStyle name="Normal 17 5 6 2 3" xfId="31631"/>
    <cellStyle name="Normal 17 5 6 2 4" xfId="42576"/>
    <cellStyle name="Normal 17 5 6 2 5" xfId="55789"/>
    <cellStyle name="Normal 17 5 6 3" xfId="16295"/>
    <cellStyle name="Normal 17 5 6 4" xfId="26480"/>
    <cellStyle name="Normal 17 5 6 5" xfId="37429"/>
    <cellStyle name="Normal 17 5 6 6" xfId="50638"/>
    <cellStyle name="Normal 17 5 7" xfId="6596"/>
    <cellStyle name="Normal 17 5 7 2" xfId="8118"/>
    <cellStyle name="Normal 17 5 7 2 2" xfId="19226"/>
    <cellStyle name="Normal 17 5 7 2 3" xfId="29432"/>
    <cellStyle name="Normal 17 5 7 2 4" xfId="40381"/>
    <cellStyle name="Normal 17 5 7 2 5" xfId="53590"/>
    <cellStyle name="Normal 17 5 7 3" xfId="17732"/>
    <cellStyle name="Normal 17 5 7 4" xfId="27917"/>
    <cellStyle name="Normal 17 5 7 5" xfId="38872"/>
    <cellStyle name="Normal 17 5 7 6" xfId="52075"/>
    <cellStyle name="Normal 17 5 8" xfId="7395"/>
    <cellStyle name="Normal 17 5 8 2" xfId="18520"/>
    <cellStyle name="Normal 17 5 8 3" xfId="28710"/>
    <cellStyle name="Normal 17 5 8 4" xfId="39665"/>
    <cellStyle name="Normal 17 5 8 5" xfId="52868"/>
    <cellStyle name="Normal 17 5 9" xfId="11483"/>
    <cellStyle name="Normal 17 5 9 2" xfId="22459"/>
    <cellStyle name="Normal 17 5 9 3" xfId="32795"/>
    <cellStyle name="Normal 17 5 9 4" xfId="43732"/>
    <cellStyle name="Normal 17 5 9 5" xfId="56953"/>
    <cellStyle name="Normal 17 6" xfId="2899"/>
    <cellStyle name="Normal 17 6 10" xfId="58306"/>
    <cellStyle name="Normal 17 6 2" xfId="3563"/>
    <cellStyle name="Normal 17 6 2 2" xfId="8985"/>
    <cellStyle name="Normal 17 6 2 2 2" xfId="20090"/>
    <cellStyle name="Normal 17 6 2 2 3" xfId="30297"/>
    <cellStyle name="Normal 17 6 2 2 4" xfId="41248"/>
    <cellStyle name="Normal 17 6 2 2 5" xfId="54455"/>
    <cellStyle name="Normal 17 6 2 3" xfId="14778"/>
    <cellStyle name="Normal 17 6 2 4" xfId="24963"/>
    <cellStyle name="Normal 17 6 2 5" xfId="35900"/>
    <cellStyle name="Normal 17 6 2 6" xfId="49121"/>
    <cellStyle name="Normal 17 6 3" xfId="6810"/>
    <cellStyle name="Normal 17 6 3 2" xfId="8333"/>
    <cellStyle name="Normal 17 6 3 2 2" xfId="19441"/>
    <cellStyle name="Normal 17 6 3 2 3" xfId="29647"/>
    <cellStyle name="Normal 17 6 3 2 4" xfId="40596"/>
    <cellStyle name="Normal 17 6 3 2 5" xfId="53805"/>
    <cellStyle name="Normal 17 6 3 3" xfId="17946"/>
    <cellStyle name="Normal 17 6 3 4" xfId="28131"/>
    <cellStyle name="Normal 17 6 3 5" xfId="39086"/>
    <cellStyle name="Normal 17 6 3 6" xfId="52289"/>
    <cellStyle name="Normal 17 6 4" xfId="7784"/>
    <cellStyle name="Normal 17 6 4 2" xfId="18892"/>
    <cellStyle name="Normal 17 6 4 3" xfId="29098"/>
    <cellStyle name="Normal 17 6 4 4" xfId="40047"/>
    <cellStyle name="Normal 17 6 4 5" xfId="53256"/>
    <cellStyle name="Normal 17 6 5" xfId="13033"/>
    <cellStyle name="Normal 17 6 6" xfId="14132"/>
    <cellStyle name="Normal 17 6 7" xfId="24317"/>
    <cellStyle name="Normal 17 6 8" xfId="35248"/>
    <cellStyle name="Normal 17 6 9" xfId="48475"/>
    <cellStyle name="Normal 17 7" xfId="2716"/>
    <cellStyle name="Normal 17 7 2" xfId="3383"/>
    <cellStyle name="Normal 17 7 2 2" xfId="8805"/>
    <cellStyle name="Normal 17 7 2 2 2" xfId="19910"/>
    <cellStyle name="Normal 17 7 2 2 3" xfId="30117"/>
    <cellStyle name="Normal 17 7 2 2 4" xfId="41068"/>
    <cellStyle name="Normal 17 7 2 2 5" xfId="54275"/>
    <cellStyle name="Normal 17 7 2 3" xfId="14598"/>
    <cellStyle name="Normal 17 7 2 4" xfId="24783"/>
    <cellStyle name="Normal 17 7 2 5" xfId="35720"/>
    <cellStyle name="Normal 17 7 2 6" xfId="48941"/>
    <cellStyle name="Normal 17 7 3" xfId="6628"/>
    <cellStyle name="Normal 17 7 3 2" xfId="17764"/>
    <cellStyle name="Normal 17 7 3 3" xfId="27949"/>
    <cellStyle name="Normal 17 7 3 4" xfId="38904"/>
    <cellStyle name="Normal 17 7 3 5" xfId="52107"/>
    <cellStyle name="Normal 17 7 4" xfId="8150"/>
    <cellStyle name="Normal 17 7 4 2" xfId="19258"/>
    <cellStyle name="Normal 17 7 4 3" xfId="29464"/>
    <cellStyle name="Normal 17 7 4 4" xfId="40413"/>
    <cellStyle name="Normal 17 7 4 5" xfId="53622"/>
    <cellStyle name="Normal 17 7 5" xfId="13949"/>
    <cellStyle name="Normal 17 7 6" xfId="24134"/>
    <cellStyle name="Normal 17 7 7" xfId="35065"/>
    <cellStyle name="Normal 17 7 8" xfId="48292"/>
    <cellStyle name="Normal 17 7 9" xfId="58493"/>
    <cellStyle name="Normal 17 8" xfId="3083"/>
    <cellStyle name="Normal 17 8 2" xfId="6994"/>
    <cellStyle name="Normal 17 8 2 2" xfId="18130"/>
    <cellStyle name="Normal 17 8 2 3" xfId="28315"/>
    <cellStyle name="Normal 17 8 2 4" xfId="39270"/>
    <cellStyle name="Normal 17 8 2 5" xfId="52473"/>
    <cellStyle name="Normal 17 8 3" xfId="8517"/>
    <cellStyle name="Normal 17 8 3 2" xfId="19625"/>
    <cellStyle name="Normal 17 8 3 3" xfId="29831"/>
    <cellStyle name="Normal 17 8 3 4" xfId="40780"/>
    <cellStyle name="Normal 17 8 3 5" xfId="53989"/>
    <cellStyle name="Normal 17 8 4" xfId="14315"/>
    <cellStyle name="Normal 17 8 5" xfId="24500"/>
    <cellStyle name="Normal 17 8 6" xfId="35431"/>
    <cellStyle name="Normal 17 8 7" xfId="48658"/>
    <cellStyle name="Normal 17 9" xfId="3261"/>
    <cellStyle name="Normal 17 9 2" xfId="6553"/>
    <cellStyle name="Normal 17 9 2 2" xfId="17690"/>
    <cellStyle name="Normal 17 9 2 3" xfId="27875"/>
    <cellStyle name="Normal 17 9 2 4" xfId="38829"/>
    <cellStyle name="Normal 17 9 2 5" xfId="52033"/>
    <cellStyle name="Normal 17 9 3" xfId="8684"/>
    <cellStyle name="Normal 17 9 3 2" xfId="19789"/>
    <cellStyle name="Normal 17 9 3 3" xfId="29996"/>
    <cellStyle name="Normal 17 9 3 4" xfId="40947"/>
    <cellStyle name="Normal 17 9 3 5" xfId="54154"/>
    <cellStyle name="Normal 17 9 4" xfId="14477"/>
    <cellStyle name="Normal 17 9 5" xfId="24662"/>
    <cellStyle name="Normal 17 9 6" xfId="35599"/>
    <cellStyle name="Normal 17 9 7" xfId="48820"/>
    <cellStyle name="Normal 18" xfId="128"/>
    <cellStyle name="Normal 18 10" xfId="3734"/>
    <cellStyle name="Normal 18 10 2" xfId="9155"/>
    <cellStyle name="Normal 18 10 2 2" xfId="20260"/>
    <cellStyle name="Normal 18 10 2 3" xfId="30467"/>
    <cellStyle name="Normal 18 10 2 4" xfId="41418"/>
    <cellStyle name="Normal 18 10 2 5" xfId="54625"/>
    <cellStyle name="Normal 18 10 3" xfId="14947"/>
    <cellStyle name="Normal 18 10 4" xfId="25132"/>
    <cellStyle name="Normal 18 10 5" xfId="36069"/>
    <cellStyle name="Normal 18 10 6" xfId="49290"/>
    <cellStyle name="Normal 18 11" xfId="4805"/>
    <cellStyle name="Normal 18 11 2" xfId="9979"/>
    <cellStyle name="Normal 18 11 2 2" xfId="20971"/>
    <cellStyle name="Normal 18 11 2 3" xfId="31291"/>
    <cellStyle name="Normal 18 11 2 4" xfId="42236"/>
    <cellStyle name="Normal 18 11 2 5" xfId="55449"/>
    <cellStyle name="Normal 18 11 3" xfId="15956"/>
    <cellStyle name="Normal 18 11 4" xfId="26141"/>
    <cellStyle name="Normal 18 11 5" xfId="37090"/>
    <cellStyle name="Normal 18 11 6" xfId="50299"/>
    <cellStyle name="Normal 18 12" xfId="4995"/>
    <cellStyle name="Normal 18 12 2" xfId="10169"/>
    <cellStyle name="Normal 18 12 2 2" xfId="21160"/>
    <cellStyle name="Normal 18 12 2 3" xfId="31481"/>
    <cellStyle name="Normal 18 12 2 4" xfId="42426"/>
    <cellStyle name="Normal 18 12 2 5" xfId="55639"/>
    <cellStyle name="Normal 18 12 3" xfId="16145"/>
    <cellStyle name="Normal 18 12 4" xfId="26330"/>
    <cellStyle name="Normal 18 12 5" xfId="37279"/>
    <cellStyle name="Normal 18 12 6" xfId="50488"/>
    <cellStyle name="Normal 18 13" xfId="2431"/>
    <cellStyle name="Normal 18 13 2" xfId="7968"/>
    <cellStyle name="Normal 18 13 2 2" xfId="19076"/>
    <cellStyle name="Normal 18 13 2 3" xfId="29282"/>
    <cellStyle name="Normal 18 13 2 4" xfId="40231"/>
    <cellStyle name="Normal 18 13 2 5" xfId="53440"/>
    <cellStyle name="Normal 18 13 3" xfId="13731"/>
    <cellStyle name="Normal 18 13 4" xfId="23916"/>
    <cellStyle name="Normal 18 13 5" xfId="34824"/>
    <cellStyle name="Normal 18 13 6" xfId="48074"/>
    <cellStyle name="Normal 18 14" xfId="6089"/>
    <cellStyle name="Normal 18 14 2" xfId="10365"/>
    <cellStyle name="Normal 18 14 2 2" xfId="21356"/>
    <cellStyle name="Normal 18 14 2 3" xfId="31677"/>
    <cellStyle name="Normal 18 14 2 4" xfId="42622"/>
    <cellStyle name="Normal 18 14 2 5" xfId="55835"/>
    <cellStyle name="Normal 18 14 3" xfId="17238"/>
    <cellStyle name="Normal 18 14 4" xfId="27423"/>
    <cellStyle name="Normal 18 14 5" xfId="38372"/>
    <cellStyle name="Normal 18 14 6" xfId="51581"/>
    <cellStyle name="Normal 18 15" xfId="6275"/>
    <cellStyle name="Normal 18 15 2" xfId="11351"/>
    <cellStyle name="Normal 18 15 2 2" xfId="22327"/>
    <cellStyle name="Normal 18 15 2 3" xfId="32663"/>
    <cellStyle name="Normal 18 15 2 4" xfId="43600"/>
    <cellStyle name="Normal 18 15 2 5" xfId="56821"/>
    <cellStyle name="Normal 18 15 3" xfId="17416"/>
    <cellStyle name="Normal 18 15 4" xfId="27601"/>
    <cellStyle name="Normal 18 15 5" xfId="38554"/>
    <cellStyle name="Normal 18 15 6" xfId="51759"/>
    <cellStyle name="Normal 18 16" xfId="6307"/>
    <cellStyle name="Normal 18 16 2" xfId="11520"/>
    <cellStyle name="Normal 18 16 2 2" xfId="22496"/>
    <cellStyle name="Normal 18 16 2 3" xfId="32832"/>
    <cellStyle name="Normal 18 16 2 4" xfId="43769"/>
    <cellStyle name="Normal 18 16 2 5" xfId="56990"/>
    <cellStyle name="Normal 18 16 3" xfId="17447"/>
    <cellStyle name="Normal 18 16 4" xfId="27632"/>
    <cellStyle name="Normal 18 16 5" xfId="38586"/>
    <cellStyle name="Normal 18 16 6" xfId="51790"/>
    <cellStyle name="Normal 18 17" xfId="6365"/>
    <cellStyle name="Normal 18 17 2" xfId="17505"/>
    <cellStyle name="Normal 18 17 3" xfId="27690"/>
    <cellStyle name="Normal 18 17 4" xfId="38644"/>
    <cellStyle name="Normal 18 17 5" xfId="51848"/>
    <cellStyle name="Normal 18 18" xfId="6397"/>
    <cellStyle name="Normal 18 18 2" xfId="17536"/>
    <cellStyle name="Normal 18 18 3" xfId="27721"/>
    <cellStyle name="Normal 18 18 4" xfId="38675"/>
    <cellStyle name="Normal 18 18 5" xfId="51879"/>
    <cellStyle name="Normal 18 19" xfId="7164"/>
    <cellStyle name="Normal 18 19 2" xfId="18295"/>
    <cellStyle name="Normal 18 19 3" xfId="28480"/>
    <cellStyle name="Normal 18 19 4" xfId="39435"/>
    <cellStyle name="Normal 18 19 5" xfId="52638"/>
    <cellStyle name="Normal 18 2" xfId="158"/>
    <cellStyle name="Normal 18 2 10" xfId="6440"/>
    <cellStyle name="Normal 18 2 10 2" xfId="11383"/>
    <cellStyle name="Normal 18 2 10 2 2" xfId="22359"/>
    <cellStyle name="Normal 18 2 10 2 3" xfId="32695"/>
    <cellStyle name="Normal 18 2 10 2 4" xfId="43632"/>
    <cellStyle name="Normal 18 2 10 2 5" xfId="56853"/>
    <cellStyle name="Normal 18 2 10 3" xfId="17578"/>
    <cellStyle name="Normal 18 2 10 4" xfId="27763"/>
    <cellStyle name="Normal 18 2 10 5" xfId="38717"/>
    <cellStyle name="Normal 18 2 10 6" xfId="51921"/>
    <cellStyle name="Normal 18 2 11" xfId="7675"/>
    <cellStyle name="Normal 18 2 11 2" xfId="18786"/>
    <cellStyle name="Normal 18 2 11 3" xfId="28989"/>
    <cellStyle name="Normal 18 2 11 4" xfId="39939"/>
    <cellStyle name="Normal 18 2 11 5" xfId="53147"/>
    <cellStyle name="Normal 18 2 12" xfId="12691"/>
    <cellStyle name="Normal 18 2 13" xfId="12881"/>
    <cellStyle name="Normal 18 2 14" xfId="13284"/>
    <cellStyle name="Normal 18 2 15" xfId="23474"/>
    <cellStyle name="Normal 18 2 16" xfId="34008"/>
    <cellStyle name="Normal 18 2 17" xfId="47632"/>
    <cellStyle name="Normal 18 2 18" xfId="58154"/>
    <cellStyle name="Normal 18 2 19" xfId="58714"/>
    <cellStyle name="Normal 18 2 2" xfId="2191"/>
    <cellStyle name="Normal 18 2 2 10" xfId="23678"/>
    <cellStyle name="Normal 18 2 2 11" xfId="34586"/>
    <cellStyle name="Normal 18 2 2 12" xfId="47836"/>
    <cellStyle name="Normal 18 2 2 13" xfId="58339"/>
    <cellStyle name="Normal 18 2 2 14" xfId="58805"/>
    <cellStyle name="Normal 18 2 2 2" xfId="3211"/>
    <cellStyle name="Normal 18 2 2 2 2" xfId="4023"/>
    <cellStyle name="Normal 18 2 2 2 2 2" xfId="11036"/>
    <cellStyle name="Normal 18 2 2 2 2 2 2" xfId="22013"/>
    <cellStyle name="Normal 18 2 2 2 2 2 3" xfId="32348"/>
    <cellStyle name="Normal 18 2 2 2 2 2 4" xfId="43291"/>
    <cellStyle name="Normal 18 2 2 2 2 2 5" xfId="56506"/>
    <cellStyle name="Normal 18 2 2 2 2 3" xfId="9444"/>
    <cellStyle name="Normal 18 2 2 2 2 3 2" xfId="20549"/>
    <cellStyle name="Normal 18 2 2 2 2 3 3" xfId="30756"/>
    <cellStyle name="Normal 18 2 2 2 2 3 4" xfId="41707"/>
    <cellStyle name="Normal 18 2 2 2 2 3 5" xfId="54914"/>
    <cellStyle name="Normal 18 2 2 2 2 4" xfId="15236"/>
    <cellStyle name="Normal 18 2 2 2 2 5" xfId="25421"/>
    <cellStyle name="Normal 18 2 2 2 2 6" xfId="36358"/>
    <cellStyle name="Normal 18 2 2 2 2 7" xfId="49579"/>
    <cellStyle name="Normal 18 2 2 2 2 8" xfId="59437"/>
    <cellStyle name="Normal 18 2 2 2 3" xfId="7120"/>
    <cellStyle name="Normal 18 2 2 2 3 2" xfId="10633"/>
    <cellStyle name="Normal 18 2 2 2 3 2 2" xfId="21620"/>
    <cellStyle name="Normal 18 2 2 2 3 2 3" xfId="31945"/>
    <cellStyle name="Normal 18 2 2 2 3 2 4" xfId="42890"/>
    <cellStyle name="Normal 18 2 2 2 3 2 5" xfId="56103"/>
    <cellStyle name="Normal 18 2 2 2 3 3" xfId="18256"/>
    <cellStyle name="Normal 18 2 2 2 3 4" xfId="28441"/>
    <cellStyle name="Normal 18 2 2 2 3 5" xfId="39396"/>
    <cellStyle name="Normal 18 2 2 2 3 6" xfId="52599"/>
    <cellStyle name="Normal 18 2 2 2 4" xfId="8642"/>
    <cellStyle name="Normal 18 2 2 2 4 2" xfId="19749"/>
    <cellStyle name="Normal 18 2 2 2 4 3" xfId="29956"/>
    <cellStyle name="Normal 18 2 2 2 4 4" xfId="40905"/>
    <cellStyle name="Normal 18 2 2 2 4 5" xfId="54114"/>
    <cellStyle name="Normal 18 2 2 2 5" xfId="14439"/>
    <cellStyle name="Normal 18 2 2 2 6" xfId="24624"/>
    <cellStyle name="Normal 18 2 2 2 7" xfId="35555"/>
    <cellStyle name="Normal 18 2 2 2 8" xfId="48782"/>
    <cellStyle name="Normal 18 2 2 2 9" xfId="58969"/>
    <cellStyle name="Normal 18 2 2 3" xfId="3859"/>
    <cellStyle name="Normal 18 2 2 3 2" xfId="10872"/>
    <cellStyle name="Normal 18 2 2 3 2 2" xfId="21849"/>
    <cellStyle name="Normal 18 2 2 3 2 3" xfId="32184"/>
    <cellStyle name="Normal 18 2 2 3 2 4" xfId="43127"/>
    <cellStyle name="Normal 18 2 2 3 2 5" xfId="56342"/>
    <cellStyle name="Normal 18 2 2 3 3" xfId="9280"/>
    <cellStyle name="Normal 18 2 2 3 3 2" xfId="20385"/>
    <cellStyle name="Normal 18 2 2 3 3 3" xfId="30592"/>
    <cellStyle name="Normal 18 2 2 3 3 4" xfId="41543"/>
    <cellStyle name="Normal 18 2 2 3 3 5" xfId="54750"/>
    <cellStyle name="Normal 18 2 2 3 4" xfId="15072"/>
    <cellStyle name="Normal 18 2 2 3 5" xfId="25257"/>
    <cellStyle name="Normal 18 2 2 3 6" xfId="36194"/>
    <cellStyle name="Normal 18 2 2 3 7" xfId="49415"/>
    <cellStyle name="Normal 18 2 2 3 8" xfId="59273"/>
    <cellStyle name="Normal 18 2 2 4" xfId="2932"/>
    <cellStyle name="Normal 18 2 2 4 2" xfId="8366"/>
    <cellStyle name="Normal 18 2 2 4 2 2" xfId="19474"/>
    <cellStyle name="Normal 18 2 2 4 2 3" xfId="29680"/>
    <cellStyle name="Normal 18 2 2 4 2 4" xfId="40629"/>
    <cellStyle name="Normal 18 2 2 4 2 5" xfId="53838"/>
    <cellStyle name="Normal 18 2 2 4 3" xfId="14165"/>
    <cellStyle name="Normal 18 2 2 4 4" xfId="24350"/>
    <cellStyle name="Normal 18 2 2 4 5" xfId="35281"/>
    <cellStyle name="Normal 18 2 2 4 6" xfId="48508"/>
    <cellStyle name="Normal 18 2 2 5" xfId="6225"/>
    <cellStyle name="Normal 18 2 2 5 2" xfId="10490"/>
    <cellStyle name="Normal 18 2 2 5 2 2" xfId="21481"/>
    <cellStyle name="Normal 18 2 2 5 2 3" xfId="31802"/>
    <cellStyle name="Normal 18 2 2 5 2 4" xfId="42747"/>
    <cellStyle name="Normal 18 2 2 5 2 5" xfId="55960"/>
    <cellStyle name="Normal 18 2 2 5 3" xfId="17366"/>
    <cellStyle name="Normal 18 2 2 5 4" xfId="27551"/>
    <cellStyle name="Normal 18 2 2 5 5" xfId="38504"/>
    <cellStyle name="Normal 18 2 2 5 6" xfId="51709"/>
    <cellStyle name="Normal 18 2 2 6" xfId="6843"/>
    <cellStyle name="Normal 18 2 2 6 2" xfId="17979"/>
    <cellStyle name="Normal 18 2 2 6 3" xfId="28164"/>
    <cellStyle name="Normal 18 2 2 6 4" xfId="39119"/>
    <cellStyle name="Normal 18 2 2 6 5" xfId="52322"/>
    <cellStyle name="Normal 18 2 2 7" xfId="7816"/>
    <cellStyle name="Normal 18 2 2 7 2" xfId="18924"/>
    <cellStyle name="Normal 18 2 2 7 3" xfId="29130"/>
    <cellStyle name="Normal 18 2 2 7 4" xfId="40079"/>
    <cellStyle name="Normal 18 2 2 7 5" xfId="53288"/>
    <cellStyle name="Normal 18 2 2 8" xfId="13081"/>
    <cellStyle name="Normal 18 2 2 9" xfId="13493"/>
    <cellStyle name="Normal 18 2 3" xfId="2749"/>
    <cellStyle name="Normal 18 2 3 10" xfId="58526"/>
    <cellStyle name="Normal 18 2 3 11" xfId="58878"/>
    <cellStyle name="Normal 18 2 3 2" xfId="3413"/>
    <cellStyle name="Normal 18 2 3 2 2" xfId="10945"/>
    <cellStyle name="Normal 18 2 3 2 2 2" xfId="21922"/>
    <cellStyle name="Normal 18 2 3 2 2 3" xfId="32257"/>
    <cellStyle name="Normal 18 2 3 2 2 4" xfId="43200"/>
    <cellStyle name="Normal 18 2 3 2 2 5" xfId="56415"/>
    <cellStyle name="Normal 18 2 3 2 3" xfId="8835"/>
    <cellStyle name="Normal 18 2 3 2 3 2" xfId="19940"/>
    <cellStyle name="Normal 18 2 3 2 3 3" xfId="30147"/>
    <cellStyle name="Normal 18 2 3 2 3 4" xfId="41098"/>
    <cellStyle name="Normal 18 2 3 2 3 5" xfId="54305"/>
    <cellStyle name="Normal 18 2 3 2 4" xfId="14628"/>
    <cellStyle name="Normal 18 2 3 2 5" xfId="24813"/>
    <cellStyle name="Normal 18 2 3 2 6" xfId="35750"/>
    <cellStyle name="Normal 18 2 3 2 7" xfId="48971"/>
    <cellStyle name="Normal 18 2 3 2 8" xfId="59346"/>
    <cellStyle name="Normal 18 2 3 3" xfId="3932"/>
    <cellStyle name="Normal 18 2 3 3 2" xfId="9353"/>
    <cellStyle name="Normal 18 2 3 3 2 2" xfId="20458"/>
    <cellStyle name="Normal 18 2 3 3 2 3" xfId="30665"/>
    <cellStyle name="Normal 18 2 3 3 2 4" xfId="41616"/>
    <cellStyle name="Normal 18 2 3 3 2 5" xfId="54823"/>
    <cellStyle name="Normal 18 2 3 3 3" xfId="15145"/>
    <cellStyle name="Normal 18 2 3 3 4" xfId="25330"/>
    <cellStyle name="Normal 18 2 3 3 5" xfId="36267"/>
    <cellStyle name="Normal 18 2 3 3 6" xfId="49488"/>
    <cellStyle name="Normal 18 2 3 4" xfId="6661"/>
    <cellStyle name="Normal 18 2 3 4 2" xfId="10542"/>
    <cellStyle name="Normal 18 2 3 4 2 2" xfId="21529"/>
    <cellStyle name="Normal 18 2 3 4 2 3" xfId="31854"/>
    <cellStyle name="Normal 18 2 3 4 2 4" xfId="42799"/>
    <cellStyle name="Normal 18 2 3 4 2 5" xfId="56012"/>
    <cellStyle name="Normal 18 2 3 4 3" xfId="17797"/>
    <cellStyle name="Normal 18 2 3 4 4" xfId="27982"/>
    <cellStyle name="Normal 18 2 3 4 5" xfId="38937"/>
    <cellStyle name="Normal 18 2 3 4 6" xfId="52140"/>
    <cellStyle name="Normal 18 2 3 5" xfId="8183"/>
    <cellStyle name="Normal 18 2 3 5 2" xfId="19291"/>
    <cellStyle name="Normal 18 2 3 5 3" xfId="29497"/>
    <cellStyle name="Normal 18 2 3 5 4" xfId="40446"/>
    <cellStyle name="Normal 18 2 3 5 5" xfId="53655"/>
    <cellStyle name="Normal 18 2 3 6" xfId="13982"/>
    <cellStyle name="Normal 18 2 3 7" xfId="24167"/>
    <cellStyle name="Normal 18 2 3 8" xfId="35098"/>
    <cellStyle name="Normal 18 2 3 9" xfId="48325"/>
    <cellStyle name="Normal 18 2 4" xfId="3119"/>
    <cellStyle name="Normal 18 2 4 2" xfId="7029"/>
    <cellStyle name="Normal 18 2 4 2 2" xfId="10781"/>
    <cellStyle name="Normal 18 2 4 2 2 2" xfId="21758"/>
    <cellStyle name="Normal 18 2 4 2 2 3" xfId="32093"/>
    <cellStyle name="Normal 18 2 4 2 2 4" xfId="43036"/>
    <cellStyle name="Normal 18 2 4 2 2 5" xfId="56251"/>
    <cellStyle name="Normal 18 2 4 2 3" xfId="18165"/>
    <cellStyle name="Normal 18 2 4 2 4" xfId="28350"/>
    <cellStyle name="Normal 18 2 4 2 5" xfId="39305"/>
    <cellStyle name="Normal 18 2 4 2 6" xfId="52508"/>
    <cellStyle name="Normal 18 2 4 3" xfId="8551"/>
    <cellStyle name="Normal 18 2 4 3 2" xfId="19658"/>
    <cellStyle name="Normal 18 2 4 3 3" xfId="29865"/>
    <cellStyle name="Normal 18 2 4 3 4" xfId="40814"/>
    <cellStyle name="Normal 18 2 4 3 5" xfId="54023"/>
    <cellStyle name="Normal 18 2 4 4" xfId="14348"/>
    <cellStyle name="Normal 18 2 4 5" xfId="24533"/>
    <cellStyle name="Normal 18 2 4 6" xfId="35464"/>
    <cellStyle name="Normal 18 2 4 7" xfId="48691"/>
    <cellStyle name="Normal 18 2 4 8" xfId="59182"/>
    <cellStyle name="Normal 18 2 5" xfId="3768"/>
    <cellStyle name="Normal 18 2 5 2" xfId="9189"/>
    <cellStyle name="Normal 18 2 5 2 2" xfId="20294"/>
    <cellStyle name="Normal 18 2 5 2 3" xfId="30501"/>
    <cellStyle name="Normal 18 2 5 2 4" xfId="41452"/>
    <cellStyle name="Normal 18 2 5 2 5" xfId="54659"/>
    <cellStyle name="Normal 18 2 5 3" xfId="14981"/>
    <cellStyle name="Normal 18 2 5 4" xfId="25166"/>
    <cellStyle name="Normal 18 2 5 5" xfId="36103"/>
    <cellStyle name="Normal 18 2 5 6" xfId="49324"/>
    <cellStyle name="Normal 18 2 6" xfId="4837"/>
    <cellStyle name="Normal 18 2 6 2" xfId="10011"/>
    <cellStyle name="Normal 18 2 6 2 2" xfId="21003"/>
    <cellStyle name="Normal 18 2 6 2 3" xfId="31323"/>
    <cellStyle name="Normal 18 2 6 2 4" xfId="42268"/>
    <cellStyle name="Normal 18 2 6 2 5" xfId="55481"/>
    <cellStyle name="Normal 18 2 6 3" xfId="15988"/>
    <cellStyle name="Normal 18 2 6 4" xfId="26173"/>
    <cellStyle name="Normal 18 2 6 5" xfId="37122"/>
    <cellStyle name="Normal 18 2 6 6" xfId="50331"/>
    <cellStyle name="Normal 18 2 7" xfId="5027"/>
    <cellStyle name="Normal 18 2 7 2" xfId="10201"/>
    <cellStyle name="Normal 18 2 7 2 2" xfId="21192"/>
    <cellStyle name="Normal 18 2 7 2 3" xfId="31513"/>
    <cellStyle name="Normal 18 2 7 2 4" xfId="42458"/>
    <cellStyle name="Normal 18 2 7 2 5" xfId="55671"/>
    <cellStyle name="Normal 18 2 7 3" xfId="16177"/>
    <cellStyle name="Normal 18 2 7 4" xfId="26362"/>
    <cellStyle name="Normal 18 2 7 5" xfId="37311"/>
    <cellStyle name="Normal 18 2 7 6" xfId="50520"/>
    <cellStyle name="Normal 18 2 8" xfId="2471"/>
    <cellStyle name="Normal 18 2 8 2" xfId="8000"/>
    <cellStyle name="Normal 18 2 8 2 2" xfId="19108"/>
    <cellStyle name="Normal 18 2 8 2 3" xfId="29314"/>
    <cellStyle name="Normal 18 2 8 2 4" xfId="40263"/>
    <cellStyle name="Normal 18 2 8 2 5" xfId="53472"/>
    <cellStyle name="Normal 18 2 8 3" xfId="13769"/>
    <cellStyle name="Normal 18 2 8 4" xfId="23954"/>
    <cellStyle name="Normal 18 2 8 5" xfId="34862"/>
    <cellStyle name="Normal 18 2 8 6" xfId="48112"/>
    <cellStyle name="Normal 18 2 9" xfId="6136"/>
    <cellStyle name="Normal 18 2 9 2" xfId="10399"/>
    <cellStyle name="Normal 18 2 9 2 2" xfId="21390"/>
    <cellStyle name="Normal 18 2 9 2 3" xfId="31711"/>
    <cellStyle name="Normal 18 2 9 2 4" xfId="42656"/>
    <cellStyle name="Normal 18 2 9 2 5" xfId="55869"/>
    <cellStyle name="Normal 18 2 9 3" xfId="17277"/>
    <cellStyle name="Normal 18 2 9 4" xfId="27462"/>
    <cellStyle name="Normal 18 2 9 5" xfId="38415"/>
    <cellStyle name="Normal 18 2 9 6" xfId="51620"/>
    <cellStyle name="Normal 18 20" xfId="7234"/>
    <cellStyle name="Normal 18 20 2" xfId="18363"/>
    <cellStyle name="Normal 18 20 3" xfId="28550"/>
    <cellStyle name="Normal 18 20 4" xfId="39505"/>
    <cellStyle name="Normal 18 20 5" xfId="52708"/>
    <cellStyle name="Normal 18 21" xfId="12659"/>
    <cellStyle name="Normal 18 22" xfId="12849"/>
    <cellStyle name="Normal 18 23" xfId="13254"/>
    <cellStyle name="Normal 18 24" xfId="23444"/>
    <cellStyle name="Normal 18 25" xfId="33978"/>
    <cellStyle name="Normal 18 26" xfId="47602"/>
    <cellStyle name="Normal 18 27" xfId="58113"/>
    <cellStyle name="Normal 18 28" xfId="58680"/>
    <cellStyle name="Normal 18 3" xfId="214"/>
    <cellStyle name="Normal 18 3 10" xfId="6482"/>
    <cellStyle name="Normal 18 3 10 2" xfId="11418"/>
    <cellStyle name="Normal 18 3 10 2 2" xfId="22394"/>
    <cellStyle name="Normal 18 3 10 2 3" xfId="32730"/>
    <cellStyle name="Normal 18 3 10 2 4" xfId="43667"/>
    <cellStyle name="Normal 18 3 10 2 5" xfId="56888"/>
    <cellStyle name="Normal 18 3 10 3" xfId="17619"/>
    <cellStyle name="Normal 18 3 10 4" xfId="27804"/>
    <cellStyle name="Normal 18 3 10 5" xfId="38758"/>
    <cellStyle name="Normal 18 3 10 6" xfId="51962"/>
    <cellStyle name="Normal 18 3 11" xfId="7319"/>
    <cellStyle name="Normal 18 3 11 2" xfId="18444"/>
    <cellStyle name="Normal 18 3 11 3" xfId="28634"/>
    <cellStyle name="Normal 18 3 11 4" xfId="39589"/>
    <cellStyle name="Normal 18 3 11 5" xfId="52792"/>
    <cellStyle name="Normal 18 3 12" xfId="12726"/>
    <cellStyle name="Normal 18 3 13" xfId="12916"/>
    <cellStyle name="Normal 18 3 14" xfId="13324"/>
    <cellStyle name="Normal 18 3 15" xfId="23514"/>
    <cellStyle name="Normal 18 3 16" xfId="34052"/>
    <cellStyle name="Normal 18 3 17" xfId="47672"/>
    <cellStyle name="Normal 18 3 18" xfId="58187"/>
    <cellStyle name="Normal 18 3 19" xfId="58775"/>
    <cellStyle name="Normal 18 3 2" xfId="2967"/>
    <cellStyle name="Normal 18 3 2 10" xfId="35316"/>
    <cellStyle name="Normal 18 3 2 11" xfId="48543"/>
    <cellStyle name="Normal 18 3 2 12" xfId="58374"/>
    <cellStyle name="Normal 18 3 2 13" xfId="58939"/>
    <cellStyle name="Normal 18 3 2 2" xfId="3609"/>
    <cellStyle name="Normal 18 3 2 2 2" xfId="11006"/>
    <cellStyle name="Normal 18 3 2 2 2 2" xfId="21983"/>
    <cellStyle name="Normal 18 3 2 2 2 3" xfId="32318"/>
    <cellStyle name="Normal 18 3 2 2 2 4" xfId="43261"/>
    <cellStyle name="Normal 18 3 2 2 2 5" xfId="56476"/>
    <cellStyle name="Normal 18 3 2 2 3" xfId="9031"/>
    <cellStyle name="Normal 18 3 2 2 3 2" xfId="20136"/>
    <cellStyle name="Normal 18 3 2 2 3 3" xfId="30343"/>
    <cellStyle name="Normal 18 3 2 2 3 4" xfId="41294"/>
    <cellStyle name="Normal 18 3 2 2 3 5" xfId="54501"/>
    <cellStyle name="Normal 18 3 2 2 4" xfId="14824"/>
    <cellStyle name="Normal 18 3 2 2 5" xfId="25009"/>
    <cellStyle name="Normal 18 3 2 2 6" xfId="35946"/>
    <cellStyle name="Normal 18 3 2 2 7" xfId="49167"/>
    <cellStyle name="Normal 18 3 2 2 8" xfId="59407"/>
    <cellStyle name="Normal 18 3 2 3" xfId="3993"/>
    <cellStyle name="Normal 18 3 2 3 2" xfId="9414"/>
    <cellStyle name="Normal 18 3 2 3 2 2" xfId="20519"/>
    <cellStyle name="Normal 18 3 2 3 2 3" xfId="30726"/>
    <cellStyle name="Normal 18 3 2 3 2 4" xfId="41677"/>
    <cellStyle name="Normal 18 3 2 3 2 5" xfId="54884"/>
    <cellStyle name="Normal 18 3 2 3 3" xfId="15206"/>
    <cellStyle name="Normal 18 3 2 3 4" xfId="25391"/>
    <cellStyle name="Normal 18 3 2 3 5" xfId="36328"/>
    <cellStyle name="Normal 18 3 2 3 6" xfId="49549"/>
    <cellStyle name="Normal 18 3 2 4" xfId="6878"/>
    <cellStyle name="Normal 18 3 2 4 2" xfId="8401"/>
    <cellStyle name="Normal 18 3 2 4 2 2" xfId="19509"/>
    <cellStyle name="Normal 18 3 2 4 2 3" xfId="29715"/>
    <cellStyle name="Normal 18 3 2 4 2 4" xfId="40664"/>
    <cellStyle name="Normal 18 3 2 4 2 5" xfId="53873"/>
    <cellStyle name="Normal 18 3 2 4 3" xfId="18014"/>
    <cellStyle name="Normal 18 3 2 4 4" xfId="28199"/>
    <cellStyle name="Normal 18 3 2 4 5" xfId="39154"/>
    <cellStyle name="Normal 18 3 2 4 6" xfId="52357"/>
    <cellStyle name="Normal 18 3 2 5" xfId="10603"/>
    <cellStyle name="Normal 18 3 2 5 2" xfId="21590"/>
    <cellStyle name="Normal 18 3 2 5 3" xfId="31915"/>
    <cellStyle name="Normal 18 3 2 5 4" xfId="42860"/>
    <cellStyle name="Normal 18 3 2 5 5" xfId="56073"/>
    <cellStyle name="Normal 18 3 2 6" xfId="7851"/>
    <cellStyle name="Normal 18 3 2 6 2" xfId="18959"/>
    <cellStyle name="Normal 18 3 2 6 3" xfId="29165"/>
    <cellStyle name="Normal 18 3 2 6 4" xfId="40114"/>
    <cellStyle name="Normal 18 3 2 6 5" xfId="53323"/>
    <cellStyle name="Normal 18 3 2 7" xfId="13116"/>
    <cellStyle name="Normal 18 3 2 8" xfId="14200"/>
    <cellStyle name="Normal 18 3 2 9" xfId="24385"/>
    <cellStyle name="Normal 18 3 3" xfId="2784"/>
    <cellStyle name="Normal 18 3 3 10" xfId="59243"/>
    <cellStyle name="Normal 18 3 3 2" xfId="3448"/>
    <cellStyle name="Normal 18 3 3 2 2" xfId="8870"/>
    <cellStyle name="Normal 18 3 3 2 2 2" xfId="19975"/>
    <cellStyle name="Normal 18 3 3 2 2 3" xfId="30182"/>
    <cellStyle name="Normal 18 3 3 2 2 4" xfId="41133"/>
    <cellStyle name="Normal 18 3 3 2 2 5" xfId="54340"/>
    <cellStyle name="Normal 18 3 3 2 3" xfId="14663"/>
    <cellStyle name="Normal 18 3 3 2 4" xfId="24848"/>
    <cellStyle name="Normal 18 3 3 2 5" xfId="35785"/>
    <cellStyle name="Normal 18 3 3 2 6" xfId="49006"/>
    <cellStyle name="Normal 18 3 3 3" xfId="6696"/>
    <cellStyle name="Normal 18 3 3 3 2" xfId="10842"/>
    <cellStyle name="Normal 18 3 3 3 2 2" xfId="21819"/>
    <cellStyle name="Normal 18 3 3 3 2 3" xfId="32154"/>
    <cellStyle name="Normal 18 3 3 3 2 4" xfId="43097"/>
    <cellStyle name="Normal 18 3 3 3 2 5" xfId="56312"/>
    <cellStyle name="Normal 18 3 3 3 3" xfId="17832"/>
    <cellStyle name="Normal 18 3 3 3 4" xfId="28017"/>
    <cellStyle name="Normal 18 3 3 3 5" xfId="38972"/>
    <cellStyle name="Normal 18 3 3 3 6" xfId="52175"/>
    <cellStyle name="Normal 18 3 3 4" xfId="8218"/>
    <cellStyle name="Normal 18 3 3 4 2" xfId="19326"/>
    <cellStyle name="Normal 18 3 3 4 3" xfId="29532"/>
    <cellStyle name="Normal 18 3 3 4 4" xfId="40481"/>
    <cellStyle name="Normal 18 3 3 4 5" xfId="53690"/>
    <cellStyle name="Normal 18 3 3 5" xfId="14017"/>
    <cellStyle name="Normal 18 3 3 6" xfId="24202"/>
    <cellStyle name="Normal 18 3 3 7" xfId="35133"/>
    <cellStyle name="Normal 18 3 3 8" xfId="48360"/>
    <cellStyle name="Normal 18 3 3 9" xfId="58561"/>
    <cellStyle name="Normal 18 3 4" xfId="3181"/>
    <cellStyle name="Normal 18 3 4 2" xfId="7090"/>
    <cellStyle name="Normal 18 3 4 2 2" xfId="18226"/>
    <cellStyle name="Normal 18 3 4 2 3" xfId="28411"/>
    <cellStyle name="Normal 18 3 4 2 4" xfId="39366"/>
    <cellStyle name="Normal 18 3 4 2 5" xfId="52569"/>
    <cellStyle name="Normal 18 3 4 3" xfId="8612"/>
    <cellStyle name="Normal 18 3 4 3 2" xfId="19719"/>
    <cellStyle name="Normal 18 3 4 3 3" xfId="29926"/>
    <cellStyle name="Normal 18 3 4 3 4" xfId="40875"/>
    <cellStyle name="Normal 18 3 4 3 5" xfId="54084"/>
    <cellStyle name="Normal 18 3 4 4" xfId="14409"/>
    <cellStyle name="Normal 18 3 4 5" xfId="24594"/>
    <cellStyle name="Normal 18 3 4 6" xfId="35525"/>
    <cellStyle name="Normal 18 3 4 7" xfId="48752"/>
    <cellStyle name="Normal 18 3 5" xfId="3829"/>
    <cellStyle name="Normal 18 3 5 2" xfId="9250"/>
    <cellStyle name="Normal 18 3 5 2 2" xfId="20355"/>
    <cellStyle name="Normal 18 3 5 2 3" xfId="30562"/>
    <cellStyle name="Normal 18 3 5 2 4" xfId="41513"/>
    <cellStyle name="Normal 18 3 5 2 5" xfId="54720"/>
    <cellStyle name="Normal 18 3 5 3" xfId="15042"/>
    <cellStyle name="Normal 18 3 5 4" xfId="25227"/>
    <cellStyle name="Normal 18 3 5 5" xfId="36164"/>
    <cellStyle name="Normal 18 3 5 6" xfId="49385"/>
    <cellStyle name="Normal 18 3 6" xfId="4872"/>
    <cellStyle name="Normal 18 3 6 2" xfId="10046"/>
    <cellStyle name="Normal 18 3 6 2 2" xfId="21038"/>
    <cellStyle name="Normal 18 3 6 2 3" xfId="31358"/>
    <cellStyle name="Normal 18 3 6 2 4" xfId="42303"/>
    <cellStyle name="Normal 18 3 6 2 5" xfId="55516"/>
    <cellStyle name="Normal 18 3 6 3" xfId="16023"/>
    <cellStyle name="Normal 18 3 6 4" xfId="26208"/>
    <cellStyle name="Normal 18 3 6 5" xfId="37157"/>
    <cellStyle name="Normal 18 3 6 6" xfId="50366"/>
    <cellStyle name="Normal 18 3 7" xfId="5062"/>
    <cellStyle name="Normal 18 3 7 2" xfId="10236"/>
    <cellStyle name="Normal 18 3 7 2 2" xfId="21227"/>
    <cellStyle name="Normal 18 3 7 2 3" xfId="31548"/>
    <cellStyle name="Normal 18 3 7 2 4" xfId="42493"/>
    <cellStyle name="Normal 18 3 7 2 5" xfId="55706"/>
    <cellStyle name="Normal 18 3 7 3" xfId="16212"/>
    <cellStyle name="Normal 18 3 7 4" xfId="26397"/>
    <cellStyle name="Normal 18 3 7 5" xfId="37346"/>
    <cellStyle name="Normal 18 3 7 6" xfId="50555"/>
    <cellStyle name="Normal 18 3 8" xfId="2586"/>
    <cellStyle name="Normal 18 3 8 2" xfId="8035"/>
    <cellStyle name="Normal 18 3 8 2 2" xfId="19143"/>
    <cellStyle name="Normal 18 3 8 2 3" xfId="29349"/>
    <cellStyle name="Normal 18 3 8 2 4" xfId="40298"/>
    <cellStyle name="Normal 18 3 8 2 5" xfId="53507"/>
    <cellStyle name="Normal 18 3 8 3" xfId="13836"/>
    <cellStyle name="Normal 18 3 8 4" xfId="24021"/>
    <cellStyle name="Normal 18 3 8 5" xfId="34946"/>
    <cellStyle name="Normal 18 3 8 6" xfId="48179"/>
    <cellStyle name="Normal 18 3 9" xfId="6195"/>
    <cellStyle name="Normal 18 3 9 2" xfId="10460"/>
    <cellStyle name="Normal 18 3 9 2 2" xfId="21451"/>
    <cellStyle name="Normal 18 3 9 2 3" xfId="31772"/>
    <cellStyle name="Normal 18 3 9 2 4" xfId="42717"/>
    <cellStyle name="Normal 18 3 9 2 5" xfId="55930"/>
    <cellStyle name="Normal 18 3 9 3" xfId="17336"/>
    <cellStyle name="Normal 18 3 9 4" xfId="27521"/>
    <cellStyle name="Normal 18 3 9 5" xfId="38474"/>
    <cellStyle name="Normal 18 3 9 6" xfId="51679"/>
    <cellStyle name="Normal 18 4" xfId="2641"/>
    <cellStyle name="Normal 18 4 10" xfId="11448"/>
    <cellStyle name="Normal 18 4 10 2" xfId="22424"/>
    <cellStyle name="Normal 18 4 10 3" xfId="32760"/>
    <cellStyle name="Normal 18 4 10 4" xfId="43697"/>
    <cellStyle name="Normal 18 4 10 5" xfId="56918"/>
    <cellStyle name="Normal 18 4 11" xfId="11580"/>
    <cellStyle name="Normal 18 4 11 2" xfId="22554"/>
    <cellStyle name="Normal 18 4 11 3" xfId="32892"/>
    <cellStyle name="Normal 18 4 11 4" xfId="43829"/>
    <cellStyle name="Normal 18 4 11 5" xfId="57050"/>
    <cellStyle name="Normal 18 4 12" xfId="12767"/>
    <cellStyle name="Normal 18 4 13" xfId="12957"/>
    <cellStyle name="Normal 18 4 14" xfId="13875"/>
    <cellStyle name="Normal 18 4 15" xfId="24060"/>
    <cellStyle name="Normal 18 4 16" xfId="34991"/>
    <cellStyle name="Normal 18 4 17" xfId="48218"/>
    <cellStyle name="Normal 18 4 18" xfId="58228"/>
    <cellStyle name="Normal 18 4 19" xfId="58844"/>
    <cellStyle name="Normal 18 4 2" xfId="3008"/>
    <cellStyle name="Normal 18 4 2 10" xfId="48584"/>
    <cellStyle name="Normal 18 4 2 11" xfId="58415"/>
    <cellStyle name="Normal 18 4 2 12" xfId="59312"/>
    <cellStyle name="Normal 18 4 2 2" xfId="3650"/>
    <cellStyle name="Normal 18 4 2 2 2" xfId="9072"/>
    <cellStyle name="Normal 18 4 2 2 2 2" xfId="20177"/>
    <cellStyle name="Normal 18 4 2 2 2 3" xfId="30384"/>
    <cellStyle name="Normal 18 4 2 2 2 4" xfId="41335"/>
    <cellStyle name="Normal 18 4 2 2 2 5" xfId="54542"/>
    <cellStyle name="Normal 18 4 2 2 3" xfId="14865"/>
    <cellStyle name="Normal 18 4 2 2 4" xfId="25050"/>
    <cellStyle name="Normal 18 4 2 2 5" xfId="35987"/>
    <cellStyle name="Normal 18 4 2 2 6" xfId="49208"/>
    <cellStyle name="Normal 18 4 2 3" xfId="6919"/>
    <cellStyle name="Normal 18 4 2 3 2" xfId="8442"/>
    <cellStyle name="Normal 18 4 2 3 2 2" xfId="19550"/>
    <cellStyle name="Normal 18 4 2 3 2 3" xfId="29756"/>
    <cellStyle name="Normal 18 4 2 3 2 4" xfId="40705"/>
    <cellStyle name="Normal 18 4 2 3 2 5" xfId="53914"/>
    <cellStyle name="Normal 18 4 2 3 3" xfId="18055"/>
    <cellStyle name="Normal 18 4 2 3 4" xfId="28240"/>
    <cellStyle name="Normal 18 4 2 3 5" xfId="39195"/>
    <cellStyle name="Normal 18 4 2 3 6" xfId="52398"/>
    <cellStyle name="Normal 18 4 2 4" xfId="10911"/>
    <cellStyle name="Normal 18 4 2 4 2" xfId="21888"/>
    <cellStyle name="Normal 18 4 2 4 3" xfId="32223"/>
    <cellStyle name="Normal 18 4 2 4 4" xfId="43166"/>
    <cellStyle name="Normal 18 4 2 4 5" xfId="56381"/>
    <cellStyle name="Normal 18 4 2 5" xfId="7892"/>
    <cellStyle name="Normal 18 4 2 5 2" xfId="19000"/>
    <cellStyle name="Normal 18 4 2 5 3" xfId="29206"/>
    <cellStyle name="Normal 18 4 2 5 4" xfId="40155"/>
    <cellStyle name="Normal 18 4 2 5 5" xfId="53364"/>
    <cellStyle name="Normal 18 4 2 6" xfId="13172"/>
    <cellStyle name="Normal 18 4 2 7" xfId="14241"/>
    <cellStyle name="Normal 18 4 2 8" xfId="24426"/>
    <cellStyle name="Normal 18 4 2 9" xfId="35357"/>
    <cellStyle name="Normal 18 4 3" xfId="2825"/>
    <cellStyle name="Normal 18 4 3 2" xfId="3489"/>
    <cellStyle name="Normal 18 4 3 2 2" xfId="8911"/>
    <cellStyle name="Normal 18 4 3 2 2 2" xfId="20016"/>
    <cellStyle name="Normal 18 4 3 2 2 3" xfId="30223"/>
    <cellStyle name="Normal 18 4 3 2 2 4" xfId="41174"/>
    <cellStyle name="Normal 18 4 3 2 2 5" xfId="54381"/>
    <cellStyle name="Normal 18 4 3 2 3" xfId="14704"/>
    <cellStyle name="Normal 18 4 3 2 4" xfId="24889"/>
    <cellStyle name="Normal 18 4 3 2 5" xfId="35826"/>
    <cellStyle name="Normal 18 4 3 2 6" xfId="49047"/>
    <cellStyle name="Normal 18 4 3 3" xfId="6737"/>
    <cellStyle name="Normal 18 4 3 3 2" xfId="17873"/>
    <cellStyle name="Normal 18 4 3 3 3" xfId="28058"/>
    <cellStyle name="Normal 18 4 3 3 4" xfId="39013"/>
    <cellStyle name="Normal 18 4 3 3 5" xfId="52216"/>
    <cellStyle name="Normal 18 4 3 4" xfId="8259"/>
    <cellStyle name="Normal 18 4 3 4 2" xfId="19367"/>
    <cellStyle name="Normal 18 4 3 4 3" xfId="29573"/>
    <cellStyle name="Normal 18 4 3 4 4" xfId="40522"/>
    <cellStyle name="Normal 18 4 3 4 5" xfId="53731"/>
    <cellStyle name="Normal 18 4 3 5" xfId="14058"/>
    <cellStyle name="Normal 18 4 3 6" xfId="24243"/>
    <cellStyle name="Normal 18 4 3 7" xfId="35174"/>
    <cellStyle name="Normal 18 4 3 8" xfId="48401"/>
    <cellStyle name="Normal 18 4 3 9" xfId="58602"/>
    <cellStyle name="Normal 18 4 4" xfId="3312"/>
    <cellStyle name="Normal 18 4 4 2" xfId="8734"/>
    <cellStyle name="Normal 18 4 4 2 2" xfId="19839"/>
    <cellStyle name="Normal 18 4 4 2 3" xfId="30046"/>
    <cellStyle name="Normal 18 4 4 2 4" xfId="40997"/>
    <cellStyle name="Normal 18 4 4 2 5" xfId="54204"/>
    <cellStyle name="Normal 18 4 4 3" xfId="14527"/>
    <cellStyle name="Normal 18 4 4 4" xfId="24712"/>
    <cellStyle name="Normal 18 4 4 5" xfId="35649"/>
    <cellStyle name="Normal 18 4 4 6" xfId="48870"/>
    <cellStyle name="Normal 18 4 5" xfId="3898"/>
    <cellStyle name="Normal 18 4 5 2" xfId="9319"/>
    <cellStyle name="Normal 18 4 5 2 2" xfId="20424"/>
    <cellStyle name="Normal 18 4 5 2 3" xfId="30631"/>
    <cellStyle name="Normal 18 4 5 2 4" xfId="41582"/>
    <cellStyle name="Normal 18 4 5 2 5" xfId="54789"/>
    <cellStyle name="Normal 18 4 5 3" xfId="15111"/>
    <cellStyle name="Normal 18 4 5 4" xfId="25296"/>
    <cellStyle name="Normal 18 4 5 5" xfId="36233"/>
    <cellStyle name="Normal 18 4 5 6" xfId="49454"/>
    <cellStyle name="Normal 18 4 6" xfId="4913"/>
    <cellStyle name="Normal 18 4 6 2" xfId="10087"/>
    <cellStyle name="Normal 18 4 6 2 2" xfId="21079"/>
    <cellStyle name="Normal 18 4 6 2 3" xfId="31399"/>
    <cellStyle name="Normal 18 4 6 2 4" xfId="42344"/>
    <cellStyle name="Normal 18 4 6 2 5" xfId="55557"/>
    <cellStyle name="Normal 18 4 6 3" xfId="16064"/>
    <cellStyle name="Normal 18 4 6 4" xfId="26249"/>
    <cellStyle name="Normal 18 4 6 5" xfId="37198"/>
    <cellStyle name="Normal 18 4 6 6" xfId="50407"/>
    <cellStyle name="Normal 18 4 7" xfId="5103"/>
    <cellStyle name="Normal 18 4 7 2" xfId="10277"/>
    <cellStyle name="Normal 18 4 7 2 2" xfId="21268"/>
    <cellStyle name="Normal 18 4 7 2 3" xfId="31589"/>
    <cellStyle name="Normal 18 4 7 2 4" xfId="42534"/>
    <cellStyle name="Normal 18 4 7 2 5" xfId="55747"/>
    <cellStyle name="Normal 18 4 7 3" xfId="16253"/>
    <cellStyle name="Normal 18 4 7 4" xfId="26438"/>
    <cellStyle name="Normal 18 4 7 5" xfId="37387"/>
    <cellStyle name="Normal 18 4 7 6" xfId="50596"/>
    <cellStyle name="Normal 18 4 8" xfId="6514"/>
    <cellStyle name="Normal 18 4 8 2" xfId="8076"/>
    <cellStyle name="Normal 18 4 8 2 2" xfId="19184"/>
    <cellStyle name="Normal 18 4 8 2 3" xfId="29390"/>
    <cellStyle name="Normal 18 4 8 2 4" xfId="40339"/>
    <cellStyle name="Normal 18 4 8 2 5" xfId="53548"/>
    <cellStyle name="Normal 18 4 8 3" xfId="17651"/>
    <cellStyle name="Normal 18 4 8 4" xfId="27836"/>
    <cellStyle name="Normal 18 4 8 5" xfId="38790"/>
    <cellStyle name="Normal 18 4 8 6" xfId="51994"/>
    <cellStyle name="Normal 18 4 9" xfId="7354"/>
    <cellStyle name="Normal 18 4 9 2" xfId="18479"/>
    <cellStyle name="Normal 18 4 9 3" xfId="28669"/>
    <cellStyle name="Normal 18 4 9 4" xfId="39624"/>
    <cellStyle name="Normal 18 4 9 5" xfId="52827"/>
    <cellStyle name="Normal 18 5" xfId="2685"/>
    <cellStyle name="Normal 18 5 10" xfId="11621"/>
    <cellStyle name="Normal 18 5 10 2" xfId="22594"/>
    <cellStyle name="Normal 18 5 10 3" xfId="32933"/>
    <cellStyle name="Normal 18 5 10 4" xfId="43870"/>
    <cellStyle name="Normal 18 5 10 5" xfId="57091"/>
    <cellStyle name="Normal 18 5 11" xfId="12810"/>
    <cellStyle name="Normal 18 5 12" xfId="13000"/>
    <cellStyle name="Normal 18 5 13" xfId="13918"/>
    <cellStyle name="Normal 18 5 14" xfId="24103"/>
    <cellStyle name="Normal 18 5 15" xfId="35034"/>
    <cellStyle name="Normal 18 5 16" xfId="48261"/>
    <cellStyle name="Normal 18 5 17" xfId="58271"/>
    <cellStyle name="Normal 18 5 18" xfId="59148"/>
    <cellStyle name="Normal 18 5 2" xfId="3051"/>
    <cellStyle name="Normal 18 5 2 10" xfId="58458"/>
    <cellStyle name="Normal 18 5 2 2" xfId="3693"/>
    <cellStyle name="Normal 18 5 2 2 2" xfId="9115"/>
    <cellStyle name="Normal 18 5 2 2 2 2" xfId="20220"/>
    <cellStyle name="Normal 18 5 2 2 2 3" xfId="30427"/>
    <cellStyle name="Normal 18 5 2 2 2 4" xfId="41378"/>
    <cellStyle name="Normal 18 5 2 2 2 5" xfId="54585"/>
    <cellStyle name="Normal 18 5 2 2 3" xfId="14908"/>
    <cellStyle name="Normal 18 5 2 2 4" xfId="25093"/>
    <cellStyle name="Normal 18 5 2 2 5" xfId="36030"/>
    <cellStyle name="Normal 18 5 2 2 6" xfId="49251"/>
    <cellStyle name="Normal 18 5 2 3" xfId="6962"/>
    <cellStyle name="Normal 18 5 2 3 2" xfId="8485"/>
    <cellStyle name="Normal 18 5 2 3 2 2" xfId="19593"/>
    <cellStyle name="Normal 18 5 2 3 2 3" xfId="29799"/>
    <cellStyle name="Normal 18 5 2 3 2 4" xfId="40748"/>
    <cellStyle name="Normal 18 5 2 3 2 5" xfId="53957"/>
    <cellStyle name="Normal 18 5 2 3 3" xfId="18098"/>
    <cellStyle name="Normal 18 5 2 3 4" xfId="28283"/>
    <cellStyle name="Normal 18 5 2 3 5" xfId="39238"/>
    <cellStyle name="Normal 18 5 2 3 6" xfId="52441"/>
    <cellStyle name="Normal 18 5 2 4" xfId="7935"/>
    <cellStyle name="Normal 18 5 2 4 2" xfId="19043"/>
    <cellStyle name="Normal 18 5 2 4 3" xfId="29249"/>
    <cellStyle name="Normal 18 5 2 4 4" xfId="40198"/>
    <cellStyle name="Normal 18 5 2 4 5" xfId="53407"/>
    <cellStyle name="Normal 18 5 2 5" xfId="13215"/>
    <cellStyle name="Normal 18 5 2 6" xfId="14284"/>
    <cellStyle name="Normal 18 5 2 7" xfId="24469"/>
    <cellStyle name="Normal 18 5 2 8" xfId="35400"/>
    <cellStyle name="Normal 18 5 2 9" xfId="48627"/>
    <cellStyle name="Normal 18 5 3" xfId="2868"/>
    <cellStyle name="Normal 18 5 3 2" xfId="3532"/>
    <cellStyle name="Normal 18 5 3 2 2" xfId="8954"/>
    <cellStyle name="Normal 18 5 3 2 2 2" xfId="20059"/>
    <cellStyle name="Normal 18 5 3 2 2 3" xfId="30266"/>
    <cellStyle name="Normal 18 5 3 2 2 4" xfId="41217"/>
    <cellStyle name="Normal 18 5 3 2 2 5" xfId="54424"/>
    <cellStyle name="Normal 18 5 3 2 3" xfId="14747"/>
    <cellStyle name="Normal 18 5 3 2 4" xfId="24932"/>
    <cellStyle name="Normal 18 5 3 2 5" xfId="35869"/>
    <cellStyle name="Normal 18 5 3 2 6" xfId="49090"/>
    <cellStyle name="Normal 18 5 3 3" xfId="6780"/>
    <cellStyle name="Normal 18 5 3 3 2" xfId="17916"/>
    <cellStyle name="Normal 18 5 3 3 3" xfId="28101"/>
    <cellStyle name="Normal 18 5 3 3 4" xfId="39056"/>
    <cellStyle name="Normal 18 5 3 3 5" xfId="52259"/>
    <cellStyle name="Normal 18 5 3 4" xfId="8302"/>
    <cellStyle name="Normal 18 5 3 4 2" xfId="19410"/>
    <cellStyle name="Normal 18 5 3 4 3" xfId="29616"/>
    <cellStyle name="Normal 18 5 3 4 4" xfId="40565"/>
    <cellStyle name="Normal 18 5 3 4 5" xfId="53774"/>
    <cellStyle name="Normal 18 5 3 5" xfId="14101"/>
    <cellStyle name="Normal 18 5 3 6" xfId="24286"/>
    <cellStyle name="Normal 18 5 3 7" xfId="35217"/>
    <cellStyle name="Normal 18 5 3 8" xfId="48444"/>
    <cellStyle name="Normal 18 5 3 9" xfId="58645"/>
    <cellStyle name="Normal 18 5 4" xfId="3352"/>
    <cellStyle name="Normal 18 5 4 2" xfId="8774"/>
    <cellStyle name="Normal 18 5 4 2 2" xfId="19879"/>
    <cellStyle name="Normal 18 5 4 2 3" xfId="30086"/>
    <cellStyle name="Normal 18 5 4 2 4" xfId="41037"/>
    <cellStyle name="Normal 18 5 4 2 5" xfId="54244"/>
    <cellStyle name="Normal 18 5 4 3" xfId="14567"/>
    <cellStyle name="Normal 18 5 4 4" xfId="24752"/>
    <cellStyle name="Normal 18 5 4 5" xfId="35689"/>
    <cellStyle name="Normal 18 5 4 6" xfId="48910"/>
    <cellStyle name="Normal 18 5 5" xfId="4956"/>
    <cellStyle name="Normal 18 5 5 2" xfId="10130"/>
    <cellStyle name="Normal 18 5 5 2 2" xfId="21122"/>
    <cellStyle name="Normal 18 5 5 2 3" xfId="31442"/>
    <cellStyle name="Normal 18 5 5 2 4" xfId="42387"/>
    <cellStyle name="Normal 18 5 5 2 5" xfId="55600"/>
    <cellStyle name="Normal 18 5 5 3" xfId="16107"/>
    <cellStyle name="Normal 18 5 5 4" xfId="26292"/>
    <cellStyle name="Normal 18 5 5 5" xfId="37241"/>
    <cellStyle name="Normal 18 5 5 6" xfId="50450"/>
    <cellStyle name="Normal 18 5 6" xfId="5146"/>
    <cellStyle name="Normal 18 5 6 2" xfId="10320"/>
    <cellStyle name="Normal 18 5 6 2 2" xfId="21311"/>
    <cellStyle name="Normal 18 5 6 2 3" xfId="31632"/>
    <cellStyle name="Normal 18 5 6 2 4" xfId="42577"/>
    <cellStyle name="Normal 18 5 6 2 5" xfId="55790"/>
    <cellStyle name="Normal 18 5 6 3" xfId="16296"/>
    <cellStyle name="Normal 18 5 6 4" xfId="26481"/>
    <cellStyle name="Normal 18 5 6 5" xfId="37430"/>
    <cellStyle name="Normal 18 5 6 6" xfId="50639"/>
    <cellStyle name="Normal 18 5 7" xfId="6597"/>
    <cellStyle name="Normal 18 5 7 2" xfId="8119"/>
    <cellStyle name="Normal 18 5 7 2 2" xfId="19227"/>
    <cellStyle name="Normal 18 5 7 2 3" xfId="29433"/>
    <cellStyle name="Normal 18 5 7 2 4" xfId="40382"/>
    <cellStyle name="Normal 18 5 7 2 5" xfId="53591"/>
    <cellStyle name="Normal 18 5 7 3" xfId="17733"/>
    <cellStyle name="Normal 18 5 7 4" xfId="27918"/>
    <cellStyle name="Normal 18 5 7 5" xfId="38873"/>
    <cellStyle name="Normal 18 5 7 6" xfId="52076"/>
    <cellStyle name="Normal 18 5 8" xfId="7396"/>
    <cellStyle name="Normal 18 5 8 2" xfId="18521"/>
    <cellStyle name="Normal 18 5 8 3" xfId="28711"/>
    <cellStyle name="Normal 18 5 8 4" xfId="39666"/>
    <cellStyle name="Normal 18 5 8 5" xfId="52869"/>
    <cellStyle name="Normal 18 5 9" xfId="11484"/>
    <cellStyle name="Normal 18 5 9 2" xfId="22460"/>
    <cellStyle name="Normal 18 5 9 3" xfId="32796"/>
    <cellStyle name="Normal 18 5 9 4" xfId="43733"/>
    <cellStyle name="Normal 18 5 9 5" xfId="56954"/>
    <cellStyle name="Normal 18 6" xfId="2900"/>
    <cellStyle name="Normal 18 6 10" xfId="58307"/>
    <cellStyle name="Normal 18 6 2" xfId="3564"/>
    <cellStyle name="Normal 18 6 2 2" xfId="8986"/>
    <cellStyle name="Normal 18 6 2 2 2" xfId="20091"/>
    <cellStyle name="Normal 18 6 2 2 3" xfId="30298"/>
    <cellStyle name="Normal 18 6 2 2 4" xfId="41249"/>
    <cellStyle name="Normal 18 6 2 2 5" xfId="54456"/>
    <cellStyle name="Normal 18 6 2 3" xfId="14779"/>
    <cellStyle name="Normal 18 6 2 4" xfId="24964"/>
    <cellStyle name="Normal 18 6 2 5" xfId="35901"/>
    <cellStyle name="Normal 18 6 2 6" xfId="49122"/>
    <cellStyle name="Normal 18 6 3" xfId="6811"/>
    <cellStyle name="Normal 18 6 3 2" xfId="8334"/>
    <cellStyle name="Normal 18 6 3 2 2" xfId="19442"/>
    <cellStyle name="Normal 18 6 3 2 3" xfId="29648"/>
    <cellStyle name="Normal 18 6 3 2 4" xfId="40597"/>
    <cellStyle name="Normal 18 6 3 2 5" xfId="53806"/>
    <cellStyle name="Normal 18 6 3 3" xfId="17947"/>
    <cellStyle name="Normal 18 6 3 4" xfId="28132"/>
    <cellStyle name="Normal 18 6 3 5" xfId="39087"/>
    <cellStyle name="Normal 18 6 3 6" xfId="52290"/>
    <cellStyle name="Normal 18 6 4" xfId="7785"/>
    <cellStyle name="Normal 18 6 4 2" xfId="18893"/>
    <cellStyle name="Normal 18 6 4 3" xfId="29099"/>
    <cellStyle name="Normal 18 6 4 4" xfId="40048"/>
    <cellStyle name="Normal 18 6 4 5" xfId="53257"/>
    <cellStyle name="Normal 18 6 5" xfId="13034"/>
    <cellStyle name="Normal 18 6 6" xfId="14133"/>
    <cellStyle name="Normal 18 6 7" xfId="24318"/>
    <cellStyle name="Normal 18 6 8" xfId="35249"/>
    <cellStyle name="Normal 18 6 9" xfId="48476"/>
    <cellStyle name="Normal 18 7" xfId="2717"/>
    <cellStyle name="Normal 18 7 2" xfId="3384"/>
    <cellStyle name="Normal 18 7 2 2" xfId="8806"/>
    <cellStyle name="Normal 18 7 2 2 2" xfId="19911"/>
    <cellStyle name="Normal 18 7 2 2 3" xfId="30118"/>
    <cellStyle name="Normal 18 7 2 2 4" xfId="41069"/>
    <cellStyle name="Normal 18 7 2 2 5" xfId="54276"/>
    <cellStyle name="Normal 18 7 2 3" xfId="14599"/>
    <cellStyle name="Normal 18 7 2 4" xfId="24784"/>
    <cellStyle name="Normal 18 7 2 5" xfId="35721"/>
    <cellStyle name="Normal 18 7 2 6" xfId="48942"/>
    <cellStyle name="Normal 18 7 3" xfId="6629"/>
    <cellStyle name="Normal 18 7 3 2" xfId="17765"/>
    <cellStyle name="Normal 18 7 3 3" xfId="27950"/>
    <cellStyle name="Normal 18 7 3 4" xfId="38905"/>
    <cellStyle name="Normal 18 7 3 5" xfId="52108"/>
    <cellStyle name="Normal 18 7 4" xfId="8151"/>
    <cellStyle name="Normal 18 7 4 2" xfId="19259"/>
    <cellStyle name="Normal 18 7 4 3" xfId="29465"/>
    <cellStyle name="Normal 18 7 4 4" xfId="40414"/>
    <cellStyle name="Normal 18 7 4 5" xfId="53623"/>
    <cellStyle name="Normal 18 7 5" xfId="13950"/>
    <cellStyle name="Normal 18 7 6" xfId="24135"/>
    <cellStyle name="Normal 18 7 7" xfId="35066"/>
    <cellStyle name="Normal 18 7 8" xfId="48293"/>
    <cellStyle name="Normal 18 7 9" xfId="58494"/>
    <cellStyle name="Normal 18 8" xfId="3084"/>
    <cellStyle name="Normal 18 8 2" xfId="6995"/>
    <cellStyle name="Normal 18 8 2 2" xfId="18131"/>
    <cellStyle name="Normal 18 8 2 3" xfId="28316"/>
    <cellStyle name="Normal 18 8 2 4" xfId="39271"/>
    <cellStyle name="Normal 18 8 2 5" xfId="52474"/>
    <cellStyle name="Normal 18 8 3" xfId="8518"/>
    <cellStyle name="Normal 18 8 3 2" xfId="19626"/>
    <cellStyle name="Normal 18 8 3 3" xfId="29832"/>
    <cellStyle name="Normal 18 8 3 4" xfId="40781"/>
    <cellStyle name="Normal 18 8 3 5" xfId="53990"/>
    <cellStyle name="Normal 18 8 4" xfId="14316"/>
    <cellStyle name="Normal 18 8 5" xfId="24501"/>
    <cellStyle name="Normal 18 8 6" xfId="35432"/>
    <cellStyle name="Normal 18 8 7" xfId="48659"/>
    <cellStyle name="Normal 18 9" xfId="3262"/>
    <cellStyle name="Normal 18 9 2" xfId="6554"/>
    <cellStyle name="Normal 18 9 2 2" xfId="17691"/>
    <cellStyle name="Normal 18 9 2 3" xfId="27876"/>
    <cellStyle name="Normal 18 9 2 4" xfId="38830"/>
    <cellStyle name="Normal 18 9 2 5" xfId="52034"/>
    <cellStyle name="Normal 18 9 3" xfId="8685"/>
    <cellStyle name="Normal 18 9 3 2" xfId="19790"/>
    <cellStyle name="Normal 18 9 3 3" xfId="29997"/>
    <cellStyle name="Normal 18 9 3 4" xfId="40948"/>
    <cellStyle name="Normal 18 9 3 5" xfId="54155"/>
    <cellStyle name="Normal 18 9 4" xfId="14478"/>
    <cellStyle name="Normal 18 9 5" xfId="24663"/>
    <cellStyle name="Normal 18 9 6" xfId="35600"/>
    <cellStyle name="Normal 18 9 7" xfId="48821"/>
    <cellStyle name="Normal 19" xfId="129"/>
    <cellStyle name="Normal 19 10" xfId="3735"/>
    <cellStyle name="Normal 19 10 2" xfId="9156"/>
    <cellStyle name="Normal 19 10 2 2" xfId="20261"/>
    <cellStyle name="Normal 19 10 2 3" xfId="30468"/>
    <cellStyle name="Normal 19 10 2 4" xfId="41419"/>
    <cellStyle name="Normal 19 10 2 5" xfId="54626"/>
    <cellStyle name="Normal 19 10 3" xfId="14948"/>
    <cellStyle name="Normal 19 10 4" xfId="25133"/>
    <cellStyle name="Normal 19 10 5" xfId="36070"/>
    <cellStyle name="Normal 19 10 6" xfId="49291"/>
    <cellStyle name="Normal 19 11" xfId="4806"/>
    <cellStyle name="Normal 19 11 2" xfId="9980"/>
    <cellStyle name="Normal 19 11 2 2" xfId="20972"/>
    <cellStyle name="Normal 19 11 2 3" xfId="31292"/>
    <cellStyle name="Normal 19 11 2 4" xfId="42237"/>
    <cellStyle name="Normal 19 11 2 5" xfId="55450"/>
    <cellStyle name="Normal 19 11 3" xfId="15957"/>
    <cellStyle name="Normal 19 11 4" xfId="26142"/>
    <cellStyle name="Normal 19 11 5" xfId="37091"/>
    <cellStyle name="Normal 19 11 6" xfId="50300"/>
    <cellStyle name="Normal 19 12" xfId="4996"/>
    <cellStyle name="Normal 19 12 2" xfId="10170"/>
    <cellStyle name="Normal 19 12 2 2" xfId="21161"/>
    <cellStyle name="Normal 19 12 2 3" xfId="31482"/>
    <cellStyle name="Normal 19 12 2 4" xfId="42427"/>
    <cellStyle name="Normal 19 12 2 5" xfId="55640"/>
    <cellStyle name="Normal 19 12 3" xfId="16146"/>
    <cellStyle name="Normal 19 12 4" xfId="26331"/>
    <cellStyle name="Normal 19 12 5" xfId="37280"/>
    <cellStyle name="Normal 19 12 6" xfId="50489"/>
    <cellStyle name="Normal 19 13" xfId="2432"/>
    <cellStyle name="Normal 19 13 2" xfId="7969"/>
    <cellStyle name="Normal 19 13 2 2" xfId="19077"/>
    <cellStyle name="Normal 19 13 2 3" xfId="29283"/>
    <cellStyle name="Normal 19 13 2 4" xfId="40232"/>
    <cellStyle name="Normal 19 13 2 5" xfId="53441"/>
    <cellStyle name="Normal 19 13 3" xfId="13732"/>
    <cellStyle name="Normal 19 13 4" xfId="23917"/>
    <cellStyle name="Normal 19 13 5" xfId="34825"/>
    <cellStyle name="Normal 19 13 6" xfId="48075"/>
    <cellStyle name="Normal 19 14" xfId="6090"/>
    <cellStyle name="Normal 19 14 2" xfId="10366"/>
    <cellStyle name="Normal 19 14 2 2" xfId="21357"/>
    <cellStyle name="Normal 19 14 2 3" xfId="31678"/>
    <cellStyle name="Normal 19 14 2 4" xfId="42623"/>
    <cellStyle name="Normal 19 14 2 5" xfId="55836"/>
    <cellStyle name="Normal 19 14 3" xfId="17239"/>
    <cellStyle name="Normal 19 14 4" xfId="27424"/>
    <cellStyle name="Normal 19 14 5" xfId="38373"/>
    <cellStyle name="Normal 19 14 6" xfId="51582"/>
    <cellStyle name="Normal 19 15" xfId="6276"/>
    <cellStyle name="Normal 19 15 2" xfId="11352"/>
    <cellStyle name="Normal 19 15 2 2" xfId="22328"/>
    <cellStyle name="Normal 19 15 2 3" xfId="32664"/>
    <cellStyle name="Normal 19 15 2 4" xfId="43601"/>
    <cellStyle name="Normal 19 15 2 5" xfId="56822"/>
    <cellStyle name="Normal 19 15 3" xfId="17417"/>
    <cellStyle name="Normal 19 15 4" xfId="27602"/>
    <cellStyle name="Normal 19 15 5" xfId="38555"/>
    <cellStyle name="Normal 19 15 6" xfId="51760"/>
    <cellStyle name="Normal 19 16" xfId="6308"/>
    <cellStyle name="Normal 19 16 2" xfId="11521"/>
    <cellStyle name="Normal 19 16 2 2" xfId="22497"/>
    <cellStyle name="Normal 19 16 2 3" xfId="32833"/>
    <cellStyle name="Normal 19 16 2 4" xfId="43770"/>
    <cellStyle name="Normal 19 16 2 5" xfId="56991"/>
    <cellStyle name="Normal 19 16 3" xfId="17448"/>
    <cellStyle name="Normal 19 16 4" xfId="27633"/>
    <cellStyle name="Normal 19 16 5" xfId="38587"/>
    <cellStyle name="Normal 19 16 6" xfId="51791"/>
    <cellStyle name="Normal 19 17" xfId="6366"/>
    <cellStyle name="Normal 19 17 2" xfId="17506"/>
    <cellStyle name="Normal 19 17 3" xfId="27691"/>
    <cellStyle name="Normal 19 17 4" xfId="38645"/>
    <cellStyle name="Normal 19 17 5" xfId="51849"/>
    <cellStyle name="Normal 19 18" xfId="6398"/>
    <cellStyle name="Normal 19 18 2" xfId="17537"/>
    <cellStyle name="Normal 19 18 3" xfId="27722"/>
    <cellStyle name="Normal 19 18 4" xfId="38676"/>
    <cellStyle name="Normal 19 18 5" xfId="51880"/>
    <cellStyle name="Normal 19 19" xfId="7165"/>
    <cellStyle name="Normal 19 19 2" xfId="18296"/>
    <cellStyle name="Normal 19 19 3" xfId="28481"/>
    <cellStyle name="Normal 19 19 4" xfId="39436"/>
    <cellStyle name="Normal 19 19 5" xfId="52639"/>
    <cellStyle name="Normal 19 2" xfId="159"/>
    <cellStyle name="Normal 19 2 10" xfId="6441"/>
    <cellStyle name="Normal 19 2 10 2" xfId="11384"/>
    <cellStyle name="Normal 19 2 10 2 2" xfId="22360"/>
    <cellStyle name="Normal 19 2 10 2 3" xfId="32696"/>
    <cellStyle name="Normal 19 2 10 2 4" xfId="43633"/>
    <cellStyle name="Normal 19 2 10 2 5" xfId="56854"/>
    <cellStyle name="Normal 19 2 10 3" xfId="17579"/>
    <cellStyle name="Normal 19 2 10 4" xfId="27764"/>
    <cellStyle name="Normal 19 2 10 5" xfId="38718"/>
    <cellStyle name="Normal 19 2 10 6" xfId="51922"/>
    <cellStyle name="Normal 19 2 11" xfId="7676"/>
    <cellStyle name="Normal 19 2 11 2" xfId="18787"/>
    <cellStyle name="Normal 19 2 11 3" xfId="28990"/>
    <cellStyle name="Normal 19 2 11 4" xfId="39940"/>
    <cellStyle name="Normal 19 2 11 5" xfId="53148"/>
    <cellStyle name="Normal 19 2 12" xfId="12692"/>
    <cellStyle name="Normal 19 2 13" xfId="12882"/>
    <cellStyle name="Normal 19 2 14" xfId="13285"/>
    <cellStyle name="Normal 19 2 15" xfId="23475"/>
    <cellStyle name="Normal 19 2 16" xfId="34009"/>
    <cellStyle name="Normal 19 2 17" xfId="47633"/>
    <cellStyle name="Normal 19 2 18" xfId="58155"/>
    <cellStyle name="Normal 19 2 19" xfId="58715"/>
    <cellStyle name="Normal 19 2 2" xfId="2192"/>
    <cellStyle name="Normal 19 2 2 10" xfId="23679"/>
    <cellStyle name="Normal 19 2 2 11" xfId="34587"/>
    <cellStyle name="Normal 19 2 2 12" xfId="47837"/>
    <cellStyle name="Normal 19 2 2 13" xfId="58340"/>
    <cellStyle name="Normal 19 2 2 14" xfId="58806"/>
    <cellStyle name="Normal 19 2 2 2" xfId="3212"/>
    <cellStyle name="Normal 19 2 2 2 2" xfId="4024"/>
    <cellStyle name="Normal 19 2 2 2 2 2" xfId="11037"/>
    <cellStyle name="Normal 19 2 2 2 2 2 2" xfId="22014"/>
    <cellStyle name="Normal 19 2 2 2 2 2 3" xfId="32349"/>
    <cellStyle name="Normal 19 2 2 2 2 2 4" xfId="43292"/>
    <cellStyle name="Normal 19 2 2 2 2 2 5" xfId="56507"/>
    <cellStyle name="Normal 19 2 2 2 2 3" xfId="9445"/>
    <cellStyle name="Normal 19 2 2 2 2 3 2" xfId="20550"/>
    <cellStyle name="Normal 19 2 2 2 2 3 3" xfId="30757"/>
    <cellStyle name="Normal 19 2 2 2 2 3 4" xfId="41708"/>
    <cellStyle name="Normal 19 2 2 2 2 3 5" xfId="54915"/>
    <cellStyle name="Normal 19 2 2 2 2 4" xfId="15237"/>
    <cellStyle name="Normal 19 2 2 2 2 5" xfId="25422"/>
    <cellStyle name="Normal 19 2 2 2 2 6" xfId="36359"/>
    <cellStyle name="Normal 19 2 2 2 2 7" xfId="49580"/>
    <cellStyle name="Normal 19 2 2 2 2 8" xfId="59438"/>
    <cellStyle name="Normal 19 2 2 2 3" xfId="7121"/>
    <cellStyle name="Normal 19 2 2 2 3 2" xfId="10634"/>
    <cellStyle name="Normal 19 2 2 2 3 2 2" xfId="21621"/>
    <cellStyle name="Normal 19 2 2 2 3 2 3" xfId="31946"/>
    <cellStyle name="Normal 19 2 2 2 3 2 4" xfId="42891"/>
    <cellStyle name="Normal 19 2 2 2 3 2 5" xfId="56104"/>
    <cellStyle name="Normal 19 2 2 2 3 3" xfId="18257"/>
    <cellStyle name="Normal 19 2 2 2 3 4" xfId="28442"/>
    <cellStyle name="Normal 19 2 2 2 3 5" xfId="39397"/>
    <cellStyle name="Normal 19 2 2 2 3 6" xfId="52600"/>
    <cellStyle name="Normal 19 2 2 2 4" xfId="8643"/>
    <cellStyle name="Normal 19 2 2 2 4 2" xfId="19750"/>
    <cellStyle name="Normal 19 2 2 2 4 3" xfId="29957"/>
    <cellStyle name="Normal 19 2 2 2 4 4" xfId="40906"/>
    <cellStyle name="Normal 19 2 2 2 4 5" xfId="54115"/>
    <cellStyle name="Normal 19 2 2 2 5" xfId="14440"/>
    <cellStyle name="Normal 19 2 2 2 6" xfId="24625"/>
    <cellStyle name="Normal 19 2 2 2 7" xfId="35556"/>
    <cellStyle name="Normal 19 2 2 2 8" xfId="48783"/>
    <cellStyle name="Normal 19 2 2 2 9" xfId="58970"/>
    <cellStyle name="Normal 19 2 2 3" xfId="3860"/>
    <cellStyle name="Normal 19 2 2 3 2" xfId="10873"/>
    <cellStyle name="Normal 19 2 2 3 2 2" xfId="21850"/>
    <cellStyle name="Normal 19 2 2 3 2 3" xfId="32185"/>
    <cellStyle name="Normal 19 2 2 3 2 4" xfId="43128"/>
    <cellStyle name="Normal 19 2 2 3 2 5" xfId="56343"/>
    <cellStyle name="Normal 19 2 2 3 3" xfId="9281"/>
    <cellStyle name="Normal 19 2 2 3 3 2" xfId="20386"/>
    <cellStyle name="Normal 19 2 2 3 3 3" xfId="30593"/>
    <cellStyle name="Normal 19 2 2 3 3 4" xfId="41544"/>
    <cellStyle name="Normal 19 2 2 3 3 5" xfId="54751"/>
    <cellStyle name="Normal 19 2 2 3 4" xfId="15073"/>
    <cellStyle name="Normal 19 2 2 3 5" xfId="25258"/>
    <cellStyle name="Normal 19 2 2 3 6" xfId="36195"/>
    <cellStyle name="Normal 19 2 2 3 7" xfId="49416"/>
    <cellStyle name="Normal 19 2 2 3 8" xfId="59274"/>
    <cellStyle name="Normal 19 2 2 4" xfId="2933"/>
    <cellStyle name="Normal 19 2 2 4 2" xfId="8367"/>
    <cellStyle name="Normal 19 2 2 4 2 2" xfId="19475"/>
    <cellStyle name="Normal 19 2 2 4 2 3" xfId="29681"/>
    <cellStyle name="Normal 19 2 2 4 2 4" xfId="40630"/>
    <cellStyle name="Normal 19 2 2 4 2 5" xfId="53839"/>
    <cellStyle name="Normal 19 2 2 4 3" xfId="14166"/>
    <cellStyle name="Normal 19 2 2 4 4" xfId="24351"/>
    <cellStyle name="Normal 19 2 2 4 5" xfId="35282"/>
    <cellStyle name="Normal 19 2 2 4 6" xfId="48509"/>
    <cellStyle name="Normal 19 2 2 5" xfId="6226"/>
    <cellStyle name="Normal 19 2 2 5 2" xfId="10491"/>
    <cellStyle name="Normal 19 2 2 5 2 2" xfId="21482"/>
    <cellStyle name="Normal 19 2 2 5 2 3" xfId="31803"/>
    <cellStyle name="Normal 19 2 2 5 2 4" xfId="42748"/>
    <cellStyle name="Normal 19 2 2 5 2 5" xfId="55961"/>
    <cellStyle name="Normal 19 2 2 5 3" xfId="17367"/>
    <cellStyle name="Normal 19 2 2 5 4" xfId="27552"/>
    <cellStyle name="Normal 19 2 2 5 5" xfId="38505"/>
    <cellStyle name="Normal 19 2 2 5 6" xfId="51710"/>
    <cellStyle name="Normal 19 2 2 6" xfId="6844"/>
    <cellStyle name="Normal 19 2 2 6 2" xfId="17980"/>
    <cellStyle name="Normal 19 2 2 6 3" xfId="28165"/>
    <cellStyle name="Normal 19 2 2 6 4" xfId="39120"/>
    <cellStyle name="Normal 19 2 2 6 5" xfId="52323"/>
    <cellStyle name="Normal 19 2 2 7" xfId="7817"/>
    <cellStyle name="Normal 19 2 2 7 2" xfId="18925"/>
    <cellStyle name="Normal 19 2 2 7 3" xfId="29131"/>
    <cellStyle name="Normal 19 2 2 7 4" xfId="40080"/>
    <cellStyle name="Normal 19 2 2 7 5" xfId="53289"/>
    <cellStyle name="Normal 19 2 2 8" xfId="13082"/>
    <cellStyle name="Normal 19 2 2 9" xfId="13494"/>
    <cellStyle name="Normal 19 2 3" xfId="2750"/>
    <cellStyle name="Normal 19 2 3 10" xfId="58527"/>
    <cellStyle name="Normal 19 2 3 11" xfId="58879"/>
    <cellStyle name="Normal 19 2 3 2" xfId="3414"/>
    <cellStyle name="Normal 19 2 3 2 2" xfId="10946"/>
    <cellStyle name="Normal 19 2 3 2 2 2" xfId="21923"/>
    <cellStyle name="Normal 19 2 3 2 2 3" xfId="32258"/>
    <cellStyle name="Normal 19 2 3 2 2 4" xfId="43201"/>
    <cellStyle name="Normal 19 2 3 2 2 5" xfId="56416"/>
    <cellStyle name="Normal 19 2 3 2 3" xfId="8836"/>
    <cellStyle name="Normal 19 2 3 2 3 2" xfId="19941"/>
    <cellStyle name="Normal 19 2 3 2 3 3" xfId="30148"/>
    <cellStyle name="Normal 19 2 3 2 3 4" xfId="41099"/>
    <cellStyle name="Normal 19 2 3 2 3 5" xfId="54306"/>
    <cellStyle name="Normal 19 2 3 2 4" xfId="14629"/>
    <cellStyle name="Normal 19 2 3 2 5" xfId="24814"/>
    <cellStyle name="Normal 19 2 3 2 6" xfId="35751"/>
    <cellStyle name="Normal 19 2 3 2 7" xfId="48972"/>
    <cellStyle name="Normal 19 2 3 2 8" xfId="59347"/>
    <cellStyle name="Normal 19 2 3 3" xfId="3933"/>
    <cellStyle name="Normal 19 2 3 3 2" xfId="9354"/>
    <cellStyle name="Normal 19 2 3 3 2 2" xfId="20459"/>
    <cellStyle name="Normal 19 2 3 3 2 3" xfId="30666"/>
    <cellStyle name="Normal 19 2 3 3 2 4" xfId="41617"/>
    <cellStyle name="Normal 19 2 3 3 2 5" xfId="54824"/>
    <cellStyle name="Normal 19 2 3 3 3" xfId="15146"/>
    <cellStyle name="Normal 19 2 3 3 4" xfId="25331"/>
    <cellStyle name="Normal 19 2 3 3 5" xfId="36268"/>
    <cellStyle name="Normal 19 2 3 3 6" xfId="49489"/>
    <cellStyle name="Normal 19 2 3 4" xfId="6662"/>
    <cellStyle name="Normal 19 2 3 4 2" xfId="10543"/>
    <cellStyle name="Normal 19 2 3 4 2 2" xfId="21530"/>
    <cellStyle name="Normal 19 2 3 4 2 3" xfId="31855"/>
    <cellStyle name="Normal 19 2 3 4 2 4" xfId="42800"/>
    <cellStyle name="Normal 19 2 3 4 2 5" xfId="56013"/>
    <cellStyle name="Normal 19 2 3 4 3" xfId="17798"/>
    <cellStyle name="Normal 19 2 3 4 4" xfId="27983"/>
    <cellStyle name="Normal 19 2 3 4 5" xfId="38938"/>
    <cellStyle name="Normal 19 2 3 4 6" xfId="52141"/>
    <cellStyle name="Normal 19 2 3 5" xfId="8184"/>
    <cellStyle name="Normal 19 2 3 5 2" xfId="19292"/>
    <cellStyle name="Normal 19 2 3 5 3" xfId="29498"/>
    <cellStyle name="Normal 19 2 3 5 4" xfId="40447"/>
    <cellStyle name="Normal 19 2 3 5 5" xfId="53656"/>
    <cellStyle name="Normal 19 2 3 6" xfId="13983"/>
    <cellStyle name="Normal 19 2 3 7" xfId="24168"/>
    <cellStyle name="Normal 19 2 3 8" xfId="35099"/>
    <cellStyle name="Normal 19 2 3 9" xfId="48326"/>
    <cellStyle name="Normal 19 2 4" xfId="3120"/>
    <cellStyle name="Normal 19 2 4 2" xfId="7030"/>
    <cellStyle name="Normal 19 2 4 2 2" xfId="10782"/>
    <cellStyle name="Normal 19 2 4 2 2 2" xfId="21759"/>
    <cellStyle name="Normal 19 2 4 2 2 3" xfId="32094"/>
    <cellStyle name="Normal 19 2 4 2 2 4" xfId="43037"/>
    <cellStyle name="Normal 19 2 4 2 2 5" xfId="56252"/>
    <cellStyle name="Normal 19 2 4 2 3" xfId="18166"/>
    <cellStyle name="Normal 19 2 4 2 4" xfId="28351"/>
    <cellStyle name="Normal 19 2 4 2 5" xfId="39306"/>
    <cellStyle name="Normal 19 2 4 2 6" xfId="52509"/>
    <cellStyle name="Normal 19 2 4 3" xfId="8552"/>
    <cellStyle name="Normal 19 2 4 3 2" xfId="19659"/>
    <cellStyle name="Normal 19 2 4 3 3" xfId="29866"/>
    <cellStyle name="Normal 19 2 4 3 4" xfId="40815"/>
    <cellStyle name="Normal 19 2 4 3 5" xfId="54024"/>
    <cellStyle name="Normal 19 2 4 4" xfId="14349"/>
    <cellStyle name="Normal 19 2 4 5" xfId="24534"/>
    <cellStyle name="Normal 19 2 4 6" xfId="35465"/>
    <cellStyle name="Normal 19 2 4 7" xfId="48692"/>
    <cellStyle name="Normal 19 2 4 8" xfId="59183"/>
    <cellStyle name="Normal 19 2 5" xfId="3769"/>
    <cellStyle name="Normal 19 2 5 2" xfId="9190"/>
    <cellStyle name="Normal 19 2 5 2 2" xfId="20295"/>
    <cellStyle name="Normal 19 2 5 2 3" xfId="30502"/>
    <cellStyle name="Normal 19 2 5 2 4" xfId="41453"/>
    <cellStyle name="Normal 19 2 5 2 5" xfId="54660"/>
    <cellStyle name="Normal 19 2 5 3" xfId="14982"/>
    <cellStyle name="Normal 19 2 5 4" xfId="25167"/>
    <cellStyle name="Normal 19 2 5 5" xfId="36104"/>
    <cellStyle name="Normal 19 2 5 6" xfId="49325"/>
    <cellStyle name="Normal 19 2 6" xfId="4838"/>
    <cellStyle name="Normal 19 2 6 2" xfId="10012"/>
    <cellStyle name="Normal 19 2 6 2 2" xfId="21004"/>
    <cellStyle name="Normal 19 2 6 2 3" xfId="31324"/>
    <cellStyle name="Normal 19 2 6 2 4" xfId="42269"/>
    <cellStyle name="Normal 19 2 6 2 5" xfId="55482"/>
    <cellStyle name="Normal 19 2 6 3" xfId="15989"/>
    <cellStyle name="Normal 19 2 6 4" xfId="26174"/>
    <cellStyle name="Normal 19 2 6 5" xfId="37123"/>
    <cellStyle name="Normal 19 2 6 6" xfId="50332"/>
    <cellStyle name="Normal 19 2 7" xfId="5028"/>
    <cellStyle name="Normal 19 2 7 2" xfId="10202"/>
    <cellStyle name="Normal 19 2 7 2 2" xfId="21193"/>
    <cellStyle name="Normal 19 2 7 2 3" xfId="31514"/>
    <cellStyle name="Normal 19 2 7 2 4" xfId="42459"/>
    <cellStyle name="Normal 19 2 7 2 5" xfId="55672"/>
    <cellStyle name="Normal 19 2 7 3" xfId="16178"/>
    <cellStyle name="Normal 19 2 7 4" xfId="26363"/>
    <cellStyle name="Normal 19 2 7 5" xfId="37312"/>
    <cellStyle name="Normal 19 2 7 6" xfId="50521"/>
    <cellStyle name="Normal 19 2 8" xfId="2472"/>
    <cellStyle name="Normal 19 2 8 2" xfId="8001"/>
    <cellStyle name="Normal 19 2 8 2 2" xfId="19109"/>
    <cellStyle name="Normal 19 2 8 2 3" xfId="29315"/>
    <cellStyle name="Normal 19 2 8 2 4" xfId="40264"/>
    <cellStyle name="Normal 19 2 8 2 5" xfId="53473"/>
    <cellStyle name="Normal 19 2 8 3" xfId="13770"/>
    <cellStyle name="Normal 19 2 8 4" xfId="23955"/>
    <cellStyle name="Normal 19 2 8 5" xfId="34863"/>
    <cellStyle name="Normal 19 2 8 6" xfId="48113"/>
    <cellStyle name="Normal 19 2 9" xfId="6137"/>
    <cellStyle name="Normal 19 2 9 2" xfId="10400"/>
    <cellStyle name="Normal 19 2 9 2 2" xfId="21391"/>
    <cellStyle name="Normal 19 2 9 2 3" xfId="31712"/>
    <cellStyle name="Normal 19 2 9 2 4" xfId="42657"/>
    <cellStyle name="Normal 19 2 9 2 5" xfId="55870"/>
    <cellStyle name="Normal 19 2 9 3" xfId="17278"/>
    <cellStyle name="Normal 19 2 9 4" xfId="27463"/>
    <cellStyle name="Normal 19 2 9 5" xfId="38416"/>
    <cellStyle name="Normal 19 2 9 6" xfId="51621"/>
    <cellStyle name="Normal 19 20" xfId="7235"/>
    <cellStyle name="Normal 19 20 2" xfId="18364"/>
    <cellStyle name="Normal 19 20 3" xfId="28551"/>
    <cellStyle name="Normal 19 20 4" xfId="39506"/>
    <cellStyle name="Normal 19 20 5" xfId="52709"/>
    <cellStyle name="Normal 19 21" xfId="12660"/>
    <cellStyle name="Normal 19 22" xfId="12850"/>
    <cellStyle name="Normal 19 23" xfId="13255"/>
    <cellStyle name="Normal 19 24" xfId="23445"/>
    <cellStyle name="Normal 19 25" xfId="33979"/>
    <cellStyle name="Normal 19 26" xfId="47603"/>
    <cellStyle name="Normal 19 27" xfId="58114"/>
    <cellStyle name="Normal 19 28" xfId="58681"/>
    <cellStyle name="Normal 19 3" xfId="215"/>
    <cellStyle name="Normal 19 3 10" xfId="6483"/>
    <cellStyle name="Normal 19 3 10 2" xfId="11419"/>
    <cellStyle name="Normal 19 3 10 2 2" xfId="22395"/>
    <cellStyle name="Normal 19 3 10 2 3" xfId="32731"/>
    <cellStyle name="Normal 19 3 10 2 4" xfId="43668"/>
    <cellStyle name="Normal 19 3 10 2 5" xfId="56889"/>
    <cellStyle name="Normal 19 3 10 3" xfId="17620"/>
    <cellStyle name="Normal 19 3 10 4" xfId="27805"/>
    <cellStyle name="Normal 19 3 10 5" xfId="38759"/>
    <cellStyle name="Normal 19 3 10 6" xfId="51963"/>
    <cellStyle name="Normal 19 3 11" xfId="7320"/>
    <cellStyle name="Normal 19 3 11 2" xfId="18445"/>
    <cellStyle name="Normal 19 3 11 3" xfId="28635"/>
    <cellStyle name="Normal 19 3 11 4" xfId="39590"/>
    <cellStyle name="Normal 19 3 11 5" xfId="52793"/>
    <cellStyle name="Normal 19 3 12" xfId="12727"/>
    <cellStyle name="Normal 19 3 13" xfId="12917"/>
    <cellStyle name="Normal 19 3 14" xfId="13325"/>
    <cellStyle name="Normal 19 3 15" xfId="23515"/>
    <cellStyle name="Normal 19 3 16" xfId="34053"/>
    <cellStyle name="Normal 19 3 17" xfId="47673"/>
    <cellStyle name="Normal 19 3 18" xfId="58188"/>
    <cellStyle name="Normal 19 3 19" xfId="58776"/>
    <cellStyle name="Normal 19 3 2" xfId="2968"/>
    <cellStyle name="Normal 19 3 2 10" xfId="35317"/>
    <cellStyle name="Normal 19 3 2 11" xfId="48544"/>
    <cellStyle name="Normal 19 3 2 12" xfId="58375"/>
    <cellStyle name="Normal 19 3 2 13" xfId="58940"/>
    <cellStyle name="Normal 19 3 2 2" xfId="3610"/>
    <cellStyle name="Normal 19 3 2 2 2" xfId="11007"/>
    <cellStyle name="Normal 19 3 2 2 2 2" xfId="21984"/>
    <cellStyle name="Normal 19 3 2 2 2 3" xfId="32319"/>
    <cellStyle name="Normal 19 3 2 2 2 4" xfId="43262"/>
    <cellStyle name="Normal 19 3 2 2 2 5" xfId="56477"/>
    <cellStyle name="Normal 19 3 2 2 3" xfId="9032"/>
    <cellStyle name="Normal 19 3 2 2 3 2" xfId="20137"/>
    <cellStyle name="Normal 19 3 2 2 3 3" xfId="30344"/>
    <cellStyle name="Normal 19 3 2 2 3 4" xfId="41295"/>
    <cellStyle name="Normal 19 3 2 2 3 5" xfId="54502"/>
    <cellStyle name="Normal 19 3 2 2 4" xfId="14825"/>
    <cellStyle name="Normal 19 3 2 2 5" xfId="25010"/>
    <cellStyle name="Normal 19 3 2 2 6" xfId="35947"/>
    <cellStyle name="Normal 19 3 2 2 7" xfId="49168"/>
    <cellStyle name="Normal 19 3 2 2 8" xfId="59408"/>
    <cellStyle name="Normal 19 3 2 3" xfId="3994"/>
    <cellStyle name="Normal 19 3 2 3 2" xfId="9415"/>
    <cellStyle name="Normal 19 3 2 3 2 2" xfId="20520"/>
    <cellStyle name="Normal 19 3 2 3 2 3" xfId="30727"/>
    <cellStyle name="Normal 19 3 2 3 2 4" xfId="41678"/>
    <cellStyle name="Normal 19 3 2 3 2 5" xfId="54885"/>
    <cellStyle name="Normal 19 3 2 3 3" xfId="15207"/>
    <cellStyle name="Normal 19 3 2 3 4" xfId="25392"/>
    <cellStyle name="Normal 19 3 2 3 5" xfId="36329"/>
    <cellStyle name="Normal 19 3 2 3 6" xfId="49550"/>
    <cellStyle name="Normal 19 3 2 4" xfId="6879"/>
    <cellStyle name="Normal 19 3 2 4 2" xfId="8402"/>
    <cellStyle name="Normal 19 3 2 4 2 2" xfId="19510"/>
    <cellStyle name="Normal 19 3 2 4 2 3" xfId="29716"/>
    <cellStyle name="Normal 19 3 2 4 2 4" xfId="40665"/>
    <cellStyle name="Normal 19 3 2 4 2 5" xfId="53874"/>
    <cellStyle name="Normal 19 3 2 4 3" xfId="18015"/>
    <cellStyle name="Normal 19 3 2 4 4" xfId="28200"/>
    <cellStyle name="Normal 19 3 2 4 5" xfId="39155"/>
    <cellStyle name="Normal 19 3 2 4 6" xfId="52358"/>
    <cellStyle name="Normal 19 3 2 5" xfId="10604"/>
    <cellStyle name="Normal 19 3 2 5 2" xfId="21591"/>
    <cellStyle name="Normal 19 3 2 5 3" xfId="31916"/>
    <cellStyle name="Normal 19 3 2 5 4" xfId="42861"/>
    <cellStyle name="Normal 19 3 2 5 5" xfId="56074"/>
    <cellStyle name="Normal 19 3 2 6" xfId="7852"/>
    <cellStyle name="Normal 19 3 2 6 2" xfId="18960"/>
    <cellStyle name="Normal 19 3 2 6 3" xfId="29166"/>
    <cellStyle name="Normal 19 3 2 6 4" xfId="40115"/>
    <cellStyle name="Normal 19 3 2 6 5" xfId="53324"/>
    <cellStyle name="Normal 19 3 2 7" xfId="13117"/>
    <cellStyle name="Normal 19 3 2 8" xfId="14201"/>
    <cellStyle name="Normal 19 3 2 9" xfId="24386"/>
    <cellStyle name="Normal 19 3 3" xfId="2785"/>
    <cellStyle name="Normal 19 3 3 10" xfId="59244"/>
    <cellStyle name="Normal 19 3 3 2" xfId="3449"/>
    <cellStyle name="Normal 19 3 3 2 2" xfId="8871"/>
    <cellStyle name="Normal 19 3 3 2 2 2" xfId="19976"/>
    <cellStyle name="Normal 19 3 3 2 2 3" xfId="30183"/>
    <cellStyle name="Normal 19 3 3 2 2 4" xfId="41134"/>
    <cellStyle name="Normal 19 3 3 2 2 5" xfId="54341"/>
    <cellStyle name="Normal 19 3 3 2 3" xfId="14664"/>
    <cellStyle name="Normal 19 3 3 2 4" xfId="24849"/>
    <cellStyle name="Normal 19 3 3 2 5" xfId="35786"/>
    <cellStyle name="Normal 19 3 3 2 6" xfId="49007"/>
    <cellStyle name="Normal 19 3 3 3" xfId="6697"/>
    <cellStyle name="Normal 19 3 3 3 2" xfId="10843"/>
    <cellStyle name="Normal 19 3 3 3 2 2" xfId="21820"/>
    <cellStyle name="Normal 19 3 3 3 2 3" xfId="32155"/>
    <cellStyle name="Normal 19 3 3 3 2 4" xfId="43098"/>
    <cellStyle name="Normal 19 3 3 3 2 5" xfId="56313"/>
    <cellStyle name="Normal 19 3 3 3 3" xfId="17833"/>
    <cellStyle name="Normal 19 3 3 3 4" xfId="28018"/>
    <cellStyle name="Normal 19 3 3 3 5" xfId="38973"/>
    <cellStyle name="Normal 19 3 3 3 6" xfId="52176"/>
    <cellStyle name="Normal 19 3 3 4" xfId="8219"/>
    <cellStyle name="Normal 19 3 3 4 2" xfId="19327"/>
    <cellStyle name="Normal 19 3 3 4 3" xfId="29533"/>
    <cellStyle name="Normal 19 3 3 4 4" xfId="40482"/>
    <cellStyle name="Normal 19 3 3 4 5" xfId="53691"/>
    <cellStyle name="Normal 19 3 3 5" xfId="14018"/>
    <cellStyle name="Normal 19 3 3 6" xfId="24203"/>
    <cellStyle name="Normal 19 3 3 7" xfId="35134"/>
    <cellStyle name="Normal 19 3 3 8" xfId="48361"/>
    <cellStyle name="Normal 19 3 3 9" xfId="58562"/>
    <cellStyle name="Normal 19 3 4" xfId="3182"/>
    <cellStyle name="Normal 19 3 4 2" xfId="7091"/>
    <cellStyle name="Normal 19 3 4 2 2" xfId="18227"/>
    <cellStyle name="Normal 19 3 4 2 3" xfId="28412"/>
    <cellStyle name="Normal 19 3 4 2 4" xfId="39367"/>
    <cellStyle name="Normal 19 3 4 2 5" xfId="52570"/>
    <cellStyle name="Normal 19 3 4 3" xfId="8613"/>
    <cellStyle name="Normal 19 3 4 3 2" xfId="19720"/>
    <cellStyle name="Normal 19 3 4 3 3" xfId="29927"/>
    <cellStyle name="Normal 19 3 4 3 4" xfId="40876"/>
    <cellStyle name="Normal 19 3 4 3 5" xfId="54085"/>
    <cellStyle name="Normal 19 3 4 4" xfId="14410"/>
    <cellStyle name="Normal 19 3 4 5" xfId="24595"/>
    <cellStyle name="Normal 19 3 4 6" xfId="35526"/>
    <cellStyle name="Normal 19 3 4 7" xfId="48753"/>
    <cellStyle name="Normal 19 3 5" xfId="3830"/>
    <cellStyle name="Normal 19 3 5 2" xfId="9251"/>
    <cellStyle name="Normal 19 3 5 2 2" xfId="20356"/>
    <cellStyle name="Normal 19 3 5 2 3" xfId="30563"/>
    <cellStyle name="Normal 19 3 5 2 4" xfId="41514"/>
    <cellStyle name="Normal 19 3 5 2 5" xfId="54721"/>
    <cellStyle name="Normal 19 3 5 3" xfId="15043"/>
    <cellStyle name="Normal 19 3 5 4" xfId="25228"/>
    <cellStyle name="Normal 19 3 5 5" xfId="36165"/>
    <cellStyle name="Normal 19 3 5 6" xfId="49386"/>
    <cellStyle name="Normal 19 3 6" xfId="4873"/>
    <cellStyle name="Normal 19 3 6 2" xfId="10047"/>
    <cellStyle name="Normal 19 3 6 2 2" xfId="21039"/>
    <cellStyle name="Normal 19 3 6 2 3" xfId="31359"/>
    <cellStyle name="Normal 19 3 6 2 4" xfId="42304"/>
    <cellStyle name="Normal 19 3 6 2 5" xfId="55517"/>
    <cellStyle name="Normal 19 3 6 3" xfId="16024"/>
    <cellStyle name="Normal 19 3 6 4" xfId="26209"/>
    <cellStyle name="Normal 19 3 6 5" xfId="37158"/>
    <cellStyle name="Normal 19 3 6 6" xfId="50367"/>
    <cellStyle name="Normal 19 3 7" xfId="5063"/>
    <cellStyle name="Normal 19 3 7 2" xfId="10237"/>
    <cellStyle name="Normal 19 3 7 2 2" xfId="21228"/>
    <cellStyle name="Normal 19 3 7 2 3" xfId="31549"/>
    <cellStyle name="Normal 19 3 7 2 4" xfId="42494"/>
    <cellStyle name="Normal 19 3 7 2 5" xfId="55707"/>
    <cellStyle name="Normal 19 3 7 3" xfId="16213"/>
    <cellStyle name="Normal 19 3 7 4" xfId="26398"/>
    <cellStyle name="Normal 19 3 7 5" xfId="37347"/>
    <cellStyle name="Normal 19 3 7 6" xfId="50556"/>
    <cellStyle name="Normal 19 3 8" xfId="2587"/>
    <cellStyle name="Normal 19 3 8 2" xfId="8036"/>
    <cellStyle name="Normal 19 3 8 2 2" xfId="19144"/>
    <cellStyle name="Normal 19 3 8 2 3" xfId="29350"/>
    <cellStyle name="Normal 19 3 8 2 4" xfId="40299"/>
    <cellStyle name="Normal 19 3 8 2 5" xfId="53508"/>
    <cellStyle name="Normal 19 3 8 3" xfId="13837"/>
    <cellStyle name="Normal 19 3 8 4" xfId="24022"/>
    <cellStyle name="Normal 19 3 8 5" xfId="34947"/>
    <cellStyle name="Normal 19 3 8 6" xfId="48180"/>
    <cellStyle name="Normal 19 3 9" xfId="6196"/>
    <cellStyle name="Normal 19 3 9 2" xfId="10461"/>
    <cellStyle name="Normal 19 3 9 2 2" xfId="21452"/>
    <cellStyle name="Normal 19 3 9 2 3" xfId="31773"/>
    <cellStyle name="Normal 19 3 9 2 4" xfId="42718"/>
    <cellStyle name="Normal 19 3 9 2 5" xfId="55931"/>
    <cellStyle name="Normal 19 3 9 3" xfId="17337"/>
    <cellStyle name="Normal 19 3 9 4" xfId="27522"/>
    <cellStyle name="Normal 19 3 9 5" xfId="38475"/>
    <cellStyle name="Normal 19 3 9 6" xfId="51680"/>
    <cellStyle name="Normal 19 4" xfId="2642"/>
    <cellStyle name="Normal 19 4 10" xfId="11449"/>
    <cellStyle name="Normal 19 4 10 2" xfId="22425"/>
    <cellStyle name="Normal 19 4 10 3" xfId="32761"/>
    <cellStyle name="Normal 19 4 10 4" xfId="43698"/>
    <cellStyle name="Normal 19 4 10 5" xfId="56919"/>
    <cellStyle name="Normal 19 4 11" xfId="11581"/>
    <cellStyle name="Normal 19 4 11 2" xfId="22555"/>
    <cellStyle name="Normal 19 4 11 3" xfId="32893"/>
    <cellStyle name="Normal 19 4 11 4" xfId="43830"/>
    <cellStyle name="Normal 19 4 11 5" xfId="57051"/>
    <cellStyle name="Normal 19 4 12" xfId="12768"/>
    <cellStyle name="Normal 19 4 13" xfId="12958"/>
    <cellStyle name="Normal 19 4 14" xfId="13876"/>
    <cellStyle name="Normal 19 4 15" xfId="24061"/>
    <cellStyle name="Normal 19 4 16" xfId="34992"/>
    <cellStyle name="Normal 19 4 17" xfId="48219"/>
    <cellStyle name="Normal 19 4 18" xfId="58229"/>
    <cellStyle name="Normal 19 4 19" xfId="58845"/>
    <cellStyle name="Normal 19 4 2" xfId="3009"/>
    <cellStyle name="Normal 19 4 2 10" xfId="48585"/>
    <cellStyle name="Normal 19 4 2 11" xfId="58416"/>
    <cellStyle name="Normal 19 4 2 12" xfId="59313"/>
    <cellStyle name="Normal 19 4 2 2" xfId="3651"/>
    <cellStyle name="Normal 19 4 2 2 2" xfId="9073"/>
    <cellStyle name="Normal 19 4 2 2 2 2" xfId="20178"/>
    <cellStyle name="Normal 19 4 2 2 2 3" xfId="30385"/>
    <cellStyle name="Normal 19 4 2 2 2 4" xfId="41336"/>
    <cellStyle name="Normal 19 4 2 2 2 5" xfId="54543"/>
    <cellStyle name="Normal 19 4 2 2 3" xfId="14866"/>
    <cellStyle name="Normal 19 4 2 2 4" xfId="25051"/>
    <cellStyle name="Normal 19 4 2 2 5" xfId="35988"/>
    <cellStyle name="Normal 19 4 2 2 6" xfId="49209"/>
    <cellStyle name="Normal 19 4 2 3" xfId="6920"/>
    <cellStyle name="Normal 19 4 2 3 2" xfId="8443"/>
    <cellStyle name="Normal 19 4 2 3 2 2" xfId="19551"/>
    <cellStyle name="Normal 19 4 2 3 2 3" xfId="29757"/>
    <cellStyle name="Normal 19 4 2 3 2 4" xfId="40706"/>
    <cellStyle name="Normal 19 4 2 3 2 5" xfId="53915"/>
    <cellStyle name="Normal 19 4 2 3 3" xfId="18056"/>
    <cellStyle name="Normal 19 4 2 3 4" xfId="28241"/>
    <cellStyle name="Normal 19 4 2 3 5" xfId="39196"/>
    <cellStyle name="Normal 19 4 2 3 6" xfId="52399"/>
    <cellStyle name="Normal 19 4 2 4" xfId="10912"/>
    <cellStyle name="Normal 19 4 2 4 2" xfId="21889"/>
    <cellStyle name="Normal 19 4 2 4 3" xfId="32224"/>
    <cellStyle name="Normal 19 4 2 4 4" xfId="43167"/>
    <cellStyle name="Normal 19 4 2 4 5" xfId="56382"/>
    <cellStyle name="Normal 19 4 2 5" xfId="7893"/>
    <cellStyle name="Normal 19 4 2 5 2" xfId="19001"/>
    <cellStyle name="Normal 19 4 2 5 3" xfId="29207"/>
    <cellStyle name="Normal 19 4 2 5 4" xfId="40156"/>
    <cellStyle name="Normal 19 4 2 5 5" xfId="53365"/>
    <cellStyle name="Normal 19 4 2 6" xfId="13173"/>
    <cellStyle name="Normal 19 4 2 7" xfId="14242"/>
    <cellStyle name="Normal 19 4 2 8" xfId="24427"/>
    <cellStyle name="Normal 19 4 2 9" xfId="35358"/>
    <cellStyle name="Normal 19 4 3" xfId="2826"/>
    <cellStyle name="Normal 19 4 3 2" xfId="3490"/>
    <cellStyle name="Normal 19 4 3 2 2" xfId="8912"/>
    <cellStyle name="Normal 19 4 3 2 2 2" xfId="20017"/>
    <cellStyle name="Normal 19 4 3 2 2 3" xfId="30224"/>
    <cellStyle name="Normal 19 4 3 2 2 4" xfId="41175"/>
    <cellStyle name="Normal 19 4 3 2 2 5" xfId="54382"/>
    <cellStyle name="Normal 19 4 3 2 3" xfId="14705"/>
    <cellStyle name="Normal 19 4 3 2 4" xfId="24890"/>
    <cellStyle name="Normal 19 4 3 2 5" xfId="35827"/>
    <cellStyle name="Normal 19 4 3 2 6" xfId="49048"/>
    <cellStyle name="Normal 19 4 3 3" xfId="6738"/>
    <cellStyle name="Normal 19 4 3 3 2" xfId="17874"/>
    <cellStyle name="Normal 19 4 3 3 3" xfId="28059"/>
    <cellStyle name="Normal 19 4 3 3 4" xfId="39014"/>
    <cellStyle name="Normal 19 4 3 3 5" xfId="52217"/>
    <cellStyle name="Normal 19 4 3 4" xfId="8260"/>
    <cellStyle name="Normal 19 4 3 4 2" xfId="19368"/>
    <cellStyle name="Normal 19 4 3 4 3" xfId="29574"/>
    <cellStyle name="Normal 19 4 3 4 4" xfId="40523"/>
    <cellStyle name="Normal 19 4 3 4 5" xfId="53732"/>
    <cellStyle name="Normal 19 4 3 5" xfId="14059"/>
    <cellStyle name="Normal 19 4 3 6" xfId="24244"/>
    <cellStyle name="Normal 19 4 3 7" xfId="35175"/>
    <cellStyle name="Normal 19 4 3 8" xfId="48402"/>
    <cellStyle name="Normal 19 4 3 9" xfId="58603"/>
    <cellStyle name="Normal 19 4 4" xfId="3313"/>
    <cellStyle name="Normal 19 4 4 2" xfId="8735"/>
    <cellStyle name="Normal 19 4 4 2 2" xfId="19840"/>
    <cellStyle name="Normal 19 4 4 2 3" xfId="30047"/>
    <cellStyle name="Normal 19 4 4 2 4" xfId="40998"/>
    <cellStyle name="Normal 19 4 4 2 5" xfId="54205"/>
    <cellStyle name="Normal 19 4 4 3" xfId="14528"/>
    <cellStyle name="Normal 19 4 4 4" xfId="24713"/>
    <cellStyle name="Normal 19 4 4 5" xfId="35650"/>
    <cellStyle name="Normal 19 4 4 6" xfId="48871"/>
    <cellStyle name="Normal 19 4 5" xfId="3899"/>
    <cellStyle name="Normal 19 4 5 2" xfId="9320"/>
    <cellStyle name="Normal 19 4 5 2 2" xfId="20425"/>
    <cellStyle name="Normal 19 4 5 2 3" xfId="30632"/>
    <cellStyle name="Normal 19 4 5 2 4" xfId="41583"/>
    <cellStyle name="Normal 19 4 5 2 5" xfId="54790"/>
    <cellStyle name="Normal 19 4 5 3" xfId="15112"/>
    <cellStyle name="Normal 19 4 5 4" xfId="25297"/>
    <cellStyle name="Normal 19 4 5 5" xfId="36234"/>
    <cellStyle name="Normal 19 4 5 6" xfId="49455"/>
    <cellStyle name="Normal 19 4 6" xfId="4914"/>
    <cellStyle name="Normal 19 4 6 2" xfId="10088"/>
    <cellStyle name="Normal 19 4 6 2 2" xfId="21080"/>
    <cellStyle name="Normal 19 4 6 2 3" xfId="31400"/>
    <cellStyle name="Normal 19 4 6 2 4" xfId="42345"/>
    <cellStyle name="Normal 19 4 6 2 5" xfId="55558"/>
    <cellStyle name="Normal 19 4 6 3" xfId="16065"/>
    <cellStyle name="Normal 19 4 6 4" xfId="26250"/>
    <cellStyle name="Normal 19 4 6 5" xfId="37199"/>
    <cellStyle name="Normal 19 4 6 6" xfId="50408"/>
    <cellStyle name="Normal 19 4 7" xfId="5104"/>
    <cellStyle name="Normal 19 4 7 2" xfId="10278"/>
    <cellStyle name="Normal 19 4 7 2 2" xfId="21269"/>
    <cellStyle name="Normal 19 4 7 2 3" xfId="31590"/>
    <cellStyle name="Normal 19 4 7 2 4" xfId="42535"/>
    <cellStyle name="Normal 19 4 7 2 5" xfId="55748"/>
    <cellStyle name="Normal 19 4 7 3" xfId="16254"/>
    <cellStyle name="Normal 19 4 7 4" xfId="26439"/>
    <cellStyle name="Normal 19 4 7 5" xfId="37388"/>
    <cellStyle name="Normal 19 4 7 6" xfId="50597"/>
    <cellStyle name="Normal 19 4 8" xfId="6515"/>
    <cellStyle name="Normal 19 4 8 2" xfId="8077"/>
    <cellStyle name="Normal 19 4 8 2 2" xfId="19185"/>
    <cellStyle name="Normal 19 4 8 2 3" xfId="29391"/>
    <cellStyle name="Normal 19 4 8 2 4" xfId="40340"/>
    <cellStyle name="Normal 19 4 8 2 5" xfId="53549"/>
    <cellStyle name="Normal 19 4 8 3" xfId="17652"/>
    <cellStyle name="Normal 19 4 8 4" xfId="27837"/>
    <cellStyle name="Normal 19 4 8 5" xfId="38791"/>
    <cellStyle name="Normal 19 4 8 6" xfId="51995"/>
    <cellStyle name="Normal 19 4 9" xfId="7355"/>
    <cellStyle name="Normal 19 4 9 2" xfId="18480"/>
    <cellStyle name="Normal 19 4 9 3" xfId="28670"/>
    <cellStyle name="Normal 19 4 9 4" xfId="39625"/>
    <cellStyle name="Normal 19 4 9 5" xfId="52828"/>
    <cellStyle name="Normal 19 5" xfId="2686"/>
    <cellStyle name="Normal 19 5 10" xfId="11622"/>
    <cellStyle name="Normal 19 5 10 2" xfId="22595"/>
    <cellStyle name="Normal 19 5 10 3" xfId="32934"/>
    <cellStyle name="Normal 19 5 10 4" xfId="43871"/>
    <cellStyle name="Normal 19 5 10 5" xfId="57092"/>
    <cellStyle name="Normal 19 5 11" xfId="12811"/>
    <cellStyle name="Normal 19 5 12" xfId="13001"/>
    <cellStyle name="Normal 19 5 13" xfId="13919"/>
    <cellStyle name="Normal 19 5 14" xfId="24104"/>
    <cellStyle name="Normal 19 5 15" xfId="35035"/>
    <cellStyle name="Normal 19 5 16" xfId="48262"/>
    <cellStyle name="Normal 19 5 17" xfId="58272"/>
    <cellStyle name="Normal 19 5 18" xfId="59149"/>
    <cellStyle name="Normal 19 5 2" xfId="3052"/>
    <cellStyle name="Normal 19 5 2 10" xfId="58459"/>
    <cellStyle name="Normal 19 5 2 2" xfId="3694"/>
    <cellStyle name="Normal 19 5 2 2 2" xfId="9116"/>
    <cellStyle name="Normal 19 5 2 2 2 2" xfId="20221"/>
    <cellStyle name="Normal 19 5 2 2 2 3" xfId="30428"/>
    <cellStyle name="Normal 19 5 2 2 2 4" xfId="41379"/>
    <cellStyle name="Normal 19 5 2 2 2 5" xfId="54586"/>
    <cellStyle name="Normal 19 5 2 2 3" xfId="14909"/>
    <cellStyle name="Normal 19 5 2 2 4" xfId="25094"/>
    <cellStyle name="Normal 19 5 2 2 5" xfId="36031"/>
    <cellStyle name="Normal 19 5 2 2 6" xfId="49252"/>
    <cellStyle name="Normal 19 5 2 3" xfId="6963"/>
    <cellStyle name="Normal 19 5 2 3 2" xfId="8486"/>
    <cellStyle name="Normal 19 5 2 3 2 2" xfId="19594"/>
    <cellStyle name="Normal 19 5 2 3 2 3" xfId="29800"/>
    <cellStyle name="Normal 19 5 2 3 2 4" xfId="40749"/>
    <cellStyle name="Normal 19 5 2 3 2 5" xfId="53958"/>
    <cellStyle name="Normal 19 5 2 3 3" xfId="18099"/>
    <cellStyle name="Normal 19 5 2 3 4" xfId="28284"/>
    <cellStyle name="Normal 19 5 2 3 5" xfId="39239"/>
    <cellStyle name="Normal 19 5 2 3 6" xfId="52442"/>
    <cellStyle name="Normal 19 5 2 4" xfId="7936"/>
    <cellStyle name="Normal 19 5 2 4 2" xfId="19044"/>
    <cellStyle name="Normal 19 5 2 4 3" xfId="29250"/>
    <cellStyle name="Normal 19 5 2 4 4" xfId="40199"/>
    <cellStyle name="Normal 19 5 2 4 5" xfId="53408"/>
    <cellStyle name="Normal 19 5 2 5" xfId="13216"/>
    <cellStyle name="Normal 19 5 2 6" xfId="14285"/>
    <cellStyle name="Normal 19 5 2 7" xfId="24470"/>
    <cellStyle name="Normal 19 5 2 8" xfId="35401"/>
    <cellStyle name="Normal 19 5 2 9" xfId="48628"/>
    <cellStyle name="Normal 19 5 3" xfId="2869"/>
    <cellStyle name="Normal 19 5 3 2" xfId="3533"/>
    <cellStyle name="Normal 19 5 3 2 2" xfId="8955"/>
    <cellStyle name="Normal 19 5 3 2 2 2" xfId="20060"/>
    <cellStyle name="Normal 19 5 3 2 2 3" xfId="30267"/>
    <cellStyle name="Normal 19 5 3 2 2 4" xfId="41218"/>
    <cellStyle name="Normal 19 5 3 2 2 5" xfId="54425"/>
    <cellStyle name="Normal 19 5 3 2 3" xfId="14748"/>
    <cellStyle name="Normal 19 5 3 2 4" xfId="24933"/>
    <cellStyle name="Normal 19 5 3 2 5" xfId="35870"/>
    <cellStyle name="Normal 19 5 3 2 6" xfId="49091"/>
    <cellStyle name="Normal 19 5 3 3" xfId="6781"/>
    <cellStyle name="Normal 19 5 3 3 2" xfId="17917"/>
    <cellStyle name="Normal 19 5 3 3 3" xfId="28102"/>
    <cellStyle name="Normal 19 5 3 3 4" xfId="39057"/>
    <cellStyle name="Normal 19 5 3 3 5" xfId="52260"/>
    <cellStyle name="Normal 19 5 3 4" xfId="8303"/>
    <cellStyle name="Normal 19 5 3 4 2" xfId="19411"/>
    <cellStyle name="Normal 19 5 3 4 3" xfId="29617"/>
    <cellStyle name="Normal 19 5 3 4 4" xfId="40566"/>
    <cellStyle name="Normal 19 5 3 4 5" xfId="53775"/>
    <cellStyle name="Normal 19 5 3 5" xfId="14102"/>
    <cellStyle name="Normal 19 5 3 6" xfId="24287"/>
    <cellStyle name="Normal 19 5 3 7" xfId="35218"/>
    <cellStyle name="Normal 19 5 3 8" xfId="48445"/>
    <cellStyle name="Normal 19 5 3 9" xfId="58646"/>
    <cellStyle name="Normal 19 5 4" xfId="3353"/>
    <cellStyle name="Normal 19 5 4 2" xfId="8775"/>
    <cellStyle name="Normal 19 5 4 2 2" xfId="19880"/>
    <cellStyle name="Normal 19 5 4 2 3" xfId="30087"/>
    <cellStyle name="Normal 19 5 4 2 4" xfId="41038"/>
    <cellStyle name="Normal 19 5 4 2 5" xfId="54245"/>
    <cellStyle name="Normal 19 5 4 3" xfId="14568"/>
    <cellStyle name="Normal 19 5 4 4" xfId="24753"/>
    <cellStyle name="Normal 19 5 4 5" xfId="35690"/>
    <cellStyle name="Normal 19 5 4 6" xfId="48911"/>
    <cellStyle name="Normal 19 5 5" xfId="4957"/>
    <cellStyle name="Normal 19 5 5 2" xfId="10131"/>
    <cellStyle name="Normal 19 5 5 2 2" xfId="21123"/>
    <cellStyle name="Normal 19 5 5 2 3" xfId="31443"/>
    <cellStyle name="Normal 19 5 5 2 4" xfId="42388"/>
    <cellStyle name="Normal 19 5 5 2 5" xfId="55601"/>
    <cellStyle name="Normal 19 5 5 3" xfId="16108"/>
    <cellStyle name="Normal 19 5 5 4" xfId="26293"/>
    <cellStyle name="Normal 19 5 5 5" xfId="37242"/>
    <cellStyle name="Normal 19 5 5 6" xfId="50451"/>
    <cellStyle name="Normal 19 5 6" xfId="5147"/>
    <cellStyle name="Normal 19 5 6 2" xfId="10321"/>
    <cellStyle name="Normal 19 5 6 2 2" xfId="21312"/>
    <cellStyle name="Normal 19 5 6 2 3" xfId="31633"/>
    <cellStyle name="Normal 19 5 6 2 4" xfId="42578"/>
    <cellStyle name="Normal 19 5 6 2 5" xfId="55791"/>
    <cellStyle name="Normal 19 5 6 3" xfId="16297"/>
    <cellStyle name="Normal 19 5 6 4" xfId="26482"/>
    <cellStyle name="Normal 19 5 6 5" xfId="37431"/>
    <cellStyle name="Normal 19 5 6 6" xfId="50640"/>
    <cellStyle name="Normal 19 5 7" xfId="6598"/>
    <cellStyle name="Normal 19 5 7 2" xfId="8120"/>
    <cellStyle name="Normal 19 5 7 2 2" xfId="19228"/>
    <cellStyle name="Normal 19 5 7 2 3" xfId="29434"/>
    <cellStyle name="Normal 19 5 7 2 4" xfId="40383"/>
    <cellStyle name="Normal 19 5 7 2 5" xfId="53592"/>
    <cellStyle name="Normal 19 5 7 3" xfId="17734"/>
    <cellStyle name="Normal 19 5 7 4" xfId="27919"/>
    <cellStyle name="Normal 19 5 7 5" xfId="38874"/>
    <cellStyle name="Normal 19 5 7 6" xfId="52077"/>
    <cellStyle name="Normal 19 5 8" xfId="7397"/>
    <cellStyle name="Normal 19 5 8 2" xfId="18522"/>
    <cellStyle name="Normal 19 5 8 3" xfId="28712"/>
    <cellStyle name="Normal 19 5 8 4" xfId="39667"/>
    <cellStyle name="Normal 19 5 8 5" xfId="52870"/>
    <cellStyle name="Normal 19 5 9" xfId="11485"/>
    <cellStyle name="Normal 19 5 9 2" xfId="22461"/>
    <cellStyle name="Normal 19 5 9 3" xfId="32797"/>
    <cellStyle name="Normal 19 5 9 4" xfId="43734"/>
    <cellStyle name="Normal 19 5 9 5" xfId="56955"/>
    <cellStyle name="Normal 19 6" xfId="2901"/>
    <cellStyle name="Normal 19 6 10" xfId="58308"/>
    <cellStyle name="Normal 19 6 2" xfId="3565"/>
    <cellStyle name="Normal 19 6 2 2" xfId="8987"/>
    <cellStyle name="Normal 19 6 2 2 2" xfId="20092"/>
    <cellStyle name="Normal 19 6 2 2 3" xfId="30299"/>
    <cellStyle name="Normal 19 6 2 2 4" xfId="41250"/>
    <cellStyle name="Normal 19 6 2 2 5" xfId="54457"/>
    <cellStyle name="Normal 19 6 2 3" xfId="14780"/>
    <cellStyle name="Normal 19 6 2 4" xfId="24965"/>
    <cellStyle name="Normal 19 6 2 5" xfId="35902"/>
    <cellStyle name="Normal 19 6 2 6" xfId="49123"/>
    <cellStyle name="Normal 19 6 3" xfId="6812"/>
    <cellStyle name="Normal 19 6 3 2" xfId="8335"/>
    <cellStyle name="Normal 19 6 3 2 2" xfId="19443"/>
    <cellStyle name="Normal 19 6 3 2 3" xfId="29649"/>
    <cellStyle name="Normal 19 6 3 2 4" xfId="40598"/>
    <cellStyle name="Normal 19 6 3 2 5" xfId="53807"/>
    <cellStyle name="Normal 19 6 3 3" xfId="17948"/>
    <cellStyle name="Normal 19 6 3 4" xfId="28133"/>
    <cellStyle name="Normal 19 6 3 5" xfId="39088"/>
    <cellStyle name="Normal 19 6 3 6" xfId="52291"/>
    <cellStyle name="Normal 19 6 4" xfId="7786"/>
    <cellStyle name="Normal 19 6 4 2" xfId="18894"/>
    <cellStyle name="Normal 19 6 4 3" xfId="29100"/>
    <cellStyle name="Normal 19 6 4 4" xfId="40049"/>
    <cellStyle name="Normal 19 6 4 5" xfId="53258"/>
    <cellStyle name="Normal 19 6 5" xfId="13035"/>
    <cellStyle name="Normal 19 6 6" xfId="14134"/>
    <cellStyle name="Normal 19 6 7" xfId="24319"/>
    <cellStyle name="Normal 19 6 8" xfId="35250"/>
    <cellStyle name="Normal 19 6 9" xfId="48477"/>
    <cellStyle name="Normal 19 7" xfId="2718"/>
    <cellStyle name="Normal 19 7 2" xfId="3385"/>
    <cellStyle name="Normal 19 7 2 2" xfId="8807"/>
    <cellStyle name="Normal 19 7 2 2 2" xfId="19912"/>
    <cellStyle name="Normal 19 7 2 2 3" xfId="30119"/>
    <cellStyle name="Normal 19 7 2 2 4" xfId="41070"/>
    <cellStyle name="Normal 19 7 2 2 5" xfId="54277"/>
    <cellStyle name="Normal 19 7 2 3" xfId="14600"/>
    <cellStyle name="Normal 19 7 2 4" xfId="24785"/>
    <cellStyle name="Normal 19 7 2 5" xfId="35722"/>
    <cellStyle name="Normal 19 7 2 6" xfId="48943"/>
    <cellStyle name="Normal 19 7 3" xfId="6630"/>
    <cellStyle name="Normal 19 7 3 2" xfId="17766"/>
    <cellStyle name="Normal 19 7 3 3" xfId="27951"/>
    <cellStyle name="Normal 19 7 3 4" xfId="38906"/>
    <cellStyle name="Normal 19 7 3 5" xfId="52109"/>
    <cellStyle name="Normal 19 7 4" xfId="8152"/>
    <cellStyle name="Normal 19 7 4 2" xfId="19260"/>
    <cellStyle name="Normal 19 7 4 3" xfId="29466"/>
    <cellStyle name="Normal 19 7 4 4" xfId="40415"/>
    <cellStyle name="Normal 19 7 4 5" xfId="53624"/>
    <cellStyle name="Normal 19 7 5" xfId="13951"/>
    <cellStyle name="Normal 19 7 6" xfId="24136"/>
    <cellStyle name="Normal 19 7 7" xfId="35067"/>
    <cellStyle name="Normal 19 7 8" xfId="48294"/>
    <cellStyle name="Normal 19 7 9" xfId="58495"/>
    <cellStyle name="Normal 19 8" xfId="3085"/>
    <cellStyle name="Normal 19 8 2" xfId="6996"/>
    <cellStyle name="Normal 19 8 2 2" xfId="18132"/>
    <cellStyle name="Normal 19 8 2 3" xfId="28317"/>
    <cellStyle name="Normal 19 8 2 4" xfId="39272"/>
    <cellStyle name="Normal 19 8 2 5" xfId="52475"/>
    <cellStyle name="Normal 19 8 3" xfId="8519"/>
    <cellStyle name="Normal 19 8 3 2" xfId="19627"/>
    <cellStyle name="Normal 19 8 3 3" xfId="29833"/>
    <cellStyle name="Normal 19 8 3 4" xfId="40782"/>
    <cellStyle name="Normal 19 8 3 5" xfId="53991"/>
    <cellStyle name="Normal 19 8 4" xfId="14317"/>
    <cellStyle name="Normal 19 8 5" xfId="24502"/>
    <cellStyle name="Normal 19 8 6" xfId="35433"/>
    <cellStyle name="Normal 19 8 7" xfId="48660"/>
    <cellStyle name="Normal 19 9" xfId="3263"/>
    <cellStyle name="Normal 19 9 2" xfId="6555"/>
    <cellStyle name="Normal 19 9 2 2" xfId="17692"/>
    <cellStyle name="Normal 19 9 2 3" xfId="27877"/>
    <cellStyle name="Normal 19 9 2 4" xfId="38831"/>
    <cellStyle name="Normal 19 9 2 5" xfId="52035"/>
    <cellStyle name="Normal 19 9 3" xfId="8686"/>
    <cellStyle name="Normal 19 9 3 2" xfId="19791"/>
    <cellStyle name="Normal 19 9 3 3" xfId="29998"/>
    <cellStyle name="Normal 19 9 3 4" xfId="40949"/>
    <cellStyle name="Normal 19 9 3 5" xfId="54156"/>
    <cellStyle name="Normal 19 9 4" xfId="14479"/>
    <cellStyle name="Normal 19 9 5" xfId="24664"/>
    <cellStyle name="Normal 19 9 6" xfId="35601"/>
    <cellStyle name="Normal 19 9 7" xfId="48822"/>
    <cellStyle name="Normal 2" xfId="3"/>
    <cellStyle name="Normal 2 10" xfId="1016"/>
    <cellStyle name="Normal 2 10 10" xfId="7442"/>
    <cellStyle name="Normal 2 10 10 2" xfId="18559"/>
    <cellStyle name="Normal 2 10 10 3" xfId="28757"/>
    <cellStyle name="Normal 2 10 10 4" xfId="39707"/>
    <cellStyle name="Normal 2 10 10 5" xfId="52915"/>
    <cellStyle name="Normal 2 10 11" xfId="12734"/>
    <cellStyle name="Normal 2 10 12" xfId="12924"/>
    <cellStyle name="Normal 2 10 13" xfId="13344"/>
    <cellStyle name="Normal 2 10 14" xfId="23529"/>
    <cellStyle name="Normal 2 10 15" xfId="34243"/>
    <cellStyle name="Normal 2 10 16" xfId="47687"/>
    <cellStyle name="Normal 2 10 17" xfId="58195"/>
    <cellStyle name="Normal 2 10 2" xfId="2975"/>
    <cellStyle name="Normal 2 10 2 10" xfId="35324"/>
    <cellStyle name="Normal 2 10 2 11" xfId="48551"/>
    <cellStyle name="Normal 2 10 2 12" xfId="58382"/>
    <cellStyle name="Normal 2 10 2 13" xfId="58985"/>
    <cellStyle name="Normal 2 10 2 2" xfId="3617"/>
    <cellStyle name="Normal 2 10 2 2 2" xfId="11058"/>
    <cellStyle name="Normal 2 10 2 2 2 2" xfId="22035"/>
    <cellStyle name="Normal 2 10 2 2 2 3" xfId="32370"/>
    <cellStyle name="Normal 2 10 2 2 2 4" xfId="43310"/>
    <cellStyle name="Normal 2 10 2 2 2 5" xfId="56528"/>
    <cellStyle name="Normal 2 10 2 2 3" xfId="9039"/>
    <cellStyle name="Normal 2 10 2 2 3 2" xfId="20144"/>
    <cellStyle name="Normal 2 10 2 2 3 3" xfId="30351"/>
    <cellStyle name="Normal 2 10 2 2 3 4" xfId="41302"/>
    <cellStyle name="Normal 2 10 2 2 3 5" xfId="54509"/>
    <cellStyle name="Normal 2 10 2 2 4" xfId="14832"/>
    <cellStyle name="Normal 2 10 2 2 5" xfId="25017"/>
    <cellStyle name="Normal 2 10 2 2 6" xfId="35954"/>
    <cellStyle name="Normal 2 10 2 2 7" xfId="49175"/>
    <cellStyle name="Normal 2 10 2 2 8" xfId="59457"/>
    <cellStyle name="Normal 2 10 2 3" xfId="4246"/>
    <cellStyle name="Normal 2 10 2 3 2" xfId="9594"/>
    <cellStyle name="Normal 2 10 2 3 2 2" xfId="20664"/>
    <cellStyle name="Normal 2 10 2 3 2 3" xfId="30906"/>
    <cellStyle name="Normal 2 10 2 3 2 4" xfId="41855"/>
    <cellStyle name="Normal 2 10 2 3 2 5" xfId="55064"/>
    <cellStyle name="Normal 2 10 2 3 3" xfId="15436"/>
    <cellStyle name="Normal 2 10 2 3 4" xfId="25621"/>
    <cellStyle name="Normal 2 10 2 3 5" xfId="36570"/>
    <cellStyle name="Normal 2 10 2 3 6" xfId="49779"/>
    <cellStyle name="Normal 2 10 2 4" xfId="6886"/>
    <cellStyle name="Normal 2 10 2 4 2" xfId="8409"/>
    <cellStyle name="Normal 2 10 2 4 2 2" xfId="19517"/>
    <cellStyle name="Normal 2 10 2 4 2 3" xfId="29723"/>
    <cellStyle name="Normal 2 10 2 4 2 4" xfId="40672"/>
    <cellStyle name="Normal 2 10 2 4 2 5" xfId="53881"/>
    <cellStyle name="Normal 2 10 2 4 3" xfId="18022"/>
    <cellStyle name="Normal 2 10 2 4 4" xfId="28207"/>
    <cellStyle name="Normal 2 10 2 4 5" xfId="39162"/>
    <cellStyle name="Normal 2 10 2 4 6" xfId="52365"/>
    <cellStyle name="Normal 2 10 2 5" xfId="10655"/>
    <cellStyle name="Normal 2 10 2 5 2" xfId="21641"/>
    <cellStyle name="Normal 2 10 2 5 3" xfId="31967"/>
    <cellStyle name="Normal 2 10 2 5 4" xfId="42910"/>
    <cellStyle name="Normal 2 10 2 5 5" xfId="56125"/>
    <cellStyle name="Normal 2 10 2 6" xfId="7859"/>
    <cellStyle name="Normal 2 10 2 6 2" xfId="18967"/>
    <cellStyle name="Normal 2 10 2 6 3" xfId="29173"/>
    <cellStyle name="Normal 2 10 2 6 4" xfId="40122"/>
    <cellStyle name="Normal 2 10 2 6 5" xfId="53331"/>
    <cellStyle name="Normal 2 10 2 7" xfId="13124"/>
    <cellStyle name="Normal 2 10 2 8" xfId="14208"/>
    <cellStyle name="Normal 2 10 2 9" xfId="24393"/>
    <cellStyle name="Normal 2 10 3" xfId="2792"/>
    <cellStyle name="Normal 2 10 3 2" xfId="3456"/>
    <cellStyle name="Normal 2 10 3 2 2" xfId="8878"/>
    <cellStyle name="Normal 2 10 3 2 2 2" xfId="19983"/>
    <cellStyle name="Normal 2 10 3 2 2 3" xfId="30190"/>
    <cellStyle name="Normal 2 10 3 2 2 4" xfId="41141"/>
    <cellStyle name="Normal 2 10 3 2 2 5" xfId="54348"/>
    <cellStyle name="Normal 2 10 3 2 3" xfId="14671"/>
    <cellStyle name="Normal 2 10 3 2 4" xfId="24856"/>
    <cellStyle name="Normal 2 10 3 2 5" xfId="35793"/>
    <cellStyle name="Normal 2 10 3 2 6" xfId="49014"/>
    <cellStyle name="Normal 2 10 3 3" xfId="6704"/>
    <cellStyle name="Normal 2 10 3 3 2" xfId="17840"/>
    <cellStyle name="Normal 2 10 3 3 3" xfId="28025"/>
    <cellStyle name="Normal 2 10 3 3 4" xfId="38980"/>
    <cellStyle name="Normal 2 10 3 3 5" xfId="52183"/>
    <cellStyle name="Normal 2 10 3 4" xfId="8226"/>
    <cellStyle name="Normal 2 10 3 4 2" xfId="19334"/>
    <cellStyle name="Normal 2 10 3 4 3" xfId="29540"/>
    <cellStyle name="Normal 2 10 3 4 4" xfId="40489"/>
    <cellStyle name="Normal 2 10 3 4 5" xfId="53698"/>
    <cellStyle name="Normal 2 10 3 5" xfId="14025"/>
    <cellStyle name="Normal 2 10 3 6" xfId="24210"/>
    <cellStyle name="Normal 2 10 3 7" xfId="35141"/>
    <cellStyle name="Normal 2 10 3 8" xfId="48368"/>
    <cellStyle name="Normal 2 10 3 9" xfId="58569"/>
    <cellStyle name="Normal 2 10 4" xfId="3226"/>
    <cellStyle name="Normal 2 10 5" xfId="3280"/>
    <cellStyle name="Normal 2 10 5 2" xfId="8702"/>
    <cellStyle name="Normal 2 10 5 2 2" xfId="19807"/>
    <cellStyle name="Normal 2 10 5 2 3" xfId="30014"/>
    <cellStyle name="Normal 2 10 5 2 4" xfId="40965"/>
    <cellStyle name="Normal 2 10 5 2 5" xfId="54172"/>
    <cellStyle name="Normal 2 10 5 3" xfId="14495"/>
    <cellStyle name="Normal 2 10 5 4" xfId="24680"/>
    <cellStyle name="Normal 2 10 5 5" xfId="35617"/>
    <cellStyle name="Normal 2 10 5 6" xfId="48838"/>
    <cellStyle name="Normal 2 10 6" xfId="4880"/>
    <cellStyle name="Normal 2 10 6 2" xfId="10054"/>
    <cellStyle name="Normal 2 10 6 2 2" xfId="21046"/>
    <cellStyle name="Normal 2 10 6 2 3" xfId="31366"/>
    <cellStyle name="Normal 2 10 6 2 4" xfId="42311"/>
    <cellStyle name="Normal 2 10 6 2 5" xfId="55524"/>
    <cellStyle name="Normal 2 10 6 3" xfId="16031"/>
    <cellStyle name="Normal 2 10 6 4" xfId="26216"/>
    <cellStyle name="Normal 2 10 6 5" xfId="37165"/>
    <cellStyle name="Normal 2 10 6 6" xfId="50374"/>
    <cellStyle name="Normal 2 10 7" xfId="5070"/>
    <cellStyle name="Normal 2 10 7 2" xfId="10244"/>
    <cellStyle name="Normal 2 10 7 2 2" xfId="21235"/>
    <cellStyle name="Normal 2 10 7 2 3" xfId="31556"/>
    <cellStyle name="Normal 2 10 7 2 4" xfId="42501"/>
    <cellStyle name="Normal 2 10 7 2 5" xfId="55714"/>
    <cellStyle name="Normal 2 10 7 3" xfId="16220"/>
    <cellStyle name="Normal 2 10 7 4" xfId="26405"/>
    <cellStyle name="Normal 2 10 7 5" xfId="37354"/>
    <cellStyle name="Normal 2 10 7 6" xfId="50563"/>
    <cellStyle name="Normal 2 10 8" xfId="2592"/>
    <cellStyle name="Normal 2 10 8 2" xfId="8043"/>
    <cellStyle name="Normal 2 10 8 2 2" xfId="19151"/>
    <cellStyle name="Normal 2 10 8 2 3" xfId="29357"/>
    <cellStyle name="Normal 2 10 8 2 4" xfId="40306"/>
    <cellStyle name="Normal 2 10 8 2 5" xfId="53515"/>
    <cellStyle name="Normal 2 10 8 3" xfId="13842"/>
    <cellStyle name="Normal 2 10 8 4" xfId="24027"/>
    <cellStyle name="Normal 2 10 8 5" xfId="34952"/>
    <cellStyle name="Normal 2 10 8 6" xfId="48185"/>
    <cellStyle name="Normal 2 10 9" xfId="6454"/>
    <cellStyle name="Normal 2 10 9 2" xfId="11426"/>
    <cellStyle name="Normal 2 10 9 2 2" xfId="22402"/>
    <cellStyle name="Normal 2 10 9 2 3" xfId="32738"/>
    <cellStyle name="Normal 2 10 9 2 4" xfId="43675"/>
    <cellStyle name="Normal 2 10 9 2 5" xfId="56896"/>
    <cellStyle name="Normal 2 10 9 3" xfId="17592"/>
    <cellStyle name="Normal 2 10 9 4" xfId="27777"/>
    <cellStyle name="Normal 2 10 9 5" xfId="38731"/>
    <cellStyle name="Normal 2 10 9 6" xfId="51935"/>
    <cellStyle name="Normal 2 100" xfId="1017"/>
    <cellStyle name="Normal 2 100 2" xfId="1018"/>
    <cellStyle name="Normal 2 101" xfId="1019"/>
    <cellStyle name="Normal 2 101 2" xfId="1020"/>
    <cellStyle name="Normal 2 102" xfId="1021"/>
    <cellStyle name="Normal 2 102 2" xfId="1022"/>
    <cellStyle name="Normal 2 103" xfId="1023"/>
    <cellStyle name="Normal 2 103 2" xfId="1024"/>
    <cellStyle name="Normal 2 104" xfId="1025"/>
    <cellStyle name="Normal 2 104 2" xfId="1026"/>
    <cellStyle name="Normal 2 105" xfId="1027"/>
    <cellStyle name="Normal 2 106" xfId="1028"/>
    <cellStyle name="Normal 2 107" xfId="1029"/>
    <cellStyle name="Normal 2 108" xfId="1030"/>
    <cellStyle name="Normal 2 109" xfId="1031"/>
    <cellStyle name="Normal 2 11" xfId="1032"/>
    <cellStyle name="Normal 2 11 10" xfId="6455"/>
    <cellStyle name="Normal 2 11 10 2" xfId="11427"/>
    <cellStyle name="Normal 2 11 10 2 2" xfId="22403"/>
    <cellStyle name="Normal 2 11 10 2 3" xfId="32739"/>
    <cellStyle name="Normal 2 11 10 2 4" xfId="43676"/>
    <cellStyle name="Normal 2 11 10 2 5" xfId="56897"/>
    <cellStyle name="Normal 2 11 10 3" xfId="17593"/>
    <cellStyle name="Normal 2 11 10 4" xfId="27778"/>
    <cellStyle name="Normal 2 11 10 5" xfId="38732"/>
    <cellStyle name="Normal 2 11 10 6" xfId="51936"/>
    <cellStyle name="Normal 2 11 11" xfId="7443"/>
    <cellStyle name="Normal 2 11 11 2" xfId="18560"/>
    <cellStyle name="Normal 2 11 11 3" xfId="28758"/>
    <cellStyle name="Normal 2 11 11 4" xfId="39708"/>
    <cellStyle name="Normal 2 11 11 5" xfId="52916"/>
    <cellStyle name="Normal 2 11 12" xfId="12735"/>
    <cellStyle name="Normal 2 11 13" xfId="12925"/>
    <cellStyle name="Normal 2 11 14" xfId="13345"/>
    <cellStyle name="Normal 2 11 15" xfId="23530"/>
    <cellStyle name="Normal 2 11 16" xfId="34259"/>
    <cellStyle name="Normal 2 11 17" xfId="47688"/>
    <cellStyle name="Normal 2 11 18" xfId="58196"/>
    <cellStyle name="Normal 2 11 19" xfId="58817"/>
    <cellStyle name="Normal 2 11 2" xfId="2976"/>
    <cellStyle name="Normal 2 11 2 10" xfId="48552"/>
    <cellStyle name="Normal 2 11 2 11" xfId="58383"/>
    <cellStyle name="Normal 2 11 2 12" xfId="59285"/>
    <cellStyle name="Normal 2 11 2 2" xfId="3618"/>
    <cellStyle name="Normal 2 11 2 2 2" xfId="9040"/>
    <cellStyle name="Normal 2 11 2 2 2 2" xfId="20145"/>
    <cellStyle name="Normal 2 11 2 2 2 3" xfId="30352"/>
    <cellStyle name="Normal 2 11 2 2 2 4" xfId="41303"/>
    <cellStyle name="Normal 2 11 2 2 2 5" xfId="54510"/>
    <cellStyle name="Normal 2 11 2 2 3" xfId="14833"/>
    <cellStyle name="Normal 2 11 2 2 4" xfId="25018"/>
    <cellStyle name="Normal 2 11 2 2 5" xfId="35955"/>
    <cellStyle name="Normal 2 11 2 2 6" xfId="49176"/>
    <cellStyle name="Normal 2 11 2 3" xfId="6887"/>
    <cellStyle name="Normal 2 11 2 3 2" xfId="8410"/>
    <cellStyle name="Normal 2 11 2 3 2 2" xfId="19518"/>
    <cellStyle name="Normal 2 11 2 3 2 3" xfId="29724"/>
    <cellStyle name="Normal 2 11 2 3 2 4" xfId="40673"/>
    <cellStyle name="Normal 2 11 2 3 2 5" xfId="53882"/>
    <cellStyle name="Normal 2 11 2 3 3" xfId="18023"/>
    <cellStyle name="Normal 2 11 2 3 4" xfId="28208"/>
    <cellStyle name="Normal 2 11 2 3 5" xfId="39163"/>
    <cellStyle name="Normal 2 11 2 3 6" xfId="52366"/>
    <cellStyle name="Normal 2 11 2 4" xfId="10884"/>
    <cellStyle name="Normal 2 11 2 4 2" xfId="21861"/>
    <cellStyle name="Normal 2 11 2 4 3" xfId="32196"/>
    <cellStyle name="Normal 2 11 2 4 4" xfId="43139"/>
    <cellStyle name="Normal 2 11 2 4 5" xfId="56354"/>
    <cellStyle name="Normal 2 11 2 5" xfId="7860"/>
    <cellStyle name="Normal 2 11 2 5 2" xfId="18968"/>
    <cellStyle name="Normal 2 11 2 5 3" xfId="29174"/>
    <cellStyle name="Normal 2 11 2 5 4" xfId="40123"/>
    <cellStyle name="Normal 2 11 2 5 5" xfId="53332"/>
    <cellStyle name="Normal 2 11 2 6" xfId="13125"/>
    <cellStyle name="Normal 2 11 2 7" xfId="14209"/>
    <cellStyle name="Normal 2 11 2 8" xfId="24394"/>
    <cellStyle name="Normal 2 11 2 9" xfId="35325"/>
    <cellStyle name="Normal 2 11 3" xfId="2793"/>
    <cellStyle name="Normal 2 11 3 2" xfId="3457"/>
    <cellStyle name="Normal 2 11 3 2 2" xfId="8879"/>
    <cellStyle name="Normal 2 11 3 2 2 2" xfId="19984"/>
    <cellStyle name="Normal 2 11 3 2 2 3" xfId="30191"/>
    <cellStyle name="Normal 2 11 3 2 2 4" xfId="41142"/>
    <cellStyle name="Normal 2 11 3 2 2 5" xfId="54349"/>
    <cellStyle name="Normal 2 11 3 2 3" xfId="14672"/>
    <cellStyle name="Normal 2 11 3 2 4" xfId="24857"/>
    <cellStyle name="Normal 2 11 3 2 5" xfId="35794"/>
    <cellStyle name="Normal 2 11 3 2 6" xfId="49015"/>
    <cellStyle name="Normal 2 11 3 3" xfId="6705"/>
    <cellStyle name="Normal 2 11 3 3 2" xfId="17841"/>
    <cellStyle name="Normal 2 11 3 3 3" xfId="28026"/>
    <cellStyle name="Normal 2 11 3 3 4" xfId="38981"/>
    <cellStyle name="Normal 2 11 3 3 5" xfId="52184"/>
    <cellStyle name="Normal 2 11 3 4" xfId="8227"/>
    <cellStyle name="Normal 2 11 3 4 2" xfId="19335"/>
    <cellStyle name="Normal 2 11 3 4 3" xfId="29541"/>
    <cellStyle name="Normal 2 11 3 4 4" xfId="40490"/>
    <cellStyle name="Normal 2 11 3 4 5" xfId="53699"/>
    <cellStyle name="Normal 2 11 3 5" xfId="14026"/>
    <cellStyle name="Normal 2 11 3 6" xfId="24211"/>
    <cellStyle name="Normal 2 11 3 7" xfId="35142"/>
    <cellStyle name="Normal 2 11 3 8" xfId="48369"/>
    <cellStyle name="Normal 2 11 3 9" xfId="58570"/>
    <cellStyle name="Normal 2 11 4" xfId="3281"/>
    <cellStyle name="Normal 2 11 4 2" xfId="8703"/>
    <cellStyle name="Normal 2 11 4 2 2" xfId="19808"/>
    <cellStyle name="Normal 2 11 4 2 3" xfId="30015"/>
    <cellStyle name="Normal 2 11 4 2 4" xfId="40966"/>
    <cellStyle name="Normal 2 11 4 2 5" xfId="54173"/>
    <cellStyle name="Normal 2 11 4 3" xfId="14496"/>
    <cellStyle name="Normal 2 11 4 4" xfId="24681"/>
    <cellStyle name="Normal 2 11 4 5" xfId="35618"/>
    <cellStyle name="Normal 2 11 4 6" xfId="48839"/>
    <cellStyle name="Normal 2 11 5" xfId="3871"/>
    <cellStyle name="Normal 2 11 5 2" xfId="9292"/>
    <cellStyle name="Normal 2 11 5 2 2" xfId="20397"/>
    <cellStyle name="Normal 2 11 5 2 3" xfId="30604"/>
    <cellStyle name="Normal 2 11 5 2 4" xfId="41555"/>
    <cellStyle name="Normal 2 11 5 2 5" xfId="54762"/>
    <cellStyle name="Normal 2 11 5 3" xfId="15084"/>
    <cellStyle name="Normal 2 11 5 4" xfId="25269"/>
    <cellStyle name="Normal 2 11 5 5" xfId="36206"/>
    <cellStyle name="Normal 2 11 5 6" xfId="49427"/>
    <cellStyle name="Normal 2 11 6" xfId="4881"/>
    <cellStyle name="Normal 2 11 6 2" xfId="10055"/>
    <cellStyle name="Normal 2 11 6 2 2" xfId="21047"/>
    <cellStyle name="Normal 2 11 6 2 3" xfId="31367"/>
    <cellStyle name="Normal 2 11 6 2 4" xfId="42312"/>
    <cellStyle name="Normal 2 11 6 2 5" xfId="55525"/>
    <cellStyle name="Normal 2 11 6 3" xfId="16032"/>
    <cellStyle name="Normal 2 11 6 4" xfId="26217"/>
    <cellStyle name="Normal 2 11 6 5" xfId="37166"/>
    <cellStyle name="Normal 2 11 6 6" xfId="50375"/>
    <cellStyle name="Normal 2 11 7" xfId="5071"/>
    <cellStyle name="Normal 2 11 7 2" xfId="10245"/>
    <cellStyle name="Normal 2 11 7 2 2" xfId="21236"/>
    <cellStyle name="Normal 2 11 7 2 3" xfId="31557"/>
    <cellStyle name="Normal 2 11 7 2 4" xfId="42502"/>
    <cellStyle name="Normal 2 11 7 2 5" xfId="55715"/>
    <cellStyle name="Normal 2 11 7 3" xfId="16221"/>
    <cellStyle name="Normal 2 11 7 4" xfId="26406"/>
    <cellStyle name="Normal 2 11 7 5" xfId="37355"/>
    <cellStyle name="Normal 2 11 7 6" xfId="50564"/>
    <cellStyle name="Normal 2 11 8" xfId="2593"/>
    <cellStyle name="Normal 2 11 8 2" xfId="8044"/>
    <cellStyle name="Normal 2 11 8 2 2" xfId="19152"/>
    <cellStyle name="Normal 2 11 8 2 3" xfId="29358"/>
    <cellStyle name="Normal 2 11 8 2 4" xfId="40307"/>
    <cellStyle name="Normal 2 11 8 2 5" xfId="53516"/>
    <cellStyle name="Normal 2 11 8 3" xfId="13843"/>
    <cellStyle name="Normal 2 11 8 4" xfId="24028"/>
    <cellStyle name="Normal 2 11 8 5" xfId="34953"/>
    <cellStyle name="Normal 2 11 8 6" xfId="48186"/>
    <cellStyle name="Normal 2 11 9" xfId="6238"/>
    <cellStyle name="Normal 2 11 9 2" xfId="10502"/>
    <cellStyle name="Normal 2 11 9 2 2" xfId="21493"/>
    <cellStyle name="Normal 2 11 9 2 3" xfId="31814"/>
    <cellStyle name="Normal 2 11 9 2 4" xfId="42759"/>
    <cellStyle name="Normal 2 11 9 2 5" xfId="55972"/>
    <cellStyle name="Normal 2 11 9 3" xfId="17379"/>
    <cellStyle name="Normal 2 11 9 4" xfId="27564"/>
    <cellStyle name="Normal 2 11 9 5" xfId="38517"/>
    <cellStyle name="Normal 2 11 9 6" xfId="51722"/>
    <cellStyle name="Normal 2 110" xfId="1033"/>
    <cellStyle name="Normal 2 111" xfId="1034"/>
    <cellStyle name="Normal 2 112" xfId="1035"/>
    <cellStyle name="Normal 2 113" xfId="1036"/>
    <cellStyle name="Normal 2 114" xfId="1037"/>
    <cellStyle name="Normal 2 115" xfId="1038"/>
    <cellStyle name="Normal 2 116" xfId="1039"/>
    <cellStyle name="Normal 2 117" xfId="1040"/>
    <cellStyle name="Normal 2 118" xfId="1041"/>
    <cellStyle name="Normal 2 119" xfId="1042"/>
    <cellStyle name="Normal 2 12" xfId="1043"/>
    <cellStyle name="Normal 2 12 10" xfId="7444"/>
    <cellStyle name="Normal 2 12 10 2" xfId="18561"/>
    <cellStyle name="Normal 2 12 10 3" xfId="28759"/>
    <cellStyle name="Normal 2 12 10 4" xfId="39709"/>
    <cellStyle name="Normal 2 12 10 5" xfId="52917"/>
    <cellStyle name="Normal 2 12 11" xfId="11554"/>
    <cellStyle name="Normal 2 12 11 2" xfId="22529"/>
    <cellStyle name="Normal 2 12 11 3" xfId="32866"/>
    <cellStyle name="Normal 2 12 11 4" xfId="43803"/>
    <cellStyle name="Normal 2 12 11 5" xfId="57024"/>
    <cellStyle name="Normal 2 12 12" xfId="12739"/>
    <cellStyle name="Normal 2 12 13" xfId="12929"/>
    <cellStyle name="Normal 2 12 14" xfId="13346"/>
    <cellStyle name="Normal 2 12 15" xfId="23531"/>
    <cellStyle name="Normal 2 12 16" xfId="34270"/>
    <cellStyle name="Normal 2 12 17" xfId="47689"/>
    <cellStyle name="Normal 2 12 18" xfId="58200"/>
    <cellStyle name="Normal 2 12 19" xfId="58986"/>
    <cellStyle name="Normal 2 12 2" xfId="2980"/>
    <cellStyle name="Normal 2 12 2 10" xfId="48556"/>
    <cellStyle name="Normal 2 12 2 11" xfId="58387"/>
    <cellStyle name="Normal 2 12 2 12" xfId="59458"/>
    <cellStyle name="Normal 2 12 2 2" xfId="3622"/>
    <cellStyle name="Normal 2 12 2 2 2" xfId="9044"/>
    <cellStyle name="Normal 2 12 2 2 2 2" xfId="20149"/>
    <cellStyle name="Normal 2 12 2 2 2 3" xfId="30356"/>
    <cellStyle name="Normal 2 12 2 2 2 4" xfId="41307"/>
    <cellStyle name="Normal 2 12 2 2 2 5" xfId="54514"/>
    <cellStyle name="Normal 2 12 2 2 3" xfId="14837"/>
    <cellStyle name="Normal 2 12 2 2 4" xfId="25022"/>
    <cellStyle name="Normal 2 12 2 2 5" xfId="35959"/>
    <cellStyle name="Normal 2 12 2 2 6" xfId="49180"/>
    <cellStyle name="Normal 2 12 2 3" xfId="6891"/>
    <cellStyle name="Normal 2 12 2 3 2" xfId="8414"/>
    <cellStyle name="Normal 2 12 2 3 2 2" xfId="19522"/>
    <cellStyle name="Normal 2 12 2 3 2 3" xfId="29728"/>
    <cellStyle name="Normal 2 12 2 3 2 4" xfId="40677"/>
    <cellStyle name="Normal 2 12 2 3 2 5" xfId="53886"/>
    <cellStyle name="Normal 2 12 2 3 3" xfId="18027"/>
    <cellStyle name="Normal 2 12 2 3 4" xfId="28212"/>
    <cellStyle name="Normal 2 12 2 3 5" xfId="39167"/>
    <cellStyle name="Normal 2 12 2 3 6" xfId="52370"/>
    <cellStyle name="Normal 2 12 2 4" xfId="11059"/>
    <cellStyle name="Normal 2 12 2 4 2" xfId="22036"/>
    <cellStyle name="Normal 2 12 2 4 3" xfId="32371"/>
    <cellStyle name="Normal 2 12 2 4 4" xfId="43311"/>
    <cellStyle name="Normal 2 12 2 4 5" xfId="56529"/>
    <cellStyle name="Normal 2 12 2 5" xfId="7864"/>
    <cellStyle name="Normal 2 12 2 5 2" xfId="18972"/>
    <cellStyle name="Normal 2 12 2 5 3" xfId="29178"/>
    <cellStyle name="Normal 2 12 2 5 4" xfId="40127"/>
    <cellStyle name="Normal 2 12 2 5 5" xfId="53336"/>
    <cellStyle name="Normal 2 12 2 6" xfId="13129"/>
    <cellStyle name="Normal 2 12 2 7" xfId="14213"/>
    <cellStyle name="Normal 2 12 2 8" xfId="24398"/>
    <cellStyle name="Normal 2 12 2 9" xfId="35329"/>
    <cellStyle name="Normal 2 12 3" xfId="2797"/>
    <cellStyle name="Normal 2 12 3 2" xfId="3461"/>
    <cellStyle name="Normal 2 12 3 2 2" xfId="8883"/>
    <cellStyle name="Normal 2 12 3 2 2 2" xfId="19988"/>
    <cellStyle name="Normal 2 12 3 2 2 3" xfId="30195"/>
    <cellStyle name="Normal 2 12 3 2 2 4" xfId="41146"/>
    <cellStyle name="Normal 2 12 3 2 2 5" xfId="54353"/>
    <cellStyle name="Normal 2 12 3 2 3" xfId="14676"/>
    <cellStyle name="Normal 2 12 3 2 4" xfId="24861"/>
    <cellStyle name="Normal 2 12 3 2 5" xfId="35798"/>
    <cellStyle name="Normal 2 12 3 2 6" xfId="49019"/>
    <cellStyle name="Normal 2 12 3 3" xfId="6709"/>
    <cellStyle name="Normal 2 12 3 3 2" xfId="17845"/>
    <cellStyle name="Normal 2 12 3 3 3" xfId="28030"/>
    <cellStyle name="Normal 2 12 3 3 4" xfId="38985"/>
    <cellStyle name="Normal 2 12 3 3 5" xfId="52188"/>
    <cellStyle name="Normal 2 12 3 4" xfId="8231"/>
    <cellStyle name="Normal 2 12 3 4 2" xfId="19339"/>
    <cellStyle name="Normal 2 12 3 4 3" xfId="29545"/>
    <cellStyle name="Normal 2 12 3 4 4" xfId="40494"/>
    <cellStyle name="Normal 2 12 3 4 5" xfId="53703"/>
    <cellStyle name="Normal 2 12 3 5" xfId="14030"/>
    <cellStyle name="Normal 2 12 3 6" xfId="24215"/>
    <cellStyle name="Normal 2 12 3 7" xfId="35146"/>
    <cellStyle name="Normal 2 12 3 8" xfId="48373"/>
    <cellStyle name="Normal 2 12 3 9" xfId="58574"/>
    <cellStyle name="Normal 2 12 4" xfId="3285"/>
    <cellStyle name="Normal 2 12 4 2" xfId="8707"/>
    <cellStyle name="Normal 2 12 4 2 2" xfId="19812"/>
    <cellStyle name="Normal 2 12 4 2 3" xfId="30019"/>
    <cellStyle name="Normal 2 12 4 2 4" xfId="40970"/>
    <cellStyle name="Normal 2 12 4 2 5" xfId="54177"/>
    <cellStyle name="Normal 2 12 4 3" xfId="14500"/>
    <cellStyle name="Normal 2 12 4 4" xfId="24685"/>
    <cellStyle name="Normal 2 12 4 5" xfId="35622"/>
    <cellStyle name="Normal 2 12 4 6" xfId="48843"/>
    <cellStyle name="Normal 2 12 5" xfId="4255"/>
    <cellStyle name="Normal 2 12 5 2" xfId="9600"/>
    <cellStyle name="Normal 2 12 5 2 2" xfId="20669"/>
    <cellStyle name="Normal 2 12 5 2 3" xfId="30912"/>
    <cellStyle name="Normal 2 12 5 2 4" xfId="41861"/>
    <cellStyle name="Normal 2 12 5 2 5" xfId="55070"/>
    <cellStyle name="Normal 2 12 5 3" xfId="15445"/>
    <cellStyle name="Normal 2 12 5 4" xfId="25630"/>
    <cellStyle name="Normal 2 12 5 5" xfId="36579"/>
    <cellStyle name="Normal 2 12 5 6" xfId="49788"/>
    <cellStyle name="Normal 2 12 6" xfId="4885"/>
    <cellStyle name="Normal 2 12 6 2" xfId="10059"/>
    <cellStyle name="Normal 2 12 6 2 2" xfId="21051"/>
    <cellStyle name="Normal 2 12 6 2 3" xfId="31371"/>
    <cellStyle name="Normal 2 12 6 2 4" xfId="42316"/>
    <cellStyle name="Normal 2 12 6 2 5" xfId="55529"/>
    <cellStyle name="Normal 2 12 6 3" xfId="16036"/>
    <cellStyle name="Normal 2 12 6 4" xfId="26221"/>
    <cellStyle name="Normal 2 12 6 5" xfId="37170"/>
    <cellStyle name="Normal 2 12 6 6" xfId="50379"/>
    <cellStyle name="Normal 2 12 7" xfId="5075"/>
    <cellStyle name="Normal 2 12 7 2" xfId="10249"/>
    <cellStyle name="Normal 2 12 7 2 2" xfId="21240"/>
    <cellStyle name="Normal 2 12 7 2 3" xfId="31561"/>
    <cellStyle name="Normal 2 12 7 2 4" xfId="42506"/>
    <cellStyle name="Normal 2 12 7 2 5" xfId="55719"/>
    <cellStyle name="Normal 2 12 7 3" xfId="16225"/>
    <cellStyle name="Normal 2 12 7 4" xfId="26410"/>
    <cellStyle name="Normal 2 12 7 5" xfId="37359"/>
    <cellStyle name="Normal 2 12 7 6" xfId="50568"/>
    <cellStyle name="Normal 2 12 8" xfId="2597"/>
    <cellStyle name="Normal 2 12 8 2" xfId="8048"/>
    <cellStyle name="Normal 2 12 8 2 2" xfId="19156"/>
    <cellStyle name="Normal 2 12 8 2 3" xfId="29362"/>
    <cellStyle name="Normal 2 12 8 2 4" xfId="40311"/>
    <cellStyle name="Normal 2 12 8 2 5" xfId="53520"/>
    <cellStyle name="Normal 2 12 8 3" xfId="13847"/>
    <cellStyle name="Normal 2 12 8 4" xfId="24032"/>
    <cellStyle name="Normal 2 12 8 5" xfId="34957"/>
    <cellStyle name="Normal 2 12 8 6" xfId="48190"/>
    <cellStyle name="Normal 2 12 9" xfId="6486"/>
    <cellStyle name="Normal 2 12 9 2" xfId="10656"/>
    <cellStyle name="Normal 2 12 9 2 2" xfId="21642"/>
    <cellStyle name="Normal 2 12 9 2 3" xfId="31968"/>
    <cellStyle name="Normal 2 12 9 2 4" xfId="42911"/>
    <cellStyle name="Normal 2 12 9 2 5" xfId="56126"/>
    <cellStyle name="Normal 2 12 9 3" xfId="17623"/>
    <cellStyle name="Normal 2 12 9 4" xfId="27808"/>
    <cellStyle name="Normal 2 12 9 5" xfId="38762"/>
    <cellStyle name="Normal 2 12 9 6" xfId="51966"/>
    <cellStyle name="Normal 2 120" xfId="1044"/>
    <cellStyle name="Normal 2 121" xfId="1045"/>
    <cellStyle name="Normal 2 122" xfId="1046"/>
    <cellStyle name="Normal 2 123" xfId="1047"/>
    <cellStyle name="Normal 2 124" xfId="1048"/>
    <cellStyle name="Normal 2 125" xfId="1049"/>
    <cellStyle name="Normal 2 126" xfId="1050"/>
    <cellStyle name="Normal 2 127" xfId="1051"/>
    <cellStyle name="Normal 2 128" xfId="1052"/>
    <cellStyle name="Normal 2 129" xfId="1053"/>
    <cellStyle name="Normal 2 13" xfId="1054"/>
    <cellStyle name="Normal 2 13 10" xfId="7445"/>
    <cellStyle name="Normal 2 13 10 2" xfId="18562"/>
    <cellStyle name="Normal 2 13 10 3" xfId="28760"/>
    <cellStyle name="Normal 2 13 10 4" xfId="39710"/>
    <cellStyle name="Normal 2 13 10 5" xfId="52918"/>
    <cellStyle name="Normal 2 13 11" xfId="11556"/>
    <cellStyle name="Normal 2 13 11 2" xfId="22531"/>
    <cellStyle name="Normal 2 13 11 3" xfId="32868"/>
    <cellStyle name="Normal 2 13 11 4" xfId="43805"/>
    <cellStyle name="Normal 2 13 11 5" xfId="57026"/>
    <cellStyle name="Normal 2 13 12" xfId="12741"/>
    <cellStyle name="Normal 2 13 13" xfId="12931"/>
    <cellStyle name="Normal 2 13 14" xfId="13347"/>
    <cellStyle name="Normal 2 13 15" xfId="23532"/>
    <cellStyle name="Normal 2 13 16" xfId="34281"/>
    <cellStyle name="Normal 2 13 17" xfId="47690"/>
    <cellStyle name="Normal 2 13 18" xfId="58202"/>
    <cellStyle name="Normal 2 13 19" xfId="58987"/>
    <cellStyle name="Normal 2 13 2" xfId="2982"/>
    <cellStyle name="Normal 2 13 2 10" xfId="48558"/>
    <cellStyle name="Normal 2 13 2 11" xfId="58389"/>
    <cellStyle name="Normal 2 13 2 12" xfId="59459"/>
    <cellStyle name="Normal 2 13 2 2" xfId="3624"/>
    <cellStyle name="Normal 2 13 2 2 2" xfId="9046"/>
    <cellStyle name="Normal 2 13 2 2 2 2" xfId="20151"/>
    <cellStyle name="Normal 2 13 2 2 2 3" xfId="30358"/>
    <cellStyle name="Normal 2 13 2 2 2 4" xfId="41309"/>
    <cellStyle name="Normal 2 13 2 2 2 5" xfId="54516"/>
    <cellStyle name="Normal 2 13 2 2 3" xfId="14839"/>
    <cellStyle name="Normal 2 13 2 2 4" xfId="25024"/>
    <cellStyle name="Normal 2 13 2 2 5" xfId="35961"/>
    <cellStyle name="Normal 2 13 2 2 6" xfId="49182"/>
    <cellStyle name="Normal 2 13 2 3" xfId="6893"/>
    <cellStyle name="Normal 2 13 2 3 2" xfId="8416"/>
    <cellStyle name="Normal 2 13 2 3 2 2" xfId="19524"/>
    <cellStyle name="Normal 2 13 2 3 2 3" xfId="29730"/>
    <cellStyle name="Normal 2 13 2 3 2 4" xfId="40679"/>
    <cellStyle name="Normal 2 13 2 3 2 5" xfId="53888"/>
    <cellStyle name="Normal 2 13 2 3 3" xfId="18029"/>
    <cellStyle name="Normal 2 13 2 3 4" xfId="28214"/>
    <cellStyle name="Normal 2 13 2 3 5" xfId="39169"/>
    <cellStyle name="Normal 2 13 2 3 6" xfId="52372"/>
    <cellStyle name="Normal 2 13 2 4" xfId="11060"/>
    <cellStyle name="Normal 2 13 2 4 2" xfId="22037"/>
    <cellStyle name="Normal 2 13 2 4 3" xfId="32372"/>
    <cellStyle name="Normal 2 13 2 4 4" xfId="43312"/>
    <cellStyle name="Normal 2 13 2 4 5" xfId="56530"/>
    <cellStyle name="Normal 2 13 2 5" xfId="7866"/>
    <cellStyle name="Normal 2 13 2 5 2" xfId="18974"/>
    <cellStyle name="Normal 2 13 2 5 3" xfId="29180"/>
    <cellStyle name="Normal 2 13 2 5 4" xfId="40129"/>
    <cellStyle name="Normal 2 13 2 5 5" xfId="53338"/>
    <cellStyle name="Normal 2 13 2 6" xfId="13131"/>
    <cellStyle name="Normal 2 13 2 7" xfId="14215"/>
    <cellStyle name="Normal 2 13 2 8" xfId="24400"/>
    <cellStyle name="Normal 2 13 2 9" xfId="35331"/>
    <cellStyle name="Normal 2 13 3" xfId="2799"/>
    <cellStyle name="Normal 2 13 3 2" xfId="3463"/>
    <cellStyle name="Normal 2 13 3 2 2" xfId="8885"/>
    <cellStyle name="Normal 2 13 3 2 2 2" xfId="19990"/>
    <cellStyle name="Normal 2 13 3 2 2 3" xfId="30197"/>
    <cellStyle name="Normal 2 13 3 2 2 4" xfId="41148"/>
    <cellStyle name="Normal 2 13 3 2 2 5" xfId="54355"/>
    <cellStyle name="Normal 2 13 3 2 3" xfId="14678"/>
    <cellStyle name="Normal 2 13 3 2 4" xfId="24863"/>
    <cellStyle name="Normal 2 13 3 2 5" xfId="35800"/>
    <cellStyle name="Normal 2 13 3 2 6" xfId="49021"/>
    <cellStyle name="Normal 2 13 3 3" xfId="6711"/>
    <cellStyle name="Normal 2 13 3 3 2" xfId="17847"/>
    <cellStyle name="Normal 2 13 3 3 3" xfId="28032"/>
    <cellStyle name="Normal 2 13 3 3 4" xfId="38987"/>
    <cellStyle name="Normal 2 13 3 3 5" xfId="52190"/>
    <cellStyle name="Normal 2 13 3 4" xfId="8233"/>
    <cellStyle name="Normal 2 13 3 4 2" xfId="19341"/>
    <cellStyle name="Normal 2 13 3 4 3" xfId="29547"/>
    <cellStyle name="Normal 2 13 3 4 4" xfId="40496"/>
    <cellStyle name="Normal 2 13 3 4 5" xfId="53705"/>
    <cellStyle name="Normal 2 13 3 5" xfId="14032"/>
    <cellStyle name="Normal 2 13 3 6" xfId="24217"/>
    <cellStyle name="Normal 2 13 3 7" xfId="35148"/>
    <cellStyle name="Normal 2 13 3 8" xfId="48375"/>
    <cellStyle name="Normal 2 13 3 9" xfId="58576"/>
    <cellStyle name="Normal 2 13 4" xfId="3287"/>
    <cellStyle name="Normal 2 13 4 2" xfId="8709"/>
    <cellStyle name="Normal 2 13 4 2 2" xfId="19814"/>
    <cellStyle name="Normal 2 13 4 2 3" xfId="30021"/>
    <cellStyle name="Normal 2 13 4 2 4" xfId="40972"/>
    <cellStyle name="Normal 2 13 4 2 5" xfId="54179"/>
    <cellStyle name="Normal 2 13 4 3" xfId="14502"/>
    <cellStyle name="Normal 2 13 4 4" xfId="24687"/>
    <cellStyle name="Normal 2 13 4 5" xfId="35624"/>
    <cellStyle name="Normal 2 13 4 6" xfId="48845"/>
    <cellStyle name="Normal 2 13 5" xfId="4259"/>
    <cellStyle name="Normal 2 13 5 2" xfId="9602"/>
    <cellStyle name="Normal 2 13 5 2 2" xfId="20671"/>
    <cellStyle name="Normal 2 13 5 2 3" xfId="30914"/>
    <cellStyle name="Normal 2 13 5 2 4" xfId="41863"/>
    <cellStyle name="Normal 2 13 5 2 5" xfId="55072"/>
    <cellStyle name="Normal 2 13 5 3" xfId="15449"/>
    <cellStyle name="Normal 2 13 5 4" xfId="25634"/>
    <cellStyle name="Normal 2 13 5 5" xfId="36583"/>
    <cellStyle name="Normal 2 13 5 6" xfId="49792"/>
    <cellStyle name="Normal 2 13 6" xfId="4887"/>
    <cellStyle name="Normal 2 13 6 2" xfId="10061"/>
    <cellStyle name="Normal 2 13 6 2 2" xfId="21053"/>
    <cellStyle name="Normal 2 13 6 2 3" xfId="31373"/>
    <cellStyle name="Normal 2 13 6 2 4" xfId="42318"/>
    <cellStyle name="Normal 2 13 6 2 5" xfId="55531"/>
    <cellStyle name="Normal 2 13 6 3" xfId="16038"/>
    <cellStyle name="Normal 2 13 6 4" xfId="26223"/>
    <cellStyle name="Normal 2 13 6 5" xfId="37172"/>
    <cellStyle name="Normal 2 13 6 6" xfId="50381"/>
    <cellStyle name="Normal 2 13 7" xfId="5077"/>
    <cellStyle name="Normal 2 13 7 2" xfId="10251"/>
    <cellStyle name="Normal 2 13 7 2 2" xfId="21242"/>
    <cellStyle name="Normal 2 13 7 2 3" xfId="31563"/>
    <cellStyle name="Normal 2 13 7 2 4" xfId="42508"/>
    <cellStyle name="Normal 2 13 7 2 5" xfId="55721"/>
    <cellStyle name="Normal 2 13 7 3" xfId="16227"/>
    <cellStyle name="Normal 2 13 7 4" xfId="26412"/>
    <cellStyle name="Normal 2 13 7 5" xfId="37361"/>
    <cellStyle name="Normal 2 13 7 6" xfId="50570"/>
    <cellStyle name="Normal 2 13 8" xfId="2599"/>
    <cellStyle name="Normal 2 13 8 2" xfId="8050"/>
    <cellStyle name="Normal 2 13 8 2 2" xfId="19158"/>
    <cellStyle name="Normal 2 13 8 2 3" xfId="29364"/>
    <cellStyle name="Normal 2 13 8 2 4" xfId="40313"/>
    <cellStyle name="Normal 2 13 8 2 5" xfId="53522"/>
    <cellStyle name="Normal 2 13 8 3" xfId="13849"/>
    <cellStyle name="Normal 2 13 8 4" xfId="24034"/>
    <cellStyle name="Normal 2 13 8 5" xfId="34959"/>
    <cellStyle name="Normal 2 13 8 6" xfId="48192"/>
    <cellStyle name="Normal 2 13 9" xfId="6488"/>
    <cellStyle name="Normal 2 13 9 2" xfId="10657"/>
    <cellStyle name="Normal 2 13 9 2 2" xfId="21643"/>
    <cellStyle name="Normal 2 13 9 2 3" xfId="31969"/>
    <cellStyle name="Normal 2 13 9 2 4" xfId="42912"/>
    <cellStyle name="Normal 2 13 9 2 5" xfId="56127"/>
    <cellStyle name="Normal 2 13 9 3" xfId="17625"/>
    <cellStyle name="Normal 2 13 9 4" xfId="27810"/>
    <cellStyle name="Normal 2 13 9 5" xfId="38764"/>
    <cellStyle name="Normal 2 13 9 6" xfId="51968"/>
    <cellStyle name="Normal 2 130" xfId="1055"/>
    <cellStyle name="Normal 2 131" xfId="1056"/>
    <cellStyle name="Normal 2 132" xfId="1057"/>
    <cellStyle name="Normal 2 133" xfId="1058"/>
    <cellStyle name="Normal 2 134" xfId="1059"/>
    <cellStyle name="Normal 2 135" xfId="1060"/>
    <cellStyle name="Normal 2 136" xfId="1061"/>
    <cellStyle name="Normal 2 137" xfId="1062"/>
    <cellStyle name="Normal 2 138" xfId="1063"/>
    <cellStyle name="Normal 2 139" xfId="1064"/>
    <cellStyle name="Normal 2 14" xfId="1065"/>
    <cellStyle name="Normal 2 14 10" xfId="7446"/>
    <cellStyle name="Normal 2 14 10 2" xfId="18563"/>
    <cellStyle name="Normal 2 14 10 3" xfId="28761"/>
    <cellStyle name="Normal 2 14 10 4" xfId="39711"/>
    <cellStyle name="Normal 2 14 10 5" xfId="52919"/>
    <cellStyle name="Normal 2 14 11" xfId="12745"/>
    <cellStyle name="Normal 2 14 12" xfId="12935"/>
    <cellStyle name="Normal 2 14 13" xfId="13348"/>
    <cellStyle name="Normal 2 14 14" xfId="23533"/>
    <cellStyle name="Normal 2 14 15" xfId="34292"/>
    <cellStyle name="Normal 2 14 16" xfId="47691"/>
    <cellStyle name="Normal 2 14 17" xfId="58206"/>
    <cellStyle name="Normal 2 14 2" xfId="2986"/>
    <cellStyle name="Normal 2 14 2 10" xfId="35335"/>
    <cellStyle name="Normal 2 14 2 11" xfId="48562"/>
    <cellStyle name="Normal 2 14 2 12" xfId="58393"/>
    <cellStyle name="Normal 2 14 2 13" xfId="58988"/>
    <cellStyle name="Normal 2 14 2 2" xfId="3628"/>
    <cellStyle name="Normal 2 14 2 2 2" xfId="11061"/>
    <cellStyle name="Normal 2 14 2 2 2 2" xfId="22038"/>
    <cellStyle name="Normal 2 14 2 2 2 3" xfId="32373"/>
    <cellStyle name="Normal 2 14 2 2 2 4" xfId="43313"/>
    <cellStyle name="Normal 2 14 2 2 2 5" xfId="56531"/>
    <cellStyle name="Normal 2 14 2 2 3" xfId="9050"/>
    <cellStyle name="Normal 2 14 2 2 3 2" xfId="20155"/>
    <cellStyle name="Normal 2 14 2 2 3 3" xfId="30362"/>
    <cellStyle name="Normal 2 14 2 2 3 4" xfId="41313"/>
    <cellStyle name="Normal 2 14 2 2 3 5" xfId="54520"/>
    <cellStyle name="Normal 2 14 2 2 4" xfId="14843"/>
    <cellStyle name="Normal 2 14 2 2 5" xfId="25028"/>
    <cellStyle name="Normal 2 14 2 2 6" xfId="35965"/>
    <cellStyle name="Normal 2 14 2 2 7" xfId="49186"/>
    <cellStyle name="Normal 2 14 2 2 8" xfId="59460"/>
    <cellStyle name="Normal 2 14 2 3" xfId="4262"/>
    <cellStyle name="Normal 2 14 2 3 2" xfId="9605"/>
    <cellStyle name="Normal 2 14 2 3 2 2" xfId="20672"/>
    <cellStyle name="Normal 2 14 2 3 2 3" xfId="30917"/>
    <cellStyle name="Normal 2 14 2 3 2 4" xfId="41866"/>
    <cellStyle name="Normal 2 14 2 3 2 5" xfId="55075"/>
    <cellStyle name="Normal 2 14 2 3 3" xfId="15452"/>
    <cellStyle name="Normal 2 14 2 3 4" xfId="25637"/>
    <cellStyle name="Normal 2 14 2 3 5" xfId="36586"/>
    <cellStyle name="Normal 2 14 2 3 6" xfId="49795"/>
    <cellStyle name="Normal 2 14 2 4" xfId="6897"/>
    <cellStyle name="Normal 2 14 2 4 2" xfId="8420"/>
    <cellStyle name="Normal 2 14 2 4 2 2" xfId="19528"/>
    <cellStyle name="Normal 2 14 2 4 2 3" xfId="29734"/>
    <cellStyle name="Normal 2 14 2 4 2 4" xfId="40683"/>
    <cellStyle name="Normal 2 14 2 4 2 5" xfId="53892"/>
    <cellStyle name="Normal 2 14 2 4 3" xfId="18033"/>
    <cellStyle name="Normal 2 14 2 4 4" xfId="28218"/>
    <cellStyle name="Normal 2 14 2 4 5" xfId="39173"/>
    <cellStyle name="Normal 2 14 2 4 6" xfId="52376"/>
    <cellStyle name="Normal 2 14 2 5" xfId="10658"/>
    <cellStyle name="Normal 2 14 2 5 2" xfId="21644"/>
    <cellStyle name="Normal 2 14 2 5 3" xfId="31970"/>
    <cellStyle name="Normal 2 14 2 5 4" xfId="42913"/>
    <cellStyle name="Normal 2 14 2 5 5" xfId="56128"/>
    <cellStyle name="Normal 2 14 2 6" xfId="7870"/>
    <cellStyle name="Normal 2 14 2 6 2" xfId="18978"/>
    <cellStyle name="Normal 2 14 2 6 3" xfId="29184"/>
    <cellStyle name="Normal 2 14 2 6 4" xfId="40133"/>
    <cellStyle name="Normal 2 14 2 6 5" xfId="53342"/>
    <cellStyle name="Normal 2 14 2 7" xfId="13135"/>
    <cellStyle name="Normal 2 14 2 8" xfId="14219"/>
    <cellStyle name="Normal 2 14 2 9" xfId="24404"/>
    <cellStyle name="Normal 2 14 3" xfId="2803"/>
    <cellStyle name="Normal 2 14 3 2" xfId="3467"/>
    <cellStyle name="Normal 2 14 3 2 2" xfId="8889"/>
    <cellStyle name="Normal 2 14 3 2 2 2" xfId="19994"/>
    <cellStyle name="Normal 2 14 3 2 2 3" xfId="30201"/>
    <cellStyle name="Normal 2 14 3 2 2 4" xfId="41152"/>
    <cellStyle name="Normal 2 14 3 2 2 5" xfId="54359"/>
    <cellStyle name="Normal 2 14 3 2 3" xfId="14682"/>
    <cellStyle name="Normal 2 14 3 2 4" xfId="24867"/>
    <cellStyle name="Normal 2 14 3 2 5" xfId="35804"/>
    <cellStyle name="Normal 2 14 3 2 6" xfId="49025"/>
    <cellStyle name="Normal 2 14 3 3" xfId="6715"/>
    <cellStyle name="Normal 2 14 3 3 2" xfId="17851"/>
    <cellStyle name="Normal 2 14 3 3 3" xfId="28036"/>
    <cellStyle name="Normal 2 14 3 3 4" xfId="38991"/>
    <cellStyle name="Normal 2 14 3 3 5" xfId="52194"/>
    <cellStyle name="Normal 2 14 3 4" xfId="8237"/>
    <cellStyle name="Normal 2 14 3 4 2" xfId="19345"/>
    <cellStyle name="Normal 2 14 3 4 3" xfId="29551"/>
    <cellStyle name="Normal 2 14 3 4 4" xfId="40500"/>
    <cellStyle name="Normal 2 14 3 4 5" xfId="53709"/>
    <cellStyle name="Normal 2 14 3 5" xfId="14036"/>
    <cellStyle name="Normal 2 14 3 6" xfId="24221"/>
    <cellStyle name="Normal 2 14 3 7" xfId="35152"/>
    <cellStyle name="Normal 2 14 3 8" xfId="48379"/>
    <cellStyle name="Normal 2 14 3 9" xfId="58580"/>
    <cellStyle name="Normal 2 14 4" xfId="3228"/>
    <cellStyle name="Normal 2 14 5" xfId="3291"/>
    <cellStyle name="Normal 2 14 5 2" xfId="8713"/>
    <cellStyle name="Normal 2 14 5 2 2" xfId="19818"/>
    <cellStyle name="Normal 2 14 5 2 3" xfId="30025"/>
    <cellStyle name="Normal 2 14 5 2 4" xfId="40976"/>
    <cellStyle name="Normal 2 14 5 2 5" xfId="54183"/>
    <cellStyle name="Normal 2 14 5 3" xfId="14506"/>
    <cellStyle name="Normal 2 14 5 4" xfId="24691"/>
    <cellStyle name="Normal 2 14 5 5" xfId="35628"/>
    <cellStyle name="Normal 2 14 5 6" xfId="48849"/>
    <cellStyle name="Normal 2 14 6" xfId="4891"/>
    <cellStyle name="Normal 2 14 6 2" xfId="10065"/>
    <cellStyle name="Normal 2 14 6 2 2" xfId="21057"/>
    <cellStyle name="Normal 2 14 6 2 3" xfId="31377"/>
    <cellStyle name="Normal 2 14 6 2 4" xfId="42322"/>
    <cellStyle name="Normal 2 14 6 2 5" xfId="55535"/>
    <cellStyle name="Normal 2 14 6 3" xfId="16042"/>
    <cellStyle name="Normal 2 14 6 4" xfId="26227"/>
    <cellStyle name="Normal 2 14 6 5" xfId="37176"/>
    <cellStyle name="Normal 2 14 6 6" xfId="50385"/>
    <cellStyle name="Normal 2 14 7" xfId="5081"/>
    <cellStyle name="Normal 2 14 7 2" xfId="10255"/>
    <cellStyle name="Normal 2 14 7 2 2" xfId="21246"/>
    <cellStyle name="Normal 2 14 7 2 3" xfId="31567"/>
    <cellStyle name="Normal 2 14 7 2 4" xfId="42512"/>
    <cellStyle name="Normal 2 14 7 2 5" xfId="55725"/>
    <cellStyle name="Normal 2 14 7 3" xfId="16231"/>
    <cellStyle name="Normal 2 14 7 4" xfId="26416"/>
    <cellStyle name="Normal 2 14 7 5" xfId="37365"/>
    <cellStyle name="Normal 2 14 7 6" xfId="50574"/>
    <cellStyle name="Normal 2 14 8" xfId="2604"/>
    <cellStyle name="Normal 2 14 8 2" xfId="8054"/>
    <cellStyle name="Normal 2 14 8 2 2" xfId="19162"/>
    <cellStyle name="Normal 2 14 8 2 3" xfId="29368"/>
    <cellStyle name="Normal 2 14 8 2 4" xfId="40317"/>
    <cellStyle name="Normal 2 14 8 2 5" xfId="53526"/>
    <cellStyle name="Normal 2 14 8 3" xfId="13853"/>
    <cellStyle name="Normal 2 14 8 4" xfId="24038"/>
    <cellStyle name="Normal 2 14 8 5" xfId="34963"/>
    <cellStyle name="Normal 2 14 8 6" xfId="48196"/>
    <cellStyle name="Normal 2 14 9" xfId="6520"/>
    <cellStyle name="Normal 2 14 9 2" xfId="11435"/>
    <cellStyle name="Normal 2 14 9 2 2" xfId="22411"/>
    <cellStyle name="Normal 2 14 9 2 3" xfId="32747"/>
    <cellStyle name="Normal 2 14 9 2 4" xfId="43684"/>
    <cellStyle name="Normal 2 14 9 2 5" xfId="56905"/>
    <cellStyle name="Normal 2 14 9 3" xfId="17657"/>
    <cellStyle name="Normal 2 14 9 4" xfId="27842"/>
    <cellStyle name="Normal 2 14 9 5" xfId="38796"/>
    <cellStyle name="Normal 2 14 9 6" xfId="52000"/>
    <cellStyle name="Normal 2 140" xfId="1066"/>
    <cellStyle name="Normal 2 141" xfId="1067"/>
    <cellStyle name="Normal 2 142" xfId="1068"/>
    <cellStyle name="Normal 2 143" xfId="1069"/>
    <cellStyle name="Normal 2 144" xfId="2169"/>
    <cellStyle name="Normal 2 145" xfId="1015"/>
    <cellStyle name="Normal 2 146" xfId="2173"/>
    <cellStyle name="Normal 2 146 2" xfId="4675"/>
    <cellStyle name="Normal 2 146 2 2" xfId="11183"/>
    <cellStyle name="Normal 2 146 2 2 2" xfId="22160"/>
    <cellStyle name="Normal 2 146 2 2 3" xfId="32495"/>
    <cellStyle name="Normal 2 146 2 2 4" xfId="43435"/>
    <cellStyle name="Normal 2 146 2 2 5" xfId="56653"/>
    <cellStyle name="Normal 2 146 2 3" xfId="15826"/>
    <cellStyle name="Normal 2 146 2 4" xfId="26011"/>
    <cellStyle name="Normal 2 146 2 5" xfId="36960"/>
    <cellStyle name="Normal 2 146 2 6" xfId="50169"/>
    <cellStyle name="Normal 2 146 2 7" xfId="59620"/>
    <cellStyle name="Normal 2 146 3" xfId="7648"/>
    <cellStyle name="Normal 2 146 3 2" xfId="18759"/>
    <cellStyle name="Normal 2 146 3 3" xfId="28962"/>
    <cellStyle name="Normal 2 146 3 4" xfId="39912"/>
    <cellStyle name="Normal 2 146 3 5" xfId="53120"/>
    <cellStyle name="Normal 2 146 4" xfId="13475"/>
    <cellStyle name="Normal 2 146 5" xfId="23660"/>
    <cellStyle name="Normal 2 146 6" xfId="34568"/>
    <cellStyle name="Normal 2 146 7" xfId="47818"/>
    <cellStyle name="Normal 2 146 8" xfId="59110"/>
    <cellStyle name="Normal 2 147" xfId="4680"/>
    <cellStyle name="Normal 2 147 2" xfId="11187"/>
    <cellStyle name="Normal 2 147 2 2" xfId="22164"/>
    <cellStyle name="Normal 2 147 2 3" xfId="32499"/>
    <cellStyle name="Normal 2 147 2 4" xfId="43439"/>
    <cellStyle name="Normal 2 147 2 5" xfId="56657"/>
    <cellStyle name="Normal 2 147 2 6" xfId="59624"/>
    <cellStyle name="Normal 2 147 3" xfId="10728"/>
    <cellStyle name="Normal 2 147 3 2" xfId="21707"/>
    <cellStyle name="Normal 2 147 3 3" xfId="32040"/>
    <cellStyle name="Normal 2 147 3 4" xfId="42983"/>
    <cellStyle name="Normal 2 147 3 5" xfId="56198"/>
    <cellStyle name="Normal 2 147 4" xfId="9854"/>
    <cellStyle name="Normal 2 147 4 2" xfId="20846"/>
    <cellStyle name="Normal 2 147 4 3" xfId="31166"/>
    <cellStyle name="Normal 2 147 4 4" xfId="42115"/>
    <cellStyle name="Normal 2 147 4 5" xfId="55324"/>
    <cellStyle name="Normal 2 147 5" xfId="15831"/>
    <cellStyle name="Normal 2 147 6" xfId="26016"/>
    <cellStyle name="Normal 2 147 7" xfId="36965"/>
    <cellStyle name="Normal 2 147 8" xfId="50174"/>
    <cellStyle name="Normal 2 147 9" xfId="59114"/>
    <cellStyle name="Normal 2 148" xfId="3704"/>
    <cellStyle name="Normal 2 148 2" xfId="10733"/>
    <cellStyle name="Normal 2 148 2 2" xfId="21712"/>
    <cellStyle name="Normal 2 148 2 3" xfId="32045"/>
    <cellStyle name="Normal 2 148 2 4" xfId="42988"/>
    <cellStyle name="Normal 2 148 2 5" xfId="56203"/>
    <cellStyle name="Normal 2 148 2 6" xfId="59122"/>
    <cellStyle name="Normal 2 148 3" xfId="10341"/>
    <cellStyle name="Normal 2 148 3 2" xfId="21332"/>
    <cellStyle name="Normal 2 148 3 3" xfId="31653"/>
    <cellStyle name="Normal 2 148 3 4" xfId="42598"/>
    <cellStyle name="Normal 2 148 3 5" xfId="55811"/>
    <cellStyle name="Normal 2 148 4" xfId="9126"/>
    <cellStyle name="Normal 2 148 4 2" xfId="20231"/>
    <cellStyle name="Normal 2 148 4 3" xfId="30438"/>
    <cellStyle name="Normal 2 148 4 4" xfId="41389"/>
    <cellStyle name="Normal 2 148 4 5" xfId="54596"/>
    <cellStyle name="Normal 2 148 5" xfId="14919"/>
    <cellStyle name="Normal 2 148 6" xfId="25104"/>
    <cellStyle name="Normal 2 148 7" xfId="36041"/>
    <cellStyle name="Normal 2 148 8" xfId="49262"/>
    <cellStyle name="Normal 2 148 9" xfId="58654"/>
    <cellStyle name="Normal 2 149" xfId="3699"/>
    <cellStyle name="Normal 2 149 2" xfId="10730"/>
    <cellStyle name="Normal 2 149 2 2" xfId="21709"/>
    <cellStyle name="Normal 2 149 2 3" xfId="32042"/>
    <cellStyle name="Normal 2 149 2 4" xfId="42985"/>
    <cellStyle name="Normal 2 149 2 5" xfId="56200"/>
    <cellStyle name="Normal 2 149 3" xfId="9121"/>
    <cellStyle name="Normal 2 149 3 2" xfId="20226"/>
    <cellStyle name="Normal 2 149 3 3" xfId="30433"/>
    <cellStyle name="Normal 2 149 3 4" xfId="41384"/>
    <cellStyle name="Normal 2 149 3 5" xfId="54591"/>
    <cellStyle name="Normal 2 149 4" xfId="14914"/>
    <cellStyle name="Normal 2 149 5" xfId="25099"/>
    <cellStyle name="Normal 2 149 6" xfId="36036"/>
    <cellStyle name="Normal 2 149 7" xfId="49257"/>
    <cellStyle name="Normal 2 149 8" xfId="59117"/>
    <cellStyle name="Normal 2 15" xfId="1070"/>
    <cellStyle name="Normal 2 15 10" xfId="7447"/>
    <cellStyle name="Normal 2 15 10 2" xfId="18564"/>
    <cellStyle name="Normal 2 15 10 3" xfId="28762"/>
    <cellStyle name="Normal 2 15 10 4" xfId="39712"/>
    <cellStyle name="Normal 2 15 10 5" xfId="52920"/>
    <cellStyle name="Normal 2 15 11" xfId="12780"/>
    <cellStyle name="Normal 2 15 12" xfId="12970"/>
    <cellStyle name="Normal 2 15 13" xfId="13349"/>
    <cellStyle name="Normal 2 15 14" xfId="23534"/>
    <cellStyle name="Normal 2 15 15" xfId="34297"/>
    <cellStyle name="Normal 2 15 16" xfId="47692"/>
    <cellStyle name="Normal 2 15 17" xfId="58241"/>
    <cellStyle name="Normal 2 15 2" xfId="3021"/>
    <cellStyle name="Normal 2 15 2 10" xfId="35370"/>
    <cellStyle name="Normal 2 15 2 11" xfId="48597"/>
    <cellStyle name="Normal 2 15 2 12" xfId="58428"/>
    <cellStyle name="Normal 2 15 2 13" xfId="58989"/>
    <cellStyle name="Normal 2 15 2 2" xfId="3663"/>
    <cellStyle name="Normal 2 15 2 2 2" xfId="11062"/>
    <cellStyle name="Normal 2 15 2 2 2 2" xfId="22039"/>
    <cellStyle name="Normal 2 15 2 2 2 3" xfId="32374"/>
    <cellStyle name="Normal 2 15 2 2 2 4" xfId="43314"/>
    <cellStyle name="Normal 2 15 2 2 2 5" xfId="56532"/>
    <cellStyle name="Normal 2 15 2 2 3" xfId="9085"/>
    <cellStyle name="Normal 2 15 2 2 3 2" xfId="20190"/>
    <cellStyle name="Normal 2 15 2 2 3 3" xfId="30397"/>
    <cellStyle name="Normal 2 15 2 2 3 4" xfId="41348"/>
    <cellStyle name="Normal 2 15 2 2 3 5" xfId="54555"/>
    <cellStyle name="Normal 2 15 2 2 4" xfId="14878"/>
    <cellStyle name="Normal 2 15 2 2 5" xfId="25063"/>
    <cellStyle name="Normal 2 15 2 2 6" xfId="36000"/>
    <cellStyle name="Normal 2 15 2 2 7" xfId="49221"/>
    <cellStyle name="Normal 2 15 2 2 8" xfId="59461"/>
    <cellStyle name="Normal 2 15 2 3" xfId="4263"/>
    <cellStyle name="Normal 2 15 2 3 2" xfId="9606"/>
    <cellStyle name="Normal 2 15 2 3 2 2" xfId="20673"/>
    <cellStyle name="Normal 2 15 2 3 2 3" xfId="30918"/>
    <cellStyle name="Normal 2 15 2 3 2 4" xfId="41867"/>
    <cellStyle name="Normal 2 15 2 3 2 5" xfId="55076"/>
    <cellStyle name="Normal 2 15 2 3 3" xfId="15453"/>
    <cellStyle name="Normal 2 15 2 3 4" xfId="25638"/>
    <cellStyle name="Normal 2 15 2 3 5" xfId="36587"/>
    <cellStyle name="Normal 2 15 2 3 6" xfId="49796"/>
    <cellStyle name="Normal 2 15 2 4" xfId="6932"/>
    <cellStyle name="Normal 2 15 2 4 2" xfId="8455"/>
    <cellStyle name="Normal 2 15 2 4 2 2" xfId="19563"/>
    <cellStyle name="Normal 2 15 2 4 2 3" xfId="29769"/>
    <cellStyle name="Normal 2 15 2 4 2 4" xfId="40718"/>
    <cellStyle name="Normal 2 15 2 4 2 5" xfId="53927"/>
    <cellStyle name="Normal 2 15 2 4 3" xfId="18068"/>
    <cellStyle name="Normal 2 15 2 4 4" xfId="28253"/>
    <cellStyle name="Normal 2 15 2 4 5" xfId="39208"/>
    <cellStyle name="Normal 2 15 2 4 6" xfId="52411"/>
    <cellStyle name="Normal 2 15 2 5" xfId="10659"/>
    <cellStyle name="Normal 2 15 2 5 2" xfId="21645"/>
    <cellStyle name="Normal 2 15 2 5 3" xfId="31971"/>
    <cellStyle name="Normal 2 15 2 5 4" xfId="42914"/>
    <cellStyle name="Normal 2 15 2 5 5" xfId="56129"/>
    <cellStyle name="Normal 2 15 2 6" xfId="7905"/>
    <cellStyle name="Normal 2 15 2 6 2" xfId="19013"/>
    <cellStyle name="Normal 2 15 2 6 3" xfId="29219"/>
    <cellStyle name="Normal 2 15 2 6 4" xfId="40168"/>
    <cellStyle name="Normal 2 15 2 6 5" xfId="53377"/>
    <cellStyle name="Normal 2 15 2 7" xfId="13185"/>
    <cellStyle name="Normal 2 15 2 8" xfId="14254"/>
    <cellStyle name="Normal 2 15 2 9" xfId="24439"/>
    <cellStyle name="Normal 2 15 3" xfId="2838"/>
    <cellStyle name="Normal 2 15 3 2" xfId="3502"/>
    <cellStyle name="Normal 2 15 3 2 2" xfId="8924"/>
    <cellStyle name="Normal 2 15 3 2 2 2" xfId="20029"/>
    <cellStyle name="Normal 2 15 3 2 2 3" xfId="30236"/>
    <cellStyle name="Normal 2 15 3 2 2 4" xfId="41187"/>
    <cellStyle name="Normal 2 15 3 2 2 5" xfId="54394"/>
    <cellStyle name="Normal 2 15 3 2 3" xfId="14717"/>
    <cellStyle name="Normal 2 15 3 2 4" xfId="24902"/>
    <cellStyle name="Normal 2 15 3 2 5" xfId="35839"/>
    <cellStyle name="Normal 2 15 3 2 6" xfId="49060"/>
    <cellStyle name="Normal 2 15 3 3" xfId="6750"/>
    <cellStyle name="Normal 2 15 3 3 2" xfId="17886"/>
    <cellStyle name="Normal 2 15 3 3 3" xfId="28071"/>
    <cellStyle name="Normal 2 15 3 3 4" xfId="39026"/>
    <cellStyle name="Normal 2 15 3 3 5" xfId="52229"/>
    <cellStyle name="Normal 2 15 3 4" xfId="8272"/>
    <cellStyle name="Normal 2 15 3 4 2" xfId="19380"/>
    <cellStyle name="Normal 2 15 3 4 3" xfId="29586"/>
    <cellStyle name="Normal 2 15 3 4 4" xfId="40535"/>
    <cellStyle name="Normal 2 15 3 4 5" xfId="53744"/>
    <cellStyle name="Normal 2 15 3 5" xfId="14071"/>
    <cellStyle name="Normal 2 15 3 6" xfId="24256"/>
    <cellStyle name="Normal 2 15 3 7" xfId="35187"/>
    <cellStyle name="Normal 2 15 3 8" xfId="48414"/>
    <cellStyle name="Normal 2 15 3 9" xfId="58615"/>
    <cellStyle name="Normal 2 15 4" xfId="3227"/>
    <cellStyle name="Normal 2 15 5" xfId="3323"/>
    <cellStyle name="Normal 2 15 5 2" xfId="8745"/>
    <cellStyle name="Normal 2 15 5 2 2" xfId="19850"/>
    <cellStyle name="Normal 2 15 5 2 3" xfId="30057"/>
    <cellStyle name="Normal 2 15 5 2 4" xfId="41008"/>
    <cellStyle name="Normal 2 15 5 2 5" xfId="54215"/>
    <cellStyle name="Normal 2 15 5 3" xfId="14538"/>
    <cellStyle name="Normal 2 15 5 4" xfId="24723"/>
    <cellStyle name="Normal 2 15 5 5" xfId="35660"/>
    <cellStyle name="Normal 2 15 5 6" xfId="48881"/>
    <cellStyle name="Normal 2 15 6" xfId="4926"/>
    <cellStyle name="Normal 2 15 6 2" xfId="10100"/>
    <cellStyle name="Normal 2 15 6 2 2" xfId="21092"/>
    <cellStyle name="Normal 2 15 6 2 3" xfId="31412"/>
    <cellStyle name="Normal 2 15 6 2 4" xfId="42357"/>
    <cellStyle name="Normal 2 15 6 2 5" xfId="55570"/>
    <cellStyle name="Normal 2 15 6 3" xfId="16077"/>
    <cellStyle name="Normal 2 15 6 4" xfId="26262"/>
    <cellStyle name="Normal 2 15 6 5" xfId="37211"/>
    <cellStyle name="Normal 2 15 6 6" xfId="50420"/>
    <cellStyle name="Normal 2 15 7" xfId="5116"/>
    <cellStyle name="Normal 2 15 7 2" xfId="10290"/>
    <cellStyle name="Normal 2 15 7 2 2" xfId="21281"/>
    <cellStyle name="Normal 2 15 7 2 3" xfId="31602"/>
    <cellStyle name="Normal 2 15 7 2 4" xfId="42547"/>
    <cellStyle name="Normal 2 15 7 2 5" xfId="55760"/>
    <cellStyle name="Normal 2 15 7 3" xfId="16266"/>
    <cellStyle name="Normal 2 15 7 4" xfId="26451"/>
    <cellStyle name="Normal 2 15 7 5" xfId="37400"/>
    <cellStyle name="Normal 2 15 7 6" xfId="50609"/>
    <cellStyle name="Normal 2 15 8" xfId="2654"/>
    <cellStyle name="Normal 2 15 8 2" xfId="8089"/>
    <cellStyle name="Normal 2 15 8 2 2" xfId="19197"/>
    <cellStyle name="Normal 2 15 8 2 3" xfId="29403"/>
    <cellStyle name="Normal 2 15 8 2 4" xfId="40352"/>
    <cellStyle name="Normal 2 15 8 2 5" xfId="53561"/>
    <cellStyle name="Normal 2 15 8 3" xfId="13888"/>
    <cellStyle name="Normal 2 15 8 4" xfId="24073"/>
    <cellStyle name="Normal 2 15 8 5" xfId="35004"/>
    <cellStyle name="Normal 2 15 8 6" xfId="48231"/>
    <cellStyle name="Normal 2 15 9" xfId="6522"/>
    <cellStyle name="Normal 2 15 9 2" xfId="11458"/>
    <cellStyle name="Normal 2 15 9 2 2" xfId="22434"/>
    <cellStyle name="Normal 2 15 9 2 3" xfId="32770"/>
    <cellStyle name="Normal 2 15 9 2 4" xfId="43707"/>
    <cellStyle name="Normal 2 15 9 2 5" xfId="56928"/>
    <cellStyle name="Normal 2 15 9 3" xfId="17659"/>
    <cellStyle name="Normal 2 15 9 4" xfId="27844"/>
    <cellStyle name="Normal 2 15 9 5" xfId="38798"/>
    <cellStyle name="Normal 2 15 9 6" xfId="52002"/>
    <cellStyle name="Normal 2 150" xfId="4773"/>
    <cellStyle name="Normal 2 150 2" xfId="9947"/>
    <cellStyle name="Normal 2 150 2 2" xfId="20939"/>
    <cellStyle name="Normal 2 150 2 3" xfId="31259"/>
    <cellStyle name="Normal 2 150 2 4" xfId="42204"/>
    <cellStyle name="Normal 2 150 2 5" xfId="55417"/>
    <cellStyle name="Normal 2 150 3" xfId="15924"/>
    <cellStyle name="Normal 2 150 4" xfId="26109"/>
    <cellStyle name="Normal 2 150 5" xfId="37058"/>
    <cellStyle name="Normal 2 150 6" xfId="50267"/>
    <cellStyle name="Normal 2 151" xfId="4961"/>
    <cellStyle name="Normal 2 151 2" xfId="10135"/>
    <cellStyle name="Normal 2 151 2 2" xfId="21126"/>
    <cellStyle name="Normal 2 151 2 3" xfId="31447"/>
    <cellStyle name="Normal 2 151 2 4" xfId="42392"/>
    <cellStyle name="Normal 2 151 2 5" xfId="55605"/>
    <cellStyle name="Normal 2 151 3" xfId="16111"/>
    <cellStyle name="Normal 2 151 4" xfId="26296"/>
    <cellStyle name="Normal 2 151 5" xfId="37245"/>
    <cellStyle name="Normal 2 151 6" xfId="50454"/>
    <cellStyle name="Normal 2 152" xfId="4963"/>
    <cellStyle name="Normal 2 152 2" xfId="10137"/>
    <cellStyle name="Normal 2 152 2 2" xfId="21128"/>
    <cellStyle name="Normal 2 152 2 3" xfId="31449"/>
    <cellStyle name="Normal 2 152 2 4" xfId="42394"/>
    <cellStyle name="Normal 2 152 2 5" xfId="55607"/>
    <cellStyle name="Normal 2 152 3" xfId="16113"/>
    <cellStyle name="Normal 2 152 4" xfId="26298"/>
    <cellStyle name="Normal 2 152 5" xfId="37247"/>
    <cellStyle name="Normal 2 152 6" xfId="50456"/>
    <cellStyle name="Normal 2 153" xfId="5150"/>
    <cellStyle name="Normal 2 153 2" xfId="10324"/>
    <cellStyle name="Normal 2 153 2 2" xfId="21315"/>
    <cellStyle name="Normal 2 153 2 3" xfId="31636"/>
    <cellStyle name="Normal 2 153 2 4" xfId="42581"/>
    <cellStyle name="Normal 2 153 2 5" xfId="55794"/>
    <cellStyle name="Normal 2 153 3" xfId="16300"/>
    <cellStyle name="Normal 2 153 4" xfId="26485"/>
    <cellStyle name="Normal 2 153 5" xfId="37434"/>
    <cellStyle name="Normal 2 153 6" xfId="50643"/>
    <cellStyle name="Normal 2 154" xfId="5153"/>
    <cellStyle name="Normal 2 154 2" xfId="10327"/>
    <cellStyle name="Normal 2 154 2 2" xfId="21318"/>
    <cellStyle name="Normal 2 154 2 3" xfId="31639"/>
    <cellStyle name="Normal 2 154 2 4" xfId="42584"/>
    <cellStyle name="Normal 2 154 2 5" xfId="55797"/>
    <cellStyle name="Normal 2 154 3" xfId="16303"/>
    <cellStyle name="Normal 2 154 4" xfId="26488"/>
    <cellStyle name="Normal 2 154 5" xfId="37437"/>
    <cellStyle name="Normal 2 154 6" xfId="50646"/>
    <cellStyle name="Normal 2 155" xfId="2386"/>
    <cellStyle name="Normal 2 155 2" xfId="7941"/>
    <cellStyle name="Normal 2 155 2 2" xfId="19049"/>
    <cellStyle name="Normal 2 155 2 3" xfId="29255"/>
    <cellStyle name="Normal 2 155 2 4" xfId="40204"/>
    <cellStyle name="Normal 2 155 2 5" xfId="53413"/>
    <cellStyle name="Normal 2 155 3" xfId="13686"/>
    <cellStyle name="Normal 2 155 4" xfId="23871"/>
    <cellStyle name="Normal 2 155 5" xfId="34779"/>
    <cellStyle name="Normal 2 155 6" xfId="48029"/>
    <cellStyle name="Normal 2 156" xfId="6059"/>
    <cellStyle name="Normal 2 156 2" xfId="10336"/>
    <cellStyle name="Normal 2 156 2 2" xfId="21327"/>
    <cellStyle name="Normal 2 156 2 3" xfId="31648"/>
    <cellStyle name="Normal 2 156 2 4" xfId="42593"/>
    <cellStyle name="Normal 2 156 2 5" xfId="55806"/>
    <cellStyle name="Normal 2 156 3" xfId="17209"/>
    <cellStyle name="Normal 2 156 4" xfId="27394"/>
    <cellStyle name="Normal 2 156 5" xfId="38343"/>
    <cellStyle name="Normal 2 156 6" xfId="51552"/>
    <cellStyle name="Normal 2 157" xfId="6239"/>
    <cellStyle name="Normal 2 157 2" xfId="11318"/>
    <cellStyle name="Normal 2 157 2 2" xfId="22295"/>
    <cellStyle name="Normal 2 157 2 3" xfId="32630"/>
    <cellStyle name="Normal 2 157 2 4" xfId="43567"/>
    <cellStyle name="Normal 2 157 2 5" xfId="56788"/>
    <cellStyle name="Normal 2 157 3" xfId="17380"/>
    <cellStyle name="Normal 2 157 4" xfId="27565"/>
    <cellStyle name="Normal 2 157 5" xfId="38518"/>
    <cellStyle name="Normal 2 157 6" xfId="51723"/>
    <cellStyle name="Normal 2 158" xfId="6245"/>
    <cellStyle name="Normal 2 158 2" xfId="11488"/>
    <cellStyle name="Normal 2 158 2 2" xfId="22464"/>
    <cellStyle name="Normal 2 158 2 3" xfId="32800"/>
    <cellStyle name="Normal 2 158 2 4" xfId="43737"/>
    <cellStyle name="Normal 2 158 2 5" xfId="56958"/>
    <cellStyle name="Normal 2 158 3" xfId="17386"/>
    <cellStyle name="Normal 2 158 4" xfId="27571"/>
    <cellStyle name="Normal 2 158 5" xfId="38524"/>
    <cellStyle name="Normal 2 158 6" xfId="51729"/>
    <cellStyle name="Normal 2 159" xfId="6280"/>
    <cellStyle name="Normal 2 159 2" xfId="17421"/>
    <cellStyle name="Normal 2 159 3" xfId="27606"/>
    <cellStyle name="Normal 2 159 4" xfId="38559"/>
    <cellStyle name="Normal 2 159 5" xfId="51764"/>
    <cellStyle name="Normal 2 16" xfId="1071"/>
    <cellStyle name="Normal 2 16 10" xfId="7448"/>
    <cellStyle name="Normal 2 16 10 2" xfId="18565"/>
    <cellStyle name="Normal 2 16 10 3" xfId="28763"/>
    <cellStyle name="Normal 2 16 10 4" xfId="39713"/>
    <cellStyle name="Normal 2 16 10 5" xfId="52921"/>
    <cellStyle name="Normal 2 16 11" xfId="11594"/>
    <cellStyle name="Normal 2 16 11 2" xfId="22568"/>
    <cellStyle name="Normal 2 16 11 3" xfId="32906"/>
    <cellStyle name="Normal 2 16 11 4" xfId="43843"/>
    <cellStyle name="Normal 2 16 11 5" xfId="57064"/>
    <cellStyle name="Normal 2 16 12" xfId="12782"/>
    <cellStyle name="Normal 2 16 13" xfId="12972"/>
    <cellStyle name="Normal 2 16 14" xfId="13350"/>
    <cellStyle name="Normal 2 16 15" xfId="23535"/>
    <cellStyle name="Normal 2 16 16" xfId="34298"/>
    <cellStyle name="Normal 2 16 17" xfId="47693"/>
    <cellStyle name="Normal 2 16 18" xfId="58243"/>
    <cellStyle name="Normal 2 16 19" xfId="58990"/>
    <cellStyle name="Normal 2 16 2" xfId="3023"/>
    <cellStyle name="Normal 2 16 2 10" xfId="48599"/>
    <cellStyle name="Normal 2 16 2 11" xfId="58430"/>
    <cellStyle name="Normal 2 16 2 12" xfId="59462"/>
    <cellStyle name="Normal 2 16 2 2" xfId="3665"/>
    <cellStyle name="Normal 2 16 2 2 2" xfId="9087"/>
    <cellStyle name="Normal 2 16 2 2 2 2" xfId="20192"/>
    <cellStyle name="Normal 2 16 2 2 2 3" xfId="30399"/>
    <cellStyle name="Normal 2 16 2 2 2 4" xfId="41350"/>
    <cellStyle name="Normal 2 16 2 2 2 5" xfId="54557"/>
    <cellStyle name="Normal 2 16 2 2 3" xfId="14880"/>
    <cellStyle name="Normal 2 16 2 2 4" xfId="25065"/>
    <cellStyle name="Normal 2 16 2 2 5" xfId="36002"/>
    <cellStyle name="Normal 2 16 2 2 6" xfId="49223"/>
    <cellStyle name="Normal 2 16 2 3" xfId="6934"/>
    <cellStyle name="Normal 2 16 2 3 2" xfId="8457"/>
    <cellStyle name="Normal 2 16 2 3 2 2" xfId="19565"/>
    <cellStyle name="Normal 2 16 2 3 2 3" xfId="29771"/>
    <cellStyle name="Normal 2 16 2 3 2 4" xfId="40720"/>
    <cellStyle name="Normal 2 16 2 3 2 5" xfId="53929"/>
    <cellStyle name="Normal 2 16 2 3 3" xfId="18070"/>
    <cellStyle name="Normal 2 16 2 3 4" xfId="28255"/>
    <cellStyle name="Normal 2 16 2 3 5" xfId="39210"/>
    <cellStyle name="Normal 2 16 2 3 6" xfId="52413"/>
    <cellStyle name="Normal 2 16 2 4" xfId="11063"/>
    <cellStyle name="Normal 2 16 2 4 2" xfId="22040"/>
    <cellStyle name="Normal 2 16 2 4 3" xfId="32375"/>
    <cellStyle name="Normal 2 16 2 4 4" xfId="43315"/>
    <cellStyle name="Normal 2 16 2 4 5" xfId="56533"/>
    <cellStyle name="Normal 2 16 2 5" xfId="7907"/>
    <cellStyle name="Normal 2 16 2 5 2" xfId="19015"/>
    <cellStyle name="Normal 2 16 2 5 3" xfId="29221"/>
    <cellStyle name="Normal 2 16 2 5 4" xfId="40170"/>
    <cellStyle name="Normal 2 16 2 5 5" xfId="53379"/>
    <cellStyle name="Normal 2 16 2 6" xfId="13187"/>
    <cellStyle name="Normal 2 16 2 7" xfId="14256"/>
    <cellStyle name="Normal 2 16 2 8" xfId="24441"/>
    <cellStyle name="Normal 2 16 2 9" xfId="35372"/>
    <cellStyle name="Normal 2 16 3" xfId="2840"/>
    <cellStyle name="Normal 2 16 3 2" xfId="3504"/>
    <cellStyle name="Normal 2 16 3 2 2" xfId="8926"/>
    <cellStyle name="Normal 2 16 3 2 2 2" xfId="20031"/>
    <cellStyle name="Normal 2 16 3 2 2 3" xfId="30238"/>
    <cellStyle name="Normal 2 16 3 2 2 4" xfId="41189"/>
    <cellStyle name="Normal 2 16 3 2 2 5" xfId="54396"/>
    <cellStyle name="Normal 2 16 3 2 3" xfId="14719"/>
    <cellStyle name="Normal 2 16 3 2 4" xfId="24904"/>
    <cellStyle name="Normal 2 16 3 2 5" xfId="35841"/>
    <cellStyle name="Normal 2 16 3 2 6" xfId="49062"/>
    <cellStyle name="Normal 2 16 3 3" xfId="6752"/>
    <cellStyle name="Normal 2 16 3 3 2" xfId="17888"/>
    <cellStyle name="Normal 2 16 3 3 3" xfId="28073"/>
    <cellStyle name="Normal 2 16 3 3 4" xfId="39028"/>
    <cellStyle name="Normal 2 16 3 3 5" xfId="52231"/>
    <cellStyle name="Normal 2 16 3 4" xfId="8274"/>
    <cellStyle name="Normal 2 16 3 4 2" xfId="19382"/>
    <cellStyle name="Normal 2 16 3 4 3" xfId="29588"/>
    <cellStyle name="Normal 2 16 3 4 4" xfId="40537"/>
    <cellStyle name="Normal 2 16 3 4 5" xfId="53746"/>
    <cellStyle name="Normal 2 16 3 5" xfId="14073"/>
    <cellStyle name="Normal 2 16 3 6" xfId="24258"/>
    <cellStyle name="Normal 2 16 3 7" xfId="35189"/>
    <cellStyle name="Normal 2 16 3 8" xfId="48416"/>
    <cellStyle name="Normal 2 16 3 9" xfId="58617"/>
    <cellStyle name="Normal 2 16 4" xfId="3325"/>
    <cellStyle name="Normal 2 16 4 2" xfId="8747"/>
    <cellStyle name="Normal 2 16 4 2 2" xfId="19852"/>
    <cellStyle name="Normal 2 16 4 2 3" xfId="30059"/>
    <cellStyle name="Normal 2 16 4 2 4" xfId="41010"/>
    <cellStyle name="Normal 2 16 4 2 5" xfId="54217"/>
    <cellStyle name="Normal 2 16 4 3" xfId="14540"/>
    <cellStyle name="Normal 2 16 4 4" xfId="24725"/>
    <cellStyle name="Normal 2 16 4 5" xfId="35662"/>
    <cellStyle name="Normal 2 16 4 6" xfId="48883"/>
    <cellStyle name="Normal 2 16 5" xfId="4264"/>
    <cellStyle name="Normal 2 16 5 2" xfId="9607"/>
    <cellStyle name="Normal 2 16 5 2 2" xfId="20674"/>
    <cellStyle name="Normal 2 16 5 2 3" xfId="30919"/>
    <cellStyle name="Normal 2 16 5 2 4" xfId="41868"/>
    <cellStyle name="Normal 2 16 5 2 5" xfId="55077"/>
    <cellStyle name="Normal 2 16 5 3" xfId="15454"/>
    <cellStyle name="Normal 2 16 5 4" xfId="25639"/>
    <cellStyle name="Normal 2 16 5 5" xfId="36588"/>
    <cellStyle name="Normal 2 16 5 6" xfId="49797"/>
    <cellStyle name="Normal 2 16 6" xfId="4928"/>
    <cellStyle name="Normal 2 16 6 2" xfId="10102"/>
    <cellStyle name="Normal 2 16 6 2 2" xfId="21094"/>
    <cellStyle name="Normal 2 16 6 2 3" xfId="31414"/>
    <cellStyle name="Normal 2 16 6 2 4" xfId="42359"/>
    <cellStyle name="Normal 2 16 6 2 5" xfId="55572"/>
    <cellStyle name="Normal 2 16 6 3" xfId="16079"/>
    <cellStyle name="Normal 2 16 6 4" xfId="26264"/>
    <cellStyle name="Normal 2 16 6 5" xfId="37213"/>
    <cellStyle name="Normal 2 16 6 6" xfId="50422"/>
    <cellStyle name="Normal 2 16 7" xfId="5118"/>
    <cellStyle name="Normal 2 16 7 2" xfId="10292"/>
    <cellStyle name="Normal 2 16 7 2 2" xfId="21283"/>
    <cellStyle name="Normal 2 16 7 2 3" xfId="31604"/>
    <cellStyle name="Normal 2 16 7 2 4" xfId="42549"/>
    <cellStyle name="Normal 2 16 7 2 5" xfId="55762"/>
    <cellStyle name="Normal 2 16 7 3" xfId="16268"/>
    <cellStyle name="Normal 2 16 7 4" xfId="26453"/>
    <cellStyle name="Normal 2 16 7 5" xfId="37402"/>
    <cellStyle name="Normal 2 16 7 6" xfId="50611"/>
    <cellStyle name="Normal 2 16 8" xfId="2656"/>
    <cellStyle name="Normal 2 16 8 2" xfId="8091"/>
    <cellStyle name="Normal 2 16 8 2 2" xfId="19199"/>
    <cellStyle name="Normal 2 16 8 2 3" xfId="29405"/>
    <cellStyle name="Normal 2 16 8 2 4" xfId="40354"/>
    <cellStyle name="Normal 2 16 8 2 5" xfId="53563"/>
    <cellStyle name="Normal 2 16 8 3" xfId="13890"/>
    <cellStyle name="Normal 2 16 8 4" xfId="24075"/>
    <cellStyle name="Normal 2 16 8 5" xfId="35006"/>
    <cellStyle name="Normal 2 16 8 6" xfId="48233"/>
    <cellStyle name="Normal 2 16 9" xfId="6572"/>
    <cellStyle name="Normal 2 16 9 2" xfId="10660"/>
    <cellStyle name="Normal 2 16 9 2 2" xfId="21646"/>
    <cellStyle name="Normal 2 16 9 2 3" xfId="31972"/>
    <cellStyle name="Normal 2 16 9 2 4" xfId="42915"/>
    <cellStyle name="Normal 2 16 9 2 5" xfId="56130"/>
    <cellStyle name="Normal 2 16 9 3" xfId="17708"/>
    <cellStyle name="Normal 2 16 9 4" xfId="27893"/>
    <cellStyle name="Normal 2 16 9 5" xfId="38848"/>
    <cellStyle name="Normal 2 16 9 6" xfId="52051"/>
    <cellStyle name="Normal 2 160" xfId="6312"/>
    <cellStyle name="Normal 2 160 2" xfId="17452"/>
    <cellStyle name="Normal 2 160 3" xfId="27637"/>
    <cellStyle name="Normal 2 160 4" xfId="38591"/>
    <cellStyle name="Normal 2 160 5" xfId="51795"/>
    <cellStyle name="Normal 2 161" xfId="6324"/>
    <cellStyle name="Normal 2 161 2" xfId="17464"/>
    <cellStyle name="Normal 2 161 3" xfId="27649"/>
    <cellStyle name="Normal 2 161 4" xfId="38603"/>
    <cellStyle name="Normal 2 161 5" xfId="51807"/>
    <cellStyle name="Normal 2 162" xfId="6333"/>
    <cellStyle name="Normal 2 162 2" xfId="17473"/>
    <cellStyle name="Normal 2 162 3" xfId="27658"/>
    <cellStyle name="Normal 2 162 4" xfId="38612"/>
    <cellStyle name="Normal 2 162 5" xfId="51816"/>
    <cellStyle name="Normal 2 163" xfId="6339"/>
    <cellStyle name="Normal 2 163 2" xfId="17479"/>
    <cellStyle name="Normal 2 163 3" xfId="27664"/>
    <cellStyle name="Normal 2 163 4" xfId="38618"/>
    <cellStyle name="Normal 2 163 5" xfId="51822"/>
    <cellStyle name="Normal 2 164" xfId="6369"/>
    <cellStyle name="Normal 2 164 2" xfId="17509"/>
    <cellStyle name="Normal 2 164 3" xfId="27694"/>
    <cellStyle name="Normal 2 164 4" xfId="38648"/>
    <cellStyle name="Normal 2 164 5" xfId="51852"/>
    <cellStyle name="Normal 2 165" xfId="7138"/>
    <cellStyle name="Normal 2 165 2" xfId="18269"/>
    <cellStyle name="Normal 2 165 3" xfId="28454"/>
    <cellStyle name="Normal 2 165 4" xfId="39409"/>
    <cellStyle name="Normal 2 165 5" xfId="52612"/>
    <cellStyle name="Normal 2 166" xfId="7184"/>
    <cellStyle name="Normal 2 166 2" xfId="18315"/>
    <cellStyle name="Normal 2 166 3" xfId="28500"/>
    <cellStyle name="Normal 2 166 4" xfId="39455"/>
    <cellStyle name="Normal 2 166 5" xfId="52658"/>
    <cellStyle name="Normal 2 167" xfId="12606"/>
    <cellStyle name="Normal 2 167 2" xfId="23407"/>
    <cellStyle name="Normal 2 167 3" xfId="33918"/>
    <cellStyle name="Normal 2 167 4" xfId="44855"/>
    <cellStyle name="Normal 2 167 5" xfId="58076"/>
    <cellStyle name="Normal 2 168" xfId="12610"/>
    <cellStyle name="Normal 2 168 2" xfId="23411"/>
    <cellStyle name="Normal 2 168 3" xfId="33922"/>
    <cellStyle name="Normal 2 168 4" xfId="44859"/>
    <cellStyle name="Normal 2 168 5" xfId="58080"/>
    <cellStyle name="Normal 2 169" xfId="12618"/>
    <cellStyle name="Normal 2 17" xfId="1072"/>
    <cellStyle name="Normal 2 17 10" xfId="12822"/>
    <cellStyle name="Normal 2 17 11" xfId="13351"/>
    <cellStyle name="Normal 2 17 12" xfId="23536"/>
    <cellStyle name="Normal 2 17 13" xfId="34299"/>
    <cellStyle name="Normal 2 17 14" xfId="47694"/>
    <cellStyle name="Normal 2 17 15" xfId="58123"/>
    <cellStyle name="Normal 2 17 2" xfId="3223"/>
    <cellStyle name="Normal 2 17 2 2" xfId="4265"/>
    <cellStyle name="Normal 2 17 2 2 2" xfId="11064"/>
    <cellStyle name="Normal 2 17 2 2 2 2" xfId="22041"/>
    <cellStyle name="Normal 2 17 2 2 2 3" xfId="32376"/>
    <cellStyle name="Normal 2 17 2 2 2 4" xfId="43316"/>
    <cellStyle name="Normal 2 17 2 2 2 5" xfId="56534"/>
    <cellStyle name="Normal 2 17 2 2 3" xfId="9608"/>
    <cellStyle name="Normal 2 17 2 2 3 2" xfId="20675"/>
    <cellStyle name="Normal 2 17 2 2 3 3" xfId="30920"/>
    <cellStyle name="Normal 2 17 2 2 3 4" xfId="41869"/>
    <cellStyle name="Normal 2 17 2 2 3 5" xfId="55078"/>
    <cellStyle name="Normal 2 17 2 2 4" xfId="15455"/>
    <cellStyle name="Normal 2 17 2 2 5" xfId="25640"/>
    <cellStyle name="Normal 2 17 2 2 6" xfId="36589"/>
    <cellStyle name="Normal 2 17 2 2 7" xfId="49798"/>
    <cellStyle name="Normal 2 17 2 2 8" xfId="59463"/>
    <cellStyle name="Normal 2 17 2 3" xfId="8654"/>
    <cellStyle name="Normal 2 17 2 4" xfId="10661"/>
    <cellStyle name="Normal 2 17 2 4 2" xfId="21647"/>
    <cellStyle name="Normal 2 17 2 4 3" xfId="31973"/>
    <cellStyle name="Normal 2 17 2 4 4" xfId="42916"/>
    <cellStyle name="Normal 2 17 2 4 5" xfId="56131"/>
    <cellStyle name="Normal 2 17 2 5" xfId="7411"/>
    <cellStyle name="Normal 2 17 2 5 2" xfId="18533"/>
    <cellStyle name="Normal 2 17 2 5 3" xfId="28726"/>
    <cellStyle name="Normal 2 17 2 5 4" xfId="39681"/>
    <cellStyle name="Normal 2 17 2 5 5" xfId="52884"/>
    <cellStyle name="Normal 2 17 2 6" xfId="13007"/>
    <cellStyle name="Normal 2 17 2 7" xfId="58280"/>
    <cellStyle name="Normal 2 17 2 8" xfId="58991"/>
    <cellStyle name="Normal 2 17 3" xfId="3537"/>
    <cellStyle name="Normal 2 17 3 2" xfId="8959"/>
    <cellStyle name="Normal 2 17 3 2 2" xfId="20064"/>
    <cellStyle name="Normal 2 17 3 2 3" xfId="30271"/>
    <cellStyle name="Normal 2 17 3 2 4" xfId="41222"/>
    <cellStyle name="Normal 2 17 3 2 5" xfId="54429"/>
    <cellStyle name="Normal 2 17 3 3" xfId="14752"/>
    <cellStyle name="Normal 2 17 3 4" xfId="24937"/>
    <cellStyle name="Normal 2 17 3 5" xfId="35874"/>
    <cellStyle name="Normal 2 17 3 6" xfId="49095"/>
    <cellStyle name="Normal 2 17 3 7" xfId="58467"/>
    <cellStyle name="Normal 2 17 4" xfId="4778"/>
    <cellStyle name="Normal 2 17 4 2" xfId="9952"/>
    <cellStyle name="Normal 2 17 4 2 2" xfId="20944"/>
    <cellStyle name="Normal 2 17 4 2 3" xfId="31264"/>
    <cellStyle name="Normal 2 17 4 2 4" xfId="42209"/>
    <cellStyle name="Normal 2 17 4 2 5" xfId="55422"/>
    <cellStyle name="Normal 2 17 4 3" xfId="15929"/>
    <cellStyle name="Normal 2 17 4 4" xfId="26114"/>
    <cellStyle name="Normal 2 17 4 5" xfId="37063"/>
    <cellStyle name="Normal 2 17 4 6" xfId="50272"/>
    <cellStyle name="Normal 2 17 5" xfId="4968"/>
    <cellStyle name="Normal 2 17 5 2" xfId="10142"/>
    <cellStyle name="Normal 2 17 5 2 2" xfId="21133"/>
    <cellStyle name="Normal 2 17 5 2 3" xfId="31454"/>
    <cellStyle name="Normal 2 17 5 2 4" xfId="42399"/>
    <cellStyle name="Normal 2 17 5 2 5" xfId="55612"/>
    <cellStyle name="Normal 2 17 5 3" xfId="16118"/>
    <cellStyle name="Normal 2 17 5 4" xfId="26303"/>
    <cellStyle name="Normal 2 17 5 5" xfId="37252"/>
    <cellStyle name="Normal 2 17 5 6" xfId="50461"/>
    <cellStyle name="Normal 2 17 6" xfId="2873"/>
    <cellStyle name="Normal 2 17 6 2" xfId="8307"/>
    <cellStyle name="Normal 2 17 6 2 2" xfId="19415"/>
    <cellStyle name="Normal 2 17 6 2 3" xfId="29621"/>
    <cellStyle name="Normal 2 17 6 2 4" xfId="40570"/>
    <cellStyle name="Normal 2 17 6 2 5" xfId="53779"/>
    <cellStyle name="Normal 2 17 6 3" xfId="14106"/>
    <cellStyle name="Normal 2 17 6 4" xfId="24291"/>
    <cellStyle name="Normal 2 17 6 5" xfId="35222"/>
    <cellStyle name="Normal 2 17 6 6" xfId="48449"/>
    <cellStyle name="Normal 2 17 7" xfId="6785"/>
    <cellStyle name="Normal 2 17 7 2" xfId="11324"/>
    <cellStyle name="Normal 2 17 7 2 2" xfId="22301"/>
    <cellStyle name="Normal 2 17 7 2 3" xfId="32636"/>
    <cellStyle name="Normal 2 17 7 2 4" xfId="43573"/>
    <cellStyle name="Normal 2 17 7 2 5" xfId="56794"/>
    <cellStyle name="Normal 2 17 7 3" xfId="17921"/>
    <cellStyle name="Normal 2 17 7 4" xfId="28106"/>
    <cellStyle name="Normal 2 17 7 5" xfId="39061"/>
    <cellStyle name="Normal 2 17 7 6" xfId="52264"/>
    <cellStyle name="Normal 2 17 8" xfId="7449"/>
    <cellStyle name="Normal 2 17 8 2" xfId="18566"/>
    <cellStyle name="Normal 2 17 8 3" xfId="28764"/>
    <cellStyle name="Normal 2 17 8 4" xfId="39714"/>
    <cellStyle name="Normal 2 17 8 5" xfId="52922"/>
    <cellStyle name="Normal 2 17 9" xfId="12632"/>
    <cellStyle name="Normal 2 170" xfId="12814"/>
    <cellStyle name="Normal 2 171" xfId="12820"/>
    <cellStyle name="Normal 2 172" xfId="13219"/>
    <cellStyle name="Normal 2 173" xfId="13228"/>
    <cellStyle name="Normal 2 174" xfId="23418"/>
    <cellStyle name="Normal 2 175" xfId="33932"/>
    <cellStyle name="Normal 2 176" xfId="47576"/>
    <cellStyle name="Normal 2 177" xfId="58087"/>
    <cellStyle name="Normal 2 178" xfId="58649"/>
    <cellStyle name="Normal 2 18" xfId="1073"/>
    <cellStyle name="Normal 2 18 10" xfId="13005"/>
    <cellStyle name="Normal 2 18 11" xfId="13352"/>
    <cellStyle name="Normal 2 18 12" xfId="23537"/>
    <cellStyle name="Normal 2 18 13" xfId="34300"/>
    <cellStyle name="Normal 2 18 14" xfId="47695"/>
    <cellStyle name="Normal 2 18 15" xfId="58121"/>
    <cellStyle name="Normal 2 18 2" xfId="3224"/>
    <cellStyle name="Normal 2 18 2 2" xfId="4266"/>
    <cellStyle name="Normal 2 18 2 2 2" xfId="11065"/>
    <cellStyle name="Normal 2 18 2 2 2 2" xfId="22042"/>
    <cellStyle name="Normal 2 18 2 2 2 3" xfId="32377"/>
    <cellStyle name="Normal 2 18 2 2 2 4" xfId="43317"/>
    <cellStyle name="Normal 2 18 2 2 2 5" xfId="56535"/>
    <cellStyle name="Normal 2 18 2 2 3" xfId="9609"/>
    <cellStyle name="Normal 2 18 2 2 3 2" xfId="20676"/>
    <cellStyle name="Normal 2 18 2 2 3 3" xfId="30921"/>
    <cellStyle name="Normal 2 18 2 2 3 4" xfId="41870"/>
    <cellStyle name="Normal 2 18 2 2 3 5" xfId="55079"/>
    <cellStyle name="Normal 2 18 2 2 4" xfId="15456"/>
    <cellStyle name="Normal 2 18 2 2 5" xfId="25641"/>
    <cellStyle name="Normal 2 18 2 2 6" xfId="36590"/>
    <cellStyle name="Normal 2 18 2 2 7" xfId="49799"/>
    <cellStyle name="Normal 2 18 2 2 8" xfId="59464"/>
    <cellStyle name="Normal 2 18 2 3" xfId="8655"/>
    <cellStyle name="Normal 2 18 2 4" xfId="10662"/>
    <cellStyle name="Normal 2 18 2 4 2" xfId="21648"/>
    <cellStyle name="Normal 2 18 2 4 3" xfId="31974"/>
    <cellStyle name="Normal 2 18 2 4 4" xfId="42917"/>
    <cellStyle name="Normal 2 18 2 4 5" xfId="56132"/>
    <cellStyle name="Normal 2 18 2 5" xfId="7276"/>
    <cellStyle name="Normal 2 18 2 5 2" xfId="18402"/>
    <cellStyle name="Normal 2 18 2 5 3" xfId="28591"/>
    <cellStyle name="Normal 2 18 2 5 4" xfId="39546"/>
    <cellStyle name="Normal 2 18 2 5 5" xfId="52749"/>
    <cellStyle name="Normal 2 18 2 6" xfId="58278"/>
    <cellStyle name="Normal 2 18 2 7" xfId="58992"/>
    <cellStyle name="Normal 2 18 3" xfId="3357"/>
    <cellStyle name="Normal 2 18 3 2" xfId="8779"/>
    <cellStyle name="Normal 2 18 3 2 2" xfId="19884"/>
    <cellStyle name="Normal 2 18 3 2 3" xfId="30091"/>
    <cellStyle name="Normal 2 18 3 2 4" xfId="41042"/>
    <cellStyle name="Normal 2 18 3 2 5" xfId="54249"/>
    <cellStyle name="Normal 2 18 3 3" xfId="14572"/>
    <cellStyle name="Normal 2 18 3 4" xfId="24757"/>
    <cellStyle name="Normal 2 18 3 5" xfId="35694"/>
    <cellStyle name="Normal 2 18 3 6" xfId="48915"/>
    <cellStyle name="Normal 2 18 3 7" xfId="58465"/>
    <cellStyle name="Normal 2 18 4" xfId="4776"/>
    <cellStyle name="Normal 2 18 4 2" xfId="9950"/>
    <cellStyle name="Normal 2 18 4 2 2" xfId="20942"/>
    <cellStyle name="Normal 2 18 4 2 3" xfId="31262"/>
    <cellStyle name="Normal 2 18 4 2 4" xfId="42207"/>
    <cellStyle name="Normal 2 18 4 2 5" xfId="55420"/>
    <cellStyle name="Normal 2 18 4 3" xfId="15927"/>
    <cellStyle name="Normal 2 18 4 4" xfId="26112"/>
    <cellStyle name="Normal 2 18 4 5" xfId="37061"/>
    <cellStyle name="Normal 2 18 4 6" xfId="50270"/>
    <cellStyle name="Normal 2 18 5" xfId="4966"/>
    <cellStyle name="Normal 2 18 5 2" xfId="10140"/>
    <cellStyle name="Normal 2 18 5 2 2" xfId="21131"/>
    <cellStyle name="Normal 2 18 5 2 3" xfId="31452"/>
    <cellStyle name="Normal 2 18 5 2 4" xfId="42397"/>
    <cellStyle name="Normal 2 18 5 2 5" xfId="55610"/>
    <cellStyle name="Normal 2 18 5 3" xfId="16116"/>
    <cellStyle name="Normal 2 18 5 4" xfId="26301"/>
    <cellStyle name="Normal 2 18 5 5" xfId="37250"/>
    <cellStyle name="Normal 2 18 5 6" xfId="50459"/>
    <cellStyle name="Normal 2 18 6" xfId="2690"/>
    <cellStyle name="Normal 2 18 6 2" xfId="8124"/>
    <cellStyle name="Normal 2 18 6 2 2" xfId="19232"/>
    <cellStyle name="Normal 2 18 6 2 3" xfId="29438"/>
    <cellStyle name="Normal 2 18 6 2 4" xfId="40387"/>
    <cellStyle name="Normal 2 18 6 2 5" xfId="53596"/>
    <cellStyle name="Normal 2 18 6 3" xfId="13923"/>
    <cellStyle name="Normal 2 18 6 4" xfId="24108"/>
    <cellStyle name="Normal 2 18 6 5" xfId="35039"/>
    <cellStyle name="Normal 2 18 6 6" xfId="48266"/>
    <cellStyle name="Normal 2 18 7" xfId="6602"/>
    <cellStyle name="Normal 2 18 7 2" xfId="11323"/>
    <cellStyle name="Normal 2 18 7 2 2" xfId="22300"/>
    <cellStyle name="Normal 2 18 7 2 3" xfId="32635"/>
    <cellStyle name="Normal 2 18 7 2 4" xfId="43572"/>
    <cellStyle name="Normal 2 18 7 2 5" xfId="56793"/>
    <cellStyle name="Normal 2 18 7 3" xfId="17738"/>
    <cellStyle name="Normal 2 18 7 4" xfId="27923"/>
    <cellStyle name="Normal 2 18 7 5" xfId="38878"/>
    <cellStyle name="Normal 2 18 7 6" xfId="52081"/>
    <cellStyle name="Normal 2 18 8" xfId="7450"/>
    <cellStyle name="Normal 2 18 8 2" xfId="18567"/>
    <cellStyle name="Normal 2 18 8 3" xfId="28765"/>
    <cellStyle name="Normal 2 18 8 4" xfId="39715"/>
    <cellStyle name="Normal 2 18 8 5" xfId="52923"/>
    <cellStyle name="Normal 2 18 9" xfId="12630"/>
    <cellStyle name="Normal 2 19" xfId="1074"/>
    <cellStyle name="Normal 2 19 10" xfId="34301"/>
    <cellStyle name="Normal 2 19 11" xfId="47696"/>
    <cellStyle name="Normal 2 19 12" xfId="58275"/>
    <cellStyle name="Normal 2 19 13" xfId="58993"/>
    <cellStyle name="Normal 2 19 2" xfId="3697"/>
    <cellStyle name="Normal 2 19 2 2" xfId="11066"/>
    <cellStyle name="Normal 2 19 2 2 2" xfId="22043"/>
    <cellStyle name="Normal 2 19 2 2 3" xfId="32378"/>
    <cellStyle name="Normal 2 19 2 2 4" xfId="43318"/>
    <cellStyle name="Normal 2 19 2 2 5" xfId="56536"/>
    <cellStyle name="Normal 2 19 2 3" xfId="9119"/>
    <cellStyle name="Normal 2 19 2 3 2" xfId="20224"/>
    <cellStyle name="Normal 2 19 2 3 3" xfId="30431"/>
    <cellStyle name="Normal 2 19 2 3 4" xfId="41382"/>
    <cellStyle name="Normal 2 19 2 3 5" xfId="54589"/>
    <cellStyle name="Normal 2 19 2 4" xfId="14912"/>
    <cellStyle name="Normal 2 19 2 5" xfId="25097"/>
    <cellStyle name="Normal 2 19 2 6" xfId="36034"/>
    <cellStyle name="Normal 2 19 2 7" xfId="49255"/>
    <cellStyle name="Normal 2 19 2 8" xfId="59465"/>
    <cellStyle name="Normal 2 19 3" xfId="4267"/>
    <cellStyle name="Normal 2 19 3 2" xfId="9610"/>
    <cellStyle name="Normal 2 19 3 2 2" xfId="20677"/>
    <cellStyle name="Normal 2 19 3 2 3" xfId="30922"/>
    <cellStyle name="Normal 2 19 3 2 4" xfId="41871"/>
    <cellStyle name="Normal 2 19 3 2 5" xfId="55080"/>
    <cellStyle name="Normal 2 19 3 3" xfId="15457"/>
    <cellStyle name="Normal 2 19 3 4" xfId="25642"/>
    <cellStyle name="Normal 2 19 3 5" xfId="36591"/>
    <cellStyle name="Normal 2 19 3 6" xfId="49800"/>
    <cellStyle name="Normal 2 19 4" xfId="3056"/>
    <cellStyle name="Normal 2 19 4 2" xfId="8490"/>
    <cellStyle name="Normal 2 19 4 2 2" xfId="19598"/>
    <cellStyle name="Normal 2 19 4 2 3" xfId="29804"/>
    <cellStyle name="Normal 2 19 4 2 4" xfId="40753"/>
    <cellStyle name="Normal 2 19 4 2 5" xfId="53962"/>
    <cellStyle name="Normal 2 19 4 3" xfId="14288"/>
    <cellStyle name="Normal 2 19 4 4" xfId="24473"/>
    <cellStyle name="Normal 2 19 4 5" xfId="35404"/>
    <cellStyle name="Normal 2 19 4 6" xfId="48631"/>
    <cellStyle name="Normal 2 19 5" xfId="6966"/>
    <cellStyle name="Normal 2 19 5 2" xfId="10663"/>
    <cellStyle name="Normal 2 19 5 2 2" xfId="21649"/>
    <cellStyle name="Normal 2 19 5 2 3" xfId="31975"/>
    <cellStyle name="Normal 2 19 5 2 4" xfId="42918"/>
    <cellStyle name="Normal 2 19 5 2 5" xfId="56133"/>
    <cellStyle name="Normal 2 19 5 3" xfId="18102"/>
    <cellStyle name="Normal 2 19 5 4" xfId="28287"/>
    <cellStyle name="Normal 2 19 5 5" xfId="39242"/>
    <cellStyle name="Normal 2 19 5 6" xfId="52445"/>
    <cellStyle name="Normal 2 19 6" xfId="7451"/>
    <cellStyle name="Normal 2 19 6 2" xfId="18568"/>
    <cellStyle name="Normal 2 19 6 3" xfId="28766"/>
    <cellStyle name="Normal 2 19 6 4" xfId="39716"/>
    <cellStyle name="Normal 2 19 6 5" xfId="52924"/>
    <cellStyle name="Normal 2 19 7" xfId="12627"/>
    <cellStyle name="Normal 2 19 8" xfId="13353"/>
    <cellStyle name="Normal 2 19 9" xfId="23538"/>
    <cellStyle name="Normal 2 2" xfId="2"/>
    <cellStyle name="Normal 2 2 10" xfId="1075"/>
    <cellStyle name="Normal 2 2 100" xfId="1076"/>
    <cellStyle name="Normal 2 2 101" xfId="1077"/>
    <cellStyle name="Normal 2 2 102" xfId="1078"/>
    <cellStyle name="Normal 2 2 103" xfId="1079"/>
    <cellStyle name="Normal 2 2 104" xfId="1080"/>
    <cellStyle name="Normal 2 2 105" xfId="1081"/>
    <cellStyle name="Normal 2 2 106" xfId="1082"/>
    <cellStyle name="Normal 2 2 107" xfId="1083"/>
    <cellStyle name="Normal 2 2 108" xfId="1084"/>
    <cellStyle name="Normal 2 2 109" xfId="1085"/>
    <cellStyle name="Normal 2 2 11" xfId="1086"/>
    <cellStyle name="Normal 2 2 110" xfId="229"/>
    <cellStyle name="Normal 2 2 12" xfId="1087"/>
    <cellStyle name="Normal 2 2 13" xfId="1088"/>
    <cellStyle name="Normal 2 2 14" xfId="1089"/>
    <cellStyle name="Normal 2 2 15" xfId="1090"/>
    <cellStyle name="Normal 2 2 16" xfId="1091"/>
    <cellStyle name="Normal 2 2 17" xfId="1092"/>
    <cellStyle name="Normal 2 2 18" xfId="1093"/>
    <cellStyle name="Normal 2 2 19" xfId="1094"/>
    <cellStyle name="Normal 2 2 2" xfId="9"/>
    <cellStyle name="Normal 2 2 2 10" xfId="193"/>
    <cellStyle name="Normal 2 2 2 10 2" xfId="1096"/>
    <cellStyle name="Normal 2 2 2 100" xfId="1097"/>
    <cellStyle name="Normal 2 2 2 101" xfId="1098"/>
    <cellStyle name="Normal 2 2 2 102" xfId="1099"/>
    <cellStyle name="Normal 2 2 2 103" xfId="1100"/>
    <cellStyle name="Normal 2 2 2 104" xfId="1101"/>
    <cellStyle name="Normal 2 2 2 105" xfId="1102"/>
    <cellStyle name="Normal 2 2 2 106" xfId="1103"/>
    <cellStyle name="Normal 2 2 2 107" xfId="1095"/>
    <cellStyle name="Normal 2 2 2 11" xfId="1104"/>
    <cellStyle name="Normal 2 2 2 11 2" xfId="1105"/>
    <cellStyle name="Normal 2 2 2 12" xfId="1106"/>
    <cellStyle name="Normal 2 2 2 12 2" xfId="1107"/>
    <cellStyle name="Normal 2 2 2 13" xfId="1108"/>
    <cellStyle name="Normal 2 2 2 13 2" xfId="1109"/>
    <cellStyle name="Normal 2 2 2 14" xfId="1110"/>
    <cellStyle name="Normal 2 2 2 14 2" xfId="1111"/>
    <cellStyle name="Normal 2 2 2 15" xfId="1112"/>
    <cellStyle name="Normal 2 2 2 15 2" xfId="1113"/>
    <cellStyle name="Normal 2 2 2 16" xfId="1114"/>
    <cellStyle name="Normal 2 2 2 16 2" xfId="1115"/>
    <cellStyle name="Normal 2 2 2 17" xfId="1116"/>
    <cellStyle name="Normal 2 2 2 17 2" xfId="1117"/>
    <cellStyle name="Normal 2 2 2 18" xfId="1118"/>
    <cellStyle name="Normal 2 2 2 18 2" xfId="1119"/>
    <cellStyle name="Normal 2 2 2 19" xfId="1120"/>
    <cellStyle name="Normal 2 2 2 19 2" xfId="1121"/>
    <cellStyle name="Normal 2 2 2 2" xfId="1122"/>
    <cellStyle name="Normal 2 2 2 2 10" xfId="1123"/>
    <cellStyle name="Normal 2 2 2 2 11" xfId="1124"/>
    <cellStyle name="Normal 2 2 2 2 12" xfId="1125"/>
    <cellStyle name="Normal 2 2 2 2 13" xfId="1126"/>
    <cellStyle name="Normal 2 2 2 2 14" xfId="1127"/>
    <cellStyle name="Normal 2 2 2 2 15" xfId="1128"/>
    <cellStyle name="Normal 2 2 2 2 16" xfId="1129"/>
    <cellStyle name="Normal 2 2 2 2 17" xfId="1130"/>
    <cellStyle name="Normal 2 2 2 2 18" xfId="1131"/>
    <cellStyle name="Normal 2 2 2 2 19" xfId="1132"/>
    <cellStyle name="Normal 2 2 2 2 2" xfId="1133"/>
    <cellStyle name="Normal 2 2 2 2 2 10" xfId="1134"/>
    <cellStyle name="Normal 2 2 2 2 2 11" xfId="1135"/>
    <cellStyle name="Normal 2 2 2 2 2 12" xfId="1136"/>
    <cellStyle name="Normal 2 2 2 2 2 13" xfId="1137"/>
    <cellStyle name="Normal 2 2 2 2 2 14" xfId="1138"/>
    <cellStyle name="Normal 2 2 2 2 2 15" xfId="1139"/>
    <cellStyle name="Normal 2 2 2 2 2 16" xfId="1140"/>
    <cellStyle name="Normal 2 2 2 2 2 17" xfId="1141"/>
    <cellStyle name="Normal 2 2 2 2 2 18" xfId="1142"/>
    <cellStyle name="Normal 2 2 2 2 2 19" xfId="1143"/>
    <cellStyle name="Normal 2 2 2 2 2 2" xfId="1144"/>
    <cellStyle name="Normal 2 2 2 2 2 20" xfId="1145"/>
    <cellStyle name="Normal 2 2 2 2 2 21" xfId="1146"/>
    <cellStyle name="Normal 2 2 2 2 2 22" xfId="1147"/>
    <cellStyle name="Normal 2 2 2 2 2 23" xfId="1148"/>
    <cellStyle name="Normal 2 2 2 2 2 24" xfId="1149"/>
    <cellStyle name="Normal 2 2 2 2 2 25" xfId="1150"/>
    <cellStyle name="Normal 2 2 2 2 2 26" xfId="1151"/>
    <cellStyle name="Normal 2 2 2 2 2 27" xfId="1152"/>
    <cellStyle name="Normal 2 2 2 2 2 28" xfId="1153"/>
    <cellStyle name="Normal 2 2 2 2 2 29" xfId="1154"/>
    <cellStyle name="Normal 2 2 2 2 2 3" xfId="1155"/>
    <cellStyle name="Normal 2 2 2 2 2 30" xfId="1156"/>
    <cellStyle name="Normal 2 2 2 2 2 31" xfId="1157"/>
    <cellStyle name="Normal 2 2 2 2 2 32" xfId="1158"/>
    <cellStyle name="Normal 2 2 2 2 2 33" xfId="1159"/>
    <cellStyle name="Normal 2 2 2 2 2 34" xfId="1160"/>
    <cellStyle name="Normal 2 2 2 2 2 35" xfId="1161"/>
    <cellStyle name="Normal 2 2 2 2 2 36" xfId="1162"/>
    <cellStyle name="Normal 2 2 2 2 2 37" xfId="1163"/>
    <cellStyle name="Normal 2 2 2 2 2 38" xfId="1164"/>
    <cellStyle name="Normal 2 2 2 2 2 4" xfId="1165"/>
    <cellStyle name="Normal 2 2 2 2 2 5" xfId="1166"/>
    <cellStyle name="Normal 2 2 2 2 2 6" xfId="1167"/>
    <cellStyle name="Normal 2 2 2 2 2 7" xfId="1168"/>
    <cellStyle name="Normal 2 2 2 2 2 8" xfId="1169"/>
    <cellStyle name="Normal 2 2 2 2 2 9" xfId="1170"/>
    <cellStyle name="Normal 2 2 2 2 20" xfId="1171"/>
    <cellStyle name="Normal 2 2 2 2 21" xfId="1172"/>
    <cellStyle name="Normal 2 2 2 2 22" xfId="1173"/>
    <cellStyle name="Normal 2 2 2 2 23" xfId="1174"/>
    <cellStyle name="Normal 2 2 2 2 24" xfId="1175"/>
    <cellStyle name="Normal 2 2 2 2 25" xfId="1176"/>
    <cellStyle name="Normal 2 2 2 2 26" xfId="1177"/>
    <cellStyle name="Normal 2 2 2 2 27" xfId="1178"/>
    <cellStyle name="Normal 2 2 2 2 28" xfId="1179"/>
    <cellStyle name="Normal 2 2 2 2 29" xfId="1180"/>
    <cellStyle name="Normal 2 2 2 2 3" xfId="1181"/>
    <cellStyle name="Normal 2 2 2 2 3 2" xfId="1182"/>
    <cellStyle name="Normal 2 2 2 2 30" xfId="1183"/>
    <cellStyle name="Normal 2 2 2 2 31" xfId="1184"/>
    <cellStyle name="Normal 2 2 2 2 32" xfId="1185"/>
    <cellStyle name="Normal 2 2 2 2 33" xfId="1186"/>
    <cellStyle name="Normal 2 2 2 2 34" xfId="1187"/>
    <cellStyle name="Normal 2 2 2 2 35" xfId="1188"/>
    <cellStyle name="Normal 2 2 2 2 36" xfId="1189"/>
    <cellStyle name="Normal 2 2 2 2 37" xfId="1190"/>
    <cellStyle name="Normal 2 2 2 2 38" xfId="1191"/>
    <cellStyle name="Normal 2 2 2 2 39" xfId="1192"/>
    <cellStyle name="Normal 2 2 2 2 4" xfId="1193"/>
    <cellStyle name="Normal 2 2 2 2 40" xfId="6404"/>
    <cellStyle name="Normal 2 2 2 2 40 2" xfId="17543"/>
    <cellStyle name="Normal 2 2 2 2 40 3" xfId="27728"/>
    <cellStyle name="Normal 2 2 2 2 40 4" xfId="38682"/>
    <cellStyle name="Normal 2 2 2 2 40 5" xfId="51886"/>
    <cellStyle name="Normal 2 2 2 2 5" xfId="1194"/>
    <cellStyle name="Normal 2 2 2 2 6" xfId="1195"/>
    <cellStyle name="Normal 2 2 2 2 7" xfId="1196"/>
    <cellStyle name="Normal 2 2 2 2 8" xfId="1197"/>
    <cellStyle name="Normal 2 2 2 2 9" xfId="1198"/>
    <cellStyle name="Normal 2 2 2 20" xfId="1199"/>
    <cellStyle name="Normal 2 2 2 20 2" xfId="1200"/>
    <cellStyle name="Normal 2 2 2 21" xfId="1201"/>
    <cellStyle name="Normal 2 2 2 21 2" xfId="1202"/>
    <cellStyle name="Normal 2 2 2 22" xfId="1203"/>
    <cellStyle name="Normal 2 2 2 22 2" xfId="1204"/>
    <cellStyle name="Normal 2 2 2 23" xfId="1205"/>
    <cellStyle name="Normal 2 2 2 23 2" xfId="1206"/>
    <cellStyle name="Normal 2 2 2 24" xfId="1207"/>
    <cellStyle name="Normal 2 2 2 24 2" xfId="1208"/>
    <cellStyle name="Normal 2 2 2 25" xfId="1209"/>
    <cellStyle name="Normal 2 2 2 25 2" xfId="1210"/>
    <cellStyle name="Normal 2 2 2 26" xfId="1211"/>
    <cellStyle name="Normal 2 2 2 26 2" xfId="1212"/>
    <cellStyle name="Normal 2 2 2 27" xfId="1213"/>
    <cellStyle name="Normal 2 2 2 27 2" xfId="1214"/>
    <cellStyle name="Normal 2 2 2 28" xfId="1215"/>
    <cellStyle name="Normal 2 2 2 28 2" xfId="1216"/>
    <cellStyle name="Normal 2 2 2 29" xfId="1217"/>
    <cellStyle name="Normal 2 2 2 29 2" xfId="1218"/>
    <cellStyle name="Normal 2 2 2 3" xfId="1219"/>
    <cellStyle name="Normal 2 2 2 3 2" xfId="1220"/>
    <cellStyle name="Normal 2 2 2 30" xfId="1221"/>
    <cellStyle name="Normal 2 2 2 30 2" xfId="1222"/>
    <cellStyle name="Normal 2 2 2 31" xfId="1223"/>
    <cellStyle name="Normal 2 2 2 31 2" xfId="1224"/>
    <cellStyle name="Normal 2 2 2 32" xfId="1225"/>
    <cellStyle name="Normal 2 2 2 32 2" xfId="1226"/>
    <cellStyle name="Normal 2 2 2 33" xfId="1227"/>
    <cellStyle name="Normal 2 2 2 33 2" xfId="1228"/>
    <cellStyle name="Normal 2 2 2 34" xfId="1229"/>
    <cellStyle name="Normal 2 2 2 34 2" xfId="1230"/>
    <cellStyle name="Normal 2 2 2 35" xfId="1231"/>
    <cellStyle name="Normal 2 2 2 35 2" xfId="1232"/>
    <cellStyle name="Normal 2 2 2 36" xfId="1233"/>
    <cellStyle name="Normal 2 2 2 36 2" xfId="1234"/>
    <cellStyle name="Normal 2 2 2 37" xfId="1235"/>
    <cellStyle name="Normal 2 2 2 37 2" xfId="1236"/>
    <cellStyle name="Normal 2 2 2 38" xfId="1237"/>
    <cellStyle name="Normal 2 2 2 38 2" xfId="1238"/>
    <cellStyle name="Normal 2 2 2 39" xfId="1239"/>
    <cellStyle name="Normal 2 2 2 39 2" xfId="1240"/>
    <cellStyle name="Normal 2 2 2 4" xfId="1241"/>
    <cellStyle name="Normal 2 2 2 4 2" xfId="1242"/>
    <cellStyle name="Normal 2 2 2 40" xfId="1243"/>
    <cellStyle name="Normal 2 2 2 40 2" xfId="1244"/>
    <cellStyle name="Normal 2 2 2 41" xfId="1245"/>
    <cellStyle name="Normal 2 2 2 41 2" xfId="1246"/>
    <cellStyle name="Normal 2 2 2 42" xfId="1247"/>
    <cellStyle name="Normal 2 2 2 42 2" xfId="1248"/>
    <cellStyle name="Normal 2 2 2 43" xfId="1249"/>
    <cellStyle name="Normal 2 2 2 43 2" xfId="1250"/>
    <cellStyle name="Normal 2 2 2 44" xfId="1251"/>
    <cellStyle name="Normal 2 2 2 44 2" xfId="1252"/>
    <cellStyle name="Normal 2 2 2 45" xfId="1253"/>
    <cellStyle name="Normal 2 2 2 45 2" xfId="1254"/>
    <cellStyle name="Normal 2 2 2 46" xfId="1255"/>
    <cellStyle name="Normal 2 2 2 46 2" xfId="1256"/>
    <cellStyle name="Normal 2 2 2 47" xfId="1257"/>
    <cellStyle name="Normal 2 2 2 47 2" xfId="1258"/>
    <cellStyle name="Normal 2 2 2 48" xfId="1259"/>
    <cellStyle name="Normal 2 2 2 48 2" xfId="1260"/>
    <cellStyle name="Normal 2 2 2 49" xfId="1261"/>
    <cellStyle name="Normal 2 2 2 49 2" xfId="1262"/>
    <cellStyle name="Normal 2 2 2 5" xfId="1263"/>
    <cellStyle name="Normal 2 2 2 5 2" xfId="1264"/>
    <cellStyle name="Normal 2 2 2 50" xfId="1265"/>
    <cellStyle name="Normal 2 2 2 50 2" xfId="1266"/>
    <cellStyle name="Normal 2 2 2 51" xfId="1267"/>
    <cellStyle name="Normal 2 2 2 51 2" xfId="1268"/>
    <cellStyle name="Normal 2 2 2 52" xfId="1269"/>
    <cellStyle name="Normal 2 2 2 52 2" xfId="1270"/>
    <cellStyle name="Normal 2 2 2 53" xfId="1271"/>
    <cellStyle name="Normal 2 2 2 53 2" xfId="1272"/>
    <cellStyle name="Normal 2 2 2 54" xfId="1273"/>
    <cellStyle name="Normal 2 2 2 54 2" xfId="1274"/>
    <cellStyle name="Normal 2 2 2 55" xfId="1275"/>
    <cellStyle name="Normal 2 2 2 55 2" xfId="1276"/>
    <cellStyle name="Normal 2 2 2 56" xfId="1277"/>
    <cellStyle name="Normal 2 2 2 56 2" xfId="1278"/>
    <cellStyle name="Normal 2 2 2 57" xfId="1279"/>
    <cellStyle name="Normal 2 2 2 57 2" xfId="1280"/>
    <cellStyle name="Normal 2 2 2 58" xfId="1281"/>
    <cellStyle name="Normal 2 2 2 58 2" xfId="1282"/>
    <cellStyle name="Normal 2 2 2 59" xfId="1283"/>
    <cellStyle name="Normal 2 2 2 59 2" xfId="1284"/>
    <cellStyle name="Normal 2 2 2 6" xfId="1285"/>
    <cellStyle name="Normal 2 2 2 6 2" xfId="1286"/>
    <cellStyle name="Normal 2 2 2 60" xfId="1287"/>
    <cellStyle name="Normal 2 2 2 60 2" xfId="1288"/>
    <cellStyle name="Normal 2 2 2 61" xfId="1289"/>
    <cellStyle name="Normal 2 2 2 61 2" xfId="1290"/>
    <cellStyle name="Normal 2 2 2 62" xfId="1291"/>
    <cellStyle name="Normal 2 2 2 62 2" xfId="1292"/>
    <cellStyle name="Normal 2 2 2 63" xfId="1293"/>
    <cellStyle name="Normal 2 2 2 63 2" xfId="1294"/>
    <cellStyle name="Normal 2 2 2 64" xfId="1295"/>
    <cellStyle name="Normal 2 2 2 64 2" xfId="1296"/>
    <cellStyle name="Normal 2 2 2 65" xfId="1297"/>
    <cellStyle name="Normal 2 2 2 65 2" xfId="1298"/>
    <cellStyle name="Normal 2 2 2 66" xfId="1299"/>
    <cellStyle name="Normal 2 2 2 66 2" xfId="1300"/>
    <cellStyle name="Normal 2 2 2 67" xfId="1301"/>
    <cellStyle name="Normal 2 2 2 67 2" xfId="1302"/>
    <cellStyle name="Normal 2 2 2 68" xfId="1303"/>
    <cellStyle name="Normal 2 2 2 68 2" xfId="1304"/>
    <cellStyle name="Normal 2 2 2 69" xfId="1305"/>
    <cellStyle name="Normal 2 2 2 69 2" xfId="1306"/>
    <cellStyle name="Normal 2 2 2 7" xfId="1307"/>
    <cellStyle name="Normal 2 2 2 7 2" xfId="1308"/>
    <cellStyle name="Normal 2 2 2 70" xfId="1309"/>
    <cellStyle name="Normal 2 2 2 70 10" xfId="1310"/>
    <cellStyle name="Normal 2 2 2 70 11" xfId="1311"/>
    <cellStyle name="Normal 2 2 2 70 12" xfId="1312"/>
    <cellStyle name="Normal 2 2 2 70 13" xfId="1313"/>
    <cellStyle name="Normal 2 2 2 70 14" xfId="1314"/>
    <cellStyle name="Normal 2 2 2 70 15" xfId="1315"/>
    <cellStyle name="Normal 2 2 2 70 16" xfId="1316"/>
    <cellStyle name="Normal 2 2 2 70 17" xfId="1317"/>
    <cellStyle name="Normal 2 2 2 70 18" xfId="1318"/>
    <cellStyle name="Normal 2 2 2 70 19" xfId="1319"/>
    <cellStyle name="Normal 2 2 2 70 2" xfId="1320"/>
    <cellStyle name="Normal 2 2 2 70 20" xfId="1321"/>
    <cellStyle name="Normal 2 2 2 70 21" xfId="1322"/>
    <cellStyle name="Normal 2 2 2 70 22" xfId="1323"/>
    <cellStyle name="Normal 2 2 2 70 23" xfId="1324"/>
    <cellStyle name="Normal 2 2 2 70 24" xfId="1325"/>
    <cellStyle name="Normal 2 2 2 70 25" xfId="1326"/>
    <cellStyle name="Normal 2 2 2 70 26" xfId="1327"/>
    <cellStyle name="Normal 2 2 2 70 27" xfId="1328"/>
    <cellStyle name="Normal 2 2 2 70 28" xfId="1329"/>
    <cellStyle name="Normal 2 2 2 70 29" xfId="1330"/>
    <cellStyle name="Normal 2 2 2 70 3" xfId="1331"/>
    <cellStyle name="Normal 2 2 2 70 30" xfId="1332"/>
    <cellStyle name="Normal 2 2 2 70 31" xfId="1333"/>
    <cellStyle name="Normal 2 2 2 70 32" xfId="1334"/>
    <cellStyle name="Normal 2 2 2 70 33" xfId="1335"/>
    <cellStyle name="Normal 2 2 2 70 34" xfId="1336"/>
    <cellStyle name="Normal 2 2 2 70 35" xfId="1337"/>
    <cellStyle name="Normal 2 2 2 70 36" xfId="1338"/>
    <cellStyle name="Normal 2 2 2 70 37" xfId="1339"/>
    <cellStyle name="Normal 2 2 2 70 38" xfId="1340"/>
    <cellStyle name="Normal 2 2 2 70 4" xfId="1341"/>
    <cellStyle name="Normal 2 2 2 70 5" xfId="1342"/>
    <cellStyle name="Normal 2 2 2 70 6" xfId="1343"/>
    <cellStyle name="Normal 2 2 2 70 7" xfId="1344"/>
    <cellStyle name="Normal 2 2 2 70 8" xfId="1345"/>
    <cellStyle name="Normal 2 2 2 70 9" xfId="1346"/>
    <cellStyle name="Normal 2 2 2 71" xfId="1347"/>
    <cellStyle name="Normal 2 2 2 72" xfId="1348"/>
    <cellStyle name="Normal 2 2 2 73" xfId="1349"/>
    <cellStyle name="Normal 2 2 2 74" xfId="1350"/>
    <cellStyle name="Normal 2 2 2 75" xfId="1351"/>
    <cellStyle name="Normal 2 2 2 76" xfId="1352"/>
    <cellStyle name="Normal 2 2 2 77" xfId="1353"/>
    <cellStyle name="Normal 2 2 2 78" xfId="1354"/>
    <cellStyle name="Normal 2 2 2 79" xfId="1355"/>
    <cellStyle name="Normal 2 2 2 8" xfId="1356"/>
    <cellStyle name="Normal 2 2 2 8 2" xfId="1357"/>
    <cellStyle name="Normal 2 2 2 80" xfId="1358"/>
    <cellStyle name="Normal 2 2 2 81" xfId="1359"/>
    <cellStyle name="Normal 2 2 2 82" xfId="1360"/>
    <cellStyle name="Normal 2 2 2 83" xfId="1361"/>
    <cellStyle name="Normal 2 2 2 84" xfId="1362"/>
    <cellStyle name="Normal 2 2 2 85" xfId="1363"/>
    <cellStyle name="Normal 2 2 2 86" xfId="1364"/>
    <cellStyle name="Normal 2 2 2 87" xfId="1365"/>
    <cellStyle name="Normal 2 2 2 88" xfId="1366"/>
    <cellStyle name="Normal 2 2 2 89" xfId="1367"/>
    <cellStyle name="Normal 2 2 2 9" xfId="1368"/>
    <cellStyle name="Normal 2 2 2 9 2" xfId="1369"/>
    <cellStyle name="Normal 2 2 2 90" xfId="1370"/>
    <cellStyle name="Normal 2 2 2 91" xfId="1371"/>
    <cellStyle name="Normal 2 2 2 92" xfId="1372"/>
    <cellStyle name="Normal 2 2 2 93" xfId="1373"/>
    <cellStyle name="Normal 2 2 2 94" xfId="1374"/>
    <cellStyle name="Normal 2 2 2 95" xfId="1375"/>
    <cellStyle name="Normal 2 2 2 96" xfId="1376"/>
    <cellStyle name="Normal 2 2 2 97" xfId="1377"/>
    <cellStyle name="Normal 2 2 2 98" xfId="1378"/>
    <cellStyle name="Normal 2 2 2 99" xfId="1379"/>
    <cellStyle name="Normal 2 2 20" xfId="1380"/>
    <cellStyle name="Normal 2 2 21" xfId="1381"/>
    <cellStyle name="Normal 2 2 22" xfId="1382"/>
    <cellStyle name="Normal 2 2 23" xfId="1383"/>
    <cellStyle name="Normal 2 2 24" xfId="1384"/>
    <cellStyle name="Normal 2 2 25" xfId="1385"/>
    <cellStyle name="Normal 2 2 26" xfId="1386"/>
    <cellStyle name="Normal 2 2 27" xfId="1387"/>
    <cellStyle name="Normal 2 2 28" xfId="1388"/>
    <cellStyle name="Normal 2 2 29" xfId="1389"/>
    <cellStyle name="Normal 2 2 3" xfId="72"/>
    <cellStyle name="Normal 2 2 3 10" xfId="3240"/>
    <cellStyle name="Normal 2 2 3 10 2" xfId="6532"/>
    <cellStyle name="Normal 2 2 3 10 2 2" xfId="17669"/>
    <cellStyle name="Normal 2 2 3 10 2 3" xfId="27854"/>
    <cellStyle name="Normal 2 2 3 10 2 4" xfId="38808"/>
    <cellStyle name="Normal 2 2 3 10 2 5" xfId="52012"/>
    <cellStyle name="Normal 2 2 3 10 3" xfId="8663"/>
    <cellStyle name="Normal 2 2 3 10 3 2" xfId="19768"/>
    <cellStyle name="Normal 2 2 3 10 3 3" xfId="29975"/>
    <cellStyle name="Normal 2 2 3 10 3 4" xfId="40926"/>
    <cellStyle name="Normal 2 2 3 10 3 5" xfId="54133"/>
    <cellStyle name="Normal 2 2 3 10 4" xfId="14456"/>
    <cellStyle name="Normal 2 2 3 10 5" xfId="24641"/>
    <cellStyle name="Normal 2 2 3 10 6" xfId="35578"/>
    <cellStyle name="Normal 2 2 3 10 7" xfId="48799"/>
    <cellStyle name="Normal 2 2 3 11" xfId="3710"/>
    <cellStyle name="Normal 2 2 3 11 2" xfId="9132"/>
    <cellStyle name="Normal 2 2 3 11 2 2" xfId="20237"/>
    <cellStyle name="Normal 2 2 3 11 2 3" xfId="30444"/>
    <cellStyle name="Normal 2 2 3 11 2 4" xfId="41395"/>
    <cellStyle name="Normal 2 2 3 11 2 5" xfId="54602"/>
    <cellStyle name="Normal 2 2 3 11 3" xfId="14925"/>
    <cellStyle name="Normal 2 2 3 11 4" xfId="25110"/>
    <cellStyle name="Normal 2 2 3 11 5" xfId="36047"/>
    <cellStyle name="Normal 2 2 3 11 6" xfId="49268"/>
    <cellStyle name="Normal 2 2 3 12" xfId="4783"/>
    <cellStyle name="Normal 2 2 3 12 2" xfId="9957"/>
    <cellStyle name="Normal 2 2 3 12 2 2" xfId="20949"/>
    <cellStyle name="Normal 2 2 3 12 2 3" xfId="31269"/>
    <cellStyle name="Normal 2 2 3 12 2 4" xfId="42214"/>
    <cellStyle name="Normal 2 2 3 12 2 5" xfId="55427"/>
    <cellStyle name="Normal 2 2 3 12 3" xfId="15934"/>
    <cellStyle name="Normal 2 2 3 12 4" xfId="26119"/>
    <cellStyle name="Normal 2 2 3 12 5" xfId="37068"/>
    <cellStyle name="Normal 2 2 3 12 6" xfId="50277"/>
    <cellStyle name="Normal 2 2 3 13" xfId="4973"/>
    <cellStyle name="Normal 2 2 3 13 2" xfId="10147"/>
    <cellStyle name="Normal 2 2 3 13 2 2" xfId="21138"/>
    <cellStyle name="Normal 2 2 3 13 2 3" xfId="31459"/>
    <cellStyle name="Normal 2 2 3 13 2 4" xfId="42404"/>
    <cellStyle name="Normal 2 2 3 13 2 5" xfId="55617"/>
    <cellStyle name="Normal 2 2 3 13 3" xfId="16123"/>
    <cellStyle name="Normal 2 2 3 13 4" xfId="26308"/>
    <cellStyle name="Normal 2 2 3 13 5" xfId="37257"/>
    <cellStyle name="Normal 2 2 3 13 6" xfId="50466"/>
    <cellStyle name="Normal 2 2 3 14" xfId="2405"/>
    <cellStyle name="Normal 2 2 3 14 2" xfId="7946"/>
    <cellStyle name="Normal 2 2 3 14 2 2" xfId="19054"/>
    <cellStyle name="Normal 2 2 3 14 2 3" xfId="29260"/>
    <cellStyle name="Normal 2 2 3 14 2 4" xfId="40209"/>
    <cellStyle name="Normal 2 2 3 14 2 5" xfId="53418"/>
    <cellStyle name="Normal 2 2 3 14 3" xfId="13705"/>
    <cellStyle name="Normal 2 2 3 14 4" xfId="23890"/>
    <cellStyle name="Normal 2 2 3 14 5" xfId="34798"/>
    <cellStyle name="Normal 2 2 3 14 6" xfId="48048"/>
    <cellStyle name="Normal 2 2 3 15" xfId="6063"/>
    <cellStyle name="Normal 2 2 3 15 2" xfId="10344"/>
    <cellStyle name="Normal 2 2 3 15 2 2" xfId="21335"/>
    <cellStyle name="Normal 2 2 3 15 2 3" xfId="31656"/>
    <cellStyle name="Normal 2 2 3 15 2 4" xfId="42601"/>
    <cellStyle name="Normal 2 2 3 15 2 5" xfId="55814"/>
    <cellStyle name="Normal 2 2 3 15 3" xfId="17213"/>
    <cellStyle name="Normal 2 2 3 15 4" xfId="27398"/>
    <cellStyle name="Normal 2 2 3 15 5" xfId="38347"/>
    <cellStyle name="Normal 2 2 3 15 6" xfId="51556"/>
    <cellStyle name="Normal 2 2 3 16" xfId="6253"/>
    <cellStyle name="Normal 2 2 3 16 2" xfId="11329"/>
    <cellStyle name="Normal 2 2 3 16 2 2" xfId="22306"/>
    <cellStyle name="Normal 2 2 3 16 2 3" xfId="32641"/>
    <cellStyle name="Normal 2 2 3 16 2 4" xfId="43578"/>
    <cellStyle name="Normal 2 2 3 16 2 5" xfId="56799"/>
    <cellStyle name="Normal 2 2 3 16 3" xfId="17394"/>
    <cellStyle name="Normal 2 2 3 16 4" xfId="27579"/>
    <cellStyle name="Normal 2 2 3 16 5" xfId="38532"/>
    <cellStyle name="Normal 2 2 3 16 6" xfId="51737"/>
    <cellStyle name="Normal 2 2 3 17" xfId="6285"/>
    <cellStyle name="Normal 2 2 3 17 2" xfId="11498"/>
    <cellStyle name="Normal 2 2 3 17 2 2" xfId="22474"/>
    <cellStyle name="Normal 2 2 3 17 2 3" xfId="32810"/>
    <cellStyle name="Normal 2 2 3 17 2 4" xfId="43747"/>
    <cellStyle name="Normal 2 2 3 17 2 5" xfId="56968"/>
    <cellStyle name="Normal 2 2 3 17 3" xfId="17425"/>
    <cellStyle name="Normal 2 2 3 17 4" xfId="27610"/>
    <cellStyle name="Normal 2 2 3 17 5" xfId="38564"/>
    <cellStyle name="Normal 2 2 3 17 6" xfId="51768"/>
    <cellStyle name="Normal 2 2 3 18" xfId="6343"/>
    <cellStyle name="Normal 2 2 3 18 2" xfId="17483"/>
    <cellStyle name="Normal 2 2 3 18 3" xfId="27668"/>
    <cellStyle name="Normal 2 2 3 18 4" xfId="38622"/>
    <cellStyle name="Normal 2 2 3 18 5" xfId="51826"/>
    <cellStyle name="Normal 2 2 3 19" xfId="6374"/>
    <cellStyle name="Normal 2 2 3 19 2" xfId="17513"/>
    <cellStyle name="Normal 2 2 3 19 3" xfId="27698"/>
    <cellStyle name="Normal 2 2 3 19 4" xfId="38652"/>
    <cellStyle name="Normal 2 2 3 19 5" xfId="51856"/>
    <cellStyle name="Normal 2 2 3 2" xfId="73"/>
    <cellStyle name="Normal 2 2 3 20" xfId="7133"/>
    <cellStyle name="Normal 2 2 3 21" xfId="7142"/>
    <cellStyle name="Normal 2 2 3 21 2" xfId="18273"/>
    <cellStyle name="Normal 2 2 3 21 3" xfId="28458"/>
    <cellStyle name="Normal 2 2 3 21 4" xfId="39413"/>
    <cellStyle name="Normal 2 2 3 21 5" xfId="52616"/>
    <cellStyle name="Normal 2 2 3 22" xfId="7205"/>
    <cellStyle name="Normal 2 2 3 22 2" xfId="18334"/>
    <cellStyle name="Normal 2 2 3 22 3" xfId="28521"/>
    <cellStyle name="Normal 2 2 3 22 4" xfId="39476"/>
    <cellStyle name="Normal 2 2 3 22 5" xfId="52679"/>
    <cellStyle name="Normal 2 2 3 23" xfId="12637"/>
    <cellStyle name="Normal 2 2 3 24" xfId="12827"/>
    <cellStyle name="Normal 2 2 3 25" xfId="13232"/>
    <cellStyle name="Normal 2 2 3 26" xfId="23422"/>
    <cellStyle name="Normal 2 2 3 27" xfId="33954"/>
    <cellStyle name="Normal 2 2 3 28" xfId="47580"/>
    <cellStyle name="Normal 2 2 3 29" xfId="58091"/>
    <cellStyle name="Normal 2 2 3 3" xfId="136"/>
    <cellStyle name="Normal 2 2 3 3 10" xfId="6419"/>
    <cellStyle name="Normal 2 2 3 3 10 2" xfId="11362"/>
    <cellStyle name="Normal 2 2 3 3 10 2 2" xfId="22338"/>
    <cellStyle name="Normal 2 2 3 3 10 2 3" xfId="32674"/>
    <cellStyle name="Normal 2 2 3 3 10 2 4" xfId="43611"/>
    <cellStyle name="Normal 2 2 3 3 10 2 5" xfId="56832"/>
    <cellStyle name="Normal 2 2 3 3 10 3" xfId="17557"/>
    <cellStyle name="Normal 2 2 3 3 10 4" xfId="27742"/>
    <cellStyle name="Normal 2 2 3 3 10 5" xfId="38696"/>
    <cellStyle name="Normal 2 2 3 3 10 6" xfId="51900"/>
    <cellStyle name="Normal 2 2 3 3 11" xfId="7735"/>
    <cellStyle name="Normal 2 2 3 3 11 2" xfId="18845"/>
    <cellStyle name="Normal 2 2 3 3 11 3" xfId="29049"/>
    <cellStyle name="Normal 2 2 3 3 11 4" xfId="39999"/>
    <cellStyle name="Normal 2 2 3 3 11 5" xfId="53207"/>
    <cellStyle name="Normal 2 2 3 3 12" xfId="12670"/>
    <cellStyle name="Normal 2 2 3 3 13" xfId="12860"/>
    <cellStyle name="Normal 2 2 3 3 14" xfId="13262"/>
    <cellStyle name="Normal 2 2 3 3 15" xfId="23452"/>
    <cellStyle name="Normal 2 2 3 3 16" xfId="33986"/>
    <cellStyle name="Normal 2 2 3 3 17" xfId="47610"/>
    <cellStyle name="Normal 2 2 3 3 18" xfId="58133"/>
    <cellStyle name="Normal 2 2 3 3 19" xfId="58716"/>
    <cellStyle name="Normal 2 2 3 3 2" xfId="1390"/>
    <cellStyle name="Normal 2 2 3 3 2 10" xfId="58783"/>
    <cellStyle name="Normal 2 2 3 3 2 2" xfId="3189"/>
    <cellStyle name="Normal 2 2 3 3 2 2 2" xfId="4001"/>
    <cellStyle name="Normal 2 2 3 3 2 2 2 2" xfId="11014"/>
    <cellStyle name="Normal 2 2 3 3 2 2 2 2 2" xfId="21991"/>
    <cellStyle name="Normal 2 2 3 3 2 2 2 2 3" xfId="32326"/>
    <cellStyle name="Normal 2 2 3 3 2 2 2 2 4" xfId="43269"/>
    <cellStyle name="Normal 2 2 3 3 2 2 2 2 5" xfId="56484"/>
    <cellStyle name="Normal 2 2 3 3 2 2 2 3" xfId="9422"/>
    <cellStyle name="Normal 2 2 3 3 2 2 2 3 2" xfId="20527"/>
    <cellStyle name="Normal 2 2 3 3 2 2 2 3 3" xfId="30734"/>
    <cellStyle name="Normal 2 2 3 3 2 2 2 3 4" xfId="41685"/>
    <cellStyle name="Normal 2 2 3 3 2 2 2 3 5" xfId="54892"/>
    <cellStyle name="Normal 2 2 3 3 2 2 2 4" xfId="15214"/>
    <cellStyle name="Normal 2 2 3 3 2 2 2 5" xfId="25399"/>
    <cellStyle name="Normal 2 2 3 3 2 2 2 6" xfId="36336"/>
    <cellStyle name="Normal 2 2 3 3 2 2 2 7" xfId="49557"/>
    <cellStyle name="Normal 2 2 3 3 2 2 2 8" xfId="59415"/>
    <cellStyle name="Normal 2 2 3 3 2 2 3" xfId="7098"/>
    <cellStyle name="Normal 2 2 3 3 2 2 3 2" xfId="10611"/>
    <cellStyle name="Normal 2 2 3 3 2 2 3 2 2" xfId="21598"/>
    <cellStyle name="Normal 2 2 3 3 2 2 3 2 3" xfId="31923"/>
    <cellStyle name="Normal 2 2 3 3 2 2 3 2 4" xfId="42868"/>
    <cellStyle name="Normal 2 2 3 3 2 2 3 2 5" xfId="56081"/>
    <cellStyle name="Normal 2 2 3 3 2 2 3 3" xfId="18234"/>
    <cellStyle name="Normal 2 2 3 3 2 2 3 4" xfId="28419"/>
    <cellStyle name="Normal 2 2 3 3 2 2 3 5" xfId="39374"/>
    <cellStyle name="Normal 2 2 3 3 2 2 3 6" xfId="52577"/>
    <cellStyle name="Normal 2 2 3 3 2 2 4" xfId="8620"/>
    <cellStyle name="Normal 2 2 3 3 2 2 4 2" xfId="19727"/>
    <cellStyle name="Normal 2 2 3 3 2 2 4 3" xfId="29934"/>
    <cellStyle name="Normal 2 2 3 3 2 2 4 4" xfId="40883"/>
    <cellStyle name="Normal 2 2 3 3 2 2 4 5" xfId="54092"/>
    <cellStyle name="Normal 2 2 3 3 2 2 5" xfId="14417"/>
    <cellStyle name="Normal 2 2 3 3 2 2 6" xfId="24602"/>
    <cellStyle name="Normal 2 2 3 3 2 2 7" xfId="35533"/>
    <cellStyle name="Normal 2 2 3 3 2 2 8" xfId="48760"/>
    <cellStyle name="Normal 2 2 3 3 2 2 9" xfId="58947"/>
    <cellStyle name="Normal 2 2 3 3 2 3" xfId="3837"/>
    <cellStyle name="Normal 2 2 3 3 2 3 2" xfId="10850"/>
    <cellStyle name="Normal 2 2 3 3 2 3 2 2" xfId="21827"/>
    <cellStyle name="Normal 2 2 3 3 2 3 2 3" xfId="32162"/>
    <cellStyle name="Normal 2 2 3 3 2 3 2 4" xfId="43105"/>
    <cellStyle name="Normal 2 2 3 3 2 3 2 5" xfId="56320"/>
    <cellStyle name="Normal 2 2 3 3 2 3 3" xfId="9258"/>
    <cellStyle name="Normal 2 2 3 3 2 3 3 2" xfId="20363"/>
    <cellStyle name="Normal 2 2 3 3 2 3 3 3" xfId="30570"/>
    <cellStyle name="Normal 2 2 3 3 2 3 3 4" xfId="41521"/>
    <cellStyle name="Normal 2 2 3 3 2 3 3 5" xfId="54728"/>
    <cellStyle name="Normal 2 2 3 3 2 3 4" xfId="15050"/>
    <cellStyle name="Normal 2 2 3 3 2 3 5" xfId="25235"/>
    <cellStyle name="Normal 2 2 3 3 2 3 6" xfId="36172"/>
    <cellStyle name="Normal 2 2 3 3 2 3 7" xfId="49393"/>
    <cellStyle name="Normal 2 2 3 3 2 3 8" xfId="59251"/>
    <cellStyle name="Normal 2 2 3 3 2 4" xfId="2911"/>
    <cellStyle name="Normal 2 2 3 3 2 4 2" xfId="8345"/>
    <cellStyle name="Normal 2 2 3 3 2 4 2 2" xfId="19453"/>
    <cellStyle name="Normal 2 2 3 3 2 4 2 3" xfId="29659"/>
    <cellStyle name="Normal 2 2 3 3 2 4 2 4" xfId="40608"/>
    <cellStyle name="Normal 2 2 3 3 2 4 2 5" xfId="53817"/>
    <cellStyle name="Normal 2 2 3 3 2 4 3" xfId="14144"/>
    <cellStyle name="Normal 2 2 3 3 2 4 4" xfId="24329"/>
    <cellStyle name="Normal 2 2 3 3 2 4 5" xfId="35260"/>
    <cellStyle name="Normal 2 2 3 3 2 4 6" xfId="48487"/>
    <cellStyle name="Normal 2 2 3 3 2 5" xfId="6203"/>
    <cellStyle name="Normal 2 2 3 3 2 5 2" xfId="10468"/>
    <cellStyle name="Normal 2 2 3 3 2 5 2 2" xfId="21459"/>
    <cellStyle name="Normal 2 2 3 3 2 5 2 3" xfId="31780"/>
    <cellStyle name="Normal 2 2 3 3 2 5 2 4" xfId="42725"/>
    <cellStyle name="Normal 2 2 3 3 2 5 2 5" xfId="55938"/>
    <cellStyle name="Normal 2 2 3 3 2 5 3" xfId="17344"/>
    <cellStyle name="Normal 2 2 3 3 2 5 4" xfId="27529"/>
    <cellStyle name="Normal 2 2 3 3 2 5 5" xfId="38482"/>
    <cellStyle name="Normal 2 2 3 3 2 5 6" xfId="51687"/>
    <cellStyle name="Normal 2 2 3 3 2 6" xfId="6822"/>
    <cellStyle name="Normal 2 2 3 3 2 6 2" xfId="17958"/>
    <cellStyle name="Normal 2 2 3 3 2 6 3" xfId="28143"/>
    <cellStyle name="Normal 2 2 3 3 2 6 4" xfId="39098"/>
    <cellStyle name="Normal 2 2 3 3 2 6 5" xfId="52301"/>
    <cellStyle name="Normal 2 2 3 3 2 7" xfId="7795"/>
    <cellStyle name="Normal 2 2 3 3 2 7 2" xfId="18903"/>
    <cellStyle name="Normal 2 2 3 3 2 7 3" xfId="29109"/>
    <cellStyle name="Normal 2 2 3 3 2 7 4" xfId="40058"/>
    <cellStyle name="Normal 2 2 3 3 2 7 5" xfId="53267"/>
    <cellStyle name="Normal 2 2 3 3 2 8" xfId="13060"/>
    <cellStyle name="Normal 2 2 3 3 2 9" xfId="58318"/>
    <cellStyle name="Normal 2 2 3 3 3" xfId="2728"/>
    <cellStyle name="Normal 2 2 3 3 3 10" xfId="58505"/>
    <cellStyle name="Normal 2 2 3 3 3 11" xfId="58880"/>
    <cellStyle name="Normal 2 2 3 3 3 2" xfId="3392"/>
    <cellStyle name="Normal 2 2 3 3 3 2 2" xfId="10947"/>
    <cellStyle name="Normal 2 2 3 3 3 2 2 2" xfId="21924"/>
    <cellStyle name="Normal 2 2 3 3 3 2 2 3" xfId="32259"/>
    <cellStyle name="Normal 2 2 3 3 3 2 2 4" xfId="43202"/>
    <cellStyle name="Normal 2 2 3 3 3 2 2 5" xfId="56417"/>
    <cellStyle name="Normal 2 2 3 3 3 2 3" xfId="8814"/>
    <cellStyle name="Normal 2 2 3 3 3 2 3 2" xfId="19919"/>
    <cellStyle name="Normal 2 2 3 3 3 2 3 3" xfId="30126"/>
    <cellStyle name="Normal 2 2 3 3 3 2 3 4" xfId="41077"/>
    <cellStyle name="Normal 2 2 3 3 3 2 3 5" xfId="54284"/>
    <cellStyle name="Normal 2 2 3 3 3 2 4" xfId="14607"/>
    <cellStyle name="Normal 2 2 3 3 3 2 5" xfId="24792"/>
    <cellStyle name="Normal 2 2 3 3 3 2 6" xfId="35729"/>
    <cellStyle name="Normal 2 2 3 3 3 2 7" xfId="48950"/>
    <cellStyle name="Normal 2 2 3 3 3 2 8" xfId="59348"/>
    <cellStyle name="Normal 2 2 3 3 3 3" xfId="3934"/>
    <cellStyle name="Normal 2 2 3 3 3 3 2" xfId="9355"/>
    <cellStyle name="Normal 2 2 3 3 3 3 2 2" xfId="20460"/>
    <cellStyle name="Normal 2 2 3 3 3 3 2 3" xfId="30667"/>
    <cellStyle name="Normal 2 2 3 3 3 3 2 4" xfId="41618"/>
    <cellStyle name="Normal 2 2 3 3 3 3 2 5" xfId="54825"/>
    <cellStyle name="Normal 2 2 3 3 3 3 3" xfId="15147"/>
    <cellStyle name="Normal 2 2 3 3 3 3 4" xfId="25332"/>
    <cellStyle name="Normal 2 2 3 3 3 3 5" xfId="36269"/>
    <cellStyle name="Normal 2 2 3 3 3 3 6" xfId="49490"/>
    <cellStyle name="Normal 2 2 3 3 3 4" xfId="6640"/>
    <cellStyle name="Normal 2 2 3 3 3 4 2" xfId="10544"/>
    <cellStyle name="Normal 2 2 3 3 3 4 2 2" xfId="21531"/>
    <cellStyle name="Normal 2 2 3 3 3 4 2 3" xfId="31856"/>
    <cellStyle name="Normal 2 2 3 3 3 4 2 4" xfId="42801"/>
    <cellStyle name="Normal 2 2 3 3 3 4 2 5" xfId="56014"/>
    <cellStyle name="Normal 2 2 3 3 3 4 3" xfId="17776"/>
    <cellStyle name="Normal 2 2 3 3 3 4 4" xfId="27961"/>
    <cellStyle name="Normal 2 2 3 3 3 4 5" xfId="38916"/>
    <cellStyle name="Normal 2 2 3 3 3 4 6" xfId="52119"/>
    <cellStyle name="Normal 2 2 3 3 3 5" xfId="8162"/>
    <cellStyle name="Normal 2 2 3 3 3 5 2" xfId="19270"/>
    <cellStyle name="Normal 2 2 3 3 3 5 3" xfId="29476"/>
    <cellStyle name="Normal 2 2 3 3 3 5 4" xfId="40425"/>
    <cellStyle name="Normal 2 2 3 3 3 5 5" xfId="53634"/>
    <cellStyle name="Normal 2 2 3 3 3 6" xfId="13961"/>
    <cellStyle name="Normal 2 2 3 3 3 7" xfId="24146"/>
    <cellStyle name="Normal 2 2 3 3 3 8" xfId="35077"/>
    <cellStyle name="Normal 2 2 3 3 3 9" xfId="48304"/>
    <cellStyle name="Normal 2 2 3 3 4" xfId="3121"/>
    <cellStyle name="Normal 2 2 3 3 4 2" xfId="4366"/>
    <cellStyle name="Normal 2 2 3 3 4 3" xfId="7031"/>
    <cellStyle name="Normal 2 2 3 3 4 3 2" xfId="18167"/>
    <cellStyle name="Normal 2 2 3 3 4 3 3" xfId="28352"/>
    <cellStyle name="Normal 2 2 3 3 4 3 4" xfId="39307"/>
    <cellStyle name="Normal 2 2 3 3 4 3 5" xfId="52510"/>
    <cellStyle name="Normal 2 2 3 3 4 4" xfId="8553"/>
    <cellStyle name="Normal 2 2 3 3 4 4 2" xfId="19660"/>
    <cellStyle name="Normal 2 2 3 3 4 4 3" xfId="29867"/>
    <cellStyle name="Normal 2 2 3 3 4 4 4" xfId="40816"/>
    <cellStyle name="Normal 2 2 3 3 4 4 5" xfId="54025"/>
    <cellStyle name="Normal 2 2 3 3 4 5" xfId="14350"/>
    <cellStyle name="Normal 2 2 3 3 4 6" xfId="24535"/>
    <cellStyle name="Normal 2 2 3 3 4 7" xfId="35466"/>
    <cellStyle name="Normal 2 2 3 3 4 8" xfId="48693"/>
    <cellStyle name="Normal 2 2 3 3 5" xfId="3770"/>
    <cellStyle name="Normal 2 2 3 3 5 2" xfId="10783"/>
    <cellStyle name="Normal 2 2 3 3 5 2 2" xfId="21760"/>
    <cellStyle name="Normal 2 2 3 3 5 2 3" xfId="32095"/>
    <cellStyle name="Normal 2 2 3 3 5 2 4" xfId="43038"/>
    <cellStyle name="Normal 2 2 3 3 5 2 5" xfId="56253"/>
    <cellStyle name="Normal 2 2 3 3 5 3" xfId="9191"/>
    <cellStyle name="Normal 2 2 3 3 5 3 2" xfId="20296"/>
    <cellStyle name="Normal 2 2 3 3 5 3 3" xfId="30503"/>
    <cellStyle name="Normal 2 2 3 3 5 3 4" xfId="41454"/>
    <cellStyle name="Normal 2 2 3 3 5 3 5" xfId="54661"/>
    <cellStyle name="Normal 2 2 3 3 5 4" xfId="14983"/>
    <cellStyle name="Normal 2 2 3 3 5 5" xfId="25168"/>
    <cellStyle name="Normal 2 2 3 3 5 6" xfId="36105"/>
    <cellStyle name="Normal 2 2 3 3 5 7" xfId="49326"/>
    <cellStyle name="Normal 2 2 3 3 5 8" xfId="59184"/>
    <cellStyle name="Normal 2 2 3 3 6" xfId="4816"/>
    <cellStyle name="Normal 2 2 3 3 6 2" xfId="9990"/>
    <cellStyle name="Normal 2 2 3 3 6 2 2" xfId="20982"/>
    <cellStyle name="Normal 2 2 3 3 6 2 3" xfId="31302"/>
    <cellStyle name="Normal 2 2 3 3 6 2 4" xfId="42247"/>
    <cellStyle name="Normal 2 2 3 3 6 2 5" xfId="55460"/>
    <cellStyle name="Normal 2 2 3 3 6 3" xfId="15967"/>
    <cellStyle name="Normal 2 2 3 3 6 4" xfId="26152"/>
    <cellStyle name="Normal 2 2 3 3 6 5" xfId="37101"/>
    <cellStyle name="Normal 2 2 3 3 6 6" xfId="50310"/>
    <cellStyle name="Normal 2 2 3 3 7" xfId="5006"/>
    <cellStyle name="Normal 2 2 3 3 7 2" xfId="10180"/>
    <cellStyle name="Normal 2 2 3 3 7 2 2" xfId="21171"/>
    <cellStyle name="Normal 2 2 3 3 7 2 3" xfId="31492"/>
    <cellStyle name="Normal 2 2 3 3 7 2 4" xfId="42437"/>
    <cellStyle name="Normal 2 2 3 3 7 2 5" xfId="55650"/>
    <cellStyle name="Normal 2 2 3 3 7 3" xfId="16156"/>
    <cellStyle name="Normal 2 2 3 3 7 4" xfId="26341"/>
    <cellStyle name="Normal 2 2 3 3 7 5" xfId="37290"/>
    <cellStyle name="Normal 2 2 3 3 7 6" xfId="50499"/>
    <cellStyle name="Normal 2 2 3 3 8" xfId="2449"/>
    <cellStyle name="Normal 2 2 3 3 8 2" xfId="7979"/>
    <cellStyle name="Normal 2 2 3 3 8 2 2" xfId="19087"/>
    <cellStyle name="Normal 2 2 3 3 8 2 3" xfId="29293"/>
    <cellStyle name="Normal 2 2 3 3 8 2 4" xfId="40242"/>
    <cellStyle name="Normal 2 2 3 3 8 2 5" xfId="53451"/>
    <cellStyle name="Normal 2 2 3 3 8 3" xfId="13747"/>
    <cellStyle name="Normal 2 2 3 3 8 4" xfId="23932"/>
    <cellStyle name="Normal 2 2 3 3 8 5" xfId="34840"/>
    <cellStyle name="Normal 2 2 3 3 8 6" xfId="48090"/>
    <cellStyle name="Normal 2 2 3 3 9" xfId="6138"/>
    <cellStyle name="Normal 2 2 3 3 9 2" xfId="10401"/>
    <cellStyle name="Normal 2 2 3 3 9 2 2" xfId="21392"/>
    <cellStyle name="Normal 2 2 3 3 9 2 3" xfId="31713"/>
    <cellStyle name="Normal 2 2 3 3 9 2 4" xfId="42658"/>
    <cellStyle name="Normal 2 2 3 3 9 2 5" xfId="55871"/>
    <cellStyle name="Normal 2 2 3 3 9 3" xfId="17279"/>
    <cellStyle name="Normal 2 2 3 3 9 4" xfId="27464"/>
    <cellStyle name="Normal 2 2 3 3 9 5" xfId="38417"/>
    <cellStyle name="Normal 2 2 3 3 9 6" xfId="51622"/>
    <cellStyle name="Normal 2 2 3 30" xfId="58658"/>
    <cellStyle name="Normal 2 2 3 4" xfId="189"/>
    <cellStyle name="Normal 2 2 3 4 10" xfId="6460"/>
    <cellStyle name="Normal 2 2 3 4 10 2" xfId="11396"/>
    <cellStyle name="Normal 2 2 3 4 10 2 2" xfId="22372"/>
    <cellStyle name="Normal 2 2 3 4 10 2 3" xfId="32708"/>
    <cellStyle name="Normal 2 2 3 4 10 2 4" xfId="43645"/>
    <cellStyle name="Normal 2 2 3 4 10 2 5" xfId="56866"/>
    <cellStyle name="Normal 2 2 3 4 10 3" xfId="17597"/>
    <cellStyle name="Normal 2 2 3 4 10 4" xfId="27782"/>
    <cellStyle name="Normal 2 2 3 4 10 5" xfId="38736"/>
    <cellStyle name="Normal 2 2 3 4 10 6" xfId="51940"/>
    <cellStyle name="Normal 2 2 3 4 11" xfId="7653"/>
    <cellStyle name="Normal 2 2 3 4 11 2" xfId="18764"/>
    <cellStyle name="Normal 2 2 3 4 11 3" xfId="28967"/>
    <cellStyle name="Normal 2 2 3 4 11 4" xfId="39917"/>
    <cellStyle name="Normal 2 2 3 4 11 5" xfId="53125"/>
    <cellStyle name="Normal 2 2 3 4 12" xfId="12704"/>
    <cellStyle name="Normal 2 2 3 4 13" xfId="12894"/>
    <cellStyle name="Normal 2 2 3 4 14" xfId="13303"/>
    <cellStyle name="Normal 2 2 3 4 15" xfId="23493"/>
    <cellStyle name="Normal 2 2 3 4 16" xfId="34029"/>
    <cellStyle name="Normal 2 2 3 4 17" xfId="47651"/>
    <cellStyle name="Normal 2 2 3 4 18" xfId="58165"/>
    <cellStyle name="Normal 2 2 3 4 19" xfId="58753"/>
    <cellStyle name="Normal 2 2 3 4 2" xfId="2945"/>
    <cellStyle name="Normal 2 2 3 4 2 10" xfId="35294"/>
    <cellStyle name="Normal 2 2 3 4 2 11" xfId="48521"/>
    <cellStyle name="Normal 2 2 3 4 2 12" xfId="58352"/>
    <cellStyle name="Normal 2 2 3 4 2 13" xfId="58917"/>
    <cellStyle name="Normal 2 2 3 4 2 2" xfId="3587"/>
    <cellStyle name="Normal 2 2 3 4 2 2 2" xfId="10984"/>
    <cellStyle name="Normal 2 2 3 4 2 2 2 2" xfId="21961"/>
    <cellStyle name="Normal 2 2 3 4 2 2 2 3" xfId="32296"/>
    <cellStyle name="Normal 2 2 3 4 2 2 2 4" xfId="43239"/>
    <cellStyle name="Normal 2 2 3 4 2 2 2 5" xfId="56454"/>
    <cellStyle name="Normal 2 2 3 4 2 2 3" xfId="9009"/>
    <cellStyle name="Normal 2 2 3 4 2 2 3 2" xfId="20114"/>
    <cellStyle name="Normal 2 2 3 4 2 2 3 3" xfId="30321"/>
    <cellStyle name="Normal 2 2 3 4 2 2 3 4" xfId="41272"/>
    <cellStyle name="Normal 2 2 3 4 2 2 3 5" xfId="54479"/>
    <cellStyle name="Normal 2 2 3 4 2 2 4" xfId="14802"/>
    <cellStyle name="Normal 2 2 3 4 2 2 5" xfId="24987"/>
    <cellStyle name="Normal 2 2 3 4 2 2 6" xfId="35924"/>
    <cellStyle name="Normal 2 2 3 4 2 2 7" xfId="49145"/>
    <cellStyle name="Normal 2 2 3 4 2 2 8" xfId="59385"/>
    <cellStyle name="Normal 2 2 3 4 2 3" xfId="3971"/>
    <cellStyle name="Normal 2 2 3 4 2 3 2" xfId="9392"/>
    <cellStyle name="Normal 2 2 3 4 2 3 2 2" xfId="20497"/>
    <cellStyle name="Normal 2 2 3 4 2 3 2 3" xfId="30704"/>
    <cellStyle name="Normal 2 2 3 4 2 3 2 4" xfId="41655"/>
    <cellStyle name="Normal 2 2 3 4 2 3 2 5" xfId="54862"/>
    <cellStyle name="Normal 2 2 3 4 2 3 3" xfId="15184"/>
    <cellStyle name="Normal 2 2 3 4 2 3 4" xfId="25369"/>
    <cellStyle name="Normal 2 2 3 4 2 3 5" xfId="36306"/>
    <cellStyle name="Normal 2 2 3 4 2 3 6" xfId="49527"/>
    <cellStyle name="Normal 2 2 3 4 2 4" xfId="6856"/>
    <cellStyle name="Normal 2 2 3 4 2 4 2" xfId="8379"/>
    <cellStyle name="Normal 2 2 3 4 2 4 2 2" xfId="19487"/>
    <cellStyle name="Normal 2 2 3 4 2 4 2 3" xfId="29693"/>
    <cellStyle name="Normal 2 2 3 4 2 4 2 4" xfId="40642"/>
    <cellStyle name="Normal 2 2 3 4 2 4 2 5" xfId="53851"/>
    <cellStyle name="Normal 2 2 3 4 2 4 3" xfId="17992"/>
    <cellStyle name="Normal 2 2 3 4 2 4 4" xfId="28177"/>
    <cellStyle name="Normal 2 2 3 4 2 4 5" xfId="39132"/>
    <cellStyle name="Normal 2 2 3 4 2 4 6" xfId="52335"/>
    <cellStyle name="Normal 2 2 3 4 2 5" xfId="10581"/>
    <cellStyle name="Normal 2 2 3 4 2 5 2" xfId="21568"/>
    <cellStyle name="Normal 2 2 3 4 2 5 3" xfId="31893"/>
    <cellStyle name="Normal 2 2 3 4 2 5 4" xfId="42838"/>
    <cellStyle name="Normal 2 2 3 4 2 5 5" xfId="56051"/>
    <cellStyle name="Normal 2 2 3 4 2 6" xfId="7829"/>
    <cellStyle name="Normal 2 2 3 4 2 6 2" xfId="18937"/>
    <cellStyle name="Normal 2 2 3 4 2 6 3" xfId="29143"/>
    <cellStyle name="Normal 2 2 3 4 2 6 4" xfId="40092"/>
    <cellStyle name="Normal 2 2 3 4 2 6 5" xfId="53301"/>
    <cellStyle name="Normal 2 2 3 4 2 7" xfId="13094"/>
    <cellStyle name="Normal 2 2 3 4 2 8" xfId="14178"/>
    <cellStyle name="Normal 2 2 3 4 2 9" xfId="24363"/>
    <cellStyle name="Normal 2 2 3 4 3" xfId="2762"/>
    <cellStyle name="Normal 2 2 3 4 3 10" xfId="59221"/>
    <cellStyle name="Normal 2 2 3 4 3 2" xfId="3426"/>
    <cellStyle name="Normal 2 2 3 4 3 2 2" xfId="8848"/>
    <cellStyle name="Normal 2 2 3 4 3 2 2 2" xfId="19953"/>
    <cellStyle name="Normal 2 2 3 4 3 2 2 3" xfId="30160"/>
    <cellStyle name="Normal 2 2 3 4 3 2 2 4" xfId="41111"/>
    <cellStyle name="Normal 2 2 3 4 3 2 2 5" xfId="54318"/>
    <cellStyle name="Normal 2 2 3 4 3 2 3" xfId="14641"/>
    <cellStyle name="Normal 2 2 3 4 3 2 4" xfId="24826"/>
    <cellStyle name="Normal 2 2 3 4 3 2 5" xfId="35763"/>
    <cellStyle name="Normal 2 2 3 4 3 2 6" xfId="48984"/>
    <cellStyle name="Normal 2 2 3 4 3 3" xfId="6674"/>
    <cellStyle name="Normal 2 2 3 4 3 3 2" xfId="10820"/>
    <cellStyle name="Normal 2 2 3 4 3 3 2 2" xfId="21797"/>
    <cellStyle name="Normal 2 2 3 4 3 3 2 3" xfId="32132"/>
    <cellStyle name="Normal 2 2 3 4 3 3 2 4" xfId="43075"/>
    <cellStyle name="Normal 2 2 3 4 3 3 2 5" xfId="56290"/>
    <cellStyle name="Normal 2 2 3 4 3 3 3" xfId="17810"/>
    <cellStyle name="Normal 2 2 3 4 3 3 4" xfId="27995"/>
    <cellStyle name="Normal 2 2 3 4 3 3 5" xfId="38950"/>
    <cellStyle name="Normal 2 2 3 4 3 3 6" xfId="52153"/>
    <cellStyle name="Normal 2 2 3 4 3 4" xfId="8196"/>
    <cellStyle name="Normal 2 2 3 4 3 4 2" xfId="19304"/>
    <cellStyle name="Normal 2 2 3 4 3 4 3" xfId="29510"/>
    <cellStyle name="Normal 2 2 3 4 3 4 4" xfId="40459"/>
    <cellStyle name="Normal 2 2 3 4 3 4 5" xfId="53668"/>
    <cellStyle name="Normal 2 2 3 4 3 5" xfId="13995"/>
    <cellStyle name="Normal 2 2 3 4 3 6" xfId="24180"/>
    <cellStyle name="Normal 2 2 3 4 3 7" xfId="35111"/>
    <cellStyle name="Normal 2 2 3 4 3 8" xfId="48338"/>
    <cellStyle name="Normal 2 2 3 4 3 9" xfId="58539"/>
    <cellStyle name="Normal 2 2 3 4 4" xfId="3159"/>
    <cellStyle name="Normal 2 2 3 4 4 2" xfId="7068"/>
    <cellStyle name="Normal 2 2 3 4 4 2 2" xfId="18204"/>
    <cellStyle name="Normal 2 2 3 4 4 2 3" xfId="28389"/>
    <cellStyle name="Normal 2 2 3 4 4 2 4" xfId="39344"/>
    <cellStyle name="Normal 2 2 3 4 4 2 5" xfId="52547"/>
    <cellStyle name="Normal 2 2 3 4 4 3" xfId="8590"/>
    <cellStyle name="Normal 2 2 3 4 4 3 2" xfId="19697"/>
    <cellStyle name="Normal 2 2 3 4 4 3 3" xfId="29904"/>
    <cellStyle name="Normal 2 2 3 4 4 3 4" xfId="40853"/>
    <cellStyle name="Normal 2 2 3 4 4 3 5" xfId="54062"/>
    <cellStyle name="Normal 2 2 3 4 4 4" xfId="14387"/>
    <cellStyle name="Normal 2 2 3 4 4 5" xfId="24572"/>
    <cellStyle name="Normal 2 2 3 4 4 6" xfId="35503"/>
    <cellStyle name="Normal 2 2 3 4 4 7" xfId="48730"/>
    <cellStyle name="Normal 2 2 3 4 5" xfId="3807"/>
    <cellStyle name="Normal 2 2 3 4 5 2" xfId="9228"/>
    <cellStyle name="Normal 2 2 3 4 5 2 2" xfId="20333"/>
    <cellStyle name="Normal 2 2 3 4 5 2 3" xfId="30540"/>
    <cellStyle name="Normal 2 2 3 4 5 2 4" xfId="41491"/>
    <cellStyle name="Normal 2 2 3 4 5 2 5" xfId="54698"/>
    <cellStyle name="Normal 2 2 3 4 5 3" xfId="15020"/>
    <cellStyle name="Normal 2 2 3 4 5 4" xfId="25205"/>
    <cellStyle name="Normal 2 2 3 4 5 5" xfId="36142"/>
    <cellStyle name="Normal 2 2 3 4 5 6" xfId="49363"/>
    <cellStyle name="Normal 2 2 3 4 6" xfId="4850"/>
    <cellStyle name="Normal 2 2 3 4 6 2" xfId="10024"/>
    <cellStyle name="Normal 2 2 3 4 6 2 2" xfId="21016"/>
    <cellStyle name="Normal 2 2 3 4 6 2 3" xfId="31336"/>
    <cellStyle name="Normal 2 2 3 4 6 2 4" xfId="42281"/>
    <cellStyle name="Normal 2 2 3 4 6 2 5" xfId="55494"/>
    <cellStyle name="Normal 2 2 3 4 6 3" xfId="16001"/>
    <cellStyle name="Normal 2 2 3 4 6 4" xfId="26186"/>
    <cellStyle name="Normal 2 2 3 4 6 5" xfId="37135"/>
    <cellStyle name="Normal 2 2 3 4 6 6" xfId="50344"/>
    <cellStyle name="Normal 2 2 3 4 7" xfId="5040"/>
    <cellStyle name="Normal 2 2 3 4 7 2" xfId="10214"/>
    <cellStyle name="Normal 2 2 3 4 7 2 2" xfId="21205"/>
    <cellStyle name="Normal 2 2 3 4 7 2 3" xfId="31526"/>
    <cellStyle name="Normal 2 2 3 4 7 2 4" xfId="42471"/>
    <cellStyle name="Normal 2 2 3 4 7 2 5" xfId="55684"/>
    <cellStyle name="Normal 2 2 3 4 7 3" xfId="16190"/>
    <cellStyle name="Normal 2 2 3 4 7 4" xfId="26375"/>
    <cellStyle name="Normal 2 2 3 4 7 5" xfId="37324"/>
    <cellStyle name="Normal 2 2 3 4 7 6" xfId="50533"/>
    <cellStyle name="Normal 2 2 3 4 8" xfId="2564"/>
    <cellStyle name="Normal 2 2 3 4 8 2" xfId="8013"/>
    <cellStyle name="Normal 2 2 3 4 8 2 2" xfId="19121"/>
    <cellStyle name="Normal 2 2 3 4 8 2 3" xfId="29327"/>
    <cellStyle name="Normal 2 2 3 4 8 2 4" xfId="40276"/>
    <cellStyle name="Normal 2 2 3 4 8 2 5" xfId="53485"/>
    <cellStyle name="Normal 2 2 3 4 8 3" xfId="13814"/>
    <cellStyle name="Normal 2 2 3 4 8 4" xfId="23999"/>
    <cellStyle name="Normal 2 2 3 4 8 5" xfId="34924"/>
    <cellStyle name="Normal 2 2 3 4 8 6" xfId="48157"/>
    <cellStyle name="Normal 2 2 3 4 9" xfId="6173"/>
    <cellStyle name="Normal 2 2 3 4 9 2" xfId="10438"/>
    <cellStyle name="Normal 2 2 3 4 9 2 2" xfId="21429"/>
    <cellStyle name="Normal 2 2 3 4 9 2 3" xfId="31750"/>
    <cellStyle name="Normal 2 2 3 4 9 2 4" xfId="42695"/>
    <cellStyle name="Normal 2 2 3 4 9 2 5" xfId="55908"/>
    <cellStyle name="Normal 2 2 3 4 9 3" xfId="17314"/>
    <cellStyle name="Normal 2 2 3 4 9 4" xfId="27499"/>
    <cellStyle name="Normal 2 2 3 4 9 5" xfId="38452"/>
    <cellStyle name="Normal 2 2 3 4 9 6" xfId="51657"/>
    <cellStyle name="Normal 2 2 3 5" xfId="2643"/>
    <cellStyle name="Normal 2 2 3 5 10" xfId="11450"/>
    <cellStyle name="Normal 2 2 3 5 10 2" xfId="22426"/>
    <cellStyle name="Normal 2 2 3 5 10 3" xfId="32762"/>
    <cellStyle name="Normal 2 2 3 5 10 4" xfId="43699"/>
    <cellStyle name="Normal 2 2 3 5 10 5" xfId="56920"/>
    <cellStyle name="Normal 2 2 3 5 11" xfId="11582"/>
    <cellStyle name="Normal 2 2 3 5 11 2" xfId="22556"/>
    <cellStyle name="Normal 2 2 3 5 11 3" xfId="32894"/>
    <cellStyle name="Normal 2 2 3 5 11 4" xfId="43831"/>
    <cellStyle name="Normal 2 2 3 5 11 5" xfId="57052"/>
    <cellStyle name="Normal 2 2 3 5 12" xfId="12769"/>
    <cellStyle name="Normal 2 2 3 5 13" xfId="12959"/>
    <cellStyle name="Normal 2 2 3 5 14" xfId="13877"/>
    <cellStyle name="Normal 2 2 3 5 15" xfId="24062"/>
    <cellStyle name="Normal 2 2 3 5 16" xfId="34993"/>
    <cellStyle name="Normal 2 2 3 5 17" xfId="48220"/>
    <cellStyle name="Normal 2 2 3 5 18" xfId="58230"/>
    <cellStyle name="Normal 2 2 3 5 19" xfId="58822"/>
    <cellStyle name="Normal 2 2 3 5 2" xfId="3010"/>
    <cellStyle name="Normal 2 2 3 5 2 10" xfId="48586"/>
    <cellStyle name="Normal 2 2 3 5 2 11" xfId="58417"/>
    <cellStyle name="Normal 2 2 3 5 2 12" xfId="59290"/>
    <cellStyle name="Normal 2 2 3 5 2 2" xfId="3652"/>
    <cellStyle name="Normal 2 2 3 5 2 2 2" xfId="9074"/>
    <cellStyle name="Normal 2 2 3 5 2 2 2 2" xfId="20179"/>
    <cellStyle name="Normal 2 2 3 5 2 2 2 3" xfId="30386"/>
    <cellStyle name="Normal 2 2 3 5 2 2 2 4" xfId="41337"/>
    <cellStyle name="Normal 2 2 3 5 2 2 2 5" xfId="54544"/>
    <cellStyle name="Normal 2 2 3 5 2 2 3" xfId="14867"/>
    <cellStyle name="Normal 2 2 3 5 2 2 4" xfId="25052"/>
    <cellStyle name="Normal 2 2 3 5 2 2 5" xfId="35989"/>
    <cellStyle name="Normal 2 2 3 5 2 2 6" xfId="49210"/>
    <cellStyle name="Normal 2 2 3 5 2 3" xfId="6921"/>
    <cellStyle name="Normal 2 2 3 5 2 3 2" xfId="8444"/>
    <cellStyle name="Normal 2 2 3 5 2 3 2 2" xfId="19552"/>
    <cellStyle name="Normal 2 2 3 5 2 3 2 3" xfId="29758"/>
    <cellStyle name="Normal 2 2 3 5 2 3 2 4" xfId="40707"/>
    <cellStyle name="Normal 2 2 3 5 2 3 2 5" xfId="53916"/>
    <cellStyle name="Normal 2 2 3 5 2 3 3" xfId="18057"/>
    <cellStyle name="Normal 2 2 3 5 2 3 4" xfId="28242"/>
    <cellStyle name="Normal 2 2 3 5 2 3 5" xfId="39197"/>
    <cellStyle name="Normal 2 2 3 5 2 3 6" xfId="52400"/>
    <cellStyle name="Normal 2 2 3 5 2 4" xfId="10889"/>
    <cellStyle name="Normal 2 2 3 5 2 4 2" xfId="21866"/>
    <cellStyle name="Normal 2 2 3 5 2 4 3" xfId="32201"/>
    <cellStyle name="Normal 2 2 3 5 2 4 4" xfId="43144"/>
    <cellStyle name="Normal 2 2 3 5 2 4 5" xfId="56359"/>
    <cellStyle name="Normal 2 2 3 5 2 5" xfId="7894"/>
    <cellStyle name="Normal 2 2 3 5 2 5 2" xfId="19002"/>
    <cellStyle name="Normal 2 2 3 5 2 5 3" xfId="29208"/>
    <cellStyle name="Normal 2 2 3 5 2 5 4" xfId="40157"/>
    <cellStyle name="Normal 2 2 3 5 2 5 5" xfId="53366"/>
    <cellStyle name="Normal 2 2 3 5 2 6" xfId="13174"/>
    <cellStyle name="Normal 2 2 3 5 2 7" xfId="14243"/>
    <cellStyle name="Normal 2 2 3 5 2 8" xfId="24428"/>
    <cellStyle name="Normal 2 2 3 5 2 9" xfId="35359"/>
    <cellStyle name="Normal 2 2 3 5 3" xfId="2827"/>
    <cellStyle name="Normal 2 2 3 5 3 2" xfId="3491"/>
    <cellStyle name="Normal 2 2 3 5 3 2 2" xfId="8913"/>
    <cellStyle name="Normal 2 2 3 5 3 2 2 2" xfId="20018"/>
    <cellStyle name="Normal 2 2 3 5 3 2 2 3" xfId="30225"/>
    <cellStyle name="Normal 2 2 3 5 3 2 2 4" xfId="41176"/>
    <cellStyle name="Normal 2 2 3 5 3 2 2 5" xfId="54383"/>
    <cellStyle name="Normal 2 2 3 5 3 2 3" xfId="14706"/>
    <cellStyle name="Normal 2 2 3 5 3 2 4" xfId="24891"/>
    <cellStyle name="Normal 2 2 3 5 3 2 5" xfId="35828"/>
    <cellStyle name="Normal 2 2 3 5 3 2 6" xfId="49049"/>
    <cellStyle name="Normal 2 2 3 5 3 3" xfId="6739"/>
    <cellStyle name="Normal 2 2 3 5 3 3 2" xfId="17875"/>
    <cellStyle name="Normal 2 2 3 5 3 3 3" xfId="28060"/>
    <cellStyle name="Normal 2 2 3 5 3 3 4" xfId="39015"/>
    <cellStyle name="Normal 2 2 3 5 3 3 5" xfId="52218"/>
    <cellStyle name="Normal 2 2 3 5 3 4" xfId="8261"/>
    <cellStyle name="Normal 2 2 3 5 3 4 2" xfId="19369"/>
    <cellStyle name="Normal 2 2 3 5 3 4 3" xfId="29575"/>
    <cellStyle name="Normal 2 2 3 5 3 4 4" xfId="40524"/>
    <cellStyle name="Normal 2 2 3 5 3 4 5" xfId="53733"/>
    <cellStyle name="Normal 2 2 3 5 3 5" xfId="14060"/>
    <cellStyle name="Normal 2 2 3 5 3 6" xfId="24245"/>
    <cellStyle name="Normal 2 2 3 5 3 7" xfId="35176"/>
    <cellStyle name="Normal 2 2 3 5 3 8" xfId="48403"/>
    <cellStyle name="Normal 2 2 3 5 3 9" xfId="58604"/>
    <cellStyle name="Normal 2 2 3 5 4" xfId="3314"/>
    <cellStyle name="Normal 2 2 3 5 4 2" xfId="8736"/>
    <cellStyle name="Normal 2 2 3 5 4 2 2" xfId="19841"/>
    <cellStyle name="Normal 2 2 3 5 4 2 3" xfId="30048"/>
    <cellStyle name="Normal 2 2 3 5 4 2 4" xfId="40999"/>
    <cellStyle name="Normal 2 2 3 5 4 2 5" xfId="54206"/>
    <cellStyle name="Normal 2 2 3 5 4 3" xfId="14529"/>
    <cellStyle name="Normal 2 2 3 5 4 4" xfId="24714"/>
    <cellStyle name="Normal 2 2 3 5 4 5" xfId="35651"/>
    <cellStyle name="Normal 2 2 3 5 4 6" xfId="48872"/>
    <cellStyle name="Normal 2 2 3 5 5" xfId="3876"/>
    <cellStyle name="Normal 2 2 3 5 5 2" xfId="9297"/>
    <cellStyle name="Normal 2 2 3 5 5 2 2" xfId="20402"/>
    <cellStyle name="Normal 2 2 3 5 5 2 3" xfId="30609"/>
    <cellStyle name="Normal 2 2 3 5 5 2 4" xfId="41560"/>
    <cellStyle name="Normal 2 2 3 5 5 2 5" xfId="54767"/>
    <cellStyle name="Normal 2 2 3 5 5 3" xfId="15089"/>
    <cellStyle name="Normal 2 2 3 5 5 4" xfId="25274"/>
    <cellStyle name="Normal 2 2 3 5 5 5" xfId="36211"/>
    <cellStyle name="Normal 2 2 3 5 5 6" xfId="49432"/>
    <cellStyle name="Normal 2 2 3 5 6" xfId="4915"/>
    <cellStyle name="Normal 2 2 3 5 6 2" xfId="10089"/>
    <cellStyle name="Normal 2 2 3 5 6 2 2" xfId="21081"/>
    <cellStyle name="Normal 2 2 3 5 6 2 3" xfId="31401"/>
    <cellStyle name="Normal 2 2 3 5 6 2 4" xfId="42346"/>
    <cellStyle name="Normal 2 2 3 5 6 2 5" xfId="55559"/>
    <cellStyle name="Normal 2 2 3 5 6 3" xfId="16066"/>
    <cellStyle name="Normal 2 2 3 5 6 4" xfId="26251"/>
    <cellStyle name="Normal 2 2 3 5 6 5" xfId="37200"/>
    <cellStyle name="Normal 2 2 3 5 6 6" xfId="50409"/>
    <cellStyle name="Normal 2 2 3 5 7" xfId="5105"/>
    <cellStyle name="Normal 2 2 3 5 7 2" xfId="10279"/>
    <cellStyle name="Normal 2 2 3 5 7 2 2" xfId="21270"/>
    <cellStyle name="Normal 2 2 3 5 7 2 3" xfId="31591"/>
    <cellStyle name="Normal 2 2 3 5 7 2 4" xfId="42536"/>
    <cellStyle name="Normal 2 2 3 5 7 2 5" xfId="55749"/>
    <cellStyle name="Normal 2 2 3 5 7 3" xfId="16255"/>
    <cellStyle name="Normal 2 2 3 5 7 4" xfId="26440"/>
    <cellStyle name="Normal 2 2 3 5 7 5" xfId="37389"/>
    <cellStyle name="Normal 2 2 3 5 7 6" xfId="50598"/>
    <cellStyle name="Normal 2 2 3 5 8" xfId="6492"/>
    <cellStyle name="Normal 2 2 3 5 8 2" xfId="8078"/>
    <cellStyle name="Normal 2 2 3 5 8 2 2" xfId="19186"/>
    <cellStyle name="Normal 2 2 3 5 8 2 3" xfId="29392"/>
    <cellStyle name="Normal 2 2 3 5 8 2 4" xfId="40341"/>
    <cellStyle name="Normal 2 2 3 5 8 2 5" xfId="53550"/>
    <cellStyle name="Normal 2 2 3 5 8 3" xfId="17629"/>
    <cellStyle name="Normal 2 2 3 5 8 4" xfId="27814"/>
    <cellStyle name="Normal 2 2 3 5 8 5" xfId="38768"/>
    <cellStyle name="Normal 2 2 3 5 8 6" xfId="51972"/>
    <cellStyle name="Normal 2 2 3 5 9" xfId="7356"/>
    <cellStyle name="Normal 2 2 3 5 9 2" xfId="18481"/>
    <cellStyle name="Normal 2 2 3 5 9 3" xfId="28671"/>
    <cellStyle name="Normal 2 2 3 5 9 4" xfId="39626"/>
    <cellStyle name="Normal 2 2 3 5 9 5" xfId="52829"/>
    <cellStyle name="Normal 2 2 3 6" xfId="2664"/>
    <cellStyle name="Normal 2 2 3 6 10" xfId="11600"/>
    <cellStyle name="Normal 2 2 3 6 10 2" xfId="22573"/>
    <cellStyle name="Normal 2 2 3 6 10 3" xfId="32912"/>
    <cellStyle name="Normal 2 2 3 6 10 4" xfId="43849"/>
    <cellStyle name="Normal 2 2 3 6 10 5" xfId="57070"/>
    <cellStyle name="Normal 2 2 3 6 11" xfId="12789"/>
    <cellStyle name="Normal 2 2 3 6 12" xfId="12979"/>
    <cellStyle name="Normal 2 2 3 6 13" xfId="13897"/>
    <cellStyle name="Normal 2 2 3 6 14" xfId="24082"/>
    <cellStyle name="Normal 2 2 3 6 15" xfId="35013"/>
    <cellStyle name="Normal 2 2 3 6 16" xfId="48240"/>
    <cellStyle name="Normal 2 2 3 6 17" xfId="58250"/>
    <cellStyle name="Normal 2 2 3 6 18" xfId="59126"/>
    <cellStyle name="Normal 2 2 3 6 2" xfId="3030"/>
    <cellStyle name="Normal 2 2 3 6 2 10" xfId="58437"/>
    <cellStyle name="Normal 2 2 3 6 2 2" xfId="3672"/>
    <cellStyle name="Normal 2 2 3 6 2 2 2" xfId="9094"/>
    <cellStyle name="Normal 2 2 3 6 2 2 2 2" xfId="20199"/>
    <cellStyle name="Normal 2 2 3 6 2 2 2 3" xfId="30406"/>
    <cellStyle name="Normal 2 2 3 6 2 2 2 4" xfId="41357"/>
    <cellStyle name="Normal 2 2 3 6 2 2 2 5" xfId="54564"/>
    <cellStyle name="Normal 2 2 3 6 2 2 3" xfId="14887"/>
    <cellStyle name="Normal 2 2 3 6 2 2 4" xfId="25072"/>
    <cellStyle name="Normal 2 2 3 6 2 2 5" xfId="36009"/>
    <cellStyle name="Normal 2 2 3 6 2 2 6" xfId="49230"/>
    <cellStyle name="Normal 2 2 3 6 2 3" xfId="6941"/>
    <cellStyle name="Normal 2 2 3 6 2 3 2" xfId="8464"/>
    <cellStyle name="Normal 2 2 3 6 2 3 2 2" xfId="19572"/>
    <cellStyle name="Normal 2 2 3 6 2 3 2 3" xfId="29778"/>
    <cellStyle name="Normal 2 2 3 6 2 3 2 4" xfId="40727"/>
    <cellStyle name="Normal 2 2 3 6 2 3 2 5" xfId="53936"/>
    <cellStyle name="Normal 2 2 3 6 2 3 3" xfId="18077"/>
    <cellStyle name="Normal 2 2 3 6 2 3 4" xfId="28262"/>
    <cellStyle name="Normal 2 2 3 6 2 3 5" xfId="39217"/>
    <cellStyle name="Normal 2 2 3 6 2 3 6" xfId="52420"/>
    <cellStyle name="Normal 2 2 3 6 2 4" xfId="7914"/>
    <cellStyle name="Normal 2 2 3 6 2 4 2" xfId="19022"/>
    <cellStyle name="Normal 2 2 3 6 2 4 3" xfId="29228"/>
    <cellStyle name="Normal 2 2 3 6 2 4 4" xfId="40177"/>
    <cellStyle name="Normal 2 2 3 6 2 4 5" xfId="53386"/>
    <cellStyle name="Normal 2 2 3 6 2 5" xfId="13194"/>
    <cellStyle name="Normal 2 2 3 6 2 6" xfId="14263"/>
    <cellStyle name="Normal 2 2 3 6 2 7" xfId="24448"/>
    <cellStyle name="Normal 2 2 3 6 2 8" xfId="35379"/>
    <cellStyle name="Normal 2 2 3 6 2 9" xfId="48606"/>
    <cellStyle name="Normal 2 2 3 6 3" xfId="2847"/>
    <cellStyle name="Normal 2 2 3 6 3 2" xfId="3511"/>
    <cellStyle name="Normal 2 2 3 6 3 2 2" xfId="8933"/>
    <cellStyle name="Normal 2 2 3 6 3 2 2 2" xfId="20038"/>
    <cellStyle name="Normal 2 2 3 6 3 2 2 3" xfId="30245"/>
    <cellStyle name="Normal 2 2 3 6 3 2 2 4" xfId="41196"/>
    <cellStyle name="Normal 2 2 3 6 3 2 2 5" xfId="54403"/>
    <cellStyle name="Normal 2 2 3 6 3 2 3" xfId="14726"/>
    <cellStyle name="Normal 2 2 3 6 3 2 4" xfId="24911"/>
    <cellStyle name="Normal 2 2 3 6 3 2 5" xfId="35848"/>
    <cellStyle name="Normal 2 2 3 6 3 2 6" xfId="49069"/>
    <cellStyle name="Normal 2 2 3 6 3 3" xfId="6759"/>
    <cellStyle name="Normal 2 2 3 6 3 3 2" xfId="17895"/>
    <cellStyle name="Normal 2 2 3 6 3 3 3" xfId="28080"/>
    <cellStyle name="Normal 2 2 3 6 3 3 4" xfId="39035"/>
    <cellStyle name="Normal 2 2 3 6 3 3 5" xfId="52238"/>
    <cellStyle name="Normal 2 2 3 6 3 4" xfId="8281"/>
    <cellStyle name="Normal 2 2 3 6 3 4 2" xfId="19389"/>
    <cellStyle name="Normal 2 2 3 6 3 4 3" xfId="29595"/>
    <cellStyle name="Normal 2 2 3 6 3 4 4" xfId="40544"/>
    <cellStyle name="Normal 2 2 3 6 3 4 5" xfId="53753"/>
    <cellStyle name="Normal 2 2 3 6 3 5" xfId="14080"/>
    <cellStyle name="Normal 2 2 3 6 3 6" xfId="24265"/>
    <cellStyle name="Normal 2 2 3 6 3 7" xfId="35196"/>
    <cellStyle name="Normal 2 2 3 6 3 8" xfId="48423"/>
    <cellStyle name="Normal 2 2 3 6 3 9" xfId="58624"/>
    <cellStyle name="Normal 2 2 3 6 4" xfId="3331"/>
    <cellStyle name="Normal 2 2 3 6 4 2" xfId="8753"/>
    <cellStyle name="Normal 2 2 3 6 4 2 2" xfId="19858"/>
    <cellStyle name="Normal 2 2 3 6 4 2 3" xfId="30065"/>
    <cellStyle name="Normal 2 2 3 6 4 2 4" xfId="41016"/>
    <cellStyle name="Normal 2 2 3 6 4 2 5" xfId="54223"/>
    <cellStyle name="Normal 2 2 3 6 4 3" xfId="14546"/>
    <cellStyle name="Normal 2 2 3 6 4 4" xfId="24731"/>
    <cellStyle name="Normal 2 2 3 6 4 5" xfId="35668"/>
    <cellStyle name="Normal 2 2 3 6 4 6" xfId="48889"/>
    <cellStyle name="Normal 2 2 3 6 5" xfId="4935"/>
    <cellStyle name="Normal 2 2 3 6 5 2" xfId="10109"/>
    <cellStyle name="Normal 2 2 3 6 5 2 2" xfId="21101"/>
    <cellStyle name="Normal 2 2 3 6 5 2 3" xfId="31421"/>
    <cellStyle name="Normal 2 2 3 6 5 2 4" xfId="42366"/>
    <cellStyle name="Normal 2 2 3 6 5 2 5" xfId="55579"/>
    <cellStyle name="Normal 2 2 3 6 5 3" xfId="16086"/>
    <cellStyle name="Normal 2 2 3 6 5 4" xfId="26271"/>
    <cellStyle name="Normal 2 2 3 6 5 5" xfId="37220"/>
    <cellStyle name="Normal 2 2 3 6 5 6" xfId="50429"/>
    <cellStyle name="Normal 2 2 3 6 6" xfId="5125"/>
    <cellStyle name="Normal 2 2 3 6 6 2" xfId="10299"/>
    <cellStyle name="Normal 2 2 3 6 6 2 2" xfId="21290"/>
    <cellStyle name="Normal 2 2 3 6 6 2 3" xfId="31611"/>
    <cellStyle name="Normal 2 2 3 6 6 2 4" xfId="42556"/>
    <cellStyle name="Normal 2 2 3 6 6 2 5" xfId="55769"/>
    <cellStyle name="Normal 2 2 3 6 6 3" xfId="16275"/>
    <cellStyle name="Normal 2 2 3 6 6 4" xfId="26460"/>
    <cellStyle name="Normal 2 2 3 6 6 5" xfId="37409"/>
    <cellStyle name="Normal 2 2 3 6 6 6" xfId="50618"/>
    <cellStyle name="Normal 2 2 3 6 7" xfId="6576"/>
    <cellStyle name="Normal 2 2 3 6 7 2" xfId="8098"/>
    <cellStyle name="Normal 2 2 3 6 7 2 2" xfId="19206"/>
    <cellStyle name="Normal 2 2 3 6 7 2 3" xfId="29412"/>
    <cellStyle name="Normal 2 2 3 6 7 2 4" xfId="40361"/>
    <cellStyle name="Normal 2 2 3 6 7 2 5" xfId="53570"/>
    <cellStyle name="Normal 2 2 3 6 7 3" xfId="17712"/>
    <cellStyle name="Normal 2 2 3 6 7 4" xfId="27897"/>
    <cellStyle name="Normal 2 2 3 6 7 5" xfId="38852"/>
    <cellStyle name="Normal 2 2 3 6 7 6" xfId="52055"/>
    <cellStyle name="Normal 2 2 3 6 8" xfId="7375"/>
    <cellStyle name="Normal 2 2 3 6 8 2" xfId="18500"/>
    <cellStyle name="Normal 2 2 3 6 8 3" xfId="28690"/>
    <cellStyle name="Normal 2 2 3 6 8 4" xfId="39645"/>
    <cellStyle name="Normal 2 2 3 6 8 5" xfId="52848"/>
    <cellStyle name="Normal 2 2 3 6 9" xfId="11463"/>
    <cellStyle name="Normal 2 2 3 6 9 2" xfId="22439"/>
    <cellStyle name="Normal 2 2 3 6 9 3" xfId="32775"/>
    <cellStyle name="Normal 2 2 3 6 9 4" xfId="43712"/>
    <cellStyle name="Normal 2 2 3 6 9 5" xfId="56933"/>
    <cellStyle name="Normal 2 2 3 7" xfId="2878"/>
    <cellStyle name="Normal 2 2 3 7 10" xfId="58285"/>
    <cellStyle name="Normal 2 2 3 7 2" xfId="3542"/>
    <cellStyle name="Normal 2 2 3 7 2 2" xfId="8964"/>
    <cellStyle name="Normal 2 2 3 7 2 2 2" xfId="20069"/>
    <cellStyle name="Normal 2 2 3 7 2 2 3" xfId="30276"/>
    <cellStyle name="Normal 2 2 3 7 2 2 4" xfId="41227"/>
    <cellStyle name="Normal 2 2 3 7 2 2 5" xfId="54434"/>
    <cellStyle name="Normal 2 2 3 7 2 3" xfId="14757"/>
    <cellStyle name="Normal 2 2 3 7 2 4" xfId="24942"/>
    <cellStyle name="Normal 2 2 3 7 2 5" xfId="35879"/>
    <cellStyle name="Normal 2 2 3 7 2 6" xfId="49100"/>
    <cellStyle name="Normal 2 2 3 7 3" xfId="6789"/>
    <cellStyle name="Normal 2 2 3 7 3 2" xfId="8312"/>
    <cellStyle name="Normal 2 2 3 7 3 2 2" xfId="19420"/>
    <cellStyle name="Normal 2 2 3 7 3 2 3" xfId="29626"/>
    <cellStyle name="Normal 2 2 3 7 3 2 4" xfId="40575"/>
    <cellStyle name="Normal 2 2 3 7 3 2 5" xfId="53784"/>
    <cellStyle name="Normal 2 2 3 7 3 3" xfId="17925"/>
    <cellStyle name="Normal 2 2 3 7 3 4" xfId="28110"/>
    <cellStyle name="Normal 2 2 3 7 3 5" xfId="39065"/>
    <cellStyle name="Normal 2 2 3 7 3 6" xfId="52268"/>
    <cellStyle name="Normal 2 2 3 7 4" xfId="7762"/>
    <cellStyle name="Normal 2 2 3 7 4 2" xfId="18870"/>
    <cellStyle name="Normal 2 2 3 7 4 3" xfId="29076"/>
    <cellStyle name="Normal 2 2 3 7 4 4" xfId="40025"/>
    <cellStyle name="Normal 2 2 3 7 4 5" xfId="53234"/>
    <cellStyle name="Normal 2 2 3 7 5" xfId="13012"/>
    <cellStyle name="Normal 2 2 3 7 6" xfId="14111"/>
    <cellStyle name="Normal 2 2 3 7 7" xfId="24296"/>
    <cellStyle name="Normal 2 2 3 7 8" xfId="35227"/>
    <cellStyle name="Normal 2 2 3 7 9" xfId="48454"/>
    <cellStyle name="Normal 2 2 3 8" xfId="2695"/>
    <cellStyle name="Normal 2 2 3 8 2" xfId="3362"/>
    <cellStyle name="Normal 2 2 3 8 2 2" xfId="8784"/>
    <cellStyle name="Normal 2 2 3 8 2 2 2" xfId="19889"/>
    <cellStyle name="Normal 2 2 3 8 2 2 3" xfId="30096"/>
    <cellStyle name="Normal 2 2 3 8 2 2 4" xfId="41047"/>
    <cellStyle name="Normal 2 2 3 8 2 2 5" xfId="54254"/>
    <cellStyle name="Normal 2 2 3 8 2 3" xfId="14577"/>
    <cellStyle name="Normal 2 2 3 8 2 4" xfId="24762"/>
    <cellStyle name="Normal 2 2 3 8 2 5" xfId="35699"/>
    <cellStyle name="Normal 2 2 3 8 2 6" xfId="48920"/>
    <cellStyle name="Normal 2 2 3 8 3" xfId="6607"/>
    <cellStyle name="Normal 2 2 3 8 3 2" xfId="17743"/>
    <cellStyle name="Normal 2 2 3 8 3 3" xfId="27928"/>
    <cellStyle name="Normal 2 2 3 8 3 4" xfId="38883"/>
    <cellStyle name="Normal 2 2 3 8 3 5" xfId="52086"/>
    <cellStyle name="Normal 2 2 3 8 4" xfId="8129"/>
    <cellStyle name="Normal 2 2 3 8 4 2" xfId="19237"/>
    <cellStyle name="Normal 2 2 3 8 4 3" xfId="29443"/>
    <cellStyle name="Normal 2 2 3 8 4 4" xfId="40392"/>
    <cellStyle name="Normal 2 2 3 8 4 5" xfId="53601"/>
    <cellStyle name="Normal 2 2 3 8 5" xfId="13928"/>
    <cellStyle name="Normal 2 2 3 8 6" xfId="24113"/>
    <cellStyle name="Normal 2 2 3 8 7" xfId="35044"/>
    <cellStyle name="Normal 2 2 3 8 8" xfId="48271"/>
    <cellStyle name="Normal 2 2 3 8 9" xfId="58472"/>
    <cellStyle name="Normal 2 2 3 9" xfId="3062"/>
    <cellStyle name="Normal 2 2 3 9 2" xfId="6973"/>
    <cellStyle name="Normal 2 2 3 9 2 2" xfId="18109"/>
    <cellStyle name="Normal 2 2 3 9 2 3" xfId="28294"/>
    <cellStyle name="Normal 2 2 3 9 2 4" xfId="39249"/>
    <cellStyle name="Normal 2 2 3 9 2 5" xfId="52452"/>
    <cellStyle name="Normal 2 2 3 9 3" xfId="8496"/>
    <cellStyle name="Normal 2 2 3 9 3 2" xfId="19604"/>
    <cellStyle name="Normal 2 2 3 9 3 3" xfId="29810"/>
    <cellStyle name="Normal 2 2 3 9 3 4" xfId="40759"/>
    <cellStyle name="Normal 2 2 3 9 3 5" xfId="53968"/>
    <cellStyle name="Normal 2 2 3 9 4" xfId="14294"/>
    <cellStyle name="Normal 2 2 3 9 5" xfId="24479"/>
    <cellStyle name="Normal 2 2 3 9 6" xfId="35410"/>
    <cellStyle name="Normal 2 2 3 9 7" xfId="48637"/>
    <cellStyle name="Normal 2 2 30" xfId="1391"/>
    <cellStyle name="Normal 2 2 31" xfId="1392"/>
    <cellStyle name="Normal 2 2 32" xfId="1393"/>
    <cellStyle name="Normal 2 2 33" xfId="1394"/>
    <cellStyle name="Normal 2 2 34" xfId="1395"/>
    <cellStyle name="Normal 2 2 35" xfId="1396"/>
    <cellStyle name="Normal 2 2 36" xfId="1397"/>
    <cellStyle name="Normal 2 2 37" xfId="1398"/>
    <cellStyle name="Normal 2 2 38" xfId="1399"/>
    <cellStyle name="Normal 2 2 39" xfId="1400"/>
    <cellStyle name="Normal 2 2 4" xfId="1401"/>
    <cellStyle name="Normal 2 2 4 2" xfId="2201"/>
    <cellStyle name="Normal 2 2 4 2 10" xfId="7178"/>
    <cellStyle name="Normal 2 2 4 2 10 2" xfId="18309"/>
    <cellStyle name="Normal 2 2 4 2 10 3" xfId="28494"/>
    <cellStyle name="Normal 2 2 4 2 10 4" xfId="39449"/>
    <cellStyle name="Normal 2 2 4 2 10 5" xfId="52652"/>
    <cellStyle name="Normal 2 2 4 2 11" xfId="7685"/>
    <cellStyle name="Normal 2 2 4 2 11 2" xfId="18796"/>
    <cellStyle name="Normal 2 2 4 2 11 3" xfId="28999"/>
    <cellStyle name="Normal 2 2 4 2 11 4" xfId="39949"/>
    <cellStyle name="Normal 2 2 4 2 11 5" xfId="53157"/>
    <cellStyle name="Normal 2 2 4 2 12" xfId="13222"/>
    <cellStyle name="Normal 2 2 4 2 13" xfId="13501"/>
    <cellStyle name="Normal 2 2 4 2 14" xfId="23686"/>
    <cellStyle name="Normal 2 2 4 2 15" xfId="34594"/>
    <cellStyle name="Normal 2 2 4 2 16" xfId="47844"/>
    <cellStyle name="Normal 2 2 4 2 17" xfId="58691"/>
    <cellStyle name="Normal 2 2 4 2 2" xfId="3153"/>
    <cellStyle name="Normal 2 2 4 2 2 10" xfId="48724"/>
    <cellStyle name="Normal 2 2 4 2 2 11" xfId="58746"/>
    <cellStyle name="Normal 2 2 4 2 2 2" xfId="3964"/>
    <cellStyle name="Normal 2 2 4 2 2 2 2" xfId="10977"/>
    <cellStyle name="Normal 2 2 4 2 2 2 2 2" xfId="21954"/>
    <cellStyle name="Normal 2 2 4 2 2 2 2 3" xfId="32289"/>
    <cellStyle name="Normal 2 2 4 2 2 2 2 4" xfId="43232"/>
    <cellStyle name="Normal 2 2 4 2 2 2 2 5" xfId="56447"/>
    <cellStyle name="Normal 2 2 4 2 2 2 2 6" xfId="59378"/>
    <cellStyle name="Normal 2 2 4 2 2 2 3" xfId="10574"/>
    <cellStyle name="Normal 2 2 4 2 2 2 3 2" xfId="21561"/>
    <cellStyle name="Normal 2 2 4 2 2 2 3 3" xfId="31886"/>
    <cellStyle name="Normal 2 2 4 2 2 2 3 4" xfId="42831"/>
    <cellStyle name="Normal 2 2 4 2 2 2 3 5" xfId="56044"/>
    <cellStyle name="Normal 2 2 4 2 2 2 4" xfId="9385"/>
    <cellStyle name="Normal 2 2 4 2 2 2 4 2" xfId="20490"/>
    <cellStyle name="Normal 2 2 4 2 2 2 4 3" xfId="30697"/>
    <cellStyle name="Normal 2 2 4 2 2 2 4 4" xfId="41648"/>
    <cellStyle name="Normal 2 2 4 2 2 2 4 5" xfId="54855"/>
    <cellStyle name="Normal 2 2 4 2 2 2 5" xfId="15177"/>
    <cellStyle name="Normal 2 2 4 2 2 2 6" xfId="25362"/>
    <cellStyle name="Normal 2 2 4 2 2 2 7" xfId="36299"/>
    <cellStyle name="Normal 2 2 4 2 2 2 8" xfId="49520"/>
    <cellStyle name="Normal 2 2 4 2 2 2 9" xfId="58910"/>
    <cellStyle name="Normal 2 2 4 2 2 3" xfId="3800"/>
    <cellStyle name="Normal 2 2 4 2 2 3 2" xfId="10813"/>
    <cellStyle name="Normal 2 2 4 2 2 3 2 2" xfId="21790"/>
    <cellStyle name="Normal 2 2 4 2 2 3 2 3" xfId="32125"/>
    <cellStyle name="Normal 2 2 4 2 2 3 2 4" xfId="43068"/>
    <cellStyle name="Normal 2 2 4 2 2 3 2 5" xfId="56283"/>
    <cellStyle name="Normal 2 2 4 2 2 3 3" xfId="9221"/>
    <cellStyle name="Normal 2 2 4 2 2 3 3 2" xfId="20326"/>
    <cellStyle name="Normal 2 2 4 2 2 3 3 3" xfId="30533"/>
    <cellStyle name="Normal 2 2 4 2 2 3 3 4" xfId="41484"/>
    <cellStyle name="Normal 2 2 4 2 2 3 3 5" xfId="54691"/>
    <cellStyle name="Normal 2 2 4 2 2 3 4" xfId="15013"/>
    <cellStyle name="Normal 2 2 4 2 2 3 5" xfId="25198"/>
    <cellStyle name="Normal 2 2 4 2 2 3 6" xfId="36135"/>
    <cellStyle name="Normal 2 2 4 2 2 3 7" xfId="49356"/>
    <cellStyle name="Normal 2 2 4 2 2 3 8" xfId="59214"/>
    <cellStyle name="Normal 2 2 4 2 2 4" xfId="6167"/>
    <cellStyle name="Normal 2 2 4 2 2 4 2" xfId="10431"/>
    <cellStyle name="Normal 2 2 4 2 2 4 2 2" xfId="21422"/>
    <cellStyle name="Normal 2 2 4 2 2 4 2 3" xfId="31743"/>
    <cellStyle name="Normal 2 2 4 2 2 4 2 4" xfId="42688"/>
    <cellStyle name="Normal 2 2 4 2 2 4 2 5" xfId="55901"/>
    <cellStyle name="Normal 2 2 4 2 2 4 3" xfId="17308"/>
    <cellStyle name="Normal 2 2 4 2 2 4 4" xfId="27493"/>
    <cellStyle name="Normal 2 2 4 2 2 4 5" xfId="38446"/>
    <cellStyle name="Normal 2 2 4 2 2 4 6" xfId="51651"/>
    <cellStyle name="Normal 2 2 4 2 2 5" xfId="7061"/>
    <cellStyle name="Normal 2 2 4 2 2 5 2" xfId="18197"/>
    <cellStyle name="Normal 2 2 4 2 2 5 3" xfId="28382"/>
    <cellStyle name="Normal 2 2 4 2 2 5 4" xfId="39337"/>
    <cellStyle name="Normal 2 2 4 2 2 5 5" xfId="52540"/>
    <cellStyle name="Normal 2 2 4 2 2 6" xfId="8584"/>
    <cellStyle name="Normal 2 2 4 2 2 6 2" xfId="19691"/>
    <cellStyle name="Normal 2 2 4 2 2 6 3" xfId="29898"/>
    <cellStyle name="Normal 2 2 4 2 2 6 4" xfId="40847"/>
    <cellStyle name="Normal 2 2 4 2 2 6 5" xfId="54056"/>
    <cellStyle name="Normal 2 2 4 2 2 7" xfId="14381"/>
    <cellStyle name="Normal 2 2 4 2 2 8" xfId="24566"/>
    <cellStyle name="Normal 2 2 4 2 2 9" xfId="35497"/>
    <cellStyle name="Normal 2 2 4 2 3" xfId="3222"/>
    <cellStyle name="Normal 2 2 4 2 3 10" xfId="48793"/>
    <cellStyle name="Normal 2 2 4 2 3 11" xfId="58816"/>
    <cellStyle name="Normal 2 2 4 2 3 2" xfId="4034"/>
    <cellStyle name="Normal 2 2 4 2 3 2 2" xfId="11047"/>
    <cellStyle name="Normal 2 2 4 2 3 2 2 2" xfId="22024"/>
    <cellStyle name="Normal 2 2 4 2 3 2 2 3" xfId="32359"/>
    <cellStyle name="Normal 2 2 4 2 3 2 2 4" xfId="43302"/>
    <cellStyle name="Normal 2 2 4 2 3 2 2 5" xfId="56517"/>
    <cellStyle name="Normal 2 2 4 2 3 2 2 6" xfId="59448"/>
    <cellStyle name="Normal 2 2 4 2 3 2 3" xfId="10644"/>
    <cellStyle name="Normal 2 2 4 2 3 2 3 2" xfId="21631"/>
    <cellStyle name="Normal 2 2 4 2 3 2 3 3" xfId="31956"/>
    <cellStyle name="Normal 2 2 4 2 3 2 3 4" xfId="42901"/>
    <cellStyle name="Normal 2 2 4 2 3 2 3 5" xfId="56114"/>
    <cellStyle name="Normal 2 2 4 2 3 2 4" xfId="9455"/>
    <cellStyle name="Normal 2 2 4 2 3 2 4 2" xfId="20560"/>
    <cellStyle name="Normal 2 2 4 2 3 2 4 3" xfId="30767"/>
    <cellStyle name="Normal 2 2 4 2 3 2 4 4" xfId="41718"/>
    <cellStyle name="Normal 2 2 4 2 3 2 4 5" xfId="54925"/>
    <cellStyle name="Normal 2 2 4 2 3 2 5" xfId="15247"/>
    <cellStyle name="Normal 2 2 4 2 3 2 6" xfId="25432"/>
    <cellStyle name="Normal 2 2 4 2 3 2 7" xfId="36369"/>
    <cellStyle name="Normal 2 2 4 2 3 2 8" xfId="49590"/>
    <cellStyle name="Normal 2 2 4 2 3 2 9" xfId="58980"/>
    <cellStyle name="Normal 2 2 4 2 3 3" xfId="3870"/>
    <cellStyle name="Normal 2 2 4 2 3 3 2" xfId="10883"/>
    <cellStyle name="Normal 2 2 4 2 3 3 2 2" xfId="21860"/>
    <cellStyle name="Normal 2 2 4 2 3 3 2 3" xfId="32195"/>
    <cellStyle name="Normal 2 2 4 2 3 3 2 4" xfId="43138"/>
    <cellStyle name="Normal 2 2 4 2 3 3 2 5" xfId="56353"/>
    <cellStyle name="Normal 2 2 4 2 3 3 3" xfId="9291"/>
    <cellStyle name="Normal 2 2 4 2 3 3 3 2" xfId="20396"/>
    <cellStyle name="Normal 2 2 4 2 3 3 3 3" xfId="30603"/>
    <cellStyle name="Normal 2 2 4 2 3 3 3 4" xfId="41554"/>
    <cellStyle name="Normal 2 2 4 2 3 3 3 5" xfId="54761"/>
    <cellStyle name="Normal 2 2 4 2 3 3 4" xfId="15083"/>
    <cellStyle name="Normal 2 2 4 2 3 3 5" xfId="25268"/>
    <cellStyle name="Normal 2 2 4 2 3 3 6" xfId="36205"/>
    <cellStyle name="Normal 2 2 4 2 3 3 7" xfId="49426"/>
    <cellStyle name="Normal 2 2 4 2 3 3 8" xfId="59284"/>
    <cellStyle name="Normal 2 2 4 2 3 4" xfId="6236"/>
    <cellStyle name="Normal 2 2 4 2 3 4 2" xfId="10501"/>
    <cellStyle name="Normal 2 2 4 2 3 4 2 2" xfId="21492"/>
    <cellStyle name="Normal 2 2 4 2 3 4 2 3" xfId="31813"/>
    <cellStyle name="Normal 2 2 4 2 3 4 2 4" xfId="42758"/>
    <cellStyle name="Normal 2 2 4 2 3 4 2 5" xfId="55971"/>
    <cellStyle name="Normal 2 2 4 2 3 4 3" xfId="17377"/>
    <cellStyle name="Normal 2 2 4 2 3 4 4" xfId="27562"/>
    <cellStyle name="Normal 2 2 4 2 3 4 5" xfId="38515"/>
    <cellStyle name="Normal 2 2 4 2 3 4 6" xfId="51720"/>
    <cellStyle name="Normal 2 2 4 2 3 5" xfId="7131"/>
    <cellStyle name="Normal 2 2 4 2 3 5 2" xfId="18267"/>
    <cellStyle name="Normal 2 2 4 2 3 5 3" xfId="28452"/>
    <cellStyle name="Normal 2 2 4 2 3 5 4" xfId="39407"/>
    <cellStyle name="Normal 2 2 4 2 3 5 5" xfId="52610"/>
    <cellStyle name="Normal 2 2 4 2 3 6" xfId="8653"/>
    <cellStyle name="Normal 2 2 4 2 3 6 2" xfId="19760"/>
    <cellStyle name="Normal 2 2 4 2 3 6 3" xfId="29967"/>
    <cellStyle name="Normal 2 2 4 2 3 6 4" xfId="40916"/>
    <cellStyle name="Normal 2 2 4 2 3 6 5" xfId="54125"/>
    <cellStyle name="Normal 2 2 4 2 3 7" xfId="14450"/>
    <cellStyle name="Normal 2 2 4 2 3 8" xfId="24635"/>
    <cellStyle name="Normal 2 2 4 2 3 9" xfId="35566"/>
    <cellStyle name="Normal 2 2 4 2 4" xfId="3909"/>
    <cellStyle name="Normal 2 2 4 2 4 2" xfId="10922"/>
    <cellStyle name="Normal 2 2 4 2 4 2 2" xfId="21899"/>
    <cellStyle name="Normal 2 2 4 2 4 2 3" xfId="32234"/>
    <cellStyle name="Normal 2 2 4 2 4 2 4" xfId="43177"/>
    <cellStyle name="Normal 2 2 4 2 4 2 5" xfId="56392"/>
    <cellStyle name="Normal 2 2 4 2 4 2 6" xfId="59323"/>
    <cellStyle name="Normal 2 2 4 2 4 3" xfId="10519"/>
    <cellStyle name="Normal 2 2 4 2 4 3 2" xfId="21506"/>
    <cellStyle name="Normal 2 2 4 2 4 3 3" xfId="31831"/>
    <cellStyle name="Normal 2 2 4 2 4 3 4" xfId="42776"/>
    <cellStyle name="Normal 2 2 4 2 4 3 5" xfId="55989"/>
    <cellStyle name="Normal 2 2 4 2 4 4" xfId="9330"/>
    <cellStyle name="Normal 2 2 4 2 4 4 2" xfId="20435"/>
    <cellStyle name="Normal 2 2 4 2 4 4 3" xfId="30642"/>
    <cellStyle name="Normal 2 2 4 2 4 4 4" xfId="41593"/>
    <cellStyle name="Normal 2 2 4 2 4 4 5" xfId="54800"/>
    <cellStyle name="Normal 2 2 4 2 4 5" xfId="15122"/>
    <cellStyle name="Normal 2 2 4 2 4 6" xfId="25307"/>
    <cellStyle name="Normal 2 2 4 2 4 7" xfId="36244"/>
    <cellStyle name="Normal 2 2 4 2 4 8" xfId="49465"/>
    <cellStyle name="Normal 2 2 4 2 4 9" xfId="58855"/>
    <cellStyle name="Normal 2 2 4 2 5" xfId="3745"/>
    <cellStyle name="Normal 2 2 4 2 5 2" xfId="10758"/>
    <cellStyle name="Normal 2 2 4 2 5 2 2" xfId="21735"/>
    <cellStyle name="Normal 2 2 4 2 5 2 3" xfId="32070"/>
    <cellStyle name="Normal 2 2 4 2 5 2 4" xfId="43013"/>
    <cellStyle name="Normal 2 2 4 2 5 2 5" xfId="56228"/>
    <cellStyle name="Normal 2 2 4 2 5 3" xfId="9166"/>
    <cellStyle name="Normal 2 2 4 2 5 3 2" xfId="20271"/>
    <cellStyle name="Normal 2 2 4 2 5 3 3" xfId="30478"/>
    <cellStyle name="Normal 2 2 4 2 5 3 4" xfId="41429"/>
    <cellStyle name="Normal 2 2 4 2 5 3 5" xfId="54636"/>
    <cellStyle name="Normal 2 2 4 2 5 4" xfId="14958"/>
    <cellStyle name="Normal 2 2 4 2 5 5" xfId="25143"/>
    <cellStyle name="Normal 2 2 4 2 5 6" xfId="36080"/>
    <cellStyle name="Normal 2 2 4 2 5 7" xfId="49301"/>
    <cellStyle name="Normal 2 2 4 2 5 8" xfId="59159"/>
    <cellStyle name="Normal 2 2 4 2 6" xfId="3096"/>
    <cellStyle name="Normal 2 2 4 2 6 2" xfId="10376"/>
    <cellStyle name="Normal 2 2 4 2 6 2 2" xfId="21367"/>
    <cellStyle name="Normal 2 2 4 2 6 2 3" xfId="31688"/>
    <cellStyle name="Normal 2 2 4 2 6 2 4" xfId="42633"/>
    <cellStyle name="Normal 2 2 4 2 6 2 5" xfId="55846"/>
    <cellStyle name="Normal 2 2 4 2 6 3" xfId="14325"/>
    <cellStyle name="Normal 2 2 4 2 6 4" xfId="24510"/>
    <cellStyle name="Normal 2 2 4 2 6 5" xfId="35441"/>
    <cellStyle name="Normal 2 2 4 2 6 6" xfId="48668"/>
    <cellStyle name="Normal 2 2 4 2 7" xfId="6094"/>
    <cellStyle name="Normal 2 2 4 2 7 2" xfId="17242"/>
    <cellStyle name="Normal 2 2 4 2 7 3" xfId="27427"/>
    <cellStyle name="Normal 2 2 4 2 7 4" xfId="38377"/>
    <cellStyle name="Normal 2 2 4 2 7 5" xfId="51585"/>
    <cellStyle name="Normal 2 2 4 2 8" xfId="6327"/>
    <cellStyle name="Normal 2 2 4 2 8 2" xfId="17467"/>
    <cellStyle name="Normal 2 2 4 2 8 3" xfId="27652"/>
    <cellStyle name="Normal 2 2 4 2 8 4" xfId="38606"/>
    <cellStyle name="Normal 2 2 4 2 8 5" xfId="51810"/>
    <cellStyle name="Normal 2 2 4 2 9" xfId="7006"/>
    <cellStyle name="Normal 2 2 4 2 9 2" xfId="18142"/>
    <cellStyle name="Normal 2 2 4 2 9 3" xfId="28327"/>
    <cellStyle name="Normal 2 2 4 2 9 4" xfId="39282"/>
    <cellStyle name="Normal 2 2 4 2 9 5" xfId="52485"/>
    <cellStyle name="Normal 2 2 4 3" xfId="4370"/>
    <cellStyle name="Normal 2 2 4 4" xfId="2493"/>
    <cellStyle name="Normal 2 2 4 4 2" xfId="13777"/>
    <cellStyle name="Normal 2 2 4 4 3" xfId="23962"/>
    <cellStyle name="Normal 2 2 4 4 4" xfId="34880"/>
    <cellStyle name="Normal 2 2 4 4 5" xfId="48120"/>
    <cellStyle name="Normal 2 2 4 5" xfId="7137"/>
    <cellStyle name="Normal 2 2 40" xfId="1402"/>
    <cellStyle name="Normal 2 2 41" xfId="1403"/>
    <cellStyle name="Normal 2 2 42" xfId="1404"/>
    <cellStyle name="Normal 2 2 43" xfId="1405"/>
    <cellStyle name="Normal 2 2 44" xfId="1406"/>
    <cellStyle name="Normal 2 2 45" xfId="1407"/>
    <cellStyle name="Normal 2 2 46" xfId="1408"/>
    <cellStyle name="Normal 2 2 47" xfId="1409"/>
    <cellStyle name="Normal 2 2 48" xfId="1410"/>
    <cellStyle name="Normal 2 2 49" xfId="1411"/>
    <cellStyle name="Normal 2 2 5" xfId="1412"/>
    <cellStyle name="Normal 2 2 5 2" xfId="4373"/>
    <cellStyle name="Normal 2 2 5 3" xfId="2482"/>
    <cellStyle name="Normal 2 2 5 3 2" xfId="13775"/>
    <cellStyle name="Normal 2 2 5 3 3" xfId="23960"/>
    <cellStyle name="Normal 2 2 5 3 4" xfId="34870"/>
    <cellStyle name="Normal 2 2 5 3 5" xfId="48118"/>
    <cellStyle name="Normal 2 2 50" xfId="1413"/>
    <cellStyle name="Normal 2 2 51" xfId="1414"/>
    <cellStyle name="Normal 2 2 52" xfId="1415"/>
    <cellStyle name="Normal 2 2 53" xfId="1416"/>
    <cellStyle name="Normal 2 2 54" xfId="1417"/>
    <cellStyle name="Normal 2 2 55" xfId="1418"/>
    <cellStyle name="Normal 2 2 56" xfId="1419"/>
    <cellStyle name="Normal 2 2 57" xfId="1420"/>
    <cellStyle name="Normal 2 2 58" xfId="1421"/>
    <cellStyle name="Normal 2 2 59" xfId="1422"/>
    <cellStyle name="Normal 2 2 6" xfId="1423"/>
    <cellStyle name="Normal 2 2 6 2" xfId="4377"/>
    <cellStyle name="Normal 2 2 6 3" xfId="2491"/>
    <cellStyle name="Normal 2 2 6 3 2" xfId="13776"/>
    <cellStyle name="Normal 2 2 6 3 3" xfId="23961"/>
    <cellStyle name="Normal 2 2 6 3 4" xfId="34878"/>
    <cellStyle name="Normal 2 2 6 3 5" xfId="48119"/>
    <cellStyle name="Normal 2 2 60" xfId="1424"/>
    <cellStyle name="Normal 2 2 61" xfId="1425"/>
    <cellStyle name="Normal 2 2 62" xfId="1426"/>
    <cellStyle name="Normal 2 2 63" xfId="1427"/>
    <cellStyle name="Normal 2 2 64" xfId="1428"/>
    <cellStyle name="Normal 2 2 65" xfId="1429"/>
    <cellStyle name="Normal 2 2 66" xfId="1430"/>
    <cellStyle name="Normal 2 2 67" xfId="1431"/>
    <cellStyle name="Normal 2 2 68" xfId="1432"/>
    <cellStyle name="Normal 2 2 69" xfId="1433"/>
    <cellStyle name="Normal 2 2 7" xfId="1434"/>
    <cellStyle name="Normal 2 2 7 2" xfId="4382"/>
    <cellStyle name="Normal 2 2 7 3" xfId="2478"/>
    <cellStyle name="Normal 2 2 7 3 2" xfId="13774"/>
    <cellStyle name="Normal 2 2 7 3 3" xfId="23959"/>
    <cellStyle name="Normal 2 2 7 3 4" xfId="34867"/>
    <cellStyle name="Normal 2 2 7 3 5" xfId="48117"/>
    <cellStyle name="Normal 2 2 70" xfId="1435"/>
    <cellStyle name="Normal 2 2 70 10" xfId="1436"/>
    <cellStyle name="Normal 2 2 70 11" xfId="1437"/>
    <cellStyle name="Normal 2 2 70 12" xfId="1438"/>
    <cellStyle name="Normal 2 2 70 13" xfId="1439"/>
    <cellStyle name="Normal 2 2 70 14" xfId="1440"/>
    <cellStyle name="Normal 2 2 70 15" xfId="1441"/>
    <cellStyle name="Normal 2 2 70 16" xfId="1442"/>
    <cellStyle name="Normal 2 2 70 17" xfId="1443"/>
    <cellStyle name="Normal 2 2 70 18" xfId="1444"/>
    <cellStyle name="Normal 2 2 70 19" xfId="1445"/>
    <cellStyle name="Normal 2 2 70 2" xfId="1446"/>
    <cellStyle name="Normal 2 2 70 20" xfId="1447"/>
    <cellStyle name="Normal 2 2 70 21" xfId="1448"/>
    <cellStyle name="Normal 2 2 70 22" xfId="1449"/>
    <cellStyle name="Normal 2 2 70 23" xfId="1450"/>
    <cellStyle name="Normal 2 2 70 24" xfId="1451"/>
    <cellStyle name="Normal 2 2 70 25" xfId="1452"/>
    <cellStyle name="Normal 2 2 70 26" xfId="1453"/>
    <cellStyle name="Normal 2 2 70 27" xfId="1454"/>
    <cellStyle name="Normal 2 2 70 28" xfId="1455"/>
    <cellStyle name="Normal 2 2 70 29" xfId="1456"/>
    <cellStyle name="Normal 2 2 70 3" xfId="1457"/>
    <cellStyle name="Normal 2 2 70 30" xfId="1458"/>
    <cellStyle name="Normal 2 2 70 31" xfId="1459"/>
    <cellStyle name="Normal 2 2 70 32" xfId="1460"/>
    <cellStyle name="Normal 2 2 70 33" xfId="1461"/>
    <cellStyle name="Normal 2 2 70 34" xfId="1462"/>
    <cellStyle name="Normal 2 2 70 35" xfId="1463"/>
    <cellStyle name="Normal 2 2 70 36" xfId="1464"/>
    <cellStyle name="Normal 2 2 70 37" xfId="1465"/>
    <cellStyle name="Normal 2 2 70 38" xfId="1466"/>
    <cellStyle name="Normal 2 2 70 4" xfId="1467"/>
    <cellStyle name="Normal 2 2 70 5" xfId="1468"/>
    <cellStyle name="Normal 2 2 70 6" xfId="1469"/>
    <cellStyle name="Normal 2 2 70 7" xfId="1470"/>
    <cellStyle name="Normal 2 2 70 8" xfId="1471"/>
    <cellStyle name="Normal 2 2 70 9" xfId="1472"/>
    <cellStyle name="Normal 2 2 71" xfId="1473"/>
    <cellStyle name="Normal 2 2 71 2" xfId="1474"/>
    <cellStyle name="Normal 2 2 71 3" xfId="1475"/>
    <cellStyle name="Normal 2 2 71 4" xfId="1476"/>
    <cellStyle name="Normal 2 2 71 5" xfId="1477"/>
    <cellStyle name="Normal 2 2 72" xfId="1478"/>
    <cellStyle name="Normal 2 2 72 2" xfId="1479"/>
    <cellStyle name="Normal 2 2 72 3" xfId="1480"/>
    <cellStyle name="Normal 2 2 72 4" xfId="1481"/>
    <cellStyle name="Normal 2 2 72 5" xfId="1482"/>
    <cellStyle name="Normal 2 2 73" xfId="1483"/>
    <cellStyle name="Normal 2 2 73 2" xfId="1484"/>
    <cellStyle name="Normal 2 2 73 3" xfId="1485"/>
    <cellStyle name="Normal 2 2 73 4" xfId="1486"/>
    <cellStyle name="Normal 2 2 73 5" xfId="1487"/>
    <cellStyle name="Normal 2 2 74" xfId="1488"/>
    <cellStyle name="Normal 2 2 74 2" xfId="1489"/>
    <cellStyle name="Normal 2 2 74 3" xfId="1490"/>
    <cellStyle name="Normal 2 2 74 4" xfId="1491"/>
    <cellStyle name="Normal 2 2 74 5" xfId="1492"/>
    <cellStyle name="Normal 2 2 75" xfId="1493"/>
    <cellStyle name="Normal 2 2 75 2" xfId="1494"/>
    <cellStyle name="Normal 2 2 75 3" xfId="1495"/>
    <cellStyle name="Normal 2 2 75 4" xfId="1496"/>
    <cellStyle name="Normal 2 2 75 5" xfId="1497"/>
    <cellStyle name="Normal 2 2 76" xfId="1498"/>
    <cellStyle name="Normal 2 2 76 2" xfId="1499"/>
    <cellStyle name="Normal 2 2 76 3" xfId="1500"/>
    <cellStyle name="Normal 2 2 76 4" xfId="1501"/>
    <cellStyle name="Normal 2 2 76 5" xfId="1502"/>
    <cellStyle name="Normal 2 2 77" xfId="1503"/>
    <cellStyle name="Normal 2 2 78" xfId="1504"/>
    <cellStyle name="Normal 2 2 79" xfId="1505"/>
    <cellStyle name="Normal 2 2 79 2" xfId="1506"/>
    <cellStyle name="Normal 2 2 79 3" xfId="1507"/>
    <cellStyle name="Normal 2 2 79 4" xfId="1508"/>
    <cellStyle name="Normal 2 2 79 5" xfId="1509"/>
    <cellStyle name="Normal 2 2 8" xfId="1510"/>
    <cellStyle name="Normal 2 2 80" xfId="1511"/>
    <cellStyle name="Normal 2 2 80 2" xfId="1512"/>
    <cellStyle name="Normal 2 2 80 3" xfId="1513"/>
    <cellStyle name="Normal 2 2 80 4" xfId="1514"/>
    <cellStyle name="Normal 2 2 80 5" xfId="1515"/>
    <cellStyle name="Normal 2 2 81" xfId="1516"/>
    <cellStyle name="Normal 2 2 81 2" xfId="1517"/>
    <cellStyle name="Normal 2 2 81 3" xfId="1518"/>
    <cellStyle name="Normal 2 2 81 4" xfId="1519"/>
    <cellStyle name="Normal 2 2 81 5" xfId="1520"/>
    <cellStyle name="Normal 2 2 82" xfId="1521"/>
    <cellStyle name="Normal 2 2 82 2" xfId="1522"/>
    <cellStyle name="Normal 2 2 82 3" xfId="1523"/>
    <cellStyle name="Normal 2 2 82 4" xfId="1524"/>
    <cellStyle name="Normal 2 2 82 5" xfId="1525"/>
    <cellStyle name="Normal 2 2 83" xfId="1526"/>
    <cellStyle name="Normal 2 2 84" xfId="1527"/>
    <cellStyle name="Normal 2 2 85" xfId="1528"/>
    <cellStyle name="Normal 2 2 86" xfId="1529"/>
    <cellStyle name="Normal 2 2 87" xfId="1530"/>
    <cellStyle name="Normal 2 2 88" xfId="1531"/>
    <cellStyle name="Normal 2 2 89" xfId="1532"/>
    <cellStyle name="Normal 2 2 9" xfId="1533"/>
    <cellStyle name="Normal 2 2 90" xfId="1534"/>
    <cellStyle name="Normal 2 2 91" xfId="1535"/>
    <cellStyle name="Normal 2 2 92" xfId="1536"/>
    <cellStyle name="Normal 2 2 93" xfId="1537"/>
    <cellStyle name="Normal 2 2 94" xfId="1538"/>
    <cellStyle name="Normal 2 2 95" xfId="1539"/>
    <cellStyle name="Normal 2 2 96" xfId="1540"/>
    <cellStyle name="Normal 2 2 97" xfId="1541"/>
    <cellStyle name="Normal 2 2 98" xfId="1542"/>
    <cellStyle name="Normal 2 2 99" xfId="1543"/>
    <cellStyle name="Normal 2 20" xfId="1544"/>
    <cellStyle name="Normal 2 20 10" xfId="58462"/>
    <cellStyle name="Normal 2 20 11" xfId="58994"/>
    <cellStyle name="Normal 2 20 2" xfId="4408"/>
    <cellStyle name="Normal 2 20 2 2" xfId="11067"/>
    <cellStyle name="Normal 2 20 2 2 2" xfId="22044"/>
    <cellStyle name="Normal 2 20 2 2 3" xfId="32379"/>
    <cellStyle name="Normal 2 20 2 2 4" xfId="43319"/>
    <cellStyle name="Normal 2 20 2 2 5" xfId="56537"/>
    <cellStyle name="Normal 2 20 2 3" xfId="9699"/>
    <cellStyle name="Normal 2 20 2 3 2" xfId="20731"/>
    <cellStyle name="Normal 2 20 2 3 3" xfId="31011"/>
    <cellStyle name="Normal 2 20 2 3 4" xfId="41960"/>
    <cellStyle name="Normal 2 20 2 3 5" xfId="55169"/>
    <cellStyle name="Normal 2 20 2 4" xfId="15593"/>
    <cellStyle name="Normal 2 20 2 5" xfId="25778"/>
    <cellStyle name="Normal 2 20 2 6" xfId="36727"/>
    <cellStyle name="Normal 2 20 2 7" xfId="49936"/>
    <cellStyle name="Normal 2 20 2 8" xfId="59502"/>
    <cellStyle name="Normal 2 20 3" xfId="3058"/>
    <cellStyle name="Normal 2 20 3 2" xfId="10665"/>
    <cellStyle name="Normal 2 20 3 2 2" xfId="21651"/>
    <cellStyle name="Normal 2 20 3 2 3" xfId="31977"/>
    <cellStyle name="Normal 2 20 3 2 4" xfId="42920"/>
    <cellStyle name="Normal 2 20 3 2 5" xfId="56135"/>
    <cellStyle name="Normal 2 20 3 3" xfId="14290"/>
    <cellStyle name="Normal 2 20 3 4" xfId="24475"/>
    <cellStyle name="Normal 2 20 3 5" xfId="35406"/>
    <cellStyle name="Normal 2 20 3 6" xfId="48633"/>
    <cellStyle name="Normal 2 20 4" xfId="6969"/>
    <cellStyle name="Normal 2 20 4 2" xfId="18105"/>
    <cellStyle name="Normal 2 20 4 3" xfId="28290"/>
    <cellStyle name="Normal 2 20 4 4" xfId="39245"/>
    <cellStyle name="Normal 2 20 4 5" xfId="52448"/>
    <cellStyle name="Normal 2 20 5" xfId="7453"/>
    <cellStyle name="Normal 2 20 5 2" xfId="18570"/>
    <cellStyle name="Normal 2 20 5 3" xfId="28768"/>
    <cellStyle name="Normal 2 20 5 4" xfId="39718"/>
    <cellStyle name="Normal 2 20 5 5" xfId="52926"/>
    <cellStyle name="Normal 2 20 6" xfId="13354"/>
    <cellStyle name="Normal 2 20 7" xfId="23539"/>
    <cellStyle name="Normal 2 20 8" xfId="34432"/>
    <cellStyle name="Normal 2 20 9" xfId="47697"/>
    <cellStyle name="Normal 2 21" xfId="1545"/>
    <cellStyle name="Normal 2 21 2" xfId="4409"/>
    <cellStyle name="Normal 2 21 2 2" xfId="11068"/>
    <cellStyle name="Normal 2 21 2 2 2" xfId="22045"/>
    <cellStyle name="Normal 2 21 2 2 3" xfId="32380"/>
    <cellStyle name="Normal 2 21 2 2 4" xfId="43320"/>
    <cellStyle name="Normal 2 21 2 2 5" xfId="56538"/>
    <cellStyle name="Normal 2 21 2 3" xfId="15594"/>
    <cellStyle name="Normal 2 21 2 4" xfId="25779"/>
    <cellStyle name="Normal 2 21 2 5" xfId="36728"/>
    <cellStyle name="Normal 2 21 2 6" xfId="49937"/>
    <cellStyle name="Normal 2 21 2 7" xfId="59503"/>
    <cellStyle name="Normal 2 21 3" xfId="7454"/>
    <cellStyle name="Normal 2 21 3 2" xfId="18571"/>
    <cellStyle name="Normal 2 21 3 3" xfId="28769"/>
    <cellStyle name="Normal 2 21 3 4" xfId="39719"/>
    <cellStyle name="Normal 2 21 3 5" xfId="52927"/>
    <cellStyle name="Normal 2 21 4" xfId="13355"/>
    <cellStyle name="Normal 2 21 5" xfId="23540"/>
    <cellStyle name="Normal 2 21 6" xfId="34433"/>
    <cellStyle name="Normal 2 21 7" xfId="47698"/>
    <cellStyle name="Normal 2 21 8" xfId="58995"/>
    <cellStyle name="Normal 2 22" xfId="1546"/>
    <cellStyle name="Normal 2 22 2" xfId="4410"/>
    <cellStyle name="Normal 2 22 2 2" xfId="11069"/>
    <cellStyle name="Normal 2 22 2 2 2" xfId="22046"/>
    <cellStyle name="Normal 2 22 2 2 3" xfId="32381"/>
    <cellStyle name="Normal 2 22 2 2 4" xfId="43321"/>
    <cellStyle name="Normal 2 22 2 2 5" xfId="56539"/>
    <cellStyle name="Normal 2 22 2 3" xfId="15595"/>
    <cellStyle name="Normal 2 22 2 4" xfId="25780"/>
    <cellStyle name="Normal 2 22 2 5" xfId="36729"/>
    <cellStyle name="Normal 2 22 2 6" xfId="49938"/>
    <cellStyle name="Normal 2 22 2 7" xfId="59504"/>
    <cellStyle name="Normal 2 22 3" xfId="7455"/>
    <cellStyle name="Normal 2 22 3 2" xfId="18572"/>
    <cellStyle name="Normal 2 22 3 3" xfId="28770"/>
    <cellStyle name="Normal 2 22 3 4" xfId="39720"/>
    <cellStyle name="Normal 2 22 3 5" xfId="52928"/>
    <cellStyle name="Normal 2 22 4" xfId="13356"/>
    <cellStyle name="Normal 2 22 5" xfId="23541"/>
    <cellStyle name="Normal 2 22 6" xfId="34434"/>
    <cellStyle name="Normal 2 22 7" xfId="47699"/>
    <cellStyle name="Normal 2 22 8" xfId="58996"/>
    <cellStyle name="Normal 2 23" xfId="1547"/>
    <cellStyle name="Normal 2 23 2" xfId="4411"/>
    <cellStyle name="Normal 2 23 2 2" xfId="11070"/>
    <cellStyle name="Normal 2 23 2 2 2" xfId="22047"/>
    <cellStyle name="Normal 2 23 2 2 3" xfId="32382"/>
    <cellStyle name="Normal 2 23 2 2 4" xfId="43322"/>
    <cellStyle name="Normal 2 23 2 2 5" xfId="56540"/>
    <cellStyle name="Normal 2 23 2 3" xfId="15596"/>
    <cellStyle name="Normal 2 23 2 4" xfId="25781"/>
    <cellStyle name="Normal 2 23 2 5" xfId="36730"/>
    <cellStyle name="Normal 2 23 2 6" xfId="49939"/>
    <cellStyle name="Normal 2 23 2 7" xfId="59505"/>
    <cellStyle name="Normal 2 23 3" xfId="7456"/>
    <cellStyle name="Normal 2 23 3 2" xfId="18573"/>
    <cellStyle name="Normal 2 23 3 3" xfId="28771"/>
    <cellStyle name="Normal 2 23 3 4" xfId="39721"/>
    <cellStyle name="Normal 2 23 3 5" xfId="52929"/>
    <cellStyle name="Normal 2 23 4" xfId="13357"/>
    <cellStyle name="Normal 2 23 5" xfId="23542"/>
    <cellStyle name="Normal 2 23 6" xfId="34435"/>
    <cellStyle name="Normal 2 23 7" xfId="47700"/>
    <cellStyle name="Normal 2 23 8" xfId="58997"/>
    <cellStyle name="Normal 2 24" xfId="1548"/>
    <cellStyle name="Normal 2 24 2" xfId="4412"/>
    <cellStyle name="Normal 2 24 2 2" xfId="11071"/>
    <cellStyle name="Normal 2 24 2 2 2" xfId="22048"/>
    <cellStyle name="Normal 2 24 2 2 3" xfId="32383"/>
    <cellStyle name="Normal 2 24 2 2 4" xfId="43323"/>
    <cellStyle name="Normal 2 24 2 2 5" xfId="56541"/>
    <cellStyle name="Normal 2 24 2 3" xfId="15597"/>
    <cellStyle name="Normal 2 24 2 4" xfId="25782"/>
    <cellStyle name="Normal 2 24 2 5" xfId="36731"/>
    <cellStyle name="Normal 2 24 2 6" xfId="49940"/>
    <cellStyle name="Normal 2 24 2 7" xfId="59506"/>
    <cellStyle name="Normal 2 24 3" xfId="7457"/>
    <cellStyle name="Normal 2 24 3 2" xfId="18574"/>
    <cellStyle name="Normal 2 24 3 3" xfId="28772"/>
    <cellStyle name="Normal 2 24 3 4" xfId="39722"/>
    <cellStyle name="Normal 2 24 3 5" xfId="52930"/>
    <cellStyle name="Normal 2 24 4" xfId="13358"/>
    <cellStyle name="Normal 2 24 5" xfId="23543"/>
    <cellStyle name="Normal 2 24 6" xfId="34436"/>
    <cellStyle name="Normal 2 24 7" xfId="47701"/>
    <cellStyle name="Normal 2 24 8" xfId="58998"/>
    <cellStyle name="Normal 2 25" xfId="1549"/>
    <cellStyle name="Normal 2 25 2" xfId="4413"/>
    <cellStyle name="Normal 2 25 2 2" xfId="11072"/>
    <cellStyle name="Normal 2 25 2 2 2" xfId="22049"/>
    <cellStyle name="Normal 2 25 2 2 3" xfId="32384"/>
    <cellStyle name="Normal 2 25 2 2 4" xfId="43324"/>
    <cellStyle name="Normal 2 25 2 2 5" xfId="56542"/>
    <cellStyle name="Normal 2 25 2 3" xfId="15598"/>
    <cellStyle name="Normal 2 25 2 4" xfId="25783"/>
    <cellStyle name="Normal 2 25 2 5" xfId="36732"/>
    <cellStyle name="Normal 2 25 2 6" xfId="49941"/>
    <cellStyle name="Normal 2 25 2 7" xfId="59507"/>
    <cellStyle name="Normal 2 25 3" xfId="7458"/>
    <cellStyle name="Normal 2 25 3 2" xfId="18575"/>
    <cellStyle name="Normal 2 25 3 3" xfId="28773"/>
    <cellStyle name="Normal 2 25 3 4" xfId="39723"/>
    <cellStyle name="Normal 2 25 3 5" xfId="52931"/>
    <cellStyle name="Normal 2 25 4" xfId="13359"/>
    <cellStyle name="Normal 2 25 5" xfId="23544"/>
    <cellStyle name="Normal 2 25 6" xfId="34437"/>
    <cellStyle name="Normal 2 25 7" xfId="47702"/>
    <cellStyle name="Normal 2 25 8" xfId="58999"/>
    <cellStyle name="Normal 2 26" xfId="1550"/>
    <cellStyle name="Normal 2 26 2" xfId="4414"/>
    <cellStyle name="Normal 2 26 2 2" xfId="11073"/>
    <cellStyle name="Normal 2 26 2 2 2" xfId="22050"/>
    <cellStyle name="Normal 2 26 2 2 3" xfId="32385"/>
    <cellStyle name="Normal 2 26 2 2 4" xfId="43325"/>
    <cellStyle name="Normal 2 26 2 2 5" xfId="56543"/>
    <cellStyle name="Normal 2 26 2 3" xfId="15599"/>
    <cellStyle name="Normal 2 26 2 4" xfId="25784"/>
    <cellStyle name="Normal 2 26 2 5" xfId="36733"/>
    <cellStyle name="Normal 2 26 2 6" xfId="49942"/>
    <cellStyle name="Normal 2 26 2 7" xfId="59508"/>
    <cellStyle name="Normal 2 26 3" xfId="7459"/>
    <cellStyle name="Normal 2 26 3 2" xfId="18576"/>
    <cellStyle name="Normal 2 26 3 3" xfId="28774"/>
    <cellStyle name="Normal 2 26 3 4" xfId="39724"/>
    <cellStyle name="Normal 2 26 3 5" xfId="52932"/>
    <cellStyle name="Normal 2 26 4" xfId="13360"/>
    <cellStyle name="Normal 2 26 5" xfId="23545"/>
    <cellStyle name="Normal 2 26 6" xfId="34438"/>
    <cellStyle name="Normal 2 26 7" xfId="47703"/>
    <cellStyle name="Normal 2 26 8" xfId="59000"/>
    <cellStyle name="Normal 2 27" xfId="1551"/>
    <cellStyle name="Normal 2 27 2" xfId="4415"/>
    <cellStyle name="Normal 2 27 2 2" xfId="11074"/>
    <cellStyle name="Normal 2 27 2 2 2" xfId="22051"/>
    <cellStyle name="Normal 2 27 2 2 3" xfId="32386"/>
    <cellStyle name="Normal 2 27 2 2 4" xfId="43326"/>
    <cellStyle name="Normal 2 27 2 2 5" xfId="56544"/>
    <cellStyle name="Normal 2 27 2 3" xfId="15600"/>
    <cellStyle name="Normal 2 27 2 4" xfId="25785"/>
    <cellStyle name="Normal 2 27 2 5" xfId="36734"/>
    <cellStyle name="Normal 2 27 2 6" xfId="49943"/>
    <cellStyle name="Normal 2 27 2 7" xfId="59509"/>
    <cellStyle name="Normal 2 27 3" xfId="7460"/>
    <cellStyle name="Normal 2 27 3 2" xfId="18577"/>
    <cellStyle name="Normal 2 27 3 3" xfId="28775"/>
    <cellStyle name="Normal 2 27 3 4" xfId="39725"/>
    <cellStyle name="Normal 2 27 3 5" xfId="52933"/>
    <cellStyle name="Normal 2 27 4" xfId="13361"/>
    <cellStyle name="Normal 2 27 5" xfId="23546"/>
    <cellStyle name="Normal 2 27 6" xfId="34439"/>
    <cellStyle name="Normal 2 27 7" xfId="47704"/>
    <cellStyle name="Normal 2 27 8" xfId="59001"/>
    <cellStyle name="Normal 2 28" xfId="1552"/>
    <cellStyle name="Normal 2 28 2" xfId="4416"/>
    <cellStyle name="Normal 2 28 2 2" xfId="11075"/>
    <cellStyle name="Normal 2 28 2 2 2" xfId="22052"/>
    <cellStyle name="Normal 2 28 2 2 3" xfId="32387"/>
    <cellStyle name="Normal 2 28 2 2 4" xfId="43327"/>
    <cellStyle name="Normal 2 28 2 2 5" xfId="56545"/>
    <cellStyle name="Normal 2 28 2 3" xfId="15601"/>
    <cellStyle name="Normal 2 28 2 4" xfId="25786"/>
    <cellStyle name="Normal 2 28 2 5" xfId="36735"/>
    <cellStyle name="Normal 2 28 2 6" xfId="49944"/>
    <cellStyle name="Normal 2 28 2 7" xfId="59510"/>
    <cellStyle name="Normal 2 28 3" xfId="7461"/>
    <cellStyle name="Normal 2 28 3 2" xfId="18578"/>
    <cellStyle name="Normal 2 28 3 3" xfId="28776"/>
    <cellStyle name="Normal 2 28 3 4" xfId="39726"/>
    <cellStyle name="Normal 2 28 3 5" xfId="52934"/>
    <cellStyle name="Normal 2 28 4" xfId="13362"/>
    <cellStyle name="Normal 2 28 5" xfId="23547"/>
    <cellStyle name="Normal 2 28 6" xfId="34440"/>
    <cellStyle name="Normal 2 28 7" xfId="47705"/>
    <cellStyle name="Normal 2 28 8" xfId="59002"/>
    <cellStyle name="Normal 2 29" xfId="1553"/>
    <cellStyle name="Normal 2 29 2" xfId="4417"/>
    <cellStyle name="Normal 2 29 2 2" xfId="11076"/>
    <cellStyle name="Normal 2 29 2 2 2" xfId="22053"/>
    <cellStyle name="Normal 2 29 2 2 3" xfId="32388"/>
    <cellStyle name="Normal 2 29 2 2 4" xfId="43328"/>
    <cellStyle name="Normal 2 29 2 2 5" xfId="56546"/>
    <cellStyle name="Normal 2 29 2 3" xfId="15602"/>
    <cellStyle name="Normal 2 29 2 4" xfId="25787"/>
    <cellStyle name="Normal 2 29 2 5" xfId="36736"/>
    <cellStyle name="Normal 2 29 2 6" xfId="49945"/>
    <cellStyle name="Normal 2 29 2 7" xfId="59511"/>
    <cellStyle name="Normal 2 29 3" xfId="7462"/>
    <cellStyle name="Normal 2 29 3 2" xfId="18579"/>
    <cellStyle name="Normal 2 29 3 3" xfId="28777"/>
    <cellStyle name="Normal 2 29 3 4" xfId="39727"/>
    <cellStyle name="Normal 2 29 3 5" xfId="52935"/>
    <cellStyle name="Normal 2 29 4" xfId="13363"/>
    <cellStyle name="Normal 2 29 5" xfId="23548"/>
    <cellStyle name="Normal 2 29 6" xfId="34441"/>
    <cellStyle name="Normal 2 29 7" xfId="47706"/>
    <cellStyle name="Normal 2 29 8" xfId="59003"/>
    <cellStyle name="Normal 2 3" xfId="74"/>
    <cellStyle name="Normal 2 3 10" xfId="1555"/>
    <cellStyle name="Normal 2 3 10 2" xfId="1556"/>
    <cellStyle name="Normal 2 3 10 2 2" xfId="4419"/>
    <cellStyle name="Normal 2 3 10 2 3" xfId="3358"/>
    <cellStyle name="Normal 2 3 10 2 3 2" xfId="14573"/>
    <cellStyle name="Normal 2 3 10 2 3 3" xfId="24758"/>
    <cellStyle name="Normal 2 3 10 2 3 4" xfId="35695"/>
    <cellStyle name="Normal 2 3 10 2 3 5" xfId="48916"/>
    <cellStyle name="Normal 2 3 10 2 4" xfId="8780"/>
    <cellStyle name="Normal 2 3 10 2 4 2" xfId="19885"/>
    <cellStyle name="Normal 2 3 10 2 4 3" xfId="30092"/>
    <cellStyle name="Normal 2 3 10 2 4 4" xfId="41043"/>
    <cellStyle name="Normal 2 3 10 2 4 5" xfId="54250"/>
    <cellStyle name="Normal 2 3 10 3" xfId="4418"/>
    <cellStyle name="Normal 2 3 10 4" xfId="2691"/>
    <cellStyle name="Normal 2 3 10 4 2" xfId="8125"/>
    <cellStyle name="Normal 2 3 10 4 2 2" xfId="19233"/>
    <cellStyle name="Normal 2 3 10 4 2 3" xfId="29439"/>
    <cellStyle name="Normal 2 3 10 4 2 4" xfId="40388"/>
    <cellStyle name="Normal 2 3 10 4 2 5" xfId="53597"/>
    <cellStyle name="Normal 2 3 10 4 3" xfId="13924"/>
    <cellStyle name="Normal 2 3 10 4 4" xfId="24109"/>
    <cellStyle name="Normal 2 3 10 4 5" xfId="35040"/>
    <cellStyle name="Normal 2 3 10 4 6" xfId="48267"/>
    <cellStyle name="Normal 2 3 10 5" xfId="6603"/>
    <cellStyle name="Normal 2 3 10 5 2" xfId="17739"/>
    <cellStyle name="Normal 2 3 10 5 3" xfId="27924"/>
    <cellStyle name="Normal 2 3 10 5 4" xfId="38879"/>
    <cellStyle name="Normal 2 3 10 5 5" xfId="52082"/>
    <cellStyle name="Normal 2 3 10 6" xfId="7479"/>
    <cellStyle name="Normal 2 3 10 6 2" xfId="18595"/>
    <cellStyle name="Normal 2 3 10 6 3" xfId="28794"/>
    <cellStyle name="Normal 2 3 10 6 4" xfId="39744"/>
    <cellStyle name="Normal 2 3 10 6 5" xfId="52952"/>
    <cellStyle name="Normal 2 3 10 7" xfId="58468"/>
    <cellStyle name="Normal 2 3 100" xfId="1557"/>
    <cellStyle name="Normal 2 3 101" xfId="1558"/>
    <cellStyle name="Normal 2 3 102" xfId="1559"/>
    <cellStyle name="Normal 2 3 103" xfId="1560"/>
    <cellStyle name="Normal 2 3 104" xfId="1561"/>
    <cellStyle name="Normal 2 3 105" xfId="1562"/>
    <cellStyle name="Normal 2 3 106" xfId="1563"/>
    <cellStyle name="Normal 2 3 107" xfId="1564"/>
    <cellStyle name="Normal 2 3 108" xfId="1554"/>
    <cellStyle name="Normal 2 3 109" xfId="209"/>
    <cellStyle name="Normal 2 3 109 2" xfId="4042"/>
    <cellStyle name="Normal 2 3 109 2 2" xfId="11049"/>
    <cellStyle name="Normal 2 3 109 2 2 2" xfId="22026"/>
    <cellStyle name="Normal 2 3 109 2 2 3" xfId="32361"/>
    <cellStyle name="Normal 2 3 109 2 2 4" xfId="43304"/>
    <cellStyle name="Normal 2 3 109 2 2 5" xfId="56519"/>
    <cellStyle name="Normal 2 3 109 2 3" xfId="15249"/>
    <cellStyle name="Normal 2 3 109 2 4" xfId="25434"/>
    <cellStyle name="Normal 2 3 109 2 5" xfId="36375"/>
    <cellStyle name="Normal 2 3 109 2 6" xfId="49592"/>
    <cellStyle name="Normal 2 3 109 2 7" xfId="59451"/>
    <cellStyle name="Normal 2 3 109 3" xfId="7219"/>
    <cellStyle name="Normal 2 3 109 3 2" xfId="18348"/>
    <cellStyle name="Normal 2 3 109 3 3" xfId="28535"/>
    <cellStyle name="Normal 2 3 109 3 4" xfId="39490"/>
    <cellStyle name="Normal 2 3 109 3 5" xfId="52693"/>
    <cellStyle name="Normal 2 3 109 4" xfId="13319"/>
    <cellStyle name="Normal 2 3 109 5" xfId="23509"/>
    <cellStyle name="Normal 2 3 109 6" xfId="34047"/>
    <cellStyle name="Normal 2 3 109 7" xfId="47667"/>
    <cellStyle name="Normal 2 3 109 8" xfId="58982"/>
    <cellStyle name="Normal 2 3 11" xfId="1565"/>
    <cellStyle name="Normal 2 3 11 2" xfId="1566"/>
    <cellStyle name="Normal 2 3 11 3" xfId="4423"/>
    <cellStyle name="Normal 2 3 11 4" xfId="3236"/>
    <cellStyle name="Normal 2 3 11 4 2" xfId="14452"/>
    <cellStyle name="Normal 2 3 11 4 3" xfId="24637"/>
    <cellStyle name="Normal 2 3 11 4 4" xfId="35574"/>
    <cellStyle name="Normal 2 3 11 4 5" xfId="48795"/>
    <cellStyle name="Normal 2 3 11 5" xfId="6528"/>
    <cellStyle name="Normal 2 3 11 5 2" xfId="17665"/>
    <cellStyle name="Normal 2 3 11 5 3" xfId="27850"/>
    <cellStyle name="Normal 2 3 11 5 4" xfId="38804"/>
    <cellStyle name="Normal 2 3 11 5 5" xfId="52008"/>
    <cellStyle name="Normal 2 3 11 6" xfId="8659"/>
    <cellStyle name="Normal 2 3 11 6 2" xfId="19764"/>
    <cellStyle name="Normal 2 3 11 6 3" xfId="29971"/>
    <cellStyle name="Normal 2 3 11 6 4" xfId="40922"/>
    <cellStyle name="Normal 2 3 11 6 5" xfId="54129"/>
    <cellStyle name="Normal 2 3 110" xfId="4682"/>
    <cellStyle name="Normal 2 3 110 2" xfId="11189"/>
    <cellStyle name="Normal 2 3 110 2 2" xfId="22166"/>
    <cellStyle name="Normal 2 3 110 2 3" xfId="32501"/>
    <cellStyle name="Normal 2 3 110 2 4" xfId="43441"/>
    <cellStyle name="Normal 2 3 110 2 5" xfId="56659"/>
    <cellStyle name="Normal 2 3 110 2 6" xfId="59626"/>
    <cellStyle name="Normal 2 3 110 3" xfId="10729"/>
    <cellStyle name="Normal 2 3 110 3 2" xfId="21708"/>
    <cellStyle name="Normal 2 3 110 3 3" xfId="32041"/>
    <cellStyle name="Normal 2 3 110 3 4" xfId="42984"/>
    <cellStyle name="Normal 2 3 110 3 5" xfId="56199"/>
    <cellStyle name="Normal 2 3 110 4" xfId="9856"/>
    <cellStyle name="Normal 2 3 110 4 2" xfId="20848"/>
    <cellStyle name="Normal 2 3 110 4 3" xfId="31168"/>
    <cellStyle name="Normal 2 3 110 4 4" xfId="42117"/>
    <cellStyle name="Normal 2 3 110 4 5" xfId="55326"/>
    <cellStyle name="Normal 2 3 110 5" xfId="15833"/>
    <cellStyle name="Normal 2 3 110 6" xfId="26018"/>
    <cellStyle name="Normal 2 3 110 7" xfId="36967"/>
    <cellStyle name="Normal 2 3 110 8" xfId="50176"/>
    <cellStyle name="Normal 2 3 110 9" xfId="59116"/>
    <cellStyle name="Normal 2 3 111" xfId="3711"/>
    <cellStyle name="Normal 2 3 112" xfId="3701"/>
    <cellStyle name="Normal 2 3 112 2" xfId="10731"/>
    <cellStyle name="Normal 2 3 112 2 2" xfId="21710"/>
    <cellStyle name="Normal 2 3 112 2 3" xfId="32043"/>
    <cellStyle name="Normal 2 3 112 2 4" xfId="42986"/>
    <cellStyle name="Normal 2 3 112 2 5" xfId="56201"/>
    <cellStyle name="Normal 2 3 112 3" xfId="9123"/>
    <cellStyle name="Normal 2 3 112 3 2" xfId="20228"/>
    <cellStyle name="Normal 2 3 112 3 3" xfId="30435"/>
    <cellStyle name="Normal 2 3 112 3 4" xfId="41386"/>
    <cellStyle name="Normal 2 3 112 3 5" xfId="54593"/>
    <cellStyle name="Normal 2 3 112 4" xfId="14916"/>
    <cellStyle name="Normal 2 3 112 5" xfId="25101"/>
    <cellStyle name="Normal 2 3 112 6" xfId="36038"/>
    <cellStyle name="Normal 2 3 112 7" xfId="49259"/>
    <cellStyle name="Normal 2 3 112 8" xfId="59119"/>
    <cellStyle name="Normal 2 3 113" xfId="4779"/>
    <cellStyle name="Normal 2 3 113 2" xfId="9953"/>
    <cellStyle name="Normal 2 3 113 2 2" xfId="20945"/>
    <cellStyle name="Normal 2 3 113 2 3" xfId="31265"/>
    <cellStyle name="Normal 2 3 113 2 4" xfId="42210"/>
    <cellStyle name="Normal 2 3 113 2 5" xfId="55423"/>
    <cellStyle name="Normal 2 3 113 3" xfId="15930"/>
    <cellStyle name="Normal 2 3 113 4" xfId="26115"/>
    <cellStyle name="Normal 2 3 113 5" xfId="37064"/>
    <cellStyle name="Normal 2 3 113 6" xfId="50273"/>
    <cellStyle name="Normal 2 3 114" xfId="4969"/>
    <cellStyle name="Normal 2 3 114 2" xfId="10143"/>
    <cellStyle name="Normal 2 3 114 2 2" xfId="21134"/>
    <cellStyle name="Normal 2 3 114 2 3" xfId="31455"/>
    <cellStyle name="Normal 2 3 114 2 4" xfId="42400"/>
    <cellStyle name="Normal 2 3 114 2 5" xfId="55613"/>
    <cellStyle name="Normal 2 3 114 3" xfId="16119"/>
    <cellStyle name="Normal 2 3 114 4" xfId="26304"/>
    <cellStyle name="Normal 2 3 114 5" xfId="37253"/>
    <cellStyle name="Normal 2 3 114 6" xfId="50462"/>
    <cellStyle name="Normal 2 3 115" xfId="5156"/>
    <cellStyle name="Normal 2 3 115 2" xfId="10330"/>
    <cellStyle name="Normal 2 3 115 2 2" xfId="21321"/>
    <cellStyle name="Normal 2 3 115 2 3" xfId="31642"/>
    <cellStyle name="Normal 2 3 115 2 4" xfId="42587"/>
    <cellStyle name="Normal 2 3 115 2 5" xfId="55800"/>
    <cellStyle name="Normal 2 3 115 3" xfId="16306"/>
    <cellStyle name="Normal 2 3 115 4" xfId="26491"/>
    <cellStyle name="Normal 2 3 115 5" xfId="37440"/>
    <cellStyle name="Normal 2 3 115 6" xfId="50649"/>
    <cellStyle name="Normal 2 3 116" xfId="2517"/>
    <cellStyle name="Normal 2 3 116 2" xfId="7942"/>
    <cellStyle name="Normal 2 3 116 2 2" xfId="19050"/>
    <cellStyle name="Normal 2 3 116 2 3" xfId="29256"/>
    <cellStyle name="Normal 2 3 116 2 4" xfId="40205"/>
    <cellStyle name="Normal 2 3 116 2 5" xfId="53414"/>
    <cellStyle name="Normal 2 3 116 3" xfId="13784"/>
    <cellStyle name="Normal 2 3 116 4" xfId="23969"/>
    <cellStyle name="Normal 2 3 116 5" xfId="34887"/>
    <cellStyle name="Normal 2 3 116 6" xfId="48127"/>
    <cellStyle name="Normal 2 3 117" xfId="6058"/>
    <cellStyle name="Normal 2 3 117 2" xfId="10338"/>
    <cellStyle name="Normal 2 3 117 2 2" xfId="21329"/>
    <cellStyle name="Normal 2 3 117 2 3" xfId="31650"/>
    <cellStyle name="Normal 2 3 117 2 4" xfId="42595"/>
    <cellStyle name="Normal 2 3 117 2 5" xfId="55808"/>
    <cellStyle name="Normal 2 3 117 3" xfId="17208"/>
    <cellStyle name="Normal 2 3 117 4" xfId="27393"/>
    <cellStyle name="Normal 2 3 117 5" xfId="38342"/>
    <cellStyle name="Normal 2 3 117 6" xfId="51551"/>
    <cellStyle name="Normal 2 3 118" xfId="6243"/>
    <cellStyle name="Normal 2 3 118 2" xfId="11320"/>
    <cellStyle name="Normal 2 3 118 2 2" xfId="22297"/>
    <cellStyle name="Normal 2 3 118 2 3" xfId="32632"/>
    <cellStyle name="Normal 2 3 118 2 4" xfId="43569"/>
    <cellStyle name="Normal 2 3 118 2 5" xfId="56790"/>
    <cellStyle name="Normal 2 3 118 3" xfId="17384"/>
    <cellStyle name="Normal 2 3 118 4" xfId="27569"/>
    <cellStyle name="Normal 2 3 118 5" xfId="38522"/>
    <cellStyle name="Normal 2 3 118 6" xfId="51727"/>
    <cellStyle name="Normal 2 3 119" xfId="6250"/>
    <cellStyle name="Normal 2 3 119 2" xfId="11490"/>
    <cellStyle name="Normal 2 3 119 2 2" xfId="22466"/>
    <cellStyle name="Normal 2 3 119 2 3" xfId="32802"/>
    <cellStyle name="Normal 2 3 119 2 4" xfId="43739"/>
    <cellStyle name="Normal 2 3 119 2 5" xfId="56960"/>
    <cellStyle name="Normal 2 3 119 3" xfId="17391"/>
    <cellStyle name="Normal 2 3 119 4" xfId="27576"/>
    <cellStyle name="Normal 2 3 119 5" xfId="38529"/>
    <cellStyle name="Normal 2 3 119 6" xfId="51734"/>
    <cellStyle name="Normal 2 3 12" xfId="1567"/>
    <cellStyle name="Normal 2 3 12 2" xfId="1568"/>
    <cellStyle name="Normal 2 3 120" xfId="6282"/>
    <cellStyle name="Normal 2 3 120 2" xfId="17423"/>
    <cellStyle name="Normal 2 3 120 3" xfId="27608"/>
    <cellStyle name="Normal 2 3 120 4" xfId="38561"/>
    <cellStyle name="Normal 2 3 120 5" xfId="51766"/>
    <cellStyle name="Normal 2 3 121" xfId="6315"/>
    <cellStyle name="Normal 2 3 121 2" xfId="17455"/>
    <cellStyle name="Normal 2 3 121 3" xfId="27640"/>
    <cellStyle name="Normal 2 3 121 4" xfId="38594"/>
    <cellStyle name="Normal 2 3 121 5" xfId="51798"/>
    <cellStyle name="Normal 2 3 122" xfId="6329"/>
    <cellStyle name="Normal 2 3 122 2" xfId="17469"/>
    <cellStyle name="Normal 2 3 122 3" xfId="27654"/>
    <cellStyle name="Normal 2 3 122 4" xfId="38608"/>
    <cellStyle name="Normal 2 3 122 5" xfId="51812"/>
    <cellStyle name="Normal 2 3 123" xfId="6337"/>
    <cellStyle name="Normal 2 3 123 2" xfId="17477"/>
    <cellStyle name="Normal 2 3 123 3" xfId="27662"/>
    <cellStyle name="Normal 2 3 123 4" xfId="38616"/>
    <cellStyle name="Normal 2 3 123 5" xfId="51820"/>
    <cellStyle name="Normal 2 3 124" xfId="12609"/>
    <cellStyle name="Normal 2 3 124 2" xfId="23410"/>
    <cellStyle name="Normal 2 3 124 3" xfId="33921"/>
    <cellStyle name="Normal 2 3 124 4" xfId="44858"/>
    <cellStyle name="Normal 2 3 124 5" xfId="58079"/>
    <cellStyle name="Normal 2 3 125" xfId="12612"/>
    <cellStyle name="Normal 2 3 125 2" xfId="23413"/>
    <cellStyle name="Normal 2 3 125 3" xfId="33924"/>
    <cellStyle name="Normal 2 3 125 4" xfId="44861"/>
    <cellStyle name="Normal 2 3 125 5" xfId="58082"/>
    <cellStyle name="Normal 2 3 126" xfId="12621"/>
    <cellStyle name="Normal 2 3 127" xfId="12816"/>
    <cellStyle name="Normal 2 3 128" xfId="12823"/>
    <cellStyle name="Normal 2 3 129" xfId="13224"/>
    <cellStyle name="Normal 2 3 13" xfId="1569"/>
    <cellStyle name="Normal 2 3 13 2" xfId="1570"/>
    <cellStyle name="Normal 2 3 130" xfId="58124"/>
    <cellStyle name="Normal 2 3 131" xfId="58651"/>
    <cellStyle name="Normal 2 3 14" xfId="1571"/>
    <cellStyle name="Normal 2 3 14 2" xfId="1572"/>
    <cellStyle name="Normal 2 3 15" xfId="1573"/>
    <cellStyle name="Normal 2 3 15 2" xfId="1574"/>
    <cellStyle name="Normal 2 3 16" xfId="1575"/>
    <cellStyle name="Normal 2 3 16 2" xfId="1576"/>
    <cellStyle name="Normal 2 3 17" xfId="1577"/>
    <cellStyle name="Normal 2 3 17 2" xfId="1578"/>
    <cellStyle name="Normal 2 3 18" xfId="1579"/>
    <cellStyle name="Normal 2 3 18 2" xfId="1580"/>
    <cellStyle name="Normal 2 3 19" xfId="1581"/>
    <cellStyle name="Normal 2 3 19 2" xfId="1582"/>
    <cellStyle name="Normal 2 3 2" xfId="164"/>
    <cellStyle name="Normal 2 3 2 10" xfId="7240"/>
    <cellStyle name="Normal 2 3 2 10 2" xfId="18369"/>
    <cellStyle name="Normal 2 3 2 10 3" xfId="28556"/>
    <cellStyle name="Normal 2 3 2 10 4" xfId="39511"/>
    <cellStyle name="Normal 2 3 2 10 5" xfId="52714"/>
    <cellStyle name="Normal 2 3 2 11" xfId="12625"/>
    <cellStyle name="Normal 2 3 2 12" xfId="58689"/>
    <cellStyle name="Normal 2 3 2 2" xfId="223"/>
    <cellStyle name="Normal 2 3 2 2 2" xfId="1583"/>
    <cellStyle name="Normal 2 3 2 2 3" xfId="6106"/>
    <cellStyle name="Normal 2 3 2 2 3 2" xfId="17250"/>
    <cellStyle name="Normal 2 3 2 2 3 3" xfId="27435"/>
    <cellStyle name="Normal 2 3 2 2 3 4" xfId="38387"/>
    <cellStyle name="Normal 2 3 2 2 3 5" xfId="51593"/>
    <cellStyle name="Normal 2 3 2 2 4" xfId="13328"/>
    <cellStyle name="Normal 2 3 2 2 5" xfId="23518"/>
    <cellStyle name="Normal 2 3 2 2 6" xfId="34058"/>
    <cellStyle name="Normal 2 3 2 2 7" xfId="47676"/>
    <cellStyle name="Normal 2 3 2 3" xfId="2200"/>
    <cellStyle name="Normal 2 3 2 3 10" xfId="34593"/>
    <cellStyle name="Normal 2 3 2 3 11" xfId="47843"/>
    <cellStyle name="Normal 2 3 2 3 12" xfId="58744"/>
    <cellStyle name="Normal 2 3 2 3 2" xfId="3962"/>
    <cellStyle name="Normal 2 3 2 3 2 2" xfId="10975"/>
    <cellStyle name="Normal 2 3 2 3 2 2 2" xfId="21952"/>
    <cellStyle name="Normal 2 3 2 3 2 2 3" xfId="32287"/>
    <cellStyle name="Normal 2 3 2 3 2 2 4" xfId="43230"/>
    <cellStyle name="Normal 2 3 2 3 2 2 5" xfId="56445"/>
    <cellStyle name="Normal 2 3 2 3 2 2 6" xfId="59376"/>
    <cellStyle name="Normal 2 3 2 3 2 3" xfId="10572"/>
    <cellStyle name="Normal 2 3 2 3 2 3 2" xfId="21559"/>
    <cellStyle name="Normal 2 3 2 3 2 3 3" xfId="31884"/>
    <cellStyle name="Normal 2 3 2 3 2 3 4" xfId="42829"/>
    <cellStyle name="Normal 2 3 2 3 2 3 5" xfId="56042"/>
    <cellStyle name="Normal 2 3 2 3 2 4" xfId="9383"/>
    <cellStyle name="Normal 2 3 2 3 2 4 2" xfId="20488"/>
    <cellStyle name="Normal 2 3 2 3 2 4 3" xfId="30695"/>
    <cellStyle name="Normal 2 3 2 3 2 4 4" xfId="41646"/>
    <cellStyle name="Normal 2 3 2 3 2 4 5" xfId="54853"/>
    <cellStyle name="Normal 2 3 2 3 2 5" xfId="15175"/>
    <cellStyle name="Normal 2 3 2 3 2 6" xfId="25360"/>
    <cellStyle name="Normal 2 3 2 3 2 7" xfId="36297"/>
    <cellStyle name="Normal 2 3 2 3 2 8" xfId="49518"/>
    <cellStyle name="Normal 2 3 2 3 2 9" xfId="58908"/>
    <cellStyle name="Normal 2 3 2 3 3" xfId="3798"/>
    <cellStyle name="Normal 2 3 2 3 3 2" xfId="10811"/>
    <cellStyle name="Normal 2 3 2 3 3 2 2" xfId="21788"/>
    <cellStyle name="Normal 2 3 2 3 3 2 3" xfId="32123"/>
    <cellStyle name="Normal 2 3 2 3 3 2 4" xfId="43066"/>
    <cellStyle name="Normal 2 3 2 3 3 2 5" xfId="56281"/>
    <cellStyle name="Normal 2 3 2 3 3 3" xfId="9219"/>
    <cellStyle name="Normal 2 3 2 3 3 3 2" xfId="20324"/>
    <cellStyle name="Normal 2 3 2 3 3 3 3" xfId="30531"/>
    <cellStyle name="Normal 2 3 2 3 3 3 4" xfId="41482"/>
    <cellStyle name="Normal 2 3 2 3 3 3 5" xfId="54689"/>
    <cellStyle name="Normal 2 3 2 3 3 4" xfId="15011"/>
    <cellStyle name="Normal 2 3 2 3 3 5" xfId="25196"/>
    <cellStyle name="Normal 2 3 2 3 3 6" xfId="36133"/>
    <cellStyle name="Normal 2 3 2 3 3 7" xfId="49354"/>
    <cellStyle name="Normal 2 3 2 3 3 8" xfId="59212"/>
    <cellStyle name="Normal 2 3 2 3 4" xfId="3151"/>
    <cellStyle name="Normal 2 3 2 3 4 2" xfId="10429"/>
    <cellStyle name="Normal 2 3 2 3 4 2 2" xfId="21420"/>
    <cellStyle name="Normal 2 3 2 3 4 2 3" xfId="31741"/>
    <cellStyle name="Normal 2 3 2 3 4 2 4" xfId="42686"/>
    <cellStyle name="Normal 2 3 2 3 4 2 5" xfId="55899"/>
    <cellStyle name="Normal 2 3 2 3 4 3" xfId="14379"/>
    <cellStyle name="Normal 2 3 2 3 4 4" xfId="24564"/>
    <cellStyle name="Normal 2 3 2 3 4 5" xfId="35495"/>
    <cellStyle name="Normal 2 3 2 3 4 6" xfId="48722"/>
    <cellStyle name="Normal 2 3 2 3 5" xfId="6165"/>
    <cellStyle name="Normal 2 3 2 3 5 2" xfId="17306"/>
    <cellStyle name="Normal 2 3 2 3 5 3" xfId="27491"/>
    <cellStyle name="Normal 2 3 2 3 5 4" xfId="38444"/>
    <cellStyle name="Normal 2 3 2 3 5 5" xfId="51649"/>
    <cellStyle name="Normal 2 3 2 3 6" xfId="7059"/>
    <cellStyle name="Normal 2 3 2 3 6 2" xfId="18195"/>
    <cellStyle name="Normal 2 3 2 3 6 3" xfId="28380"/>
    <cellStyle name="Normal 2 3 2 3 6 4" xfId="39335"/>
    <cellStyle name="Normal 2 3 2 3 6 5" xfId="52538"/>
    <cellStyle name="Normal 2 3 2 3 7" xfId="7683"/>
    <cellStyle name="Normal 2 3 2 3 7 2" xfId="18794"/>
    <cellStyle name="Normal 2 3 2 3 7 3" xfId="28997"/>
    <cellStyle name="Normal 2 3 2 3 7 4" xfId="39947"/>
    <cellStyle name="Normal 2 3 2 3 7 5" xfId="53155"/>
    <cellStyle name="Normal 2 3 2 3 8" xfId="13500"/>
    <cellStyle name="Normal 2 3 2 3 9" xfId="23685"/>
    <cellStyle name="Normal 2 3 2 4" xfId="3220"/>
    <cellStyle name="Normal 2 3 2 4 10" xfId="48791"/>
    <cellStyle name="Normal 2 3 2 4 11" xfId="58814"/>
    <cellStyle name="Normal 2 3 2 4 2" xfId="4032"/>
    <cellStyle name="Normal 2 3 2 4 2 2" xfId="11045"/>
    <cellStyle name="Normal 2 3 2 4 2 2 2" xfId="22022"/>
    <cellStyle name="Normal 2 3 2 4 2 2 3" xfId="32357"/>
    <cellStyle name="Normal 2 3 2 4 2 2 4" xfId="43300"/>
    <cellStyle name="Normal 2 3 2 4 2 2 5" xfId="56515"/>
    <cellStyle name="Normal 2 3 2 4 2 2 6" xfId="59446"/>
    <cellStyle name="Normal 2 3 2 4 2 3" xfId="10642"/>
    <cellStyle name="Normal 2 3 2 4 2 3 2" xfId="21629"/>
    <cellStyle name="Normal 2 3 2 4 2 3 3" xfId="31954"/>
    <cellStyle name="Normal 2 3 2 4 2 3 4" xfId="42899"/>
    <cellStyle name="Normal 2 3 2 4 2 3 5" xfId="56112"/>
    <cellStyle name="Normal 2 3 2 4 2 4" xfId="9453"/>
    <cellStyle name="Normal 2 3 2 4 2 4 2" xfId="20558"/>
    <cellStyle name="Normal 2 3 2 4 2 4 3" xfId="30765"/>
    <cellStyle name="Normal 2 3 2 4 2 4 4" xfId="41716"/>
    <cellStyle name="Normal 2 3 2 4 2 4 5" xfId="54923"/>
    <cellStyle name="Normal 2 3 2 4 2 5" xfId="15245"/>
    <cellStyle name="Normal 2 3 2 4 2 6" xfId="25430"/>
    <cellStyle name="Normal 2 3 2 4 2 7" xfId="36367"/>
    <cellStyle name="Normal 2 3 2 4 2 8" xfId="49588"/>
    <cellStyle name="Normal 2 3 2 4 2 9" xfId="58978"/>
    <cellStyle name="Normal 2 3 2 4 3" xfId="3868"/>
    <cellStyle name="Normal 2 3 2 4 3 2" xfId="10881"/>
    <cellStyle name="Normal 2 3 2 4 3 2 2" xfId="21858"/>
    <cellStyle name="Normal 2 3 2 4 3 2 3" xfId="32193"/>
    <cellStyle name="Normal 2 3 2 4 3 2 4" xfId="43136"/>
    <cellStyle name="Normal 2 3 2 4 3 2 5" xfId="56351"/>
    <cellStyle name="Normal 2 3 2 4 3 3" xfId="9289"/>
    <cellStyle name="Normal 2 3 2 4 3 3 2" xfId="20394"/>
    <cellStyle name="Normal 2 3 2 4 3 3 3" xfId="30601"/>
    <cellStyle name="Normal 2 3 2 4 3 3 4" xfId="41552"/>
    <cellStyle name="Normal 2 3 2 4 3 3 5" xfId="54759"/>
    <cellStyle name="Normal 2 3 2 4 3 4" xfId="15081"/>
    <cellStyle name="Normal 2 3 2 4 3 5" xfId="25266"/>
    <cellStyle name="Normal 2 3 2 4 3 6" xfId="36203"/>
    <cellStyle name="Normal 2 3 2 4 3 7" xfId="49424"/>
    <cellStyle name="Normal 2 3 2 4 3 8" xfId="59282"/>
    <cellStyle name="Normal 2 3 2 4 4" xfId="6234"/>
    <cellStyle name="Normal 2 3 2 4 4 2" xfId="10499"/>
    <cellStyle name="Normal 2 3 2 4 4 2 2" xfId="21490"/>
    <cellStyle name="Normal 2 3 2 4 4 2 3" xfId="31811"/>
    <cellStyle name="Normal 2 3 2 4 4 2 4" xfId="42756"/>
    <cellStyle name="Normal 2 3 2 4 4 2 5" xfId="55969"/>
    <cellStyle name="Normal 2 3 2 4 4 3" xfId="17375"/>
    <cellStyle name="Normal 2 3 2 4 4 4" xfId="27560"/>
    <cellStyle name="Normal 2 3 2 4 4 5" xfId="38513"/>
    <cellStyle name="Normal 2 3 2 4 4 6" xfId="51718"/>
    <cellStyle name="Normal 2 3 2 4 5" xfId="7129"/>
    <cellStyle name="Normal 2 3 2 4 5 2" xfId="18265"/>
    <cellStyle name="Normal 2 3 2 4 5 3" xfId="28450"/>
    <cellStyle name="Normal 2 3 2 4 5 4" xfId="39405"/>
    <cellStyle name="Normal 2 3 2 4 5 5" xfId="52608"/>
    <cellStyle name="Normal 2 3 2 4 6" xfId="8651"/>
    <cellStyle name="Normal 2 3 2 4 6 2" xfId="19758"/>
    <cellStyle name="Normal 2 3 2 4 6 3" xfId="29965"/>
    <cellStyle name="Normal 2 3 2 4 6 4" xfId="40914"/>
    <cellStyle name="Normal 2 3 2 4 6 5" xfId="54123"/>
    <cellStyle name="Normal 2 3 2 4 7" xfId="14448"/>
    <cellStyle name="Normal 2 3 2 4 8" xfId="24633"/>
    <cellStyle name="Normal 2 3 2 4 9" xfId="35564"/>
    <cellStyle name="Normal 2 3 2 5" xfId="3093"/>
    <cellStyle name="Normal 2 3 2 5 2" xfId="3907"/>
    <cellStyle name="Normal 2 3 2 5 2 2" xfId="10920"/>
    <cellStyle name="Normal 2 3 2 5 2 2 2" xfId="21897"/>
    <cellStyle name="Normal 2 3 2 5 2 2 3" xfId="32232"/>
    <cellStyle name="Normal 2 3 2 5 2 2 4" xfId="43175"/>
    <cellStyle name="Normal 2 3 2 5 2 2 5" xfId="56390"/>
    <cellStyle name="Normal 2 3 2 5 2 3" xfId="9328"/>
    <cellStyle name="Normal 2 3 2 5 2 3 2" xfId="20433"/>
    <cellStyle name="Normal 2 3 2 5 2 3 3" xfId="30640"/>
    <cellStyle name="Normal 2 3 2 5 2 3 4" xfId="41591"/>
    <cellStyle name="Normal 2 3 2 5 2 3 5" xfId="54798"/>
    <cellStyle name="Normal 2 3 2 5 2 4" xfId="15120"/>
    <cellStyle name="Normal 2 3 2 5 2 5" xfId="25305"/>
    <cellStyle name="Normal 2 3 2 5 2 6" xfId="36242"/>
    <cellStyle name="Normal 2 3 2 5 2 7" xfId="49463"/>
    <cellStyle name="Normal 2 3 2 5 2 8" xfId="59321"/>
    <cellStyle name="Normal 2 3 2 5 3" xfId="7004"/>
    <cellStyle name="Normal 2 3 2 5 3 2" xfId="10517"/>
    <cellStyle name="Normal 2 3 2 5 3 2 2" xfId="21504"/>
    <cellStyle name="Normal 2 3 2 5 3 2 3" xfId="31829"/>
    <cellStyle name="Normal 2 3 2 5 3 2 4" xfId="42774"/>
    <cellStyle name="Normal 2 3 2 5 3 2 5" xfId="55987"/>
    <cellStyle name="Normal 2 3 2 5 3 3" xfId="18140"/>
    <cellStyle name="Normal 2 3 2 5 3 4" xfId="28325"/>
    <cellStyle name="Normal 2 3 2 5 3 5" xfId="39280"/>
    <cellStyle name="Normal 2 3 2 5 3 6" xfId="52483"/>
    <cellStyle name="Normal 2 3 2 5 4" xfId="8526"/>
    <cellStyle name="Normal 2 3 2 5 4 2" xfId="19633"/>
    <cellStyle name="Normal 2 3 2 5 4 3" xfId="29840"/>
    <cellStyle name="Normal 2 3 2 5 4 4" xfId="40789"/>
    <cellStyle name="Normal 2 3 2 5 4 5" xfId="53998"/>
    <cellStyle name="Normal 2 3 2 5 5" xfId="14323"/>
    <cellStyle name="Normal 2 3 2 5 6" xfId="24508"/>
    <cellStyle name="Normal 2 3 2 5 7" xfId="35439"/>
    <cellStyle name="Normal 2 3 2 5 8" xfId="48666"/>
    <cellStyle name="Normal 2 3 2 5 9" xfId="58853"/>
    <cellStyle name="Normal 2 3 2 6" xfId="3743"/>
    <cellStyle name="Normal 2 3 2 6 2" xfId="10756"/>
    <cellStyle name="Normal 2 3 2 6 2 2" xfId="21733"/>
    <cellStyle name="Normal 2 3 2 6 2 3" xfId="32068"/>
    <cellStyle name="Normal 2 3 2 6 2 4" xfId="43011"/>
    <cellStyle name="Normal 2 3 2 6 2 5" xfId="56226"/>
    <cellStyle name="Normal 2 3 2 6 3" xfId="9164"/>
    <cellStyle name="Normal 2 3 2 6 3 2" xfId="20269"/>
    <cellStyle name="Normal 2 3 2 6 3 3" xfId="30476"/>
    <cellStyle name="Normal 2 3 2 6 3 4" xfId="41427"/>
    <cellStyle name="Normal 2 3 2 6 3 5" xfId="54634"/>
    <cellStyle name="Normal 2 3 2 6 4" xfId="14956"/>
    <cellStyle name="Normal 2 3 2 6 5" xfId="25141"/>
    <cellStyle name="Normal 2 3 2 6 6" xfId="36078"/>
    <cellStyle name="Normal 2 3 2 6 7" xfId="49299"/>
    <cellStyle name="Normal 2 3 2 6 8" xfId="59157"/>
    <cellStyle name="Normal 2 3 2 7" xfId="5160"/>
    <cellStyle name="Normal 2 3 2 7 2" xfId="10334"/>
    <cellStyle name="Normal 2 3 2 7 2 2" xfId="21325"/>
    <cellStyle name="Normal 2 3 2 7 2 3" xfId="31646"/>
    <cellStyle name="Normal 2 3 2 7 2 4" xfId="42591"/>
    <cellStyle name="Normal 2 3 2 7 2 5" xfId="55804"/>
    <cellStyle name="Normal 2 3 2 7 3" xfId="16310"/>
    <cellStyle name="Normal 2 3 2 7 4" xfId="26495"/>
    <cellStyle name="Normal 2 3 2 7 5" xfId="37444"/>
    <cellStyle name="Normal 2 3 2 7 6" xfId="50653"/>
    <cellStyle name="Normal 2 3 2 8" xfId="6099"/>
    <cellStyle name="Normal 2 3 2 8 2" xfId="10374"/>
    <cellStyle name="Normal 2 3 2 8 2 2" xfId="21365"/>
    <cellStyle name="Normal 2 3 2 8 2 3" xfId="31686"/>
    <cellStyle name="Normal 2 3 2 8 2 4" xfId="42631"/>
    <cellStyle name="Normal 2 3 2 8 2 5" xfId="55844"/>
    <cellStyle name="Normal 2 3 2 8 3" xfId="17245"/>
    <cellStyle name="Normal 2 3 2 8 4" xfId="27430"/>
    <cellStyle name="Normal 2 3 2 8 5" xfId="38380"/>
    <cellStyle name="Normal 2 3 2 8 6" xfId="51588"/>
    <cellStyle name="Normal 2 3 2 9" xfId="7176"/>
    <cellStyle name="Normal 2 3 2 9 2" xfId="18307"/>
    <cellStyle name="Normal 2 3 2 9 3" xfId="28492"/>
    <cellStyle name="Normal 2 3 2 9 4" xfId="39447"/>
    <cellStyle name="Normal 2 3 2 9 5" xfId="52650"/>
    <cellStyle name="Normal 2 3 20" xfId="1584"/>
    <cellStyle name="Normal 2 3 20 2" xfId="1585"/>
    <cellStyle name="Normal 2 3 21" xfId="1586"/>
    <cellStyle name="Normal 2 3 21 2" xfId="1587"/>
    <cellStyle name="Normal 2 3 22" xfId="1588"/>
    <cellStyle name="Normal 2 3 22 2" xfId="1589"/>
    <cellStyle name="Normal 2 3 23" xfId="1590"/>
    <cellStyle name="Normal 2 3 23 2" xfId="1591"/>
    <cellStyle name="Normal 2 3 24" xfId="1592"/>
    <cellStyle name="Normal 2 3 24 2" xfId="1593"/>
    <cellStyle name="Normal 2 3 25" xfId="1594"/>
    <cellStyle name="Normal 2 3 25 2" xfId="1595"/>
    <cellStyle name="Normal 2 3 26" xfId="1596"/>
    <cellStyle name="Normal 2 3 26 2" xfId="1597"/>
    <cellStyle name="Normal 2 3 27" xfId="1598"/>
    <cellStyle name="Normal 2 3 27 2" xfId="1599"/>
    <cellStyle name="Normal 2 3 28" xfId="1600"/>
    <cellStyle name="Normal 2 3 28 2" xfId="1601"/>
    <cellStyle name="Normal 2 3 29" xfId="1602"/>
    <cellStyle name="Normal 2 3 29 2" xfId="1603"/>
    <cellStyle name="Normal 2 3 3" xfId="163"/>
    <cellStyle name="Normal 2 3 3 10" xfId="6148"/>
    <cellStyle name="Normal 2 3 3 10 2" xfId="10411"/>
    <cellStyle name="Normal 2 3 3 10 2 2" xfId="21402"/>
    <cellStyle name="Normal 2 3 3 10 2 3" xfId="31723"/>
    <cellStyle name="Normal 2 3 3 10 2 4" xfId="42668"/>
    <cellStyle name="Normal 2 3 3 10 2 5" xfId="55881"/>
    <cellStyle name="Normal 2 3 3 10 3" xfId="17289"/>
    <cellStyle name="Normal 2 3 3 10 4" xfId="27474"/>
    <cellStyle name="Normal 2 3 3 10 5" xfId="38427"/>
    <cellStyle name="Normal 2 3 3 10 6" xfId="51632"/>
    <cellStyle name="Normal 2 3 3 11" xfId="6408"/>
    <cellStyle name="Normal 2 3 3 11 2" xfId="11359"/>
    <cellStyle name="Normal 2 3 3 11 2 2" xfId="22335"/>
    <cellStyle name="Normal 2 3 3 11 2 3" xfId="32671"/>
    <cellStyle name="Normal 2 3 3 11 2 4" xfId="43608"/>
    <cellStyle name="Normal 2 3 3 11 2 5" xfId="56829"/>
    <cellStyle name="Normal 2 3 3 11 3" xfId="17546"/>
    <cellStyle name="Normal 2 3 3 11 4" xfId="27731"/>
    <cellStyle name="Normal 2 3 3 11 5" xfId="38685"/>
    <cellStyle name="Normal 2 3 3 11 6" xfId="51889"/>
    <cellStyle name="Normal 2 3 3 12" xfId="7181"/>
    <cellStyle name="Normal 2 3 3 12 2" xfId="11528"/>
    <cellStyle name="Normal 2 3 3 12 2 2" xfId="22504"/>
    <cellStyle name="Normal 2 3 3 12 2 3" xfId="32840"/>
    <cellStyle name="Normal 2 3 3 12 2 4" xfId="43777"/>
    <cellStyle name="Normal 2 3 3 12 2 5" xfId="56998"/>
    <cellStyle name="Normal 2 3 3 12 3" xfId="18312"/>
    <cellStyle name="Normal 2 3 3 12 4" xfId="28497"/>
    <cellStyle name="Normal 2 3 3 12 5" xfId="39452"/>
    <cellStyle name="Normal 2 3 3 12 6" xfId="52655"/>
    <cellStyle name="Normal 2 3 3 13" xfId="7473"/>
    <cellStyle name="Normal 2 3 3 13 2" xfId="18590"/>
    <cellStyle name="Normal 2 3 3 13 3" xfId="28788"/>
    <cellStyle name="Normal 2 3 3 13 4" xfId="39738"/>
    <cellStyle name="Normal 2 3 3 13 5" xfId="52946"/>
    <cellStyle name="Normal 2 3 3 14" xfId="12667"/>
    <cellStyle name="Normal 2 3 3 15" xfId="12857"/>
    <cellStyle name="Normal 2 3 3 16" xfId="13288"/>
    <cellStyle name="Normal 2 3 3 17" xfId="23478"/>
    <cellStyle name="Normal 2 3 3 18" xfId="34013"/>
    <cellStyle name="Normal 2 3 3 19" xfId="47636"/>
    <cellStyle name="Normal 2 3 3 2" xfId="1605"/>
    <cellStyle name="Normal 2 3 3 2 10" xfId="7365"/>
    <cellStyle name="Normal 2 3 3 2 10 2" xfId="18490"/>
    <cellStyle name="Normal 2 3 3 2 10 3" xfId="28680"/>
    <cellStyle name="Normal 2 3 3 2 10 4" xfId="39635"/>
    <cellStyle name="Normal 2 3 3 2 10 5" xfId="52838"/>
    <cellStyle name="Normal 2 3 3 2 11" xfId="11590"/>
    <cellStyle name="Normal 2 3 3 2 11 2" xfId="22564"/>
    <cellStyle name="Normal 2 3 3 2 11 3" xfId="32902"/>
    <cellStyle name="Normal 2 3 3 2 11 4" xfId="43839"/>
    <cellStyle name="Normal 2 3 3 2 11 5" xfId="57060"/>
    <cellStyle name="Normal 2 3 3 2 12" xfId="12778"/>
    <cellStyle name="Normal 2 3 3 2 13" xfId="12968"/>
    <cellStyle name="Normal 2 3 3 2 14" xfId="58239"/>
    <cellStyle name="Normal 2 3 3 2 15" xfId="58890"/>
    <cellStyle name="Normal 2 3 3 2 2" xfId="3019"/>
    <cellStyle name="Normal 2 3 3 2 2 10" xfId="48595"/>
    <cellStyle name="Normal 2 3 3 2 2 11" xfId="58426"/>
    <cellStyle name="Normal 2 3 3 2 2 2" xfId="3661"/>
    <cellStyle name="Normal 2 3 3 2 2 2 2" xfId="9083"/>
    <cellStyle name="Normal 2 3 3 2 2 2 2 2" xfId="20188"/>
    <cellStyle name="Normal 2 3 3 2 2 2 2 3" xfId="30395"/>
    <cellStyle name="Normal 2 3 3 2 2 2 2 4" xfId="41346"/>
    <cellStyle name="Normal 2 3 3 2 2 2 2 5" xfId="54553"/>
    <cellStyle name="Normal 2 3 3 2 2 2 3" xfId="14876"/>
    <cellStyle name="Normal 2 3 3 2 2 2 4" xfId="25061"/>
    <cellStyle name="Normal 2 3 3 2 2 2 5" xfId="35998"/>
    <cellStyle name="Normal 2 3 3 2 2 2 6" xfId="49219"/>
    <cellStyle name="Normal 2 3 3 2 2 3" xfId="4435"/>
    <cellStyle name="Normal 2 3 3 2 2 4" xfId="6930"/>
    <cellStyle name="Normal 2 3 3 2 2 4 2" xfId="8453"/>
    <cellStyle name="Normal 2 3 3 2 2 4 2 2" xfId="19561"/>
    <cellStyle name="Normal 2 3 3 2 2 4 2 3" xfId="29767"/>
    <cellStyle name="Normal 2 3 3 2 2 4 2 4" xfId="40716"/>
    <cellStyle name="Normal 2 3 3 2 2 4 2 5" xfId="53925"/>
    <cellStyle name="Normal 2 3 3 2 2 4 3" xfId="18066"/>
    <cellStyle name="Normal 2 3 3 2 2 4 4" xfId="28251"/>
    <cellStyle name="Normal 2 3 3 2 2 4 5" xfId="39206"/>
    <cellStyle name="Normal 2 3 3 2 2 4 6" xfId="52409"/>
    <cellStyle name="Normal 2 3 3 2 2 5" xfId="7903"/>
    <cellStyle name="Normal 2 3 3 2 2 5 2" xfId="19011"/>
    <cellStyle name="Normal 2 3 3 2 2 5 3" xfId="29217"/>
    <cellStyle name="Normal 2 3 3 2 2 5 4" xfId="40166"/>
    <cellStyle name="Normal 2 3 3 2 2 5 5" xfId="53375"/>
    <cellStyle name="Normal 2 3 3 2 2 6" xfId="13183"/>
    <cellStyle name="Normal 2 3 3 2 2 7" xfId="14252"/>
    <cellStyle name="Normal 2 3 3 2 2 8" xfId="24437"/>
    <cellStyle name="Normal 2 3 3 2 2 9" xfId="35368"/>
    <cellStyle name="Normal 2 3 3 2 3" xfId="2836"/>
    <cellStyle name="Normal 2 3 3 2 3 10" xfId="59358"/>
    <cellStyle name="Normal 2 3 3 2 3 2" xfId="3500"/>
    <cellStyle name="Normal 2 3 3 2 3 2 2" xfId="8922"/>
    <cellStyle name="Normal 2 3 3 2 3 2 2 2" xfId="20027"/>
    <cellStyle name="Normal 2 3 3 2 3 2 2 3" xfId="30234"/>
    <cellStyle name="Normal 2 3 3 2 3 2 2 4" xfId="41185"/>
    <cellStyle name="Normal 2 3 3 2 3 2 2 5" xfId="54392"/>
    <cellStyle name="Normal 2 3 3 2 3 2 3" xfId="14715"/>
    <cellStyle name="Normal 2 3 3 2 3 2 4" xfId="24900"/>
    <cellStyle name="Normal 2 3 3 2 3 2 5" xfId="35837"/>
    <cellStyle name="Normal 2 3 3 2 3 2 6" xfId="49058"/>
    <cellStyle name="Normal 2 3 3 2 3 3" xfId="6748"/>
    <cellStyle name="Normal 2 3 3 2 3 3 2" xfId="10957"/>
    <cellStyle name="Normal 2 3 3 2 3 3 2 2" xfId="21934"/>
    <cellStyle name="Normal 2 3 3 2 3 3 2 3" xfId="32269"/>
    <cellStyle name="Normal 2 3 3 2 3 3 2 4" xfId="43212"/>
    <cellStyle name="Normal 2 3 3 2 3 3 2 5" xfId="56427"/>
    <cellStyle name="Normal 2 3 3 2 3 3 3" xfId="17884"/>
    <cellStyle name="Normal 2 3 3 2 3 3 4" xfId="28069"/>
    <cellStyle name="Normal 2 3 3 2 3 3 5" xfId="39024"/>
    <cellStyle name="Normal 2 3 3 2 3 3 6" xfId="52227"/>
    <cellStyle name="Normal 2 3 3 2 3 4" xfId="8270"/>
    <cellStyle name="Normal 2 3 3 2 3 4 2" xfId="19378"/>
    <cellStyle name="Normal 2 3 3 2 3 4 3" xfId="29584"/>
    <cellStyle name="Normal 2 3 3 2 3 4 4" xfId="40533"/>
    <cellStyle name="Normal 2 3 3 2 3 4 5" xfId="53742"/>
    <cellStyle name="Normal 2 3 3 2 3 5" xfId="14069"/>
    <cellStyle name="Normal 2 3 3 2 3 6" xfId="24254"/>
    <cellStyle name="Normal 2 3 3 2 3 7" xfId="35185"/>
    <cellStyle name="Normal 2 3 3 2 3 8" xfId="48412"/>
    <cellStyle name="Normal 2 3 3 2 3 9" xfId="58613"/>
    <cellStyle name="Normal 2 3 3 2 4" xfId="3321"/>
    <cellStyle name="Normal 2 3 3 2 4 2" xfId="8743"/>
    <cellStyle name="Normal 2 3 3 2 4 2 2" xfId="19848"/>
    <cellStyle name="Normal 2 3 3 2 4 2 3" xfId="30055"/>
    <cellStyle name="Normal 2 3 3 2 4 2 4" xfId="41006"/>
    <cellStyle name="Normal 2 3 3 2 4 2 5" xfId="54213"/>
    <cellStyle name="Normal 2 3 3 2 4 3" xfId="14536"/>
    <cellStyle name="Normal 2 3 3 2 4 4" xfId="24721"/>
    <cellStyle name="Normal 2 3 3 2 4 5" xfId="35658"/>
    <cellStyle name="Normal 2 3 3 2 4 6" xfId="48879"/>
    <cellStyle name="Normal 2 3 3 2 5" xfId="3944"/>
    <cellStyle name="Normal 2 3 3 2 5 2" xfId="9365"/>
    <cellStyle name="Normal 2 3 3 2 5 2 2" xfId="20470"/>
    <cellStyle name="Normal 2 3 3 2 5 2 3" xfId="30677"/>
    <cellStyle name="Normal 2 3 3 2 5 2 4" xfId="41628"/>
    <cellStyle name="Normal 2 3 3 2 5 2 5" xfId="54835"/>
    <cellStyle name="Normal 2 3 3 2 5 3" xfId="15157"/>
    <cellStyle name="Normal 2 3 3 2 5 4" xfId="25342"/>
    <cellStyle name="Normal 2 3 3 2 5 5" xfId="36279"/>
    <cellStyle name="Normal 2 3 3 2 5 6" xfId="49500"/>
    <cellStyle name="Normal 2 3 3 2 6" xfId="4924"/>
    <cellStyle name="Normal 2 3 3 2 6 2" xfId="10098"/>
    <cellStyle name="Normal 2 3 3 2 6 2 2" xfId="21090"/>
    <cellStyle name="Normal 2 3 3 2 6 2 3" xfId="31410"/>
    <cellStyle name="Normal 2 3 3 2 6 2 4" xfId="42355"/>
    <cellStyle name="Normal 2 3 3 2 6 2 5" xfId="55568"/>
    <cellStyle name="Normal 2 3 3 2 6 3" xfId="16075"/>
    <cellStyle name="Normal 2 3 3 2 6 4" xfId="26260"/>
    <cellStyle name="Normal 2 3 3 2 6 5" xfId="37209"/>
    <cellStyle name="Normal 2 3 3 2 6 6" xfId="50418"/>
    <cellStyle name="Normal 2 3 3 2 7" xfId="5114"/>
    <cellStyle name="Normal 2 3 3 2 7 2" xfId="10288"/>
    <cellStyle name="Normal 2 3 3 2 7 2 2" xfId="21279"/>
    <cellStyle name="Normal 2 3 3 2 7 2 3" xfId="31600"/>
    <cellStyle name="Normal 2 3 3 2 7 2 4" xfId="42545"/>
    <cellStyle name="Normal 2 3 3 2 7 2 5" xfId="55758"/>
    <cellStyle name="Normal 2 3 3 2 7 3" xfId="16264"/>
    <cellStyle name="Normal 2 3 3 2 7 4" xfId="26449"/>
    <cellStyle name="Normal 2 3 3 2 7 5" xfId="37398"/>
    <cellStyle name="Normal 2 3 3 2 7 6" xfId="50607"/>
    <cellStyle name="Normal 2 3 3 2 8" xfId="2652"/>
    <cellStyle name="Normal 2 3 3 2 8 2" xfId="8087"/>
    <cellStyle name="Normal 2 3 3 2 8 2 2" xfId="19195"/>
    <cellStyle name="Normal 2 3 3 2 8 2 3" xfId="29401"/>
    <cellStyle name="Normal 2 3 3 2 8 2 4" xfId="40350"/>
    <cellStyle name="Normal 2 3 3 2 8 2 5" xfId="53559"/>
    <cellStyle name="Normal 2 3 3 2 8 3" xfId="13886"/>
    <cellStyle name="Normal 2 3 3 2 8 4" xfId="24071"/>
    <cellStyle name="Normal 2 3 3 2 8 5" xfId="35002"/>
    <cellStyle name="Normal 2 3 3 2 8 6" xfId="48229"/>
    <cellStyle name="Normal 2 3 3 2 9" xfId="6518"/>
    <cellStyle name="Normal 2 3 3 2 9 2" xfId="10554"/>
    <cellStyle name="Normal 2 3 3 2 9 2 2" xfId="21541"/>
    <cellStyle name="Normal 2 3 3 2 9 2 3" xfId="31866"/>
    <cellStyle name="Normal 2 3 3 2 9 2 4" xfId="42811"/>
    <cellStyle name="Normal 2 3 3 2 9 2 5" xfId="56024"/>
    <cellStyle name="Normal 2 3 3 2 9 3" xfId="17655"/>
    <cellStyle name="Normal 2 3 3 2 9 4" xfId="27840"/>
    <cellStyle name="Normal 2 3 3 2 9 5" xfId="38794"/>
    <cellStyle name="Normal 2 3 3 2 9 6" xfId="51998"/>
    <cellStyle name="Normal 2 3 3 20" xfId="58130"/>
    <cellStyle name="Normal 2 3 3 21" xfId="58726"/>
    <cellStyle name="Normal 2 3 3 3" xfId="1604"/>
    <cellStyle name="Normal 2 3 3 3 2" xfId="3568"/>
    <cellStyle name="Normal 2 3 3 3 2 2" xfId="8990"/>
    <cellStyle name="Normal 2 3 3 3 2 2 2" xfId="20095"/>
    <cellStyle name="Normal 2 3 3 3 2 2 3" xfId="30302"/>
    <cellStyle name="Normal 2 3 3 3 2 2 4" xfId="41253"/>
    <cellStyle name="Normal 2 3 3 3 2 2 5" xfId="54460"/>
    <cellStyle name="Normal 2 3 3 3 2 3" xfId="14783"/>
    <cellStyle name="Normal 2 3 3 3 2 4" xfId="24968"/>
    <cellStyle name="Normal 2 3 3 3 2 5" xfId="35905"/>
    <cellStyle name="Normal 2 3 3 3 2 6" xfId="49126"/>
    <cellStyle name="Normal 2 3 3 3 3" xfId="4434"/>
    <cellStyle name="Normal 2 3 3 3 4" xfId="2908"/>
    <cellStyle name="Normal 2 3 3 3 4 2" xfId="8342"/>
    <cellStyle name="Normal 2 3 3 3 4 2 2" xfId="19450"/>
    <cellStyle name="Normal 2 3 3 3 4 2 3" xfId="29656"/>
    <cellStyle name="Normal 2 3 3 3 4 2 4" xfId="40605"/>
    <cellStyle name="Normal 2 3 3 3 4 2 5" xfId="53814"/>
    <cellStyle name="Normal 2 3 3 3 4 3" xfId="14141"/>
    <cellStyle name="Normal 2 3 3 3 4 4" xfId="24326"/>
    <cellStyle name="Normal 2 3 3 3 4 5" xfId="35257"/>
    <cellStyle name="Normal 2 3 3 3 4 6" xfId="48484"/>
    <cellStyle name="Normal 2 3 3 3 5" xfId="6819"/>
    <cellStyle name="Normal 2 3 3 3 5 2" xfId="17955"/>
    <cellStyle name="Normal 2 3 3 3 5 3" xfId="28140"/>
    <cellStyle name="Normal 2 3 3 3 5 4" xfId="39095"/>
    <cellStyle name="Normal 2 3 3 3 5 5" xfId="52298"/>
    <cellStyle name="Normal 2 3 3 3 6" xfId="7792"/>
    <cellStyle name="Normal 2 3 3 3 6 2" xfId="18900"/>
    <cellStyle name="Normal 2 3 3 3 6 3" xfId="29106"/>
    <cellStyle name="Normal 2 3 3 3 6 4" xfId="40055"/>
    <cellStyle name="Normal 2 3 3 3 6 5" xfId="53264"/>
    <cellStyle name="Normal 2 3 3 3 7" xfId="13042"/>
    <cellStyle name="Normal 2 3 3 3 8" xfId="58315"/>
    <cellStyle name="Normal 2 3 3 4" xfId="2725"/>
    <cellStyle name="Normal 2 3 3 4 10" xfId="59194"/>
    <cellStyle name="Normal 2 3 3 4 2" xfId="3389"/>
    <cellStyle name="Normal 2 3 3 4 2 2" xfId="8811"/>
    <cellStyle name="Normal 2 3 3 4 2 2 2" xfId="19916"/>
    <cellStyle name="Normal 2 3 3 4 2 2 3" xfId="30123"/>
    <cellStyle name="Normal 2 3 3 4 2 2 4" xfId="41074"/>
    <cellStyle name="Normal 2 3 3 4 2 2 5" xfId="54281"/>
    <cellStyle name="Normal 2 3 3 4 2 3" xfId="14604"/>
    <cellStyle name="Normal 2 3 3 4 2 4" xfId="24789"/>
    <cellStyle name="Normal 2 3 3 4 2 5" xfId="35726"/>
    <cellStyle name="Normal 2 3 3 4 2 6" xfId="48947"/>
    <cellStyle name="Normal 2 3 3 4 3" xfId="6637"/>
    <cellStyle name="Normal 2 3 3 4 3 2" xfId="10793"/>
    <cellStyle name="Normal 2 3 3 4 3 2 2" xfId="21770"/>
    <cellStyle name="Normal 2 3 3 4 3 2 3" xfId="32105"/>
    <cellStyle name="Normal 2 3 3 4 3 2 4" xfId="43048"/>
    <cellStyle name="Normal 2 3 3 4 3 2 5" xfId="56263"/>
    <cellStyle name="Normal 2 3 3 4 3 3" xfId="17773"/>
    <cellStyle name="Normal 2 3 3 4 3 4" xfId="27958"/>
    <cellStyle name="Normal 2 3 3 4 3 5" xfId="38913"/>
    <cellStyle name="Normal 2 3 3 4 3 6" xfId="52116"/>
    <cellStyle name="Normal 2 3 3 4 4" xfId="8159"/>
    <cellStyle name="Normal 2 3 3 4 4 2" xfId="19267"/>
    <cellStyle name="Normal 2 3 3 4 4 3" xfId="29473"/>
    <cellStyle name="Normal 2 3 3 4 4 4" xfId="40422"/>
    <cellStyle name="Normal 2 3 3 4 4 5" xfId="53631"/>
    <cellStyle name="Normal 2 3 3 4 5" xfId="13958"/>
    <cellStyle name="Normal 2 3 3 4 6" xfId="24143"/>
    <cellStyle name="Normal 2 3 3 4 7" xfId="35074"/>
    <cellStyle name="Normal 2 3 3 4 8" xfId="48301"/>
    <cellStyle name="Normal 2 3 3 4 9" xfId="58502"/>
    <cellStyle name="Normal 2 3 3 5" xfId="3133"/>
    <cellStyle name="Normal 2 3 3 5 2" xfId="7041"/>
    <cellStyle name="Normal 2 3 3 5 2 2" xfId="18177"/>
    <cellStyle name="Normal 2 3 3 5 2 3" xfId="28362"/>
    <cellStyle name="Normal 2 3 3 5 2 4" xfId="39317"/>
    <cellStyle name="Normal 2 3 3 5 2 5" xfId="52520"/>
    <cellStyle name="Normal 2 3 3 5 3" xfId="8565"/>
    <cellStyle name="Normal 2 3 3 5 3 2" xfId="19672"/>
    <cellStyle name="Normal 2 3 3 5 3 3" xfId="29879"/>
    <cellStyle name="Normal 2 3 3 5 3 4" xfId="40828"/>
    <cellStyle name="Normal 2 3 3 5 3 5" xfId="54037"/>
    <cellStyle name="Normal 2 3 3 5 4" xfId="14361"/>
    <cellStyle name="Normal 2 3 3 5 5" xfId="24546"/>
    <cellStyle name="Normal 2 3 3 5 6" xfId="35477"/>
    <cellStyle name="Normal 2 3 3 5 7" xfId="48704"/>
    <cellStyle name="Normal 2 3 3 6" xfId="3780"/>
    <cellStyle name="Normal 2 3 3 6 2" xfId="9201"/>
    <cellStyle name="Normal 2 3 3 6 2 2" xfId="20306"/>
    <cellStyle name="Normal 2 3 3 6 2 3" xfId="30513"/>
    <cellStyle name="Normal 2 3 3 6 2 4" xfId="41464"/>
    <cellStyle name="Normal 2 3 3 6 2 5" xfId="54671"/>
    <cellStyle name="Normal 2 3 3 6 3" xfId="14993"/>
    <cellStyle name="Normal 2 3 3 6 4" xfId="25178"/>
    <cellStyle name="Normal 2 3 3 6 5" xfId="36115"/>
    <cellStyle name="Normal 2 3 3 6 6" xfId="49336"/>
    <cellStyle name="Normal 2 3 3 7" xfId="4813"/>
    <cellStyle name="Normal 2 3 3 7 2" xfId="9987"/>
    <cellStyle name="Normal 2 3 3 7 2 2" xfId="20979"/>
    <cellStyle name="Normal 2 3 3 7 2 3" xfId="31299"/>
    <cellStyle name="Normal 2 3 3 7 2 4" xfId="42244"/>
    <cellStyle name="Normal 2 3 3 7 2 5" xfId="55457"/>
    <cellStyle name="Normal 2 3 3 7 3" xfId="15964"/>
    <cellStyle name="Normal 2 3 3 7 4" xfId="26149"/>
    <cellStyle name="Normal 2 3 3 7 5" xfId="37098"/>
    <cellStyle name="Normal 2 3 3 7 6" xfId="50307"/>
    <cellStyle name="Normal 2 3 3 8" xfId="5003"/>
    <cellStyle name="Normal 2 3 3 8 2" xfId="10177"/>
    <cellStyle name="Normal 2 3 3 8 2 2" xfId="21168"/>
    <cellStyle name="Normal 2 3 3 8 2 3" xfId="31489"/>
    <cellStyle name="Normal 2 3 3 8 2 4" xfId="42434"/>
    <cellStyle name="Normal 2 3 3 8 2 5" xfId="55647"/>
    <cellStyle name="Normal 2 3 3 8 3" xfId="16153"/>
    <cellStyle name="Normal 2 3 3 8 4" xfId="26338"/>
    <cellStyle name="Normal 2 3 3 8 5" xfId="37287"/>
    <cellStyle name="Normal 2 3 3 8 6" xfId="50496"/>
    <cellStyle name="Normal 2 3 3 9" xfId="2525"/>
    <cellStyle name="Normal 2 3 3 9 2" xfId="7976"/>
    <cellStyle name="Normal 2 3 3 9 2 2" xfId="19084"/>
    <cellStyle name="Normal 2 3 3 9 2 3" xfId="29290"/>
    <cellStyle name="Normal 2 3 3 9 2 4" xfId="40239"/>
    <cellStyle name="Normal 2 3 3 9 2 5" xfId="53448"/>
    <cellStyle name="Normal 2 3 3 9 3" xfId="13792"/>
    <cellStyle name="Normal 2 3 3 9 4" xfId="23977"/>
    <cellStyle name="Normal 2 3 3 9 5" xfId="34895"/>
    <cellStyle name="Normal 2 3 3 9 6" xfId="48135"/>
    <cellStyle name="Normal 2 3 30" xfId="1606"/>
    <cellStyle name="Normal 2 3 30 2" xfId="1607"/>
    <cellStyle name="Normal 2 3 31" xfId="1608"/>
    <cellStyle name="Normal 2 3 31 2" xfId="1609"/>
    <cellStyle name="Normal 2 3 32" xfId="1610"/>
    <cellStyle name="Normal 2 3 32 2" xfId="1611"/>
    <cellStyle name="Normal 2 3 33" xfId="1612"/>
    <cellStyle name="Normal 2 3 33 2" xfId="1613"/>
    <cellStyle name="Normal 2 3 34" xfId="1614"/>
    <cellStyle name="Normal 2 3 34 2" xfId="1615"/>
    <cellStyle name="Normal 2 3 35" xfId="1616"/>
    <cellStyle name="Normal 2 3 35 2" xfId="1617"/>
    <cellStyle name="Normal 2 3 36" xfId="1618"/>
    <cellStyle name="Normal 2 3 36 2" xfId="1619"/>
    <cellStyle name="Normal 2 3 37" xfId="1620"/>
    <cellStyle name="Normal 2 3 37 2" xfId="1621"/>
    <cellStyle name="Normal 2 3 38" xfId="1622"/>
    <cellStyle name="Normal 2 3 38 2" xfId="1623"/>
    <cellStyle name="Normal 2 3 39" xfId="1624"/>
    <cellStyle name="Normal 2 3 39 2" xfId="1625"/>
    <cellStyle name="Normal 2 3 4" xfId="1626"/>
    <cellStyle name="Normal 2 3 4 10" xfId="6412"/>
    <cellStyle name="Normal 2 3 4 10 2" xfId="11390"/>
    <cellStyle name="Normal 2 3 4 10 2 2" xfId="22366"/>
    <cellStyle name="Normal 2 3 4 10 2 3" xfId="32702"/>
    <cellStyle name="Normal 2 3 4 10 2 4" xfId="43639"/>
    <cellStyle name="Normal 2 3 4 10 2 5" xfId="56860"/>
    <cellStyle name="Normal 2 3 4 10 3" xfId="17550"/>
    <cellStyle name="Normal 2 3 4 10 4" xfId="27735"/>
    <cellStyle name="Normal 2 3 4 10 5" xfId="38689"/>
    <cellStyle name="Normal 2 3 4 10 6" xfId="51893"/>
    <cellStyle name="Normal 2 3 4 11" xfId="7299"/>
    <cellStyle name="Normal 2 3 4 11 2" xfId="18424"/>
    <cellStyle name="Normal 2 3 4 11 3" xfId="28614"/>
    <cellStyle name="Normal 2 3 4 11 4" xfId="39569"/>
    <cellStyle name="Normal 2 3 4 11 5" xfId="52772"/>
    <cellStyle name="Normal 2 3 4 12" xfId="12698"/>
    <cellStyle name="Normal 2 3 4 13" xfId="12888"/>
    <cellStyle name="Normal 2 3 4 14" xfId="58160"/>
    <cellStyle name="Normal 2 3 4 15" xfId="58717"/>
    <cellStyle name="Normal 2 3 4 2" xfId="1627"/>
    <cellStyle name="Normal 2 3 4 2 2" xfId="3581"/>
    <cellStyle name="Normal 2 3 4 2 2 2" xfId="4444"/>
    <cellStyle name="Normal 2 3 4 2 2 3" xfId="9003"/>
    <cellStyle name="Normal 2 3 4 2 2 3 2" xfId="20108"/>
    <cellStyle name="Normal 2 3 4 2 2 3 3" xfId="30315"/>
    <cellStyle name="Normal 2 3 4 2 2 3 4" xfId="41266"/>
    <cellStyle name="Normal 2 3 4 2 2 3 5" xfId="54473"/>
    <cellStyle name="Normal 2 3 4 2 2 4" xfId="14796"/>
    <cellStyle name="Normal 2 3 4 2 2 5" xfId="24981"/>
    <cellStyle name="Normal 2 3 4 2 2 6" xfId="35918"/>
    <cellStyle name="Normal 2 3 4 2 2 7" xfId="49139"/>
    <cellStyle name="Normal 2 3 4 2 3" xfId="3935"/>
    <cellStyle name="Normal 2 3 4 2 3 2" xfId="10948"/>
    <cellStyle name="Normal 2 3 4 2 3 2 2" xfId="21925"/>
    <cellStyle name="Normal 2 3 4 2 3 2 3" xfId="32260"/>
    <cellStyle name="Normal 2 3 4 2 3 2 4" xfId="43203"/>
    <cellStyle name="Normal 2 3 4 2 3 2 5" xfId="56418"/>
    <cellStyle name="Normal 2 3 4 2 3 3" xfId="9356"/>
    <cellStyle name="Normal 2 3 4 2 3 3 2" xfId="20461"/>
    <cellStyle name="Normal 2 3 4 2 3 3 3" xfId="30668"/>
    <cellStyle name="Normal 2 3 4 2 3 3 4" xfId="41619"/>
    <cellStyle name="Normal 2 3 4 2 3 3 5" xfId="54826"/>
    <cellStyle name="Normal 2 3 4 2 3 4" xfId="15148"/>
    <cellStyle name="Normal 2 3 4 2 3 5" xfId="25333"/>
    <cellStyle name="Normal 2 3 4 2 3 6" xfId="36270"/>
    <cellStyle name="Normal 2 3 4 2 3 7" xfId="49491"/>
    <cellStyle name="Normal 2 3 4 2 3 8" xfId="59349"/>
    <cellStyle name="Normal 2 3 4 2 4" xfId="2939"/>
    <cellStyle name="Normal 2 3 4 2 4 2" xfId="8373"/>
    <cellStyle name="Normal 2 3 4 2 4 2 2" xfId="19481"/>
    <cellStyle name="Normal 2 3 4 2 4 2 3" xfId="29687"/>
    <cellStyle name="Normal 2 3 4 2 4 2 4" xfId="40636"/>
    <cellStyle name="Normal 2 3 4 2 4 2 5" xfId="53845"/>
    <cellStyle name="Normal 2 3 4 2 4 3" xfId="14172"/>
    <cellStyle name="Normal 2 3 4 2 4 4" xfId="24357"/>
    <cellStyle name="Normal 2 3 4 2 4 5" xfId="35288"/>
    <cellStyle name="Normal 2 3 4 2 4 6" xfId="48515"/>
    <cellStyle name="Normal 2 3 4 2 5" xfId="6850"/>
    <cellStyle name="Normal 2 3 4 2 5 2" xfId="10545"/>
    <cellStyle name="Normal 2 3 4 2 5 2 2" xfId="21532"/>
    <cellStyle name="Normal 2 3 4 2 5 2 3" xfId="31857"/>
    <cellStyle name="Normal 2 3 4 2 5 2 4" xfId="42802"/>
    <cellStyle name="Normal 2 3 4 2 5 2 5" xfId="56015"/>
    <cellStyle name="Normal 2 3 4 2 5 3" xfId="17986"/>
    <cellStyle name="Normal 2 3 4 2 5 4" xfId="28171"/>
    <cellStyle name="Normal 2 3 4 2 5 5" xfId="39126"/>
    <cellStyle name="Normal 2 3 4 2 5 6" xfId="52329"/>
    <cellStyle name="Normal 2 3 4 2 6" xfId="7823"/>
    <cellStyle name="Normal 2 3 4 2 6 2" xfId="18931"/>
    <cellStyle name="Normal 2 3 4 2 6 3" xfId="29137"/>
    <cellStyle name="Normal 2 3 4 2 6 4" xfId="40086"/>
    <cellStyle name="Normal 2 3 4 2 6 5" xfId="53295"/>
    <cellStyle name="Normal 2 3 4 2 7" xfId="13088"/>
    <cellStyle name="Normal 2 3 4 2 8" xfId="58346"/>
    <cellStyle name="Normal 2 3 4 2 9" xfId="58881"/>
    <cellStyle name="Normal 2 3 4 3" xfId="2756"/>
    <cellStyle name="Normal 2 3 4 3 10" xfId="58533"/>
    <cellStyle name="Normal 2 3 4 3 2" xfId="3420"/>
    <cellStyle name="Normal 2 3 4 3 2 2" xfId="8842"/>
    <cellStyle name="Normal 2 3 4 3 2 2 2" xfId="19947"/>
    <cellStyle name="Normal 2 3 4 3 2 2 3" xfId="30154"/>
    <cellStyle name="Normal 2 3 4 3 2 2 4" xfId="41105"/>
    <cellStyle name="Normal 2 3 4 3 2 2 5" xfId="54312"/>
    <cellStyle name="Normal 2 3 4 3 2 3" xfId="14635"/>
    <cellStyle name="Normal 2 3 4 3 2 4" xfId="24820"/>
    <cellStyle name="Normal 2 3 4 3 2 5" xfId="35757"/>
    <cellStyle name="Normal 2 3 4 3 2 6" xfId="48978"/>
    <cellStyle name="Normal 2 3 4 3 3" xfId="4443"/>
    <cellStyle name="Normal 2 3 4 3 4" xfId="6668"/>
    <cellStyle name="Normal 2 3 4 3 4 2" xfId="17804"/>
    <cellStyle name="Normal 2 3 4 3 4 3" xfId="27989"/>
    <cellStyle name="Normal 2 3 4 3 4 4" xfId="38944"/>
    <cellStyle name="Normal 2 3 4 3 4 5" xfId="52147"/>
    <cellStyle name="Normal 2 3 4 3 5" xfId="8190"/>
    <cellStyle name="Normal 2 3 4 3 5 2" xfId="19298"/>
    <cellStyle name="Normal 2 3 4 3 5 3" xfId="29504"/>
    <cellStyle name="Normal 2 3 4 3 5 4" xfId="40453"/>
    <cellStyle name="Normal 2 3 4 3 5 5" xfId="53662"/>
    <cellStyle name="Normal 2 3 4 3 6" xfId="13989"/>
    <cellStyle name="Normal 2 3 4 3 7" xfId="24174"/>
    <cellStyle name="Normal 2 3 4 3 8" xfId="35105"/>
    <cellStyle name="Normal 2 3 4 3 9" xfId="48332"/>
    <cellStyle name="Normal 2 3 4 4" xfId="3122"/>
    <cellStyle name="Normal 2 3 4 4 2" xfId="7032"/>
    <cellStyle name="Normal 2 3 4 4 2 2" xfId="10784"/>
    <cellStyle name="Normal 2 3 4 4 2 2 2" xfId="21761"/>
    <cellStyle name="Normal 2 3 4 4 2 2 3" xfId="32096"/>
    <cellStyle name="Normal 2 3 4 4 2 2 4" xfId="43039"/>
    <cellStyle name="Normal 2 3 4 4 2 2 5" xfId="56254"/>
    <cellStyle name="Normal 2 3 4 4 2 3" xfId="18168"/>
    <cellStyle name="Normal 2 3 4 4 2 4" xfId="28353"/>
    <cellStyle name="Normal 2 3 4 4 2 5" xfId="39308"/>
    <cellStyle name="Normal 2 3 4 4 2 6" xfId="52511"/>
    <cellStyle name="Normal 2 3 4 4 3" xfId="8554"/>
    <cellStyle name="Normal 2 3 4 4 3 2" xfId="19661"/>
    <cellStyle name="Normal 2 3 4 4 3 3" xfId="29868"/>
    <cellStyle name="Normal 2 3 4 4 3 4" xfId="40817"/>
    <cellStyle name="Normal 2 3 4 4 3 5" xfId="54026"/>
    <cellStyle name="Normal 2 3 4 4 4" xfId="14351"/>
    <cellStyle name="Normal 2 3 4 4 5" xfId="24536"/>
    <cellStyle name="Normal 2 3 4 4 6" xfId="35467"/>
    <cellStyle name="Normal 2 3 4 4 7" xfId="48694"/>
    <cellStyle name="Normal 2 3 4 4 8" xfId="59185"/>
    <cellStyle name="Normal 2 3 4 5" xfId="3771"/>
    <cellStyle name="Normal 2 3 4 5 2" xfId="9192"/>
    <cellStyle name="Normal 2 3 4 5 2 2" xfId="20297"/>
    <cellStyle name="Normal 2 3 4 5 2 3" xfId="30504"/>
    <cellStyle name="Normal 2 3 4 5 2 4" xfId="41455"/>
    <cellStyle name="Normal 2 3 4 5 2 5" xfId="54662"/>
    <cellStyle name="Normal 2 3 4 5 3" xfId="14984"/>
    <cellStyle name="Normal 2 3 4 5 4" xfId="25169"/>
    <cellStyle name="Normal 2 3 4 5 5" xfId="36106"/>
    <cellStyle name="Normal 2 3 4 5 6" xfId="49327"/>
    <cellStyle name="Normal 2 3 4 6" xfId="4844"/>
    <cellStyle name="Normal 2 3 4 6 2" xfId="10018"/>
    <cellStyle name="Normal 2 3 4 6 2 2" xfId="21010"/>
    <cellStyle name="Normal 2 3 4 6 2 3" xfId="31330"/>
    <cellStyle name="Normal 2 3 4 6 2 4" xfId="42275"/>
    <cellStyle name="Normal 2 3 4 6 2 5" xfId="55488"/>
    <cellStyle name="Normal 2 3 4 6 3" xfId="15995"/>
    <cellStyle name="Normal 2 3 4 6 4" xfId="26180"/>
    <cellStyle name="Normal 2 3 4 6 5" xfId="37129"/>
    <cellStyle name="Normal 2 3 4 6 6" xfId="50338"/>
    <cellStyle name="Normal 2 3 4 7" xfId="5034"/>
    <cellStyle name="Normal 2 3 4 7 2" xfId="10208"/>
    <cellStyle name="Normal 2 3 4 7 2 2" xfId="21199"/>
    <cellStyle name="Normal 2 3 4 7 2 3" xfId="31520"/>
    <cellStyle name="Normal 2 3 4 7 2 4" xfId="42465"/>
    <cellStyle name="Normal 2 3 4 7 2 5" xfId="55678"/>
    <cellStyle name="Normal 2 3 4 7 3" xfId="16184"/>
    <cellStyle name="Normal 2 3 4 7 4" xfId="26369"/>
    <cellStyle name="Normal 2 3 4 7 5" xfId="37318"/>
    <cellStyle name="Normal 2 3 4 7 6" xfId="50527"/>
    <cellStyle name="Normal 2 3 4 8" xfId="2558"/>
    <cellStyle name="Normal 2 3 4 8 2" xfId="8007"/>
    <cellStyle name="Normal 2 3 4 8 2 2" xfId="19115"/>
    <cellStyle name="Normal 2 3 4 8 2 3" xfId="29321"/>
    <cellStyle name="Normal 2 3 4 8 2 4" xfId="40270"/>
    <cellStyle name="Normal 2 3 4 8 2 5" xfId="53479"/>
    <cellStyle name="Normal 2 3 4 8 3" xfId="13808"/>
    <cellStyle name="Normal 2 3 4 8 4" xfId="23993"/>
    <cellStyle name="Normal 2 3 4 8 5" xfId="34918"/>
    <cellStyle name="Normal 2 3 4 8 6" xfId="48151"/>
    <cellStyle name="Normal 2 3 4 9" xfId="6139"/>
    <cellStyle name="Normal 2 3 4 9 2" xfId="10402"/>
    <cellStyle name="Normal 2 3 4 9 2 2" xfId="21393"/>
    <cellStyle name="Normal 2 3 4 9 2 3" xfId="31714"/>
    <cellStyle name="Normal 2 3 4 9 2 4" xfId="42659"/>
    <cellStyle name="Normal 2 3 4 9 2 5" xfId="55872"/>
    <cellStyle name="Normal 2 3 4 9 3" xfId="17280"/>
    <cellStyle name="Normal 2 3 4 9 4" xfId="27465"/>
    <cellStyle name="Normal 2 3 4 9 5" xfId="38418"/>
    <cellStyle name="Normal 2 3 4 9 6" xfId="51623"/>
    <cellStyle name="Normal 2 3 40" xfId="1628"/>
    <cellStyle name="Normal 2 3 40 2" xfId="1629"/>
    <cellStyle name="Normal 2 3 41" xfId="1630"/>
    <cellStyle name="Normal 2 3 41 2" xfId="1631"/>
    <cellStyle name="Normal 2 3 42" xfId="1632"/>
    <cellStyle name="Normal 2 3 42 2" xfId="1633"/>
    <cellStyle name="Normal 2 3 43" xfId="1634"/>
    <cellStyle name="Normal 2 3 43 2" xfId="1635"/>
    <cellStyle name="Normal 2 3 44" xfId="1636"/>
    <cellStyle name="Normal 2 3 44 2" xfId="1637"/>
    <cellStyle name="Normal 2 3 45" xfId="1638"/>
    <cellStyle name="Normal 2 3 45 2" xfId="1639"/>
    <cellStyle name="Normal 2 3 46" xfId="1640"/>
    <cellStyle name="Normal 2 3 46 2" xfId="1641"/>
    <cellStyle name="Normal 2 3 47" xfId="1642"/>
    <cellStyle name="Normal 2 3 47 2" xfId="1643"/>
    <cellStyle name="Normal 2 3 48" xfId="1644"/>
    <cellStyle name="Normal 2 3 48 2" xfId="1645"/>
    <cellStyle name="Normal 2 3 49" xfId="1646"/>
    <cellStyle name="Normal 2 3 49 2" xfId="1647"/>
    <cellStyle name="Normal 2 3 5" xfId="1648"/>
    <cellStyle name="Normal 2 3 5 10" xfId="7326"/>
    <cellStyle name="Normal 2 3 5 10 2" xfId="18451"/>
    <cellStyle name="Normal 2 3 5 10 3" xfId="28641"/>
    <cellStyle name="Normal 2 3 5 10 4" xfId="39596"/>
    <cellStyle name="Normal 2 3 5 10 5" xfId="52799"/>
    <cellStyle name="Normal 2 3 5 11" xfId="12737"/>
    <cellStyle name="Normal 2 3 5 12" xfId="12927"/>
    <cellStyle name="Normal 2 3 5 13" xfId="58198"/>
    <cellStyle name="Normal 2 3 5 2" xfId="1649"/>
    <cellStyle name="Normal 2 3 5 2 2" xfId="3620"/>
    <cellStyle name="Normal 2 3 5 2 2 2" xfId="9042"/>
    <cellStyle name="Normal 2 3 5 2 2 2 2" xfId="20147"/>
    <cellStyle name="Normal 2 3 5 2 2 2 3" xfId="30354"/>
    <cellStyle name="Normal 2 3 5 2 2 2 4" xfId="41305"/>
    <cellStyle name="Normal 2 3 5 2 2 2 5" xfId="54512"/>
    <cellStyle name="Normal 2 3 5 2 2 3" xfId="14835"/>
    <cellStyle name="Normal 2 3 5 2 2 4" xfId="25020"/>
    <cellStyle name="Normal 2 3 5 2 2 5" xfId="35957"/>
    <cellStyle name="Normal 2 3 5 2 2 6" xfId="49178"/>
    <cellStyle name="Normal 2 3 5 2 3" xfId="4448"/>
    <cellStyle name="Normal 2 3 5 2 4" xfId="2978"/>
    <cellStyle name="Normal 2 3 5 2 4 2" xfId="8412"/>
    <cellStyle name="Normal 2 3 5 2 4 2 2" xfId="19520"/>
    <cellStyle name="Normal 2 3 5 2 4 2 3" xfId="29726"/>
    <cellStyle name="Normal 2 3 5 2 4 2 4" xfId="40675"/>
    <cellStyle name="Normal 2 3 5 2 4 2 5" xfId="53884"/>
    <cellStyle name="Normal 2 3 5 2 4 3" xfId="14211"/>
    <cellStyle name="Normal 2 3 5 2 4 4" xfId="24396"/>
    <cellStyle name="Normal 2 3 5 2 4 5" xfId="35327"/>
    <cellStyle name="Normal 2 3 5 2 4 6" xfId="48554"/>
    <cellStyle name="Normal 2 3 5 2 5" xfId="6889"/>
    <cellStyle name="Normal 2 3 5 2 5 2" xfId="18025"/>
    <cellStyle name="Normal 2 3 5 2 5 3" xfId="28210"/>
    <cellStyle name="Normal 2 3 5 2 5 4" xfId="39165"/>
    <cellStyle name="Normal 2 3 5 2 5 5" xfId="52368"/>
    <cellStyle name="Normal 2 3 5 2 6" xfId="7862"/>
    <cellStyle name="Normal 2 3 5 2 6 2" xfId="18970"/>
    <cellStyle name="Normal 2 3 5 2 6 3" xfId="29176"/>
    <cellStyle name="Normal 2 3 5 2 6 4" xfId="40125"/>
    <cellStyle name="Normal 2 3 5 2 6 5" xfId="53334"/>
    <cellStyle name="Normal 2 3 5 2 7" xfId="13127"/>
    <cellStyle name="Normal 2 3 5 2 8" xfId="58385"/>
    <cellStyle name="Normal 2 3 5 3" xfId="2795"/>
    <cellStyle name="Normal 2 3 5 3 2" xfId="3459"/>
    <cellStyle name="Normal 2 3 5 3 2 2" xfId="8881"/>
    <cellStyle name="Normal 2 3 5 3 2 2 2" xfId="19986"/>
    <cellStyle name="Normal 2 3 5 3 2 2 3" xfId="30193"/>
    <cellStyle name="Normal 2 3 5 3 2 2 4" xfId="41144"/>
    <cellStyle name="Normal 2 3 5 3 2 2 5" xfId="54351"/>
    <cellStyle name="Normal 2 3 5 3 2 3" xfId="14674"/>
    <cellStyle name="Normal 2 3 5 3 2 4" xfId="24859"/>
    <cellStyle name="Normal 2 3 5 3 2 5" xfId="35796"/>
    <cellStyle name="Normal 2 3 5 3 2 6" xfId="49017"/>
    <cellStyle name="Normal 2 3 5 3 3" xfId="6707"/>
    <cellStyle name="Normal 2 3 5 3 3 2" xfId="17843"/>
    <cellStyle name="Normal 2 3 5 3 3 3" xfId="28028"/>
    <cellStyle name="Normal 2 3 5 3 3 4" xfId="38983"/>
    <cellStyle name="Normal 2 3 5 3 3 5" xfId="52186"/>
    <cellStyle name="Normal 2 3 5 3 4" xfId="8229"/>
    <cellStyle name="Normal 2 3 5 3 4 2" xfId="19337"/>
    <cellStyle name="Normal 2 3 5 3 4 3" xfId="29543"/>
    <cellStyle name="Normal 2 3 5 3 4 4" xfId="40492"/>
    <cellStyle name="Normal 2 3 5 3 4 5" xfId="53701"/>
    <cellStyle name="Normal 2 3 5 3 5" xfId="14028"/>
    <cellStyle name="Normal 2 3 5 3 6" xfId="24213"/>
    <cellStyle name="Normal 2 3 5 3 7" xfId="35144"/>
    <cellStyle name="Normal 2 3 5 3 8" xfId="48371"/>
    <cellStyle name="Normal 2 3 5 3 9" xfId="58572"/>
    <cellStyle name="Normal 2 3 5 4" xfId="3283"/>
    <cellStyle name="Normal 2 3 5 4 2" xfId="8705"/>
    <cellStyle name="Normal 2 3 5 4 2 2" xfId="19810"/>
    <cellStyle name="Normal 2 3 5 4 2 3" xfId="30017"/>
    <cellStyle name="Normal 2 3 5 4 2 4" xfId="40968"/>
    <cellStyle name="Normal 2 3 5 4 2 5" xfId="54175"/>
    <cellStyle name="Normal 2 3 5 4 3" xfId="14498"/>
    <cellStyle name="Normal 2 3 5 4 4" xfId="24683"/>
    <cellStyle name="Normal 2 3 5 4 5" xfId="35620"/>
    <cellStyle name="Normal 2 3 5 4 6" xfId="48841"/>
    <cellStyle name="Normal 2 3 5 5" xfId="4447"/>
    <cellStyle name="Normal 2 3 5 6" xfId="4883"/>
    <cellStyle name="Normal 2 3 5 6 2" xfId="10057"/>
    <cellStyle name="Normal 2 3 5 6 2 2" xfId="21049"/>
    <cellStyle name="Normal 2 3 5 6 2 3" xfId="31369"/>
    <cellStyle name="Normal 2 3 5 6 2 4" xfId="42314"/>
    <cellStyle name="Normal 2 3 5 6 2 5" xfId="55527"/>
    <cellStyle name="Normal 2 3 5 6 3" xfId="16034"/>
    <cellStyle name="Normal 2 3 5 6 4" xfId="26219"/>
    <cellStyle name="Normal 2 3 5 6 5" xfId="37168"/>
    <cellStyle name="Normal 2 3 5 6 6" xfId="50377"/>
    <cellStyle name="Normal 2 3 5 7" xfId="5073"/>
    <cellStyle name="Normal 2 3 5 7 2" xfId="10247"/>
    <cellStyle name="Normal 2 3 5 7 2 2" xfId="21238"/>
    <cellStyle name="Normal 2 3 5 7 2 3" xfId="31559"/>
    <cellStyle name="Normal 2 3 5 7 2 4" xfId="42504"/>
    <cellStyle name="Normal 2 3 5 7 2 5" xfId="55717"/>
    <cellStyle name="Normal 2 3 5 7 3" xfId="16223"/>
    <cellStyle name="Normal 2 3 5 7 4" xfId="26408"/>
    <cellStyle name="Normal 2 3 5 7 5" xfId="37357"/>
    <cellStyle name="Normal 2 3 5 7 6" xfId="50566"/>
    <cellStyle name="Normal 2 3 5 8" xfId="2595"/>
    <cellStyle name="Normal 2 3 5 8 2" xfId="8046"/>
    <cellStyle name="Normal 2 3 5 8 2 2" xfId="19154"/>
    <cellStyle name="Normal 2 3 5 8 2 3" xfId="29360"/>
    <cellStyle name="Normal 2 3 5 8 2 4" xfId="40309"/>
    <cellStyle name="Normal 2 3 5 8 2 5" xfId="53518"/>
    <cellStyle name="Normal 2 3 5 8 3" xfId="13845"/>
    <cellStyle name="Normal 2 3 5 8 4" xfId="24030"/>
    <cellStyle name="Normal 2 3 5 8 5" xfId="34955"/>
    <cellStyle name="Normal 2 3 5 8 6" xfId="48188"/>
    <cellStyle name="Normal 2 3 5 9" xfId="6415"/>
    <cellStyle name="Normal 2 3 5 9 2" xfId="11429"/>
    <cellStyle name="Normal 2 3 5 9 2 2" xfId="22405"/>
    <cellStyle name="Normal 2 3 5 9 2 3" xfId="32741"/>
    <cellStyle name="Normal 2 3 5 9 2 4" xfId="43678"/>
    <cellStyle name="Normal 2 3 5 9 2 5" xfId="56899"/>
    <cellStyle name="Normal 2 3 5 9 3" xfId="17553"/>
    <cellStyle name="Normal 2 3 5 9 4" xfId="27738"/>
    <cellStyle name="Normal 2 3 5 9 5" xfId="38692"/>
    <cellStyle name="Normal 2 3 5 9 6" xfId="51896"/>
    <cellStyle name="Normal 2 3 50" xfId="1650"/>
    <cellStyle name="Normal 2 3 50 2" xfId="1651"/>
    <cellStyle name="Normal 2 3 51" xfId="1652"/>
    <cellStyle name="Normal 2 3 51 2" xfId="1653"/>
    <cellStyle name="Normal 2 3 52" xfId="1654"/>
    <cellStyle name="Normal 2 3 52 2" xfId="1655"/>
    <cellStyle name="Normal 2 3 53" xfId="1656"/>
    <cellStyle name="Normal 2 3 53 2" xfId="1657"/>
    <cellStyle name="Normal 2 3 54" xfId="1658"/>
    <cellStyle name="Normal 2 3 54 2" xfId="1659"/>
    <cellStyle name="Normal 2 3 55" xfId="1660"/>
    <cellStyle name="Normal 2 3 55 2" xfId="1661"/>
    <cellStyle name="Normal 2 3 56" xfId="1662"/>
    <cellStyle name="Normal 2 3 56 2" xfId="1663"/>
    <cellStyle name="Normal 2 3 57" xfId="1664"/>
    <cellStyle name="Normal 2 3 57 2" xfId="1665"/>
    <cellStyle name="Normal 2 3 58" xfId="1666"/>
    <cellStyle name="Normal 2 3 58 2" xfId="1667"/>
    <cellStyle name="Normal 2 3 59" xfId="1668"/>
    <cellStyle name="Normal 2 3 59 2" xfId="1669"/>
    <cellStyle name="Normal 2 3 6" xfId="1670"/>
    <cellStyle name="Normal 2 3 6 10" xfId="7331"/>
    <cellStyle name="Normal 2 3 6 10 2" xfId="18456"/>
    <cellStyle name="Normal 2 3 6 10 3" xfId="28646"/>
    <cellStyle name="Normal 2 3 6 10 4" xfId="39601"/>
    <cellStyle name="Normal 2 3 6 10 5" xfId="52804"/>
    <cellStyle name="Normal 2 3 6 11" xfId="12743"/>
    <cellStyle name="Normal 2 3 6 12" xfId="12933"/>
    <cellStyle name="Normal 2 3 6 13" xfId="58204"/>
    <cellStyle name="Normal 2 3 6 2" xfId="1671"/>
    <cellStyle name="Normal 2 3 6 2 2" xfId="3626"/>
    <cellStyle name="Normal 2 3 6 2 2 2" xfId="9048"/>
    <cellStyle name="Normal 2 3 6 2 2 2 2" xfId="20153"/>
    <cellStyle name="Normal 2 3 6 2 2 2 3" xfId="30360"/>
    <cellStyle name="Normal 2 3 6 2 2 2 4" xfId="41311"/>
    <cellStyle name="Normal 2 3 6 2 2 2 5" xfId="54518"/>
    <cellStyle name="Normal 2 3 6 2 2 3" xfId="14841"/>
    <cellStyle name="Normal 2 3 6 2 2 4" xfId="25026"/>
    <cellStyle name="Normal 2 3 6 2 2 5" xfId="35963"/>
    <cellStyle name="Normal 2 3 6 2 2 6" xfId="49184"/>
    <cellStyle name="Normal 2 3 6 2 3" xfId="4455"/>
    <cellStyle name="Normal 2 3 6 2 4" xfId="2984"/>
    <cellStyle name="Normal 2 3 6 2 4 2" xfId="8418"/>
    <cellStyle name="Normal 2 3 6 2 4 2 2" xfId="19526"/>
    <cellStyle name="Normal 2 3 6 2 4 2 3" xfId="29732"/>
    <cellStyle name="Normal 2 3 6 2 4 2 4" xfId="40681"/>
    <cellStyle name="Normal 2 3 6 2 4 2 5" xfId="53890"/>
    <cellStyle name="Normal 2 3 6 2 4 3" xfId="14217"/>
    <cellStyle name="Normal 2 3 6 2 4 4" xfId="24402"/>
    <cellStyle name="Normal 2 3 6 2 4 5" xfId="35333"/>
    <cellStyle name="Normal 2 3 6 2 4 6" xfId="48560"/>
    <cellStyle name="Normal 2 3 6 2 5" xfId="6895"/>
    <cellStyle name="Normal 2 3 6 2 5 2" xfId="18031"/>
    <cellStyle name="Normal 2 3 6 2 5 3" xfId="28216"/>
    <cellStyle name="Normal 2 3 6 2 5 4" xfId="39171"/>
    <cellStyle name="Normal 2 3 6 2 5 5" xfId="52374"/>
    <cellStyle name="Normal 2 3 6 2 6" xfId="7868"/>
    <cellStyle name="Normal 2 3 6 2 6 2" xfId="18976"/>
    <cellStyle name="Normal 2 3 6 2 6 3" xfId="29182"/>
    <cellStyle name="Normal 2 3 6 2 6 4" xfId="40131"/>
    <cellStyle name="Normal 2 3 6 2 6 5" xfId="53340"/>
    <cellStyle name="Normal 2 3 6 2 7" xfId="13133"/>
    <cellStyle name="Normal 2 3 6 2 8" xfId="58391"/>
    <cellStyle name="Normal 2 3 6 3" xfId="2801"/>
    <cellStyle name="Normal 2 3 6 3 2" xfId="3465"/>
    <cellStyle name="Normal 2 3 6 3 2 2" xfId="8887"/>
    <cellStyle name="Normal 2 3 6 3 2 2 2" xfId="19992"/>
    <cellStyle name="Normal 2 3 6 3 2 2 3" xfId="30199"/>
    <cellStyle name="Normal 2 3 6 3 2 2 4" xfId="41150"/>
    <cellStyle name="Normal 2 3 6 3 2 2 5" xfId="54357"/>
    <cellStyle name="Normal 2 3 6 3 2 3" xfId="14680"/>
    <cellStyle name="Normal 2 3 6 3 2 4" xfId="24865"/>
    <cellStyle name="Normal 2 3 6 3 2 5" xfId="35802"/>
    <cellStyle name="Normal 2 3 6 3 2 6" xfId="49023"/>
    <cellStyle name="Normal 2 3 6 3 3" xfId="6713"/>
    <cellStyle name="Normal 2 3 6 3 3 2" xfId="17849"/>
    <cellStyle name="Normal 2 3 6 3 3 3" xfId="28034"/>
    <cellStyle name="Normal 2 3 6 3 3 4" xfId="38989"/>
    <cellStyle name="Normal 2 3 6 3 3 5" xfId="52192"/>
    <cellStyle name="Normal 2 3 6 3 4" xfId="8235"/>
    <cellStyle name="Normal 2 3 6 3 4 2" xfId="19343"/>
    <cellStyle name="Normal 2 3 6 3 4 3" xfId="29549"/>
    <cellStyle name="Normal 2 3 6 3 4 4" xfId="40498"/>
    <cellStyle name="Normal 2 3 6 3 4 5" xfId="53707"/>
    <cellStyle name="Normal 2 3 6 3 5" xfId="14034"/>
    <cellStyle name="Normal 2 3 6 3 6" xfId="24219"/>
    <cellStyle name="Normal 2 3 6 3 7" xfId="35150"/>
    <cellStyle name="Normal 2 3 6 3 8" xfId="48377"/>
    <cellStyle name="Normal 2 3 6 3 9" xfId="58578"/>
    <cellStyle name="Normal 2 3 6 4" xfId="3289"/>
    <cellStyle name="Normal 2 3 6 4 2" xfId="8711"/>
    <cellStyle name="Normal 2 3 6 4 2 2" xfId="19816"/>
    <cellStyle name="Normal 2 3 6 4 2 3" xfId="30023"/>
    <cellStyle name="Normal 2 3 6 4 2 4" xfId="40974"/>
    <cellStyle name="Normal 2 3 6 4 2 5" xfId="54181"/>
    <cellStyle name="Normal 2 3 6 4 3" xfId="14504"/>
    <cellStyle name="Normal 2 3 6 4 4" xfId="24689"/>
    <cellStyle name="Normal 2 3 6 4 5" xfId="35626"/>
    <cellStyle name="Normal 2 3 6 4 6" xfId="48847"/>
    <cellStyle name="Normal 2 3 6 5" xfId="4454"/>
    <cellStyle name="Normal 2 3 6 6" xfId="4889"/>
    <cellStyle name="Normal 2 3 6 6 2" xfId="10063"/>
    <cellStyle name="Normal 2 3 6 6 2 2" xfId="21055"/>
    <cellStyle name="Normal 2 3 6 6 2 3" xfId="31375"/>
    <cellStyle name="Normal 2 3 6 6 2 4" xfId="42320"/>
    <cellStyle name="Normal 2 3 6 6 2 5" xfId="55533"/>
    <cellStyle name="Normal 2 3 6 6 3" xfId="16040"/>
    <cellStyle name="Normal 2 3 6 6 4" xfId="26225"/>
    <cellStyle name="Normal 2 3 6 6 5" xfId="37174"/>
    <cellStyle name="Normal 2 3 6 6 6" xfId="50383"/>
    <cellStyle name="Normal 2 3 6 7" xfId="5079"/>
    <cellStyle name="Normal 2 3 6 7 2" xfId="10253"/>
    <cellStyle name="Normal 2 3 6 7 2 2" xfId="21244"/>
    <cellStyle name="Normal 2 3 6 7 2 3" xfId="31565"/>
    <cellStyle name="Normal 2 3 6 7 2 4" xfId="42510"/>
    <cellStyle name="Normal 2 3 6 7 2 5" xfId="55723"/>
    <cellStyle name="Normal 2 3 6 7 3" xfId="16229"/>
    <cellStyle name="Normal 2 3 6 7 4" xfId="26414"/>
    <cellStyle name="Normal 2 3 6 7 5" xfId="37363"/>
    <cellStyle name="Normal 2 3 6 7 6" xfId="50572"/>
    <cellStyle name="Normal 2 3 6 8" xfId="2601"/>
    <cellStyle name="Normal 2 3 6 8 2" xfId="8052"/>
    <cellStyle name="Normal 2 3 6 8 2 2" xfId="19160"/>
    <cellStyle name="Normal 2 3 6 8 2 3" xfId="29366"/>
    <cellStyle name="Normal 2 3 6 8 2 4" xfId="40315"/>
    <cellStyle name="Normal 2 3 6 8 2 5" xfId="53524"/>
    <cellStyle name="Normal 2 3 6 8 3" xfId="13851"/>
    <cellStyle name="Normal 2 3 6 8 4" xfId="24036"/>
    <cellStyle name="Normal 2 3 6 8 5" xfId="34961"/>
    <cellStyle name="Normal 2 3 6 8 6" xfId="48194"/>
    <cellStyle name="Normal 2 3 6 9" xfId="6447"/>
    <cellStyle name="Normal 2 3 6 9 2" xfId="11433"/>
    <cellStyle name="Normal 2 3 6 9 2 2" xfId="22409"/>
    <cellStyle name="Normal 2 3 6 9 2 3" xfId="32745"/>
    <cellStyle name="Normal 2 3 6 9 2 4" xfId="43682"/>
    <cellStyle name="Normal 2 3 6 9 2 5" xfId="56903"/>
    <cellStyle name="Normal 2 3 6 9 3" xfId="17585"/>
    <cellStyle name="Normal 2 3 6 9 4" xfId="27770"/>
    <cellStyle name="Normal 2 3 6 9 5" xfId="38724"/>
    <cellStyle name="Normal 2 3 6 9 6" xfId="51928"/>
    <cellStyle name="Normal 2 3 60" xfId="1672"/>
    <cellStyle name="Normal 2 3 60 2" xfId="1673"/>
    <cellStyle name="Normal 2 3 61" xfId="1674"/>
    <cellStyle name="Normal 2 3 61 2" xfId="1675"/>
    <cellStyle name="Normal 2 3 62" xfId="1676"/>
    <cellStyle name="Normal 2 3 62 2" xfId="1677"/>
    <cellStyle name="Normal 2 3 63" xfId="1678"/>
    <cellStyle name="Normal 2 3 63 2" xfId="1679"/>
    <cellStyle name="Normal 2 3 64" xfId="1680"/>
    <cellStyle name="Normal 2 3 64 2" xfId="1681"/>
    <cellStyle name="Normal 2 3 65" xfId="1682"/>
    <cellStyle name="Normal 2 3 65 2" xfId="1683"/>
    <cellStyle name="Normal 2 3 66" xfId="1684"/>
    <cellStyle name="Normal 2 3 66 2" xfId="1685"/>
    <cellStyle name="Normal 2 3 67" xfId="1686"/>
    <cellStyle name="Normal 2 3 67 2" xfId="1687"/>
    <cellStyle name="Normal 2 3 68" xfId="1688"/>
    <cellStyle name="Normal 2 3 68 2" xfId="1689"/>
    <cellStyle name="Normal 2 3 69" xfId="1690"/>
    <cellStyle name="Normal 2 3 69 2" xfId="1691"/>
    <cellStyle name="Normal 2 3 7" xfId="1692"/>
    <cellStyle name="Normal 2 3 7 10" xfId="7357"/>
    <cellStyle name="Normal 2 3 7 10 2" xfId="18482"/>
    <cellStyle name="Normal 2 3 7 10 3" xfId="28672"/>
    <cellStyle name="Normal 2 3 7 10 4" xfId="39627"/>
    <cellStyle name="Normal 2 3 7 10 5" xfId="52830"/>
    <cellStyle name="Normal 2 3 7 11" xfId="12770"/>
    <cellStyle name="Normal 2 3 7 12" xfId="12960"/>
    <cellStyle name="Normal 2 3 7 13" xfId="58231"/>
    <cellStyle name="Normal 2 3 7 2" xfId="1693"/>
    <cellStyle name="Normal 2 3 7 2 2" xfId="3653"/>
    <cellStyle name="Normal 2 3 7 2 2 2" xfId="9075"/>
    <cellStyle name="Normal 2 3 7 2 2 2 2" xfId="20180"/>
    <cellStyle name="Normal 2 3 7 2 2 2 3" xfId="30387"/>
    <cellStyle name="Normal 2 3 7 2 2 2 4" xfId="41338"/>
    <cellStyle name="Normal 2 3 7 2 2 2 5" xfId="54545"/>
    <cellStyle name="Normal 2 3 7 2 2 3" xfId="14868"/>
    <cellStyle name="Normal 2 3 7 2 2 4" xfId="25053"/>
    <cellStyle name="Normal 2 3 7 2 2 5" xfId="35990"/>
    <cellStyle name="Normal 2 3 7 2 2 6" xfId="49211"/>
    <cellStyle name="Normal 2 3 7 2 3" xfId="4463"/>
    <cellStyle name="Normal 2 3 7 2 4" xfId="3011"/>
    <cellStyle name="Normal 2 3 7 2 4 2" xfId="8445"/>
    <cellStyle name="Normal 2 3 7 2 4 2 2" xfId="19553"/>
    <cellStyle name="Normal 2 3 7 2 4 2 3" xfId="29759"/>
    <cellStyle name="Normal 2 3 7 2 4 2 4" xfId="40708"/>
    <cellStyle name="Normal 2 3 7 2 4 2 5" xfId="53917"/>
    <cellStyle name="Normal 2 3 7 2 4 3" xfId="14244"/>
    <cellStyle name="Normal 2 3 7 2 4 4" xfId="24429"/>
    <cellStyle name="Normal 2 3 7 2 4 5" xfId="35360"/>
    <cellStyle name="Normal 2 3 7 2 4 6" xfId="48587"/>
    <cellStyle name="Normal 2 3 7 2 5" xfId="6922"/>
    <cellStyle name="Normal 2 3 7 2 5 2" xfId="18058"/>
    <cellStyle name="Normal 2 3 7 2 5 3" xfId="28243"/>
    <cellStyle name="Normal 2 3 7 2 5 4" xfId="39198"/>
    <cellStyle name="Normal 2 3 7 2 5 5" xfId="52401"/>
    <cellStyle name="Normal 2 3 7 2 6" xfId="7895"/>
    <cellStyle name="Normal 2 3 7 2 6 2" xfId="19003"/>
    <cellStyle name="Normal 2 3 7 2 6 3" xfId="29209"/>
    <cellStyle name="Normal 2 3 7 2 6 4" xfId="40158"/>
    <cellStyle name="Normal 2 3 7 2 6 5" xfId="53367"/>
    <cellStyle name="Normal 2 3 7 2 7" xfId="13175"/>
    <cellStyle name="Normal 2 3 7 2 8" xfId="58418"/>
    <cellStyle name="Normal 2 3 7 3" xfId="2828"/>
    <cellStyle name="Normal 2 3 7 3 2" xfId="3492"/>
    <cellStyle name="Normal 2 3 7 3 2 2" xfId="8914"/>
    <cellStyle name="Normal 2 3 7 3 2 2 2" xfId="20019"/>
    <cellStyle name="Normal 2 3 7 3 2 2 3" xfId="30226"/>
    <cellStyle name="Normal 2 3 7 3 2 2 4" xfId="41177"/>
    <cellStyle name="Normal 2 3 7 3 2 2 5" xfId="54384"/>
    <cellStyle name="Normal 2 3 7 3 2 3" xfId="14707"/>
    <cellStyle name="Normal 2 3 7 3 2 4" xfId="24892"/>
    <cellStyle name="Normal 2 3 7 3 2 5" xfId="35829"/>
    <cellStyle name="Normal 2 3 7 3 2 6" xfId="49050"/>
    <cellStyle name="Normal 2 3 7 3 3" xfId="6740"/>
    <cellStyle name="Normal 2 3 7 3 3 2" xfId="17876"/>
    <cellStyle name="Normal 2 3 7 3 3 3" xfId="28061"/>
    <cellStyle name="Normal 2 3 7 3 3 4" xfId="39016"/>
    <cellStyle name="Normal 2 3 7 3 3 5" xfId="52219"/>
    <cellStyle name="Normal 2 3 7 3 4" xfId="8262"/>
    <cellStyle name="Normal 2 3 7 3 4 2" xfId="19370"/>
    <cellStyle name="Normal 2 3 7 3 4 3" xfId="29576"/>
    <cellStyle name="Normal 2 3 7 3 4 4" xfId="40525"/>
    <cellStyle name="Normal 2 3 7 3 4 5" xfId="53734"/>
    <cellStyle name="Normal 2 3 7 3 5" xfId="14061"/>
    <cellStyle name="Normal 2 3 7 3 6" xfId="24246"/>
    <cellStyle name="Normal 2 3 7 3 7" xfId="35177"/>
    <cellStyle name="Normal 2 3 7 3 8" xfId="48404"/>
    <cellStyle name="Normal 2 3 7 3 9" xfId="58605"/>
    <cellStyle name="Normal 2 3 7 4" xfId="3315"/>
    <cellStyle name="Normal 2 3 7 4 2" xfId="8737"/>
    <cellStyle name="Normal 2 3 7 4 2 2" xfId="19842"/>
    <cellStyle name="Normal 2 3 7 4 2 3" xfId="30049"/>
    <cellStyle name="Normal 2 3 7 4 2 4" xfId="41000"/>
    <cellStyle name="Normal 2 3 7 4 2 5" xfId="54207"/>
    <cellStyle name="Normal 2 3 7 4 3" xfId="14530"/>
    <cellStyle name="Normal 2 3 7 4 4" xfId="24715"/>
    <cellStyle name="Normal 2 3 7 4 5" xfId="35652"/>
    <cellStyle name="Normal 2 3 7 4 6" xfId="48873"/>
    <cellStyle name="Normal 2 3 7 5" xfId="4462"/>
    <cellStyle name="Normal 2 3 7 6" xfId="4916"/>
    <cellStyle name="Normal 2 3 7 6 2" xfId="10090"/>
    <cellStyle name="Normal 2 3 7 6 2 2" xfId="21082"/>
    <cellStyle name="Normal 2 3 7 6 2 3" xfId="31402"/>
    <cellStyle name="Normal 2 3 7 6 2 4" xfId="42347"/>
    <cellStyle name="Normal 2 3 7 6 2 5" xfId="55560"/>
    <cellStyle name="Normal 2 3 7 6 3" xfId="16067"/>
    <cellStyle name="Normal 2 3 7 6 4" xfId="26252"/>
    <cellStyle name="Normal 2 3 7 6 5" xfId="37201"/>
    <cellStyle name="Normal 2 3 7 6 6" xfId="50410"/>
    <cellStyle name="Normal 2 3 7 7" xfId="5106"/>
    <cellStyle name="Normal 2 3 7 7 2" xfId="10280"/>
    <cellStyle name="Normal 2 3 7 7 2 2" xfId="21271"/>
    <cellStyle name="Normal 2 3 7 7 2 3" xfId="31592"/>
    <cellStyle name="Normal 2 3 7 7 2 4" xfId="42537"/>
    <cellStyle name="Normal 2 3 7 7 2 5" xfId="55750"/>
    <cellStyle name="Normal 2 3 7 7 3" xfId="16256"/>
    <cellStyle name="Normal 2 3 7 7 4" xfId="26441"/>
    <cellStyle name="Normal 2 3 7 7 5" xfId="37390"/>
    <cellStyle name="Normal 2 3 7 7 6" xfId="50599"/>
    <cellStyle name="Normal 2 3 7 8" xfId="2644"/>
    <cellStyle name="Normal 2 3 7 8 2" xfId="8079"/>
    <cellStyle name="Normal 2 3 7 8 2 2" xfId="19187"/>
    <cellStyle name="Normal 2 3 7 8 2 3" xfId="29393"/>
    <cellStyle name="Normal 2 3 7 8 2 4" xfId="40342"/>
    <cellStyle name="Normal 2 3 7 8 2 5" xfId="53551"/>
    <cellStyle name="Normal 2 3 7 8 3" xfId="13878"/>
    <cellStyle name="Normal 2 3 7 8 4" xfId="24063"/>
    <cellStyle name="Normal 2 3 7 8 5" xfId="34994"/>
    <cellStyle name="Normal 2 3 7 8 6" xfId="48221"/>
    <cellStyle name="Normal 2 3 7 9" xfId="6452"/>
    <cellStyle name="Normal 2 3 7 9 2" xfId="11451"/>
    <cellStyle name="Normal 2 3 7 9 2 2" xfId="22427"/>
    <cellStyle name="Normal 2 3 7 9 2 3" xfId="32763"/>
    <cellStyle name="Normal 2 3 7 9 2 4" xfId="43700"/>
    <cellStyle name="Normal 2 3 7 9 2 5" xfId="56921"/>
    <cellStyle name="Normal 2 3 7 9 3" xfId="17590"/>
    <cellStyle name="Normal 2 3 7 9 4" xfId="27775"/>
    <cellStyle name="Normal 2 3 7 9 5" xfId="38729"/>
    <cellStyle name="Normal 2 3 7 9 6" xfId="51933"/>
    <cellStyle name="Normal 2 3 70" xfId="1694"/>
    <cellStyle name="Normal 2 3 71" xfId="1695"/>
    <cellStyle name="Normal 2 3 72" xfId="1696"/>
    <cellStyle name="Normal 2 3 73" xfId="1697"/>
    <cellStyle name="Normal 2 3 74" xfId="1698"/>
    <cellStyle name="Normal 2 3 75" xfId="1699"/>
    <cellStyle name="Normal 2 3 76" xfId="1700"/>
    <cellStyle name="Normal 2 3 77" xfId="1701"/>
    <cellStyle name="Normal 2 3 78" xfId="1702"/>
    <cellStyle name="Normal 2 3 79" xfId="1703"/>
    <cellStyle name="Normal 2 3 8" xfId="1704"/>
    <cellStyle name="Normal 2 3 8 10" xfId="7371"/>
    <cellStyle name="Normal 2 3 8 10 2" xfId="18496"/>
    <cellStyle name="Normal 2 3 8 10 3" xfId="28686"/>
    <cellStyle name="Normal 2 3 8 10 4" xfId="39641"/>
    <cellStyle name="Normal 2 3 8 10 5" xfId="52844"/>
    <cellStyle name="Normal 2 3 8 11" xfId="12785"/>
    <cellStyle name="Normal 2 3 8 12" xfId="12975"/>
    <cellStyle name="Normal 2 3 8 13" xfId="58246"/>
    <cellStyle name="Normal 2 3 8 2" xfId="1705"/>
    <cellStyle name="Normal 2 3 8 2 2" xfId="3668"/>
    <cellStyle name="Normal 2 3 8 2 2 2" xfId="9090"/>
    <cellStyle name="Normal 2 3 8 2 2 2 2" xfId="20195"/>
    <cellStyle name="Normal 2 3 8 2 2 2 3" xfId="30402"/>
    <cellStyle name="Normal 2 3 8 2 2 2 4" xfId="41353"/>
    <cellStyle name="Normal 2 3 8 2 2 2 5" xfId="54560"/>
    <cellStyle name="Normal 2 3 8 2 2 3" xfId="14883"/>
    <cellStyle name="Normal 2 3 8 2 2 4" xfId="25068"/>
    <cellStyle name="Normal 2 3 8 2 2 5" xfId="36005"/>
    <cellStyle name="Normal 2 3 8 2 2 6" xfId="49226"/>
    <cellStyle name="Normal 2 3 8 2 3" xfId="4467"/>
    <cellStyle name="Normal 2 3 8 2 4" xfId="3026"/>
    <cellStyle name="Normal 2 3 8 2 4 2" xfId="8460"/>
    <cellStyle name="Normal 2 3 8 2 4 2 2" xfId="19568"/>
    <cellStyle name="Normal 2 3 8 2 4 2 3" xfId="29774"/>
    <cellStyle name="Normal 2 3 8 2 4 2 4" xfId="40723"/>
    <cellStyle name="Normal 2 3 8 2 4 2 5" xfId="53932"/>
    <cellStyle name="Normal 2 3 8 2 4 3" xfId="14259"/>
    <cellStyle name="Normal 2 3 8 2 4 4" xfId="24444"/>
    <cellStyle name="Normal 2 3 8 2 4 5" xfId="35375"/>
    <cellStyle name="Normal 2 3 8 2 4 6" xfId="48602"/>
    <cellStyle name="Normal 2 3 8 2 5" xfId="6937"/>
    <cellStyle name="Normal 2 3 8 2 5 2" xfId="18073"/>
    <cellStyle name="Normal 2 3 8 2 5 3" xfId="28258"/>
    <cellStyle name="Normal 2 3 8 2 5 4" xfId="39213"/>
    <cellStyle name="Normal 2 3 8 2 5 5" xfId="52416"/>
    <cellStyle name="Normal 2 3 8 2 6" xfId="7910"/>
    <cellStyle name="Normal 2 3 8 2 6 2" xfId="19018"/>
    <cellStyle name="Normal 2 3 8 2 6 3" xfId="29224"/>
    <cellStyle name="Normal 2 3 8 2 6 4" xfId="40173"/>
    <cellStyle name="Normal 2 3 8 2 6 5" xfId="53382"/>
    <cellStyle name="Normal 2 3 8 2 7" xfId="13190"/>
    <cellStyle name="Normal 2 3 8 2 8" xfId="58433"/>
    <cellStyle name="Normal 2 3 8 3" xfId="2843"/>
    <cellStyle name="Normal 2 3 8 3 2" xfId="3507"/>
    <cellStyle name="Normal 2 3 8 3 2 2" xfId="8929"/>
    <cellStyle name="Normal 2 3 8 3 2 2 2" xfId="20034"/>
    <cellStyle name="Normal 2 3 8 3 2 2 3" xfId="30241"/>
    <cellStyle name="Normal 2 3 8 3 2 2 4" xfId="41192"/>
    <cellStyle name="Normal 2 3 8 3 2 2 5" xfId="54399"/>
    <cellStyle name="Normal 2 3 8 3 2 3" xfId="14722"/>
    <cellStyle name="Normal 2 3 8 3 2 4" xfId="24907"/>
    <cellStyle name="Normal 2 3 8 3 2 5" xfId="35844"/>
    <cellStyle name="Normal 2 3 8 3 2 6" xfId="49065"/>
    <cellStyle name="Normal 2 3 8 3 3" xfId="6755"/>
    <cellStyle name="Normal 2 3 8 3 3 2" xfId="17891"/>
    <cellStyle name="Normal 2 3 8 3 3 3" xfId="28076"/>
    <cellStyle name="Normal 2 3 8 3 3 4" xfId="39031"/>
    <cellStyle name="Normal 2 3 8 3 3 5" xfId="52234"/>
    <cellStyle name="Normal 2 3 8 3 4" xfId="8277"/>
    <cellStyle name="Normal 2 3 8 3 4 2" xfId="19385"/>
    <cellStyle name="Normal 2 3 8 3 4 3" xfId="29591"/>
    <cellStyle name="Normal 2 3 8 3 4 4" xfId="40540"/>
    <cellStyle name="Normal 2 3 8 3 4 5" xfId="53749"/>
    <cellStyle name="Normal 2 3 8 3 5" xfId="14076"/>
    <cellStyle name="Normal 2 3 8 3 6" xfId="24261"/>
    <cellStyle name="Normal 2 3 8 3 7" xfId="35192"/>
    <cellStyle name="Normal 2 3 8 3 8" xfId="48419"/>
    <cellStyle name="Normal 2 3 8 3 9" xfId="58620"/>
    <cellStyle name="Normal 2 3 8 4" xfId="3327"/>
    <cellStyle name="Normal 2 3 8 4 2" xfId="8749"/>
    <cellStyle name="Normal 2 3 8 4 2 2" xfId="19854"/>
    <cellStyle name="Normal 2 3 8 4 2 3" xfId="30061"/>
    <cellStyle name="Normal 2 3 8 4 2 4" xfId="41012"/>
    <cellStyle name="Normal 2 3 8 4 2 5" xfId="54219"/>
    <cellStyle name="Normal 2 3 8 4 3" xfId="14542"/>
    <cellStyle name="Normal 2 3 8 4 4" xfId="24727"/>
    <cellStyle name="Normal 2 3 8 4 5" xfId="35664"/>
    <cellStyle name="Normal 2 3 8 4 6" xfId="48885"/>
    <cellStyle name="Normal 2 3 8 5" xfId="4466"/>
    <cellStyle name="Normal 2 3 8 6" xfId="4931"/>
    <cellStyle name="Normal 2 3 8 6 2" xfId="10105"/>
    <cellStyle name="Normal 2 3 8 6 2 2" xfId="21097"/>
    <cellStyle name="Normal 2 3 8 6 2 3" xfId="31417"/>
    <cellStyle name="Normal 2 3 8 6 2 4" xfId="42362"/>
    <cellStyle name="Normal 2 3 8 6 2 5" xfId="55575"/>
    <cellStyle name="Normal 2 3 8 6 3" xfId="16082"/>
    <cellStyle name="Normal 2 3 8 6 4" xfId="26267"/>
    <cellStyle name="Normal 2 3 8 6 5" xfId="37216"/>
    <cellStyle name="Normal 2 3 8 6 6" xfId="50425"/>
    <cellStyle name="Normal 2 3 8 7" xfId="5121"/>
    <cellStyle name="Normal 2 3 8 7 2" xfId="10295"/>
    <cellStyle name="Normal 2 3 8 7 2 2" xfId="21286"/>
    <cellStyle name="Normal 2 3 8 7 2 3" xfId="31607"/>
    <cellStyle name="Normal 2 3 8 7 2 4" xfId="42552"/>
    <cellStyle name="Normal 2 3 8 7 2 5" xfId="55765"/>
    <cellStyle name="Normal 2 3 8 7 3" xfId="16271"/>
    <cellStyle name="Normal 2 3 8 7 4" xfId="26456"/>
    <cellStyle name="Normal 2 3 8 7 5" xfId="37405"/>
    <cellStyle name="Normal 2 3 8 7 6" xfId="50614"/>
    <cellStyle name="Normal 2 3 8 8" xfId="2659"/>
    <cellStyle name="Normal 2 3 8 8 2" xfId="8094"/>
    <cellStyle name="Normal 2 3 8 8 2 2" xfId="19202"/>
    <cellStyle name="Normal 2 3 8 8 2 3" xfId="29408"/>
    <cellStyle name="Normal 2 3 8 8 2 4" xfId="40357"/>
    <cellStyle name="Normal 2 3 8 8 2 5" xfId="53566"/>
    <cellStyle name="Normal 2 3 8 8 3" xfId="13893"/>
    <cellStyle name="Normal 2 3 8 8 4" xfId="24078"/>
    <cellStyle name="Normal 2 3 8 8 5" xfId="35009"/>
    <cellStyle name="Normal 2 3 8 8 6" xfId="48236"/>
    <cellStyle name="Normal 2 3 8 9" xfId="6524"/>
    <cellStyle name="Normal 2 3 8 9 2" xfId="11461"/>
    <cellStyle name="Normal 2 3 8 9 2 2" xfId="22437"/>
    <cellStyle name="Normal 2 3 8 9 2 3" xfId="32773"/>
    <cellStyle name="Normal 2 3 8 9 2 4" xfId="43710"/>
    <cellStyle name="Normal 2 3 8 9 2 5" xfId="56931"/>
    <cellStyle name="Normal 2 3 8 9 3" xfId="17661"/>
    <cellStyle name="Normal 2 3 8 9 4" xfId="27846"/>
    <cellStyle name="Normal 2 3 8 9 5" xfId="38800"/>
    <cellStyle name="Normal 2 3 8 9 6" xfId="52004"/>
    <cellStyle name="Normal 2 3 80" xfId="1706"/>
    <cellStyle name="Normal 2 3 81" xfId="1707"/>
    <cellStyle name="Normal 2 3 82" xfId="1708"/>
    <cellStyle name="Normal 2 3 83" xfId="1709"/>
    <cellStyle name="Normal 2 3 84" xfId="1710"/>
    <cellStyle name="Normal 2 3 85" xfId="1711"/>
    <cellStyle name="Normal 2 3 86" xfId="1712"/>
    <cellStyle name="Normal 2 3 87" xfId="1713"/>
    <cellStyle name="Normal 2 3 88" xfId="1714"/>
    <cellStyle name="Normal 2 3 89" xfId="1715"/>
    <cellStyle name="Normal 2 3 9" xfId="1716"/>
    <cellStyle name="Normal 2 3 9 2" xfId="1717"/>
    <cellStyle name="Normal 2 3 9 2 2" xfId="4470"/>
    <cellStyle name="Normal 2 3 9 2 3" xfId="3538"/>
    <cellStyle name="Normal 2 3 9 2 3 2" xfId="8960"/>
    <cellStyle name="Normal 2 3 9 2 3 2 2" xfId="20065"/>
    <cellStyle name="Normal 2 3 9 2 3 2 3" xfId="30272"/>
    <cellStyle name="Normal 2 3 9 2 3 2 4" xfId="41223"/>
    <cellStyle name="Normal 2 3 9 2 3 2 5" xfId="54430"/>
    <cellStyle name="Normal 2 3 9 2 3 3" xfId="14753"/>
    <cellStyle name="Normal 2 3 9 2 3 4" xfId="24938"/>
    <cellStyle name="Normal 2 3 9 2 3 5" xfId="35875"/>
    <cellStyle name="Normal 2 3 9 2 3 6" xfId="49096"/>
    <cellStyle name="Normal 2 3 9 2 4" xfId="7939"/>
    <cellStyle name="Normal 2 3 9 2 4 2" xfId="19047"/>
    <cellStyle name="Normal 2 3 9 2 4 3" xfId="29253"/>
    <cellStyle name="Normal 2 3 9 2 4 4" xfId="40202"/>
    <cellStyle name="Normal 2 3 9 2 4 5" xfId="53411"/>
    <cellStyle name="Normal 2 3 9 3" xfId="4469"/>
    <cellStyle name="Normal 2 3 9 4" xfId="2874"/>
    <cellStyle name="Normal 2 3 9 4 2" xfId="8308"/>
    <cellStyle name="Normal 2 3 9 4 2 2" xfId="19416"/>
    <cellStyle name="Normal 2 3 9 4 2 3" xfId="29622"/>
    <cellStyle name="Normal 2 3 9 4 2 4" xfId="40571"/>
    <cellStyle name="Normal 2 3 9 4 2 5" xfId="53780"/>
    <cellStyle name="Normal 2 3 9 4 3" xfId="14107"/>
    <cellStyle name="Normal 2 3 9 4 4" xfId="24292"/>
    <cellStyle name="Normal 2 3 9 4 5" xfId="35223"/>
    <cellStyle name="Normal 2 3 9 4 6" xfId="48450"/>
    <cellStyle name="Normal 2 3 9 5" xfId="6407"/>
    <cellStyle name="Normal 2 3 9 5 2" xfId="11325"/>
    <cellStyle name="Normal 2 3 9 5 2 2" xfId="22302"/>
    <cellStyle name="Normal 2 3 9 5 2 3" xfId="32637"/>
    <cellStyle name="Normal 2 3 9 5 2 4" xfId="43574"/>
    <cellStyle name="Normal 2 3 9 5 2 5" xfId="56795"/>
    <cellStyle name="Normal 2 3 9 5 3" xfId="17545"/>
    <cellStyle name="Normal 2 3 9 5 4" xfId="27730"/>
    <cellStyle name="Normal 2 3 9 5 5" xfId="38684"/>
    <cellStyle name="Normal 2 3 9 5 6" xfId="51888"/>
    <cellStyle name="Normal 2 3 9 6" xfId="7485"/>
    <cellStyle name="Normal 2 3 9 6 2" xfId="18600"/>
    <cellStyle name="Normal 2 3 9 6 3" xfId="28800"/>
    <cellStyle name="Normal 2 3 9 6 4" xfId="39750"/>
    <cellStyle name="Normal 2 3 9 6 5" xfId="52958"/>
    <cellStyle name="Normal 2 3 9 7" xfId="12633"/>
    <cellStyle name="Normal 2 3 9 8" xfId="13008"/>
    <cellStyle name="Normal 2 3 9 9" xfId="58281"/>
    <cellStyle name="Normal 2 3 90" xfId="1718"/>
    <cellStyle name="Normal 2 3 91" xfId="1719"/>
    <cellStyle name="Normal 2 3 92" xfId="1720"/>
    <cellStyle name="Normal 2 3 93" xfId="1721"/>
    <cellStyle name="Normal 2 3 94" xfId="1722"/>
    <cellStyle name="Normal 2 3 95" xfId="1723"/>
    <cellStyle name="Normal 2 3 96" xfId="1724"/>
    <cellStyle name="Normal 2 3 97" xfId="1725"/>
    <cellStyle name="Normal 2 3 98" xfId="1726"/>
    <cellStyle name="Normal 2 3 99" xfId="1727"/>
    <cellStyle name="Normal 2 30" xfId="1728"/>
    <cellStyle name="Normal 2 30 2" xfId="4474"/>
    <cellStyle name="Normal 2 30 2 2" xfId="11077"/>
    <cellStyle name="Normal 2 30 2 2 2" xfId="22054"/>
    <cellStyle name="Normal 2 30 2 2 3" xfId="32389"/>
    <cellStyle name="Normal 2 30 2 2 4" xfId="43329"/>
    <cellStyle name="Normal 2 30 2 2 5" xfId="56547"/>
    <cellStyle name="Normal 2 30 2 3" xfId="15642"/>
    <cellStyle name="Normal 2 30 2 4" xfId="25827"/>
    <cellStyle name="Normal 2 30 2 5" xfId="36776"/>
    <cellStyle name="Normal 2 30 2 6" xfId="49985"/>
    <cellStyle name="Normal 2 30 2 7" xfId="59512"/>
    <cellStyle name="Normal 2 30 3" xfId="7463"/>
    <cellStyle name="Normal 2 30 3 2" xfId="18580"/>
    <cellStyle name="Normal 2 30 3 3" xfId="28778"/>
    <cellStyle name="Normal 2 30 3 4" xfId="39728"/>
    <cellStyle name="Normal 2 30 3 5" xfId="52936"/>
    <cellStyle name="Normal 2 30 4" xfId="13364"/>
    <cellStyle name="Normal 2 30 5" xfId="23549"/>
    <cellStyle name="Normal 2 30 6" xfId="34442"/>
    <cellStyle name="Normal 2 30 7" xfId="47707"/>
    <cellStyle name="Normal 2 30 8" xfId="59004"/>
    <cellStyle name="Normal 2 31" xfId="1729"/>
    <cellStyle name="Normal 2 31 2" xfId="4475"/>
    <cellStyle name="Normal 2 31 2 2" xfId="11078"/>
    <cellStyle name="Normal 2 31 2 2 2" xfId="22055"/>
    <cellStyle name="Normal 2 31 2 2 3" xfId="32390"/>
    <cellStyle name="Normal 2 31 2 2 4" xfId="43330"/>
    <cellStyle name="Normal 2 31 2 2 5" xfId="56548"/>
    <cellStyle name="Normal 2 31 2 3" xfId="15643"/>
    <cellStyle name="Normal 2 31 2 4" xfId="25828"/>
    <cellStyle name="Normal 2 31 2 5" xfId="36777"/>
    <cellStyle name="Normal 2 31 2 6" xfId="49986"/>
    <cellStyle name="Normal 2 31 2 7" xfId="59513"/>
    <cellStyle name="Normal 2 31 3" xfId="7464"/>
    <cellStyle name="Normal 2 31 3 2" xfId="18581"/>
    <cellStyle name="Normal 2 31 3 3" xfId="28779"/>
    <cellStyle name="Normal 2 31 3 4" xfId="39729"/>
    <cellStyle name="Normal 2 31 3 5" xfId="52937"/>
    <cellStyle name="Normal 2 31 4" xfId="13365"/>
    <cellStyle name="Normal 2 31 5" xfId="23550"/>
    <cellStyle name="Normal 2 31 6" xfId="34443"/>
    <cellStyle name="Normal 2 31 7" xfId="47708"/>
    <cellStyle name="Normal 2 31 8" xfId="59005"/>
    <cellStyle name="Normal 2 32" xfId="1730"/>
    <cellStyle name="Normal 2 32 2" xfId="4476"/>
    <cellStyle name="Normal 2 32 2 2" xfId="11079"/>
    <cellStyle name="Normal 2 32 2 2 2" xfId="22056"/>
    <cellStyle name="Normal 2 32 2 2 3" xfId="32391"/>
    <cellStyle name="Normal 2 32 2 2 4" xfId="43331"/>
    <cellStyle name="Normal 2 32 2 2 5" xfId="56549"/>
    <cellStyle name="Normal 2 32 2 2 6" xfId="59514"/>
    <cellStyle name="Normal 2 32 2 3" xfId="10668"/>
    <cellStyle name="Normal 2 32 2 3 2" xfId="21653"/>
    <cellStyle name="Normal 2 32 2 3 3" xfId="31980"/>
    <cellStyle name="Normal 2 32 2 3 4" xfId="42923"/>
    <cellStyle name="Normal 2 32 2 3 5" xfId="56138"/>
    <cellStyle name="Normal 2 32 2 4" xfId="9728"/>
    <cellStyle name="Normal 2 32 2 4 2" xfId="20752"/>
    <cellStyle name="Normal 2 32 2 4 3" xfId="31040"/>
    <cellStyle name="Normal 2 32 2 4 4" xfId="41989"/>
    <cellStyle name="Normal 2 32 2 4 5" xfId="55198"/>
    <cellStyle name="Normal 2 32 2 5" xfId="15644"/>
    <cellStyle name="Normal 2 32 2 6" xfId="25829"/>
    <cellStyle name="Normal 2 32 2 7" xfId="36778"/>
    <cellStyle name="Normal 2 32 2 8" xfId="49987"/>
    <cellStyle name="Normal 2 32 2 9" xfId="59006"/>
    <cellStyle name="Normal 2 32 3" xfId="3225"/>
    <cellStyle name="Normal 2 32 4" xfId="7465"/>
    <cellStyle name="Normal 2 32 4 2" xfId="18582"/>
    <cellStyle name="Normal 2 32 4 3" xfId="28780"/>
    <cellStyle name="Normal 2 32 4 4" xfId="39730"/>
    <cellStyle name="Normal 2 32 4 5" xfId="52938"/>
    <cellStyle name="Normal 2 32 5" xfId="13366"/>
    <cellStyle name="Normal 2 32 6" xfId="23551"/>
    <cellStyle name="Normal 2 32 7" xfId="34444"/>
    <cellStyle name="Normal 2 32 8" xfId="47709"/>
    <cellStyle name="Normal 2 33" xfId="1731"/>
    <cellStyle name="Normal 2 33 2" xfId="4477"/>
    <cellStyle name="Normal 2 33 2 2" xfId="11080"/>
    <cellStyle name="Normal 2 33 2 2 2" xfId="22057"/>
    <cellStyle name="Normal 2 33 2 2 3" xfId="32392"/>
    <cellStyle name="Normal 2 33 2 2 4" xfId="43332"/>
    <cellStyle name="Normal 2 33 2 2 5" xfId="56550"/>
    <cellStyle name="Normal 2 33 2 3" xfId="15645"/>
    <cellStyle name="Normal 2 33 2 4" xfId="25830"/>
    <cellStyle name="Normal 2 33 2 5" xfId="36779"/>
    <cellStyle name="Normal 2 33 2 6" xfId="49988"/>
    <cellStyle name="Normal 2 33 2 7" xfId="59515"/>
    <cellStyle name="Normal 2 33 3" xfId="7466"/>
    <cellStyle name="Normal 2 33 3 2" xfId="18583"/>
    <cellStyle name="Normal 2 33 3 3" xfId="28781"/>
    <cellStyle name="Normal 2 33 3 4" xfId="39731"/>
    <cellStyle name="Normal 2 33 3 5" xfId="52939"/>
    <cellStyle name="Normal 2 33 4" xfId="13367"/>
    <cellStyle name="Normal 2 33 5" xfId="23552"/>
    <cellStyle name="Normal 2 33 6" xfId="34445"/>
    <cellStyle name="Normal 2 33 7" xfId="47710"/>
    <cellStyle name="Normal 2 33 8" xfId="59007"/>
    <cellStyle name="Normal 2 34" xfId="1732"/>
    <cellStyle name="Normal 2 34 2" xfId="4478"/>
    <cellStyle name="Normal 2 34 2 2" xfId="11081"/>
    <cellStyle name="Normal 2 34 2 2 2" xfId="22058"/>
    <cellStyle name="Normal 2 34 2 2 3" xfId="32393"/>
    <cellStyle name="Normal 2 34 2 2 4" xfId="43333"/>
    <cellStyle name="Normal 2 34 2 2 5" xfId="56551"/>
    <cellStyle name="Normal 2 34 2 3" xfId="15646"/>
    <cellStyle name="Normal 2 34 2 4" xfId="25831"/>
    <cellStyle name="Normal 2 34 2 5" xfId="36780"/>
    <cellStyle name="Normal 2 34 2 6" xfId="49989"/>
    <cellStyle name="Normal 2 34 2 7" xfId="59516"/>
    <cellStyle name="Normal 2 34 3" xfId="7467"/>
    <cellStyle name="Normal 2 34 3 2" xfId="18584"/>
    <cellStyle name="Normal 2 34 3 3" xfId="28782"/>
    <cellStyle name="Normal 2 34 3 4" xfId="39732"/>
    <cellStyle name="Normal 2 34 3 5" xfId="52940"/>
    <cellStyle name="Normal 2 34 4" xfId="13368"/>
    <cellStyle name="Normal 2 34 5" xfId="23553"/>
    <cellStyle name="Normal 2 34 6" xfId="34446"/>
    <cellStyle name="Normal 2 34 7" xfId="47711"/>
    <cellStyle name="Normal 2 34 8" xfId="59008"/>
    <cellStyle name="Normal 2 35" xfId="1733"/>
    <cellStyle name="Normal 2 35 2" xfId="4479"/>
    <cellStyle name="Normal 2 35 2 2" xfId="11082"/>
    <cellStyle name="Normal 2 35 2 2 2" xfId="22059"/>
    <cellStyle name="Normal 2 35 2 2 3" xfId="32394"/>
    <cellStyle name="Normal 2 35 2 2 4" xfId="43334"/>
    <cellStyle name="Normal 2 35 2 2 5" xfId="56552"/>
    <cellStyle name="Normal 2 35 2 3" xfId="15647"/>
    <cellStyle name="Normal 2 35 2 4" xfId="25832"/>
    <cellStyle name="Normal 2 35 2 5" xfId="36781"/>
    <cellStyle name="Normal 2 35 2 6" xfId="49990"/>
    <cellStyle name="Normal 2 35 2 7" xfId="59517"/>
    <cellStyle name="Normal 2 35 3" xfId="7468"/>
    <cellStyle name="Normal 2 35 3 2" xfId="18585"/>
    <cellStyle name="Normal 2 35 3 3" xfId="28783"/>
    <cellStyle name="Normal 2 35 3 4" xfId="39733"/>
    <cellStyle name="Normal 2 35 3 5" xfId="52941"/>
    <cellStyle name="Normal 2 35 4" xfId="13369"/>
    <cellStyle name="Normal 2 35 5" xfId="23554"/>
    <cellStyle name="Normal 2 35 6" xfId="34447"/>
    <cellStyle name="Normal 2 35 7" xfId="47712"/>
    <cellStyle name="Normal 2 35 8" xfId="59009"/>
    <cellStyle name="Normal 2 36" xfId="1734"/>
    <cellStyle name="Normal 2 36 2" xfId="4480"/>
    <cellStyle name="Normal 2 36 2 2" xfId="11083"/>
    <cellStyle name="Normal 2 36 2 2 2" xfId="22060"/>
    <cellStyle name="Normal 2 36 2 2 3" xfId="32395"/>
    <cellStyle name="Normal 2 36 2 2 4" xfId="43335"/>
    <cellStyle name="Normal 2 36 2 2 5" xfId="56553"/>
    <cellStyle name="Normal 2 36 2 3" xfId="15648"/>
    <cellStyle name="Normal 2 36 2 4" xfId="25833"/>
    <cellStyle name="Normal 2 36 2 5" xfId="36782"/>
    <cellStyle name="Normal 2 36 2 6" xfId="49991"/>
    <cellStyle name="Normal 2 36 2 7" xfId="59518"/>
    <cellStyle name="Normal 2 36 3" xfId="7469"/>
    <cellStyle name="Normal 2 36 3 2" xfId="18586"/>
    <cellStyle name="Normal 2 36 3 3" xfId="28784"/>
    <cellStyle name="Normal 2 36 3 4" xfId="39734"/>
    <cellStyle name="Normal 2 36 3 5" xfId="52942"/>
    <cellStyle name="Normal 2 36 4" xfId="13370"/>
    <cellStyle name="Normal 2 36 5" xfId="23555"/>
    <cellStyle name="Normal 2 36 6" xfId="34448"/>
    <cellStyle name="Normal 2 36 7" xfId="47713"/>
    <cellStyle name="Normal 2 36 8" xfId="59010"/>
    <cellStyle name="Normal 2 37" xfId="1735"/>
    <cellStyle name="Normal 2 37 2" xfId="4481"/>
    <cellStyle name="Normal 2 37 2 2" xfId="11084"/>
    <cellStyle name="Normal 2 37 2 2 2" xfId="22061"/>
    <cellStyle name="Normal 2 37 2 2 3" xfId="32396"/>
    <cellStyle name="Normal 2 37 2 2 4" xfId="43336"/>
    <cellStyle name="Normal 2 37 2 2 5" xfId="56554"/>
    <cellStyle name="Normal 2 37 2 3" xfId="15649"/>
    <cellStyle name="Normal 2 37 2 4" xfId="25834"/>
    <cellStyle name="Normal 2 37 2 5" xfId="36783"/>
    <cellStyle name="Normal 2 37 2 6" xfId="49992"/>
    <cellStyle name="Normal 2 37 2 7" xfId="59519"/>
    <cellStyle name="Normal 2 37 3" xfId="7470"/>
    <cellStyle name="Normal 2 37 3 2" xfId="18587"/>
    <cellStyle name="Normal 2 37 3 3" xfId="28785"/>
    <cellStyle name="Normal 2 37 3 4" xfId="39735"/>
    <cellStyle name="Normal 2 37 3 5" xfId="52943"/>
    <cellStyle name="Normal 2 37 4" xfId="13371"/>
    <cellStyle name="Normal 2 37 5" xfId="23556"/>
    <cellStyle name="Normal 2 37 6" xfId="34449"/>
    <cellStyle name="Normal 2 37 7" xfId="47714"/>
    <cellStyle name="Normal 2 37 8" xfId="59011"/>
    <cellStyle name="Normal 2 38" xfId="1736"/>
    <cellStyle name="Normal 2 38 2" xfId="4482"/>
    <cellStyle name="Normal 2 38 2 2" xfId="11085"/>
    <cellStyle name="Normal 2 38 2 2 2" xfId="22062"/>
    <cellStyle name="Normal 2 38 2 2 3" xfId="32397"/>
    <cellStyle name="Normal 2 38 2 2 4" xfId="43337"/>
    <cellStyle name="Normal 2 38 2 2 5" xfId="56555"/>
    <cellStyle name="Normal 2 38 2 3" xfId="15650"/>
    <cellStyle name="Normal 2 38 2 4" xfId="25835"/>
    <cellStyle name="Normal 2 38 2 5" xfId="36784"/>
    <cellStyle name="Normal 2 38 2 6" xfId="49993"/>
    <cellStyle name="Normal 2 38 2 7" xfId="59520"/>
    <cellStyle name="Normal 2 38 3" xfId="7471"/>
    <cellStyle name="Normal 2 38 3 2" xfId="18588"/>
    <cellStyle name="Normal 2 38 3 3" xfId="28786"/>
    <cellStyle name="Normal 2 38 3 4" xfId="39736"/>
    <cellStyle name="Normal 2 38 3 5" xfId="52944"/>
    <cellStyle name="Normal 2 38 4" xfId="13372"/>
    <cellStyle name="Normal 2 38 5" xfId="23557"/>
    <cellStyle name="Normal 2 38 6" xfId="34450"/>
    <cellStyle name="Normal 2 38 7" xfId="47715"/>
    <cellStyle name="Normal 2 38 8" xfId="59012"/>
    <cellStyle name="Normal 2 39" xfId="1737"/>
    <cellStyle name="Normal 2 39 2" xfId="4483"/>
    <cellStyle name="Normal 2 39 2 2" xfId="11086"/>
    <cellStyle name="Normal 2 39 2 2 2" xfId="22063"/>
    <cellStyle name="Normal 2 39 2 2 3" xfId="32398"/>
    <cellStyle name="Normal 2 39 2 2 4" xfId="43338"/>
    <cellStyle name="Normal 2 39 2 2 5" xfId="56556"/>
    <cellStyle name="Normal 2 39 2 3" xfId="15651"/>
    <cellStyle name="Normal 2 39 2 4" xfId="25836"/>
    <cellStyle name="Normal 2 39 2 5" xfId="36785"/>
    <cellStyle name="Normal 2 39 2 6" xfId="49994"/>
    <cellStyle name="Normal 2 39 2 7" xfId="59521"/>
    <cellStyle name="Normal 2 39 3" xfId="7472"/>
    <cellStyle name="Normal 2 39 3 2" xfId="18589"/>
    <cellStyle name="Normal 2 39 3 3" xfId="28787"/>
    <cellStyle name="Normal 2 39 3 4" xfId="39737"/>
    <cellStyle name="Normal 2 39 3 5" xfId="52945"/>
    <cellStyle name="Normal 2 39 4" xfId="13373"/>
    <cellStyle name="Normal 2 39 5" xfId="23558"/>
    <cellStyle name="Normal 2 39 6" xfId="34451"/>
    <cellStyle name="Normal 2 39 7" xfId="47716"/>
    <cellStyle name="Normal 2 39 8" xfId="59013"/>
    <cellStyle name="Normal 2 4" xfId="172"/>
    <cellStyle name="Normal 2 4 10" xfId="1739"/>
    <cellStyle name="Normal 2 4 10 2" xfId="1740"/>
    <cellStyle name="Normal 2 4 100" xfId="1741"/>
    <cellStyle name="Normal 2 4 101" xfId="1742"/>
    <cellStyle name="Normal 2 4 102" xfId="1743"/>
    <cellStyle name="Normal 2 4 103" xfId="1744"/>
    <cellStyle name="Normal 2 4 104" xfId="1745"/>
    <cellStyle name="Normal 2 4 105" xfId="1746"/>
    <cellStyle name="Normal 2 4 106" xfId="1747"/>
    <cellStyle name="Normal 2 4 107" xfId="1748"/>
    <cellStyle name="Normal 2 4 108" xfId="2196"/>
    <cellStyle name="Normal 2 4 108 2" xfId="4676"/>
    <cellStyle name="Normal 2 4 108 2 2" xfId="11184"/>
    <cellStyle name="Normal 2 4 108 2 2 2" xfId="22161"/>
    <cellStyle name="Normal 2 4 108 2 2 3" xfId="32496"/>
    <cellStyle name="Normal 2 4 108 2 2 4" xfId="43436"/>
    <cellStyle name="Normal 2 4 108 2 2 5" xfId="56654"/>
    <cellStyle name="Normal 2 4 108 2 3" xfId="15827"/>
    <cellStyle name="Normal 2 4 108 2 4" xfId="26012"/>
    <cellStyle name="Normal 2 4 108 2 5" xfId="36961"/>
    <cellStyle name="Normal 2 4 108 2 6" xfId="50170"/>
    <cellStyle name="Normal 2 4 108 2 7" xfId="59621"/>
    <cellStyle name="Normal 2 4 108 3" xfId="7680"/>
    <cellStyle name="Normal 2 4 108 3 2" xfId="18791"/>
    <cellStyle name="Normal 2 4 108 3 3" xfId="28994"/>
    <cellStyle name="Normal 2 4 108 3 4" xfId="39944"/>
    <cellStyle name="Normal 2 4 108 3 5" xfId="53152"/>
    <cellStyle name="Normal 2 4 108 4" xfId="13497"/>
    <cellStyle name="Normal 2 4 108 5" xfId="23682"/>
    <cellStyle name="Normal 2 4 108 6" xfId="34590"/>
    <cellStyle name="Normal 2 4 108 7" xfId="47840"/>
    <cellStyle name="Normal 2 4 108 8" xfId="59111"/>
    <cellStyle name="Normal 2 4 109" xfId="1738"/>
    <cellStyle name="Normal 2 4 11" xfId="1749"/>
    <cellStyle name="Normal 2 4 11 2" xfId="1750"/>
    <cellStyle name="Normal 2 4 110" xfId="3739"/>
    <cellStyle name="Normal 2 4 110 2" xfId="10752"/>
    <cellStyle name="Normal 2 4 110 2 2" xfId="21729"/>
    <cellStyle name="Normal 2 4 110 2 3" xfId="32064"/>
    <cellStyle name="Normal 2 4 110 2 4" xfId="43007"/>
    <cellStyle name="Normal 2 4 110 2 5" xfId="56222"/>
    <cellStyle name="Normal 2 4 110 3" xfId="9160"/>
    <cellStyle name="Normal 2 4 110 3 2" xfId="20265"/>
    <cellStyle name="Normal 2 4 110 3 3" xfId="30472"/>
    <cellStyle name="Normal 2 4 110 3 4" xfId="41423"/>
    <cellStyle name="Normal 2 4 110 3 5" xfId="54630"/>
    <cellStyle name="Normal 2 4 110 4" xfId="14952"/>
    <cellStyle name="Normal 2 4 110 5" xfId="25137"/>
    <cellStyle name="Normal 2 4 110 6" xfId="36074"/>
    <cellStyle name="Normal 2 4 110 7" xfId="49295"/>
    <cellStyle name="Normal 2 4 110 8" xfId="59153"/>
    <cellStyle name="Normal 2 4 111" xfId="4810"/>
    <cellStyle name="Normal 2 4 111 2" xfId="9984"/>
    <cellStyle name="Normal 2 4 111 2 2" xfId="20976"/>
    <cellStyle name="Normal 2 4 111 2 3" xfId="31296"/>
    <cellStyle name="Normal 2 4 111 2 4" xfId="42241"/>
    <cellStyle name="Normal 2 4 111 2 5" xfId="55454"/>
    <cellStyle name="Normal 2 4 111 3" xfId="15961"/>
    <cellStyle name="Normal 2 4 111 4" xfId="26146"/>
    <cellStyle name="Normal 2 4 111 5" xfId="37095"/>
    <cellStyle name="Normal 2 4 111 6" xfId="50304"/>
    <cellStyle name="Normal 2 4 112" xfId="5000"/>
    <cellStyle name="Normal 2 4 112 2" xfId="10174"/>
    <cellStyle name="Normal 2 4 112 2 2" xfId="21165"/>
    <cellStyle name="Normal 2 4 112 2 3" xfId="31486"/>
    <cellStyle name="Normal 2 4 112 2 4" xfId="42431"/>
    <cellStyle name="Normal 2 4 112 2 5" xfId="55644"/>
    <cellStyle name="Normal 2 4 112 3" xfId="16150"/>
    <cellStyle name="Normal 2 4 112 4" xfId="26335"/>
    <cellStyle name="Normal 2 4 112 5" xfId="37284"/>
    <cellStyle name="Normal 2 4 112 6" xfId="50493"/>
    <cellStyle name="Normal 2 4 113" xfId="5158"/>
    <cellStyle name="Normal 2 4 113 2" xfId="10332"/>
    <cellStyle name="Normal 2 4 113 2 2" xfId="21323"/>
    <cellStyle name="Normal 2 4 113 2 3" xfId="31644"/>
    <cellStyle name="Normal 2 4 113 2 4" xfId="42589"/>
    <cellStyle name="Normal 2 4 113 2 5" xfId="55802"/>
    <cellStyle name="Normal 2 4 113 3" xfId="16308"/>
    <cellStyle name="Normal 2 4 113 4" xfId="26493"/>
    <cellStyle name="Normal 2 4 113 5" xfId="37442"/>
    <cellStyle name="Normal 2 4 113 6" xfId="50651"/>
    <cellStyle name="Normal 2 4 114" xfId="2522"/>
    <cellStyle name="Normal 2 4 114 2" xfId="7973"/>
    <cellStyle name="Normal 2 4 114 2 2" xfId="19081"/>
    <cellStyle name="Normal 2 4 114 2 3" xfId="29287"/>
    <cellStyle name="Normal 2 4 114 2 4" xfId="40236"/>
    <cellStyle name="Normal 2 4 114 2 5" xfId="53445"/>
    <cellStyle name="Normal 2 4 114 3" xfId="13789"/>
    <cellStyle name="Normal 2 4 114 4" xfId="23974"/>
    <cellStyle name="Normal 2 4 114 5" xfId="34892"/>
    <cellStyle name="Normal 2 4 114 6" xfId="48132"/>
    <cellStyle name="Normal 2 4 115" xfId="6073"/>
    <cellStyle name="Normal 2 4 115 2" xfId="10370"/>
    <cellStyle name="Normal 2 4 115 2 2" xfId="21361"/>
    <cellStyle name="Normal 2 4 115 2 3" xfId="31682"/>
    <cellStyle name="Normal 2 4 115 2 4" xfId="42627"/>
    <cellStyle name="Normal 2 4 115 2 5" xfId="55840"/>
    <cellStyle name="Normal 2 4 115 3" xfId="17222"/>
    <cellStyle name="Normal 2 4 115 4" xfId="27407"/>
    <cellStyle name="Normal 2 4 115 5" xfId="38356"/>
    <cellStyle name="Normal 2 4 115 6" xfId="51565"/>
    <cellStyle name="Normal 2 4 116" xfId="6241"/>
    <cellStyle name="Normal 2 4 116 2" xfId="11356"/>
    <cellStyle name="Normal 2 4 116 2 2" xfId="22332"/>
    <cellStyle name="Normal 2 4 116 2 3" xfId="32668"/>
    <cellStyle name="Normal 2 4 116 2 4" xfId="43605"/>
    <cellStyle name="Normal 2 4 116 2 5" xfId="56826"/>
    <cellStyle name="Normal 2 4 116 3" xfId="17382"/>
    <cellStyle name="Normal 2 4 116 4" xfId="27567"/>
    <cellStyle name="Normal 2 4 116 5" xfId="38520"/>
    <cellStyle name="Normal 2 4 116 6" xfId="51725"/>
    <cellStyle name="Normal 2 4 117" xfId="6248"/>
    <cellStyle name="Normal 2 4 117 2" xfId="11525"/>
    <cellStyle name="Normal 2 4 117 2 2" xfId="22501"/>
    <cellStyle name="Normal 2 4 117 2 3" xfId="32837"/>
    <cellStyle name="Normal 2 4 117 2 4" xfId="43774"/>
    <cellStyle name="Normal 2 4 117 2 5" xfId="56995"/>
    <cellStyle name="Normal 2 4 117 3" xfId="17389"/>
    <cellStyle name="Normal 2 4 117 4" xfId="27574"/>
    <cellStyle name="Normal 2 4 117 5" xfId="38527"/>
    <cellStyle name="Normal 2 4 117 6" xfId="51732"/>
    <cellStyle name="Normal 2 4 118" xfId="6311"/>
    <cellStyle name="Normal 2 4 118 2" xfId="17451"/>
    <cellStyle name="Normal 2 4 118 3" xfId="27636"/>
    <cellStyle name="Normal 2 4 118 4" xfId="38590"/>
    <cellStyle name="Normal 2 4 118 5" xfId="51794"/>
    <cellStyle name="Normal 2 4 119" xfId="6319"/>
    <cellStyle name="Normal 2 4 119 2" xfId="17459"/>
    <cellStyle name="Normal 2 4 119 3" xfId="27644"/>
    <cellStyle name="Normal 2 4 119 4" xfId="38598"/>
    <cellStyle name="Normal 2 4 119 5" xfId="51802"/>
    <cellStyle name="Normal 2 4 12" xfId="1751"/>
    <cellStyle name="Normal 2 4 12 2" xfId="1752"/>
    <cellStyle name="Normal 2 4 120" xfId="6331"/>
    <cellStyle name="Normal 2 4 120 2" xfId="17471"/>
    <cellStyle name="Normal 2 4 120 3" xfId="27656"/>
    <cellStyle name="Normal 2 4 120 4" xfId="38610"/>
    <cellStyle name="Normal 2 4 120 5" xfId="51814"/>
    <cellStyle name="Normal 2 4 121" xfId="6335"/>
    <cellStyle name="Normal 2 4 121 2" xfId="17475"/>
    <cellStyle name="Normal 2 4 121 3" xfId="27660"/>
    <cellStyle name="Normal 2 4 121 4" xfId="38614"/>
    <cellStyle name="Normal 2 4 121 5" xfId="51818"/>
    <cellStyle name="Normal 2 4 122" xfId="6401"/>
    <cellStyle name="Normal 2 4 122 2" xfId="17540"/>
    <cellStyle name="Normal 2 4 122 3" xfId="27725"/>
    <cellStyle name="Normal 2 4 122 4" xfId="38679"/>
    <cellStyle name="Normal 2 4 122 5" xfId="51883"/>
    <cellStyle name="Normal 2 4 123" xfId="7172"/>
    <cellStyle name="Normal 2 4 123 2" xfId="18303"/>
    <cellStyle name="Normal 2 4 123 3" xfId="28488"/>
    <cellStyle name="Normal 2 4 123 4" xfId="39443"/>
    <cellStyle name="Normal 2 4 123 5" xfId="52646"/>
    <cellStyle name="Normal 2 4 124" xfId="7189"/>
    <cellStyle name="Normal 2 4 124 2" xfId="18320"/>
    <cellStyle name="Normal 2 4 124 3" xfId="28505"/>
    <cellStyle name="Normal 2 4 124 4" xfId="39460"/>
    <cellStyle name="Normal 2 4 124 5" xfId="52663"/>
    <cellStyle name="Normal 2 4 125" xfId="12613"/>
    <cellStyle name="Normal 2 4 125 2" xfId="23414"/>
    <cellStyle name="Normal 2 4 125 3" xfId="33925"/>
    <cellStyle name="Normal 2 4 125 4" xfId="44862"/>
    <cellStyle name="Normal 2 4 125 5" xfId="58083"/>
    <cellStyle name="Normal 2 4 126" xfId="12623"/>
    <cellStyle name="Normal 2 4 127" xfId="12854"/>
    <cellStyle name="Normal 2 4 128" xfId="13226"/>
    <cellStyle name="Normal 2 4 129" xfId="13290"/>
    <cellStyle name="Normal 2 4 13" xfId="1753"/>
    <cellStyle name="Normal 2 4 13 2" xfId="1754"/>
    <cellStyle name="Normal 2 4 130" xfId="23480"/>
    <cellStyle name="Normal 2 4 131" xfId="34016"/>
    <cellStyle name="Normal 2 4 132" xfId="47638"/>
    <cellStyle name="Normal 2 4 133" xfId="58117"/>
    <cellStyle name="Normal 2 4 134" xfId="58685"/>
    <cellStyle name="Normal 2 4 14" xfId="1755"/>
    <cellStyle name="Normal 2 4 14 2" xfId="1756"/>
    <cellStyle name="Normal 2 4 15" xfId="1757"/>
    <cellStyle name="Normal 2 4 15 2" xfId="1758"/>
    <cellStyle name="Normal 2 4 16" xfId="1759"/>
    <cellStyle name="Normal 2 4 16 2" xfId="1760"/>
    <cellStyle name="Normal 2 4 17" xfId="1761"/>
    <cellStyle name="Normal 2 4 17 2" xfId="1762"/>
    <cellStyle name="Normal 2 4 18" xfId="1763"/>
    <cellStyle name="Normal 2 4 18 2" xfId="1764"/>
    <cellStyle name="Normal 2 4 19" xfId="1765"/>
    <cellStyle name="Normal 2 4 19 2" xfId="1766"/>
    <cellStyle name="Normal 2 4 2" xfId="179"/>
    <cellStyle name="Normal 2 4 2 10" xfId="13039"/>
    <cellStyle name="Normal 2 4 2 11" xfId="13295"/>
    <cellStyle name="Normal 2 4 2 12" xfId="23485"/>
    <cellStyle name="Normal 2 4 2 13" xfId="34021"/>
    <cellStyle name="Normal 2 4 2 14" xfId="47643"/>
    <cellStyle name="Normal 2 4 2 15" xfId="58312"/>
    <cellStyle name="Normal 2 4 2 16" xfId="58728"/>
    <cellStyle name="Normal 2 4 2 2" xfId="1768"/>
    <cellStyle name="Normal 2 4 2 2 2" xfId="4488"/>
    <cellStyle name="Normal 2 4 2 2 3" xfId="3946"/>
    <cellStyle name="Normal 2 4 2 2 3 2" xfId="10959"/>
    <cellStyle name="Normal 2 4 2 2 3 2 2" xfId="21936"/>
    <cellStyle name="Normal 2 4 2 2 3 2 3" xfId="32271"/>
    <cellStyle name="Normal 2 4 2 2 3 2 4" xfId="43214"/>
    <cellStyle name="Normal 2 4 2 2 3 2 5" xfId="56429"/>
    <cellStyle name="Normal 2 4 2 2 3 3" xfId="9367"/>
    <cellStyle name="Normal 2 4 2 2 3 3 2" xfId="20472"/>
    <cellStyle name="Normal 2 4 2 2 3 3 3" xfId="30679"/>
    <cellStyle name="Normal 2 4 2 2 3 3 4" xfId="41630"/>
    <cellStyle name="Normal 2 4 2 2 3 3 5" xfId="54837"/>
    <cellStyle name="Normal 2 4 2 2 3 4" xfId="15159"/>
    <cellStyle name="Normal 2 4 2 2 3 5" xfId="25344"/>
    <cellStyle name="Normal 2 4 2 2 3 6" xfId="36281"/>
    <cellStyle name="Normal 2 4 2 2 3 7" xfId="49502"/>
    <cellStyle name="Normal 2 4 2 2 3 8" xfId="59360"/>
    <cellStyle name="Normal 2 4 2 2 4" xfId="3135"/>
    <cellStyle name="Normal 2 4 2 2 4 2" xfId="10556"/>
    <cellStyle name="Normal 2 4 2 2 4 2 2" xfId="21543"/>
    <cellStyle name="Normal 2 4 2 2 4 2 3" xfId="31868"/>
    <cellStyle name="Normal 2 4 2 2 4 2 4" xfId="42813"/>
    <cellStyle name="Normal 2 4 2 2 4 2 5" xfId="56026"/>
    <cellStyle name="Normal 2 4 2 2 4 3" xfId="14363"/>
    <cellStyle name="Normal 2 4 2 2 4 4" xfId="24548"/>
    <cellStyle name="Normal 2 4 2 2 4 5" xfId="35479"/>
    <cellStyle name="Normal 2 4 2 2 4 6" xfId="48706"/>
    <cellStyle name="Normal 2 4 2 2 5" xfId="7043"/>
    <cellStyle name="Normal 2 4 2 2 5 2" xfId="18179"/>
    <cellStyle name="Normal 2 4 2 2 5 3" xfId="28364"/>
    <cellStyle name="Normal 2 4 2 2 5 4" xfId="39319"/>
    <cellStyle name="Normal 2 4 2 2 5 5" xfId="52522"/>
    <cellStyle name="Normal 2 4 2 2 6" xfId="8567"/>
    <cellStyle name="Normal 2 4 2 2 6 2" xfId="19674"/>
    <cellStyle name="Normal 2 4 2 2 6 3" xfId="29881"/>
    <cellStyle name="Normal 2 4 2 2 6 4" xfId="40830"/>
    <cellStyle name="Normal 2 4 2 2 6 5" xfId="54039"/>
    <cellStyle name="Normal 2 4 2 2 7" xfId="58892"/>
    <cellStyle name="Normal 2 4 2 3" xfId="1767"/>
    <cellStyle name="Normal 2 4 2 4" xfId="3782"/>
    <cellStyle name="Normal 2 4 2 4 2" xfId="10795"/>
    <cellStyle name="Normal 2 4 2 4 2 2" xfId="21772"/>
    <cellStyle name="Normal 2 4 2 4 2 3" xfId="32107"/>
    <cellStyle name="Normal 2 4 2 4 2 4" xfId="43050"/>
    <cellStyle name="Normal 2 4 2 4 2 5" xfId="56265"/>
    <cellStyle name="Normal 2 4 2 4 3" xfId="9203"/>
    <cellStyle name="Normal 2 4 2 4 3 2" xfId="20308"/>
    <cellStyle name="Normal 2 4 2 4 3 3" xfId="30515"/>
    <cellStyle name="Normal 2 4 2 4 3 4" xfId="41466"/>
    <cellStyle name="Normal 2 4 2 4 3 5" xfId="54673"/>
    <cellStyle name="Normal 2 4 2 4 4" xfId="14995"/>
    <cellStyle name="Normal 2 4 2 4 5" xfId="25180"/>
    <cellStyle name="Normal 2 4 2 4 6" xfId="36117"/>
    <cellStyle name="Normal 2 4 2 4 7" xfId="49338"/>
    <cellStyle name="Normal 2 4 2 4 8" xfId="59196"/>
    <cellStyle name="Normal 2 4 2 5" xfId="2905"/>
    <cellStyle name="Normal 2 4 2 5 2" xfId="8339"/>
    <cellStyle name="Normal 2 4 2 5 2 2" xfId="19447"/>
    <cellStyle name="Normal 2 4 2 5 2 3" xfId="29653"/>
    <cellStyle name="Normal 2 4 2 5 2 4" xfId="40602"/>
    <cellStyle name="Normal 2 4 2 5 2 5" xfId="53811"/>
    <cellStyle name="Normal 2 4 2 5 3" xfId="14138"/>
    <cellStyle name="Normal 2 4 2 5 4" xfId="24323"/>
    <cellStyle name="Normal 2 4 2 5 5" xfId="35254"/>
    <cellStyle name="Normal 2 4 2 5 6" xfId="48481"/>
    <cellStyle name="Normal 2 4 2 6" xfId="6150"/>
    <cellStyle name="Normal 2 4 2 6 2" xfId="10413"/>
    <cellStyle name="Normal 2 4 2 6 2 2" xfId="21404"/>
    <cellStyle name="Normal 2 4 2 6 2 3" xfId="31725"/>
    <cellStyle name="Normal 2 4 2 6 2 4" xfId="42670"/>
    <cellStyle name="Normal 2 4 2 6 2 5" xfId="55883"/>
    <cellStyle name="Normal 2 4 2 6 3" xfId="17291"/>
    <cellStyle name="Normal 2 4 2 6 4" xfId="27476"/>
    <cellStyle name="Normal 2 4 2 6 5" xfId="38429"/>
    <cellStyle name="Normal 2 4 2 6 6" xfId="51634"/>
    <cellStyle name="Normal 2 4 2 7" xfId="6816"/>
    <cellStyle name="Normal 2 4 2 7 2" xfId="17952"/>
    <cellStyle name="Normal 2 4 2 7 3" xfId="28137"/>
    <cellStyle name="Normal 2 4 2 7 4" xfId="39092"/>
    <cellStyle name="Normal 2 4 2 7 5" xfId="52295"/>
    <cellStyle name="Normal 2 4 2 8" xfId="7282"/>
    <cellStyle name="Normal 2 4 2 8 2" xfId="18408"/>
    <cellStyle name="Normal 2 4 2 8 3" xfId="28597"/>
    <cellStyle name="Normal 2 4 2 8 4" xfId="39552"/>
    <cellStyle name="Normal 2 4 2 8 5" xfId="52755"/>
    <cellStyle name="Normal 2 4 2 9" xfId="12664"/>
    <cellStyle name="Normal 2 4 20" xfId="1769"/>
    <cellStyle name="Normal 2 4 20 2" xfId="1770"/>
    <cellStyle name="Normal 2 4 21" xfId="1771"/>
    <cellStyle name="Normal 2 4 21 2" xfId="1772"/>
    <cellStyle name="Normal 2 4 22" xfId="1773"/>
    <cellStyle name="Normal 2 4 22 2" xfId="1774"/>
    <cellStyle name="Normal 2 4 23" xfId="1775"/>
    <cellStyle name="Normal 2 4 23 2" xfId="1776"/>
    <cellStyle name="Normal 2 4 24" xfId="1777"/>
    <cellStyle name="Normal 2 4 24 2" xfId="1778"/>
    <cellStyle name="Normal 2 4 25" xfId="1779"/>
    <cellStyle name="Normal 2 4 25 2" xfId="1780"/>
    <cellStyle name="Normal 2 4 26" xfId="1781"/>
    <cellStyle name="Normal 2 4 26 2" xfId="1782"/>
    <cellStyle name="Normal 2 4 27" xfId="1783"/>
    <cellStyle name="Normal 2 4 27 2" xfId="1784"/>
    <cellStyle name="Normal 2 4 28" xfId="1785"/>
    <cellStyle name="Normal 2 4 28 2" xfId="1786"/>
    <cellStyle name="Normal 2 4 29" xfId="1787"/>
    <cellStyle name="Normal 2 4 29 2" xfId="1788"/>
    <cellStyle name="Normal 2 4 3" xfId="1789"/>
    <cellStyle name="Normal 2 4 3 10" xfId="58810"/>
    <cellStyle name="Normal 2 4 3 2" xfId="1790"/>
    <cellStyle name="Normal 2 4 3 2 2" xfId="4496"/>
    <cellStyle name="Normal 2 4 3 2 3" xfId="4028"/>
    <cellStyle name="Normal 2 4 3 2 3 2" xfId="11041"/>
    <cellStyle name="Normal 2 4 3 2 3 2 2" xfId="22018"/>
    <cellStyle name="Normal 2 4 3 2 3 2 3" xfId="32353"/>
    <cellStyle name="Normal 2 4 3 2 3 2 4" xfId="43296"/>
    <cellStyle name="Normal 2 4 3 2 3 2 5" xfId="56511"/>
    <cellStyle name="Normal 2 4 3 2 3 3" xfId="9449"/>
    <cellStyle name="Normal 2 4 3 2 3 3 2" xfId="20554"/>
    <cellStyle name="Normal 2 4 3 2 3 3 3" xfId="30761"/>
    <cellStyle name="Normal 2 4 3 2 3 3 4" xfId="41712"/>
    <cellStyle name="Normal 2 4 3 2 3 3 5" xfId="54919"/>
    <cellStyle name="Normal 2 4 3 2 3 4" xfId="15241"/>
    <cellStyle name="Normal 2 4 3 2 3 5" xfId="25426"/>
    <cellStyle name="Normal 2 4 3 2 3 6" xfId="36363"/>
    <cellStyle name="Normal 2 4 3 2 3 7" xfId="49584"/>
    <cellStyle name="Normal 2 4 3 2 3 8" xfId="59442"/>
    <cellStyle name="Normal 2 4 3 2 4" xfId="3216"/>
    <cellStyle name="Normal 2 4 3 2 4 2" xfId="10638"/>
    <cellStyle name="Normal 2 4 3 2 4 2 2" xfId="21625"/>
    <cellStyle name="Normal 2 4 3 2 4 2 3" xfId="31950"/>
    <cellStyle name="Normal 2 4 3 2 4 2 4" xfId="42895"/>
    <cellStyle name="Normal 2 4 3 2 4 2 5" xfId="56108"/>
    <cellStyle name="Normal 2 4 3 2 4 3" xfId="14444"/>
    <cellStyle name="Normal 2 4 3 2 4 4" xfId="24629"/>
    <cellStyle name="Normal 2 4 3 2 4 5" xfId="35560"/>
    <cellStyle name="Normal 2 4 3 2 4 6" xfId="48787"/>
    <cellStyle name="Normal 2 4 3 2 5" xfId="7125"/>
    <cellStyle name="Normal 2 4 3 2 5 2" xfId="18261"/>
    <cellStyle name="Normal 2 4 3 2 5 3" xfId="28446"/>
    <cellStyle name="Normal 2 4 3 2 5 4" xfId="39401"/>
    <cellStyle name="Normal 2 4 3 2 5 5" xfId="52604"/>
    <cellStyle name="Normal 2 4 3 2 6" xfId="8647"/>
    <cellStyle name="Normal 2 4 3 2 6 2" xfId="19754"/>
    <cellStyle name="Normal 2 4 3 2 6 3" xfId="29961"/>
    <cellStyle name="Normal 2 4 3 2 6 4" xfId="40910"/>
    <cellStyle name="Normal 2 4 3 2 6 5" xfId="54119"/>
    <cellStyle name="Normal 2 4 3 2 7" xfId="58974"/>
    <cellStyle name="Normal 2 4 3 3" xfId="4495"/>
    <cellStyle name="Normal 2 4 3 4" xfId="3864"/>
    <cellStyle name="Normal 2 4 3 4 2" xfId="10877"/>
    <cellStyle name="Normal 2 4 3 4 2 2" xfId="21854"/>
    <cellStyle name="Normal 2 4 3 4 2 3" xfId="32189"/>
    <cellStyle name="Normal 2 4 3 4 2 4" xfId="43132"/>
    <cellStyle name="Normal 2 4 3 4 2 5" xfId="56347"/>
    <cellStyle name="Normal 2 4 3 4 3" xfId="9285"/>
    <cellStyle name="Normal 2 4 3 4 3 2" xfId="20390"/>
    <cellStyle name="Normal 2 4 3 4 3 3" xfId="30597"/>
    <cellStyle name="Normal 2 4 3 4 3 4" xfId="41548"/>
    <cellStyle name="Normal 2 4 3 4 3 5" xfId="54755"/>
    <cellStyle name="Normal 2 4 3 4 4" xfId="15077"/>
    <cellStyle name="Normal 2 4 3 4 5" xfId="25262"/>
    <cellStyle name="Normal 2 4 3 4 6" xfId="36199"/>
    <cellStyle name="Normal 2 4 3 4 7" xfId="49420"/>
    <cellStyle name="Normal 2 4 3 4 8" xfId="59278"/>
    <cellStyle name="Normal 2 4 3 5" xfId="2722"/>
    <cellStyle name="Normal 2 4 3 5 2" xfId="10495"/>
    <cellStyle name="Normal 2 4 3 5 2 2" xfId="21486"/>
    <cellStyle name="Normal 2 4 3 5 2 3" xfId="31807"/>
    <cellStyle name="Normal 2 4 3 5 2 4" xfId="42752"/>
    <cellStyle name="Normal 2 4 3 5 2 5" xfId="55965"/>
    <cellStyle name="Normal 2 4 3 5 3" xfId="13955"/>
    <cellStyle name="Normal 2 4 3 5 4" xfId="24140"/>
    <cellStyle name="Normal 2 4 3 5 5" xfId="35071"/>
    <cellStyle name="Normal 2 4 3 5 6" xfId="48298"/>
    <cellStyle name="Normal 2 4 3 6" xfId="6230"/>
    <cellStyle name="Normal 2 4 3 6 2" xfId="17371"/>
    <cellStyle name="Normal 2 4 3 6 3" xfId="27556"/>
    <cellStyle name="Normal 2 4 3 6 4" xfId="38509"/>
    <cellStyle name="Normal 2 4 3 6 5" xfId="51714"/>
    <cellStyle name="Normal 2 4 3 7" xfId="6634"/>
    <cellStyle name="Normal 2 4 3 7 2" xfId="17770"/>
    <cellStyle name="Normal 2 4 3 7 3" xfId="27955"/>
    <cellStyle name="Normal 2 4 3 7 4" xfId="38910"/>
    <cellStyle name="Normal 2 4 3 7 5" xfId="52113"/>
    <cellStyle name="Normal 2 4 3 8" xfId="8156"/>
    <cellStyle name="Normal 2 4 3 8 2" xfId="19264"/>
    <cellStyle name="Normal 2 4 3 8 3" xfId="29470"/>
    <cellStyle name="Normal 2 4 3 8 4" xfId="40419"/>
    <cellStyle name="Normal 2 4 3 8 5" xfId="53628"/>
    <cellStyle name="Normal 2 4 3 9" xfId="58499"/>
    <cellStyle name="Normal 2 4 30" xfId="1791"/>
    <cellStyle name="Normal 2 4 30 2" xfId="1792"/>
    <cellStyle name="Normal 2 4 31" xfId="1793"/>
    <cellStyle name="Normal 2 4 31 2" xfId="1794"/>
    <cellStyle name="Normal 2 4 32" xfId="1795"/>
    <cellStyle name="Normal 2 4 32 2" xfId="1796"/>
    <cellStyle name="Normal 2 4 33" xfId="1797"/>
    <cellStyle name="Normal 2 4 33 2" xfId="1798"/>
    <cellStyle name="Normal 2 4 34" xfId="1799"/>
    <cellStyle name="Normal 2 4 34 2" xfId="1800"/>
    <cellStyle name="Normal 2 4 35" xfId="1801"/>
    <cellStyle name="Normal 2 4 35 2" xfId="1802"/>
    <cellStyle name="Normal 2 4 36" xfId="1803"/>
    <cellStyle name="Normal 2 4 36 2" xfId="1804"/>
    <cellStyle name="Normal 2 4 37" xfId="1805"/>
    <cellStyle name="Normal 2 4 37 2" xfId="1806"/>
    <cellStyle name="Normal 2 4 38" xfId="1807"/>
    <cellStyle name="Normal 2 4 38 2" xfId="1808"/>
    <cellStyle name="Normal 2 4 39" xfId="1809"/>
    <cellStyle name="Normal 2 4 39 2" xfId="1810"/>
    <cellStyle name="Normal 2 4 4" xfId="1811"/>
    <cellStyle name="Normal 2 4 4 2" xfId="1812"/>
    <cellStyle name="Normal 2 4 4 3" xfId="4503"/>
    <cellStyle name="Normal 2 4 4 4" xfId="3903"/>
    <cellStyle name="Normal 2 4 4 4 2" xfId="10916"/>
    <cellStyle name="Normal 2 4 4 4 2 2" xfId="21893"/>
    <cellStyle name="Normal 2 4 4 4 2 3" xfId="32228"/>
    <cellStyle name="Normal 2 4 4 4 2 4" xfId="43171"/>
    <cellStyle name="Normal 2 4 4 4 2 5" xfId="56386"/>
    <cellStyle name="Normal 2 4 4 4 3" xfId="9324"/>
    <cellStyle name="Normal 2 4 4 4 3 2" xfId="20429"/>
    <cellStyle name="Normal 2 4 4 4 3 3" xfId="30636"/>
    <cellStyle name="Normal 2 4 4 4 3 4" xfId="41587"/>
    <cellStyle name="Normal 2 4 4 4 3 5" xfId="54794"/>
    <cellStyle name="Normal 2 4 4 4 4" xfId="15116"/>
    <cellStyle name="Normal 2 4 4 4 5" xfId="25301"/>
    <cellStyle name="Normal 2 4 4 4 6" xfId="36238"/>
    <cellStyle name="Normal 2 4 4 4 7" xfId="49459"/>
    <cellStyle name="Normal 2 4 4 4 8" xfId="59317"/>
    <cellStyle name="Normal 2 4 4 5" xfId="3089"/>
    <cellStyle name="Normal 2 4 4 5 2" xfId="10513"/>
    <cellStyle name="Normal 2 4 4 5 2 2" xfId="21500"/>
    <cellStyle name="Normal 2 4 4 5 2 3" xfId="31825"/>
    <cellStyle name="Normal 2 4 4 5 2 4" xfId="42770"/>
    <cellStyle name="Normal 2 4 4 5 2 5" xfId="55983"/>
    <cellStyle name="Normal 2 4 4 5 3" xfId="14320"/>
    <cellStyle name="Normal 2 4 4 5 4" xfId="24505"/>
    <cellStyle name="Normal 2 4 4 5 5" xfId="35436"/>
    <cellStyle name="Normal 2 4 4 5 6" xfId="48663"/>
    <cellStyle name="Normal 2 4 4 6" xfId="7000"/>
    <cellStyle name="Normal 2 4 4 6 2" xfId="18136"/>
    <cellStyle name="Normal 2 4 4 6 3" xfId="28321"/>
    <cellStyle name="Normal 2 4 4 6 4" xfId="39276"/>
    <cellStyle name="Normal 2 4 4 6 5" xfId="52479"/>
    <cellStyle name="Normal 2 4 4 7" xfId="8522"/>
    <cellStyle name="Normal 2 4 4 7 2" xfId="19630"/>
    <cellStyle name="Normal 2 4 4 7 3" xfId="29836"/>
    <cellStyle name="Normal 2 4 4 7 4" xfId="40785"/>
    <cellStyle name="Normal 2 4 4 7 5" xfId="53994"/>
    <cellStyle name="Normal 2 4 4 8" xfId="58849"/>
    <cellStyle name="Normal 2 4 40" xfId="1813"/>
    <cellStyle name="Normal 2 4 40 2" xfId="1814"/>
    <cellStyle name="Normal 2 4 41" xfId="1815"/>
    <cellStyle name="Normal 2 4 41 2" xfId="1816"/>
    <cellStyle name="Normal 2 4 42" xfId="1817"/>
    <cellStyle name="Normal 2 4 42 2" xfId="1818"/>
    <cellStyle name="Normal 2 4 43" xfId="1819"/>
    <cellStyle name="Normal 2 4 43 2" xfId="1820"/>
    <cellStyle name="Normal 2 4 44" xfId="1821"/>
    <cellStyle name="Normal 2 4 44 2" xfId="1822"/>
    <cellStyle name="Normal 2 4 45" xfId="1823"/>
    <cellStyle name="Normal 2 4 45 2" xfId="1824"/>
    <cellStyle name="Normal 2 4 46" xfId="1825"/>
    <cellStyle name="Normal 2 4 46 2" xfId="1826"/>
    <cellStyle name="Normal 2 4 47" xfId="1827"/>
    <cellStyle name="Normal 2 4 47 2" xfId="1828"/>
    <cellStyle name="Normal 2 4 48" xfId="1829"/>
    <cellStyle name="Normal 2 4 48 2" xfId="1830"/>
    <cellStyle name="Normal 2 4 49" xfId="1831"/>
    <cellStyle name="Normal 2 4 49 2" xfId="1832"/>
    <cellStyle name="Normal 2 4 5" xfId="1833"/>
    <cellStyle name="Normal 2 4 5 2" xfId="1834"/>
    <cellStyle name="Normal 2 4 50" xfId="1835"/>
    <cellStyle name="Normal 2 4 50 2" xfId="1836"/>
    <cellStyle name="Normal 2 4 51" xfId="1837"/>
    <cellStyle name="Normal 2 4 51 2" xfId="1838"/>
    <cellStyle name="Normal 2 4 52" xfId="1839"/>
    <cellStyle name="Normal 2 4 52 2" xfId="1840"/>
    <cellStyle name="Normal 2 4 53" xfId="1841"/>
    <cellStyle name="Normal 2 4 53 2" xfId="1842"/>
    <cellStyle name="Normal 2 4 54" xfId="1843"/>
    <cellStyle name="Normal 2 4 54 2" xfId="1844"/>
    <cellStyle name="Normal 2 4 55" xfId="1845"/>
    <cellStyle name="Normal 2 4 55 2" xfId="1846"/>
    <cellStyle name="Normal 2 4 56" xfId="1847"/>
    <cellStyle name="Normal 2 4 56 2" xfId="1848"/>
    <cellStyle name="Normal 2 4 57" xfId="1849"/>
    <cellStyle name="Normal 2 4 57 2" xfId="1850"/>
    <cellStyle name="Normal 2 4 58" xfId="1851"/>
    <cellStyle name="Normal 2 4 58 2" xfId="1852"/>
    <cellStyle name="Normal 2 4 59" xfId="1853"/>
    <cellStyle name="Normal 2 4 59 2" xfId="1854"/>
    <cellStyle name="Normal 2 4 6" xfId="1855"/>
    <cellStyle name="Normal 2 4 6 2" xfId="1856"/>
    <cellStyle name="Normal 2 4 60" xfId="1857"/>
    <cellStyle name="Normal 2 4 60 2" xfId="1858"/>
    <cellStyle name="Normal 2 4 61" xfId="1859"/>
    <cellStyle name="Normal 2 4 61 2" xfId="1860"/>
    <cellStyle name="Normal 2 4 62" xfId="1861"/>
    <cellStyle name="Normal 2 4 62 2" xfId="1862"/>
    <cellStyle name="Normal 2 4 63" xfId="1863"/>
    <cellStyle name="Normal 2 4 63 2" xfId="1864"/>
    <cellStyle name="Normal 2 4 64" xfId="1865"/>
    <cellStyle name="Normal 2 4 64 2" xfId="1866"/>
    <cellStyle name="Normal 2 4 65" xfId="1867"/>
    <cellStyle name="Normal 2 4 65 2" xfId="1868"/>
    <cellStyle name="Normal 2 4 66" xfId="1869"/>
    <cellStyle name="Normal 2 4 66 2" xfId="1870"/>
    <cellStyle name="Normal 2 4 67" xfId="1871"/>
    <cellStyle name="Normal 2 4 67 2" xfId="1872"/>
    <cellStyle name="Normal 2 4 68" xfId="1873"/>
    <cellStyle name="Normal 2 4 68 2" xfId="1874"/>
    <cellStyle name="Normal 2 4 69" xfId="1875"/>
    <cellStyle name="Normal 2 4 69 2" xfId="1876"/>
    <cellStyle name="Normal 2 4 7" xfId="1877"/>
    <cellStyle name="Normal 2 4 7 2" xfId="1878"/>
    <cellStyle name="Normal 2 4 70" xfId="1879"/>
    <cellStyle name="Normal 2 4 71" xfId="1880"/>
    <cellStyle name="Normal 2 4 72" xfId="1881"/>
    <cellStyle name="Normal 2 4 73" xfId="1882"/>
    <cellStyle name="Normal 2 4 74" xfId="1883"/>
    <cellStyle name="Normal 2 4 75" xfId="1884"/>
    <cellStyle name="Normal 2 4 76" xfId="1885"/>
    <cellStyle name="Normal 2 4 77" xfId="1886"/>
    <cellStyle name="Normal 2 4 78" xfId="1887"/>
    <cellStyle name="Normal 2 4 79" xfId="1888"/>
    <cellStyle name="Normal 2 4 8" xfId="1889"/>
    <cellStyle name="Normal 2 4 8 2" xfId="1890"/>
    <cellStyle name="Normal 2 4 80" xfId="1891"/>
    <cellStyle name="Normal 2 4 81" xfId="1892"/>
    <cellStyle name="Normal 2 4 82" xfId="1893"/>
    <cellStyle name="Normal 2 4 83" xfId="1894"/>
    <cellStyle name="Normal 2 4 84" xfId="1895"/>
    <cellStyle name="Normal 2 4 85" xfId="1896"/>
    <cellStyle name="Normal 2 4 86" xfId="1897"/>
    <cellStyle name="Normal 2 4 87" xfId="1898"/>
    <cellStyle name="Normal 2 4 88" xfId="1899"/>
    <cellStyle name="Normal 2 4 89" xfId="1900"/>
    <cellStyle name="Normal 2 4 9" xfId="1901"/>
    <cellStyle name="Normal 2 4 9 2" xfId="1902"/>
    <cellStyle name="Normal 2 4 90" xfId="1903"/>
    <cellStyle name="Normal 2 4 91" xfId="1904"/>
    <cellStyle name="Normal 2 4 92" xfId="1905"/>
    <cellStyle name="Normal 2 4 93" xfId="1906"/>
    <cellStyle name="Normal 2 4 94" xfId="1907"/>
    <cellStyle name="Normal 2 4 95" xfId="1908"/>
    <cellStyle name="Normal 2 4 96" xfId="1909"/>
    <cellStyle name="Normal 2 4 97" xfId="1910"/>
    <cellStyle name="Normal 2 4 98" xfId="1911"/>
    <cellStyle name="Normal 2 4 99" xfId="1912"/>
    <cellStyle name="Normal 2 40" xfId="1913"/>
    <cellStyle name="Normal 2 40 2" xfId="4525"/>
    <cellStyle name="Normal 2 40 2 2" xfId="11087"/>
    <cellStyle name="Normal 2 40 2 2 2" xfId="22064"/>
    <cellStyle name="Normal 2 40 2 2 3" xfId="32399"/>
    <cellStyle name="Normal 2 40 2 2 4" xfId="43339"/>
    <cellStyle name="Normal 2 40 2 2 5" xfId="56557"/>
    <cellStyle name="Normal 2 40 2 3" xfId="15689"/>
    <cellStyle name="Normal 2 40 2 4" xfId="25874"/>
    <cellStyle name="Normal 2 40 2 5" xfId="36823"/>
    <cellStyle name="Normal 2 40 2 6" xfId="50032"/>
    <cellStyle name="Normal 2 40 2 7" xfId="59522"/>
    <cellStyle name="Normal 2 40 3" xfId="7490"/>
    <cellStyle name="Normal 2 40 3 2" xfId="18605"/>
    <cellStyle name="Normal 2 40 3 3" xfId="28805"/>
    <cellStyle name="Normal 2 40 3 4" xfId="39755"/>
    <cellStyle name="Normal 2 40 3 5" xfId="52963"/>
    <cellStyle name="Normal 2 40 4" xfId="13374"/>
    <cellStyle name="Normal 2 40 5" xfId="23559"/>
    <cellStyle name="Normal 2 40 6" xfId="34452"/>
    <cellStyle name="Normal 2 40 7" xfId="47717"/>
    <cellStyle name="Normal 2 40 8" xfId="59014"/>
    <cellStyle name="Normal 2 41" xfId="1914"/>
    <cellStyle name="Normal 2 41 2" xfId="4526"/>
    <cellStyle name="Normal 2 41 2 2" xfId="11088"/>
    <cellStyle name="Normal 2 41 2 2 2" xfId="22065"/>
    <cellStyle name="Normal 2 41 2 2 3" xfId="32400"/>
    <cellStyle name="Normal 2 41 2 2 4" xfId="43340"/>
    <cellStyle name="Normal 2 41 2 2 5" xfId="56558"/>
    <cellStyle name="Normal 2 41 2 3" xfId="15690"/>
    <cellStyle name="Normal 2 41 2 4" xfId="25875"/>
    <cellStyle name="Normal 2 41 2 5" xfId="36824"/>
    <cellStyle name="Normal 2 41 2 6" xfId="50033"/>
    <cellStyle name="Normal 2 41 2 7" xfId="59523"/>
    <cellStyle name="Normal 2 41 3" xfId="7491"/>
    <cellStyle name="Normal 2 41 3 2" xfId="18606"/>
    <cellStyle name="Normal 2 41 3 3" xfId="28806"/>
    <cellStyle name="Normal 2 41 3 4" xfId="39756"/>
    <cellStyle name="Normal 2 41 3 5" xfId="52964"/>
    <cellStyle name="Normal 2 41 4" xfId="13375"/>
    <cellStyle name="Normal 2 41 5" xfId="23560"/>
    <cellStyle name="Normal 2 41 6" xfId="34453"/>
    <cellStyle name="Normal 2 41 7" xfId="47718"/>
    <cellStyle name="Normal 2 41 8" xfId="59015"/>
    <cellStyle name="Normal 2 42" xfId="1915"/>
    <cellStyle name="Normal 2 42 2" xfId="4527"/>
    <cellStyle name="Normal 2 42 2 2" xfId="11089"/>
    <cellStyle name="Normal 2 42 2 2 2" xfId="22066"/>
    <cellStyle name="Normal 2 42 2 2 3" xfId="32401"/>
    <cellStyle name="Normal 2 42 2 2 4" xfId="43341"/>
    <cellStyle name="Normal 2 42 2 2 5" xfId="56559"/>
    <cellStyle name="Normal 2 42 2 3" xfId="15691"/>
    <cellStyle name="Normal 2 42 2 4" xfId="25876"/>
    <cellStyle name="Normal 2 42 2 5" xfId="36825"/>
    <cellStyle name="Normal 2 42 2 6" xfId="50034"/>
    <cellStyle name="Normal 2 42 2 7" xfId="59524"/>
    <cellStyle name="Normal 2 42 3" xfId="7492"/>
    <cellStyle name="Normal 2 42 3 2" xfId="18607"/>
    <cellStyle name="Normal 2 42 3 3" xfId="28807"/>
    <cellStyle name="Normal 2 42 3 4" xfId="39757"/>
    <cellStyle name="Normal 2 42 3 5" xfId="52965"/>
    <cellStyle name="Normal 2 42 4" xfId="13376"/>
    <cellStyle name="Normal 2 42 5" xfId="23561"/>
    <cellStyle name="Normal 2 42 6" xfId="34454"/>
    <cellStyle name="Normal 2 42 7" xfId="47719"/>
    <cellStyle name="Normal 2 42 8" xfId="59016"/>
    <cellStyle name="Normal 2 43" xfId="1916"/>
    <cellStyle name="Normal 2 43 2" xfId="4528"/>
    <cellStyle name="Normal 2 43 2 2" xfId="11090"/>
    <cellStyle name="Normal 2 43 2 2 2" xfId="22067"/>
    <cellStyle name="Normal 2 43 2 2 3" xfId="32402"/>
    <cellStyle name="Normal 2 43 2 2 4" xfId="43342"/>
    <cellStyle name="Normal 2 43 2 2 5" xfId="56560"/>
    <cellStyle name="Normal 2 43 2 3" xfId="15692"/>
    <cellStyle name="Normal 2 43 2 4" xfId="25877"/>
    <cellStyle name="Normal 2 43 2 5" xfId="36826"/>
    <cellStyle name="Normal 2 43 2 6" xfId="50035"/>
    <cellStyle name="Normal 2 43 2 7" xfId="59525"/>
    <cellStyle name="Normal 2 43 3" xfId="7493"/>
    <cellStyle name="Normal 2 43 3 2" xfId="18608"/>
    <cellStyle name="Normal 2 43 3 3" xfId="28808"/>
    <cellStyle name="Normal 2 43 3 4" xfId="39758"/>
    <cellStyle name="Normal 2 43 3 5" xfId="52966"/>
    <cellStyle name="Normal 2 43 4" xfId="13377"/>
    <cellStyle name="Normal 2 43 5" xfId="23562"/>
    <cellStyle name="Normal 2 43 6" xfId="34455"/>
    <cellStyle name="Normal 2 43 7" xfId="47720"/>
    <cellStyle name="Normal 2 43 8" xfId="59017"/>
    <cellStyle name="Normal 2 44" xfId="1917"/>
    <cellStyle name="Normal 2 44 2" xfId="4529"/>
    <cellStyle name="Normal 2 44 2 2" xfId="11091"/>
    <cellStyle name="Normal 2 44 2 2 2" xfId="22068"/>
    <cellStyle name="Normal 2 44 2 2 3" xfId="32403"/>
    <cellStyle name="Normal 2 44 2 2 4" xfId="43343"/>
    <cellStyle name="Normal 2 44 2 2 5" xfId="56561"/>
    <cellStyle name="Normal 2 44 2 3" xfId="15693"/>
    <cellStyle name="Normal 2 44 2 4" xfId="25878"/>
    <cellStyle name="Normal 2 44 2 5" xfId="36827"/>
    <cellStyle name="Normal 2 44 2 6" xfId="50036"/>
    <cellStyle name="Normal 2 44 2 7" xfId="59526"/>
    <cellStyle name="Normal 2 44 3" xfId="7494"/>
    <cellStyle name="Normal 2 44 3 2" xfId="18609"/>
    <cellStyle name="Normal 2 44 3 3" xfId="28809"/>
    <cellStyle name="Normal 2 44 3 4" xfId="39759"/>
    <cellStyle name="Normal 2 44 3 5" xfId="52967"/>
    <cellStyle name="Normal 2 44 4" xfId="13378"/>
    <cellStyle name="Normal 2 44 5" xfId="23563"/>
    <cellStyle name="Normal 2 44 6" xfId="34456"/>
    <cellStyle name="Normal 2 44 7" xfId="47721"/>
    <cellStyle name="Normal 2 44 8" xfId="59018"/>
    <cellStyle name="Normal 2 45" xfId="1918"/>
    <cellStyle name="Normal 2 45 2" xfId="4530"/>
    <cellStyle name="Normal 2 45 2 2" xfId="11092"/>
    <cellStyle name="Normal 2 45 2 2 2" xfId="22069"/>
    <cellStyle name="Normal 2 45 2 2 3" xfId="32404"/>
    <cellStyle name="Normal 2 45 2 2 4" xfId="43344"/>
    <cellStyle name="Normal 2 45 2 2 5" xfId="56562"/>
    <cellStyle name="Normal 2 45 2 3" xfId="15694"/>
    <cellStyle name="Normal 2 45 2 4" xfId="25879"/>
    <cellStyle name="Normal 2 45 2 5" xfId="36828"/>
    <cellStyle name="Normal 2 45 2 6" xfId="50037"/>
    <cellStyle name="Normal 2 45 2 7" xfId="59527"/>
    <cellStyle name="Normal 2 45 3" xfId="7495"/>
    <cellStyle name="Normal 2 45 3 2" xfId="18610"/>
    <cellStyle name="Normal 2 45 3 3" xfId="28810"/>
    <cellStyle name="Normal 2 45 3 4" xfId="39760"/>
    <cellStyle name="Normal 2 45 3 5" xfId="52968"/>
    <cellStyle name="Normal 2 45 4" xfId="13379"/>
    <cellStyle name="Normal 2 45 5" xfId="23564"/>
    <cellStyle name="Normal 2 45 6" xfId="34457"/>
    <cellStyle name="Normal 2 45 7" xfId="47722"/>
    <cellStyle name="Normal 2 45 8" xfId="59019"/>
    <cellStyle name="Normal 2 46" xfId="1919"/>
    <cellStyle name="Normal 2 46 2" xfId="4531"/>
    <cellStyle name="Normal 2 46 2 2" xfId="11093"/>
    <cellStyle name="Normal 2 46 2 2 2" xfId="22070"/>
    <cellStyle name="Normal 2 46 2 2 3" xfId="32405"/>
    <cellStyle name="Normal 2 46 2 2 4" xfId="43345"/>
    <cellStyle name="Normal 2 46 2 2 5" xfId="56563"/>
    <cellStyle name="Normal 2 46 2 3" xfId="15695"/>
    <cellStyle name="Normal 2 46 2 4" xfId="25880"/>
    <cellStyle name="Normal 2 46 2 5" xfId="36829"/>
    <cellStyle name="Normal 2 46 2 6" xfId="50038"/>
    <cellStyle name="Normal 2 46 2 7" xfId="59528"/>
    <cellStyle name="Normal 2 46 3" xfId="7496"/>
    <cellStyle name="Normal 2 46 3 2" xfId="18611"/>
    <cellStyle name="Normal 2 46 3 3" xfId="28811"/>
    <cellStyle name="Normal 2 46 3 4" xfId="39761"/>
    <cellStyle name="Normal 2 46 3 5" xfId="52969"/>
    <cellStyle name="Normal 2 46 4" xfId="13380"/>
    <cellStyle name="Normal 2 46 5" xfId="23565"/>
    <cellStyle name="Normal 2 46 6" xfId="34458"/>
    <cellStyle name="Normal 2 46 7" xfId="47723"/>
    <cellStyle name="Normal 2 46 8" xfId="59020"/>
    <cellStyle name="Normal 2 47" xfId="1920"/>
    <cellStyle name="Normal 2 47 2" xfId="4532"/>
    <cellStyle name="Normal 2 47 2 2" xfId="11094"/>
    <cellStyle name="Normal 2 47 2 2 2" xfId="22071"/>
    <cellStyle name="Normal 2 47 2 2 3" xfId="32406"/>
    <cellStyle name="Normal 2 47 2 2 4" xfId="43346"/>
    <cellStyle name="Normal 2 47 2 2 5" xfId="56564"/>
    <cellStyle name="Normal 2 47 2 3" xfId="15696"/>
    <cellStyle name="Normal 2 47 2 4" xfId="25881"/>
    <cellStyle name="Normal 2 47 2 5" xfId="36830"/>
    <cellStyle name="Normal 2 47 2 6" xfId="50039"/>
    <cellStyle name="Normal 2 47 2 7" xfId="59529"/>
    <cellStyle name="Normal 2 47 3" xfId="7497"/>
    <cellStyle name="Normal 2 47 3 2" xfId="18612"/>
    <cellStyle name="Normal 2 47 3 3" xfId="28812"/>
    <cellStyle name="Normal 2 47 3 4" xfId="39762"/>
    <cellStyle name="Normal 2 47 3 5" xfId="52970"/>
    <cellStyle name="Normal 2 47 4" xfId="13381"/>
    <cellStyle name="Normal 2 47 5" xfId="23566"/>
    <cellStyle name="Normal 2 47 6" xfId="34459"/>
    <cellStyle name="Normal 2 47 7" xfId="47724"/>
    <cellStyle name="Normal 2 47 8" xfId="59021"/>
    <cellStyle name="Normal 2 48" xfId="1921"/>
    <cellStyle name="Normal 2 48 2" xfId="4533"/>
    <cellStyle name="Normal 2 48 2 2" xfId="11095"/>
    <cellStyle name="Normal 2 48 2 2 2" xfId="22072"/>
    <cellStyle name="Normal 2 48 2 2 3" xfId="32407"/>
    <cellStyle name="Normal 2 48 2 2 4" xfId="43347"/>
    <cellStyle name="Normal 2 48 2 2 5" xfId="56565"/>
    <cellStyle name="Normal 2 48 2 3" xfId="15697"/>
    <cellStyle name="Normal 2 48 2 4" xfId="25882"/>
    <cellStyle name="Normal 2 48 2 5" xfId="36831"/>
    <cellStyle name="Normal 2 48 2 6" xfId="50040"/>
    <cellStyle name="Normal 2 48 2 7" xfId="59530"/>
    <cellStyle name="Normal 2 48 3" xfId="7498"/>
    <cellStyle name="Normal 2 48 3 2" xfId="18613"/>
    <cellStyle name="Normal 2 48 3 3" xfId="28813"/>
    <cellStyle name="Normal 2 48 3 4" xfId="39763"/>
    <cellStyle name="Normal 2 48 3 5" xfId="52971"/>
    <cellStyle name="Normal 2 48 4" xfId="13382"/>
    <cellStyle name="Normal 2 48 5" xfId="23567"/>
    <cellStyle name="Normal 2 48 6" xfId="34460"/>
    <cellStyle name="Normal 2 48 7" xfId="47725"/>
    <cellStyle name="Normal 2 48 8" xfId="59022"/>
    <cellStyle name="Normal 2 49" xfId="1922"/>
    <cellStyle name="Normal 2 49 2" xfId="4534"/>
    <cellStyle name="Normal 2 49 2 2" xfId="11096"/>
    <cellStyle name="Normal 2 49 2 2 2" xfId="22073"/>
    <cellStyle name="Normal 2 49 2 2 3" xfId="32408"/>
    <cellStyle name="Normal 2 49 2 2 4" xfId="43348"/>
    <cellStyle name="Normal 2 49 2 2 5" xfId="56566"/>
    <cellStyle name="Normal 2 49 2 3" xfId="15698"/>
    <cellStyle name="Normal 2 49 2 4" xfId="25883"/>
    <cellStyle name="Normal 2 49 2 5" xfId="36832"/>
    <cellStyle name="Normal 2 49 2 6" xfId="50041"/>
    <cellStyle name="Normal 2 49 2 7" xfId="59531"/>
    <cellStyle name="Normal 2 49 3" xfId="7499"/>
    <cellStyle name="Normal 2 49 3 2" xfId="18614"/>
    <cellStyle name="Normal 2 49 3 3" xfId="28814"/>
    <cellStyle name="Normal 2 49 3 4" xfId="39764"/>
    <cellStyle name="Normal 2 49 3 5" xfId="52972"/>
    <cellStyle name="Normal 2 49 4" xfId="13383"/>
    <cellStyle name="Normal 2 49 5" xfId="23568"/>
    <cellStyle name="Normal 2 49 6" xfId="34461"/>
    <cellStyle name="Normal 2 49 7" xfId="47726"/>
    <cellStyle name="Normal 2 49 8" xfId="59023"/>
    <cellStyle name="Normal 2 5" xfId="132"/>
    <cellStyle name="Normal 2 5 10" xfId="2436"/>
    <cellStyle name="Normal 2 5 10 2" xfId="10377"/>
    <cellStyle name="Normal 2 5 10 2 2" xfId="21368"/>
    <cellStyle name="Normal 2 5 10 2 3" xfId="31689"/>
    <cellStyle name="Normal 2 5 10 2 4" xfId="42634"/>
    <cellStyle name="Normal 2 5 10 2 5" xfId="55847"/>
    <cellStyle name="Normal 2 5 11" xfId="6068"/>
    <cellStyle name="Normal 2 5 11 2" xfId="11388"/>
    <cellStyle name="Normal 2 5 11 2 2" xfId="22364"/>
    <cellStyle name="Normal 2 5 11 2 3" xfId="32700"/>
    <cellStyle name="Normal 2 5 11 2 4" xfId="43637"/>
    <cellStyle name="Normal 2 5 11 2 5" xfId="56858"/>
    <cellStyle name="Normal 2 5 11 3" xfId="17217"/>
    <cellStyle name="Normal 2 5 11 4" xfId="27402"/>
    <cellStyle name="Normal 2 5 11 5" xfId="38351"/>
    <cellStyle name="Normal 2 5 11 6" xfId="51560"/>
    <cellStyle name="Normal 2 5 12" xfId="6322"/>
    <cellStyle name="Normal 2 5 12 2" xfId="11543"/>
    <cellStyle name="Normal 2 5 12 2 2" xfId="22518"/>
    <cellStyle name="Normal 2 5 12 2 3" xfId="32855"/>
    <cellStyle name="Normal 2 5 12 2 4" xfId="43792"/>
    <cellStyle name="Normal 2 5 12 2 5" xfId="57013"/>
    <cellStyle name="Normal 2 5 12 3" xfId="17462"/>
    <cellStyle name="Normal 2 5 12 4" xfId="27647"/>
    <cellStyle name="Normal 2 5 12 5" xfId="38601"/>
    <cellStyle name="Normal 2 5 12 6" xfId="51805"/>
    <cellStyle name="Normal 2 5 13" xfId="6402"/>
    <cellStyle name="Normal 2 5 13 2" xfId="17541"/>
    <cellStyle name="Normal 2 5 13 3" xfId="27726"/>
    <cellStyle name="Normal 2 5 13 4" xfId="38680"/>
    <cellStyle name="Normal 2 5 13 5" xfId="51884"/>
    <cellStyle name="Normal 2 5 14" xfId="7169"/>
    <cellStyle name="Normal 2 5 14 2" xfId="18300"/>
    <cellStyle name="Normal 2 5 14 3" xfId="28485"/>
    <cellStyle name="Normal 2 5 14 4" xfId="39440"/>
    <cellStyle name="Normal 2 5 14 5" xfId="52643"/>
    <cellStyle name="Normal 2 5 15" xfId="7500"/>
    <cellStyle name="Normal 2 5 15 2" xfId="18615"/>
    <cellStyle name="Normal 2 5 15 3" xfId="28815"/>
    <cellStyle name="Normal 2 5 15 4" xfId="39765"/>
    <cellStyle name="Normal 2 5 15 5" xfId="52973"/>
    <cellStyle name="Normal 2 5 16" xfId="12616"/>
    <cellStyle name="Normal 2 5 16 2" xfId="23417"/>
    <cellStyle name="Normal 2 5 16 3" xfId="33928"/>
    <cellStyle name="Normal 2 5 16 4" xfId="44865"/>
    <cellStyle name="Normal 2 5 16 5" xfId="58086"/>
    <cellStyle name="Normal 2 5 17" xfId="12696"/>
    <cellStyle name="Normal 2 5 18" xfId="12886"/>
    <cellStyle name="Normal 2 5 19" xfId="13258"/>
    <cellStyle name="Normal 2 5 2" xfId="1923"/>
    <cellStyle name="Normal 2 5 2 10" xfId="23569"/>
    <cellStyle name="Normal 2 5 2 11" xfId="34462"/>
    <cellStyle name="Normal 2 5 2 12" xfId="47727"/>
    <cellStyle name="Normal 2 5 2 13" xfId="58344"/>
    <cellStyle name="Normal 2 5 2 14" xfId="58779"/>
    <cellStyle name="Normal 2 5 2 2" xfId="3185"/>
    <cellStyle name="Normal 2 5 2 2 2" xfId="3997"/>
    <cellStyle name="Normal 2 5 2 2 2 2" xfId="11010"/>
    <cellStyle name="Normal 2 5 2 2 2 2 2" xfId="21987"/>
    <cellStyle name="Normal 2 5 2 2 2 2 3" xfId="32322"/>
    <cellStyle name="Normal 2 5 2 2 2 2 4" xfId="43265"/>
    <cellStyle name="Normal 2 5 2 2 2 2 5" xfId="56480"/>
    <cellStyle name="Normal 2 5 2 2 2 3" xfId="9418"/>
    <cellStyle name="Normal 2 5 2 2 2 3 2" xfId="20523"/>
    <cellStyle name="Normal 2 5 2 2 2 3 3" xfId="30730"/>
    <cellStyle name="Normal 2 5 2 2 2 3 4" xfId="41681"/>
    <cellStyle name="Normal 2 5 2 2 2 3 5" xfId="54888"/>
    <cellStyle name="Normal 2 5 2 2 2 4" xfId="15210"/>
    <cellStyle name="Normal 2 5 2 2 2 5" xfId="25395"/>
    <cellStyle name="Normal 2 5 2 2 2 6" xfId="36332"/>
    <cellStyle name="Normal 2 5 2 2 2 7" xfId="49553"/>
    <cellStyle name="Normal 2 5 2 2 2 8" xfId="59411"/>
    <cellStyle name="Normal 2 5 2 2 3" xfId="7094"/>
    <cellStyle name="Normal 2 5 2 2 3 2" xfId="10607"/>
    <cellStyle name="Normal 2 5 2 2 3 2 2" xfId="21594"/>
    <cellStyle name="Normal 2 5 2 2 3 2 3" xfId="31919"/>
    <cellStyle name="Normal 2 5 2 2 3 2 4" xfId="42864"/>
    <cellStyle name="Normal 2 5 2 2 3 2 5" xfId="56077"/>
    <cellStyle name="Normal 2 5 2 2 3 3" xfId="18230"/>
    <cellStyle name="Normal 2 5 2 2 3 4" xfId="28415"/>
    <cellStyle name="Normal 2 5 2 2 3 5" xfId="39370"/>
    <cellStyle name="Normal 2 5 2 2 3 6" xfId="52573"/>
    <cellStyle name="Normal 2 5 2 2 4" xfId="8616"/>
    <cellStyle name="Normal 2 5 2 2 4 2" xfId="19723"/>
    <cellStyle name="Normal 2 5 2 2 4 3" xfId="29930"/>
    <cellStyle name="Normal 2 5 2 2 4 4" xfId="40879"/>
    <cellStyle name="Normal 2 5 2 2 4 5" xfId="54088"/>
    <cellStyle name="Normal 2 5 2 2 5" xfId="14413"/>
    <cellStyle name="Normal 2 5 2 2 6" xfId="24598"/>
    <cellStyle name="Normal 2 5 2 2 7" xfId="35529"/>
    <cellStyle name="Normal 2 5 2 2 8" xfId="48756"/>
    <cellStyle name="Normal 2 5 2 2 9" xfId="58943"/>
    <cellStyle name="Normal 2 5 2 3" xfId="3833"/>
    <cellStyle name="Normal 2 5 2 3 2" xfId="10846"/>
    <cellStyle name="Normal 2 5 2 3 2 2" xfId="21823"/>
    <cellStyle name="Normal 2 5 2 3 2 3" xfId="32158"/>
    <cellStyle name="Normal 2 5 2 3 2 4" xfId="43101"/>
    <cellStyle name="Normal 2 5 2 3 2 5" xfId="56316"/>
    <cellStyle name="Normal 2 5 2 3 3" xfId="9254"/>
    <cellStyle name="Normal 2 5 2 3 3 2" xfId="20359"/>
    <cellStyle name="Normal 2 5 2 3 3 3" xfId="30566"/>
    <cellStyle name="Normal 2 5 2 3 3 4" xfId="41517"/>
    <cellStyle name="Normal 2 5 2 3 3 5" xfId="54724"/>
    <cellStyle name="Normal 2 5 2 3 4" xfId="15046"/>
    <cellStyle name="Normal 2 5 2 3 5" xfId="25231"/>
    <cellStyle name="Normal 2 5 2 3 6" xfId="36168"/>
    <cellStyle name="Normal 2 5 2 3 7" xfId="49389"/>
    <cellStyle name="Normal 2 5 2 3 8" xfId="59247"/>
    <cellStyle name="Normal 2 5 2 4" xfId="2937"/>
    <cellStyle name="Normal 2 5 2 4 2" xfId="8371"/>
    <cellStyle name="Normal 2 5 2 4 2 2" xfId="19479"/>
    <cellStyle name="Normal 2 5 2 4 2 3" xfId="29685"/>
    <cellStyle name="Normal 2 5 2 4 2 4" xfId="40634"/>
    <cellStyle name="Normal 2 5 2 4 2 5" xfId="53843"/>
    <cellStyle name="Normal 2 5 2 4 3" xfId="14170"/>
    <cellStyle name="Normal 2 5 2 4 4" xfId="24355"/>
    <cellStyle name="Normal 2 5 2 4 5" xfId="35286"/>
    <cellStyle name="Normal 2 5 2 4 6" xfId="48513"/>
    <cellStyle name="Normal 2 5 2 5" xfId="6199"/>
    <cellStyle name="Normal 2 5 2 5 2" xfId="10464"/>
    <cellStyle name="Normal 2 5 2 5 2 2" xfId="21455"/>
    <cellStyle name="Normal 2 5 2 5 2 3" xfId="31776"/>
    <cellStyle name="Normal 2 5 2 5 2 4" xfId="42721"/>
    <cellStyle name="Normal 2 5 2 5 2 5" xfId="55934"/>
    <cellStyle name="Normal 2 5 2 5 3" xfId="17340"/>
    <cellStyle name="Normal 2 5 2 5 4" xfId="27525"/>
    <cellStyle name="Normal 2 5 2 5 5" xfId="38478"/>
    <cellStyle name="Normal 2 5 2 5 6" xfId="51683"/>
    <cellStyle name="Normal 2 5 2 6" xfId="6848"/>
    <cellStyle name="Normal 2 5 2 6 2" xfId="17984"/>
    <cellStyle name="Normal 2 5 2 6 3" xfId="28169"/>
    <cellStyle name="Normal 2 5 2 6 4" xfId="39124"/>
    <cellStyle name="Normal 2 5 2 6 5" xfId="52327"/>
    <cellStyle name="Normal 2 5 2 7" xfId="7821"/>
    <cellStyle name="Normal 2 5 2 7 2" xfId="18929"/>
    <cellStyle name="Normal 2 5 2 7 3" xfId="29135"/>
    <cellStyle name="Normal 2 5 2 7 4" xfId="40084"/>
    <cellStyle name="Normal 2 5 2 7 5" xfId="53293"/>
    <cellStyle name="Normal 2 5 2 8" xfId="13086"/>
    <cellStyle name="Normal 2 5 2 9" xfId="13384"/>
    <cellStyle name="Normal 2 5 20" xfId="23448"/>
    <cellStyle name="Normal 2 5 21" xfId="33982"/>
    <cellStyle name="Normal 2 5 22" xfId="47606"/>
    <cellStyle name="Normal 2 5 23" xfId="58118"/>
    <cellStyle name="Normal 2 5 24" xfId="58692"/>
    <cellStyle name="Normal 2 5 3" xfId="2754"/>
    <cellStyle name="Normal 2 5 3 10" xfId="58531"/>
    <cellStyle name="Normal 2 5 3 11" xfId="58856"/>
    <cellStyle name="Normal 2 5 3 2" xfId="3418"/>
    <cellStyle name="Normal 2 5 3 2 2" xfId="10923"/>
    <cellStyle name="Normal 2 5 3 2 2 2" xfId="21900"/>
    <cellStyle name="Normal 2 5 3 2 2 3" xfId="32235"/>
    <cellStyle name="Normal 2 5 3 2 2 4" xfId="43178"/>
    <cellStyle name="Normal 2 5 3 2 2 5" xfId="56393"/>
    <cellStyle name="Normal 2 5 3 2 3" xfId="8840"/>
    <cellStyle name="Normal 2 5 3 2 3 2" xfId="19945"/>
    <cellStyle name="Normal 2 5 3 2 3 3" xfId="30152"/>
    <cellStyle name="Normal 2 5 3 2 3 4" xfId="41103"/>
    <cellStyle name="Normal 2 5 3 2 3 5" xfId="54310"/>
    <cellStyle name="Normal 2 5 3 2 4" xfId="14633"/>
    <cellStyle name="Normal 2 5 3 2 5" xfId="24818"/>
    <cellStyle name="Normal 2 5 3 2 6" xfId="35755"/>
    <cellStyle name="Normal 2 5 3 2 7" xfId="48976"/>
    <cellStyle name="Normal 2 5 3 2 8" xfId="59324"/>
    <cellStyle name="Normal 2 5 3 3" xfId="3910"/>
    <cellStyle name="Normal 2 5 3 3 2" xfId="9331"/>
    <cellStyle name="Normal 2 5 3 3 2 2" xfId="20436"/>
    <cellStyle name="Normal 2 5 3 3 2 3" xfId="30643"/>
    <cellStyle name="Normal 2 5 3 3 2 4" xfId="41594"/>
    <cellStyle name="Normal 2 5 3 3 2 5" xfId="54801"/>
    <cellStyle name="Normal 2 5 3 3 3" xfId="15123"/>
    <cellStyle name="Normal 2 5 3 3 4" xfId="25308"/>
    <cellStyle name="Normal 2 5 3 3 5" xfId="36245"/>
    <cellStyle name="Normal 2 5 3 3 6" xfId="49466"/>
    <cellStyle name="Normal 2 5 3 4" xfId="6666"/>
    <cellStyle name="Normal 2 5 3 4 2" xfId="10520"/>
    <cellStyle name="Normal 2 5 3 4 2 2" xfId="21507"/>
    <cellStyle name="Normal 2 5 3 4 2 3" xfId="31832"/>
    <cellStyle name="Normal 2 5 3 4 2 4" xfId="42777"/>
    <cellStyle name="Normal 2 5 3 4 2 5" xfId="55990"/>
    <cellStyle name="Normal 2 5 3 4 3" xfId="17802"/>
    <cellStyle name="Normal 2 5 3 4 4" xfId="27987"/>
    <cellStyle name="Normal 2 5 3 4 5" xfId="38942"/>
    <cellStyle name="Normal 2 5 3 4 6" xfId="52145"/>
    <cellStyle name="Normal 2 5 3 5" xfId="8188"/>
    <cellStyle name="Normal 2 5 3 5 2" xfId="19296"/>
    <cellStyle name="Normal 2 5 3 5 3" xfId="29502"/>
    <cellStyle name="Normal 2 5 3 5 4" xfId="40451"/>
    <cellStyle name="Normal 2 5 3 5 5" xfId="53660"/>
    <cellStyle name="Normal 2 5 3 6" xfId="13987"/>
    <cellStyle name="Normal 2 5 3 7" xfId="24172"/>
    <cellStyle name="Normal 2 5 3 8" xfId="35103"/>
    <cellStyle name="Normal 2 5 3 9" xfId="48330"/>
    <cellStyle name="Normal 2 5 4" xfId="3097"/>
    <cellStyle name="Normal 2 5 4 2" xfId="7007"/>
    <cellStyle name="Normal 2 5 4 2 2" xfId="10759"/>
    <cellStyle name="Normal 2 5 4 2 2 2" xfId="21736"/>
    <cellStyle name="Normal 2 5 4 2 2 3" xfId="32071"/>
    <cellStyle name="Normal 2 5 4 2 2 4" xfId="43014"/>
    <cellStyle name="Normal 2 5 4 2 2 5" xfId="56229"/>
    <cellStyle name="Normal 2 5 4 2 3" xfId="18143"/>
    <cellStyle name="Normal 2 5 4 2 4" xfId="28328"/>
    <cellStyle name="Normal 2 5 4 2 5" xfId="39283"/>
    <cellStyle name="Normal 2 5 4 2 6" xfId="52486"/>
    <cellStyle name="Normal 2 5 4 3" xfId="8529"/>
    <cellStyle name="Normal 2 5 4 3 2" xfId="19636"/>
    <cellStyle name="Normal 2 5 4 3 3" xfId="29843"/>
    <cellStyle name="Normal 2 5 4 3 4" xfId="40792"/>
    <cellStyle name="Normal 2 5 4 3 5" xfId="54001"/>
    <cellStyle name="Normal 2 5 4 4" xfId="14326"/>
    <cellStyle name="Normal 2 5 4 5" xfId="24511"/>
    <cellStyle name="Normal 2 5 4 6" xfId="35442"/>
    <cellStyle name="Normal 2 5 4 7" xfId="48669"/>
    <cellStyle name="Normal 2 5 4 8" xfId="59160"/>
    <cellStyle name="Normal 2 5 5" xfId="3746"/>
    <cellStyle name="Normal 2 5 5 2" xfId="9167"/>
    <cellStyle name="Normal 2 5 5 2 2" xfId="20272"/>
    <cellStyle name="Normal 2 5 5 2 3" xfId="30479"/>
    <cellStyle name="Normal 2 5 5 2 4" xfId="41430"/>
    <cellStyle name="Normal 2 5 5 2 5" xfId="54637"/>
    <cellStyle name="Normal 2 5 5 3" xfId="14959"/>
    <cellStyle name="Normal 2 5 5 4" xfId="25144"/>
    <cellStyle name="Normal 2 5 5 5" xfId="36081"/>
    <cellStyle name="Normal 2 5 5 6" xfId="49302"/>
    <cellStyle name="Normal 2 5 6" xfId="4842"/>
    <cellStyle name="Normal 2 5 6 2" xfId="10016"/>
    <cellStyle name="Normal 2 5 6 2 2" xfId="21008"/>
    <cellStyle name="Normal 2 5 6 2 3" xfId="31328"/>
    <cellStyle name="Normal 2 5 6 2 4" xfId="42273"/>
    <cellStyle name="Normal 2 5 6 2 5" xfId="55486"/>
    <cellStyle name="Normal 2 5 6 3" xfId="15993"/>
    <cellStyle name="Normal 2 5 6 4" xfId="26178"/>
    <cellStyle name="Normal 2 5 6 5" xfId="37127"/>
    <cellStyle name="Normal 2 5 6 6" xfId="50336"/>
    <cellStyle name="Normal 2 5 7" xfId="4960"/>
    <cellStyle name="Normal 2 5 8" xfId="5032"/>
    <cellStyle name="Normal 2 5 8 2" xfId="10206"/>
    <cellStyle name="Normal 2 5 8 2 2" xfId="21197"/>
    <cellStyle name="Normal 2 5 8 2 3" xfId="31518"/>
    <cellStyle name="Normal 2 5 8 2 4" xfId="42463"/>
    <cellStyle name="Normal 2 5 8 2 5" xfId="55676"/>
    <cellStyle name="Normal 2 5 8 3" xfId="16182"/>
    <cellStyle name="Normal 2 5 8 4" xfId="26367"/>
    <cellStyle name="Normal 2 5 8 5" xfId="37316"/>
    <cellStyle name="Normal 2 5 8 6" xfId="50525"/>
    <cellStyle name="Normal 2 5 9" xfId="2556"/>
    <cellStyle name="Normal 2 5 9 2" xfId="8005"/>
    <cellStyle name="Normal 2 5 9 2 2" xfId="19113"/>
    <cellStyle name="Normal 2 5 9 2 3" xfId="29319"/>
    <cellStyle name="Normal 2 5 9 2 4" xfId="40268"/>
    <cellStyle name="Normal 2 5 9 2 5" xfId="53477"/>
    <cellStyle name="Normal 2 5 9 3" xfId="13806"/>
    <cellStyle name="Normal 2 5 9 4" xfId="23991"/>
    <cellStyle name="Normal 2 5 9 5" xfId="34916"/>
    <cellStyle name="Normal 2 5 9 6" xfId="48149"/>
    <cellStyle name="Normal 2 50" xfId="1924"/>
    <cellStyle name="Normal 2 50 2" xfId="4535"/>
    <cellStyle name="Normal 2 50 2 2" xfId="11097"/>
    <cellStyle name="Normal 2 50 2 2 2" xfId="22074"/>
    <cellStyle name="Normal 2 50 2 2 3" xfId="32409"/>
    <cellStyle name="Normal 2 50 2 2 4" xfId="43349"/>
    <cellStyle name="Normal 2 50 2 2 5" xfId="56567"/>
    <cellStyle name="Normal 2 50 2 3" xfId="15699"/>
    <cellStyle name="Normal 2 50 2 4" xfId="25884"/>
    <cellStyle name="Normal 2 50 2 5" xfId="36833"/>
    <cellStyle name="Normal 2 50 2 6" xfId="50042"/>
    <cellStyle name="Normal 2 50 2 7" xfId="59532"/>
    <cellStyle name="Normal 2 50 3" xfId="7501"/>
    <cellStyle name="Normal 2 50 3 2" xfId="18616"/>
    <cellStyle name="Normal 2 50 3 3" xfId="28816"/>
    <cellStyle name="Normal 2 50 3 4" xfId="39766"/>
    <cellStyle name="Normal 2 50 3 5" xfId="52974"/>
    <cellStyle name="Normal 2 50 4" xfId="13385"/>
    <cellStyle name="Normal 2 50 5" xfId="23570"/>
    <cellStyle name="Normal 2 50 6" xfId="34463"/>
    <cellStyle name="Normal 2 50 7" xfId="47728"/>
    <cellStyle name="Normal 2 50 8" xfId="59024"/>
    <cellStyle name="Normal 2 51" xfId="1925"/>
    <cellStyle name="Normal 2 51 2" xfId="4536"/>
    <cellStyle name="Normal 2 51 2 2" xfId="11098"/>
    <cellStyle name="Normal 2 51 2 2 2" xfId="22075"/>
    <cellStyle name="Normal 2 51 2 2 3" xfId="32410"/>
    <cellStyle name="Normal 2 51 2 2 4" xfId="43350"/>
    <cellStyle name="Normal 2 51 2 2 5" xfId="56568"/>
    <cellStyle name="Normal 2 51 2 3" xfId="15700"/>
    <cellStyle name="Normal 2 51 2 4" xfId="25885"/>
    <cellStyle name="Normal 2 51 2 5" xfId="36834"/>
    <cellStyle name="Normal 2 51 2 6" xfId="50043"/>
    <cellStyle name="Normal 2 51 2 7" xfId="59533"/>
    <cellStyle name="Normal 2 51 3" xfId="7502"/>
    <cellStyle name="Normal 2 51 3 2" xfId="18617"/>
    <cellStyle name="Normal 2 51 3 3" xfId="28817"/>
    <cellStyle name="Normal 2 51 3 4" xfId="39767"/>
    <cellStyle name="Normal 2 51 3 5" xfId="52975"/>
    <cellStyle name="Normal 2 51 4" xfId="13386"/>
    <cellStyle name="Normal 2 51 5" xfId="23571"/>
    <cellStyle name="Normal 2 51 6" xfId="34464"/>
    <cellStyle name="Normal 2 51 7" xfId="47729"/>
    <cellStyle name="Normal 2 51 8" xfId="59025"/>
    <cellStyle name="Normal 2 52" xfId="1926"/>
    <cellStyle name="Normal 2 52 2" xfId="4537"/>
    <cellStyle name="Normal 2 52 2 2" xfId="11099"/>
    <cellStyle name="Normal 2 52 2 2 2" xfId="22076"/>
    <cellStyle name="Normal 2 52 2 2 3" xfId="32411"/>
    <cellStyle name="Normal 2 52 2 2 4" xfId="43351"/>
    <cellStyle name="Normal 2 52 2 2 5" xfId="56569"/>
    <cellStyle name="Normal 2 52 2 3" xfId="15701"/>
    <cellStyle name="Normal 2 52 2 4" xfId="25886"/>
    <cellStyle name="Normal 2 52 2 5" xfId="36835"/>
    <cellStyle name="Normal 2 52 2 6" xfId="50044"/>
    <cellStyle name="Normal 2 52 2 7" xfId="59534"/>
    <cellStyle name="Normal 2 52 3" xfId="7503"/>
    <cellStyle name="Normal 2 52 3 2" xfId="18618"/>
    <cellStyle name="Normal 2 52 3 3" xfId="28818"/>
    <cellStyle name="Normal 2 52 3 4" xfId="39768"/>
    <cellStyle name="Normal 2 52 3 5" xfId="52976"/>
    <cellStyle name="Normal 2 52 4" xfId="13387"/>
    <cellStyle name="Normal 2 52 5" xfId="23572"/>
    <cellStyle name="Normal 2 52 6" xfId="34465"/>
    <cellStyle name="Normal 2 52 7" xfId="47730"/>
    <cellStyle name="Normal 2 52 8" xfId="59026"/>
    <cellStyle name="Normal 2 53" xfId="1927"/>
    <cellStyle name="Normal 2 53 2" xfId="4538"/>
    <cellStyle name="Normal 2 53 2 2" xfId="11100"/>
    <cellStyle name="Normal 2 53 2 2 2" xfId="22077"/>
    <cellStyle name="Normal 2 53 2 2 3" xfId="32412"/>
    <cellStyle name="Normal 2 53 2 2 4" xfId="43352"/>
    <cellStyle name="Normal 2 53 2 2 5" xfId="56570"/>
    <cellStyle name="Normal 2 53 2 3" xfId="15702"/>
    <cellStyle name="Normal 2 53 2 4" xfId="25887"/>
    <cellStyle name="Normal 2 53 2 5" xfId="36836"/>
    <cellStyle name="Normal 2 53 2 6" xfId="50045"/>
    <cellStyle name="Normal 2 53 2 7" xfId="59535"/>
    <cellStyle name="Normal 2 53 3" xfId="7504"/>
    <cellStyle name="Normal 2 53 3 2" xfId="18619"/>
    <cellStyle name="Normal 2 53 3 3" xfId="28819"/>
    <cellStyle name="Normal 2 53 3 4" xfId="39769"/>
    <cellStyle name="Normal 2 53 3 5" xfId="52977"/>
    <cellStyle name="Normal 2 53 4" xfId="13388"/>
    <cellStyle name="Normal 2 53 5" xfId="23573"/>
    <cellStyle name="Normal 2 53 6" xfId="34466"/>
    <cellStyle name="Normal 2 53 7" xfId="47731"/>
    <cellStyle name="Normal 2 53 8" xfId="59027"/>
    <cellStyle name="Normal 2 54" xfId="1928"/>
    <cellStyle name="Normal 2 54 2" xfId="4539"/>
    <cellStyle name="Normal 2 54 2 2" xfId="11101"/>
    <cellStyle name="Normal 2 54 2 2 2" xfId="22078"/>
    <cellStyle name="Normal 2 54 2 2 3" xfId="32413"/>
    <cellStyle name="Normal 2 54 2 2 4" xfId="43353"/>
    <cellStyle name="Normal 2 54 2 2 5" xfId="56571"/>
    <cellStyle name="Normal 2 54 2 3" xfId="15703"/>
    <cellStyle name="Normal 2 54 2 4" xfId="25888"/>
    <cellStyle name="Normal 2 54 2 5" xfId="36837"/>
    <cellStyle name="Normal 2 54 2 6" xfId="50046"/>
    <cellStyle name="Normal 2 54 2 7" xfId="59536"/>
    <cellStyle name="Normal 2 54 3" xfId="7505"/>
    <cellStyle name="Normal 2 54 3 2" xfId="18620"/>
    <cellStyle name="Normal 2 54 3 3" xfId="28820"/>
    <cellStyle name="Normal 2 54 3 4" xfId="39770"/>
    <cellStyle name="Normal 2 54 3 5" xfId="52978"/>
    <cellStyle name="Normal 2 54 4" xfId="13389"/>
    <cellStyle name="Normal 2 54 5" xfId="23574"/>
    <cellStyle name="Normal 2 54 6" xfId="34467"/>
    <cellStyle name="Normal 2 54 7" xfId="47732"/>
    <cellStyle name="Normal 2 54 8" xfId="59028"/>
    <cellStyle name="Normal 2 55" xfId="1929"/>
    <cellStyle name="Normal 2 55 2" xfId="4540"/>
    <cellStyle name="Normal 2 55 2 2" xfId="11102"/>
    <cellStyle name="Normal 2 55 2 2 2" xfId="22079"/>
    <cellStyle name="Normal 2 55 2 2 3" xfId="32414"/>
    <cellStyle name="Normal 2 55 2 2 4" xfId="43354"/>
    <cellStyle name="Normal 2 55 2 2 5" xfId="56572"/>
    <cellStyle name="Normal 2 55 2 3" xfId="15704"/>
    <cellStyle name="Normal 2 55 2 4" xfId="25889"/>
    <cellStyle name="Normal 2 55 2 5" xfId="36838"/>
    <cellStyle name="Normal 2 55 2 6" xfId="50047"/>
    <cellStyle name="Normal 2 55 2 7" xfId="59537"/>
    <cellStyle name="Normal 2 55 3" xfId="7506"/>
    <cellStyle name="Normal 2 55 3 2" xfId="18621"/>
    <cellStyle name="Normal 2 55 3 3" xfId="28821"/>
    <cellStyle name="Normal 2 55 3 4" xfId="39771"/>
    <cellStyle name="Normal 2 55 3 5" xfId="52979"/>
    <cellStyle name="Normal 2 55 4" xfId="13390"/>
    <cellStyle name="Normal 2 55 5" xfId="23575"/>
    <cellStyle name="Normal 2 55 6" xfId="34468"/>
    <cellStyle name="Normal 2 55 7" xfId="47733"/>
    <cellStyle name="Normal 2 55 8" xfId="59029"/>
    <cellStyle name="Normal 2 56" xfId="1930"/>
    <cellStyle name="Normal 2 56 2" xfId="4541"/>
    <cellStyle name="Normal 2 56 2 2" xfId="11103"/>
    <cellStyle name="Normal 2 56 2 2 2" xfId="22080"/>
    <cellStyle name="Normal 2 56 2 2 3" xfId="32415"/>
    <cellStyle name="Normal 2 56 2 2 4" xfId="43355"/>
    <cellStyle name="Normal 2 56 2 2 5" xfId="56573"/>
    <cellStyle name="Normal 2 56 2 3" xfId="15705"/>
    <cellStyle name="Normal 2 56 2 4" xfId="25890"/>
    <cellStyle name="Normal 2 56 2 5" xfId="36839"/>
    <cellStyle name="Normal 2 56 2 6" xfId="50048"/>
    <cellStyle name="Normal 2 56 2 7" xfId="59538"/>
    <cellStyle name="Normal 2 56 3" xfId="7507"/>
    <cellStyle name="Normal 2 56 3 2" xfId="18622"/>
    <cellStyle name="Normal 2 56 3 3" xfId="28822"/>
    <cellStyle name="Normal 2 56 3 4" xfId="39772"/>
    <cellStyle name="Normal 2 56 3 5" xfId="52980"/>
    <cellStyle name="Normal 2 56 4" xfId="13391"/>
    <cellStyle name="Normal 2 56 5" xfId="23576"/>
    <cellStyle name="Normal 2 56 6" xfId="34469"/>
    <cellStyle name="Normal 2 56 7" xfId="47734"/>
    <cellStyle name="Normal 2 56 8" xfId="59030"/>
    <cellStyle name="Normal 2 57" xfId="1931"/>
    <cellStyle name="Normal 2 57 2" xfId="4542"/>
    <cellStyle name="Normal 2 57 2 2" xfId="11104"/>
    <cellStyle name="Normal 2 57 2 2 2" xfId="22081"/>
    <cellStyle name="Normal 2 57 2 2 3" xfId="32416"/>
    <cellStyle name="Normal 2 57 2 2 4" xfId="43356"/>
    <cellStyle name="Normal 2 57 2 2 5" xfId="56574"/>
    <cellStyle name="Normal 2 57 2 3" xfId="15706"/>
    <cellStyle name="Normal 2 57 2 4" xfId="25891"/>
    <cellStyle name="Normal 2 57 2 5" xfId="36840"/>
    <cellStyle name="Normal 2 57 2 6" xfId="50049"/>
    <cellStyle name="Normal 2 57 2 7" xfId="59539"/>
    <cellStyle name="Normal 2 57 3" xfId="7508"/>
    <cellStyle name="Normal 2 57 3 2" xfId="18623"/>
    <cellStyle name="Normal 2 57 3 3" xfId="28823"/>
    <cellStyle name="Normal 2 57 3 4" xfId="39773"/>
    <cellStyle name="Normal 2 57 3 5" xfId="52981"/>
    <cellStyle name="Normal 2 57 4" xfId="13392"/>
    <cellStyle name="Normal 2 57 5" xfId="23577"/>
    <cellStyle name="Normal 2 57 6" xfId="34470"/>
    <cellStyle name="Normal 2 57 7" xfId="47735"/>
    <cellStyle name="Normal 2 57 8" xfId="59031"/>
    <cellStyle name="Normal 2 58" xfId="1932"/>
    <cellStyle name="Normal 2 58 2" xfId="4543"/>
    <cellStyle name="Normal 2 58 2 2" xfId="11105"/>
    <cellStyle name="Normal 2 58 2 2 2" xfId="22082"/>
    <cellStyle name="Normal 2 58 2 2 3" xfId="32417"/>
    <cellStyle name="Normal 2 58 2 2 4" xfId="43357"/>
    <cellStyle name="Normal 2 58 2 2 5" xfId="56575"/>
    <cellStyle name="Normal 2 58 2 3" xfId="15707"/>
    <cellStyle name="Normal 2 58 2 4" xfId="25892"/>
    <cellStyle name="Normal 2 58 2 5" xfId="36841"/>
    <cellStyle name="Normal 2 58 2 6" xfId="50050"/>
    <cellStyle name="Normal 2 58 2 7" xfId="59540"/>
    <cellStyle name="Normal 2 58 3" xfId="7509"/>
    <cellStyle name="Normal 2 58 3 2" xfId="18624"/>
    <cellStyle name="Normal 2 58 3 3" xfId="28824"/>
    <cellStyle name="Normal 2 58 3 4" xfId="39774"/>
    <cellStyle name="Normal 2 58 3 5" xfId="52982"/>
    <cellStyle name="Normal 2 58 4" xfId="13393"/>
    <cellStyle name="Normal 2 58 5" xfId="23578"/>
    <cellStyle name="Normal 2 58 6" xfId="34471"/>
    <cellStyle name="Normal 2 58 7" xfId="47736"/>
    <cellStyle name="Normal 2 58 8" xfId="59032"/>
    <cellStyle name="Normal 2 59" xfId="1933"/>
    <cellStyle name="Normal 2 59 2" xfId="4544"/>
    <cellStyle name="Normal 2 59 2 2" xfId="11106"/>
    <cellStyle name="Normal 2 59 2 2 2" xfId="22083"/>
    <cellStyle name="Normal 2 59 2 2 3" xfId="32418"/>
    <cellStyle name="Normal 2 59 2 2 4" xfId="43358"/>
    <cellStyle name="Normal 2 59 2 2 5" xfId="56576"/>
    <cellStyle name="Normal 2 59 2 3" xfId="15708"/>
    <cellStyle name="Normal 2 59 2 4" xfId="25893"/>
    <cellStyle name="Normal 2 59 2 5" xfId="36842"/>
    <cellStyle name="Normal 2 59 2 6" xfId="50051"/>
    <cellStyle name="Normal 2 59 2 7" xfId="59541"/>
    <cellStyle name="Normal 2 59 3" xfId="7510"/>
    <cellStyle name="Normal 2 59 3 2" xfId="18625"/>
    <cellStyle name="Normal 2 59 3 3" xfId="28825"/>
    <cellStyle name="Normal 2 59 3 4" xfId="39775"/>
    <cellStyle name="Normal 2 59 3 5" xfId="52983"/>
    <cellStyle name="Normal 2 59 4" xfId="13394"/>
    <cellStyle name="Normal 2 59 5" xfId="23579"/>
    <cellStyle name="Normal 2 59 6" xfId="34472"/>
    <cellStyle name="Normal 2 59 7" xfId="47737"/>
    <cellStyle name="Normal 2 59 8" xfId="59033"/>
    <cellStyle name="Normal 2 6" xfId="174"/>
    <cellStyle name="Normal 2 6 10" xfId="6102"/>
    <cellStyle name="Normal 2 6 10 2" xfId="11392"/>
    <cellStyle name="Normal 2 6 10 2 2" xfId="22368"/>
    <cellStyle name="Normal 2 6 10 2 3" xfId="32704"/>
    <cellStyle name="Normal 2 6 10 2 4" xfId="43641"/>
    <cellStyle name="Normal 2 6 10 2 5" xfId="56862"/>
    <cellStyle name="Normal 2 6 10 3" xfId="17247"/>
    <cellStyle name="Normal 2 6 10 4" xfId="27432"/>
    <cellStyle name="Normal 2 6 10 5" xfId="38383"/>
    <cellStyle name="Normal 2 6 10 6" xfId="51590"/>
    <cellStyle name="Normal 2 6 11" xfId="6403"/>
    <cellStyle name="Normal 2 6 11 2" xfId="11545"/>
    <cellStyle name="Normal 2 6 11 2 2" xfId="22520"/>
    <cellStyle name="Normal 2 6 11 2 3" xfId="32857"/>
    <cellStyle name="Normal 2 6 11 2 4" xfId="43794"/>
    <cellStyle name="Normal 2 6 11 2 5" xfId="57015"/>
    <cellStyle name="Normal 2 6 11 3" xfId="17542"/>
    <cellStyle name="Normal 2 6 11 4" xfId="27727"/>
    <cellStyle name="Normal 2 6 11 5" xfId="38681"/>
    <cellStyle name="Normal 2 6 11 6" xfId="51885"/>
    <cellStyle name="Normal 2 6 12" xfId="7511"/>
    <cellStyle name="Normal 2 6 12 2" xfId="18626"/>
    <cellStyle name="Normal 2 6 12 3" xfId="28826"/>
    <cellStyle name="Normal 2 6 12 4" xfId="39776"/>
    <cellStyle name="Normal 2 6 12 5" xfId="52984"/>
    <cellStyle name="Normal 2 6 13" xfId="12700"/>
    <cellStyle name="Normal 2 6 14" xfId="12890"/>
    <cellStyle name="Normal 2 6 15" xfId="13291"/>
    <cellStyle name="Normal 2 6 16" xfId="23481"/>
    <cellStyle name="Normal 2 6 17" xfId="34017"/>
    <cellStyle name="Normal 2 6 18" xfId="47639"/>
    <cellStyle name="Normal 2 6 19" xfId="58119"/>
    <cellStyle name="Normal 2 6 2" xfId="2941"/>
    <cellStyle name="Normal 2 6 2 10" xfId="35290"/>
    <cellStyle name="Normal 2 6 2 11" xfId="48517"/>
    <cellStyle name="Normal 2 6 2 12" xfId="58348"/>
    <cellStyle name="Normal 2 6 2 13" xfId="58913"/>
    <cellStyle name="Normal 2 6 2 2" xfId="3583"/>
    <cellStyle name="Normal 2 6 2 2 2" xfId="10980"/>
    <cellStyle name="Normal 2 6 2 2 2 2" xfId="21957"/>
    <cellStyle name="Normal 2 6 2 2 2 3" xfId="32292"/>
    <cellStyle name="Normal 2 6 2 2 2 4" xfId="43235"/>
    <cellStyle name="Normal 2 6 2 2 2 5" xfId="56450"/>
    <cellStyle name="Normal 2 6 2 2 3" xfId="9005"/>
    <cellStyle name="Normal 2 6 2 2 3 2" xfId="20110"/>
    <cellStyle name="Normal 2 6 2 2 3 3" xfId="30317"/>
    <cellStyle name="Normal 2 6 2 2 3 4" xfId="41268"/>
    <cellStyle name="Normal 2 6 2 2 3 5" xfId="54475"/>
    <cellStyle name="Normal 2 6 2 2 4" xfId="14798"/>
    <cellStyle name="Normal 2 6 2 2 5" xfId="24983"/>
    <cellStyle name="Normal 2 6 2 2 6" xfId="35920"/>
    <cellStyle name="Normal 2 6 2 2 7" xfId="49141"/>
    <cellStyle name="Normal 2 6 2 2 8" xfId="59381"/>
    <cellStyle name="Normal 2 6 2 3" xfId="3967"/>
    <cellStyle name="Normal 2 6 2 3 2" xfId="9388"/>
    <cellStyle name="Normal 2 6 2 3 2 2" xfId="20493"/>
    <cellStyle name="Normal 2 6 2 3 2 3" xfId="30700"/>
    <cellStyle name="Normal 2 6 2 3 2 4" xfId="41651"/>
    <cellStyle name="Normal 2 6 2 3 2 5" xfId="54858"/>
    <cellStyle name="Normal 2 6 2 3 3" xfId="15180"/>
    <cellStyle name="Normal 2 6 2 3 4" xfId="25365"/>
    <cellStyle name="Normal 2 6 2 3 5" xfId="36302"/>
    <cellStyle name="Normal 2 6 2 3 6" xfId="49523"/>
    <cellStyle name="Normal 2 6 2 4" xfId="6852"/>
    <cellStyle name="Normal 2 6 2 4 2" xfId="8375"/>
    <cellStyle name="Normal 2 6 2 4 2 2" xfId="19483"/>
    <cellStyle name="Normal 2 6 2 4 2 3" xfId="29689"/>
    <cellStyle name="Normal 2 6 2 4 2 4" xfId="40638"/>
    <cellStyle name="Normal 2 6 2 4 2 5" xfId="53847"/>
    <cellStyle name="Normal 2 6 2 4 3" xfId="17988"/>
    <cellStyle name="Normal 2 6 2 4 4" xfId="28173"/>
    <cellStyle name="Normal 2 6 2 4 5" xfId="39128"/>
    <cellStyle name="Normal 2 6 2 4 6" xfId="52331"/>
    <cellStyle name="Normal 2 6 2 5" xfId="10577"/>
    <cellStyle name="Normal 2 6 2 5 2" xfId="21564"/>
    <cellStyle name="Normal 2 6 2 5 3" xfId="31889"/>
    <cellStyle name="Normal 2 6 2 5 4" xfId="42834"/>
    <cellStyle name="Normal 2 6 2 5 5" xfId="56047"/>
    <cellStyle name="Normal 2 6 2 6" xfId="7825"/>
    <cellStyle name="Normal 2 6 2 6 2" xfId="18933"/>
    <cellStyle name="Normal 2 6 2 6 3" xfId="29139"/>
    <cellStyle name="Normal 2 6 2 6 4" xfId="40088"/>
    <cellStyle name="Normal 2 6 2 6 5" xfId="53297"/>
    <cellStyle name="Normal 2 6 2 7" xfId="13090"/>
    <cellStyle name="Normal 2 6 2 8" xfId="14174"/>
    <cellStyle name="Normal 2 6 2 9" xfId="24359"/>
    <cellStyle name="Normal 2 6 20" xfId="58749"/>
    <cellStyle name="Normal 2 6 3" xfId="2758"/>
    <cellStyle name="Normal 2 6 3 10" xfId="59217"/>
    <cellStyle name="Normal 2 6 3 2" xfId="3422"/>
    <cellStyle name="Normal 2 6 3 2 2" xfId="8844"/>
    <cellStyle name="Normal 2 6 3 2 2 2" xfId="19949"/>
    <cellStyle name="Normal 2 6 3 2 2 3" xfId="30156"/>
    <cellStyle name="Normal 2 6 3 2 2 4" xfId="41107"/>
    <cellStyle name="Normal 2 6 3 2 2 5" xfId="54314"/>
    <cellStyle name="Normal 2 6 3 2 3" xfId="14637"/>
    <cellStyle name="Normal 2 6 3 2 4" xfId="24822"/>
    <cellStyle name="Normal 2 6 3 2 5" xfId="35759"/>
    <cellStyle name="Normal 2 6 3 2 6" xfId="48980"/>
    <cellStyle name="Normal 2 6 3 3" xfId="6670"/>
    <cellStyle name="Normal 2 6 3 3 2" xfId="10816"/>
    <cellStyle name="Normal 2 6 3 3 2 2" xfId="21793"/>
    <cellStyle name="Normal 2 6 3 3 2 3" xfId="32128"/>
    <cellStyle name="Normal 2 6 3 3 2 4" xfId="43071"/>
    <cellStyle name="Normal 2 6 3 3 2 5" xfId="56286"/>
    <cellStyle name="Normal 2 6 3 3 3" xfId="17806"/>
    <cellStyle name="Normal 2 6 3 3 4" xfId="27991"/>
    <cellStyle name="Normal 2 6 3 3 5" xfId="38946"/>
    <cellStyle name="Normal 2 6 3 3 6" xfId="52149"/>
    <cellStyle name="Normal 2 6 3 4" xfId="8192"/>
    <cellStyle name="Normal 2 6 3 4 2" xfId="19300"/>
    <cellStyle name="Normal 2 6 3 4 3" xfId="29506"/>
    <cellStyle name="Normal 2 6 3 4 4" xfId="40455"/>
    <cellStyle name="Normal 2 6 3 4 5" xfId="53664"/>
    <cellStyle name="Normal 2 6 3 5" xfId="13991"/>
    <cellStyle name="Normal 2 6 3 6" xfId="24176"/>
    <cellStyle name="Normal 2 6 3 7" xfId="35107"/>
    <cellStyle name="Normal 2 6 3 8" xfId="48334"/>
    <cellStyle name="Normal 2 6 3 9" xfId="58535"/>
    <cellStyle name="Normal 2 6 4" xfId="3155"/>
    <cellStyle name="Normal 2 6 4 2" xfId="7064"/>
    <cellStyle name="Normal 2 6 4 2 2" xfId="18200"/>
    <cellStyle name="Normal 2 6 4 2 3" xfId="28385"/>
    <cellStyle name="Normal 2 6 4 2 4" xfId="39340"/>
    <cellStyle name="Normal 2 6 4 2 5" xfId="52543"/>
    <cellStyle name="Normal 2 6 4 3" xfId="8586"/>
    <cellStyle name="Normal 2 6 4 3 2" xfId="19693"/>
    <cellStyle name="Normal 2 6 4 3 3" xfId="29900"/>
    <cellStyle name="Normal 2 6 4 3 4" xfId="40849"/>
    <cellStyle name="Normal 2 6 4 3 5" xfId="54058"/>
    <cellStyle name="Normal 2 6 4 4" xfId="14383"/>
    <cellStyle name="Normal 2 6 4 5" xfId="24568"/>
    <cellStyle name="Normal 2 6 4 6" xfId="35499"/>
    <cellStyle name="Normal 2 6 4 7" xfId="48726"/>
    <cellStyle name="Normal 2 6 5" xfId="3803"/>
    <cellStyle name="Normal 2 6 5 2" xfId="9224"/>
    <cellStyle name="Normal 2 6 5 2 2" xfId="20329"/>
    <cellStyle name="Normal 2 6 5 2 3" xfId="30536"/>
    <cellStyle name="Normal 2 6 5 2 4" xfId="41487"/>
    <cellStyle name="Normal 2 6 5 2 5" xfId="54694"/>
    <cellStyle name="Normal 2 6 5 3" xfId="15016"/>
    <cellStyle name="Normal 2 6 5 4" xfId="25201"/>
    <cellStyle name="Normal 2 6 5 5" xfId="36138"/>
    <cellStyle name="Normal 2 6 5 6" xfId="49359"/>
    <cellStyle name="Normal 2 6 6" xfId="4846"/>
    <cellStyle name="Normal 2 6 6 2" xfId="10020"/>
    <cellStyle name="Normal 2 6 6 2 2" xfId="21012"/>
    <cellStyle name="Normal 2 6 6 2 3" xfId="31332"/>
    <cellStyle name="Normal 2 6 6 2 4" xfId="42277"/>
    <cellStyle name="Normal 2 6 6 2 5" xfId="55490"/>
    <cellStyle name="Normal 2 6 6 3" xfId="15997"/>
    <cellStyle name="Normal 2 6 6 4" xfId="26182"/>
    <cellStyle name="Normal 2 6 6 5" xfId="37131"/>
    <cellStyle name="Normal 2 6 6 6" xfId="50340"/>
    <cellStyle name="Normal 2 6 7" xfId="5036"/>
    <cellStyle name="Normal 2 6 7 2" xfId="10210"/>
    <cellStyle name="Normal 2 6 7 2 2" xfId="21201"/>
    <cellStyle name="Normal 2 6 7 2 3" xfId="31522"/>
    <cellStyle name="Normal 2 6 7 2 4" xfId="42467"/>
    <cellStyle name="Normal 2 6 7 2 5" xfId="55680"/>
    <cellStyle name="Normal 2 6 7 3" xfId="16186"/>
    <cellStyle name="Normal 2 6 7 4" xfId="26371"/>
    <cellStyle name="Normal 2 6 7 5" xfId="37320"/>
    <cellStyle name="Normal 2 6 7 6" xfId="50529"/>
    <cellStyle name="Normal 2 6 8" xfId="2560"/>
    <cellStyle name="Normal 2 6 8 2" xfId="8009"/>
    <cellStyle name="Normal 2 6 8 2 2" xfId="19117"/>
    <cellStyle name="Normal 2 6 8 2 3" xfId="29323"/>
    <cellStyle name="Normal 2 6 8 2 4" xfId="40272"/>
    <cellStyle name="Normal 2 6 8 2 5" xfId="53481"/>
    <cellStyle name="Normal 2 6 8 3" xfId="13810"/>
    <cellStyle name="Normal 2 6 8 4" xfId="23995"/>
    <cellStyle name="Normal 2 6 8 5" xfId="34920"/>
    <cellStyle name="Normal 2 6 8 6" xfId="48153"/>
    <cellStyle name="Normal 2 6 9" xfId="2490"/>
    <cellStyle name="Normal 2 6 9 2" xfId="10434"/>
    <cellStyle name="Normal 2 6 9 2 2" xfId="21425"/>
    <cellStyle name="Normal 2 6 9 2 3" xfId="31746"/>
    <cellStyle name="Normal 2 6 9 2 4" xfId="42691"/>
    <cellStyle name="Normal 2 6 9 2 5" xfId="55904"/>
    <cellStyle name="Normal 2 60" xfId="1934"/>
    <cellStyle name="Normal 2 60 2" xfId="4545"/>
    <cellStyle name="Normal 2 60 2 2" xfId="11107"/>
    <cellStyle name="Normal 2 60 2 2 2" xfId="22084"/>
    <cellStyle name="Normal 2 60 2 2 3" xfId="32419"/>
    <cellStyle name="Normal 2 60 2 2 4" xfId="43359"/>
    <cellStyle name="Normal 2 60 2 2 5" xfId="56577"/>
    <cellStyle name="Normal 2 60 2 3" xfId="15709"/>
    <cellStyle name="Normal 2 60 2 4" xfId="25894"/>
    <cellStyle name="Normal 2 60 2 5" xfId="36843"/>
    <cellStyle name="Normal 2 60 2 6" xfId="50052"/>
    <cellStyle name="Normal 2 60 2 7" xfId="59542"/>
    <cellStyle name="Normal 2 60 3" xfId="7512"/>
    <cellStyle name="Normal 2 60 3 2" xfId="18627"/>
    <cellStyle name="Normal 2 60 3 3" xfId="28827"/>
    <cellStyle name="Normal 2 60 3 4" xfId="39777"/>
    <cellStyle name="Normal 2 60 3 5" xfId="52985"/>
    <cellStyle name="Normal 2 60 4" xfId="13395"/>
    <cellStyle name="Normal 2 60 5" xfId="23580"/>
    <cellStyle name="Normal 2 60 6" xfId="34473"/>
    <cellStyle name="Normal 2 60 7" xfId="47738"/>
    <cellStyle name="Normal 2 60 8" xfId="59034"/>
    <cellStyle name="Normal 2 61" xfId="1935"/>
    <cellStyle name="Normal 2 61 2" xfId="4546"/>
    <cellStyle name="Normal 2 61 2 2" xfId="11108"/>
    <cellStyle name="Normal 2 61 2 2 2" xfId="22085"/>
    <cellStyle name="Normal 2 61 2 2 3" xfId="32420"/>
    <cellStyle name="Normal 2 61 2 2 4" xfId="43360"/>
    <cellStyle name="Normal 2 61 2 2 5" xfId="56578"/>
    <cellStyle name="Normal 2 61 2 3" xfId="15710"/>
    <cellStyle name="Normal 2 61 2 4" xfId="25895"/>
    <cellStyle name="Normal 2 61 2 5" xfId="36844"/>
    <cellStyle name="Normal 2 61 2 6" xfId="50053"/>
    <cellStyle name="Normal 2 61 2 7" xfId="59543"/>
    <cellStyle name="Normal 2 61 3" xfId="7513"/>
    <cellStyle name="Normal 2 61 3 2" xfId="18628"/>
    <cellStyle name="Normal 2 61 3 3" xfId="28828"/>
    <cellStyle name="Normal 2 61 3 4" xfId="39778"/>
    <cellStyle name="Normal 2 61 3 5" xfId="52986"/>
    <cellStyle name="Normal 2 61 4" xfId="13396"/>
    <cellStyle name="Normal 2 61 5" xfId="23581"/>
    <cellStyle name="Normal 2 61 6" xfId="34474"/>
    <cellStyle name="Normal 2 61 7" xfId="47739"/>
    <cellStyle name="Normal 2 61 8" xfId="59035"/>
    <cellStyle name="Normal 2 62" xfId="1936"/>
    <cellStyle name="Normal 2 62 2" xfId="4547"/>
    <cellStyle name="Normal 2 62 2 2" xfId="11109"/>
    <cellStyle name="Normal 2 62 2 2 2" xfId="22086"/>
    <cellStyle name="Normal 2 62 2 2 3" xfId="32421"/>
    <cellStyle name="Normal 2 62 2 2 4" xfId="43361"/>
    <cellStyle name="Normal 2 62 2 2 5" xfId="56579"/>
    <cellStyle name="Normal 2 62 2 3" xfId="15711"/>
    <cellStyle name="Normal 2 62 2 4" xfId="25896"/>
    <cellStyle name="Normal 2 62 2 5" xfId="36845"/>
    <cellStyle name="Normal 2 62 2 6" xfId="50054"/>
    <cellStyle name="Normal 2 62 2 7" xfId="59544"/>
    <cellStyle name="Normal 2 62 3" xfId="7514"/>
    <cellStyle name="Normal 2 62 3 2" xfId="18629"/>
    <cellStyle name="Normal 2 62 3 3" xfId="28829"/>
    <cellStyle name="Normal 2 62 3 4" xfId="39779"/>
    <cellStyle name="Normal 2 62 3 5" xfId="52987"/>
    <cellStyle name="Normal 2 62 4" xfId="13397"/>
    <cellStyle name="Normal 2 62 5" xfId="23582"/>
    <cellStyle name="Normal 2 62 6" xfId="34475"/>
    <cellStyle name="Normal 2 62 7" xfId="47740"/>
    <cellStyle name="Normal 2 62 8" xfId="59036"/>
    <cellStyle name="Normal 2 63" xfId="1937"/>
    <cellStyle name="Normal 2 63 2" xfId="4548"/>
    <cellStyle name="Normal 2 63 2 2" xfId="11110"/>
    <cellStyle name="Normal 2 63 2 2 2" xfId="22087"/>
    <cellStyle name="Normal 2 63 2 2 3" xfId="32422"/>
    <cellStyle name="Normal 2 63 2 2 4" xfId="43362"/>
    <cellStyle name="Normal 2 63 2 2 5" xfId="56580"/>
    <cellStyle name="Normal 2 63 2 3" xfId="15712"/>
    <cellStyle name="Normal 2 63 2 4" xfId="25897"/>
    <cellStyle name="Normal 2 63 2 5" xfId="36846"/>
    <cellStyle name="Normal 2 63 2 6" xfId="50055"/>
    <cellStyle name="Normal 2 63 2 7" xfId="59545"/>
    <cellStyle name="Normal 2 63 3" xfId="7515"/>
    <cellStyle name="Normal 2 63 3 2" xfId="18630"/>
    <cellStyle name="Normal 2 63 3 3" xfId="28830"/>
    <cellStyle name="Normal 2 63 3 4" xfId="39780"/>
    <cellStyle name="Normal 2 63 3 5" xfId="52988"/>
    <cellStyle name="Normal 2 63 4" xfId="13398"/>
    <cellStyle name="Normal 2 63 5" xfId="23583"/>
    <cellStyle name="Normal 2 63 6" xfId="34476"/>
    <cellStyle name="Normal 2 63 7" xfId="47741"/>
    <cellStyle name="Normal 2 63 8" xfId="59037"/>
    <cellStyle name="Normal 2 64" xfId="1938"/>
    <cellStyle name="Normal 2 64 2" xfId="4549"/>
    <cellStyle name="Normal 2 64 2 2" xfId="11111"/>
    <cellStyle name="Normal 2 64 2 2 2" xfId="22088"/>
    <cellStyle name="Normal 2 64 2 2 3" xfId="32423"/>
    <cellStyle name="Normal 2 64 2 2 4" xfId="43363"/>
    <cellStyle name="Normal 2 64 2 2 5" xfId="56581"/>
    <cellStyle name="Normal 2 64 2 3" xfId="15713"/>
    <cellStyle name="Normal 2 64 2 4" xfId="25898"/>
    <cellStyle name="Normal 2 64 2 5" xfId="36847"/>
    <cellStyle name="Normal 2 64 2 6" xfId="50056"/>
    <cellStyle name="Normal 2 64 2 7" xfId="59546"/>
    <cellStyle name="Normal 2 64 3" xfId="7516"/>
    <cellStyle name="Normal 2 64 3 2" xfId="18631"/>
    <cellStyle name="Normal 2 64 3 3" xfId="28831"/>
    <cellStyle name="Normal 2 64 3 4" xfId="39781"/>
    <cellStyle name="Normal 2 64 3 5" xfId="52989"/>
    <cellStyle name="Normal 2 64 4" xfId="13399"/>
    <cellStyle name="Normal 2 64 5" xfId="23584"/>
    <cellStyle name="Normal 2 64 6" xfId="34477"/>
    <cellStyle name="Normal 2 64 7" xfId="47742"/>
    <cellStyle name="Normal 2 64 8" xfId="59038"/>
    <cellStyle name="Normal 2 65" xfId="1939"/>
    <cellStyle name="Normal 2 65 2" xfId="4550"/>
    <cellStyle name="Normal 2 65 2 2" xfId="11112"/>
    <cellStyle name="Normal 2 65 2 2 2" xfId="22089"/>
    <cellStyle name="Normal 2 65 2 2 3" xfId="32424"/>
    <cellStyle name="Normal 2 65 2 2 4" xfId="43364"/>
    <cellStyle name="Normal 2 65 2 2 5" xfId="56582"/>
    <cellStyle name="Normal 2 65 2 3" xfId="15714"/>
    <cellStyle name="Normal 2 65 2 4" xfId="25899"/>
    <cellStyle name="Normal 2 65 2 5" xfId="36848"/>
    <cellStyle name="Normal 2 65 2 6" xfId="50057"/>
    <cellStyle name="Normal 2 65 2 7" xfId="59547"/>
    <cellStyle name="Normal 2 65 3" xfId="7517"/>
    <cellStyle name="Normal 2 65 3 2" xfId="18632"/>
    <cellStyle name="Normal 2 65 3 3" xfId="28832"/>
    <cellStyle name="Normal 2 65 3 4" xfId="39782"/>
    <cellStyle name="Normal 2 65 3 5" xfId="52990"/>
    <cellStyle name="Normal 2 65 4" xfId="13400"/>
    <cellStyle name="Normal 2 65 5" xfId="23585"/>
    <cellStyle name="Normal 2 65 6" xfId="34478"/>
    <cellStyle name="Normal 2 65 7" xfId="47743"/>
    <cellStyle name="Normal 2 65 8" xfId="59039"/>
    <cellStyle name="Normal 2 66" xfId="1940"/>
    <cellStyle name="Normal 2 66 2" xfId="4551"/>
    <cellStyle name="Normal 2 66 2 2" xfId="11113"/>
    <cellStyle name="Normal 2 66 2 2 2" xfId="22090"/>
    <cellStyle name="Normal 2 66 2 2 3" xfId="32425"/>
    <cellStyle name="Normal 2 66 2 2 4" xfId="43365"/>
    <cellStyle name="Normal 2 66 2 2 5" xfId="56583"/>
    <cellStyle name="Normal 2 66 2 3" xfId="15715"/>
    <cellStyle name="Normal 2 66 2 4" xfId="25900"/>
    <cellStyle name="Normal 2 66 2 5" xfId="36849"/>
    <cellStyle name="Normal 2 66 2 6" xfId="50058"/>
    <cellStyle name="Normal 2 66 2 7" xfId="59548"/>
    <cellStyle name="Normal 2 66 3" xfId="7518"/>
    <cellStyle name="Normal 2 66 3 2" xfId="18633"/>
    <cellStyle name="Normal 2 66 3 3" xfId="28833"/>
    <cellStyle name="Normal 2 66 3 4" xfId="39783"/>
    <cellStyle name="Normal 2 66 3 5" xfId="52991"/>
    <cellStyle name="Normal 2 66 4" xfId="13401"/>
    <cellStyle name="Normal 2 66 5" xfId="23586"/>
    <cellStyle name="Normal 2 66 6" xfId="34479"/>
    <cellStyle name="Normal 2 66 7" xfId="47744"/>
    <cellStyle name="Normal 2 66 8" xfId="59040"/>
    <cellStyle name="Normal 2 67" xfId="1941"/>
    <cellStyle name="Normal 2 67 2" xfId="4552"/>
    <cellStyle name="Normal 2 67 2 2" xfId="11114"/>
    <cellStyle name="Normal 2 67 2 2 2" xfId="22091"/>
    <cellStyle name="Normal 2 67 2 2 3" xfId="32426"/>
    <cellStyle name="Normal 2 67 2 2 4" xfId="43366"/>
    <cellStyle name="Normal 2 67 2 2 5" xfId="56584"/>
    <cellStyle name="Normal 2 67 2 3" xfId="15716"/>
    <cellStyle name="Normal 2 67 2 4" xfId="25901"/>
    <cellStyle name="Normal 2 67 2 5" xfId="36850"/>
    <cellStyle name="Normal 2 67 2 6" xfId="50059"/>
    <cellStyle name="Normal 2 67 2 7" xfId="59549"/>
    <cellStyle name="Normal 2 67 3" xfId="7519"/>
    <cellStyle name="Normal 2 67 3 2" xfId="18634"/>
    <cellStyle name="Normal 2 67 3 3" xfId="28834"/>
    <cellStyle name="Normal 2 67 3 4" xfId="39784"/>
    <cellStyle name="Normal 2 67 3 5" xfId="52992"/>
    <cellStyle name="Normal 2 67 4" xfId="13402"/>
    <cellStyle name="Normal 2 67 5" xfId="23587"/>
    <cellStyle name="Normal 2 67 6" xfId="34480"/>
    <cellStyle name="Normal 2 67 7" xfId="47745"/>
    <cellStyle name="Normal 2 67 8" xfId="59041"/>
    <cellStyle name="Normal 2 68" xfId="1942"/>
    <cellStyle name="Normal 2 68 2" xfId="4553"/>
    <cellStyle name="Normal 2 68 2 2" xfId="11115"/>
    <cellStyle name="Normal 2 68 2 2 2" xfId="22092"/>
    <cellStyle name="Normal 2 68 2 2 3" xfId="32427"/>
    <cellStyle name="Normal 2 68 2 2 4" xfId="43367"/>
    <cellStyle name="Normal 2 68 2 2 5" xfId="56585"/>
    <cellStyle name="Normal 2 68 2 3" xfId="15717"/>
    <cellStyle name="Normal 2 68 2 4" xfId="25902"/>
    <cellStyle name="Normal 2 68 2 5" xfId="36851"/>
    <cellStyle name="Normal 2 68 2 6" xfId="50060"/>
    <cellStyle name="Normal 2 68 2 7" xfId="59550"/>
    <cellStyle name="Normal 2 68 3" xfId="7520"/>
    <cellStyle name="Normal 2 68 3 2" xfId="18635"/>
    <cellStyle name="Normal 2 68 3 3" xfId="28835"/>
    <cellStyle name="Normal 2 68 3 4" xfId="39785"/>
    <cellStyle name="Normal 2 68 3 5" xfId="52993"/>
    <cellStyle name="Normal 2 68 4" xfId="13403"/>
    <cellStyle name="Normal 2 68 5" xfId="23588"/>
    <cellStyle name="Normal 2 68 6" xfId="34481"/>
    <cellStyle name="Normal 2 68 7" xfId="47746"/>
    <cellStyle name="Normal 2 68 8" xfId="59042"/>
    <cellStyle name="Normal 2 69" xfId="1943"/>
    <cellStyle name="Normal 2 69 2" xfId="4554"/>
    <cellStyle name="Normal 2 69 2 2" xfId="11116"/>
    <cellStyle name="Normal 2 69 2 2 2" xfId="22093"/>
    <cellStyle name="Normal 2 69 2 2 3" xfId="32428"/>
    <cellStyle name="Normal 2 69 2 2 4" xfId="43368"/>
    <cellStyle name="Normal 2 69 2 2 5" xfId="56586"/>
    <cellStyle name="Normal 2 69 2 3" xfId="15718"/>
    <cellStyle name="Normal 2 69 2 4" xfId="25903"/>
    <cellStyle name="Normal 2 69 2 5" xfId="36852"/>
    <cellStyle name="Normal 2 69 2 6" xfId="50061"/>
    <cellStyle name="Normal 2 69 2 7" xfId="59551"/>
    <cellStyle name="Normal 2 69 3" xfId="7521"/>
    <cellStyle name="Normal 2 69 3 2" xfId="18636"/>
    <cellStyle name="Normal 2 69 3 3" xfId="28836"/>
    <cellStyle name="Normal 2 69 3 4" xfId="39786"/>
    <cellStyle name="Normal 2 69 3 5" xfId="52994"/>
    <cellStyle name="Normal 2 69 4" xfId="13404"/>
    <cellStyle name="Normal 2 69 5" xfId="23589"/>
    <cellStyle name="Normal 2 69 6" xfId="34482"/>
    <cellStyle name="Normal 2 69 7" xfId="47747"/>
    <cellStyle name="Normal 2 69 8" xfId="59043"/>
    <cellStyle name="Normal 2 7" xfId="75"/>
    <cellStyle name="Normal 2 7 2" xfId="1944"/>
    <cellStyle name="Normal 2 7 2 2" xfId="4555"/>
    <cellStyle name="Normal 2 7 2 2 2" xfId="11117"/>
    <cellStyle name="Normal 2 7 2 2 2 2" xfId="22094"/>
    <cellStyle name="Normal 2 7 2 2 2 3" xfId="32429"/>
    <cellStyle name="Normal 2 7 2 2 2 4" xfId="43369"/>
    <cellStyle name="Normal 2 7 2 2 2 5" xfId="56587"/>
    <cellStyle name="Normal 2 7 2 2 3" xfId="15719"/>
    <cellStyle name="Normal 2 7 2 2 4" xfId="25904"/>
    <cellStyle name="Normal 2 7 2 2 5" xfId="36853"/>
    <cellStyle name="Normal 2 7 2 2 6" xfId="50062"/>
    <cellStyle name="Normal 2 7 2 2 7" xfId="59552"/>
    <cellStyle name="Normal 2 7 2 3" xfId="7522"/>
    <cellStyle name="Normal 2 7 2 3 2" xfId="18637"/>
    <cellStyle name="Normal 2 7 2 3 3" xfId="28837"/>
    <cellStyle name="Normal 2 7 2 3 4" xfId="39787"/>
    <cellStyle name="Normal 2 7 2 3 5" xfId="52995"/>
    <cellStyle name="Normal 2 7 2 4" xfId="13405"/>
    <cellStyle name="Normal 2 7 2 5" xfId="23590"/>
    <cellStyle name="Normal 2 7 2 6" xfId="34483"/>
    <cellStyle name="Normal 2 7 2 7" xfId="47748"/>
    <cellStyle name="Normal 2 7 2 8" xfId="59044"/>
    <cellStyle name="Normal 2 70" xfId="1945"/>
    <cellStyle name="Normal 2 70 2" xfId="4556"/>
    <cellStyle name="Normal 2 70 2 2" xfId="11118"/>
    <cellStyle name="Normal 2 70 2 2 2" xfId="22095"/>
    <cellStyle name="Normal 2 70 2 2 3" xfId="32430"/>
    <cellStyle name="Normal 2 70 2 2 4" xfId="43370"/>
    <cellStyle name="Normal 2 70 2 2 5" xfId="56588"/>
    <cellStyle name="Normal 2 70 2 3" xfId="15720"/>
    <cellStyle name="Normal 2 70 2 4" xfId="25905"/>
    <cellStyle name="Normal 2 70 2 5" xfId="36854"/>
    <cellStyle name="Normal 2 70 2 6" xfId="50063"/>
    <cellStyle name="Normal 2 70 2 7" xfId="59553"/>
    <cellStyle name="Normal 2 70 3" xfId="7523"/>
    <cellStyle name="Normal 2 70 3 2" xfId="18638"/>
    <cellStyle name="Normal 2 70 3 3" xfId="28838"/>
    <cellStyle name="Normal 2 70 3 4" xfId="39788"/>
    <cellStyle name="Normal 2 70 3 5" xfId="52996"/>
    <cellStyle name="Normal 2 70 4" xfId="13406"/>
    <cellStyle name="Normal 2 70 5" xfId="23591"/>
    <cellStyle name="Normal 2 70 6" xfId="34484"/>
    <cellStyle name="Normal 2 70 7" xfId="47749"/>
    <cellStyle name="Normal 2 70 8" xfId="59045"/>
    <cellStyle name="Normal 2 71" xfId="1946"/>
    <cellStyle name="Normal 2 71 2" xfId="4557"/>
    <cellStyle name="Normal 2 71 2 2" xfId="11119"/>
    <cellStyle name="Normal 2 71 2 2 2" xfId="22096"/>
    <cellStyle name="Normal 2 71 2 2 3" xfId="32431"/>
    <cellStyle name="Normal 2 71 2 2 4" xfId="43371"/>
    <cellStyle name="Normal 2 71 2 2 5" xfId="56589"/>
    <cellStyle name="Normal 2 71 2 3" xfId="15721"/>
    <cellStyle name="Normal 2 71 2 4" xfId="25906"/>
    <cellStyle name="Normal 2 71 2 5" xfId="36855"/>
    <cellStyle name="Normal 2 71 2 6" xfId="50064"/>
    <cellStyle name="Normal 2 71 2 7" xfId="59554"/>
    <cellStyle name="Normal 2 71 3" xfId="7524"/>
    <cellStyle name="Normal 2 71 3 2" xfId="18639"/>
    <cellStyle name="Normal 2 71 3 3" xfId="28839"/>
    <cellStyle name="Normal 2 71 3 4" xfId="39789"/>
    <cellStyle name="Normal 2 71 3 5" xfId="52997"/>
    <cellStyle name="Normal 2 71 4" xfId="13407"/>
    <cellStyle name="Normal 2 71 5" xfId="23592"/>
    <cellStyle name="Normal 2 71 6" xfId="34485"/>
    <cellStyle name="Normal 2 71 7" xfId="47750"/>
    <cellStyle name="Normal 2 71 8" xfId="59046"/>
    <cellStyle name="Normal 2 72" xfId="1947"/>
    <cellStyle name="Normal 2 72 2" xfId="4558"/>
    <cellStyle name="Normal 2 72 2 2" xfId="11120"/>
    <cellStyle name="Normal 2 72 2 2 2" xfId="22097"/>
    <cellStyle name="Normal 2 72 2 2 3" xfId="32432"/>
    <cellStyle name="Normal 2 72 2 2 4" xfId="43372"/>
    <cellStyle name="Normal 2 72 2 2 5" xfId="56590"/>
    <cellStyle name="Normal 2 72 2 3" xfId="15722"/>
    <cellStyle name="Normal 2 72 2 4" xfId="25907"/>
    <cellStyle name="Normal 2 72 2 5" xfId="36856"/>
    <cellStyle name="Normal 2 72 2 6" xfId="50065"/>
    <cellStyle name="Normal 2 72 2 7" xfId="59555"/>
    <cellStyle name="Normal 2 72 3" xfId="7525"/>
    <cellStyle name="Normal 2 72 3 2" xfId="18640"/>
    <cellStyle name="Normal 2 72 3 3" xfId="28840"/>
    <cellStyle name="Normal 2 72 3 4" xfId="39790"/>
    <cellStyle name="Normal 2 72 3 5" xfId="52998"/>
    <cellStyle name="Normal 2 72 4" xfId="13408"/>
    <cellStyle name="Normal 2 72 5" xfId="23593"/>
    <cellStyle name="Normal 2 72 6" xfId="34486"/>
    <cellStyle name="Normal 2 72 7" xfId="47751"/>
    <cellStyle name="Normal 2 72 8" xfId="59047"/>
    <cellStyle name="Normal 2 73" xfId="1948"/>
    <cellStyle name="Normal 2 73 2" xfId="4559"/>
    <cellStyle name="Normal 2 73 2 2" xfId="11121"/>
    <cellStyle name="Normal 2 73 2 2 2" xfId="22098"/>
    <cellStyle name="Normal 2 73 2 2 3" xfId="32433"/>
    <cellStyle name="Normal 2 73 2 2 4" xfId="43373"/>
    <cellStyle name="Normal 2 73 2 2 5" xfId="56591"/>
    <cellStyle name="Normal 2 73 2 3" xfId="15723"/>
    <cellStyle name="Normal 2 73 2 4" xfId="25908"/>
    <cellStyle name="Normal 2 73 2 5" xfId="36857"/>
    <cellStyle name="Normal 2 73 2 6" xfId="50066"/>
    <cellStyle name="Normal 2 73 2 7" xfId="59556"/>
    <cellStyle name="Normal 2 73 3" xfId="7526"/>
    <cellStyle name="Normal 2 73 3 2" xfId="18641"/>
    <cellStyle name="Normal 2 73 3 3" xfId="28841"/>
    <cellStyle name="Normal 2 73 3 4" xfId="39791"/>
    <cellStyle name="Normal 2 73 3 5" xfId="52999"/>
    <cellStyle name="Normal 2 73 4" xfId="13409"/>
    <cellStyle name="Normal 2 73 5" xfId="23594"/>
    <cellStyle name="Normal 2 73 6" xfId="34487"/>
    <cellStyle name="Normal 2 73 7" xfId="47752"/>
    <cellStyle name="Normal 2 73 8" xfId="59048"/>
    <cellStyle name="Normal 2 74" xfId="1949"/>
    <cellStyle name="Normal 2 74 2" xfId="4560"/>
    <cellStyle name="Normal 2 74 2 2" xfId="11122"/>
    <cellStyle name="Normal 2 74 2 2 2" xfId="22099"/>
    <cellStyle name="Normal 2 74 2 2 3" xfId="32434"/>
    <cellStyle name="Normal 2 74 2 2 4" xfId="43374"/>
    <cellStyle name="Normal 2 74 2 2 5" xfId="56592"/>
    <cellStyle name="Normal 2 74 2 3" xfId="15724"/>
    <cellStyle name="Normal 2 74 2 4" xfId="25909"/>
    <cellStyle name="Normal 2 74 2 5" xfId="36858"/>
    <cellStyle name="Normal 2 74 2 6" xfId="50067"/>
    <cellStyle name="Normal 2 74 2 7" xfId="59557"/>
    <cellStyle name="Normal 2 74 3" xfId="7527"/>
    <cellStyle name="Normal 2 74 3 2" xfId="18642"/>
    <cellStyle name="Normal 2 74 3 3" xfId="28842"/>
    <cellStyle name="Normal 2 74 3 4" xfId="39792"/>
    <cellStyle name="Normal 2 74 3 5" xfId="53000"/>
    <cellStyle name="Normal 2 74 4" xfId="13410"/>
    <cellStyle name="Normal 2 74 5" xfId="23595"/>
    <cellStyle name="Normal 2 74 6" xfId="34488"/>
    <cellStyle name="Normal 2 74 7" xfId="47753"/>
    <cellStyle name="Normal 2 74 8" xfId="59049"/>
    <cellStyle name="Normal 2 75" xfId="1950"/>
    <cellStyle name="Normal 2 75 2" xfId="4561"/>
    <cellStyle name="Normal 2 75 2 2" xfId="11123"/>
    <cellStyle name="Normal 2 75 2 2 2" xfId="22100"/>
    <cellStyle name="Normal 2 75 2 2 3" xfId="32435"/>
    <cellStyle name="Normal 2 75 2 2 4" xfId="43375"/>
    <cellStyle name="Normal 2 75 2 2 5" xfId="56593"/>
    <cellStyle name="Normal 2 75 2 3" xfId="15725"/>
    <cellStyle name="Normal 2 75 2 4" xfId="25910"/>
    <cellStyle name="Normal 2 75 2 5" xfId="36859"/>
    <cellStyle name="Normal 2 75 2 6" xfId="50068"/>
    <cellStyle name="Normal 2 75 2 7" xfId="59558"/>
    <cellStyle name="Normal 2 75 3" xfId="7528"/>
    <cellStyle name="Normal 2 75 3 2" xfId="18643"/>
    <cellStyle name="Normal 2 75 3 3" xfId="28843"/>
    <cellStyle name="Normal 2 75 3 4" xfId="39793"/>
    <cellStyle name="Normal 2 75 3 5" xfId="53001"/>
    <cellStyle name="Normal 2 75 4" xfId="13411"/>
    <cellStyle name="Normal 2 75 5" xfId="23596"/>
    <cellStyle name="Normal 2 75 6" xfId="34489"/>
    <cellStyle name="Normal 2 75 7" xfId="47754"/>
    <cellStyle name="Normal 2 75 8" xfId="59050"/>
    <cellStyle name="Normal 2 76" xfId="1951"/>
    <cellStyle name="Normal 2 76 2" xfId="4562"/>
    <cellStyle name="Normal 2 76 2 2" xfId="11124"/>
    <cellStyle name="Normal 2 76 2 2 2" xfId="22101"/>
    <cellStyle name="Normal 2 76 2 2 3" xfId="32436"/>
    <cellStyle name="Normal 2 76 2 2 4" xfId="43376"/>
    <cellStyle name="Normal 2 76 2 2 5" xfId="56594"/>
    <cellStyle name="Normal 2 76 2 3" xfId="15726"/>
    <cellStyle name="Normal 2 76 2 4" xfId="25911"/>
    <cellStyle name="Normal 2 76 2 5" xfId="36860"/>
    <cellStyle name="Normal 2 76 2 6" xfId="50069"/>
    <cellStyle name="Normal 2 76 2 7" xfId="59559"/>
    <cellStyle name="Normal 2 76 3" xfId="7529"/>
    <cellStyle name="Normal 2 76 3 2" xfId="18644"/>
    <cellStyle name="Normal 2 76 3 3" xfId="28844"/>
    <cellStyle name="Normal 2 76 3 4" xfId="39794"/>
    <cellStyle name="Normal 2 76 3 5" xfId="53002"/>
    <cellStyle name="Normal 2 76 4" xfId="13412"/>
    <cellStyle name="Normal 2 76 5" xfId="23597"/>
    <cellStyle name="Normal 2 76 6" xfId="34490"/>
    <cellStyle name="Normal 2 76 7" xfId="47755"/>
    <cellStyle name="Normal 2 76 8" xfId="59051"/>
    <cellStyle name="Normal 2 77" xfId="1952"/>
    <cellStyle name="Normal 2 77 2" xfId="4563"/>
    <cellStyle name="Normal 2 77 2 2" xfId="11125"/>
    <cellStyle name="Normal 2 77 2 2 2" xfId="22102"/>
    <cellStyle name="Normal 2 77 2 2 3" xfId="32437"/>
    <cellStyle name="Normal 2 77 2 2 4" xfId="43377"/>
    <cellStyle name="Normal 2 77 2 2 5" xfId="56595"/>
    <cellStyle name="Normal 2 77 2 3" xfId="15727"/>
    <cellStyle name="Normal 2 77 2 4" xfId="25912"/>
    <cellStyle name="Normal 2 77 2 5" xfId="36861"/>
    <cellStyle name="Normal 2 77 2 6" xfId="50070"/>
    <cellStyle name="Normal 2 77 2 7" xfId="59560"/>
    <cellStyle name="Normal 2 77 3" xfId="7530"/>
    <cellStyle name="Normal 2 77 3 2" xfId="18645"/>
    <cellStyle name="Normal 2 77 3 3" xfId="28845"/>
    <cellStyle name="Normal 2 77 3 4" xfId="39795"/>
    <cellStyle name="Normal 2 77 3 5" xfId="53003"/>
    <cellStyle name="Normal 2 77 4" xfId="13413"/>
    <cellStyle name="Normal 2 77 5" xfId="23598"/>
    <cellStyle name="Normal 2 77 6" xfId="34491"/>
    <cellStyle name="Normal 2 77 7" xfId="47756"/>
    <cellStyle name="Normal 2 77 8" xfId="59052"/>
    <cellStyle name="Normal 2 78" xfId="1953"/>
    <cellStyle name="Normal 2 78 2" xfId="4564"/>
    <cellStyle name="Normal 2 78 2 2" xfId="11126"/>
    <cellStyle name="Normal 2 78 2 2 2" xfId="22103"/>
    <cellStyle name="Normal 2 78 2 2 3" xfId="32438"/>
    <cellStyle name="Normal 2 78 2 2 4" xfId="43378"/>
    <cellStyle name="Normal 2 78 2 2 5" xfId="56596"/>
    <cellStyle name="Normal 2 78 2 3" xfId="15728"/>
    <cellStyle name="Normal 2 78 2 4" xfId="25913"/>
    <cellStyle name="Normal 2 78 2 5" xfId="36862"/>
    <cellStyle name="Normal 2 78 2 6" xfId="50071"/>
    <cellStyle name="Normal 2 78 2 7" xfId="59561"/>
    <cellStyle name="Normal 2 78 3" xfId="7531"/>
    <cellStyle name="Normal 2 78 3 2" xfId="18646"/>
    <cellStyle name="Normal 2 78 3 3" xfId="28846"/>
    <cellStyle name="Normal 2 78 3 4" xfId="39796"/>
    <cellStyle name="Normal 2 78 3 5" xfId="53004"/>
    <cellStyle name="Normal 2 78 4" xfId="13414"/>
    <cellStyle name="Normal 2 78 5" xfId="23599"/>
    <cellStyle name="Normal 2 78 6" xfId="34492"/>
    <cellStyle name="Normal 2 78 7" xfId="47757"/>
    <cellStyle name="Normal 2 78 8" xfId="59053"/>
    <cellStyle name="Normal 2 79" xfId="1954"/>
    <cellStyle name="Normal 2 79 2" xfId="4565"/>
    <cellStyle name="Normal 2 79 2 2" xfId="11127"/>
    <cellStyle name="Normal 2 79 2 2 2" xfId="22104"/>
    <cellStyle name="Normal 2 79 2 2 3" xfId="32439"/>
    <cellStyle name="Normal 2 79 2 2 4" xfId="43379"/>
    <cellStyle name="Normal 2 79 2 2 5" xfId="56597"/>
    <cellStyle name="Normal 2 79 2 3" xfId="15729"/>
    <cellStyle name="Normal 2 79 2 4" xfId="25914"/>
    <cellStyle name="Normal 2 79 2 5" xfId="36863"/>
    <cellStyle name="Normal 2 79 2 6" xfId="50072"/>
    <cellStyle name="Normal 2 79 2 7" xfId="59562"/>
    <cellStyle name="Normal 2 79 3" xfId="7532"/>
    <cellStyle name="Normal 2 79 3 2" xfId="18647"/>
    <cellStyle name="Normal 2 79 3 3" xfId="28847"/>
    <cellStyle name="Normal 2 79 3 4" xfId="39797"/>
    <cellStyle name="Normal 2 79 3 5" xfId="53005"/>
    <cellStyle name="Normal 2 79 4" xfId="13415"/>
    <cellStyle name="Normal 2 79 5" xfId="23600"/>
    <cellStyle name="Normal 2 79 6" xfId="34493"/>
    <cellStyle name="Normal 2 79 7" xfId="47758"/>
    <cellStyle name="Normal 2 79 8" xfId="59054"/>
    <cellStyle name="Normal 2 8" xfId="1955"/>
    <cellStyle name="Normal 2 8 10" xfId="6111"/>
    <cellStyle name="Normal 2 8 10 2" xfId="11422"/>
    <cellStyle name="Normal 2 8 10 2 2" xfId="22398"/>
    <cellStyle name="Normal 2 8 10 2 3" xfId="32734"/>
    <cellStyle name="Normal 2 8 10 2 4" xfId="43671"/>
    <cellStyle name="Normal 2 8 10 2 5" xfId="56892"/>
    <cellStyle name="Normal 2 8 10 3" xfId="17252"/>
    <cellStyle name="Normal 2 8 10 4" xfId="27437"/>
    <cellStyle name="Normal 2 8 10 5" xfId="38390"/>
    <cellStyle name="Normal 2 8 10 6" xfId="51595"/>
    <cellStyle name="Normal 2 8 11" xfId="6405"/>
    <cellStyle name="Normal 2 8 11 2" xfId="11550"/>
    <cellStyle name="Normal 2 8 11 2 2" xfId="22525"/>
    <cellStyle name="Normal 2 8 11 2 3" xfId="32862"/>
    <cellStyle name="Normal 2 8 11 2 4" xfId="43799"/>
    <cellStyle name="Normal 2 8 11 2 5" xfId="57020"/>
    <cellStyle name="Normal 2 8 11 3" xfId="17544"/>
    <cellStyle name="Normal 2 8 11 4" xfId="27729"/>
    <cellStyle name="Normal 2 8 11 5" xfId="38683"/>
    <cellStyle name="Normal 2 8 11 6" xfId="51887"/>
    <cellStyle name="Normal 2 8 12" xfId="7533"/>
    <cellStyle name="Normal 2 8 12 2" xfId="18648"/>
    <cellStyle name="Normal 2 8 12 3" xfId="28848"/>
    <cellStyle name="Normal 2 8 12 4" xfId="39798"/>
    <cellStyle name="Normal 2 8 12 5" xfId="53006"/>
    <cellStyle name="Normal 2 8 13" xfId="12730"/>
    <cellStyle name="Normal 2 8 14" xfId="12920"/>
    <cellStyle name="Normal 2 8 15" xfId="13416"/>
    <cellStyle name="Normal 2 8 16" xfId="23601"/>
    <cellStyle name="Normal 2 8 17" xfId="34494"/>
    <cellStyle name="Normal 2 8 18" xfId="47759"/>
    <cellStyle name="Normal 2 8 19" xfId="58191"/>
    <cellStyle name="Normal 2 8 2" xfId="2971"/>
    <cellStyle name="Normal 2 8 2 10" xfId="48547"/>
    <cellStyle name="Normal 2 8 2 11" xfId="58378"/>
    <cellStyle name="Normal 2 8 2 12" xfId="59286"/>
    <cellStyle name="Normal 2 8 2 2" xfId="3613"/>
    <cellStyle name="Normal 2 8 2 2 2" xfId="9035"/>
    <cellStyle name="Normal 2 8 2 2 2 2" xfId="20140"/>
    <cellStyle name="Normal 2 8 2 2 2 3" xfId="30347"/>
    <cellStyle name="Normal 2 8 2 2 2 4" xfId="41298"/>
    <cellStyle name="Normal 2 8 2 2 2 5" xfId="54505"/>
    <cellStyle name="Normal 2 8 2 2 3" xfId="14828"/>
    <cellStyle name="Normal 2 8 2 2 4" xfId="25013"/>
    <cellStyle name="Normal 2 8 2 2 5" xfId="35950"/>
    <cellStyle name="Normal 2 8 2 2 6" xfId="49171"/>
    <cellStyle name="Normal 2 8 2 3" xfId="6882"/>
    <cellStyle name="Normal 2 8 2 3 2" xfId="8405"/>
    <cellStyle name="Normal 2 8 2 3 2 2" xfId="19513"/>
    <cellStyle name="Normal 2 8 2 3 2 3" xfId="29719"/>
    <cellStyle name="Normal 2 8 2 3 2 4" xfId="40668"/>
    <cellStyle name="Normal 2 8 2 3 2 5" xfId="53877"/>
    <cellStyle name="Normal 2 8 2 3 3" xfId="18018"/>
    <cellStyle name="Normal 2 8 2 3 4" xfId="28203"/>
    <cellStyle name="Normal 2 8 2 3 5" xfId="39158"/>
    <cellStyle name="Normal 2 8 2 3 6" xfId="52361"/>
    <cellStyle name="Normal 2 8 2 4" xfId="10885"/>
    <cellStyle name="Normal 2 8 2 4 2" xfId="21862"/>
    <cellStyle name="Normal 2 8 2 4 3" xfId="32197"/>
    <cellStyle name="Normal 2 8 2 4 4" xfId="43140"/>
    <cellStyle name="Normal 2 8 2 4 5" xfId="56355"/>
    <cellStyle name="Normal 2 8 2 5" xfId="7855"/>
    <cellStyle name="Normal 2 8 2 5 2" xfId="18963"/>
    <cellStyle name="Normal 2 8 2 5 3" xfId="29169"/>
    <cellStyle name="Normal 2 8 2 5 4" xfId="40118"/>
    <cellStyle name="Normal 2 8 2 5 5" xfId="53327"/>
    <cellStyle name="Normal 2 8 2 6" xfId="13120"/>
    <cellStyle name="Normal 2 8 2 7" xfId="14204"/>
    <cellStyle name="Normal 2 8 2 8" xfId="24389"/>
    <cellStyle name="Normal 2 8 2 9" xfId="35320"/>
    <cellStyle name="Normal 2 8 20" xfId="58818"/>
    <cellStyle name="Normal 2 8 3" xfId="2788"/>
    <cellStyle name="Normal 2 8 3 2" xfId="3452"/>
    <cellStyle name="Normal 2 8 3 2 2" xfId="8874"/>
    <cellStyle name="Normal 2 8 3 2 2 2" xfId="19979"/>
    <cellStyle name="Normal 2 8 3 2 2 3" xfId="30186"/>
    <cellStyle name="Normal 2 8 3 2 2 4" xfId="41137"/>
    <cellStyle name="Normal 2 8 3 2 2 5" xfId="54344"/>
    <cellStyle name="Normal 2 8 3 2 3" xfId="14667"/>
    <cellStyle name="Normal 2 8 3 2 4" xfId="24852"/>
    <cellStyle name="Normal 2 8 3 2 5" xfId="35789"/>
    <cellStyle name="Normal 2 8 3 2 6" xfId="49010"/>
    <cellStyle name="Normal 2 8 3 3" xfId="6700"/>
    <cellStyle name="Normal 2 8 3 3 2" xfId="17836"/>
    <cellStyle name="Normal 2 8 3 3 3" xfId="28021"/>
    <cellStyle name="Normal 2 8 3 3 4" xfId="38976"/>
    <cellStyle name="Normal 2 8 3 3 5" xfId="52179"/>
    <cellStyle name="Normal 2 8 3 4" xfId="8222"/>
    <cellStyle name="Normal 2 8 3 4 2" xfId="19330"/>
    <cellStyle name="Normal 2 8 3 4 3" xfId="29536"/>
    <cellStyle name="Normal 2 8 3 4 4" xfId="40485"/>
    <cellStyle name="Normal 2 8 3 4 5" xfId="53694"/>
    <cellStyle name="Normal 2 8 3 5" xfId="14021"/>
    <cellStyle name="Normal 2 8 3 6" xfId="24206"/>
    <cellStyle name="Normal 2 8 3 7" xfId="35137"/>
    <cellStyle name="Normal 2 8 3 8" xfId="48364"/>
    <cellStyle name="Normal 2 8 3 9" xfId="58565"/>
    <cellStyle name="Normal 2 8 4" xfId="3059"/>
    <cellStyle name="Normal 2 8 4 2" xfId="6970"/>
    <cellStyle name="Normal 2 8 4 2 2" xfId="18106"/>
    <cellStyle name="Normal 2 8 4 2 3" xfId="28291"/>
    <cellStyle name="Normal 2 8 4 2 4" xfId="39246"/>
    <cellStyle name="Normal 2 8 4 2 5" xfId="52449"/>
    <cellStyle name="Normal 2 8 4 3" xfId="8492"/>
    <cellStyle name="Normal 2 8 4 3 2" xfId="19600"/>
    <cellStyle name="Normal 2 8 4 3 3" xfId="29806"/>
    <cellStyle name="Normal 2 8 4 3 4" xfId="40755"/>
    <cellStyle name="Normal 2 8 4 3 5" xfId="53964"/>
    <cellStyle name="Normal 2 8 4 4" xfId="14291"/>
    <cellStyle name="Normal 2 8 4 5" xfId="24476"/>
    <cellStyle name="Normal 2 8 4 6" xfId="35407"/>
    <cellStyle name="Normal 2 8 4 7" xfId="48634"/>
    <cellStyle name="Normal 2 8 5" xfId="3872"/>
    <cellStyle name="Normal 2 8 5 2" xfId="9293"/>
    <cellStyle name="Normal 2 8 5 2 2" xfId="20398"/>
    <cellStyle name="Normal 2 8 5 2 3" xfId="30605"/>
    <cellStyle name="Normal 2 8 5 2 4" xfId="41556"/>
    <cellStyle name="Normal 2 8 5 2 5" xfId="54763"/>
    <cellStyle name="Normal 2 8 5 3" xfId="15085"/>
    <cellStyle name="Normal 2 8 5 4" xfId="25270"/>
    <cellStyle name="Normal 2 8 5 5" xfId="36207"/>
    <cellStyle name="Normal 2 8 5 6" xfId="49428"/>
    <cellStyle name="Normal 2 8 6" xfId="4876"/>
    <cellStyle name="Normal 2 8 6 2" xfId="10050"/>
    <cellStyle name="Normal 2 8 6 2 2" xfId="21042"/>
    <cellStyle name="Normal 2 8 6 2 3" xfId="31362"/>
    <cellStyle name="Normal 2 8 6 2 4" xfId="42307"/>
    <cellStyle name="Normal 2 8 6 2 5" xfId="55520"/>
    <cellStyle name="Normal 2 8 6 3" xfId="16027"/>
    <cellStyle name="Normal 2 8 6 4" xfId="26212"/>
    <cellStyle name="Normal 2 8 6 5" xfId="37161"/>
    <cellStyle name="Normal 2 8 6 6" xfId="50370"/>
    <cellStyle name="Normal 2 8 7" xfId="5066"/>
    <cellStyle name="Normal 2 8 7 2" xfId="10240"/>
    <cellStyle name="Normal 2 8 7 2 2" xfId="21231"/>
    <cellStyle name="Normal 2 8 7 2 3" xfId="31552"/>
    <cellStyle name="Normal 2 8 7 2 4" xfId="42497"/>
    <cellStyle name="Normal 2 8 7 2 5" xfId="55710"/>
    <cellStyle name="Normal 2 8 7 3" xfId="16216"/>
    <cellStyle name="Normal 2 8 7 4" xfId="26401"/>
    <cellStyle name="Normal 2 8 7 5" xfId="37350"/>
    <cellStyle name="Normal 2 8 7 6" xfId="50559"/>
    <cellStyle name="Normal 2 8 8" xfId="2590"/>
    <cellStyle name="Normal 2 8 8 2" xfId="8039"/>
    <cellStyle name="Normal 2 8 8 2 2" xfId="19147"/>
    <cellStyle name="Normal 2 8 8 2 3" xfId="29353"/>
    <cellStyle name="Normal 2 8 8 2 4" xfId="40302"/>
    <cellStyle name="Normal 2 8 8 2 5" xfId="53511"/>
    <cellStyle name="Normal 2 8 8 3" xfId="13840"/>
    <cellStyle name="Normal 2 8 8 4" xfId="24025"/>
    <cellStyle name="Normal 2 8 8 5" xfId="34950"/>
    <cellStyle name="Normal 2 8 8 6" xfId="48183"/>
    <cellStyle name="Normal 2 8 9" xfId="2479"/>
    <cellStyle name="Normal 2 8 9 2" xfId="10503"/>
    <cellStyle name="Normal 2 8 9 2 2" xfId="21494"/>
    <cellStyle name="Normal 2 8 9 2 3" xfId="31815"/>
    <cellStyle name="Normal 2 8 9 2 4" xfId="42760"/>
    <cellStyle name="Normal 2 8 9 2 5" xfId="55973"/>
    <cellStyle name="Normal 2 80" xfId="1956"/>
    <cellStyle name="Normal 2 80 2" xfId="4566"/>
    <cellStyle name="Normal 2 80 2 2" xfId="11128"/>
    <cellStyle name="Normal 2 80 2 2 2" xfId="22105"/>
    <cellStyle name="Normal 2 80 2 2 3" xfId="32440"/>
    <cellStyle name="Normal 2 80 2 2 4" xfId="43380"/>
    <cellStyle name="Normal 2 80 2 2 5" xfId="56598"/>
    <cellStyle name="Normal 2 80 2 3" xfId="15730"/>
    <cellStyle name="Normal 2 80 2 4" xfId="25915"/>
    <cellStyle name="Normal 2 80 2 5" xfId="36864"/>
    <cellStyle name="Normal 2 80 2 6" xfId="50073"/>
    <cellStyle name="Normal 2 80 2 7" xfId="59563"/>
    <cellStyle name="Normal 2 80 3" xfId="7534"/>
    <cellStyle name="Normal 2 80 3 2" xfId="18649"/>
    <cellStyle name="Normal 2 80 3 3" xfId="28849"/>
    <cellStyle name="Normal 2 80 3 4" xfId="39799"/>
    <cellStyle name="Normal 2 80 3 5" xfId="53007"/>
    <cellStyle name="Normal 2 80 4" xfId="13417"/>
    <cellStyle name="Normal 2 80 5" xfId="23602"/>
    <cellStyle name="Normal 2 80 6" xfId="34495"/>
    <cellStyle name="Normal 2 80 7" xfId="47760"/>
    <cellStyle name="Normal 2 80 8" xfId="59055"/>
    <cellStyle name="Normal 2 81" xfId="1957"/>
    <cellStyle name="Normal 2 81 2" xfId="4567"/>
    <cellStyle name="Normal 2 81 2 2" xfId="11129"/>
    <cellStyle name="Normal 2 81 2 2 2" xfId="22106"/>
    <cellStyle name="Normal 2 81 2 2 3" xfId="32441"/>
    <cellStyle name="Normal 2 81 2 2 4" xfId="43381"/>
    <cellStyle name="Normal 2 81 2 2 5" xfId="56599"/>
    <cellStyle name="Normal 2 81 2 3" xfId="15731"/>
    <cellStyle name="Normal 2 81 2 4" xfId="25916"/>
    <cellStyle name="Normal 2 81 2 5" xfId="36865"/>
    <cellStyle name="Normal 2 81 2 6" xfId="50074"/>
    <cellStyle name="Normal 2 81 2 7" xfId="59564"/>
    <cellStyle name="Normal 2 81 3" xfId="7535"/>
    <cellStyle name="Normal 2 81 3 2" xfId="18650"/>
    <cellStyle name="Normal 2 81 3 3" xfId="28850"/>
    <cellStyle name="Normal 2 81 3 4" xfId="39800"/>
    <cellStyle name="Normal 2 81 3 5" xfId="53008"/>
    <cellStyle name="Normal 2 81 4" xfId="13418"/>
    <cellStyle name="Normal 2 81 5" xfId="23603"/>
    <cellStyle name="Normal 2 81 6" xfId="34496"/>
    <cellStyle name="Normal 2 81 7" xfId="47761"/>
    <cellStyle name="Normal 2 81 8" xfId="59056"/>
    <cellStyle name="Normal 2 82" xfId="1958"/>
    <cellStyle name="Normal 2 82 2" xfId="4568"/>
    <cellStyle name="Normal 2 82 2 2" xfId="11130"/>
    <cellStyle name="Normal 2 82 2 2 2" xfId="22107"/>
    <cellStyle name="Normal 2 82 2 2 3" xfId="32442"/>
    <cellStyle name="Normal 2 82 2 2 4" xfId="43382"/>
    <cellStyle name="Normal 2 82 2 2 5" xfId="56600"/>
    <cellStyle name="Normal 2 82 2 3" xfId="15732"/>
    <cellStyle name="Normal 2 82 2 4" xfId="25917"/>
    <cellStyle name="Normal 2 82 2 5" xfId="36866"/>
    <cellStyle name="Normal 2 82 2 6" xfId="50075"/>
    <cellStyle name="Normal 2 82 2 7" xfId="59565"/>
    <cellStyle name="Normal 2 82 3" xfId="7536"/>
    <cellStyle name="Normal 2 82 3 2" xfId="18651"/>
    <cellStyle name="Normal 2 82 3 3" xfId="28851"/>
    <cellStyle name="Normal 2 82 3 4" xfId="39801"/>
    <cellStyle name="Normal 2 82 3 5" xfId="53009"/>
    <cellStyle name="Normal 2 82 4" xfId="13419"/>
    <cellStyle name="Normal 2 82 5" xfId="23604"/>
    <cellStyle name="Normal 2 82 6" xfId="34497"/>
    <cellStyle name="Normal 2 82 7" xfId="47762"/>
    <cellStyle name="Normal 2 82 8" xfId="59057"/>
    <cellStyle name="Normal 2 83" xfId="1959"/>
    <cellStyle name="Normal 2 83 2" xfId="4569"/>
    <cellStyle name="Normal 2 83 2 2" xfId="11131"/>
    <cellStyle name="Normal 2 83 2 2 2" xfId="22108"/>
    <cellStyle name="Normal 2 83 2 2 3" xfId="32443"/>
    <cellStyle name="Normal 2 83 2 2 4" xfId="43383"/>
    <cellStyle name="Normal 2 83 2 2 5" xfId="56601"/>
    <cellStyle name="Normal 2 83 2 3" xfId="15733"/>
    <cellStyle name="Normal 2 83 2 4" xfId="25918"/>
    <cellStyle name="Normal 2 83 2 5" xfId="36867"/>
    <cellStyle name="Normal 2 83 2 6" xfId="50076"/>
    <cellStyle name="Normal 2 83 2 7" xfId="59566"/>
    <cellStyle name="Normal 2 83 3" xfId="7537"/>
    <cellStyle name="Normal 2 83 3 2" xfId="18652"/>
    <cellStyle name="Normal 2 83 3 3" xfId="28852"/>
    <cellStyle name="Normal 2 83 3 4" xfId="39802"/>
    <cellStyle name="Normal 2 83 3 5" xfId="53010"/>
    <cellStyle name="Normal 2 83 4" xfId="13420"/>
    <cellStyle name="Normal 2 83 5" xfId="23605"/>
    <cellStyle name="Normal 2 83 6" xfId="34498"/>
    <cellStyle name="Normal 2 83 7" xfId="47763"/>
    <cellStyle name="Normal 2 83 8" xfId="59058"/>
    <cellStyle name="Normal 2 84" xfId="1960"/>
    <cellStyle name="Normal 2 84 2" xfId="4570"/>
    <cellStyle name="Normal 2 84 2 2" xfId="11132"/>
    <cellStyle name="Normal 2 84 2 2 2" xfId="22109"/>
    <cellStyle name="Normal 2 84 2 2 3" xfId="32444"/>
    <cellStyle name="Normal 2 84 2 2 4" xfId="43384"/>
    <cellStyle name="Normal 2 84 2 2 5" xfId="56602"/>
    <cellStyle name="Normal 2 84 2 3" xfId="15734"/>
    <cellStyle name="Normal 2 84 2 4" xfId="25919"/>
    <cellStyle name="Normal 2 84 2 5" xfId="36868"/>
    <cellStyle name="Normal 2 84 2 6" xfId="50077"/>
    <cellStyle name="Normal 2 84 2 7" xfId="59567"/>
    <cellStyle name="Normal 2 84 3" xfId="7538"/>
    <cellStyle name="Normal 2 84 3 2" xfId="18653"/>
    <cellStyle name="Normal 2 84 3 3" xfId="28853"/>
    <cellStyle name="Normal 2 84 3 4" xfId="39803"/>
    <cellStyle name="Normal 2 84 3 5" xfId="53011"/>
    <cellStyle name="Normal 2 84 4" xfId="13421"/>
    <cellStyle name="Normal 2 84 5" xfId="23606"/>
    <cellStyle name="Normal 2 84 6" xfId="34499"/>
    <cellStyle name="Normal 2 84 7" xfId="47764"/>
    <cellStyle name="Normal 2 84 8" xfId="59059"/>
    <cellStyle name="Normal 2 85" xfId="1961"/>
    <cellStyle name="Normal 2 85 2" xfId="4571"/>
    <cellStyle name="Normal 2 85 2 2" xfId="11133"/>
    <cellStyle name="Normal 2 85 2 2 2" xfId="22110"/>
    <cellStyle name="Normal 2 85 2 2 3" xfId="32445"/>
    <cellStyle name="Normal 2 85 2 2 4" xfId="43385"/>
    <cellStyle name="Normal 2 85 2 2 5" xfId="56603"/>
    <cellStyle name="Normal 2 85 2 3" xfId="15735"/>
    <cellStyle name="Normal 2 85 2 4" xfId="25920"/>
    <cellStyle name="Normal 2 85 2 5" xfId="36869"/>
    <cellStyle name="Normal 2 85 2 6" xfId="50078"/>
    <cellStyle name="Normal 2 85 2 7" xfId="59568"/>
    <cellStyle name="Normal 2 85 3" xfId="7539"/>
    <cellStyle name="Normal 2 85 3 2" xfId="18654"/>
    <cellStyle name="Normal 2 85 3 3" xfId="28854"/>
    <cellStyle name="Normal 2 85 3 4" xfId="39804"/>
    <cellStyle name="Normal 2 85 3 5" xfId="53012"/>
    <cellStyle name="Normal 2 85 4" xfId="13422"/>
    <cellStyle name="Normal 2 85 5" xfId="23607"/>
    <cellStyle name="Normal 2 85 6" xfId="34500"/>
    <cellStyle name="Normal 2 85 7" xfId="47765"/>
    <cellStyle name="Normal 2 85 8" xfId="59060"/>
    <cellStyle name="Normal 2 86" xfId="1962"/>
    <cellStyle name="Normal 2 86 2" xfId="4572"/>
    <cellStyle name="Normal 2 86 2 2" xfId="11134"/>
    <cellStyle name="Normal 2 86 2 2 2" xfId="22111"/>
    <cellStyle name="Normal 2 86 2 2 3" xfId="32446"/>
    <cellStyle name="Normal 2 86 2 2 4" xfId="43386"/>
    <cellStyle name="Normal 2 86 2 2 5" xfId="56604"/>
    <cellStyle name="Normal 2 86 2 3" xfId="15736"/>
    <cellStyle name="Normal 2 86 2 4" xfId="25921"/>
    <cellStyle name="Normal 2 86 2 5" xfId="36870"/>
    <cellStyle name="Normal 2 86 2 6" xfId="50079"/>
    <cellStyle name="Normal 2 86 2 7" xfId="59569"/>
    <cellStyle name="Normal 2 86 3" xfId="7540"/>
    <cellStyle name="Normal 2 86 3 2" xfId="18655"/>
    <cellStyle name="Normal 2 86 3 3" xfId="28855"/>
    <cellStyle name="Normal 2 86 3 4" xfId="39805"/>
    <cellStyle name="Normal 2 86 3 5" xfId="53013"/>
    <cellStyle name="Normal 2 86 4" xfId="13423"/>
    <cellStyle name="Normal 2 86 5" xfId="23608"/>
    <cellStyle name="Normal 2 86 6" xfId="34501"/>
    <cellStyle name="Normal 2 86 7" xfId="47766"/>
    <cellStyle name="Normal 2 86 8" xfId="59061"/>
    <cellStyle name="Normal 2 87" xfId="1963"/>
    <cellStyle name="Normal 2 87 2" xfId="4573"/>
    <cellStyle name="Normal 2 87 2 2" xfId="11135"/>
    <cellStyle name="Normal 2 87 2 2 2" xfId="22112"/>
    <cellStyle name="Normal 2 87 2 2 3" xfId="32447"/>
    <cellStyle name="Normal 2 87 2 2 4" xfId="43387"/>
    <cellStyle name="Normal 2 87 2 2 5" xfId="56605"/>
    <cellStyle name="Normal 2 87 2 3" xfId="15737"/>
    <cellStyle name="Normal 2 87 2 4" xfId="25922"/>
    <cellStyle name="Normal 2 87 2 5" xfId="36871"/>
    <cellStyle name="Normal 2 87 2 6" xfId="50080"/>
    <cellStyle name="Normal 2 87 2 7" xfId="59570"/>
    <cellStyle name="Normal 2 87 3" xfId="7541"/>
    <cellStyle name="Normal 2 87 3 2" xfId="18656"/>
    <cellStyle name="Normal 2 87 3 3" xfId="28856"/>
    <cellStyle name="Normal 2 87 3 4" xfId="39806"/>
    <cellStyle name="Normal 2 87 3 5" xfId="53014"/>
    <cellStyle name="Normal 2 87 4" xfId="13424"/>
    <cellStyle name="Normal 2 87 5" xfId="23609"/>
    <cellStyle name="Normal 2 87 6" xfId="34502"/>
    <cellStyle name="Normal 2 87 7" xfId="47767"/>
    <cellStyle name="Normal 2 87 8" xfId="59062"/>
    <cellStyle name="Normal 2 88" xfId="1964"/>
    <cellStyle name="Normal 2 88 2" xfId="4574"/>
    <cellStyle name="Normal 2 88 2 2" xfId="11136"/>
    <cellStyle name="Normal 2 88 2 2 2" xfId="22113"/>
    <cellStyle name="Normal 2 88 2 2 3" xfId="32448"/>
    <cellStyle name="Normal 2 88 2 2 4" xfId="43388"/>
    <cellStyle name="Normal 2 88 2 2 5" xfId="56606"/>
    <cellStyle name="Normal 2 88 2 3" xfId="15738"/>
    <cellStyle name="Normal 2 88 2 4" xfId="25923"/>
    <cellStyle name="Normal 2 88 2 5" xfId="36872"/>
    <cellStyle name="Normal 2 88 2 6" xfId="50081"/>
    <cellStyle name="Normal 2 88 2 7" xfId="59571"/>
    <cellStyle name="Normal 2 88 3" xfId="7542"/>
    <cellStyle name="Normal 2 88 3 2" xfId="18657"/>
    <cellStyle name="Normal 2 88 3 3" xfId="28857"/>
    <cellStyle name="Normal 2 88 3 4" xfId="39807"/>
    <cellStyle name="Normal 2 88 3 5" xfId="53015"/>
    <cellStyle name="Normal 2 88 4" xfId="13425"/>
    <cellStyle name="Normal 2 88 5" xfId="23610"/>
    <cellStyle name="Normal 2 88 6" xfId="34503"/>
    <cellStyle name="Normal 2 88 7" xfId="47768"/>
    <cellStyle name="Normal 2 88 8" xfId="59063"/>
    <cellStyle name="Normal 2 89" xfId="1965"/>
    <cellStyle name="Normal 2 89 2" xfId="4575"/>
    <cellStyle name="Normal 2 89 2 2" xfId="11137"/>
    <cellStyle name="Normal 2 89 2 2 2" xfId="22114"/>
    <cellStyle name="Normal 2 89 2 2 3" xfId="32449"/>
    <cellStyle name="Normal 2 89 2 2 4" xfId="43389"/>
    <cellStyle name="Normal 2 89 2 2 5" xfId="56607"/>
    <cellStyle name="Normal 2 89 2 3" xfId="15739"/>
    <cellStyle name="Normal 2 89 2 4" xfId="25924"/>
    <cellStyle name="Normal 2 89 2 5" xfId="36873"/>
    <cellStyle name="Normal 2 89 2 6" xfId="50082"/>
    <cellStyle name="Normal 2 89 2 7" xfId="59572"/>
    <cellStyle name="Normal 2 89 3" xfId="7543"/>
    <cellStyle name="Normal 2 89 3 2" xfId="18658"/>
    <cellStyle name="Normal 2 89 3 3" xfId="28858"/>
    <cellStyle name="Normal 2 89 3 4" xfId="39808"/>
    <cellStyle name="Normal 2 89 3 5" xfId="53016"/>
    <cellStyle name="Normal 2 89 4" xfId="13426"/>
    <cellStyle name="Normal 2 89 5" xfId="23611"/>
    <cellStyle name="Normal 2 89 6" xfId="34504"/>
    <cellStyle name="Normal 2 89 7" xfId="47769"/>
    <cellStyle name="Normal 2 89 8" xfId="59064"/>
    <cellStyle name="Normal 2 9" xfId="1966"/>
    <cellStyle name="Normal 2 9 10" xfId="6449"/>
    <cellStyle name="Normal 2 9 10 2" xfId="11424"/>
    <cellStyle name="Normal 2 9 10 2 2" xfId="22400"/>
    <cellStyle name="Normal 2 9 10 2 3" xfId="32736"/>
    <cellStyle name="Normal 2 9 10 2 4" xfId="43673"/>
    <cellStyle name="Normal 2 9 10 2 5" xfId="56894"/>
    <cellStyle name="Normal 2 9 10 3" xfId="17587"/>
    <cellStyle name="Normal 2 9 10 4" xfId="27772"/>
    <cellStyle name="Normal 2 9 10 5" xfId="38726"/>
    <cellStyle name="Normal 2 9 10 6" xfId="51930"/>
    <cellStyle name="Normal 2 9 11" xfId="7544"/>
    <cellStyle name="Normal 2 9 11 2" xfId="18659"/>
    <cellStyle name="Normal 2 9 11 3" xfId="28859"/>
    <cellStyle name="Normal 2 9 11 4" xfId="39809"/>
    <cellStyle name="Normal 2 9 11 5" xfId="53017"/>
    <cellStyle name="Normal 2 9 12" xfId="12732"/>
    <cellStyle name="Normal 2 9 13" xfId="12922"/>
    <cellStyle name="Normal 2 9 14" xfId="13427"/>
    <cellStyle name="Normal 2 9 15" xfId="23612"/>
    <cellStyle name="Normal 2 9 16" xfId="34505"/>
    <cellStyle name="Normal 2 9 17" xfId="47770"/>
    <cellStyle name="Normal 2 9 18" xfId="58193"/>
    <cellStyle name="Normal 2 9 19" xfId="58981"/>
    <cellStyle name="Normal 2 9 2" xfId="2973"/>
    <cellStyle name="Normal 2 9 2 10" xfId="48549"/>
    <cellStyle name="Normal 2 9 2 11" xfId="58380"/>
    <cellStyle name="Normal 2 9 2 12" xfId="59450"/>
    <cellStyle name="Normal 2 9 2 2" xfId="3615"/>
    <cellStyle name="Normal 2 9 2 2 2" xfId="9037"/>
    <cellStyle name="Normal 2 9 2 2 2 2" xfId="20142"/>
    <cellStyle name="Normal 2 9 2 2 2 3" xfId="30349"/>
    <cellStyle name="Normal 2 9 2 2 2 4" xfId="41300"/>
    <cellStyle name="Normal 2 9 2 2 2 5" xfId="54507"/>
    <cellStyle name="Normal 2 9 2 2 3" xfId="14830"/>
    <cellStyle name="Normal 2 9 2 2 4" xfId="25015"/>
    <cellStyle name="Normal 2 9 2 2 5" xfId="35952"/>
    <cellStyle name="Normal 2 9 2 2 6" xfId="49173"/>
    <cellStyle name="Normal 2 9 2 3" xfId="6884"/>
    <cellStyle name="Normal 2 9 2 3 2" xfId="8407"/>
    <cellStyle name="Normal 2 9 2 3 2 2" xfId="19515"/>
    <cellStyle name="Normal 2 9 2 3 2 3" xfId="29721"/>
    <cellStyle name="Normal 2 9 2 3 2 4" xfId="40670"/>
    <cellStyle name="Normal 2 9 2 3 2 5" xfId="53879"/>
    <cellStyle name="Normal 2 9 2 3 3" xfId="18020"/>
    <cellStyle name="Normal 2 9 2 3 4" xfId="28205"/>
    <cellStyle name="Normal 2 9 2 3 5" xfId="39160"/>
    <cellStyle name="Normal 2 9 2 3 6" xfId="52363"/>
    <cellStyle name="Normal 2 9 2 4" xfId="11048"/>
    <cellStyle name="Normal 2 9 2 4 2" xfId="22025"/>
    <cellStyle name="Normal 2 9 2 4 3" xfId="32360"/>
    <cellStyle name="Normal 2 9 2 4 4" xfId="43303"/>
    <cellStyle name="Normal 2 9 2 4 5" xfId="56518"/>
    <cellStyle name="Normal 2 9 2 5" xfId="7857"/>
    <cellStyle name="Normal 2 9 2 5 2" xfId="18965"/>
    <cellStyle name="Normal 2 9 2 5 3" xfId="29171"/>
    <cellStyle name="Normal 2 9 2 5 4" xfId="40120"/>
    <cellStyle name="Normal 2 9 2 5 5" xfId="53329"/>
    <cellStyle name="Normal 2 9 2 6" xfId="13122"/>
    <cellStyle name="Normal 2 9 2 7" xfId="14206"/>
    <cellStyle name="Normal 2 9 2 8" xfId="24391"/>
    <cellStyle name="Normal 2 9 2 9" xfId="35322"/>
    <cellStyle name="Normal 2 9 3" xfId="2790"/>
    <cellStyle name="Normal 2 9 3 2" xfId="3454"/>
    <cellStyle name="Normal 2 9 3 2 2" xfId="8876"/>
    <cellStyle name="Normal 2 9 3 2 2 2" xfId="19981"/>
    <cellStyle name="Normal 2 9 3 2 2 3" xfId="30188"/>
    <cellStyle name="Normal 2 9 3 2 2 4" xfId="41139"/>
    <cellStyle name="Normal 2 9 3 2 2 5" xfId="54346"/>
    <cellStyle name="Normal 2 9 3 2 3" xfId="14669"/>
    <cellStyle name="Normal 2 9 3 2 4" xfId="24854"/>
    <cellStyle name="Normal 2 9 3 2 5" xfId="35791"/>
    <cellStyle name="Normal 2 9 3 2 6" xfId="49012"/>
    <cellStyle name="Normal 2 9 3 3" xfId="6702"/>
    <cellStyle name="Normal 2 9 3 3 2" xfId="17838"/>
    <cellStyle name="Normal 2 9 3 3 3" xfId="28023"/>
    <cellStyle name="Normal 2 9 3 3 4" xfId="38978"/>
    <cellStyle name="Normal 2 9 3 3 5" xfId="52181"/>
    <cellStyle name="Normal 2 9 3 4" xfId="8224"/>
    <cellStyle name="Normal 2 9 3 4 2" xfId="19332"/>
    <cellStyle name="Normal 2 9 3 4 3" xfId="29538"/>
    <cellStyle name="Normal 2 9 3 4 4" xfId="40487"/>
    <cellStyle name="Normal 2 9 3 4 5" xfId="53696"/>
    <cellStyle name="Normal 2 9 3 5" xfId="14023"/>
    <cellStyle name="Normal 2 9 3 6" xfId="24208"/>
    <cellStyle name="Normal 2 9 3 7" xfId="35139"/>
    <cellStyle name="Normal 2 9 3 8" xfId="48366"/>
    <cellStyle name="Normal 2 9 3 9" xfId="58567"/>
    <cellStyle name="Normal 2 9 4" xfId="3234"/>
    <cellStyle name="Normal 2 9 4 2" xfId="7132"/>
    <cellStyle name="Normal 2 9 4 2 2" xfId="18268"/>
    <cellStyle name="Normal 2 9 4 2 3" xfId="28453"/>
    <cellStyle name="Normal 2 9 4 2 4" xfId="39408"/>
    <cellStyle name="Normal 2 9 4 2 5" xfId="52611"/>
    <cellStyle name="Normal 2 9 4 3" xfId="8657"/>
    <cellStyle name="Normal 2 9 4 3 2" xfId="19762"/>
    <cellStyle name="Normal 2 9 4 3 3" xfId="29969"/>
    <cellStyle name="Normal 2 9 4 3 4" xfId="40920"/>
    <cellStyle name="Normal 2 9 4 3 5" xfId="54127"/>
    <cellStyle name="Normal 2 9 4 4" xfId="14451"/>
    <cellStyle name="Normal 2 9 4 5" xfId="24636"/>
    <cellStyle name="Normal 2 9 4 6" xfId="35573"/>
    <cellStyle name="Normal 2 9 4 7" xfId="48794"/>
    <cellStyle name="Normal 2 9 5" xfId="4035"/>
    <cellStyle name="Normal 2 9 5 2" xfId="9456"/>
    <cellStyle name="Normal 2 9 5 2 2" xfId="20561"/>
    <cellStyle name="Normal 2 9 5 2 3" xfId="30768"/>
    <cellStyle name="Normal 2 9 5 2 4" xfId="41719"/>
    <cellStyle name="Normal 2 9 5 2 5" xfId="54926"/>
    <cellStyle name="Normal 2 9 5 3" xfId="15248"/>
    <cellStyle name="Normal 2 9 5 4" xfId="25433"/>
    <cellStyle name="Normal 2 9 5 5" xfId="36370"/>
    <cellStyle name="Normal 2 9 5 6" xfId="49591"/>
    <cellStyle name="Normal 2 9 6" xfId="4878"/>
    <cellStyle name="Normal 2 9 6 2" xfId="10052"/>
    <cellStyle name="Normal 2 9 6 2 2" xfId="21044"/>
    <cellStyle name="Normal 2 9 6 2 3" xfId="31364"/>
    <cellStyle name="Normal 2 9 6 2 4" xfId="42309"/>
    <cellStyle name="Normal 2 9 6 2 5" xfId="55522"/>
    <cellStyle name="Normal 2 9 6 3" xfId="16029"/>
    <cellStyle name="Normal 2 9 6 4" xfId="26214"/>
    <cellStyle name="Normal 2 9 6 5" xfId="37163"/>
    <cellStyle name="Normal 2 9 6 6" xfId="50372"/>
    <cellStyle name="Normal 2 9 7" xfId="5068"/>
    <cellStyle name="Normal 2 9 7 2" xfId="10242"/>
    <cellStyle name="Normal 2 9 7 2 2" xfId="21233"/>
    <cellStyle name="Normal 2 9 7 2 3" xfId="31554"/>
    <cellStyle name="Normal 2 9 7 2 4" xfId="42499"/>
    <cellStyle name="Normal 2 9 7 2 5" xfId="55712"/>
    <cellStyle name="Normal 2 9 7 3" xfId="16218"/>
    <cellStyle name="Normal 2 9 7 4" xfId="26403"/>
    <cellStyle name="Normal 2 9 7 5" xfId="37352"/>
    <cellStyle name="Normal 2 9 7 6" xfId="50561"/>
    <cellStyle name="Normal 2 9 8" xfId="2439"/>
    <cellStyle name="Normal 2 9 8 2" xfId="8041"/>
    <cellStyle name="Normal 2 9 8 2 2" xfId="19149"/>
    <cellStyle name="Normal 2 9 8 2 3" xfId="29355"/>
    <cellStyle name="Normal 2 9 8 2 4" xfId="40304"/>
    <cellStyle name="Normal 2 9 8 2 5" xfId="53513"/>
    <cellStyle name="Normal 2 9 8 3" xfId="13737"/>
    <cellStyle name="Normal 2 9 8 4" xfId="23922"/>
    <cellStyle name="Normal 2 9 8 5" xfId="34830"/>
    <cellStyle name="Normal 2 9 8 6" xfId="48080"/>
    <cellStyle name="Normal 2 9 9" xfId="6237"/>
    <cellStyle name="Normal 2 9 9 2" xfId="10645"/>
    <cellStyle name="Normal 2 9 9 2 2" xfId="21632"/>
    <cellStyle name="Normal 2 9 9 2 3" xfId="31957"/>
    <cellStyle name="Normal 2 9 9 2 4" xfId="42902"/>
    <cellStyle name="Normal 2 9 9 2 5" xfId="56115"/>
    <cellStyle name="Normal 2 9 9 3" xfId="17378"/>
    <cellStyle name="Normal 2 9 9 4" xfId="27563"/>
    <cellStyle name="Normal 2 9 9 5" xfId="38516"/>
    <cellStyle name="Normal 2 9 9 6" xfId="51721"/>
    <cellStyle name="Normal 2 90" xfId="1967"/>
    <cellStyle name="Normal 2 90 2" xfId="4576"/>
    <cellStyle name="Normal 2 90 2 2" xfId="11138"/>
    <cellStyle name="Normal 2 90 2 2 2" xfId="22115"/>
    <cellStyle name="Normal 2 90 2 2 3" xfId="32450"/>
    <cellStyle name="Normal 2 90 2 2 4" xfId="43390"/>
    <cellStyle name="Normal 2 90 2 2 5" xfId="56608"/>
    <cellStyle name="Normal 2 90 2 3" xfId="15740"/>
    <cellStyle name="Normal 2 90 2 4" xfId="25925"/>
    <cellStyle name="Normal 2 90 2 5" xfId="36874"/>
    <cellStyle name="Normal 2 90 2 6" xfId="50083"/>
    <cellStyle name="Normal 2 90 2 7" xfId="59573"/>
    <cellStyle name="Normal 2 90 3" xfId="7545"/>
    <cellStyle name="Normal 2 90 3 2" xfId="18660"/>
    <cellStyle name="Normal 2 90 3 3" xfId="28860"/>
    <cellStyle name="Normal 2 90 3 4" xfId="39810"/>
    <cellStyle name="Normal 2 90 3 5" xfId="53018"/>
    <cellStyle name="Normal 2 90 4" xfId="13428"/>
    <cellStyle name="Normal 2 90 5" xfId="23613"/>
    <cellStyle name="Normal 2 90 6" xfId="34506"/>
    <cellStyle name="Normal 2 90 7" xfId="47771"/>
    <cellStyle name="Normal 2 90 8" xfId="59065"/>
    <cellStyle name="Normal 2 91" xfId="1968"/>
    <cellStyle name="Normal 2 91 10" xfId="1969"/>
    <cellStyle name="Normal 2 91 11" xfId="1970"/>
    <cellStyle name="Normal 2 91 12" xfId="1971"/>
    <cellStyle name="Normal 2 91 13" xfId="1972"/>
    <cellStyle name="Normal 2 91 14" xfId="1973"/>
    <cellStyle name="Normal 2 91 15" xfId="1974"/>
    <cellStyle name="Normal 2 91 16" xfId="1975"/>
    <cellStyle name="Normal 2 91 17" xfId="1976"/>
    <cellStyle name="Normal 2 91 18" xfId="1977"/>
    <cellStyle name="Normal 2 91 19" xfId="1978"/>
    <cellStyle name="Normal 2 91 2" xfId="1979"/>
    <cellStyle name="Normal 2 91 20" xfId="1980"/>
    <cellStyle name="Normal 2 91 21" xfId="1981"/>
    <cellStyle name="Normal 2 91 22" xfId="1982"/>
    <cellStyle name="Normal 2 91 23" xfId="1983"/>
    <cellStyle name="Normal 2 91 24" xfId="1984"/>
    <cellStyle name="Normal 2 91 25" xfId="1985"/>
    <cellStyle name="Normal 2 91 26" xfId="1986"/>
    <cellStyle name="Normal 2 91 27" xfId="1987"/>
    <cellStyle name="Normal 2 91 28" xfId="1988"/>
    <cellStyle name="Normal 2 91 29" xfId="1989"/>
    <cellStyle name="Normal 2 91 3" xfId="1990"/>
    <cellStyle name="Normal 2 91 30" xfId="1991"/>
    <cellStyle name="Normal 2 91 31" xfId="1992"/>
    <cellStyle name="Normal 2 91 32" xfId="1993"/>
    <cellStyle name="Normal 2 91 33" xfId="1994"/>
    <cellStyle name="Normal 2 91 34" xfId="1995"/>
    <cellStyle name="Normal 2 91 35" xfId="1996"/>
    <cellStyle name="Normal 2 91 36" xfId="1997"/>
    <cellStyle name="Normal 2 91 37" xfId="1998"/>
    <cellStyle name="Normal 2 91 38" xfId="1999"/>
    <cellStyle name="Normal 2 91 4" xfId="2000"/>
    <cellStyle name="Normal 2 91 5" xfId="2001"/>
    <cellStyle name="Normal 2 91 6" xfId="2002"/>
    <cellStyle name="Normal 2 91 7" xfId="2003"/>
    <cellStyle name="Normal 2 91 8" xfId="2004"/>
    <cellStyle name="Normal 2 91 9" xfId="2005"/>
    <cellStyle name="Normal 2 92" xfId="2006"/>
    <cellStyle name="Normal 2 92 2" xfId="2007"/>
    <cellStyle name="Normal 2 93" xfId="2008"/>
    <cellStyle name="Normal 2 93 2" xfId="2009"/>
    <cellStyle name="Normal 2 94" xfId="2010"/>
    <cellStyle name="Normal 2 94 2" xfId="2011"/>
    <cellStyle name="Normal 2 95" xfId="2012"/>
    <cellStyle name="Normal 2 95 2" xfId="2013"/>
    <cellStyle name="Normal 2 96" xfId="2014"/>
    <cellStyle name="Normal 2 96 2" xfId="2015"/>
    <cellStyle name="Normal 2 97" xfId="2016"/>
    <cellStyle name="Normal 2 97 2" xfId="2017"/>
    <cellStyle name="Normal 2 98" xfId="2018"/>
    <cellStyle name="Normal 2 98 2" xfId="2019"/>
    <cellStyle name="Normal 2 99" xfId="2020"/>
    <cellStyle name="Normal 2 99 2" xfId="2021"/>
    <cellStyle name="Normal 2_Book1" xfId="76"/>
    <cellStyle name="Normal 20" xfId="130"/>
    <cellStyle name="Normal 20 10" xfId="3736"/>
    <cellStyle name="Normal 20 10 2" xfId="9157"/>
    <cellStyle name="Normal 20 10 2 2" xfId="20262"/>
    <cellStyle name="Normal 20 10 2 3" xfId="30469"/>
    <cellStyle name="Normal 20 10 2 4" xfId="41420"/>
    <cellStyle name="Normal 20 10 2 5" xfId="54627"/>
    <cellStyle name="Normal 20 10 3" xfId="14949"/>
    <cellStyle name="Normal 20 10 4" xfId="25134"/>
    <cellStyle name="Normal 20 10 5" xfId="36071"/>
    <cellStyle name="Normal 20 10 6" xfId="49292"/>
    <cellStyle name="Normal 20 11" xfId="4807"/>
    <cellStyle name="Normal 20 11 2" xfId="9981"/>
    <cellStyle name="Normal 20 11 2 2" xfId="20973"/>
    <cellStyle name="Normal 20 11 2 3" xfId="31293"/>
    <cellStyle name="Normal 20 11 2 4" xfId="42238"/>
    <cellStyle name="Normal 20 11 2 5" xfId="55451"/>
    <cellStyle name="Normal 20 11 3" xfId="15958"/>
    <cellStyle name="Normal 20 11 4" xfId="26143"/>
    <cellStyle name="Normal 20 11 5" xfId="37092"/>
    <cellStyle name="Normal 20 11 6" xfId="50301"/>
    <cellStyle name="Normal 20 12" xfId="4997"/>
    <cellStyle name="Normal 20 12 2" xfId="10171"/>
    <cellStyle name="Normal 20 12 2 2" xfId="21162"/>
    <cellStyle name="Normal 20 12 2 3" xfId="31483"/>
    <cellStyle name="Normal 20 12 2 4" xfId="42428"/>
    <cellStyle name="Normal 20 12 2 5" xfId="55641"/>
    <cellStyle name="Normal 20 12 3" xfId="16147"/>
    <cellStyle name="Normal 20 12 4" xfId="26332"/>
    <cellStyle name="Normal 20 12 5" xfId="37281"/>
    <cellStyle name="Normal 20 12 6" xfId="50490"/>
    <cellStyle name="Normal 20 13" xfId="2433"/>
    <cellStyle name="Normal 20 13 2" xfId="7970"/>
    <cellStyle name="Normal 20 13 2 2" xfId="19078"/>
    <cellStyle name="Normal 20 13 2 3" xfId="29284"/>
    <cellStyle name="Normal 20 13 2 4" xfId="40233"/>
    <cellStyle name="Normal 20 13 2 5" xfId="53442"/>
    <cellStyle name="Normal 20 13 3" xfId="13733"/>
    <cellStyle name="Normal 20 13 4" xfId="23918"/>
    <cellStyle name="Normal 20 13 5" xfId="34826"/>
    <cellStyle name="Normal 20 13 6" xfId="48076"/>
    <cellStyle name="Normal 20 14" xfId="6091"/>
    <cellStyle name="Normal 20 14 2" xfId="10367"/>
    <cellStyle name="Normal 20 14 2 2" xfId="21358"/>
    <cellStyle name="Normal 20 14 2 3" xfId="31679"/>
    <cellStyle name="Normal 20 14 2 4" xfId="42624"/>
    <cellStyle name="Normal 20 14 2 5" xfId="55837"/>
    <cellStyle name="Normal 20 14 3" xfId="17240"/>
    <cellStyle name="Normal 20 14 4" xfId="27425"/>
    <cellStyle name="Normal 20 14 5" xfId="38374"/>
    <cellStyle name="Normal 20 14 6" xfId="51583"/>
    <cellStyle name="Normal 20 15" xfId="6277"/>
    <cellStyle name="Normal 20 15 2" xfId="11353"/>
    <cellStyle name="Normal 20 15 2 2" xfId="22329"/>
    <cellStyle name="Normal 20 15 2 3" xfId="32665"/>
    <cellStyle name="Normal 20 15 2 4" xfId="43602"/>
    <cellStyle name="Normal 20 15 2 5" xfId="56823"/>
    <cellStyle name="Normal 20 15 3" xfId="17418"/>
    <cellStyle name="Normal 20 15 4" xfId="27603"/>
    <cellStyle name="Normal 20 15 5" xfId="38556"/>
    <cellStyle name="Normal 20 15 6" xfId="51761"/>
    <cellStyle name="Normal 20 16" xfId="6309"/>
    <cellStyle name="Normal 20 16 2" xfId="11522"/>
    <cellStyle name="Normal 20 16 2 2" xfId="22498"/>
    <cellStyle name="Normal 20 16 2 3" xfId="32834"/>
    <cellStyle name="Normal 20 16 2 4" xfId="43771"/>
    <cellStyle name="Normal 20 16 2 5" xfId="56992"/>
    <cellStyle name="Normal 20 16 3" xfId="17449"/>
    <cellStyle name="Normal 20 16 4" xfId="27634"/>
    <cellStyle name="Normal 20 16 5" xfId="38588"/>
    <cellStyle name="Normal 20 16 6" xfId="51792"/>
    <cellStyle name="Normal 20 17" xfId="6367"/>
    <cellStyle name="Normal 20 17 2" xfId="17507"/>
    <cellStyle name="Normal 20 17 3" xfId="27692"/>
    <cellStyle name="Normal 20 17 4" xfId="38646"/>
    <cellStyle name="Normal 20 17 5" xfId="51850"/>
    <cellStyle name="Normal 20 18" xfId="6399"/>
    <cellStyle name="Normal 20 18 2" xfId="17538"/>
    <cellStyle name="Normal 20 18 3" xfId="27723"/>
    <cellStyle name="Normal 20 18 4" xfId="38677"/>
    <cellStyle name="Normal 20 18 5" xfId="51881"/>
    <cellStyle name="Normal 20 19" xfId="7166"/>
    <cellStyle name="Normal 20 19 2" xfId="18297"/>
    <cellStyle name="Normal 20 19 3" xfId="28482"/>
    <cellStyle name="Normal 20 19 4" xfId="39437"/>
    <cellStyle name="Normal 20 19 5" xfId="52640"/>
    <cellStyle name="Normal 20 2" xfId="160"/>
    <cellStyle name="Normal 20 2 10" xfId="6442"/>
    <cellStyle name="Normal 20 2 10 2" xfId="11385"/>
    <cellStyle name="Normal 20 2 10 2 2" xfId="22361"/>
    <cellStyle name="Normal 20 2 10 2 3" xfId="32697"/>
    <cellStyle name="Normal 20 2 10 2 4" xfId="43634"/>
    <cellStyle name="Normal 20 2 10 2 5" xfId="56855"/>
    <cellStyle name="Normal 20 2 10 3" xfId="17580"/>
    <cellStyle name="Normal 20 2 10 4" xfId="27765"/>
    <cellStyle name="Normal 20 2 10 5" xfId="38719"/>
    <cellStyle name="Normal 20 2 10 6" xfId="51923"/>
    <cellStyle name="Normal 20 2 11" xfId="7677"/>
    <cellStyle name="Normal 20 2 11 2" xfId="18788"/>
    <cellStyle name="Normal 20 2 11 3" xfId="28991"/>
    <cellStyle name="Normal 20 2 11 4" xfId="39941"/>
    <cellStyle name="Normal 20 2 11 5" xfId="53149"/>
    <cellStyle name="Normal 20 2 12" xfId="12693"/>
    <cellStyle name="Normal 20 2 13" xfId="12883"/>
    <cellStyle name="Normal 20 2 14" xfId="13286"/>
    <cellStyle name="Normal 20 2 15" xfId="23476"/>
    <cellStyle name="Normal 20 2 16" xfId="34010"/>
    <cellStyle name="Normal 20 2 17" xfId="47634"/>
    <cellStyle name="Normal 20 2 18" xfId="58156"/>
    <cellStyle name="Normal 20 2 19" xfId="58718"/>
    <cellStyle name="Normal 20 2 2" xfId="2193"/>
    <cellStyle name="Normal 20 2 2 10" xfId="23680"/>
    <cellStyle name="Normal 20 2 2 11" xfId="34588"/>
    <cellStyle name="Normal 20 2 2 12" xfId="47838"/>
    <cellStyle name="Normal 20 2 2 13" xfId="58341"/>
    <cellStyle name="Normal 20 2 2 14" xfId="58807"/>
    <cellStyle name="Normal 20 2 2 2" xfId="3213"/>
    <cellStyle name="Normal 20 2 2 2 2" xfId="4025"/>
    <cellStyle name="Normal 20 2 2 2 2 2" xfId="11038"/>
    <cellStyle name="Normal 20 2 2 2 2 2 2" xfId="22015"/>
    <cellStyle name="Normal 20 2 2 2 2 2 3" xfId="32350"/>
    <cellStyle name="Normal 20 2 2 2 2 2 4" xfId="43293"/>
    <cellStyle name="Normal 20 2 2 2 2 2 5" xfId="56508"/>
    <cellStyle name="Normal 20 2 2 2 2 3" xfId="9446"/>
    <cellStyle name="Normal 20 2 2 2 2 3 2" xfId="20551"/>
    <cellStyle name="Normal 20 2 2 2 2 3 3" xfId="30758"/>
    <cellStyle name="Normal 20 2 2 2 2 3 4" xfId="41709"/>
    <cellStyle name="Normal 20 2 2 2 2 3 5" xfId="54916"/>
    <cellStyle name="Normal 20 2 2 2 2 4" xfId="15238"/>
    <cellStyle name="Normal 20 2 2 2 2 5" xfId="25423"/>
    <cellStyle name="Normal 20 2 2 2 2 6" xfId="36360"/>
    <cellStyle name="Normal 20 2 2 2 2 7" xfId="49581"/>
    <cellStyle name="Normal 20 2 2 2 2 8" xfId="59439"/>
    <cellStyle name="Normal 20 2 2 2 3" xfId="7122"/>
    <cellStyle name="Normal 20 2 2 2 3 2" xfId="10635"/>
    <cellStyle name="Normal 20 2 2 2 3 2 2" xfId="21622"/>
    <cellStyle name="Normal 20 2 2 2 3 2 3" xfId="31947"/>
    <cellStyle name="Normal 20 2 2 2 3 2 4" xfId="42892"/>
    <cellStyle name="Normal 20 2 2 2 3 2 5" xfId="56105"/>
    <cellStyle name="Normal 20 2 2 2 3 3" xfId="18258"/>
    <cellStyle name="Normal 20 2 2 2 3 4" xfId="28443"/>
    <cellStyle name="Normal 20 2 2 2 3 5" xfId="39398"/>
    <cellStyle name="Normal 20 2 2 2 3 6" xfId="52601"/>
    <cellStyle name="Normal 20 2 2 2 4" xfId="8644"/>
    <cellStyle name="Normal 20 2 2 2 4 2" xfId="19751"/>
    <cellStyle name="Normal 20 2 2 2 4 3" xfId="29958"/>
    <cellStyle name="Normal 20 2 2 2 4 4" xfId="40907"/>
    <cellStyle name="Normal 20 2 2 2 4 5" xfId="54116"/>
    <cellStyle name="Normal 20 2 2 2 5" xfId="14441"/>
    <cellStyle name="Normal 20 2 2 2 6" xfId="24626"/>
    <cellStyle name="Normal 20 2 2 2 7" xfId="35557"/>
    <cellStyle name="Normal 20 2 2 2 8" xfId="48784"/>
    <cellStyle name="Normal 20 2 2 2 9" xfId="58971"/>
    <cellStyle name="Normal 20 2 2 3" xfId="3861"/>
    <cellStyle name="Normal 20 2 2 3 2" xfId="10874"/>
    <cellStyle name="Normal 20 2 2 3 2 2" xfId="21851"/>
    <cellStyle name="Normal 20 2 2 3 2 3" xfId="32186"/>
    <cellStyle name="Normal 20 2 2 3 2 4" xfId="43129"/>
    <cellStyle name="Normal 20 2 2 3 2 5" xfId="56344"/>
    <cellStyle name="Normal 20 2 2 3 3" xfId="9282"/>
    <cellStyle name="Normal 20 2 2 3 3 2" xfId="20387"/>
    <cellStyle name="Normal 20 2 2 3 3 3" xfId="30594"/>
    <cellStyle name="Normal 20 2 2 3 3 4" xfId="41545"/>
    <cellStyle name="Normal 20 2 2 3 3 5" xfId="54752"/>
    <cellStyle name="Normal 20 2 2 3 4" xfId="15074"/>
    <cellStyle name="Normal 20 2 2 3 5" xfId="25259"/>
    <cellStyle name="Normal 20 2 2 3 6" xfId="36196"/>
    <cellStyle name="Normal 20 2 2 3 7" xfId="49417"/>
    <cellStyle name="Normal 20 2 2 3 8" xfId="59275"/>
    <cellStyle name="Normal 20 2 2 4" xfId="2934"/>
    <cellStyle name="Normal 20 2 2 4 2" xfId="8368"/>
    <cellStyle name="Normal 20 2 2 4 2 2" xfId="19476"/>
    <cellStyle name="Normal 20 2 2 4 2 3" xfId="29682"/>
    <cellStyle name="Normal 20 2 2 4 2 4" xfId="40631"/>
    <cellStyle name="Normal 20 2 2 4 2 5" xfId="53840"/>
    <cellStyle name="Normal 20 2 2 4 3" xfId="14167"/>
    <cellStyle name="Normal 20 2 2 4 4" xfId="24352"/>
    <cellStyle name="Normal 20 2 2 4 5" xfId="35283"/>
    <cellStyle name="Normal 20 2 2 4 6" xfId="48510"/>
    <cellStyle name="Normal 20 2 2 5" xfId="6227"/>
    <cellStyle name="Normal 20 2 2 5 2" xfId="10492"/>
    <cellStyle name="Normal 20 2 2 5 2 2" xfId="21483"/>
    <cellStyle name="Normal 20 2 2 5 2 3" xfId="31804"/>
    <cellStyle name="Normal 20 2 2 5 2 4" xfId="42749"/>
    <cellStyle name="Normal 20 2 2 5 2 5" xfId="55962"/>
    <cellStyle name="Normal 20 2 2 5 3" xfId="17368"/>
    <cellStyle name="Normal 20 2 2 5 4" xfId="27553"/>
    <cellStyle name="Normal 20 2 2 5 5" xfId="38506"/>
    <cellStyle name="Normal 20 2 2 5 6" xfId="51711"/>
    <cellStyle name="Normal 20 2 2 6" xfId="6845"/>
    <cellStyle name="Normal 20 2 2 6 2" xfId="17981"/>
    <cellStyle name="Normal 20 2 2 6 3" xfId="28166"/>
    <cellStyle name="Normal 20 2 2 6 4" xfId="39121"/>
    <cellStyle name="Normal 20 2 2 6 5" xfId="52324"/>
    <cellStyle name="Normal 20 2 2 7" xfId="7818"/>
    <cellStyle name="Normal 20 2 2 7 2" xfId="18926"/>
    <cellStyle name="Normal 20 2 2 7 3" xfId="29132"/>
    <cellStyle name="Normal 20 2 2 7 4" xfId="40081"/>
    <cellStyle name="Normal 20 2 2 7 5" xfId="53290"/>
    <cellStyle name="Normal 20 2 2 8" xfId="13083"/>
    <cellStyle name="Normal 20 2 2 9" xfId="13495"/>
    <cellStyle name="Normal 20 2 3" xfId="2751"/>
    <cellStyle name="Normal 20 2 3 10" xfId="58528"/>
    <cellStyle name="Normal 20 2 3 11" xfId="58882"/>
    <cellStyle name="Normal 20 2 3 2" xfId="3415"/>
    <cellStyle name="Normal 20 2 3 2 2" xfId="10949"/>
    <cellStyle name="Normal 20 2 3 2 2 2" xfId="21926"/>
    <cellStyle name="Normal 20 2 3 2 2 3" xfId="32261"/>
    <cellStyle name="Normal 20 2 3 2 2 4" xfId="43204"/>
    <cellStyle name="Normal 20 2 3 2 2 5" xfId="56419"/>
    <cellStyle name="Normal 20 2 3 2 3" xfId="8837"/>
    <cellStyle name="Normal 20 2 3 2 3 2" xfId="19942"/>
    <cellStyle name="Normal 20 2 3 2 3 3" xfId="30149"/>
    <cellStyle name="Normal 20 2 3 2 3 4" xfId="41100"/>
    <cellStyle name="Normal 20 2 3 2 3 5" xfId="54307"/>
    <cellStyle name="Normal 20 2 3 2 4" xfId="14630"/>
    <cellStyle name="Normal 20 2 3 2 5" xfId="24815"/>
    <cellStyle name="Normal 20 2 3 2 6" xfId="35752"/>
    <cellStyle name="Normal 20 2 3 2 7" xfId="48973"/>
    <cellStyle name="Normal 20 2 3 2 8" xfId="59350"/>
    <cellStyle name="Normal 20 2 3 3" xfId="3936"/>
    <cellStyle name="Normal 20 2 3 3 2" xfId="9357"/>
    <cellStyle name="Normal 20 2 3 3 2 2" xfId="20462"/>
    <cellStyle name="Normal 20 2 3 3 2 3" xfId="30669"/>
    <cellStyle name="Normal 20 2 3 3 2 4" xfId="41620"/>
    <cellStyle name="Normal 20 2 3 3 2 5" xfId="54827"/>
    <cellStyle name="Normal 20 2 3 3 3" xfId="15149"/>
    <cellStyle name="Normal 20 2 3 3 4" xfId="25334"/>
    <cellStyle name="Normal 20 2 3 3 5" xfId="36271"/>
    <cellStyle name="Normal 20 2 3 3 6" xfId="49492"/>
    <cellStyle name="Normal 20 2 3 4" xfId="6663"/>
    <cellStyle name="Normal 20 2 3 4 2" xfId="10546"/>
    <cellStyle name="Normal 20 2 3 4 2 2" xfId="21533"/>
    <cellStyle name="Normal 20 2 3 4 2 3" xfId="31858"/>
    <cellStyle name="Normal 20 2 3 4 2 4" xfId="42803"/>
    <cellStyle name="Normal 20 2 3 4 2 5" xfId="56016"/>
    <cellStyle name="Normal 20 2 3 4 3" xfId="17799"/>
    <cellStyle name="Normal 20 2 3 4 4" xfId="27984"/>
    <cellStyle name="Normal 20 2 3 4 5" xfId="38939"/>
    <cellStyle name="Normal 20 2 3 4 6" xfId="52142"/>
    <cellStyle name="Normal 20 2 3 5" xfId="8185"/>
    <cellStyle name="Normal 20 2 3 5 2" xfId="19293"/>
    <cellStyle name="Normal 20 2 3 5 3" xfId="29499"/>
    <cellStyle name="Normal 20 2 3 5 4" xfId="40448"/>
    <cellStyle name="Normal 20 2 3 5 5" xfId="53657"/>
    <cellStyle name="Normal 20 2 3 6" xfId="13984"/>
    <cellStyle name="Normal 20 2 3 7" xfId="24169"/>
    <cellStyle name="Normal 20 2 3 8" xfId="35100"/>
    <cellStyle name="Normal 20 2 3 9" xfId="48327"/>
    <cellStyle name="Normal 20 2 4" xfId="3124"/>
    <cellStyle name="Normal 20 2 4 2" xfId="7033"/>
    <cellStyle name="Normal 20 2 4 2 2" xfId="10785"/>
    <cellStyle name="Normal 20 2 4 2 2 2" xfId="21762"/>
    <cellStyle name="Normal 20 2 4 2 2 3" xfId="32097"/>
    <cellStyle name="Normal 20 2 4 2 2 4" xfId="43040"/>
    <cellStyle name="Normal 20 2 4 2 2 5" xfId="56255"/>
    <cellStyle name="Normal 20 2 4 2 3" xfId="18169"/>
    <cellStyle name="Normal 20 2 4 2 4" xfId="28354"/>
    <cellStyle name="Normal 20 2 4 2 5" xfId="39309"/>
    <cellStyle name="Normal 20 2 4 2 6" xfId="52512"/>
    <cellStyle name="Normal 20 2 4 3" xfId="8556"/>
    <cellStyle name="Normal 20 2 4 3 2" xfId="19663"/>
    <cellStyle name="Normal 20 2 4 3 3" xfId="29870"/>
    <cellStyle name="Normal 20 2 4 3 4" xfId="40819"/>
    <cellStyle name="Normal 20 2 4 3 5" xfId="54028"/>
    <cellStyle name="Normal 20 2 4 4" xfId="14353"/>
    <cellStyle name="Normal 20 2 4 5" xfId="24538"/>
    <cellStyle name="Normal 20 2 4 6" xfId="35469"/>
    <cellStyle name="Normal 20 2 4 7" xfId="48696"/>
    <cellStyle name="Normal 20 2 4 8" xfId="59186"/>
    <cellStyle name="Normal 20 2 5" xfId="3772"/>
    <cellStyle name="Normal 20 2 5 2" xfId="9193"/>
    <cellStyle name="Normal 20 2 5 2 2" xfId="20298"/>
    <cellStyle name="Normal 20 2 5 2 3" xfId="30505"/>
    <cellStyle name="Normal 20 2 5 2 4" xfId="41456"/>
    <cellStyle name="Normal 20 2 5 2 5" xfId="54663"/>
    <cellStyle name="Normal 20 2 5 3" xfId="14985"/>
    <cellStyle name="Normal 20 2 5 4" xfId="25170"/>
    <cellStyle name="Normal 20 2 5 5" xfId="36107"/>
    <cellStyle name="Normal 20 2 5 6" xfId="49328"/>
    <cellStyle name="Normal 20 2 6" xfId="4839"/>
    <cellStyle name="Normal 20 2 6 2" xfId="10013"/>
    <cellStyle name="Normal 20 2 6 2 2" xfId="21005"/>
    <cellStyle name="Normal 20 2 6 2 3" xfId="31325"/>
    <cellStyle name="Normal 20 2 6 2 4" xfId="42270"/>
    <cellStyle name="Normal 20 2 6 2 5" xfId="55483"/>
    <cellStyle name="Normal 20 2 6 3" xfId="15990"/>
    <cellStyle name="Normal 20 2 6 4" xfId="26175"/>
    <cellStyle name="Normal 20 2 6 5" xfId="37124"/>
    <cellStyle name="Normal 20 2 6 6" xfId="50333"/>
    <cellStyle name="Normal 20 2 7" xfId="5029"/>
    <cellStyle name="Normal 20 2 7 2" xfId="10203"/>
    <cellStyle name="Normal 20 2 7 2 2" xfId="21194"/>
    <cellStyle name="Normal 20 2 7 2 3" xfId="31515"/>
    <cellStyle name="Normal 20 2 7 2 4" xfId="42460"/>
    <cellStyle name="Normal 20 2 7 2 5" xfId="55673"/>
    <cellStyle name="Normal 20 2 7 3" xfId="16179"/>
    <cellStyle name="Normal 20 2 7 4" xfId="26364"/>
    <cellStyle name="Normal 20 2 7 5" xfId="37313"/>
    <cellStyle name="Normal 20 2 7 6" xfId="50522"/>
    <cellStyle name="Normal 20 2 8" xfId="2473"/>
    <cellStyle name="Normal 20 2 8 2" xfId="8002"/>
    <cellStyle name="Normal 20 2 8 2 2" xfId="19110"/>
    <cellStyle name="Normal 20 2 8 2 3" xfId="29316"/>
    <cellStyle name="Normal 20 2 8 2 4" xfId="40265"/>
    <cellStyle name="Normal 20 2 8 2 5" xfId="53474"/>
    <cellStyle name="Normal 20 2 8 3" xfId="13771"/>
    <cellStyle name="Normal 20 2 8 4" xfId="23956"/>
    <cellStyle name="Normal 20 2 8 5" xfId="34864"/>
    <cellStyle name="Normal 20 2 8 6" xfId="48114"/>
    <cellStyle name="Normal 20 2 9" xfId="6140"/>
    <cellStyle name="Normal 20 2 9 2" xfId="10403"/>
    <cellStyle name="Normal 20 2 9 2 2" xfId="21394"/>
    <cellStyle name="Normal 20 2 9 2 3" xfId="31715"/>
    <cellStyle name="Normal 20 2 9 2 4" xfId="42660"/>
    <cellStyle name="Normal 20 2 9 2 5" xfId="55873"/>
    <cellStyle name="Normal 20 2 9 3" xfId="17281"/>
    <cellStyle name="Normal 20 2 9 4" xfId="27466"/>
    <cellStyle name="Normal 20 2 9 5" xfId="38419"/>
    <cellStyle name="Normal 20 2 9 6" xfId="51624"/>
    <cellStyle name="Normal 20 20" xfId="7236"/>
    <cellStyle name="Normal 20 20 2" xfId="18365"/>
    <cellStyle name="Normal 20 20 3" xfId="28552"/>
    <cellStyle name="Normal 20 20 4" xfId="39507"/>
    <cellStyle name="Normal 20 20 5" xfId="52710"/>
    <cellStyle name="Normal 20 21" xfId="12661"/>
    <cellStyle name="Normal 20 22" xfId="12851"/>
    <cellStyle name="Normal 20 23" xfId="13256"/>
    <cellStyle name="Normal 20 24" xfId="23446"/>
    <cellStyle name="Normal 20 25" xfId="33980"/>
    <cellStyle name="Normal 20 26" xfId="47604"/>
    <cellStyle name="Normal 20 27" xfId="58115"/>
    <cellStyle name="Normal 20 28" xfId="58682"/>
    <cellStyle name="Normal 20 3" xfId="216"/>
    <cellStyle name="Normal 20 3 10" xfId="6484"/>
    <cellStyle name="Normal 20 3 10 2" xfId="11420"/>
    <cellStyle name="Normal 20 3 10 2 2" xfId="22396"/>
    <cellStyle name="Normal 20 3 10 2 3" xfId="32732"/>
    <cellStyle name="Normal 20 3 10 2 4" xfId="43669"/>
    <cellStyle name="Normal 20 3 10 2 5" xfId="56890"/>
    <cellStyle name="Normal 20 3 10 3" xfId="17621"/>
    <cellStyle name="Normal 20 3 10 4" xfId="27806"/>
    <cellStyle name="Normal 20 3 10 5" xfId="38760"/>
    <cellStyle name="Normal 20 3 10 6" xfId="51964"/>
    <cellStyle name="Normal 20 3 11" xfId="7321"/>
    <cellStyle name="Normal 20 3 11 2" xfId="18446"/>
    <cellStyle name="Normal 20 3 11 3" xfId="28636"/>
    <cellStyle name="Normal 20 3 11 4" xfId="39591"/>
    <cellStyle name="Normal 20 3 11 5" xfId="52794"/>
    <cellStyle name="Normal 20 3 12" xfId="12728"/>
    <cellStyle name="Normal 20 3 13" xfId="12918"/>
    <cellStyle name="Normal 20 3 14" xfId="13326"/>
    <cellStyle name="Normal 20 3 15" xfId="23516"/>
    <cellStyle name="Normal 20 3 16" xfId="34054"/>
    <cellStyle name="Normal 20 3 17" xfId="47674"/>
    <cellStyle name="Normal 20 3 18" xfId="58189"/>
    <cellStyle name="Normal 20 3 19" xfId="58777"/>
    <cellStyle name="Normal 20 3 2" xfId="2969"/>
    <cellStyle name="Normal 20 3 2 10" xfId="35318"/>
    <cellStyle name="Normal 20 3 2 11" xfId="48545"/>
    <cellStyle name="Normal 20 3 2 12" xfId="58376"/>
    <cellStyle name="Normal 20 3 2 13" xfId="58941"/>
    <cellStyle name="Normal 20 3 2 2" xfId="3611"/>
    <cellStyle name="Normal 20 3 2 2 2" xfId="11008"/>
    <cellStyle name="Normal 20 3 2 2 2 2" xfId="21985"/>
    <cellStyle name="Normal 20 3 2 2 2 3" xfId="32320"/>
    <cellStyle name="Normal 20 3 2 2 2 4" xfId="43263"/>
    <cellStyle name="Normal 20 3 2 2 2 5" xfId="56478"/>
    <cellStyle name="Normal 20 3 2 2 3" xfId="9033"/>
    <cellStyle name="Normal 20 3 2 2 3 2" xfId="20138"/>
    <cellStyle name="Normal 20 3 2 2 3 3" xfId="30345"/>
    <cellStyle name="Normal 20 3 2 2 3 4" xfId="41296"/>
    <cellStyle name="Normal 20 3 2 2 3 5" xfId="54503"/>
    <cellStyle name="Normal 20 3 2 2 4" xfId="14826"/>
    <cellStyle name="Normal 20 3 2 2 5" xfId="25011"/>
    <cellStyle name="Normal 20 3 2 2 6" xfId="35948"/>
    <cellStyle name="Normal 20 3 2 2 7" xfId="49169"/>
    <cellStyle name="Normal 20 3 2 2 8" xfId="59409"/>
    <cellStyle name="Normal 20 3 2 3" xfId="3995"/>
    <cellStyle name="Normal 20 3 2 3 2" xfId="9416"/>
    <cellStyle name="Normal 20 3 2 3 2 2" xfId="20521"/>
    <cellStyle name="Normal 20 3 2 3 2 3" xfId="30728"/>
    <cellStyle name="Normal 20 3 2 3 2 4" xfId="41679"/>
    <cellStyle name="Normal 20 3 2 3 2 5" xfId="54886"/>
    <cellStyle name="Normal 20 3 2 3 3" xfId="15208"/>
    <cellStyle name="Normal 20 3 2 3 4" xfId="25393"/>
    <cellStyle name="Normal 20 3 2 3 5" xfId="36330"/>
    <cellStyle name="Normal 20 3 2 3 6" xfId="49551"/>
    <cellStyle name="Normal 20 3 2 4" xfId="6880"/>
    <cellStyle name="Normal 20 3 2 4 2" xfId="8403"/>
    <cellStyle name="Normal 20 3 2 4 2 2" xfId="19511"/>
    <cellStyle name="Normal 20 3 2 4 2 3" xfId="29717"/>
    <cellStyle name="Normal 20 3 2 4 2 4" xfId="40666"/>
    <cellStyle name="Normal 20 3 2 4 2 5" xfId="53875"/>
    <cellStyle name="Normal 20 3 2 4 3" xfId="18016"/>
    <cellStyle name="Normal 20 3 2 4 4" xfId="28201"/>
    <cellStyle name="Normal 20 3 2 4 5" xfId="39156"/>
    <cellStyle name="Normal 20 3 2 4 6" xfId="52359"/>
    <cellStyle name="Normal 20 3 2 5" xfId="10605"/>
    <cellStyle name="Normal 20 3 2 5 2" xfId="21592"/>
    <cellStyle name="Normal 20 3 2 5 3" xfId="31917"/>
    <cellStyle name="Normal 20 3 2 5 4" xfId="42862"/>
    <cellStyle name="Normal 20 3 2 5 5" xfId="56075"/>
    <cellStyle name="Normal 20 3 2 6" xfId="7853"/>
    <cellStyle name="Normal 20 3 2 6 2" xfId="18961"/>
    <cellStyle name="Normal 20 3 2 6 3" xfId="29167"/>
    <cellStyle name="Normal 20 3 2 6 4" xfId="40116"/>
    <cellStyle name="Normal 20 3 2 6 5" xfId="53325"/>
    <cellStyle name="Normal 20 3 2 7" xfId="13118"/>
    <cellStyle name="Normal 20 3 2 8" xfId="14202"/>
    <cellStyle name="Normal 20 3 2 9" xfId="24387"/>
    <cellStyle name="Normal 20 3 3" xfId="2786"/>
    <cellStyle name="Normal 20 3 3 10" xfId="59245"/>
    <cellStyle name="Normal 20 3 3 2" xfId="3450"/>
    <cellStyle name="Normal 20 3 3 2 2" xfId="8872"/>
    <cellStyle name="Normal 20 3 3 2 2 2" xfId="19977"/>
    <cellStyle name="Normal 20 3 3 2 2 3" xfId="30184"/>
    <cellStyle name="Normal 20 3 3 2 2 4" xfId="41135"/>
    <cellStyle name="Normal 20 3 3 2 2 5" xfId="54342"/>
    <cellStyle name="Normal 20 3 3 2 3" xfId="14665"/>
    <cellStyle name="Normal 20 3 3 2 4" xfId="24850"/>
    <cellStyle name="Normal 20 3 3 2 5" xfId="35787"/>
    <cellStyle name="Normal 20 3 3 2 6" xfId="49008"/>
    <cellStyle name="Normal 20 3 3 3" xfId="6698"/>
    <cellStyle name="Normal 20 3 3 3 2" xfId="10844"/>
    <cellStyle name="Normal 20 3 3 3 2 2" xfId="21821"/>
    <cellStyle name="Normal 20 3 3 3 2 3" xfId="32156"/>
    <cellStyle name="Normal 20 3 3 3 2 4" xfId="43099"/>
    <cellStyle name="Normal 20 3 3 3 2 5" xfId="56314"/>
    <cellStyle name="Normal 20 3 3 3 3" xfId="17834"/>
    <cellStyle name="Normal 20 3 3 3 4" xfId="28019"/>
    <cellStyle name="Normal 20 3 3 3 5" xfId="38974"/>
    <cellStyle name="Normal 20 3 3 3 6" xfId="52177"/>
    <cellStyle name="Normal 20 3 3 4" xfId="8220"/>
    <cellStyle name="Normal 20 3 3 4 2" xfId="19328"/>
    <cellStyle name="Normal 20 3 3 4 3" xfId="29534"/>
    <cellStyle name="Normal 20 3 3 4 4" xfId="40483"/>
    <cellStyle name="Normal 20 3 3 4 5" xfId="53692"/>
    <cellStyle name="Normal 20 3 3 5" xfId="14019"/>
    <cellStyle name="Normal 20 3 3 6" xfId="24204"/>
    <cellStyle name="Normal 20 3 3 7" xfId="35135"/>
    <cellStyle name="Normal 20 3 3 8" xfId="48362"/>
    <cellStyle name="Normal 20 3 3 9" xfId="58563"/>
    <cellStyle name="Normal 20 3 4" xfId="3183"/>
    <cellStyle name="Normal 20 3 4 2" xfId="7092"/>
    <cellStyle name="Normal 20 3 4 2 2" xfId="18228"/>
    <cellStyle name="Normal 20 3 4 2 3" xfId="28413"/>
    <cellStyle name="Normal 20 3 4 2 4" xfId="39368"/>
    <cellStyle name="Normal 20 3 4 2 5" xfId="52571"/>
    <cellStyle name="Normal 20 3 4 3" xfId="8614"/>
    <cellStyle name="Normal 20 3 4 3 2" xfId="19721"/>
    <cellStyle name="Normal 20 3 4 3 3" xfId="29928"/>
    <cellStyle name="Normal 20 3 4 3 4" xfId="40877"/>
    <cellStyle name="Normal 20 3 4 3 5" xfId="54086"/>
    <cellStyle name="Normal 20 3 4 4" xfId="14411"/>
    <cellStyle name="Normal 20 3 4 5" xfId="24596"/>
    <cellStyle name="Normal 20 3 4 6" xfId="35527"/>
    <cellStyle name="Normal 20 3 4 7" xfId="48754"/>
    <cellStyle name="Normal 20 3 5" xfId="3831"/>
    <cellStyle name="Normal 20 3 5 2" xfId="9252"/>
    <cellStyle name="Normal 20 3 5 2 2" xfId="20357"/>
    <cellStyle name="Normal 20 3 5 2 3" xfId="30564"/>
    <cellStyle name="Normal 20 3 5 2 4" xfId="41515"/>
    <cellStyle name="Normal 20 3 5 2 5" xfId="54722"/>
    <cellStyle name="Normal 20 3 5 3" xfId="15044"/>
    <cellStyle name="Normal 20 3 5 4" xfId="25229"/>
    <cellStyle name="Normal 20 3 5 5" xfId="36166"/>
    <cellStyle name="Normal 20 3 5 6" xfId="49387"/>
    <cellStyle name="Normal 20 3 6" xfId="4874"/>
    <cellStyle name="Normal 20 3 6 2" xfId="10048"/>
    <cellStyle name="Normal 20 3 6 2 2" xfId="21040"/>
    <cellStyle name="Normal 20 3 6 2 3" xfId="31360"/>
    <cellStyle name="Normal 20 3 6 2 4" xfId="42305"/>
    <cellStyle name="Normal 20 3 6 2 5" xfId="55518"/>
    <cellStyle name="Normal 20 3 6 3" xfId="16025"/>
    <cellStyle name="Normal 20 3 6 4" xfId="26210"/>
    <cellStyle name="Normal 20 3 6 5" xfId="37159"/>
    <cellStyle name="Normal 20 3 6 6" xfId="50368"/>
    <cellStyle name="Normal 20 3 7" xfId="5064"/>
    <cellStyle name="Normal 20 3 7 2" xfId="10238"/>
    <cellStyle name="Normal 20 3 7 2 2" xfId="21229"/>
    <cellStyle name="Normal 20 3 7 2 3" xfId="31550"/>
    <cellStyle name="Normal 20 3 7 2 4" xfId="42495"/>
    <cellStyle name="Normal 20 3 7 2 5" xfId="55708"/>
    <cellStyle name="Normal 20 3 7 3" xfId="16214"/>
    <cellStyle name="Normal 20 3 7 4" xfId="26399"/>
    <cellStyle name="Normal 20 3 7 5" xfId="37348"/>
    <cellStyle name="Normal 20 3 7 6" xfId="50557"/>
    <cellStyle name="Normal 20 3 8" xfId="2588"/>
    <cellStyle name="Normal 20 3 8 2" xfId="8037"/>
    <cellStyle name="Normal 20 3 8 2 2" xfId="19145"/>
    <cellStyle name="Normal 20 3 8 2 3" xfId="29351"/>
    <cellStyle name="Normal 20 3 8 2 4" xfId="40300"/>
    <cellStyle name="Normal 20 3 8 2 5" xfId="53509"/>
    <cellStyle name="Normal 20 3 8 3" xfId="13838"/>
    <cellStyle name="Normal 20 3 8 4" xfId="24023"/>
    <cellStyle name="Normal 20 3 8 5" xfId="34948"/>
    <cellStyle name="Normal 20 3 8 6" xfId="48181"/>
    <cellStyle name="Normal 20 3 9" xfId="6197"/>
    <cellStyle name="Normal 20 3 9 2" xfId="10462"/>
    <cellStyle name="Normal 20 3 9 2 2" xfId="21453"/>
    <cellStyle name="Normal 20 3 9 2 3" xfId="31774"/>
    <cellStyle name="Normal 20 3 9 2 4" xfId="42719"/>
    <cellStyle name="Normal 20 3 9 2 5" xfId="55932"/>
    <cellStyle name="Normal 20 3 9 3" xfId="17338"/>
    <cellStyle name="Normal 20 3 9 4" xfId="27523"/>
    <cellStyle name="Normal 20 3 9 5" xfId="38476"/>
    <cellStyle name="Normal 20 3 9 6" xfId="51681"/>
    <cellStyle name="Normal 20 4" xfId="2645"/>
    <cellStyle name="Normal 20 4 10" xfId="11452"/>
    <cellStyle name="Normal 20 4 10 2" xfId="22428"/>
    <cellStyle name="Normal 20 4 10 3" xfId="32764"/>
    <cellStyle name="Normal 20 4 10 4" xfId="43701"/>
    <cellStyle name="Normal 20 4 10 5" xfId="56922"/>
    <cellStyle name="Normal 20 4 11" xfId="11583"/>
    <cellStyle name="Normal 20 4 11 2" xfId="22557"/>
    <cellStyle name="Normal 20 4 11 3" xfId="32895"/>
    <cellStyle name="Normal 20 4 11 4" xfId="43832"/>
    <cellStyle name="Normal 20 4 11 5" xfId="57053"/>
    <cellStyle name="Normal 20 4 12" xfId="12771"/>
    <cellStyle name="Normal 20 4 13" xfId="12961"/>
    <cellStyle name="Normal 20 4 14" xfId="13879"/>
    <cellStyle name="Normal 20 4 15" xfId="24064"/>
    <cellStyle name="Normal 20 4 16" xfId="34995"/>
    <cellStyle name="Normal 20 4 17" xfId="48222"/>
    <cellStyle name="Normal 20 4 18" xfId="58232"/>
    <cellStyle name="Normal 20 4 19" xfId="58846"/>
    <cellStyle name="Normal 20 4 2" xfId="3012"/>
    <cellStyle name="Normal 20 4 2 10" xfId="48588"/>
    <cellStyle name="Normal 20 4 2 11" xfId="58419"/>
    <cellStyle name="Normal 20 4 2 12" xfId="59314"/>
    <cellStyle name="Normal 20 4 2 2" xfId="3654"/>
    <cellStyle name="Normal 20 4 2 2 2" xfId="9076"/>
    <cellStyle name="Normal 20 4 2 2 2 2" xfId="20181"/>
    <cellStyle name="Normal 20 4 2 2 2 3" xfId="30388"/>
    <cellStyle name="Normal 20 4 2 2 2 4" xfId="41339"/>
    <cellStyle name="Normal 20 4 2 2 2 5" xfId="54546"/>
    <cellStyle name="Normal 20 4 2 2 3" xfId="14869"/>
    <cellStyle name="Normal 20 4 2 2 4" xfId="25054"/>
    <cellStyle name="Normal 20 4 2 2 5" xfId="35991"/>
    <cellStyle name="Normal 20 4 2 2 6" xfId="49212"/>
    <cellStyle name="Normal 20 4 2 3" xfId="6923"/>
    <cellStyle name="Normal 20 4 2 3 2" xfId="8446"/>
    <cellStyle name="Normal 20 4 2 3 2 2" xfId="19554"/>
    <cellStyle name="Normal 20 4 2 3 2 3" xfId="29760"/>
    <cellStyle name="Normal 20 4 2 3 2 4" xfId="40709"/>
    <cellStyle name="Normal 20 4 2 3 2 5" xfId="53918"/>
    <cellStyle name="Normal 20 4 2 3 3" xfId="18059"/>
    <cellStyle name="Normal 20 4 2 3 4" xfId="28244"/>
    <cellStyle name="Normal 20 4 2 3 5" xfId="39199"/>
    <cellStyle name="Normal 20 4 2 3 6" xfId="52402"/>
    <cellStyle name="Normal 20 4 2 4" xfId="10913"/>
    <cellStyle name="Normal 20 4 2 4 2" xfId="21890"/>
    <cellStyle name="Normal 20 4 2 4 3" xfId="32225"/>
    <cellStyle name="Normal 20 4 2 4 4" xfId="43168"/>
    <cellStyle name="Normal 20 4 2 4 5" xfId="56383"/>
    <cellStyle name="Normal 20 4 2 5" xfId="7896"/>
    <cellStyle name="Normal 20 4 2 5 2" xfId="19004"/>
    <cellStyle name="Normal 20 4 2 5 3" xfId="29210"/>
    <cellStyle name="Normal 20 4 2 5 4" xfId="40159"/>
    <cellStyle name="Normal 20 4 2 5 5" xfId="53368"/>
    <cellStyle name="Normal 20 4 2 6" xfId="13176"/>
    <cellStyle name="Normal 20 4 2 7" xfId="14245"/>
    <cellStyle name="Normal 20 4 2 8" xfId="24430"/>
    <cellStyle name="Normal 20 4 2 9" xfId="35361"/>
    <cellStyle name="Normal 20 4 3" xfId="2829"/>
    <cellStyle name="Normal 20 4 3 2" xfId="3493"/>
    <cellStyle name="Normal 20 4 3 2 2" xfId="8915"/>
    <cellStyle name="Normal 20 4 3 2 2 2" xfId="20020"/>
    <cellStyle name="Normal 20 4 3 2 2 3" xfId="30227"/>
    <cellStyle name="Normal 20 4 3 2 2 4" xfId="41178"/>
    <cellStyle name="Normal 20 4 3 2 2 5" xfId="54385"/>
    <cellStyle name="Normal 20 4 3 2 3" xfId="14708"/>
    <cellStyle name="Normal 20 4 3 2 4" xfId="24893"/>
    <cellStyle name="Normal 20 4 3 2 5" xfId="35830"/>
    <cellStyle name="Normal 20 4 3 2 6" xfId="49051"/>
    <cellStyle name="Normal 20 4 3 3" xfId="6741"/>
    <cellStyle name="Normal 20 4 3 3 2" xfId="17877"/>
    <cellStyle name="Normal 20 4 3 3 3" xfId="28062"/>
    <cellStyle name="Normal 20 4 3 3 4" xfId="39017"/>
    <cellStyle name="Normal 20 4 3 3 5" xfId="52220"/>
    <cellStyle name="Normal 20 4 3 4" xfId="8263"/>
    <cellStyle name="Normal 20 4 3 4 2" xfId="19371"/>
    <cellStyle name="Normal 20 4 3 4 3" xfId="29577"/>
    <cellStyle name="Normal 20 4 3 4 4" xfId="40526"/>
    <cellStyle name="Normal 20 4 3 4 5" xfId="53735"/>
    <cellStyle name="Normal 20 4 3 5" xfId="14062"/>
    <cellStyle name="Normal 20 4 3 6" xfId="24247"/>
    <cellStyle name="Normal 20 4 3 7" xfId="35178"/>
    <cellStyle name="Normal 20 4 3 8" xfId="48405"/>
    <cellStyle name="Normal 20 4 3 9" xfId="58606"/>
    <cellStyle name="Normal 20 4 4" xfId="3316"/>
    <cellStyle name="Normal 20 4 4 2" xfId="8738"/>
    <cellStyle name="Normal 20 4 4 2 2" xfId="19843"/>
    <cellStyle name="Normal 20 4 4 2 3" xfId="30050"/>
    <cellStyle name="Normal 20 4 4 2 4" xfId="41001"/>
    <cellStyle name="Normal 20 4 4 2 5" xfId="54208"/>
    <cellStyle name="Normal 20 4 4 3" xfId="14531"/>
    <cellStyle name="Normal 20 4 4 4" xfId="24716"/>
    <cellStyle name="Normal 20 4 4 5" xfId="35653"/>
    <cellStyle name="Normal 20 4 4 6" xfId="48874"/>
    <cellStyle name="Normal 20 4 5" xfId="3900"/>
    <cellStyle name="Normal 20 4 5 2" xfId="9321"/>
    <cellStyle name="Normal 20 4 5 2 2" xfId="20426"/>
    <cellStyle name="Normal 20 4 5 2 3" xfId="30633"/>
    <cellStyle name="Normal 20 4 5 2 4" xfId="41584"/>
    <cellStyle name="Normal 20 4 5 2 5" xfId="54791"/>
    <cellStyle name="Normal 20 4 5 3" xfId="15113"/>
    <cellStyle name="Normal 20 4 5 4" xfId="25298"/>
    <cellStyle name="Normal 20 4 5 5" xfId="36235"/>
    <cellStyle name="Normal 20 4 5 6" xfId="49456"/>
    <cellStyle name="Normal 20 4 6" xfId="4917"/>
    <cellStyle name="Normal 20 4 6 2" xfId="10091"/>
    <cellStyle name="Normal 20 4 6 2 2" xfId="21083"/>
    <cellStyle name="Normal 20 4 6 2 3" xfId="31403"/>
    <cellStyle name="Normal 20 4 6 2 4" xfId="42348"/>
    <cellStyle name="Normal 20 4 6 2 5" xfId="55561"/>
    <cellStyle name="Normal 20 4 6 3" xfId="16068"/>
    <cellStyle name="Normal 20 4 6 4" xfId="26253"/>
    <cellStyle name="Normal 20 4 6 5" xfId="37202"/>
    <cellStyle name="Normal 20 4 6 6" xfId="50411"/>
    <cellStyle name="Normal 20 4 7" xfId="5107"/>
    <cellStyle name="Normal 20 4 7 2" xfId="10281"/>
    <cellStyle name="Normal 20 4 7 2 2" xfId="21272"/>
    <cellStyle name="Normal 20 4 7 2 3" xfId="31593"/>
    <cellStyle name="Normal 20 4 7 2 4" xfId="42538"/>
    <cellStyle name="Normal 20 4 7 2 5" xfId="55751"/>
    <cellStyle name="Normal 20 4 7 3" xfId="16257"/>
    <cellStyle name="Normal 20 4 7 4" xfId="26442"/>
    <cellStyle name="Normal 20 4 7 5" xfId="37391"/>
    <cellStyle name="Normal 20 4 7 6" xfId="50600"/>
    <cellStyle name="Normal 20 4 8" xfId="6516"/>
    <cellStyle name="Normal 20 4 8 2" xfId="8080"/>
    <cellStyle name="Normal 20 4 8 2 2" xfId="19188"/>
    <cellStyle name="Normal 20 4 8 2 3" xfId="29394"/>
    <cellStyle name="Normal 20 4 8 2 4" xfId="40343"/>
    <cellStyle name="Normal 20 4 8 2 5" xfId="53552"/>
    <cellStyle name="Normal 20 4 8 3" xfId="17653"/>
    <cellStyle name="Normal 20 4 8 4" xfId="27838"/>
    <cellStyle name="Normal 20 4 8 5" xfId="38792"/>
    <cellStyle name="Normal 20 4 8 6" xfId="51996"/>
    <cellStyle name="Normal 20 4 9" xfId="7358"/>
    <cellStyle name="Normal 20 4 9 2" xfId="18483"/>
    <cellStyle name="Normal 20 4 9 3" xfId="28673"/>
    <cellStyle name="Normal 20 4 9 4" xfId="39628"/>
    <cellStyle name="Normal 20 4 9 5" xfId="52831"/>
    <cellStyle name="Normal 20 5" xfId="2687"/>
    <cellStyle name="Normal 20 5 10" xfId="11623"/>
    <cellStyle name="Normal 20 5 10 2" xfId="22596"/>
    <cellStyle name="Normal 20 5 10 3" xfId="32935"/>
    <cellStyle name="Normal 20 5 10 4" xfId="43872"/>
    <cellStyle name="Normal 20 5 10 5" xfId="57093"/>
    <cellStyle name="Normal 20 5 11" xfId="12812"/>
    <cellStyle name="Normal 20 5 12" xfId="13002"/>
    <cellStyle name="Normal 20 5 13" xfId="13920"/>
    <cellStyle name="Normal 20 5 14" xfId="24105"/>
    <cellStyle name="Normal 20 5 15" xfId="35036"/>
    <cellStyle name="Normal 20 5 16" xfId="48263"/>
    <cellStyle name="Normal 20 5 17" xfId="58273"/>
    <cellStyle name="Normal 20 5 18" xfId="59150"/>
    <cellStyle name="Normal 20 5 2" xfId="3053"/>
    <cellStyle name="Normal 20 5 2 10" xfId="58460"/>
    <cellStyle name="Normal 20 5 2 2" xfId="3695"/>
    <cellStyle name="Normal 20 5 2 2 2" xfId="9117"/>
    <cellStyle name="Normal 20 5 2 2 2 2" xfId="20222"/>
    <cellStyle name="Normal 20 5 2 2 2 3" xfId="30429"/>
    <cellStyle name="Normal 20 5 2 2 2 4" xfId="41380"/>
    <cellStyle name="Normal 20 5 2 2 2 5" xfId="54587"/>
    <cellStyle name="Normal 20 5 2 2 3" xfId="14910"/>
    <cellStyle name="Normal 20 5 2 2 4" xfId="25095"/>
    <cellStyle name="Normal 20 5 2 2 5" xfId="36032"/>
    <cellStyle name="Normal 20 5 2 2 6" xfId="49253"/>
    <cellStyle name="Normal 20 5 2 3" xfId="6964"/>
    <cellStyle name="Normal 20 5 2 3 2" xfId="8487"/>
    <cellStyle name="Normal 20 5 2 3 2 2" xfId="19595"/>
    <cellStyle name="Normal 20 5 2 3 2 3" xfId="29801"/>
    <cellStyle name="Normal 20 5 2 3 2 4" xfId="40750"/>
    <cellStyle name="Normal 20 5 2 3 2 5" xfId="53959"/>
    <cellStyle name="Normal 20 5 2 3 3" xfId="18100"/>
    <cellStyle name="Normal 20 5 2 3 4" xfId="28285"/>
    <cellStyle name="Normal 20 5 2 3 5" xfId="39240"/>
    <cellStyle name="Normal 20 5 2 3 6" xfId="52443"/>
    <cellStyle name="Normal 20 5 2 4" xfId="7937"/>
    <cellStyle name="Normal 20 5 2 4 2" xfId="19045"/>
    <cellStyle name="Normal 20 5 2 4 3" xfId="29251"/>
    <cellStyle name="Normal 20 5 2 4 4" xfId="40200"/>
    <cellStyle name="Normal 20 5 2 4 5" xfId="53409"/>
    <cellStyle name="Normal 20 5 2 5" xfId="13217"/>
    <cellStyle name="Normal 20 5 2 6" xfId="14286"/>
    <cellStyle name="Normal 20 5 2 7" xfId="24471"/>
    <cellStyle name="Normal 20 5 2 8" xfId="35402"/>
    <cellStyle name="Normal 20 5 2 9" xfId="48629"/>
    <cellStyle name="Normal 20 5 3" xfId="2870"/>
    <cellStyle name="Normal 20 5 3 2" xfId="3534"/>
    <cellStyle name="Normal 20 5 3 2 2" xfId="8956"/>
    <cellStyle name="Normal 20 5 3 2 2 2" xfId="20061"/>
    <cellStyle name="Normal 20 5 3 2 2 3" xfId="30268"/>
    <cellStyle name="Normal 20 5 3 2 2 4" xfId="41219"/>
    <cellStyle name="Normal 20 5 3 2 2 5" xfId="54426"/>
    <cellStyle name="Normal 20 5 3 2 3" xfId="14749"/>
    <cellStyle name="Normal 20 5 3 2 4" xfId="24934"/>
    <cellStyle name="Normal 20 5 3 2 5" xfId="35871"/>
    <cellStyle name="Normal 20 5 3 2 6" xfId="49092"/>
    <cellStyle name="Normal 20 5 3 3" xfId="6782"/>
    <cellStyle name="Normal 20 5 3 3 2" xfId="17918"/>
    <cellStyle name="Normal 20 5 3 3 3" xfId="28103"/>
    <cellStyle name="Normal 20 5 3 3 4" xfId="39058"/>
    <cellStyle name="Normal 20 5 3 3 5" xfId="52261"/>
    <cellStyle name="Normal 20 5 3 4" xfId="8304"/>
    <cellStyle name="Normal 20 5 3 4 2" xfId="19412"/>
    <cellStyle name="Normal 20 5 3 4 3" xfId="29618"/>
    <cellStyle name="Normal 20 5 3 4 4" xfId="40567"/>
    <cellStyle name="Normal 20 5 3 4 5" xfId="53776"/>
    <cellStyle name="Normal 20 5 3 5" xfId="14103"/>
    <cellStyle name="Normal 20 5 3 6" xfId="24288"/>
    <cellStyle name="Normal 20 5 3 7" xfId="35219"/>
    <cellStyle name="Normal 20 5 3 8" xfId="48446"/>
    <cellStyle name="Normal 20 5 3 9" xfId="58647"/>
    <cellStyle name="Normal 20 5 4" xfId="3354"/>
    <cellStyle name="Normal 20 5 4 2" xfId="8776"/>
    <cellStyle name="Normal 20 5 4 2 2" xfId="19881"/>
    <cellStyle name="Normal 20 5 4 2 3" xfId="30088"/>
    <cellStyle name="Normal 20 5 4 2 4" xfId="41039"/>
    <cellStyle name="Normal 20 5 4 2 5" xfId="54246"/>
    <cellStyle name="Normal 20 5 4 3" xfId="14569"/>
    <cellStyle name="Normal 20 5 4 4" xfId="24754"/>
    <cellStyle name="Normal 20 5 4 5" xfId="35691"/>
    <cellStyle name="Normal 20 5 4 6" xfId="48912"/>
    <cellStyle name="Normal 20 5 5" xfId="4958"/>
    <cellStyle name="Normal 20 5 5 2" xfId="10132"/>
    <cellStyle name="Normal 20 5 5 2 2" xfId="21124"/>
    <cellStyle name="Normal 20 5 5 2 3" xfId="31444"/>
    <cellStyle name="Normal 20 5 5 2 4" xfId="42389"/>
    <cellStyle name="Normal 20 5 5 2 5" xfId="55602"/>
    <cellStyle name="Normal 20 5 5 3" xfId="16109"/>
    <cellStyle name="Normal 20 5 5 4" xfId="26294"/>
    <cellStyle name="Normal 20 5 5 5" xfId="37243"/>
    <cellStyle name="Normal 20 5 5 6" xfId="50452"/>
    <cellStyle name="Normal 20 5 6" xfId="5148"/>
    <cellStyle name="Normal 20 5 6 2" xfId="10322"/>
    <cellStyle name="Normal 20 5 6 2 2" xfId="21313"/>
    <cellStyle name="Normal 20 5 6 2 3" xfId="31634"/>
    <cellStyle name="Normal 20 5 6 2 4" xfId="42579"/>
    <cellStyle name="Normal 20 5 6 2 5" xfId="55792"/>
    <cellStyle name="Normal 20 5 6 3" xfId="16298"/>
    <cellStyle name="Normal 20 5 6 4" xfId="26483"/>
    <cellStyle name="Normal 20 5 6 5" xfId="37432"/>
    <cellStyle name="Normal 20 5 6 6" xfId="50641"/>
    <cellStyle name="Normal 20 5 7" xfId="6599"/>
    <cellStyle name="Normal 20 5 7 2" xfId="8121"/>
    <cellStyle name="Normal 20 5 7 2 2" xfId="19229"/>
    <cellStyle name="Normal 20 5 7 2 3" xfId="29435"/>
    <cellStyle name="Normal 20 5 7 2 4" xfId="40384"/>
    <cellStyle name="Normal 20 5 7 2 5" xfId="53593"/>
    <cellStyle name="Normal 20 5 7 3" xfId="17735"/>
    <cellStyle name="Normal 20 5 7 4" xfId="27920"/>
    <cellStyle name="Normal 20 5 7 5" xfId="38875"/>
    <cellStyle name="Normal 20 5 7 6" xfId="52078"/>
    <cellStyle name="Normal 20 5 8" xfId="7398"/>
    <cellStyle name="Normal 20 5 8 2" xfId="18523"/>
    <cellStyle name="Normal 20 5 8 3" xfId="28713"/>
    <cellStyle name="Normal 20 5 8 4" xfId="39668"/>
    <cellStyle name="Normal 20 5 8 5" xfId="52871"/>
    <cellStyle name="Normal 20 5 9" xfId="11486"/>
    <cellStyle name="Normal 20 5 9 2" xfId="22462"/>
    <cellStyle name="Normal 20 5 9 3" xfId="32798"/>
    <cellStyle name="Normal 20 5 9 4" xfId="43735"/>
    <cellStyle name="Normal 20 5 9 5" xfId="56956"/>
    <cellStyle name="Normal 20 6" xfId="2902"/>
    <cellStyle name="Normal 20 6 10" xfId="58309"/>
    <cellStyle name="Normal 20 6 2" xfId="3566"/>
    <cellStyle name="Normal 20 6 2 2" xfId="8988"/>
    <cellStyle name="Normal 20 6 2 2 2" xfId="20093"/>
    <cellStyle name="Normal 20 6 2 2 3" xfId="30300"/>
    <cellStyle name="Normal 20 6 2 2 4" xfId="41251"/>
    <cellStyle name="Normal 20 6 2 2 5" xfId="54458"/>
    <cellStyle name="Normal 20 6 2 3" xfId="14781"/>
    <cellStyle name="Normal 20 6 2 4" xfId="24966"/>
    <cellStyle name="Normal 20 6 2 5" xfId="35903"/>
    <cellStyle name="Normal 20 6 2 6" xfId="49124"/>
    <cellStyle name="Normal 20 6 3" xfId="6813"/>
    <cellStyle name="Normal 20 6 3 2" xfId="8336"/>
    <cellStyle name="Normal 20 6 3 2 2" xfId="19444"/>
    <cellStyle name="Normal 20 6 3 2 3" xfId="29650"/>
    <cellStyle name="Normal 20 6 3 2 4" xfId="40599"/>
    <cellStyle name="Normal 20 6 3 2 5" xfId="53808"/>
    <cellStyle name="Normal 20 6 3 3" xfId="17949"/>
    <cellStyle name="Normal 20 6 3 4" xfId="28134"/>
    <cellStyle name="Normal 20 6 3 5" xfId="39089"/>
    <cellStyle name="Normal 20 6 3 6" xfId="52292"/>
    <cellStyle name="Normal 20 6 4" xfId="7787"/>
    <cellStyle name="Normal 20 6 4 2" xfId="18895"/>
    <cellStyle name="Normal 20 6 4 3" xfId="29101"/>
    <cellStyle name="Normal 20 6 4 4" xfId="40050"/>
    <cellStyle name="Normal 20 6 4 5" xfId="53259"/>
    <cellStyle name="Normal 20 6 5" xfId="13036"/>
    <cellStyle name="Normal 20 6 6" xfId="14135"/>
    <cellStyle name="Normal 20 6 7" xfId="24320"/>
    <cellStyle name="Normal 20 6 8" xfId="35251"/>
    <cellStyle name="Normal 20 6 9" xfId="48478"/>
    <cellStyle name="Normal 20 7" xfId="2719"/>
    <cellStyle name="Normal 20 7 2" xfId="3386"/>
    <cellStyle name="Normal 20 7 2 2" xfId="8808"/>
    <cellStyle name="Normal 20 7 2 2 2" xfId="19913"/>
    <cellStyle name="Normal 20 7 2 2 3" xfId="30120"/>
    <cellStyle name="Normal 20 7 2 2 4" xfId="41071"/>
    <cellStyle name="Normal 20 7 2 2 5" xfId="54278"/>
    <cellStyle name="Normal 20 7 2 3" xfId="14601"/>
    <cellStyle name="Normal 20 7 2 4" xfId="24786"/>
    <cellStyle name="Normal 20 7 2 5" xfId="35723"/>
    <cellStyle name="Normal 20 7 2 6" xfId="48944"/>
    <cellStyle name="Normal 20 7 3" xfId="6631"/>
    <cellStyle name="Normal 20 7 3 2" xfId="17767"/>
    <cellStyle name="Normal 20 7 3 3" xfId="27952"/>
    <cellStyle name="Normal 20 7 3 4" xfId="38907"/>
    <cellStyle name="Normal 20 7 3 5" xfId="52110"/>
    <cellStyle name="Normal 20 7 4" xfId="8153"/>
    <cellStyle name="Normal 20 7 4 2" xfId="19261"/>
    <cellStyle name="Normal 20 7 4 3" xfId="29467"/>
    <cellStyle name="Normal 20 7 4 4" xfId="40416"/>
    <cellStyle name="Normal 20 7 4 5" xfId="53625"/>
    <cellStyle name="Normal 20 7 5" xfId="13952"/>
    <cellStyle name="Normal 20 7 6" xfId="24137"/>
    <cellStyle name="Normal 20 7 7" xfId="35068"/>
    <cellStyle name="Normal 20 7 8" xfId="48295"/>
    <cellStyle name="Normal 20 7 9" xfId="58496"/>
    <cellStyle name="Normal 20 8" xfId="3086"/>
    <cellStyle name="Normal 20 8 2" xfId="6997"/>
    <cellStyle name="Normal 20 8 2 2" xfId="18133"/>
    <cellStyle name="Normal 20 8 2 3" xfId="28318"/>
    <cellStyle name="Normal 20 8 2 4" xfId="39273"/>
    <cellStyle name="Normal 20 8 2 5" xfId="52476"/>
    <cellStyle name="Normal 20 8 3" xfId="8520"/>
    <cellStyle name="Normal 20 8 3 2" xfId="19628"/>
    <cellStyle name="Normal 20 8 3 3" xfId="29834"/>
    <cellStyle name="Normal 20 8 3 4" xfId="40783"/>
    <cellStyle name="Normal 20 8 3 5" xfId="53992"/>
    <cellStyle name="Normal 20 8 4" xfId="14318"/>
    <cellStyle name="Normal 20 8 5" xfId="24503"/>
    <cellStyle name="Normal 20 8 6" xfId="35434"/>
    <cellStyle name="Normal 20 8 7" xfId="48661"/>
    <cellStyle name="Normal 20 9" xfId="3264"/>
    <cellStyle name="Normal 20 9 2" xfId="6556"/>
    <cellStyle name="Normal 20 9 2 2" xfId="17693"/>
    <cellStyle name="Normal 20 9 2 3" xfId="27878"/>
    <cellStyle name="Normal 20 9 2 4" xfId="38832"/>
    <cellStyle name="Normal 20 9 2 5" xfId="52036"/>
    <cellStyle name="Normal 20 9 3" xfId="8687"/>
    <cellStyle name="Normal 20 9 3 2" xfId="19792"/>
    <cellStyle name="Normal 20 9 3 3" xfId="29999"/>
    <cellStyle name="Normal 20 9 3 4" xfId="40950"/>
    <cellStyle name="Normal 20 9 3 5" xfId="54157"/>
    <cellStyle name="Normal 20 9 4" xfId="14480"/>
    <cellStyle name="Normal 20 9 5" xfId="24665"/>
    <cellStyle name="Normal 20 9 6" xfId="35602"/>
    <cellStyle name="Normal 20 9 7" xfId="48823"/>
    <cellStyle name="Normal 21" xfId="131"/>
    <cellStyle name="Normal 21 10" xfId="3737"/>
    <cellStyle name="Normal 21 10 2" xfId="9158"/>
    <cellStyle name="Normal 21 10 2 2" xfId="20263"/>
    <cellStyle name="Normal 21 10 2 3" xfId="30470"/>
    <cellStyle name="Normal 21 10 2 4" xfId="41421"/>
    <cellStyle name="Normal 21 10 2 5" xfId="54628"/>
    <cellStyle name="Normal 21 10 3" xfId="14950"/>
    <cellStyle name="Normal 21 10 4" xfId="25135"/>
    <cellStyle name="Normal 21 10 5" xfId="36072"/>
    <cellStyle name="Normal 21 10 6" xfId="49293"/>
    <cellStyle name="Normal 21 11" xfId="4808"/>
    <cellStyle name="Normal 21 11 2" xfId="9982"/>
    <cellStyle name="Normal 21 11 2 2" xfId="20974"/>
    <cellStyle name="Normal 21 11 2 3" xfId="31294"/>
    <cellStyle name="Normal 21 11 2 4" xfId="42239"/>
    <cellStyle name="Normal 21 11 2 5" xfId="55452"/>
    <cellStyle name="Normal 21 11 3" xfId="15959"/>
    <cellStyle name="Normal 21 11 4" xfId="26144"/>
    <cellStyle name="Normal 21 11 5" xfId="37093"/>
    <cellStyle name="Normal 21 11 6" xfId="50302"/>
    <cellStyle name="Normal 21 12" xfId="4998"/>
    <cellStyle name="Normal 21 12 2" xfId="10172"/>
    <cellStyle name="Normal 21 12 2 2" xfId="21163"/>
    <cellStyle name="Normal 21 12 2 3" xfId="31484"/>
    <cellStyle name="Normal 21 12 2 4" xfId="42429"/>
    <cellStyle name="Normal 21 12 2 5" xfId="55642"/>
    <cellStyle name="Normal 21 12 3" xfId="16148"/>
    <cellStyle name="Normal 21 12 4" xfId="26333"/>
    <cellStyle name="Normal 21 12 5" xfId="37282"/>
    <cellStyle name="Normal 21 12 6" xfId="50491"/>
    <cellStyle name="Normal 21 13" xfId="2434"/>
    <cellStyle name="Normal 21 13 2" xfId="7971"/>
    <cellStyle name="Normal 21 13 2 2" xfId="19079"/>
    <cellStyle name="Normal 21 13 2 3" xfId="29285"/>
    <cellStyle name="Normal 21 13 2 4" xfId="40234"/>
    <cellStyle name="Normal 21 13 2 5" xfId="53443"/>
    <cellStyle name="Normal 21 13 3" xfId="13734"/>
    <cellStyle name="Normal 21 13 4" xfId="23919"/>
    <cellStyle name="Normal 21 13 5" xfId="34827"/>
    <cellStyle name="Normal 21 13 6" xfId="48077"/>
    <cellStyle name="Normal 21 14" xfId="6092"/>
    <cellStyle name="Normal 21 14 2" xfId="10368"/>
    <cellStyle name="Normal 21 14 2 2" xfId="21359"/>
    <cellStyle name="Normal 21 14 2 3" xfId="31680"/>
    <cellStyle name="Normal 21 14 2 4" xfId="42625"/>
    <cellStyle name="Normal 21 14 2 5" xfId="55838"/>
    <cellStyle name="Normal 21 14 3" xfId="17241"/>
    <cellStyle name="Normal 21 14 4" xfId="27426"/>
    <cellStyle name="Normal 21 14 5" xfId="38375"/>
    <cellStyle name="Normal 21 14 6" xfId="51584"/>
    <cellStyle name="Normal 21 15" xfId="6278"/>
    <cellStyle name="Normal 21 15 2" xfId="11354"/>
    <cellStyle name="Normal 21 15 2 2" xfId="22330"/>
    <cellStyle name="Normal 21 15 2 3" xfId="32666"/>
    <cellStyle name="Normal 21 15 2 4" xfId="43603"/>
    <cellStyle name="Normal 21 15 2 5" xfId="56824"/>
    <cellStyle name="Normal 21 15 3" xfId="17419"/>
    <cellStyle name="Normal 21 15 4" xfId="27604"/>
    <cellStyle name="Normal 21 15 5" xfId="38557"/>
    <cellStyle name="Normal 21 15 6" xfId="51762"/>
    <cellStyle name="Normal 21 16" xfId="6310"/>
    <cellStyle name="Normal 21 16 2" xfId="11523"/>
    <cellStyle name="Normal 21 16 2 2" xfId="22499"/>
    <cellStyle name="Normal 21 16 2 3" xfId="32835"/>
    <cellStyle name="Normal 21 16 2 4" xfId="43772"/>
    <cellStyle name="Normal 21 16 2 5" xfId="56993"/>
    <cellStyle name="Normal 21 16 3" xfId="17450"/>
    <cellStyle name="Normal 21 16 4" xfId="27635"/>
    <cellStyle name="Normal 21 16 5" xfId="38589"/>
    <cellStyle name="Normal 21 16 6" xfId="51793"/>
    <cellStyle name="Normal 21 17" xfId="6368"/>
    <cellStyle name="Normal 21 17 2" xfId="17508"/>
    <cellStyle name="Normal 21 17 3" xfId="27693"/>
    <cellStyle name="Normal 21 17 4" xfId="38647"/>
    <cellStyle name="Normal 21 17 5" xfId="51851"/>
    <cellStyle name="Normal 21 18" xfId="6400"/>
    <cellStyle name="Normal 21 18 2" xfId="17539"/>
    <cellStyle name="Normal 21 18 3" xfId="27724"/>
    <cellStyle name="Normal 21 18 4" xfId="38678"/>
    <cellStyle name="Normal 21 18 5" xfId="51882"/>
    <cellStyle name="Normal 21 19" xfId="7167"/>
    <cellStyle name="Normal 21 19 2" xfId="18298"/>
    <cellStyle name="Normal 21 19 3" xfId="28483"/>
    <cellStyle name="Normal 21 19 4" xfId="39438"/>
    <cellStyle name="Normal 21 19 5" xfId="52641"/>
    <cellStyle name="Normal 21 2" xfId="161"/>
    <cellStyle name="Normal 21 2 10" xfId="6443"/>
    <cellStyle name="Normal 21 2 10 2" xfId="11386"/>
    <cellStyle name="Normal 21 2 10 2 2" xfId="22362"/>
    <cellStyle name="Normal 21 2 10 2 3" xfId="32698"/>
    <cellStyle name="Normal 21 2 10 2 4" xfId="43635"/>
    <cellStyle name="Normal 21 2 10 2 5" xfId="56856"/>
    <cellStyle name="Normal 21 2 10 3" xfId="17581"/>
    <cellStyle name="Normal 21 2 10 4" xfId="27766"/>
    <cellStyle name="Normal 21 2 10 5" xfId="38720"/>
    <cellStyle name="Normal 21 2 10 6" xfId="51924"/>
    <cellStyle name="Normal 21 2 11" xfId="7678"/>
    <cellStyle name="Normal 21 2 11 2" xfId="18789"/>
    <cellStyle name="Normal 21 2 11 3" xfId="28992"/>
    <cellStyle name="Normal 21 2 11 4" xfId="39942"/>
    <cellStyle name="Normal 21 2 11 5" xfId="53150"/>
    <cellStyle name="Normal 21 2 12" xfId="12694"/>
    <cellStyle name="Normal 21 2 13" xfId="12884"/>
    <cellStyle name="Normal 21 2 14" xfId="13287"/>
    <cellStyle name="Normal 21 2 15" xfId="23477"/>
    <cellStyle name="Normal 21 2 16" xfId="34011"/>
    <cellStyle name="Normal 21 2 17" xfId="47635"/>
    <cellStyle name="Normal 21 2 18" xfId="58157"/>
    <cellStyle name="Normal 21 2 19" xfId="58719"/>
    <cellStyle name="Normal 21 2 2" xfId="2194"/>
    <cellStyle name="Normal 21 2 2 10" xfId="23681"/>
    <cellStyle name="Normal 21 2 2 11" xfId="34589"/>
    <cellStyle name="Normal 21 2 2 12" xfId="47839"/>
    <cellStyle name="Normal 21 2 2 13" xfId="58342"/>
    <cellStyle name="Normal 21 2 2 14" xfId="58808"/>
    <cellStyle name="Normal 21 2 2 2" xfId="3214"/>
    <cellStyle name="Normal 21 2 2 2 2" xfId="4026"/>
    <cellStyle name="Normal 21 2 2 2 2 2" xfId="11039"/>
    <cellStyle name="Normal 21 2 2 2 2 2 2" xfId="22016"/>
    <cellStyle name="Normal 21 2 2 2 2 2 3" xfId="32351"/>
    <cellStyle name="Normal 21 2 2 2 2 2 4" xfId="43294"/>
    <cellStyle name="Normal 21 2 2 2 2 2 5" xfId="56509"/>
    <cellStyle name="Normal 21 2 2 2 2 3" xfId="9447"/>
    <cellStyle name="Normal 21 2 2 2 2 3 2" xfId="20552"/>
    <cellStyle name="Normal 21 2 2 2 2 3 3" xfId="30759"/>
    <cellStyle name="Normal 21 2 2 2 2 3 4" xfId="41710"/>
    <cellStyle name="Normal 21 2 2 2 2 3 5" xfId="54917"/>
    <cellStyle name="Normal 21 2 2 2 2 4" xfId="15239"/>
    <cellStyle name="Normal 21 2 2 2 2 5" xfId="25424"/>
    <cellStyle name="Normal 21 2 2 2 2 6" xfId="36361"/>
    <cellStyle name="Normal 21 2 2 2 2 7" xfId="49582"/>
    <cellStyle name="Normal 21 2 2 2 2 8" xfId="59440"/>
    <cellStyle name="Normal 21 2 2 2 3" xfId="7123"/>
    <cellStyle name="Normal 21 2 2 2 3 2" xfId="10636"/>
    <cellStyle name="Normal 21 2 2 2 3 2 2" xfId="21623"/>
    <cellStyle name="Normal 21 2 2 2 3 2 3" xfId="31948"/>
    <cellStyle name="Normal 21 2 2 2 3 2 4" xfId="42893"/>
    <cellStyle name="Normal 21 2 2 2 3 2 5" xfId="56106"/>
    <cellStyle name="Normal 21 2 2 2 3 3" xfId="18259"/>
    <cellStyle name="Normal 21 2 2 2 3 4" xfId="28444"/>
    <cellStyle name="Normal 21 2 2 2 3 5" xfId="39399"/>
    <cellStyle name="Normal 21 2 2 2 3 6" xfId="52602"/>
    <cellStyle name="Normal 21 2 2 2 4" xfId="8645"/>
    <cellStyle name="Normal 21 2 2 2 4 2" xfId="19752"/>
    <cellStyle name="Normal 21 2 2 2 4 3" xfId="29959"/>
    <cellStyle name="Normal 21 2 2 2 4 4" xfId="40908"/>
    <cellStyle name="Normal 21 2 2 2 4 5" xfId="54117"/>
    <cellStyle name="Normal 21 2 2 2 5" xfId="14442"/>
    <cellStyle name="Normal 21 2 2 2 6" xfId="24627"/>
    <cellStyle name="Normal 21 2 2 2 7" xfId="35558"/>
    <cellStyle name="Normal 21 2 2 2 8" xfId="48785"/>
    <cellStyle name="Normal 21 2 2 2 9" xfId="58972"/>
    <cellStyle name="Normal 21 2 2 3" xfId="3862"/>
    <cellStyle name="Normal 21 2 2 3 2" xfId="10875"/>
    <cellStyle name="Normal 21 2 2 3 2 2" xfId="21852"/>
    <cellStyle name="Normal 21 2 2 3 2 3" xfId="32187"/>
    <cellStyle name="Normal 21 2 2 3 2 4" xfId="43130"/>
    <cellStyle name="Normal 21 2 2 3 2 5" xfId="56345"/>
    <cellStyle name="Normal 21 2 2 3 3" xfId="9283"/>
    <cellStyle name="Normal 21 2 2 3 3 2" xfId="20388"/>
    <cellStyle name="Normal 21 2 2 3 3 3" xfId="30595"/>
    <cellStyle name="Normal 21 2 2 3 3 4" xfId="41546"/>
    <cellStyle name="Normal 21 2 2 3 3 5" xfId="54753"/>
    <cellStyle name="Normal 21 2 2 3 4" xfId="15075"/>
    <cellStyle name="Normal 21 2 2 3 5" xfId="25260"/>
    <cellStyle name="Normal 21 2 2 3 6" xfId="36197"/>
    <cellStyle name="Normal 21 2 2 3 7" xfId="49418"/>
    <cellStyle name="Normal 21 2 2 3 8" xfId="59276"/>
    <cellStyle name="Normal 21 2 2 4" xfId="2935"/>
    <cellStyle name="Normal 21 2 2 4 2" xfId="8369"/>
    <cellStyle name="Normal 21 2 2 4 2 2" xfId="19477"/>
    <cellStyle name="Normal 21 2 2 4 2 3" xfId="29683"/>
    <cellStyle name="Normal 21 2 2 4 2 4" xfId="40632"/>
    <cellStyle name="Normal 21 2 2 4 2 5" xfId="53841"/>
    <cellStyle name="Normal 21 2 2 4 3" xfId="14168"/>
    <cellStyle name="Normal 21 2 2 4 4" xfId="24353"/>
    <cellStyle name="Normal 21 2 2 4 5" xfId="35284"/>
    <cellStyle name="Normal 21 2 2 4 6" xfId="48511"/>
    <cellStyle name="Normal 21 2 2 5" xfId="6228"/>
    <cellStyle name="Normal 21 2 2 5 2" xfId="10493"/>
    <cellStyle name="Normal 21 2 2 5 2 2" xfId="21484"/>
    <cellStyle name="Normal 21 2 2 5 2 3" xfId="31805"/>
    <cellStyle name="Normal 21 2 2 5 2 4" xfId="42750"/>
    <cellStyle name="Normal 21 2 2 5 2 5" xfId="55963"/>
    <cellStyle name="Normal 21 2 2 5 3" xfId="17369"/>
    <cellStyle name="Normal 21 2 2 5 4" xfId="27554"/>
    <cellStyle name="Normal 21 2 2 5 5" xfId="38507"/>
    <cellStyle name="Normal 21 2 2 5 6" xfId="51712"/>
    <cellStyle name="Normal 21 2 2 6" xfId="6846"/>
    <cellStyle name="Normal 21 2 2 6 2" xfId="17982"/>
    <cellStyle name="Normal 21 2 2 6 3" xfId="28167"/>
    <cellStyle name="Normal 21 2 2 6 4" xfId="39122"/>
    <cellStyle name="Normal 21 2 2 6 5" xfId="52325"/>
    <cellStyle name="Normal 21 2 2 7" xfId="7819"/>
    <cellStyle name="Normal 21 2 2 7 2" xfId="18927"/>
    <cellStyle name="Normal 21 2 2 7 3" xfId="29133"/>
    <cellStyle name="Normal 21 2 2 7 4" xfId="40082"/>
    <cellStyle name="Normal 21 2 2 7 5" xfId="53291"/>
    <cellStyle name="Normal 21 2 2 8" xfId="13084"/>
    <cellStyle name="Normal 21 2 2 9" xfId="13496"/>
    <cellStyle name="Normal 21 2 3" xfId="2752"/>
    <cellStyle name="Normal 21 2 3 10" xfId="58529"/>
    <cellStyle name="Normal 21 2 3 11" xfId="58883"/>
    <cellStyle name="Normal 21 2 3 2" xfId="3416"/>
    <cellStyle name="Normal 21 2 3 2 2" xfId="10950"/>
    <cellStyle name="Normal 21 2 3 2 2 2" xfId="21927"/>
    <cellStyle name="Normal 21 2 3 2 2 3" xfId="32262"/>
    <cellStyle name="Normal 21 2 3 2 2 4" xfId="43205"/>
    <cellStyle name="Normal 21 2 3 2 2 5" xfId="56420"/>
    <cellStyle name="Normal 21 2 3 2 3" xfId="8838"/>
    <cellStyle name="Normal 21 2 3 2 3 2" xfId="19943"/>
    <cellStyle name="Normal 21 2 3 2 3 3" xfId="30150"/>
    <cellStyle name="Normal 21 2 3 2 3 4" xfId="41101"/>
    <cellStyle name="Normal 21 2 3 2 3 5" xfId="54308"/>
    <cellStyle name="Normal 21 2 3 2 4" xfId="14631"/>
    <cellStyle name="Normal 21 2 3 2 5" xfId="24816"/>
    <cellStyle name="Normal 21 2 3 2 6" xfId="35753"/>
    <cellStyle name="Normal 21 2 3 2 7" xfId="48974"/>
    <cellStyle name="Normal 21 2 3 2 8" xfId="59351"/>
    <cellStyle name="Normal 21 2 3 3" xfId="3937"/>
    <cellStyle name="Normal 21 2 3 3 2" xfId="9358"/>
    <cellStyle name="Normal 21 2 3 3 2 2" xfId="20463"/>
    <cellStyle name="Normal 21 2 3 3 2 3" xfId="30670"/>
    <cellStyle name="Normal 21 2 3 3 2 4" xfId="41621"/>
    <cellStyle name="Normal 21 2 3 3 2 5" xfId="54828"/>
    <cellStyle name="Normal 21 2 3 3 3" xfId="15150"/>
    <cellStyle name="Normal 21 2 3 3 4" xfId="25335"/>
    <cellStyle name="Normal 21 2 3 3 5" xfId="36272"/>
    <cellStyle name="Normal 21 2 3 3 6" xfId="49493"/>
    <cellStyle name="Normal 21 2 3 4" xfId="6664"/>
    <cellStyle name="Normal 21 2 3 4 2" xfId="10547"/>
    <cellStyle name="Normal 21 2 3 4 2 2" xfId="21534"/>
    <cellStyle name="Normal 21 2 3 4 2 3" xfId="31859"/>
    <cellStyle name="Normal 21 2 3 4 2 4" xfId="42804"/>
    <cellStyle name="Normal 21 2 3 4 2 5" xfId="56017"/>
    <cellStyle name="Normal 21 2 3 4 3" xfId="17800"/>
    <cellStyle name="Normal 21 2 3 4 4" xfId="27985"/>
    <cellStyle name="Normal 21 2 3 4 5" xfId="38940"/>
    <cellStyle name="Normal 21 2 3 4 6" xfId="52143"/>
    <cellStyle name="Normal 21 2 3 5" xfId="8186"/>
    <cellStyle name="Normal 21 2 3 5 2" xfId="19294"/>
    <cellStyle name="Normal 21 2 3 5 3" xfId="29500"/>
    <cellStyle name="Normal 21 2 3 5 4" xfId="40449"/>
    <cellStyle name="Normal 21 2 3 5 5" xfId="53658"/>
    <cellStyle name="Normal 21 2 3 6" xfId="13985"/>
    <cellStyle name="Normal 21 2 3 7" xfId="24170"/>
    <cellStyle name="Normal 21 2 3 8" xfId="35101"/>
    <cellStyle name="Normal 21 2 3 9" xfId="48328"/>
    <cellStyle name="Normal 21 2 4" xfId="3125"/>
    <cellStyle name="Normal 21 2 4 2" xfId="7034"/>
    <cellStyle name="Normal 21 2 4 2 2" xfId="10786"/>
    <cellStyle name="Normal 21 2 4 2 2 2" xfId="21763"/>
    <cellStyle name="Normal 21 2 4 2 2 3" xfId="32098"/>
    <cellStyle name="Normal 21 2 4 2 2 4" xfId="43041"/>
    <cellStyle name="Normal 21 2 4 2 2 5" xfId="56256"/>
    <cellStyle name="Normal 21 2 4 2 3" xfId="18170"/>
    <cellStyle name="Normal 21 2 4 2 4" xfId="28355"/>
    <cellStyle name="Normal 21 2 4 2 5" xfId="39310"/>
    <cellStyle name="Normal 21 2 4 2 6" xfId="52513"/>
    <cellStyle name="Normal 21 2 4 3" xfId="8557"/>
    <cellStyle name="Normal 21 2 4 3 2" xfId="19664"/>
    <cellStyle name="Normal 21 2 4 3 3" xfId="29871"/>
    <cellStyle name="Normal 21 2 4 3 4" xfId="40820"/>
    <cellStyle name="Normal 21 2 4 3 5" xfId="54029"/>
    <cellStyle name="Normal 21 2 4 4" xfId="14354"/>
    <cellStyle name="Normal 21 2 4 5" xfId="24539"/>
    <cellStyle name="Normal 21 2 4 6" xfId="35470"/>
    <cellStyle name="Normal 21 2 4 7" xfId="48697"/>
    <cellStyle name="Normal 21 2 4 8" xfId="59187"/>
    <cellStyle name="Normal 21 2 5" xfId="3773"/>
    <cellStyle name="Normal 21 2 5 2" xfId="9194"/>
    <cellStyle name="Normal 21 2 5 2 2" xfId="20299"/>
    <cellStyle name="Normal 21 2 5 2 3" xfId="30506"/>
    <cellStyle name="Normal 21 2 5 2 4" xfId="41457"/>
    <cellStyle name="Normal 21 2 5 2 5" xfId="54664"/>
    <cellStyle name="Normal 21 2 5 3" xfId="14986"/>
    <cellStyle name="Normal 21 2 5 4" xfId="25171"/>
    <cellStyle name="Normal 21 2 5 5" xfId="36108"/>
    <cellStyle name="Normal 21 2 5 6" xfId="49329"/>
    <cellStyle name="Normal 21 2 6" xfId="4840"/>
    <cellStyle name="Normal 21 2 6 2" xfId="10014"/>
    <cellStyle name="Normal 21 2 6 2 2" xfId="21006"/>
    <cellStyle name="Normal 21 2 6 2 3" xfId="31326"/>
    <cellStyle name="Normal 21 2 6 2 4" xfId="42271"/>
    <cellStyle name="Normal 21 2 6 2 5" xfId="55484"/>
    <cellStyle name="Normal 21 2 6 3" xfId="15991"/>
    <cellStyle name="Normal 21 2 6 4" xfId="26176"/>
    <cellStyle name="Normal 21 2 6 5" xfId="37125"/>
    <cellStyle name="Normal 21 2 6 6" xfId="50334"/>
    <cellStyle name="Normal 21 2 7" xfId="5030"/>
    <cellStyle name="Normal 21 2 7 2" xfId="10204"/>
    <cellStyle name="Normal 21 2 7 2 2" xfId="21195"/>
    <cellStyle name="Normal 21 2 7 2 3" xfId="31516"/>
    <cellStyle name="Normal 21 2 7 2 4" xfId="42461"/>
    <cellStyle name="Normal 21 2 7 2 5" xfId="55674"/>
    <cellStyle name="Normal 21 2 7 3" xfId="16180"/>
    <cellStyle name="Normal 21 2 7 4" xfId="26365"/>
    <cellStyle name="Normal 21 2 7 5" xfId="37314"/>
    <cellStyle name="Normal 21 2 7 6" xfId="50523"/>
    <cellStyle name="Normal 21 2 8" xfId="2474"/>
    <cellStyle name="Normal 21 2 8 2" xfId="8003"/>
    <cellStyle name="Normal 21 2 8 2 2" xfId="19111"/>
    <cellStyle name="Normal 21 2 8 2 3" xfId="29317"/>
    <cellStyle name="Normal 21 2 8 2 4" xfId="40266"/>
    <cellStyle name="Normal 21 2 8 2 5" xfId="53475"/>
    <cellStyle name="Normal 21 2 8 3" xfId="13772"/>
    <cellStyle name="Normal 21 2 8 4" xfId="23957"/>
    <cellStyle name="Normal 21 2 8 5" xfId="34865"/>
    <cellStyle name="Normal 21 2 8 6" xfId="48115"/>
    <cellStyle name="Normal 21 2 9" xfId="6141"/>
    <cellStyle name="Normal 21 2 9 2" xfId="10404"/>
    <cellStyle name="Normal 21 2 9 2 2" xfId="21395"/>
    <cellStyle name="Normal 21 2 9 2 3" xfId="31716"/>
    <cellStyle name="Normal 21 2 9 2 4" xfId="42661"/>
    <cellStyle name="Normal 21 2 9 2 5" xfId="55874"/>
    <cellStyle name="Normal 21 2 9 3" xfId="17282"/>
    <cellStyle name="Normal 21 2 9 4" xfId="27467"/>
    <cellStyle name="Normal 21 2 9 5" xfId="38420"/>
    <cellStyle name="Normal 21 2 9 6" xfId="51625"/>
    <cellStyle name="Normal 21 20" xfId="7237"/>
    <cellStyle name="Normal 21 20 2" xfId="18366"/>
    <cellStyle name="Normal 21 20 3" xfId="28553"/>
    <cellStyle name="Normal 21 20 4" xfId="39508"/>
    <cellStyle name="Normal 21 20 5" xfId="52711"/>
    <cellStyle name="Normal 21 21" xfId="12662"/>
    <cellStyle name="Normal 21 22" xfId="12852"/>
    <cellStyle name="Normal 21 23" xfId="13257"/>
    <cellStyle name="Normal 21 24" xfId="23447"/>
    <cellStyle name="Normal 21 25" xfId="33981"/>
    <cellStyle name="Normal 21 26" xfId="47605"/>
    <cellStyle name="Normal 21 27" xfId="58116"/>
    <cellStyle name="Normal 21 28" xfId="58683"/>
    <cellStyle name="Normal 21 3" xfId="217"/>
    <cellStyle name="Normal 21 3 10" xfId="6485"/>
    <cellStyle name="Normal 21 3 10 2" xfId="11421"/>
    <cellStyle name="Normal 21 3 10 2 2" xfId="22397"/>
    <cellStyle name="Normal 21 3 10 2 3" xfId="32733"/>
    <cellStyle name="Normal 21 3 10 2 4" xfId="43670"/>
    <cellStyle name="Normal 21 3 10 2 5" xfId="56891"/>
    <cellStyle name="Normal 21 3 10 3" xfId="17622"/>
    <cellStyle name="Normal 21 3 10 4" xfId="27807"/>
    <cellStyle name="Normal 21 3 10 5" xfId="38761"/>
    <cellStyle name="Normal 21 3 10 6" xfId="51965"/>
    <cellStyle name="Normal 21 3 11" xfId="7322"/>
    <cellStyle name="Normal 21 3 11 2" xfId="18447"/>
    <cellStyle name="Normal 21 3 11 3" xfId="28637"/>
    <cellStyle name="Normal 21 3 11 4" xfId="39592"/>
    <cellStyle name="Normal 21 3 11 5" xfId="52795"/>
    <cellStyle name="Normal 21 3 12" xfId="12729"/>
    <cellStyle name="Normal 21 3 13" xfId="12919"/>
    <cellStyle name="Normal 21 3 14" xfId="13327"/>
    <cellStyle name="Normal 21 3 15" xfId="23517"/>
    <cellStyle name="Normal 21 3 16" xfId="34055"/>
    <cellStyle name="Normal 21 3 17" xfId="47675"/>
    <cellStyle name="Normal 21 3 18" xfId="58190"/>
    <cellStyle name="Normal 21 3 19" xfId="58778"/>
    <cellStyle name="Normal 21 3 2" xfId="2970"/>
    <cellStyle name="Normal 21 3 2 10" xfId="35319"/>
    <cellStyle name="Normal 21 3 2 11" xfId="48546"/>
    <cellStyle name="Normal 21 3 2 12" xfId="58377"/>
    <cellStyle name="Normal 21 3 2 13" xfId="58942"/>
    <cellStyle name="Normal 21 3 2 2" xfId="3612"/>
    <cellStyle name="Normal 21 3 2 2 2" xfId="11009"/>
    <cellStyle name="Normal 21 3 2 2 2 2" xfId="21986"/>
    <cellStyle name="Normal 21 3 2 2 2 3" xfId="32321"/>
    <cellStyle name="Normal 21 3 2 2 2 4" xfId="43264"/>
    <cellStyle name="Normal 21 3 2 2 2 5" xfId="56479"/>
    <cellStyle name="Normal 21 3 2 2 3" xfId="9034"/>
    <cellStyle name="Normal 21 3 2 2 3 2" xfId="20139"/>
    <cellStyle name="Normal 21 3 2 2 3 3" xfId="30346"/>
    <cellStyle name="Normal 21 3 2 2 3 4" xfId="41297"/>
    <cellStyle name="Normal 21 3 2 2 3 5" xfId="54504"/>
    <cellStyle name="Normal 21 3 2 2 4" xfId="14827"/>
    <cellStyle name="Normal 21 3 2 2 5" xfId="25012"/>
    <cellStyle name="Normal 21 3 2 2 6" xfId="35949"/>
    <cellStyle name="Normal 21 3 2 2 7" xfId="49170"/>
    <cellStyle name="Normal 21 3 2 2 8" xfId="59410"/>
    <cellStyle name="Normal 21 3 2 3" xfId="3996"/>
    <cellStyle name="Normal 21 3 2 3 2" xfId="9417"/>
    <cellStyle name="Normal 21 3 2 3 2 2" xfId="20522"/>
    <cellStyle name="Normal 21 3 2 3 2 3" xfId="30729"/>
    <cellStyle name="Normal 21 3 2 3 2 4" xfId="41680"/>
    <cellStyle name="Normal 21 3 2 3 2 5" xfId="54887"/>
    <cellStyle name="Normal 21 3 2 3 3" xfId="15209"/>
    <cellStyle name="Normal 21 3 2 3 4" xfId="25394"/>
    <cellStyle name="Normal 21 3 2 3 5" xfId="36331"/>
    <cellStyle name="Normal 21 3 2 3 6" xfId="49552"/>
    <cellStyle name="Normal 21 3 2 4" xfId="6881"/>
    <cellStyle name="Normal 21 3 2 4 2" xfId="8404"/>
    <cellStyle name="Normal 21 3 2 4 2 2" xfId="19512"/>
    <cellStyle name="Normal 21 3 2 4 2 3" xfId="29718"/>
    <cellStyle name="Normal 21 3 2 4 2 4" xfId="40667"/>
    <cellStyle name="Normal 21 3 2 4 2 5" xfId="53876"/>
    <cellStyle name="Normal 21 3 2 4 3" xfId="18017"/>
    <cellStyle name="Normal 21 3 2 4 4" xfId="28202"/>
    <cellStyle name="Normal 21 3 2 4 5" xfId="39157"/>
    <cellStyle name="Normal 21 3 2 4 6" xfId="52360"/>
    <cellStyle name="Normal 21 3 2 5" xfId="10606"/>
    <cellStyle name="Normal 21 3 2 5 2" xfId="21593"/>
    <cellStyle name="Normal 21 3 2 5 3" xfId="31918"/>
    <cellStyle name="Normal 21 3 2 5 4" xfId="42863"/>
    <cellStyle name="Normal 21 3 2 5 5" xfId="56076"/>
    <cellStyle name="Normal 21 3 2 6" xfId="7854"/>
    <cellStyle name="Normal 21 3 2 6 2" xfId="18962"/>
    <cellStyle name="Normal 21 3 2 6 3" xfId="29168"/>
    <cellStyle name="Normal 21 3 2 6 4" xfId="40117"/>
    <cellStyle name="Normal 21 3 2 6 5" xfId="53326"/>
    <cellStyle name="Normal 21 3 2 7" xfId="13119"/>
    <cellStyle name="Normal 21 3 2 8" xfId="14203"/>
    <cellStyle name="Normal 21 3 2 9" xfId="24388"/>
    <cellStyle name="Normal 21 3 3" xfId="2787"/>
    <cellStyle name="Normal 21 3 3 10" xfId="59246"/>
    <cellStyle name="Normal 21 3 3 2" xfId="3451"/>
    <cellStyle name="Normal 21 3 3 2 2" xfId="8873"/>
    <cellStyle name="Normal 21 3 3 2 2 2" xfId="19978"/>
    <cellStyle name="Normal 21 3 3 2 2 3" xfId="30185"/>
    <cellStyle name="Normal 21 3 3 2 2 4" xfId="41136"/>
    <cellStyle name="Normal 21 3 3 2 2 5" xfId="54343"/>
    <cellStyle name="Normal 21 3 3 2 3" xfId="14666"/>
    <cellStyle name="Normal 21 3 3 2 4" xfId="24851"/>
    <cellStyle name="Normal 21 3 3 2 5" xfId="35788"/>
    <cellStyle name="Normal 21 3 3 2 6" xfId="49009"/>
    <cellStyle name="Normal 21 3 3 3" xfId="6699"/>
    <cellStyle name="Normal 21 3 3 3 2" xfId="10845"/>
    <cellStyle name="Normal 21 3 3 3 2 2" xfId="21822"/>
    <cellStyle name="Normal 21 3 3 3 2 3" xfId="32157"/>
    <cellStyle name="Normal 21 3 3 3 2 4" xfId="43100"/>
    <cellStyle name="Normal 21 3 3 3 2 5" xfId="56315"/>
    <cellStyle name="Normal 21 3 3 3 3" xfId="17835"/>
    <cellStyle name="Normal 21 3 3 3 4" xfId="28020"/>
    <cellStyle name="Normal 21 3 3 3 5" xfId="38975"/>
    <cellStyle name="Normal 21 3 3 3 6" xfId="52178"/>
    <cellStyle name="Normal 21 3 3 4" xfId="8221"/>
    <cellStyle name="Normal 21 3 3 4 2" xfId="19329"/>
    <cellStyle name="Normal 21 3 3 4 3" xfId="29535"/>
    <cellStyle name="Normal 21 3 3 4 4" xfId="40484"/>
    <cellStyle name="Normal 21 3 3 4 5" xfId="53693"/>
    <cellStyle name="Normal 21 3 3 5" xfId="14020"/>
    <cellStyle name="Normal 21 3 3 6" xfId="24205"/>
    <cellStyle name="Normal 21 3 3 7" xfId="35136"/>
    <cellStyle name="Normal 21 3 3 8" xfId="48363"/>
    <cellStyle name="Normal 21 3 3 9" xfId="58564"/>
    <cellStyle name="Normal 21 3 4" xfId="3184"/>
    <cellStyle name="Normal 21 3 4 2" xfId="7093"/>
    <cellStyle name="Normal 21 3 4 2 2" xfId="18229"/>
    <cellStyle name="Normal 21 3 4 2 3" xfId="28414"/>
    <cellStyle name="Normal 21 3 4 2 4" xfId="39369"/>
    <cellStyle name="Normal 21 3 4 2 5" xfId="52572"/>
    <cellStyle name="Normal 21 3 4 3" xfId="8615"/>
    <cellStyle name="Normal 21 3 4 3 2" xfId="19722"/>
    <cellStyle name="Normal 21 3 4 3 3" xfId="29929"/>
    <cellStyle name="Normal 21 3 4 3 4" xfId="40878"/>
    <cellStyle name="Normal 21 3 4 3 5" xfId="54087"/>
    <cellStyle name="Normal 21 3 4 4" xfId="14412"/>
    <cellStyle name="Normal 21 3 4 5" xfId="24597"/>
    <cellStyle name="Normal 21 3 4 6" xfId="35528"/>
    <cellStyle name="Normal 21 3 4 7" xfId="48755"/>
    <cellStyle name="Normal 21 3 5" xfId="3832"/>
    <cellStyle name="Normal 21 3 5 2" xfId="9253"/>
    <cellStyle name="Normal 21 3 5 2 2" xfId="20358"/>
    <cellStyle name="Normal 21 3 5 2 3" xfId="30565"/>
    <cellStyle name="Normal 21 3 5 2 4" xfId="41516"/>
    <cellStyle name="Normal 21 3 5 2 5" xfId="54723"/>
    <cellStyle name="Normal 21 3 5 3" xfId="15045"/>
    <cellStyle name="Normal 21 3 5 4" xfId="25230"/>
    <cellStyle name="Normal 21 3 5 5" xfId="36167"/>
    <cellStyle name="Normal 21 3 5 6" xfId="49388"/>
    <cellStyle name="Normal 21 3 6" xfId="4875"/>
    <cellStyle name="Normal 21 3 6 2" xfId="10049"/>
    <cellStyle name="Normal 21 3 6 2 2" xfId="21041"/>
    <cellStyle name="Normal 21 3 6 2 3" xfId="31361"/>
    <cellStyle name="Normal 21 3 6 2 4" xfId="42306"/>
    <cellStyle name="Normal 21 3 6 2 5" xfId="55519"/>
    <cellStyle name="Normal 21 3 6 3" xfId="16026"/>
    <cellStyle name="Normal 21 3 6 4" xfId="26211"/>
    <cellStyle name="Normal 21 3 6 5" xfId="37160"/>
    <cellStyle name="Normal 21 3 6 6" xfId="50369"/>
    <cellStyle name="Normal 21 3 7" xfId="5065"/>
    <cellStyle name="Normal 21 3 7 2" xfId="10239"/>
    <cellStyle name="Normal 21 3 7 2 2" xfId="21230"/>
    <cellStyle name="Normal 21 3 7 2 3" xfId="31551"/>
    <cellStyle name="Normal 21 3 7 2 4" xfId="42496"/>
    <cellStyle name="Normal 21 3 7 2 5" xfId="55709"/>
    <cellStyle name="Normal 21 3 7 3" xfId="16215"/>
    <cellStyle name="Normal 21 3 7 4" xfId="26400"/>
    <cellStyle name="Normal 21 3 7 5" xfId="37349"/>
    <cellStyle name="Normal 21 3 7 6" xfId="50558"/>
    <cellStyle name="Normal 21 3 8" xfId="2589"/>
    <cellStyle name="Normal 21 3 8 2" xfId="8038"/>
    <cellStyle name="Normal 21 3 8 2 2" xfId="19146"/>
    <cellStyle name="Normal 21 3 8 2 3" xfId="29352"/>
    <cellStyle name="Normal 21 3 8 2 4" xfId="40301"/>
    <cellStyle name="Normal 21 3 8 2 5" xfId="53510"/>
    <cellStyle name="Normal 21 3 8 3" xfId="13839"/>
    <cellStyle name="Normal 21 3 8 4" xfId="24024"/>
    <cellStyle name="Normal 21 3 8 5" xfId="34949"/>
    <cellStyle name="Normal 21 3 8 6" xfId="48182"/>
    <cellStyle name="Normal 21 3 9" xfId="6198"/>
    <cellStyle name="Normal 21 3 9 2" xfId="10463"/>
    <cellStyle name="Normal 21 3 9 2 2" xfId="21454"/>
    <cellStyle name="Normal 21 3 9 2 3" xfId="31775"/>
    <cellStyle name="Normal 21 3 9 2 4" xfId="42720"/>
    <cellStyle name="Normal 21 3 9 2 5" xfId="55933"/>
    <cellStyle name="Normal 21 3 9 3" xfId="17339"/>
    <cellStyle name="Normal 21 3 9 4" xfId="27524"/>
    <cellStyle name="Normal 21 3 9 5" xfId="38477"/>
    <cellStyle name="Normal 21 3 9 6" xfId="51682"/>
    <cellStyle name="Normal 21 4" xfId="2646"/>
    <cellStyle name="Normal 21 4 10" xfId="11453"/>
    <cellStyle name="Normal 21 4 10 2" xfId="22429"/>
    <cellStyle name="Normal 21 4 10 3" xfId="32765"/>
    <cellStyle name="Normal 21 4 10 4" xfId="43702"/>
    <cellStyle name="Normal 21 4 10 5" xfId="56923"/>
    <cellStyle name="Normal 21 4 11" xfId="11584"/>
    <cellStyle name="Normal 21 4 11 2" xfId="22558"/>
    <cellStyle name="Normal 21 4 11 3" xfId="32896"/>
    <cellStyle name="Normal 21 4 11 4" xfId="43833"/>
    <cellStyle name="Normal 21 4 11 5" xfId="57054"/>
    <cellStyle name="Normal 21 4 12" xfId="12772"/>
    <cellStyle name="Normal 21 4 13" xfId="12962"/>
    <cellStyle name="Normal 21 4 14" xfId="13880"/>
    <cellStyle name="Normal 21 4 15" xfId="24065"/>
    <cellStyle name="Normal 21 4 16" xfId="34996"/>
    <cellStyle name="Normal 21 4 17" xfId="48223"/>
    <cellStyle name="Normal 21 4 18" xfId="58233"/>
    <cellStyle name="Normal 21 4 19" xfId="58847"/>
    <cellStyle name="Normal 21 4 2" xfId="3013"/>
    <cellStyle name="Normal 21 4 2 10" xfId="48589"/>
    <cellStyle name="Normal 21 4 2 11" xfId="58420"/>
    <cellStyle name="Normal 21 4 2 12" xfId="59315"/>
    <cellStyle name="Normal 21 4 2 2" xfId="3655"/>
    <cellStyle name="Normal 21 4 2 2 2" xfId="9077"/>
    <cellStyle name="Normal 21 4 2 2 2 2" xfId="20182"/>
    <cellStyle name="Normal 21 4 2 2 2 3" xfId="30389"/>
    <cellStyle name="Normal 21 4 2 2 2 4" xfId="41340"/>
    <cellStyle name="Normal 21 4 2 2 2 5" xfId="54547"/>
    <cellStyle name="Normal 21 4 2 2 3" xfId="14870"/>
    <cellStyle name="Normal 21 4 2 2 4" xfId="25055"/>
    <cellStyle name="Normal 21 4 2 2 5" xfId="35992"/>
    <cellStyle name="Normal 21 4 2 2 6" xfId="49213"/>
    <cellStyle name="Normal 21 4 2 3" xfId="6924"/>
    <cellStyle name="Normal 21 4 2 3 2" xfId="8447"/>
    <cellStyle name="Normal 21 4 2 3 2 2" xfId="19555"/>
    <cellStyle name="Normal 21 4 2 3 2 3" xfId="29761"/>
    <cellStyle name="Normal 21 4 2 3 2 4" xfId="40710"/>
    <cellStyle name="Normal 21 4 2 3 2 5" xfId="53919"/>
    <cellStyle name="Normal 21 4 2 3 3" xfId="18060"/>
    <cellStyle name="Normal 21 4 2 3 4" xfId="28245"/>
    <cellStyle name="Normal 21 4 2 3 5" xfId="39200"/>
    <cellStyle name="Normal 21 4 2 3 6" xfId="52403"/>
    <cellStyle name="Normal 21 4 2 4" xfId="10914"/>
    <cellStyle name="Normal 21 4 2 4 2" xfId="21891"/>
    <cellStyle name="Normal 21 4 2 4 3" xfId="32226"/>
    <cellStyle name="Normal 21 4 2 4 4" xfId="43169"/>
    <cellStyle name="Normal 21 4 2 4 5" xfId="56384"/>
    <cellStyle name="Normal 21 4 2 5" xfId="7897"/>
    <cellStyle name="Normal 21 4 2 5 2" xfId="19005"/>
    <cellStyle name="Normal 21 4 2 5 3" xfId="29211"/>
    <cellStyle name="Normal 21 4 2 5 4" xfId="40160"/>
    <cellStyle name="Normal 21 4 2 5 5" xfId="53369"/>
    <cellStyle name="Normal 21 4 2 6" xfId="13177"/>
    <cellStyle name="Normal 21 4 2 7" xfId="14246"/>
    <cellStyle name="Normal 21 4 2 8" xfId="24431"/>
    <cellStyle name="Normal 21 4 2 9" xfId="35362"/>
    <cellStyle name="Normal 21 4 3" xfId="2830"/>
    <cellStyle name="Normal 21 4 3 2" xfId="3494"/>
    <cellStyle name="Normal 21 4 3 2 2" xfId="8916"/>
    <cellStyle name="Normal 21 4 3 2 2 2" xfId="20021"/>
    <cellStyle name="Normal 21 4 3 2 2 3" xfId="30228"/>
    <cellStyle name="Normal 21 4 3 2 2 4" xfId="41179"/>
    <cellStyle name="Normal 21 4 3 2 2 5" xfId="54386"/>
    <cellStyle name="Normal 21 4 3 2 3" xfId="14709"/>
    <cellStyle name="Normal 21 4 3 2 4" xfId="24894"/>
    <cellStyle name="Normal 21 4 3 2 5" xfId="35831"/>
    <cellStyle name="Normal 21 4 3 2 6" xfId="49052"/>
    <cellStyle name="Normal 21 4 3 3" xfId="6742"/>
    <cellStyle name="Normal 21 4 3 3 2" xfId="17878"/>
    <cellStyle name="Normal 21 4 3 3 3" xfId="28063"/>
    <cellStyle name="Normal 21 4 3 3 4" xfId="39018"/>
    <cellStyle name="Normal 21 4 3 3 5" xfId="52221"/>
    <cellStyle name="Normal 21 4 3 4" xfId="8264"/>
    <cellStyle name="Normal 21 4 3 4 2" xfId="19372"/>
    <cellStyle name="Normal 21 4 3 4 3" xfId="29578"/>
    <cellStyle name="Normal 21 4 3 4 4" xfId="40527"/>
    <cellStyle name="Normal 21 4 3 4 5" xfId="53736"/>
    <cellStyle name="Normal 21 4 3 5" xfId="14063"/>
    <cellStyle name="Normal 21 4 3 6" xfId="24248"/>
    <cellStyle name="Normal 21 4 3 7" xfId="35179"/>
    <cellStyle name="Normal 21 4 3 8" xfId="48406"/>
    <cellStyle name="Normal 21 4 3 9" xfId="58607"/>
    <cellStyle name="Normal 21 4 4" xfId="3317"/>
    <cellStyle name="Normal 21 4 4 2" xfId="8739"/>
    <cellStyle name="Normal 21 4 4 2 2" xfId="19844"/>
    <cellStyle name="Normal 21 4 4 2 3" xfId="30051"/>
    <cellStyle name="Normal 21 4 4 2 4" xfId="41002"/>
    <cellStyle name="Normal 21 4 4 2 5" xfId="54209"/>
    <cellStyle name="Normal 21 4 4 3" xfId="14532"/>
    <cellStyle name="Normal 21 4 4 4" xfId="24717"/>
    <cellStyle name="Normal 21 4 4 5" xfId="35654"/>
    <cellStyle name="Normal 21 4 4 6" xfId="48875"/>
    <cellStyle name="Normal 21 4 5" xfId="3901"/>
    <cellStyle name="Normal 21 4 5 2" xfId="9322"/>
    <cellStyle name="Normal 21 4 5 2 2" xfId="20427"/>
    <cellStyle name="Normal 21 4 5 2 3" xfId="30634"/>
    <cellStyle name="Normal 21 4 5 2 4" xfId="41585"/>
    <cellStyle name="Normal 21 4 5 2 5" xfId="54792"/>
    <cellStyle name="Normal 21 4 5 3" xfId="15114"/>
    <cellStyle name="Normal 21 4 5 4" xfId="25299"/>
    <cellStyle name="Normal 21 4 5 5" xfId="36236"/>
    <cellStyle name="Normal 21 4 5 6" xfId="49457"/>
    <cellStyle name="Normal 21 4 6" xfId="4918"/>
    <cellStyle name="Normal 21 4 6 2" xfId="10092"/>
    <cellStyle name="Normal 21 4 6 2 2" xfId="21084"/>
    <cellStyle name="Normal 21 4 6 2 3" xfId="31404"/>
    <cellStyle name="Normal 21 4 6 2 4" xfId="42349"/>
    <cellStyle name="Normal 21 4 6 2 5" xfId="55562"/>
    <cellStyle name="Normal 21 4 6 3" xfId="16069"/>
    <cellStyle name="Normal 21 4 6 4" xfId="26254"/>
    <cellStyle name="Normal 21 4 6 5" xfId="37203"/>
    <cellStyle name="Normal 21 4 6 6" xfId="50412"/>
    <cellStyle name="Normal 21 4 7" xfId="5108"/>
    <cellStyle name="Normal 21 4 7 2" xfId="10282"/>
    <cellStyle name="Normal 21 4 7 2 2" xfId="21273"/>
    <cellStyle name="Normal 21 4 7 2 3" xfId="31594"/>
    <cellStyle name="Normal 21 4 7 2 4" xfId="42539"/>
    <cellStyle name="Normal 21 4 7 2 5" xfId="55752"/>
    <cellStyle name="Normal 21 4 7 3" xfId="16258"/>
    <cellStyle name="Normal 21 4 7 4" xfId="26443"/>
    <cellStyle name="Normal 21 4 7 5" xfId="37392"/>
    <cellStyle name="Normal 21 4 7 6" xfId="50601"/>
    <cellStyle name="Normal 21 4 8" xfId="6517"/>
    <cellStyle name="Normal 21 4 8 2" xfId="8081"/>
    <cellStyle name="Normal 21 4 8 2 2" xfId="19189"/>
    <cellStyle name="Normal 21 4 8 2 3" xfId="29395"/>
    <cellStyle name="Normal 21 4 8 2 4" xfId="40344"/>
    <cellStyle name="Normal 21 4 8 2 5" xfId="53553"/>
    <cellStyle name="Normal 21 4 8 3" xfId="17654"/>
    <cellStyle name="Normal 21 4 8 4" xfId="27839"/>
    <cellStyle name="Normal 21 4 8 5" xfId="38793"/>
    <cellStyle name="Normal 21 4 8 6" xfId="51997"/>
    <cellStyle name="Normal 21 4 9" xfId="7359"/>
    <cellStyle name="Normal 21 4 9 2" xfId="18484"/>
    <cellStyle name="Normal 21 4 9 3" xfId="28674"/>
    <cellStyle name="Normal 21 4 9 4" xfId="39629"/>
    <cellStyle name="Normal 21 4 9 5" xfId="52832"/>
    <cellStyle name="Normal 21 5" xfId="2688"/>
    <cellStyle name="Normal 21 5 10" xfId="11624"/>
    <cellStyle name="Normal 21 5 10 2" xfId="22597"/>
    <cellStyle name="Normal 21 5 10 3" xfId="32936"/>
    <cellStyle name="Normal 21 5 10 4" xfId="43873"/>
    <cellStyle name="Normal 21 5 10 5" xfId="57094"/>
    <cellStyle name="Normal 21 5 11" xfId="12813"/>
    <cellStyle name="Normal 21 5 12" xfId="13003"/>
    <cellStyle name="Normal 21 5 13" xfId="13921"/>
    <cellStyle name="Normal 21 5 14" xfId="24106"/>
    <cellStyle name="Normal 21 5 15" xfId="35037"/>
    <cellStyle name="Normal 21 5 16" xfId="48264"/>
    <cellStyle name="Normal 21 5 17" xfId="58274"/>
    <cellStyle name="Normal 21 5 18" xfId="59151"/>
    <cellStyle name="Normal 21 5 2" xfId="3054"/>
    <cellStyle name="Normal 21 5 2 10" xfId="58461"/>
    <cellStyle name="Normal 21 5 2 2" xfId="3696"/>
    <cellStyle name="Normal 21 5 2 2 2" xfId="9118"/>
    <cellStyle name="Normal 21 5 2 2 2 2" xfId="20223"/>
    <cellStyle name="Normal 21 5 2 2 2 3" xfId="30430"/>
    <cellStyle name="Normal 21 5 2 2 2 4" xfId="41381"/>
    <cellStyle name="Normal 21 5 2 2 2 5" xfId="54588"/>
    <cellStyle name="Normal 21 5 2 2 3" xfId="14911"/>
    <cellStyle name="Normal 21 5 2 2 4" xfId="25096"/>
    <cellStyle name="Normal 21 5 2 2 5" xfId="36033"/>
    <cellStyle name="Normal 21 5 2 2 6" xfId="49254"/>
    <cellStyle name="Normal 21 5 2 3" xfId="6965"/>
    <cellStyle name="Normal 21 5 2 3 2" xfId="8488"/>
    <cellStyle name="Normal 21 5 2 3 2 2" xfId="19596"/>
    <cellStyle name="Normal 21 5 2 3 2 3" xfId="29802"/>
    <cellStyle name="Normal 21 5 2 3 2 4" xfId="40751"/>
    <cellStyle name="Normal 21 5 2 3 2 5" xfId="53960"/>
    <cellStyle name="Normal 21 5 2 3 3" xfId="18101"/>
    <cellStyle name="Normal 21 5 2 3 4" xfId="28286"/>
    <cellStyle name="Normal 21 5 2 3 5" xfId="39241"/>
    <cellStyle name="Normal 21 5 2 3 6" xfId="52444"/>
    <cellStyle name="Normal 21 5 2 4" xfId="7938"/>
    <cellStyle name="Normal 21 5 2 4 2" xfId="19046"/>
    <cellStyle name="Normal 21 5 2 4 3" xfId="29252"/>
    <cellStyle name="Normal 21 5 2 4 4" xfId="40201"/>
    <cellStyle name="Normal 21 5 2 4 5" xfId="53410"/>
    <cellStyle name="Normal 21 5 2 5" xfId="13218"/>
    <cellStyle name="Normal 21 5 2 6" xfId="14287"/>
    <cellStyle name="Normal 21 5 2 7" xfId="24472"/>
    <cellStyle name="Normal 21 5 2 8" xfId="35403"/>
    <cellStyle name="Normal 21 5 2 9" xfId="48630"/>
    <cellStyle name="Normal 21 5 3" xfId="2871"/>
    <cellStyle name="Normal 21 5 3 2" xfId="3535"/>
    <cellStyle name="Normal 21 5 3 2 2" xfId="8957"/>
    <cellStyle name="Normal 21 5 3 2 2 2" xfId="20062"/>
    <cellStyle name="Normal 21 5 3 2 2 3" xfId="30269"/>
    <cellStyle name="Normal 21 5 3 2 2 4" xfId="41220"/>
    <cellStyle name="Normal 21 5 3 2 2 5" xfId="54427"/>
    <cellStyle name="Normal 21 5 3 2 3" xfId="14750"/>
    <cellStyle name="Normal 21 5 3 2 4" xfId="24935"/>
    <cellStyle name="Normal 21 5 3 2 5" xfId="35872"/>
    <cellStyle name="Normal 21 5 3 2 6" xfId="49093"/>
    <cellStyle name="Normal 21 5 3 3" xfId="6783"/>
    <cellStyle name="Normal 21 5 3 3 2" xfId="17919"/>
    <cellStyle name="Normal 21 5 3 3 3" xfId="28104"/>
    <cellStyle name="Normal 21 5 3 3 4" xfId="39059"/>
    <cellStyle name="Normal 21 5 3 3 5" xfId="52262"/>
    <cellStyle name="Normal 21 5 3 4" xfId="8305"/>
    <cellStyle name="Normal 21 5 3 4 2" xfId="19413"/>
    <cellStyle name="Normal 21 5 3 4 3" xfId="29619"/>
    <cellStyle name="Normal 21 5 3 4 4" xfId="40568"/>
    <cellStyle name="Normal 21 5 3 4 5" xfId="53777"/>
    <cellStyle name="Normal 21 5 3 5" xfId="14104"/>
    <cellStyle name="Normal 21 5 3 6" xfId="24289"/>
    <cellStyle name="Normal 21 5 3 7" xfId="35220"/>
    <cellStyle name="Normal 21 5 3 8" xfId="48447"/>
    <cellStyle name="Normal 21 5 3 9" xfId="58648"/>
    <cellStyle name="Normal 21 5 4" xfId="3355"/>
    <cellStyle name="Normal 21 5 4 2" xfId="8777"/>
    <cellStyle name="Normal 21 5 4 2 2" xfId="19882"/>
    <cellStyle name="Normal 21 5 4 2 3" xfId="30089"/>
    <cellStyle name="Normal 21 5 4 2 4" xfId="41040"/>
    <cellStyle name="Normal 21 5 4 2 5" xfId="54247"/>
    <cellStyle name="Normal 21 5 4 3" xfId="14570"/>
    <cellStyle name="Normal 21 5 4 4" xfId="24755"/>
    <cellStyle name="Normal 21 5 4 5" xfId="35692"/>
    <cellStyle name="Normal 21 5 4 6" xfId="48913"/>
    <cellStyle name="Normal 21 5 5" xfId="4959"/>
    <cellStyle name="Normal 21 5 5 2" xfId="10133"/>
    <cellStyle name="Normal 21 5 5 2 2" xfId="21125"/>
    <cellStyle name="Normal 21 5 5 2 3" xfId="31445"/>
    <cellStyle name="Normal 21 5 5 2 4" xfId="42390"/>
    <cellStyle name="Normal 21 5 5 2 5" xfId="55603"/>
    <cellStyle name="Normal 21 5 5 3" xfId="16110"/>
    <cellStyle name="Normal 21 5 5 4" xfId="26295"/>
    <cellStyle name="Normal 21 5 5 5" xfId="37244"/>
    <cellStyle name="Normal 21 5 5 6" xfId="50453"/>
    <cellStyle name="Normal 21 5 6" xfId="5149"/>
    <cellStyle name="Normal 21 5 6 2" xfId="10323"/>
    <cellStyle name="Normal 21 5 6 2 2" xfId="21314"/>
    <cellStyle name="Normal 21 5 6 2 3" xfId="31635"/>
    <cellStyle name="Normal 21 5 6 2 4" xfId="42580"/>
    <cellStyle name="Normal 21 5 6 2 5" xfId="55793"/>
    <cellStyle name="Normal 21 5 6 3" xfId="16299"/>
    <cellStyle name="Normal 21 5 6 4" xfId="26484"/>
    <cellStyle name="Normal 21 5 6 5" xfId="37433"/>
    <cellStyle name="Normal 21 5 6 6" xfId="50642"/>
    <cellStyle name="Normal 21 5 7" xfId="6600"/>
    <cellStyle name="Normal 21 5 7 2" xfId="8122"/>
    <cellStyle name="Normal 21 5 7 2 2" xfId="19230"/>
    <cellStyle name="Normal 21 5 7 2 3" xfId="29436"/>
    <cellStyle name="Normal 21 5 7 2 4" xfId="40385"/>
    <cellStyle name="Normal 21 5 7 2 5" xfId="53594"/>
    <cellStyle name="Normal 21 5 7 3" xfId="17736"/>
    <cellStyle name="Normal 21 5 7 4" xfId="27921"/>
    <cellStyle name="Normal 21 5 7 5" xfId="38876"/>
    <cellStyle name="Normal 21 5 7 6" xfId="52079"/>
    <cellStyle name="Normal 21 5 8" xfId="7399"/>
    <cellStyle name="Normal 21 5 8 2" xfId="18524"/>
    <cellStyle name="Normal 21 5 8 3" xfId="28714"/>
    <cellStyle name="Normal 21 5 8 4" xfId="39669"/>
    <cellStyle name="Normal 21 5 8 5" xfId="52872"/>
    <cellStyle name="Normal 21 5 9" xfId="11487"/>
    <cellStyle name="Normal 21 5 9 2" xfId="22463"/>
    <cellStyle name="Normal 21 5 9 3" xfId="32799"/>
    <cellStyle name="Normal 21 5 9 4" xfId="43736"/>
    <cellStyle name="Normal 21 5 9 5" xfId="56957"/>
    <cellStyle name="Normal 21 6" xfId="2903"/>
    <cellStyle name="Normal 21 6 10" xfId="58310"/>
    <cellStyle name="Normal 21 6 2" xfId="3567"/>
    <cellStyle name="Normal 21 6 2 2" xfId="8989"/>
    <cellStyle name="Normal 21 6 2 2 2" xfId="20094"/>
    <cellStyle name="Normal 21 6 2 2 3" xfId="30301"/>
    <cellStyle name="Normal 21 6 2 2 4" xfId="41252"/>
    <cellStyle name="Normal 21 6 2 2 5" xfId="54459"/>
    <cellStyle name="Normal 21 6 2 3" xfId="14782"/>
    <cellStyle name="Normal 21 6 2 4" xfId="24967"/>
    <cellStyle name="Normal 21 6 2 5" xfId="35904"/>
    <cellStyle name="Normal 21 6 2 6" xfId="49125"/>
    <cellStyle name="Normal 21 6 3" xfId="6814"/>
    <cellStyle name="Normal 21 6 3 2" xfId="8337"/>
    <cellStyle name="Normal 21 6 3 2 2" xfId="19445"/>
    <cellStyle name="Normal 21 6 3 2 3" xfId="29651"/>
    <cellStyle name="Normal 21 6 3 2 4" xfId="40600"/>
    <cellStyle name="Normal 21 6 3 2 5" xfId="53809"/>
    <cellStyle name="Normal 21 6 3 3" xfId="17950"/>
    <cellStyle name="Normal 21 6 3 4" xfId="28135"/>
    <cellStyle name="Normal 21 6 3 5" xfId="39090"/>
    <cellStyle name="Normal 21 6 3 6" xfId="52293"/>
    <cellStyle name="Normal 21 6 4" xfId="7788"/>
    <cellStyle name="Normal 21 6 4 2" xfId="18896"/>
    <cellStyle name="Normal 21 6 4 3" xfId="29102"/>
    <cellStyle name="Normal 21 6 4 4" xfId="40051"/>
    <cellStyle name="Normal 21 6 4 5" xfId="53260"/>
    <cellStyle name="Normal 21 6 5" xfId="13037"/>
    <cellStyle name="Normal 21 6 6" xfId="14136"/>
    <cellStyle name="Normal 21 6 7" xfId="24321"/>
    <cellStyle name="Normal 21 6 8" xfId="35252"/>
    <cellStyle name="Normal 21 6 9" xfId="48479"/>
    <cellStyle name="Normal 21 7" xfId="2720"/>
    <cellStyle name="Normal 21 7 2" xfId="3387"/>
    <cellStyle name="Normal 21 7 2 2" xfId="8809"/>
    <cellStyle name="Normal 21 7 2 2 2" xfId="19914"/>
    <cellStyle name="Normal 21 7 2 2 3" xfId="30121"/>
    <cellStyle name="Normal 21 7 2 2 4" xfId="41072"/>
    <cellStyle name="Normal 21 7 2 2 5" xfId="54279"/>
    <cellStyle name="Normal 21 7 2 3" xfId="14602"/>
    <cellStyle name="Normal 21 7 2 4" xfId="24787"/>
    <cellStyle name="Normal 21 7 2 5" xfId="35724"/>
    <cellStyle name="Normal 21 7 2 6" xfId="48945"/>
    <cellStyle name="Normal 21 7 3" xfId="6632"/>
    <cellStyle name="Normal 21 7 3 2" xfId="17768"/>
    <cellStyle name="Normal 21 7 3 3" xfId="27953"/>
    <cellStyle name="Normal 21 7 3 4" xfId="38908"/>
    <cellStyle name="Normal 21 7 3 5" xfId="52111"/>
    <cellStyle name="Normal 21 7 4" xfId="8154"/>
    <cellStyle name="Normal 21 7 4 2" xfId="19262"/>
    <cellStyle name="Normal 21 7 4 3" xfId="29468"/>
    <cellStyle name="Normal 21 7 4 4" xfId="40417"/>
    <cellStyle name="Normal 21 7 4 5" xfId="53626"/>
    <cellStyle name="Normal 21 7 5" xfId="13953"/>
    <cellStyle name="Normal 21 7 6" xfId="24138"/>
    <cellStyle name="Normal 21 7 7" xfId="35069"/>
    <cellStyle name="Normal 21 7 8" xfId="48296"/>
    <cellStyle name="Normal 21 7 9" xfId="58497"/>
    <cellStyle name="Normal 21 8" xfId="3087"/>
    <cellStyle name="Normal 21 8 2" xfId="6998"/>
    <cellStyle name="Normal 21 8 2 2" xfId="18134"/>
    <cellStyle name="Normal 21 8 2 3" xfId="28319"/>
    <cellStyle name="Normal 21 8 2 4" xfId="39274"/>
    <cellStyle name="Normal 21 8 2 5" xfId="52477"/>
    <cellStyle name="Normal 21 8 3" xfId="8521"/>
    <cellStyle name="Normal 21 8 3 2" xfId="19629"/>
    <cellStyle name="Normal 21 8 3 3" xfId="29835"/>
    <cellStyle name="Normal 21 8 3 4" xfId="40784"/>
    <cellStyle name="Normal 21 8 3 5" xfId="53993"/>
    <cellStyle name="Normal 21 8 4" xfId="14319"/>
    <cellStyle name="Normal 21 8 5" xfId="24504"/>
    <cellStyle name="Normal 21 8 6" xfId="35435"/>
    <cellStyle name="Normal 21 8 7" xfId="48662"/>
    <cellStyle name="Normal 21 9" xfId="3265"/>
    <cellStyle name="Normal 21 9 2" xfId="6557"/>
    <cellStyle name="Normal 21 9 2 2" xfId="17694"/>
    <cellStyle name="Normal 21 9 2 3" xfId="27879"/>
    <cellStyle name="Normal 21 9 2 4" xfId="38833"/>
    <cellStyle name="Normal 21 9 2 5" xfId="52037"/>
    <cellStyle name="Normal 21 9 3" xfId="8688"/>
    <cellStyle name="Normal 21 9 3 2" xfId="19793"/>
    <cellStyle name="Normal 21 9 3 3" xfId="30000"/>
    <cellStyle name="Normal 21 9 3 4" xfId="40951"/>
    <cellStyle name="Normal 21 9 3 5" xfId="54158"/>
    <cellStyle name="Normal 21 9 4" xfId="14481"/>
    <cellStyle name="Normal 21 9 5" xfId="24666"/>
    <cellStyle name="Normal 21 9 6" xfId="35603"/>
    <cellStyle name="Normal 21 9 7" xfId="48824"/>
    <cellStyle name="Normal 22" xfId="77"/>
    <cellStyle name="Normal 22 10" xfId="3712"/>
    <cellStyle name="Normal 22 10 2" xfId="9133"/>
    <cellStyle name="Normal 22 10 2 2" xfId="20238"/>
    <cellStyle name="Normal 22 10 2 3" xfId="30445"/>
    <cellStyle name="Normal 22 10 2 4" xfId="41396"/>
    <cellStyle name="Normal 22 10 2 5" xfId="54603"/>
    <cellStyle name="Normal 22 10 3" xfId="14926"/>
    <cellStyle name="Normal 22 10 4" xfId="25111"/>
    <cellStyle name="Normal 22 10 5" xfId="36048"/>
    <cellStyle name="Normal 22 10 6" xfId="49269"/>
    <cellStyle name="Normal 22 11" xfId="4784"/>
    <cellStyle name="Normal 22 11 2" xfId="9958"/>
    <cellStyle name="Normal 22 11 2 2" xfId="20950"/>
    <cellStyle name="Normal 22 11 2 3" xfId="31270"/>
    <cellStyle name="Normal 22 11 2 4" xfId="42215"/>
    <cellStyle name="Normal 22 11 2 5" xfId="55428"/>
    <cellStyle name="Normal 22 11 3" xfId="15935"/>
    <cellStyle name="Normal 22 11 4" xfId="26120"/>
    <cellStyle name="Normal 22 11 5" xfId="37069"/>
    <cellStyle name="Normal 22 11 6" xfId="50278"/>
    <cellStyle name="Normal 22 12" xfId="4974"/>
    <cellStyle name="Normal 22 12 2" xfId="10148"/>
    <cellStyle name="Normal 22 12 2 2" xfId="21139"/>
    <cellStyle name="Normal 22 12 2 3" xfId="31460"/>
    <cellStyle name="Normal 22 12 2 4" xfId="42405"/>
    <cellStyle name="Normal 22 12 2 5" xfId="55618"/>
    <cellStyle name="Normal 22 12 3" xfId="16124"/>
    <cellStyle name="Normal 22 12 4" xfId="26309"/>
    <cellStyle name="Normal 22 12 5" xfId="37258"/>
    <cellStyle name="Normal 22 12 6" xfId="50467"/>
    <cellStyle name="Normal 22 13" xfId="2406"/>
    <cellStyle name="Normal 22 13 2" xfId="7947"/>
    <cellStyle name="Normal 22 13 2 2" xfId="19055"/>
    <cellStyle name="Normal 22 13 2 3" xfId="29261"/>
    <cellStyle name="Normal 22 13 2 4" xfId="40210"/>
    <cellStyle name="Normal 22 13 2 5" xfId="53419"/>
    <cellStyle name="Normal 22 13 3" xfId="13706"/>
    <cellStyle name="Normal 22 13 4" xfId="23891"/>
    <cellStyle name="Normal 22 13 5" xfId="34799"/>
    <cellStyle name="Normal 22 13 6" xfId="48049"/>
    <cellStyle name="Normal 22 14" xfId="6065"/>
    <cellStyle name="Normal 22 14 2" xfId="10345"/>
    <cellStyle name="Normal 22 14 2 2" xfId="21336"/>
    <cellStyle name="Normal 22 14 2 3" xfId="31657"/>
    <cellStyle name="Normal 22 14 2 4" xfId="42602"/>
    <cellStyle name="Normal 22 14 2 5" xfId="55815"/>
    <cellStyle name="Normal 22 14 3" xfId="17214"/>
    <cellStyle name="Normal 22 14 4" xfId="27399"/>
    <cellStyle name="Normal 22 14 5" xfId="38348"/>
    <cellStyle name="Normal 22 14 6" xfId="51557"/>
    <cellStyle name="Normal 22 15" xfId="6254"/>
    <cellStyle name="Normal 22 15 2" xfId="11330"/>
    <cellStyle name="Normal 22 15 2 2" xfId="22307"/>
    <cellStyle name="Normal 22 15 2 3" xfId="32642"/>
    <cellStyle name="Normal 22 15 2 4" xfId="43579"/>
    <cellStyle name="Normal 22 15 2 5" xfId="56800"/>
    <cellStyle name="Normal 22 15 3" xfId="17395"/>
    <cellStyle name="Normal 22 15 4" xfId="27580"/>
    <cellStyle name="Normal 22 15 5" xfId="38533"/>
    <cellStyle name="Normal 22 15 6" xfId="51738"/>
    <cellStyle name="Normal 22 16" xfId="6286"/>
    <cellStyle name="Normal 22 16 2" xfId="11499"/>
    <cellStyle name="Normal 22 16 2 2" xfId="22475"/>
    <cellStyle name="Normal 22 16 2 3" xfId="32811"/>
    <cellStyle name="Normal 22 16 2 4" xfId="43748"/>
    <cellStyle name="Normal 22 16 2 5" xfId="56969"/>
    <cellStyle name="Normal 22 16 3" xfId="17426"/>
    <cellStyle name="Normal 22 16 4" xfId="27611"/>
    <cellStyle name="Normal 22 16 5" xfId="38565"/>
    <cellStyle name="Normal 22 16 6" xfId="51769"/>
    <cellStyle name="Normal 22 17" xfId="6344"/>
    <cellStyle name="Normal 22 17 2" xfId="17484"/>
    <cellStyle name="Normal 22 17 3" xfId="27669"/>
    <cellStyle name="Normal 22 17 4" xfId="38623"/>
    <cellStyle name="Normal 22 17 5" xfId="51827"/>
    <cellStyle name="Normal 22 18" xfId="6375"/>
    <cellStyle name="Normal 22 18 2" xfId="17514"/>
    <cellStyle name="Normal 22 18 3" xfId="27699"/>
    <cellStyle name="Normal 22 18 4" xfId="38653"/>
    <cellStyle name="Normal 22 18 5" xfId="51857"/>
    <cellStyle name="Normal 22 19" xfId="7143"/>
    <cellStyle name="Normal 22 19 2" xfId="18274"/>
    <cellStyle name="Normal 22 19 3" xfId="28459"/>
    <cellStyle name="Normal 22 19 4" xfId="39414"/>
    <cellStyle name="Normal 22 19 5" xfId="52617"/>
    <cellStyle name="Normal 22 2" xfId="137"/>
    <cellStyle name="Normal 22 2 10" xfId="6420"/>
    <cellStyle name="Normal 22 2 10 2" xfId="11363"/>
    <cellStyle name="Normal 22 2 10 2 2" xfId="22339"/>
    <cellStyle name="Normal 22 2 10 2 3" xfId="32675"/>
    <cellStyle name="Normal 22 2 10 2 4" xfId="43612"/>
    <cellStyle name="Normal 22 2 10 2 5" xfId="56833"/>
    <cellStyle name="Normal 22 2 10 3" xfId="17558"/>
    <cellStyle name="Normal 22 2 10 4" xfId="27743"/>
    <cellStyle name="Normal 22 2 10 5" xfId="38697"/>
    <cellStyle name="Normal 22 2 10 6" xfId="51901"/>
    <cellStyle name="Normal 22 2 11" xfId="7654"/>
    <cellStyle name="Normal 22 2 11 2" xfId="18765"/>
    <cellStyle name="Normal 22 2 11 3" xfId="28968"/>
    <cellStyle name="Normal 22 2 11 4" xfId="39918"/>
    <cellStyle name="Normal 22 2 11 5" xfId="53126"/>
    <cellStyle name="Normal 22 2 12" xfId="12671"/>
    <cellStyle name="Normal 22 2 13" xfId="12861"/>
    <cellStyle name="Normal 22 2 14" xfId="13263"/>
    <cellStyle name="Normal 22 2 15" xfId="23453"/>
    <cellStyle name="Normal 22 2 16" xfId="33987"/>
    <cellStyle name="Normal 22 2 17" xfId="47611"/>
    <cellStyle name="Normal 22 2 18" xfId="58134"/>
    <cellStyle name="Normal 22 2 19" xfId="58720"/>
    <cellStyle name="Normal 22 2 2" xfId="2175"/>
    <cellStyle name="Normal 22 2 2 10" xfId="23662"/>
    <cellStyle name="Normal 22 2 2 11" xfId="34570"/>
    <cellStyle name="Normal 22 2 2 12" xfId="47820"/>
    <cellStyle name="Normal 22 2 2 13" xfId="58319"/>
    <cellStyle name="Normal 22 2 2 14" xfId="58784"/>
    <cellStyle name="Normal 22 2 2 2" xfId="3190"/>
    <cellStyle name="Normal 22 2 2 2 2" xfId="4002"/>
    <cellStyle name="Normal 22 2 2 2 2 2" xfId="11015"/>
    <cellStyle name="Normal 22 2 2 2 2 2 2" xfId="21992"/>
    <cellStyle name="Normal 22 2 2 2 2 2 3" xfId="32327"/>
    <cellStyle name="Normal 22 2 2 2 2 2 4" xfId="43270"/>
    <cellStyle name="Normal 22 2 2 2 2 2 5" xfId="56485"/>
    <cellStyle name="Normal 22 2 2 2 2 3" xfId="9423"/>
    <cellStyle name="Normal 22 2 2 2 2 3 2" xfId="20528"/>
    <cellStyle name="Normal 22 2 2 2 2 3 3" xfId="30735"/>
    <cellStyle name="Normal 22 2 2 2 2 3 4" xfId="41686"/>
    <cellStyle name="Normal 22 2 2 2 2 3 5" xfId="54893"/>
    <cellStyle name="Normal 22 2 2 2 2 4" xfId="15215"/>
    <cellStyle name="Normal 22 2 2 2 2 5" xfId="25400"/>
    <cellStyle name="Normal 22 2 2 2 2 6" xfId="36337"/>
    <cellStyle name="Normal 22 2 2 2 2 7" xfId="49558"/>
    <cellStyle name="Normal 22 2 2 2 2 8" xfId="59416"/>
    <cellStyle name="Normal 22 2 2 2 3" xfId="7099"/>
    <cellStyle name="Normal 22 2 2 2 3 2" xfId="10612"/>
    <cellStyle name="Normal 22 2 2 2 3 2 2" xfId="21599"/>
    <cellStyle name="Normal 22 2 2 2 3 2 3" xfId="31924"/>
    <cellStyle name="Normal 22 2 2 2 3 2 4" xfId="42869"/>
    <cellStyle name="Normal 22 2 2 2 3 2 5" xfId="56082"/>
    <cellStyle name="Normal 22 2 2 2 3 3" xfId="18235"/>
    <cellStyle name="Normal 22 2 2 2 3 4" xfId="28420"/>
    <cellStyle name="Normal 22 2 2 2 3 5" xfId="39375"/>
    <cellStyle name="Normal 22 2 2 2 3 6" xfId="52578"/>
    <cellStyle name="Normal 22 2 2 2 4" xfId="8621"/>
    <cellStyle name="Normal 22 2 2 2 4 2" xfId="19728"/>
    <cellStyle name="Normal 22 2 2 2 4 3" xfId="29935"/>
    <cellStyle name="Normal 22 2 2 2 4 4" xfId="40884"/>
    <cellStyle name="Normal 22 2 2 2 4 5" xfId="54093"/>
    <cellStyle name="Normal 22 2 2 2 5" xfId="14418"/>
    <cellStyle name="Normal 22 2 2 2 6" xfId="24603"/>
    <cellStyle name="Normal 22 2 2 2 7" xfId="35534"/>
    <cellStyle name="Normal 22 2 2 2 8" xfId="48761"/>
    <cellStyle name="Normal 22 2 2 2 9" xfId="58948"/>
    <cellStyle name="Normal 22 2 2 3" xfId="3838"/>
    <cellStyle name="Normal 22 2 2 3 2" xfId="10851"/>
    <cellStyle name="Normal 22 2 2 3 2 2" xfId="21828"/>
    <cellStyle name="Normal 22 2 2 3 2 3" xfId="32163"/>
    <cellStyle name="Normal 22 2 2 3 2 4" xfId="43106"/>
    <cellStyle name="Normal 22 2 2 3 2 5" xfId="56321"/>
    <cellStyle name="Normal 22 2 2 3 3" xfId="9259"/>
    <cellStyle name="Normal 22 2 2 3 3 2" xfId="20364"/>
    <cellStyle name="Normal 22 2 2 3 3 3" xfId="30571"/>
    <cellStyle name="Normal 22 2 2 3 3 4" xfId="41522"/>
    <cellStyle name="Normal 22 2 2 3 3 5" xfId="54729"/>
    <cellStyle name="Normal 22 2 2 3 4" xfId="15051"/>
    <cellStyle name="Normal 22 2 2 3 5" xfId="25236"/>
    <cellStyle name="Normal 22 2 2 3 6" xfId="36173"/>
    <cellStyle name="Normal 22 2 2 3 7" xfId="49394"/>
    <cellStyle name="Normal 22 2 2 3 8" xfId="59252"/>
    <cellStyle name="Normal 22 2 2 4" xfId="2912"/>
    <cellStyle name="Normal 22 2 2 4 2" xfId="8346"/>
    <cellStyle name="Normal 22 2 2 4 2 2" xfId="19454"/>
    <cellStyle name="Normal 22 2 2 4 2 3" xfId="29660"/>
    <cellStyle name="Normal 22 2 2 4 2 4" xfId="40609"/>
    <cellStyle name="Normal 22 2 2 4 2 5" xfId="53818"/>
    <cellStyle name="Normal 22 2 2 4 3" xfId="14145"/>
    <cellStyle name="Normal 22 2 2 4 4" xfId="24330"/>
    <cellStyle name="Normal 22 2 2 4 5" xfId="35261"/>
    <cellStyle name="Normal 22 2 2 4 6" xfId="48488"/>
    <cellStyle name="Normal 22 2 2 5" xfId="6204"/>
    <cellStyle name="Normal 22 2 2 5 2" xfId="10469"/>
    <cellStyle name="Normal 22 2 2 5 2 2" xfId="21460"/>
    <cellStyle name="Normal 22 2 2 5 2 3" xfId="31781"/>
    <cellStyle name="Normal 22 2 2 5 2 4" xfId="42726"/>
    <cellStyle name="Normal 22 2 2 5 2 5" xfId="55939"/>
    <cellStyle name="Normal 22 2 2 5 3" xfId="17345"/>
    <cellStyle name="Normal 22 2 2 5 4" xfId="27530"/>
    <cellStyle name="Normal 22 2 2 5 5" xfId="38483"/>
    <cellStyle name="Normal 22 2 2 5 6" xfId="51688"/>
    <cellStyle name="Normal 22 2 2 6" xfId="6823"/>
    <cellStyle name="Normal 22 2 2 6 2" xfId="17959"/>
    <cellStyle name="Normal 22 2 2 6 3" xfId="28144"/>
    <cellStyle name="Normal 22 2 2 6 4" xfId="39099"/>
    <cellStyle name="Normal 22 2 2 6 5" xfId="52302"/>
    <cellStyle name="Normal 22 2 2 7" xfId="7796"/>
    <cellStyle name="Normal 22 2 2 7 2" xfId="18904"/>
    <cellStyle name="Normal 22 2 2 7 3" xfId="29110"/>
    <cellStyle name="Normal 22 2 2 7 4" xfId="40059"/>
    <cellStyle name="Normal 22 2 2 7 5" xfId="53268"/>
    <cellStyle name="Normal 22 2 2 8" xfId="13061"/>
    <cellStyle name="Normal 22 2 2 9" xfId="13477"/>
    <cellStyle name="Normal 22 2 3" xfId="2729"/>
    <cellStyle name="Normal 22 2 3 10" xfId="58506"/>
    <cellStyle name="Normal 22 2 3 11" xfId="58884"/>
    <cellStyle name="Normal 22 2 3 2" xfId="3393"/>
    <cellStyle name="Normal 22 2 3 2 2" xfId="10951"/>
    <cellStyle name="Normal 22 2 3 2 2 2" xfId="21928"/>
    <cellStyle name="Normal 22 2 3 2 2 3" xfId="32263"/>
    <cellStyle name="Normal 22 2 3 2 2 4" xfId="43206"/>
    <cellStyle name="Normal 22 2 3 2 2 5" xfId="56421"/>
    <cellStyle name="Normal 22 2 3 2 3" xfId="8815"/>
    <cellStyle name="Normal 22 2 3 2 3 2" xfId="19920"/>
    <cellStyle name="Normal 22 2 3 2 3 3" xfId="30127"/>
    <cellStyle name="Normal 22 2 3 2 3 4" xfId="41078"/>
    <cellStyle name="Normal 22 2 3 2 3 5" xfId="54285"/>
    <cellStyle name="Normal 22 2 3 2 4" xfId="14608"/>
    <cellStyle name="Normal 22 2 3 2 5" xfId="24793"/>
    <cellStyle name="Normal 22 2 3 2 6" xfId="35730"/>
    <cellStyle name="Normal 22 2 3 2 7" xfId="48951"/>
    <cellStyle name="Normal 22 2 3 2 8" xfId="59352"/>
    <cellStyle name="Normal 22 2 3 3" xfId="3938"/>
    <cellStyle name="Normal 22 2 3 3 2" xfId="9359"/>
    <cellStyle name="Normal 22 2 3 3 2 2" xfId="20464"/>
    <cellStyle name="Normal 22 2 3 3 2 3" xfId="30671"/>
    <cellStyle name="Normal 22 2 3 3 2 4" xfId="41622"/>
    <cellStyle name="Normal 22 2 3 3 2 5" xfId="54829"/>
    <cellStyle name="Normal 22 2 3 3 3" xfId="15151"/>
    <cellStyle name="Normal 22 2 3 3 4" xfId="25336"/>
    <cellStyle name="Normal 22 2 3 3 5" xfId="36273"/>
    <cellStyle name="Normal 22 2 3 3 6" xfId="49494"/>
    <cellStyle name="Normal 22 2 3 4" xfId="6641"/>
    <cellStyle name="Normal 22 2 3 4 2" xfId="10548"/>
    <cellStyle name="Normal 22 2 3 4 2 2" xfId="21535"/>
    <cellStyle name="Normal 22 2 3 4 2 3" xfId="31860"/>
    <cellStyle name="Normal 22 2 3 4 2 4" xfId="42805"/>
    <cellStyle name="Normal 22 2 3 4 2 5" xfId="56018"/>
    <cellStyle name="Normal 22 2 3 4 3" xfId="17777"/>
    <cellStyle name="Normal 22 2 3 4 4" xfId="27962"/>
    <cellStyle name="Normal 22 2 3 4 5" xfId="38917"/>
    <cellStyle name="Normal 22 2 3 4 6" xfId="52120"/>
    <cellStyle name="Normal 22 2 3 5" xfId="8163"/>
    <cellStyle name="Normal 22 2 3 5 2" xfId="19271"/>
    <cellStyle name="Normal 22 2 3 5 3" xfId="29477"/>
    <cellStyle name="Normal 22 2 3 5 4" xfId="40426"/>
    <cellStyle name="Normal 22 2 3 5 5" xfId="53635"/>
    <cellStyle name="Normal 22 2 3 6" xfId="13962"/>
    <cellStyle name="Normal 22 2 3 7" xfId="24147"/>
    <cellStyle name="Normal 22 2 3 8" xfId="35078"/>
    <cellStyle name="Normal 22 2 3 9" xfId="48305"/>
    <cellStyle name="Normal 22 2 4" xfId="3126"/>
    <cellStyle name="Normal 22 2 4 2" xfId="7035"/>
    <cellStyle name="Normal 22 2 4 2 2" xfId="10787"/>
    <cellStyle name="Normal 22 2 4 2 2 2" xfId="21764"/>
    <cellStyle name="Normal 22 2 4 2 2 3" xfId="32099"/>
    <cellStyle name="Normal 22 2 4 2 2 4" xfId="43042"/>
    <cellStyle name="Normal 22 2 4 2 2 5" xfId="56257"/>
    <cellStyle name="Normal 22 2 4 2 3" xfId="18171"/>
    <cellStyle name="Normal 22 2 4 2 4" xfId="28356"/>
    <cellStyle name="Normal 22 2 4 2 5" xfId="39311"/>
    <cellStyle name="Normal 22 2 4 2 6" xfId="52514"/>
    <cellStyle name="Normal 22 2 4 3" xfId="8558"/>
    <cellStyle name="Normal 22 2 4 3 2" xfId="19665"/>
    <cellStyle name="Normal 22 2 4 3 3" xfId="29872"/>
    <cellStyle name="Normal 22 2 4 3 4" xfId="40821"/>
    <cellStyle name="Normal 22 2 4 3 5" xfId="54030"/>
    <cellStyle name="Normal 22 2 4 4" xfId="14355"/>
    <cellStyle name="Normal 22 2 4 5" xfId="24540"/>
    <cellStyle name="Normal 22 2 4 6" xfId="35471"/>
    <cellStyle name="Normal 22 2 4 7" xfId="48698"/>
    <cellStyle name="Normal 22 2 4 8" xfId="59188"/>
    <cellStyle name="Normal 22 2 5" xfId="3774"/>
    <cellStyle name="Normal 22 2 5 2" xfId="9195"/>
    <cellStyle name="Normal 22 2 5 2 2" xfId="20300"/>
    <cellStyle name="Normal 22 2 5 2 3" xfId="30507"/>
    <cellStyle name="Normal 22 2 5 2 4" xfId="41458"/>
    <cellStyle name="Normal 22 2 5 2 5" xfId="54665"/>
    <cellStyle name="Normal 22 2 5 3" xfId="14987"/>
    <cellStyle name="Normal 22 2 5 4" xfId="25172"/>
    <cellStyle name="Normal 22 2 5 5" xfId="36109"/>
    <cellStyle name="Normal 22 2 5 6" xfId="49330"/>
    <cellStyle name="Normal 22 2 6" xfId="4817"/>
    <cellStyle name="Normal 22 2 6 2" xfId="9991"/>
    <cellStyle name="Normal 22 2 6 2 2" xfId="20983"/>
    <cellStyle name="Normal 22 2 6 2 3" xfId="31303"/>
    <cellStyle name="Normal 22 2 6 2 4" xfId="42248"/>
    <cellStyle name="Normal 22 2 6 2 5" xfId="55461"/>
    <cellStyle name="Normal 22 2 6 3" xfId="15968"/>
    <cellStyle name="Normal 22 2 6 4" xfId="26153"/>
    <cellStyle name="Normal 22 2 6 5" xfId="37102"/>
    <cellStyle name="Normal 22 2 6 6" xfId="50311"/>
    <cellStyle name="Normal 22 2 7" xfId="5007"/>
    <cellStyle name="Normal 22 2 7 2" xfId="10181"/>
    <cellStyle name="Normal 22 2 7 2 2" xfId="21172"/>
    <cellStyle name="Normal 22 2 7 2 3" xfId="31493"/>
    <cellStyle name="Normal 22 2 7 2 4" xfId="42438"/>
    <cellStyle name="Normal 22 2 7 2 5" xfId="55651"/>
    <cellStyle name="Normal 22 2 7 3" xfId="16157"/>
    <cellStyle name="Normal 22 2 7 4" xfId="26342"/>
    <cellStyle name="Normal 22 2 7 5" xfId="37291"/>
    <cellStyle name="Normal 22 2 7 6" xfId="50500"/>
    <cellStyle name="Normal 22 2 8" xfId="2450"/>
    <cellStyle name="Normal 22 2 8 2" xfId="7980"/>
    <cellStyle name="Normal 22 2 8 2 2" xfId="19088"/>
    <cellStyle name="Normal 22 2 8 2 3" xfId="29294"/>
    <cellStyle name="Normal 22 2 8 2 4" xfId="40243"/>
    <cellStyle name="Normal 22 2 8 2 5" xfId="53452"/>
    <cellStyle name="Normal 22 2 8 3" xfId="13748"/>
    <cellStyle name="Normal 22 2 8 4" xfId="23933"/>
    <cellStyle name="Normal 22 2 8 5" xfId="34841"/>
    <cellStyle name="Normal 22 2 8 6" xfId="48091"/>
    <cellStyle name="Normal 22 2 9" xfId="6142"/>
    <cellStyle name="Normal 22 2 9 2" xfId="10405"/>
    <cellStyle name="Normal 22 2 9 2 2" xfId="21396"/>
    <cellStyle name="Normal 22 2 9 2 3" xfId="31717"/>
    <cellStyle name="Normal 22 2 9 2 4" xfId="42662"/>
    <cellStyle name="Normal 22 2 9 2 5" xfId="55875"/>
    <cellStyle name="Normal 22 2 9 3" xfId="17283"/>
    <cellStyle name="Normal 22 2 9 4" xfId="27468"/>
    <cellStyle name="Normal 22 2 9 5" xfId="38421"/>
    <cellStyle name="Normal 22 2 9 6" xfId="51626"/>
    <cellStyle name="Normal 22 20" xfId="7208"/>
    <cellStyle name="Normal 22 20 2" xfId="18337"/>
    <cellStyle name="Normal 22 20 3" xfId="28524"/>
    <cellStyle name="Normal 22 20 4" xfId="39479"/>
    <cellStyle name="Normal 22 20 5" xfId="52682"/>
    <cellStyle name="Normal 22 21" xfId="12638"/>
    <cellStyle name="Normal 22 22" xfId="12828"/>
    <cellStyle name="Normal 22 23" xfId="13233"/>
    <cellStyle name="Normal 22 24" xfId="23423"/>
    <cellStyle name="Normal 22 25" xfId="33955"/>
    <cellStyle name="Normal 22 26" xfId="47581"/>
    <cellStyle name="Normal 22 27" xfId="58092"/>
    <cellStyle name="Normal 22 28" xfId="58659"/>
    <cellStyle name="Normal 22 3" xfId="190"/>
    <cellStyle name="Normal 22 3 10" xfId="6461"/>
    <cellStyle name="Normal 22 3 10 2" xfId="11397"/>
    <cellStyle name="Normal 22 3 10 2 2" xfId="22373"/>
    <cellStyle name="Normal 22 3 10 2 3" xfId="32709"/>
    <cellStyle name="Normal 22 3 10 2 4" xfId="43646"/>
    <cellStyle name="Normal 22 3 10 2 5" xfId="56867"/>
    <cellStyle name="Normal 22 3 10 3" xfId="17598"/>
    <cellStyle name="Normal 22 3 10 4" xfId="27783"/>
    <cellStyle name="Normal 22 3 10 5" xfId="38737"/>
    <cellStyle name="Normal 22 3 10 6" xfId="51941"/>
    <cellStyle name="Normal 22 3 11" xfId="7302"/>
    <cellStyle name="Normal 22 3 11 2" xfId="18427"/>
    <cellStyle name="Normal 22 3 11 3" xfId="28617"/>
    <cellStyle name="Normal 22 3 11 4" xfId="39572"/>
    <cellStyle name="Normal 22 3 11 5" xfId="52775"/>
    <cellStyle name="Normal 22 3 12" xfId="12705"/>
    <cellStyle name="Normal 22 3 13" xfId="12895"/>
    <cellStyle name="Normal 22 3 14" xfId="13304"/>
    <cellStyle name="Normal 22 3 15" xfId="23494"/>
    <cellStyle name="Normal 22 3 16" xfId="34030"/>
    <cellStyle name="Normal 22 3 17" xfId="47652"/>
    <cellStyle name="Normal 22 3 18" xfId="58166"/>
    <cellStyle name="Normal 22 3 19" xfId="58754"/>
    <cellStyle name="Normal 22 3 2" xfId="2946"/>
    <cellStyle name="Normal 22 3 2 10" xfId="35295"/>
    <cellStyle name="Normal 22 3 2 11" xfId="48522"/>
    <cellStyle name="Normal 22 3 2 12" xfId="58353"/>
    <cellStyle name="Normal 22 3 2 13" xfId="58918"/>
    <cellStyle name="Normal 22 3 2 2" xfId="3588"/>
    <cellStyle name="Normal 22 3 2 2 2" xfId="10985"/>
    <cellStyle name="Normal 22 3 2 2 2 2" xfId="21962"/>
    <cellStyle name="Normal 22 3 2 2 2 3" xfId="32297"/>
    <cellStyle name="Normal 22 3 2 2 2 4" xfId="43240"/>
    <cellStyle name="Normal 22 3 2 2 2 5" xfId="56455"/>
    <cellStyle name="Normal 22 3 2 2 3" xfId="9010"/>
    <cellStyle name="Normal 22 3 2 2 3 2" xfId="20115"/>
    <cellStyle name="Normal 22 3 2 2 3 3" xfId="30322"/>
    <cellStyle name="Normal 22 3 2 2 3 4" xfId="41273"/>
    <cellStyle name="Normal 22 3 2 2 3 5" xfId="54480"/>
    <cellStyle name="Normal 22 3 2 2 4" xfId="14803"/>
    <cellStyle name="Normal 22 3 2 2 5" xfId="24988"/>
    <cellStyle name="Normal 22 3 2 2 6" xfId="35925"/>
    <cellStyle name="Normal 22 3 2 2 7" xfId="49146"/>
    <cellStyle name="Normal 22 3 2 2 8" xfId="59386"/>
    <cellStyle name="Normal 22 3 2 3" xfId="3972"/>
    <cellStyle name="Normal 22 3 2 3 2" xfId="9393"/>
    <cellStyle name="Normal 22 3 2 3 2 2" xfId="20498"/>
    <cellStyle name="Normal 22 3 2 3 2 3" xfId="30705"/>
    <cellStyle name="Normal 22 3 2 3 2 4" xfId="41656"/>
    <cellStyle name="Normal 22 3 2 3 2 5" xfId="54863"/>
    <cellStyle name="Normal 22 3 2 3 3" xfId="15185"/>
    <cellStyle name="Normal 22 3 2 3 4" xfId="25370"/>
    <cellStyle name="Normal 22 3 2 3 5" xfId="36307"/>
    <cellStyle name="Normal 22 3 2 3 6" xfId="49528"/>
    <cellStyle name="Normal 22 3 2 4" xfId="6857"/>
    <cellStyle name="Normal 22 3 2 4 2" xfId="8380"/>
    <cellStyle name="Normal 22 3 2 4 2 2" xfId="19488"/>
    <cellStyle name="Normal 22 3 2 4 2 3" xfId="29694"/>
    <cellStyle name="Normal 22 3 2 4 2 4" xfId="40643"/>
    <cellStyle name="Normal 22 3 2 4 2 5" xfId="53852"/>
    <cellStyle name="Normal 22 3 2 4 3" xfId="17993"/>
    <cellStyle name="Normal 22 3 2 4 4" xfId="28178"/>
    <cellStyle name="Normal 22 3 2 4 5" xfId="39133"/>
    <cellStyle name="Normal 22 3 2 4 6" xfId="52336"/>
    <cellStyle name="Normal 22 3 2 5" xfId="10582"/>
    <cellStyle name="Normal 22 3 2 5 2" xfId="21569"/>
    <cellStyle name="Normal 22 3 2 5 3" xfId="31894"/>
    <cellStyle name="Normal 22 3 2 5 4" xfId="42839"/>
    <cellStyle name="Normal 22 3 2 5 5" xfId="56052"/>
    <cellStyle name="Normal 22 3 2 6" xfId="7830"/>
    <cellStyle name="Normal 22 3 2 6 2" xfId="18938"/>
    <cellStyle name="Normal 22 3 2 6 3" xfId="29144"/>
    <cellStyle name="Normal 22 3 2 6 4" xfId="40093"/>
    <cellStyle name="Normal 22 3 2 6 5" xfId="53302"/>
    <cellStyle name="Normal 22 3 2 7" xfId="13095"/>
    <cellStyle name="Normal 22 3 2 8" xfId="14179"/>
    <cellStyle name="Normal 22 3 2 9" xfId="24364"/>
    <cellStyle name="Normal 22 3 3" xfId="2763"/>
    <cellStyle name="Normal 22 3 3 10" xfId="59222"/>
    <cellStyle name="Normal 22 3 3 2" xfId="3427"/>
    <cellStyle name="Normal 22 3 3 2 2" xfId="8849"/>
    <cellStyle name="Normal 22 3 3 2 2 2" xfId="19954"/>
    <cellStyle name="Normal 22 3 3 2 2 3" xfId="30161"/>
    <cellStyle name="Normal 22 3 3 2 2 4" xfId="41112"/>
    <cellStyle name="Normal 22 3 3 2 2 5" xfId="54319"/>
    <cellStyle name="Normal 22 3 3 2 3" xfId="14642"/>
    <cellStyle name="Normal 22 3 3 2 4" xfId="24827"/>
    <cellStyle name="Normal 22 3 3 2 5" xfId="35764"/>
    <cellStyle name="Normal 22 3 3 2 6" xfId="48985"/>
    <cellStyle name="Normal 22 3 3 3" xfId="6675"/>
    <cellStyle name="Normal 22 3 3 3 2" xfId="10821"/>
    <cellStyle name="Normal 22 3 3 3 2 2" xfId="21798"/>
    <cellStyle name="Normal 22 3 3 3 2 3" xfId="32133"/>
    <cellStyle name="Normal 22 3 3 3 2 4" xfId="43076"/>
    <cellStyle name="Normal 22 3 3 3 2 5" xfId="56291"/>
    <cellStyle name="Normal 22 3 3 3 3" xfId="17811"/>
    <cellStyle name="Normal 22 3 3 3 4" xfId="27996"/>
    <cellStyle name="Normal 22 3 3 3 5" xfId="38951"/>
    <cellStyle name="Normal 22 3 3 3 6" xfId="52154"/>
    <cellStyle name="Normal 22 3 3 4" xfId="8197"/>
    <cellStyle name="Normal 22 3 3 4 2" xfId="19305"/>
    <cellStyle name="Normal 22 3 3 4 3" xfId="29511"/>
    <cellStyle name="Normal 22 3 3 4 4" xfId="40460"/>
    <cellStyle name="Normal 22 3 3 4 5" xfId="53669"/>
    <cellStyle name="Normal 22 3 3 5" xfId="13996"/>
    <cellStyle name="Normal 22 3 3 6" xfId="24181"/>
    <cellStyle name="Normal 22 3 3 7" xfId="35112"/>
    <cellStyle name="Normal 22 3 3 8" xfId="48339"/>
    <cellStyle name="Normal 22 3 3 9" xfId="58540"/>
    <cellStyle name="Normal 22 3 4" xfId="3160"/>
    <cellStyle name="Normal 22 3 4 2" xfId="7069"/>
    <cellStyle name="Normal 22 3 4 2 2" xfId="18205"/>
    <cellStyle name="Normal 22 3 4 2 3" xfId="28390"/>
    <cellStyle name="Normal 22 3 4 2 4" xfId="39345"/>
    <cellStyle name="Normal 22 3 4 2 5" xfId="52548"/>
    <cellStyle name="Normal 22 3 4 3" xfId="8591"/>
    <cellStyle name="Normal 22 3 4 3 2" xfId="19698"/>
    <cellStyle name="Normal 22 3 4 3 3" xfId="29905"/>
    <cellStyle name="Normal 22 3 4 3 4" xfId="40854"/>
    <cellStyle name="Normal 22 3 4 3 5" xfId="54063"/>
    <cellStyle name="Normal 22 3 4 4" xfId="14388"/>
    <cellStyle name="Normal 22 3 4 5" xfId="24573"/>
    <cellStyle name="Normal 22 3 4 6" xfId="35504"/>
    <cellStyle name="Normal 22 3 4 7" xfId="48731"/>
    <cellStyle name="Normal 22 3 5" xfId="3808"/>
    <cellStyle name="Normal 22 3 5 2" xfId="9229"/>
    <cellStyle name="Normal 22 3 5 2 2" xfId="20334"/>
    <cellStyle name="Normal 22 3 5 2 3" xfId="30541"/>
    <cellStyle name="Normal 22 3 5 2 4" xfId="41492"/>
    <cellStyle name="Normal 22 3 5 2 5" xfId="54699"/>
    <cellStyle name="Normal 22 3 5 3" xfId="15021"/>
    <cellStyle name="Normal 22 3 5 4" xfId="25206"/>
    <cellStyle name="Normal 22 3 5 5" xfId="36143"/>
    <cellStyle name="Normal 22 3 5 6" xfId="49364"/>
    <cellStyle name="Normal 22 3 6" xfId="4851"/>
    <cellStyle name="Normal 22 3 6 2" xfId="10025"/>
    <cellStyle name="Normal 22 3 6 2 2" xfId="21017"/>
    <cellStyle name="Normal 22 3 6 2 3" xfId="31337"/>
    <cellStyle name="Normal 22 3 6 2 4" xfId="42282"/>
    <cellStyle name="Normal 22 3 6 2 5" xfId="55495"/>
    <cellStyle name="Normal 22 3 6 3" xfId="16002"/>
    <cellStyle name="Normal 22 3 6 4" xfId="26187"/>
    <cellStyle name="Normal 22 3 6 5" xfId="37136"/>
    <cellStyle name="Normal 22 3 6 6" xfId="50345"/>
    <cellStyle name="Normal 22 3 7" xfId="5041"/>
    <cellStyle name="Normal 22 3 7 2" xfId="10215"/>
    <cellStyle name="Normal 22 3 7 2 2" xfId="21206"/>
    <cellStyle name="Normal 22 3 7 2 3" xfId="31527"/>
    <cellStyle name="Normal 22 3 7 2 4" xfId="42472"/>
    <cellStyle name="Normal 22 3 7 2 5" xfId="55685"/>
    <cellStyle name="Normal 22 3 7 3" xfId="16191"/>
    <cellStyle name="Normal 22 3 7 4" xfId="26376"/>
    <cellStyle name="Normal 22 3 7 5" xfId="37325"/>
    <cellStyle name="Normal 22 3 7 6" xfId="50534"/>
    <cellStyle name="Normal 22 3 8" xfId="2565"/>
    <cellStyle name="Normal 22 3 8 2" xfId="8014"/>
    <cellStyle name="Normal 22 3 8 2 2" xfId="19122"/>
    <cellStyle name="Normal 22 3 8 2 3" xfId="29328"/>
    <cellStyle name="Normal 22 3 8 2 4" xfId="40277"/>
    <cellStyle name="Normal 22 3 8 2 5" xfId="53486"/>
    <cellStyle name="Normal 22 3 8 3" xfId="13815"/>
    <cellStyle name="Normal 22 3 8 4" xfId="24000"/>
    <cellStyle name="Normal 22 3 8 5" xfId="34925"/>
    <cellStyle name="Normal 22 3 8 6" xfId="48158"/>
    <cellStyle name="Normal 22 3 9" xfId="6174"/>
    <cellStyle name="Normal 22 3 9 2" xfId="10439"/>
    <cellStyle name="Normal 22 3 9 2 2" xfId="21430"/>
    <cellStyle name="Normal 22 3 9 2 3" xfId="31751"/>
    <cellStyle name="Normal 22 3 9 2 4" xfId="42696"/>
    <cellStyle name="Normal 22 3 9 2 5" xfId="55909"/>
    <cellStyle name="Normal 22 3 9 3" xfId="17315"/>
    <cellStyle name="Normal 22 3 9 4" xfId="27500"/>
    <cellStyle name="Normal 22 3 9 5" xfId="38453"/>
    <cellStyle name="Normal 22 3 9 6" xfId="51658"/>
    <cellStyle name="Normal 22 4" xfId="2647"/>
    <cellStyle name="Normal 22 4 10" xfId="11454"/>
    <cellStyle name="Normal 22 4 10 2" xfId="22430"/>
    <cellStyle name="Normal 22 4 10 3" xfId="32766"/>
    <cellStyle name="Normal 22 4 10 4" xfId="43703"/>
    <cellStyle name="Normal 22 4 10 5" xfId="56924"/>
    <cellStyle name="Normal 22 4 11" xfId="11585"/>
    <cellStyle name="Normal 22 4 11 2" xfId="22559"/>
    <cellStyle name="Normal 22 4 11 3" xfId="32897"/>
    <cellStyle name="Normal 22 4 11 4" xfId="43834"/>
    <cellStyle name="Normal 22 4 11 5" xfId="57055"/>
    <cellStyle name="Normal 22 4 12" xfId="12773"/>
    <cellStyle name="Normal 22 4 13" xfId="12963"/>
    <cellStyle name="Normal 22 4 14" xfId="13881"/>
    <cellStyle name="Normal 22 4 15" xfId="24066"/>
    <cellStyle name="Normal 22 4 16" xfId="34997"/>
    <cellStyle name="Normal 22 4 17" xfId="48224"/>
    <cellStyle name="Normal 22 4 18" xfId="58234"/>
    <cellStyle name="Normal 22 4 19" xfId="58823"/>
    <cellStyle name="Normal 22 4 2" xfId="3014"/>
    <cellStyle name="Normal 22 4 2 10" xfId="48590"/>
    <cellStyle name="Normal 22 4 2 11" xfId="58421"/>
    <cellStyle name="Normal 22 4 2 12" xfId="59291"/>
    <cellStyle name="Normal 22 4 2 2" xfId="3656"/>
    <cellStyle name="Normal 22 4 2 2 2" xfId="9078"/>
    <cellStyle name="Normal 22 4 2 2 2 2" xfId="20183"/>
    <cellStyle name="Normal 22 4 2 2 2 3" xfId="30390"/>
    <cellStyle name="Normal 22 4 2 2 2 4" xfId="41341"/>
    <cellStyle name="Normal 22 4 2 2 2 5" xfId="54548"/>
    <cellStyle name="Normal 22 4 2 2 3" xfId="14871"/>
    <cellStyle name="Normal 22 4 2 2 4" xfId="25056"/>
    <cellStyle name="Normal 22 4 2 2 5" xfId="35993"/>
    <cellStyle name="Normal 22 4 2 2 6" xfId="49214"/>
    <cellStyle name="Normal 22 4 2 3" xfId="6925"/>
    <cellStyle name="Normal 22 4 2 3 2" xfId="8448"/>
    <cellStyle name="Normal 22 4 2 3 2 2" xfId="19556"/>
    <cellStyle name="Normal 22 4 2 3 2 3" xfId="29762"/>
    <cellStyle name="Normal 22 4 2 3 2 4" xfId="40711"/>
    <cellStyle name="Normal 22 4 2 3 2 5" xfId="53920"/>
    <cellStyle name="Normal 22 4 2 3 3" xfId="18061"/>
    <cellStyle name="Normal 22 4 2 3 4" xfId="28246"/>
    <cellStyle name="Normal 22 4 2 3 5" xfId="39201"/>
    <cellStyle name="Normal 22 4 2 3 6" xfId="52404"/>
    <cellStyle name="Normal 22 4 2 4" xfId="10890"/>
    <cellStyle name="Normal 22 4 2 4 2" xfId="21867"/>
    <cellStyle name="Normal 22 4 2 4 3" xfId="32202"/>
    <cellStyle name="Normal 22 4 2 4 4" xfId="43145"/>
    <cellStyle name="Normal 22 4 2 4 5" xfId="56360"/>
    <cellStyle name="Normal 22 4 2 5" xfId="7898"/>
    <cellStyle name="Normal 22 4 2 5 2" xfId="19006"/>
    <cellStyle name="Normal 22 4 2 5 3" xfId="29212"/>
    <cellStyle name="Normal 22 4 2 5 4" xfId="40161"/>
    <cellStyle name="Normal 22 4 2 5 5" xfId="53370"/>
    <cellStyle name="Normal 22 4 2 6" xfId="13178"/>
    <cellStyle name="Normal 22 4 2 7" xfId="14247"/>
    <cellStyle name="Normal 22 4 2 8" xfId="24432"/>
    <cellStyle name="Normal 22 4 2 9" xfId="35363"/>
    <cellStyle name="Normal 22 4 3" xfId="2831"/>
    <cellStyle name="Normal 22 4 3 2" xfId="3495"/>
    <cellStyle name="Normal 22 4 3 2 2" xfId="8917"/>
    <cellStyle name="Normal 22 4 3 2 2 2" xfId="20022"/>
    <cellStyle name="Normal 22 4 3 2 2 3" xfId="30229"/>
    <cellStyle name="Normal 22 4 3 2 2 4" xfId="41180"/>
    <cellStyle name="Normal 22 4 3 2 2 5" xfId="54387"/>
    <cellStyle name="Normal 22 4 3 2 3" xfId="14710"/>
    <cellStyle name="Normal 22 4 3 2 4" xfId="24895"/>
    <cellStyle name="Normal 22 4 3 2 5" xfId="35832"/>
    <cellStyle name="Normal 22 4 3 2 6" xfId="49053"/>
    <cellStyle name="Normal 22 4 3 3" xfId="6743"/>
    <cellStyle name="Normal 22 4 3 3 2" xfId="17879"/>
    <cellStyle name="Normal 22 4 3 3 3" xfId="28064"/>
    <cellStyle name="Normal 22 4 3 3 4" xfId="39019"/>
    <cellStyle name="Normal 22 4 3 3 5" xfId="52222"/>
    <cellStyle name="Normal 22 4 3 4" xfId="8265"/>
    <cellStyle name="Normal 22 4 3 4 2" xfId="19373"/>
    <cellStyle name="Normal 22 4 3 4 3" xfId="29579"/>
    <cellStyle name="Normal 22 4 3 4 4" xfId="40528"/>
    <cellStyle name="Normal 22 4 3 4 5" xfId="53737"/>
    <cellStyle name="Normal 22 4 3 5" xfId="14064"/>
    <cellStyle name="Normal 22 4 3 6" xfId="24249"/>
    <cellStyle name="Normal 22 4 3 7" xfId="35180"/>
    <cellStyle name="Normal 22 4 3 8" xfId="48407"/>
    <cellStyle name="Normal 22 4 3 9" xfId="58608"/>
    <cellStyle name="Normal 22 4 4" xfId="3318"/>
    <cellStyle name="Normal 22 4 4 2" xfId="8740"/>
    <cellStyle name="Normal 22 4 4 2 2" xfId="19845"/>
    <cellStyle name="Normal 22 4 4 2 3" xfId="30052"/>
    <cellStyle name="Normal 22 4 4 2 4" xfId="41003"/>
    <cellStyle name="Normal 22 4 4 2 5" xfId="54210"/>
    <cellStyle name="Normal 22 4 4 3" xfId="14533"/>
    <cellStyle name="Normal 22 4 4 4" xfId="24718"/>
    <cellStyle name="Normal 22 4 4 5" xfId="35655"/>
    <cellStyle name="Normal 22 4 4 6" xfId="48876"/>
    <cellStyle name="Normal 22 4 5" xfId="3877"/>
    <cellStyle name="Normal 22 4 5 2" xfId="9298"/>
    <cellStyle name="Normal 22 4 5 2 2" xfId="20403"/>
    <cellStyle name="Normal 22 4 5 2 3" xfId="30610"/>
    <cellStyle name="Normal 22 4 5 2 4" xfId="41561"/>
    <cellStyle name="Normal 22 4 5 2 5" xfId="54768"/>
    <cellStyle name="Normal 22 4 5 3" xfId="15090"/>
    <cellStyle name="Normal 22 4 5 4" xfId="25275"/>
    <cellStyle name="Normal 22 4 5 5" xfId="36212"/>
    <cellStyle name="Normal 22 4 5 6" xfId="49433"/>
    <cellStyle name="Normal 22 4 6" xfId="4919"/>
    <cellStyle name="Normal 22 4 6 2" xfId="10093"/>
    <cellStyle name="Normal 22 4 6 2 2" xfId="21085"/>
    <cellStyle name="Normal 22 4 6 2 3" xfId="31405"/>
    <cellStyle name="Normal 22 4 6 2 4" xfId="42350"/>
    <cellStyle name="Normal 22 4 6 2 5" xfId="55563"/>
    <cellStyle name="Normal 22 4 6 3" xfId="16070"/>
    <cellStyle name="Normal 22 4 6 4" xfId="26255"/>
    <cellStyle name="Normal 22 4 6 5" xfId="37204"/>
    <cellStyle name="Normal 22 4 6 6" xfId="50413"/>
    <cellStyle name="Normal 22 4 7" xfId="5109"/>
    <cellStyle name="Normal 22 4 7 2" xfId="10283"/>
    <cellStyle name="Normal 22 4 7 2 2" xfId="21274"/>
    <cellStyle name="Normal 22 4 7 2 3" xfId="31595"/>
    <cellStyle name="Normal 22 4 7 2 4" xfId="42540"/>
    <cellStyle name="Normal 22 4 7 2 5" xfId="55753"/>
    <cellStyle name="Normal 22 4 7 3" xfId="16259"/>
    <cellStyle name="Normal 22 4 7 4" xfId="26444"/>
    <cellStyle name="Normal 22 4 7 5" xfId="37393"/>
    <cellStyle name="Normal 22 4 7 6" xfId="50602"/>
    <cellStyle name="Normal 22 4 8" xfId="6493"/>
    <cellStyle name="Normal 22 4 8 2" xfId="8082"/>
    <cellStyle name="Normal 22 4 8 2 2" xfId="19190"/>
    <cellStyle name="Normal 22 4 8 2 3" xfId="29396"/>
    <cellStyle name="Normal 22 4 8 2 4" xfId="40345"/>
    <cellStyle name="Normal 22 4 8 2 5" xfId="53554"/>
    <cellStyle name="Normal 22 4 8 3" xfId="17630"/>
    <cellStyle name="Normal 22 4 8 4" xfId="27815"/>
    <cellStyle name="Normal 22 4 8 5" xfId="38769"/>
    <cellStyle name="Normal 22 4 8 6" xfId="51973"/>
    <cellStyle name="Normal 22 4 9" xfId="7360"/>
    <cellStyle name="Normal 22 4 9 2" xfId="18485"/>
    <cellStyle name="Normal 22 4 9 3" xfId="28675"/>
    <cellStyle name="Normal 22 4 9 4" xfId="39630"/>
    <cellStyle name="Normal 22 4 9 5" xfId="52833"/>
    <cellStyle name="Normal 22 5" xfId="2665"/>
    <cellStyle name="Normal 22 5 10" xfId="11601"/>
    <cellStyle name="Normal 22 5 10 2" xfId="22574"/>
    <cellStyle name="Normal 22 5 10 3" xfId="32913"/>
    <cellStyle name="Normal 22 5 10 4" xfId="43850"/>
    <cellStyle name="Normal 22 5 10 5" xfId="57071"/>
    <cellStyle name="Normal 22 5 11" xfId="12790"/>
    <cellStyle name="Normal 22 5 12" xfId="12980"/>
    <cellStyle name="Normal 22 5 13" xfId="13898"/>
    <cellStyle name="Normal 22 5 14" xfId="24083"/>
    <cellStyle name="Normal 22 5 15" xfId="35014"/>
    <cellStyle name="Normal 22 5 16" xfId="48241"/>
    <cellStyle name="Normal 22 5 17" xfId="58251"/>
    <cellStyle name="Normal 22 5 18" xfId="59127"/>
    <cellStyle name="Normal 22 5 2" xfId="3031"/>
    <cellStyle name="Normal 22 5 2 10" xfId="58438"/>
    <cellStyle name="Normal 22 5 2 2" xfId="3673"/>
    <cellStyle name="Normal 22 5 2 2 2" xfId="9095"/>
    <cellStyle name="Normal 22 5 2 2 2 2" xfId="20200"/>
    <cellStyle name="Normal 22 5 2 2 2 3" xfId="30407"/>
    <cellStyle name="Normal 22 5 2 2 2 4" xfId="41358"/>
    <cellStyle name="Normal 22 5 2 2 2 5" xfId="54565"/>
    <cellStyle name="Normal 22 5 2 2 3" xfId="14888"/>
    <cellStyle name="Normal 22 5 2 2 4" xfId="25073"/>
    <cellStyle name="Normal 22 5 2 2 5" xfId="36010"/>
    <cellStyle name="Normal 22 5 2 2 6" xfId="49231"/>
    <cellStyle name="Normal 22 5 2 3" xfId="6942"/>
    <cellStyle name="Normal 22 5 2 3 2" xfId="8465"/>
    <cellStyle name="Normal 22 5 2 3 2 2" xfId="19573"/>
    <cellStyle name="Normal 22 5 2 3 2 3" xfId="29779"/>
    <cellStyle name="Normal 22 5 2 3 2 4" xfId="40728"/>
    <cellStyle name="Normal 22 5 2 3 2 5" xfId="53937"/>
    <cellStyle name="Normal 22 5 2 3 3" xfId="18078"/>
    <cellStyle name="Normal 22 5 2 3 4" xfId="28263"/>
    <cellStyle name="Normal 22 5 2 3 5" xfId="39218"/>
    <cellStyle name="Normal 22 5 2 3 6" xfId="52421"/>
    <cellStyle name="Normal 22 5 2 4" xfId="7915"/>
    <cellStyle name="Normal 22 5 2 4 2" xfId="19023"/>
    <cellStyle name="Normal 22 5 2 4 3" xfId="29229"/>
    <cellStyle name="Normal 22 5 2 4 4" xfId="40178"/>
    <cellStyle name="Normal 22 5 2 4 5" xfId="53387"/>
    <cellStyle name="Normal 22 5 2 5" xfId="13195"/>
    <cellStyle name="Normal 22 5 2 6" xfId="14264"/>
    <cellStyle name="Normal 22 5 2 7" xfId="24449"/>
    <cellStyle name="Normal 22 5 2 8" xfId="35380"/>
    <cellStyle name="Normal 22 5 2 9" xfId="48607"/>
    <cellStyle name="Normal 22 5 3" xfId="2848"/>
    <cellStyle name="Normal 22 5 3 2" xfId="3512"/>
    <cellStyle name="Normal 22 5 3 2 2" xfId="8934"/>
    <cellStyle name="Normal 22 5 3 2 2 2" xfId="20039"/>
    <cellStyle name="Normal 22 5 3 2 2 3" xfId="30246"/>
    <cellStyle name="Normal 22 5 3 2 2 4" xfId="41197"/>
    <cellStyle name="Normal 22 5 3 2 2 5" xfId="54404"/>
    <cellStyle name="Normal 22 5 3 2 3" xfId="14727"/>
    <cellStyle name="Normal 22 5 3 2 4" xfId="24912"/>
    <cellStyle name="Normal 22 5 3 2 5" xfId="35849"/>
    <cellStyle name="Normal 22 5 3 2 6" xfId="49070"/>
    <cellStyle name="Normal 22 5 3 3" xfId="6760"/>
    <cellStyle name="Normal 22 5 3 3 2" xfId="17896"/>
    <cellStyle name="Normal 22 5 3 3 3" xfId="28081"/>
    <cellStyle name="Normal 22 5 3 3 4" xfId="39036"/>
    <cellStyle name="Normal 22 5 3 3 5" xfId="52239"/>
    <cellStyle name="Normal 22 5 3 4" xfId="8282"/>
    <cellStyle name="Normal 22 5 3 4 2" xfId="19390"/>
    <cellStyle name="Normal 22 5 3 4 3" xfId="29596"/>
    <cellStyle name="Normal 22 5 3 4 4" xfId="40545"/>
    <cellStyle name="Normal 22 5 3 4 5" xfId="53754"/>
    <cellStyle name="Normal 22 5 3 5" xfId="14081"/>
    <cellStyle name="Normal 22 5 3 6" xfId="24266"/>
    <cellStyle name="Normal 22 5 3 7" xfId="35197"/>
    <cellStyle name="Normal 22 5 3 8" xfId="48424"/>
    <cellStyle name="Normal 22 5 3 9" xfId="58625"/>
    <cellStyle name="Normal 22 5 4" xfId="3332"/>
    <cellStyle name="Normal 22 5 4 2" xfId="8754"/>
    <cellStyle name="Normal 22 5 4 2 2" xfId="19859"/>
    <cellStyle name="Normal 22 5 4 2 3" xfId="30066"/>
    <cellStyle name="Normal 22 5 4 2 4" xfId="41017"/>
    <cellStyle name="Normal 22 5 4 2 5" xfId="54224"/>
    <cellStyle name="Normal 22 5 4 3" xfId="14547"/>
    <cellStyle name="Normal 22 5 4 4" xfId="24732"/>
    <cellStyle name="Normal 22 5 4 5" xfId="35669"/>
    <cellStyle name="Normal 22 5 4 6" xfId="48890"/>
    <cellStyle name="Normal 22 5 5" xfId="4936"/>
    <cellStyle name="Normal 22 5 5 2" xfId="10110"/>
    <cellStyle name="Normal 22 5 5 2 2" xfId="21102"/>
    <cellStyle name="Normal 22 5 5 2 3" xfId="31422"/>
    <cellStyle name="Normal 22 5 5 2 4" xfId="42367"/>
    <cellStyle name="Normal 22 5 5 2 5" xfId="55580"/>
    <cellStyle name="Normal 22 5 5 3" xfId="16087"/>
    <cellStyle name="Normal 22 5 5 4" xfId="26272"/>
    <cellStyle name="Normal 22 5 5 5" xfId="37221"/>
    <cellStyle name="Normal 22 5 5 6" xfId="50430"/>
    <cellStyle name="Normal 22 5 6" xfId="5126"/>
    <cellStyle name="Normal 22 5 6 2" xfId="10300"/>
    <cellStyle name="Normal 22 5 6 2 2" xfId="21291"/>
    <cellStyle name="Normal 22 5 6 2 3" xfId="31612"/>
    <cellStyle name="Normal 22 5 6 2 4" xfId="42557"/>
    <cellStyle name="Normal 22 5 6 2 5" xfId="55770"/>
    <cellStyle name="Normal 22 5 6 3" xfId="16276"/>
    <cellStyle name="Normal 22 5 6 4" xfId="26461"/>
    <cellStyle name="Normal 22 5 6 5" xfId="37410"/>
    <cellStyle name="Normal 22 5 6 6" xfId="50619"/>
    <cellStyle name="Normal 22 5 7" xfId="6577"/>
    <cellStyle name="Normal 22 5 7 2" xfId="8099"/>
    <cellStyle name="Normal 22 5 7 2 2" xfId="19207"/>
    <cellStyle name="Normal 22 5 7 2 3" xfId="29413"/>
    <cellStyle name="Normal 22 5 7 2 4" xfId="40362"/>
    <cellStyle name="Normal 22 5 7 2 5" xfId="53571"/>
    <cellStyle name="Normal 22 5 7 3" xfId="17713"/>
    <cellStyle name="Normal 22 5 7 4" xfId="27898"/>
    <cellStyle name="Normal 22 5 7 5" xfId="38853"/>
    <cellStyle name="Normal 22 5 7 6" xfId="52056"/>
    <cellStyle name="Normal 22 5 8" xfId="7376"/>
    <cellStyle name="Normal 22 5 8 2" xfId="18501"/>
    <cellStyle name="Normal 22 5 8 3" xfId="28691"/>
    <cellStyle name="Normal 22 5 8 4" xfId="39646"/>
    <cellStyle name="Normal 22 5 8 5" xfId="52849"/>
    <cellStyle name="Normal 22 5 9" xfId="11464"/>
    <cellStyle name="Normal 22 5 9 2" xfId="22440"/>
    <cellStyle name="Normal 22 5 9 3" xfId="32776"/>
    <cellStyle name="Normal 22 5 9 4" xfId="43713"/>
    <cellStyle name="Normal 22 5 9 5" xfId="56934"/>
    <cellStyle name="Normal 22 6" xfId="2879"/>
    <cellStyle name="Normal 22 6 10" xfId="58286"/>
    <cellStyle name="Normal 22 6 2" xfId="3543"/>
    <cellStyle name="Normal 22 6 2 2" xfId="8965"/>
    <cellStyle name="Normal 22 6 2 2 2" xfId="20070"/>
    <cellStyle name="Normal 22 6 2 2 3" xfId="30277"/>
    <cellStyle name="Normal 22 6 2 2 4" xfId="41228"/>
    <cellStyle name="Normal 22 6 2 2 5" xfId="54435"/>
    <cellStyle name="Normal 22 6 2 3" xfId="14758"/>
    <cellStyle name="Normal 22 6 2 4" xfId="24943"/>
    <cellStyle name="Normal 22 6 2 5" xfId="35880"/>
    <cellStyle name="Normal 22 6 2 6" xfId="49101"/>
    <cellStyle name="Normal 22 6 3" xfId="6790"/>
    <cellStyle name="Normal 22 6 3 2" xfId="8313"/>
    <cellStyle name="Normal 22 6 3 2 2" xfId="19421"/>
    <cellStyle name="Normal 22 6 3 2 3" xfId="29627"/>
    <cellStyle name="Normal 22 6 3 2 4" xfId="40576"/>
    <cellStyle name="Normal 22 6 3 2 5" xfId="53785"/>
    <cellStyle name="Normal 22 6 3 3" xfId="17926"/>
    <cellStyle name="Normal 22 6 3 4" xfId="28111"/>
    <cellStyle name="Normal 22 6 3 5" xfId="39066"/>
    <cellStyle name="Normal 22 6 3 6" xfId="52269"/>
    <cellStyle name="Normal 22 6 4" xfId="7763"/>
    <cellStyle name="Normal 22 6 4 2" xfId="18871"/>
    <cellStyle name="Normal 22 6 4 3" xfId="29077"/>
    <cellStyle name="Normal 22 6 4 4" xfId="40026"/>
    <cellStyle name="Normal 22 6 4 5" xfId="53235"/>
    <cellStyle name="Normal 22 6 5" xfId="13013"/>
    <cellStyle name="Normal 22 6 6" xfId="14112"/>
    <cellStyle name="Normal 22 6 7" xfId="24297"/>
    <cellStyle name="Normal 22 6 8" xfId="35228"/>
    <cellStyle name="Normal 22 6 9" xfId="48455"/>
    <cellStyle name="Normal 22 7" xfId="2696"/>
    <cellStyle name="Normal 22 7 2" xfId="3363"/>
    <cellStyle name="Normal 22 7 2 2" xfId="8785"/>
    <cellStyle name="Normal 22 7 2 2 2" xfId="19890"/>
    <cellStyle name="Normal 22 7 2 2 3" xfId="30097"/>
    <cellStyle name="Normal 22 7 2 2 4" xfId="41048"/>
    <cellStyle name="Normal 22 7 2 2 5" xfId="54255"/>
    <cellStyle name="Normal 22 7 2 3" xfId="14578"/>
    <cellStyle name="Normal 22 7 2 4" xfId="24763"/>
    <cellStyle name="Normal 22 7 2 5" xfId="35700"/>
    <cellStyle name="Normal 22 7 2 6" xfId="48921"/>
    <cellStyle name="Normal 22 7 3" xfId="6608"/>
    <cellStyle name="Normal 22 7 3 2" xfId="17744"/>
    <cellStyle name="Normal 22 7 3 3" xfId="27929"/>
    <cellStyle name="Normal 22 7 3 4" xfId="38884"/>
    <cellStyle name="Normal 22 7 3 5" xfId="52087"/>
    <cellStyle name="Normal 22 7 4" xfId="8130"/>
    <cellStyle name="Normal 22 7 4 2" xfId="19238"/>
    <cellStyle name="Normal 22 7 4 3" xfId="29444"/>
    <cellStyle name="Normal 22 7 4 4" xfId="40393"/>
    <cellStyle name="Normal 22 7 4 5" xfId="53602"/>
    <cellStyle name="Normal 22 7 5" xfId="13929"/>
    <cellStyle name="Normal 22 7 6" xfId="24114"/>
    <cellStyle name="Normal 22 7 7" xfId="35045"/>
    <cellStyle name="Normal 22 7 8" xfId="48272"/>
    <cellStyle name="Normal 22 7 9" xfId="58473"/>
    <cellStyle name="Normal 22 8" xfId="3063"/>
    <cellStyle name="Normal 22 8 2" xfId="6974"/>
    <cellStyle name="Normal 22 8 2 2" xfId="18110"/>
    <cellStyle name="Normal 22 8 2 3" xfId="28295"/>
    <cellStyle name="Normal 22 8 2 4" xfId="39250"/>
    <cellStyle name="Normal 22 8 2 5" xfId="52453"/>
    <cellStyle name="Normal 22 8 3" xfId="8497"/>
    <cellStyle name="Normal 22 8 3 2" xfId="19605"/>
    <cellStyle name="Normal 22 8 3 3" xfId="29811"/>
    <cellStyle name="Normal 22 8 3 4" xfId="40760"/>
    <cellStyle name="Normal 22 8 3 5" xfId="53969"/>
    <cellStyle name="Normal 22 8 4" xfId="14295"/>
    <cellStyle name="Normal 22 8 5" xfId="24480"/>
    <cellStyle name="Normal 22 8 6" xfId="35411"/>
    <cellStyle name="Normal 22 8 7" xfId="48638"/>
    <cellStyle name="Normal 22 9" xfId="3241"/>
    <cellStyle name="Normal 22 9 2" xfId="6533"/>
    <cellStyle name="Normal 22 9 2 2" xfId="17670"/>
    <cellStyle name="Normal 22 9 2 3" xfId="27855"/>
    <cellStyle name="Normal 22 9 2 4" xfId="38809"/>
    <cellStyle name="Normal 22 9 2 5" xfId="52013"/>
    <cellStyle name="Normal 22 9 3" xfId="8664"/>
    <cellStyle name="Normal 22 9 3 2" xfId="19769"/>
    <cellStyle name="Normal 22 9 3 3" xfId="29976"/>
    <cellStyle name="Normal 22 9 3 4" xfId="40927"/>
    <cellStyle name="Normal 22 9 3 5" xfId="54134"/>
    <cellStyle name="Normal 22 9 4" xfId="14457"/>
    <cellStyle name="Normal 22 9 5" xfId="24642"/>
    <cellStyle name="Normal 22 9 6" xfId="35579"/>
    <cellStyle name="Normal 22 9 7" xfId="48800"/>
    <cellStyle name="Normal 23" xfId="171"/>
    <cellStyle name="Normal 23 2" xfId="2197"/>
    <cellStyle name="Normal 23 3" xfId="2171"/>
    <cellStyle name="Normal 23 3 2" xfId="4674"/>
    <cellStyle name="Normal 23 3 2 2" xfId="11182"/>
    <cellStyle name="Normal 23 3 2 2 2" xfId="22159"/>
    <cellStyle name="Normal 23 3 2 2 3" xfId="32494"/>
    <cellStyle name="Normal 23 3 2 2 4" xfId="43434"/>
    <cellStyle name="Normal 23 3 2 2 5" xfId="56652"/>
    <cellStyle name="Normal 23 3 2 3" xfId="15825"/>
    <cellStyle name="Normal 23 3 2 4" xfId="26010"/>
    <cellStyle name="Normal 23 3 2 5" xfId="36959"/>
    <cellStyle name="Normal 23 3 2 6" xfId="50168"/>
    <cellStyle name="Normal 23 3 2 7" xfId="59619"/>
    <cellStyle name="Normal 23 3 3" xfId="10724"/>
    <cellStyle name="Normal 23 3 3 2" xfId="21703"/>
    <cellStyle name="Normal 23 3 3 3" xfId="32036"/>
    <cellStyle name="Normal 23 3 3 4" xfId="42979"/>
    <cellStyle name="Normal 23 3 3 5" xfId="56194"/>
    <cellStyle name="Normal 23 3 4" xfId="9851"/>
    <cellStyle name="Normal 23 3 4 2" xfId="20843"/>
    <cellStyle name="Normal 23 3 4 3" xfId="31163"/>
    <cellStyle name="Normal 23 3 4 4" xfId="42112"/>
    <cellStyle name="Normal 23 3 4 5" xfId="55321"/>
    <cellStyle name="Normal 23 3 5" xfId="13473"/>
    <cellStyle name="Normal 23 3 6" xfId="23658"/>
    <cellStyle name="Normal 23 3 7" xfId="34566"/>
    <cellStyle name="Normal 23 3 8" xfId="47816"/>
    <cellStyle name="Normal 23 3 9" xfId="59109"/>
    <cellStyle name="Normal 23 4" xfId="7646"/>
    <cellStyle name="Normal 23 4 2" xfId="18757"/>
    <cellStyle name="Normal 23 4 3" xfId="28960"/>
    <cellStyle name="Normal 23 4 4" xfId="39910"/>
    <cellStyle name="Normal 23 4 5" xfId="53118"/>
    <cellStyle name="Normal 24" xfId="218"/>
    <cellStyle name="Normal 24 2" xfId="7135"/>
    <cellStyle name="Normal 25" xfId="219"/>
    <cellStyle name="Normal 26" xfId="221"/>
    <cellStyle name="Normal 27" xfId="220"/>
    <cellStyle name="Normal 28" xfId="222"/>
    <cellStyle name="Normal 28 2" xfId="3092"/>
    <cellStyle name="Normal 28 3" xfId="2437"/>
    <cellStyle name="Normal 28 3 2" xfId="13736"/>
    <cellStyle name="Normal 28 3 3" xfId="23921"/>
    <cellStyle name="Normal 28 3 4" xfId="34829"/>
    <cellStyle name="Normal 28 3 5" xfId="48079"/>
    <cellStyle name="Normal 29" xfId="225"/>
    <cellStyle name="Normal 29 2" xfId="3095"/>
    <cellStyle name="Normal 29 3" xfId="2457"/>
    <cellStyle name="Normal 29 3 2" xfId="13755"/>
    <cellStyle name="Normal 29 3 3" xfId="23940"/>
    <cellStyle name="Normal 29 3 4" xfId="34848"/>
    <cellStyle name="Normal 29 3 5" xfId="48098"/>
    <cellStyle name="Normal 3" xfId="1"/>
    <cellStyle name="Normal 3 10" xfId="2022"/>
    <cellStyle name="Normal 3 11" xfId="2023"/>
    <cellStyle name="Normal 3 12" xfId="2024"/>
    <cellStyle name="Normal 3 13" xfId="2025"/>
    <cellStyle name="Normal 3 14" xfId="2026"/>
    <cellStyle name="Normal 3 15" xfId="2027"/>
    <cellStyle name="Normal 3 15 2" xfId="4596"/>
    <cellStyle name="Normal 3 15 2 2" xfId="11139"/>
    <cellStyle name="Normal 3 15 2 2 2" xfId="22116"/>
    <cellStyle name="Normal 3 15 2 2 3" xfId="32451"/>
    <cellStyle name="Normal 3 15 2 2 4" xfId="43391"/>
    <cellStyle name="Normal 3 15 2 2 5" xfId="56609"/>
    <cellStyle name="Normal 3 15 2 3" xfId="15760"/>
    <cellStyle name="Normal 3 15 2 4" xfId="25945"/>
    <cellStyle name="Normal 3 15 2 5" xfId="36894"/>
    <cellStyle name="Normal 3 15 2 6" xfId="50103"/>
    <cellStyle name="Normal 3 15 2 7" xfId="59574"/>
    <cellStyle name="Normal 3 15 3" xfId="7584"/>
    <cellStyle name="Normal 3 15 3 2" xfId="18698"/>
    <cellStyle name="Normal 3 15 3 3" xfId="28899"/>
    <cellStyle name="Normal 3 15 3 4" xfId="39849"/>
    <cellStyle name="Normal 3 15 3 5" xfId="53057"/>
    <cellStyle name="Normal 3 15 4" xfId="13429"/>
    <cellStyle name="Normal 3 15 5" xfId="23614"/>
    <cellStyle name="Normal 3 15 6" xfId="34509"/>
    <cellStyle name="Normal 3 15 7" xfId="47772"/>
    <cellStyle name="Normal 3 15 8" xfId="59066"/>
    <cellStyle name="Normal 3 16" xfId="2028"/>
    <cellStyle name="Normal 3 16 2" xfId="4597"/>
    <cellStyle name="Normal 3 16 2 2" xfId="11140"/>
    <cellStyle name="Normal 3 16 2 2 2" xfId="22117"/>
    <cellStyle name="Normal 3 16 2 2 3" xfId="32452"/>
    <cellStyle name="Normal 3 16 2 2 4" xfId="43392"/>
    <cellStyle name="Normal 3 16 2 2 5" xfId="56610"/>
    <cellStyle name="Normal 3 16 2 3" xfId="15761"/>
    <cellStyle name="Normal 3 16 2 4" xfId="25946"/>
    <cellStyle name="Normal 3 16 2 5" xfId="36895"/>
    <cellStyle name="Normal 3 16 2 6" xfId="50104"/>
    <cellStyle name="Normal 3 16 2 7" xfId="59575"/>
    <cellStyle name="Normal 3 16 3" xfId="7585"/>
    <cellStyle name="Normal 3 16 3 2" xfId="18699"/>
    <cellStyle name="Normal 3 16 3 3" xfId="28900"/>
    <cellStyle name="Normal 3 16 3 4" xfId="39850"/>
    <cellStyle name="Normal 3 16 3 5" xfId="53058"/>
    <cellStyle name="Normal 3 16 4" xfId="13430"/>
    <cellStyle name="Normal 3 16 5" xfId="23615"/>
    <cellStyle name="Normal 3 16 6" xfId="34510"/>
    <cellStyle name="Normal 3 16 7" xfId="47773"/>
    <cellStyle name="Normal 3 16 8" xfId="59067"/>
    <cellStyle name="Normal 3 17" xfId="2029"/>
    <cellStyle name="Normal 3 17 2" xfId="4598"/>
    <cellStyle name="Normal 3 17 2 2" xfId="11141"/>
    <cellStyle name="Normal 3 17 2 2 2" xfId="22118"/>
    <cellStyle name="Normal 3 17 2 2 3" xfId="32453"/>
    <cellStyle name="Normal 3 17 2 2 4" xfId="43393"/>
    <cellStyle name="Normal 3 17 2 2 5" xfId="56611"/>
    <cellStyle name="Normal 3 17 2 3" xfId="15762"/>
    <cellStyle name="Normal 3 17 2 4" xfId="25947"/>
    <cellStyle name="Normal 3 17 2 5" xfId="36896"/>
    <cellStyle name="Normal 3 17 2 6" xfId="50105"/>
    <cellStyle name="Normal 3 17 2 7" xfId="59576"/>
    <cellStyle name="Normal 3 17 3" xfId="7586"/>
    <cellStyle name="Normal 3 17 3 2" xfId="18700"/>
    <cellStyle name="Normal 3 17 3 3" xfId="28901"/>
    <cellStyle name="Normal 3 17 3 4" xfId="39851"/>
    <cellStyle name="Normal 3 17 3 5" xfId="53059"/>
    <cellStyle name="Normal 3 17 4" xfId="13431"/>
    <cellStyle name="Normal 3 17 5" xfId="23616"/>
    <cellStyle name="Normal 3 17 6" xfId="34511"/>
    <cellStyle name="Normal 3 17 7" xfId="47774"/>
    <cellStyle name="Normal 3 17 8" xfId="59068"/>
    <cellStyle name="Normal 3 18" xfId="244"/>
    <cellStyle name="Normal 3 19" xfId="238"/>
    <cellStyle name="Normal 3 2" xfId="12"/>
    <cellStyle name="Normal 3 2 10" xfId="5155"/>
    <cellStyle name="Normal 3 2 10 2" xfId="6373"/>
    <cellStyle name="Normal 3 2 10 3" xfId="10329"/>
    <cellStyle name="Normal 3 2 10 3 2" xfId="21320"/>
    <cellStyle name="Normal 3 2 10 3 3" xfId="31641"/>
    <cellStyle name="Normal 3 2 10 3 4" xfId="42586"/>
    <cellStyle name="Normal 3 2 10 3 5" xfId="55799"/>
    <cellStyle name="Normal 3 2 10 4" xfId="16305"/>
    <cellStyle name="Normal 3 2 10 5" xfId="26490"/>
    <cellStyle name="Normal 3 2 10 6" xfId="37439"/>
    <cellStyle name="Normal 3 2 10 7" xfId="50648"/>
    <cellStyle name="Normal 3 2 11" xfId="2516"/>
    <cellStyle name="Normal 3 2 12" xfId="2388"/>
    <cellStyle name="Normal 3 2 12 2" xfId="13688"/>
    <cellStyle name="Normal 3 2 12 3" xfId="23873"/>
    <cellStyle name="Normal 3 2 12 4" xfId="34781"/>
    <cellStyle name="Normal 3 2 12 5" xfId="48031"/>
    <cellStyle name="Normal 3 2 13" xfId="6061"/>
    <cellStyle name="Normal 3 2 13 2" xfId="17211"/>
    <cellStyle name="Normal 3 2 13 3" xfId="27396"/>
    <cellStyle name="Normal 3 2 13 4" xfId="38345"/>
    <cellStyle name="Normal 3 2 13 5" xfId="51554"/>
    <cellStyle name="Normal 3 2 14" xfId="6252"/>
    <cellStyle name="Normal 3 2 14 2" xfId="17393"/>
    <cellStyle name="Normal 3 2 14 3" xfId="27578"/>
    <cellStyle name="Normal 3 2 14 4" xfId="38531"/>
    <cellStyle name="Normal 3 2 14 5" xfId="51736"/>
    <cellStyle name="Normal 3 2 15" xfId="6279"/>
    <cellStyle name="Normal 3 2 15 2" xfId="17420"/>
    <cellStyle name="Normal 3 2 15 3" xfId="27605"/>
    <cellStyle name="Normal 3 2 15 4" xfId="38558"/>
    <cellStyle name="Normal 3 2 15 5" xfId="51763"/>
    <cellStyle name="Normal 3 2 16" xfId="6317"/>
    <cellStyle name="Normal 3 2 16 2" xfId="17457"/>
    <cellStyle name="Normal 3 2 16 3" xfId="27642"/>
    <cellStyle name="Normal 3 2 16 4" xfId="38596"/>
    <cellStyle name="Normal 3 2 16 5" xfId="51800"/>
    <cellStyle name="Normal 3 2 17" xfId="6341"/>
    <cellStyle name="Normal 3 2 17 2" xfId="17481"/>
    <cellStyle name="Normal 3 2 17 3" xfId="27666"/>
    <cellStyle name="Normal 3 2 17 4" xfId="38620"/>
    <cellStyle name="Normal 3 2 17 5" xfId="51824"/>
    <cellStyle name="Normal 3 2 18" xfId="6371"/>
    <cellStyle name="Normal 3 2 18 2" xfId="17511"/>
    <cellStyle name="Normal 3 2 18 3" xfId="27696"/>
    <cellStyle name="Normal 3 2 18 4" xfId="38650"/>
    <cellStyle name="Normal 3 2 18 5" xfId="51854"/>
    <cellStyle name="Normal 3 2 19" xfId="7134"/>
    <cellStyle name="Normal 3 2 2" xfId="100"/>
    <cellStyle name="Normal 3 2 2 2" xfId="167"/>
    <cellStyle name="Normal 3 2 2 2 10" xfId="2520"/>
    <cellStyle name="Normal 3 2 2 2 10 2" xfId="7972"/>
    <cellStyle name="Normal 3 2 2 2 10 2 2" xfId="19080"/>
    <cellStyle name="Normal 3 2 2 2 10 2 3" xfId="29286"/>
    <cellStyle name="Normal 3 2 2 2 10 2 4" xfId="40235"/>
    <cellStyle name="Normal 3 2 2 2 10 2 5" xfId="53444"/>
    <cellStyle name="Normal 3 2 2 2 10 3" xfId="13787"/>
    <cellStyle name="Normal 3 2 2 2 10 4" xfId="23972"/>
    <cellStyle name="Normal 3 2 2 2 10 5" xfId="34890"/>
    <cellStyle name="Normal 3 2 2 2 10 6" xfId="48130"/>
    <cellStyle name="Normal 3 2 2 2 11" xfId="6108"/>
    <cellStyle name="Normal 3 2 2 2 11 2" xfId="10375"/>
    <cellStyle name="Normal 3 2 2 2 11 2 2" xfId="21366"/>
    <cellStyle name="Normal 3 2 2 2 11 2 3" xfId="31687"/>
    <cellStyle name="Normal 3 2 2 2 11 2 4" xfId="42632"/>
    <cellStyle name="Normal 3 2 2 2 11 2 5" xfId="55845"/>
    <cellStyle name="Normal 3 2 2 2 11 3" xfId="17251"/>
    <cellStyle name="Normal 3 2 2 2 11 4" xfId="27436"/>
    <cellStyle name="Normal 3 2 2 2 11 5" xfId="38389"/>
    <cellStyle name="Normal 3 2 2 2 11 6" xfId="51594"/>
    <cellStyle name="Normal 3 2 2 2 12" xfId="6558"/>
    <cellStyle name="Normal 3 2 2 2 12 2" xfId="11355"/>
    <cellStyle name="Normal 3 2 2 2 12 2 2" xfId="22331"/>
    <cellStyle name="Normal 3 2 2 2 12 2 3" xfId="32667"/>
    <cellStyle name="Normal 3 2 2 2 12 2 4" xfId="43604"/>
    <cellStyle name="Normal 3 2 2 2 12 2 5" xfId="56825"/>
    <cellStyle name="Normal 3 2 2 2 12 3" xfId="17695"/>
    <cellStyle name="Normal 3 2 2 2 12 4" xfId="27880"/>
    <cellStyle name="Normal 3 2 2 2 12 5" xfId="38834"/>
    <cellStyle name="Normal 3 2 2 2 12 6" xfId="52038"/>
    <cellStyle name="Normal 3 2 2 2 13" xfId="7177"/>
    <cellStyle name="Normal 3 2 2 2 13 2" xfId="11524"/>
    <cellStyle name="Normal 3 2 2 2 13 2 2" xfId="22500"/>
    <cellStyle name="Normal 3 2 2 2 13 2 3" xfId="32836"/>
    <cellStyle name="Normal 3 2 2 2 13 2 4" xfId="43773"/>
    <cellStyle name="Normal 3 2 2 2 13 2 5" xfId="56994"/>
    <cellStyle name="Normal 3 2 2 2 13 3" xfId="18308"/>
    <cellStyle name="Normal 3 2 2 2 13 4" xfId="28493"/>
    <cellStyle name="Normal 3 2 2 2 13 5" xfId="39448"/>
    <cellStyle name="Normal 3 2 2 2 13 6" xfId="52651"/>
    <cellStyle name="Normal 3 2 2 2 14" xfId="7242"/>
    <cellStyle name="Normal 3 2 2 2 14 2" xfId="18371"/>
    <cellStyle name="Normal 3 2 2 2 14 3" xfId="28558"/>
    <cellStyle name="Normal 3 2 2 2 14 4" xfId="39513"/>
    <cellStyle name="Normal 3 2 2 2 14 5" xfId="52716"/>
    <cellStyle name="Normal 3 2 2 2 15" xfId="12663"/>
    <cellStyle name="Normal 3 2 2 2 16" xfId="12853"/>
    <cellStyle name="Normal 3 2 2 2 17" xfId="58127"/>
    <cellStyle name="Normal 3 2 2 2 18" xfId="58690"/>
    <cellStyle name="Normal 3 2 2 2 2" xfId="224"/>
    <cellStyle name="Normal 3 2 2 2 2 2" xfId="4678"/>
    <cellStyle name="Normal 3 2 2 2 2 2 2" xfId="11185"/>
    <cellStyle name="Normal 3 2 2 2 2 2 2 2" xfId="22162"/>
    <cellStyle name="Normal 3 2 2 2 2 2 2 3" xfId="32497"/>
    <cellStyle name="Normal 3 2 2 2 2 2 2 4" xfId="43437"/>
    <cellStyle name="Normal 3 2 2 2 2 2 2 5" xfId="56655"/>
    <cellStyle name="Normal 3 2 2 2 2 2 2 6" xfId="59622"/>
    <cellStyle name="Normal 3 2 2 2 2 2 3" xfId="10726"/>
    <cellStyle name="Normal 3 2 2 2 2 2 3 2" xfId="21705"/>
    <cellStyle name="Normal 3 2 2 2 2 2 3 3" xfId="32038"/>
    <cellStyle name="Normal 3 2 2 2 2 2 3 4" xfId="42981"/>
    <cellStyle name="Normal 3 2 2 2 2 2 3 5" xfId="56196"/>
    <cellStyle name="Normal 3 2 2 2 2 2 4" xfId="9852"/>
    <cellStyle name="Normal 3 2 2 2 2 2 4 2" xfId="20844"/>
    <cellStyle name="Normal 3 2 2 2 2 2 4 3" xfId="31164"/>
    <cellStyle name="Normal 3 2 2 2 2 2 4 4" xfId="42113"/>
    <cellStyle name="Normal 3 2 2 2 2 2 4 5" xfId="55322"/>
    <cellStyle name="Normal 3 2 2 2 2 2 5" xfId="15829"/>
    <cellStyle name="Normal 3 2 2 2 2 2 6" xfId="26014"/>
    <cellStyle name="Normal 3 2 2 2 2 2 7" xfId="36963"/>
    <cellStyle name="Normal 3 2 2 2 2 2 8" xfId="50172"/>
    <cellStyle name="Normal 3 2 2 2 2 2 9" xfId="59112"/>
    <cellStyle name="Normal 3 2 2 2 2 3" xfId="2554"/>
    <cellStyle name="Normal 3 2 2 2 2 4" xfId="7684"/>
    <cellStyle name="Normal 3 2 2 2 2 4 2" xfId="18795"/>
    <cellStyle name="Normal 3 2 2 2 2 4 3" xfId="28998"/>
    <cellStyle name="Normal 3 2 2 2 2 4 4" xfId="39948"/>
    <cellStyle name="Normal 3 2 2 2 2 4 5" xfId="53156"/>
    <cellStyle name="Normal 3 2 2 2 2 5" xfId="13329"/>
    <cellStyle name="Normal 3 2 2 2 2 6" xfId="23519"/>
    <cellStyle name="Normal 3 2 2 2 2 7" xfId="34059"/>
    <cellStyle name="Normal 3 2 2 2 2 8" xfId="47677"/>
    <cellStyle name="Normal 3 2 2 2 3" xfId="2030"/>
    <cellStyle name="Normal 3 2 2 2 3 10" xfId="58745"/>
    <cellStyle name="Normal 3 2 2 2 3 2" xfId="3152"/>
    <cellStyle name="Normal 3 2 2 2 3 2 2" xfId="3963"/>
    <cellStyle name="Normal 3 2 2 2 3 2 2 2" xfId="10976"/>
    <cellStyle name="Normal 3 2 2 2 3 2 2 2 2" xfId="21953"/>
    <cellStyle name="Normal 3 2 2 2 3 2 2 2 3" xfId="32288"/>
    <cellStyle name="Normal 3 2 2 2 3 2 2 2 4" xfId="43231"/>
    <cellStyle name="Normal 3 2 2 2 3 2 2 2 5" xfId="56446"/>
    <cellStyle name="Normal 3 2 2 2 3 2 2 3" xfId="9384"/>
    <cellStyle name="Normal 3 2 2 2 3 2 2 3 2" xfId="20489"/>
    <cellStyle name="Normal 3 2 2 2 3 2 2 3 3" xfId="30696"/>
    <cellStyle name="Normal 3 2 2 2 3 2 2 3 4" xfId="41647"/>
    <cellStyle name="Normal 3 2 2 2 3 2 2 3 5" xfId="54854"/>
    <cellStyle name="Normal 3 2 2 2 3 2 2 4" xfId="15176"/>
    <cellStyle name="Normal 3 2 2 2 3 2 2 5" xfId="25361"/>
    <cellStyle name="Normal 3 2 2 2 3 2 2 6" xfId="36298"/>
    <cellStyle name="Normal 3 2 2 2 3 2 2 7" xfId="49519"/>
    <cellStyle name="Normal 3 2 2 2 3 2 2 8" xfId="59377"/>
    <cellStyle name="Normal 3 2 2 2 3 2 3" xfId="7060"/>
    <cellStyle name="Normal 3 2 2 2 3 2 3 2" xfId="10573"/>
    <cellStyle name="Normal 3 2 2 2 3 2 3 2 2" xfId="21560"/>
    <cellStyle name="Normal 3 2 2 2 3 2 3 2 3" xfId="31885"/>
    <cellStyle name="Normal 3 2 2 2 3 2 3 2 4" xfId="42830"/>
    <cellStyle name="Normal 3 2 2 2 3 2 3 2 5" xfId="56043"/>
    <cellStyle name="Normal 3 2 2 2 3 2 3 3" xfId="18196"/>
    <cellStyle name="Normal 3 2 2 2 3 2 3 4" xfId="28381"/>
    <cellStyle name="Normal 3 2 2 2 3 2 3 5" xfId="39336"/>
    <cellStyle name="Normal 3 2 2 2 3 2 3 6" xfId="52539"/>
    <cellStyle name="Normal 3 2 2 2 3 2 4" xfId="8583"/>
    <cellStyle name="Normal 3 2 2 2 3 2 4 2" xfId="19690"/>
    <cellStyle name="Normal 3 2 2 2 3 2 4 3" xfId="29897"/>
    <cellStyle name="Normal 3 2 2 2 3 2 4 4" xfId="40846"/>
    <cellStyle name="Normal 3 2 2 2 3 2 4 5" xfId="54055"/>
    <cellStyle name="Normal 3 2 2 2 3 2 5" xfId="14380"/>
    <cellStyle name="Normal 3 2 2 2 3 2 6" xfId="24565"/>
    <cellStyle name="Normal 3 2 2 2 3 2 7" xfId="35496"/>
    <cellStyle name="Normal 3 2 2 2 3 2 8" xfId="48723"/>
    <cellStyle name="Normal 3 2 2 2 3 2 9" xfId="58909"/>
    <cellStyle name="Normal 3 2 2 2 3 3" xfId="3799"/>
    <cellStyle name="Normal 3 2 2 2 3 3 2" xfId="10812"/>
    <cellStyle name="Normal 3 2 2 2 3 3 2 2" xfId="21789"/>
    <cellStyle name="Normal 3 2 2 2 3 3 2 3" xfId="32124"/>
    <cellStyle name="Normal 3 2 2 2 3 3 2 4" xfId="43067"/>
    <cellStyle name="Normal 3 2 2 2 3 3 2 5" xfId="56282"/>
    <cellStyle name="Normal 3 2 2 2 3 3 3" xfId="9220"/>
    <cellStyle name="Normal 3 2 2 2 3 3 3 2" xfId="20325"/>
    <cellStyle name="Normal 3 2 2 2 3 3 3 3" xfId="30532"/>
    <cellStyle name="Normal 3 2 2 2 3 3 3 4" xfId="41483"/>
    <cellStyle name="Normal 3 2 2 2 3 3 3 5" xfId="54690"/>
    <cellStyle name="Normal 3 2 2 2 3 3 4" xfId="15012"/>
    <cellStyle name="Normal 3 2 2 2 3 3 5" xfId="25197"/>
    <cellStyle name="Normal 3 2 2 2 3 3 6" xfId="36134"/>
    <cellStyle name="Normal 3 2 2 2 3 3 7" xfId="49355"/>
    <cellStyle name="Normal 3 2 2 2 3 3 8" xfId="59213"/>
    <cellStyle name="Normal 3 2 2 2 3 4" xfId="2904"/>
    <cellStyle name="Normal 3 2 2 2 3 4 2" xfId="8338"/>
    <cellStyle name="Normal 3 2 2 2 3 4 2 2" xfId="19446"/>
    <cellStyle name="Normal 3 2 2 2 3 4 2 3" xfId="29652"/>
    <cellStyle name="Normal 3 2 2 2 3 4 2 4" xfId="40601"/>
    <cellStyle name="Normal 3 2 2 2 3 4 2 5" xfId="53810"/>
    <cellStyle name="Normal 3 2 2 2 3 4 3" xfId="14137"/>
    <cellStyle name="Normal 3 2 2 2 3 4 4" xfId="24322"/>
    <cellStyle name="Normal 3 2 2 2 3 4 5" xfId="35253"/>
    <cellStyle name="Normal 3 2 2 2 3 4 6" xfId="48480"/>
    <cellStyle name="Normal 3 2 2 2 3 5" xfId="6166"/>
    <cellStyle name="Normal 3 2 2 2 3 5 2" xfId="10430"/>
    <cellStyle name="Normal 3 2 2 2 3 5 2 2" xfId="21421"/>
    <cellStyle name="Normal 3 2 2 2 3 5 2 3" xfId="31742"/>
    <cellStyle name="Normal 3 2 2 2 3 5 2 4" xfId="42687"/>
    <cellStyle name="Normal 3 2 2 2 3 5 2 5" xfId="55900"/>
    <cellStyle name="Normal 3 2 2 2 3 5 3" xfId="17307"/>
    <cellStyle name="Normal 3 2 2 2 3 5 4" xfId="27492"/>
    <cellStyle name="Normal 3 2 2 2 3 5 5" xfId="38445"/>
    <cellStyle name="Normal 3 2 2 2 3 5 6" xfId="51650"/>
    <cellStyle name="Normal 3 2 2 2 3 6" xfId="6815"/>
    <cellStyle name="Normal 3 2 2 2 3 6 2" xfId="17951"/>
    <cellStyle name="Normal 3 2 2 2 3 6 3" xfId="28136"/>
    <cellStyle name="Normal 3 2 2 2 3 6 4" xfId="39091"/>
    <cellStyle name="Normal 3 2 2 2 3 6 5" xfId="52294"/>
    <cellStyle name="Normal 3 2 2 2 3 7" xfId="7789"/>
    <cellStyle name="Normal 3 2 2 2 3 7 2" xfId="18897"/>
    <cellStyle name="Normal 3 2 2 2 3 7 3" xfId="29103"/>
    <cellStyle name="Normal 3 2 2 2 3 7 4" xfId="40052"/>
    <cellStyle name="Normal 3 2 2 2 3 7 5" xfId="53261"/>
    <cellStyle name="Normal 3 2 2 2 3 8" xfId="13038"/>
    <cellStyle name="Normal 3 2 2 2 3 9" xfId="58311"/>
    <cellStyle name="Normal 3 2 2 2 4" xfId="2721"/>
    <cellStyle name="Normal 3 2 2 2 4 10" xfId="48297"/>
    <cellStyle name="Normal 3 2 2 2 4 11" xfId="58498"/>
    <cellStyle name="Normal 3 2 2 2 4 12" xfId="58815"/>
    <cellStyle name="Normal 3 2 2 2 4 2" xfId="3221"/>
    <cellStyle name="Normal 3 2 2 2 4 2 2" xfId="4033"/>
    <cellStyle name="Normal 3 2 2 2 4 2 2 2" xfId="11046"/>
    <cellStyle name="Normal 3 2 2 2 4 2 2 2 2" xfId="22023"/>
    <cellStyle name="Normal 3 2 2 2 4 2 2 2 3" xfId="32358"/>
    <cellStyle name="Normal 3 2 2 2 4 2 2 2 4" xfId="43301"/>
    <cellStyle name="Normal 3 2 2 2 4 2 2 2 5" xfId="56516"/>
    <cellStyle name="Normal 3 2 2 2 4 2 2 3" xfId="9454"/>
    <cellStyle name="Normal 3 2 2 2 4 2 2 3 2" xfId="20559"/>
    <cellStyle name="Normal 3 2 2 2 4 2 2 3 3" xfId="30766"/>
    <cellStyle name="Normal 3 2 2 2 4 2 2 3 4" xfId="41717"/>
    <cellStyle name="Normal 3 2 2 2 4 2 2 3 5" xfId="54924"/>
    <cellStyle name="Normal 3 2 2 2 4 2 2 4" xfId="15246"/>
    <cellStyle name="Normal 3 2 2 2 4 2 2 5" xfId="25431"/>
    <cellStyle name="Normal 3 2 2 2 4 2 2 6" xfId="36368"/>
    <cellStyle name="Normal 3 2 2 2 4 2 2 7" xfId="49589"/>
    <cellStyle name="Normal 3 2 2 2 4 2 2 8" xfId="59447"/>
    <cellStyle name="Normal 3 2 2 2 4 2 3" xfId="7130"/>
    <cellStyle name="Normal 3 2 2 2 4 2 3 2" xfId="10643"/>
    <cellStyle name="Normal 3 2 2 2 4 2 3 2 2" xfId="21630"/>
    <cellStyle name="Normal 3 2 2 2 4 2 3 2 3" xfId="31955"/>
    <cellStyle name="Normal 3 2 2 2 4 2 3 2 4" xfId="42900"/>
    <cellStyle name="Normal 3 2 2 2 4 2 3 2 5" xfId="56113"/>
    <cellStyle name="Normal 3 2 2 2 4 2 3 3" xfId="18266"/>
    <cellStyle name="Normal 3 2 2 2 4 2 3 4" xfId="28451"/>
    <cellStyle name="Normal 3 2 2 2 4 2 3 5" xfId="39406"/>
    <cellStyle name="Normal 3 2 2 2 4 2 3 6" xfId="52609"/>
    <cellStyle name="Normal 3 2 2 2 4 2 4" xfId="8652"/>
    <cellStyle name="Normal 3 2 2 2 4 2 4 2" xfId="19759"/>
    <cellStyle name="Normal 3 2 2 2 4 2 4 3" xfId="29966"/>
    <cellStyle name="Normal 3 2 2 2 4 2 4 4" xfId="40915"/>
    <cellStyle name="Normal 3 2 2 2 4 2 4 5" xfId="54124"/>
    <cellStyle name="Normal 3 2 2 2 4 2 5" xfId="14449"/>
    <cellStyle name="Normal 3 2 2 2 4 2 6" xfId="24634"/>
    <cellStyle name="Normal 3 2 2 2 4 2 7" xfId="35565"/>
    <cellStyle name="Normal 3 2 2 2 4 2 8" xfId="48792"/>
    <cellStyle name="Normal 3 2 2 2 4 2 9" xfId="58979"/>
    <cellStyle name="Normal 3 2 2 2 4 3" xfId="3869"/>
    <cellStyle name="Normal 3 2 2 2 4 3 2" xfId="10882"/>
    <cellStyle name="Normal 3 2 2 2 4 3 2 2" xfId="21859"/>
    <cellStyle name="Normal 3 2 2 2 4 3 2 3" xfId="32194"/>
    <cellStyle name="Normal 3 2 2 2 4 3 2 4" xfId="43137"/>
    <cellStyle name="Normal 3 2 2 2 4 3 2 5" xfId="56352"/>
    <cellStyle name="Normal 3 2 2 2 4 3 3" xfId="9290"/>
    <cellStyle name="Normal 3 2 2 2 4 3 3 2" xfId="20395"/>
    <cellStyle name="Normal 3 2 2 2 4 3 3 3" xfId="30602"/>
    <cellStyle name="Normal 3 2 2 2 4 3 3 4" xfId="41553"/>
    <cellStyle name="Normal 3 2 2 2 4 3 3 5" xfId="54760"/>
    <cellStyle name="Normal 3 2 2 2 4 3 4" xfId="15082"/>
    <cellStyle name="Normal 3 2 2 2 4 3 5" xfId="25267"/>
    <cellStyle name="Normal 3 2 2 2 4 3 6" xfId="36204"/>
    <cellStyle name="Normal 3 2 2 2 4 3 7" xfId="49425"/>
    <cellStyle name="Normal 3 2 2 2 4 3 8" xfId="59283"/>
    <cellStyle name="Normal 3 2 2 2 4 4" xfId="6235"/>
    <cellStyle name="Normal 3 2 2 2 4 4 2" xfId="10500"/>
    <cellStyle name="Normal 3 2 2 2 4 4 2 2" xfId="21491"/>
    <cellStyle name="Normal 3 2 2 2 4 4 2 3" xfId="31812"/>
    <cellStyle name="Normal 3 2 2 2 4 4 2 4" xfId="42757"/>
    <cellStyle name="Normal 3 2 2 2 4 4 2 5" xfId="55970"/>
    <cellStyle name="Normal 3 2 2 2 4 4 3" xfId="17376"/>
    <cellStyle name="Normal 3 2 2 2 4 4 4" xfId="27561"/>
    <cellStyle name="Normal 3 2 2 2 4 4 5" xfId="38514"/>
    <cellStyle name="Normal 3 2 2 2 4 4 6" xfId="51719"/>
    <cellStyle name="Normal 3 2 2 2 4 5" xfId="6633"/>
    <cellStyle name="Normal 3 2 2 2 4 5 2" xfId="17769"/>
    <cellStyle name="Normal 3 2 2 2 4 5 3" xfId="27954"/>
    <cellStyle name="Normal 3 2 2 2 4 5 4" xfId="38909"/>
    <cellStyle name="Normal 3 2 2 2 4 5 5" xfId="52112"/>
    <cellStyle name="Normal 3 2 2 2 4 6" xfId="8155"/>
    <cellStyle name="Normal 3 2 2 2 4 6 2" xfId="19263"/>
    <cellStyle name="Normal 3 2 2 2 4 6 3" xfId="29469"/>
    <cellStyle name="Normal 3 2 2 2 4 6 4" xfId="40418"/>
    <cellStyle name="Normal 3 2 2 2 4 6 5" xfId="53627"/>
    <cellStyle name="Normal 3 2 2 2 4 7" xfId="13954"/>
    <cellStyle name="Normal 3 2 2 2 4 8" xfId="24139"/>
    <cellStyle name="Normal 3 2 2 2 4 9" xfId="35070"/>
    <cellStyle name="Normal 3 2 2 2 5" xfId="3094"/>
    <cellStyle name="Normal 3 2 2 2 5 2" xfId="3908"/>
    <cellStyle name="Normal 3 2 2 2 5 2 2" xfId="10921"/>
    <cellStyle name="Normal 3 2 2 2 5 2 2 2" xfId="21898"/>
    <cellStyle name="Normal 3 2 2 2 5 2 2 3" xfId="32233"/>
    <cellStyle name="Normal 3 2 2 2 5 2 2 4" xfId="43176"/>
    <cellStyle name="Normal 3 2 2 2 5 2 2 5" xfId="56391"/>
    <cellStyle name="Normal 3 2 2 2 5 2 3" xfId="9329"/>
    <cellStyle name="Normal 3 2 2 2 5 2 3 2" xfId="20434"/>
    <cellStyle name="Normal 3 2 2 2 5 2 3 3" xfId="30641"/>
    <cellStyle name="Normal 3 2 2 2 5 2 3 4" xfId="41592"/>
    <cellStyle name="Normal 3 2 2 2 5 2 3 5" xfId="54799"/>
    <cellStyle name="Normal 3 2 2 2 5 2 4" xfId="15121"/>
    <cellStyle name="Normal 3 2 2 2 5 2 5" xfId="25306"/>
    <cellStyle name="Normal 3 2 2 2 5 2 6" xfId="36243"/>
    <cellStyle name="Normal 3 2 2 2 5 2 7" xfId="49464"/>
    <cellStyle name="Normal 3 2 2 2 5 2 8" xfId="59322"/>
    <cellStyle name="Normal 3 2 2 2 5 3" xfId="7005"/>
    <cellStyle name="Normal 3 2 2 2 5 3 2" xfId="10518"/>
    <cellStyle name="Normal 3 2 2 2 5 3 2 2" xfId="21505"/>
    <cellStyle name="Normal 3 2 2 2 5 3 2 3" xfId="31830"/>
    <cellStyle name="Normal 3 2 2 2 5 3 2 4" xfId="42775"/>
    <cellStyle name="Normal 3 2 2 2 5 3 2 5" xfId="55988"/>
    <cellStyle name="Normal 3 2 2 2 5 3 3" xfId="18141"/>
    <cellStyle name="Normal 3 2 2 2 5 3 4" xfId="28326"/>
    <cellStyle name="Normal 3 2 2 2 5 3 5" xfId="39281"/>
    <cellStyle name="Normal 3 2 2 2 5 3 6" xfId="52484"/>
    <cellStyle name="Normal 3 2 2 2 5 4" xfId="8527"/>
    <cellStyle name="Normal 3 2 2 2 5 4 2" xfId="19634"/>
    <cellStyle name="Normal 3 2 2 2 5 4 3" xfId="29841"/>
    <cellStyle name="Normal 3 2 2 2 5 4 4" xfId="40790"/>
    <cellStyle name="Normal 3 2 2 2 5 4 5" xfId="53999"/>
    <cellStyle name="Normal 3 2 2 2 5 5" xfId="14324"/>
    <cellStyle name="Normal 3 2 2 2 5 6" xfId="24509"/>
    <cellStyle name="Normal 3 2 2 2 5 7" xfId="35440"/>
    <cellStyle name="Normal 3 2 2 2 5 8" xfId="48667"/>
    <cellStyle name="Normal 3 2 2 2 5 9" xfId="58854"/>
    <cellStyle name="Normal 3 2 2 2 6" xfId="4599"/>
    <cellStyle name="Normal 3 2 2 2 7" xfId="3744"/>
    <cellStyle name="Normal 3 2 2 2 7 2" xfId="10757"/>
    <cellStyle name="Normal 3 2 2 2 7 2 2" xfId="21734"/>
    <cellStyle name="Normal 3 2 2 2 7 2 3" xfId="32069"/>
    <cellStyle name="Normal 3 2 2 2 7 2 4" xfId="43012"/>
    <cellStyle name="Normal 3 2 2 2 7 2 5" xfId="56227"/>
    <cellStyle name="Normal 3 2 2 2 7 3" xfId="9165"/>
    <cellStyle name="Normal 3 2 2 2 7 3 2" xfId="20270"/>
    <cellStyle name="Normal 3 2 2 2 7 3 3" xfId="30477"/>
    <cellStyle name="Normal 3 2 2 2 7 3 4" xfId="41428"/>
    <cellStyle name="Normal 3 2 2 2 7 3 5" xfId="54635"/>
    <cellStyle name="Normal 3 2 2 2 7 4" xfId="14957"/>
    <cellStyle name="Normal 3 2 2 2 7 5" xfId="25142"/>
    <cellStyle name="Normal 3 2 2 2 7 6" xfId="36079"/>
    <cellStyle name="Normal 3 2 2 2 7 7" xfId="49300"/>
    <cellStyle name="Normal 3 2 2 2 7 8" xfId="59158"/>
    <cellStyle name="Normal 3 2 2 2 8" xfId="4809"/>
    <cellStyle name="Normal 3 2 2 2 8 2" xfId="9983"/>
    <cellStyle name="Normal 3 2 2 2 8 2 2" xfId="20975"/>
    <cellStyle name="Normal 3 2 2 2 8 2 3" xfId="31295"/>
    <cellStyle name="Normal 3 2 2 2 8 2 4" xfId="42240"/>
    <cellStyle name="Normal 3 2 2 2 8 2 5" xfId="55453"/>
    <cellStyle name="Normal 3 2 2 2 8 3" xfId="15960"/>
    <cellStyle name="Normal 3 2 2 2 8 4" xfId="26145"/>
    <cellStyle name="Normal 3 2 2 2 8 5" xfId="37094"/>
    <cellStyle name="Normal 3 2 2 2 8 6" xfId="50303"/>
    <cellStyle name="Normal 3 2 2 2 9" xfId="4999"/>
    <cellStyle name="Normal 3 2 2 2 9 2" xfId="10173"/>
    <cellStyle name="Normal 3 2 2 2 9 2 2" xfId="21164"/>
    <cellStyle name="Normal 3 2 2 2 9 2 3" xfId="31485"/>
    <cellStyle name="Normal 3 2 2 2 9 2 4" xfId="42430"/>
    <cellStyle name="Normal 3 2 2 2 9 2 5" xfId="55643"/>
    <cellStyle name="Normal 3 2 2 2 9 3" xfId="16149"/>
    <cellStyle name="Normal 3 2 2 2 9 4" xfId="26334"/>
    <cellStyle name="Normal 3 2 2 2 9 5" xfId="37283"/>
    <cellStyle name="Normal 3 2 2 2 9 6" xfId="50492"/>
    <cellStyle name="Normal 3 2 2 3" xfId="168"/>
    <cellStyle name="Normal 3 2 2 4" xfId="166"/>
    <cellStyle name="Normal 3 2 2 4 10" xfId="6149"/>
    <cellStyle name="Normal 3 2 2 4 10 2" xfId="10412"/>
    <cellStyle name="Normal 3 2 2 4 10 2 2" xfId="21403"/>
    <cellStyle name="Normal 3 2 2 4 10 2 3" xfId="31724"/>
    <cellStyle name="Normal 3 2 2 4 10 2 4" xfId="42669"/>
    <cellStyle name="Normal 3 2 2 4 10 2 5" xfId="55882"/>
    <cellStyle name="Normal 3 2 2 4 10 3" xfId="17290"/>
    <cellStyle name="Normal 3 2 2 4 10 4" xfId="27475"/>
    <cellStyle name="Normal 3 2 2 4 10 5" xfId="38428"/>
    <cellStyle name="Normal 3 2 2 4 10 6" xfId="51633"/>
    <cellStyle name="Normal 3 2 2 4 11" xfId="6409"/>
    <cellStyle name="Normal 3 2 2 4 11 2" xfId="11387"/>
    <cellStyle name="Normal 3 2 2 4 11 2 2" xfId="22363"/>
    <cellStyle name="Normal 3 2 2 4 11 2 3" xfId="32699"/>
    <cellStyle name="Normal 3 2 2 4 11 2 4" xfId="43636"/>
    <cellStyle name="Normal 3 2 2 4 11 2 5" xfId="56857"/>
    <cellStyle name="Normal 3 2 2 4 11 3" xfId="17547"/>
    <cellStyle name="Normal 3 2 2 4 11 4" xfId="27732"/>
    <cellStyle name="Normal 3 2 2 4 11 5" xfId="38686"/>
    <cellStyle name="Normal 3 2 2 4 11 6" xfId="51890"/>
    <cellStyle name="Normal 3 2 2 4 12" xfId="7182"/>
    <cellStyle name="Normal 3 2 2 4 12 2" xfId="11542"/>
    <cellStyle name="Normal 3 2 2 4 12 2 2" xfId="22517"/>
    <cellStyle name="Normal 3 2 2 4 12 2 3" xfId="32854"/>
    <cellStyle name="Normal 3 2 2 4 12 2 4" xfId="43791"/>
    <cellStyle name="Normal 3 2 2 4 12 2 5" xfId="57012"/>
    <cellStyle name="Normal 3 2 2 4 12 3" xfId="18313"/>
    <cellStyle name="Normal 3 2 2 4 12 4" xfId="28498"/>
    <cellStyle name="Normal 3 2 2 4 12 5" xfId="39453"/>
    <cellStyle name="Normal 3 2 2 4 12 6" xfId="52656"/>
    <cellStyle name="Normal 3 2 2 4 13" xfId="7297"/>
    <cellStyle name="Normal 3 2 2 4 13 2" xfId="18422"/>
    <cellStyle name="Normal 3 2 2 4 13 3" xfId="28612"/>
    <cellStyle name="Normal 3 2 2 4 13 4" xfId="39567"/>
    <cellStyle name="Normal 3 2 2 4 13 5" xfId="52770"/>
    <cellStyle name="Normal 3 2 2 4 14" xfId="12695"/>
    <cellStyle name="Normal 3 2 2 4 15" xfId="12885"/>
    <cellStyle name="Normal 3 2 2 4 16" xfId="13289"/>
    <cellStyle name="Normal 3 2 2 4 17" xfId="23479"/>
    <cellStyle name="Normal 3 2 2 4 18" xfId="34014"/>
    <cellStyle name="Normal 3 2 2 4 19" xfId="47637"/>
    <cellStyle name="Normal 3 2 2 4 2" xfId="2653"/>
    <cellStyle name="Normal 3 2 2 4 2 10" xfId="11457"/>
    <cellStyle name="Normal 3 2 2 4 2 10 2" xfId="22433"/>
    <cellStyle name="Normal 3 2 2 4 2 10 3" xfId="32769"/>
    <cellStyle name="Normal 3 2 2 4 2 10 4" xfId="43706"/>
    <cellStyle name="Normal 3 2 2 4 2 10 5" xfId="56927"/>
    <cellStyle name="Normal 3 2 2 4 2 11" xfId="11591"/>
    <cellStyle name="Normal 3 2 2 4 2 11 2" xfId="22565"/>
    <cellStyle name="Normal 3 2 2 4 2 11 3" xfId="32903"/>
    <cellStyle name="Normal 3 2 2 4 2 11 4" xfId="43840"/>
    <cellStyle name="Normal 3 2 2 4 2 11 5" xfId="57061"/>
    <cellStyle name="Normal 3 2 2 4 2 12" xfId="12779"/>
    <cellStyle name="Normal 3 2 2 4 2 13" xfId="12969"/>
    <cellStyle name="Normal 3 2 2 4 2 14" xfId="13887"/>
    <cellStyle name="Normal 3 2 2 4 2 15" xfId="24072"/>
    <cellStyle name="Normal 3 2 2 4 2 16" xfId="35003"/>
    <cellStyle name="Normal 3 2 2 4 2 17" xfId="48230"/>
    <cellStyle name="Normal 3 2 2 4 2 18" xfId="58240"/>
    <cellStyle name="Normal 3 2 2 4 2 19" xfId="58891"/>
    <cellStyle name="Normal 3 2 2 4 2 2" xfId="3020"/>
    <cellStyle name="Normal 3 2 2 4 2 2 10" xfId="48596"/>
    <cellStyle name="Normal 3 2 2 4 2 2 11" xfId="58427"/>
    <cellStyle name="Normal 3 2 2 4 2 2 12" xfId="59359"/>
    <cellStyle name="Normal 3 2 2 4 2 2 2" xfId="3662"/>
    <cellStyle name="Normal 3 2 2 4 2 2 2 2" xfId="9084"/>
    <cellStyle name="Normal 3 2 2 4 2 2 2 2 2" xfId="20189"/>
    <cellStyle name="Normal 3 2 2 4 2 2 2 2 3" xfId="30396"/>
    <cellStyle name="Normal 3 2 2 4 2 2 2 2 4" xfId="41347"/>
    <cellStyle name="Normal 3 2 2 4 2 2 2 2 5" xfId="54554"/>
    <cellStyle name="Normal 3 2 2 4 2 2 2 3" xfId="14877"/>
    <cellStyle name="Normal 3 2 2 4 2 2 2 4" xfId="25062"/>
    <cellStyle name="Normal 3 2 2 4 2 2 2 5" xfId="35999"/>
    <cellStyle name="Normal 3 2 2 4 2 2 2 6" xfId="49220"/>
    <cellStyle name="Normal 3 2 2 4 2 2 3" xfId="6931"/>
    <cellStyle name="Normal 3 2 2 4 2 2 3 2" xfId="8454"/>
    <cellStyle name="Normal 3 2 2 4 2 2 3 2 2" xfId="19562"/>
    <cellStyle name="Normal 3 2 2 4 2 2 3 2 3" xfId="29768"/>
    <cellStyle name="Normal 3 2 2 4 2 2 3 2 4" xfId="40717"/>
    <cellStyle name="Normal 3 2 2 4 2 2 3 2 5" xfId="53926"/>
    <cellStyle name="Normal 3 2 2 4 2 2 3 3" xfId="18067"/>
    <cellStyle name="Normal 3 2 2 4 2 2 3 4" xfId="28252"/>
    <cellStyle name="Normal 3 2 2 4 2 2 3 5" xfId="39207"/>
    <cellStyle name="Normal 3 2 2 4 2 2 3 6" xfId="52410"/>
    <cellStyle name="Normal 3 2 2 4 2 2 4" xfId="10958"/>
    <cellStyle name="Normal 3 2 2 4 2 2 4 2" xfId="21935"/>
    <cellStyle name="Normal 3 2 2 4 2 2 4 3" xfId="32270"/>
    <cellStyle name="Normal 3 2 2 4 2 2 4 4" xfId="43213"/>
    <cellStyle name="Normal 3 2 2 4 2 2 4 5" xfId="56428"/>
    <cellStyle name="Normal 3 2 2 4 2 2 5" xfId="7904"/>
    <cellStyle name="Normal 3 2 2 4 2 2 5 2" xfId="19012"/>
    <cellStyle name="Normal 3 2 2 4 2 2 5 3" xfId="29218"/>
    <cellStyle name="Normal 3 2 2 4 2 2 5 4" xfId="40167"/>
    <cellStyle name="Normal 3 2 2 4 2 2 5 5" xfId="53376"/>
    <cellStyle name="Normal 3 2 2 4 2 2 6" xfId="13184"/>
    <cellStyle name="Normal 3 2 2 4 2 2 7" xfId="14253"/>
    <cellStyle name="Normal 3 2 2 4 2 2 8" xfId="24438"/>
    <cellStyle name="Normal 3 2 2 4 2 2 9" xfId="35369"/>
    <cellStyle name="Normal 3 2 2 4 2 3" xfId="2837"/>
    <cellStyle name="Normal 3 2 2 4 2 3 2" xfId="3501"/>
    <cellStyle name="Normal 3 2 2 4 2 3 2 2" xfId="8923"/>
    <cellStyle name="Normal 3 2 2 4 2 3 2 2 2" xfId="20028"/>
    <cellStyle name="Normal 3 2 2 4 2 3 2 2 3" xfId="30235"/>
    <cellStyle name="Normal 3 2 2 4 2 3 2 2 4" xfId="41186"/>
    <cellStyle name="Normal 3 2 2 4 2 3 2 2 5" xfId="54393"/>
    <cellStyle name="Normal 3 2 2 4 2 3 2 3" xfId="14716"/>
    <cellStyle name="Normal 3 2 2 4 2 3 2 4" xfId="24901"/>
    <cellStyle name="Normal 3 2 2 4 2 3 2 5" xfId="35838"/>
    <cellStyle name="Normal 3 2 2 4 2 3 2 6" xfId="49059"/>
    <cellStyle name="Normal 3 2 2 4 2 3 3" xfId="6749"/>
    <cellStyle name="Normal 3 2 2 4 2 3 3 2" xfId="17885"/>
    <cellStyle name="Normal 3 2 2 4 2 3 3 3" xfId="28070"/>
    <cellStyle name="Normal 3 2 2 4 2 3 3 4" xfId="39025"/>
    <cellStyle name="Normal 3 2 2 4 2 3 3 5" xfId="52228"/>
    <cellStyle name="Normal 3 2 2 4 2 3 4" xfId="8271"/>
    <cellStyle name="Normal 3 2 2 4 2 3 4 2" xfId="19379"/>
    <cellStyle name="Normal 3 2 2 4 2 3 4 3" xfId="29585"/>
    <cellStyle name="Normal 3 2 2 4 2 3 4 4" xfId="40534"/>
    <cellStyle name="Normal 3 2 2 4 2 3 4 5" xfId="53743"/>
    <cellStyle name="Normal 3 2 2 4 2 3 5" xfId="14070"/>
    <cellStyle name="Normal 3 2 2 4 2 3 6" xfId="24255"/>
    <cellStyle name="Normal 3 2 2 4 2 3 7" xfId="35186"/>
    <cellStyle name="Normal 3 2 2 4 2 3 8" xfId="48413"/>
    <cellStyle name="Normal 3 2 2 4 2 3 9" xfId="58614"/>
    <cellStyle name="Normal 3 2 2 4 2 4" xfId="3322"/>
    <cellStyle name="Normal 3 2 2 4 2 4 2" xfId="8744"/>
    <cellStyle name="Normal 3 2 2 4 2 4 2 2" xfId="19849"/>
    <cellStyle name="Normal 3 2 2 4 2 4 2 3" xfId="30056"/>
    <cellStyle name="Normal 3 2 2 4 2 4 2 4" xfId="41007"/>
    <cellStyle name="Normal 3 2 2 4 2 4 2 5" xfId="54214"/>
    <cellStyle name="Normal 3 2 2 4 2 4 3" xfId="14537"/>
    <cellStyle name="Normal 3 2 2 4 2 4 4" xfId="24722"/>
    <cellStyle name="Normal 3 2 2 4 2 4 5" xfId="35659"/>
    <cellStyle name="Normal 3 2 2 4 2 4 6" xfId="48880"/>
    <cellStyle name="Normal 3 2 2 4 2 5" xfId="3945"/>
    <cellStyle name="Normal 3 2 2 4 2 5 2" xfId="9366"/>
    <cellStyle name="Normal 3 2 2 4 2 5 2 2" xfId="20471"/>
    <cellStyle name="Normal 3 2 2 4 2 5 2 3" xfId="30678"/>
    <cellStyle name="Normal 3 2 2 4 2 5 2 4" xfId="41629"/>
    <cellStyle name="Normal 3 2 2 4 2 5 2 5" xfId="54836"/>
    <cellStyle name="Normal 3 2 2 4 2 5 3" xfId="15158"/>
    <cellStyle name="Normal 3 2 2 4 2 5 4" xfId="25343"/>
    <cellStyle name="Normal 3 2 2 4 2 5 5" xfId="36280"/>
    <cellStyle name="Normal 3 2 2 4 2 5 6" xfId="49501"/>
    <cellStyle name="Normal 3 2 2 4 2 6" xfId="4925"/>
    <cellStyle name="Normal 3 2 2 4 2 6 2" xfId="10099"/>
    <cellStyle name="Normal 3 2 2 4 2 6 2 2" xfId="21091"/>
    <cellStyle name="Normal 3 2 2 4 2 6 2 3" xfId="31411"/>
    <cellStyle name="Normal 3 2 2 4 2 6 2 4" xfId="42356"/>
    <cellStyle name="Normal 3 2 2 4 2 6 2 5" xfId="55569"/>
    <cellStyle name="Normal 3 2 2 4 2 6 3" xfId="16076"/>
    <cellStyle name="Normal 3 2 2 4 2 6 4" xfId="26261"/>
    <cellStyle name="Normal 3 2 2 4 2 6 5" xfId="37210"/>
    <cellStyle name="Normal 3 2 2 4 2 6 6" xfId="50419"/>
    <cellStyle name="Normal 3 2 2 4 2 7" xfId="5115"/>
    <cellStyle name="Normal 3 2 2 4 2 7 2" xfId="10289"/>
    <cellStyle name="Normal 3 2 2 4 2 7 2 2" xfId="21280"/>
    <cellStyle name="Normal 3 2 2 4 2 7 2 3" xfId="31601"/>
    <cellStyle name="Normal 3 2 2 4 2 7 2 4" xfId="42546"/>
    <cellStyle name="Normal 3 2 2 4 2 7 2 5" xfId="55759"/>
    <cellStyle name="Normal 3 2 2 4 2 7 3" xfId="16265"/>
    <cellStyle name="Normal 3 2 2 4 2 7 4" xfId="26450"/>
    <cellStyle name="Normal 3 2 2 4 2 7 5" xfId="37399"/>
    <cellStyle name="Normal 3 2 2 4 2 7 6" xfId="50608"/>
    <cellStyle name="Normal 3 2 2 4 2 8" xfId="6519"/>
    <cellStyle name="Normal 3 2 2 4 2 8 2" xfId="8088"/>
    <cellStyle name="Normal 3 2 2 4 2 8 2 2" xfId="19196"/>
    <cellStyle name="Normal 3 2 2 4 2 8 2 3" xfId="29402"/>
    <cellStyle name="Normal 3 2 2 4 2 8 2 4" xfId="40351"/>
    <cellStyle name="Normal 3 2 2 4 2 8 2 5" xfId="53560"/>
    <cellStyle name="Normal 3 2 2 4 2 8 3" xfId="17656"/>
    <cellStyle name="Normal 3 2 2 4 2 8 4" xfId="27841"/>
    <cellStyle name="Normal 3 2 2 4 2 8 5" xfId="38795"/>
    <cellStyle name="Normal 3 2 2 4 2 8 6" xfId="51999"/>
    <cellStyle name="Normal 3 2 2 4 2 9" xfId="7366"/>
    <cellStyle name="Normal 3 2 2 4 2 9 2" xfId="18491"/>
    <cellStyle name="Normal 3 2 2 4 2 9 3" xfId="28681"/>
    <cellStyle name="Normal 3 2 2 4 2 9 4" xfId="39636"/>
    <cellStyle name="Normal 3 2 2 4 2 9 5" xfId="52839"/>
    <cellStyle name="Normal 3 2 2 4 20" xfId="58158"/>
    <cellStyle name="Normal 3 2 2 4 21" xfId="58727"/>
    <cellStyle name="Normal 3 2 2 4 3" xfId="2936"/>
    <cellStyle name="Normal 3 2 2 4 3 10" xfId="48512"/>
    <cellStyle name="Normal 3 2 2 4 3 11" xfId="58343"/>
    <cellStyle name="Normal 3 2 2 4 3 12" xfId="59195"/>
    <cellStyle name="Normal 3 2 2 4 3 2" xfId="3580"/>
    <cellStyle name="Normal 3 2 2 4 3 2 2" xfId="9002"/>
    <cellStyle name="Normal 3 2 2 4 3 2 2 2" xfId="20107"/>
    <cellStyle name="Normal 3 2 2 4 3 2 2 3" xfId="30314"/>
    <cellStyle name="Normal 3 2 2 4 3 2 2 4" xfId="41265"/>
    <cellStyle name="Normal 3 2 2 4 3 2 2 5" xfId="54472"/>
    <cellStyle name="Normal 3 2 2 4 3 2 3" xfId="14795"/>
    <cellStyle name="Normal 3 2 2 4 3 2 4" xfId="24980"/>
    <cellStyle name="Normal 3 2 2 4 3 2 5" xfId="35917"/>
    <cellStyle name="Normal 3 2 2 4 3 2 6" xfId="49138"/>
    <cellStyle name="Normal 3 2 2 4 3 3" xfId="6847"/>
    <cellStyle name="Normal 3 2 2 4 3 3 2" xfId="8370"/>
    <cellStyle name="Normal 3 2 2 4 3 3 2 2" xfId="19478"/>
    <cellStyle name="Normal 3 2 2 4 3 3 2 3" xfId="29684"/>
    <cellStyle name="Normal 3 2 2 4 3 3 2 4" xfId="40633"/>
    <cellStyle name="Normal 3 2 2 4 3 3 2 5" xfId="53842"/>
    <cellStyle name="Normal 3 2 2 4 3 3 3" xfId="17983"/>
    <cellStyle name="Normal 3 2 2 4 3 3 4" xfId="28168"/>
    <cellStyle name="Normal 3 2 2 4 3 3 5" xfId="39123"/>
    <cellStyle name="Normal 3 2 2 4 3 3 6" xfId="52326"/>
    <cellStyle name="Normal 3 2 2 4 3 4" xfId="10794"/>
    <cellStyle name="Normal 3 2 2 4 3 4 2" xfId="21771"/>
    <cellStyle name="Normal 3 2 2 4 3 4 3" xfId="32106"/>
    <cellStyle name="Normal 3 2 2 4 3 4 4" xfId="43049"/>
    <cellStyle name="Normal 3 2 2 4 3 4 5" xfId="56264"/>
    <cellStyle name="Normal 3 2 2 4 3 5" xfId="7820"/>
    <cellStyle name="Normal 3 2 2 4 3 5 2" xfId="18928"/>
    <cellStyle name="Normal 3 2 2 4 3 5 3" xfId="29134"/>
    <cellStyle name="Normal 3 2 2 4 3 5 4" xfId="40083"/>
    <cellStyle name="Normal 3 2 2 4 3 5 5" xfId="53292"/>
    <cellStyle name="Normal 3 2 2 4 3 6" xfId="13085"/>
    <cellStyle name="Normal 3 2 2 4 3 7" xfId="14169"/>
    <cellStyle name="Normal 3 2 2 4 3 8" xfId="24354"/>
    <cellStyle name="Normal 3 2 2 4 3 9" xfId="35285"/>
    <cellStyle name="Normal 3 2 2 4 4" xfId="2753"/>
    <cellStyle name="Normal 3 2 2 4 4 2" xfId="3417"/>
    <cellStyle name="Normal 3 2 2 4 4 2 2" xfId="8839"/>
    <cellStyle name="Normal 3 2 2 4 4 2 2 2" xfId="19944"/>
    <cellStyle name="Normal 3 2 2 4 4 2 2 3" xfId="30151"/>
    <cellStyle name="Normal 3 2 2 4 4 2 2 4" xfId="41102"/>
    <cellStyle name="Normal 3 2 2 4 4 2 2 5" xfId="54309"/>
    <cellStyle name="Normal 3 2 2 4 4 2 3" xfId="14632"/>
    <cellStyle name="Normal 3 2 2 4 4 2 4" xfId="24817"/>
    <cellStyle name="Normal 3 2 2 4 4 2 5" xfId="35754"/>
    <cellStyle name="Normal 3 2 2 4 4 2 6" xfId="48975"/>
    <cellStyle name="Normal 3 2 2 4 4 3" xfId="6665"/>
    <cellStyle name="Normal 3 2 2 4 4 3 2" xfId="17801"/>
    <cellStyle name="Normal 3 2 2 4 4 3 3" xfId="27986"/>
    <cellStyle name="Normal 3 2 2 4 4 3 4" xfId="38941"/>
    <cellStyle name="Normal 3 2 2 4 4 3 5" xfId="52144"/>
    <cellStyle name="Normal 3 2 2 4 4 4" xfId="8187"/>
    <cellStyle name="Normal 3 2 2 4 4 4 2" xfId="19295"/>
    <cellStyle name="Normal 3 2 2 4 4 4 3" xfId="29501"/>
    <cellStyle name="Normal 3 2 2 4 4 4 4" xfId="40450"/>
    <cellStyle name="Normal 3 2 2 4 4 4 5" xfId="53659"/>
    <cellStyle name="Normal 3 2 2 4 4 5" xfId="13986"/>
    <cellStyle name="Normal 3 2 2 4 4 6" xfId="24171"/>
    <cellStyle name="Normal 3 2 2 4 4 7" xfId="35102"/>
    <cellStyle name="Normal 3 2 2 4 4 8" xfId="48329"/>
    <cellStyle name="Normal 3 2 2 4 4 9" xfId="58530"/>
    <cellStyle name="Normal 3 2 2 4 5" xfId="3134"/>
    <cellStyle name="Normal 3 2 2 4 5 2" xfId="7042"/>
    <cellStyle name="Normal 3 2 2 4 5 2 2" xfId="18178"/>
    <cellStyle name="Normal 3 2 2 4 5 2 3" xfId="28363"/>
    <cellStyle name="Normal 3 2 2 4 5 2 4" xfId="39318"/>
    <cellStyle name="Normal 3 2 2 4 5 2 5" xfId="52521"/>
    <cellStyle name="Normal 3 2 2 4 5 3" xfId="8566"/>
    <cellStyle name="Normal 3 2 2 4 5 3 2" xfId="19673"/>
    <cellStyle name="Normal 3 2 2 4 5 3 3" xfId="29880"/>
    <cellStyle name="Normal 3 2 2 4 5 3 4" xfId="40829"/>
    <cellStyle name="Normal 3 2 2 4 5 3 5" xfId="54038"/>
    <cellStyle name="Normal 3 2 2 4 5 4" xfId="14362"/>
    <cellStyle name="Normal 3 2 2 4 5 5" xfId="24547"/>
    <cellStyle name="Normal 3 2 2 4 5 6" xfId="35478"/>
    <cellStyle name="Normal 3 2 2 4 5 7" xfId="48705"/>
    <cellStyle name="Normal 3 2 2 4 6" xfId="3781"/>
    <cellStyle name="Normal 3 2 2 4 6 2" xfId="9202"/>
    <cellStyle name="Normal 3 2 2 4 6 2 2" xfId="20307"/>
    <cellStyle name="Normal 3 2 2 4 6 2 3" xfId="30514"/>
    <cellStyle name="Normal 3 2 2 4 6 2 4" xfId="41465"/>
    <cellStyle name="Normal 3 2 2 4 6 2 5" xfId="54672"/>
    <cellStyle name="Normal 3 2 2 4 6 3" xfId="14994"/>
    <cellStyle name="Normal 3 2 2 4 6 4" xfId="25179"/>
    <cellStyle name="Normal 3 2 2 4 6 5" xfId="36116"/>
    <cellStyle name="Normal 3 2 2 4 6 6" xfId="49337"/>
    <cellStyle name="Normal 3 2 2 4 7" xfId="4841"/>
    <cellStyle name="Normal 3 2 2 4 7 2" xfId="10015"/>
    <cellStyle name="Normal 3 2 2 4 7 2 2" xfId="21007"/>
    <cellStyle name="Normal 3 2 2 4 7 2 3" xfId="31327"/>
    <cellStyle name="Normal 3 2 2 4 7 2 4" xfId="42272"/>
    <cellStyle name="Normal 3 2 2 4 7 2 5" xfId="55485"/>
    <cellStyle name="Normal 3 2 2 4 7 3" xfId="15992"/>
    <cellStyle name="Normal 3 2 2 4 7 4" xfId="26177"/>
    <cellStyle name="Normal 3 2 2 4 7 5" xfId="37126"/>
    <cellStyle name="Normal 3 2 2 4 7 6" xfId="50335"/>
    <cellStyle name="Normal 3 2 2 4 8" xfId="5031"/>
    <cellStyle name="Normal 3 2 2 4 8 2" xfId="10205"/>
    <cellStyle name="Normal 3 2 2 4 8 2 2" xfId="21196"/>
    <cellStyle name="Normal 3 2 2 4 8 2 3" xfId="31517"/>
    <cellStyle name="Normal 3 2 2 4 8 2 4" xfId="42462"/>
    <cellStyle name="Normal 3 2 2 4 8 2 5" xfId="55675"/>
    <cellStyle name="Normal 3 2 2 4 8 3" xfId="16181"/>
    <cellStyle name="Normal 3 2 2 4 8 4" xfId="26366"/>
    <cellStyle name="Normal 3 2 2 4 8 5" xfId="37315"/>
    <cellStyle name="Normal 3 2 2 4 8 6" xfId="50524"/>
    <cellStyle name="Normal 3 2 2 4 9" xfId="2553"/>
    <cellStyle name="Normal 3 2 2 4 9 2" xfId="8004"/>
    <cellStyle name="Normal 3 2 2 4 9 2 2" xfId="19112"/>
    <cellStyle name="Normal 3 2 2 4 9 2 3" xfId="29318"/>
    <cellStyle name="Normal 3 2 2 4 9 2 4" xfId="40267"/>
    <cellStyle name="Normal 3 2 2 4 9 2 5" xfId="53476"/>
    <cellStyle name="Normal 3 2 2 4 9 3" xfId="13804"/>
    <cellStyle name="Normal 3 2 2 4 9 4" xfId="23989"/>
    <cellStyle name="Normal 3 2 2 4 9 5" xfId="34914"/>
    <cellStyle name="Normal 3 2 2 4 9 6" xfId="48147"/>
    <cellStyle name="Normal 3 2 2 5" xfId="2649"/>
    <cellStyle name="Normal 3 2 2 5 10" xfId="7362"/>
    <cellStyle name="Normal 3 2 2 5 10 2" xfId="18487"/>
    <cellStyle name="Normal 3 2 2 5 10 3" xfId="28677"/>
    <cellStyle name="Normal 3 2 2 5 10 4" xfId="39632"/>
    <cellStyle name="Normal 3 2 2 5 10 5" xfId="52835"/>
    <cellStyle name="Normal 3 2 2 5 11" xfId="11587"/>
    <cellStyle name="Normal 3 2 2 5 11 2" xfId="22561"/>
    <cellStyle name="Normal 3 2 2 5 11 3" xfId="32899"/>
    <cellStyle name="Normal 3 2 2 5 11 4" xfId="43836"/>
    <cellStyle name="Normal 3 2 2 5 11 5" xfId="57057"/>
    <cellStyle name="Normal 3 2 2 5 12" xfId="12775"/>
    <cellStyle name="Normal 3 2 2 5 13" xfId="12965"/>
    <cellStyle name="Normal 3 2 2 5 14" xfId="13883"/>
    <cellStyle name="Normal 3 2 2 5 15" xfId="24068"/>
    <cellStyle name="Normal 3 2 2 5 16" xfId="34999"/>
    <cellStyle name="Normal 3 2 2 5 17" xfId="48226"/>
    <cellStyle name="Normal 3 2 2 5 18" xfId="58236"/>
    <cellStyle name="Normal 3 2 2 5 19" xfId="58722"/>
    <cellStyle name="Normal 3 2 2 5 2" xfId="3016"/>
    <cellStyle name="Normal 3 2 2 5 2 10" xfId="35365"/>
    <cellStyle name="Normal 3 2 2 5 2 11" xfId="48592"/>
    <cellStyle name="Normal 3 2 2 5 2 12" xfId="58423"/>
    <cellStyle name="Normal 3 2 2 5 2 13" xfId="58886"/>
    <cellStyle name="Normal 3 2 2 5 2 2" xfId="3658"/>
    <cellStyle name="Normal 3 2 2 5 2 2 2" xfId="10953"/>
    <cellStyle name="Normal 3 2 2 5 2 2 2 2" xfId="21930"/>
    <cellStyle name="Normal 3 2 2 5 2 2 2 3" xfId="32265"/>
    <cellStyle name="Normal 3 2 2 5 2 2 2 4" xfId="43208"/>
    <cellStyle name="Normal 3 2 2 5 2 2 2 5" xfId="56423"/>
    <cellStyle name="Normal 3 2 2 5 2 2 3" xfId="9080"/>
    <cellStyle name="Normal 3 2 2 5 2 2 3 2" xfId="20185"/>
    <cellStyle name="Normal 3 2 2 5 2 2 3 3" xfId="30392"/>
    <cellStyle name="Normal 3 2 2 5 2 2 3 4" xfId="41343"/>
    <cellStyle name="Normal 3 2 2 5 2 2 3 5" xfId="54550"/>
    <cellStyle name="Normal 3 2 2 5 2 2 4" xfId="14873"/>
    <cellStyle name="Normal 3 2 2 5 2 2 5" xfId="25058"/>
    <cellStyle name="Normal 3 2 2 5 2 2 6" xfId="35995"/>
    <cellStyle name="Normal 3 2 2 5 2 2 7" xfId="49216"/>
    <cellStyle name="Normal 3 2 2 5 2 2 8" xfId="59354"/>
    <cellStyle name="Normal 3 2 2 5 2 3" xfId="3940"/>
    <cellStyle name="Normal 3 2 2 5 2 3 2" xfId="9361"/>
    <cellStyle name="Normal 3 2 2 5 2 3 2 2" xfId="20466"/>
    <cellStyle name="Normal 3 2 2 5 2 3 2 3" xfId="30673"/>
    <cellStyle name="Normal 3 2 2 5 2 3 2 4" xfId="41624"/>
    <cellStyle name="Normal 3 2 2 5 2 3 2 5" xfId="54831"/>
    <cellStyle name="Normal 3 2 2 5 2 3 3" xfId="15153"/>
    <cellStyle name="Normal 3 2 2 5 2 3 4" xfId="25338"/>
    <cellStyle name="Normal 3 2 2 5 2 3 5" xfId="36275"/>
    <cellStyle name="Normal 3 2 2 5 2 3 6" xfId="49496"/>
    <cellStyle name="Normal 3 2 2 5 2 4" xfId="6927"/>
    <cellStyle name="Normal 3 2 2 5 2 4 2" xfId="8450"/>
    <cellStyle name="Normal 3 2 2 5 2 4 2 2" xfId="19558"/>
    <cellStyle name="Normal 3 2 2 5 2 4 2 3" xfId="29764"/>
    <cellStyle name="Normal 3 2 2 5 2 4 2 4" xfId="40713"/>
    <cellStyle name="Normal 3 2 2 5 2 4 2 5" xfId="53922"/>
    <cellStyle name="Normal 3 2 2 5 2 4 3" xfId="18063"/>
    <cellStyle name="Normal 3 2 2 5 2 4 4" xfId="28248"/>
    <cellStyle name="Normal 3 2 2 5 2 4 5" xfId="39203"/>
    <cellStyle name="Normal 3 2 2 5 2 4 6" xfId="52406"/>
    <cellStyle name="Normal 3 2 2 5 2 5" xfId="10550"/>
    <cellStyle name="Normal 3 2 2 5 2 5 2" xfId="21537"/>
    <cellStyle name="Normal 3 2 2 5 2 5 3" xfId="31862"/>
    <cellStyle name="Normal 3 2 2 5 2 5 4" xfId="42807"/>
    <cellStyle name="Normal 3 2 2 5 2 5 5" xfId="56020"/>
    <cellStyle name="Normal 3 2 2 5 2 6" xfId="7900"/>
    <cellStyle name="Normal 3 2 2 5 2 6 2" xfId="19008"/>
    <cellStyle name="Normal 3 2 2 5 2 6 3" xfId="29214"/>
    <cellStyle name="Normal 3 2 2 5 2 6 4" xfId="40163"/>
    <cellStyle name="Normal 3 2 2 5 2 6 5" xfId="53372"/>
    <cellStyle name="Normal 3 2 2 5 2 7" xfId="13180"/>
    <cellStyle name="Normal 3 2 2 5 2 8" xfId="14249"/>
    <cellStyle name="Normal 3 2 2 5 2 9" xfId="24434"/>
    <cellStyle name="Normal 3 2 2 5 3" xfId="2833"/>
    <cellStyle name="Normal 3 2 2 5 3 10" xfId="59190"/>
    <cellStyle name="Normal 3 2 2 5 3 2" xfId="3497"/>
    <cellStyle name="Normal 3 2 2 5 3 2 2" xfId="8919"/>
    <cellStyle name="Normal 3 2 2 5 3 2 2 2" xfId="20024"/>
    <cellStyle name="Normal 3 2 2 5 3 2 2 3" xfId="30231"/>
    <cellStyle name="Normal 3 2 2 5 3 2 2 4" xfId="41182"/>
    <cellStyle name="Normal 3 2 2 5 3 2 2 5" xfId="54389"/>
    <cellStyle name="Normal 3 2 2 5 3 2 3" xfId="14712"/>
    <cellStyle name="Normal 3 2 2 5 3 2 4" xfId="24897"/>
    <cellStyle name="Normal 3 2 2 5 3 2 5" xfId="35834"/>
    <cellStyle name="Normal 3 2 2 5 3 2 6" xfId="49055"/>
    <cellStyle name="Normal 3 2 2 5 3 3" xfId="6745"/>
    <cellStyle name="Normal 3 2 2 5 3 3 2" xfId="10789"/>
    <cellStyle name="Normal 3 2 2 5 3 3 2 2" xfId="21766"/>
    <cellStyle name="Normal 3 2 2 5 3 3 2 3" xfId="32101"/>
    <cellStyle name="Normal 3 2 2 5 3 3 2 4" xfId="43044"/>
    <cellStyle name="Normal 3 2 2 5 3 3 2 5" xfId="56259"/>
    <cellStyle name="Normal 3 2 2 5 3 3 3" xfId="17881"/>
    <cellStyle name="Normal 3 2 2 5 3 3 4" xfId="28066"/>
    <cellStyle name="Normal 3 2 2 5 3 3 5" xfId="39021"/>
    <cellStyle name="Normal 3 2 2 5 3 3 6" xfId="52224"/>
    <cellStyle name="Normal 3 2 2 5 3 4" xfId="8267"/>
    <cellStyle name="Normal 3 2 2 5 3 4 2" xfId="19375"/>
    <cellStyle name="Normal 3 2 2 5 3 4 3" xfId="29581"/>
    <cellStyle name="Normal 3 2 2 5 3 4 4" xfId="40530"/>
    <cellStyle name="Normal 3 2 2 5 3 4 5" xfId="53739"/>
    <cellStyle name="Normal 3 2 2 5 3 5" xfId="14066"/>
    <cellStyle name="Normal 3 2 2 5 3 6" xfId="24251"/>
    <cellStyle name="Normal 3 2 2 5 3 7" xfId="35182"/>
    <cellStyle name="Normal 3 2 2 5 3 8" xfId="48409"/>
    <cellStyle name="Normal 3 2 2 5 3 9" xfId="58610"/>
    <cellStyle name="Normal 3 2 2 5 4" xfId="3128"/>
    <cellStyle name="Normal 3 2 2 5 4 2" xfId="7037"/>
    <cellStyle name="Normal 3 2 2 5 4 2 2" xfId="18173"/>
    <cellStyle name="Normal 3 2 2 5 4 2 3" xfId="28358"/>
    <cellStyle name="Normal 3 2 2 5 4 2 4" xfId="39313"/>
    <cellStyle name="Normal 3 2 2 5 4 2 5" xfId="52516"/>
    <cellStyle name="Normal 3 2 2 5 4 3" xfId="8560"/>
    <cellStyle name="Normal 3 2 2 5 4 3 2" xfId="19667"/>
    <cellStyle name="Normal 3 2 2 5 4 3 3" xfId="29874"/>
    <cellStyle name="Normal 3 2 2 5 4 3 4" xfId="40823"/>
    <cellStyle name="Normal 3 2 2 5 4 3 5" xfId="54032"/>
    <cellStyle name="Normal 3 2 2 5 4 4" xfId="14357"/>
    <cellStyle name="Normal 3 2 2 5 4 5" xfId="24542"/>
    <cellStyle name="Normal 3 2 2 5 4 6" xfId="35473"/>
    <cellStyle name="Normal 3 2 2 5 4 7" xfId="48700"/>
    <cellStyle name="Normal 3 2 2 5 5" xfId="3776"/>
    <cellStyle name="Normal 3 2 2 5 5 2" xfId="9197"/>
    <cellStyle name="Normal 3 2 2 5 5 2 2" xfId="20302"/>
    <cellStyle name="Normal 3 2 2 5 5 2 3" xfId="30509"/>
    <cellStyle name="Normal 3 2 2 5 5 2 4" xfId="41460"/>
    <cellStyle name="Normal 3 2 2 5 5 2 5" xfId="54667"/>
    <cellStyle name="Normal 3 2 2 5 5 3" xfId="14989"/>
    <cellStyle name="Normal 3 2 2 5 5 4" xfId="25174"/>
    <cellStyle name="Normal 3 2 2 5 5 5" xfId="36111"/>
    <cellStyle name="Normal 3 2 2 5 5 6" xfId="49332"/>
    <cellStyle name="Normal 3 2 2 5 6" xfId="4921"/>
    <cellStyle name="Normal 3 2 2 5 6 2" xfId="10095"/>
    <cellStyle name="Normal 3 2 2 5 6 2 2" xfId="21087"/>
    <cellStyle name="Normal 3 2 2 5 6 2 3" xfId="31407"/>
    <cellStyle name="Normal 3 2 2 5 6 2 4" xfId="42352"/>
    <cellStyle name="Normal 3 2 2 5 6 2 5" xfId="55565"/>
    <cellStyle name="Normal 3 2 2 5 6 3" xfId="16072"/>
    <cellStyle name="Normal 3 2 2 5 6 4" xfId="26257"/>
    <cellStyle name="Normal 3 2 2 5 6 5" xfId="37206"/>
    <cellStyle name="Normal 3 2 2 5 6 6" xfId="50415"/>
    <cellStyle name="Normal 3 2 2 5 7" xfId="5111"/>
    <cellStyle name="Normal 3 2 2 5 7 2" xfId="10285"/>
    <cellStyle name="Normal 3 2 2 5 7 2 2" xfId="21276"/>
    <cellStyle name="Normal 3 2 2 5 7 2 3" xfId="31597"/>
    <cellStyle name="Normal 3 2 2 5 7 2 4" xfId="42542"/>
    <cellStyle name="Normal 3 2 2 5 7 2 5" xfId="55755"/>
    <cellStyle name="Normal 3 2 2 5 7 3" xfId="16261"/>
    <cellStyle name="Normal 3 2 2 5 7 4" xfId="26446"/>
    <cellStyle name="Normal 3 2 2 5 7 5" xfId="37395"/>
    <cellStyle name="Normal 3 2 2 5 7 6" xfId="50604"/>
    <cellStyle name="Normal 3 2 2 5 8" xfId="6144"/>
    <cellStyle name="Normal 3 2 2 5 8 2" xfId="8084"/>
    <cellStyle name="Normal 3 2 2 5 8 2 2" xfId="19192"/>
    <cellStyle name="Normal 3 2 2 5 8 2 3" xfId="29398"/>
    <cellStyle name="Normal 3 2 2 5 8 2 4" xfId="40347"/>
    <cellStyle name="Normal 3 2 2 5 8 2 5" xfId="53556"/>
    <cellStyle name="Normal 3 2 2 5 8 3" xfId="17285"/>
    <cellStyle name="Normal 3 2 2 5 8 4" xfId="27470"/>
    <cellStyle name="Normal 3 2 2 5 8 5" xfId="38423"/>
    <cellStyle name="Normal 3 2 2 5 8 6" xfId="51628"/>
    <cellStyle name="Normal 3 2 2 5 9" xfId="6377"/>
    <cellStyle name="Normal 3 2 2 5 9 2" xfId="10407"/>
    <cellStyle name="Normal 3 2 2 5 9 2 2" xfId="21398"/>
    <cellStyle name="Normal 3 2 2 5 9 2 3" xfId="31719"/>
    <cellStyle name="Normal 3 2 2 5 9 2 4" xfId="42664"/>
    <cellStyle name="Normal 3 2 2 5 9 2 5" xfId="55877"/>
    <cellStyle name="Normal 3 2 2 5 9 3" xfId="17516"/>
    <cellStyle name="Normal 3 2 2 5 9 4" xfId="27701"/>
    <cellStyle name="Normal 3 2 2 5 9 5" xfId="38655"/>
    <cellStyle name="Normal 3 2 2 5 9 6" xfId="51859"/>
    <cellStyle name="Normal 3 2 2 6" xfId="2661"/>
    <cellStyle name="Normal 3 2 2 6 10" xfId="11598"/>
    <cellStyle name="Normal 3 2 2 6 10 2" xfId="22571"/>
    <cellStyle name="Normal 3 2 2 6 10 3" xfId="32910"/>
    <cellStyle name="Normal 3 2 2 6 10 4" xfId="43847"/>
    <cellStyle name="Normal 3 2 2 6 10 5" xfId="57068"/>
    <cellStyle name="Normal 3 2 2 6 11" xfId="12787"/>
    <cellStyle name="Normal 3 2 2 6 12" xfId="12977"/>
    <cellStyle name="Normal 3 2 2 6 13" xfId="13895"/>
    <cellStyle name="Normal 3 2 2 6 14" xfId="24080"/>
    <cellStyle name="Normal 3 2 2 6 15" xfId="35011"/>
    <cellStyle name="Normal 3 2 2 6 16" xfId="48238"/>
    <cellStyle name="Normal 3 2 2 6 17" xfId="58248"/>
    <cellStyle name="Normal 3 2 2 6 2" xfId="3028"/>
    <cellStyle name="Normal 3 2 2 6 2 10" xfId="58435"/>
    <cellStyle name="Normal 3 2 2 6 2 2" xfId="3670"/>
    <cellStyle name="Normal 3 2 2 6 2 2 2" xfId="9092"/>
    <cellStyle name="Normal 3 2 2 6 2 2 2 2" xfId="20197"/>
    <cellStyle name="Normal 3 2 2 6 2 2 2 3" xfId="30404"/>
    <cellStyle name="Normal 3 2 2 6 2 2 2 4" xfId="41355"/>
    <cellStyle name="Normal 3 2 2 6 2 2 2 5" xfId="54562"/>
    <cellStyle name="Normal 3 2 2 6 2 2 3" xfId="14885"/>
    <cellStyle name="Normal 3 2 2 6 2 2 4" xfId="25070"/>
    <cellStyle name="Normal 3 2 2 6 2 2 5" xfId="36007"/>
    <cellStyle name="Normal 3 2 2 6 2 2 6" xfId="49228"/>
    <cellStyle name="Normal 3 2 2 6 2 3" xfId="6939"/>
    <cellStyle name="Normal 3 2 2 6 2 3 2" xfId="8462"/>
    <cellStyle name="Normal 3 2 2 6 2 3 2 2" xfId="19570"/>
    <cellStyle name="Normal 3 2 2 6 2 3 2 3" xfId="29776"/>
    <cellStyle name="Normal 3 2 2 6 2 3 2 4" xfId="40725"/>
    <cellStyle name="Normal 3 2 2 6 2 3 2 5" xfId="53934"/>
    <cellStyle name="Normal 3 2 2 6 2 3 3" xfId="18075"/>
    <cellStyle name="Normal 3 2 2 6 2 3 4" xfId="28260"/>
    <cellStyle name="Normal 3 2 2 6 2 3 5" xfId="39215"/>
    <cellStyle name="Normal 3 2 2 6 2 3 6" xfId="52418"/>
    <cellStyle name="Normal 3 2 2 6 2 4" xfId="7912"/>
    <cellStyle name="Normal 3 2 2 6 2 4 2" xfId="19020"/>
    <cellStyle name="Normal 3 2 2 6 2 4 3" xfId="29226"/>
    <cellStyle name="Normal 3 2 2 6 2 4 4" xfId="40175"/>
    <cellStyle name="Normal 3 2 2 6 2 4 5" xfId="53384"/>
    <cellStyle name="Normal 3 2 2 6 2 5" xfId="13192"/>
    <cellStyle name="Normal 3 2 2 6 2 6" xfId="14261"/>
    <cellStyle name="Normal 3 2 2 6 2 7" xfId="24446"/>
    <cellStyle name="Normal 3 2 2 6 2 8" xfId="35377"/>
    <cellStyle name="Normal 3 2 2 6 2 9" xfId="48604"/>
    <cellStyle name="Normal 3 2 2 6 3" xfId="2845"/>
    <cellStyle name="Normal 3 2 2 6 3 2" xfId="3509"/>
    <cellStyle name="Normal 3 2 2 6 3 2 2" xfId="8931"/>
    <cellStyle name="Normal 3 2 2 6 3 2 2 2" xfId="20036"/>
    <cellStyle name="Normal 3 2 2 6 3 2 2 3" xfId="30243"/>
    <cellStyle name="Normal 3 2 2 6 3 2 2 4" xfId="41194"/>
    <cellStyle name="Normal 3 2 2 6 3 2 2 5" xfId="54401"/>
    <cellStyle name="Normal 3 2 2 6 3 2 3" xfId="14724"/>
    <cellStyle name="Normal 3 2 2 6 3 2 4" xfId="24909"/>
    <cellStyle name="Normal 3 2 2 6 3 2 5" xfId="35846"/>
    <cellStyle name="Normal 3 2 2 6 3 2 6" xfId="49067"/>
    <cellStyle name="Normal 3 2 2 6 3 3" xfId="6757"/>
    <cellStyle name="Normal 3 2 2 6 3 3 2" xfId="17893"/>
    <cellStyle name="Normal 3 2 2 6 3 3 3" xfId="28078"/>
    <cellStyle name="Normal 3 2 2 6 3 3 4" xfId="39033"/>
    <cellStyle name="Normal 3 2 2 6 3 3 5" xfId="52236"/>
    <cellStyle name="Normal 3 2 2 6 3 4" xfId="8279"/>
    <cellStyle name="Normal 3 2 2 6 3 4 2" xfId="19387"/>
    <cellStyle name="Normal 3 2 2 6 3 4 3" xfId="29593"/>
    <cellStyle name="Normal 3 2 2 6 3 4 4" xfId="40542"/>
    <cellStyle name="Normal 3 2 2 6 3 4 5" xfId="53751"/>
    <cellStyle name="Normal 3 2 2 6 3 5" xfId="14078"/>
    <cellStyle name="Normal 3 2 2 6 3 6" xfId="24263"/>
    <cellStyle name="Normal 3 2 2 6 3 7" xfId="35194"/>
    <cellStyle name="Normal 3 2 2 6 3 8" xfId="48421"/>
    <cellStyle name="Normal 3 2 2 6 3 9" xfId="58622"/>
    <cellStyle name="Normal 3 2 2 6 4" xfId="3329"/>
    <cellStyle name="Normal 3 2 2 6 4 2" xfId="8751"/>
    <cellStyle name="Normal 3 2 2 6 4 2 2" xfId="19856"/>
    <cellStyle name="Normal 3 2 2 6 4 2 3" xfId="30063"/>
    <cellStyle name="Normal 3 2 2 6 4 2 4" xfId="41014"/>
    <cellStyle name="Normal 3 2 2 6 4 2 5" xfId="54221"/>
    <cellStyle name="Normal 3 2 2 6 4 3" xfId="14544"/>
    <cellStyle name="Normal 3 2 2 6 4 4" xfId="24729"/>
    <cellStyle name="Normal 3 2 2 6 4 5" xfId="35666"/>
    <cellStyle name="Normal 3 2 2 6 4 6" xfId="48887"/>
    <cellStyle name="Normal 3 2 2 6 5" xfId="3718"/>
    <cellStyle name="Normal 3 2 2 6 6" xfId="4933"/>
    <cellStyle name="Normal 3 2 2 6 6 2" xfId="10107"/>
    <cellStyle name="Normal 3 2 2 6 6 2 2" xfId="21099"/>
    <cellStyle name="Normal 3 2 2 6 6 2 3" xfId="31419"/>
    <cellStyle name="Normal 3 2 2 6 6 2 4" xfId="42364"/>
    <cellStyle name="Normal 3 2 2 6 6 2 5" xfId="55577"/>
    <cellStyle name="Normal 3 2 2 6 6 3" xfId="16084"/>
    <cellStyle name="Normal 3 2 2 6 6 4" xfId="26269"/>
    <cellStyle name="Normal 3 2 2 6 6 5" xfId="37218"/>
    <cellStyle name="Normal 3 2 2 6 6 6" xfId="50427"/>
    <cellStyle name="Normal 3 2 2 6 7" xfId="5123"/>
    <cellStyle name="Normal 3 2 2 6 7 2" xfId="10297"/>
    <cellStyle name="Normal 3 2 2 6 7 2 2" xfId="21288"/>
    <cellStyle name="Normal 3 2 2 6 7 2 3" xfId="31609"/>
    <cellStyle name="Normal 3 2 2 6 7 2 4" xfId="42554"/>
    <cellStyle name="Normal 3 2 2 6 7 2 5" xfId="55767"/>
    <cellStyle name="Normal 3 2 2 6 7 3" xfId="16273"/>
    <cellStyle name="Normal 3 2 2 6 7 4" xfId="26458"/>
    <cellStyle name="Normal 3 2 2 6 7 5" xfId="37407"/>
    <cellStyle name="Normal 3 2 2 6 7 6" xfId="50616"/>
    <cellStyle name="Normal 3 2 2 6 8" xfId="6574"/>
    <cellStyle name="Normal 3 2 2 6 8 2" xfId="8096"/>
    <cellStyle name="Normal 3 2 2 6 8 2 2" xfId="19204"/>
    <cellStyle name="Normal 3 2 2 6 8 2 3" xfId="29410"/>
    <cellStyle name="Normal 3 2 2 6 8 2 4" xfId="40359"/>
    <cellStyle name="Normal 3 2 2 6 8 2 5" xfId="53568"/>
    <cellStyle name="Normal 3 2 2 6 8 3" xfId="17710"/>
    <cellStyle name="Normal 3 2 2 6 8 4" xfId="27895"/>
    <cellStyle name="Normal 3 2 2 6 8 5" xfId="38850"/>
    <cellStyle name="Normal 3 2 2 6 8 6" xfId="52053"/>
    <cellStyle name="Normal 3 2 2 6 9" xfId="7373"/>
    <cellStyle name="Normal 3 2 2 6 9 2" xfId="18498"/>
    <cellStyle name="Normal 3 2 2 6 9 3" xfId="28688"/>
    <cellStyle name="Normal 3 2 2 6 9 4" xfId="39643"/>
    <cellStyle name="Normal 3 2 2 6 9 5" xfId="52846"/>
    <cellStyle name="Normal 3 2 2 7" xfId="3703"/>
    <cellStyle name="Normal 3 2 2 7 2" xfId="7274"/>
    <cellStyle name="Normal 3 2 2 7 2 2" xfId="10732"/>
    <cellStyle name="Normal 3 2 2 7 2 2 2" xfId="21711"/>
    <cellStyle name="Normal 3 2 2 7 2 2 3" xfId="32044"/>
    <cellStyle name="Normal 3 2 2 7 2 2 4" xfId="42987"/>
    <cellStyle name="Normal 3 2 2 7 2 2 5" xfId="56202"/>
    <cellStyle name="Normal 3 2 2 7 3" xfId="9125"/>
    <cellStyle name="Normal 3 2 2 7 3 2" xfId="20230"/>
    <cellStyle name="Normal 3 2 2 7 3 3" xfId="30437"/>
    <cellStyle name="Normal 3 2 2 7 3 4" xfId="41388"/>
    <cellStyle name="Normal 3 2 2 7 3 5" xfId="54595"/>
    <cellStyle name="Normal 3 2 2 7 4" xfId="14918"/>
    <cellStyle name="Normal 3 2 2 7 5" xfId="25103"/>
    <cellStyle name="Normal 3 2 2 7 6" xfId="36040"/>
    <cellStyle name="Normal 3 2 2 7 7" xfId="49261"/>
    <cellStyle name="Normal 3 2 2 7 8" xfId="59121"/>
    <cellStyle name="Normal 3 2 2 8" xfId="10340"/>
    <cellStyle name="Normal 3 2 2 8 2" xfId="21331"/>
    <cellStyle name="Normal 3 2 2 8 3" xfId="31652"/>
    <cellStyle name="Normal 3 2 2 8 4" xfId="42597"/>
    <cellStyle name="Normal 3 2 2 8 5" xfId="55810"/>
    <cellStyle name="Normal 3 2 2 9" xfId="58653"/>
    <cellStyle name="Normal 3 2 20" xfId="7140"/>
    <cellStyle name="Normal 3 2 20 2" xfId="18271"/>
    <cellStyle name="Normal 3 2 20 3" xfId="28456"/>
    <cellStyle name="Normal 3 2 20 4" xfId="39411"/>
    <cellStyle name="Normal 3 2 20 5" xfId="52614"/>
    <cellStyle name="Normal 3 2 21" xfId="7187"/>
    <cellStyle name="Normal 3 2 21 2" xfId="18318"/>
    <cellStyle name="Normal 3 2 21 3" xfId="28503"/>
    <cellStyle name="Normal 3 2 21 4" xfId="39458"/>
    <cellStyle name="Normal 3 2 21 5" xfId="52661"/>
    <cellStyle name="Normal 3 2 22" xfId="12608"/>
    <cellStyle name="Normal 3 2 22 2" xfId="23409"/>
    <cellStyle name="Normal 3 2 22 3" xfId="33920"/>
    <cellStyle name="Normal 3 2 22 4" xfId="44857"/>
    <cellStyle name="Normal 3 2 22 5" xfId="58078"/>
    <cellStyle name="Normal 3 2 23" xfId="12620"/>
    <cellStyle name="Normal 3 2 24" xfId="13230"/>
    <cellStyle name="Normal 3 2 25" xfId="23420"/>
    <cellStyle name="Normal 3 2 26" xfId="33936"/>
    <cellStyle name="Normal 3 2 27" xfId="47578"/>
    <cellStyle name="Normal 3 2 28" xfId="58089"/>
    <cellStyle name="Normal 3 2 3" xfId="165"/>
    <cellStyle name="Normal 3 2 3 10" xfId="6530"/>
    <cellStyle name="Normal 3 2 3 10 2" xfId="11496"/>
    <cellStyle name="Normal 3 2 3 10 2 2" xfId="22472"/>
    <cellStyle name="Normal 3 2 3 10 2 3" xfId="32808"/>
    <cellStyle name="Normal 3 2 3 10 2 4" xfId="43745"/>
    <cellStyle name="Normal 3 2 3 10 2 5" xfId="56966"/>
    <cellStyle name="Normal 3 2 3 10 3" xfId="17667"/>
    <cellStyle name="Normal 3 2 3 10 4" xfId="27852"/>
    <cellStyle name="Normal 3 2 3 10 5" xfId="38806"/>
    <cellStyle name="Normal 3 2 3 10 6" xfId="52010"/>
    <cellStyle name="Normal 3 2 3 11" xfId="7486"/>
    <cellStyle name="Normal 3 2 3 11 2" xfId="18601"/>
    <cellStyle name="Normal 3 2 3 11 3" xfId="28801"/>
    <cellStyle name="Normal 3 2 3 11 4" xfId="39751"/>
    <cellStyle name="Normal 3 2 3 11 5" xfId="52959"/>
    <cellStyle name="Normal 3 2 3 12" xfId="12635"/>
    <cellStyle name="Normal 3 2 3 13" xfId="12825"/>
    <cellStyle name="Normal 3 2 3 14" xfId="58126"/>
    <cellStyle name="Normal 3 2 3 2" xfId="2552"/>
    <cellStyle name="Normal 3 2 3 3" xfId="2876"/>
    <cellStyle name="Normal 3 2 3 3 10" xfId="58283"/>
    <cellStyle name="Normal 3 2 3 3 2" xfId="3540"/>
    <cellStyle name="Normal 3 2 3 3 2 2" xfId="8962"/>
    <cellStyle name="Normal 3 2 3 3 2 2 2" xfId="20067"/>
    <cellStyle name="Normal 3 2 3 3 2 2 3" xfId="30274"/>
    <cellStyle name="Normal 3 2 3 3 2 2 4" xfId="41225"/>
    <cellStyle name="Normal 3 2 3 3 2 2 5" xfId="54432"/>
    <cellStyle name="Normal 3 2 3 3 2 3" xfId="14755"/>
    <cellStyle name="Normal 3 2 3 3 2 4" xfId="24940"/>
    <cellStyle name="Normal 3 2 3 3 2 5" xfId="35877"/>
    <cellStyle name="Normal 3 2 3 3 2 6" xfId="49098"/>
    <cellStyle name="Normal 3 2 3 3 3" xfId="6787"/>
    <cellStyle name="Normal 3 2 3 3 3 2" xfId="8310"/>
    <cellStyle name="Normal 3 2 3 3 3 2 2" xfId="19418"/>
    <cellStyle name="Normal 3 2 3 3 3 2 3" xfId="29624"/>
    <cellStyle name="Normal 3 2 3 3 3 2 4" xfId="40573"/>
    <cellStyle name="Normal 3 2 3 3 3 2 5" xfId="53782"/>
    <cellStyle name="Normal 3 2 3 3 3 3" xfId="17923"/>
    <cellStyle name="Normal 3 2 3 3 3 4" xfId="28108"/>
    <cellStyle name="Normal 3 2 3 3 3 5" xfId="39063"/>
    <cellStyle name="Normal 3 2 3 3 3 6" xfId="52266"/>
    <cellStyle name="Normal 3 2 3 3 4" xfId="7760"/>
    <cellStyle name="Normal 3 2 3 3 4 2" xfId="18868"/>
    <cellStyle name="Normal 3 2 3 3 4 3" xfId="29074"/>
    <cellStyle name="Normal 3 2 3 3 4 4" xfId="40023"/>
    <cellStyle name="Normal 3 2 3 3 4 5" xfId="53232"/>
    <cellStyle name="Normal 3 2 3 3 5" xfId="13010"/>
    <cellStyle name="Normal 3 2 3 3 6" xfId="14109"/>
    <cellStyle name="Normal 3 2 3 3 7" xfId="24294"/>
    <cellStyle name="Normal 3 2 3 3 8" xfId="35225"/>
    <cellStyle name="Normal 3 2 3 3 9" xfId="48452"/>
    <cellStyle name="Normal 3 2 3 4" xfId="2693"/>
    <cellStyle name="Normal 3 2 3 4 2" xfId="3360"/>
    <cellStyle name="Normal 3 2 3 4 2 2" xfId="8782"/>
    <cellStyle name="Normal 3 2 3 4 2 2 2" xfId="19887"/>
    <cellStyle name="Normal 3 2 3 4 2 2 3" xfId="30094"/>
    <cellStyle name="Normal 3 2 3 4 2 2 4" xfId="41045"/>
    <cellStyle name="Normal 3 2 3 4 2 2 5" xfId="54252"/>
    <cellStyle name="Normal 3 2 3 4 2 3" xfId="14575"/>
    <cellStyle name="Normal 3 2 3 4 2 4" xfId="24760"/>
    <cellStyle name="Normal 3 2 3 4 2 5" xfId="35697"/>
    <cellStyle name="Normal 3 2 3 4 2 6" xfId="48918"/>
    <cellStyle name="Normal 3 2 3 4 3" xfId="6605"/>
    <cellStyle name="Normal 3 2 3 4 3 2" xfId="17741"/>
    <cellStyle name="Normal 3 2 3 4 3 3" xfId="27926"/>
    <cellStyle name="Normal 3 2 3 4 3 4" xfId="38881"/>
    <cellStyle name="Normal 3 2 3 4 3 5" xfId="52084"/>
    <cellStyle name="Normal 3 2 3 4 4" xfId="8127"/>
    <cellStyle name="Normal 3 2 3 4 4 2" xfId="19235"/>
    <cellStyle name="Normal 3 2 3 4 4 3" xfId="29441"/>
    <cellStyle name="Normal 3 2 3 4 4 4" xfId="40390"/>
    <cellStyle name="Normal 3 2 3 4 4 5" xfId="53599"/>
    <cellStyle name="Normal 3 2 3 4 5" xfId="13926"/>
    <cellStyle name="Normal 3 2 3 4 6" xfId="24111"/>
    <cellStyle name="Normal 3 2 3 4 7" xfId="35042"/>
    <cellStyle name="Normal 3 2 3 4 8" xfId="48269"/>
    <cellStyle name="Normal 3 2 3 4 9" xfId="58470"/>
    <cellStyle name="Normal 3 2 3 5" xfId="3238"/>
    <cellStyle name="Normal 3 2 3 5 2" xfId="8661"/>
    <cellStyle name="Normal 3 2 3 5 2 2" xfId="19766"/>
    <cellStyle name="Normal 3 2 3 5 2 3" xfId="29973"/>
    <cellStyle name="Normal 3 2 3 5 2 4" xfId="40924"/>
    <cellStyle name="Normal 3 2 3 5 2 5" xfId="54131"/>
    <cellStyle name="Normal 3 2 3 5 3" xfId="14454"/>
    <cellStyle name="Normal 3 2 3 5 4" xfId="24639"/>
    <cellStyle name="Normal 3 2 3 5 5" xfId="35576"/>
    <cellStyle name="Normal 3 2 3 5 6" xfId="48797"/>
    <cellStyle name="Normal 3 2 3 6" xfId="4781"/>
    <cellStyle name="Normal 3 2 3 6 2" xfId="9955"/>
    <cellStyle name="Normal 3 2 3 6 2 2" xfId="20947"/>
    <cellStyle name="Normal 3 2 3 6 2 3" xfId="31267"/>
    <cellStyle name="Normal 3 2 3 6 2 4" xfId="42212"/>
    <cellStyle name="Normal 3 2 3 6 2 5" xfId="55425"/>
    <cellStyle name="Normal 3 2 3 6 3" xfId="15932"/>
    <cellStyle name="Normal 3 2 3 6 4" xfId="26117"/>
    <cellStyle name="Normal 3 2 3 6 5" xfId="37066"/>
    <cellStyle name="Normal 3 2 3 6 6" xfId="50275"/>
    <cellStyle name="Normal 3 2 3 7" xfId="4971"/>
    <cellStyle name="Normal 3 2 3 7 2" xfId="10145"/>
    <cellStyle name="Normal 3 2 3 7 2 2" xfId="21136"/>
    <cellStyle name="Normal 3 2 3 7 2 3" xfId="31457"/>
    <cellStyle name="Normal 3 2 3 7 2 4" xfId="42402"/>
    <cellStyle name="Normal 3 2 3 7 2 5" xfId="55615"/>
    <cellStyle name="Normal 3 2 3 7 3" xfId="16121"/>
    <cellStyle name="Normal 3 2 3 7 4" xfId="26306"/>
    <cellStyle name="Normal 3 2 3 7 5" xfId="37255"/>
    <cellStyle name="Normal 3 2 3 7 6" xfId="50464"/>
    <cellStyle name="Normal 3 2 3 8" xfId="2518"/>
    <cellStyle name="Normal 3 2 3 8 2" xfId="7944"/>
    <cellStyle name="Normal 3 2 3 8 2 2" xfId="19052"/>
    <cellStyle name="Normal 3 2 3 8 2 3" xfId="29258"/>
    <cellStyle name="Normal 3 2 3 8 2 4" xfId="40207"/>
    <cellStyle name="Normal 3 2 3 8 2 5" xfId="53416"/>
    <cellStyle name="Normal 3 2 3 8 3" xfId="13785"/>
    <cellStyle name="Normal 3 2 3 8 4" xfId="23970"/>
    <cellStyle name="Normal 3 2 3 8 5" xfId="34888"/>
    <cellStyle name="Normal 3 2 3 8 6" xfId="48128"/>
    <cellStyle name="Normal 3 2 3 9" xfId="2497"/>
    <cellStyle name="Normal 3 2 3 9 2" xfId="11327"/>
    <cellStyle name="Normal 3 2 3 9 2 2" xfId="22304"/>
    <cellStyle name="Normal 3 2 3 9 2 3" xfId="32639"/>
    <cellStyle name="Normal 3 2 3 9 2 4" xfId="43576"/>
    <cellStyle name="Normal 3 2 3 9 2 5" xfId="56797"/>
    <cellStyle name="Normal 3 2 4" xfId="134"/>
    <cellStyle name="Normal 3 2 4 10" xfId="6114"/>
    <cellStyle name="Normal 3 2 4 10 2" xfId="11358"/>
    <cellStyle name="Normal 3 2 4 10 2 2" xfId="22334"/>
    <cellStyle name="Normal 3 2 4 10 2 3" xfId="32670"/>
    <cellStyle name="Normal 3 2 4 10 2 4" xfId="43607"/>
    <cellStyle name="Normal 3 2 4 10 2 5" xfId="56828"/>
    <cellStyle name="Normal 3 2 4 10 3" xfId="17255"/>
    <cellStyle name="Normal 3 2 4 10 4" xfId="27440"/>
    <cellStyle name="Normal 3 2 4 10 5" xfId="38393"/>
    <cellStyle name="Normal 3 2 4 10 6" xfId="51598"/>
    <cellStyle name="Normal 3 2 4 11" xfId="6411"/>
    <cellStyle name="Normal 3 2 4 11 2" xfId="11527"/>
    <cellStyle name="Normal 3 2 4 11 2 2" xfId="22503"/>
    <cellStyle name="Normal 3 2 4 11 2 3" xfId="32839"/>
    <cellStyle name="Normal 3 2 4 11 2 4" xfId="43776"/>
    <cellStyle name="Normal 3 2 4 11 2 5" xfId="56997"/>
    <cellStyle name="Normal 3 2 4 11 3" xfId="17549"/>
    <cellStyle name="Normal 3 2 4 11 4" xfId="27734"/>
    <cellStyle name="Normal 3 2 4 11 5" xfId="38688"/>
    <cellStyle name="Normal 3 2 4 11 6" xfId="51892"/>
    <cellStyle name="Normal 3 2 4 12" xfId="7175"/>
    <cellStyle name="Normal 3 2 4 12 2" xfId="18306"/>
    <cellStyle name="Normal 3 2 4 12 3" xfId="28491"/>
    <cellStyle name="Normal 3 2 4 12 4" xfId="39446"/>
    <cellStyle name="Normal 3 2 4 12 5" xfId="52649"/>
    <cellStyle name="Normal 3 2 4 13" xfId="7194"/>
    <cellStyle name="Normal 3 2 4 13 2" xfId="18325"/>
    <cellStyle name="Normal 3 2 4 13 3" xfId="28510"/>
    <cellStyle name="Normal 3 2 4 13 4" xfId="39465"/>
    <cellStyle name="Normal 3 2 4 13 5" xfId="52668"/>
    <cellStyle name="Normal 3 2 4 14" xfId="12666"/>
    <cellStyle name="Normal 3 2 4 15" xfId="12856"/>
    <cellStyle name="Normal 3 2 4 16" xfId="13260"/>
    <cellStyle name="Normal 3 2 4 17" xfId="23450"/>
    <cellStyle name="Normal 3 2 4 18" xfId="33984"/>
    <cellStyle name="Normal 3 2 4 19" xfId="47608"/>
    <cellStyle name="Normal 3 2 4 2" xfId="184"/>
    <cellStyle name="Normal 3 2 4 2 10" xfId="23490"/>
    <cellStyle name="Normal 3 2 4 2 11" xfId="34026"/>
    <cellStyle name="Normal 3 2 4 2 12" xfId="47648"/>
    <cellStyle name="Normal 3 2 4 2 13" xfId="58314"/>
    <cellStyle name="Normal 3 2 4 2 14" xfId="58743"/>
    <cellStyle name="Normal 3 2 4 2 2" xfId="3150"/>
    <cellStyle name="Normal 3 2 4 2 2 2" xfId="3961"/>
    <cellStyle name="Normal 3 2 4 2 2 2 2" xfId="10974"/>
    <cellStyle name="Normal 3 2 4 2 2 2 2 2" xfId="21951"/>
    <cellStyle name="Normal 3 2 4 2 2 2 2 3" xfId="32286"/>
    <cellStyle name="Normal 3 2 4 2 2 2 2 4" xfId="43229"/>
    <cellStyle name="Normal 3 2 4 2 2 2 2 5" xfId="56444"/>
    <cellStyle name="Normal 3 2 4 2 2 2 3" xfId="9382"/>
    <cellStyle name="Normal 3 2 4 2 2 2 3 2" xfId="20487"/>
    <cellStyle name="Normal 3 2 4 2 2 2 3 3" xfId="30694"/>
    <cellStyle name="Normal 3 2 4 2 2 2 3 4" xfId="41645"/>
    <cellStyle name="Normal 3 2 4 2 2 2 3 5" xfId="54852"/>
    <cellStyle name="Normal 3 2 4 2 2 2 4" xfId="15174"/>
    <cellStyle name="Normal 3 2 4 2 2 2 5" xfId="25359"/>
    <cellStyle name="Normal 3 2 4 2 2 2 6" xfId="36296"/>
    <cellStyle name="Normal 3 2 4 2 2 2 7" xfId="49517"/>
    <cellStyle name="Normal 3 2 4 2 2 2 8" xfId="59375"/>
    <cellStyle name="Normal 3 2 4 2 2 3" xfId="7058"/>
    <cellStyle name="Normal 3 2 4 2 2 3 2" xfId="10571"/>
    <cellStyle name="Normal 3 2 4 2 2 3 2 2" xfId="21558"/>
    <cellStyle name="Normal 3 2 4 2 2 3 2 3" xfId="31883"/>
    <cellStyle name="Normal 3 2 4 2 2 3 2 4" xfId="42828"/>
    <cellStyle name="Normal 3 2 4 2 2 3 2 5" xfId="56041"/>
    <cellStyle name="Normal 3 2 4 2 2 3 3" xfId="18194"/>
    <cellStyle name="Normal 3 2 4 2 2 3 4" xfId="28379"/>
    <cellStyle name="Normal 3 2 4 2 2 3 5" xfId="39334"/>
    <cellStyle name="Normal 3 2 4 2 2 3 6" xfId="52537"/>
    <cellStyle name="Normal 3 2 4 2 2 4" xfId="8582"/>
    <cellStyle name="Normal 3 2 4 2 2 4 2" xfId="19689"/>
    <cellStyle name="Normal 3 2 4 2 2 4 3" xfId="29896"/>
    <cellStyle name="Normal 3 2 4 2 2 4 4" xfId="40845"/>
    <cellStyle name="Normal 3 2 4 2 2 4 5" xfId="54054"/>
    <cellStyle name="Normal 3 2 4 2 2 5" xfId="14378"/>
    <cellStyle name="Normal 3 2 4 2 2 6" xfId="24563"/>
    <cellStyle name="Normal 3 2 4 2 2 7" xfId="35494"/>
    <cellStyle name="Normal 3 2 4 2 2 8" xfId="48721"/>
    <cellStyle name="Normal 3 2 4 2 2 9" xfId="58907"/>
    <cellStyle name="Normal 3 2 4 2 3" xfId="3797"/>
    <cellStyle name="Normal 3 2 4 2 3 2" xfId="10810"/>
    <cellStyle name="Normal 3 2 4 2 3 2 2" xfId="21787"/>
    <cellStyle name="Normal 3 2 4 2 3 2 3" xfId="32122"/>
    <cellStyle name="Normal 3 2 4 2 3 2 4" xfId="43065"/>
    <cellStyle name="Normal 3 2 4 2 3 2 5" xfId="56280"/>
    <cellStyle name="Normal 3 2 4 2 3 3" xfId="9218"/>
    <cellStyle name="Normal 3 2 4 2 3 3 2" xfId="20323"/>
    <cellStyle name="Normal 3 2 4 2 3 3 3" xfId="30530"/>
    <cellStyle name="Normal 3 2 4 2 3 3 4" xfId="41481"/>
    <cellStyle name="Normal 3 2 4 2 3 3 5" xfId="54688"/>
    <cellStyle name="Normal 3 2 4 2 3 4" xfId="15010"/>
    <cellStyle name="Normal 3 2 4 2 3 5" xfId="25195"/>
    <cellStyle name="Normal 3 2 4 2 3 6" xfId="36132"/>
    <cellStyle name="Normal 3 2 4 2 3 7" xfId="49353"/>
    <cellStyle name="Normal 3 2 4 2 3 8" xfId="59211"/>
    <cellStyle name="Normal 3 2 4 2 4" xfId="2907"/>
    <cellStyle name="Normal 3 2 4 2 4 2" xfId="8341"/>
    <cellStyle name="Normal 3 2 4 2 4 2 2" xfId="19449"/>
    <cellStyle name="Normal 3 2 4 2 4 2 3" xfId="29655"/>
    <cellStyle name="Normal 3 2 4 2 4 2 4" xfId="40604"/>
    <cellStyle name="Normal 3 2 4 2 4 2 5" xfId="53813"/>
    <cellStyle name="Normal 3 2 4 2 4 3" xfId="14140"/>
    <cellStyle name="Normal 3 2 4 2 4 4" xfId="24325"/>
    <cellStyle name="Normal 3 2 4 2 4 5" xfId="35256"/>
    <cellStyle name="Normal 3 2 4 2 4 6" xfId="48483"/>
    <cellStyle name="Normal 3 2 4 2 5" xfId="6164"/>
    <cellStyle name="Normal 3 2 4 2 5 2" xfId="10428"/>
    <cellStyle name="Normal 3 2 4 2 5 2 2" xfId="21419"/>
    <cellStyle name="Normal 3 2 4 2 5 2 3" xfId="31740"/>
    <cellStyle name="Normal 3 2 4 2 5 2 4" xfId="42685"/>
    <cellStyle name="Normal 3 2 4 2 5 2 5" xfId="55898"/>
    <cellStyle name="Normal 3 2 4 2 5 3" xfId="17305"/>
    <cellStyle name="Normal 3 2 4 2 5 4" xfId="27490"/>
    <cellStyle name="Normal 3 2 4 2 5 5" xfId="38443"/>
    <cellStyle name="Normal 3 2 4 2 5 6" xfId="51648"/>
    <cellStyle name="Normal 3 2 4 2 6" xfId="6818"/>
    <cellStyle name="Normal 3 2 4 2 6 2" xfId="17954"/>
    <cellStyle name="Normal 3 2 4 2 6 3" xfId="28139"/>
    <cellStyle name="Normal 3 2 4 2 6 4" xfId="39094"/>
    <cellStyle name="Normal 3 2 4 2 6 5" xfId="52297"/>
    <cellStyle name="Normal 3 2 4 2 7" xfId="7791"/>
    <cellStyle name="Normal 3 2 4 2 7 2" xfId="18899"/>
    <cellStyle name="Normal 3 2 4 2 7 3" xfId="29105"/>
    <cellStyle name="Normal 3 2 4 2 7 4" xfId="40054"/>
    <cellStyle name="Normal 3 2 4 2 7 5" xfId="53263"/>
    <cellStyle name="Normal 3 2 4 2 8" xfId="13041"/>
    <cellStyle name="Normal 3 2 4 2 9" xfId="13300"/>
    <cellStyle name="Normal 3 2 4 20" xfId="58129"/>
    <cellStyle name="Normal 3 2 4 21" xfId="58688"/>
    <cellStyle name="Normal 3 2 4 3" xfId="2724"/>
    <cellStyle name="Normal 3 2 4 3 10" xfId="48300"/>
    <cellStyle name="Normal 3 2 4 3 11" xfId="58501"/>
    <cellStyle name="Normal 3 2 4 3 12" xfId="58813"/>
    <cellStyle name="Normal 3 2 4 3 2" xfId="3219"/>
    <cellStyle name="Normal 3 2 4 3 2 2" xfId="4031"/>
    <cellStyle name="Normal 3 2 4 3 2 2 2" xfId="11044"/>
    <cellStyle name="Normal 3 2 4 3 2 2 2 2" xfId="22021"/>
    <cellStyle name="Normal 3 2 4 3 2 2 2 3" xfId="32356"/>
    <cellStyle name="Normal 3 2 4 3 2 2 2 4" xfId="43299"/>
    <cellStyle name="Normal 3 2 4 3 2 2 2 5" xfId="56514"/>
    <cellStyle name="Normal 3 2 4 3 2 2 3" xfId="9452"/>
    <cellStyle name="Normal 3 2 4 3 2 2 3 2" xfId="20557"/>
    <cellStyle name="Normal 3 2 4 3 2 2 3 3" xfId="30764"/>
    <cellStyle name="Normal 3 2 4 3 2 2 3 4" xfId="41715"/>
    <cellStyle name="Normal 3 2 4 3 2 2 3 5" xfId="54922"/>
    <cellStyle name="Normal 3 2 4 3 2 2 4" xfId="15244"/>
    <cellStyle name="Normal 3 2 4 3 2 2 5" xfId="25429"/>
    <cellStyle name="Normal 3 2 4 3 2 2 6" xfId="36366"/>
    <cellStyle name="Normal 3 2 4 3 2 2 7" xfId="49587"/>
    <cellStyle name="Normal 3 2 4 3 2 2 8" xfId="59445"/>
    <cellStyle name="Normal 3 2 4 3 2 3" xfId="7128"/>
    <cellStyle name="Normal 3 2 4 3 2 3 2" xfId="10641"/>
    <cellStyle name="Normal 3 2 4 3 2 3 2 2" xfId="21628"/>
    <cellStyle name="Normal 3 2 4 3 2 3 2 3" xfId="31953"/>
    <cellStyle name="Normal 3 2 4 3 2 3 2 4" xfId="42898"/>
    <cellStyle name="Normal 3 2 4 3 2 3 2 5" xfId="56111"/>
    <cellStyle name="Normal 3 2 4 3 2 3 3" xfId="18264"/>
    <cellStyle name="Normal 3 2 4 3 2 3 4" xfId="28449"/>
    <cellStyle name="Normal 3 2 4 3 2 3 5" xfId="39404"/>
    <cellStyle name="Normal 3 2 4 3 2 3 6" xfId="52607"/>
    <cellStyle name="Normal 3 2 4 3 2 4" xfId="8650"/>
    <cellStyle name="Normal 3 2 4 3 2 4 2" xfId="19757"/>
    <cellStyle name="Normal 3 2 4 3 2 4 3" xfId="29964"/>
    <cellStyle name="Normal 3 2 4 3 2 4 4" xfId="40913"/>
    <cellStyle name="Normal 3 2 4 3 2 4 5" xfId="54122"/>
    <cellStyle name="Normal 3 2 4 3 2 5" xfId="14447"/>
    <cellStyle name="Normal 3 2 4 3 2 6" xfId="24632"/>
    <cellStyle name="Normal 3 2 4 3 2 7" xfId="35563"/>
    <cellStyle name="Normal 3 2 4 3 2 8" xfId="48790"/>
    <cellStyle name="Normal 3 2 4 3 2 9" xfId="58977"/>
    <cellStyle name="Normal 3 2 4 3 3" xfId="3867"/>
    <cellStyle name="Normal 3 2 4 3 3 2" xfId="10880"/>
    <cellStyle name="Normal 3 2 4 3 3 2 2" xfId="21857"/>
    <cellStyle name="Normal 3 2 4 3 3 2 3" xfId="32192"/>
    <cellStyle name="Normal 3 2 4 3 3 2 4" xfId="43135"/>
    <cellStyle name="Normal 3 2 4 3 3 2 5" xfId="56350"/>
    <cellStyle name="Normal 3 2 4 3 3 3" xfId="9288"/>
    <cellStyle name="Normal 3 2 4 3 3 3 2" xfId="20393"/>
    <cellStyle name="Normal 3 2 4 3 3 3 3" xfId="30600"/>
    <cellStyle name="Normal 3 2 4 3 3 3 4" xfId="41551"/>
    <cellStyle name="Normal 3 2 4 3 3 3 5" xfId="54758"/>
    <cellStyle name="Normal 3 2 4 3 3 4" xfId="15080"/>
    <cellStyle name="Normal 3 2 4 3 3 5" xfId="25265"/>
    <cellStyle name="Normal 3 2 4 3 3 6" xfId="36202"/>
    <cellStyle name="Normal 3 2 4 3 3 7" xfId="49423"/>
    <cellStyle name="Normal 3 2 4 3 3 8" xfId="59281"/>
    <cellStyle name="Normal 3 2 4 3 4" xfId="6233"/>
    <cellStyle name="Normal 3 2 4 3 4 2" xfId="10498"/>
    <cellStyle name="Normal 3 2 4 3 4 2 2" xfId="21489"/>
    <cellStyle name="Normal 3 2 4 3 4 2 3" xfId="31810"/>
    <cellStyle name="Normal 3 2 4 3 4 2 4" xfId="42755"/>
    <cellStyle name="Normal 3 2 4 3 4 2 5" xfId="55968"/>
    <cellStyle name="Normal 3 2 4 3 4 3" xfId="17374"/>
    <cellStyle name="Normal 3 2 4 3 4 4" xfId="27559"/>
    <cellStyle name="Normal 3 2 4 3 4 5" xfId="38512"/>
    <cellStyle name="Normal 3 2 4 3 4 6" xfId="51717"/>
    <cellStyle name="Normal 3 2 4 3 5" xfId="6636"/>
    <cellStyle name="Normal 3 2 4 3 5 2" xfId="17772"/>
    <cellStyle name="Normal 3 2 4 3 5 3" xfId="27957"/>
    <cellStyle name="Normal 3 2 4 3 5 4" xfId="38912"/>
    <cellStyle name="Normal 3 2 4 3 5 5" xfId="52115"/>
    <cellStyle name="Normal 3 2 4 3 6" xfId="8158"/>
    <cellStyle name="Normal 3 2 4 3 6 2" xfId="19266"/>
    <cellStyle name="Normal 3 2 4 3 6 3" xfId="29472"/>
    <cellStyle name="Normal 3 2 4 3 6 4" xfId="40421"/>
    <cellStyle name="Normal 3 2 4 3 6 5" xfId="53630"/>
    <cellStyle name="Normal 3 2 4 3 7" xfId="13957"/>
    <cellStyle name="Normal 3 2 4 3 8" xfId="24142"/>
    <cellStyle name="Normal 3 2 4 3 9" xfId="35073"/>
    <cellStyle name="Normal 3 2 4 4" xfId="3091"/>
    <cellStyle name="Normal 3 2 4 4 2" xfId="3906"/>
    <cellStyle name="Normal 3 2 4 4 2 2" xfId="10919"/>
    <cellStyle name="Normal 3 2 4 4 2 2 2" xfId="21896"/>
    <cellStyle name="Normal 3 2 4 4 2 2 3" xfId="32231"/>
    <cellStyle name="Normal 3 2 4 4 2 2 4" xfId="43174"/>
    <cellStyle name="Normal 3 2 4 4 2 2 5" xfId="56389"/>
    <cellStyle name="Normal 3 2 4 4 2 3" xfId="9327"/>
    <cellStyle name="Normal 3 2 4 4 2 3 2" xfId="20432"/>
    <cellStyle name="Normal 3 2 4 4 2 3 3" xfId="30639"/>
    <cellStyle name="Normal 3 2 4 4 2 3 4" xfId="41590"/>
    <cellStyle name="Normal 3 2 4 4 2 3 5" xfId="54797"/>
    <cellStyle name="Normal 3 2 4 4 2 4" xfId="15119"/>
    <cellStyle name="Normal 3 2 4 4 2 5" xfId="25304"/>
    <cellStyle name="Normal 3 2 4 4 2 6" xfId="36241"/>
    <cellStyle name="Normal 3 2 4 4 2 7" xfId="49462"/>
    <cellStyle name="Normal 3 2 4 4 2 8" xfId="59320"/>
    <cellStyle name="Normal 3 2 4 4 3" xfId="7003"/>
    <cellStyle name="Normal 3 2 4 4 3 2" xfId="10516"/>
    <cellStyle name="Normal 3 2 4 4 3 2 2" xfId="21503"/>
    <cellStyle name="Normal 3 2 4 4 3 2 3" xfId="31828"/>
    <cellStyle name="Normal 3 2 4 4 3 2 4" xfId="42773"/>
    <cellStyle name="Normal 3 2 4 4 3 2 5" xfId="55986"/>
    <cellStyle name="Normal 3 2 4 4 3 3" xfId="18139"/>
    <cellStyle name="Normal 3 2 4 4 3 4" xfId="28324"/>
    <cellStyle name="Normal 3 2 4 4 3 5" xfId="39279"/>
    <cellStyle name="Normal 3 2 4 4 3 6" xfId="52482"/>
    <cellStyle name="Normal 3 2 4 4 4" xfId="8524"/>
    <cellStyle name="Normal 3 2 4 4 4 2" xfId="19632"/>
    <cellStyle name="Normal 3 2 4 4 4 3" xfId="29838"/>
    <cellStyle name="Normal 3 2 4 4 4 4" xfId="40787"/>
    <cellStyle name="Normal 3 2 4 4 4 5" xfId="53996"/>
    <cellStyle name="Normal 3 2 4 4 5" xfId="14322"/>
    <cellStyle name="Normal 3 2 4 4 6" xfId="24507"/>
    <cellStyle name="Normal 3 2 4 4 7" xfId="35438"/>
    <cellStyle name="Normal 3 2 4 4 8" xfId="48665"/>
    <cellStyle name="Normal 3 2 4 4 9" xfId="58852"/>
    <cellStyle name="Normal 3 2 4 5" xfId="3742"/>
    <cellStyle name="Normal 3 2 4 5 2" xfId="10755"/>
    <cellStyle name="Normal 3 2 4 5 2 2" xfId="21732"/>
    <cellStyle name="Normal 3 2 4 5 2 3" xfId="32067"/>
    <cellStyle name="Normal 3 2 4 5 2 4" xfId="43010"/>
    <cellStyle name="Normal 3 2 4 5 2 5" xfId="56225"/>
    <cellStyle name="Normal 3 2 4 5 3" xfId="9163"/>
    <cellStyle name="Normal 3 2 4 5 3 2" xfId="20268"/>
    <cellStyle name="Normal 3 2 4 5 3 3" xfId="30475"/>
    <cellStyle name="Normal 3 2 4 5 3 4" xfId="41426"/>
    <cellStyle name="Normal 3 2 4 5 3 5" xfId="54633"/>
    <cellStyle name="Normal 3 2 4 5 4" xfId="14955"/>
    <cellStyle name="Normal 3 2 4 5 5" xfId="25140"/>
    <cellStyle name="Normal 3 2 4 5 6" xfId="36077"/>
    <cellStyle name="Normal 3 2 4 5 7" xfId="49298"/>
    <cellStyle name="Normal 3 2 4 5 8" xfId="59156"/>
    <cellStyle name="Normal 3 2 4 6" xfId="4812"/>
    <cellStyle name="Normal 3 2 4 6 2" xfId="9986"/>
    <cellStyle name="Normal 3 2 4 6 2 2" xfId="20978"/>
    <cellStyle name="Normal 3 2 4 6 2 3" xfId="31298"/>
    <cellStyle name="Normal 3 2 4 6 2 4" xfId="42243"/>
    <cellStyle name="Normal 3 2 4 6 2 5" xfId="55456"/>
    <cellStyle name="Normal 3 2 4 6 3" xfId="15963"/>
    <cellStyle name="Normal 3 2 4 6 4" xfId="26148"/>
    <cellStyle name="Normal 3 2 4 6 5" xfId="37097"/>
    <cellStyle name="Normal 3 2 4 6 6" xfId="50306"/>
    <cellStyle name="Normal 3 2 4 7" xfId="5002"/>
    <cellStyle name="Normal 3 2 4 7 2" xfId="10176"/>
    <cellStyle name="Normal 3 2 4 7 2 2" xfId="21167"/>
    <cellStyle name="Normal 3 2 4 7 2 3" xfId="31488"/>
    <cellStyle name="Normal 3 2 4 7 2 4" xfId="42433"/>
    <cellStyle name="Normal 3 2 4 7 2 5" xfId="55646"/>
    <cellStyle name="Normal 3 2 4 7 3" xfId="16152"/>
    <cellStyle name="Normal 3 2 4 7 4" xfId="26337"/>
    <cellStyle name="Normal 3 2 4 7 5" xfId="37286"/>
    <cellStyle name="Normal 3 2 4 7 6" xfId="50495"/>
    <cellStyle name="Normal 3 2 4 8" xfId="2524"/>
    <cellStyle name="Normal 3 2 4 8 2" xfId="7975"/>
    <cellStyle name="Normal 3 2 4 8 2 2" xfId="19083"/>
    <cellStyle name="Normal 3 2 4 8 2 3" xfId="29289"/>
    <cellStyle name="Normal 3 2 4 8 2 4" xfId="40238"/>
    <cellStyle name="Normal 3 2 4 8 2 5" xfId="53447"/>
    <cellStyle name="Normal 3 2 4 8 3" xfId="13791"/>
    <cellStyle name="Normal 3 2 4 8 4" xfId="23976"/>
    <cellStyle name="Normal 3 2 4 8 5" xfId="34894"/>
    <cellStyle name="Normal 3 2 4 8 6" xfId="48134"/>
    <cellStyle name="Normal 3 2 4 9" xfId="2476"/>
    <cellStyle name="Normal 3 2 4 9 2" xfId="10373"/>
    <cellStyle name="Normal 3 2 4 9 2 2" xfId="21364"/>
    <cellStyle name="Normal 3 2 4 9 2 3" xfId="31685"/>
    <cellStyle name="Normal 3 2 4 9 2 4" xfId="42630"/>
    <cellStyle name="Normal 3 2 4 9 2 5" xfId="55843"/>
    <cellStyle name="Normal 3 2 5" xfId="176"/>
    <cellStyle name="Normal 3 2 5 10" xfId="6201"/>
    <cellStyle name="Normal 3 2 5 10 2" xfId="11394"/>
    <cellStyle name="Normal 3 2 5 10 2 2" xfId="22370"/>
    <cellStyle name="Normal 3 2 5 10 2 3" xfId="32706"/>
    <cellStyle name="Normal 3 2 5 10 2 4" xfId="43643"/>
    <cellStyle name="Normal 3 2 5 10 2 5" xfId="56864"/>
    <cellStyle name="Normal 3 2 5 10 3" xfId="17342"/>
    <cellStyle name="Normal 3 2 5 10 4" xfId="27527"/>
    <cellStyle name="Normal 3 2 5 10 5" xfId="38480"/>
    <cellStyle name="Normal 3 2 5 10 6" xfId="51685"/>
    <cellStyle name="Normal 3 2 5 11" xfId="6417"/>
    <cellStyle name="Normal 3 2 5 11 2" xfId="11546"/>
    <cellStyle name="Normal 3 2 5 11 2 2" xfId="22521"/>
    <cellStyle name="Normal 3 2 5 11 2 3" xfId="32858"/>
    <cellStyle name="Normal 3 2 5 11 2 4" xfId="43795"/>
    <cellStyle name="Normal 3 2 5 11 2 5" xfId="57016"/>
    <cellStyle name="Normal 3 2 5 11 3" xfId="17555"/>
    <cellStyle name="Normal 3 2 5 11 4" xfId="27740"/>
    <cellStyle name="Normal 3 2 5 11 5" xfId="38694"/>
    <cellStyle name="Normal 3 2 5 11 6" xfId="51898"/>
    <cellStyle name="Normal 3 2 5 12" xfId="7651"/>
    <cellStyle name="Normal 3 2 5 12 2" xfId="18762"/>
    <cellStyle name="Normal 3 2 5 12 3" xfId="28965"/>
    <cellStyle name="Normal 3 2 5 12 4" xfId="39915"/>
    <cellStyle name="Normal 3 2 5 12 5" xfId="53123"/>
    <cellStyle name="Normal 3 2 5 13" xfId="12702"/>
    <cellStyle name="Normal 3 2 5 14" xfId="12892"/>
    <cellStyle name="Normal 3 2 5 15" xfId="13293"/>
    <cellStyle name="Normal 3 2 5 16" xfId="23483"/>
    <cellStyle name="Normal 3 2 5 17" xfId="34019"/>
    <cellStyle name="Normal 3 2 5 18" xfId="47641"/>
    <cellStyle name="Normal 3 2 5 19" xfId="58163"/>
    <cellStyle name="Normal 3 2 5 2" xfId="2943"/>
    <cellStyle name="Normal 3 2 5 2 10" xfId="35292"/>
    <cellStyle name="Normal 3 2 5 2 11" xfId="48519"/>
    <cellStyle name="Normal 3 2 5 2 12" xfId="58350"/>
    <cellStyle name="Normal 3 2 5 2 13" xfId="58945"/>
    <cellStyle name="Normal 3 2 5 2 2" xfId="3585"/>
    <cellStyle name="Normal 3 2 5 2 2 2" xfId="11012"/>
    <cellStyle name="Normal 3 2 5 2 2 2 2" xfId="21989"/>
    <cellStyle name="Normal 3 2 5 2 2 2 3" xfId="32324"/>
    <cellStyle name="Normal 3 2 5 2 2 2 4" xfId="43267"/>
    <cellStyle name="Normal 3 2 5 2 2 2 5" xfId="56482"/>
    <cellStyle name="Normal 3 2 5 2 2 3" xfId="9007"/>
    <cellStyle name="Normal 3 2 5 2 2 3 2" xfId="20112"/>
    <cellStyle name="Normal 3 2 5 2 2 3 3" xfId="30319"/>
    <cellStyle name="Normal 3 2 5 2 2 3 4" xfId="41270"/>
    <cellStyle name="Normal 3 2 5 2 2 3 5" xfId="54477"/>
    <cellStyle name="Normal 3 2 5 2 2 4" xfId="14800"/>
    <cellStyle name="Normal 3 2 5 2 2 5" xfId="24985"/>
    <cellStyle name="Normal 3 2 5 2 2 6" xfId="35922"/>
    <cellStyle name="Normal 3 2 5 2 2 7" xfId="49143"/>
    <cellStyle name="Normal 3 2 5 2 2 8" xfId="59413"/>
    <cellStyle name="Normal 3 2 5 2 3" xfId="3999"/>
    <cellStyle name="Normal 3 2 5 2 3 2" xfId="9420"/>
    <cellStyle name="Normal 3 2 5 2 3 2 2" xfId="20525"/>
    <cellStyle name="Normal 3 2 5 2 3 2 3" xfId="30732"/>
    <cellStyle name="Normal 3 2 5 2 3 2 4" xfId="41683"/>
    <cellStyle name="Normal 3 2 5 2 3 2 5" xfId="54890"/>
    <cellStyle name="Normal 3 2 5 2 3 3" xfId="15212"/>
    <cellStyle name="Normal 3 2 5 2 3 4" xfId="25397"/>
    <cellStyle name="Normal 3 2 5 2 3 5" xfId="36334"/>
    <cellStyle name="Normal 3 2 5 2 3 6" xfId="49555"/>
    <cellStyle name="Normal 3 2 5 2 4" xfId="6854"/>
    <cellStyle name="Normal 3 2 5 2 4 2" xfId="8377"/>
    <cellStyle name="Normal 3 2 5 2 4 2 2" xfId="19485"/>
    <cellStyle name="Normal 3 2 5 2 4 2 3" xfId="29691"/>
    <cellStyle name="Normal 3 2 5 2 4 2 4" xfId="40640"/>
    <cellStyle name="Normal 3 2 5 2 4 2 5" xfId="53849"/>
    <cellStyle name="Normal 3 2 5 2 4 3" xfId="17990"/>
    <cellStyle name="Normal 3 2 5 2 4 4" xfId="28175"/>
    <cellStyle name="Normal 3 2 5 2 4 5" xfId="39130"/>
    <cellStyle name="Normal 3 2 5 2 4 6" xfId="52333"/>
    <cellStyle name="Normal 3 2 5 2 5" xfId="10609"/>
    <cellStyle name="Normal 3 2 5 2 5 2" xfId="21596"/>
    <cellStyle name="Normal 3 2 5 2 5 3" xfId="31921"/>
    <cellStyle name="Normal 3 2 5 2 5 4" xfId="42866"/>
    <cellStyle name="Normal 3 2 5 2 5 5" xfId="56079"/>
    <cellStyle name="Normal 3 2 5 2 6" xfId="7827"/>
    <cellStyle name="Normal 3 2 5 2 6 2" xfId="18935"/>
    <cellStyle name="Normal 3 2 5 2 6 3" xfId="29141"/>
    <cellStyle name="Normal 3 2 5 2 6 4" xfId="40090"/>
    <cellStyle name="Normal 3 2 5 2 6 5" xfId="53299"/>
    <cellStyle name="Normal 3 2 5 2 7" xfId="13092"/>
    <cellStyle name="Normal 3 2 5 2 8" xfId="14176"/>
    <cellStyle name="Normal 3 2 5 2 9" xfId="24361"/>
    <cellStyle name="Normal 3 2 5 20" xfId="58781"/>
    <cellStyle name="Normal 3 2 5 3" xfId="2760"/>
    <cellStyle name="Normal 3 2 5 3 10" xfId="59249"/>
    <cellStyle name="Normal 3 2 5 3 2" xfId="3424"/>
    <cellStyle name="Normal 3 2 5 3 2 2" xfId="8846"/>
    <cellStyle name="Normal 3 2 5 3 2 2 2" xfId="19951"/>
    <cellStyle name="Normal 3 2 5 3 2 2 3" xfId="30158"/>
    <cellStyle name="Normal 3 2 5 3 2 2 4" xfId="41109"/>
    <cellStyle name="Normal 3 2 5 3 2 2 5" xfId="54316"/>
    <cellStyle name="Normal 3 2 5 3 2 3" xfId="14639"/>
    <cellStyle name="Normal 3 2 5 3 2 4" xfId="24824"/>
    <cellStyle name="Normal 3 2 5 3 2 5" xfId="35761"/>
    <cellStyle name="Normal 3 2 5 3 2 6" xfId="48982"/>
    <cellStyle name="Normal 3 2 5 3 3" xfId="6672"/>
    <cellStyle name="Normal 3 2 5 3 3 2" xfId="10848"/>
    <cellStyle name="Normal 3 2 5 3 3 2 2" xfId="21825"/>
    <cellStyle name="Normal 3 2 5 3 3 2 3" xfId="32160"/>
    <cellStyle name="Normal 3 2 5 3 3 2 4" xfId="43103"/>
    <cellStyle name="Normal 3 2 5 3 3 2 5" xfId="56318"/>
    <cellStyle name="Normal 3 2 5 3 3 3" xfId="17808"/>
    <cellStyle name="Normal 3 2 5 3 3 4" xfId="27993"/>
    <cellStyle name="Normal 3 2 5 3 3 5" xfId="38948"/>
    <cellStyle name="Normal 3 2 5 3 3 6" xfId="52151"/>
    <cellStyle name="Normal 3 2 5 3 4" xfId="8194"/>
    <cellStyle name="Normal 3 2 5 3 4 2" xfId="19302"/>
    <cellStyle name="Normal 3 2 5 3 4 3" xfId="29508"/>
    <cellStyle name="Normal 3 2 5 3 4 4" xfId="40457"/>
    <cellStyle name="Normal 3 2 5 3 4 5" xfId="53666"/>
    <cellStyle name="Normal 3 2 5 3 5" xfId="13993"/>
    <cellStyle name="Normal 3 2 5 3 6" xfId="24178"/>
    <cellStyle name="Normal 3 2 5 3 7" xfId="35109"/>
    <cellStyle name="Normal 3 2 5 3 8" xfId="48336"/>
    <cellStyle name="Normal 3 2 5 3 9" xfId="58537"/>
    <cellStyle name="Normal 3 2 5 4" xfId="3187"/>
    <cellStyle name="Normal 3 2 5 4 2" xfId="7096"/>
    <cellStyle name="Normal 3 2 5 4 2 2" xfId="18232"/>
    <cellStyle name="Normal 3 2 5 4 2 3" xfId="28417"/>
    <cellStyle name="Normal 3 2 5 4 2 4" xfId="39372"/>
    <cellStyle name="Normal 3 2 5 4 2 5" xfId="52575"/>
    <cellStyle name="Normal 3 2 5 4 3" xfId="8618"/>
    <cellStyle name="Normal 3 2 5 4 3 2" xfId="19725"/>
    <cellStyle name="Normal 3 2 5 4 3 3" xfId="29932"/>
    <cellStyle name="Normal 3 2 5 4 3 4" xfId="40881"/>
    <cellStyle name="Normal 3 2 5 4 3 5" xfId="54090"/>
    <cellStyle name="Normal 3 2 5 4 4" xfId="14415"/>
    <cellStyle name="Normal 3 2 5 4 5" xfId="24600"/>
    <cellStyle name="Normal 3 2 5 4 6" xfId="35531"/>
    <cellStyle name="Normal 3 2 5 4 7" xfId="48758"/>
    <cellStyle name="Normal 3 2 5 5" xfId="3835"/>
    <cellStyle name="Normal 3 2 5 5 2" xfId="9256"/>
    <cellStyle name="Normal 3 2 5 5 2 2" xfId="20361"/>
    <cellStyle name="Normal 3 2 5 5 2 3" xfId="30568"/>
    <cellStyle name="Normal 3 2 5 5 2 4" xfId="41519"/>
    <cellStyle name="Normal 3 2 5 5 2 5" xfId="54726"/>
    <cellStyle name="Normal 3 2 5 5 3" xfId="15048"/>
    <cellStyle name="Normal 3 2 5 5 4" xfId="25233"/>
    <cellStyle name="Normal 3 2 5 5 5" xfId="36170"/>
    <cellStyle name="Normal 3 2 5 5 6" xfId="49391"/>
    <cellStyle name="Normal 3 2 5 6" xfId="4848"/>
    <cellStyle name="Normal 3 2 5 6 2" xfId="10022"/>
    <cellStyle name="Normal 3 2 5 6 2 2" xfId="21014"/>
    <cellStyle name="Normal 3 2 5 6 2 3" xfId="31334"/>
    <cellStyle name="Normal 3 2 5 6 2 4" xfId="42279"/>
    <cellStyle name="Normal 3 2 5 6 2 5" xfId="55492"/>
    <cellStyle name="Normal 3 2 5 6 3" xfId="15999"/>
    <cellStyle name="Normal 3 2 5 6 4" xfId="26184"/>
    <cellStyle name="Normal 3 2 5 6 5" xfId="37133"/>
    <cellStyle name="Normal 3 2 5 6 6" xfId="50342"/>
    <cellStyle name="Normal 3 2 5 7" xfId="5038"/>
    <cellStyle name="Normal 3 2 5 7 2" xfId="10212"/>
    <cellStyle name="Normal 3 2 5 7 2 2" xfId="21203"/>
    <cellStyle name="Normal 3 2 5 7 2 3" xfId="31524"/>
    <cellStyle name="Normal 3 2 5 7 2 4" xfId="42469"/>
    <cellStyle name="Normal 3 2 5 7 2 5" xfId="55682"/>
    <cellStyle name="Normal 3 2 5 7 3" xfId="16188"/>
    <cellStyle name="Normal 3 2 5 7 4" xfId="26373"/>
    <cellStyle name="Normal 3 2 5 7 5" xfId="37322"/>
    <cellStyle name="Normal 3 2 5 7 6" xfId="50531"/>
    <cellStyle name="Normal 3 2 5 8" xfId="2562"/>
    <cellStyle name="Normal 3 2 5 8 2" xfId="8011"/>
    <cellStyle name="Normal 3 2 5 8 2 2" xfId="19119"/>
    <cellStyle name="Normal 3 2 5 8 2 3" xfId="29325"/>
    <cellStyle name="Normal 3 2 5 8 2 4" xfId="40274"/>
    <cellStyle name="Normal 3 2 5 8 2 5" xfId="53483"/>
    <cellStyle name="Normal 3 2 5 8 3" xfId="13812"/>
    <cellStyle name="Normal 3 2 5 8 4" xfId="23997"/>
    <cellStyle name="Normal 3 2 5 8 5" xfId="34922"/>
    <cellStyle name="Normal 3 2 5 8 6" xfId="48155"/>
    <cellStyle name="Normal 3 2 5 9" xfId="2495"/>
    <cellStyle name="Normal 3 2 5 9 2" xfId="10466"/>
    <cellStyle name="Normal 3 2 5 9 2 2" xfId="21457"/>
    <cellStyle name="Normal 3 2 5 9 2 3" xfId="31778"/>
    <cellStyle name="Normal 3 2 5 9 2 4" xfId="42723"/>
    <cellStyle name="Normal 3 2 5 9 2 5" xfId="55936"/>
    <cellStyle name="Normal 3 2 6" xfId="2505"/>
    <cellStyle name="Normal 3 2 6 10" xfId="6446"/>
    <cellStyle name="Normal 3 2 6 10 2" xfId="11460"/>
    <cellStyle name="Normal 3 2 6 10 2 2" xfId="22436"/>
    <cellStyle name="Normal 3 2 6 10 2 3" xfId="32772"/>
    <cellStyle name="Normal 3 2 6 10 2 4" xfId="43709"/>
    <cellStyle name="Normal 3 2 6 10 2 5" xfId="56930"/>
    <cellStyle name="Normal 3 2 6 10 3" xfId="17584"/>
    <cellStyle name="Normal 3 2 6 10 4" xfId="27769"/>
    <cellStyle name="Normal 3 2 6 10 5" xfId="38723"/>
    <cellStyle name="Normal 3 2 6 10 6" xfId="51927"/>
    <cellStyle name="Normal 3 2 6 11" xfId="7370"/>
    <cellStyle name="Normal 3 2 6 11 2" xfId="18495"/>
    <cellStyle name="Normal 3 2 6 11 3" xfId="28685"/>
    <cellStyle name="Normal 3 2 6 11 4" xfId="39640"/>
    <cellStyle name="Normal 3 2 6 11 5" xfId="52843"/>
    <cellStyle name="Normal 3 2 6 12" xfId="12784"/>
    <cellStyle name="Normal 3 2 6 13" xfId="12974"/>
    <cellStyle name="Normal 3 2 6 14" xfId="58245"/>
    <cellStyle name="Normal 3 2 6 15" xfId="58751"/>
    <cellStyle name="Normal 3 2 6 2" xfId="3025"/>
    <cellStyle name="Normal 3 2 6 2 10" xfId="35374"/>
    <cellStyle name="Normal 3 2 6 2 11" xfId="48601"/>
    <cellStyle name="Normal 3 2 6 2 12" xfId="58432"/>
    <cellStyle name="Normal 3 2 6 2 13" xfId="58915"/>
    <cellStyle name="Normal 3 2 6 2 2" xfId="3667"/>
    <cellStyle name="Normal 3 2 6 2 2 2" xfId="10982"/>
    <cellStyle name="Normal 3 2 6 2 2 2 2" xfId="21959"/>
    <cellStyle name="Normal 3 2 6 2 2 2 3" xfId="32294"/>
    <cellStyle name="Normal 3 2 6 2 2 2 4" xfId="43237"/>
    <cellStyle name="Normal 3 2 6 2 2 2 5" xfId="56452"/>
    <cellStyle name="Normal 3 2 6 2 2 3" xfId="9089"/>
    <cellStyle name="Normal 3 2 6 2 2 3 2" xfId="20194"/>
    <cellStyle name="Normal 3 2 6 2 2 3 3" xfId="30401"/>
    <cellStyle name="Normal 3 2 6 2 2 3 4" xfId="41352"/>
    <cellStyle name="Normal 3 2 6 2 2 3 5" xfId="54559"/>
    <cellStyle name="Normal 3 2 6 2 2 4" xfId="14882"/>
    <cellStyle name="Normal 3 2 6 2 2 5" xfId="25067"/>
    <cellStyle name="Normal 3 2 6 2 2 6" xfId="36004"/>
    <cellStyle name="Normal 3 2 6 2 2 7" xfId="49225"/>
    <cellStyle name="Normal 3 2 6 2 2 8" xfId="59383"/>
    <cellStyle name="Normal 3 2 6 2 3" xfId="3969"/>
    <cellStyle name="Normal 3 2 6 2 3 2" xfId="9390"/>
    <cellStyle name="Normal 3 2 6 2 3 2 2" xfId="20495"/>
    <cellStyle name="Normal 3 2 6 2 3 2 3" xfId="30702"/>
    <cellStyle name="Normal 3 2 6 2 3 2 4" xfId="41653"/>
    <cellStyle name="Normal 3 2 6 2 3 2 5" xfId="54860"/>
    <cellStyle name="Normal 3 2 6 2 3 3" xfId="15182"/>
    <cellStyle name="Normal 3 2 6 2 3 4" xfId="25367"/>
    <cellStyle name="Normal 3 2 6 2 3 5" xfId="36304"/>
    <cellStyle name="Normal 3 2 6 2 3 6" xfId="49525"/>
    <cellStyle name="Normal 3 2 6 2 4" xfId="6936"/>
    <cellStyle name="Normal 3 2 6 2 4 2" xfId="8459"/>
    <cellStyle name="Normal 3 2 6 2 4 2 2" xfId="19567"/>
    <cellStyle name="Normal 3 2 6 2 4 2 3" xfId="29773"/>
    <cellStyle name="Normal 3 2 6 2 4 2 4" xfId="40722"/>
    <cellStyle name="Normal 3 2 6 2 4 2 5" xfId="53931"/>
    <cellStyle name="Normal 3 2 6 2 4 3" xfId="18072"/>
    <cellStyle name="Normal 3 2 6 2 4 4" xfId="28257"/>
    <cellStyle name="Normal 3 2 6 2 4 5" xfId="39212"/>
    <cellStyle name="Normal 3 2 6 2 4 6" xfId="52415"/>
    <cellStyle name="Normal 3 2 6 2 5" xfId="10579"/>
    <cellStyle name="Normal 3 2 6 2 5 2" xfId="21566"/>
    <cellStyle name="Normal 3 2 6 2 5 3" xfId="31891"/>
    <cellStyle name="Normal 3 2 6 2 5 4" xfId="42836"/>
    <cellStyle name="Normal 3 2 6 2 5 5" xfId="56049"/>
    <cellStyle name="Normal 3 2 6 2 6" xfId="7909"/>
    <cellStyle name="Normal 3 2 6 2 6 2" xfId="19017"/>
    <cellStyle name="Normal 3 2 6 2 6 3" xfId="29223"/>
    <cellStyle name="Normal 3 2 6 2 6 4" xfId="40172"/>
    <cellStyle name="Normal 3 2 6 2 6 5" xfId="53381"/>
    <cellStyle name="Normal 3 2 6 2 7" xfId="13189"/>
    <cellStyle name="Normal 3 2 6 2 8" xfId="14258"/>
    <cellStyle name="Normal 3 2 6 2 9" xfId="24443"/>
    <cellStyle name="Normal 3 2 6 3" xfId="2842"/>
    <cellStyle name="Normal 3 2 6 3 10" xfId="59219"/>
    <cellStyle name="Normal 3 2 6 3 2" xfId="3506"/>
    <cellStyle name="Normal 3 2 6 3 2 2" xfId="8928"/>
    <cellStyle name="Normal 3 2 6 3 2 2 2" xfId="20033"/>
    <cellStyle name="Normal 3 2 6 3 2 2 3" xfId="30240"/>
    <cellStyle name="Normal 3 2 6 3 2 2 4" xfId="41191"/>
    <cellStyle name="Normal 3 2 6 3 2 2 5" xfId="54398"/>
    <cellStyle name="Normal 3 2 6 3 2 3" xfId="14721"/>
    <cellStyle name="Normal 3 2 6 3 2 4" xfId="24906"/>
    <cellStyle name="Normal 3 2 6 3 2 5" xfId="35843"/>
    <cellStyle name="Normal 3 2 6 3 2 6" xfId="49064"/>
    <cellStyle name="Normal 3 2 6 3 3" xfId="6754"/>
    <cellStyle name="Normal 3 2 6 3 3 2" xfId="10818"/>
    <cellStyle name="Normal 3 2 6 3 3 2 2" xfId="21795"/>
    <cellStyle name="Normal 3 2 6 3 3 2 3" xfId="32130"/>
    <cellStyle name="Normal 3 2 6 3 3 2 4" xfId="43073"/>
    <cellStyle name="Normal 3 2 6 3 3 2 5" xfId="56288"/>
    <cellStyle name="Normal 3 2 6 3 3 3" xfId="17890"/>
    <cellStyle name="Normal 3 2 6 3 3 4" xfId="28075"/>
    <cellStyle name="Normal 3 2 6 3 3 5" xfId="39030"/>
    <cellStyle name="Normal 3 2 6 3 3 6" xfId="52233"/>
    <cellStyle name="Normal 3 2 6 3 4" xfId="8276"/>
    <cellStyle name="Normal 3 2 6 3 4 2" xfId="19384"/>
    <cellStyle name="Normal 3 2 6 3 4 3" xfId="29590"/>
    <cellStyle name="Normal 3 2 6 3 4 4" xfId="40539"/>
    <cellStyle name="Normal 3 2 6 3 4 5" xfId="53748"/>
    <cellStyle name="Normal 3 2 6 3 5" xfId="14075"/>
    <cellStyle name="Normal 3 2 6 3 6" xfId="24260"/>
    <cellStyle name="Normal 3 2 6 3 7" xfId="35191"/>
    <cellStyle name="Normal 3 2 6 3 8" xfId="48418"/>
    <cellStyle name="Normal 3 2 6 3 9" xfId="58619"/>
    <cellStyle name="Normal 3 2 6 4" xfId="3157"/>
    <cellStyle name="Normal 3 2 6 4 2" xfId="7066"/>
    <cellStyle name="Normal 3 2 6 4 2 2" xfId="18202"/>
    <cellStyle name="Normal 3 2 6 4 2 3" xfId="28387"/>
    <cellStyle name="Normal 3 2 6 4 2 4" xfId="39342"/>
    <cellStyle name="Normal 3 2 6 4 2 5" xfId="52545"/>
    <cellStyle name="Normal 3 2 6 4 3" xfId="8588"/>
    <cellStyle name="Normal 3 2 6 4 3 2" xfId="19695"/>
    <cellStyle name="Normal 3 2 6 4 3 3" xfId="29902"/>
    <cellStyle name="Normal 3 2 6 4 3 4" xfId="40851"/>
    <cellStyle name="Normal 3 2 6 4 3 5" xfId="54060"/>
    <cellStyle name="Normal 3 2 6 4 4" xfId="14385"/>
    <cellStyle name="Normal 3 2 6 4 5" xfId="24570"/>
    <cellStyle name="Normal 3 2 6 4 6" xfId="35501"/>
    <cellStyle name="Normal 3 2 6 4 7" xfId="48728"/>
    <cellStyle name="Normal 3 2 6 5" xfId="3805"/>
    <cellStyle name="Normal 3 2 6 5 2" xfId="9226"/>
    <cellStyle name="Normal 3 2 6 5 2 2" xfId="20331"/>
    <cellStyle name="Normal 3 2 6 5 2 3" xfId="30538"/>
    <cellStyle name="Normal 3 2 6 5 2 4" xfId="41489"/>
    <cellStyle name="Normal 3 2 6 5 2 5" xfId="54696"/>
    <cellStyle name="Normal 3 2 6 5 3" xfId="15018"/>
    <cellStyle name="Normal 3 2 6 5 4" xfId="25203"/>
    <cellStyle name="Normal 3 2 6 5 5" xfId="36140"/>
    <cellStyle name="Normal 3 2 6 5 6" xfId="49361"/>
    <cellStyle name="Normal 3 2 6 6" xfId="4930"/>
    <cellStyle name="Normal 3 2 6 6 2" xfId="10104"/>
    <cellStyle name="Normal 3 2 6 6 2 2" xfId="21096"/>
    <cellStyle name="Normal 3 2 6 6 2 3" xfId="31416"/>
    <cellStyle name="Normal 3 2 6 6 2 4" xfId="42361"/>
    <cellStyle name="Normal 3 2 6 6 2 5" xfId="55574"/>
    <cellStyle name="Normal 3 2 6 6 3" xfId="16081"/>
    <cellStyle name="Normal 3 2 6 6 4" xfId="26266"/>
    <cellStyle name="Normal 3 2 6 6 5" xfId="37215"/>
    <cellStyle name="Normal 3 2 6 6 6" xfId="50424"/>
    <cellStyle name="Normal 3 2 6 7" xfId="5120"/>
    <cellStyle name="Normal 3 2 6 7 2" xfId="10294"/>
    <cellStyle name="Normal 3 2 6 7 2 2" xfId="21285"/>
    <cellStyle name="Normal 3 2 6 7 2 3" xfId="31606"/>
    <cellStyle name="Normal 3 2 6 7 2 4" xfId="42551"/>
    <cellStyle name="Normal 3 2 6 7 2 5" xfId="55764"/>
    <cellStyle name="Normal 3 2 6 7 3" xfId="16270"/>
    <cellStyle name="Normal 3 2 6 7 4" xfId="26455"/>
    <cellStyle name="Normal 3 2 6 7 5" xfId="37404"/>
    <cellStyle name="Normal 3 2 6 7 6" xfId="50613"/>
    <cellStyle name="Normal 3 2 6 8" xfId="2658"/>
    <cellStyle name="Normal 3 2 6 8 2" xfId="8093"/>
    <cellStyle name="Normal 3 2 6 8 2 2" xfId="19201"/>
    <cellStyle name="Normal 3 2 6 8 2 3" xfId="29407"/>
    <cellStyle name="Normal 3 2 6 8 2 4" xfId="40356"/>
    <cellStyle name="Normal 3 2 6 8 2 5" xfId="53565"/>
    <cellStyle name="Normal 3 2 6 8 3" xfId="13892"/>
    <cellStyle name="Normal 3 2 6 8 4" xfId="24077"/>
    <cellStyle name="Normal 3 2 6 8 5" xfId="35008"/>
    <cellStyle name="Normal 3 2 6 8 6" xfId="48235"/>
    <cellStyle name="Normal 3 2 6 9" xfId="6171"/>
    <cellStyle name="Normal 3 2 6 9 2" xfId="10436"/>
    <cellStyle name="Normal 3 2 6 9 2 2" xfId="21427"/>
    <cellStyle name="Normal 3 2 6 9 2 3" xfId="31748"/>
    <cellStyle name="Normal 3 2 6 9 2 4" xfId="42693"/>
    <cellStyle name="Normal 3 2 6 9 2 5" xfId="55906"/>
    <cellStyle name="Normal 3 2 6 9 3" xfId="17312"/>
    <cellStyle name="Normal 3 2 6 9 4" xfId="27497"/>
    <cellStyle name="Normal 3 2 6 9 5" xfId="38450"/>
    <cellStyle name="Normal 3 2 6 9 6" xfId="51655"/>
    <cellStyle name="Normal 3 2 7" xfId="2443"/>
    <cellStyle name="Normal 3 2 7 2" xfId="3874"/>
    <cellStyle name="Normal 3 2 7 2 2" xfId="10887"/>
    <cellStyle name="Normal 3 2 7 2 2 2" xfId="21864"/>
    <cellStyle name="Normal 3 2 7 2 2 3" xfId="32199"/>
    <cellStyle name="Normal 3 2 7 2 2 4" xfId="43142"/>
    <cellStyle name="Normal 3 2 7 2 2 5" xfId="56357"/>
    <cellStyle name="Normal 3 2 7 2 3" xfId="9295"/>
    <cellStyle name="Normal 3 2 7 2 3 2" xfId="20400"/>
    <cellStyle name="Normal 3 2 7 2 3 3" xfId="30607"/>
    <cellStyle name="Normal 3 2 7 2 3 4" xfId="41558"/>
    <cellStyle name="Normal 3 2 7 2 3 5" xfId="54765"/>
    <cellStyle name="Normal 3 2 7 2 4" xfId="15087"/>
    <cellStyle name="Normal 3 2 7 2 5" xfId="25272"/>
    <cellStyle name="Normal 3 2 7 2 6" xfId="36209"/>
    <cellStyle name="Normal 3 2 7 2 7" xfId="49430"/>
    <cellStyle name="Normal 3 2 7 2 8" xfId="59288"/>
    <cellStyle name="Normal 3 2 7 3" xfId="6451"/>
    <cellStyle name="Normal 3 2 7 3 2" xfId="10504"/>
    <cellStyle name="Normal 3 2 7 3 2 2" xfId="21495"/>
    <cellStyle name="Normal 3 2 7 3 2 3" xfId="31816"/>
    <cellStyle name="Normal 3 2 7 3 2 4" xfId="42761"/>
    <cellStyle name="Normal 3 2 7 3 2 5" xfId="55974"/>
    <cellStyle name="Normal 3 2 7 3 3" xfId="17589"/>
    <cellStyle name="Normal 3 2 7 3 4" xfId="27774"/>
    <cellStyle name="Normal 3 2 7 3 5" xfId="38728"/>
    <cellStyle name="Normal 3 2 7 3 6" xfId="51932"/>
    <cellStyle name="Normal 3 2 7 4" xfId="8494"/>
    <cellStyle name="Normal 3 2 7 4 2" xfId="19602"/>
    <cellStyle name="Normal 3 2 7 4 3" xfId="29808"/>
    <cellStyle name="Normal 3 2 7 4 4" xfId="40757"/>
    <cellStyle name="Normal 3 2 7 4 5" xfId="53966"/>
    <cellStyle name="Normal 3 2 7 5" xfId="13741"/>
    <cellStyle name="Normal 3 2 7 6" xfId="23926"/>
    <cellStyle name="Normal 3 2 7 7" xfId="34834"/>
    <cellStyle name="Normal 3 2 7 8" xfId="48084"/>
    <cellStyle name="Normal 3 2 7 9" xfId="58820"/>
    <cellStyle name="Normal 3 2 8" xfId="3235"/>
    <cellStyle name="Normal 3 2 8 2" xfId="3706"/>
    <cellStyle name="Normal 3 2 8 2 2" xfId="10735"/>
    <cellStyle name="Normal 3 2 8 2 2 2" xfId="21714"/>
    <cellStyle name="Normal 3 2 8 2 2 3" xfId="32047"/>
    <cellStyle name="Normal 3 2 8 2 2 4" xfId="42990"/>
    <cellStyle name="Normal 3 2 8 2 2 5" xfId="56205"/>
    <cellStyle name="Normal 3 2 8 2 3" xfId="9128"/>
    <cellStyle name="Normal 3 2 8 2 3 2" xfId="20233"/>
    <cellStyle name="Normal 3 2 8 2 3 3" xfId="30440"/>
    <cellStyle name="Normal 3 2 8 2 3 4" xfId="41391"/>
    <cellStyle name="Normal 3 2 8 2 3 5" xfId="54598"/>
    <cellStyle name="Normal 3 2 8 2 4" xfId="14921"/>
    <cellStyle name="Normal 3 2 8 2 5" xfId="25106"/>
    <cellStyle name="Normal 3 2 8 2 6" xfId="36043"/>
    <cellStyle name="Normal 3 2 8 2 7" xfId="49264"/>
    <cellStyle name="Normal 3 2 8 2 8" xfId="59124"/>
    <cellStyle name="Normal 3 2 8 3" xfId="6457"/>
    <cellStyle name="Normal 3 2 8 3 2" xfId="10342"/>
    <cellStyle name="Normal 3 2 8 3 2 2" xfId="21333"/>
    <cellStyle name="Normal 3 2 8 3 2 3" xfId="31654"/>
    <cellStyle name="Normal 3 2 8 3 2 4" xfId="42599"/>
    <cellStyle name="Normal 3 2 8 3 2 5" xfId="55812"/>
    <cellStyle name="Normal 3 2 8 3 3" xfId="17595"/>
    <cellStyle name="Normal 3 2 8 3 4" xfId="27780"/>
    <cellStyle name="Normal 3 2 8 3 5" xfId="38734"/>
    <cellStyle name="Normal 3 2 8 3 6" xfId="51938"/>
    <cellStyle name="Normal 3 2 8 4" xfId="58656"/>
    <cellStyle name="Normal 3 2 9" xfId="5152"/>
    <cellStyle name="Normal 3 2 9 2" xfId="6490"/>
    <cellStyle name="Normal 3 2 9 2 2" xfId="17627"/>
    <cellStyle name="Normal 3 2 9 2 3" xfId="27812"/>
    <cellStyle name="Normal 3 2 9 2 4" xfId="38766"/>
    <cellStyle name="Normal 3 2 9 2 5" xfId="51970"/>
    <cellStyle name="Normal 3 2 9 3" xfId="10326"/>
    <cellStyle name="Normal 3 2 9 3 2" xfId="21317"/>
    <cellStyle name="Normal 3 2 9 3 3" xfId="31638"/>
    <cellStyle name="Normal 3 2 9 3 4" xfId="42583"/>
    <cellStyle name="Normal 3 2 9 3 5" xfId="55796"/>
    <cellStyle name="Normal 3 2 9 4" xfId="16302"/>
    <cellStyle name="Normal 3 2 9 5" xfId="26487"/>
    <cellStyle name="Normal 3 2 9 6" xfId="37436"/>
    <cellStyle name="Normal 3 2 9 7" xfId="50645"/>
    <cellStyle name="Normal 3 20" xfId="7943"/>
    <cellStyle name="Normal 3 20 2" xfId="19051"/>
    <cellStyle name="Normal 3 20 3" xfId="29257"/>
    <cellStyle name="Normal 3 20 4" xfId="40206"/>
    <cellStyle name="Normal 3 20 5" xfId="53415"/>
    <cellStyle name="Normal 3 21" xfId="12819"/>
    <cellStyle name="Normal 3 3" xfId="78"/>
    <cellStyle name="Normal 3 3 10" xfId="2697"/>
    <cellStyle name="Normal 3 3 10 2" xfId="3364"/>
    <cellStyle name="Normal 3 3 10 2 2" xfId="8786"/>
    <cellStyle name="Normal 3 3 10 2 2 2" xfId="19891"/>
    <cellStyle name="Normal 3 3 10 2 2 3" xfId="30098"/>
    <cellStyle name="Normal 3 3 10 2 2 4" xfId="41049"/>
    <cellStyle name="Normal 3 3 10 2 2 5" xfId="54256"/>
    <cellStyle name="Normal 3 3 10 2 3" xfId="14579"/>
    <cellStyle name="Normal 3 3 10 2 4" xfId="24764"/>
    <cellStyle name="Normal 3 3 10 2 5" xfId="35701"/>
    <cellStyle name="Normal 3 3 10 2 6" xfId="48922"/>
    <cellStyle name="Normal 3 3 10 3" xfId="6609"/>
    <cellStyle name="Normal 3 3 10 3 2" xfId="8131"/>
    <cellStyle name="Normal 3 3 10 3 2 2" xfId="19239"/>
    <cellStyle name="Normal 3 3 10 3 2 3" xfId="29445"/>
    <cellStyle name="Normal 3 3 10 3 2 4" xfId="40394"/>
    <cellStyle name="Normal 3 3 10 3 2 5" xfId="53603"/>
    <cellStyle name="Normal 3 3 10 3 3" xfId="17745"/>
    <cellStyle name="Normal 3 3 10 3 4" xfId="27930"/>
    <cellStyle name="Normal 3 3 10 3 5" xfId="38885"/>
    <cellStyle name="Normal 3 3 10 3 6" xfId="52088"/>
    <cellStyle name="Normal 3 3 10 4" xfId="7764"/>
    <cellStyle name="Normal 3 3 10 4 2" xfId="18872"/>
    <cellStyle name="Normal 3 3 10 4 3" xfId="29078"/>
    <cellStyle name="Normal 3 3 10 4 4" xfId="40027"/>
    <cellStyle name="Normal 3 3 10 4 5" xfId="53236"/>
    <cellStyle name="Normal 3 3 10 5" xfId="13930"/>
    <cellStyle name="Normal 3 3 10 6" xfId="24115"/>
    <cellStyle name="Normal 3 3 10 7" xfId="35046"/>
    <cellStyle name="Normal 3 3 10 8" xfId="48273"/>
    <cellStyle name="Normal 3 3 10 9" xfId="58474"/>
    <cellStyle name="Normal 3 3 11" xfId="3064"/>
    <cellStyle name="Normal 3 3 11 2" xfId="6975"/>
    <cellStyle name="Normal 3 3 11 2 2" xfId="18111"/>
    <cellStyle name="Normal 3 3 11 2 3" xfId="28296"/>
    <cellStyle name="Normal 3 3 11 2 4" xfId="39251"/>
    <cellStyle name="Normal 3 3 11 2 5" xfId="52454"/>
    <cellStyle name="Normal 3 3 11 3" xfId="8498"/>
    <cellStyle name="Normal 3 3 11 3 2" xfId="19606"/>
    <cellStyle name="Normal 3 3 11 3 3" xfId="29812"/>
    <cellStyle name="Normal 3 3 11 3 4" xfId="40761"/>
    <cellStyle name="Normal 3 3 11 3 5" xfId="53970"/>
    <cellStyle name="Normal 3 3 11 4" xfId="14296"/>
    <cellStyle name="Normal 3 3 11 5" xfId="24481"/>
    <cellStyle name="Normal 3 3 11 6" xfId="35412"/>
    <cellStyle name="Normal 3 3 11 7" xfId="48639"/>
    <cellStyle name="Normal 3 3 12" xfId="3242"/>
    <cellStyle name="Normal 3 3 12 2" xfId="6534"/>
    <cellStyle name="Normal 3 3 12 2 2" xfId="17671"/>
    <cellStyle name="Normal 3 3 12 2 3" xfId="27856"/>
    <cellStyle name="Normal 3 3 12 2 4" xfId="38810"/>
    <cellStyle name="Normal 3 3 12 2 5" xfId="52014"/>
    <cellStyle name="Normal 3 3 12 3" xfId="8665"/>
    <cellStyle name="Normal 3 3 12 3 2" xfId="19770"/>
    <cellStyle name="Normal 3 3 12 3 3" xfId="29977"/>
    <cellStyle name="Normal 3 3 12 3 4" xfId="40928"/>
    <cellStyle name="Normal 3 3 12 3 5" xfId="54135"/>
    <cellStyle name="Normal 3 3 12 4" xfId="14458"/>
    <cellStyle name="Normal 3 3 12 5" xfId="24643"/>
    <cellStyle name="Normal 3 3 12 6" xfId="35580"/>
    <cellStyle name="Normal 3 3 12 7" xfId="48801"/>
    <cellStyle name="Normal 3 3 13" xfId="3702"/>
    <cellStyle name="Normal 3 3 13 2" xfId="9124"/>
    <cellStyle name="Normal 3 3 13 2 2" xfId="20229"/>
    <cellStyle name="Normal 3 3 13 2 3" xfId="30436"/>
    <cellStyle name="Normal 3 3 13 2 4" xfId="41387"/>
    <cellStyle name="Normal 3 3 13 2 5" xfId="54594"/>
    <cellStyle name="Normal 3 3 13 3" xfId="14917"/>
    <cellStyle name="Normal 3 3 13 4" xfId="25102"/>
    <cellStyle name="Normal 3 3 13 5" xfId="36039"/>
    <cellStyle name="Normal 3 3 13 6" xfId="49260"/>
    <cellStyle name="Normal 3 3 14" xfId="4785"/>
    <cellStyle name="Normal 3 3 14 2" xfId="9959"/>
    <cellStyle name="Normal 3 3 14 2 2" xfId="20951"/>
    <cellStyle name="Normal 3 3 14 2 3" xfId="31271"/>
    <cellStyle name="Normal 3 3 14 2 4" xfId="42216"/>
    <cellStyle name="Normal 3 3 14 2 5" xfId="55429"/>
    <cellStyle name="Normal 3 3 14 3" xfId="15936"/>
    <cellStyle name="Normal 3 3 14 4" xfId="26121"/>
    <cellStyle name="Normal 3 3 14 5" xfId="37070"/>
    <cellStyle name="Normal 3 3 14 6" xfId="50279"/>
    <cellStyle name="Normal 3 3 15" xfId="4975"/>
    <cellStyle name="Normal 3 3 15 2" xfId="10149"/>
    <cellStyle name="Normal 3 3 15 2 2" xfId="21140"/>
    <cellStyle name="Normal 3 3 15 2 3" xfId="31461"/>
    <cellStyle name="Normal 3 3 15 2 4" xfId="42406"/>
    <cellStyle name="Normal 3 3 15 2 5" xfId="55619"/>
    <cellStyle name="Normal 3 3 15 3" xfId="16125"/>
    <cellStyle name="Normal 3 3 15 4" xfId="26310"/>
    <cellStyle name="Normal 3 3 15 5" xfId="37259"/>
    <cellStyle name="Normal 3 3 15 6" xfId="50468"/>
    <cellStyle name="Normal 3 3 16" xfId="5157"/>
    <cellStyle name="Normal 3 3 16 2" xfId="10331"/>
    <cellStyle name="Normal 3 3 16 2 2" xfId="21322"/>
    <cellStyle name="Normal 3 3 16 2 3" xfId="31643"/>
    <cellStyle name="Normal 3 3 16 2 4" xfId="42588"/>
    <cellStyle name="Normal 3 3 16 2 5" xfId="55801"/>
    <cellStyle name="Normal 3 3 16 3" xfId="16307"/>
    <cellStyle name="Normal 3 3 16 4" xfId="26492"/>
    <cellStyle name="Normal 3 3 16 5" xfId="37441"/>
    <cellStyle name="Normal 3 3 16 6" xfId="50650"/>
    <cellStyle name="Normal 3 3 17" xfId="2407"/>
    <cellStyle name="Normal 3 3 17 2" xfId="7948"/>
    <cellStyle name="Normal 3 3 17 2 2" xfId="19056"/>
    <cellStyle name="Normal 3 3 17 2 3" xfId="29262"/>
    <cellStyle name="Normal 3 3 17 2 4" xfId="40211"/>
    <cellStyle name="Normal 3 3 17 2 5" xfId="53420"/>
    <cellStyle name="Normal 3 3 17 3" xfId="13707"/>
    <cellStyle name="Normal 3 3 17 4" xfId="23892"/>
    <cellStyle name="Normal 3 3 17 5" xfId="34800"/>
    <cellStyle name="Normal 3 3 17 6" xfId="48050"/>
    <cellStyle name="Normal 3 3 18" xfId="6066"/>
    <cellStyle name="Normal 3 3 18 2" xfId="10339"/>
    <cellStyle name="Normal 3 3 18 2 2" xfId="21330"/>
    <cellStyle name="Normal 3 3 18 2 3" xfId="31651"/>
    <cellStyle name="Normal 3 3 18 2 4" xfId="42596"/>
    <cellStyle name="Normal 3 3 18 2 5" xfId="55809"/>
    <cellStyle name="Normal 3 3 18 3" xfId="17215"/>
    <cellStyle name="Normal 3 3 18 4" xfId="27400"/>
    <cellStyle name="Normal 3 3 18 5" xfId="38349"/>
    <cellStyle name="Normal 3 3 18 6" xfId="51558"/>
    <cellStyle name="Normal 3 3 19" xfId="6255"/>
    <cellStyle name="Normal 3 3 19 2" xfId="11321"/>
    <cellStyle name="Normal 3 3 19 2 2" xfId="22298"/>
    <cellStyle name="Normal 3 3 19 2 3" xfId="32633"/>
    <cellStyle name="Normal 3 3 19 2 4" xfId="43570"/>
    <cellStyle name="Normal 3 3 19 2 5" xfId="56791"/>
    <cellStyle name="Normal 3 3 19 3" xfId="17396"/>
    <cellStyle name="Normal 3 3 19 4" xfId="27581"/>
    <cellStyle name="Normal 3 3 19 5" xfId="38534"/>
    <cellStyle name="Normal 3 3 19 6" xfId="51739"/>
    <cellStyle name="Normal 3 3 2" xfId="138"/>
    <cellStyle name="Normal 3 3 2 10" xfId="6413"/>
    <cellStyle name="Normal 3 3 2 10 2" xfId="11360"/>
    <cellStyle name="Normal 3 3 2 10 2 2" xfId="22336"/>
    <cellStyle name="Normal 3 3 2 10 2 3" xfId="32672"/>
    <cellStyle name="Normal 3 3 2 10 2 4" xfId="43609"/>
    <cellStyle name="Normal 3 3 2 10 2 5" xfId="56830"/>
    <cellStyle name="Normal 3 3 2 10 3" xfId="17551"/>
    <cellStyle name="Normal 3 3 2 10 4" xfId="27736"/>
    <cellStyle name="Normal 3 3 2 10 5" xfId="38690"/>
    <cellStyle name="Normal 3 3 2 10 6" xfId="51894"/>
    <cellStyle name="Normal 3 3 2 11" xfId="7750"/>
    <cellStyle name="Normal 3 3 2 11 2" xfId="18860"/>
    <cellStyle name="Normal 3 3 2 11 3" xfId="29064"/>
    <cellStyle name="Normal 3 3 2 11 4" xfId="40013"/>
    <cellStyle name="Normal 3 3 2 11 5" xfId="53222"/>
    <cellStyle name="Normal 3 3 2 12" xfId="12668"/>
    <cellStyle name="Normal 3 3 2 13" xfId="12858"/>
    <cellStyle name="Normal 3 3 2 14" xfId="13264"/>
    <cellStyle name="Normal 3 3 2 15" xfId="23454"/>
    <cellStyle name="Normal 3 3 2 16" xfId="33988"/>
    <cellStyle name="Normal 3 3 2 17" xfId="47612"/>
    <cellStyle name="Normal 3 3 2 18" xfId="58131"/>
    <cellStyle name="Normal 3 3 2 19" xfId="58723"/>
    <cellStyle name="Normal 3 3 2 2" xfId="2031"/>
    <cellStyle name="Normal 3 3 2 2 10" xfId="58785"/>
    <cellStyle name="Normal 3 3 2 2 2" xfId="3191"/>
    <cellStyle name="Normal 3 3 2 2 2 2" xfId="4003"/>
    <cellStyle name="Normal 3 3 2 2 2 2 2" xfId="11016"/>
    <cellStyle name="Normal 3 3 2 2 2 2 2 2" xfId="21993"/>
    <cellStyle name="Normal 3 3 2 2 2 2 2 3" xfId="32328"/>
    <cellStyle name="Normal 3 3 2 2 2 2 2 4" xfId="43271"/>
    <cellStyle name="Normal 3 3 2 2 2 2 2 5" xfId="56486"/>
    <cellStyle name="Normal 3 3 2 2 2 2 3" xfId="9424"/>
    <cellStyle name="Normal 3 3 2 2 2 2 3 2" xfId="20529"/>
    <cellStyle name="Normal 3 3 2 2 2 2 3 3" xfId="30736"/>
    <cellStyle name="Normal 3 3 2 2 2 2 3 4" xfId="41687"/>
    <cellStyle name="Normal 3 3 2 2 2 2 3 5" xfId="54894"/>
    <cellStyle name="Normal 3 3 2 2 2 2 4" xfId="15216"/>
    <cellStyle name="Normal 3 3 2 2 2 2 5" xfId="25401"/>
    <cellStyle name="Normal 3 3 2 2 2 2 6" xfId="36338"/>
    <cellStyle name="Normal 3 3 2 2 2 2 7" xfId="49559"/>
    <cellStyle name="Normal 3 3 2 2 2 2 8" xfId="59417"/>
    <cellStyle name="Normal 3 3 2 2 2 3" xfId="7100"/>
    <cellStyle name="Normal 3 3 2 2 2 3 2" xfId="10613"/>
    <cellStyle name="Normal 3 3 2 2 2 3 2 2" xfId="21600"/>
    <cellStyle name="Normal 3 3 2 2 2 3 2 3" xfId="31925"/>
    <cellStyle name="Normal 3 3 2 2 2 3 2 4" xfId="42870"/>
    <cellStyle name="Normal 3 3 2 2 2 3 2 5" xfId="56083"/>
    <cellStyle name="Normal 3 3 2 2 2 3 3" xfId="18236"/>
    <cellStyle name="Normal 3 3 2 2 2 3 4" xfId="28421"/>
    <cellStyle name="Normal 3 3 2 2 2 3 5" xfId="39376"/>
    <cellStyle name="Normal 3 3 2 2 2 3 6" xfId="52579"/>
    <cellStyle name="Normal 3 3 2 2 2 4" xfId="8622"/>
    <cellStyle name="Normal 3 3 2 2 2 4 2" xfId="19729"/>
    <cellStyle name="Normal 3 3 2 2 2 4 3" xfId="29936"/>
    <cellStyle name="Normal 3 3 2 2 2 4 4" xfId="40885"/>
    <cellStyle name="Normal 3 3 2 2 2 4 5" xfId="54094"/>
    <cellStyle name="Normal 3 3 2 2 2 5" xfId="14419"/>
    <cellStyle name="Normal 3 3 2 2 2 6" xfId="24604"/>
    <cellStyle name="Normal 3 3 2 2 2 7" xfId="35535"/>
    <cellStyle name="Normal 3 3 2 2 2 8" xfId="48762"/>
    <cellStyle name="Normal 3 3 2 2 2 9" xfId="58949"/>
    <cellStyle name="Normal 3 3 2 2 3" xfId="3839"/>
    <cellStyle name="Normal 3 3 2 2 3 2" xfId="10852"/>
    <cellStyle name="Normal 3 3 2 2 3 2 2" xfId="21829"/>
    <cellStyle name="Normal 3 3 2 2 3 2 3" xfId="32164"/>
    <cellStyle name="Normal 3 3 2 2 3 2 4" xfId="43107"/>
    <cellStyle name="Normal 3 3 2 2 3 2 5" xfId="56322"/>
    <cellStyle name="Normal 3 3 2 2 3 3" xfId="9260"/>
    <cellStyle name="Normal 3 3 2 2 3 3 2" xfId="20365"/>
    <cellStyle name="Normal 3 3 2 2 3 3 3" xfId="30572"/>
    <cellStyle name="Normal 3 3 2 2 3 3 4" xfId="41523"/>
    <cellStyle name="Normal 3 3 2 2 3 3 5" xfId="54730"/>
    <cellStyle name="Normal 3 3 2 2 3 4" xfId="15052"/>
    <cellStyle name="Normal 3 3 2 2 3 5" xfId="25237"/>
    <cellStyle name="Normal 3 3 2 2 3 6" xfId="36174"/>
    <cellStyle name="Normal 3 3 2 2 3 7" xfId="49395"/>
    <cellStyle name="Normal 3 3 2 2 3 8" xfId="59253"/>
    <cellStyle name="Normal 3 3 2 2 4" xfId="2909"/>
    <cellStyle name="Normal 3 3 2 2 4 2" xfId="8343"/>
    <cellStyle name="Normal 3 3 2 2 4 2 2" xfId="19451"/>
    <cellStyle name="Normal 3 3 2 2 4 2 3" xfId="29657"/>
    <cellStyle name="Normal 3 3 2 2 4 2 4" xfId="40606"/>
    <cellStyle name="Normal 3 3 2 2 4 2 5" xfId="53815"/>
    <cellStyle name="Normal 3 3 2 2 4 3" xfId="14142"/>
    <cellStyle name="Normal 3 3 2 2 4 4" xfId="24327"/>
    <cellStyle name="Normal 3 3 2 2 4 5" xfId="35258"/>
    <cellStyle name="Normal 3 3 2 2 4 6" xfId="48485"/>
    <cellStyle name="Normal 3 3 2 2 5" xfId="6205"/>
    <cellStyle name="Normal 3 3 2 2 5 2" xfId="10470"/>
    <cellStyle name="Normal 3 3 2 2 5 2 2" xfId="21461"/>
    <cellStyle name="Normal 3 3 2 2 5 2 3" xfId="31782"/>
    <cellStyle name="Normal 3 3 2 2 5 2 4" xfId="42727"/>
    <cellStyle name="Normal 3 3 2 2 5 2 5" xfId="55940"/>
    <cellStyle name="Normal 3 3 2 2 5 3" xfId="17346"/>
    <cellStyle name="Normal 3 3 2 2 5 4" xfId="27531"/>
    <cellStyle name="Normal 3 3 2 2 5 5" xfId="38484"/>
    <cellStyle name="Normal 3 3 2 2 5 6" xfId="51689"/>
    <cellStyle name="Normal 3 3 2 2 6" xfId="6820"/>
    <cellStyle name="Normal 3 3 2 2 6 2" xfId="17956"/>
    <cellStyle name="Normal 3 3 2 2 6 3" xfId="28141"/>
    <cellStyle name="Normal 3 3 2 2 6 4" xfId="39096"/>
    <cellStyle name="Normal 3 3 2 2 6 5" xfId="52299"/>
    <cellStyle name="Normal 3 3 2 2 7" xfId="7793"/>
    <cellStyle name="Normal 3 3 2 2 7 2" xfId="18901"/>
    <cellStyle name="Normal 3 3 2 2 7 3" xfId="29107"/>
    <cellStyle name="Normal 3 3 2 2 7 4" xfId="40056"/>
    <cellStyle name="Normal 3 3 2 2 7 5" xfId="53265"/>
    <cellStyle name="Normal 3 3 2 2 8" xfId="13043"/>
    <cellStyle name="Normal 3 3 2 2 9" xfId="58316"/>
    <cellStyle name="Normal 3 3 2 3" xfId="2726"/>
    <cellStyle name="Normal 3 3 2 3 10" xfId="58503"/>
    <cellStyle name="Normal 3 3 2 3 11" xfId="58887"/>
    <cellStyle name="Normal 3 3 2 3 2" xfId="3390"/>
    <cellStyle name="Normal 3 3 2 3 2 2" xfId="10954"/>
    <cellStyle name="Normal 3 3 2 3 2 2 2" xfId="21931"/>
    <cellStyle name="Normal 3 3 2 3 2 2 3" xfId="32266"/>
    <cellStyle name="Normal 3 3 2 3 2 2 4" xfId="43209"/>
    <cellStyle name="Normal 3 3 2 3 2 2 5" xfId="56424"/>
    <cellStyle name="Normal 3 3 2 3 2 3" xfId="8812"/>
    <cellStyle name="Normal 3 3 2 3 2 3 2" xfId="19917"/>
    <cellStyle name="Normal 3 3 2 3 2 3 3" xfId="30124"/>
    <cellStyle name="Normal 3 3 2 3 2 3 4" xfId="41075"/>
    <cellStyle name="Normal 3 3 2 3 2 3 5" xfId="54282"/>
    <cellStyle name="Normal 3 3 2 3 2 4" xfId="14605"/>
    <cellStyle name="Normal 3 3 2 3 2 5" xfId="24790"/>
    <cellStyle name="Normal 3 3 2 3 2 6" xfId="35727"/>
    <cellStyle name="Normal 3 3 2 3 2 7" xfId="48948"/>
    <cellStyle name="Normal 3 3 2 3 2 8" xfId="59355"/>
    <cellStyle name="Normal 3 3 2 3 3" xfId="3941"/>
    <cellStyle name="Normal 3 3 2 3 3 2" xfId="9362"/>
    <cellStyle name="Normal 3 3 2 3 3 2 2" xfId="20467"/>
    <cellStyle name="Normal 3 3 2 3 3 2 3" xfId="30674"/>
    <cellStyle name="Normal 3 3 2 3 3 2 4" xfId="41625"/>
    <cellStyle name="Normal 3 3 2 3 3 2 5" xfId="54832"/>
    <cellStyle name="Normal 3 3 2 3 3 3" xfId="15154"/>
    <cellStyle name="Normal 3 3 2 3 3 4" xfId="25339"/>
    <cellStyle name="Normal 3 3 2 3 3 5" xfId="36276"/>
    <cellStyle name="Normal 3 3 2 3 3 6" xfId="49497"/>
    <cellStyle name="Normal 3 3 2 3 4" xfId="6638"/>
    <cellStyle name="Normal 3 3 2 3 4 2" xfId="10551"/>
    <cellStyle name="Normal 3 3 2 3 4 2 2" xfId="21538"/>
    <cellStyle name="Normal 3 3 2 3 4 2 3" xfId="31863"/>
    <cellStyle name="Normal 3 3 2 3 4 2 4" xfId="42808"/>
    <cellStyle name="Normal 3 3 2 3 4 2 5" xfId="56021"/>
    <cellStyle name="Normal 3 3 2 3 4 3" xfId="17774"/>
    <cellStyle name="Normal 3 3 2 3 4 4" xfId="27959"/>
    <cellStyle name="Normal 3 3 2 3 4 5" xfId="38914"/>
    <cellStyle name="Normal 3 3 2 3 4 6" xfId="52117"/>
    <cellStyle name="Normal 3 3 2 3 5" xfId="8160"/>
    <cellStyle name="Normal 3 3 2 3 5 2" xfId="19268"/>
    <cellStyle name="Normal 3 3 2 3 5 3" xfId="29474"/>
    <cellStyle name="Normal 3 3 2 3 5 4" xfId="40423"/>
    <cellStyle name="Normal 3 3 2 3 5 5" xfId="53632"/>
    <cellStyle name="Normal 3 3 2 3 6" xfId="13959"/>
    <cellStyle name="Normal 3 3 2 3 7" xfId="24144"/>
    <cellStyle name="Normal 3 3 2 3 8" xfId="35075"/>
    <cellStyle name="Normal 3 3 2 3 9" xfId="48302"/>
    <cellStyle name="Normal 3 3 2 4" xfId="3129"/>
    <cellStyle name="Normal 3 3 2 4 2" xfId="4600"/>
    <cellStyle name="Normal 3 3 2 4 3" xfId="7038"/>
    <cellStyle name="Normal 3 3 2 4 3 2" xfId="18174"/>
    <cellStyle name="Normal 3 3 2 4 3 3" xfId="28359"/>
    <cellStyle name="Normal 3 3 2 4 3 4" xfId="39314"/>
    <cellStyle name="Normal 3 3 2 4 3 5" xfId="52517"/>
    <cellStyle name="Normal 3 3 2 4 4" xfId="8561"/>
    <cellStyle name="Normal 3 3 2 4 4 2" xfId="19668"/>
    <cellStyle name="Normal 3 3 2 4 4 3" xfId="29875"/>
    <cellStyle name="Normal 3 3 2 4 4 4" xfId="40824"/>
    <cellStyle name="Normal 3 3 2 4 4 5" xfId="54033"/>
    <cellStyle name="Normal 3 3 2 4 5" xfId="14358"/>
    <cellStyle name="Normal 3 3 2 4 6" xfId="24543"/>
    <cellStyle name="Normal 3 3 2 4 7" xfId="35474"/>
    <cellStyle name="Normal 3 3 2 4 8" xfId="48701"/>
    <cellStyle name="Normal 3 3 2 5" xfId="3777"/>
    <cellStyle name="Normal 3 3 2 5 2" xfId="10790"/>
    <cellStyle name="Normal 3 3 2 5 2 2" xfId="21767"/>
    <cellStyle name="Normal 3 3 2 5 2 3" xfId="32102"/>
    <cellStyle name="Normal 3 3 2 5 2 4" xfId="43045"/>
    <cellStyle name="Normal 3 3 2 5 2 5" xfId="56260"/>
    <cellStyle name="Normal 3 3 2 5 3" xfId="9198"/>
    <cellStyle name="Normal 3 3 2 5 3 2" xfId="20303"/>
    <cellStyle name="Normal 3 3 2 5 3 3" xfId="30510"/>
    <cellStyle name="Normal 3 3 2 5 3 4" xfId="41461"/>
    <cellStyle name="Normal 3 3 2 5 3 5" xfId="54668"/>
    <cellStyle name="Normal 3 3 2 5 4" xfId="14990"/>
    <cellStyle name="Normal 3 3 2 5 5" xfId="25175"/>
    <cellStyle name="Normal 3 3 2 5 6" xfId="36112"/>
    <cellStyle name="Normal 3 3 2 5 7" xfId="49333"/>
    <cellStyle name="Normal 3 3 2 5 8" xfId="59191"/>
    <cellStyle name="Normal 3 3 2 6" xfId="4814"/>
    <cellStyle name="Normal 3 3 2 6 2" xfId="9988"/>
    <cellStyle name="Normal 3 3 2 6 2 2" xfId="20980"/>
    <cellStyle name="Normal 3 3 2 6 2 3" xfId="31300"/>
    <cellStyle name="Normal 3 3 2 6 2 4" xfId="42245"/>
    <cellStyle name="Normal 3 3 2 6 2 5" xfId="55458"/>
    <cellStyle name="Normal 3 3 2 6 3" xfId="15965"/>
    <cellStyle name="Normal 3 3 2 6 4" xfId="26150"/>
    <cellStyle name="Normal 3 3 2 6 5" xfId="37099"/>
    <cellStyle name="Normal 3 3 2 6 6" xfId="50308"/>
    <cellStyle name="Normal 3 3 2 7" xfId="5004"/>
    <cellStyle name="Normal 3 3 2 7 2" xfId="10178"/>
    <cellStyle name="Normal 3 3 2 7 2 2" xfId="21169"/>
    <cellStyle name="Normal 3 3 2 7 2 3" xfId="31490"/>
    <cellStyle name="Normal 3 3 2 7 2 4" xfId="42435"/>
    <cellStyle name="Normal 3 3 2 7 2 5" xfId="55648"/>
    <cellStyle name="Normal 3 3 2 7 3" xfId="16154"/>
    <cellStyle name="Normal 3 3 2 7 4" xfId="26339"/>
    <cellStyle name="Normal 3 3 2 7 5" xfId="37288"/>
    <cellStyle name="Normal 3 3 2 7 6" xfId="50497"/>
    <cellStyle name="Normal 3 3 2 8" xfId="2451"/>
    <cellStyle name="Normal 3 3 2 8 2" xfId="7977"/>
    <cellStyle name="Normal 3 3 2 8 2 2" xfId="19085"/>
    <cellStyle name="Normal 3 3 2 8 2 3" xfId="29291"/>
    <cellStyle name="Normal 3 3 2 8 2 4" xfId="40240"/>
    <cellStyle name="Normal 3 3 2 8 2 5" xfId="53449"/>
    <cellStyle name="Normal 3 3 2 8 3" xfId="13749"/>
    <cellStyle name="Normal 3 3 2 8 4" xfId="23934"/>
    <cellStyle name="Normal 3 3 2 8 5" xfId="34842"/>
    <cellStyle name="Normal 3 3 2 8 6" xfId="48092"/>
    <cellStyle name="Normal 3 3 2 9" xfId="6145"/>
    <cellStyle name="Normal 3 3 2 9 2" xfId="10408"/>
    <cellStyle name="Normal 3 3 2 9 2 2" xfId="21399"/>
    <cellStyle name="Normal 3 3 2 9 2 3" xfId="31720"/>
    <cellStyle name="Normal 3 3 2 9 2 4" xfId="42665"/>
    <cellStyle name="Normal 3 3 2 9 2 5" xfId="55878"/>
    <cellStyle name="Normal 3 3 2 9 3" xfId="17286"/>
    <cellStyle name="Normal 3 3 2 9 4" xfId="27471"/>
    <cellStyle name="Normal 3 3 2 9 5" xfId="38424"/>
    <cellStyle name="Normal 3 3 2 9 6" xfId="51629"/>
    <cellStyle name="Normal 3 3 20" xfId="6287"/>
    <cellStyle name="Normal 3 3 20 2" xfId="11491"/>
    <cellStyle name="Normal 3 3 20 2 2" xfId="22467"/>
    <cellStyle name="Normal 3 3 20 2 3" xfId="32803"/>
    <cellStyle name="Normal 3 3 20 2 4" xfId="43740"/>
    <cellStyle name="Normal 3 3 20 2 5" xfId="56961"/>
    <cellStyle name="Normal 3 3 20 3" xfId="17427"/>
    <cellStyle name="Normal 3 3 20 4" xfId="27612"/>
    <cellStyle name="Normal 3 3 20 5" xfId="38566"/>
    <cellStyle name="Normal 3 3 20 6" xfId="51770"/>
    <cellStyle name="Normal 3 3 21" xfId="6345"/>
    <cellStyle name="Normal 3 3 21 2" xfId="17485"/>
    <cellStyle name="Normal 3 3 21 3" xfId="27670"/>
    <cellStyle name="Normal 3 3 21 4" xfId="38624"/>
    <cellStyle name="Normal 3 3 21 5" xfId="51828"/>
    <cellStyle name="Normal 3 3 22" xfId="6376"/>
    <cellStyle name="Normal 3 3 22 2" xfId="17515"/>
    <cellStyle name="Normal 3 3 22 3" xfId="27700"/>
    <cellStyle name="Normal 3 3 22 4" xfId="38654"/>
    <cellStyle name="Normal 3 3 22 5" xfId="51858"/>
    <cellStyle name="Normal 3 3 23" xfId="7144"/>
    <cellStyle name="Normal 3 3 23 2" xfId="18275"/>
    <cellStyle name="Normal 3 3 23 3" xfId="28460"/>
    <cellStyle name="Normal 3 3 23 4" xfId="39415"/>
    <cellStyle name="Normal 3 3 23 5" xfId="52618"/>
    <cellStyle name="Normal 3 3 24" xfId="7209"/>
    <cellStyle name="Normal 3 3 24 2" xfId="18338"/>
    <cellStyle name="Normal 3 3 24 3" xfId="28525"/>
    <cellStyle name="Normal 3 3 24 4" xfId="39480"/>
    <cellStyle name="Normal 3 3 24 5" xfId="52683"/>
    <cellStyle name="Normal 3 3 25" xfId="12622"/>
    <cellStyle name="Normal 3 3 26" xfId="12829"/>
    <cellStyle name="Normal 3 3 27" xfId="13234"/>
    <cellStyle name="Normal 3 3 28" xfId="23424"/>
    <cellStyle name="Normal 3 3 29" xfId="33956"/>
    <cellStyle name="Normal 3 3 3" xfId="191"/>
    <cellStyle name="Normal 3 3 3 10" xfId="6416"/>
    <cellStyle name="Normal 3 3 3 10 2" xfId="11391"/>
    <cellStyle name="Normal 3 3 3 10 2 2" xfId="22367"/>
    <cellStyle name="Normal 3 3 3 10 2 3" xfId="32703"/>
    <cellStyle name="Normal 3 3 3 10 2 4" xfId="43640"/>
    <cellStyle name="Normal 3 3 3 10 2 5" xfId="56861"/>
    <cellStyle name="Normal 3 3 3 10 3" xfId="17554"/>
    <cellStyle name="Normal 3 3 3 10 4" xfId="27739"/>
    <cellStyle name="Normal 3 3 3 10 5" xfId="38693"/>
    <cellStyle name="Normal 3 3 3 10 6" xfId="51897"/>
    <cellStyle name="Normal 3 3 3 11" xfId="7655"/>
    <cellStyle name="Normal 3 3 3 11 2" xfId="18766"/>
    <cellStyle name="Normal 3 3 3 11 3" xfId="28969"/>
    <cellStyle name="Normal 3 3 3 11 4" xfId="39919"/>
    <cellStyle name="Normal 3 3 3 11 5" xfId="53127"/>
    <cellStyle name="Normal 3 3 3 12" xfId="12699"/>
    <cellStyle name="Normal 3 3 3 13" xfId="12889"/>
    <cellStyle name="Normal 3 3 3 14" xfId="13305"/>
    <cellStyle name="Normal 3 3 3 15" xfId="23495"/>
    <cellStyle name="Normal 3 3 3 16" xfId="34031"/>
    <cellStyle name="Normal 3 3 3 17" xfId="47653"/>
    <cellStyle name="Normal 3 3 3 18" xfId="58161"/>
    <cellStyle name="Normal 3 3 3 19" xfId="58755"/>
    <cellStyle name="Normal 3 3 3 2" xfId="2940"/>
    <cellStyle name="Normal 3 3 3 2 10" xfId="35289"/>
    <cellStyle name="Normal 3 3 3 2 11" xfId="48516"/>
    <cellStyle name="Normal 3 3 3 2 12" xfId="58347"/>
    <cellStyle name="Normal 3 3 3 2 13" xfId="58919"/>
    <cellStyle name="Normal 3 3 3 2 2" xfId="3582"/>
    <cellStyle name="Normal 3 3 3 2 2 2" xfId="10986"/>
    <cellStyle name="Normal 3 3 3 2 2 2 2" xfId="21963"/>
    <cellStyle name="Normal 3 3 3 2 2 2 3" xfId="32298"/>
    <cellStyle name="Normal 3 3 3 2 2 2 4" xfId="43241"/>
    <cellStyle name="Normal 3 3 3 2 2 2 5" xfId="56456"/>
    <cellStyle name="Normal 3 3 3 2 2 3" xfId="9004"/>
    <cellStyle name="Normal 3 3 3 2 2 3 2" xfId="20109"/>
    <cellStyle name="Normal 3 3 3 2 2 3 3" xfId="30316"/>
    <cellStyle name="Normal 3 3 3 2 2 3 4" xfId="41267"/>
    <cellStyle name="Normal 3 3 3 2 2 3 5" xfId="54474"/>
    <cellStyle name="Normal 3 3 3 2 2 4" xfId="14797"/>
    <cellStyle name="Normal 3 3 3 2 2 5" xfId="24982"/>
    <cellStyle name="Normal 3 3 3 2 2 6" xfId="35919"/>
    <cellStyle name="Normal 3 3 3 2 2 7" xfId="49140"/>
    <cellStyle name="Normal 3 3 3 2 2 8" xfId="59387"/>
    <cellStyle name="Normal 3 3 3 2 3" xfId="3973"/>
    <cellStyle name="Normal 3 3 3 2 3 2" xfId="9394"/>
    <cellStyle name="Normal 3 3 3 2 3 2 2" xfId="20499"/>
    <cellStyle name="Normal 3 3 3 2 3 2 3" xfId="30706"/>
    <cellStyle name="Normal 3 3 3 2 3 2 4" xfId="41657"/>
    <cellStyle name="Normal 3 3 3 2 3 2 5" xfId="54864"/>
    <cellStyle name="Normal 3 3 3 2 3 3" xfId="15186"/>
    <cellStyle name="Normal 3 3 3 2 3 4" xfId="25371"/>
    <cellStyle name="Normal 3 3 3 2 3 5" xfId="36308"/>
    <cellStyle name="Normal 3 3 3 2 3 6" xfId="49529"/>
    <cellStyle name="Normal 3 3 3 2 4" xfId="6851"/>
    <cellStyle name="Normal 3 3 3 2 4 2" xfId="8374"/>
    <cellStyle name="Normal 3 3 3 2 4 2 2" xfId="19482"/>
    <cellStyle name="Normal 3 3 3 2 4 2 3" xfId="29688"/>
    <cellStyle name="Normal 3 3 3 2 4 2 4" xfId="40637"/>
    <cellStyle name="Normal 3 3 3 2 4 2 5" xfId="53846"/>
    <cellStyle name="Normal 3 3 3 2 4 3" xfId="17987"/>
    <cellStyle name="Normal 3 3 3 2 4 4" xfId="28172"/>
    <cellStyle name="Normal 3 3 3 2 4 5" xfId="39127"/>
    <cellStyle name="Normal 3 3 3 2 4 6" xfId="52330"/>
    <cellStyle name="Normal 3 3 3 2 5" xfId="10583"/>
    <cellStyle name="Normal 3 3 3 2 5 2" xfId="21570"/>
    <cellStyle name="Normal 3 3 3 2 5 3" xfId="31895"/>
    <cellStyle name="Normal 3 3 3 2 5 4" xfId="42840"/>
    <cellStyle name="Normal 3 3 3 2 5 5" xfId="56053"/>
    <cellStyle name="Normal 3 3 3 2 6" xfId="7824"/>
    <cellStyle name="Normal 3 3 3 2 6 2" xfId="18932"/>
    <cellStyle name="Normal 3 3 3 2 6 3" xfId="29138"/>
    <cellStyle name="Normal 3 3 3 2 6 4" xfId="40087"/>
    <cellStyle name="Normal 3 3 3 2 6 5" xfId="53296"/>
    <cellStyle name="Normal 3 3 3 2 7" xfId="13089"/>
    <cellStyle name="Normal 3 3 3 2 8" xfId="14173"/>
    <cellStyle name="Normal 3 3 3 2 9" xfId="24358"/>
    <cellStyle name="Normal 3 3 3 3" xfId="2757"/>
    <cellStyle name="Normal 3 3 3 3 10" xfId="59223"/>
    <cellStyle name="Normal 3 3 3 3 2" xfId="3421"/>
    <cellStyle name="Normal 3 3 3 3 2 2" xfId="8843"/>
    <cellStyle name="Normal 3 3 3 3 2 2 2" xfId="19948"/>
    <cellStyle name="Normal 3 3 3 3 2 2 3" xfId="30155"/>
    <cellStyle name="Normal 3 3 3 3 2 2 4" xfId="41106"/>
    <cellStyle name="Normal 3 3 3 3 2 2 5" xfId="54313"/>
    <cellStyle name="Normal 3 3 3 3 2 3" xfId="14636"/>
    <cellStyle name="Normal 3 3 3 3 2 4" xfId="24821"/>
    <cellStyle name="Normal 3 3 3 3 2 5" xfId="35758"/>
    <cellStyle name="Normal 3 3 3 3 2 6" xfId="48979"/>
    <cellStyle name="Normal 3 3 3 3 3" xfId="6669"/>
    <cellStyle name="Normal 3 3 3 3 3 2" xfId="10822"/>
    <cellStyle name="Normal 3 3 3 3 3 2 2" xfId="21799"/>
    <cellStyle name="Normal 3 3 3 3 3 2 3" xfId="32134"/>
    <cellStyle name="Normal 3 3 3 3 3 2 4" xfId="43077"/>
    <cellStyle name="Normal 3 3 3 3 3 2 5" xfId="56292"/>
    <cellStyle name="Normal 3 3 3 3 3 3" xfId="17805"/>
    <cellStyle name="Normal 3 3 3 3 3 4" xfId="27990"/>
    <cellStyle name="Normal 3 3 3 3 3 5" xfId="38945"/>
    <cellStyle name="Normal 3 3 3 3 3 6" xfId="52148"/>
    <cellStyle name="Normal 3 3 3 3 4" xfId="8191"/>
    <cellStyle name="Normal 3 3 3 3 4 2" xfId="19299"/>
    <cellStyle name="Normal 3 3 3 3 4 3" xfId="29505"/>
    <cellStyle name="Normal 3 3 3 3 4 4" xfId="40454"/>
    <cellStyle name="Normal 3 3 3 3 4 5" xfId="53663"/>
    <cellStyle name="Normal 3 3 3 3 5" xfId="13990"/>
    <cellStyle name="Normal 3 3 3 3 6" xfId="24175"/>
    <cellStyle name="Normal 3 3 3 3 7" xfId="35106"/>
    <cellStyle name="Normal 3 3 3 3 8" xfId="48333"/>
    <cellStyle name="Normal 3 3 3 3 9" xfId="58534"/>
    <cellStyle name="Normal 3 3 3 4" xfId="3161"/>
    <cellStyle name="Normal 3 3 3 4 2" xfId="7070"/>
    <cellStyle name="Normal 3 3 3 4 2 2" xfId="18206"/>
    <cellStyle name="Normal 3 3 3 4 2 3" xfId="28391"/>
    <cellStyle name="Normal 3 3 3 4 2 4" xfId="39346"/>
    <cellStyle name="Normal 3 3 3 4 2 5" xfId="52549"/>
    <cellStyle name="Normal 3 3 3 4 3" xfId="8592"/>
    <cellStyle name="Normal 3 3 3 4 3 2" xfId="19699"/>
    <cellStyle name="Normal 3 3 3 4 3 3" xfId="29906"/>
    <cellStyle name="Normal 3 3 3 4 3 4" xfId="40855"/>
    <cellStyle name="Normal 3 3 3 4 3 5" xfId="54064"/>
    <cellStyle name="Normal 3 3 3 4 4" xfId="14389"/>
    <cellStyle name="Normal 3 3 3 4 5" xfId="24574"/>
    <cellStyle name="Normal 3 3 3 4 6" xfId="35505"/>
    <cellStyle name="Normal 3 3 3 4 7" xfId="48732"/>
    <cellStyle name="Normal 3 3 3 5" xfId="3809"/>
    <cellStyle name="Normal 3 3 3 5 2" xfId="9230"/>
    <cellStyle name="Normal 3 3 3 5 2 2" xfId="20335"/>
    <cellStyle name="Normal 3 3 3 5 2 3" xfId="30542"/>
    <cellStyle name="Normal 3 3 3 5 2 4" xfId="41493"/>
    <cellStyle name="Normal 3 3 3 5 2 5" xfId="54700"/>
    <cellStyle name="Normal 3 3 3 5 3" xfId="15022"/>
    <cellStyle name="Normal 3 3 3 5 4" xfId="25207"/>
    <cellStyle name="Normal 3 3 3 5 5" xfId="36144"/>
    <cellStyle name="Normal 3 3 3 5 6" xfId="49365"/>
    <cellStyle name="Normal 3 3 3 6" xfId="4845"/>
    <cellStyle name="Normal 3 3 3 6 2" xfId="10019"/>
    <cellStyle name="Normal 3 3 3 6 2 2" xfId="21011"/>
    <cellStyle name="Normal 3 3 3 6 2 3" xfId="31331"/>
    <cellStyle name="Normal 3 3 3 6 2 4" xfId="42276"/>
    <cellStyle name="Normal 3 3 3 6 2 5" xfId="55489"/>
    <cellStyle name="Normal 3 3 3 6 3" xfId="15996"/>
    <cellStyle name="Normal 3 3 3 6 4" xfId="26181"/>
    <cellStyle name="Normal 3 3 3 6 5" xfId="37130"/>
    <cellStyle name="Normal 3 3 3 6 6" xfId="50339"/>
    <cellStyle name="Normal 3 3 3 7" xfId="5035"/>
    <cellStyle name="Normal 3 3 3 7 2" xfId="10209"/>
    <cellStyle name="Normal 3 3 3 7 2 2" xfId="21200"/>
    <cellStyle name="Normal 3 3 3 7 2 3" xfId="31521"/>
    <cellStyle name="Normal 3 3 3 7 2 4" xfId="42466"/>
    <cellStyle name="Normal 3 3 3 7 2 5" xfId="55679"/>
    <cellStyle name="Normal 3 3 3 7 3" xfId="16185"/>
    <cellStyle name="Normal 3 3 3 7 4" xfId="26370"/>
    <cellStyle name="Normal 3 3 3 7 5" xfId="37319"/>
    <cellStyle name="Normal 3 3 3 7 6" xfId="50528"/>
    <cellStyle name="Normal 3 3 3 8" xfId="2559"/>
    <cellStyle name="Normal 3 3 3 8 2" xfId="8008"/>
    <cellStyle name="Normal 3 3 3 8 2 2" xfId="19116"/>
    <cellStyle name="Normal 3 3 3 8 2 3" xfId="29322"/>
    <cellStyle name="Normal 3 3 3 8 2 4" xfId="40271"/>
    <cellStyle name="Normal 3 3 3 8 2 5" xfId="53480"/>
    <cellStyle name="Normal 3 3 3 8 3" xfId="13809"/>
    <cellStyle name="Normal 3 3 3 8 4" xfId="23994"/>
    <cellStyle name="Normal 3 3 3 8 5" xfId="34919"/>
    <cellStyle name="Normal 3 3 3 8 6" xfId="48152"/>
    <cellStyle name="Normal 3 3 3 9" xfId="6175"/>
    <cellStyle name="Normal 3 3 3 9 2" xfId="10440"/>
    <cellStyle name="Normal 3 3 3 9 2 2" xfId="21431"/>
    <cellStyle name="Normal 3 3 3 9 2 3" xfId="31752"/>
    <cellStyle name="Normal 3 3 3 9 2 4" xfId="42697"/>
    <cellStyle name="Normal 3 3 3 9 2 5" xfId="55910"/>
    <cellStyle name="Normal 3 3 3 9 3" xfId="17316"/>
    <cellStyle name="Normal 3 3 3 9 4" xfId="27501"/>
    <cellStyle name="Normal 3 3 3 9 5" xfId="38454"/>
    <cellStyle name="Normal 3 3 3 9 6" xfId="51659"/>
    <cellStyle name="Normal 3 3 30" xfId="47582"/>
    <cellStyle name="Normal 3 3 31" xfId="58093"/>
    <cellStyle name="Normal 3 3 32" xfId="58652"/>
    <cellStyle name="Normal 3 3 4" xfId="2566"/>
    <cellStyle name="Normal 3 3 4 10" xfId="11398"/>
    <cellStyle name="Normal 3 3 4 10 2" xfId="22374"/>
    <cellStyle name="Normal 3 3 4 10 3" xfId="32710"/>
    <cellStyle name="Normal 3 3 4 10 4" xfId="43647"/>
    <cellStyle name="Normal 3 3 4 10 5" xfId="56868"/>
    <cellStyle name="Normal 3 3 4 11" xfId="11547"/>
    <cellStyle name="Normal 3 3 4 11 2" xfId="22522"/>
    <cellStyle name="Normal 3 3 4 11 3" xfId="32859"/>
    <cellStyle name="Normal 3 3 4 11 4" xfId="43796"/>
    <cellStyle name="Normal 3 3 4 11 5" xfId="57017"/>
    <cellStyle name="Normal 3 3 4 12" xfId="12706"/>
    <cellStyle name="Normal 3 3 4 13" xfId="12896"/>
    <cellStyle name="Normal 3 3 4 14" xfId="13816"/>
    <cellStyle name="Normal 3 3 4 15" xfId="24001"/>
    <cellStyle name="Normal 3 3 4 16" xfId="34926"/>
    <cellStyle name="Normal 3 3 4 17" xfId="48159"/>
    <cellStyle name="Normal 3 3 4 18" xfId="58167"/>
    <cellStyle name="Normal 3 3 4 19" xfId="58824"/>
    <cellStyle name="Normal 3 3 4 2" xfId="2947"/>
    <cellStyle name="Normal 3 3 4 2 10" xfId="48523"/>
    <cellStyle name="Normal 3 3 4 2 11" xfId="58354"/>
    <cellStyle name="Normal 3 3 4 2 12" xfId="59292"/>
    <cellStyle name="Normal 3 3 4 2 2" xfId="3589"/>
    <cellStyle name="Normal 3 3 4 2 2 2" xfId="9011"/>
    <cellStyle name="Normal 3 3 4 2 2 2 2" xfId="20116"/>
    <cellStyle name="Normal 3 3 4 2 2 2 3" xfId="30323"/>
    <cellStyle name="Normal 3 3 4 2 2 2 4" xfId="41274"/>
    <cellStyle name="Normal 3 3 4 2 2 2 5" xfId="54481"/>
    <cellStyle name="Normal 3 3 4 2 2 3" xfId="14804"/>
    <cellStyle name="Normal 3 3 4 2 2 4" xfId="24989"/>
    <cellStyle name="Normal 3 3 4 2 2 5" xfId="35926"/>
    <cellStyle name="Normal 3 3 4 2 2 6" xfId="49147"/>
    <cellStyle name="Normal 3 3 4 2 3" xfId="6858"/>
    <cellStyle name="Normal 3 3 4 2 3 2" xfId="8381"/>
    <cellStyle name="Normal 3 3 4 2 3 2 2" xfId="19489"/>
    <cellStyle name="Normal 3 3 4 2 3 2 3" xfId="29695"/>
    <cellStyle name="Normal 3 3 4 2 3 2 4" xfId="40644"/>
    <cellStyle name="Normal 3 3 4 2 3 2 5" xfId="53853"/>
    <cellStyle name="Normal 3 3 4 2 3 3" xfId="17994"/>
    <cellStyle name="Normal 3 3 4 2 3 4" xfId="28179"/>
    <cellStyle name="Normal 3 3 4 2 3 5" xfId="39134"/>
    <cellStyle name="Normal 3 3 4 2 3 6" xfId="52337"/>
    <cellStyle name="Normal 3 3 4 2 4" xfId="10891"/>
    <cellStyle name="Normal 3 3 4 2 4 2" xfId="21868"/>
    <cellStyle name="Normal 3 3 4 2 4 3" xfId="32203"/>
    <cellStyle name="Normal 3 3 4 2 4 4" xfId="43146"/>
    <cellStyle name="Normal 3 3 4 2 4 5" xfId="56361"/>
    <cellStyle name="Normal 3 3 4 2 5" xfId="7831"/>
    <cellStyle name="Normal 3 3 4 2 5 2" xfId="18939"/>
    <cellStyle name="Normal 3 3 4 2 5 3" xfId="29145"/>
    <cellStyle name="Normal 3 3 4 2 5 4" xfId="40094"/>
    <cellStyle name="Normal 3 3 4 2 5 5" xfId="53303"/>
    <cellStyle name="Normal 3 3 4 2 6" xfId="13096"/>
    <cellStyle name="Normal 3 3 4 2 7" xfId="14180"/>
    <cellStyle name="Normal 3 3 4 2 8" xfId="24365"/>
    <cellStyle name="Normal 3 3 4 2 9" xfId="35296"/>
    <cellStyle name="Normal 3 3 4 3" xfId="2764"/>
    <cellStyle name="Normal 3 3 4 3 2" xfId="3428"/>
    <cellStyle name="Normal 3 3 4 3 2 2" xfId="8850"/>
    <cellStyle name="Normal 3 3 4 3 2 2 2" xfId="19955"/>
    <cellStyle name="Normal 3 3 4 3 2 2 3" xfId="30162"/>
    <cellStyle name="Normal 3 3 4 3 2 2 4" xfId="41113"/>
    <cellStyle name="Normal 3 3 4 3 2 2 5" xfId="54320"/>
    <cellStyle name="Normal 3 3 4 3 2 3" xfId="14643"/>
    <cellStyle name="Normal 3 3 4 3 2 4" xfId="24828"/>
    <cellStyle name="Normal 3 3 4 3 2 5" xfId="35765"/>
    <cellStyle name="Normal 3 3 4 3 2 6" xfId="48986"/>
    <cellStyle name="Normal 3 3 4 3 3" xfId="6676"/>
    <cellStyle name="Normal 3 3 4 3 3 2" xfId="17812"/>
    <cellStyle name="Normal 3 3 4 3 3 3" xfId="27997"/>
    <cellStyle name="Normal 3 3 4 3 3 4" xfId="38952"/>
    <cellStyle name="Normal 3 3 4 3 3 5" xfId="52155"/>
    <cellStyle name="Normal 3 3 4 3 4" xfId="8198"/>
    <cellStyle name="Normal 3 3 4 3 4 2" xfId="19306"/>
    <cellStyle name="Normal 3 3 4 3 4 3" xfId="29512"/>
    <cellStyle name="Normal 3 3 4 3 4 4" xfId="40461"/>
    <cellStyle name="Normal 3 3 4 3 4 5" xfId="53670"/>
    <cellStyle name="Normal 3 3 4 3 5" xfId="13997"/>
    <cellStyle name="Normal 3 3 4 3 6" xfId="24182"/>
    <cellStyle name="Normal 3 3 4 3 7" xfId="35113"/>
    <cellStyle name="Normal 3 3 4 3 8" xfId="48340"/>
    <cellStyle name="Normal 3 3 4 3 9" xfId="58541"/>
    <cellStyle name="Normal 3 3 4 4" xfId="3267"/>
    <cellStyle name="Normal 3 3 4 4 2" xfId="8689"/>
    <cellStyle name="Normal 3 3 4 4 2 2" xfId="19794"/>
    <cellStyle name="Normal 3 3 4 4 2 3" xfId="30001"/>
    <cellStyle name="Normal 3 3 4 4 2 4" xfId="40952"/>
    <cellStyle name="Normal 3 3 4 4 2 5" xfId="54159"/>
    <cellStyle name="Normal 3 3 4 4 3" xfId="14482"/>
    <cellStyle name="Normal 3 3 4 4 4" xfId="24667"/>
    <cellStyle name="Normal 3 3 4 4 5" xfId="35604"/>
    <cellStyle name="Normal 3 3 4 4 6" xfId="48825"/>
    <cellStyle name="Normal 3 3 4 5" xfId="3878"/>
    <cellStyle name="Normal 3 3 4 5 2" xfId="9299"/>
    <cellStyle name="Normal 3 3 4 5 2 2" xfId="20404"/>
    <cellStyle name="Normal 3 3 4 5 2 3" xfId="30611"/>
    <cellStyle name="Normal 3 3 4 5 2 4" xfId="41562"/>
    <cellStyle name="Normal 3 3 4 5 2 5" xfId="54769"/>
    <cellStyle name="Normal 3 3 4 5 3" xfId="15091"/>
    <cellStyle name="Normal 3 3 4 5 4" xfId="25276"/>
    <cellStyle name="Normal 3 3 4 5 5" xfId="36213"/>
    <cellStyle name="Normal 3 3 4 5 6" xfId="49434"/>
    <cellStyle name="Normal 3 3 4 6" xfId="4852"/>
    <cellStyle name="Normal 3 3 4 6 2" xfId="10026"/>
    <cellStyle name="Normal 3 3 4 6 2 2" xfId="21018"/>
    <cellStyle name="Normal 3 3 4 6 2 3" xfId="31338"/>
    <cellStyle name="Normal 3 3 4 6 2 4" xfId="42283"/>
    <cellStyle name="Normal 3 3 4 6 2 5" xfId="55496"/>
    <cellStyle name="Normal 3 3 4 6 3" xfId="16003"/>
    <cellStyle name="Normal 3 3 4 6 4" xfId="26188"/>
    <cellStyle name="Normal 3 3 4 6 5" xfId="37137"/>
    <cellStyle name="Normal 3 3 4 6 6" xfId="50346"/>
    <cellStyle name="Normal 3 3 4 7" xfId="5042"/>
    <cellStyle name="Normal 3 3 4 7 2" xfId="10216"/>
    <cellStyle name="Normal 3 3 4 7 2 2" xfId="21207"/>
    <cellStyle name="Normal 3 3 4 7 2 3" xfId="31528"/>
    <cellStyle name="Normal 3 3 4 7 2 4" xfId="42473"/>
    <cellStyle name="Normal 3 3 4 7 2 5" xfId="55686"/>
    <cellStyle name="Normal 3 3 4 7 3" xfId="16192"/>
    <cellStyle name="Normal 3 3 4 7 4" xfId="26377"/>
    <cellStyle name="Normal 3 3 4 7 5" xfId="37326"/>
    <cellStyle name="Normal 3 3 4 7 6" xfId="50535"/>
    <cellStyle name="Normal 3 3 4 8" xfId="6448"/>
    <cellStyle name="Normal 3 3 4 8 2" xfId="8015"/>
    <cellStyle name="Normal 3 3 4 8 2 2" xfId="19123"/>
    <cellStyle name="Normal 3 3 4 8 2 3" xfId="29329"/>
    <cellStyle name="Normal 3 3 4 8 2 4" xfId="40278"/>
    <cellStyle name="Normal 3 3 4 8 2 5" xfId="53487"/>
    <cellStyle name="Normal 3 3 4 8 3" xfId="17586"/>
    <cellStyle name="Normal 3 3 4 8 4" xfId="27771"/>
    <cellStyle name="Normal 3 3 4 8 5" xfId="38725"/>
    <cellStyle name="Normal 3 3 4 8 6" xfId="51929"/>
    <cellStyle name="Normal 3 3 4 9" xfId="7303"/>
    <cellStyle name="Normal 3 3 4 9 2" xfId="18428"/>
    <cellStyle name="Normal 3 3 4 9 3" xfId="28618"/>
    <cellStyle name="Normal 3 3 4 9 4" xfId="39573"/>
    <cellStyle name="Normal 3 3 4 9 5" xfId="52776"/>
    <cellStyle name="Normal 3 3 5" xfId="2596"/>
    <cellStyle name="Normal 3 3 5 10" xfId="11430"/>
    <cellStyle name="Normal 3 3 5 10 2" xfId="22406"/>
    <cellStyle name="Normal 3 3 5 10 3" xfId="32742"/>
    <cellStyle name="Normal 3 3 5 10 4" xfId="43679"/>
    <cellStyle name="Normal 3 3 5 10 5" xfId="56900"/>
    <cellStyle name="Normal 3 3 5 11" xfId="11553"/>
    <cellStyle name="Normal 3 3 5 11 2" xfId="22528"/>
    <cellStyle name="Normal 3 3 5 11 3" xfId="32865"/>
    <cellStyle name="Normal 3 3 5 11 4" xfId="43802"/>
    <cellStyle name="Normal 3 3 5 11 5" xfId="57023"/>
    <cellStyle name="Normal 3 3 5 12" xfId="12738"/>
    <cellStyle name="Normal 3 3 5 13" xfId="12928"/>
    <cellStyle name="Normal 3 3 5 14" xfId="13846"/>
    <cellStyle name="Normal 3 3 5 15" xfId="24031"/>
    <cellStyle name="Normal 3 3 5 16" xfId="34956"/>
    <cellStyle name="Normal 3 3 5 17" xfId="48189"/>
    <cellStyle name="Normal 3 3 5 18" xfId="58199"/>
    <cellStyle name="Normal 3 3 5 19" xfId="58660"/>
    <cellStyle name="Normal 3 3 5 2" xfId="2979"/>
    <cellStyle name="Normal 3 3 5 2 10" xfId="48555"/>
    <cellStyle name="Normal 3 3 5 2 11" xfId="58386"/>
    <cellStyle name="Normal 3 3 5 2 12" xfId="59128"/>
    <cellStyle name="Normal 3 3 5 2 2" xfId="3621"/>
    <cellStyle name="Normal 3 3 5 2 2 2" xfId="9043"/>
    <cellStyle name="Normal 3 3 5 2 2 2 2" xfId="20148"/>
    <cellStyle name="Normal 3 3 5 2 2 2 3" xfId="30355"/>
    <cellStyle name="Normal 3 3 5 2 2 2 4" xfId="41306"/>
    <cellStyle name="Normal 3 3 5 2 2 2 5" xfId="54513"/>
    <cellStyle name="Normal 3 3 5 2 2 3" xfId="14836"/>
    <cellStyle name="Normal 3 3 5 2 2 4" xfId="25021"/>
    <cellStyle name="Normal 3 3 5 2 2 5" xfId="35958"/>
    <cellStyle name="Normal 3 3 5 2 2 6" xfId="49179"/>
    <cellStyle name="Normal 3 3 5 2 3" xfId="6890"/>
    <cellStyle name="Normal 3 3 5 2 3 2" xfId="8413"/>
    <cellStyle name="Normal 3 3 5 2 3 2 2" xfId="19521"/>
    <cellStyle name="Normal 3 3 5 2 3 2 3" xfId="29727"/>
    <cellStyle name="Normal 3 3 5 2 3 2 4" xfId="40676"/>
    <cellStyle name="Normal 3 3 5 2 3 2 5" xfId="53885"/>
    <cellStyle name="Normal 3 3 5 2 3 3" xfId="18026"/>
    <cellStyle name="Normal 3 3 5 2 3 4" xfId="28211"/>
    <cellStyle name="Normal 3 3 5 2 3 5" xfId="39166"/>
    <cellStyle name="Normal 3 3 5 2 3 6" xfId="52369"/>
    <cellStyle name="Normal 3 3 5 2 4" xfId="10736"/>
    <cellStyle name="Normal 3 3 5 2 4 2" xfId="21715"/>
    <cellStyle name="Normal 3 3 5 2 4 3" xfId="32048"/>
    <cellStyle name="Normal 3 3 5 2 4 4" xfId="42991"/>
    <cellStyle name="Normal 3 3 5 2 4 5" xfId="56206"/>
    <cellStyle name="Normal 3 3 5 2 5" xfId="7863"/>
    <cellStyle name="Normal 3 3 5 2 5 2" xfId="18971"/>
    <cellStyle name="Normal 3 3 5 2 5 3" xfId="29177"/>
    <cellStyle name="Normal 3 3 5 2 5 4" xfId="40126"/>
    <cellStyle name="Normal 3 3 5 2 5 5" xfId="53335"/>
    <cellStyle name="Normal 3 3 5 2 6" xfId="13128"/>
    <cellStyle name="Normal 3 3 5 2 7" xfId="14212"/>
    <cellStyle name="Normal 3 3 5 2 8" xfId="24397"/>
    <cellStyle name="Normal 3 3 5 2 9" xfId="35328"/>
    <cellStyle name="Normal 3 3 5 3" xfId="2796"/>
    <cellStyle name="Normal 3 3 5 3 2" xfId="3460"/>
    <cellStyle name="Normal 3 3 5 3 2 2" xfId="8882"/>
    <cellStyle name="Normal 3 3 5 3 2 2 2" xfId="19987"/>
    <cellStyle name="Normal 3 3 5 3 2 2 3" xfId="30194"/>
    <cellStyle name="Normal 3 3 5 3 2 2 4" xfId="41145"/>
    <cellStyle name="Normal 3 3 5 3 2 2 5" xfId="54352"/>
    <cellStyle name="Normal 3 3 5 3 2 3" xfId="14675"/>
    <cellStyle name="Normal 3 3 5 3 2 4" xfId="24860"/>
    <cellStyle name="Normal 3 3 5 3 2 5" xfId="35797"/>
    <cellStyle name="Normal 3 3 5 3 2 6" xfId="49018"/>
    <cellStyle name="Normal 3 3 5 3 3" xfId="6708"/>
    <cellStyle name="Normal 3 3 5 3 3 2" xfId="17844"/>
    <cellStyle name="Normal 3 3 5 3 3 3" xfId="28029"/>
    <cellStyle name="Normal 3 3 5 3 3 4" xfId="38984"/>
    <cellStyle name="Normal 3 3 5 3 3 5" xfId="52187"/>
    <cellStyle name="Normal 3 3 5 3 4" xfId="8230"/>
    <cellStyle name="Normal 3 3 5 3 4 2" xfId="19338"/>
    <cellStyle name="Normal 3 3 5 3 4 3" xfId="29544"/>
    <cellStyle name="Normal 3 3 5 3 4 4" xfId="40493"/>
    <cellStyle name="Normal 3 3 5 3 4 5" xfId="53702"/>
    <cellStyle name="Normal 3 3 5 3 5" xfId="14029"/>
    <cellStyle name="Normal 3 3 5 3 6" xfId="24214"/>
    <cellStyle name="Normal 3 3 5 3 7" xfId="35145"/>
    <cellStyle name="Normal 3 3 5 3 8" xfId="48372"/>
    <cellStyle name="Normal 3 3 5 3 9" xfId="58573"/>
    <cellStyle name="Normal 3 3 5 4" xfId="3284"/>
    <cellStyle name="Normal 3 3 5 4 2" xfId="8706"/>
    <cellStyle name="Normal 3 3 5 4 2 2" xfId="19811"/>
    <cellStyle name="Normal 3 3 5 4 2 3" xfId="30018"/>
    <cellStyle name="Normal 3 3 5 4 2 4" xfId="40969"/>
    <cellStyle name="Normal 3 3 5 4 2 5" xfId="54176"/>
    <cellStyle name="Normal 3 3 5 4 3" xfId="14499"/>
    <cellStyle name="Normal 3 3 5 4 4" xfId="24684"/>
    <cellStyle name="Normal 3 3 5 4 5" xfId="35621"/>
    <cellStyle name="Normal 3 3 5 4 6" xfId="48842"/>
    <cellStyle name="Normal 3 3 5 5" xfId="3713"/>
    <cellStyle name="Normal 3 3 5 5 2" xfId="9134"/>
    <cellStyle name="Normal 3 3 5 5 2 2" xfId="20239"/>
    <cellStyle name="Normal 3 3 5 5 2 3" xfId="30446"/>
    <cellStyle name="Normal 3 3 5 5 2 4" xfId="41397"/>
    <cellStyle name="Normal 3 3 5 5 2 5" xfId="54604"/>
    <cellStyle name="Normal 3 3 5 5 3" xfId="14927"/>
    <cellStyle name="Normal 3 3 5 5 4" xfId="25112"/>
    <cellStyle name="Normal 3 3 5 5 5" xfId="36049"/>
    <cellStyle name="Normal 3 3 5 5 6" xfId="49270"/>
    <cellStyle name="Normal 3 3 5 6" xfId="4884"/>
    <cellStyle name="Normal 3 3 5 6 2" xfId="10058"/>
    <cellStyle name="Normal 3 3 5 6 2 2" xfId="21050"/>
    <cellStyle name="Normal 3 3 5 6 2 3" xfId="31370"/>
    <cellStyle name="Normal 3 3 5 6 2 4" xfId="42315"/>
    <cellStyle name="Normal 3 3 5 6 2 5" xfId="55528"/>
    <cellStyle name="Normal 3 3 5 6 3" xfId="16035"/>
    <cellStyle name="Normal 3 3 5 6 4" xfId="26220"/>
    <cellStyle name="Normal 3 3 5 6 5" xfId="37169"/>
    <cellStyle name="Normal 3 3 5 6 6" xfId="50378"/>
    <cellStyle name="Normal 3 3 5 7" xfId="5074"/>
    <cellStyle name="Normal 3 3 5 7 2" xfId="10248"/>
    <cellStyle name="Normal 3 3 5 7 2 2" xfId="21239"/>
    <cellStyle name="Normal 3 3 5 7 2 3" xfId="31560"/>
    <cellStyle name="Normal 3 3 5 7 2 4" xfId="42505"/>
    <cellStyle name="Normal 3 3 5 7 2 5" xfId="55718"/>
    <cellStyle name="Normal 3 3 5 7 3" xfId="16224"/>
    <cellStyle name="Normal 3 3 5 7 4" xfId="26409"/>
    <cellStyle name="Normal 3 3 5 7 5" xfId="37358"/>
    <cellStyle name="Normal 3 3 5 7 6" xfId="50567"/>
    <cellStyle name="Normal 3 3 5 8" xfId="6453"/>
    <cellStyle name="Normal 3 3 5 8 2" xfId="8047"/>
    <cellStyle name="Normal 3 3 5 8 2 2" xfId="19155"/>
    <cellStyle name="Normal 3 3 5 8 2 3" xfId="29361"/>
    <cellStyle name="Normal 3 3 5 8 2 4" xfId="40310"/>
    <cellStyle name="Normal 3 3 5 8 2 5" xfId="53519"/>
    <cellStyle name="Normal 3 3 5 8 3" xfId="17591"/>
    <cellStyle name="Normal 3 3 5 8 4" xfId="27776"/>
    <cellStyle name="Normal 3 3 5 8 5" xfId="38730"/>
    <cellStyle name="Normal 3 3 5 8 6" xfId="51934"/>
    <cellStyle name="Normal 3 3 5 9" xfId="7327"/>
    <cellStyle name="Normal 3 3 5 9 2" xfId="18452"/>
    <cellStyle name="Normal 3 3 5 9 3" xfId="28642"/>
    <cellStyle name="Normal 3 3 5 9 4" xfId="39597"/>
    <cellStyle name="Normal 3 3 5 9 5" xfId="52800"/>
    <cellStyle name="Normal 3 3 6" xfId="2602"/>
    <cellStyle name="Normal 3 3 6 10" xfId="11559"/>
    <cellStyle name="Normal 3 3 6 10 2" xfId="22533"/>
    <cellStyle name="Normal 3 3 6 10 3" xfId="32871"/>
    <cellStyle name="Normal 3 3 6 10 4" xfId="43808"/>
    <cellStyle name="Normal 3 3 6 10 5" xfId="57029"/>
    <cellStyle name="Normal 3 3 6 11" xfId="12744"/>
    <cellStyle name="Normal 3 3 6 12" xfId="12934"/>
    <cellStyle name="Normal 3 3 6 13" xfId="13852"/>
    <cellStyle name="Normal 3 3 6 14" xfId="24037"/>
    <cellStyle name="Normal 3 3 6 15" xfId="34962"/>
    <cellStyle name="Normal 3 3 6 16" xfId="48195"/>
    <cellStyle name="Normal 3 3 6 17" xfId="58205"/>
    <cellStyle name="Normal 3 3 6 18" xfId="59120"/>
    <cellStyle name="Normal 3 3 6 2" xfId="2985"/>
    <cellStyle name="Normal 3 3 6 2 10" xfId="58392"/>
    <cellStyle name="Normal 3 3 6 2 2" xfId="3627"/>
    <cellStyle name="Normal 3 3 6 2 2 2" xfId="9049"/>
    <cellStyle name="Normal 3 3 6 2 2 2 2" xfId="20154"/>
    <cellStyle name="Normal 3 3 6 2 2 2 3" xfId="30361"/>
    <cellStyle name="Normal 3 3 6 2 2 2 4" xfId="41312"/>
    <cellStyle name="Normal 3 3 6 2 2 2 5" xfId="54519"/>
    <cellStyle name="Normal 3 3 6 2 2 3" xfId="14842"/>
    <cellStyle name="Normal 3 3 6 2 2 4" xfId="25027"/>
    <cellStyle name="Normal 3 3 6 2 2 5" xfId="35964"/>
    <cellStyle name="Normal 3 3 6 2 2 6" xfId="49185"/>
    <cellStyle name="Normal 3 3 6 2 3" xfId="6896"/>
    <cellStyle name="Normal 3 3 6 2 3 2" xfId="8419"/>
    <cellStyle name="Normal 3 3 6 2 3 2 2" xfId="19527"/>
    <cellStyle name="Normal 3 3 6 2 3 2 3" xfId="29733"/>
    <cellStyle name="Normal 3 3 6 2 3 2 4" xfId="40682"/>
    <cellStyle name="Normal 3 3 6 2 3 2 5" xfId="53891"/>
    <cellStyle name="Normal 3 3 6 2 3 3" xfId="18032"/>
    <cellStyle name="Normal 3 3 6 2 3 4" xfId="28217"/>
    <cellStyle name="Normal 3 3 6 2 3 5" xfId="39172"/>
    <cellStyle name="Normal 3 3 6 2 3 6" xfId="52375"/>
    <cellStyle name="Normal 3 3 6 2 4" xfId="7869"/>
    <cellStyle name="Normal 3 3 6 2 4 2" xfId="18977"/>
    <cellStyle name="Normal 3 3 6 2 4 3" xfId="29183"/>
    <cellStyle name="Normal 3 3 6 2 4 4" xfId="40132"/>
    <cellStyle name="Normal 3 3 6 2 4 5" xfId="53341"/>
    <cellStyle name="Normal 3 3 6 2 5" xfId="13134"/>
    <cellStyle name="Normal 3 3 6 2 6" xfId="14218"/>
    <cellStyle name="Normal 3 3 6 2 7" xfId="24403"/>
    <cellStyle name="Normal 3 3 6 2 8" xfId="35334"/>
    <cellStyle name="Normal 3 3 6 2 9" xfId="48561"/>
    <cellStyle name="Normal 3 3 6 3" xfId="2802"/>
    <cellStyle name="Normal 3 3 6 3 2" xfId="3466"/>
    <cellStyle name="Normal 3 3 6 3 2 2" xfId="8888"/>
    <cellStyle name="Normal 3 3 6 3 2 2 2" xfId="19993"/>
    <cellStyle name="Normal 3 3 6 3 2 2 3" xfId="30200"/>
    <cellStyle name="Normal 3 3 6 3 2 2 4" xfId="41151"/>
    <cellStyle name="Normal 3 3 6 3 2 2 5" xfId="54358"/>
    <cellStyle name="Normal 3 3 6 3 2 3" xfId="14681"/>
    <cellStyle name="Normal 3 3 6 3 2 4" xfId="24866"/>
    <cellStyle name="Normal 3 3 6 3 2 5" xfId="35803"/>
    <cellStyle name="Normal 3 3 6 3 2 6" xfId="49024"/>
    <cellStyle name="Normal 3 3 6 3 3" xfId="6714"/>
    <cellStyle name="Normal 3 3 6 3 3 2" xfId="17850"/>
    <cellStyle name="Normal 3 3 6 3 3 3" xfId="28035"/>
    <cellStyle name="Normal 3 3 6 3 3 4" xfId="38990"/>
    <cellStyle name="Normal 3 3 6 3 3 5" xfId="52193"/>
    <cellStyle name="Normal 3 3 6 3 4" xfId="8236"/>
    <cellStyle name="Normal 3 3 6 3 4 2" xfId="19344"/>
    <cellStyle name="Normal 3 3 6 3 4 3" xfId="29550"/>
    <cellStyle name="Normal 3 3 6 3 4 4" xfId="40499"/>
    <cellStyle name="Normal 3 3 6 3 4 5" xfId="53708"/>
    <cellStyle name="Normal 3 3 6 3 5" xfId="14035"/>
    <cellStyle name="Normal 3 3 6 3 6" xfId="24220"/>
    <cellStyle name="Normal 3 3 6 3 7" xfId="35151"/>
    <cellStyle name="Normal 3 3 6 3 8" xfId="48378"/>
    <cellStyle name="Normal 3 3 6 3 9" xfId="58579"/>
    <cellStyle name="Normal 3 3 6 4" xfId="3290"/>
    <cellStyle name="Normal 3 3 6 4 2" xfId="8712"/>
    <cellStyle name="Normal 3 3 6 4 2 2" xfId="19817"/>
    <cellStyle name="Normal 3 3 6 4 2 3" xfId="30024"/>
    <cellStyle name="Normal 3 3 6 4 2 4" xfId="40975"/>
    <cellStyle name="Normal 3 3 6 4 2 5" xfId="54182"/>
    <cellStyle name="Normal 3 3 6 4 3" xfId="14505"/>
    <cellStyle name="Normal 3 3 6 4 4" xfId="24690"/>
    <cellStyle name="Normal 3 3 6 4 5" xfId="35627"/>
    <cellStyle name="Normal 3 3 6 4 6" xfId="48848"/>
    <cellStyle name="Normal 3 3 6 5" xfId="4890"/>
    <cellStyle name="Normal 3 3 6 5 2" xfId="10064"/>
    <cellStyle name="Normal 3 3 6 5 2 2" xfId="21056"/>
    <cellStyle name="Normal 3 3 6 5 2 3" xfId="31376"/>
    <cellStyle name="Normal 3 3 6 5 2 4" xfId="42321"/>
    <cellStyle name="Normal 3 3 6 5 2 5" xfId="55534"/>
    <cellStyle name="Normal 3 3 6 5 3" xfId="16041"/>
    <cellStyle name="Normal 3 3 6 5 4" xfId="26226"/>
    <cellStyle name="Normal 3 3 6 5 5" xfId="37175"/>
    <cellStyle name="Normal 3 3 6 5 6" xfId="50384"/>
    <cellStyle name="Normal 3 3 6 6" xfId="5080"/>
    <cellStyle name="Normal 3 3 6 6 2" xfId="10254"/>
    <cellStyle name="Normal 3 3 6 6 2 2" xfId="21245"/>
    <cellStyle name="Normal 3 3 6 6 2 3" xfId="31566"/>
    <cellStyle name="Normal 3 3 6 6 2 4" xfId="42511"/>
    <cellStyle name="Normal 3 3 6 6 2 5" xfId="55724"/>
    <cellStyle name="Normal 3 3 6 6 3" xfId="16230"/>
    <cellStyle name="Normal 3 3 6 6 4" xfId="26415"/>
    <cellStyle name="Normal 3 3 6 6 5" xfId="37364"/>
    <cellStyle name="Normal 3 3 6 6 6" xfId="50573"/>
    <cellStyle name="Normal 3 3 6 7" xfId="6462"/>
    <cellStyle name="Normal 3 3 6 7 2" xfId="8053"/>
    <cellStyle name="Normal 3 3 6 7 2 2" xfId="19161"/>
    <cellStyle name="Normal 3 3 6 7 2 3" xfId="29367"/>
    <cellStyle name="Normal 3 3 6 7 2 4" xfId="40316"/>
    <cellStyle name="Normal 3 3 6 7 2 5" xfId="53525"/>
    <cellStyle name="Normal 3 3 6 7 3" xfId="17599"/>
    <cellStyle name="Normal 3 3 6 7 4" xfId="27784"/>
    <cellStyle name="Normal 3 3 6 7 5" xfId="38738"/>
    <cellStyle name="Normal 3 3 6 7 6" xfId="51942"/>
    <cellStyle name="Normal 3 3 6 8" xfId="7332"/>
    <cellStyle name="Normal 3 3 6 8 2" xfId="18457"/>
    <cellStyle name="Normal 3 3 6 8 3" xfId="28647"/>
    <cellStyle name="Normal 3 3 6 8 4" xfId="39602"/>
    <cellStyle name="Normal 3 3 6 8 5" xfId="52805"/>
    <cellStyle name="Normal 3 3 6 9" xfId="11434"/>
    <cellStyle name="Normal 3 3 6 9 2" xfId="22410"/>
    <cellStyle name="Normal 3 3 6 9 3" xfId="32746"/>
    <cellStyle name="Normal 3 3 6 9 4" xfId="43683"/>
    <cellStyle name="Normal 3 3 6 9 5" xfId="56904"/>
    <cellStyle name="Normal 3 3 7" xfId="2650"/>
    <cellStyle name="Normal 3 3 7 10" xfId="12776"/>
    <cellStyle name="Normal 3 3 7 11" xfId="12966"/>
    <cellStyle name="Normal 3 3 7 12" xfId="13884"/>
    <cellStyle name="Normal 3 3 7 13" xfId="24069"/>
    <cellStyle name="Normal 3 3 7 14" xfId="35000"/>
    <cellStyle name="Normal 3 3 7 15" xfId="48227"/>
    <cellStyle name="Normal 3 3 7 16" xfId="58237"/>
    <cellStyle name="Normal 3 3 7 2" xfId="3017"/>
    <cellStyle name="Normal 3 3 7 2 10" xfId="58424"/>
    <cellStyle name="Normal 3 3 7 2 2" xfId="3659"/>
    <cellStyle name="Normal 3 3 7 2 2 2" xfId="9081"/>
    <cellStyle name="Normal 3 3 7 2 2 2 2" xfId="20186"/>
    <cellStyle name="Normal 3 3 7 2 2 2 3" xfId="30393"/>
    <cellStyle name="Normal 3 3 7 2 2 2 4" xfId="41344"/>
    <cellStyle name="Normal 3 3 7 2 2 2 5" xfId="54551"/>
    <cellStyle name="Normal 3 3 7 2 2 3" xfId="14874"/>
    <cellStyle name="Normal 3 3 7 2 2 4" xfId="25059"/>
    <cellStyle name="Normal 3 3 7 2 2 5" xfId="35996"/>
    <cellStyle name="Normal 3 3 7 2 2 6" xfId="49217"/>
    <cellStyle name="Normal 3 3 7 2 3" xfId="6928"/>
    <cellStyle name="Normal 3 3 7 2 3 2" xfId="8451"/>
    <cellStyle name="Normal 3 3 7 2 3 2 2" xfId="19559"/>
    <cellStyle name="Normal 3 3 7 2 3 2 3" xfId="29765"/>
    <cellStyle name="Normal 3 3 7 2 3 2 4" xfId="40714"/>
    <cellStyle name="Normal 3 3 7 2 3 2 5" xfId="53923"/>
    <cellStyle name="Normal 3 3 7 2 3 3" xfId="18064"/>
    <cellStyle name="Normal 3 3 7 2 3 4" xfId="28249"/>
    <cellStyle name="Normal 3 3 7 2 3 5" xfId="39204"/>
    <cellStyle name="Normal 3 3 7 2 3 6" xfId="52407"/>
    <cellStyle name="Normal 3 3 7 2 4" xfId="7901"/>
    <cellStyle name="Normal 3 3 7 2 4 2" xfId="19009"/>
    <cellStyle name="Normal 3 3 7 2 4 3" xfId="29215"/>
    <cellStyle name="Normal 3 3 7 2 4 4" xfId="40164"/>
    <cellStyle name="Normal 3 3 7 2 4 5" xfId="53373"/>
    <cellStyle name="Normal 3 3 7 2 5" xfId="13181"/>
    <cellStyle name="Normal 3 3 7 2 6" xfId="14250"/>
    <cellStyle name="Normal 3 3 7 2 7" xfId="24435"/>
    <cellStyle name="Normal 3 3 7 2 8" xfId="35366"/>
    <cellStyle name="Normal 3 3 7 2 9" xfId="48593"/>
    <cellStyle name="Normal 3 3 7 3" xfId="2834"/>
    <cellStyle name="Normal 3 3 7 3 2" xfId="3498"/>
    <cellStyle name="Normal 3 3 7 3 2 2" xfId="8920"/>
    <cellStyle name="Normal 3 3 7 3 2 2 2" xfId="20025"/>
    <cellStyle name="Normal 3 3 7 3 2 2 3" xfId="30232"/>
    <cellStyle name="Normal 3 3 7 3 2 2 4" xfId="41183"/>
    <cellStyle name="Normal 3 3 7 3 2 2 5" xfId="54390"/>
    <cellStyle name="Normal 3 3 7 3 2 3" xfId="14713"/>
    <cellStyle name="Normal 3 3 7 3 2 4" xfId="24898"/>
    <cellStyle name="Normal 3 3 7 3 2 5" xfId="35835"/>
    <cellStyle name="Normal 3 3 7 3 2 6" xfId="49056"/>
    <cellStyle name="Normal 3 3 7 3 3" xfId="6746"/>
    <cellStyle name="Normal 3 3 7 3 3 2" xfId="17882"/>
    <cellStyle name="Normal 3 3 7 3 3 3" xfId="28067"/>
    <cellStyle name="Normal 3 3 7 3 3 4" xfId="39022"/>
    <cellStyle name="Normal 3 3 7 3 3 5" xfId="52225"/>
    <cellStyle name="Normal 3 3 7 3 4" xfId="8268"/>
    <cellStyle name="Normal 3 3 7 3 4 2" xfId="19376"/>
    <cellStyle name="Normal 3 3 7 3 4 3" xfId="29582"/>
    <cellStyle name="Normal 3 3 7 3 4 4" xfId="40531"/>
    <cellStyle name="Normal 3 3 7 3 4 5" xfId="53740"/>
    <cellStyle name="Normal 3 3 7 3 5" xfId="14067"/>
    <cellStyle name="Normal 3 3 7 3 6" xfId="24252"/>
    <cellStyle name="Normal 3 3 7 3 7" xfId="35183"/>
    <cellStyle name="Normal 3 3 7 3 8" xfId="48410"/>
    <cellStyle name="Normal 3 3 7 3 9" xfId="58611"/>
    <cellStyle name="Normal 3 3 7 4" xfId="3319"/>
    <cellStyle name="Normal 3 3 7 4 2" xfId="8741"/>
    <cellStyle name="Normal 3 3 7 4 2 2" xfId="19846"/>
    <cellStyle name="Normal 3 3 7 4 2 3" xfId="30053"/>
    <cellStyle name="Normal 3 3 7 4 2 4" xfId="41004"/>
    <cellStyle name="Normal 3 3 7 4 2 5" xfId="54211"/>
    <cellStyle name="Normal 3 3 7 4 3" xfId="14534"/>
    <cellStyle name="Normal 3 3 7 4 4" xfId="24719"/>
    <cellStyle name="Normal 3 3 7 4 5" xfId="35656"/>
    <cellStyle name="Normal 3 3 7 4 6" xfId="48877"/>
    <cellStyle name="Normal 3 3 7 5" xfId="4922"/>
    <cellStyle name="Normal 3 3 7 5 2" xfId="10096"/>
    <cellStyle name="Normal 3 3 7 5 2 2" xfId="21088"/>
    <cellStyle name="Normal 3 3 7 5 2 3" xfId="31408"/>
    <cellStyle name="Normal 3 3 7 5 2 4" xfId="42353"/>
    <cellStyle name="Normal 3 3 7 5 2 5" xfId="55566"/>
    <cellStyle name="Normal 3 3 7 5 3" xfId="16073"/>
    <cellStyle name="Normal 3 3 7 5 4" xfId="26258"/>
    <cellStyle name="Normal 3 3 7 5 5" xfId="37207"/>
    <cellStyle name="Normal 3 3 7 5 6" xfId="50416"/>
    <cellStyle name="Normal 3 3 7 6" xfId="5112"/>
    <cellStyle name="Normal 3 3 7 6 2" xfId="10286"/>
    <cellStyle name="Normal 3 3 7 6 2 2" xfId="21277"/>
    <cellStyle name="Normal 3 3 7 6 2 3" xfId="31598"/>
    <cellStyle name="Normal 3 3 7 6 2 4" xfId="42543"/>
    <cellStyle name="Normal 3 3 7 6 2 5" xfId="55756"/>
    <cellStyle name="Normal 3 3 7 6 3" xfId="16262"/>
    <cellStyle name="Normal 3 3 7 6 4" xfId="26447"/>
    <cellStyle name="Normal 3 3 7 6 5" xfId="37396"/>
    <cellStyle name="Normal 3 3 7 6 6" xfId="50605"/>
    <cellStyle name="Normal 3 3 7 7" xfId="6494"/>
    <cellStyle name="Normal 3 3 7 7 2" xfId="8085"/>
    <cellStyle name="Normal 3 3 7 7 2 2" xfId="19193"/>
    <cellStyle name="Normal 3 3 7 7 2 3" xfId="29399"/>
    <cellStyle name="Normal 3 3 7 7 2 4" xfId="40348"/>
    <cellStyle name="Normal 3 3 7 7 2 5" xfId="53557"/>
    <cellStyle name="Normal 3 3 7 7 3" xfId="17631"/>
    <cellStyle name="Normal 3 3 7 7 4" xfId="27816"/>
    <cellStyle name="Normal 3 3 7 7 5" xfId="38770"/>
    <cellStyle name="Normal 3 3 7 7 6" xfId="51974"/>
    <cellStyle name="Normal 3 3 7 8" xfId="7363"/>
    <cellStyle name="Normal 3 3 7 8 2" xfId="18488"/>
    <cellStyle name="Normal 3 3 7 8 3" xfId="28678"/>
    <cellStyle name="Normal 3 3 7 8 4" xfId="39633"/>
    <cellStyle name="Normal 3 3 7 8 5" xfId="52836"/>
    <cellStyle name="Normal 3 3 7 9" xfId="11588"/>
    <cellStyle name="Normal 3 3 7 9 2" xfId="22562"/>
    <cellStyle name="Normal 3 3 7 9 3" xfId="32900"/>
    <cellStyle name="Normal 3 3 7 9 4" xfId="43837"/>
    <cellStyle name="Normal 3 3 7 9 5" xfId="57058"/>
    <cellStyle name="Normal 3 3 8" xfId="2660"/>
    <cellStyle name="Normal 3 3 8 10" xfId="12786"/>
    <cellStyle name="Normal 3 3 8 11" xfId="12976"/>
    <cellStyle name="Normal 3 3 8 12" xfId="13894"/>
    <cellStyle name="Normal 3 3 8 13" xfId="24079"/>
    <cellStyle name="Normal 3 3 8 14" xfId="35010"/>
    <cellStyle name="Normal 3 3 8 15" xfId="48237"/>
    <cellStyle name="Normal 3 3 8 16" xfId="58247"/>
    <cellStyle name="Normal 3 3 8 2" xfId="3027"/>
    <cellStyle name="Normal 3 3 8 2 10" xfId="58434"/>
    <cellStyle name="Normal 3 3 8 2 2" xfId="3669"/>
    <cellStyle name="Normal 3 3 8 2 2 2" xfId="9091"/>
    <cellStyle name="Normal 3 3 8 2 2 2 2" xfId="20196"/>
    <cellStyle name="Normal 3 3 8 2 2 2 3" xfId="30403"/>
    <cellStyle name="Normal 3 3 8 2 2 2 4" xfId="41354"/>
    <cellStyle name="Normal 3 3 8 2 2 2 5" xfId="54561"/>
    <cellStyle name="Normal 3 3 8 2 2 3" xfId="14884"/>
    <cellStyle name="Normal 3 3 8 2 2 4" xfId="25069"/>
    <cellStyle name="Normal 3 3 8 2 2 5" xfId="36006"/>
    <cellStyle name="Normal 3 3 8 2 2 6" xfId="49227"/>
    <cellStyle name="Normal 3 3 8 2 3" xfId="6938"/>
    <cellStyle name="Normal 3 3 8 2 3 2" xfId="8461"/>
    <cellStyle name="Normal 3 3 8 2 3 2 2" xfId="19569"/>
    <cellStyle name="Normal 3 3 8 2 3 2 3" xfId="29775"/>
    <cellStyle name="Normal 3 3 8 2 3 2 4" xfId="40724"/>
    <cellStyle name="Normal 3 3 8 2 3 2 5" xfId="53933"/>
    <cellStyle name="Normal 3 3 8 2 3 3" xfId="18074"/>
    <cellStyle name="Normal 3 3 8 2 3 4" xfId="28259"/>
    <cellStyle name="Normal 3 3 8 2 3 5" xfId="39214"/>
    <cellStyle name="Normal 3 3 8 2 3 6" xfId="52417"/>
    <cellStyle name="Normal 3 3 8 2 4" xfId="7911"/>
    <cellStyle name="Normal 3 3 8 2 4 2" xfId="19019"/>
    <cellStyle name="Normal 3 3 8 2 4 3" xfId="29225"/>
    <cellStyle name="Normal 3 3 8 2 4 4" xfId="40174"/>
    <cellStyle name="Normal 3 3 8 2 4 5" xfId="53383"/>
    <cellStyle name="Normal 3 3 8 2 5" xfId="13191"/>
    <cellStyle name="Normal 3 3 8 2 6" xfId="14260"/>
    <cellStyle name="Normal 3 3 8 2 7" xfId="24445"/>
    <cellStyle name="Normal 3 3 8 2 8" xfId="35376"/>
    <cellStyle name="Normal 3 3 8 2 9" xfId="48603"/>
    <cellStyle name="Normal 3 3 8 3" xfId="2844"/>
    <cellStyle name="Normal 3 3 8 3 2" xfId="3508"/>
    <cellStyle name="Normal 3 3 8 3 2 2" xfId="8930"/>
    <cellStyle name="Normal 3 3 8 3 2 2 2" xfId="20035"/>
    <cellStyle name="Normal 3 3 8 3 2 2 3" xfId="30242"/>
    <cellStyle name="Normal 3 3 8 3 2 2 4" xfId="41193"/>
    <cellStyle name="Normal 3 3 8 3 2 2 5" xfId="54400"/>
    <cellStyle name="Normal 3 3 8 3 2 3" xfId="14723"/>
    <cellStyle name="Normal 3 3 8 3 2 4" xfId="24908"/>
    <cellStyle name="Normal 3 3 8 3 2 5" xfId="35845"/>
    <cellStyle name="Normal 3 3 8 3 2 6" xfId="49066"/>
    <cellStyle name="Normal 3 3 8 3 3" xfId="6756"/>
    <cellStyle name="Normal 3 3 8 3 3 2" xfId="17892"/>
    <cellStyle name="Normal 3 3 8 3 3 3" xfId="28077"/>
    <cellStyle name="Normal 3 3 8 3 3 4" xfId="39032"/>
    <cellStyle name="Normal 3 3 8 3 3 5" xfId="52235"/>
    <cellStyle name="Normal 3 3 8 3 4" xfId="8278"/>
    <cellStyle name="Normal 3 3 8 3 4 2" xfId="19386"/>
    <cellStyle name="Normal 3 3 8 3 4 3" xfId="29592"/>
    <cellStyle name="Normal 3 3 8 3 4 4" xfId="40541"/>
    <cellStyle name="Normal 3 3 8 3 4 5" xfId="53750"/>
    <cellStyle name="Normal 3 3 8 3 5" xfId="14077"/>
    <cellStyle name="Normal 3 3 8 3 6" xfId="24262"/>
    <cellStyle name="Normal 3 3 8 3 7" xfId="35193"/>
    <cellStyle name="Normal 3 3 8 3 8" xfId="48420"/>
    <cellStyle name="Normal 3 3 8 3 9" xfId="58621"/>
    <cellStyle name="Normal 3 3 8 4" xfId="3328"/>
    <cellStyle name="Normal 3 3 8 4 2" xfId="8750"/>
    <cellStyle name="Normal 3 3 8 4 2 2" xfId="19855"/>
    <cellStyle name="Normal 3 3 8 4 2 3" xfId="30062"/>
    <cellStyle name="Normal 3 3 8 4 2 4" xfId="41013"/>
    <cellStyle name="Normal 3 3 8 4 2 5" xfId="54220"/>
    <cellStyle name="Normal 3 3 8 4 3" xfId="14543"/>
    <cellStyle name="Normal 3 3 8 4 4" xfId="24728"/>
    <cellStyle name="Normal 3 3 8 4 5" xfId="35665"/>
    <cellStyle name="Normal 3 3 8 4 6" xfId="48886"/>
    <cellStyle name="Normal 3 3 8 5" xfId="4932"/>
    <cellStyle name="Normal 3 3 8 5 2" xfId="10106"/>
    <cellStyle name="Normal 3 3 8 5 2 2" xfId="21098"/>
    <cellStyle name="Normal 3 3 8 5 2 3" xfId="31418"/>
    <cellStyle name="Normal 3 3 8 5 2 4" xfId="42363"/>
    <cellStyle name="Normal 3 3 8 5 2 5" xfId="55576"/>
    <cellStyle name="Normal 3 3 8 5 3" xfId="16083"/>
    <cellStyle name="Normal 3 3 8 5 4" xfId="26268"/>
    <cellStyle name="Normal 3 3 8 5 5" xfId="37217"/>
    <cellStyle name="Normal 3 3 8 5 6" xfId="50426"/>
    <cellStyle name="Normal 3 3 8 6" xfId="5122"/>
    <cellStyle name="Normal 3 3 8 6 2" xfId="10296"/>
    <cellStyle name="Normal 3 3 8 6 2 2" xfId="21287"/>
    <cellStyle name="Normal 3 3 8 6 2 3" xfId="31608"/>
    <cellStyle name="Normal 3 3 8 6 2 4" xfId="42553"/>
    <cellStyle name="Normal 3 3 8 6 2 5" xfId="55766"/>
    <cellStyle name="Normal 3 3 8 6 3" xfId="16272"/>
    <cellStyle name="Normal 3 3 8 6 4" xfId="26457"/>
    <cellStyle name="Normal 3 3 8 6 5" xfId="37406"/>
    <cellStyle name="Normal 3 3 8 6 6" xfId="50615"/>
    <cellStyle name="Normal 3 3 8 7" xfId="6525"/>
    <cellStyle name="Normal 3 3 8 7 2" xfId="8095"/>
    <cellStyle name="Normal 3 3 8 7 2 2" xfId="19203"/>
    <cellStyle name="Normal 3 3 8 7 2 3" xfId="29409"/>
    <cellStyle name="Normal 3 3 8 7 2 4" xfId="40358"/>
    <cellStyle name="Normal 3 3 8 7 2 5" xfId="53567"/>
    <cellStyle name="Normal 3 3 8 7 3" xfId="17662"/>
    <cellStyle name="Normal 3 3 8 7 4" xfId="27847"/>
    <cellStyle name="Normal 3 3 8 7 5" xfId="38801"/>
    <cellStyle name="Normal 3 3 8 7 6" xfId="52005"/>
    <cellStyle name="Normal 3 3 8 8" xfId="7372"/>
    <cellStyle name="Normal 3 3 8 8 2" xfId="18497"/>
    <cellStyle name="Normal 3 3 8 8 3" xfId="28687"/>
    <cellStyle name="Normal 3 3 8 8 4" xfId="39642"/>
    <cellStyle name="Normal 3 3 8 8 5" xfId="52845"/>
    <cellStyle name="Normal 3 3 8 9" xfId="11597"/>
    <cellStyle name="Normal 3 3 8 9 2" xfId="22570"/>
    <cellStyle name="Normal 3 3 8 9 3" xfId="32909"/>
    <cellStyle name="Normal 3 3 8 9 4" xfId="43846"/>
    <cellStyle name="Normal 3 3 8 9 5" xfId="57067"/>
    <cellStyle name="Normal 3 3 9" xfId="2880"/>
    <cellStyle name="Normal 3 3 9 10" xfId="35229"/>
    <cellStyle name="Normal 3 3 9 11" xfId="48456"/>
    <cellStyle name="Normal 3 3 9 12" xfId="58287"/>
    <cellStyle name="Normal 3 3 9 2" xfId="3544"/>
    <cellStyle name="Normal 3 3 9 2 2" xfId="8966"/>
    <cellStyle name="Normal 3 3 9 2 2 2" xfId="20071"/>
    <cellStyle name="Normal 3 3 9 2 2 3" xfId="30278"/>
    <cellStyle name="Normal 3 3 9 2 2 4" xfId="41229"/>
    <cellStyle name="Normal 3 3 9 2 2 5" xfId="54436"/>
    <cellStyle name="Normal 3 3 9 2 3" xfId="7765"/>
    <cellStyle name="Normal 3 3 9 2 3 2" xfId="18873"/>
    <cellStyle name="Normal 3 3 9 2 3 3" xfId="29079"/>
    <cellStyle name="Normal 3 3 9 2 3 4" xfId="40028"/>
    <cellStyle name="Normal 3 3 9 2 3 5" xfId="53237"/>
    <cellStyle name="Normal 3 3 9 2 4" xfId="14759"/>
    <cellStyle name="Normal 3 3 9 2 5" xfId="24944"/>
    <cellStyle name="Normal 3 3 9 2 6" xfId="35881"/>
    <cellStyle name="Normal 3 3 9 2 7" xfId="49102"/>
    <cellStyle name="Normal 3 3 9 3" xfId="6791"/>
    <cellStyle name="Normal 3 3 9 3 2" xfId="8314"/>
    <cellStyle name="Normal 3 3 9 3 2 2" xfId="19422"/>
    <cellStyle name="Normal 3 3 9 3 2 3" xfId="29628"/>
    <cellStyle name="Normal 3 3 9 3 2 4" xfId="40577"/>
    <cellStyle name="Normal 3 3 9 3 2 5" xfId="53786"/>
    <cellStyle name="Normal 3 3 9 3 3" xfId="17927"/>
    <cellStyle name="Normal 3 3 9 3 4" xfId="28112"/>
    <cellStyle name="Normal 3 3 9 3 5" xfId="39067"/>
    <cellStyle name="Normal 3 3 9 3 6" xfId="52270"/>
    <cellStyle name="Normal 3 3 9 4" xfId="7269"/>
    <cellStyle name="Normal 3 3 9 4 2" xfId="18398"/>
    <cellStyle name="Normal 3 3 9 4 3" xfId="28585"/>
    <cellStyle name="Normal 3 3 9 4 4" xfId="39540"/>
    <cellStyle name="Normal 3 3 9 4 5" xfId="52743"/>
    <cellStyle name="Normal 3 3 9 5" xfId="11500"/>
    <cellStyle name="Normal 3 3 9 5 2" xfId="22476"/>
    <cellStyle name="Normal 3 3 9 5 3" xfId="32812"/>
    <cellStyle name="Normal 3 3 9 5 4" xfId="43749"/>
    <cellStyle name="Normal 3 3 9 5 5" xfId="56970"/>
    <cellStyle name="Normal 3 3 9 6" xfId="12639"/>
    <cellStyle name="Normal 3 3 9 7" xfId="13014"/>
    <cellStyle name="Normal 3 3 9 8" xfId="14113"/>
    <cellStyle name="Normal 3 3 9 9" xfId="24298"/>
    <cellStyle name="Normal 3 4" xfId="99"/>
    <cellStyle name="Normal 3 4 2" xfId="2032"/>
    <cellStyle name="Normal 3 4 2 2" xfId="7640"/>
    <cellStyle name="Normal 3 4 3" xfId="5159"/>
    <cellStyle name="Normal 3 4 3 2" xfId="10333"/>
    <cellStyle name="Normal 3 4 3 2 2" xfId="21324"/>
    <cellStyle name="Normal 3 4 3 2 3" xfId="31645"/>
    <cellStyle name="Normal 3 4 3 2 4" xfId="42590"/>
    <cellStyle name="Normal 3 4 3 2 5" xfId="55803"/>
    <cellStyle name="Normal 3 4 3 3" xfId="16309"/>
    <cellStyle name="Normal 3 4 3 4" xfId="26494"/>
    <cellStyle name="Normal 3 4 3 5" xfId="37443"/>
    <cellStyle name="Normal 3 4 3 6" xfId="50652"/>
    <cellStyle name="Normal 3 4 4" xfId="7477"/>
    <cellStyle name="Normal 3 4 4 2" xfId="18593"/>
    <cellStyle name="Normal 3 4 4 3" xfId="28792"/>
    <cellStyle name="Normal 3 4 4 4" xfId="39742"/>
    <cellStyle name="Normal 3 4 4 5" xfId="52950"/>
    <cellStyle name="Normal 3 4 5" xfId="12624"/>
    <cellStyle name="Normal 3 5" xfId="2033"/>
    <cellStyle name="Normal 3 5 10" xfId="6143"/>
    <cellStyle name="Normal 3 5 10 2" xfId="11455"/>
    <cellStyle name="Normal 3 5 10 2 2" xfId="22431"/>
    <cellStyle name="Normal 3 5 10 2 3" xfId="32767"/>
    <cellStyle name="Normal 3 5 10 2 4" xfId="43704"/>
    <cellStyle name="Normal 3 5 10 2 5" xfId="56925"/>
    <cellStyle name="Normal 3 5 10 3" xfId="17284"/>
    <cellStyle name="Normal 3 5 10 4" xfId="27469"/>
    <cellStyle name="Normal 3 5 10 5" xfId="38422"/>
    <cellStyle name="Normal 3 5 10 6" xfId="51627"/>
    <cellStyle name="Normal 3 5 11" xfId="6527"/>
    <cellStyle name="Normal 3 5 11 2" xfId="11586"/>
    <cellStyle name="Normal 3 5 11 2 2" xfId="22560"/>
    <cellStyle name="Normal 3 5 11 2 3" xfId="32898"/>
    <cellStyle name="Normal 3 5 11 2 4" xfId="43835"/>
    <cellStyle name="Normal 3 5 11 2 5" xfId="57056"/>
    <cellStyle name="Normal 3 5 11 3" xfId="17664"/>
    <cellStyle name="Normal 3 5 11 4" xfId="27849"/>
    <cellStyle name="Normal 3 5 11 5" xfId="38803"/>
    <cellStyle name="Normal 3 5 11 6" xfId="52007"/>
    <cellStyle name="Normal 3 5 12" xfId="7361"/>
    <cellStyle name="Normal 3 5 12 2" xfId="18486"/>
    <cellStyle name="Normal 3 5 12 3" xfId="28676"/>
    <cellStyle name="Normal 3 5 12 4" xfId="39631"/>
    <cellStyle name="Normal 3 5 12 5" xfId="52834"/>
    <cellStyle name="Normal 3 5 13" xfId="12774"/>
    <cellStyle name="Normal 3 5 14" xfId="12964"/>
    <cellStyle name="Normal 3 5 15" xfId="58235"/>
    <cellStyle name="Normal 3 5 16" xfId="58721"/>
    <cellStyle name="Normal 3 5 2" xfId="3015"/>
    <cellStyle name="Normal 3 5 2 10" xfId="35364"/>
    <cellStyle name="Normal 3 5 2 11" xfId="48591"/>
    <cellStyle name="Normal 3 5 2 12" xfId="58422"/>
    <cellStyle name="Normal 3 5 2 13" xfId="58885"/>
    <cellStyle name="Normal 3 5 2 2" xfId="3657"/>
    <cellStyle name="Normal 3 5 2 2 2" xfId="10952"/>
    <cellStyle name="Normal 3 5 2 2 2 2" xfId="21929"/>
    <cellStyle name="Normal 3 5 2 2 2 3" xfId="32264"/>
    <cellStyle name="Normal 3 5 2 2 2 4" xfId="43207"/>
    <cellStyle name="Normal 3 5 2 2 2 5" xfId="56422"/>
    <cellStyle name="Normal 3 5 2 2 3" xfId="9079"/>
    <cellStyle name="Normal 3 5 2 2 3 2" xfId="20184"/>
    <cellStyle name="Normal 3 5 2 2 3 3" xfId="30391"/>
    <cellStyle name="Normal 3 5 2 2 3 4" xfId="41342"/>
    <cellStyle name="Normal 3 5 2 2 3 5" xfId="54549"/>
    <cellStyle name="Normal 3 5 2 2 4" xfId="14872"/>
    <cellStyle name="Normal 3 5 2 2 5" xfId="25057"/>
    <cellStyle name="Normal 3 5 2 2 6" xfId="35994"/>
    <cellStyle name="Normal 3 5 2 2 7" xfId="49215"/>
    <cellStyle name="Normal 3 5 2 2 8" xfId="59353"/>
    <cellStyle name="Normal 3 5 2 3" xfId="3939"/>
    <cellStyle name="Normal 3 5 2 3 2" xfId="9360"/>
    <cellStyle name="Normal 3 5 2 3 2 2" xfId="20465"/>
    <cellStyle name="Normal 3 5 2 3 2 3" xfId="30672"/>
    <cellStyle name="Normal 3 5 2 3 2 4" xfId="41623"/>
    <cellStyle name="Normal 3 5 2 3 2 5" xfId="54830"/>
    <cellStyle name="Normal 3 5 2 3 3" xfId="15152"/>
    <cellStyle name="Normal 3 5 2 3 4" xfId="25337"/>
    <cellStyle name="Normal 3 5 2 3 5" xfId="36274"/>
    <cellStyle name="Normal 3 5 2 3 6" xfId="49495"/>
    <cellStyle name="Normal 3 5 2 4" xfId="6926"/>
    <cellStyle name="Normal 3 5 2 4 2" xfId="8449"/>
    <cellStyle name="Normal 3 5 2 4 2 2" xfId="19557"/>
    <cellStyle name="Normal 3 5 2 4 2 3" xfId="29763"/>
    <cellStyle name="Normal 3 5 2 4 2 4" xfId="40712"/>
    <cellStyle name="Normal 3 5 2 4 2 5" xfId="53921"/>
    <cellStyle name="Normal 3 5 2 4 3" xfId="18062"/>
    <cellStyle name="Normal 3 5 2 4 4" xfId="28247"/>
    <cellStyle name="Normal 3 5 2 4 5" xfId="39202"/>
    <cellStyle name="Normal 3 5 2 4 6" xfId="52405"/>
    <cellStyle name="Normal 3 5 2 5" xfId="10549"/>
    <cellStyle name="Normal 3 5 2 5 2" xfId="21536"/>
    <cellStyle name="Normal 3 5 2 5 3" xfId="31861"/>
    <cellStyle name="Normal 3 5 2 5 4" xfId="42806"/>
    <cellStyle name="Normal 3 5 2 5 5" xfId="56019"/>
    <cellStyle name="Normal 3 5 2 6" xfId="7899"/>
    <cellStyle name="Normal 3 5 2 6 2" xfId="19007"/>
    <cellStyle name="Normal 3 5 2 6 3" xfId="29213"/>
    <cellStyle name="Normal 3 5 2 6 4" xfId="40162"/>
    <cellStyle name="Normal 3 5 2 6 5" xfId="53371"/>
    <cellStyle name="Normal 3 5 2 7" xfId="13179"/>
    <cellStyle name="Normal 3 5 2 8" xfId="14248"/>
    <cellStyle name="Normal 3 5 2 9" xfId="24433"/>
    <cellStyle name="Normal 3 5 3" xfId="2832"/>
    <cellStyle name="Normal 3 5 3 10" xfId="58609"/>
    <cellStyle name="Normal 3 5 3 2" xfId="3496"/>
    <cellStyle name="Normal 3 5 3 2 2" xfId="8918"/>
    <cellStyle name="Normal 3 5 3 2 2 2" xfId="20023"/>
    <cellStyle name="Normal 3 5 3 2 2 3" xfId="30230"/>
    <cellStyle name="Normal 3 5 3 2 2 4" xfId="41181"/>
    <cellStyle name="Normal 3 5 3 2 2 5" xfId="54388"/>
    <cellStyle name="Normal 3 5 3 2 3" xfId="14711"/>
    <cellStyle name="Normal 3 5 3 2 4" xfId="24896"/>
    <cellStyle name="Normal 3 5 3 2 5" xfId="35833"/>
    <cellStyle name="Normal 3 5 3 2 6" xfId="49054"/>
    <cellStyle name="Normal 3 5 3 3" xfId="4601"/>
    <cellStyle name="Normal 3 5 3 4" xfId="6744"/>
    <cellStyle name="Normal 3 5 3 4 2" xfId="17880"/>
    <cellStyle name="Normal 3 5 3 4 3" xfId="28065"/>
    <cellStyle name="Normal 3 5 3 4 4" xfId="39020"/>
    <cellStyle name="Normal 3 5 3 4 5" xfId="52223"/>
    <cellStyle name="Normal 3 5 3 5" xfId="8266"/>
    <cellStyle name="Normal 3 5 3 5 2" xfId="19374"/>
    <cellStyle name="Normal 3 5 3 5 3" xfId="29580"/>
    <cellStyle name="Normal 3 5 3 5 4" xfId="40529"/>
    <cellStyle name="Normal 3 5 3 5 5" xfId="53738"/>
    <cellStyle name="Normal 3 5 3 6" xfId="14065"/>
    <cellStyle name="Normal 3 5 3 7" xfId="24250"/>
    <cellStyle name="Normal 3 5 3 8" xfId="35181"/>
    <cellStyle name="Normal 3 5 3 9" xfId="48408"/>
    <cellStyle name="Normal 3 5 4" xfId="3127"/>
    <cellStyle name="Normal 3 5 4 2" xfId="7036"/>
    <cellStyle name="Normal 3 5 4 2 2" xfId="10788"/>
    <cellStyle name="Normal 3 5 4 2 2 2" xfId="21765"/>
    <cellStyle name="Normal 3 5 4 2 2 3" xfId="32100"/>
    <cellStyle name="Normal 3 5 4 2 2 4" xfId="43043"/>
    <cellStyle name="Normal 3 5 4 2 2 5" xfId="56258"/>
    <cellStyle name="Normal 3 5 4 2 3" xfId="18172"/>
    <cellStyle name="Normal 3 5 4 2 4" xfId="28357"/>
    <cellStyle name="Normal 3 5 4 2 5" xfId="39312"/>
    <cellStyle name="Normal 3 5 4 2 6" xfId="52515"/>
    <cellStyle name="Normal 3 5 4 3" xfId="8559"/>
    <cellStyle name="Normal 3 5 4 3 2" xfId="19666"/>
    <cellStyle name="Normal 3 5 4 3 3" xfId="29873"/>
    <cellStyle name="Normal 3 5 4 3 4" xfId="40822"/>
    <cellStyle name="Normal 3 5 4 3 5" xfId="54031"/>
    <cellStyle name="Normal 3 5 4 4" xfId="14356"/>
    <cellStyle name="Normal 3 5 4 5" xfId="24541"/>
    <cellStyle name="Normal 3 5 4 6" xfId="35472"/>
    <cellStyle name="Normal 3 5 4 7" xfId="48699"/>
    <cellStyle name="Normal 3 5 4 8" xfId="59189"/>
    <cellStyle name="Normal 3 5 5" xfId="3775"/>
    <cellStyle name="Normal 3 5 5 2" xfId="9196"/>
    <cellStyle name="Normal 3 5 5 2 2" xfId="20301"/>
    <cellStyle name="Normal 3 5 5 2 3" xfId="30508"/>
    <cellStyle name="Normal 3 5 5 2 4" xfId="41459"/>
    <cellStyle name="Normal 3 5 5 2 5" xfId="54666"/>
    <cellStyle name="Normal 3 5 5 3" xfId="14988"/>
    <cellStyle name="Normal 3 5 5 4" xfId="25173"/>
    <cellStyle name="Normal 3 5 5 5" xfId="36110"/>
    <cellStyle name="Normal 3 5 5 6" xfId="49331"/>
    <cellStyle name="Normal 3 5 6" xfId="4920"/>
    <cellStyle name="Normal 3 5 6 2" xfId="10094"/>
    <cellStyle name="Normal 3 5 6 2 2" xfId="21086"/>
    <cellStyle name="Normal 3 5 6 2 3" xfId="31406"/>
    <cellStyle name="Normal 3 5 6 2 4" xfId="42351"/>
    <cellStyle name="Normal 3 5 6 2 5" xfId="55564"/>
    <cellStyle name="Normal 3 5 6 3" xfId="16071"/>
    <cellStyle name="Normal 3 5 6 4" xfId="26256"/>
    <cellStyle name="Normal 3 5 6 5" xfId="37205"/>
    <cellStyle name="Normal 3 5 6 6" xfId="50414"/>
    <cellStyle name="Normal 3 5 7" xfId="5110"/>
    <cellStyle name="Normal 3 5 7 2" xfId="10284"/>
    <cellStyle name="Normal 3 5 7 2 2" xfId="21275"/>
    <cellStyle name="Normal 3 5 7 2 3" xfId="31596"/>
    <cellStyle name="Normal 3 5 7 2 4" xfId="42541"/>
    <cellStyle name="Normal 3 5 7 2 5" xfId="55754"/>
    <cellStyle name="Normal 3 5 7 3" xfId="16260"/>
    <cellStyle name="Normal 3 5 7 4" xfId="26445"/>
    <cellStyle name="Normal 3 5 7 5" xfId="37394"/>
    <cellStyle name="Normal 3 5 7 6" xfId="50603"/>
    <cellStyle name="Normal 3 5 8" xfId="2648"/>
    <cellStyle name="Normal 3 5 8 2" xfId="8083"/>
    <cellStyle name="Normal 3 5 8 2 2" xfId="19191"/>
    <cellStyle name="Normal 3 5 8 2 3" xfId="29397"/>
    <cellStyle name="Normal 3 5 8 2 4" xfId="40346"/>
    <cellStyle name="Normal 3 5 8 2 5" xfId="53555"/>
    <cellStyle name="Normal 3 5 8 3" xfId="13882"/>
    <cellStyle name="Normal 3 5 8 4" xfId="24067"/>
    <cellStyle name="Normal 3 5 8 5" xfId="34998"/>
    <cellStyle name="Normal 3 5 8 6" xfId="48225"/>
    <cellStyle name="Normal 3 5 9" xfId="2496"/>
    <cellStyle name="Normal 3 5 9 2" xfId="10406"/>
    <cellStyle name="Normal 3 5 9 2 2" xfId="21397"/>
    <cellStyle name="Normal 3 5 9 2 3" xfId="31718"/>
    <cellStyle name="Normal 3 5 9 2 4" xfId="42663"/>
    <cellStyle name="Normal 3 5 9 2 5" xfId="55876"/>
    <cellStyle name="Normal 3 6" xfId="2034"/>
    <cellStyle name="Normal 3 6 10" xfId="12634"/>
    <cellStyle name="Normal 3 6 11" xfId="12824"/>
    <cellStyle name="Normal 3 6 12" xfId="58125"/>
    <cellStyle name="Normal 3 6 2" xfId="3539"/>
    <cellStyle name="Normal 3 6 2 2" xfId="8961"/>
    <cellStyle name="Normal 3 6 2 2 2" xfId="20066"/>
    <cellStyle name="Normal 3 6 2 2 3" xfId="30273"/>
    <cellStyle name="Normal 3 6 2 2 4" xfId="41224"/>
    <cellStyle name="Normal 3 6 2 2 5" xfId="54431"/>
    <cellStyle name="Normal 3 6 2 3" xfId="7759"/>
    <cellStyle name="Normal 3 6 2 3 2" xfId="18867"/>
    <cellStyle name="Normal 3 6 2 3 3" xfId="29073"/>
    <cellStyle name="Normal 3 6 2 3 4" xfId="40022"/>
    <cellStyle name="Normal 3 6 2 3 5" xfId="53231"/>
    <cellStyle name="Normal 3 6 2 4" xfId="13009"/>
    <cellStyle name="Normal 3 6 2 5" xfId="14754"/>
    <cellStyle name="Normal 3 6 2 6" xfId="24939"/>
    <cellStyle name="Normal 3 6 2 7" xfId="35876"/>
    <cellStyle name="Normal 3 6 2 8" xfId="49097"/>
    <cellStyle name="Normal 3 6 2 9" xfId="58282"/>
    <cellStyle name="Normal 3 6 3" xfId="4602"/>
    <cellStyle name="Normal 3 6 3 2" xfId="12463"/>
    <cellStyle name="Normal 3 6 3 2 2" xfId="23289"/>
    <cellStyle name="Normal 3 6 3 2 3" xfId="33775"/>
    <cellStyle name="Normal 3 6 3 2 4" xfId="44712"/>
    <cellStyle name="Normal 3 6 3 2 5" xfId="57933"/>
    <cellStyle name="Normal 3 6 3 3" xfId="58469"/>
    <cellStyle name="Normal 3 6 4" xfId="4780"/>
    <cellStyle name="Normal 3 6 4 2" xfId="9954"/>
    <cellStyle name="Normal 3 6 4 2 2" xfId="20946"/>
    <cellStyle name="Normal 3 6 4 2 3" xfId="31266"/>
    <cellStyle name="Normal 3 6 4 2 4" xfId="42211"/>
    <cellStyle name="Normal 3 6 4 2 5" xfId="55424"/>
    <cellStyle name="Normal 3 6 4 3" xfId="15931"/>
    <cellStyle name="Normal 3 6 4 4" xfId="26116"/>
    <cellStyle name="Normal 3 6 4 5" xfId="37065"/>
    <cellStyle name="Normal 3 6 4 6" xfId="50274"/>
    <cellStyle name="Normal 3 6 5" xfId="4970"/>
    <cellStyle name="Normal 3 6 5 2" xfId="10144"/>
    <cellStyle name="Normal 3 6 5 2 2" xfId="21135"/>
    <cellStyle name="Normal 3 6 5 2 3" xfId="31456"/>
    <cellStyle name="Normal 3 6 5 2 4" xfId="42401"/>
    <cellStyle name="Normal 3 6 5 2 5" xfId="55614"/>
    <cellStyle name="Normal 3 6 5 3" xfId="16120"/>
    <cellStyle name="Normal 3 6 5 4" xfId="26305"/>
    <cellStyle name="Normal 3 6 5 5" xfId="37254"/>
    <cellStyle name="Normal 3 6 5 6" xfId="50463"/>
    <cellStyle name="Normal 3 6 6" xfId="2875"/>
    <cellStyle name="Normal 3 6 6 2" xfId="8309"/>
    <cellStyle name="Normal 3 6 6 2 2" xfId="19417"/>
    <cellStyle name="Normal 3 6 6 2 3" xfId="29623"/>
    <cellStyle name="Normal 3 6 6 2 4" xfId="40572"/>
    <cellStyle name="Normal 3 6 6 2 5" xfId="53781"/>
    <cellStyle name="Normal 3 6 6 3" xfId="14108"/>
    <cellStyle name="Normal 3 6 6 4" xfId="24293"/>
    <cellStyle name="Normal 3 6 6 5" xfId="35224"/>
    <cellStyle name="Normal 3 6 6 6" xfId="48451"/>
    <cellStyle name="Normal 3 6 7" xfId="2477"/>
    <cellStyle name="Normal 3 6 7 2" xfId="11326"/>
    <cellStyle name="Normal 3 6 7 2 2" xfId="22303"/>
    <cellStyle name="Normal 3 6 7 2 3" xfId="32638"/>
    <cellStyle name="Normal 3 6 7 2 4" xfId="43575"/>
    <cellStyle name="Normal 3 6 7 2 5" xfId="56796"/>
    <cellStyle name="Normal 3 6 8" xfId="6786"/>
    <cellStyle name="Normal 3 6 8 2" xfId="11495"/>
    <cellStyle name="Normal 3 6 8 2 2" xfId="22471"/>
    <cellStyle name="Normal 3 6 8 2 3" xfId="32807"/>
    <cellStyle name="Normal 3 6 8 2 4" xfId="43744"/>
    <cellStyle name="Normal 3 6 8 2 5" xfId="56965"/>
    <cellStyle name="Normal 3 6 8 3" xfId="17922"/>
    <cellStyle name="Normal 3 6 8 4" xfId="28107"/>
    <cellStyle name="Normal 3 6 8 5" xfId="39062"/>
    <cellStyle name="Normal 3 6 8 6" xfId="52265"/>
    <cellStyle name="Normal 3 6 9" xfId="7728"/>
    <cellStyle name="Normal 3 6 9 2" xfId="18839"/>
    <cellStyle name="Normal 3 6 9 3" xfId="29042"/>
    <cellStyle name="Normal 3 6 9 4" xfId="39992"/>
    <cellStyle name="Normal 3 6 9 5" xfId="53200"/>
    <cellStyle name="Normal 3 7" xfId="2035"/>
    <cellStyle name="Normal 3 7 10" xfId="12629"/>
    <cellStyle name="Normal 3 7 11" xfId="13004"/>
    <cellStyle name="Normal 3 7 12" xfId="58120"/>
    <cellStyle name="Normal 3 7 2" xfId="3359"/>
    <cellStyle name="Normal 3 7 2 2" xfId="8781"/>
    <cellStyle name="Normal 3 7 2 2 2" xfId="19886"/>
    <cellStyle name="Normal 3 7 2 2 3" xfId="30093"/>
    <cellStyle name="Normal 3 7 2 2 4" xfId="41044"/>
    <cellStyle name="Normal 3 7 2 2 5" xfId="54251"/>
    <cellStyle name="Normal 3 7 2 3" xfId="7424"/>
    <cellStyle name="Normal 3 7 2 3 2" xfId="18542"/>
    <cellStyle name="Normal 3 7 2 3 3" xfId="28739"/>
    <cellStyle name="Normal 3 7 2 3 4" xfId="39694"/>
    <cellStyle name="Normal 3 7 2 3 5" xfId="52897"/>
    <cellStyle name="Normal 3 7 2 4" xfId="14574"/>
    <cellStyle name="Normal 3 7 2 5" xfId="24759"/>
    <cellStyle name="Normal 3 7 2 6" xfId="35696"/>
    <cellStyle name="Normal 3 7 2 7" xfId="48917"/>
    <cellStyle name="Normal 3 7 2 8" xfId="58277"/>
    <cellStyle name="Normal 3 7 3" xfId="4603"/>
    <cellStyle name="Normal 3 7 3 2" xfId="10506"/>
    <cellStyle name="Normal 3 7 3 2 2" xfId="21496"/>
    <cellStyle name="Normal 3 7 3 2 3" xfId="31818"/>
    <cellStyle name="Normal 3 7 3 2 4" xfId="42763"/>
    <cellStyle name="Normal 3 7 3 2 5" xfId="55976"/>
    <cellStyle name="Normal 3 7 3 3" xfId="58464"/>
    <cellStyle name="Normal 3 7 4" xfId="4775"/>
    <cellStyle name="Normal 3 7 4 2" xfId="9949"/>
    <cellStyle name="Normal 3 7 4 2 2" xfId="20941"/>
    <cellStyle name="Normal 3 7 4 2 3" xfId="31261"/>
    <cellStyle name="Normal 3 7 4 2 4" xfId="42206"/>
    <cellStyle name="Normal 3 7 4 2 5" xfId="55419"/>
    <cellStyle name="Normal 3 7 4 3" xfId="15926"/>
    <cellStyle name="Normal 3 7 4 4" xfId="26111"/>
    <cellStyle name="Normal 3 7 4 5" xfId="37060"/>
    <cellStyle name="Normal 3 7 4 6" xfId="50269"/>
    <cellStyle name="Normal 3 7 5" xfId="4965"/>
    <cellStyle name="Normal 3 7 5 2" xfId="10139"/>
    <cellStyle name="Normal 3 7 5 2 2" xfId="21130"/>
    <cellStyle name="Normal 3 7 5 2 3" xfId="31451"/>
    <cellStyle name="Normal 3 7 5 2 4" xfId="42396"/>
    <cellStyle name="Normal 3 7 5 2 5" xfId="55609"/>
    <cellStyle name="Normal 3 7 5 3" xfId="16115"/>
    <cellStyle name="Normal 3 7 5 4" xfId="26300"/>
    <cellStyle name="Normal 3 7 5 5" xfId="37249"/>
    <cellStyle name="Normal 3 7 5 6" xfId="50458"/>
    <cellStyle name="Normal 3 7 6" xfId="2692"/>
    <cellStyle name="Normal 3 7 6 2" xfId="8126"/>
    <cellStyle name="Normal 3 7 6 2 2" xfId="19234"/>
    <cellStyle name="Normal 3 7 6 2 3" xfId="29440"/>
    <cellStyle name="Normal 3 7 6 2 4" xfId="40389"/>
    <cellStyle name="Normal 3 7 6 2 5" xfId="53598"/>
    <cellStyle name="Normal 3 7 6 3" xfId="13925"/>
    <cellStyle name="Normal 3 7 6 4" xfId="24110"/>
    <cellStyle name="Normal 3 7 6 5" xfId="35041"/>
    <cellStyle name="Normal 3 7 6 6" xfId="48268"/>
    <cellStyle name="Normal 3 7 7" xfId="2494"/>
    <cellStyle name="Normal 3 7 7 2" xfId="11322"/>
    <cellStyle name="Normal 3 7 7 2 2" xfId="22299"/>
    <cellStyle name="Normal 3 7 7 2 3" xfId="32634"/>
    <cellStyle name="Normal 3 7 7 2 4" xfId="43571"/>
    <cellStyle name="Normal 3 7 7 2 5" xfId="56792"/>
    <cellStyle name="Normal 3 7 8" xfId="6604"/>
    <cellStyle name="Normal 3 7 8 2" xfId="11492"/>
    <cellStyle name="Normal 3 7 8 2 2" xfId="22468"/>
    <cellStyle name="Normal 3 7 8 2 3" xfId="32804"/>
    <cellStyle name="Normal 3 7 8 2 4" xfId="43741"/>
    <cellStyle name="Normal 3 7 8 2 5" xfId="56962"/>
    <cellStyle name="Normal 3 7 8 3" xfId="17740"/>
    <cellStyle name="Normal 3 7 8 4" xfId="27925"/>
    <cellStyle name="Normal 3 7 8 5" xfId="38880"/>
    <cellStyle name="Normal 3 7 8 6" xfId="52083"/>
    <cellStyle name="Normal 3 7 9" xfId="7590"/>
    <cellStyle name="Normal 3 7 9 2" xfId="18704"/>
    <cellStyle name="Normal 3 7 9 3" xfId="28905"/>
    <cellStyle name="Normal 3 7 9 4" xfId="39854"/>
    <cellStyle name="Normal 3 7 9 5" xfId="53063"/>
    <cellStyle name="Normal 3 8" xfId="2036"/>
    <cellStyle name="Normal 3 8 2" xfId="4604"/>
    <cellStyle name="Normal 3 8 3" xfId="3237"/>
    <cellStyle name="Normal 3 8 3 2" xfId="14453"/>
    <cellStyle name="Normal 3 8 3 3" xfId="24638"/>
    <cellStyle name="Normal 3 8 3 4" xfId="35575"/>
    <cellStyle name="Normal 3 8 3 5" xfId="48796"/>
    <cellStyle name="Normal 3 8 4" xfId="2504"/>
    <cellStyle name="Normal 3 8 5" xfId="6529"/>
    <cellStyle name="Normal 3 8 5 2" xfId="17666"/>
    <cellStyle name="Normal 3 8 5 3" xfId="27851"/>
    <cellStyle name="Normal 3 8 5 4" xfId="38805"/>
    <cellStyle name="Normal 3 8 5 5" xfId="52009"/>
    <cellStyle name="Normal 3 8 6" xfId="8660"/>
    <cellStyle name="Normal 3 8 6 2" xfId="19765"/>
    <cellStyle name="Normal 3 8 6 3" xfId="29972"/>
    <cellStyle name="Normal 3 8 6 4" xfId="40923"/>
    <cellStyle name="Normal 3 8 6 5" xfId="54130"/>
    <cellStyle name="Normal 3 9" xfId="2037"/>
    <cellStyle name="Normal 30" xfId="226"/>
    <cellStyle name="Normal 30 2" xfId="3055"/>
    <cellStyle name="Normal 30 3" xfId="2514"/>
    <cellStyle name="Normal 30 3 2" xfId="13782"/>
    <cellStyle name="Normal 30 3 3" xfId="23967"/>
    <cellStyle name="Normal 30 3 4" xfId="34885"/>
    <cellStyle name="Normal 30 3 5" xfId="48125"/>
    <cellStyle name="Normal 31" xfId="177"/>
    <cellStyle name="Normal 31 10" xfId="7171"/>
    <cellStyle name="Normal 31 10 2" xfId="18302"/>
    <cellStyle name="Normal 31 10 3" xfId="28487"/>
    <cellStyle name="Normal 31 10 4" xfId="39442"/>
    <cellStyle name="Normal 31 10 5" xfId="52645"/>
    <cellStyle name="Normal 31 11" xfId="7188"/>
    <cellStyle name="Normal 31 11 2" xfId="18319"/>
    <cellStyle name="Normal 31 11 3" xfId="28504"/>
    <cellStyle name="Normal 31 11 4" xfId="39459"/>
    <cellStyle name="Normal 31 11 5" xfId="52662"/>
    <cellStyle name="Normal 31 12" xfId="13294"/>
    <cellStyle name="Normal 31 13" xfId="23484"/>
    <cellStyle name="Normal 31 14" xfId="34020"/>
    <cellStyle name="Normal 31 15" xfId="47642"/>
    <cellStyle name="Normal 31 16" xfId="58684"/>
    <cellStyle name="Normal 31 2" xfId="3148"/>
    <cellStyle name="Normal 31 2 10" xfId="48719"/>
    <cellStyle name="Normal 31 2 11" xfId="58741"/>
    <cellStyle name="Normal 31 2 2" xfId="3959"/>
    <cellStyle name="Normal 31 2 2 2" xfId="10972"/>
    <cellStyle name="Normal 31 2 2 2 2" xfId="21949"/>
    <cellStyle name="Normal 31 2 2 2 3" xfId="32284"/>
    <cellStyle name="Normal 31 2 2 2 4" xfId="43227"/>
    <cellStyle name="Normal 31 2 2 2 5" xfId="56442"/>
    <cellStyle name="Normal 31 2 2 2 6" xfId="59373"/>
    <cellStyle name="Normal 31 2 2 3" xfId="10569"/>
    <cellStyle name="Normal 31 2 2 3 2" xfId="21556"/>
    <cellStyle name="Normal 31 2 2 3 3" xfId="31881"/>
    <cellStyle name="Normal 31 2 2 3 4" xfId="42826"/>
    <cellStyle name="Normal 31 2 2 3 5" xfId="56039"/>
    <cellStyle name="Normal 31 2 2 4" xfId="9380"/>
    <cellStyle name="Normal 31 2 2 4 2" xfId="20485"/>
    <cellStyle name="Normal 31 2 2 4 3" xfId="30692"/>
    <cellStyle name="Normal 31 2 2 4 4" xfId="41643"/>
    <cellStyle name="Normal 31 2 2 4 5" xfId="54850"/>
    <cellStyle name="Normal 31 2 2 5" xfId="15172"/>
    <cellStyle name="Normal 31 2 2 6" xfId="25357"/>
    <cellStyle name="Normal 31 2 2 7" xfId="36294"/>
    <cellStyle name="Normal 31 2 2 8" xfId="49515"/>
    <cellStyle name="Normal 31 2 2 9" xfId="58905"/>
    <cellStyle name="Normal 31 2 3" xfId="3795"/>
    <cellStyle name="Normal 31 2 3 2" xfId="10808"/>
    <cellStyle name="Normal 31 2 3 2 2" xfId="21785"/>
    <cellStyle name="Normal 31 2 3 2 3" xfId="32120"/>
    <cellStyle name="Normal 31 2 3 2 4" xfId="43063"/>
    <cellStyle name="Normal 31 2 3 2 5" xfId="56278"/>
    <cellStyle name="Normal 31 2 3 3" xfId="9216"/>
    <cellStyle name="Normal 31 2 3 3 2" xfId="20321"/>
    <cellStyle name="Normal 31 2 3 3 3" xfId="30528"/>
    <cellStyle name="Normal 31 2 3 3 4" xfId="41479"/>
    <cellStyle name="Normal 31 2 3 3 5" xfId="54686"/>
    <cellStyle name="Normal 31 2 3 4" xfId="15008"/>
    <cellStyle name="Normal 31 2 3 5" xfId="25193"/>
    <cellStyle name="Normal 31 2 3 6" xfId="36130"/>
    <cellStyle name="Normal 31 2 3 7" xfId="49351"/>
    <cellStyle name="Normal 31 2 3 8" xfId="59209"/>
    <cellStyle name="Normal 31 2 4" xfId="6162"/>
    <cellStyle name="Normal 31 2 4 2" xfId="10426"/>
    <cellStyle name="Normal 31 2 4 2 2" xfId="21417"/>
    <cellStyle name="Normal 31 2 4 2 3" xfId="31738"/>
    <cellStyle name="Normal 31 2 4 2 4" xfId="42683"/>
    <cellStyle name="Normal 31 2 4 2 5" xfId="55896"/>
    <cellStyle name="Normal 31 2 4 3" xfId="17303"/>
    <cellStyle name="Normal 31 2 4 4" xfId="27488"/>
    <cellStyle name="Normal 31 2 4 5" xfId="38441"/>
    <cellStyle name="Normal 31 2 4 6" xfId="51646"/>
    <cellStyle name="Normal 31 2 5" xfId="7056"/>
    <cellStyle name="Normal 31 2 5 2" xfId="18192"/>
    <cellStyle name="Normal 31 2 5 3" xfId="28377"/>
    <cellStyle name="Normal 31 2 5 4" xfId="39332"/>
    <cellStyle name="Normal 31 2 5 5" xfId="52535"/>
    <cellStyle name="Normal 31 2 6" xfId="8580"/>
    <cellStyle name="Normal 31 2 6 2" xfId="19687"/>
    <cellStyle name="Normal 31 2 6 3" xfId="29894"/>
    <cellStyle name="Normal 31 2 6 4" xfId="40843"/>
    <cellStyle name="Normal 31 2 6 5" xfId="54052"/>
    <cellStyle name="Normal 31 2 7" xfId="14376"/>
    <cellStyle name="Normal 31 2 8" xfId="24561"/>
    <cellStyle name="Normal 31 2 9" xfId="35492"/>
    <cellStyle name="Normal 31 3" xfId="3215"/>
    <cellStyle name="Normal 31 3 10" xfId="48786"/>
    <cellStyle name="Normal 31 3 11" xfId="58809"/>
    <cellStyle name="Normal 31 3 2" xfId="4027"/>
    <cellStyle name="Normal 31 3 2 2" xfId="11040"/>
    <cellStyle name="Normal 31 3 2 2 2" xfId="22017"/>
    <cellStyle name="Normal 31 3 2 2 3" xfId="32352"/>
    <cellStyle name="Normal 31 3 2 2 4" xfId="43295"/>
    <cellStyle name="Normal 31 3 2 2 5" xfId="56510"/>
    <cellStyle name="Normal 31 3 2 2 6" xfId="59441"/>
    <cellStyle name="Normal 31 3 2 3" xfId="10637"/>
    <cellStyle name="Normal 31 3 2 3 2" xfId="21624"/>
    <cellStyle name="Normal 31 3 2 3 3" xfId="31949"/>
    <cellStyle name="Normal 31 3 2 3 4" xfId="42894"/>
    <cellStyle name="Normal 31 3 2 3 5" xfId="56107"/>
    <cellStyle name="Normal 31 3 2 4" xfId="9448"/>
    <cellStyle name="Normal 31 3 2 4 2" xfId="20553"/>
    <cellStyle name="Normal 31 3 2 4 3" xfId="30760"/>
    <cellStyle name="Normal 31 3 2 4 4" xfId="41711"/>
    <cellStyle name="Normal 31 3 2 4 5" xfId="54918"/>
    <cellStyle name="Normal 31 3 2 5" xfId="15240"/>
    <cellStyle name="Normal 31 3 2 6" xfId="25425"/>
    <cellStyle name="Normal 31 3 2 7" xfId="36362"/>
    <cellStyle name="Normal 31 3 2 8" xfId="49583"/>
    <cellStyle name="Normal 31 3 2 9" xfId="58973"/>
    <cellStyle name="Normal 31 3 3" xfId="3863"/>
    <cellStyle name="Normal 31 3 3 2" xfId="10876"/>
    <cellStyle name="Normal 31 3 3 2 2" xfId="21853"/>
    <cellStyle name="Normal 31 3 3 2 3" xfId="32188"/>
    <cellStyle name="Normal 31 3 3 2 4" xfId="43131"/>
    <cellStyle name="Normal 31 3 3 2 5" xfId="56346"/>
    <cellStyle name="Normal 31 3 3 3" xfId="9284"/>
    <cellStyle name="Normal 31 3 3 3 2" xfId="20389"/>
    <cellStyle name="Normal 31 3 3 3 3" xfId="30596"/>
    <cellStyle name="Normal 31 3 3 3 4" xfId="41547"/>
    <cellStyle name="Normal 31 3 3 3 5" xfId="54754"/>
    <cellStyle name="Normal 31 3 3 4" xfId="15076"/>
    <cellStyle name="Normal 31 3 3 5" xfId="25261"/>
    <cellStyle name="Normal 31 3 3 6" xfId="36198"/>
    <cellStyle name="Normal 31 3 3 7" xfId="49419"/>
    <cellStyle name="Normal 31 3 3 8" xfId="59277"/>
    <cellStyle name="Normal 31 3 4" xfId="6229"/>
    <cellStyle name="Normal 31 3 4 2" xfId="10494"/>
    <cellStyle name="Normal 31 3 4 2 2" xfId="21485"/>
    <cellStyle name="Normal 31 3 4 2 3" xfId="31806"/>
    <cellStyle name="Normal 31 3 4 2 4" xfId="42751"/>
    <cellStyle name="Normal 31 3 4 2 5" xfId="55964"/>
    <cellStyle name="Normal 31 3 4 3" xfId="17370"/>
    <cellStyle name="Normal 31 3 4 4" xfId="27555"/>
    <cellStyle name="Normal 31 3 4 5" xfId="38508"/>
    <cellStyle name="Normal 31 3 4 6" xfId="51713"/>
    <cellStyle name="Normal 31 3 5" xfId="7124"/>
    <cellStyle name="Normal 31 3 5 2" xfId="18260"/>
    <cellStyle name="Normal 31 3 5 3" xfId="28445"/>
    <cellStyle name="Normal 31 3 5 4" xfId="39400"/>
    <cellStyle name="Normal 31 3 5 5" xfId="52603"/>
    <cellStyle name="Normal 31 3 6" xfId="8646"/>
    <cellStyle name="Normal 31 3 6 2" xfId="19753"/>
    <cellStyle name="Normal 31 3 6 3" xfId="29960"/>
    <cellStyle name="Normal 31 3 6 4" xfId="40909"/>
    <cellStyle name="Normal 31 3 6 5" xfId="54118"/>
    <cellStyle name="Normal 31 3 7" xfId="14443"/>
    <cellStyle name="Normal 31 3 8" xfId="24628"/>
    <cellStyle name="Normal 31 3 9" xfId="35559"/>
    <cellStyle name="Normal 31 4" xfId="3902"/>
    <cellStyle name="Normal 31 4 2" xfId="10915"/>
    <cellStyle name="Normal 31 4 2 2" xfId="21892"/>
    <cellStyle name="Normal 31 4 2 3" xfId="32227"/>
    <cellStyle name="Normal 31 4 2 4" xfId="43170"/>
    <cellStyle name="Normal 31 4 2 5" xfId="56385"/>
    <cellStyle name="Normal 31 4 2 6" xfId="59316"/>
    <cellStyle name="Normal 31 4 3" xfId="10512"/>
    <cellStyle name="Normal 31 4 3 2" xfId="21499"/>
    <cellStyle name="Normal 31 4 3 3" xfId="31824"/>
    <cellStyle name="Normal 31 4 3 4" xfId="42769"/>
    <cellStyle name="Normal 31 4 3 5" xfId="55982"/>
    <cellStyle name="Normal 31 4 4" xfId="9323"/>
    <cellStyle name="Normal 31 4 4 2" xfId="20428"/>
    <cellStyle name="Normal 31 4 4 3" xfId="30635"/>
    <cellStyle name="Normal 31 4 4 4" xfId="41586"/>
    <cellStyle name="Normal 31 4 4 5" xfId="54793"/>
    <cellStyle name="Normal 31 4 5" xfId="15115"/>
    <cellStyle name="Normal 31 4 6" xfId="25300"/>
    <cellStyle name="Normal 31 4 7" xfId="36237"/>
    <cellStyle name="Normal 31 4 8" xfId="49458"/>
    <cellStyle name="Normal 31 4 9" xfId="58848"/>
    <cellStyle name="Normal 31 5" xfId="3738"/>
    <cellStyle name="Normal 31 5 2" xfId="10751"/>
    <cellStyle name="Normal 31 5 2 2" xfId="21728"/>
    <cellStyle name="Normal 31 5 2 3" xfId="32063"/>
    <cellStyle name="Normal 31 5 2 4" xfId="43006"/>
    <cellStyle name="Normal 31 5 2 5" xfId="56221"/>
    <cellStyle name="Normal 31 5 3" xfId="9159"/>
    <cellStyle name="Normal 31 5 3 2" xfId="20264"/>
    <cellStyle name="Normal 31 5 3 3" xfId="30471"/>
    <cellStyle name="Normal 31 5 3 4" xfId="41422"/>
    <cellStyle name="Normal 31 5 3 5" xfId="54629"/>
    <cellStyle name="Normal 31 5 4" xfId="14951"/>
    <cellStyle name="Normal 31 5 5" xfId="25136"/>
    <cellStyle name="Normal 31 5 6" xfId="36073"/>
    <cellStyle name="Normal 31 5 7" xfId="49294"/>
    <cellStyle name="Normal 31 5 8" xfId="59152"/>
    <cellStyle name="Normal 31 6" xfId="2513"/>
    <cellStyle name="Normal 31 6 2" xfId="10369"/>
    <cellStyle name="Normal 31 6 2 2" xfId="21360"/>
    <cellStyle name="Normal 31 6 2 3" xfId="31681"/>
    <cellStyle name="Normal 31 6 2 4" xfId="42626"/>
    <cellStyle name="Normal 31 6 2 5" xfId="55839"/>
    <cellStyle name="Normal 31 6 3" xfId="13781"/>
    <cellStyle name="Normal 31 6 4" xfId="23966"/>
    <cellStyle name="Normal 31 6 5" xfId="34884"/>
    <cellStyle name="Normal 31 6 6" xfId="48124"/>
    <cellStyle name="Normal 31 7" xfId="6107"/>
    <cellStyle name="Normal 31 8" xfId="6112"/>
    <cellStyle name="Normal 31 8 2" xfId="17253"/>
    <cellStyle name="Normal 31 8 3" xfId="27438"/>
    <cellStyle name="Normal 31 8 4" xfId="38391"/>
    <cellStyle name="Normal 31 8 5" xfId="51596"/>
    <cellStyle name="Normal 31 9" xfId="6999"/>
    <cellStyle name="Normal 31 9 2" xfId="18135"/>
    <cellStyle name="Normal 31 9 3" xfId="28320"/>
    <cellStyle name="Normal 31 9 4" xfId="39275"/>
    <cellStyle name="Normal 31 9 5" xfId="52478"/>
    <cellStyle name="Normal 32" xfId="180"/>
    <cellStyle name="Normal 32 10" xfId="7173"/>
    <cellStyle name="Normal 32 10 2" xfId="18304"/>
    <cellStyle name="Normal 32 10 3" xfId="28489"/>
    <cellStyle name="Normal 32 10 4" xfId="39444"/>
    <cellStyle name="Normal 32 10 5" xfId="52647"/>
    <cellStyle name="Normal 32 11" xfId="7190"/>
    <cellStyle name="Normal 32 11 2" xfId="18321"/>
    <cellStyle name="Normal 32 11 3" xfId="28506"/>
    <cellStyle name="Normal 32 11 4" xfId="39461"/>
    <cellStyle name="Normal 32 11 5" xfId="52664"/>
    <cellStyle name="Normal 32 12" xfId="13296"/>
    <cellStyle name="Normal 32 13" xfId="23486"/>
    <cellStyle name="Normal 32 14" xfId="34022"/>
    <cellStyle name="Normal 32 15" xfId="47644"/>
    <cellStyle name="Normal 32 16" xfId="58686"/>
    <cellStyle name="Normal 32 2" xfId="3149"/>
    <cellStyle name="Normal 32 2 10" xfId="48720"/>
    <cellStyle name="Normal 32 2 11" xfId="58742"/>
    <cellStyle name="Normal 32 2 2" xfId="3960"/>
    <cellStyle name="Normal 32 2 2 2" xfId="10973"/>
    <cellStyle name="Normal 32 2 2 2 2" xfId="21950"/>
    <cellStyle name="Normal 32 2 2 2 3" xfId="32285"/>
    <cellStyle name="Normal 32 2 2 2 4" xfId="43228"/>
    <cellStyle name="Normal 32 2 2 2 5" xfId="56443"/>
    <cellStyle name="Normal 32 2 2 2 6" xfId="59374"/>
    <cellStyle name="Normal 32 2 2 3" xfId="10570"/>
    <cellStyle name="Normal 32 2 2 3 2" xfId="21557"/>
    <cellStyle name="Normal 32 2 2 3 3" xfId="31882"/>
    <cellStyle name="Normal 32 2 2 3 4" xfId="42827"/>
    <cellStyle name="Normal 32 2 2 3 5" xfId="56040"/>
    <cellStyle name="Normal 32 2 2 4" xfId="9381"/>
    <cellStyle name="Normal 32 2 2 4 2" xfId="20486"/>
    <cellStyle name="Normal 32 2 2 4 3" xfId="30693"/>
    <cellStyle name="Normal 32 2 2 4 4" xfId="41644"/>
    <cellStyle name="Normal 32 2 2 4 5" xfId="54851"/>
    <cellStyle name="Normal 32 2 2 5" xfId="15173"/>
    <cellStyle name="Normal 32 2 2 6" xfId="25358"/>
    <cellStyle name="Normal 32 2 2 7" xfId="36295"/>
    <cellStyle name="Normal 32 2 2 8" xfId="49516"/>
    <cellStyle name="Normal 32 2 2 9" xfId="58906"/>
    <cellStyle name="Normal 32 2 3" xfId="3796"/>
    <cellStyle name="Normal 32 2 3 2" xfId="10809"/>
    <cellStyle name="Normal 32 2 3 2 2" xfId="21786"/>
    <cellStyle name="Normal 32 2 3 2 3" xfId="32121"/>
    <cellStyle name="Normal 32 2 3 2 4" xfId="43064"/>
    <cellStyle name="Normal 32 2 3 2 5" xfId="56279"/>
    <cellStyle name="Normal 32 2 3 3" xfId="9217"/>
    <cellStyle name="Normal 32 2 3 3 2" xfId="20322"/>
    <cellStyle name="Normal 32 2 3 3 3" xfId="30529"/>
    <cellStyle name="Normal 32 2 3 3 4" xfId="41480"/>
    <cellStyle name="Normal 32 2 3 3 5" xfId="54687"/>
    <cellStyle name="Normal 32 2 3 4" xfId="15009"/>
    <cellStyle name="Normal 32 2 3 5" xfId="25194"/>
    <cellStyle name="Normal 32 2 3 6" xfId="36131"/>
    <cellStyle name="Normal 32 2 3 7" xfId="49352"/>
    <cellStyle name="Normal 32 2 3 8" xfId="59210"/>
    <cellStyle name="Normal 32 2 4" xfId="6163"/>
    <cellStyle name="Normal 32 2 4 2" xfId="10427"/>
    <cellStyle name="Normal 32 2 4 2 2" xfId="21418"/>
    <cellStyle name="Normal 32 2 4 2 3" xfId="31739"/>
    <cellStyle name="Normal 32 2 4 2 4" xfId="42684"/>
    <cellStyle name="Normal 32 2 4 2 5" xfId="55897"/>
    <cellStyle name="Normal 32 2 4 3" xfId="17304"/>
    <cellStyle name="Normal 32 2 4 4" xfId="27489"/>
    <cellStyle name="Normal 32 2 4 5" xfId="38442"/>
    <cellStyle name="Normal 32 2 4 6" xfId="51647"/>
    <cellStyle name="Normal 32 2 5" xfId="7057"/>
    <cellStyle name="Normal 32 2 5 2" xfId="18193"/>
    <cellStyle name="Normal 32 2 5 3" xfId="28378"/>
    <cellStyle name="Normal 32 2 5 4" xfId="39333"/>
    <cellStyle name="Normal 32 2 5 5" xfId="52536"/>
    <cellStyle name="Normal 32 2 6" xfId="8581"/>
    <cellStyle name="Normal 32 2 6 2" xfId="19688"/>
    <cellStyle name="Normal 32 2 6 3" xfId="29895"/>
    <cellStyle name="Normal 32 2 6 4" xfId="40844"/>
    <cellStyle name="Normal 32 2 6 5" xfId="54053"/>
    <cellStyle name="Normal 32 2 7" xfId="14377"/>
    <cellStyle name="Normal 32 2 8" xfId="24562"/>
    <cellStyle name="Normal 32 2 9" xfId="35493"/>
    <cellStyle name="Normal 32 3" xfId="3217"/>
    <cellStyle name="Normal 32 3 10" xfId="48788"/>
    <cellStyle name="Normal 32 3 11" xfId="58811"/>
    <cellStyle name="Normal 32 3 2" xfId="4029"/>
    <cellStyle name="Normal 32 3 2 2" xfId="11042"/>
    <cellStyle name="Normal 32 3 2 2 2" xfId="22019"/>
    <cellStyle name="Normal 32 3 2 2 3" xfId="32354"/>
    <cellStyle name="Normal 32 3 2 2 4" xfId="43297"/>
    <cellStyle name="Normal 32 3 2 2 5" xfId="56512"/>
    <cellStyle name="Normal 32 3 2 2 6" xfId="59443"/>
    <cellStyle name="Normal 32 3 2 3" xfId="10639"/>
    <cellStyle name="Normal 32 3 2 3 2" xfId="21626"/>
    <cellStyle name="Normal 32 3 2 3 3" xfId="31951"/>
    <cellStyle name="Normal 32 3 2 3 4" xfId="42896"/>
    <cellStyle name="Normal 32 3 2 3 5" xfId="56109"/>
    <cellStyle name="Normal 32 3 2 4" xfId="9450"/>
    <cellStyle name="Normal 32 3 2 4 2" xfId="20555"/>
    <cellStyle name="Normal 32 3 2 4 3" xfId="30762"/>
    <cellStyle name="Normal 32 3 2 4 4" xfId="41713"/>
    <cellStyle name="Normal 32 3 2 4 5" xfId="54920"/>
    <cellStyle name="Normal 32 3 2 5" xfId="15242"/>
    <cellStyle name="Normal 32 3 2 6" xfId="25427"/>
    <cellStyle name="Normal 32 3 2 7" xfId="36364"/>
    <cellStyle name="Normal 32 3 2 8" xfId="49585"/>
    <cellStyle name="Normal 32 3 2 9" xfId="58975"/>
    <cellStyle name="Normal 32 3 3" xfId="3865"/>
    <cellStyle name="Normal 32 3 3 2" xfId="10878"/>
    <cellStyle name="Normal 32 3 3 2 2" xfId="21855"/>
    <cellStyle name="Normal 32 3 3 2 3" xfId="32190"/>
    <cellStyle name="Normal 32 3 3 2 4" xfId="43133"/>
    <cellStyle name="Normal 32 3 3 2 5" xfId="56348"/>
    <cellStyle name="Normal 32 3 3 3" xfId="9286"/>
    <cellStyle name="Normal 32 3 3 3 2" xfId="20391"/>
    <cellStyle name="Normal 32 3 3 3 3" xfId="30598"/>
    <cellStyle name="Normal 32 3 3 3 4" xfId="41549"/>
    <cellStyle name="Normal 32 3 3 3 5" xfId="54756"/>
    <cellStyle name="Normal 32 3 3 4" xfId="15078"/>
    <cellStyle name="Normal 32 3 3 5" xfId="25263"/>
    <cellStyle name="Normal 32 3 3 6" xfId="36200"/>
    <cellStyle name="Normal 32 3 3 7" xfId="49421"/>
    <cellStyle name="Normal 32 3 3 8" xfId="59279"/>
    <cellStyle name="Normal 32 3 4" xfId="6231"/>
    <cellStyle name="Normal 32 3 4 2" xfId="10496"/>
    <cellStyle name="Normal 32 3 4 2 2" xfId="21487"/>
    <cellStyle name="Normal 32 3 4 2 3" xfId="31808"/>
    <cellStyle name="Normal 32 3 4 2 4" xfId="42753"/>
    <cellStyle name="Normal 32 3 4 2 5" xfId="55966"/>
    <cellStyle name="Normal 32 3 4 3" xfId="17372"/>
    <cellStyle name="Normal 32 3 4 4" xfId="27557"/>
    <cellStyle name="Normal 32 3 4 5" xfId="38510"/>
    <cellStyle name="Normal 32 3 4 6" xfId="51715"/>
    <cellStyle name="Normal 32 3 5" xfId="7126"/>
    <cellStyle name="Normal 32 3 5 2" xfId="18262"/>
    <cellStyle name="Normal 32 3 5 3" xfId="28447"/>
    <cellStyle name="Normal 32 3 5 4" xfId="39402"/>
    <cellStyle name="Normal 32 3 5 5" xfId="52605"/>
    <cellStyle name="Normal 32 3 6" xfId="8648"/>
    <cellStyle name="Normal 32 3 6 2" xfId="19755"/>
    <cellStyle name="Normal 32 3 6 3" xfId="29962"/>
    <cellStyle name="Normal 32 3 6 4" xfId="40911"/>
    <cellStyle name="Normal 32 3 6 5" xfId="54120"/>
    <cellStyle name="Normal 32 3 7" xfId="14445"/>
    <cellStyle name="Normal 32 3 8" xfId="24630"/>
    <cellStyle name="Normal 32 3 9" xfId="35561"/>
    <cellStyle name="Normal 32 4" xfId="3904"/>
    <cellStyle name="Normal 32 4 2" xfId="10917"/>
    <cellStyle name="Normal 32 4 2 2" xfId="21894"/>
    <cellStyle name="Normal 32 4 2 3" xfId="32229"/>
    <cellStyle name="Normal 32 4 2 4" xfId="43172"/>
    <cellStyle name="Normal 32 4 2 5" xfId="56387"/>
    <cellStyle name="Normal 32 4 2 6" xfId="59318"/>
    <cellStyle name="Normal 32 4 3" xfId="10514"/>
    <cellStyle name="Normal 32 4 3 2" xfId="21501"/>
    <cellStyle name="Normal 32 4 3 3" xfId="31826"/>
    <cellStyle name="Normal 32 4 3 4" xfId="42771"/>
    <cellStyle name="Normal 32 4 3 5" xfId="55984"/>
    <cellStyle name="Normal 32 4 4" xfId="9325"/>
    <cellStyle name="Normal 32 4 4 2" xfId="20430"/>
    <cellStyle name="Normal 32 4 4 3" xfId="30637"/>
    <cellStyle name="Normal 32 4 4 4" xfId="41588"/>
    <cellStyle name="Normal 32 4 4 5" xfId="54795"/>
    <cellStyle name="Normal 32 4 5" xfId="15117"/>
    <cellStyle name="Normal 32 4 6" xfId="25302"/>
    <cellStyle name="Normal 32 4 7" xfId="36239"/>
    <cellStyle name="Normal 32 4 8" xfId="49460"/>
    <cellStyle name="Normal 32 4 9" xfId="58850"/>
    <cellStyle name="Normal 32 5" xfId="3740"/>
    <cellStyle name="Normal 32 5 2" xfId="10753"/>
    <cellStyle name="Normal 32 5 2 2" xfId="21730"/>
    <cellStyle name="Normal 32 5 2 3" xfId="32065"/>
    <cellStyle name="Normal 32 5 2 4" xfId="43008"/>
    <cellStyle name="Normal 32 5 2 5" xfId="56223"/>
    <cellStyle name="Normal 32 5 3" xfId="9161"/>
    <cellStyle name="Normal 32 5 3 2" xfId="20266"/>
    <cellStyle name="Normal 32 5 3 3" xfId="30473"/>
    <cellStyle name="Normal 32 5 3 4" xfId="41424"/>
    <cellStyle name="Normal 32 5 3 5" xfId="54631"/>
    <cellStyle name="Normal 32 5 4" xfId="14953"/>
    <cellStyle name="Normal 32 5 5" xfId="25138"/>
    <cellStyle name="Normal 32 5 6" xfId="36075"/>
    <cellStyle name="Normal 32 5 7" xfId="49296"/>
    <cellStyle name="Normal 32 5 8" xfId="59154"/>
    <cellStyle name="Normal 32 6" xfId="2448"/>
    <cellStyle name="Normal 32 6 2" xfId="10371"/>
    <cellStyle name="Normal 32 6 2 2" xfId="21362"/>
    <cellStyle name="Normal 32 6 2 3" xfId="31683"/>
    <cellStyle name="Normal 32 6 2 4" xfId="42628"/>
    <cellStyle name="Normal 32 6 2 5" xfId="55841"/>
    <cellStyle name="Normal 32 6 3" xfId="13746"/>
    <cellStyle name="Normal 32 6 4" xfId="23931"/>
    <cellStyle name="Normal 32 6 5" xfId="34839"/>
    <cellStyle name="Normal 32 6 6" xfId="48089"/>
    <cellStyle name="Normal 32 7" xfId="6109"/>
    <cellStyle name="Normal 32 8" xfId="6113"/>
    <cellStyle name="Normal 32 8 2" xfId="17254"/>
    <cellStyle name="Normal 32 8 3" xfId="27439"/>
    <cellStyle name="Normal 32 8 4" xfId="38392"/>
    <cellStyle name="Normal 32 8 5" xfId="51597"/>
    <cellStyle name="Normal 32 9" xfId="7001"/>
    <cellStyle name="Normal 32 9 2" xfId="18137"/>
    <cellStyle name="Normal 32 9 3" xfId="28322"/>
    <cellStyle name="Normal 32 9 4" xfId="39277"/>
    <cellStyle name="Normal 32 9 5" xfId="52480"/>
    <cellStyle name="Normal 33" xfId="2176"/>
    <cellStyle name="Normal 33 10" xfId="13478"/>
    <cellStyle name="Normal 33 11" xfId="23663"/>
    <cellStyle name="Normal 33 12" xfId="34571"/>
    <cellStyle name="Normal 33 13" xfId="47821"/>
    <cellStyle name="Normal 33 14" xfId="58747"/>
    <cellStyle name="Normal 33 2" xfId="3965"/>
    <cellStyle name="Normal 33 2 2" xfId="10978"/>
    <cellStyle name="Normal 33 2 2 2" xfId="21955"/>
    <cellStyle name="Normal 33 2 2 3" xfId="32290"/>
    <cellStyle name="Normal 33 2 2 4" xfId="43233"/>
    <cellStyle name="Normal 33 2 2 5" xfId="56448"/>
    <cellStyle name="Normal 33 2 2 6" xfId="59379"/>
    <cellStyle name="Normal 33 2 3" xfId="10575"/>
    <cellStyle name="Normal 33 2 3 2" xfId="21562"/>
    <cellStyle name="Normal 33 2 3 3" xfId="31887"/>
    <cellStyle name="Normal 33 2 3 4" xfId="42832"/>
    <cellStyle name="Normal 33 2 3 5" xfId="56045"/>
    <cellStyle name="Normal 33 2 4" xfId="9386"/>
    <cellStyle name="Normal 33 2 4 2" xfId="20491"/>
    <cellStyle name="Normal 33 2 4 3" xfId="30698"/>
    <cellStyle name="Normal 33 2 4 4" xfId="41649"/>
    <cellStyle name="Normal 33 2 4 5" xfId="54856"/>
    <cellStyle name="Normal 33 2 5" xfId="15178"/>
    <cellStyle name="Normal 33 2 6" xfId="25363"/>
    <cellStyle name="Normal 33 2 7" xfId="36300"/>
    <cellStyle name="Normal 33 2 8" xfId="49521"/>
    <cellStyle name="Normal 33 2 9" xfId="58911"/>
    <cellStyle name="Normal 33 3" xfId="3801"/>
    <cellStyle name="Normal 33 3 2" xfId="10814"/>
    <cellStyle name="Normal 33 3 2 2" xfId="21791"/>
    <cellStyle name="Normal 33 3 2 3" xfId="32126"/>
    <cellStyle name="Normal 33 3 2 4" xfId="43069"/>
    <cellStyle name="Normal 33 3 2 5" xfId="56284"/>
    <cellStyle name="Normal 33 3 3" xfId="9222"/>
    <cellStyle name="Normal 33 3 3 2" xfId="20327"/>
    <cellStyle name="Normal 33 3 3 3" xfId="30534"/>
    <cellStyle name="Normal 33 3 3 4" xfId="41485"/>
    <cellStyle name="Normal 33 3 3 5" xfId="54692"/>
    <cellStyle name="Normal 33 3 4" xfId="15014"/>
    <cellStyle name="Normal 33 3 5" xfId="25199"/>
    <cellStyle name="Normal 33 3 6" xfId="36136"/>
    <cellStyle name="Normal 33 3 7" xfId="49357"/>
    <cellStyle name="Normal 33 3 8" xfId="59215"/>
    <cellStyle name="Normal 33 4" xfId="2452"/>
    <cellStyle name="Normal 33 4 2" xfId="10432"/>
    <cellStyle name="Normal 33 4 2 2" xfId="21423"/>
    <cellStyle name="Normal 33 4 2 3" xfId="31744"/>
    <cellStyle name="Normal 33 4 2 4" xfId="42689"/>
    <cellStyle name="Normal 33 4 2 5" xfId="55902"/>
    <cellStyle name="Normal 33 4 3" xfId="13750"/>
    <cellStyle name="Normal 33 4 4" xfId="23935"/>
    <cellStyle name="Normal 33 4 5" xfId="34843"/>
    <cellStyle name="Normal 33 4 6" xfId="48093"/>
    <cellStyle name="Normal 33 5" xfId="6096"/>
    <cellStyle name="Normal 33 6" xfId="6168"/>
    <cellStyle name="Normal 33 6 2" xfId="17309"/>
    <cellStyle name="Normal 33 6 3" xfId="27494"/>
    <cellStyle name="Normal 33 6 4" xfId="38447"/>
    <cellStyle name="Normal 33 6 5" xfId="51652"/>
    <cellStyle name="Normal 33 7" xfId="7062"/>
    <cellStyle name="Normal 33 7 2" xfId="18198"/>
    <cellStyle name="Normal 33 7 3" xfId="28383"/>
    <cellStyle name="Normal 33 7 4" xfId="39338"/>
    <cellStyle name="Normal 33 7 5" xfId="52541"/>
    <cellStyle name="Normal 33 8" xfId="7179"/>
    <cellStyle name="Normal 33 8 2" xfId="18310"/>
    <cellStyle name="Normal 33 8 3" xfId="28495"/>
    <cellStyle name="Normal 33 8 4" xfId="39450"/>
    <cellStyle name="Normal 33 8 5" xfId="52653"/>
    <cellStyle name="Normal 33 9" xfId="7656"/>
    <cellStyle name="Normal 33 9 2" xfId="18767"/>
    <cellStyle name="Normal 33 9 3" xfId="28970"/>
    <cellStyle name="Normal 33 9 4" xfId="39920"/>
    <cellStyle name="Normal 33 9 5" xfId="53128"/>
    <cellStyle name="Normal 34" xfId="2174"/>
    <cellStyle name="Normal 34 10" xfId="13476"/>
    <cellStyle name="Normal 34 11" xfId="23661"/>
    <cellStyle name="Normal 34 12" xfId="34569"/>
    <cellStyle name="Normal 34 13" xfId="47819"/>
    <cellStyle name="Normal 34 14" xfId="58748"/>
    <cellStyle name="Normal 34 2" xfId="3154"/>
    <cellStyle name="Normal 34 2 2" xfId="3966"/>
    <cellStyle name="Normal 34 2 2 2" xfId="10979"/>
    <cellStyle name="Normal 34 2 2 2 2" xfId="21956"/>
    <cellStyle name="Normal 34 2 2 2 3" xfId="32291"/>
    <cellStyle name="Normal 34 2 2 2 4" xfId="43234"/>
    <cellStyle name="Normal 34 2 2 2 5" xfId="56449"/>
    <cellStyle name="Normal 34 2 2 3" xfId="9387"/>
    <cellStyle name="Normal 34 2 2 3 2" xfId="20492"/>
    <cellStyle name="Normal 34 2 2 3 3" xfId="30699"/>
    <cellStyle name="Normal 34 2 2 3 4" xfId="41650"/>
    <cellStyle name="Normal 34 2 2 3 5" xfId="54857"/>
    <cellStyle name="Normal 34 2 2 4" xfId="15179"/>
    <cellStyle name="Normal 34 2 2 5" xfId="25364"/>
    <cellStyle name="Normal 34 2 2 6" xfId="36301"/>
    <cellStyle name="Normal 34 2 2 7" xfId="49522"/>
    <cellStyle name="Normal 34 2 2 8" xfId="59380"/>
    <cellStyle name="Normal 34 2 3" xfId="7063"/>
    <cellStyle name="Normal 34 2 3 2" xfId="10576"/>
    <cellStyle name="Normal 34 2 3 2 2" xfId="21563"/>
    <cellStyle name="Normal 34 2 3 2 3" xfId="31888"/>
    <cellStyle name="Normal 34 2 3 2 4" xfId="42833"/>
    <cellStyle name="Normal 34 2 3 2 5" xfId="56046"/>
    <cellStyle name="Normal 34 2 3 3" xfId="18199"/>
    <cellStyle name="Normal 34 2 3 4" xfId="28384"/>
    <cellStyle name="Normal 34 2 3 5" xfId="39339"/>
    <cellStyle name="Normal 34 2 3 6" xfId="52542"/>
    <cellStyle name="Normal 34 2 4" xfId="8585"/>
    <cellStyle name="Normal 34 2 4 2" xfId="19692"/>
    <cellStyle name="Normal 34 2 4 3" xfId="29899"/>
    <cellStyle name="Normal 34 2 4 4" xfId="40848"/>
    <cellStyle name="Normal 34 2 4 5" xfId="54057"/>
    <cellStyle name="Normal 34 2 5" xfId="14382"/>
    <cellStyle name="Normal 34 2 6" xfId="24567"/>
    <cellStyle name="Normal 34 2 7" xfId="35498"/>
    <cellStyle name="Normal 34 2 8" xfId="48725"/>
    <cellStyle name="Normal 34 2 9" xfId="58912"/>
    <cellStyle name="Normal 34 3" xfId="3802"/>
    <cellStyle name="Normal 34 3 2" xfId="10815"/>
    <cellStyle name="Normal 34 3 2 2" xfId="21792"/>
    <cellStyle name="Normal 34 3 2 3" xfId="32127"/>
    <cellStyle name="Normal 34 3 2 4" xfId="43070"/>
    <cellStyle name="Normal 34 3 2 5" xfId="56285"/>
    <cellStyle name="Normal 34 3 3" xfId="9223"/>
    <cellStyle name="Normal 34 3 3 2" xfId="20328"/>
    <cellStyle name="Normal 34 3 3 3" xfId="30535"/>
    <cellStyle name="Normal 34 3 3 4" xfId="41486"/>
    <cellStyle name="Normal 34 3 3 5" xfId="54693"/>
    <cellStyle name="Normal 34 3 4" xfId="15015"/>
    <cellStyle name="Normal 34 3 5" xfId="25200"/>
    <cellStyle name="Normal 34 3 6" xfId="36137"/>
    <cellStyle name="Normal 34 3 7" xfId="49358"/>
    <cellStyle name="Normal 34 3 8" xfId="59216"/>
    <cellStyle name="Normal 34 4" xfId="2515"/>
    <cellStyle name="Normal 34 4 2" xfId="10433"/>
    <cellStyle name="Normal 34 4 2 2" xfId="21424"/>
    <cellStyle name="Normal 34 4 2 3" xfId="31745"/>
    <cellStyle name="Normal 34 4 2 4" xfId="42690"/>
    <cellStyle name="Normal 34 4 2 5" xfId="55903"/>
    <cellStyle name="Normal 34 4 3" xfId="13783"/>
    <cellStyle name="Normal 34 4 4" xfId="23968"/>
    <cellStyle name="Normal 34 4 5" xfId="34886"/>
    <cellStyle name="Normal 34 4 6" xfId="48126"/>
    <cellStyle name="Normal 34 5" xfId="6110"/>
    <cellStyle name="Normal 34 6" xfId="6169"/>
    <cellStyle name="Normal 34 6 2" xfId="17310"/>
    <cellStyle name="Normal 34 6 3" xfId="27495"/>
    <cellStyle name="Normal 34 6 4" xfId="38448"/>
    <cellStyle name="Normal 34 6 5" xfId="51653"/>
    <cellStyle name="Normal 34 7" xfId="6968"/>
    <cellStyle name="Normal 34 7 2" xfId="18104"/>
    <cellStyle name="Normal 34 7 3" xfId="28289"/>
    <cellStyle name="Normal 34 7 4" xfId="39244"/>
    <cellStyle name="Normal 34 7 5" xfId="52447"/>
    <cellStyle name="Normal 34 8" xfId="7180"/>
    <cellStyle name="Normal 34 8 2" xfId="18311"/>
    <cellStyle name="Normal 34 8 3" xfId="28496"/>
    <cellStyle name="Normal 34 8 4" xfId="39451"/>
    <cellStyle name="Normal 34 8 5" xfId="52654"/>
    <cellStyle name="Normal 34 9" xfId="7649"/>
    <cellStyle name="Normal 34 9 2" xfId="18760"/>
    <cellStyle name="Normal 34 9 3" xfId="28963"/>
    <cellStyle name="Normal 34 9 4" xfId="39913"/>
    <cellStyle name="Normal 34 9 5" xfId="53121"/>
    <cellStyle name="Normal 35" xfId="2511"/>
    <cellStyle name="Normal 35 2" xfId="3230"/>
    <cellStyle name="Normal 35 3" xfId="6100"/>
    <cellStyle name="Normal 35 4" xfId="13779"/>
    <cellStyle name="Normal 35 5" xfId="23964"/>
    <cellStyle name="Normal 35 6" xfId="34882"/>
    <cellStyle name="Normal 35 7" xfId="48122"/>
    <cellStyle name="Normal 36" xfId="2447"/>
    <cellStyle name="Normal 36 2" xfId="3231"/>
    <cellStyle name="Normal 36 3" xfId="6064"/>
    <cellStyle name="Normal 36 4" xfId="6101"/>
    <cellStyle name="Normal 36 4 2" xfId="17246"/>
    <cellStyle name="Normal 36 4 3" xfId="27431"/>
    <cellStyle name="Normal 36 4 4" xfId="38382"/>
    <cellStyle name="Normal 36 4 5" xfId="51589"/>
    <cellStyle name="Normal 36 5" xfId="13745"/>
    <cellStyle name="Normal 36 6" xfId="23930"/>
    <cellStyle name="Normal 36 7" xfId="34838"/>
    <cellStyle name="Normal 36 8" xfId="48088"/>
    <cellStyle name="Normal 37" xfId="2512"/>
    <cellStyle name="Normal 37 2" xfId="3232"/>
    <cellStyle name="Normal 37 3" xfId="6103"/>
    <cellStyle name="Normal 37 3 2" xfId="17248"/>
    <cellStyle name="Normal 37 3 3" xfId="27433"/>
    <cellStyle name="Normal 37 3 4" xfId="38384"/>
    <cellStyle name="Normal 37 3 5" xfId="51591"/>
    <cellStyle name="Normal 37 4" xfId="13780"/>
    <cellStyle name="Normal 37 5" xfId="23965"/>
    <cellStyle name="Normal 37 6" xfId="34883"/>
    <cellStyle name="Normal 37 7" xfId="48123"/>
    <cellStyle name="Normal 38" xfId="2446"/>
    <cellStyle name="Normal 38 2" xfId="3233"/>
    <cellStyle name="Normal 38 3" xfId="13744"/>
    <cellStyle name="Normal 38 4" xfId="23929"/>
    <cellStyle name="Normal 38 5" xfId="34837"/>
    <cellStyle name="Normal 38 6" xfId="48087"/>
    <cellStyle name="Normal 39" xfId="12617"/>
    <cellStyle name="Normal 4" xfId="13"/>
    <cellStyle name="Normal 4 10" xfId="2039"/>
    <cellStyle name="Normal 4 11" xfId="2040"/>
    <cellStyle name="Normal 4 12" xfId="2041"/>
    <cellStyle name="Normal 4 13" xfId="2042"/>
    <cellStyle name="Normal 4 14" xfId="2038"/>
    <cellStyle name="Normal 4 15" xfId="6067"/>
    <cellStyle name="Normal 4 15 2" xfId="17216"/>
    <cellStyle name="Normal 4 15 3" xfId="27401"/>
    <cellStyle name="Normal 4 15 4" xfId="38350"/>
    <cellStyle name="Normal 4 15 5" xfId="51559"/>
    <cellStyle name="Normal 4 16" xfId="7136"/>
    <cellStyle name="Normal 4 17" xfId="7168"/>
    <cellStyle name="Normal 4 17 2" xfId="18299"/>
    <cellStyle name="Normal 4 17 3" xfId="28484"/>
    <cellStyle name="Normal 4 17 4" xfId="39439"/>
    <cellStyle name="Normal 4 17 5" xfId="52642"/>
    <cellStyle name="Normal 4 18" xfId="12614"/>
    <cellStyle name="Normal 4 18 2" xfId="23415"/>
    <cellStyle name="Normal 4 18 3" xfId="33926"/>
    <cellStyle name="Normal 4 18 4" xfId="44863"/>
    <cellStyle name="Normal 4 18 5" xfId="58084"/>
    <cellStyle name="Normal 4 2" xfId="79"/>
    <cellStyle name="Normal 4 3" xfId="185"/>
    <cellStyle name="Normal 4 4" xfId="178"/>
    <cellStyle name="Normal 4 4 2" xfId="2195"/>
    <cellStyle name="Normal 4 4 3" xfId="2044"/>
    <cellStyle name="Normal 4 4 4" xfId="3088"/>
    <cellStyle name="Normal 4 5" xfId="2045"/>
    <cellStyle name="Normal 4 6" xfId="2046"/>
    <cellStyle name="Normal 4 6 2" xfId="3942"/>
    <cellStyle name="Normal 4 6 2 2" xfId="10955"/>
    <cellStyle name="Normal 4 6 2 2 2" xfId="21932"/>
    <cellStyle name="Normal 4 6 2 2 3" xfId="32267"/>
    <cellStyle name="Normal 4 6 2 2 4" xfId="43210"/>
    <cellStyle name="Normal 4 6 2 2 5" xfId="56425"/>
    <cellStyle name="Normal 4 6 2 2 6" xfId="59356"/>
    <cellStyle name="Normal 4 6 2 3" xfId="10552"/>
    <cellStyle name="Normal 4 6 2 3 2" xfId="21539"/>
    <cellStyle name="Normal 4 6 2 3 3" xfId="31864"/>
    <cellStyle name="Normal 4 6 2 3 4" xfId="42809"/>
    <cellStyle name="Normal 4 6 2 3 5" xfId="56022"/>
    <cellStyle name="Normal 4 6 2 4" xfId="9363"/>
    <cellStyle name="Normal 4 6 2 4 2" xfId="20468"/>
    <cellStyle name="Normal 4 6 2 4 3" xfId="30675"/>
    <cellStyle name="Normal 4 6 2 4 4" xfId="41626"/>
    <cellStyle name="Normal 4 6 2 4 5" xfId="54833"/>
    <cellStyle name="Normal 4 6 2 5" xfId="15155"/>
    <cellStyle name="Normal 4 6 2 6" xfId="25340"/>
    <cellStyle name="Normal 4 6 2 7" xfId="36277"/>
    <cellStyle name="Normal 4 6 2 8" xfId="49498"/>
    <cellStyle name="Normal 4 6 2 9" xfId="58888"/>
    <cellStyle name="Normal 4 6 3" xfId="4608"/>
    <cellStyle name="Normal 4 6 4" xfId="3778"/>
    <cellStyle name="Normal 4 6 4 2" xfId="10791"/>
    <cellStyle name="Normal 4 6 4 2 2" xfId="21768"/>
    <cellStyle name="Normal 4 6 4 2 3" xfId="32103"/>
    <cellStyle name="Normal 4 6 4 2 4" xfId="43046"/>
    <cellStyle name="Normal 4 6 4 2 5" xfId="56261"/>
    <cellStyle name="Normal 4 6 4 3" xfId="9199"/>
    <cellStyle name="Normal 4 6 4 3 2" xfId="20304"/>
    <cellStyle name="Normal 4 6 4 3 3" xfId="30511"/>
    <cellStyle name="Normal 4 6 4 3 4" xfId="41462"/>
    <cellStyle name="Normal 4 6 4 3 5" xfId="54669"/>
    <cellStyle name="Normal 4 6 4 4" xfId="14991"/>
    <cellStyle name="Normal 4 6 4 5" xfId="25176"/>
    <cellStyle name="Normal 4 6 4 6" xfId="36113"/>
    <cellStyle name="Normal 4 6 4 7" xfId="49334"/>
    <cellStyle name="Normal 4 6 4 8" xfId="59192"/>
    <cellStyle name="Normal 4 6 5" xfId="3131"/>
    <cellStyle name="Normal 4 6 5 2" xfId="10409"/>
    <cellStyle name="Normal 4 6 5 2 2" xfId="21400"/>
    <cellStyle name="Normal 4 6 5 2 3" xfId="31721"/>
    <cellStyle name="Normal 4 6 5 2 4" xfId="42666"/>
    <cellStyle name="Normal 4 6 5 2 5" xfId="55879"/>
    <cellStyle name="Normal 4 6 5 3" xfId="14359"/>
    <cellStyle name="Normal 4 6 5 4" xfId="24544"/>
    <cellStyle name="Normal 4 6 5 5" xfId="35475"/>
    <cellStyle name="Normal 4 6 5 6" xfId="48702"/>
    <cellStyle name="Normal 4 6 6" xfId="6146"/>
    <cellStyle name="Normal 4 6 6 2" xfId="17287"/>
    <cellStyle name="Normal 4 6 6 3" xfId="27472"/>
    <cellStyle name="Normal 4 6 6 4" xfId="38425"/>
    <cellStyle name="Normal 4 6 6 5" xfId="51630"/>
    <cellStyle name="Normal 4 6 7" xfId="7039"/>
    <cellStyle name="Normal 4 6 7 2" xfId="18175"/>
    <cellStyle name="Normal 4 6 7 3" xfId="28360"/>
    <cellStyle name="Normal 4 6 7 4" xfId="39315"/>
    <cellStyle name="Normal 4 6 7 5" xfId="52518"/>
    <cellStyle name="Normal 4 6 8" xfId="8563"/>
    <cellStyle name="Normal 4 6 8 2" xfId="19670"/>
    <cellStyle name="Normal 4 6 8 3" xfId="29877"/>
    <cellStyle name="Normal 4 6 8 4" xfId="40826"/>
    <cellStyle name="Normal 4 6 8 5" xfId="54035"/>
    <cellStyle name="Normal 4 6 9" xfId="58724"/>
    <cellStyle name="Normal 4 7" xfId="2047"/>
    <cellStyle name="Normal 4 8" xfId="2048"/>
    <cellStyle name="Normal 4 8 2" xfId="4609"/>
    <cellStyle name="Normal 4 8 3" xfId="2438"/>
    <cellStyle name="Normal 4 9" xfId="2049"/>
    <cellStyle name="Normal 40" xfId="12817"/>
    <cellStyle name="Normal 41" xfId="12818"/>
    <cellStyle name="Normal 46 2" xfId="234"/>
    <cellStyle name="Normal 5" xfId="5"/>
    <cellStyle name="Normal 5 10" xfId="2051"/>
    <cellStyle name="Normal 5 10 2" xfId="2052"/>
    <cellStyle name="Normal 5 11" xfId="2053"/>
    <cellStyle name="Normal 5 11 2" xfId="2054"/>
    <cellStyle name="Normal 5 12" xfId="2055"/>
    <cellStyle name="Normal 5 12 2" xfId="2056"/>
    <cellStyle name="Normal 5 13" xfId="2057"/>
    <cellStyle name="Normal 5 13 2" xfId="2058"/>
    <cellStyle name="Normal 5 14" xfId="2059"/>
    <cellStyle name="Normal 5 14 2" xfId="2060"/>
    <cellStyle name="Normal 5 15" xfId="2061"/>
    <cellStyle name="Normal 5 16" xfId="2062"/>
    <cellStyle name="Normal 5 17" xfId="2063"/>
    <cellStyle name="Normal 5 18" xfId="2050"/>
    <cellStyle name="Normal 5 2" xfId="80"/>
    <cellStyle name="Normal 5 2 2" xfId="2065"/>
    <cellStyle name="Normal 5 2 3" xfId="2064"/>
    <cellStyle name="Normal 5 3" xfId="2066"/>
    <cellStyle name="Normal 5 3 2" xfId="2067"/>
    <cellStyle name="Normal 5 3 3" xfId="4615"/>
    <cellStyle name="Normal 5 3 4" xfId="2499"/>
    <cellStyle name="Normal 5 4" xfId="2068"/>
    <cellStyle name="Normal 5 4 2" xfId="2069"/>
    <cellStyle name="Normal 5 4 3" xfId="4616"/>
    <cellStyle name="Normal 5 4 4" xfId="2502"/>
    <cellStyle name="Normal 5 5" xfId="2070"/>
    <cellStyle name="Normal 5 5 2" xfId="2071"/>
    <cellStyle name="Normal 5 5 3" xfId="4617"/>
    <cellStyle name="Normal 5 5 4" xfId="2500"/>
    <cellStyle name="Normal 5 6" xfId="2072"/>
    <cellStyle name="Normal 5 6 2" xfId="2073"/>
    <cellStyle name="Normal 5 6 3" xfId="4618"/>
    <cellStyle name="Normal 5 6 4" xfId="2506"/>
    <cellStyle name="Normal 5 7" xfId="2074"/>
    <cellStyle name="Normal 5 7 2" xfId="2075"/>
    <cellStyle name="Normal 5 8" xfId="2076"/>
    <cellStyle name="Normal 5 8 2" xfId="2077"/>
    <cellStyle name="Normal 5 9" xfId="2078"/>
    <cellStyle name="Normal 5 9 2" xfId="2079"/>
    <cellStyle name="Normal 6" xfId="11"/>
    <cellStyle name="Normal 6 10" xfId="2080"/>
    <cellStyle name="Normal 6 11" xfId="2081"/>
    <cellStyle name="Normal 6 12" xfId="2082"/>
    <cellStyle name="Normal 6 13" xfId="2083"/>
    <cellStyle name="Normal 6 2" xfId="82"/>
    <cellStyle name="Normal 6 3" xfId="81"/>
    <cellStyle name="Normal 6 4" xfId="2084"/>
    <cellStyle name="Normal 6 5" xfId="2085"/>
    <cellStyle name="Normal 6 6" xfId="2086"/>
    <cellStyle name="Normal 6 7" xfId="2087"/>
    <cellStyle name="Normal 6 8" xfId="2088"/>
    <cellStyle name="Normal 6 9" xfId="2089"/>
    <cellStyle name="Normal 7" xfId="6"/>
    <cellStyle name="Normal 7 2" xfId="101"/>
    <cellStyle name="Normal 7 3" xfId="2090"/>
    <cellStyle name="Normal 7 4" xfId="2091"/>
    <cellStyle name="Normal 7 5" xfId="2092"/>
    <cellStyle name="Normal 7 6" xfId="2168"/>
    <cellStyle name="Normal 7 6 2" xfId="4671"/>
    <cellStyle name="Normal 7 6 2 2" xfId="11181"/>
    <cellStyle name="Normal 7 6 2 2 2" xfId="22158"/>
    <cellStyle name="Normal 7 6 2 2 3" xfId="32493"/>
    <cellStyle name="Normal 7 6 2 2 4" xfId="43433"/>
    <cellStyle name="Normal 7 6 2 2 5" xfId="56651"/>
    <cellStyle name="Normal 7 6 2 3" xfId="15823"/>
    <cellStyle name="Normal 7 6 2 4" xfId="26008"/>
    <cellStyle name="Normal 7 6 2 5" xfId="36957"/>
    <cellStyle name="Normal 7 6 2 6" xfId="50166"/>
    <cellStyle name="Normal 7 6 2 7" xfId="59618"/>
    <cellStyle name="Normal 7 6 3" xfId="2507"/>
    <cellStyle name="Normal 7 6 3 2" xfId="10723"/>
    <cellStyle name="Normal 7 6 3 2 2" xfId="21702"/>
    <cellStyle name="Normal 7 6 3 2 3" xfId="32035"/>
    <cellStyle name="Normal 7 6 3 2 4" xfId="42978"/>
    <cellStyle name="Normal 7 6 3 2 5" xfId="56193"/>
    <cellStyle name="Normal 7 6 4" xfId="7645"/>
    <cellStyle name="Normal 7 6 4 2" xfId="18756"/>
    <cellStyle name="Normal 7 6 4 3" xfId="28959"/>
    <cellStyle name="Normal 7 6 4 4" xfId="39909"/>
    <cellStyle name="Normal 7 6 4 5" xfId="53117"/>
    <cellStyle name="Normal 7 6 5" xfId="13472"/>
    <cellStyle name="Normal 7 6 6" xfId="23657"/>
    <cellStyle name="Normal 7 6 7" xfId="34564"/>
    <cellStyle name="Normal 7 6 8" xfId="47815"/>
    <cellStyle name="Normal 7 6 9" xfId="59108"/>
    <cellStyle name="Normal 8" xfId="7"/>
    <cellStyle name="Normal 8 2" xfId="83"/>
    <cellStyle name="Normal 8 2 2" xfId="2093"/>
    <cellStyle name="Normal 8 3" xfId="2094"/>
    <cellStyle name="Normal 8 3 2" xfId="2095"/>
    <cellStyle name="Normal 8 4" xfId="2096"/>
    <cellStyle name="Normal 8 4 2" xfId="2097"/>
    <cellStyle name="Normal 8 5" xfId="2098"/>
    <cellStyle name="Normal 8 5 2" xfId="2099"/>
    <cellStyle name="Normal 8 6" xfId="2170"/>
    <cellStyle name="Normal 8 6 2" xfId="4673"/>
    <cellStyle name="Normal 8 6 3" xfId="2508"/>
    <cellStyle name="Normal 8 7" xfId="237"/>
    <cellStyle name="Normal 9" xfId="8"/>
    <cellStyle name="Normal 9 2" xfId="102"/>
    <cellStyle name="Normal 9 2 2" xfId="170"/>
    <cellStyle name="Normal 9 2 3" xfId="169"/>
    <cellStyle name="Normal 9 2 4" xfId="3130"/>
    <cellStyle name="Normal 9 3" xfId="194"/>
    <cellStyle name="Normal 9 3 2" xfId="4037"/>
    <cellStyle name="Normal 9 3 3" xfId="3229"/>
    <cellStyle name="Normal 9 4" xfId="2503"/>
    <cellStyle name="Normal 9 5" xfId="2509"/>
    <cellStyle name="Normal 9 6" xfId="2510"/>
    <cellStyle name="Normal_Data karyawan" xfId="6459"/>
    <cellStyle name="Normal_Man Power BPM &amp; MR Februari 2009" xfId="6095"/>
    <cellStyle name="Normal_Sheet1" xfId="6406"/>
    <cellStyle name="Note 2" xfId="2100"/>
    <cellStyle name="Note 2 10" xfId="2101"/>
    <cellStyle name="Note 2 10 10" xfId="5166"/>
    <cellStyle name="Note 2 10 10 2" xfId="16316"/>
    <cellStyle name="Note 2 10 10 3" xfId="26501"/>
    <cellStyle name="Note 2 10 10 4" xfId="37450"/>
    <cellStyle name="Note 2 10 10 5" xfId="43485"/>
    <cellStyle name="Note 2 10 10 6" xfId="50659"/>
    <cellStyle name="Note 2 10 11" xfId="5570"/>
    <cellStyle name="Note 2 10 11 2" xfId="16720"/>
    <cellStyle name="Note 2 10 11 3" xfId="26905"/>
    <cellStyle name="Note 2 10 11 4" xfId="37854"/>
    <cellStyle name="Note 2 10 11 5" xfId="44929"/>
    <cellStyle name="Note 2 10 11 6" xfId="51063"/>
    <cellStyle name="Note 2 10 12" xfId="4222"/>
    <cellStyle name="Note 2 10 12 2" xfId="15412"/>
    <cellStyle name="Note 2 10 12 3" xfId="25597"/>
    <cellStyle name="Note 2 10 12 4" xfId="36546"/>
    <cellStyle name="Note 2 10 12 5" xfId="44971"/>
    <cellStyle name="Note 2 10 12 6" xfId="49755"/>
    <cellStyle name="Note 2 10 13" xfId="5865"/>
    <cellStyle name="Note 2 10 13 2" xfId="17015"/>
    <cellStyle name="Note 2 10 13 3" xfId="27200"/>
    <cellStyle name="Note 2 10 13 4" xfId="38149"/>
    <cellStyle name="Note 2 10 13 5" xfId="45863"/>
    <cellStyle name="Note 2 10 13 6" xfId="51358"/>
    <cellStyle name="Note 2 10 14" xfId="5356"/>
    <cellStyle name="Note 2 10 14 2" xfId="16506"/>
    <cellStyle name="Note 2 10 14 3" xfId="26691"/>
    <cellStyle name="Note 2 10 14 4" xfId="37640"/>
    <cellStyle name="Note 2 10 14 5" xfId="34353"/>
    <cellStyle name="Note 2 10 14 6" xfId="50849"/>
    <cellStyle name="Note 2 10 15" xfId="6003"/>
    <cellStyle name="Note 2 10 15 2" xfId="17153"/>
    <cellStyle name="Note 2 10 15 3" xfId="27338"/>
    <cellStyle name="Note 2 10 15 4" xfId="38287"/>
    <cellStyle name="Note 2 10 15 5" xfId="46539"/>
    <cellStyle name="Note 2 10 15 6" xfId="51496"/>
    <cellStyle name="Note 2 10 16" xfId="4220"/>
    <cellStyle name="Note 2 10 16 2" xfId="15410"/>
    <cellStyle name="Note 2 10 16 3" xfId="25595"/>
    <cellStyle name="Note 2 10 16 4" xfId="36544"/>
    <cellStyle name="Note 2 10 16 5" xfId="45391"/>
    <cellStyle name="Note 2 10 16 6" xfId="49753"/>
    <cellStyle name="Note 2 10 17" xfId="7599"/>
    <cellStyle name="Note 2 10 17 2" xfId="18712"/>
    <cellStyle name="Note 2 10 17 3" xfId="28914"/>
    <cellStyle name="Note 2 10 17 4" xfId="39863"/>
    <cellStyle name="Note 2 10 17 5" xfId="45627"/>
    <cellStyle name="Note 2 10 17 6" xfId="45920"/>
    <cellStyle name="Note 2 10 17 7" xfId="53072"/>
    <cellStyle name="Note 2 10 18" xfId="7691"/>
    <cellStyle name="Note 2 10 18 2" xfId="18802"/>
    <cellStyle name="Note 2 10 18 3" xfId="29005"/>
    <cellStyle name="Note 2 10 18 4" xfId="39955"/>
    <cellStyle name="Note 2 10 18 5" xfId="45681"/>
    <cellStyle name="Note 2 10 18 6" xfId="45233"/>
    <cellStyle name="Note 2 10 18 7" xfId="53163"/>
    <cellStyle name="Note 2 10 19" xfId="7550"/>
    <cellStyle name="Note 2 10 19 2" xfId="18664"/>
    <cellStyle name="Note 2 10 19 3" xfId="28865"/>
    <cellStyle name="Note 2 10 19 4" xfId="39815"/>
    <cellStyle name="Note 2 10 19 5" xfId="45584"/>
    <cellStyle name="Note 2 10 19 6" xfId="45187"/>
    <cellStyle name="Note 2 10 19 7" xfId="53023"/>
    <cellStyle name="Note 2 10 2" xfId="2335"/>
    <cellStyle name="Note 2 10 2 10" xfId="5961"/>
    <cellStyle name="Note 2 10 2 10 2" xfId="17111"/>
    <cellStyle name="Note 2 10 2 10 3" xfId="27296"/>
    <cellStyle name="Note 2 10 2 10 4" xfId="38245"/>
    <cellStyle name="Note 2 10 2 10 5" xfId="45437"/>
    <cellStyle name="Note 2 10 2 10 6" xfId="51454"/>
    <cellStyle name="Note 2 10 2 11" xfId="6032"/>
    <cellStyle name="Note 2 10 2 11 2" xfId="17182"/>
    <cellStyle name="Note 2 10 2 11 3" xfId="27367"/>
    <cellStyle name="Note 2 10 2 11 4" xfId="38316"/>
    <cellStyle name="Note 2 10 2 11 5" xfId="45907"/>
    <cellStyle name="Note 2 10 2 11 6" xfId="51525"/>
    <cellStyle name="Note 2 10 2 12" xfId="4391"/>
    <cellStyle name="Note 2 10 2 12 2" xfId="15576"/>
    <cellStyle name="Note 2 10 2 12 3" xfId="25761"/>
    <cellStyle name="Note 2 10 2 12 4" xfId="36710"/>
    <cellStyle name="Note 2 10 2 12 5" xfId="45807"/>
    <cellStyle name="Note 2 10 2 12 6" xfId="49919"/>
    <cellStyle name="Note 2 10 2 13" xfId="9908"/>
    <cellStyle name="Note 2 10 2 13 2" xfId="20900"/>
    <cellStyle name="Note 2 10 2 13 3" xfId="31220"/>
    <cellStyle name="Note 2 10 2 13 4" xfId="42165"/>
    <cellStyle name="Note 2 10 2 13 5" xfId="55378"/>
    <cellStyle name="Note 2 10 2 14" xfId="11786"/>
    <cellStyle name="Note 2 10 2 14 2" xfId="22757"/>
    <cellStyle name="Note 2 10 2 14 3" xfId="33098"/>
    <cellStyle name="Note 2 10 2 14 4" xfId="44035"/>
    <cellStyle name="Note 2 10 2 14 5" xfId="46746"/>
    <cellStyle name="Note 2 10 2 14 6" xfId="57256"/>
    <cellStyle name="Note 2 10 2 15" xfId="12110"/>
    <cellStyle name="Note 2 10 2 15 2" xfId="23047"/>
    <cellStyle name="Note 2 10 2 15 3" xfId="33422"/>
    <cellStyle name="Note 2 10 2 15 4" xfId="44359"/>
    <cellStyle name="Note 2 10 2 15 5" xfId="47068"/>
    <cellStyle name="Note 2 10 2 15 6" xfId="57580"/>
    <cellStyle name="Note 2 10 2 16" xfId="12530"/>
    <cellStyle name="Note 2 10 2 16 2" xfId="33842"/>
    <cellStyle name="Note 2 10 2 16 3" xfId="44779"/>
    <cellStyle name="Note 2 10 2 16 4" xfId="47483"/>
    <cellStyle name="Note 2 10 2 16 5" xfId="58000"/>
    <cellStyle name="Note 2 10 2 17" xfId="7298"/>
    <cellStyle name="Note 2 10 2 17 2" xfId="18423"/>
    <cellStyle name="Note 2 10 2 17 3" xfId="28613"/>
    <cellStyle name="Note 2 10 2 17 4" xfId="39568"/>
    <cellStyle name="Note 2 10 2 17 5" xfId="45482"/>
    <cellStyle name="Note 2 10 2 17 6" xfId="52771"/>
    <cellStyle name="Note 2 10 2 18" xfId="9557"/>
    <cellStyle name="Note 2 10 2 18 2" xfId="20640"/>
    <cellStyle name="Note 2 10 2 18 3" xfId="30869"/>
    <cellStyle name="Note 2 10 2 18 4" xfId="41820"/>
    <cellStyle name="Note 2 10 2 18 5" xfId="46086"/>
    <cellStyle name="Note 2 10 2 18 6" xfId="55027"/>
    <cellStyle name="Note 2 10 2 19" xfId="10725"/>
    <cellStyle name="Note 2 10 2 19 2" xfId="21704"/>
    <cellStyle name="Note 2 10 2 19 3" xfId="32037"/>
    <cellStyle name="Note 2 10 2 19 4" xfId="42980"/>
    <cellStyle name="Note 2 10 2 19 5" xfId="46467"/>
    <cellStyle name="Note 2 10 2 19 6" xfId="56195"/>
    <cellStyle name="Note 2 10 2 2" xfId="4734"/>
    <cellStyle name="Note 2 10 2 2 2" xfId="11143"/>
    <cellStyle name="Note 2 10 2 2 2 2" xfId="22120"/>
    <cellStyle name="Note 2 10 2 2 2 3" xfId="32455"/>
    <cellStyle name="Note 2 10 2 2 2 4" xfId="43395"/>
    <cellStyle name="Note 2 10 2 2 2 5" xfId="56613"/>
    <cellStyle name="Note 2 10 2 2 3" xfId="11735"/>
    <cellStyle name="Note 2 10 2 2 3 2" xfId="22708"/>
    <cellStyle name="Note 2 10 2 2 3 3" xfId="33047"/>
    <cellStyle name="Note 2 10 2 2 3 4" xfId="43984"/>
    <cellStyle name="Note 2 10 2 2 3 5" xfId="46695"/>
    <cellStyle name="Note 2 10 2 2 3 6" xfId="57205"/>
    <cellStyle name="Note 2 10 2 2 4" xfId="11897"/>
    <cellStyle name="Note 2 10 2 2 4 2" xfId="22849"/>
    <cellStyle name="Note 2 10 2 2 4 3" xfId="33209"/>
    <cellStyle name="Note 2 10 2 2 4 4" xfId="44146"/>
    <cellStyle name="Note 2 10 2 2 4 5" xfId="46857"/>
    <cellStyle name="Note 2 10 2 2 4 6" xfId="57367"/>
    <cellStyle name="Note 2 10 2 2 5" xfId="12196"/>
    <cellStyle name="Note 2 10 2 2 5 2" xfId="33508"/>
    <cellStyle name="Note 2 10 2 2 5 3" xfId="44445"/>
    <cellStyle name="Note 2 10 2 2 5 4" xfId="47152"/>
    <cellStyle name="Note 2 10 2 2 5 5" xfId="57666"/>
    <cellStyle name="Note 2 10 2 2 6" xfId="15885"/>
    <cellStyle name="Note 2 10 2 2 7" xfId="26070"/>
    <cellStyle name="Note 2 10 2 2 8" xfId="37019"/>
    <cellStyle name="Note 2 10 2 2 9" xfId="50228"/>
    <cellStyle name="Note 2 10 2 20" xfId="12564"/>
    <cellStyle name="Note 2 10 2 20 2" xfId="23365"/>
    <cellStyle name="Note 2 10 2 20 3" xfId="33876"/>
    <cellStyle name="Note 2 10 2 20 4" xfId="44813"/>
    <cellStyle name="Note 2 10 2 20 5" xfId="47516"/>
    <cellStyle name="Note 2 10 2 20 6" xfId="58034"/>
    <cellStyle name="Note 2 10 2 21" xfId="13635"/>
    <cellStyle name="Note 2 10 2 22" xfId="23820"/>
    <cellStyle name="Note 2 10 2 23" xfId="34728"/>
    <cellStyle name="Note 2 10 2 24" xfId="47978"/>
    <cellStyle name="Note 2 10 2 25" xfId="59580"/>
    <cellStyle name="Note 2 10 2 3" xfId="5753"/>
    <cellStyle name="Note 2 10 2 3 2" xfId="11278"/>
    <cellStyle name="Note 2 10 2 3 2 2" xfId="22255"/>
    <cellStyle name="Note 2 10 2 3 2 3" xfId="32590"/>
    <cellStyle name="Note 2 10 2 3 2 4" xfId="43527"/>
    <cellStyle name="Note 2 10 2 3 2 5" xfId="56748"/>
    <cellStyle name="Note 2 10 2 3 3" xfId="11629"/>
    <cellStyle name="Note 2 10 2 3 3 2" xfId="22602"/>
    <cellStyle name="Note 2 10 2 3 3 3" xfId="32941"/>
    <cellStyle name="Note 2 10 2 3 3 4" xfId="43878"/>
    <cellStyle name="Note 2 10 2 3 3 5" xfId="46589"/>
    <cellStyle name="Note 2 10 2 3 3 6" xfId="57099"/>
    <cellStyle name="Note 2 10 2 3 4" xfId="12301"/>
    <cellStyle name="Note 2 10 2 3 4 2" xfId="23171"/>
    <cellStyle name="Note 2 10 2 3 4 3" xfId="33613"/>
    <cellStyle name="Note 2 10 2 3 4 4" xfId="44550"/>
    <cellStyle name="Note 2 10 2 3 4 5" xfId="47257"/>
    <cellStyle name="Note 2 10 2 3 4 6" xfId="57771"/>
    <cellStyle name="Note 2 10 2 3 5" xfId="12261"/>
    <cellStyle name="Note 2 10 2 3 5 2" xfId="33573"/>
    <cellStyle name="Note 2 10 2 3 5 3" xfId="44510"/>
    <cellStyle name="Note 2 10 2 3 5 4" xfId="47217"/>
    <cellStyle name="Note 2 10 2 3 5 5" xfId="57731"/>
    <cellStyle name="Note 2 10 2 3 6" xfId="16903"/>
    <cellStyle name="Note 2 10 2 3 7" xfId="27088"/>
    <cellStyle name="Note 2 10 2 3 8" xfId="38037"/>
    <cellStyle name="Note 2 10 2 3 9" xfId="51246"/>
    <cellStyle name="Note 2 10 2 4" xfId="5229"/>
    <cellStyle name="Note 2 10 2 4 2" xfId="16379"/>
    <cellStyle name="Note 2 10 2 4 3" xfId="26564"/>
    <cellStyle name="Note 2 10 2 4 4" xfId="37513"/>
    <cellStyle name="Note 2 10 2 4 5" xfId="34032"/>
    <cellStyle name="Note 2 10 2 4 6" xfId="50722"/>
    <cellStyle name="Note 2 10 2 5" xfId="5829"/>
    <cellStyle name="Note 2 10 2 5 2" xfId="16979"/>
    <cellStyle name="Note 2 10 2 5 3" xfId="27164"/>
    <cellStyle name="Note 2 10 2 5 4" xfId="38113"/>
    <cellStyle name="Note 2 10 2 5 5" xfId="45977"/>
    <cellStyle name="Note 2 10 2 5 6" xfId="51322"/>
    <cellStyle name="Note 2 10 2 6" xfId="4086"/>
    <cellStyle name="Note 2 10 2 6 2" xfId="15293"/>
    <cellStyle name="Note 2 10 2 6 3" xfId="25478"/>
    <cellStyle name="Note 2 10 2 6 4" xfId="36419"/>
    <cellStyle name="Note 2 10 2 6 5" xfId="45306"/>
    <cellStyle name="Note 2 10 2 6 6" xfId="49636"/>
    <cellStyle name="Note 2 10 2 7" xfId="2409"/>
    <cellStyle name="Note 2 10 2 7 2" xfId="13709"/>
    <cellStyle name="Note 2 10 2 7 3" xfId="23894"/>
    <cellStyle name="Note 2 10 2 7 4" xfId="34802"/>
    <cellStyle name="Note 2 10 2 7 5" xfId="45847"/>
    <cellStyle name="Note 2 10 2 7 6" xfId="48052"/>
    <cellStyle name="Note 2 10 2 8" xfId="5651"/>
    <cellStyle name="Note 2 10 2 8 2" xfId="16801"/>
    <cellStyle name="Note 2 10 2 8 3" xfId="26986"/>
    <cellStyle name="Note 2 10 2 8 4" xfId="37935"/>
    <cellStyle name="Note 2 10 2 8 5" xfId="44958"/>
    <cellStyle name="Note 2 10 2 8 6" xfId="51144"/>
    <cellStyle name="Note 2 10 2 9" xfId="5811"/>
    <cellStyle name="Note 2 10 2 9 2" xfId="16961"/>
    <cellStyle name="Note 2 10 2 9 3" xfId="27146"/>
    <cellStyle name="Note 2 10 2 9 4" xfId="38095"/>
    <cellStyle name="Note 2 10 2 9 5" xfId="46477"/>
    <cellStyle name="Note 2 10 2 9 6" xfId="51304"/>
    <cellStyle name="Note 2 10 20" xfId="7258"/>
    <cellStyle name="Note 2 10 20 2" xfId="18387"/>
    <cellStyle name="Note 2 10 20 3" xfId="28574"/>
    <cellStyle name="Note 2 10 20 4" xfId="39529"/>
    <cellStyle name="Note 2 10 20 5" xfId="45457"/>
    <cellStyle name="Note 2 10 20 6" xfId="52732"/>
    <cellStyle name="Note 2 10 21" xfId="9806"/>
    <cellStyle name="Note 2 10 21 2" xfId="20800"/>
    <cellStyle name="Note 2 10 21 3" xfId="31118"/>
    <cellStyle name="Note 2 10 21 4" xfId="42067"/>
    <cellStyle name="Note 2 10 21 5" xfId="55276"/>
    <cellStyle name="Note 2 10 22" xfId="11844"/>
    <cellStyle name="Note 2 10 22 2" xfId="22814"/>
    <cellStyle name="Note 2 10 22 3" xfId="33156"/>
    <cellStyle name="Note 2 10 22 4" xfId="44093"/>
    <cellStyle name="Note 2 10 22 5" xfId="46804"/>
    <cellStyle name="Note 2 10 22 6" xfId="57314"/>
    <cellStyle name="Note 2 10 23" xfId="9776"/>
    <cellStyle name="Note 2 10 23 2" xfId="20782"/>
    <cellStyle name="Note 2 10 23 3" xfId="31088"/>
    <cellStyle name="Note 2 10 23 4" xfId="42037"/>
    <cellStyle name="Note 2 10 23 5" xfId="46297"/>
    <cellStyle name="Note 2 10 23 6" xfId="55246"/>
    <cellStyle name="Note 2 10 24" xfId="12435"/>
    <cellStyle name="Note 2 10 24 2" xfId="33747"/>
    <cellStyle name="Note 2 10 24 3" xfId="44684"/>
    <cellStyle name="Note 2 10 24 4" xfId="47391"/>
    <cellStyle name="Note 2 10 24 5" xfId="57905"/>
    <cellStyle name="Note 2 10 25" xfId="9785"/>
    <cellStyle name="Note 2 10 25 2" xfId="20787"/>
    <cellStyle name="Note 2 10 25 3" xfId="31097"/>
    <cellStyle name="Note 2 10 25 4" xfId="42046"/>
    <cellStyle name="Note 2 10 25 5" xfId="46306"/>
    <cellStyle name="Note 2 10 25 6" xfId="55255"/>
    <cellStyle name="Note 2 10 26" xfId="12560"/>
    <cellStyle name="Note 2 10 26 2" xfId="23361"/>
    <cellStyle name="Note 2 10 26 3" xfId="33872"/>
    <cellStyle name="Note 2 10 26 4" xfId="44809"/>
    <cellStyle name="Note 2 10 26 5" xfId="47512"/>
    <cellStyle name="Note 2 10 26 6" xfId="58030"/>
    <cellStyle name="Note 2 10 27" xfId="12315"/>
    <cellStyle name="Note 2 10 27 2" xfId="23184"/>
    <cellStyle name="Note 2 10 27 3" xfId="33627"/>
    <cellStyle name="Note 2 10 27 4" xfId="44564"/>
    <cellStyle name="Note 2 10 27 5" xfId="47271"/>
    <cellStyle name="Note 2 10 27 6" xfId="57785"/>
    <cellStyle name="Note 2 10 28" xfId="12559"/>
    <cellStyle name="Note 2 10 28 2" xfId="23360"/>
    <cellStyle name="Note 2 10 28 3" xfId="33871"/>
    <cellStyle name="Note 2 10 28 4" xfId="44808"/>
    <cellStyle name="Note 2 10 28 5" xfId="47511"/>
    <cellStyle name="Note 2 10 28 6" xfId="58029"/>
    <cellStyle name="Note 2 10 29" xfId="13434"/>
    <cellStyle name="Note 2 10 3" xfId="2239"/>
    <cellStyle name="Note 2 10 3 10" xfId="5483"/>
    <cellStyle name="Note 2 10 3 10 2" xfId="16633"/>
    <cellStyle name="Note 2 10 3 10 3" xfId="26818"/>
    <cellStyle name="Note 2 10 3 10 4" xfId="37767"/>
    <cellStyle name="Note 2 10 3 10 5" xfId="45762"/>
    <cellStyle name="Note 2 10 3 10 6" xfId="50976"/>
    <cellStyle name="Note 2 10 3 11" xfId="4361"/>
    <cellStyle name="Note 2 10 3 11 2" xfId="15551"/>
    <cellStyle name="Note 2 10 3 11 3" xfId="25736"/>
    <cellStyle name="Note 2 10 3 11 4" xfId="36685"/>
    <cellStyle name="Note 2 10 3 11 5" xfId="36490"/>
    <cellStyle name="Note 2 10 3 11 6" xfId="49894"/>
    <cellStyle name="Note 2 10 3 12" xfId="4078"/>
    <cellStyle name="Note 2 10 3 12 2" xfId="15285"/>
    <cellStyle name="Note 2 10 3 12 3" xfId="25470"/>
    <cellStyle name="Note 2 10 3 12 4" xfId="36411"/>
    <cellStyle name="Note 2 10 3 12 5" xfId="34091"/>
    <cellStyle name="Note 2 10 3 12 6" xfId="49628"/>
    <cellStyle name="Note 2 10 3 13" xfId="9946"/>
    <cellStyle name="Note 2 10 3 13 2" xfId="20938"/>
    <cellStyle name="Note 2 10 3 13 3" xfId="31258"/>
    <cellStyle name="Note 2 10 3 13 4" xfId="42203"/>
    <cellStyle name="Note 2 10 3 13 5" xfId="55416"/>
    <cellStyle name="Note 2 10 3 14" xfId="11748"/>
    <cellStyle name="Note 2 10 3 14 2" xfId="22719"/>
    <cellStyle name="Note 2 10 3 14 3" xfId="33060"/>
    <cellStyle name="Note 2 10 3 14 4" xfId="43997"/>
    <cellStyle name="Note 2 10 3 14 5" xfId="46708"/>
    <cellStyle name="Note 2 10 3 14 6" xfId="57218"/>
    <cellStyle name="Note 2 10 3 15" xfId="9509"/>
    <cellStyle name="Note 2 10 3 15 2" xfId="20607"/>
    <cellStyle name="Note 2 10 3 15 3" xfId="30821"/>
    <cellStyle name="Note 2 10 3 15 4" xfId="41772"/>
    <cellStyle name="Note 2 10 3 15 5" xfId="46040"/>
    <cellStyle name="Note 2 10 3 15 6" xfId="54979"/>
    <cellStyle name="Note 2 10 3 16" xfId="11876"/>
    <cellStyle name="Note 2 10 3 16 2" xfId="33188"/>
    <cellStyle name="Note 2 10 3 16 3" xfId="44125"/>
    <cellStyle name="Note 2 10 3 16 4" xfId="46836"/>
    <cellStyle name="Note 2 10 3 16 5" xfId="57346"/>
    <cellStyle name="Note 2 10 3 17" xfId="9711"/>
    <cellStyle name="Note 2 10 3 17 2" xfId="20740"/>
    <cellStyle name="Note 2 10 3 17 3" xfId="31023"/>
    <cellStyle name="Note 2 10 3 17 4" xfId="41972"/>
    <cellStyle name="Note 2 10 3 17 5" xfId="46234"/>
    <cellStyle name="Note 2 10 3 17 6" xfId="55181"/>
    <cellStyle name="Note 2 10 3 18" xfId="9779"/>
    <cellStyle name="Note 2 10 3 18 2" xfId="20785"/>
    <cellStyle name="Note 2 10 3 18 3" xfId="31091"/>
    <cellStyle name="Note 2 10 3 18 4" xfId="42040"/>
    <cellStyle name="Note 2 10 3 18 5" xfId="46300"/>
    <cellStyle name="Note 2 10 3 18 6" xfId="55249"/>
    <cellStyle name="Note 2 10 3 19" xfId="13539"/>
    <cellStyle name="Note 2 10 3 2" xfId="4772"/>
    <cellStyle name="Note 2 10 3 2 2" xfId="11241"/>
    <cellStyle name="Note 2 10 3 2 2 2" xfId="22218"/>
    <cellStyle name="Note 2 10 3 2 2 3" xfId="32553"/>
    <cellStyle name="Note 2 10 3 2 2 4" xfId="43490"/>
    <cellStyle name="Note 2 10 3 2 2 5" xfId="56711"/>
    <cellStyle name="Note 2 10 3 2 3" xfId="11666"/>
    <cellStyle name="Note 2 10 3 2 3 2" xfId="22639"/>
    <cellStyle name="Note 2 10 3 2 3 3" xfId="32978"/>
    <cellStyle name="Note 2 10 3 2 3 4" xfId="43915"/>
    <cellStyle name="Note 2 10 3 2 3 5" xfId="46626"/>
    <cellStyle name="Note 2 10 3 2 3 6" xfId="57136"/>
    <cellStyle name="Note 2 10 3 2 4" xfId="11981"/>
    <cellStyle name="Note 2 10 3 2 4 2" xfId="22933"/>
    <cellStyle name="Note 2 10 3 2 4 3" xfId="33293"/>
    <cellStyle name="Note 2 10 3 2 4 4" xfId="44230"/>
    <cellStyle name="Note 2 10 3 2 4 5" xfId="46940"/>
    <cellStyle name="Note 2 10 3 2 4 6" xfId="57451"/>
    <cellStyle name="Note 2 10 3 2 5" xfId="7404"/>
    <cellStyle name="Note 2 10 3 2 5 2" xfId="28719"/>
    <cellStyle name="Note 2 10 3 2 5 3" xfId="39674"/>
    <cellStyle name="Note 2 10 3 2 5 4" xfId="45506"/>
    <cellStyle name="Note 2 10 3 2 5 5" xfId="52877"/>
    <cellStyle name="Note 2 10 3 2 6" xfId="15923"/>
    <cellStyle name="Note 2 10 3 2 7" xfId="26108"/>
    <cellStyle name="Note 2 10 3 2 8" xfId="37057"/>
    <cellStyle name="Note 2 10 3 2 9" xfId="50266"/>
    <cellStyle name="Note 2 10 3 20" xfId="23724"/>
    <cellStyle name="Note 2 10 3 21" xfId="34632"/>
    <cellStyle name="Note 2 10 3 22" xfId="47882"/>
    <cellStyle name="Note 2 10 3 23" xfId="59468"/>
    <cellStyle name="Note 2 10 3 3" xfId="5791"/>
    <cellStyle name="Note 2 10 3 3 2" xfId="16941"/>
    <cellStyle name="Note 2 10 3 3 3" xfId="27126"/>
    <cellStyle name="Note 2 10 3 3 4" xfId="38075"/>
    <cellStyle name="Note 2 10 3 3 5" xfId="45942"/>
    <cellStyle name="Note 2 10 3 3 6" xfId="51284"/>
    <cellStyle name="Note 2 10 3 4" xfId="5191"/>
    <cellStyle name="Note 2 10 3 4 2" xfId="16341"/>
    <cellStyle name="Note 2 10 3 4 3" xfId="26526"/>
    <cellStyle name="Note 2 10 3 4 4" xfId="37475"/>
    <cellStyle name="Note 2 10 3 4 5" xfId="43306"/>
    <cellStyle name="Note 2 10 3 4 6" xfId="50684"/>
    <cellStyle name="Note 2 10 3 5" xfId="4293"/>
    <cellStyle name="Note 2 10 3 5 2" xfId="15483"/>
    <cellStyle name="Note 2 10 3 5 3" xfId="25668"/>
    <cellStyle name="Note 2 10 3 5 4" xfId="36617"/>
    <cellStyle name="Note 2 10 3 5 5" xfId="45136"/>
    <cellStyle name="Note 2 10 3 5 6" xfId="49826"/>
    <cellStyle name="Note 2 10 3 6" xfId="5527"/>
    <cellStyle name="Note 2 10 3 6 2" xfId="16677"/>
    <cellStyle name="Note 2 10 3 6 3" xfId="26862"/>
    <cellStyle name="Note 2 10 3 6 4" xfId="37811"/>
    <cellStyle name="Note 2 10 3 6 5" xfId="45817"/>
    <cellStyle name="Note 2 10 3 6 6" xfId="51020"/>
    <cellStyle name="Note 2 10 3 7" xfId="5845"/>
    <cellStyle name="Note 2 10 3 7 2" xfId="16995"/>
    <cellStyle name="Note 2 10 3 7 3" xfId="27180"/>
    <cellStyle name="Note 2 10 3 7 4" xfId="38129"/>
    <cellStyle name="Note 2 10 3 7 5" xfId="45305"/>
    <cellStyle name="Note 2 10 3 7 6" xfId="51338"/>
    <cellStyle name="Note 2 10 3 8" xfId="5394"/>
    <cellStyle name="Note 2 10 3 8 2" xfId="16544"/>
    <cellStyle name="Note 2 10 3 8 3" xfId="26729"/>
    <cellStyle name="Note 2 10 3 8 4" xfId="37678"/>
    <cellStyle name="Note 2 10 3 8 5" xfId="46533"/>
    <cellStyle name="Note 2 10 3 8 6" xfId="50887"/>
    <cellStyle name="Note 2 10 3 9" xfId="4058"/>
    <cellStyle name="Note 2 10 3 9 2" xfId="15265"/>
    <cellStyle name="Note 2 10 3 9 3" xfId="25450"/>
    <cellStyle name="Note 2 10 3 9 4" xfId="36391"/>
    <cellStyle name="Note 2 10 3 9 5" xfId="34081"/>
    <cellStyle name="Note 2 10 3 9 6" xfId="49608"/>
    <cellStyle name="Note 2 10 30" xfId="23619"/>
    <cellStyle name="Note 2 10 31" xfId="34521"/>
    <cellStyle name="Note 2 10 32" xfId="47777"/>
    <cellStyle name="Note 2 10 33" xfId="59070"/>
    <cellStyle name="Note 2 10 4" xfId="2282"/>
    <cellStyle name="Note 2 10 4 2" xfId="10685"/>
    <cellStyle name="Note 2 10 4 2 2" xfId="21664"/>
    <cellStyle name="Note 2 10 4 2 3" xfId="31997"/>
    <cellStyle name="Note 2 10 4 2 4" xfId="42940"/>
    <cellStyle name="Note 2 10 4 2 5" xfId="56155"/>
    <cellStyle name="Note 2 10 4 3" xfId="12348"/>
    <cellStyle name="Note 2 10 4 3 2" xfId="23205"/>
    <cellStyle name="Note 2 10 4 3 3" xfId="33660"/>
    <cellStyle name="Note 2 10 4 3 4" xfId="44597"/>
    <cellStyle name="Note 2 10 4 3 5" xfId="47304"/>
    <cellStyle name="Note 2 10 4 3 6" xfId="57818"/>
    <cellStyle name="Note 2 10 4 4" xfId="12037"/>
    <cellStyle name="Note 2 10 4 4 2" xfId="22988"/>
    <cellStyle name="Note 2 10 4 4 3" xfId="33349"/>
    <cellStyle name="Note 2 10 4 4 4" xfId="44286"/>
    <cellStyle name="Note 2 10 4 4 5" xfId="46996"/>
    <cellStyle name="Note 2 10 4 4 6" xfId="57507"/>
    <cellStyle name="Note 2 10 4 5" xfId="9513"/>
    <cellStyle name="Note 2 10 4 5 2" xfId="30825"/>
    <cellStyle name="Note 2 10 4 5 3" xfId="41776"/>
    <cellStyle name="Note 2 10 4 5 4" xfId="46044"/>
    <cellStyle name="Note 2 10 4 5 5" xfId="54983"/>
    <cellStyle name="Note 2 10 4 6" xfId="13582"/>
    <cellStyle name="Note 2 10 4 7" xfId="23767"/>
    <cellStyle name="Note 2 10 4 8" xfId="34675"/>
    <cellStyle name="Note 2 10 4 9" xfId="47925"/>
    <cellStyle name="Note 2 10 5" xfId="2375"/>
    <cellStyle name="Note 2 10 5 2" xfId="11193"/>
    <cellStyle name="Note 2 10 5 2 2" xfId="22170"/>
    <cellStyle name="Note 2 10 5 2 3" xfId="32505"/>
    <cellStyle name="Note 2 10 5 2 4" xfId="43444"/>
    <cellStyle name="Note 2 10 5 2 5" xfId="56663"/>
    <cellStyle name="Note 2 10 5 3" xfId="11704"/>
    <cellStyle name="Note 2 10 5 3 2" xfId="22677"/>
    <cellStyle name="Note 2 10 5 3 3" xfId="33016"/>
    <cellStyle name="Note 2 10 5 3 4" xfId="43953"/>
    <cellStyle name="Note 2 10 5 3 5" xfId="46664"/>
    <cellStyle name="Note 2 10 5 3 6" xfId="57174"/>
    <cellStyle name="Note 2 10 5 4" xfId="11937"/>
    <cellStyle name="Note 2 10 5 4 2" xfId="22889"/>
    <cellStyle name="Note 2 10 5 4 3" xfId="33249"/>
    <cellStyle name="Note 2 10 5 4 4" xfId="44186"/>
    <cellStyle name="Note 2 10 5 4 5" xfId="46897"/>
    <cellStyle name="Note 2 10 5 4 6" xfId="57407"/>
    <cellStyle name="Note 2 10 5 5" xfId="12262"/>
    <cellStyle name="Note 2 10 5 5 2" xfId="33574"/>
    <cellStyle name="Note 2 10 5 5 3" xfId="44511"/>
    <cellStyle name="Note 2 10 5 5 4" xfId="47218"/>
    <cellStyle name="Note 2 10 5 5 5" xfId="57732"/>
    <cellStyle name="Note 2 10 5 6" xfId="13675"/>
    <cellStyle name="Note 2 10 5 7" xfId="23860"/>
    <cellStyle name="Note 2 10 5 8" xfId="34768"/>
    <cellStyle name="Note 2 10 5 9" xfId="48018"/>
    <cellStyle name="Note 2 10 6" xfId="4624"/>
    <cellStyle name="Note 2 10 6 2" xfId="15776"/>
    <cellStyle name="Note 2 10 6 3" xfId="25961"/>
    <cellStyle name="Note 2 10 6 4" xfId="36910"/>
    <cellStyle name="Note 2 10 6 5" xfId="45801"/>
    <cellStyle name="Note 2 10 6 6" xfId="50119"/>
    <cellStyle name="Note 2 10 7" xfId="5657"/>
    <cellStyle name="Note 2 10 7 2" xfId="16807"/>
    <cellStyle name="Note 2 10 7 3" xfId="26992"/>
    <cellStyle name="Note 2 10 7 4" xfId="37941"/>
    <cellStyle name="Note 2 10 7 5" xfId="34403"/>
    <cellStyle name="Note 2 10 7 6" xfId="51150"/>
    <cellStyle name="Note 2 10 8" xfId="5320"/>
    <cellStyle name="Note 2 10 8 2" xfId="16470"/>
    <cellStyle name="Note 2 10 8 3" xfId="26655"/>
    <cellStyle name="Note 2 10 8 4" xfId="37604"/>
    <cellStyle name="Note 2 10 8 5" xfId="33934"/>
    <cellStyle name="Note 2 10 8 6" xfId="50813"/>
    <cellStyle name="Note 2 10 9" xfId="4140"/>
    <cellStyle name="Note 2 10 9 2" xfId="15347"/>
    <cellStyle name="Note 2 10 9 3" xfId="25532"/>
    <cellStyle name="Note 2 10 9 4" xfId="36473"/>
    <cellStyle name="Note 2 10 9 5" xfId="45565"/>
    <cellStyle name="Note 2 10 9 6" xfId="49690"/>
    <cellStyle name="Note 2 11" xfId="2102"/>
    <cellStyle name="Note 2 11 10" xfId="5900"/>
    <cellStyle name="Note 2 11 10 2" xfId="17050"/>
    <cellStyle name="Note 2 11 10 3" xfId="27235"/>
    <cellStyle name="Note 2 11 10 4" xfId="38184"/>
    <cellStyle name="Note 2 11 10 5" xfId="46583"/>
    <cellStyle name="Note 2 11 10 6" xfId="51393"/>
    <cellStyle name="Note 2 11 11" xfId="4456"/>
    <cellStyle name="Note 2 11 11 2" xfId="15630"/>
    <cellStyle name="Note 2 11 11 3" xfId="25815"/>
    <cellStyle name="Note 2 11 11 4" xfId="36764"/>
    <cellStyle name="Note 2 11 11 5" xfId="45049"/>
    <cellStyle name="Note 2 11 11 6" xfId="49973"/>
    <cellStyle name="Note 2 11 12" xfId="5170"/>
    <cellStyle name="Note 2 11 12 2" xfId="16320"/>
    <cellStyle name="Note 2 11 12 3" xfId="26505"/>
    <cellStyle name="Note 2 11 12 4" xfId="37454"/>
    <cellStyle name="Note 2 11 12 5" xfId="42907"/>
    <cellStyle name="Note 2 11 12 6" xfId="50663"/>
    <cellStyle name="Note 2 11 13" xfId="4380"/>
    <cellStyle name="Note 2 11 13 2" xfId="15566"/>
    <cellStyle name="Note 2 11 13 3" xfId="25751"/>
    <cellStyle name="Note 2 11 13 4" xfId="36700"/>
    <cellStyle name="Note 2 11 13 5" xfId="44893"/>
    <cellStyle name="Note 2 11 13 6" xfId="49909"/>
    <cellStyle name="Note 2 11 14" xfId="5962"/>
    <cellStyle name="Note 2 11 14 2" xfId="17112"/>
    <cellStyle name="Note 2 11 14 3" xfId="27297"/>
    <cellStyle name="Note 2 11 14 4" xfId="38246"/>
    <cellStyle name="Note 2 11 14 5" xfId="46412"/>
    <cellStyle name="Note 2 11 14 6" xfId="51455"/>
    <cellStyle name="Note 2 11 15" xfId="6037"/>
    <cellStyle name="Note 2 11 15 2" xfId="17187"/>
    <cellStyle name="Note 2 11 15 3" xfId="27372"/>
    <cellStyle name="Note 2 11 15 4" xfId="38321"/>
    <cellStyle name="Note 2 11 15 5" xfId="45368"/>
    <cellStyle name="Note 2 11 15 6" xfId="51530"/>
    <cellStyle name="Note 2 11 16" xfId="5492"/>
    <cellStyle name="Note 2 11 16 2" xfId="16642"/>
    <cellStyle name="Note 2 11 16 3" xfId="26827"/>
    <cellStyle name="Note 2 11 16 4" xfId="37776"/>
    <cellStyle name="Note 2 11 16 5" xfId="44968"/>
    <cellStyle name="Note 2 11 16 6" xfId="50985"/>
    <cellStyle name="Note 2 11 17" xfId="7600"/>
    <cellStyle name="Note 2 11 17 2" xfId="18713"/>
    <cellStyle name="Note 2 11 17 3" xfId="28915"/>
    <cellStyle name="Note 2 11 17 4" xfId="39864"/>
    <cellStyle name="Note 2 11 17 5" xfId="45628"/>
    <cellStyle name="Note 2 11 17 6" xfId="45031"/>
    <cellStyle name="Note 2 11 17 7" xfId="53073"/>
    <cellStyle name="Note 2 11 18" xfId="7692"/>
    <cellStyle name="Note 2 11 18 2" xfId="18803"/>
    <cellStyle name="Note 2 11 18 3" xfId="29006"/>
    <cellStyle name="Note 2 11 18 4" xfId="39956"/>
    <cellStyle name="Note 2 11 18 5" xfId="45682"/>
    <cellStyle name="Note 2 11 18 6" xfId="45241"/>
    <cellStyle name="Note 2 11 18 7" xfId="53164"/>
    <cellStyle name="Note 2 11 19" xfId="7551"/>
    <cellStyle name="Note 2 11 19 2" xfId="18665"/>
    <cellStyle name="Note 2 11 19 3" xfId="28866"/>
    <cellStyle name="Note 2 11 19 4" xfId="39816"/>
    <cellStyle name="Note 2 11 19 5" xfId="45585"/>
    <cellStyle name="Note 2 11 19 6" xfId="45899"/>
    <cellStyle name="Note 2 11 19 7" xfId="53024"/>
    <cellStyle name="Note 2 11 2" xfId="2336"/>
    <cellStyle name="Note 2 11 2 10" xfId="5944"/>
    <cellStyle name="Note 2 11 2 10 2" xfId="17094"/>
    <cellStyle name="Note 2 11 2 10 3" xfId="27279"/>
    <cellStyle name="Note 2 11 2 10 4" xfId="38228"/>
    <cellStyle name="Note 2 11 2 10 5" xfId="45913"/>
    <cellStyle name="Note 2 11 2 10 6" xfId="51437"/>
    <cellStyle name="Note 2 11 2 11" xfId="4668"/>
    <cellStyle name="Note 2 11 2 11 2" xfId="15820"/>
    <cellStyle name="Note 2 11 2 11 3" xfId="26005"/>
    <cellStyle name="Note 2 11 2 11 4" xfId="36954"/>
    <cellStyle name="Note 2 11 2 11 5" xfId="34223"/>
    <cellStyle name="Note 2 11 2 11 6" xfId="50163"/>
    <cellStyle name="Note 2 11 2 12" xfId="4196"/>
    <cellStyle name="Note 2 11 2 12 2" xfId="15386"/>
    <cellStyle name="Note 2 11 2 12 3" xfId="25571"/>
    <cellStyle name="Note 2 11 2 12 4" xfId="36520"/>
    <cellStyle name="Note 2 11 2 12 5" xfId="34130"/>
    <cellStyle name="Note 2 11 2 12 6" xfId="49729"/>
    <cellStyle name="Note 2 11 2 13" xfId="9909"/>
    <cellStyle name="Note 2 11 2 13 2" xfId="20901"/>
    <cellStyle name="Note 2 11 2 13 3" xfId="31221"/>
    <cellStyle name="Note 2 11 2 13 4" xfId="42166"/>
    <cellStyle name="Note 2 11 2 13 5" xfId="55379"/>
    <cellStyle name="Note 2 11 2 14" xfId="11785"/>
    <cellStyle name="Note 2 11 2 14 2" xfId="22756"/>
    <cellStyle name="Note 2 11 2 14 3" xfId="33097"/>
    <cellStyle name="Note 2 11 2 14 4" xfId="44034"/>
    <cellStyle name="Note 2 11 2 14 5" xfId="46745"/>
    <cellStyle name="Note 2 11 2 14 6" xfId="57255"/>
    <cellStyle name="Note 2 11 2 15" xfId="7415"/>
    <cellStyle name="Note 2 11 2 15 2" xfId="18536"/>
    <cellStyle name="Note 2 11 2 15 3" xfId="28730"/>
    <cellStyle name="Note 2 11 2 15 4" xfId="39685"/>
    <cellStyle name="Note 2 11 2 15 5" xfId="45517"/>
    <cellStyle name="Note 2 11 2 15 6" xfId="52888"/>
    <cellStyle name="Note 2 11 2 16" xfId="12514"/>
    <cellStyle name="Note 2 11 2 16 2" xfId="33826"/>
    <cellStyle name="Note 2 11 2 16 3" xfId="44763"/>
    <cellStyle name="Note 2 11 2 16 4" xfId="47467"/>
    <cellStyle name="Note 2 11 2 16 5" xfId="57984"/>
    <cellStyle name="Note 2 11 2 17" xfId="12088"/>
    <cellStyle name="Note 2 11 2 17 2" xfId="23030"/>
    <cellStyle name="Note 2 11 2 17 3" xfId="33400"/>
    <cellStyle name="Note 2 11 2 17 4" xfId="44337"/>
    <cellStyle name="Note 2 11 2 17 5" xfId="47047"/>
    <cellStyle name="Note 2 11 2 17 6" xfId="57558"/>
    <cellStyle name="Note 2 11 2 18" xfId="9510"/>
    <cellStyle name="Note 2 11 2 18 2" xfId="20608"/>
    <cellStyle name="Note 2 11 2 18 3" xfId="30822"/>
    <cellStyle name="Note 2 11 2 18 4" xfId="41773"/>
    <cellStyle name="Note 2 11 2 18 5" xfId="46041"/>
    <cellStyle name="Note 2 11 2 18 6" xfId="54980"/>
    <cellStyle name="Note 2 11 2 19" xfId="12073"/>
    <cellStyle name="Note 2 11 2 19 2" xfId="23019"/>
    <cellStyle name="Note 2 11 2 19 3" xfId="33385"/>
    <cellStyle name="Note 2 11 2 19 4" xfId="44322"/>
    <cellStyle name="Note 2 11 2 19 5" xfId="47032"/>
    <cellStyle name="Note 2 11 2 19 6" xfId="57543"/>
    <cellStyle name="Note 2 11 2 2" xfId="4735"/>
    <cellStyle name="Note 2 11 2 2 2" xfId="11144"/>
    <cellStyle name="Note 2 11 2 2 2 2" xfId="22121"/>
    <cellStyle name="Note 2 11 2 2 2 3" xfId="32456"/>
    <cellStyle name="Note 2 11 2 2 2 4" xfId="43396"/>
    <cellStyle name="Note 2 11 2 2 2 5" xfId="56614"/>
    <cellStyle name="Note 2 11 2 2 3" xfId="11734"/>
    <cellStyle name="Note 2 11 2 2 3 2" xfId="22707"/>
    <cellStyle name="Note 2 11 2 2 3 3" xfId="33046"/>
    <cellStyle name="Note 2 11 2 2 3 4" xfId="43983"/>
    <cellStyle name="Note 2 11 2 2 3 5" xfId="46694"/>
    <cellStyle name="Note 2 11 2 2 3 6" xfId="57204"/>
    <cellStyle name="Note 2 11 2 2 4" xfId="11898"/>
    <cellStyle name="Note 2 11 2 2 4 2" xfId="22850"/>
    <cellStyle name="Note 2 11 2 2 4 3" xfId="33210"/>
    <cellStyle name="Note 2 11 2 2 4 4" xfId="44147"/>
    <cellStyle name="Note 2 11 2 2 4 5" xfId="46858"/>
    <cellStyle name="Note 2 11 2 2 4 6" xfId="57368"/>
    <cellStyle name="Note 2 11 2 2 5" xfId="12163"/>
    <cellStyle name="Note 2 11 2 2 5 2" xfId="33475"/>
    <cellStyle name="Note 2 11 2 2 5 3" xfId="44412"/>
    <cellStyle name="Note 2 11 2 2 5 4" xfId="47120"/>
    <cellStyle name="Note 2 11 2 2 5 5" xfId="57633"/>
    <cellStyle name="Note 2 11 2 2 6" xfId="15886"/>
    <cellStyle name="Note 2 11 2 2 7" xfId="26071"/>
    <cellStyle name="Note 2 11 2 2 8" xfId="37020"/>
    <cellStyle name="Note 2 11 2 2 9" xfId="50229"/>
    <cellStyle name="Note 2 11 2 20" xfId="12565"/>
    <cellStyle name="Note 2 11 2 20 2" xfId="23366"/>
    <cellStyle name="Note 2 11 2 20 3" xfId="33877"/>
    <cellStyle name="Note 2 11 2 20 4" xfId="44814"/>
    <cellStyle name="Note 2 11 2 20 5" xfId="47517"/>
    <cellStyle name="Note 2 11 2 20 6" xfId="58035"/>
    <cellStyle name="Note 2 11 2 21" xfId="13636"/>
    <cellStyle name="Note 2 11 2 22" xfId="23821"/>
    <cellStyle name="Note 2 11 2 23" xfId="34729"/>
    <cellStyle name="Note 2 11 2 24" xfId="47979"/>
    <cellStyle name="Note 2 11 2 25" xfId="59581"/>
    <cellStyle name="Note 2 11 2 3" xfId="5754"/>
    <cellStyle name="Note 2 11 2 3 2" xfId="11279"/>
    <cellStyle name="Note 2 11 2 3 2 2" xfId="22256"/>
    <cellStyle name="Note 2 11 2 3 2 3" xfId="32591"/>
    <cellStyle name="Note 2 11 2 3 2 4" xfId="43528"/>
    <cellStyle name="Note 2 11 2 3 2 5" xfId="56749"/>
    <cellStyle name="Note 2 11 2 3 3" xfId="11628"/>
    <cellStyle name="Note 2 11 2 3 3 2" xfId="22601"/>
    <cellStyle name="Note 2 11 2 3 3 3" xfId="32940"/>
    <cellStyle name="Note 2 11 2 3 3 4" xfId="43877"/>
    <cellStyle name="Note 2 11 2 3 3 5" xfId="46588"/>
    <cellStyle name="Note 2 11 2 3 3 6" xfId="57098"/>
    <cellStyle name="Note 2 11 2 3 4" xfId="12014"/>
    <cellStyle name="Note 2 11 2 3 4 2" xfId="22966"/>
    <cellStyle name="Note 2 11 2 3 4 3" xfId="33326"/>
    <cellStyle name="Note 2 11 2 3 4 4" xfId="44263"/>
    <cellStyle name="Note 2 11 2 3 4 5" xfId="46973"/>
    <cellStyle name="Note 2 11 2 3 4 6" xfId="57484"/>
    <cellStyle name="Note 2 11 2 3 5" xfId="9716"/>
    <cellStyle name="Note 2 11 2 3 5 2" xfId="31028"/>
    <cellStyle name="Note 2 11 2 3 5 3" xfId="41977"/>
    <cellStyle name="Note 2 11 2 3 5 4" xfId="46238"/>
    <cellStyle name="Note 2 11 2 3 5 5" xfId="55186"/>
    <cellStyle name="Note 2 11 2 3 6" xfId="16904"/>
    <cellStyle name="Note 2 11 2 3 7" xfId="27089"/>
    <cellStyle name="Note 2 11 2 3 8" xfId="38038"/>
    <cellStyle name="Note 2 11 2 3 9" xfId="51247"/>
    <cellStyle name="Note 2 11 2 4" xfId="5228"/>
    <cellStyle name="Note 2 11 2 4 2" xfId="16378"/>
    <cellStyle name="Note 2 11 2 4 3" xfId="26563"/>
    <cellStyle name="Note 2 11 2 4 4" xfId="37512"/>
    <cellStyle name="Note 2 11 2 4 5" xfId="34061"/>
    <cellStyle name="Note 2 11 2 4 6" xfId="50721"/>
    <cellStyle name="Note 2 11 2 5" xfId="5884"/>
    <cellStyle name="Note 2 11 2 5 2" xfId="17034"/>
    <cellStyle name="Note 2 11 2 5 3" xfId="27219"/>
    <cellStyle name="Note 2 11 2 5 4" xfId="38168"/>
    <cellStyle name="Note 2 11 2 5 5" xfId="45222"/>
    <cellStyle name="Note 2 11 2 5 6" xfId="51377"/>
    <cellStyle name="Note 2 11 2 6" xfId="5432"/>
    <cellStyle name="Note 2 11 2 6 2" xfId="16582"/>
    <cellStyle name="Note 2 11 2 6 3" xfId="26767"/>
    <cellStyle name="Note 2 11 2 6 4" xfId="37716"/>
    <cellStyle name="Note 2 11 2 6 5" xfId="45012"/>
    <cellStyle name="Note 2 11 2 6 6" xfId="50925"/>
    <cellStyle name="Note 2 11 2 7" xfId="5646"/>
    <cellStyle name="Note 2 11 2 7 2" xfId="16796"/>
    <cellStyle name="Note 2 11 2 7 3" xfId="26981"/>
    <cellStyle name="Note 2 11 2 7 4" xfId="37930"/>
    <cellStyle name="Note 2 11 2 7 5" xfId="46485"/>
    <cellStyle name="Note 2 11 2 7 6" xfId="51139"/>
    <cellStyle name="Note 2 11 2 8" xfId="5929"/>
    <cellStyle name="Note 2 11 2 8 2" xfId="17079"/>
    <cellStyle name="Note 2 11 2 8 3" xfId="27264"/>
    <cellStyle name="Note 2 11 2 8 4" xfId="38213"/>
    <cellStyle name="Note 2 11 2 8 5" xfId="45276"/>
    <cellStyle name="Note 2 11 2 8 6" xfId="51422"/>
    <cellStyle name="Note 2 11 2 9" xfId="5694"/>
    <cellStyle name="Note 2 11 2 9 2" xfId="16844"/>
    <cellStyle name="Note 2 11 2 9 3" xfId="27029"/>
    <cellStyle name="Note 2 11 2 9 4" xfId="37978"/>
    <cellStyle name="Note 2 11 2 9 5" xfId="46499"/>
    <cellStyle name="Note 2 11 2 9 6" xfId="51187"/>
    <cellStyle name="Note 2 11 20" xfId="7257"/>
    <cellStyle name="Note 2 11 20 2" xfId="18386"/>
    <cellStyle name="Note 2 11 20 3" xfId="28573"/>
    <cellStyle name="Note 2 11 20 4" xfId="39528"/>
    <cellStyle name="Note 2 11 20 5" xfId="45456"/>
    <cellStyle name="Note 2 11 20 6" xfId="52731"/>
    <cellStyle name="Note 2 11 21" xfId="9807"/>
    <cellStyle name="Note 2 11 21 2" xfId="20801"/>
    <cellStyle name="Note 2 11 21 3" xfId="31119"/>
    <cellStyle name="Note 2 11 21 4" xfId="42068"/>
    <cellStyle name="Note 2 11 21 5" xfId="55277"/>
    <cellStyle name="Note 2 11 22" xfId="11843"/>
    <cellStyle name="Note 2 11 22 2" xfId="22813"/>
    <cellStyle name="Note 2 11 22 3" xfId="33155"/>
    <cellStyle name="Note 2 11 22 4" xfId="44092"/>
    <cellStyle name="Note 2 11 22 5" xfId="46803"/>
    <cellStyle name="Note 2 11 22 6" xfId="57313"/>
    <cellStyle name="Note 2 11 23" xfId="12069"/>
    <cellStyle name="Note 2 11 23 2" xfId="23015"/>
    <cellStyle name="Note 2 11 23 3" xfId="33381"/>
    <cellStyle name="Note 2 11 23 4" xfId="44318"/>
    <cellStyle name="Note 2 11 23 5" xfId="47028"/>
    <cellStyle name="Note 2 11 23 6" xfId="57539"/>
    <cellStyle name="Note 2 11 24" xfId="12428"/>
    <cellStyle name="Note 2 11 24 2" xfId="33740"/>
    <cellStyle name="Note 2 11 24 3" xfId="44677"/>
    <cellStyle name="Note 2 11 24 4" xfId="47384"/>
    <cellStyle name="Note 2 11 24 5" xfId="57898"/>
    <cellStyle name="Note 2 11 25" xfId="9736"/>
    <cellStyle name="Note 2 11 25 2" xfId="20757"/>
    <cellStyle name="Note 2 11 25 3" xfId="31048"/>
    <cellStyle name="Note 2 11 25 4" xfId="41997"/>
    <cellStyle name="Note 2 11 25 5" xfId="46257"/>
    <cellStyle name="Note 2 11 25 6" xfId="55206"/>
    <cellStyle name="Note 2 11 26" xfId="12523"/>
    <cellStyle name="Note 2 11 26 2" xfId="23329"/>
    <cellStyle name="Note 2 11 26 3" xfId="33835"/>
    <cellStyle name="Note 2 11 26 4" xfId="44772"/>
    <cellStyle name="Note 2 11 26 5" xfId="47476"/>
    <cellStyle name="Note 2 11 26 6" xfId="57993"/>
    <cellStyle name="Note 2 11 27" xfId="11859"/>
    <cellStyle name="Note 2 11 27 2" xfId="22829"/>
    <cellStyle name="Note 2 11 27 3" xfId="33171"/>
    <cellStyle name="Note 2 11 27 4" xfId="44108"/>
    <cellStyle name="Note 2 11 27 5" xfId="46819"/>
    <cellStyle name="Note 2 11 27 6" xfId="57329"/>
    <cellStyle name="Note 2 11 28" xfId="12160"/>
    <cellStyle name="Note 2 11 28 2" xfId="23085"/>
    <cellStyle name="Note 2 11 28 3" xfId="33472"/>
    <cellStyle name="Note 2 11 28 4" xfId="44409"/>
    <cellStyle name="Note 2 11 28 5" xfId="47117"/>
    <cellStyle name="Note 2 11 28 6" xfId="57630"/>
    <cellStyle name="Note 2 11 29" xfId="13435"/>
    <cellStyle name="Note 2 11 3" xfId="2238"/>
    <cellStyle name="Note 2 11 3 10" xfId="4053"/>
    <cellStyle name="Note 2 11 3 10 2" xfId="15260"/>
    <cellStyle name="Note 2 11 3 10 3" xfId="25445"/>
    <cellStyle name="Note 2 11 3 10 4" xfId="36386"/>
    <cellStyle name="Note 2 11 3 10 5" xfId="45833"/>
    <cellStyle name="Note 2 11 3 10 6" xfId="49603"/>
    <cellStyle name="Note 2 11 3 11" xfId="5189"/>
    <cellStyle name="Note 2 11 3 11 2" xfId="16339"/>
    <cellStyle name="Note 2 11 3 11 3" xfId="26524"/>
    <cellStyle name="Note 2 11 3 11 4" xfId="37473"/>
    <cellStyle name="Note 2 11 3 11 5" xfId="41847"/>
    <cellStyle name="Note 2 11 3 11 6" xfId="50682"/>
    <cellStyle name="Note 2 11 3 12" xfId="5600"/>
    <cellStyle name="Note 2 11 3 12 2" xfId="16750"/>
    <cellStyle name="Note 2 11 3 12 3" xfId="26935"/>
    <cellStyle name="Note 2 11 3 12 4" xfId="37884"/>
    <cellStyle name="Note 2 11 3 12 5" xfId="45103"/>
    <cellStyle name="Note 2 11 3 12 6" xfId="51093"/>
    <cellStyle name="Note 2 11 3 13" xfId="9872"/>
    <cellStyle name="Note 2 11 3 13 2" xfId="20864"/>
    <cellStyle name="Note 2 11 3 13 3" xfId="31184"/>
    <cellStyle name="Note 2 11 3 13 4" xfId="42129"/>
    <cellStyle name="Note 2 11 3 13 5" xfId="55342"/>
    <cellStyle name="Note 2 11 3 14" xfId="11822"/>
    <cellStyle name="Note 2 11 3 14 2" xfId="22793"/>
    <cellStyle name="Note 2 11 3 14 3" xfId="33134"/>
    <cellStyle name="Note 2 11 3 14 4" xfId="44071"/>
    <cellStyle name="Note 2 11 3 14 5" xfId="46782"/>
    <cellStyle name="Note 2 11 3 14 6" xfId="57292"/>
    <cellStyle name="Note 2 11 3 15" xfId="12071"/>
    <cellStyle name="Note 2 11 3 15 2" xfId="23017"/>
    <cellStyle name="Note 2 11 3 15 3" xfId="33383"/>
    <cellStyle name="Note 2 11 3 15 4" xfId="44320"/>
    <cellStyle name="Note 2 11 3 15 5" xfId="47030"/>
    <cellStyle name="Note 2 11 3 15 6" xfId="57541"/>
    <cellStyle name="Note 2 11 3 16" xfId="12220"/>
    <cellStyle name="Note 2 11 3 16 2" xfId="33532"/>
    <cellStyle name="Note 2 11 3 16 3" xfId="44469"/>
    <cellStyle name="Note 2 11 3 16 4" xfId="47176"/>
    <cellStyle name="Note 2 11 3 16 5" xfId="57690"/>
    <cellStyle name="Note 2 11 3 17" xfId="12430"/>
    <cellStyle name="Note 2 11 3 17 2" xfId="23269"/>
    <cellStyle name="Note 2 11 3 17 3" xfId="33742"/>
    <cellStyle name="Note 2 11 3 17 4" xfId="44679"/>
    <cellStyle name="Note 2 11 3 17 5" xfId="47386"/>
    <cellStyle name="Note 2 11 3 17 6" xfId="57900"/>
    <cellStyle name="Note 2 11 3 18" xfId="9508"/>
    <cellStyle name="Note 2 11 3 18 2" xfId="20606"/>
    <cellStyle name="Note 2 11 3 18 3" xfId="30820"/>
    <cellStyle name="Note 2 11 3 18 4" xfId="41771"/>
    <cellStyle name="Note 2 11 3 18 5" xfId="46039"/>
    <cellStyle name="Note 2 11 3 18 6" xfId="54978"/>
    <cellStyle name="Note 2 11 3 19" xfId="13538"/>
    <cellStyle name="Note 2 11 3 2" xfId="4698"/>
    <cellStyle name="Note 2 11 3 2 2" xfId="11242"/>
    <cellStyle name="Note 2 11 3 2 2 2" xfId="22219"/>
    <cellStyle name="Note 2 11 3 2 2 3" xfId="32554"/>
    <cellStyle name="Note 2 11 3 2 2 4" xfId="43491"/>
    <cellStyle name="Note 2 11 3 2 2 5" xfId="56712"/>
    <cellStyle name="Note 2 11 3 2 3" xfId="11665"/>
    <cellStyle name="Note 2 11 3 2 3 2" xfId="22638"/>
    <cellStyle name="Note 2 11 3 2 3 3" xfId="32977"/>
    <cellStyle name="Note 2 11 3 2 3 4" xfId="43914"/>
    <cellStyle name="Note 2 11 3 2 3 5" xfId="46625"/>
    <cellStyle name="Note 2 11 3 2 3 6" xfId="57135"/>
    <cellStyle name="Note 2 11 3 2 4" xfId="11982"/>
    <cellStyle name="Note 2 11 3 2 4 2" xfId="22934"/>
    <cellStyle name="Note 2 11 3 2 4 3" xfId="33294"/>
    <cellStyle name="Note 2 11 3 2 4 4" xfId="44231"/>
    <cellStyle name="Note 2 11 3 2 4 5" xfId="46941"/>
    <cellStyle name="Note 2 11 3 2 4 6" xfId="57452"/>
    <cellStyle name="Note 2 11 3 2 5" xfId="12290"/>
    <cellStyle name="Note 2 11 3 2 5 2" xfId="33602"/>
    <cellStyle name="Note 2 11 3 2 5 3" xfId="44539"/>
    <cellStyle name="Note 2 11 3 2 5 4" xfId="47246"/>
    <cellStyle name="Note 2 11 3 2 5 5" xfId="57760"/>
    <cellStyle name="Note 2 11 3 2 6" xfId="15849"/>
    <cellStyle name="Note 2 11 3 2 7" xfId="26034"/>
    <cellStyle name="Note 2 11 3 2 8" xfId="36983"/>
    <cellStyle name="Note 2 11 3 2 9" xfId="50192"/>
    <cellStyle name="Note 2 11 3 20" xfId="23723"/>
    <cellStyle name="Note 2 11 3 21" xfId="34631"/>
    <cellStyle name="Note 2 11 3 22" xfId="47881"/>
    <cellStyle name="Note 2 11 3 23" xfId="59469"/>
    <cellStyle name="Note 2 11 3 3" xfId="5717"/>
    <cellStyle name="Note 2 11 3 3 2" xfId="16867"/>
    <cellStyle name="Note 2 11 3 3 3" xfId="27052"/>
    <cellStyle name="Note 2 11 3 3 4" xfId="38001"/>
    <cellStyle name="Note 2 11 3 3 5" xfId="46562"/>
    <cellStyle name="Note 2 11 3 3 6" xfId="51210"/>
    <cellStyle name="Note 2 11 3 4" xfId="5265"/>
    <cellStyle name="Note 2 11 3 4 2" xfId="16415"/>
    <cellStyle name="Note 2 11 3 4 3" xfId="26600"/>
    <cellStyle name="Note 2 11 3 4 4" xfId="37549"/>
    <cellStyle name="Note 2 11 3 4 5" xfId="34269"/>
    <cellStyle name="Note 2 11 3 4 6" xfId="50758"/>
    <cellStyle name="Note 2 11 3 5" xfId="4236"/>
    <cellStyle name="Note 2 11 3 5 2" xfId="15426"/>
    <cellStyle name="Note 2 11 3 5 3" xfId="25611"/>
    <cellStyle name="Note 2 11 3 5 4" xfId="36560"/>
    <cellStyle name="Note 2 11 3 5 5" xfId="34146"/>
    <cellStyle name="Note 2 11 3 5 6" xfId="49769"/>
    <cellStyle name="Note 2 11 3 6" xfId="5441"/>
    <cellStyle name="Note 2 11 3 6 2" xfId="16591"/>
    <cellStyle name="Note 2 11 3 6 3" xfId="26776"/>
    <cellStyle name="Note 2 11 3 6 4" xfId="37725"/>
    <cellStyle name="Note 2 11 3 6 5" xfId="45390"/>
    <cellStyle name="Note 2 11 3 6 6" xfId="50934"/>
    <cellStyle name="Note 2 11 3 7" xfId="4212"/>
    <cellStyle name="Note 2 11 3 7 2" xfId="15402"/>
    <cellStyle name="Note 2 11 3 7 3" xfId="25587"/>
    <cellStyle name="Note 2 11 3 7 4" xfId="36536"/>
    <cellStyle name="Note 2 11 3 7 5" xfId="45901"/>
    <cellStyle name="Note 2 11 3 7 6" xfId="49745"/>
    <cellStyle name="Note 2 11 3 8" xfId="5603"/>
    <cellStyle name="Note 2 11 3 8 2" xfId="16753"/>
    <cellStyle name="Note 2 11 3 8 3" xfId="26938"/>
    <cellStyle name="Note 2 11 3 8 4" xfId="37887"/>
    <cellStyle name="Note 2 11 3 8 5" xfId="45813"/>
    <cellStyle name="Note 2 11 3 8 6" xfId="51096"/>
    <cellStyle name="Note 2 11 3 9" xfId="5336"/>
    <cellStyle name="Note 2 11 3 9 2" xfId="16486"/>
    <cellStyle name="Note 2 11 3 9 3" xfId="26671"/>
    <cellStyle name="Note 2 11 3 9 4" xfId="37620"/>
    <cellStyle name="Note 2 11 3 9 5" xfId="34335"/>
    <cellStyle name="Note 2 11 3 9 6" xfId="50829"/>
    <cellStyle name="Note 2 11 30" xfId="23620"/>
    <cellStyle name="Note 2 11 31" xfId="34522"/>
    <cellStyle name="Note 2 11 32" xfId="47778"/>
    <cellStyle name="Note 2 11 33" xfId="59071"/>
    <cellStyle name="Note 2 11 4" xfId="2281"/>
    <cellStyle name="Note 2 11 4 2" xfId="10686"/>
    <cellStyle name="Note 2 11 4 2 2" xfId="21665"/>
    <cellStyle name="Note 2 11 4 2 3" xfId="31998"/>
    <cellStyle name="Note 2 11 4 2 4" xfId="42941"/>
    <cellStyle name="Note 2 11 4 2 5" xfId="56156"/>
    <cellStyle name="Note 2 11 4 3" xfId="9649"/>
    <cellStyle name="Note 2 11 4 3 2" xfId="20701"/>
    <cellStyle name="Note 2 11 4 3 3" xfId="30961"/>
    <cellStyle name="Note 2 11 4 3 4" xfId="41910"/>
    <cellStyle name="Note 2 11 4 3 5" xfId="46173"/>
    <cellStyle name="Note 2 11 4 3 6" xfId="55119"/>
    <cellStyle name="Note 2 11 4 4" xfId="7278"/>
    <cellStyle name="Note 2 11 4 4 2" xfId="18404"/>
    <cellStyle name="Note 2 11 4 4 3" xfId="28593"/>
    <cellStyle name="Note 2 11 4 4 4" xfId="39548"/>
    <cellStyle name="Note 2 11 4 4 5" xfId="45474"/>
    <cellStyle name="Note 2 11 4 4 6" xfId="52751"/>
    <cellStyle name="Note 2 11 4 5" xfId="12426"/>
    <cellStyle name="Note 2 11 4 5 2" xfId="33738"/>
    <cellStyle name="Note 2 11 4 5 3" xfId="44675"/>
    <cellStyle name="Note 2 11 4 5 4" xfId="47382"/>
    <cellStyle name="Note 2 11 4 5 5" xfId="57896"/>
    <cellStyle name="Note 2 11 4 6" xfId="13581"/>
    <cellStyle name="Note 2 11 4 7" xfId="23766"/>
    <cellStyle name="Note 2 11 4 8" xfId="34674"/>
    <cellStyle name="Note 2 11 4 9" xfId="47924"/>
    <cellStyle name="Note 2 11 5" xfId="2245"/>
    <cellStyle name="Note 2 11 5 2" xfId="11194"/>
    <cellStyle name="Note 2 11 5 2 2" xfId="22171"/>
    <cellStyle name="Note 2 11 5 2 3" xfId="32506"/>
    <cellStyle name="Note 2 11 5 2 4" xfId="43445"/>
    <cellStyle name="Note 2 11 5 2 5" xfId="56664"/>
    <cellStyle name="Note 2 11 5 3" xfId="11703"/>
    <cellStyle name="Note 2 11 5 3 2" xfId="22676"/>
    <cellStyle name="Note 2 11 5 3 3" xfId="33015"/>
    <cellStyle name="Note 2 11 5 3 4" xfId="43952"/>
    <cellStyle name="Note 2 11 5 3 5" xfId="46663"/>
    <cellStyle name="Note 2 11 5 3 6" xfId="57173"/>
    <cellStyle name="Note 2 11 5 4" xfId="11938"/>
    <cellStyle name="Note 2 11 5 4 2" xfId="22890"/>
    <cellStyle name="Note 2 11 5 4 3" xfId="33250"/>
    <cellStyle name="Note 2 11 5 4 4" xfId="44187"/>
    <cellStyle name="Note 2 11 5 4 5" xfId="46898"/>
    <cellStyle name="Note 2 11 5 4 6" xfId="57408"/>
    <cellStyle name="Note 2 11 5 5" xfId="9717"/>
    <cellStyle name="Note 2 11 5 5 2" xfId="31029"/>
    <cellStyle name="Note 2 11 5 5 3" xfId="41978"/>
    <cellStyle name="Note 2 11 5 5 4" xfId="46239"/>
    <cellStyle name="Note 2 11 5 5 5" xfId="55187"/>
    <cellStyle name="Note 2 11 5 6" xfId="13545"/>
    <cellStyle name="Note 2 11 5 7" xfId="23730"/>
    <cellStyle name="Note 2 11 5 8" xfId="34638"/>
    <cellStyle name="Note 2 11 5 9" xfId="47888"/>
    <cellStyle name="Note 2 11 6" xfId="4625"/>
    <cellStyle name="Note 2 11 6 2" xfId="15777"/>
    <cellStyle name="Note 2 11 6 3" xfId="25962"/>
    <cellStyle name="Note 2 11 6 4" xfId="36911"/>
    <cellStyle name="Note 2 11 6 5" xfId="44915"/>
    <cellStyle name="Note 2 11 6 6" xfId="50120"/>
    <cellStyle name="Note 2 11 7" xfId="5658"/>
    <cellStyle name="Note 2 11 7 2" xfId="16808"/>
    <cellStyle name="Note 2 11 7 3" xfId="26993"/>
    <cellStyle name="Note 2 11 7 4" xfId="37942"/>
    <cellStyle name="Note 2 11 7 5" xfId="34404"/>
    <cellStyle name="Note 2 11 7 6" xfId="51151"/>
    <cellStyle name="Note 2 11 8" xfId="5319"/>
    <cellStyle name="Note 2 11 8 2" xfId="16469"/>
    <cellStyle name="Note 2 11 8 3" xfId="26654"/>
    <cellStyle name="Note 2 11 8 4" xfId="37603"/>
    <cellStyle name="Note 2 11 8 5" xfId="34321"/>
    <cellStyle name="Note 2 11 8 6" xfId="50812"/>
    <cellStyle name="Note 2 11 9" xfId="5798"/>
    <cellStyle name="Note 2 11 9 2" xfId="16948"/>
    <cellStyle name="Note 2 11 9 3" xfId="27133"/>
    <cellStyle name="Note 2 11 9 4" xfId="38082"/>
    <cellStyle name="Note 2 11 9 5" xfId="34057"/>
    <cellStyle name="Note 2 11 9 6" xfId="51291"/>
    <cellStyle name="Note 2 12" xfId="2103"/>
    <cellStyle name="Note 2 12 10" xfId="4081"/>
    <cellStyle name="Note 2 12 10 2" xfId="15288"/>
    <cellStyle name="Note 2 12 10 3" xfId="25473"/>
    <cellStyle name="Note 2 12 10 4" xfId="36414"/>
    <cellStyle name="Note 2 12 10 5" xfId="34094"/>
    <cellStyle name="Note 2 12 10 6" xfId="49631"/>
    <cellStyle name="Note 2 12 11" xfId="5411"/>
    <cellStyle name="Note 2 12 11 2" xfId="16561"/>
    <cellStyle name="Note 2 12 11 3" xfId="26746"/>
    <cellStyle name="Note 2 12 11 4" xfId="37695"/>
    <cellStyle name="Note 2 12 11 5" xfId="34361"/>
    <cellStyle name="Note 2 12 11 6" xfId="50904"/>
    <cellStyle name="Note 2 12 12" xfId="5468"/>
    <cellStyle name="Note 2 12 12 2" xfId="16618"/>
    <cellStyle name="Note 2 12 12 3" xfId="26803"/>
    <cellStyle name="Note 2 12 12 4" xfId="37752"/>
    <cellStyle name="Note 2 12 12 5" xfId="45327"/>
    <cellStyle name="Note 2 12 12 6" xfId="50961"/>
    <cellStyle name="Note 2 12 13" xfId="2444"/>
    <cellStyle name="Note 2 12 13 2" xfId="13742"/>
    <cellStyle name="Note 2 12 13 3" xfId="23927"/>
    <cellStyle name="Note 2 12 13 4" xfId="34835"/>
    <cellStyle name="Note 2 12 13 5" xfId="45313"/>
    <cellStyle name="Note 2 12 13 6" xfId="48085"/>
    <cellStyle name="Note 2 12 14" xfId="4290"/>
    <cellStyle name="Note 2 12 14 2" xfId="15480"/>
    <cellStyle name="Note 2 12 14 3" xfId="25665"/>
    <cellStyle name="Note 2 12 14 4" xfId="36614"/>
    <cellStyle name="Note 2 12 14 5" xfId="45211"/>
    <cellStyle name="Note 2 12 14 6" xfId="49823"/>
    <cellStyle name="Note 2 12 15" xfId="4103"/>
    <cellStyle name="Note 2 12 15 2" xfId="15310"/>
    <cellStyle name="Note 2 12 15 3" xfId="25495"/>
    <cellStyle name="Note 2 12 15 4" xfId="36436"/>
    <cellStyle name="Note 2 12 15 5" xfId="46376"/>
    <cellStyle name="Note 2 12 15 6" xfId="49653"/>
    <cellStyle name="Note 2 12 16" xfId="5555"/>
    <cellStyle name="Note 2 12 16 2" xfId="16705"/>
    <cellStyle name="Note 2 12 16 3" xfId="26890"/>
    <cellStyle name="Note 2 12 16 4" xfId="37839"/>
    <cellStyle name="Note 2 12 16 5" xfId="45321"/>
    <cellStyle name="Note 2 12 16 6" xfId="51048"/>
    <cellStyle name="Note 2 12 17" xfId="7601"/>
    <cellStyle name="Note 2 12 17 2" xfId="18714"/>
    <cellStyle name="Note 2 12 17 3" xfId="28916"/>
    <cellStyle name="Note 2 12 17 4" xfId="39865"/>
    <cellStyle name="Note 2 12 17 5" xfId="45629"/>
    <cellStyle name="Note 2 12 17 6" xfId="44930"/>
    <cellStyle name="Note 2 12 17 7" xfId="53074"/>
    <cellStyle name="Note 2 12 18" xfId="7693"/>
    <cellStyle name="Note 2 12 18 2" xfId="18804"/>
    <cellStyle name="Note 2 12 18 3" xfId="29007"/>
    <cellStyle name="Note 2 12 18 4" xfId="39957"/>
    <cellStyle name="Note 2 12 18 5" xfId="45683"/>
    <cellStyle name="Note 2 12 18 6" xfId="45249"/>
    <cellStyle name="Note 2 12 18 7" xfId="53165"/>
    <cellStyle name="Note 2 12 19" xfId="7552"/>
    <cellStyle name="Note 2 12 19 2" xfId="18666"/>
    <cellStyle name="Note 2 12 19 3" xfId="28867"/>
    <cellStyle name="Note 2 12 19 4" xfId="39817"/>
    <cellStyle name="Note 2 12 19 5" xfId="45586"/>
    <cellStyle name="Note 2 12 19 6" xfId="45011"/>
    <cellStyle name="Note 2 12 19 7" xfId="53025"/>
    <cellStyle name="Note 2 12 2" xfId="2337"/>
    <cellStyle name="Note 2 12 2 10" xfId="5847"/>
    <cellStyle name="Note 2 12 2 10 2" xfId="16997"/>
    <cellStyle name="Note 2 12 2 10 3" xfId="27182"/>
    <cellStyle name="Note 2 12 2 10 4" xfId="38131"/>
    <cellStyle name="Note 2 12 2 10 5" xfId="46567"/>
    <cellStyle name="Note 2 12 2 10 6" xfId="51340"/>
    <cellStyle name="Note 2 12 2 11" xfId="4340"/>
    <cellStyle name="Note 2 12 2 11 2" xfId="15530"/>
    <cellStyle name="Note 2 12 2 11 3" xfId="25715"/>
    <cellStyle name="Note 2 12 2 11 4" xfId="36664"/>
    <cellStyle name="Note 2 12 2 11 5" xfId="45887"/>
    <cellStyle name="Note 2 12 2 11 6" xfId="49873"/>
    <cellStyle name="Note 2 12 2 12" xfId="5591"/>
    <cellStyle name="Note 2 12 2 12 2" xfId="16741"/>
    <cellStyle name="Note 2 12 2 12 3" xfId="26926"/>
    <cellStyle name="Note 2 12 2 12 4" xfId="37875"/>
    <cellStyle name="Note 2 12 2 12 5" xfId="46441"/>
    <cellStyle name="Note 2 12 2 12 6" xfId="51084"/>
    <cellStyle name="Note 2 12 2 13" xfId="9910"/>
    <cellStyle name="Note 2 12 2 13 2" xfId="20902"/>
    <cellStyle name="Note 2 12 2 13 3" xfId="31222"/>
    <cellStyle name="Note 2 12 2 13 4" xfId="42167"/>
    <cellStyle name="Note 2 12 2 13 5" xfId="55380"/>
    <cellStyle name="Note 2 12 2 14" xfId="11784"/>
    <cellStyle name="Note 2 12 2 14 2" xfId="22755"/>
    <cellStyle name="Note 2 12 2 14 3" xfId="33096"/>
    <cellStyle name="Note 2 12 2 14 4" xfId="44033"/>
    <cellStyle name="Note 2 12 2 14 5" xfId="46744"/>
    <cellStyle name="Note 2 12 2 14 6" xfId="57254"/>
    <cellStyle name="Note 2 12 2 15" xfId="9491"/>
    <cellStyle name="Note 2 12 2 15 2" xfId="20590"/>
    <cellStyle name="Note 2 12 2 15 3" xfId="30803"/>
    <cellStyle name="Note 2 12 2 15 4" xfId="41754"/>
    <cellStyle name="Note 2 12 2 15 5" xfId="46023"/>
    <cellStyle name="Note 2 12 2 15 6" xfId="54961"/>
    <cellStyle name="Note 2 12 2 16" xfId="8525"/>
    <cellStyle name="Note 2 12 2 16 2" xfId="29839"/>
    <cellStyle name="Note 2 12 2 16 3" xfId="40788"/>
    <cellStyle name="Note 2 12 2 16 4" xfId="45865"/>
    <cellStyle name="Note 2 12 2 16 5" xfId="53997"/>
    <cellStyle name="Note 2 12 2 17" xfId="12260"/>
    <cellStyle name="Note 2 12 2 17 2" xfId="23143"/>
    <cellStyle name="Note 2 12 2 17 3" xfId="33572"/>
    <cellStyle name="Note 2 12 2 17 4" xfId="44509"/>
    <cellStyle name="Note 2 12 2 17 5" xfId="47216"/>
    <cellStyle name="Note 2 12 2 17 6" xfId="57730"/>
    <cellStyle name="Note 2 12 2 18" xfId="12259"/>
    <cellStyle name="Note 2 12 2 18 2" xfId="23142"/>
    <cellStyle name="Note 2 12 2 18 3" xfId="33571"/>
    <cellStyle name="Note 2 12 2 18 4" xfId="44508"/>
    <cellStyle name="Note 2 12 2 18 5" xfId="47215"/>
    <cellStyle name="Note 2 12 2 18 6" xfId="57729"/>
    <cellStyle name="Note 2 12 2 19" xfId="12402"/>
    <cellStyle name="Note 2 12 2 19 2" xfId="23246"/>
    <cellStyle name="Note 2 12 2 19 3" xfId="33714"/>
    <cellStyle name="Note 2 12 2 19 4" xfId="44651"/>
    <cellStyle name="Note 2 12 2 19 5" xfId="47358"/>
    <cellStyle name="Note 2 12 2 19 6" xfId="57872"/>
    <cellStyle name="Note 2 12 2 2" xfId="4736"/>
    <cellStyle name="Note 2 12 2 2 2" xfId="11145"/>
    <cellStyle name="Note 2 12 2 2 2 2" xfId="22122"/>
    <cellStyle name="Note 2 12 2 2 2 3" xfId="32457"/>
    <cellStyle name="Note 2 12 2 2 2 4" xfId="43397"/>
    <cellStyle name="Note 2 12 2 2 2 5" xfId="56615"/>
    <cellStyle name="Note 2 12 2 2 3" xfId="11733"/>
    <cellStyle name="Note 2 12 2 2 3 2" xfId="22706"/>
    <cellStyle name="Note 2 12 2 2 3 3" xfId="33045"/>
    <cellStyle name="Note 2 12 2 2 3 4" xfId="43982"/>
    <cellStyle name="Note 2 12 2 2 3 5" xfId="46693"/>
    <cellStyle name="Note 2 12 2 2 3 6" xfId="57203"/>
    <cellStyle name="Note 2 12 2 2 4" xfId="11899"/>
    <cellStyle name="Note 2 12 2 2 4 2" xfId="22851"/>
    <cellStyle name="Note 2 12 2 2 4 3" xfId="33211"/>
    <cellStyle name="Note 2 12 2 2 4 4" xfId="44148"/>
    <cellStyle name="Note 2 12 2 2 4 5" xfId="46859"/>
    <cellStyle name="Note 2 12 2 2 4 6" xfId="57369"/>
    <cellStyle name="Note 2 12 2 2 5" xfId="9548"/>
    <cellStyle name="Note 2 12 2 2 5 2" xfId="30860"/>
    <cellStyle name="Note 2 12 2 2 5 3" xfId="41811"/>
    <cellStyle name="Note 2 12 2 2 5 4" xfId="46077"/>
    <cellStyle name="Note 2 12 2 2 5 5" xfId="55018"/>
    <cellStyle name="Note 2 12 2 2 6" xfId="15887"/>
    <cellStyle name="Note 2 12 2 2 7" xfId="26072"/>
    <cellStyle name="Note 2 12 2 2 8" xfId="37021"/>
    <cellStyle name="Note 2 12 2 2 9" xfId="50230"/>
    <cellStyle name="Note 2 12 2 20" xfId="12566"/>
    <cellStyle name="Note 2 12 2 20 2" xfId="23367"/>
    <cellStyle name="Note 2 12 2 20 3" xfId="33878"/>
    <cellStyle name="Note 2 12 2 20 4" xfId="44815"/>
    <cellStyle name="Note 2 12 2 20 5" xfId="47518"/>
    <cellStyle name="Note 2 12 2 20 6" xfId="58036"/>
    <cellStyle name="Note 2 12 2 21" xfId="13637"/>
    <cellStyle name="Note 2 12 2 22" xfId="23822"/>
    <cellStyle name="Note 2 12 2 23" xfId="34730"/>
    <cellStyle name="Note 2 12 2 24" xfId="47980"/>
    <cellStyle name="Note 2 12 2 25" xfId="59582"/>
    <cellStyle name="Note 2 12 2 3" xfId="5755"/>
    <cellStyle name="Note 2 12 2 3 2" xfId="11280"/>
    <cellStyle name="Note 2 12 2 3 2 2" xfId="22257"/>
    <cellStyle name="Note 2 12 2 3 2 3" xfId="32592"/>
    <cellStyle name="Note 2 12 2 3 2 4" xfId="43529"/>
    <cellStyle name="Note 2 12 2 3 2 5" xfId="56750"/>
    <cellStyle name="Note 2 12 2 3 3" xfId="11627"/>
    <cellStyle name="Note 2 12 2 3 3 2" xfId="22600"/>
    <cellStyle name="Note 2 12 2 3 3 3" xfId="32939"/>
    <cellStyle name="Note 2 12 2 3 3 4" xfId="43876"/>
    <cellStyle name="Note 2 12 2 3 3 5" xfId="46587"/>
    <cellStyle name="Note 2 12 2 3 3 6" xfId="57097"/>
    <cellStyle name="Note 2 12 2 3 4" xfId="12378"/>
    <cellStyle name="Note 2 12 2 3 4 2" xfId="23224"/>
    <cellStyle name="Note 2 12 2 3 4 3" xfId="33690"/>
    <cellStyle name="Note 2 12 2 3 4 4" xfId="44627"/>
    <cellStyle name="Note 2 12 2 3 4 5" xfId="47334"/>
    <cellStyle name="Note 2 12 2 3 4 6" xfId="57848"/>
    <cellStyle name="Note 2 12 2 3 5" xfId="12208"/>
    <cellStyle name="Note 2 12 2 3 5 2" xfId="33520"/>
    <cellStyle name="Note 2 12 2 3 5 3" xfId="44457"/>
    <cellStyle name="Note 2 12 2 3 5 4" xfId="47164"/>
    <cellStyle name="Note 2 12 2 3 5 5" xfId="57678"/>
    <cellStyle name="Note 2 12 2 3 6" xfId="16905"/>
    <cellStyle name="Note 2 12 2 3 7" xfId="27090"/>
    <cellStyle name="Note 2 12 2 3 8" xfId="38039"/>
    <cellStyle name="Note 2 12 2 3 9" xfId="51248"/>
    <cellStyle name="Note 2 12 2 4" xfId="5227"/>
    <cellStyle name="Note 2 12 2 4 2" xfId="16377"/>
    <cellStyle name="Note 2 12 2 4 3" xfId="26562"/>
    <cellStyle name="Note 2 12 2 4 4" xfId="37511"/>
    <cellStyle name="Note 2 12 2 4 5" xfId="34868"/>
    <cellStyle name="Note 2 12 2 4 6" xfId="50720"/>
    <cellStyle name="Note 2 12 2 5" xfId="4460"/>
    <cellStyle name="Note 2 12 2 5 2" xfId="15634"/>
    <cellStyle name="Note 2 12 2 5 3" xfId="25819"/>
    <cellStyle name="Note 2 12 2 5 4" xfId="36768"/>
    <cellStyle name="Note 2 12 2 5 5" xfId="45793"/>
    <cellStyle name="Note 2 12 2 5 6" xfId="49977"/>
    <cellStyle name="Note 2 12 2 6" xfId="5469"/>
    <cellStyle name="Note 2 12 2 6 2" xfId="16619"/>
    <cellStyle name="Note 2 12 2 6 3" xfId="26804"/>
    <cellStyle name="Note 2 12 2 6 4" xfId="37753"/>
    <cellStyle name="Note 2 12 2 6 5" xfId="45794"/>
    <cellStyle name="Note 2 12 2 6 6" xfId="50962"/>
    <cellStyle name="Note 2 12 2 7" xfId="4324"/>
    <cellStyle name="Note 2 12 2 7 2" xfId="15514"/>
    <cellStyle name="Note 2 12 2 7 3" xfId="25699"/>
    <cellStyle name="Note 2 12 2 7 4" xfId="36648"/>
    <cellStyle name="Note 2 12 2 7 5" xfId="34177"/>
    <cellStyle name="Note 2 12 2 7 6" xfId="49857"/>
    <cellStyle name="Note 2 12 2 8" xfId="5502"/>
    <cellStyle name="Note 2 12 2 8 2" xfId="16652"/>
    <cellStyle name="Note 2 12 2 8 3" xfId="26837"/>
    <cellStyle name="Note 2 12 2 8 4" xfId="37786"/>
    <cellStyle name="Note 2 12 2 8 5" xfId="46333"/>
    <cellStyle name="Note 2 12 2 8 6" xfId="50995"/>
    <cellStyle name="Note 2 12 2 9" xfId="5542"/>
    <cellStyle name="Note 2 12 2 9 2" xfId="16692"/>
    <cellStyle name="Note 2 12 2 9 3" xfId="26877"/>
    <cellStyle name="Note 2 12 2 9 4" xfId="37826"/>
    <cellStyle name="Note 2 12 2 9 5" xfId="45543"/>
    <cellStyle name="Note 2 12 2 9 6" xfId="51035"/>
    <cellStyle name="Note 2 12 20" xfId="7256"/>
    <cellStyle name="Note 2 12 20 2" xfId="18385"/>
    <cellStyle name="Note 2 12 20 3" xfId="28572"/>
    <cellStyle name="Note 2 12 20 4" xfId="39527"/>
    <cellStyle name="Note 2 12 20 5" xfId="45455"/>
    <cellStyle name="Note 2 12 20 6" xfId="52730"/>
    <cellStyle name="Note 2 12 21" xfId="9808"/>
    <cellStyle name="Note 2 12 21 2" xfId="20802"/>
    <cellStyle name="Note 2 12 21 3" xfId="31120"/>
    <cellStyle name="Note 2 12 21 4" xfId="42069"/>
    <cellStyle name="Note 2 12 21 5" xfId="55278"/>
    <cellStyle name="Note 2 12 22" xfId="11842"/>
    <cellStyle name="Note 2 12 22 2" xfId="22812"/>
    <cellStyle name="Note 2 12 22 3" xfId="33154"/>
    <cellStyle name="Note 2 12 22 4" xfId="44091"/>
    <cellStyle name="Note 2 12 22 5" xfId="46802"/>
    <cellStyle name="Note 2 12 22 6" xfId="57312"/>
    <cellStyle name="Note 2 12 23" xfId="12431"/>
    <cellStyle name="Note 2 12 23 2" xfId="23270"/>
    <cellStyle name="Note 2 12 23 3" xfId="33743"/>
    <cellStyle name="Note 2 12 23 4" xfId="44680"/>
    <cellStyle name="Note 2 12 23 5" xfId="47387"/>
    <cellStyle name="Note 2 12 23 6" xfId="57901"/>
    <cellStyle name="Note 2 12 24" xfId="9516"/>
    <cellStyle name="Note 2 12 24 2" xfId="30828"/>
    <cellStyle name="Note 2 12 24 3" xfId="41779"/>
    <cellStyle name="Note 2 12 24 4" xfId="46047"/>
    <cellStyle name="Note 2 12 24 5" xfId="54986"/>
    <cellStyle name="Note 2 12 25" xfId="12480"/>
    <cellStyle name="Note 2 12 25 2" xfId="23300"/>
    <cellStyle name="Note 2 12 25 3" xfId="33792"/>
    <cellStyle name="Note 2 12 25 4" xfId="44729"/>
    <cellStyle name="Note 2 12 25 5" xfId="47434"/>
    <cellStyle name="Note 2 12 25 6" xfId="57950"/>
    <cellStyle name="Note 2 12 26" xfId="9544"/>
    <cellStyle name="Note 2 12 26 2" xfId="20633"/>
    <cellStyle name="Note 2 12 26 3" xfId="30856"/>
    <cellStyle name="Note 2 12 26 4" xfId="41807"/>
    <cellStyle name="Note 2 12 26 5" xfId="46073"/>
    <cellStyle name="Note 2 12 26 6" xfId="55014"/>
    <cellStyle name="Note 2 12 27" xfId="12496"/>
    <cellStyle name="Note 2 12 27 2" xfId="23314"/>
    <cellStyle name="Note 2 12 27 3" xfId="33808"/>
    <cellStyle name="Note 2 12 27 4" xfId="44745"/>
    <cellStyle name="Note 2 12 27 5" xfId="47450"/>
    <cellStyle name="Note 2 12 27 6" xfId="57966"/>
    <cellStyle name="Note 2 12 28" xfId="11847"/>
    <cellStyle name="Note 2 12 28 2" xfId="22817"/>
    <cellStyle name="Note 2 12 28 3" xfId="33159"/>
    <cellStyle name="Note 2 12 28 4" xfId="44096"/>
    <cellStyle name="Note 2 12 28 5" xfId="46807"/>
    <cellStyle name="Note 2 12 28 6" xfId="57317"/>
    <cellStyle name="Note 2 12 29" xfId="13436"/>
    <cellStyle name="Note 2 12 3" xfId="2237"/>
    <cellStyle name="Note 2 12 3 10" xfId="4581"/>
    <cellStyle name="Note 2 12 3 10 2" xfId="15745"/>
    <cellStyle name="Note 2 12 3 10 3" xfId="25930"/>
    <cellStyle name="Note 2 12 3 10 4" xfId="36879"/>
    <cellStyle name="Note 2 12 3 10 5" xfId="46564"/>
    <cellStyle name="Note 2 12 3 10 6" xfId="50088"/>
    <cellStyle name="Note 2 12 3 11" xfId="4457"/>
    <cellStyle name="Note 2 12 3 11 2" xfId="15631"/>
    <cellStyle name="Note 2 12 3 11 3" xfId="25816"/>
    <cellStyle name="Note 2 12 3 11 4" xfId="36765"/>
    <cellStyle name="Note 2 12 3 11 5" xfId="34898"/>
    <cellStyle name="Note 2 12 3 11 6" xfId="49974"/>
    <cellStyle name="Note 2 12 3 12" xfId="6056"/>
    <cellStyle name="Note 2 12 3 12 2" xfId="17206"/>
    <cellStyle name="Note 2 12 3 12 3" xfId="27391"/>
    <cellStyle name="Note 2 12 3 12 4" xfId="38340"/>
    <cellStyle name="Note 2 12 3 12 5" xfId="45766"/>
    <cellStyle name="Note 2 12 3 12 6" xfId="51549"/>
    <cellStyle name="Note 2 12 3 13" xfId="9874"/>
    <cellStyle name="Note 2 12 3 13 2" xfId="20866"/>
    <cellStyle name="Note 2 12 3 13 3" xfId="31186"/>
    <cellStyle name="Note 2 12 3 13 4" xfId="42131"/>
    <cellStyle name="Note 2 12 3 13 5" xfId="55344"/>
    <cellStyle name="Note 2 12 3 14" xfId="11820"/>
    <cellStyle name="Note 2 12 3 14 2" xfId="22791"/>
    <cellStyle name="Note 2 12 3 14 3" xfId="33132"/>
    <cellStyle name="Note 2 12 3 14 4" xfId="44069"/>
    <cellStyle name="Note 2 12 3 14 5" xfId="46780"/>
    <cellStyle name="Note 2 12 3 14 6" xfId="57290"/>
    <cellStyle name="Note 2 12 3 15" xfId="7751"/>
    <cellStyle name="Note 2 12 3 15 2" xfId="18861"/>
    <cellStyle name="Note 2 12 3 15 3" xfId="29065"/>
    <cellStyle name="Note 2 12 3 15 4" xfId="40014"/>
    <cellStyle name="Note 2 12 3 15 5" xfId="45736"/>
    <cellStyle name="Note 2 12 3 15 6" xfId="53223"/>
    <cellStyle name="Note 2 12 3 16" xfId="12064"/>
    <cellStyle name="Note 2 12 3 16 2" xfId="33376"/>
    <cellStyle name="Note 2 12 3 16 3" xfId="44313"/>
    <cellStyle name="Note 2 12 3 16 4" xfId="47023"/>
    <cellStyle name="Note 2 12 3 16 5" xfId="57534"/>
    <cellStyle name="Note 2 12 3 17" xfId="7266"/>
    <cellStyle name="Note 2 12 3 17 2" xfId="18395"/>
    <cellStyle name="Note 2 12 3 17 3" xfId="28582"/>
    <cellStyle name="Note 2 12 3 17 4" xfId="39537"/>
    <cellStyle name="Note 2 12 3 17 5" xfId="45465"/>
    <cellStyle name="Note 2 12 3 17 6" xfId="52740"/>
    <cellStyle name="Note 2 12 3 18" xfId="9613"/>
    <cellStyle name="Note 2 12 3 18 2" xfId="20680"/>
    <cellStyle name="Note 2 12 3 18 3" xfId="30925"/>
    <cellStyle name="Note 2 12 3 18 4" xfId="41874"/>
    <cellStyle name="Note 2 12 3 18 5" xfId="46137"/>
    <cellStyle name="Note 2 12 3 18 6" xfId="55083"/>
    <cellStyle name="Note 2 12 3 19" xfId="13537"/>
    <cellStyle name="Note 2 12 3 2" xfId="4700"/>
    <cellStyle name="Note 2 12 3 2 2" xfId="11243"/>
    <cellStyle name="Note 2 12 3 2 2 2" xfId="22220"/>
    <cellStyle name="Note 2 12 3 2 2 3" xfId="32555"/>
    <cellStyle name="Note 2 12 3 2 2 4" xfId="43492"/>
    <cellStyle name="Note 2 12 3 2 2 5" xfId="56713"/>
    <cellStyle name="Note 2 12 3 2 3" xfId="11664"/>
    <cellStyle name="Note 2 12 3 2 3 2" xfId="22637"/>
    <cellStyle name="Note 2 12 3 2 3 3" xfId="32976"/>
    <cellStyle name="Note 2 12 3 2 3 4" xfId="43913"/>
    <cellStyle name="Note 2 12 3 2 3 5" xfId="46624"/>
    <cellStyle name="Note 2 12 3 2 3 6" xfId="57134"/>
    <cellStyle name="Note 2 12 3 2 4" xfId="11983"/>
    <cellStyle name="Note 2 12 3 2 4 2" xfId="22935"/>
    <cellStyle name="Note 2 12 3 2 4 3" xfId="33295"/>
    <cellStyle name="Note 2 12 3 2 4 4" xfId="44232"/>
    <cellStyle name="Note 2 12 3 2 4 5" xfId="46942"/>
    <cellStyle name="Note 2 12 3 2 4 6" xfId="57453"/>
    <cellStyle name="Note 2 12 3 2 5" xfId="12368"/>
    <cellStyle name="Note 2 12 3 2 5 2" xfId="33680"/>
    <cellStyle name="Note 2 12 3 2 5 3" xfId="44617"/>
    <cellStyle name="Note 2 12 3 2 5 4" xfId="47324"/>
    <cellStyle name="Note 2 12 3 2 5 5" xfId="57838"/>
    <cellStyle name="Note 2 12 3 2 6" xfId="15851"/>
    <cellStyle name="Note 2 12 3 2 7" xfId="26036"/>
    <cellStyle name="Note 2 12 3 2 8" xfId="36985"/>
    <cellStyle name="Note 2 12 3 2 9" xfId="50194"/>
    <cellStyle name="Note 2 12 3 20" xfId="23722"/>
    <cellStyle name="Note 2 12 3 21" xfId="34630"/>
    <cellStyle name="Note 2 12 3 22" xfId="47880"/>
    <cellStyle name="Note 2 12 3 23" xfId="59470"/>
    <cellStyle name="Note 2 12 3 3" xfId="5719"/>
    <cellStyle name="Note 2 12 3 3 2" xfId="16869"/>
    <cellStyle name="Note 2 12 3 3 3" xfId="27054"/>
    <cellStyle name="Note 2 12 3 3 4" xfId="38003"/>
    <cellStyle name="Note 2 12 3 3 5" xfId="45799"/>
    <cellStyle name="Note 2 12 3 3 6" xfId="51212"/>
    <cellStyle name="Note 2 12 3 4" xfId="5263"/>
    <cellStyle name="Note 2 12 3 4 2" xfId="16413"/>
    <cellStyle name="Note 2 12 3 4 3" xfId="26598"/>
    <cellStyle name="Note 2 12 3 4 4" xfId="37547"/>
    <cellStyle name="Note 2 12 3 4 5" xfId="34267"/>
    <cellStyle name="Note 2 12 3 4 6" xfId="50756"/>
    <cellStyle name="Note 2 12 3 5" xfId="4274"/>
    <cellStyle name="Note 2 12 3 5 2" xfId="15464"/>
    <cellStyle name="Note 2 12 3 5 3" xfId="25649"/>
    <cellStyle name="Note 2 12 3 5 4" xfId="36598"/>
    <cellStyle name="Note 2 12 3 5 5" xfId="34155"/>
    <cellStyle name="Note 2 12 3 5 6" xfId="49807"/>
    <cellStyle name="Note 2 12 3 6" xfId="4512"/>
    <cellStyle name="Note 2 12 3 6 2" xfId="15676"/>
    <cellStyle name="Note 2 12 3 6 3" xfId="25861"/>
    <cellStyle name="Note 2 12 3 6 4" xfId="36810"/>
    <cellStyle name="Note 2 12 3 6 5" xfId="34212"/>
    <cellStyle name="Note 2 12 3 6 6" xfId="50019"/>
    <cellStyle name="Note 2 12 3 7" xfId="4111"/>
    <cellStyle name="Note 2 12 3 7 2" xfId="15318"/>
    <cellStyle name="Note 2 12 3 7 3" xfId="25503"/>
    <cellStyle name="Note 2 12 3 7 4" xfId="36444"/>
    <cellStyle name="Note 2 12 3 7 5" xfId="34099"/>
    <cellStyle name="Note 2 12 3 7 6" xfId="49661"/>
    <cellStyle name="Note 2 12 3 8" xfId="5587"/>
    <cellStyle name="Note 2 12 3 8 2" xfId="16737"/>
    <cellStyle name="Note 2 12 3 8 3" xfId="26922"/>
    <cellStyle name="Note 2 12 3 8 4" xfId="37871"/>
    <cellStyle name="Note 2 12 3 8 5" xfId="34386"/>
    <cellStyle name="Note 2 12 3 8 6" xfId="51080"/>
    <cellStyle name="Note 2 12 3 9" xfId="4116"/>
    <cellStyle name="Note 2 12 3 9 2" xfId="15323"/>
    <cellStyle name="Note 2 12 3 9 3" xfId="25508"/>
    <cellStyle name="Note 2 12 3 9 4" xfId="36449"/>
    <cellStyle name="Note 2 12 3 9 5" xfId="44871"/>
    <cellStyle name="Note 2 12 3 9 6" xfId="49666"/>
    <cellStyle name="Note 2 12 30" xfId="23621"/>
    <cellStyle name="Note 2 12 31" xfId="34523"/>
    <cellStyle name="Note 2 12 32" xfId="47779"/>
    <cellStyle name="Note 2 12 33" xfId="59072"/>
    <cellStyle name="Note 2 12 4" xfId="2280"/>
    <cellStyle name="Note 2 12 4 2" xfId="10687"/>
    <cellStyle name="Note 2 12 4 2 2" xfId="21666"/>
    <cellStyle name="Note 2 12 4 2 3" xfId="31999"/>
    <cellStyle name="Note 2 12 4 2 4" xfId="42942"/>
    <cellStyle name="Note 2 12 4 2 5" xfId="56157"/>
    <cellStyle name="Note 2 12 4 3" xfId="9560"/>
    <cellStyle name="Note 2 12 4 3 2" xfId="20642"/>
    <cellStyle name="Note 2 12 4 3 3" xfId="30872"/>
    <cellStyle name="Note 2 12 4 3 4" xfId="41823"/>
    <cellStyle name="Note 2 12 4 3 5" xfId="46089"/>
    <cellStyle name="Note 2 12 4 3 6" xfId="55030"/>
    <cellStyle name="Note 2 12 4 4" xfId="12312"/>
    <cellStyle name="Note 2 12 4 4 2" xfId="23182"/>
    <cellStyle name="Note 2 12 4 4 3" xfId="33624"/>
    <cellStyle name="Note 2 12 4 4 4" xfId="44561"/>
    <cellStyle name="Note 2 12 4 4 5" xfId="47268"/>
    <cellStyle name="Note 2 12 4 4 6" xfId="57782"/>
    <cellStyle name="Note 2 12 4 5" xfId="9695"/>
    <cellStyle name="Note 2 12 4 5 2" xfId="31007"/>
    <cellStyle name="Note 2 12 4 5 3" xfId="41956"/>
    <cellStyle name="Note 2 12 4 5 4" xfId="46219"/>
    <cellStyle name="Note 2 12 4 5 5" xfId="55165"/>
    <cellStyle name="Note 2 12 4 6" xfId="13580"/>
    <cellStyle name="Note 2 12 4 7" xfId="23765"/>
    <cellStyle name="Note 2 12 4 8" xfId="34673"/>
    <cellStyle name="Note 2 12 4 9" xfId="47923"/>
    <cellStyle name="Note 2 12 5" xfId="2198"/>
    <cellStyle name="Note 2 12 5 2" xfId="11195"/>
    <cellStyle name="Note 2 12 5 2 2" xfId="22172"/>
    <cellStyle name="Note 2 12 5 2 3" xfId="32507"/>
    <cellStyle name="Note 2 12 5 2 4" xfId="43446"/>
    <cellStyle name="Note 2 12 5 2 5" xfId="56665"/>
    <cellStyle name="Note 2 12 5 3" xfId="12299"/>
    <cellStyle name="Note 2 12 5 3 2" xfId="23169"/>
    <cellStyle name="Note 2 12 5 3 3" xfId="33611"/>
    <cellStyle name="Note 2 12 5 3 4" xfId="44548"/>
    <cellStyle name="Note 2 12 5 3 5" xfId="47255"/>
    <cellStyle name="Note 2 12 5 3 6" xfId="57769"/>
    <cellStyle name="Note 2 12 5 4" xfId="11939"/>
    <cellStyle name="Note 2 12 5 4 2" xfId="22891"/>
    <cellStyle name="Note 2 12 5 4 3" xfId="33251"/>
    <cellStyle name="Note 2 12 5 4 4" xfId="44188"/>
    <cellStyle name="Note 2 12 5 4 5" xfId="46899"/>
    <cellStyle name="Note 2 12 5 4 6" xfId="57409"/>
    <cellStyle name="Note 2 12 5 5" xfId="12209"/>
    <cellStyle name="Note 2 12 5 5 2" xfId="33521"/>
    <cellStyle name="Note 2 12 5 5 3" xfId="44458"/>
    <cellStyle name="Note 2 12 5 5 4" xfId="47165"/>
    <cellStyle name="Note 2 12 5 5 5" xfId="57679"/>
    <cellStyle name="Note 2 12 5 6" xfId="13498"/>
    <cellStyle name="Note 2 12 5 7" xfId="23683"/>
    <cellStyle name="Note 2 12 5 8" xfId="34591"/>
    <cellStyle name="Note 2 12 5 9" xfId="47841"/>
    <cellStyle name="Note 2 12 6" xfId="4626"/>
    <cellStyle name="Note 2 12 6 2" xfId="15778"/>
    <cellStyle name="Note 2 12 6 3" xfId="25963"/>
    <cellStyle name="Note 2 12 6 4" xfId="36912"/>
    <cellStyle name="Note 2 12 6 5" xfId="45126"/>
    <cellStyle name="Note 2 12 6 6" xfId="50121"/>
    <cellStyle name="Note 2 12 7" xfId="5659"/>
    <cellStyle name="Note 2 12 7 2" xfId="16809"/>
    <cellStyle name="Note 2 12 7 3" xfId="26994"/>
    <cellStyle name="Note 2 12 7 4" xfId="37943"/>
    <cellStyle name="Note 2 12 7 5" xfId="34405"/>
    <cellStyle name="Note 2 12 7 6" xfId="51152"/>
    <cellStyle name="Note 2 12 8" xfId="5318"/>
    <cellStyle name="Note 2 12 8 2" xfId="16468"/>
    <cellStyle name="Note 2 12 8 3" xfId="26653"/>
    <cellStyle name="Note 2 12 8 4" xfId="37602"/>
    <cellStyle name="Note 2 12 8 5" xfId="34320"/>
    <cellStyle name="Note 2 12 8 6" xfId="50811"/>
    <cellStyle name="Note 2 12 9" xfId="5850"/>
    <cellStyle name="Note 2 12 9 2" xfId="17000"/>
    <cellStyle name="Note 2 12 9 3" xfId="27185"/>
    <cellStyle name="Note 2 12 9 4" xfId="38134"/>
    <cellStyle name="Note 2 12 9 5" xfId="45287"/>
    <cellStyle name="Note 2 12 9 6" xfId="51343"/>
    <cellStyle name="Note 2 13" xfId="2104"/>
    <cellStyle name="Note 2 13 10" xfId="5624"/>
    <cellStyle name="Note 2 13 10 2" xfId="16774"/>
    <cellStyle name="Note 2 13 10 3" xfId="26959"/>
    <cellStyle name="Note 2 13 10 4" xfId="37908"/>
    <cellStyle name="Note 2 13 10 5" xfId="34397"/>
    <cellStyle name="Note 2 13 10 6" xfId="51117"/>
    <cellStyle name="Note 2 13 11" xfId="5933"/>
    <cellStyle name="Note 2 13 11 2" xfId="17083"/>
    <cellStyle name="Note 2 13 11 3" xfId="27268"/>
    <cellStyle name="Note 2 13 11 4" xfId="38217"/>
    <cellStyle name="Note 2 13 11 5" xfId="45204"/>
    <cellStyle name="Note 2 13 11 6" xfId="51426"/>
    <cellStyle name="Note 2 13 12" xfId="5963"/>
    <cellStyle name="Note 2 13 12 2" xfId="17113"/>
    <cellStyle name="Note 2 13 12 3" xfId="27298"/>
    <cellStyle name="Note 2 13 12 4" xfId="38247"/>
    <cellStyle name="Note 2 13 12 5" xfId="45271"/>
    <cellStyle name="Note 2 13 12 6" xfId="51456"/>
    <cellStyle name="Note 2 13 13" xfId="5991"/>
    <cellStyle name="Note 2 13 13 2" xfId="17141"/>
    <cellStyle name="Note 2 13 13 3" xfId="27326"/>
    <cellStyle name="Note 2 13 13 4" xfId="38275"/>
    <cellStyle name="Note 2 13 13 5" xfId="45976"/>
    <cellStyle name="Note 2 13 13 6" xfId="51484"/>
    <cellStyle name="Note 2 13 14" xfId="4614"/>
    <cellStyle name="Note 2 13 14 2" xfId="15770"/>
    <cellStyle name="Note 2 13 14 3" xfId="25955"/>
    <cellStyle name="Note 2 13 14 4" xfId="36904"/>
    <cellStyle name="Note 2 13 14 5" xfId="34217"/>
    <cellStyle name="Note 2 13 14 6" xfId="50113"/>
    <cellStyle name="Note 2 13 15" xfId="5456"/>
    <cellStyle name="Note 2 13 15 2" xfId="16606"/>
    <cellStyle name="Note 2 13 15 3" xfId="26791"/>
    <cellStyle name="Note 2 13 15 4" xfId="37740"/>
    <cellStyle name="Note 2 13 15 5" xfId="44876"/>
    <cellStyle name="Note 2 13 15 6" xfId="50949"/>
    <cellStyle name="Note 2 13 16" xfId="4184"/>
    <cellStyle name="Note 2 13 16 2" xfId="15377"/>
    <cellStyle name="Note 2 13 16 3" xfId="25562"/>
    <cellStyle name="Note 2 13 16 4" xfId="36511"/>
    <cellStyle name="Note 2 13 16 5" xfId="45830"/>
    <cellStyle name="Note 2 13 16 6" xfId="49720"/>
    <cellStyle name="Note 2 13 17" xfId="7602"/>
    <cellStyle name="Note 2 13 17 2" xfId="18715"/>
    <cellStyle name="Note 2 13 17 3" xfId="28917"/>
    <cellStyle name="Note 2 13 17 4" xfId="39866"/>
    <cellStyle name="Note 2 13 17 5" xfId="45630"/>
    <cellStyle name="Note 2 13 17 6" xfId="45755"/>
    <cellStyle name="Note 2 13 17 7" xfId="53075"/>
    <cellStyle name="Note 2 13 18" xfId="7694"/>
    <cellStyle name="Note 2 13 18 2" xfId="18805"/>
    <cellStyle name="Note 2 13 18 3" xfId="29008"/>
    <cellStyle name="Note 2 13 18 4" xfId="39958"/>
    <cellStyle name="Note 2 13 18 5" xfId="45684"/>
    <cellStyle name="Note 2 13 18 6" xfId="45231"/>
    <cellStyle name="Note 2 13 18 7" xfId="53166"/>
    <cellStyle name="Note 2 13 19" xfId="7553"/>
    <cellStyle name="Note 2 13 19 2" xfId="18667"/>
    <cellStyle name="Note 2 13 19 3" xfId="28868"/>
    <cellStyle name="Note 2 13 19 4" xfId="39818"/>
    <cellStyle name="Note 2 13 19 5" xfId="45587"/>
    <cellStyle name="Note 2 13 19 6" xfId="45823"/>
    <cellStyle name="Note 2 13 19 7" xfId="53026"/>
    <cellStyle name="Note 2 13 2" xfId="2338"/>
    <cellStyle name="Note 2 13 2 10" xfId="4425"/>
    <cellStyle name="Note 2 13 2 10 2" xfId="15607"/>
    <cellStyle name="Note 2 13 2 10 3" xfId="25792"/>
    <cellStyle name="Note 2 13 2 10 4" xfId="36741"/>
    <cellStyle name="Note 2 13 2 10 5" xfId="34198"/>
    <cellStyle name="Note 2 13 2 10 6" xfId="49950"/>
    <cellStyle name="Note 2 13 2 11" xfId="4345"/>
    <cellStyle name="Note 2 13 2 11 2" xfId="15535"/>
    <cellStyle name="Note 2 13 2 11 3" xfId="25720"/>
    <cellStyle name="Note 2 13 2 11 4" xfId="36669"/>
    <cellStyle name="Note 2 13 2 11 5" xfId="45028"/>
    <cellStyle name="Note 2 13 2 11 6" xfId="49878"/>
    <cellStyle name="Note 2 13 2 12" xfId="5424"/>
    <cellStyle name="Note 2 13 2 12 2" xfId="16574"/>
    <cellStyle name="Note 2 13 2 12 3" xfId="26759"/>
    <cellStyle name="Note 2 13 2 12 4" xfId="37708"/>
    <cellStyle name="Note 2 13 2 12 5" xfId="44910"/>
    <cellStyle name="Note 2 13 2 12 6" xfId="50917"/>
    <cellStyle name="Note 2 13 2 13" xfId="9911"/>
    <cellStyle name="Note 2 13 2 13 2" xfId="20903"/>
    <cellStyle name="Note 2 13 2 13 3" xfId="31223"/>
    <cellStyle name="Note 2 13 2 13 4" xfId="42168"/>
    <cellStyle name="Note 2 13 2 13 5" xfId="55381"/>
    <cellStyle name="Note 2 13 2 14" xfId="11783"/>
    <cellStyle name="Note 2 13 2 14 2" xfId="22754"/>
    <cellStyle name="Note 2 13 2 14 3" xfId="33095"/>
    <cellStyle name="Note 2 13 2 14 4" xfId="44032"/>
    <cellStyle name="Note 2 13 2 14 5" xfId="46743"/>
    <cellStyle name="Note 2 13 2 14 6" xfId="57253"/>
    <cellStyle name="Note 2 13 2 15" xfId="12403"/>
    <cellStyle name="Note 2 13 2 15 2" xfId="23247"/>
    <cellStyle name="Note 2 13 2 15 3" xfId="33715"/>
    <cellStyle name="Note 2 13 2 15 4" xfId="44652"/>
    <cellStyle name="Note 2 13 2 15 5" xfId="47359"/>
    <cellStyle name="Note 2 13 2 15 6" xfId="57873"/>
    <cellStyle name="Note 2 13 2 16" xfId="9675"/>
    <cellStyle name="Note 2 13 2 16 2" xfId="30987"/>
    <cellStyle name="Note 2 13 2 16 3" xfId="41936"/>
    <cellStyle name="Note 2 13 2 16 4" xfId="46199"/>
    <cellStyle name="Note 2 13 2 16 5" xfId="55145"/>
    <cellStyle name="Note 2 13 2 17" xfId="9788"/>
    <cellStyle name="Note 2 13 2 17 2" xfId="20789"/>
    <cellStyle name="Note 2 13 2 17 3" xfId="31100"/>
    <cellStyle name="Note 2 13 2 17 4" xfId="42049"/>
    <cellStyle name="Note 2 13 2 17 5" xfId="46309"/>
    <cellStyle name="Note 2 13 2 17 6" xfId="55258"/>
    <cellStyle name="Note 2 13 2 18" xfId="12487"/>
    <cellStyle name="Note 2 13 2 18 2" xfId="23305"/>
    <cellStyle name="Note 2 13 2 18 3" xfId="33799"/>
    <cellStyle name="Note 2 13 2 18 4" xfId="44736"/>
    <cellStyle name="Note 2 13 2 18 5" xfId="47441"/>
    <cellStyle name="Note 2 13 2 18 6" xfId="57957"/>
    <cellStyle name="Note 2 13 2 19" xfId="9492"/>
    <cellStyle name="Note 2 13 2 19 2" xfId="20591"/>
    <cellStyle name="Note 2 13 2 19 3" xfId="30804"/>
    <cellStyle name="Note 2 13 2 19 4" xfId="41755"/>
    <cellStyle name="Note 2 13 2 19 5" xfId="46024"/>
    <cellStyle name="Note 2 13 2 19 6" xfId="54962"/>
    <cellStyle name="Note 2 13 2 2" xfId="4737"/>
    <cellStyle name="Note 2 13 2 2 2" xfId="11146"/>
    <cellStyle name="Note 2 13 2 2 2 2" xfId="22123"/>
    <cellStyle name="Note 2 13 2 2 2 3" xfId="32458"/>
    <cellStyle name="Note 2 13 2 2 2 4" xfId="43398"/>
    <cellStyle name="Note 2 13 2 2 2 5" xfId="56616"/>
    <cellStyle name="Note 2 13 2 2 3" xfId="11732"/>
    <cellStyle name="Note 2 13 2 2 3 2" xfId="22705"/>
    <cellStyle name="Note 2 13 2 2 3 3" xfId="33044"/>
    <cellStyle name="Note 2 13 2 2 3 4" xfId="43981"/>
    <cellStyle name="Note 2 13 2 2 3 5" xfId="46692"/>
    <cellStyle name="Note 2 13 2 2 3 6" xfId="57202"/>
    <cellStyle name="Note 2 13 2 2 4" xfId="11900"/>
    <cellStyle name="Note 2 13 2 2 4 2" xfId="22852"/>
    <cellStyle name="Note 2 13 2 2 4 3" xfId="33212"/>
    <cellStyle name="Note 2 13 2 2 4 4" xfId="44149"/>
    <cellStyle name="Note 2 13 2 2 4 5" xfId="46860"/>
    <cellStyle name="Note 2 13 2 2 4 6" xfId="57370"/>
    <cellStyle name="Note 2 13 2 2 5" xfId="12325"/>
    <cellStyle name="Note 2 13 2 2 5 2" xfId="33637"/>
    <cellStyle name="Note 2 13 2 2 5 3" xfId="44574"/>
    <cellStyle name="Note 2 13 2 2 5 4" xfId="47281"/>
    <cellStyle name="Note 2 13 2 2 5 5" xfId="57795"/>
    <cellStyle name="Note 2 13 2 2 6" xfId="15888"/>
    <cellStyle name="Note 2 13 2 2 7" xfId="26073"/>
    <cellStyle name="Note 2 13 2 2 8" xfId="37022"/>
    <cellStyle name="Note 2 13 2 2 9" xfId="50231"/>
    <cellStyle name="Note 2 13 2 20" xfId="12567"/>
    <cellStyle name="Note 2 13 2 20 2" xfId="23368"/>
    <cellStyle name="Note 2 13 2 20 3" xfId="33879"/>
    <cellStyle name="Note 2 13 2 20 4" xfId="44816"/>
    <cellStyle name="Note 2 13 2 20 5" xfId="47519"/>
    <cellStyle name="Note 2 13 2 20 6" xfId="58037"/>
    <cellStyle name="Note 2 13 2 21" xfId="13638"/>
    <cellStyle name="Note 2 13 2 22" xfId="23823"/>
    <cellStyle name="Note 2 13 2 23" xfId="34731"/>
    <cellStyle name="Note 2 13 2 24" xfId="47981"/>
    <cellStyle name="Note 2 13 2 25" xfId="59583"/>
    <cellStyle name="Note 2 13 2 3" xfId="5756"/>
    <cellStyle name="Note 2 13 2 3 2" xfId="11281"/>
    <cellStyle name="Note 2 13 2 3 2 2" xfId="22258"/>
    <cellStyle name="Note 2 13 2 3 2 3" xfId="32593"/>
    <cellStyle name="Note 2 13 2 3 2 4" xfId="43530"/>
    <cellStyle name="Note 2 13 2 3 2 5" xfId="56751"/>
    <cellStyle name="Note 2 13 2 3 3" xfId="11626"/>
    <cellStyle name="Note 2 13 2 3 3 2" xfId="22599"/>
    <cellStyle name="Note 2 13 2 3 3 3" xfId="32938"/>
    <cellStyle name="Note 2 13 2 3 3 4" xfId="43875"/>
    <cellStyle name="Note 2 13 2 3 3 5" xfId="46586"/>
    <cellStyle name="Note 2 13 2 3 3 6" xfId="57096"/>
    <cellStyle name="Note 2 13 2 3 4" xfId="12302"/>
    <cellStyle name="Note 2 13 2 3 4 2" xfId="23172"/>
    <cellStyle name="Note 2 13 2 3 4 3" xfId="33614"/>
    <cellStyle name="Note 2 13 2 3 4 4" xfId="44551"/>
    <cellStyle name="Note 2 13 2 3 4 5" xfId="47258"/>
    <cellStyle name="Note 2 13 2 3 4 6" xfId="57772"/>
    <cellStyle name="Note 2 13 2 3 5" xfId="12176"/>
    <cellStyle name="Note 2 13 2 3 5 2" xfId="33488"/>
    <cellStyle name="Note 2 13 2 3 5 3" xfId="44425"/>
    <cellStyle name="Note 2 13 2 3 5 4" xfId="47133"/>
    <cellStyle name="Note 2 13 2 3 5 5" xfId="57646"/>
    <cellStyle name="Note 2 13 2 3 6" xfId="16906"/>
    <cellStyle name="Note 2 13 2 3 7" xfId="27091"/>
    <cellStyle name="Note 2 13 2 3 8" xfId="38040"/>
    <cellStyle name="Note 2 13 2 3 9" xfId="51249"/>
    <cellStyle name="Note 2 13 2 4" xfId="5226"/>
    <cellStyle name="Note 2 13 2 4 2" xfId="16376"/>
    <cellStyle name="Note 2 13 2 4 3" xfId="26561"/>
    <cellStyle name="Note 2 13 2 4 4" xfId="37510"/>
    <cellStyle name="Note 2 13 2 4 5" xfId="34877"/>
    <cellStyle name="Note 2 13 2 4 6" xfId="50719"/>
    <cellStyle name="Note 2 13 2 5" xfId="4332"/>
    <cellStyle name="Note 2 13 2 5 2" xfId="15522"/>
    <cellStyle name="Note 2 13 2 5 3" xfId="25707"/>
    <cellStyle name="Note 2 13 2 5 4" xfId="36656"/>
    <cellStyle name="Note 2 13 2 5 5" xfId="45309"/>
    <cellStyle name="Note 2 13 2 5 6" xfId="49865"/>
    <cellStyle name="Note 2 13 2 6" xfId="4316"/>
    <cellStyle name="Note 2 13 2 6 2" xfId="15506"/>
    <cellStyle name="Note 2 13 2 6 3" xfId="25691"/>
    <cellStyle name="Note 2 13 2 6 4" xfId="36640"/>
    <cellStyle name="Note 2 13 2 6 5" xfId="34173"/>
    <cellStyle name="Note 2 13 2 6 6" xfId="49849"/>
    <cellStyle name="Note 2 13 2 7" xfId="4298"/>
    <cellStyle name="Note 2 13 2 7 2" xfId="15488"/>
    <cellStyle name="Note 2 13 2 7 3" xfId="25673"/>
    <cellStyle name="Note 2 13 2 7 4" xfId="36622"/>
    <cellStyle name="Note 2 13 2 7 5" xfId="45921"/>
    <cellStyle name="Note 2 13 2 7 6" xfId="49831"/>
    <cellStyle name="Note 2 13 2 8" xfId="5497"/>
    <cellStyle name="Note 2 13 2 8 2" xfId="16647"/>
    <cellStyle name="Note 2 13 2 8 3" xfId="26832"/>
    <cellStyle name="Note 2 13 2 8 4" xfId="37781"/>
    <cellStyle name="Note 2 13 2 8 5" xfId="45071"/>
    <cellStyle name="Note 2 13 2 8 6" xfId="50990"/>
    <cellStyle name="Note 2 13 2 9" xfId="4099"/>
    <cellStyle name="Note 2 13 2 9 2" xfId="15306"/>
    <cellStyle name="Note 2 13 2 9 3" xfId="25491"/>
    <cellStyle name="Note 2 13 2 9 4" xfId="36432"/>
    <cellStyle name="Note 2 13 2 9 5" xfId="45773"/>
    <cellStyle name="Note 2 13 2 9 6" xfId="49649"/>
    <cellStyle name="Note 2 13 20" xfId="7255"/>
    <cellStyle name="Note 2 13 20 2" xfId="18384"/>
    <cellStyle name="Note 2 13 20 3" xfId="28571"/>
    <cellStyle name="Note 2 13 20 4" xfId="39526"/>
    <cellStyle name="Note 2 13 20 5" xfId="45454"/>
    <cellStyle name="Note 2 13 20 6" xfId="52729"/>
    <cellStyle name="Note 2 13 21" xfId="9809"/>
    <cellStyle name="Note 2 13 21 2" xfId="20803"/>
    <cellStyle name="Note 2 13 21 3" xfId="31121"/>
    <cellStyle name="Note 2 13 21 4" xfId="42070"/>
    <cellStyle name="Note 2 13 21 5" xfId="55279"/>
    <cellStyle name="Note 2 13 22" xfId="9803"/>
    <cellStyle name="Note 2 13 22 2" xfId="20797"/>
    <cellStyle name="Note 2 13 22 3" xfId="31115"/>
    <cellStyle name="Note 2 13 22 4" xfId="42064"/>
    <cellStyle name="Note 2 13 22 5" xfId="46323"/>
    <cellStyle name="Note 2 13 22 6" xfId="55273"/>
    <cellStyle name="Note 2 13 23" xfId="10507"/>
    <cellStyle name="Note 2 13 23 2" xfId="21497"/>
    <cellStyle name="Note 2 13 23 3" xfId="31819"/>
    <cellStyle name="Note 2 13 23 4" xfId="42764"/>
    <cellStyle name="Note 2 13 23 5" xfId="46423"/>
    <cellStyle name="Note 2 13 23 6" xfId="55977"/>
    <cellStyle name="Note 2 13 24" xfId="9798"/>
    <cellStyle name="Note 2 13 24 2" xfId="31110"/>
    <cellStyle name="Note 2 13 24 3" xfId="42059"/>
    <cellStyle name="Note 2 13 24 4" xfId="46318"/>
    <cellStyle name="Note 2 13 24 5" xfId="55268"/>
    <cellStyle name="Note 2 13 25" xfId="11882"/>
    <cellStyle name="Note 2 13 25 2" xfId="22839"/>
    <cellStyle name="Note 2 13 25 3" xfId="33194"/>
    <cellStyle name="Note 2 13 25 4" xfId="44131"/>
    <cellStyle name="Note 2 13 25 5" xfId="46842"/>
    <cellStyle name="Note 2 13 25 6" xfId="57352"/>
    <cellStyle name="Note 2 13 26" xfId="9559"/>
    <cellStyle name="Note 2 13 26 2" xfId="20641"/>
    <cellStyle name="Note 2 13 26 3" xfId="30871"/>
    <cellStyle name="Note 2 13 26 4" xfId="41822"/>
    <cellStyle name="Note 2 13 26 5" xfId="46088"/>
    <cellStyle name="Note 2 13 26 6" xfId="55029"/>
    <cellStyle name="Note 2 13 27" xfId="12397"/>
    <cellStyle name="Note 2 13 27 2" xfId="23241"/>
    <cellStyle name="Note 2 13 27 3" xfId="33709"/>
    <cellStyle name="Note 2 13 27 4" xfId="44646"/>
    <cellStyle name="Note 2 13 27 5" xfId="47353"/>
    <cellStyle name="Note 2 13 27 6" xfId="57867"/>
    <cellStyle name="Note 2 13 28" xfId="12067"/>
    <cellStyle name="Note 2 13 28 2" xfId="23013"/>
    <cellStyle name="Note 2 13 28 3" xfId="33379"/>
    <cellStyle name="Note 2 13 28 4" xfId="44316"/>
    <cellStyle name="Note 2 13 28 5" xfId="47026"/>
    <cellStyle name="Note 2 13 28 6" xfId="57537"/>
    <cellStyle name="Note 2 13 29" xfId="13437"/>
    <cellStyle name="Note 2 13 3" xfId="2236"/>
    <cellStyle name="Note 2 13 3 10" xfId="6023"/>
    <cellStyle name="Note 2 13 3 10 2" xfId="17173"/>
    <cellStyle name="Note 2 13 3 10 3" xfId="27358"/>
    <cellStyle name="Note 2 13 3 10 4" xfId="38307"/>
    <cellStyle name="Note 2 13 3 10 5" xfId="34515"/>
    <cellStyle name="Note 2 13 3 10 6" xfId="51516"/>
    <cellStyle name="Note 2 13 3 11" xfId="4150"/>
    <cellStyle name="Note 2 13 3 11 2" xfId="15357"/>
    <cellStyle name="Note 2 13 3 11 3" xfId="25542"/>
    <cellStyle name="Note 2 13 3 11 4" xfId="36483"/>
    <cellStyle name="Note 2 13 3 11 5" xfId="45144"/>
    <cellStyle name="Note 2 13 3 11 6" xfId="49700"/>
    <cellStyle name="Note 2 13 3 12" xfId="5975"/>
    <cellStyle name="Note 2 13 3 12 2" xfId="17125"/>
    <cellStyle name="Note 2 13 3 12 3" xfId="27310"/>
    <cellStyle name="Note 2 13 3 12 4" xfId="38259"/>
    <cellStyle name="Note 2 13 3 12 5" xfId="44979"/>
    <cellStyle name="Note 2 13 3 12 6" xfId="51468"/>
    <cellStyle name="Note 2 13 3 13" xfId="9875"/>
    <cellStyle name="Note 2 13 3 13 2" xfId="20867"/>
    <cellStyle name="Note 2 13 3 13 3" xfId="31187"/>
    <cellStyle name="Note 2 13 3 13 4" xfId="42132"/>
    <cellStyle name="Note 2 13 3 13 5" xfId="55345"/>
    <cellStyle name="Note 2 13 3 14" xfId="11819"/>
    <cellStyle name="Note 2 13 3 14 2" xfId="22790"/>
    <cellStyle name="Note 2 13 3 14 3" xfId="33131"/>
    <cellStyle name="Note 2 13 3 14 4" xfId="44068"/>
    <cellStyle name="Note 2 13 3 14 5" xfId="46779"/>
    <cellStyle name="Note 2 13 3 14 6" xfId="57289"/>
    <cellStyle name="Note 2 13 3 15" xfId="12343"/>
    <cellStyle name="Note 2 13 3 15 2" xfId="23200"/>
    <cellStyle name="Note 2 13 3 15 3" xfId="33655"/>
    <cellStyle name="Note 2 13 3 15 4" xfId="44592"/>
    <cellStyle name="Note 2 13 3 15 5" xfId="47299"/>
    <cellStyle name="Note 2 13 3 15 6" xfId="57813"/>
    <cellStyle name="Note 2 13 3 16" xfId="12265"/>
    <cellStyle name="Note 2 13 3 16 2" xfId="33577"/>
    <cellStyle name="Note 2 13 3 16 3" xfId="44514"/>
    <cellStyle name="Note 2 13 3 16 4" xfId="47221"/>
    <cellStyle name="Note 2 13 3 16 5" xfId="57735"/>
    <cellStyle name="Note 2 13 3 17" xfId="9527"/>
    <cellStyle name="Note 2 13 3 17 2" xfId="20620"/>
    <cellStyle name="Note 2 13 3 17 3" xfId="30839"/>
    <cellStyle name="Note 2 13 3 17 4" xfId="41790"/>
    <cellStyle name="Note 2 13 3 17 5" xfId="46058"/>
    <cellStyle name="Note 2 13 3 17 6" xfId="54997"/>
    <cellStyle name="Note 2 13 3 18" xfId="12152"/>
    <cellStyle name="Note 2 13 3 18 2" xfId="23080"/>
    <cellStyle name="Note 2 13 3 18 3" xfId="33464"/>
    <cellStyle name="Note 2 13 3 18 4" xfId="44401"/>
    <cellStyle name="Note 2 13 3 18 5" xfId="47109"/>
    <cellStyle name="Note 2 13 3 18 6" xfId="57622"/>
    <cellStyle name="Note 2 13 3 19" xfId="13536"/>
    <cellStyle name="Note 2 13 3 2" xfId="4701"/>
    <cellStyle name="Note 2 13 3 2 2" xfId="11244"/>
    <cellStyle name="Note 2 13 3 2 2 2" xfId="22221"/>
    <cellStyle name="Note 2 13 3 2 2 3" xfId="32556"/>
    <cellStyle name="Note 2 13 3 2 2 4" xfId="43493"/>
    <cellStyle name="Note 2 13 3 2 2 5" xfId="56714"/>
    <cellStyle name="Note 2 13 3 2 3" xfId="11663"/>
    <cellStyle name="Note 2 13 3 2 3 2" xfId="22636"/>
    <cellStyle name="Note 2 13 3 2 3 3" xfId="32975"/>
    <cellStyle name="Note 2 13 3 2 3 4" xfId="43912"/>
    <cellStyle name="Note 2 13 3 2 3 5" xfId="46623"/>
    <cellStyle name="Note 2 13 3 2 3 6" xfId="57133"/>
    <cellStyle name="Note 2 13 3 2 4" xfId="11984"/>
    <cellStyle name="Note 2 13 3 2 4 2" xfId="22936"/>
    <cellStyle name="Note 2 13 3 2 4 3" xfId="33296"/>
    <cellStyle name="Note 2 13 3 2 4 4" xfId="44233"/>
    <cellStyle name="Note 2 13 3 2 4 5" xfId="46943"/>
    <cellStyle name="Note 2 13 3 2 4 6" xfId="57454"/>
    <cellStyle name="Note 2 13 3 2 5" xfId="9522"/>
    <cellStyle name="Note 2 13 3 2 5 2" xfId="30834"/>
    <cellStyle name="Note 2 13 3 2 5 3" xfId="41785"/>
    <cellStyle name="Note 2 13 3 2 5 4" xfId="46053"/>
    <cellStyle name="Note 2 13 3 2 5 5" xfId="54992"/>
    <cellStyle name="Note 2 13 3 2 6" xfId="15852"/>
    <cellStyle name="Note 2 13 3 2 7" xfId="26037"/>
    <cellStyle name="Note 2 13 3 2 8" xfId="36986"/>
    <cellStyle name="Note 2 13 3 2 9" xfId="50195"/>
    <cellStyle name="Note 2 13 3 20" xfId="23721"/>
    <cellStyle name="Note 2 13 3 21" xfId="34629"/>
    <cellStyle name="Note 2 13 3 22" xfId="47879"/>
    <cellStyle name="Note 2 13 3 23" xfId="59471"/>
    <cellStyle name="Note 2 13 3 3" xfId="5720"/>
    <cellStyle name="Note 2 13 3 3 2" xfId="16870"/>
    <cellStyle name="Note 2 13 3 3 3" xfId="27055"/>
    <cellStyle name="Note 2 13 3 3 4" xfId="38004"/>
    <cellStyle name="Note 2 13 3 3 5" xfId="45335"/>
    <cellStyle name="Note 2 13 3 3 6" xfId="51213"/>
    <cellStyle name="Note 2 13 3 4" xfId="5262"/>
    <cellStyle name="Note 2 13 3 4 2" xfId="16412"/>
    <cellStyle name="Note 2 13 3 4 3" xfId="26597"/>
    <cellStyle name="Note 2 13 3 4 4" xfId="37546"/>
    <cellStyle name="Note 2 13 3 4 5" xfId="34266"/>
    <cellStyle name="Note 2 13 3 4 6" xfId="50755"/>
    <cellStyle name="Note 2 13 3 5" xfId="2414"/>
    <cellStyle name="Note 2 13 3 5 2" xfId="13714"/>
    <cellStyle name="Note 2 13 3 5 3" xfId="23899"/>
    <cellStyle name="Note 2 13 3 5 4" xfId="34807"/>
    <cellStyle name="Note 2 13 3 5 5" xfId="46577"/>
    <cellStyle name="Note 2 13 3 5 6" xfId="48057"/>
    <cellStyle name="Note 2 13 3 6" xfId="5590"/>
    <cellStyle name="Note 2 13 3 6 2" xfId="16740"/>
    <cellStyle name="Note 2 13 3 6 3" xfId="26925"/>
    <cellStyle name="Note 2 13 3 6 4" xfId="37874"/>
    <cellStyle name="Note 2 13 3 6 5" xfId="34389"/>
    <cellStyle name="Note 2 13 3 6 6" xfId="51083"/>
    <cellStyle name="Note 2 13 3 7" xfId="5365"/>
    <cellStyle name="Note 2 13 3 7 2" xfId="16515"/>
    <cellStyle name="Note 2 13 3 7 3" xfId="26700"/>
    <cellStyle name="Note 2 13 3 7 4" xfId="37649"/>
    <cellStyle name="Note 2 13 3 7 5" xfId="45394"/>
    <cellStyle name="Note 2 13 3 7 6" xfId="50858"/>
    <cellStyle name="Note 2 13 3 8" xfId="4580"/>
    <cellStyle name="Note 2 13 3 8 2" xfId="15744"/>
    <cellStyle name="Note 2 13 3 8 3" xfId="25929"/>
    <cellStyle name="Note 2 13 3 8 4" xfId="36878"/>
    <cellStyle name="Note 2 13 3 8 5" xfId="34216"/>
    <cellStyle name="Note 2 13 3 8 6" xfId="50087"/>
    <cellStyle name="Note 2 13 3 9" xfId="5187"/>
    <cellStyle name="Note 2 13 3 9 2" xfId="16337"/>
    <cellStyle name="Note 2 13 3 9 3" xfId="26522"/>
    <cellStyle name="Note 2 13 3 9 4" xfId="37471"/>
    <cellStyle name="Note 2 13 3 9 5" xfId="43309"/>
    <cellStyle name="Note 2 13 3 9 6" xfId="50680"/>
    <cellStyle name="Note 2 13 30" xfId="23622"/>
    <cellStyle name="Note 2 13 31" xfId="34524"/>
    <cellStyle name="Note 2 13 32" xfId="47780"/>
    <cellStyle name="Note 2 13 33" xfId="59073"/>
    <cellStyle name="Note 2 13 4" xfId="2279"/>
    <cellStyle name="Note 2 13 4 2" xfId="10688"/>
    <cellStyle name="Note 2 13 4 2 2" xfId="21667"/>
    <cellStyle name="Note 2 13 4 2 3" xfId="32000"/>
    <cellStyle name="Note 2 13 4 2 4" xfId="42943"/>
    <cellStyle name="Note 2 13 4 2 5" xfId="56158"/>
    <cellStyle name="Note 2 13 4 3" xfId="9747"/>
    <cellStyle name="Note 2 13 4 3 2" xfId="20764"/>
    <cellStyle name="Note 2 13 4 3 3" xfId="31059"/>
    <cellStyle name="Note 2 13 4 3 4" xfId="42008"/>
    <cellStyle name="Note 2 13 4 3 5" xfId="46268"/>
    <cellStyle name="Note 2 13 4 3 6" xfId="55217"/>
    <cellStyle name="Note 2 13 4 4" xfId="9678"/>
    <cellStyle name="Note 2 13 4 4 2" xfId="20720"/>
    <cellStyle name="Note 2 13 4 4 3" xfId="30990"/>
    <cellStyle name="Note 2 13 4 4 4" xfId="41939"/>
    <cellStyle name="Note 2 13 4 4 5" xfId="46202"/>
    <cellStyle name="Note 2 13 4 4 6" xfId="55148"/>
    <cellStyle name="Note 2 13 4 5" xfId="12255"/>
    <cellStyle name="Note 2 13 4 5 2" xfId="33567"/>
    <cellStyle name="Note 2 13 4 5 3" xfId="44504"/>
    <cellStyle name="Note 2 13 4 5 4" xfId="47211"/>
    <cellStyle name="Note 2 13 4 5 5" xfId="57725"/>
    <cellStyle name="Note 2 13 4 6" xfId="13579"/>
    <cellStyle name="Note 2 13 4 7" xfId="23764"/>
    <cellStyle name="Note 2 13 4 8" xfId="34672"/>
    <cellStyle name="Note 2 13 4 9" xfId="47922"/>
    <cellStyle name="Note 2 13 5" xfId="2243"/>
    <cellStyle name="Note 2 13 5 2" xfId="11196"/>
    <cellStyle name="Note 2 13 5 2 2" xfId="22173"/>
    <cellStyle name="Note 2 13 5 2 3" xfId="32508"/>
    <cellStyle name="Note 2 13 5 2 4" xfId="43447"/>
    <cellStyle name="Note 2 13 5 2 5" xfId="56666"/>
    <cellStyle name="Note 2 13 5 3" xfId="12292"/>
    <cellStyle name="Note 2 13 5 3 2" xfId="23162"/>
    <cellStyle name="Note 2 13 5 3 3" xfId="33604"/>
    <cellStyle name="Note 2 13 5 3 4" xfId="44541"/>
    <cellStyle name="Note 2 13 5 3 5" xfId="47248"/>
    <cellStyle name="Note 2 13 5 3 6" xfId="57762"/>
    <cellStyle name="Note 2 13 5 4" xfId="11940"/>
    <cellStyle name="Note 2 13 5 4 2" xfId="22892"/>
    <cellStyle name="Note 2 13 5 4 3" xfId="33252"/>
    <cellStyle name="Note 2 13 5 4 4" xfId="44189"/>
    <cellStyle name="Note 2 13 5 4 5" xfId="46900"/>
    <cellStyle name="Note 2 13 5 4 6" xfId="57410"/>
    <cellStyle name="Note 2 13 5 5" xfId="12177"/>
    <cellStyle name="Note 2 13 5 5 2" xfId="33489"/>
    <cellStyle name="Note 2 13 5 5 3" xfId="44426"/>
    <cellStyle name="Note 2 13 5 5 4" xfId="47134"/>
    <cellStyle name="Note 2 13 5 5 5" xfId="57647"/>
    <cellStyle name="Note 2 13 5 6" xfId="13543"/>
    <cellStyle name="Note 2 13 5 7" xfId="23728"/>
    <cellStyle name="Note 2 13 5 8" xfId="34636"/>
    <cellStyle name="Note 2 13 5 9" xfId="47886"/>
    <cellStyle name="Note 2 13 6" xfId="4627"/>
    <cellStyle name="Note 2 13 6 2" xfId="15779"/>
    <cellStyle name="Note 2 13 6 3" xfId="25964"/>
    <cellStyle name="Note 2 13 6 4" xfId="36913"/>
    <cellStyle name="Note 2 13 6 5" xfId="45906"/>
    <cellStyle name="Note 2 13 6 6" xfId="50122"/>
    <cellStyle name="Note 2 13 7" xfId="5660"/>
    <cellStyle name="Note 2 13 7 2" xfId="16810"/>
    <cellStyle name="Note 2 13 7 3" xfId="26995"/>
    <cellStyle name="Note 2 13 7 4" xfId="37944"/>
    <cellStyle name="Note 2 13 7 5" xfId="34406"/>
    <cellStyle name="Note 2 13 7 6" xfId="51153"/>
    <cellStyle name="Note 2 13 8" xfId="5317"/>
    <cellStyle name="Note 2 13 8 2" xfId="16467"/>
    <cellStyle name="Note 2 13 8 3" xfId="26652"/>
    <cellStyle name="Note 2 13 8 4" xfId="37601"/>
    <cellStyle name="Note 2 13 8 5" xfId="34319"/>
    <cellStyle name="Note 2 13 8 6" xfId="50810"/>
    <cellStyle name="Note 2 13 9" xfId="4588"/>
    <cellStyle name="Note 2 13 9 2" xfId="15752"/>
    <cellStyle name="Note 2 13 9 3" xfId="25937"/>
    <cellStyle name="Note 2 13 9 4" xfId="36886"/>
    <cellStyle name="Note 2 13 9 5" xfId="44891"/>
    <cellStyle name="Note 2 13 9 6" xfId="50095"/>
    <cellStyle name="Note 2 14" xfId="2105"/>
    <cellStyle name="Note 2 14 10" xfId="5510"/>
    <cellStyle name="Note 2 14 10 2" xfId="16660"/>
    <cellStyle name="Note 2 14 10 3" xfId="26845"/>
    <cellStyle name="Note 2 14 10 4" xfId="37794"/>
    <cellStyle name="Note 2 14 10 5" xfId="34418"/>
    <cellStyle name="Note 2 14 10 6" xfId="51003"/>
    <cellStyle name="Note 2 14 11" xfId="5612"/>
    <cellStyle name="Note 2 14 11 2" xfId="16762"/>
    <cellStyle name="Note 2 14 11 3" xfId="26947"/>
    <cellStyle name="Note 2 14 11 4" xfId="37896"/>
    <cellStyle name="Note 2 14 11 5" xfId="45947"/>
    <cellStyle name="Note 2 14 11 6" xfId="51105"/>
    <cellStyle name="Note 2 14 12" xfId="5594"/>
    <cellStyle name="Note 2 14 12 2" xfId="16744"/>
    <cellStyle name="Note 2 14 12 3" xfId="26929"/>
    <cellStyle name="Note 2 14 12 4" xfId="37878"/>
    <cellStyle name="Note 2 14 12 5" xfId="44898"/>
    <cellStyle name="Note 2 14 12 6" xfId="51087"/>
    <cellStyle name="Note 2 14 13" xfId="4238"/>
    <cellStyle name="Note 2 14 13 2" xfId="15428"/>
    <cellStyle name="Note 2 14 13 3" xfId="25613"/>
    <cellStyle name="Note 2 14 13 4" xfId="36562"/>
    <cellStyle name="Note 2 14 13 5" xfId="34148"/>
    <cellStyle name="Note 2 14 13 6" xfId="49771"/>
    <cellStyle name="Note 2 14 14" xfId="4346"/>
    <cellStyle name="Note 2 14 14 2" xfId="15536"/>
    <cellStyle name="Note 2 14 14 3" xfId="25721"/>
    <cellStyle name="Note 2 14 14 4" xfId="36670"/>
    <cellStyle name="Note 2 14 14 5" xfId="44927"/>
    <cellStyle name="Note 2 14 14 6" xfId="49879"/>
    <cellStyle name="Note 2 14 15" xfId="5364"/>
    <cellStyle name="Note 2 14 15 2" xfId="16514"/>
    <cellStyle name="Note 2 14 15 3" xfId="26699"/>
    <cellStyle name="Note 2 14 15 4" xfId="37648"/>
    <cellStyle name="Note 2 14 15 5" xfId="46448"/>
    <cellStyle name="Note 2 14 15 6" xfId="50857"/>
    <cellStyle name="Note 2 14 16" xfId="5977"/>
    <cellStyle name="Note 2 14 16 2" xfId="17127"/>
    <cellStyle name="Note 2 14 16 3" xfId="27312"/>
    <cellStyle name="Note 2 14 16 4" xfId="38261"/>
    <cellStyle name="Note 2 14 16 5" xfId="46430"/>
    <cellStyle name="Note 2 14 16 6" xfId="51470"/>
    <cellStyle name="Note 2 14 17" xfId="7603"/>
    <cellStyle name="Note 2 14 17 2" xfId="18716"/>
    <cellStyle name="Note 2 14 17 3" xfId="28918"/>
    <cellStyle name="Note 2 14 17 4" xfId="39867"/>
    <cellStyle name="Note 2 14 17 5" xfId="45631"/>
    <cellStyle name="Note 2 14 17 6" xfId="45845"/>
    <cellStyle name="Note 2 14 17 7" xfId="53076"/>
    <cellStyle name="Note 2 14 18" xfId="7695"/>
    <cellStyle name="Note 2 14 18 2" xfId="18806"/>
    <cellStyle name="Note 2 14 18 3" xfId="29009"/>
    <cellStyle name="Note 2 14 18 4" xfId="39959"/>
    <cellStyle name="Note 2 14 18 5" xfId="45685"/>
    <cellStyle name="Note 2 14 18 6" xfId="45247"/>
    <cellStyle name="Note 2 14 18 7" xfId="53167"/>
    <cellStyle name="Note 2 14 19" xfId="7554"/>
    <cellStyle name="Note 2 14 19 2" xfId="18668"/>
    <cellStyle name="Note 2 14 19 3" xfId="28869"/>
    <cellStyle name="Note 2 14 19 4" xfId="39819"/>
    <cellStyle name="Note 2 14 19 5" xfId="45588"/>
    <cellStyle name="Note 2 14 19 6" xfId="45361"/>
    <cellStyle name="Note 2 14 19 7" xfId="53027"/>
    <cellStyle name="Note 2 14 2" xfId="2339"/>
    <cellStyle name="Note 2 14 2 10" xfId="5398"/>
    <cellStyle name="Note 2 14 2 10 2" xfId="16548"/>
    <cellStyle name="Note 2 14 2 10 3" xfId="26733"/>
    <cellStyle name="Note 2 14 2 10 4" xfId="37682"/>
    <cellStyle name="Note 2 14 2 10 5" xfId="46372"/>
    <cellStyle name="Note 2 14 2 10 6" xfId="50891"/>
    <cellStyle name="Note 2 14 2 11" xfId="4357"/>
    <cellStyle name="Note 2 14 2 11 2" xfId="15547"/>
    <cellStyle name="Note 2 14 2 11 3" xfId="25732"/>
    <cellStyle name="Note 2 14 2 11 4" xfId="36681"/>
    <cellStyle name="Note 2 14 2 11 5" xfId="33944"/>
    <cellStyle name="Note 2 14 2 11 6" xfId="49890"/>
    <cellStyle name="Note 2 14 2 12" xfId="6036"/>
    <cellStyle name="Note 2 14 2 12 2" xfId="17186"/>
    <cellStyle name="Note 2 14 2 12 3" xfId="27371"/>
    <cellStyle name="Note 2 14 2 12 4" xfId="38320"/>
    <cellStyle name="Note 2 14 2 12 5" xfId="45831"/>
    <cellStyle name="Note 2 14 2 12 6" xfId="51529"/>
    <cellStyle name="Note 2 14 2 13" xfId="9912"/>
    <cellStyle name="Note 2 14 2 13 2" xfId="20904"/>
    <cellStyle name="Note 2 14 2 13 3" xfId="31224"/>
    <cellStyle name="Note 2 14 2 13 4" xfId="42169"/>
    <cellStyle name="Note 2 14 2 13 5" xfId="55382"/>
    <cellStyle name="Note 2 14 2 14" xfId="11782"/>
    <cellStyle name="Note 2 14 2 14 2" xfId="22753"/>
    <cellStyle name="Note 2 14 2 14 3" xfId="33094"/>
    <cellStyle name="Note 2 14 2 14 4" xfId="44031"/>
    <cellStyle name="Note 2 14 2 14 5" xfId="46742"/>
    <cellStyle name="Note 2 14 2 14 6" xfId="57252"/>
    <cellStyle name="Note 2 14 2 15" xfId="12104"/>
    <cellStyle name="Note 2 14 2 15 2" xfId="23041"/>
    <cellStyle name="Note 2 14 2 15 3" xfId="33416"/>
    <cellStyle name="Note 2 14 2 15 4" xfId="44353"/>
    <cellStyle name="Note 2 14 2 15 5" xfId="47063"/>
    <cellStyle name="Note 2 14 2 15 6" xfId="57574"/>
    <cellStyle name="Note 2 14 2 16" xfId="12210"/>
    <cellStyle name="Note 2 14 2 16 2" xfId="33522"/>
    <cellStyle name="Note 2 14 2 16 3" xfId="44459"/>
    <cellStyle name="Note 2 14 2 16 4" xfId="47166"/>
    <cellStyle name="Note 2 14 2 16 5" xfId="57680"/>
    <cellStyle name="Note 2 14 2 17" xfId="9566"/>
    <cellStyle name="Note 2 14 2 17 2" xfId="20644"/>
    <cellStyle name="Note 2 14 2 17 3" xfId="30878"/>
    <cellStyle name="Note 2 14 2 17 4" xfId="41829"/>
    <cellStyle name="Note 2 14 2 17 5" xfId="46095"/>
    <cellStyle name="Note 2 14 2 17 6" xfId="55036"/>
    <cellStyle name="Note 2 14 2 18" xfId="12495"/>
    <cellStyle name="Note 2 14 2 18 2" xfId="23313"/>
    <cellStyle name="Note 2 14 2 18 3" xfId="33807"/>
    <cellStyle name="Note 2 14 2 18 4" xfId="44744"/>
    <cellStyle name="Note 2 14 2 18 5" xfId="47449"/>
    <cellStyle name="Note 2 14 2 18 6" xfId="57965"/>
    <cellStyle name="Note 2 14 2 19" xfId="9525"/>
    <cellStyle name="Note 2 14 2 19 2" xfId="20618"/>
    <cellStyle name="Note 2 14 2 19 3" xfId="30837"/>
    <cellStyle name="Note 2 14 2 19 4" xfId="41788"/>
    <cellStyle name="Note 2 14 2 19 5" xfId="46056"/>
    <cellStyle name="Note 2 14 2 19 6" xfId="54995"/>
    <cellStyle name="Note 2 14 2 2" xfId="4738"/>
    <cellStyle name="Note 2 14 2 2 2" xfId="11147"/>
    <cellStyle name="Note 2 14 2 2 2 2" xfId="22124"/>
    <cellStyle name="Note 2 14 2 2 2 3" xfId="32459"/>
    <cellStyle name="Note 2 14 2 2 2 4" xfId="43399"/>
    <cellStyle name="Note 2 14 2 2 2 5" xfId="56617"/>
    <cellStyle name="Note 2 14 2 2 3" xfId="7636"/>
    <cellStyle name="Note 2 14 2 2 3 2" xfId="18749"/>
    <cellStyle name="Note 2 14 2 2 3 3" xfId="28951"/>
    <cellStyle name="Note 2 14 2 2 3 4" xfId="39900"/>
    <cellStyle name="Note 2 14 2 2 3 5" xfId="45664"/>
    <cellStyle name="Note 2 14 2 2 3 6" xfId="53109"/>
    <cellStyle name="Note 2 14 2 2 4" xfId="11901"/>
    <cellStyle name="Note 2 14 2 2 4 2" xfId="22853"/>
    <cellStyle name="Note 2 14 2 2 4 3" xfId="33213"/>
    <cellStyle name="Note 2 14 2 2 4 4" xfId="44150"/>
    <cellStyle name="Note 2 14 2 2 4 5" xfId="46861"/>
    <cellStyle name="Note 2 14 2 2 4 6" xfId="57371"/>
    <cellStyle name="Note 2 14 2 2 5" xfId="9636"/>
    <cellStyle name="Note 2 14 2 2 5 2" xfId="30948"/>
    <cellStyle name="Note 2 14 2 2 5 3" xfId="41897"/>
    <cellStyle name="Note 2 14 2 2 5 4" xfId="46160"/>
    <cellStyle name="Note 2 14 2 2 5 5" xfId="55106"/>
    <cellStyle name="Note 2 14 2 2 6" xfId="15889"/>
    <cellStyle name="Note 2 14 2 2 7" xfId="26074"/>
    <cellStyle name="Note 2 14 2 2 8" xfId="37023"/>
    <cellStyle name="Note 2 14 2 2 9" xfId="50232"/>
    <cellStyle name="Note 2 14 2 20" xfId="12568"/>
    <cellStyle name="Note 2 14 2 20 2" xfId="23369"/>
    <cellStyle name="Note 2 14 2 20 3" xfId="33880"/>
    <cellStyle name="Note 2 14 2 20 4" xfId="44817"/>
    <cellStyle name="Note 2 14 2 20 5" xfId="47520"/>
    <cellStyle name="Note 2 14 2 20 6" xfId="58038"/>
    <cellStyle name="Note 2 14 2 21" xfId="13639"/>
    <cellStyle name="Note 2 14 2 22" xfId="23824"/>
    <cellStyle name="Note 2 14 2 23" xfId="34732"/>
    <cellStyle name="Note 2 14 2 24" xfId="47982"/>
    <cellStyle name="Note 2 14 2 25" xfId="59584"/>
    <cellStyle name="Note 2 14 2 3" xfId="5757"/>
    <cellStyle name="Note 2 14 2 3 2" xfId="11282"/>
    <cellStyle name="Note 2 14 2 3 2 2" xfId="22259"/>
    <cellStyle name="Note 2 14 2 3 2 3" xfId="32594"/>
    <cellStyle name="Note 2 14 2 3 2 4" xfId="43531"/>
    <cellStyle name="Note 2 14 2 3 2 5" xfId="56752"/>
    <cellStyle name="Note 2 14 2 3 3" xfId="11625"/>
    <cellStyle name="Note 2 14 2 3 3 2" xfId="22598"/>
    <cellStyle name="Note 2 14 2 3 3 3" xfId="32937"/>
    <cellStyle name="Note 2 14 2 3 3 4" xfId="43874"/>
    <cellStyle name="Note 2 14 2 3 3 5" xfId="46585"/>
    <cellStyle name="Note 2 14 2 3 3 6" xfId="57095"/>
    <cellStyle name="Note 2 14 2 3 4" xfId="12015"/>
    <cellStyle name="Note 2 14 2 3 4 2" xfId="22967"/>
    <cellStyle name="Note 2 14 2 3 4 3" xfId="33327"/>
    <cellStyle name="Note 2 14 2 3 4 4" xfId="44264"/>
    <cellStyle name="Note 2 14 2 3 4 5" xfId="46974"/>
    <cellStyle name="Note 2 14 2 3 4 6" xfId="57485"/>
    <cellStyle name="Note 2 14 2 3 5" xfId="7272"/>
    <cellStyle name="Note 2 14 2 3 5 2" xfId="28588"/>
    <cellStyle name="Note 2 14 2 3 5 3" xfId="39543"/>
    <cellStyle name="Note 2 14 2 3 5 4" xfId="45469"/>
    <cellStyle name="Note 2 14 2 3 5 5" xfId="52746"/>
    <cellStyle name="Note 2 14 2 3 6" xfId="16907"/>
    <cellStyle name="Note 2 14 2 3 7" xfId="27092"/>
    <cellStyle name="Note 2 14 2 3 8" xfId="38041"/>
    <cellStyle name="Note 2 14 2 3 9" xfId="51250"/>
    <cellStyle name="Note 2 14 2 4" xfId="5225"/>
    <cellStyle name="Note 2 14 2 4 2" xfId="16375"/>
    <cellStyle name="Note 2 14 2 4 3" xfId="26560"/>
    <cellStyle name="Note 2 14 2 4 4" xfId="37509"/>
    <cellStyle name="Note 2 14 2 4 5" xfId="34871"/>
    <cellStyle name="Note 2 14 2 4 6" xfId="50718"/>
    <cellStyle name="Note 2 14 2 5" xfId="4145"/>
    <cellStyle name="Note 2 14 2 5 2" xfId="15352"/>
    <cellStyle name="Note 2 14 2 5 3" xfId="25537"/>
    <cellStyle name="Note 2 14 2 5 4" xfId="36478"/>
    <cellStyle name="Note 2 14 2 5 5" xfId="46521"/>
    <cellStyle name="Note 2 14 2 5 6" xfId="49695"/>
    <cellStyle name="Note 2 14 2 6" xfId="5551"/>
    <cellStyle name="Note 2 14 2 6 2" xfId="16701"/>
    <cellStyle name="Note 2 14 2 6 3" xfId="26886"/>
    <cellStyle name="Note 2 14 2 6 4" xfId="37835"/>
    <cellStyle name="Note 2 14 2 6 5" xfId="34376"/>
    <cellStyle name="Note 2 14 2 6 6" xfId="51044"/>
    <cellStyle name="Note 2 14 2 7" xfId="4173"/>
    <cellStyle name="Note 2 14 2 7 2" xfId="15371"/>
    <cellStyle name="Note 2 14 2 7 3" xfId="25556"/>
    <cellStyle name="Note 2 14 2 7 4" xfId="36503"/>
    <cellStyle name="Note 2 14 2 7 5" xfId="34120"/>
    <cellStyle name="Note 2 14 2 7 6" xfId="49714"/>
    <cellStyle name="Note 2 14 2 8" xfId="5474"/>
    <cellStyle name="Note 2 14 2 8 2" xfId="16624"/>
    <cellStyle name="Note 2 14 2 8 3" xfId="26809"/>
    <cellStyle name="Note 2 14 2 8 4" xfId="37758"/>
    <cellStyle name="Note 2 14 2 8 5" xfId="45186"/>
    <cellStyle name="Note 2 14 2 8 6" xfId="50967"/>
    <cellStyle name="Note 2 14 2 9" xfId="5425"/>
    <cellStyle name="Note 2 14 2 9 2" xfId="16575"/>
    <cellStyle name="Note 2 14 2 9 3" xfId="26760"/>
    <cellStyle name="Note 2 14 2 9 4" xfId="37709"/>
    <cellStyle name="Note 2 14 2 9 5" xfId="46395"/>
    <cellStyle name="Note 2 14 2 9 6" xfId="50918"/>
    <cellStyle name="Note 2 14 20" xfId="7254"/>
    <cellStyle name="Note 2 14 20 2" xfId="18383"/>
    <cellStyle name="Note 2 14 20 3" xfId="28570"/>
    <cellStyle name="Note 2 14 20 4" xfId="39525"/>
    <cellStyle name="Note 2 14 20 5" xfId="45453"/>
    <cellStyle name="Note 2 14 20 6" xfId="52728"/>
    <cellStyle name="Note 2 14 21" xfId="9810"/>
    <cellStyle name="Note 2 14 21 2" xfId="20804"/>
    <cellStyle name="Note 2 14 21 3" xfId="31122"/>
    <cellStyle name="Note 2 14 21 4" xfId="42071"/>
    <cellStyle name="Note 2 14 21 5" xfId="55280"/>
    <cellStyle name="Note 2 14 22" xfId="9850"/>
    <cellStyle name="Note 2 14 22 2" xfId="20842"/>
    <cellStyle name="Note 2 14 22 3" xfId="31162"/>
    <cellStyle name="Note 2 14 22 4" xfId="42111"/>
    <cellStyle name="Note 2 14 22 5" xfId="46331"/>
    <cellStyle name="Note 2 14 22 6" xfId="55320"/>
    <cellStyle name="Note 2 14 23" xfId="12331"/>
    <cellStyle name="Note 2 14 23 2" xfId="23192"/>
    <cellStyle name="Note 2 14 23 3" xfId="33643"/>
    <cellStyle name="Note 2 14 23 4" xfId="44580"/>
    <cellStyle name="Note 2 14 23 5" xfId="47287"/>
    <cellStyle name="Note 2 14 23 6" xfId="57801"/>
    <cellStyle name="Note 2 14 24" xfId="12102"/>
    <cellStyle name="Note 2 14 24 2" xfId="33414"/>
    <cellStyle name="Note 2 14 24 3" xfId="44351"/>
    <cellStyle name="Note 2 14 24 4" xfId="47061"/>
    <cellStyle name="Note 2 14 24 5" xfId="57572"/>
    <cellStyle name="Note 2 14 25" xfId="12041"/>
    <cellStyle name="Note 2 14 25 2" xfId="22992"/>
    <cellStyle name="Note 2 14 25 3" xfId="33353"/>
    <cellStyle name="Note 2 14 25 4" xfId="44290"/>
    <cellStyle name="Note 2 14 25 5" xfId="47000"/>
    <cellStyle name="Note 2 14 25 6" xfId="57511"/>
    <cellStyle name="Note 2 14 26" xfId="9706"/>
    <cellStyle name="Note 2 14 26 2" xfId="20737"/>
    <cellStyle name="Note 2 14 26 3" xfId="31018"/>
    <cellStyle name="Note 2 14 26 4" xfId="41967"/>
    <cellStyle name="Note 2 14 26 5" xfId="46229"/>
    <cellStyle name="Note 2 14 26 6" xfId="55176"/>
    <cellStyle name="Note 2 14 27" xfId="12474"/>
    <cellStyle name="Note 2 14 27 2" xfId="23296"/>
    <cellStyle name="Note 2 14 27 3" xfId="33786"/>
    <cellStyle name="Note 2 14 27 4" xfId="44723"/>
    <cellStyle name="Note 2 14 27 5" xfId="47428"/>
    <cellStyle name="Note 2 14 27 6" xfId="57944"/>
    <cellStyle name="Note 2 14 28" xfId="9480"/>
    <cellStyle name="Note 2 14 28 2" xfId="20583"/>
    <cellStyle name="Note 2 14 28 3" xfId="30792"/>
    <cellStyle name="Note 2 14 28 4" xfId="41743"/>
    <cellStyle name="Note 2 14 28 5" xfId="46012"/>
    <cellStyle name="Note 2 14 28 6" xfId="54950"/>
    <cellStyle name="Note 2 14 29" xfId="13438"/>
    <cellStyle name="Note 2 14 3" xfId="2235"/>
    <cellStyle name="Note 2 14 3 10" xfId="4152"/>
    <cellStyle name="Note 2 14 3 10 2" xfId="15359"/>
    <cellStyle name="Note 2 14 3 10 3" xfId="25544"/>
    <cellStyle name="Note 2 14 3 10 4" xfId="36485"/>
    <cellStyle name="Note 2 14 3 10 5" xfId="45562"/>
    <cellStyle name="Note 2 14 3 10 6" xfId="49702"/>
    <cellStyle name="Note 2 14 3 11" xfId="4218"/>
    <cellStyle name="Note 2 14 3 11 2" xfId="15408"/>
    <cellStyle name="Note 2 14 3 11 3" xfId="25593"/>
    <cellStyle name="Note 2 14 3 11 4" xfId="36542"/>
    <cellStyle name="Note 2 14 3 11 5" xfId="44941"/>
    <cellStyle name="Note 2 14 3 11 6" xfId="49751"/>
    <cellStyle name="Note 2 14 3 12" xfId="5967"/>
    <cellStyle name="Note 2 14 3 12 2" xfId="17117"/>
    <cellStyle name="Note 2 14 3 12 3" xfId="27302"/>
    <cellStyle name="Note 2 14 3 12 4" xfId="38251"/>
    <cellStyle name="Note 2 14 3 12 5" xfId="45202"/>
    <cellStyle name="Note 2 14 3 12 6" xfId="51460"/>
    <cellStyle name="Note 2 14 3 13" xfId="9876"/>
    <cellStyle name="Note 2 14 3 13 2" xfId="20868"/>
    <cellStyle name="Note 2 14 3 13 3" xfId="31188"/>
    <cellStyle name="Note 2 14 3 13 4" xfId="42133"/>
    <cellStyle name="Note 2 14 3 13 5" xfId="55346"/>
    <cellStyle name="Note 2 14 3 14" xfId="11818"/>
    <cellStyle name="Note 2 14 3 14 2" xfId="22789"/>
    <cellStyle name="Note 2 14 3 14 3" xfId="33130"/>
    <cellStyle name="Note 2 14 3 14 4" xfId="44067"/>
    <cellStyle name="Note 2 14 3 14 5" xfId="46778"/>
    <cellStyle name="Note 2 14 3 14 6" xfId="57288"/>
    <cellStyle name="Note 2 14 3 15" xfId="9733"/>
    <cellStyle name="Note 2 14 3 15 2" xfId="20756"/>
    <cellStyle name="Note 2 14 3 15 3" xfId="31045"/>
    <cellStyle name="Note 2 14 3 15 4" xfId="41994"/>
    <cellStyle name="Note 2 14 3 15 5" xfId="46254"/>
    <cellStyle name="Note 2 14 3 15 6" xfId="55203"/>
    <cellStyle name="Note 2 14 3 16" xfId="12268"/>
    <cellStyle name="Note 2 14 3 16 2" xfId="33580"/>
    <cellStyle name="Note 2 14 3 16 3" xfId="44517"/>
    <cellStyle name="Note 2 14 3 16 4" xfId="47224"/>
    <cellStyle name="Note 2 14 3 16 5" xfId="57738"/>
    <cellStyle name="Note 2 14 3 17" xfId="12485"/>
    <cellStyle name="Note 2 14 3 17 2" xfId="23304"/>
    <cellStyle name="Note 2 14 3 17 3" xfId="33797"/>
    <cellStyle name="Note 2 14 3 17 4" xfId="44734"/>
    <cellStyle name="Note 2 14 3 17 5" xfId="47439"/>
    <cellStyle name="Note 2 14 3 17 6" xfId="57955"/>
    <cellStyle name="Note 2 14 3 18" xfId="9523"/>
    <cellStyle name="Note 2 14 3 18 2" xfId="20616"/>
    <cellStyle name="Note 2 14 3 18 3" xfId="30835"/>
    <cellStyle name="Note 2 14 3 18 4" xfId="41786"/>
    <cellStyle name="Note 2 14 3 18 5" xfId="46054"/>
    <cellStyle name="Note 2 14 3 18 6" xfId="54993"/>
    <cellStyle name="Note 2 14 3 19" xfId="13535"/>
    <cellStyle name="Note 2 14 3 2" xfId="4702"/>
    <cellStyle name="Note 2 14 3 2 2" xfId="11245"/>
    <cellStyle name="Note 2 14 3 2 2 2" xfId="22222"/>
    <cellStyle name="Note 2 14 3 2 2 3" xfId="32557"/>
    <cellStyle name="Note 2 14 3 2 2 4" xfId="43494"/>
    <cellStyle name="Note 2 14 3 2 2 5" xfId="56715"/>
    <cellStyle name="Note 2 14 3 2 3" xfId="11662"/>
    <cellStyle name="Note 2 14 3 2 3 2" xfId="22635"/>
    <cellStyle name="Note 2 14 3 2 3 3" xfId="32974"/>
    <cellStyle name="Note 2 14 3 2 3 4" xfId="43911"/>
    <cellStyle name="Note 2 14 3 2 3 5" xfId="46622"/>
    <cellStyle name="Note 2 14 3 2 3 6" xfId="57132"/>
    <cellStyle name="Note 2 14 3 2 4" xfId="11985"/>
    <cellStyle name="Note 2 14 3 2 4 2" xfId="22937"/>
    <cellStyle name="Note 2 14 3 2 4 3" xfId="33297"/>
    <cellStyle name="Note 2 14 3 2 4 4" xfId="44234"/>
    <cellStyle name="Note 2 14 3 2 4 5" xfId="46944"/>
    <cellStyle name="Note 2 14 3 2 4 6" xfId="57455"/>
    <cellStyle name="Note 2 14 3 2 5" xfId="9620"/>
    <cellStyle name="Note 2 14 3 2 5 2" xfId="30932"/>
    <cellStyle name="Note 2 14 3 2 5 3" xfId="41881"/>
    <cellStyle name="Note 2 14 3 2 5 4" xfId="46144"/>
    <cellStyle name="Note 2 14 3 2 5 5" xfId="55090"/>
    <cellStyle name="Note 2 14 3 2 6" xfId="15853"/>
    <cellStyle name="Note 2 14 3 2 7" xfId="26038"/>
    <cellStyle name="Note 2 14 3 2 8" xfId="36987"/>
    <cellStyle name="Note 2 14 3 2 9" xfId="50196"/>
    <cellStyle name="Note 2 14 3 20" xfId="23720"/>
    <cellStyle name="Note 2 14 3 21" xfId="34628"/>
    <cellStyle name="Note 2 14 3 22" xfId="47878"/>
    <cellStyle name="Note 2 14 3 23" xfId="59472"/>
    <cellStyle name="Note 2 14 3 3" xfId="5721"/>
    <cellStyle name="Note 2 14 3 3 2" xfId="16871"/>
    <cellStyle name="Note 2 14 3 3 3" xfId="27056"/>
    <cellStyle name="Note 2 14 3 3 4" xfId="38005"/>
    <cellStyle name="Note 2 14 3 3 5" xfId="46399"/>
    <cellStyle name="Note 2 14 3 3 6" xfId="51214"/>
    <cellStyle name="Note 2 14 3 4" xfId="5261"/>
    <cellStyle name="Note 2 14 3 4 2" xfId="16411"/>
    <cellStyle name="Note 2 14 3 4 3" xfId="26596"/>
    <cellStyle name="Note 2 14 3 4 4" xfId="37545"/>
    <cellStyle name="Note 2 14 3 4 5" xfId="34265"/>
    <cellStyle name="Note 2 14 3 4 6" xfId="50754"/>
    <cellStyle name="Note 2 14 3 5" xfId="4139"/>
    <cellStyle name="Note 2 14 3 5 2" xfId="15346"/>
    <cellStyle name="Note 2 14 3 5 3" xfId="25531"/>
    <cellStyle name="Note 2 14 3 5 4" xfId="36472"/>
    <cellStyle name="Note 2 14 3 5 5" xfId="34113"/>
    <cellStyle name="Note 2 14 3 5 6" xfId="49689"/>
    <cellStyle name="Note 2 14 3 6" xfId="5477"/>
    <cellStyle name="Note 2 14 3 6 2" xfId="16627"/>
    <cellStyle name="Note 2 14 3 6 3" xfId="26812"/>
    <cellStyle name="Note 2 14 3 6 4" xfId="37761"/>
    <cellStyle name="Note 2 14 3 6 5" xfId="44991"/>
    <cellStyle name="Note 2 14 3 6 6" xfId="50970"/>
    <cellStyle name="Note 2 14 3 7" xfId="5805"/>
    <cellStyle name="Note 2 14 3 7 2" xfId="16955"/>
    <cellStyle name="Note 2 14 3 7 3" xfId="27140"/>
    <cellStyle name="Note 2 14 3 7 4" xfId="38089"/>
    <cellStyle name="Note 2 14 3 7 5" xfId="45203"/>
    <cellStyle name="Note 2 14 3 7 6" xfId="51298"/>
    <cellStyle name="Note 2 14 3 8" xfId="4127"/>
    <cellStyle name="Note 2 14 3 8 2" xfId="15334"/>
    <cellStyle name="Note 2 14 3 8 3" xfId="25519"/>
    <cellStyle name="Note 2 14 3 8 4" xfId="36460"/>
    <cellStyle name="Note 2 14 3 8 5" xfId="34512"/>
    <cellStyle name="Note 2 14 3 8 6" xfId="49677"/>
    <cellStyle name="Note 2 14 3 9" xfId="5372"/>
    <cellStyle name="Note 2 14 3 9 2" xfId="16522"/>
    <cellStyle name="Note 2 14 3 9 3" xfId="26707"/>
    <cellStyle name="Note 2 14 3 9 4" xfId="37656"/>
    <cellStyle name="Note 2 14 3 9 5" xfId="45070"/>
    <cellStyle name="Note 2 14 3 9 6" xfId="50865"/>
    <cellStyle name="Note 2 14 30" xfId="23623"/>
    <cellStyle name="Note 2 14 31" xfId="34525"/>
    <cellStyle name="Note 2 14 32" xfId="47781"/>
    <cellStyle name="Note 2 14 33" xfId="59074"/>
    <cellStyle name="Note 2 14 4" xfId="2278"/>
    <cellStyle name="Note 2 14 4 2" xfId="10689"/>
    <cellStyle name="Note 2 14 4 2 2" xfId="21668"/>
    <cellStyle name="Note 2 14 4 2 3" xfId="32001"/>
    <cellStyle name="Note 2 14 4 2 4" xfId="42944"/>
    <cellStyle name="Note 2 14 4 2 5" xfId="56159"/>
    <cellStyle name="Note 2 14 4 3" xfId="12504"/>
    <cellStyle name="Note 2 14 4 3 2" xfId="23318"/>
    <cellStyle name="Note 2 14 4 3 3" xfId="33816"/>
    <cellStyle name="Note 2 14 4 3 4" xfId="44753"/>
    <cellStyle name="Note 2 14 4 3 5" xfId="47458"/>
    <cellStyle name="Note 2 14 4 3 6" xfId="57974"/>
    <cellStyle name="Note 2 14 4 4" xfId="12346"/>
    <cellStyle name="Note 2 14 4 4 2" xfId="23203"/>
    <cellStyle name="Note 2 14 4 4 3" xfId="33658"/>
    <cellStyle name="Note 2 14 4 4 4" xfId="44595"/>
    <cellStyle name="Note 2 14 4 4 5" xfId="47302"/>
    <cellStyle name="Note 2 14 4 4 6" xfId="57816"/>
    <cellStyle name="Note 2 14 4 5" xfId="9495"/>
    <cellStyle name="Note 2 14 4 5 2" xfId="30807"/>
    <cellStyle name="Note 2 14 4 5 3" xfId="41758"/>
    <cellStyle name="Note 2 14 4 5 4" xfId="46027"/>
    <cellStyle name="Note 2 14 4 5 5" xfId="54965"/>
    <cellStyle name="Note 2 14 4 6" xfId="13578"/>
    <cellStyle name="Note 2 14 4 7" xfId="23763"/>
    <cellStyle name="Note 2 14 4 8" xfId="34671"/>
    <cellStyle name="Note 2 14 4 9" xfId="47921"/>
    <cellStyle name="Note 2 14 5" xfId="2313"/>
    <cellStyle name="Note 2 14 5 2" xfId="11197"/>
    <cellStyle name="Note 2 14 5 2 2" xfId="22174"/>
    <cellStyle name="Note 2 14 5 2 3" xfId="32509"/>
    <cellStyle name="Note 2 14 5 2 4" xfId="43448"/>
    <cellStyle name="Note 2 14 5 2 5" xfId="56667"/>
    <cellStyle name="Note 2 14 5 3" xfId="12413"/>
    <cellStyle name="Note 2 14 5 3 2" xfId="23255"/>
    <cellStyle name="Note 2 14 5 3 3" xfId="33725"/>
    <cellStyle name="Note 2 14 5 3 4" xfId="44662"/>
    <cellStyle name="Note 2 14 5 3 5" xfId="47369"/>
    <cellStyle name="Note 2 14 5 3 6" xfId="57883"/>
    <cellStyle name="Note 2 14 5 4" xfId="11941"/>
    <cellStyle name="Note 2 14 5 4 2" xfId="22893"/>
    <cellStyle name="Note 2 14 5 4 3" xfId="33253"/>
    <cellStyle name="Note 2 14 5 4 4" xfId="44190"/>
    <cellStyle name="Note 2 14 5 4 5" xfId="46901"/>
    <cellStyle name="Note 2 14 5 4 6" xfId="57411"/>
    <cellStyle name="Note 2 14 5 5" xfId="7417"/>
    <cellStyle name="Note 2 14 5 5 2" xfId="28732"/>
    <cellStyle name="Note 2 14 5 5 3" xfId="39687"/>
    <cellStyle name="Note 2 14 5 5 4" xfId="45519"/>
    <cellStyle name="Note 2 14 5 5 5" xfId="52890"/>
    <cellStyle name="Note 2 14 5 6" xfId="13613"/>
    <cellStyle name="Note 2 14 5 7" xfId="23798"/>
    <cellStyle name="Note 2 14 5 8" xfId="34706"/>
    <cellStyle name="Note 2 14 5 9" xfId="47956"/>
    <cellStyle name="Note 2 14 6" xfId="4628"/>
    <cellStyle name="Note 2 14 6 2" xfId="15780"/>
    <cellStyle name="Note 2 14 6 3" xfId="25965"/>
    <cellStyle name="Note 2 14 6 4" xfId="36914"/>
    <cellStyle name="Note 2 14 6 5" xfId="45018"/>
    <cellStyle name="Note 2 14 6 6" xfId="50123"/>
    <cellStyle name="Note 2 14 7" xfId="5661"/>
    <cellStyle name="Note 2 14 7 2" xfId="16811"/>
    <cellStyle name="Note 2 14 7 3" xfId="26996"/>
    <cellStyle name="Note 2 14 7 4" xfId="37945"/>
    <cellStyle name="Note 2 14 7 5" xfId="34407"/>
    <cellStyle name="Note 2 14 7 6" xfId="51154"/>
    <cellStyle name="Note 2 14 8" xfId="5316"/>
    <cellStyle name="Note 2 14 8 2" xfId="16466"/>
    <cellStyle name="Note 2 14 8 3" xfId="26651"/>
    <cellStyle name="Note 2 14 8 4" xfId="37600"/>
    <cellStyle name="Note 2 14 8 5" xfId="34318"/>
    <cellStyle name="Note 2 14 8 6" xfId="50809"/>
    <cellStyle name="Note 2 14 9" xfId="4379"/>
    <cellStyle name="Note 2 14 9 2" xfId="15565"/>
    <cellStyle name="Note 2 14 9 3" xfId="25750"/>
    <cellStyle name="Note 2 14 9 4" xfId="36699"/>
    <cellStyle name="Note 2 14 9 5" xfId="45777"/>
    <cellStyle name="Note 2 14 9 6" xfId="49908"/>
    <cellStyle name="Note 2 15" xfId="2106"/>
    <cellStyle name="Note 2 15 10" xfId="4459"/>
    <cellStyle name="Note 2 15 10 2" xfId="15633"/>
    <cellStyle name="Note 2 15 10 3" xfId="25818"/>
    <cellStyle name="Note 2 15 10 4" xfId="36767"/>
    <cellStyle name="Note 2 15 10 5" xfId="45324"/>
    <cellStyle name="Note 2 15 10 6" xfId="49976"/>
    <cellStyle name="Note 2 15 11" xfId="5696"/>
    <cellStyle name="Note 2 15 11 2" xfId="16846"/>
    <cellStyle name="Note 2 15 11 3" xfId="27031"/>
    <cellStyle name="Note 2 15 11 4" xfId="37980"/>
    <cellStyle name="Note 2 15 11 5" xfId="44957"/>
    <cellStyle name="Note 2 15 11 6" xfId="51189"/>
    <cellStyle name="Note 2 15 12" xfId="5386"/>
    <cellStyle name="Note 2 15 12 2" xfId="16536"/>
    <cellStyle name="Note 2 15 12 3" xfId="26721"/>
    <cellStyle name="Note 2 15 12 4" xfId="37670"/>
    <cellStyle name="Note 2 15 12 5" xfId="46447"/>
    <cellStyle name="Note 2 15 12 6" xfId="50879"/>
    <cellStyle name="Note 2 15 13" xfId="4268"/>
    <cellStyle name="Note 2 15 13 2" xfId="15458"/>
    <cellStyle name="Note 2 15 13 3" xfId="25643"/>
    <cellStyle name="Note 2 15 13 4" xfId="36592"/>
    <cellStyle name="Note 2 15 13 5" xfId="34149"/>
    <cellStyle name="Note 2 15 13 6" xfId="49801"/>
    <cellStyle name="Note 2 15 14" xfId="5638"/>
    <cellStyle name="Note 2 15 14 2" xfId="16788"/>
    <cellStyle name="Note 2 15 14 3" xfId="26973"/>
    <cellStyle name="Note 2 15 14 4" xfId="37922"/>
    <cellStyle name="Note 2 15 14 5" xfId="45886"/>
    <cellStyle name="Note 2 15 14 6" xfId="51131"/>
    <cellStyle name="Note 2 15 15" xfId="5581"/>
    <cellStyle name="Note 2 15 15 2" xfId="16731"/>
    <cellStyle name="Note 2 15 15 3" xfId="26916"/>
    <cellStyle name="Note 2 15 15 4" xfId="37865"/>
    <cellStyle name="Note 2 15 15 5" xfId="34380"/>
    <cellStyle name="Note 2 15 15 6" xfId="51074"/>
    <cellStyle name="Note 2 15 16" xfId="5330"/>
    <cellStyle name="Note 2 15 16 2" xfId="16480"/>
    <cellStyle name="Note 2 15 16 3" xfId="26665"/>
    <cellStyle name="Note 2 15 16 4" xfId="37614"/>
    <cellStyle name="Note 2 15 16 5" xfId="34338"/>
    <cellStyle name="Note 2 15 16 6" xfId="50823"/>
    <cellStyle name="Note 2 15 17" xfId="7604"/>
    <cellStyle name="Note 2 15 17 2" xfId="18717"/>
    <cellStyle name="Note 2 15 17 3" xfId="28919"/>
    <cellStyle name="Note 2 15 17 4" xfId="39868"/>
    <cellStyle name="Note 2 15 17 5" xfId="45632"/>
    <cellStyle name="Note 2 15 17 6" xfId="45382"/>
    <cellStyle name="Note 2 15 17 7" xfId="53077"/>
    <cellStyle name="Note 2 15 18" xfId="7696"/>
    <cellStyle name="Note 2 15 18 2" xfId="18807"/>
    <cellStyle name="Note 2 15 18 3" xfId="29010"/>
    <cellStyle name="Note 2 15 18 4" xfId="39960"/>
    <cellStyle name="Note 2 15 18 5" xfId="45686"/>
    <cellStyle name="Note 2 15 18 6" xfId="46497"/>
    <cellStyle name="Note 2 15 18 7" xfId="53168"/>
    <cellStyle name="Note 2 15 19" xfId="7555"/>
    <cellStyle name="Note 2 15 19 2" xfId="18669"/>
    <cellStyle name="Note 2 15 19 3" xfId="28870"/>
    <cellStyle name="Note 2 15 19 4" xfId="39820"/>
    <cellStyle name="Note 2 15 19 5" xfId="45589"/>
    <cellStyle name="Note 2 15 19 6" xfId="45929"/>
    <cellStyle name="Note 2 15 19 7" xfId="53028"/>
    <cellStyle name="Note 2 15 2" xfId="2340"/>
    <cellStyle name="Note 2 15 2 10" xfId="4490"/>
    <cellStyle name="Note 2 15 2 10 2" xfId="15657"/>
    <cellStyle name="Note 2 15 2 10 3" xfId="25842"/>
    <cellStyle name="Note 2 15 2 10 4" xfId="36791"/>
    <cellStyle name="Note 2 15 2 10 5" xfId="45308"/>
    <cellStyle name="Note 2 15 2 10 6" xfId="50000"/>
    <cellStyle name="Note 2 15 2 11" xfId="4498"/>
    <cellStyle name="Note 2 15 2 11 2" xfId="15663"/>
    <cellStyle name="Note 2 15 2 11 3" xfId="25848"/>
    <cellStyle name="Note 2 15 2 11 4" xfId="36797"/>
    <cellStyle name="Note 2 15 2 11 5" xfId="34204"/>
    <cellStyle name="Note 2 15 2 11 6" xfId="50006"/>
    <cellStyle name="Note 2 15 2 12" xfId="4159"/>
    <cellStyle name="Note 2 15 2 12 2" xfId="15364"/>
    <cellStyle name="Note 2 15 2 12 3" xfId="25549"/>
    <cellStyle name="Note 2 15 2 12 4" xfId="36492"/>
    <cellStyle name="Note 2 15 2 12 5" xfId="46451"/>
    <cellStyle name="Note 2 15 2 12 6" xfId="49707"/>
    <cellStyle name="Note 2 15 2 13" xfId="9913"/>
    <cellStyle name="Note 2 15 2 13 2" xfId="20905"/>
    <cellStyle name="Note 2 15 2 13 3" xfId="31225"/>
    <cellStyle name="Note 2 15 2 13 4" xfId="42170"/>
    <cellStyle name="Note 2 15 2 13 5" xfId="55383"/>
    <cellStyle name="Note 2 15 2 14" xfId="11781"/>
    <cellStyle name="Note 2 15 2 14 2" xfId="22752"/>
    <cellStyle name="Note 2 15 2 14 3" xfId="33093"/>
    <cellStyle name="Note 2 15 2 14 4" xfId="44030"/>
    <cellStyle name="Note 2 15 2 14 5" xfId="46741"/>
    <cellStyle name="Note 2 15 2 14 6" xfId="57251"/>
    <cellStyle name="Note 2 15 2 15" xfId="9729"/>
    <cellStyle name="Note 2 15 2 15 2" xfId="20753"/>
    <cellStyle name="Note 2 15 2 15 3" xfId="31041"/>
    <cellStyle name="Note 2 15 2 15 4" xfId="41990"/>
    <cellStyle name="Note 2 15 2 15 5" xfId="46250"/>
    <cellStyle name="Note 2 15 2 15 6" xfId="55199"/>
    <cellStyle name="Note 2 15 2 16" xfId="9730"/>
    <cellStyle name="Note 2 15 2 16 2" xfId="31042"/>
    <cellStyle name="Note 2 15 2 16 3" xfId="41991"/>
    <cellStyle name="Note 2 15 2 16 4" xfId="46251"/>
    <cellStyle name="Note 2 15 2 16 5" xfId="55200"/>
    <cellStyle name="Note 2 15 2 17" xfId="12311"/>
    <cellStyle name="Note 2 15 2 17 2" xfId="23181"/>
    <cellStyle name="Note 2 15 2 17 3" xfId="33623"/>
    <cellStyle name="Note 2 15 2 17 4" xfId="44560"/>
    <cellStyle name="Note 2 15 2 17 5" xfId="47267"/>
    <cellStyle name="Note 2 15 2 17 6" xfId="57781"/>
    <cellStyle name="Note 2 15 2 18" xfId="12048"/>
    <cellStyle name="Note 2 15 2 18 2" xfId="22998"/>
    <cellStyle name="Note 2 15 2 18 3" xfId="33360"/>
    <cellStyle name="Note 2 15 2 18 4" xfId="44297"/>
    <cellStyle name="Note 2 15 2 18 5" xfId="47007"/>
    <cellStyle name="Note 2 15 2 18 6" xfId="57518"/>
    <cellStyle name="Note 2 15 2 19" xfId="9661"/>
    <cellStyle name="Note 2 15 2 19 2" xfId="20710"/>
    <cellStyle name="Note 2 15 2 19 3" xfId="30973"/>
    <cellStyle name="Note 2 15 2 19 4" xfId="41922"/>
    <cellStyle name="Note 2 15 2 19 5" xfId="46185"/>
    <cellStyle name="Note 2 15 2 19 6" xfId="55131"/>
    <cellStyle name="Note 2 15 2 2" xfId="4739"/>
    <cellStyle name="Note 2 15 2 2 2" xfId="11148"/>
    <cellStyle name="Note 2 15 2 2 2 2" xfId="22125"/>
    <cellStyle name="Note 2 15 2 2 2 3" xfId="32460"/>
    <cellStyle name="Note 2 15 2 2 2 4" xfId="43400"/>
    <cellStyle name="Note 2 15 2 2 2 5" xfId="56618"/>
    <cellStyle name="Note 2 15 2 2 3" xfId="11731"/>
    <cellStyle name="Note 2 15 2 2 3 2" xfId="22704"/>
    <cellStyle name="Note 2 15 2 2 3 3" xfId="33043"/>
    <cellStyle name="Note 2 15 2 2 3 4" xfId="43980"/>
    <cellStyle name="Note 2 15 2 2 3 5" xfId="46691"/>
    <cellStyle name="Note 2 15 2 2 3 6" xfId="57201"/>
    <cellStyle name="Note 2 15 2 2 4" xfId="11902"/>
    <cellStyle name="Note 2 15 2 2 4 2" xfId="22854"/>
    <cellStyle name="Note 2 15 2 2 4 3" xfId="33214"/>
    <cellStyle name="Note 2 15 2 2 4 4" xfId="44151"/>
    <cellStyle name="Note 2 15 2 2 4 5" xfId="46862"/>
    <cellStyle name="Note 2 15 2 2 4 6" xfId="57372"/>
    <cellStyle name="Note 2 15 2 2 5" xfId="12270"/>
    <cellStyle name="Note 2 15 2 2 5 2" xfId="33582"/>
    <cellStyle name="Note 2 15 2 2 5 3" xfId="44519"/>
    <cellStyle name="Note 2 15 2 2 5 4" xfId="47226"/>
    <cellStyle name="Note 2 15 2 2 5 5" xfId="57740"/>
    <cellStyle name="Note 2 15 2 2 6" xfId="15890"/>
    <cellStyle name="Note 2 15 2 2 7" xfId="26075"/>
    <cellStyle name="Note 2 15 2 2 8" xfId="37024"/>
    <cellStyle name="Note 2 15 2 2 9" xfId="50233"/>
    <cellStyle name="Note 2 15 2 20" xfId="12569"/>
    <cellStyle name="Note 2 15 2 20 2" xfId="23370"/>
    <cellStyle name="Note 2 15 2 20 3" xfId="33881"/>
    <cellStyle name="Note 2 15 2 20 4" xfId="44818"/>
    <cellStyle name="Note 2 15 2 20 5" xfId="47521"/>
    <cellStyle name="Note 2 15 2 20 6" xfId="58039"/>
    <cellStyle name="Note 2 15 2 21" xfId="13640"/>
    <cellStyle name="Note 2 15 2 22" xfId="23825"/>
    <cellStyle name="Note 2 15 2 23" xfId="34733"/>
    <cellStyle name="Note 2 15 2 24" xfId="47983"/>
    <cellStyle name="Note 2 15 2 25" xfId="59585"/>
    <cellStyle name="Note 2 15 2 3" xfId="5758"/>
    <cellStyle name="Note 2 15 2 3 2" xfId="11283"/>
    <cellStyle name="Note 2 15 2 3 2 2" xfId="22260"/>
    <cellStyle name="Note 2 15 2 3 2 3" xfId="32595"/>
    <cellStyle name="Note 2 15 2 3 2 4" xfId="43532"/>
    <cellStyle name="Note 2 15 2 3 2 5" xfId="56753"/>
    <cellStyle name="Note 2 15 2 3 3" xfId="7412"/>
    <cellStyle name="Note 2 15 2 3 3 2" xfId="18534"/>
    <cellStyle name="Note 2 15 2 3 3 3" xfId="28727"/>
    <cellStyle name="Note 2 15 2 3 3 4" xfId="39682"/>
    <cellStyle name="Note 2 15 2 3 3 5" xfId="45514"/>
    <cellStyle name="Note 2 15 2 3 3 6" xfId="52885"/>
    <cellStyle name="Note 2 15 2 3 4" xfId="12379"/>
    <cellStyle name="Note 2 15 2 3 4 2" xfId="23225"/>
    <cellStyle name="Note 2 15 2 3 4 3" xfId="33691"/>
    <cellStyle name="Note 2 15 2 3 4 4" xfId="44628"/>
    <cellStyle name="Note 2 15 2 3 4 5" xfId="47335"/>
    <cellStyle name="Note 2 15 2 3 4 6" xfId="57849"/>
    <cellStyle name="Note 2 15 2 3 5" xfId="9604"/>
    <cellStyle name="Note 2 15 2 3 5 2" xfId="30916"/>
    <cellStyle name="Note 2 15 2 3 5 3" xfId="41865"/>
    <cellStyle name="Note 2 15 2 3 5 4" xfId="46128"/>
    <cellStyle name="Note 2 15 2 3 5 5" xfId="55074"/>
    <cellStyle name="Note 2 15 2 3 6" xfId="16908"/>
    <cellStyle name="Note 2 15 2 3 7" xfId="27093"/>
    <cellStyle name="Note 2 15 2 3 8" xfId="38042"/>
    <cellStyle name="Note 2 15 2 3 9" xfId="51251"/>
    <cellStyle name="Note 2 15 2 4" xfId="5224"/>
    <cellStyle name="Note 2 15 2 4 2" xfId="16374"/>
    <cellStyle name="Note 2 15 2 4 3" xfId="26559"/>
    <cellStyle name="Note 2 15 2 4 4" xfId="37508"/>
    <cellStyle name="Note 2 15 2 4 5" xfId="36371"/>
    <cellStyle name="Note 2 15 2 4 6" xfId="50717"/>
    <cellStyle name="Note 2 15 2 5" xfId="4394"/>
    <cellStyle name="Note 2 15 2 5 2" xfId="15579"/>
    <cellStyle name="Note 2 15 2 5 3" xfId="25764"/>
    <cellStyle name="Note 2 15 2 5 4" xfId="36713"/>
    <cellStyle name="Note 2 15 2 5 5" xfId="45912"/>
    <cellStyle name="Note 2 15 2 5 6" xfId="49922"/>
    <cellStyle name="Note 2 15 2 6" xfId="5453"/>
    <cellStyle name="Note 2 15 2 6 2" xfId="16603"/>
    <cellStyle name="Note 2 15 2 6 3" xfId="26788"/>
    <cellStyle name="Note 2 15 2 6 4" xfId="37737"/>
    <cellStyle name="Note 2 15 2 6 5" xfId="46405"/>
    <cellStyle name="Note 2 15 2 6 6" xfId="50946"/>
    <cellStyle name="Note 2 15 2 7" xfId="5327"/>
    <cellStyle name="Note 2 15 2 7 2" xfId="16477"/>
    <cellStyle name="Note 2 15 2 7 3" xfId="26662"/>
    <cellStyle name="Note 2 15 2 7 4" xfId="37611"/>
    <cellStyle name="Note 2 15 2 7 5" xfId="34328"/>
    <cellStyle name="Note 2 15 2 7 6" xfId="50820"/>
    <cellStyle name="Note 2 15 2 8" xfId="5322"/>
    <cellStyle name="Note 2 15 2 8 2" xfId="16472"/>
    <cellStyle name="Note 2 15 2 8 3" xfId="26657"/>
    <cellStyle name="Note 2 15 2 8 4" xfId="37606"/>
    <cellStyle name="Note 2 15 2 8 5" xfId="34323"/>
    <cellStyle name="Note 2 15 2 8 6" xfId="50815"/>
    <cellStyle name="Note 2 15 2 9" xfId="5644"/>
    <cellStyle name="Note 2 15 2 9 2" xfId="16794"/>
    <cellStyle name="Note 2 15 2 9 3" xfId="26979"/>
    <cellStyle name="Note 2 15 2 9 4" xfId="37928"/>
    <cellStyle name="Note 2 15 2 9 5" xfId="44926"/>
    <cellStyle name="Note 2 15 2 9 6" xfId="51137"/>
    <cellStyle name="Note 2 15 20" xfId="7253"/>
    <cellStyle name="Note 2 15 20 2" xfId="18382"/>
    <cellStyle name="Note 2 15 20 3" xfId="28569"/>
    <cellStyle name="Note 2 15 20 4" xfId="39524"/>
    <cellStyle name="Note 2 15 20 5" xfId="45452"/>
    <cellStyle name="Note 2 15 20 6" xfId="52727"/>
    <cellStyle name="Note 2 15 21" xfId="9811"/>
    <cellStyle name="Note 2 15 21 2" xfId="20805"/>
    <cellStyle name="Note 2 15 21 3" xfId="31123"/>
    <cellStyle name="Note 2 15 21 4" xfId="42072"/>
    <cellStyle name="Note 2 15 21 5" xfId="55281"/>
    <cellStyle name="Note 2 15 22" xfId="11841"/>
    <cellStyle name="Note 2 15 22 2" xfId="22811"/>
    <cellStyle name="Note 2 15 22 3" xfId="33153"/>
    <cellStyle name="Note 2 15 22 4" xfId="44090"/>
    <cellStyle name="Note 2 15 22 5" xfId="46801"/>
    <cellStyle name="Note 2 15 22 6" xfId="57311"/>
    <cellStyle name="Note 2 15 23" xfId="9541"/>
    <cellStyle name="Note 2 15 23 2" xfId="20631"/>
    <cellStyle name="Note 2 15 23 3" xfId="30853"/>
    <cellStyle name="Note 2 15 23 4" xfId="41804"/>
    <cellStyle name="Note 2 15 23 5" xfId="46070"/>
    <cellStyle name="Note 2 15 23 6" xfId="55011"/>
    <cellStyle name="Note 2 15 24" xfId="9638"/>
    <cellStyle name="Note 2 15 24 2" xfId="30950"/>
    <cellStyle name="Note 2 15 24 3" xfId="41899"/>
    <cellStyle name="Note 2 15 24 4" xfId="46162"/>
    <cellStyle name="Note 2 15 24 5" xfId="55108"/>
    <cellStyle name="Note 2 15 25" xfId="9599"/>
    <cellStyle name="Note 2 15 25 2" xfId="20668"/>
    <cellStyle name="Note 2 15 25 3" xfId="30911"/>
    <cellStyle name="Note 2 15 25 4" xfId="41860"/>
    <cellStyle name="Note 2 15 25 5" xfId="46123"/>
    <cellStyle name="Note 2 15 25 6" xfId="55069"/>
    <cellStyle name="Note 2 15 26" xfId="12545"/>
    <cellStyle name="Note 2 15 26 2" xfId="23346"/>
    <cellStyle name="Note 2 15 26 3" xfId="33857"/>
    <cellStyle name="Note 2 15 26 4" xfId="44794"/>
    <cellStyle name="Note 2 15 26 5" xfId="47498"/>
    <cellStyle name="Note 2 15 26 6" xfId="58015"/>
    <cellStyle name="Note 2 15 27" xfId="12087"/>
    <cellStyle name="Note 2 15 27 2" xfId="23029"/>
    <cellStyle name="Note 2 15 27 3" xfId="33399"/>
    <cellStyle name="Note 2 15 27 4" xfId="44336"/>
    <cellStyle name="Note 2 15 27 5" xfId="47046"/>
    <cellStyle name="Note 2 15 27 6" xfId="57557"/>
    <cellStyle name="Note 2 15 28" xfId="9467"/>
    <cellStyle name="Note 2 15 28 2" xfId="20572"/>
    <cellStyle name="Note 2 15 28 3" xfId="30779"/>
    <cellStyle name="Note 2 15 28 4" xfId="41730"/>
    <cellStyle name="Note 2 15 28 5" xfId="45999"/>
    <cellStyle name="Note 2 15 28 6" xfId="54937"/>
    <cellStyle name="Note 2 15 29" xfId="13439"/>
    <cellStyle name="Note 2 15 3" xfId="2234"/>
    <cellStyle name="Note 2 15 3 10" xfId="4205"/>
    <cellStyle name="Note 2 15 3 10 2" xfId="15395"/>
    <cellStyle name="Note 2 15 3 10 3" xfId="25580"/>
    <cellStyle name="Note 2 15 3 10 4" xfId="36529"/>
    <cellStyle name="Note 2 15 3 10 5" xfId="45796"/>
    <cellStyle name="Note 2 15 3 10 6" xfId="49738"/>
    <cellStyle name="Note 2 15 3 11" xfId="4133"/>
    <cellStyle name="Note 2 15 3 11 2" xfId="15340"/>
    <cellStyle name="Note 2 15 3 11 3" xfId="25525"/>
    <cellStyle name="Note 2 15 3 11 4" xfId="36466"/>
    <cellStyle name="Note 2 15 3 11 5" xfId="46524"/>
    <cellStyle name="Note 2 15 3 11 6" xfId="49683"/>
    <cellStyle name="Note 2 15 3 12" xfId="4510"/>
    <cellStyle name="Note 2 15 3 12 2" xfId="15674"/>
    <cellStyle name="Note 2 15 3 12 3" xfId="25859"/>
    <cellStyle name="Note 2 15 3 12 4" xfId="36808"/>
    <cellStyle name="Note 2 15 3 12 5" xfId="34968"/>
    <cellStyle name="Note 2 15 3 12 6" xfId="50017"/>
    <cellStyle name="Note 2 15 3 13" xfId="9877"/>
    <cellStyle name="Note 2 15 3 13 2" xfId="20869"/>
    <cellStyle name="Note 2 15 3 13 3" xfId="31189"/>
    <cellStyle name="Note 2 15 3 13 4" xfId="42134"/>
    <cellStyle name="Note 2 15 3 13 5" xfId="55347"/>
    <cellStyle name="Note 2 15 3 14" xfId="11817"/>
    <cellStyle name="Note 2 15 3 14 2" xfId="22788"/>
    <cellStyle name="Note 2 15 3 14 3" xfId="33129"/>
    <cellStyle name="Note 2 15 3 14 4" xfId="44066"/>
    <cellStyle name="Note 2 15 3 14 5" xfId="46777"/>
    <cellStyle name="Note 2 15 3 14 6" xfId="57287"/>
    <cellStyle name="Note 2 15 3 15" xfId="12145"/>
    <cellStyle name="Note 2 15 3 15 2" xfId="23074"/>
    <cellStyle name="Note 2 15 3 15 3" xfId="33457"/>
    <cellStyle name="Note 2 15 3 15 4" xfId="44394"/>
    <cellStyle name="Note 2 15 3 15 5" xfId="47102"/>
    <cellStyle name="Note 2 15 3 15 6" xfId="57615"/>
    <cellStyle name="Note 2 15 3 16" xfId="12278"/>
    <cellStyle name="Note 2 15 3 16 2" xfId="33590"/>
    <cellStyle name="Note 2 15 3 16 3" xfId="44527"/>
    <cellStyle name="Note 2 15 3 16 4" xfId="47234"/>
    <cellStyle name="Note 2 15 3 16 5" xfId="57748"/>
    <cellStyle name="Note 2 15 3 17" xfId="12557"/>
    <cellStyle name="Note 2 15 3 17 2" xfId="23358"/>
    <cellStyle name="Note 2 15 3 17 3" xfId="33869"/>
    <cellStyle name="Note 2 15 3 17 4" xfId="44806"/>
    <cellStyle name="Note 2 15 3 17 5" xfId="47509"/>
    <cellStyle name="Note 2 15 3 17 6" xfId="58027"/>
    <cellStyle name="Note 2 15 3 18" xfId="9718"/>
    <cellStyle name="Note 2 15 3 18 2" xfId="20744"/>
    <cellStyle name="Note 2 15 3 18 3" xfId="31030"/>
    <cellStyle name="Note 2 15 3 18 4" xfId="41979"/>
    <cellStyle name="Note 2 15 3 18 5" xfId="46240"/>
    <cellStyle name="Note 2 15 3 18 6" xfId="55188"/>
    <cellStyle name="Note 2 15 3 19" xfId="13534"/>
    <cellStyle name="Note 2 15 3 2" xfId="4703"/>
    <cellStyle name="Note 2 15 3 2 2" xfId="11231"/>
    <cellStyle name="Note 2 15 3 2 2 2" xfId="22208"/>
    <cellStyle name="Note 2 15 3 2 2 3" xfId="32543"/>
    <cellStyle name="Note 2 15 3 2 2 4" xfId="43482"/>
    <cellStyle name="Note 2 15 3 2 2 5" xfId="56701"/>
    <cellStyle name="Note 2 15 3 2 3" xfId="11676"/>
    <cellStyle name="Note 2 15 3 2 3 2" xfId="22649"/>
    <cellStyle name="Note 2 15 3 2 3 3" xfId="32988"/>
    <cellStyle name="Note 2 15 3 2 3 4" xfId="43925"/>
    <cellStyle name="Note 2 15 3 2 3 5" xfId="46636"/>
    <cellStyle name="Note 2 15 3 2 3 6" xfId="57146"/>
    <cellStyle name="Note 2 15 3 2 4" xfId="11975"/>
    <cellStyle name="Note 2 15 3 2 4 2" xfId="22927"/>
    <cellStyle name="Note 2 15 3 2 4 3" xfId="33287"/>
    <cellStyle name="Note 2 15 3 2 4 4" xfId="44224"/>
    <cellStyle name="Note 2 15 3 2 4 5" xfId="46935"/>
    <cellStyle name="Note 2 15 3 2 4 6" xfId="57445"/>
    <cellStyle name="Note 2 15 3 2 5" xfId="12324"/>
    <cellStyle name="Note 2 15 3 2 5 2" xfId="33636"/>
    <cellStyle name="Note 2 15 3 2 5 3" xfId="44573"/>
    <cellStyle name="Note 2 15 3 2 5 4" xfId="47280"/>
    <cellStyle name="Note 2 15 3 2 5 5" xfId="57794"/>
    <cellStyle name="Note 2 15 3 2 6" xfId="15854"/>
    <cellStyle name="Note 2 15 3 2 7" xfId="26039"/>
    <cellStyle name="Note 2 15 3 2 8" xfId="36988"/>
    <cellStyle name="Note 2 15 3 2 9" xfId="50197"/>
    <cellStyle name="Note 2 15 3 20" xfId="23719"/>
    <cellStyle name="Note 2 15 3 21" xfId="34627"/>
    <cellStyle name="Note 2 15 3 22" xfId="47877"/>
    <cellStyle name="Note 2 15 3 23" xfId="59449"/>
    <cellStyle name="Note 2 15 3 3" xfId="5722"/>
    <cellStyle name="Note 2 15 3 3 2" xfId="16872"/>
    <cellStyle name="Note 2 15 3 3 3" xfId="27057"/>
    <cellStyle name="Note 2 15 3 3 4" xfId="38006"/>
    <cellStyle name="Note 2 15 3 3 5" xfId="45223"/>
    <cellStyle name="Note 2 15 3 3 6" xfId="51215"/>
    <cellStyle name="Note 2 15 3 4" xfId="5260"/>
    <cellStyle name="Note 2 15 3 4 2" xfId="16410"/>
    <cellStyle name="Note 2 15 3 4 3" xfId="26595"/>
    <cellStyle name="Note 2 15 3 4 4" xfId="37544"/>
    <cellStyle name="Note 2 15 3 4 5" xfId="34264"/>
    <cellStyle name="Note 2 15 3 4 6" xfId="50753"/>
    <cellStyle name="Note 2 15 3 5" xfId="5799"/>
    <cellStyle name="Note 2 15 3 5 2" xfId="16949"/>
    <cellStyle name="Note 2 15 3 5 3" xfId="27134"/>
    <cellStyle name="Note 2 15 3 5 4" xfId="38083"/>
    <cellStyle name="Note 2 15 3 5 5" xfId="45438"/>
    <cellStyle name="Note 2 15 3 5 6" xfId="51292"/>
    <cellStyle name="Note 2 15 3 6" xfId="5165"/>
    <cellStyle name="Note 2 15 3 6 2" xfId="16315"/>
    <cellStyle name="Note 2 15 3 6 3" xfId="26500"/>
    <cellStyle name="Note 2 15 3 6 4" xfId="37449"/>
    <cellStyle name="Note 2 15 3 6 5" xfId="43308"/>
    <cellStyle name="Note 2 15 3 6 6" xfId="50658"/>
    <cellStyle name="Note 2 15 3 7" xfId="4327"/>
    <cellStyle name="Note 2 15 3 7 2" xfId="15517"/>
    <cellStyle name="Note 2 15 3 7 3" xfId="25702"/>
    <cellStyle name="Note 2 15 3 7 4" xfId="36651"/>
    <cellStyle name="Note 2 15 3 7 5" xfId="34180"/>
    <cellStyle name="Note 2 15 3 7 6" xfId="49860"/>
    <cellStyle name="Note 2 15 3 8" xfId="2475"/>
    <cellStyle name="Note 2 15 3 8 2" xfId="13773"/>
    <cellStyle name="Note 2 15 3 8 3" xfId="23958"/>
    <cellStyle name="Note 2 15 3 8 4" xfId="34866"/>
    <cellStyle name="Note 2 15 3 8 5" xfId="45172"/>
    <cellStyle name="Note 2 15 3 8 6" xfId="48116"/>
    <cellStyle name="Note 2 15 3 9" xfId="5409"/>
    <cellStyle name="Note 2 15 3 9 2" xfId="16559"/>
    <cellStyle name="Note 2 15 3 9 3" xfId="26744"/>
    <cellStyle name="Note 2 15 3 9 4" xfId="37693"/>
    <cellStyle name="Note 2 15 3 9 5" xfId="45108"/>
    <cellStyle name="Note 2 15 3 9 6" xfId="50902"/>
    <cellStyle name="Note 2 15 30" xfId="23624"/>
    <cellStyle name="Note 2 15 31" xfId="34526"/>
    <cellStyle name="Note 2 15 32" xfId="47782"/>
    <cellStyle name="Note 2 15 33" xfId="59075"/>
    <cellStyle name="Note 2 15 4" xfId="2277"/>
    <cellStyle name="Note 2 15 4 2" xfId="10690"/>
    <cellStyle name="Note 2 15 4 2 2" xfId="21669"/>
    <cellStyle name="Note 2 15 4 2 3" xfId="32002"/>
    <cellStyle name="Note 2 15 4 2 4" xfId="42945"/>
    <cellStyle name="Note 2 15 4 2 5" xfId="56160"/>
    <cellStyle name="Note 2 15 4 3" xfId="12457"/>
    <cellStyle name="Note 2 15 4 3 2" xfId="23286"/>
    <cellStyle name="Note 2 15 4 3 3" xfId="33769"/>
    <cellStyle name="Note 2 15 4 3 4" xfId="44706"/>
    <cellStyle name="Note 2 15 4 3 5" xfId="47412"/>
    <cellStyle name="Note 2 15 4 3 6" xfId="57927"/>
    <cellStyle name="Note 2 15 4 4" xfId="12264"/>
    <cellStyle name="Note 2 15 4 4 2" xfId="23145"/>
    <cellStyle name="Note 2 15 4 4 3" xfId="33576"/>
    <cellStyle name="Note 2 15 4 4 4" xfId="44513"/>
    <cellStyle name="Note 2 15 4 4 5" xfId="47220"/>
    <cellStyle name="Note 2 15 4 4 6" xfId="57734"/>
    <cellStyle name="Note 2 15 4 5" xfId="12134"/>
    <cellStyle name="Note 2 15 4 5 2" xfId="33446"/>
    <cellStyle name="Note 2 15 4 5 3" xfId="44383"/>
    <cellStyle name="Note 2 15 4 5 4" xfId="47092"/>
    <cellStyle name="Note 2 15 4 5 5" xfId="57604"/>
    <cellStyle name="Note 2 15 4 6" xfId="13577"/>
    <cellStyle name="Note 2 15 4 7" xfId="23762"/>
    <cellStyle name="Note 2 15 4 8" xfId="34670"/>
    <cellStyle name="Note 2 15 4 9" xfId="47920"/>
    <cellStyle name="Note 2 15 5" xfId="2384"/>
    <cellStyle name="Note 2 15 5 2" xfId="11198"/>
    <cellStyle name="Note 2 15 5 2 2" xfId="22175"/>
    <cellStyle name="Note 2 15 5 2 3" xfId="32510"/>
    <cellStyle name="Note 2 15 5 2 4" xfId="43449"/>
    <cellStyle name="Note 2 15 5 2 5" xfId="56668"/>
    <cellStyle name="Note 2 15 5 3" xfId="12131"/>
    <cellStyle name="Note 2 15 5 3 2" xfId="23063"/>
    <cellStyle name="Note 2 15 5 3 3" xfId="33443"/>
    <cellStyle name="Note 2 15 5 3 4" xfId="44380"/>
    <cellStyle name="Note 2 15 5 3 5" xfId="47089"/>
    <cellStyle name="Note 2 15 5 3 6" xfId="57601"/>
    <cellStyle name="Note 2 15 5 4" xfId="11942"/>
    <cellStyle name="Note 2 15 5 4 2" xfId="22894"/>
    <cellStyle name="Note 2 15 5 4 3" xfId="33254"/>
    <cellStyle name="Note 2 15 5 4 4" xfId="44191"/>
    <cellStyle name="Note 2 15 5 4 5" xfId="46902"/>
    <cellStyle name="Note 2 15 5 4 6" xfId="57412"/>
    <cellStyle name="Note 2 15 5 5" xfId="9603"/>
    <cellStyle name="Note 2 15 5 5 2" xfId="30915"/>
    <cellStyle name="Note 2 15 5 5 3" xfId="41864"/>
    <cellStyle name="Note 2 15 5 5 4" xfId="46127"/>
    <cellStyle name="Note 2 15 5 5 5" xfId="55073"/>
    <cellStyle name="Note 2 15 5 6" xfId="13684"/>
    <cellStyle name="Note 2 15 5 7" xfId="23869"/>
    <cellStyle name="Note 2 15 5 8" xfId="34777"/>
    <cellStyle name="Note 2 15 5 9" xfId="48027"/>
    <cellStyle name="Note 2 15 6" xfId="4629"/>
    <cellStyle name="Note 2 15 6 2" xfId="15781"/>
    <cellStyle name="Note 2 15 6 3" xfId="25966"/>
    <cellStyle name="Note 2 15 6 4" xfId="36915"/>
    <cellStyle name="Note 2 15 6 5" xfId="45127"/>
    <cellStyle name="Note 2 15 6 6" xfId="50124"/>
    <cellStyle name="Note 2 15 7" xfId="5662"/>
    <cellStyle name="Note 2 15 7 2" xfId="16812"/>
    <cellStyle name="Note 2 15 7 3" xfId="26997"/>
    <cellStyle name="Note 2 15 7 4" xfId="37946"/>
    <cellStyle name="Note 2 15 7 5" xfId="34408"/>
    <cellStyle name="Note 2 15 7 6" xfId="51155"/>
    <cellStyle name="Note 2 15 8" xfId="5315"/>
    <cellStyle name="Note 2 15 8 2" xfId="16465"/>
    <cellStyle name="Note 2 15 8 3" xfId="26650"/>
    <cellStyle name="Note 2 15 8 4" xfId="37599"/>
    <cellStyle name="Note 2 15 8 5" xfId="34317"/>
    <cellStyle name="Note 2 15 8 6" xfId="50808"/>
    <cellStyle name="Note 2 15 9" xfId="4287"/>
    <cellStyle name="Note 2 15 9 2" xfId="15477"/>
    <cellStyle name="Note 2 15 9 3" xfId="25662"/>
    <cellStyle name="Note 2 15 9 4" xfId="36611"/>
    <cellStyle name="Note 2 15 9 5" xfId="45785"/>
    <cellStyle name="Note 2 15 9 6" xfId="49820"/>
    <cellStyle name="Note 2 16" xfId="2107"/>
    <cellStyle name="Note 2 16 10" xfId="5546"/>
    <cellStyle name="Note 2 16 10 2" xfId="16696"/>
    <cellStyle name="Note 2 16 10 3" xfId="26881"/>
    <cellStyle name="Note 2 16 10 4" xfId="37830"/>
    <cellStyle name="Note 2 16 10 5" xfId="34371"/>
    <cellStyle name="Note 2 16 10 6" xfId="51039"/>
    <cellStyle name="Note 2 16 11" xfId="4677"/>
    <cellStyle name="Note 2 16 11 2" xfId="15828"/>
    <cellStyle name="Note 2 16 11 3" xfId="26013"/>
    <cellStyle name="Note 2 16 11 4" xfId="36962"/>
    <cellStyle name="Note 2 16 11 5" xfId="34224"/>
    <cellStyle name="Note 2 16 11 6" xfId="50171"/>
    <cellStyle name="Note 2 16 12" xfId="4046"/>
    <cellStyle name="Note 2 16 12 2" xfId="15253"/>
    <cellStyle name="Note 2 16 12 3" xfId="25438"/>
    <cellStyle name="Note 2 16 12 4" xfId="36379"/>
    <cellStyle name="Note 2 16 12 5" xfId="34077"/>
    <cellStyle name="Note 2 16 12 6" xfId="49596"/>
    <cellStyle name="Note 2 16 13" xfId="5569"/>
    <cellStyle name="Note 2 16 13 2" xfId="16719"/>
    <cellStyle name="Note 2 16 13 3" xfId="26904"/>
    <cellStyle name="Note 2 16 13 4" xfId="37853"/>
    <cellStyle name="Note 2 16 13 5" xfId="45030"/>
    <cellStyle name="Note 2 16 13 6" xfId="51062"/>
    <cellStyle name="Note 2 16 14" xfId="5989"/>
    <cellStyle name="Note 2 16 14 2" xfId="17139"/>
    <cellStyle name="Note 2 16 14 3" xfId="27324"/>
    <cellStyle name="Note 2 16 14 4" xfId="38273"/>
    <cellStyle name="Note 2 16 14 5" xfId="45835"/>
    <cellStyle name="Note 2 16 14 6" xfId="51482"/>
    <cellStyle name="Note 2 16 15" xfId="5350"/>
    <cellStyle name="Note 2 16 15 2" xfId="16500"/>
    <cellStyle name="Note 2 16 15 3" xfId="26685"/>
    <cellStyle name="Note 2 16 15 4" xfId="37634"/>
    <cellStyle name="Note 2 16 15 5" xfId="34347"/>
    <cellStyle name="Note 2 16 15 6" xfId="50843"/>
    <cellStyle name="Note 2 16 16" xfId="4429"/>
    <cellStyle name="Note 2 16 16 2" xfId="15611"/>
    <cellStyle name="Note 2 16 16 3" xfId="25796"/>
    <cellStyle name="Note 2 16 16 4" xfId="36745"/>
    <cellStyle name="Note 2 16 16 5" xfId="33946"/>
    <cellStyle name="Note 2 16 16 6" xfId="49954"/>
    <cellStyle name="Note 2 16 17" xfId="7605"/>
    <cellStyle name="Note 2 16 17 2" xfId="18718"/>
    <cellStyle name="Note 2 16 17 3" xfId="28920"/>
    <cellStyle name="Note 2 16 17 4" xfId="39869"/>
    <cellStyle name="Note 2 16 17 5" xfId="45633"/>
    <cellStyle name="Note 2 16 17 6" xfId="45949"/>
    <cellStyle name="Note 2 16 17 7" xfId="53078"/>
    <cellStyle name="Note 2 16 18" xfId="7697"/>
    <cellStyle name="Note 2 16 18 2" xfId="18808"/>
    <cellStyle name="Note 2 16 18 3" xfId="29011"/>
    <cellStyle name="Note 2 16 18 4" xfId="39961"/>
    <cellStyle name="Note 2 16 18 5" xfId="45687"/>
    <cellStyle name="Note 2 16 18 6" xfId="45158"/>
    <cellStyle name="Note 2 16 18 7" xfId="53169"/>
    <cellStyle name="Note 2 16 19" xfId="7556"/>
    <cellStyle name="Note 2 16 19 2" xfId="18670"/>
    <cellStyle name="Note 2 16 19 3" xfId="28871"/>
    <cellStyle name="Note 2 16 19 4" xfId="39821"/>
    <cellStyle name="Note 2 16 19 5" xfId="45590"/>
    <cellStyle name="Note 2 16 19 6" xfId="45039"/>
    <cellStyle name="Note 2 16 19 7" xfId="53029"/>
    <cellStyle name="Note 2 16 2" xfId="2341"/>
    <cellStyle name="Note 2 16 2 10" xfId="4578"/>
    <cellStyle name="Note 2 16 2 10 2" xfId="15742"/>
    <cellStyle name="Note 2 16 2 10 3" xfId="25927"/>
    <cellStyle name="Note 2 16 2 10 4" xfId="36876"/>
    <cellStyle name="Note 2 16 2 10 5" xfId="45289"/>
    <cellStyle name="Note 2 16 2 10 6" xfId="50085"/>
    <cellStyle name="Note 2 16 2 11" xfId="5332"/>
    <cellStyle name="Note 2 16 2 11 2" xfId="16482"/>
    <cellStyle name="Note 2 16 2 11 3" xfId="26667"/>
    <cellStyle name="Note 2 16 2 11 4" xfId="37616"/>
    <cellStyle name="Note 2 16 2 11 5" xfId="34331"/>
    <cellStyle name="Note 2 16 2 11 6" xfId="50825"/>
    <cellStyle name="Note 2 16 2 12" xfId="5396"/>
    <cellStyle name="Note 2 16 2 12 2" xfId="16546"/>
    <cellStyle name="Note 2 16 2 12 3" xfId="26731"/>
    <cellStyle name="Note 2 16 2 12 4" xfId="37680"/>
    <cellStyle name="Note 2 16 2 12 5" xfId="45829"/>
    <cellStyle name="Note 2 16 2 12 6" xfId="50889"/>
    <cellStyle name="Note 2 16 2 13" xfId="9914"/>
    <cellStyle name="Note 2 16 2 13 2" xfId="20906"/>
    <cellStyle name="Note 2 16 2 13 3" xfId="31226"/>
    <cellStyle name="Note 2 16 2 13 4" xfId="42171"/>
    <cellStyle name="Note 2 16 2 13 5" xfId="55384"/>
    <cellStyle name="Note 2 16 2 14" xfId="11780"/>
    <cellStyle name="Note 2 16 2 14 2" xfId="22751"/>
    <cellStyle name="Note 2 16 2 14 3" xfId="33092"/>
    <cellStyle name="Note 2 16 2 14 4" xfId="44029"/>
    <cellStyle name="Note 2 16 2 14 5" xfId="46740"/>
    <cellStyle name="Note 2 16 2 14 6" xfId="57250"/>
    <cellStyle name="Note 2 16 2 15" xfId="12242"/>
    <cellStyle name="Note 2 16 2 15 2" xfId="23131"/>
    <cellStyle name="Note 2 16 2 15 3" xfId="33554"/>
    <cellStyle name="Note 2 16 2 15 4" xfId="44491"/>
    <cellStyle name="Note 2 16 2 15 5" xfId="47198"/>
    <cellStyle name="Note 2 16 2 15 6" xfId="57712"/>
    <cellStyle name="Note 2 16 2 16" xfId="9753"/>
    <cellStyle name="Note 2 16 2 16 2" xfId="31065"/>
    <cellStyle name="Note 2 16 2 16 3" xfId="42014"/>
    <cellStyle name="Note 2 16 2 16 4" xfId="46274"/>
    <cellStyle name="Note 2 16 2 16 5" xfId="55223"/>
    <cellStyle name="Note 2 16 2 17" xfId="10677"/>
    <cellStyle name="Note 2 16 2 17 2" xfId="21658"/>
    <cellStyle name="Note 2 16 2 17 3" xfId="31989"/>
    <cellStyle name="Note 2 16 2 17 4" xfId="42932"/>
    <cellStyle name="Note 2 16 2 17 5" xfId="46460"/>
    <cellStyle name="Note 2 16 2 17 6" xfId="56147"/>
    <cellStyle name="Note 2 16 2 18" xfId="12063"/>
    <cellStyle name="Note 2 16 2 18 2" xfId="23010"/>
    <cellStyle name="Note 2 16 2 18 3" xfId="33375"/>
    <cellStyle name="Note 2 16 2 18 4" xfId="44312"/>
    <cellStyle name="Note 2 16 2 18 5" xfId="47022"/>
    <cellStyle name="Note 2 16 2 18 6" xfId="57533"/>
    <cellStyle name="Note 2 16 2 19" xfId="9770"/>
    <cellStyle name="Note 2 16 2 19 2" xfId="20779"/>
    <cellStyle name="Note 2 16 2 19 3" xfId="31082"/>
    <cellStyle name="Note 2 16 2 19 4" xfId="42031"/>
    <cellStyle name="Note 2 16 2 19 5" xfId="46291"/>
    <cellStyle name="Note 2 16 2 19 6" xfId="55240"/>
    <cellStyle name="Note 2 16 2 2" xfId="4740"/>
    <cellStyle name="Note 2 16 2 2 2" xfId="11149"/>
    <cellStyle name="Note 2 16 2 2 2 2" xfId="22126"/>
    <cellStyle name="Note 2 16 2 2 2 3" xfId="32461"/>
    <cellStyle name="Note 2 16 2 2 2 4" xfId="43401"/>
    <cellStyle name="Note 2 16 2 2 2 5" xfId="56619"/>
    <cellStyle name="Note 2 16 2 2 3" xfId="9792"/>
    <cellStyle name="Note 2 16 2 2 3 2" xfId="20792"/>
    <cellStyle name="Note 2 16 2 2 3 3" xfId="31104"/>
    <cellStyle name="Note 2 16 2 2 3 4" xfId="42053"/>
    <cellStyle name="Note 2 16 2 2 3 5" xfId="46313"/>
    <cellStyle name="Note 2 16 2 2 3 6" xfId="55262"/>
    <cellStyle name="Note 2 16 2 2 4" xfId="11903"/>
    <cellStyle name="Note 2 16 2 2 4 2" xfId="22855"/>
    <cellStyle name="Note 2 16 2 2 4 3" xfId="33215"/>
    <cellStyle name="Note 2 16 2 2 4 4" xfId="44152"/>
    <cellStyle name="Note 2 16 2 2 4 5" xfId="46863"/>
    <cellStyle name="Note 2 16 2 2 4 6" xfId="57373"/>
    <cellStyle name="Note 2 16 2 2 5" xfId="9540"/>
    <cellStyle name="Note 2 16 2 2 5 2" xfId="30852"/>
    <cellStyle name="Note 2 16 2 2 5 3" xfId="41803"/>
    <cellStyle name="Note 2 16 2 2 5 4" xfId="46069"/>
    <cellStyle name="Note 2 16 2 2 5 5" xfId="55010"/>
    <cellStyle name="Note 2 16 2 2 6" xfId="15891"/>
    <cellStyle name="Note 2 16 2 2 7" xfId="26076"/>
    <cellStyle name="Note 2 16 2 2 8" xfId="37025"/>
    <cellStyle name="Note 2 16 2 2 9" xfId="50234"/>
    <cellStyle name="Note 2 16 2 20" xfId="12570"/>
    <cellStyle name="Note 2 16 2 20 2" xfId="23371"/>
    <cellStyle name="Note 2 16 2 20 3" xfId="33882"/>
    <cellStyle name="Note 2 16 2 20 4" xfId="44819"/>
    <cellStyle name="Note 2 16 2 20 5" xfId="47522"/>
    <cellStyle name="Note 2 16 2 20 6" xfId="58040"/>
    <cellStyle name="Note 2 16 2 21" xfId="13641"/>
    <cellStyle name="Note 2 16 2 22" xfId="23826"/>
    <cellStyle name="Note 2 16 2 23" xfId="34734"/>
    <cellStyle name="Note 2 16 2 24" xfId="47984"/>
    <cellStyle name="Note 2 16 2 25" xfId="59586"/>
    <cellStyle name="Note 2 16 2 3" xfId="5759"/>
    <cellStyle name="Note 2 16 2 3 2" xfId="11284"/>
    <cellStyle name="Note 2 16 2 3 2 2" xfId="22261"/>
    <cellStyle name="Note 2 16 2 3 2 3" xfId="32596"/>
    <cellStyle name="Note 2 16 2 3 2 4" xfId="43533"/>
    <cellStyle name="Note 2 16 2 3 2 5" xfId="56754"/>
    <cellStyle name="Note 2 16 2 3 3" xfId="7265"/>
    <cellStyle name="Note 2 16 2 3 3 2" xfId="18394"/>
    <cellStyle name="Note 2 16 2 3 3 3" xfId="28581"/>
    <cellStyle name="Note 2 16 2 3 3 4" xfId="39536"/>
    <cellStyle name="Note 2 16 2 3 3 5" xfId="45464"/>
    <cellStyle name="Note 2 16 2 3 3 6" xfId="52739"/>
    <cellStyle name="Note 2 16 2 3 4" xfId="12303"/>
    <cellStyle name="Note 2 16 2 3 4 2" xfId="23173"/>
    <cellStyle name="Note 2 16 2 3 4 3" xfId="33615"/>
    <cellStyle name="Note 2 16 2 3 4 4" xfId="44552"/>
    <cellStyle name="Note 2 16 2 3 4 5" xfId="47259"/>
    <cellStyle name="Note 2 16 2 3 4 6" xfId="57773"/>
    <cellStyle name="Note 2 16 2 3 5" xfId="9593"/>
    <cellStyle name="Note 2 16 2 3 5 2" xfId="30905"/>
    <cellStyle name="Note 2 16 2 3 5 3" xfId="41854"/>
    <cellStyle name="Note 2 16 2 3 5 4" xfId="46117"/>
    <cellStyle name="Note 2 16 2 3 5 5" xfId="55063"/>
    <cellStyle name="Note 2 16 2 3 6" xfId="16909"/>
    <cellStyle name="Note 2 16 2 3 7" xfId="27094"/>
    <cellStyle name="Note 2 16 2 3 8" xfId="38043"/>
    <cellStyle name="Note 2 16 2 3 9" xfId="51252"/>
    <cellStyle name="Note 2 16 2 4" xfId="5223"/>
    <cellStyle name="Note 2 16 2 4 2" xfId="16373"/>
    <cellStyle name="Note 2 16 2 4 3" xfId="26558"/>
    <cellStyle name="Note 2 16 2 4 4" xfId="37507"/>
    <cellStyle name="Note 2 16 2 4 5" xfId="34067"/>
    <cellStyle name="Note 2 16 2 4 6" xfId="50716"/>
    <cellStyle name="Note 2 16 2 5" xfId="4203"/>
    <cellStyle name="Note 2 16 2 5 2" xfId="15393"/>
    <cellStyle name="Note 2 16 2 5 3" xfId="25578"/>
    <cellStyle name="Note 2 16 2 5 4" xfId="36527"/>
    <cellStyle name="Note 2 16 2 5 5" xfId="46559"/>
    <cellStyle name="Note 2 16 2 5 6" xfId="49736"/>
    <cellStyle name="Note 2 16 2 6" xfId="5601"/>
    <cellStyle name="Note 2 16 2 6 2" xfId="16751"/>
    <cellStyle name="Note 2 16 2 6 3" xfId="26936"/>
    <cellStyle name="Note 2 16 2 6 4" xfId="37885"/>
    <cellStyle name="Note 2 16 2 6 5" xfId="45888"/>
    <cellStyle name="Note 2 16 2 6 6" xfId="51094"/>
    <cellStyle name="Note 2 16 2 7" xfId="4180"/>
    <cellStyle name="Note 2 16 2 7 2" xfId="15375"/>
    <cellStyle name="Note 2 16 2 7 3" xfId="25560"/>
    <cellStyle name="Note 2 16 2 7 4" xfId="36509"/>
    <cellStyle name="Note 2 16 2 7 5" xfId="34124"/>
    <cellStyle name="Note 2 16 2 7 6" xfId="49718"/>
    <cellStyle name="Note 2 16 2 8" xfId="5367"/>
    <cellStyle name="Note 2 16 2 8 2" xfId="16517"/>
    <cellStyle name="Note 2 16 2 8 3" xfId="26702"/>
    <cellStyle name="Note 2 16 2 8 4" xfId="37651"/>
    <cellStyle name="Note 2 16 2 8 5" xfId="44974"/>
    <cellStyle name="Note 2 16 2 8 6" xfId="50860"/>
    <cellStyle name="Note 2 16 2 9" xfId="5547"/>
    <cellStyle name="Note 2 16 2 9 2" xfId="16697"/>
    <cellStyle name="Note 2 16 2 9 3" xfId="26882"/>
    <cellStyle name="Note 2 16 2 9 4" xfId="37831"/>
    <cellStyle name="Note 2 16 2 9 5" xfId="34372"/>
    <cellStyle name="Note 2 16 2 9 6" xfId="51040"/>
    <cellStyle name="Note 2 16 20" xfId="7249"/>
    <cellStyle name="Note 2 16 20 2" xfId="18378"/>
    <cellStyle name="Note 2 16 20 3" xfId="28565"/>
    <cellStyle name="Note 2 16 20 4" xfId="39520"/>
    <cellStyle name="Note 2 16 20 5" xfId="45448"/>
    <cellStyle name="Note 2 16 20 6" xfId="52723"/>
    <cellStyle name="Note 2 16 21" xfId="9812"/>
    <cellStyle name="Note 2 16 21 2" xfId="20806"/>
    <cellStyle name="Note 2 16 21 3" xfId="31124"/>
    <cellStyle name="Note 2 16 21 4" xfId="42073"/>
    <cellStyle name="Note 2 16 21 5" xfId="55282"/>
    <cellStyle name="Note 2 16 22" xfId="11840"/>
    <cellStyle name="Note 2 16 22 2" xfId="22810"/>
    <cellStyle name="Note 2 16 22 3" xfId="33152"/>
    <cellStyle name="Note 2 16 22 4" xfId="44089"/>
    <cellStyle name="Note 2 16 22 5" xfId="46800"/>
    <cellStyle name="Note 2 16 22 6" xfId="57310"/>
    <cellStyle name="Note 2 16 23" xfId="12394"/>
    <cellStyle name="Note 2 16 23 2" xfId="23238"/>
    <cellStyle name="Note 2 16 23 3" xfId="33706"/>
    <cellStyle name="Note 2 16 23 4" xfId="44643"/>
    <cellStyle name="Note 2 16 23 5" xfId="47350"/>
    <cellStyle name="Note 2 16 23 6" xfId="57864"/>
    <cellStyle name="Note 2 16 24" xfId="9680"/>
    <cellStyle name="Note 2 16 24 2" xfId="30992"/>
    <cellStyle name="Note 2 16 24 3" xfId="41941"/>
    <cellStyle name="Note 2 16 24 4" xfId="46204"/>
    <cellStyle name="Note 2 16 24 5" xfId="55150"/>
    <cellStyle name="Note 2 16 25" xfId="12241"/>
    <cellStyle name="Note 2 16 25 2" xfId="23130"/>
    <cellStyle name="Note 2 16 25 3" xfId="33553"/>
    <cellStyle name="Note 2 16 25 4" xfId="44490"/>
    <cellStyle name="Note 2 16 25 5" xfId="47197"/>
    <cellStyle name="Note 2 16 25 6" xfId="57711"/>
    <cellStyle name="Note 2 16 26" xfId="9466"/>
    <cellStyle name="Note 2 16 26 2" xfId="20571"/>
    <cellStyle name="Note 2 16 26 3" xfId="30778"/>
    <cellStyle name="Note 2 16 26 4" xfId="41729"/>
    <cellStyle name="Note 2 16 26 5" xfId="45998"/>
    <cellStyle name="Note 2 16 26 6" xfId="54936"/>
    <cellStyle name="Note 2 16 27" xfId="12140"/>
    <cellStyle name="Note 2 16 27 2" xfId="23070"/>
    <cellStyle name="Note 2 16 27 3" xfId="33452"/>
    <cellStyle name="Note 2 16 27 4" xfId="44389"/>
    <cellStyle name="Note 2 16 27 5" xfId="47098"/>
    <cellStyle name="Note 2 16 27 6" xfId="57610"/>
    <cellStyle name="Note 2 16 28" xfId="9645"/>
    <cellStyle name="Note 2 16 28 2" xfId="20699"/>
    <cellStyle name="Note 2 16 28 3" xfId="30957"/>
    <cellStyle name="Note 2 16 28 4" xfId="41906"/>
    <cellStyle name="Note 2 16 28 5" xfId="46169"/>
    <cellStyle name="Note 2 16 28 6" xfId="55115"/>
    <cellStyle name="Note 2 16 29" xfId="13440"/>
    <cellStyle name="Note 2 16 3" xfId="2233"/>
    <cellStyle name="Note 2 16 3 10" xfId="5472"/>
    <cellStyle name="Note 2 16 3 10 2" xfId="16622"/>
    <cellStyle name="Note 2 16 3 10 3" xfId="26807"/>
    <cellStyle name="Note 2 16 3 10 4" xfId="37756"/>
    <cellStyle name="Note 2 16 3 10 5" xfId="45218"/>
    <cellStyle name="Note 2 16 3 10 6" xfId="50965"/>
    <cellStyle name="Note 2 16 3 11" xfId="6038"/>
    <cellStyle name="Note 2 16 3 11 2" xfId="17188"/>
    <cellStyle name="Note 2 16 3 11 3" xfId="27373"/>
    <cellStyle name="Note 2 16 3 11 4" xfId="38322"/>
    <cellStyle name="Note 2 16 3 11 5" xfId="45938"/>
    <cellStyle name="Note 2 16 3 11 6" xfId="51531"/>
    <cellStyle name="Note 2 16 3 12" xfId="4277"/>
    <cellStyle name="Note 2 16 3 12 2" xfId="15467"/>
    <cellStyle name="Note 2 16 3 12 3" xfId="25652"/>
    <cellStyle name="Note 2 16 3 12 4" xfId="36601"/>
    <cellStyle name="Note 2 16 3 12 5" xfId="34158"/>
    <cellStyle name="Note 2 16 3 12 6" xfId="49810"/>
    <cellStyle name="Note 2 16 3 13" xfId="9878"/>
    <cellStyle name="Note 2 16 3 13 2" xfId="20870"/>
    <cellStyle name="Note 2 16 3 13 3" xfId="31190"/>
    <cellStyle name="Note 2 16 3 13 4" xfId="42135"/>
    <cellStyle name="Note 2 16 3 13 5" xfId="55348"/>
    <cellStyle name="Note 2 16 3 14" xfId="11816"/>
    <cellStyle name="Note 2 16 3 14 2" xfId="22787"/>
    <cellStyle name="Note 2 16 3 14 3" xfId="33128"/>
    <cellStyle name="Note 2 16 3 14 4" xfId="44065"/>
    <cellStyle name="Note 2 16 3 14 5" xfId="46776"/>
    <cellStyle name="Note 2 16 3 14 6" xfId="57286"/>
    <cellStyle name="Note 2 16 3 15" xfId="9505"/>
    <cellStyle name="Note 2 16 3 15 2" xfId="20603"/>
    <cellStyle name="Note 2 16 3 15 3" xfId="30817"/>
    <cellStyle name="Note 2 16 3 15 4" xfId="41768"/>
    <cellStyle name="Note 2 16 3 15 5" xfId="46036"/>
    <cellStyle name="Note 2 16 3 15 6" xfId="54975"/>
    <cellStyle name="Note 2 16 3 16" xfId="12138"/>
    <cellStyle name="Note 2 16 3 16 2" xfId="33450"/>
    <cellStyle name="Note 2 16 3 16 3" xfId="44387"/>
    <cellStyle name="Note 2 16 3 16 4" xfId="47096"/>
    <cellStyle name="Note 2 16 3 16 5" xfId="57608"/>
    <cellStyle name="Note 2 16 3 17" xfId="12232"/>
    <cellStyle name="Note 2 16 3 17 2" xfId="23125"/>
    <cellStyle name="Note 2 16 3 17 3" xfId="33544"/>
    <cellStyle name="Note 2 16 3 17 4" xfId="44481"/>
    <cellStyle name="Note 2 16 3 17 5" xfId="47188"/>
    <cellStyle name="Note 2 16 3 17 6" xfId="57702"/>
    <cellStyle name="Note 2 16 3 18" xfId="12604"/>
    <cellStyle name="Note 2 16 3 18 2" xfId="23405"/>
    <cellStyle name="Note 2 16 3 18 3" xfId="33916"/>
    <cellStyle name="Note 2 16 3 18 4" xfId="44853"/>
    <cellStyle name="Note 2 16 3 18 5" xfId="47556"/>
    <cellStyle name="Note 2 16 3 18 6" xfId="58074"/>
    <cellStyle name="Note 2 16 3 19" xfId="13533"/>
    <cellStyle name="Note 2 16 3 2" xfId="4704"/>
    <cellStyle name="Note 2 16 3 2 2" xfId="11316"/>
    <cellStyle name="Note 2 16 3 2 2 2" xfId="22293"/>
    <cellStyle name="Note 2 16 3 2 2 3" xfId="32628"/>
    <cellStyle name="Note 2 16 3 2 2 4" xfId="43565"/>
    <cellStyle name="Note 2 16 3 2 2 5" xfId="56786"/>
    <cellStyle name="Note 2 16 3 2 3" xfId="9463"/>
    <cellStyle name="Note 2 16 3 2 3 2" xfId="20568"/>
    <cellStyle name="Note 2 16 3 2 3 3" xfId="30775"/>
    <cellStyle name="Note 2 16 3 2 3 4" xfId="41726"/>
    <cellStyle name="Note 2 16 3 2 3 5" xfId="45995"/>
    <cellStyle name="Note 2 16 3 2 3 6" xfId="54933"/>
    <cellStyle name="Note 2 16 3 2 4" xfId="12032"/>
    <cellStyle name="Note 2 16 3 2 4 2" xfId="22984"/>
    <cellStyle name="Note 2 16 3 2 4 3" xfId="33344"/>
    <cellStyle name="Note 2 16 3 2 4 4" xfId="44281"/>
    <cellStyle name="Note 2 16 3 2 4 5" xfId="46991"/>
    <cellStyle name="Note 2 16 3 2 4 6" xfId="57502"/>
    <cellStyle name="Note 2 16 3 2 5" xfId="12083"/>
    <cellStyle name="Note 2 16 3 2 5 2" xfId="33395"/>
    <cellStyle name="Note 2 16 3 2 5 3" xfId="44332"/>
    <cellStyle name="Note 2 16 3 2 5 4" xfId="47042"/>
    <cellStyle name="Note 2 16 3 2 5 5" xfId="57553"/>
    <cellStyle name="Note 2 16 3 2 6" xfId="15855"/>
    <cellStyle name="Note 2 16 3 2 7" xfId="26040"/>
    <cellStyle name="Note 2 16 3 2 8" xfId="36989"/>
    <cellStyle name="Note 2 16 3 2 9" xfId="50198"/>
    <cellStyle name="Note 2 16 3 20" xfId="23718"/>
    <cellStyle name="Note 2 16 3 21" xfId="34626"/>
    <cellStyle name="Note 2 16 3 22" xfId="47876"/>
    <cellStyle name="Note 2 16 3 23" xfId="59629"/>
    <cellStyle name="Note 2 16 3 3" xfId="5723"/>
    <cellStyle name="Note 2 16 3 3 2" xfId="16873"/>
    <cellStyle name="Note 2 16 3 3 3" xfId="27058"/>
    <cellStyle name="Note 2 16 3 3 4" xfId="38007"/>
    <cellStyle name="Note 2 16 3 3 5" xfId="46367"/>
    <cellStyle name="Note 2 16 3 3 6" xfId="51216"/>
    <cellStyle name="Note 2 16 3 4" xfId="5259"/>
    <cellStyle name="Note 2 16 3 4 2" xfId="16409"/>
    <cellStyle name="Note 2 16 3 4 3" xfId="26594"/>
    <cellStyle name="Note 2 16 3 4 4" xfId="37543"/>
    <cellStyle name="Note 2 16 3 4 5" xfId="34263"/>
    <cellStyle name="Note 2 16 3 4 6" xfId="50752"/>
    <cellStyle name="Note 2 16 3 5" xfId="5851"/>
    <cellStyle name="Note 2 16 3 5 2" xfId="17001"/>
    <cellStyle name="Note 2 16 3 5 3" xfId="27186"/>
    <cellStyle name="Note 2 16 3 5 4" xfId="38135"/>
    <cellStyle name="Note 2 16 3 5 5" xfId="46409"/>
    <cellStyle name="Note 2 16 3 5 6" xfId="51344"/>
    <cellStyle name="Note 2 16 3 6" xfId="5901"/>
    <cellStyle name="Note 2 16 3 6 2" xfId="17051"/>
    <cellStyle name="Note 2 16 3 6 3" xfId="27236"/>
    <cellStyle name="Note 2 16 3 6 4" xfId="38185"/>
    <cellStyle name="Note 2 16 3 6 5" xfId="44912"/>
    <cellStyle name="Note 2 16 3 6 6" xfId="51394"/>
    <cellStyle name="Note 2 16 3 7" xfId="5412"/>
    <cellStyle name="Note 2 16 3 7 2" xfId="16562"/>
    <cellStyle name="Note 2 16 3 7 3" xfId="26747"/>
    <cellStyle name="Note 2 16 3 7 4" xfId="37696"/>
    <cellStyle name="Note 2 16 3 7 5" xfId="47559"/>
    <cellStyle name="Note 2 16 3 7 6" xfId="50905"/>
    <cellStyle name="Note 2 16 3 8" xfId="5550"/>
    <cellStyle name="Note 2 16 3 8 2" xfId="16700"/>
    <cellStyle name="Note 2 16 3 8 3" xfId="26885"/>
    <cellStyle name="Note 2 16 3 8 4" xfId="37834"/>
    <cellStyle name="Note 2 16 3 8 5" xfId="34375"/>
    <cellStyle name="Note 2 16 3 8 6" xfId="51043"/>
    <cellStyle name="Note 2 16 3 9" xfId="4431"/>
    <cellStyle name="Note 2 16 3 9 2" xfId="15613"/>
    <cellStyle name="Note 2 16 3 9 3" xfId="25798"/>
    <cellStyle name="Note 2 16 3 9 4" xfId="36747"/>
    <cellStyle name="Note 2 16 3 9 5" xfId="34967"/>
    <cellStyle name="Note 2 16 3 9 6" xfId="49956"/>
    <cellStyle name="Note 2 16 30" xfId="23625"/>
    <cellStyle name="Note 2 16 31" xfId="34527"/>
    <cellStyle name="Note 2 16 32" xfId="47783"/>
    <cellStyle name="Note 2 16 33" xfId="59076"/>
    <cellStyle name="Note 2 16 4" xfId="2276"/>
    <cellStyle name="Note 2 16 4 2" xfId="10691"/>
    <cellStyle name="Note 2 16 4 2 2" xfId="21670"/>
    <cellStyle name="Note 2 16 4 2 3" xfId="32003"/>
    <cellStyle name="Note 2 16 4 2 4" xfId="42946"/>
    <cellStyle name="Note 2 16 4 2 5" xfId="56161"/>
    <cellStyle name="Note 2 16 4 3" xfId="10680"/>
    <cellStyle name="Note 2 16 4 3 2" xfId="21659"/>
    <cellStyle name="Note 2 16 4 3 3" xfId="31992"/>
    <cellStyle name="Note 2 16 4 3 4" xfId="42935"/>
    <cellStyle name="Note 2 16 4 3 5" xfId="46463"/>
    <cellStyle name="Note 2 16 4 3 6" xfId="56150"/>
    <cellStyle name="Note 2 16 4 4" xfId="9761"/>
    <cellStyle name="Note 2 16 4 4 2" xfId="20772"/>
    <cellStyle name="Note 2 16 4 4 3" xfId="31073"/>
    <cellStyle name="Note 2 16 4 4 4" xfId="42022"/>
    <cellStyle name="Note 2 16 4 4 5" xfId="46282"/>
    <cellStyle name="Note 2 16 4 4 6" xfId="55231"/>
    <cellStyle name="Note 2 16 4 5" xfId="9799"/>
    <cellStyle name="Note 2 16 4 5 2" xfId="31111"/>
    <cellStyle name="Note 2 16 4 5 3" xfId="42060"/>
    <cellStyle name="Note 2 16 4 5 4" xfId="46319"/>
    <cellStyle name="Note 2 16 4 5 5" xfId="55269"/>
    <cellStyle name="Note 2 16 4 6" xfId="13576"/>
    <cellStyle name="Note 2 16 4 7" xfId="23761"/>
    <cellStyle name="Note 2 16 4 8" xfId="34669"/>
    <cellStyle name="Note 2 16 4 9" xfId="47919"/>
    <cellStyle name="Note 2 16 5" xfId="2043"/>
    <cellStyle name="Note 2 16 5 2" xfId="11199"/>
    <cellStyle name="Note 2 16 5 2 2" xfId="22176"/>
    <cellStyle name="Note 2 16 5 2 3" xfId="32511"/>
    <cellStyle name="Note 2 16 5 2 4" xfId="43450"/>
    <cellStyle name="Note 2 16 5 2 5" xfId="56669"/>
    <cellStyle name="Note 2 16 5 3" xfId="12414"/>
    <cellStyle name="Note 2 16 5 3 2" xfId="23256"/>
    <cellStyle name="Note 2 16 5 3 3" xfId="33726"/>
    <cellStyle name="Note 2 16 5 3 4" xfId="44663"/>
    <cellStyle name="Note 2 16 5 3 5" xfId="47370"/>
    <cellStyle name="Note 2 16 5 3 6" xfId="57884"/>
    <cellStyle name="Note 2 16 5 4" xfId="11943"/>
    <cellStyle name="Note 2 16 5 4 2" xfId="22895"/>
    <cellStyle name="Note 2 16 5 4 3" xfId="33255"/>
    <cellStyle name="Note 2 16 5 4 4" xfId="44192"/>
    <cellStyle name="Note 2 16 5 4 5" xfId="46903"/>
    <cellStyle name="Note 2 16 5 4 6" xfId="57413"/>
    <cellStyle name="Note 2 16 5 5" xfId="9592"/>
    <cellStyle name="Note 2 16 5 5 2" xfId="30904"/>
    <cellStyle name="Note 2 16 5 5 3" xfId="41853"/>
    <cellStyle name="Note 2 16 5 5 4" xfId="46116"/>
    <cellStyle name="Note 2 16 5 5 5" xfId="55062"/>
    <cellStyle name="Note 2 16 5 6" xfId="13432"/>
    <cellStyle name="Note 2 16 5 7" xfId="23617"/>
    <cellStyle name="Note 2 16 5 8" xfId="34513"/>
    <cellStyle name="Note 2 16 5 9" xfId="47775"/>
    <cellStyle name="Note 2 16 6" xfId="4630"/>
    <cellStyle name="Note 2 16 6 2" xfId="15782"/>
    <cellStyle name="Note 2 16 6 3" xfId="25967"/>
    <cellStyle name="Note 2 16 6 4" xfId="36916"/>
    <cellStyle name="Note 2 16 6 5" xfId="34221"/>
    <cellStyle name="Note 2 16 6 6" xfId="50125"/>
    <cellStyle name="Note 2 16 7" xfId="5663"/>
    <cellStyle name="Note 2 16 7 2" xfId="16813"/>
    <cellStyle name="Note 2 16 7 3" xfId="26998"/>
    <cellStyle name="Note 2 16 7 4" xfId="37947"/>
    <cellStyle name="Note 2 16 7 5" xfId="34409"/>
    <cellStyle name="Note 2 16 7 6" xfId="51156"/>
    <cellStyle name="Note 2 16 8" xfId="5314"/>
    <cellStyle name="Note 2 16 8 2" xfId="16464"/>
    <cellStyle name="Note 2 16 8 3" xfId="26649"/>
    <cellStyle name="Note 2 16 8 4" xfId="37598"/>
    <cellStyle name="Note 2 16 8 5" xfId="34316"/>
    <cellStyle name="Note 2 16 8 6" xfId="50807"/>
    <cellStyle name="Note 2 16 9" xfId="4066"/>
    <cellStyle name="Note 2 16 9 2" xfId="15273"/>
    <cellStyle name="Note 2 16 9 3" xfId="25458"/>
    <cellStyle name="Note 2 16 9 4" xfId="36399"/>
    <cellStyle name="Note 2 16 9 5" xfId="45151"/>
    <cellStyle name="Note 2 16 9 6" xfId="49616"/>
    <cellStyle name="Note 2 17" xfId="2108"/>
    <cellStyle name="Note 2 17 10" xfId="4251"/>
    <cellStyle name="Note 2 17 10 2" xfId="15441"/>
    <cellStyle name="Note 2 17 10 3" xfId="25626"/>
    <cellStyle name="Note 2 17 10 4" xfId="36575"/>
    <cellStyle name="Note 2 17 10 5" xfId="45358"/>
    <cellStyle name="Note 2 17 10 6" xfId="49784"/>
    <cellStyle name="Note 2 17 11" xfId="5374"/>
    <cellStyle name="Note 2 17 11 2" xfId="16524"/>
    <cellStyle name="Note 2 17 11 3" xfId="26709"/>
    <cellStyle name="Note 2 17 11 4" xfId="37658"/>
    <cellStyle name="Note 2 17 11 5" xfId="45547"/>
    <cellStyle name="Note 2 17 11 6" xfId="50867"/>
    <cellStyle name="Note 2 17 12" xfId="4181"/>
    <cellStyle name="Note 2 17 12 2" xfId="15376"/>
    <cellStyle name="Note 2 17 12 3" xfId="25561"/>
    <cellStyle name="Note 2 17 12 4" xfId="36510"/>
    <cellStyle name="Note 2 17 12 5" xfId="45578"/>
    <cellStyle name="Note 2 17 12 6" xfId="49719"/>
    <cellStyle name="Note 2 17 13" xfId="5596"/>
    <cellStyle name="Note 2 17 13 2" xfId="16746"/>
    <cellStyle name="Note 2 17 13 3" xfId="26931"/>
    <cellStyle name="Note 2 17 13 4" xfId="37880"/>
    <cellStyle name="Note 2 17 13 5" xfId="45209"/>
    <cellStyle name="Note 2 17 13 6" xfId="51089"/>
    <cellStyle name="Note 2 17 14" xfId="6027"/>
    <cellStyle name="Note 2 17 14 2" xfId="17177"/>
    <cellStyle name="Note 2 17 14 3" xfId="27362"/>
    <cellStyle name="Note 2 17 14 4" xfId="38311"/>
    <cellStyle name="Note 2 17 14 5" xfId="45862"/>
    <cellStyle name="Note 2 17 14 6" xfId="51520"/>
    <cellStyle name="Note 2 17 15" xfId="5426"/>
    <cellStyle name="Note 2 17 15 2" xfId="16576"/>
    <cellStyle name="Note 2 17 15 3" xfId="26761"/>
    <cellStyle name="Note 2 17 15 4" xfId="37710"/>
    <cellStyle name="Note 2 17 15 5" xfId="45219"/>
    <cellStyle name="Note 2 17 15 6" xfId="50919"/>
    <cellStyle name="Note 2 17 16" xfId="5923"/>
    <cellStyle name="Note 2 17 16 2" xfId="17073"/>
    <cellStyle name="Note 2 17 16 3" xfId="27258"/>
    <cellStyle name="Note 2 17 16 4" xfId="38207"/>
    <cellStyle name="Note 2 17 16 5" xfId="45061"/>
    <cellStyle name="Note 2 17 16 6" xfId="51416"/>
    <cellStyle name="Note 2 17 17" xfId="7606"/>
    <cellStyle name="Note 2 17 17 2" xfId="18719"/>
    <cellStyle name="Note 2 17 17 3" xfId="28921"/>
    <cellStyle name="Note 2 17 17 4" xfId="39870"/>
    <cellStyle name="Note 2 17 17 5" xfId="45634"/>
    <cellStyle name="Note 2 17 17 6" xfId="45058"/>
    <cellStyle name="Note 2 17 17 7" xfId="53079"/>
    <cellStyle name="Note 2 17 18" xfId="7698"/>
    <cellStyle name="Note 2 17 18 2" xfId="18809"/>
    <cellStyle name="Note 2 17 18 3" xfId="29012"/>
    <cellStyle name="Note 2 17 18 4" xfId="39962"/>
    <cellStyle name="Note 2 17 18 5" xfId="45688"/>
    <cellStyle name="Note 2 17 18 6" xfId="46334"/>
    <cellStyle name="Note 2 17 18 7" xfId="53170"/>
    <cellStyle name="Note 2 17 19" xfId="7557"/>
    <cellStyle name="Note 2 17 19 2" xfId="18671"/>
    <cellStyle name="Note 2 17 19 3" xfId="28872"/>
    <cellStyle name="Note 2 17 19 4" xfId="39822"/>
    <cellStyle name="Note 2 17 19 5" xfId="45591"/>
    <cellStyle name="Note 2 17 19 6" xfId="44939"/>
    <cellStyle name="Note 2 17 19 7" xfId="53030"/>
    <cellStyle name="Note 2 17 2" xfId="2342"/>
    <cellStyle name="Note 2 17 2 10" xfId="6019"/>
    <cellStyle name="Note 2 17 2 10 2" xfId="17169"/>
    <cellStyle name="Note 2 17 2 10 3" xfId="27354"/>
    <cellStyle name="Note 2 17 2 10 4" xfId="38303"/>
    <cellStyle name="Note 2 17 2 10 5" xfId="46340"/>
    <cellStyle name="Note 2 17 2 10 6" xfId="51512"/>
    <cellStyle name="Note 2 17 2 11" xfId="5410"/>
    <cellStyle name="Note 2 17 2 11 2" xfId="16560"/>
    <cellStyle name="Note 2 17 2 11 3" xfId="26745"/>
    <cellStyle name="Note 2 17 2 11 4" xfId="37694"/>
    <cellStyle name="Note 2 17 2 11 5" xfId="44988"/>
    <cellStyle name="Note 2 17 2 11 6" xfId="50903"/>
    <cellStyle name="Note 2 17 2 12" xfId="6054"/>
    <cellStyle name="Note 2 17 2 12 2" xfId="17204"/>
    <cellStyle name="Note 2 17 2 12 3" xfId="27389"/>
    <cellStyle name="Note 2 17 2 12 4" xfId="38338"/>
    <cellStyle name="Note 2 17 2 12 5" xfId="45042"/>
    <cellStyle name="Note 2 17 2 12 6" xfId="51547"/>
    <cellStyle name="Note 2 17 2 13" xfId="9915"/>
    <cellStyle name="Note 2 17 2 13 2" xfId="20907"/>
    <cellStyle name="Note 2 17 2 13 3" xfId="31227"/>
    <cellStyle name="Note 2 17 2 13 4" xfId="42172"/>
    <cellStyle name="Note 2 17 2 13 5" xfId="55385"/>
    <cellStyle name="Note 2 17 2 14" xfId="11779"/>
    <cellStyle name="Note 2 17 2 14 2" xfId="22750"/>
    <cellStyle name="Note 2 17 2 14 3" xfId="33091"/>
    <cellStyle name="Note 2 17 2 14 4" xfId="44028"/>
    <cellStyle name="Note 2 17 2 14 5" xfId="46739"/>
    <cellStyle name="Note 2 17 2 14 6" xfId="57249"/>
    <cellStyle name="Note 2 17 2 15" xfId="9655"/>
    <cellStyle name="Note 2 17 2 15 2" xfId="20706"/>
    <cellStyle name="Note 2 17 2 15 3" xfId="30967"/>
    <cellStyle name="Note 2 17 2 15 4" xfId="41916"/>
    <cellStyle name="Note 2 17 2 15 5" xfId="46179"/>
    <cellStyle name="Note 2 17 2 15 6" xfId="55125"/>
    <cellStyle name="Note 2 17 2 16" xfId="12497"/>
    <cellStyle name="Note 2 17 2 16 2" xfId="33809"/>
    <cellStyle name="Note 2 17 2 16 3" xfId="44746"/>
    <cellStyle name="Note 2 17 2 16 4" xfId="47451"/>
    <cellStyle name="Note 2 17 2 16 5" xfId="57967"/>
    <cellStyle name="Note 2 17 2 17" xfId="7416"/>
    <cellStyle name="Note 2 17 2 17 2" xfId="18537"/>
    <cellStyle name="Note 2 17 2 17 3" xfId="28731"/>
    <cellStyle name="Note 2 17 2 17 4" xfId="39686"/>
    <cellStyle name="Note 2 17 2 17 5" xfId="45518"/>
    <cellStyle name="Note 2 17 2 17 6" xfId="52889"/>
    <cellStyle name="Note 2 17 2 18" xfId="8528"/>
    <cellStyle name="Note 2 17 2 18 2" xfId="19635"/>
    <cellStyle name="Note 2 17 2 18 3" xfId="29842"/>
    <cellStyle name="Note 2 17 2 18 4" xfId="40791"/>
    <cellStyle name="Note 2 17 2 18 5" xfId="45867"/>
    <cellStyle name="Note 2 17 2 18 6" xfId="54000"/>
    <cellStyle name="Note 2 17 2 19" xfId="9526"/>
    <cellStyle name="Note 2 17 2 19 2" xfId="20619"/>
    <cellStyle name="Note 2 17 2 19 3" xfId="30838"/>
    <cellStyle name="Note 2 17 2 19 4" xfId="41789"/>
    <cellStyle name="Note 2 17 2 19 5" xfId="46057"/>
    <cellStyle name="Note 2 17 2 19 6" xfId="54996"/>
    <cellStyle name="Note 2 17 2 2" xfId="4741"/>
    <cellStyle name="Note 2 17 2 2 2" xfId="11150"/>
    <cellStyle name="Note 2 17 2 2 2 2" xfId="22127"/>
    <cellStyle name="Note 2 17 2 2 2 3" xfId="32462"/>
    <cellStyle name="Note 2 17 2 2 2 4" xfId="43402"/>
    <cellStyle name="Note 2 17 2 2 2 5" xfId="56620"/>
    <cellStyle name="Note 2 17 2 2 3" xfId="7262"/>
    <cellStyle name="Note 2 17 2 2 3 2" xfId="18391"/>
    <cellStyle name="Note 2 17 2 2 3 3" xfId="28578"/>
    <cellStyle name="Note 2 17 2 2 3 4" xfId="39533"/>
    <cellStyle name="Note 2 17 2 2 3 5" xfId="45461"/>
    <cellStyle name="Note 2 17 2 2 3 6" xfId="52736"/>
    <cellStyle name="Note 2 17 2 2 4" xfId="11904"/>
    <cellStyle name="Note 2 17 2 2 4 2" xfId="22856"/>
    <cellStyle name="Note 2 17 2 2 4 3" xfId="33216"/>
    <cellStyle name="Note 2 17 2 2 4 4" xfId="44153"/>
    <cellStyle name="Note 2 17 2 2 4 5" xfId="46864"/>
    <cellStyle name="Note 2 17 2 2 4 6" xfId="57374"/>
    <cellStyle name="Note 2 17 2 2 5" xfId="12353"/>
    <cellStyle name="Note 2 17 2 2 5 2" xfId="33665"/>
    <cellStyle name="Note 2 17 2 2 5 3" xfId="44602"/>
    <cellStyle name="Note 2 17 2 2 5 4" xfId="47309"/>
    <cellStyle name="Note 2 17 2 2 5 5" xfId="57823"/>
    <cellStyle name="Note 2 17 2 2 6" xfId="15892"/>
    <cellStyle name="Note 2 17 2 2 7" xfId="26077"/>
    <cellStyle name="Note 2 17 2 2 8" xfId="37026"/>
    <cellStyle name="Note 2 17 2 2 9" xfId="50235"/>
    <cellStyle name="Note 2 17 2 20" xfId="12571"/>
    <cellStyle name="Note 2 17 2 20 2" xfId="23372"/>
    <cellStyle name="Note 2 17 2 20 3" xfId="33883"/>
    <cellStyle name="Note 2 17 2 20 4" xfId="44820"/>
    <cellStyle name="Note 2 17 2 20 5" xfId="47523"/>
    <cellStyle name="Note 2 17 2 20 6" xfId="58041"/>
    <cellStyle name="Note 2 17 2 21" xfId="13642"/>
    <cellStyle name="Note 2 17 2 22" xfId="23827"/>
    <cellStyle name="Note 2 17 2 23" xfId="34735"/>
    <cellStyle name="Note 2 17 2 24" xfId="47985"/>
    <cellStyle name="Note 2 17 2 25" xfId="59587"/>
    <cellStyle name="Note 2 17 2 3" xfId="5760"/>
    <cellStyle name="Note 2 17 2 3 2" xfId="11285"/>
    <cellStyle name="Note 2 17 2 3 2 2" xfId="22262"/>
    <cellStyle name="Note 2 17 2 3 2 3" xfId="32597"/>
    <cellStyle name="Note 2 17 2 3 2 4" xfId="43534"/>
    <cellStyle name="Note 2 17 2 3 2 5" xfId="56755"/>
    <cellStyle name="Note 2 17 2 3 3" xfId="7752"/>
    <cellStyle name="Note 2 17 2 3 3 2" xfId="18862"/>
    <cellStyle name="Note 2 17 2 3 3 3" xfId="29066"/>
    <cellStyle name="Note 2 17 2 3 3 4" xfId="40015"/>
    <cellStyle name="Note 2 17 2 3 3 5" xfId="45737"/>
    <cellStyle name="Note 2 17 2 3 3 6" xfId="53224"/>
    <cellStyle name="Note 2 17 2 3 4" xfId="12016"/>
    <cellStyle name="Note 2 17 2 3 4 2" xfId="22968"/>
    <cellStyle name="Note 2 17 2 3 4 3" xfId="33328"/>
    <cellStyle name="Note 2 17 2 3 4 4" xfId="44265"/>
    <cellStyle name="Note 2 17 2 3 4 5" xfId="46975"/>
    <cellStyle name="Note 2 17 2 3 4 6" xfId="57486"/>
    <cellStyle name="Note 2 17 2 3 5" xfId="9697"/>
    <cellStyle name="Note 2 17 2 3 5 2" xfId="31009"/>
    <cellStyle name="Note 2 17 2 3 5 3" xfId="41958"/>
    <cellStyle name="Note 2 17 2 3 5 4" xfId="46221"/>
    <cellStyle name="Note 2 17 2 3 5 5" xfId="55167"/>
    <cellStyle name="Note 2 17 2 3 6" xfId="16910"/>
    <cellStyle name="Note 2 17 2 3 7" xfId="27095"/>
    <cellStyle name="Note 2 17 2 3 8" xfId="38044"/>
    <cellStyle name="Note 2 17 2 3 9" xfId="51253"/>
    <cellStyle name="Note 2 17 2 4" xfId="5222"/>
    <cellStyle name="Note 2 17 2 4 2" xfId="16372"/>
    <cellStyle name="Note 2 17 2 4 3" xfId="26557"/>
    <cellStyle name="Note 2 17 2 4 4" xfId="37506"/>
    <cellStyle name="Note 2 17 2 4 5" xfId="38386"/>
    <cellStyle name="Note 2 17 2 4 6" xfId="50715"/>
    <cellStyle name="Note 2 17 2 5" xfId="2385"/>
    <cellStyle name="Note 2 17 2 5 2" xfId="13685"/>
    <cellStyle name="Note 2 17 2 5 3" xfId="23870"/>
    <cellStyle name="Note 2 17 2 5 4" xfId="34778"/>
    <cellStyle name="Note 2 17 2 5 5" xfId="44937"/>
    <cellStyle name="Note 2 17 2 5 6" xfId="48028"/>
    <cellStyle name="Note 2 17 2 6" xfId="5493"/>
    <cellStyle name="Note 2 17 2 6 2" xfId="16643"/>
    <cellStyle name="Note 2 17 2 6 3" xfId="26828"/>
    <cellStyle name="Note 2 17 2 6 4" xfId="37777"/>
    <cellStyle name="Note 2 17 2 6 5" xfId="45544"/>
    <cellStyle name="Note 2 17 2 6 6" xfId="50986"/>
    <cellStyle name="Note 2 17 2 7" xfId="4219"/>
    <cellStyle name="Note 2 17 2 7 2" xfId="15409"/>
    <cellStyle name="Note 2 17 2 7 3" xfId="25594"/>
    <cellStyle name="Note 2 17 2 7 4" xfId="36543"/>
    <cellStyle name="Note 2 17 2 7 5" xfId="45765"/>
    <cellStyle name="Note 2 17 2 7 6" xfId="49752"/>
    <cellStyle name="Note 2 17 2 8" xfId="5507"/>
    <cellStyle name="Note 2 17 2 8 2" xfId="16657"/>
    <cellStyle name="Note 2 17 2 8 3" xfId="26842"/>
    <cellStyle name="Note 2 17 2 8 4" xfId="37791"/>
    <cellStyle name="Note 2 17 2 8 5" xfId="46526"/>
    <cellStyle name="Note 2 17 2 8 6" xfId="51000"/>
    <cellStyle name="Note 2 17 2 9" xfId="4607"/>
    <cellStyle name="Note 2 17 2 9 2" xfId="15765"/>
    <cellStyle name="Note 2 17 2 9 3" xfId="25950"/>
    <cellStyle name="Note 2 17 2 9 4" xfId="36899"/>
    <cellStyle name="Note 2 17 2 9 5" xfId="36506"/>
    <cellStyle name="Note 2 17 2 9 6" xfId="50108"/>
    <cellStyle name="Note 2 17 20" xfId="7199"/>
    <cellStyle name="Note 2 17 20 2" xfId="18329"/>
    <cellStyle name="Note 2 17 20 3" xfId="28515"/>
    <cellStyle name="Note 2 17 20 4" xfId="39470"/>
    <cellStyle name="Note 2 17 20 5" xfId="45423"/>
    <cellStyle name="Note 2 17 20 6" xfId="52673"/>
    <cellStyle name="Note 2 17 21" xfId="9813"/>
    <cellStyle name="Note 2 17 21 2" xfId="20807"/>
    <cellStyle name="Note 2 17 21 3" xfId="31125"/>
    <cellStyle name="Note 2 17 21 4" xfId="42074"/>
    <cellStyle name="Note 2 17 21 5" xfId="55283"/>
    <cellStyle name="Note 2 17 22" xfId="11839"/>
    <cellStyle name="Note 2 17 22 2" xfId="22809"/>
    <cellStyle name="Note 2 17 22 3" xfId="33151"/>
    <cellStyle name="Note 2 17 22 4" xfId="44088"/>
    <cellStyle name="Note 2 17 22 5" xfId="46799"/>
    <cellStyle name="Note 2 17 22 6" xfId="57309"/>
    <cellStyle name="Note 2 17 23" xfId="9507"/>
    <cellStyle name="Note 2 17 23 2" xfId="20605"/>
    <cellStyle name="Note 2 17 23 3" xfId="30819"/>
    <cellStyle name="Note 2 17 23 4" xfId="41770"/>
    <cellStyle name="Note 2 17 23 5" xfId="46038"/>
    <cellStyle name="Note 2 17 23 6" xfId="54977"/>
    <cellStyle name="Note 2 17 24" xfId="12354"/>
    <cellStyle name="Note 2 17 24 2" xfId="33666"/>
    <cellStyle name="Note 2 17 24 3" xfId="44603"/>
    <cellStyle name="Note 2 17 24 4" xfId="47310"/>
    <cellStyle name="Note 2 17 24 5" xfId="57824"/>
    <cellStyle name="Note 2 17 25" xfId="12214"/>
    <cellStyle name="Note 2 17 25 2" xfId="23116"/>
    <cellStyle name="Note 2 17 25 3" xfId="33526"/>
    <cellStyle name="Note 2 17 25 4" xfId="44463"/>
    <cellStyle name="Note 2 17 25 5" xfId="47170"/>
    <cellStyle name="Note 2 17 25 6" xfId="57684"/>
    <cellStyle name="Note 2 17 26" xfId="7270"/>
    <cellStyle name="Note 2 17 26 2" xfId="18399"/>
    <cellStyle name="Note 2 17 26 3" xfId="28586"/>
    <cellStyle name="Note 2 17 26 4" xfId="39541"/>
    <cellStyle name="Note 2 17 26 5" xfId="45467"/>
    <cellStyle name="Note 2 17 26 6" xfId="52744"/>
    <cellStyle name="Note 2 17 27" xfId="12558"/>
    <cellStyle name="Note 2 17 27 2" xfId="23359"/>
    <cellStyle name="Note 2 17 27 3" xfId="33870"/>
    <cellStyle name="Note 2 17 27 4" xfId="44807"/>
    <cellStyle name="Note 2 17 27 5" xfId="47510"/>
    <cellStyle name="Note 2 17 27 6" xfId="58028"/>
    <cellStyle name="Note 2 17 28" xfId="9626"/>
    <cellStyle name="Note 2 17 28 2" xfId="20686"/>
    <cellStyle name="Note 2 17 28 3" xfId="30938"/>
    <cellStyle name="Note 2 17 28 4" xfId="41887"/>
    <cellStyle name="Note 2 17 28 5" xfId="46150"/>
    <cellStyle name="Note 2 17 28 6" xfId="55096"/>
    <cellStyle name="Note 2 17 29" xfId="13441"/>
    <cellStyle name="Note 2 17 3" xfId="2232"/>
    <cellStyle name="Note 2 17 3 10" xfId="5951"/>
    <cellStyle name="Note 2 17 3 10 2" xfId="17101"/>
    <cellStyle name="Note 2 17 3 10 3" xfId="27286"/>
    <cellStyle name="Note 2 17 3 10 4" xfId="38235"/>
    <cellStyle name="Note 2 17 3 10 5" xfId="45986"/>
    <cellStyle name="Note 2 17 3 10 6" xfId="51444"/>
    <cellStyle name="Note 2 17 3 11" xfId="5905"/>
    <cellStyle name="Note 2 17 3 11 2" xfId="17055"/>
    <cellStyle name="Note 2 17 3 11 3" xfId="27240"/>
    <cellStyle name="Note 2 17 3 11 4" xfId="38189"/>
    <cellStyle name="Note 2 17 3 11 5" xfId="46390"/>
    <cellStyle name="Note 2 17 3 11 6" xfId="51398"/>
    <cellStyle name="Note 2 17 3 12" xfId="5450"/>
    <cellStyle name="Note 2 17 3 12 2" xfId="16600"/>
    <cellStyle name="Note 2 17 3 12 3" xfId="26785"/>
    <cellStyle name="Note 2 17 3 12 4" xfId="37734"/>
    <cellStyle name="Note 2 17 3 12 5" xfId="45283"/>
    <cellStyle name="Note 2 17 3 12 6" xfId="50943"/>
    <cellStyle name="Note 2 17 3 13" xfId="9879"/>
    <cellStyle name="Note 2 17 3 13 2" xfId="20871"/>
    <cellStyle name="Note 2 17 3 13 3" xfId="31191"/>
    <cellStyle name="Note 2 17 3 13 4" xfId="42136"/>
    <cellStyle name="Note 2 17 3 13 5" xfId="55349"/>
    <cellStyle name="Note 2 17 3 14" xfId="11815"/>
    <cellStyle name="Note 2 17 3 14 2" xfId="22786"/>
    <cellStyle name="Note 2 17 3 14 3" xfId="33127"/>
    <cellStyle name="Note 2 17 3 14 4" xfId="44064"/>
    <cellStyle name="Note 2 17 3 14 5" xfId="46775"/>
    <cellStyle name="Note 2 17 3 14 6" xfId="57285"/>
    <cellStyle name="Note 2 17 3 15" xfId="9472"/>
    <cellStyle name="Note 2 17 3 15 2" xfId="20576"/>
    <cellStyle name="Note 2 17 3 15 3" xfId="30784"/>
    <cellStyle name="Note 2 17 3 15 4" xfId="41735"/>
    <cellStyle name="Note 2 17 3 15 5" xfId="46004"/>
    <cellStyle name="Note 2 17 3 15 6" xfId="54942"/>
    <cellStyle name="Note 2 17 3 16" xfId="10671"/>
    <cellStyle name="Note 2 17 3 16 2" xfId="31983"/>
    <cellStyle name="Note 2 17 3 16 3" xfId="42926"/>
    <cellStyle name="Note 2 17 3 16 4" xfId="46454"/>
    <cellStyle name="Note 2 17 3 16 5" xfId="56141"/>
    <cellStyle name="Note 2 17 3 17" xfId="12146"/>
    <cellStyle name="Note 2 17 3 17 2" xfId="23075"/>
    <cellStyle name="Note 2 17 3 17 3" xfId="33458"/>
    <cellStyle name="Note 2 17 3 17 4" xfId="44395"/>
    <cellStyle name="Note 2 17 3 17 5" xfId="47103"/>
    <cellStyle name="Note 2 17 3 17 6" xfId="57616"/>
    <cellStyle name="Note 2 17 3 18" xfId="12374"/>
    <cellStyle name="Note 2 17 3 18 2" xfId="23220"/>
    <cellStyle name="Note 2 17 3 18 3" xfId="33686"/>
    <cellStyle name="Note 2 17 3 18 4" xfId="44623"/>
    <cellStyle name="Note 2 17 3 18 5" xfId="47330"/>
    <cellStyle name="Note 2 17 3 18 6" xfId="57844"/>
    <cellStyle name="Note 2 17 3 19" xfId="13532"/>
    <cellStyle name="Note 2 17 3 2" xfId="4705"/>
    <cellStyle name="Note 2 17 3 2 2" xfId="11247"/>
    <cellStyle name="Note 2 17 3 2 2 2" xfId="22224"/>
    <cellStyle name="Note 2 17 3 2 2 3" xfId="32559"/>
    <cellStyle name="Note 2 17 3 2 2 4" xfId="43496"/>
    <cellStyle name="Note 2 17 3 2 2 5" xfId="56717"/>
    <cellStyle name="Note 2 17 3 2 3" xfId="11660"/>
    <cellStyle name="Note 2 17 3 2 3 2" xfId="22633"/>
    <cellStyle name="Note 2 17 3 2 3 3" xfId="32972"/>
    <cellStyle name="Note 2 17 3 2 3 4" xfId="43909"/>
    <cellStyle name="Note 2 17 3 2 3 5" xfId="46620"/>
    <cellStyle name="Note 2 17 3 2 3 6" xfId="57130"/>
    <cellStyle name="Note 2 17 3 2 4" xfId="11987"/>
    <cellStyle name="Note 2 17 3 2 4 2" xfId="22939"/>
    <cellStyle name="Note 2 17 3 2 4 3" xfId="33299"/>
    <cellStyle name="Note 2 17 3 2 4 4" xfId="44236"/>
    <cellStyle name="Note 2 17 3 2 4 5" xfId="46946"/>
    <cellStyle name="Note 2 17 3 2 4 6" xfId="57457"/>
    <cellStyle name="Note 2 17 3 2 5" xfId="12476"/>
    <cellStyle name="Note 2 17 3 2 5 2" xfId="33788"/>
    <cellStyle name="Note 2 17 3 2 5 3" xfId="44725"/>
    <cellStyle name="Note 2 17 3 2 5 4" xfId="47430"/>
    <cellStyle name="Note 2 17 3 2 5 5" xfId="57946"/>
    <cellStyle name="Note 2 17 3 2 6" xfId="15856"/>
    <cellStyle name="Note 2 17 3 2 7" xfId="26041"/>
    <cellStyle name="Note 2 17 3 2 8" xfId="36990"/>
    <cellStyle name="Note 2 17 3 2 9" xfId="50199"/>
    <cellStyle name="Note 2 17 3 20" xfId="23717"/>
    <cellStyle name="Note 2 17 3 21" xfId="34625"/>
    <cellStyle name="Note 2 17 3 22" xfId="47875"/>
    <cellStyle name="Note 2 17 3 23" xfId="59474"/>
    <cellStyle name="Note 2 17 3 3" xfId="5724"/>
    <cellStyle name="Note 2 17 3 3 2" xfId="16874"/>
    <cellStyle name="Note 2 17 3 3 3" xfId="27059"/>
    <cellStyle name="Note 2 17 3 3 4" xfId="38008"/>
    <cellStyle name="Note 2 17 3 3 5" xfId="45192"/>
    <cellStyle name="Note 2 17 3 3 6" xfId="51217"/>
    <cellStyle name="Note 2 17 3 4" xfId="5258"/>
    <cellStyle name="Note 2 17 3 4 2" xfId="16408"/>
    <cellStyle name="Note 2 17 3 4 3" xfId="26593"/>
    <cellStyle name="Note 2 17 3 4 4" xfId="37542"/>
    <cellStyle name="Note 2 17 3 4 5" xfId="34262"/>
    <cellStyle name="Note 2 17 3 4 6" xfId="50751"/>
    <cellStyle name="Note 2 17 3 5" xfId="4586"/>
    <cellStyle name="Note 2 17 3 5 2" xfId="15750"/>
    <cellStyle name="Note 2 17 3 5 3" xfId="25935"/>
    <cellStyle name="Note 2 17 3 5 4" xfId="36884"/>
    <cellStyle name="Note 2 17 3 5 5" xfId="45264"/>
    <cellStyle name="Note 2 17 3 5 6" xfId="50093"/>
    <cellStyle name="Note 2 17 3 6" xfId="4341"/>
    <cellStyle name="Note 2 17 3 6 2" xfId="15531"/>
    <cellStyle name="Note 2 17 3 6 3" xfId="25716"/>
    <cellStyle name="Note 2 17 3 6 4" xfId="36665"/>
    <cellStyle name="Note 2 17 3 6 5" xfId="44999"/>
    <cellStyle name="Note 2 17 3 6 6" xfId="49874"/>
    <cellStyle name="Note 2 17 3 7" xfId="5934"/>
    <cellStyle name="Note 2 17 3 7 2" xfId="17084"/>
    <cellStyle name="Note 2 17 3 7 3" xfId="27269"/>
    <cellStyle name="Note 2 17 3 7 4" xfId="38218"/>
    <cellStyle name="Note 2 17 3 7 5" xfId="46347"/>
    <cellStyle name="Note 2 17 3 7 6" xfId="51427"/>
    <cellStyle name="Note 2 17 3 8" xfId="5964"/>
    <cellStyle name="Note 2 17 3 8 2" xfId="17114"/>
    <cellStyle name="Note 2 17 3 8 3" xfId="27299"/>
    <cellStyle name="Note 2 17 3 8 4" xfId="38248"/>
    <cellStyle name="Note 2 17 3 8 5" xfId="45775"/>
    <cellStyle name="Note 2 17 3 8 6" xfId="51457"/>
    <cellStyle name="Note 2 17 3 9" xfId="5992"/>
    <cellStyle name="Note 2 17 3 9 2" xfId="17142"/>
    <cellStyle name="Note 2 17 3 9 3" xfId="27327"/>
    <cellStyle name="Note 2 17 3 9 4" xfId="38276"/>
    <cellStyle name="Note 2 17 3 9 5" xfId="46482"/>
    <cellStyle name="Note 2 17 3 9 6" xfId="51485"/>
    <cellStyle name="Note 2 17 30" xfId="23626"/>
    <cellStyle name="Note 2 17 31" xfId="34528"/>
    <cellStyle name="Note 2 17 32" xfId="47784"/>
    <cellStyle name="Note 2 17 33" xfId="59077"/>
    <cellStyle name="Note 2 17 4" xfId="2275"/>
    <cellStyle name="Note 2 17 4 2" xfId="10692"/>
    <cellStyle name="Note 2 17 4 2 2" xfId="21671"/>
    <cellStyle name="Note 2 17 4 2 3" xfId="32004"/>
    <cellStyle name="Note 2 17 4 2 4" xfId="42947"/>
    <cellStyle name="Note 2 17 4 2 5" xfId="56162"/>
    <cellStyle name="Note 2 17 4 3" xfId="9722"/>
    <cellStyle name="Note 2 17 4 3 2" xfId="20748"/>
    <cellStyle name="Note 2 17 4 3 3" xfId="31034"/>
    <cellStyle name="Note 2 17 4 3 4" xfId="41983"/>
    <cellStyle name="Note 2 17 4 3 5" xfId="46244"/>
    <cellStyle name="Note 2 17 4 3 6" xfId="55192"/>
    <cellStyle name="Note 2 17 4 4" xfId="12456"/>
    <cellStyle name="Note 2 17 4 4 2" xfId="23285"/>
    <cellStyle name="Note 2 17 4 4 3" xfId="33768"/>
    <cellStyle name="Note 2 17 4 4 4" xfId="44705"/>
    <cellStyle name="Note 2 17 4 4 5" xfId="47411"/>
    <cellStyle name="Note 2 17 4 4 6" xfId="57926"/>
    <cellStyle name="Note 2 17 4 5" xfId="12466"/>
    <cellStyle name="Note 2 17 4 5 2" xfId="33778"/>
    <cellStyle name="Note 2 17 4 5 3" xfId="44715"/>
    <cellStyle name="Note 2 17 4 5 4" xfId="47421"/>
    <cellStyle name="Note 2 17 4 5 5" xfId="57936"/>
    <cellStyle name="Note 2 17 4 6" xfId="13575"/>
    <cellStyle name="Note 2 17 4 7" xfId="23760"/>
    <cellStyle name="Note 2 17 4 8" xfId="34668"/>
    <cellStyle name="Note 2 17 4 9" xfId="47918"/>
    <cellStyle name="Note 2 17 5" xfId="2383"/>
    <cellStyle name="Note 2 17 5 2" xfId="11200"/>
    <cellStyle name="Note 2 17 5 2 2" xfId="22177"/>
    <cellStyle name="Note 2 17 5 2 3" xfId="32512"/>
    <cellStyle name="Note 2 17 5 2 4" xfId="43451"/>
    <cellStyle name="Note 2 17 5 2 5" xfId="56670"/>
    <cellStyle name="Note 2 17 5 3" xfId="12132"/>
    <cellStyle name="Note 2 17 5 3 2" xfId="23064"/>
    <cellStyle name="Note 2 17 5 3 3" xfId="33444"/>
    <cellStyle name="Note 2 17 5 3 4" xfId="44381"/>
    <cellStyle name="Note 2 17 5 3 5" xfId="47090"/>
    <cellStyle name="Note 2 17 5 3 6" xfId="57602"/>
    <cellStyle name="Note 2 17 5 4" xfId="11944"/>
    <cellStyle name="Note 2 17 5 4 2" xfId="22896"/>
    <cellStyle name="Note 2 17 5 4 3" xfId="33256"/>
    <cellStyle name="Note 2 17 5 4 4" xfId="44193"/>
    <cellStyle name="Note 2 17 5 4 5" xfId="46904"/>
    <cellStyle name="Note 2 17 5 4 6" xfId="57414"/>
    <cellStyle name="Note 2 17 5 5" xfId="9696"/>
    <cellStyle name="Note 2 17 5 5 2" xfId="31008"/>
    <cellStyle name="Note 2 17 5 5 3" xfId="41957"/>
    <cellStyle name="Note 2 17 5 5 4" xfId="46220"/>
    <cellStyle name="Note 2 17 5 5 5" xfId="55166"/>
    <cellStyle name="Note 2 17 5 6" xfId="13683"/>
    <cellStyle name="Note 2 17 5 7" xfId="23868"/>
    <cellStyle name="Note 2 17 5 8" xfId="34776"/>
    <cellStyle name="Note 2 17 5 9" xfId="48026"/>
    <cellStyle name="Note 2 17 6" xfId="4631"/>
    <cellStyle name="Note 2 17 6 2" xfId="15783"/>
    <cellStyle name="Note 2 17 6 3" xfId="25968"/>
    <cellStyle name="Note 2 17 6 4" xfId="36917"/>
    <cellStyle name="Note 2 17 6 5" xfId="33948"/>
    <cellStyle name="Note 2 17 6 6" xfId="50126"/>
    <cellStyle name="Note 2 17 7" xfId="5664"/>
    <cellStyle name="Note 2 17 7 2" xfId="16814"/>
    <cellStyle name="Note 2 17 7 3" xfId="26999"/>
    <cellStyle name="Note 2 17 7 4" xfId="37948"/>
    <cellStyle name="Note 2 17 7 5" xfId="34410"/>
    <cellStyle name="Note 2 17 7 6" xfId="51157"/>
    <cellStyle name="Note 2 17 8" xfId="5313"/>
    <cellStyle name="Note 2 17 8 2" xfId="16463"/>
    <cellStyle name="Note 2 17 8 3" xfId="26648"/>
    <cellStyle name="Note 2 17 8 4" xfId="37597"/>
    <cellStyle name="Note 2 17 8 5" xfId="34315"/>
    <cellStyle name="Note 2 17 8 6" xfId="50806"/>
    <cellStyle name="Note 2 17 9" xfId="4109"/>
    <cellStyle name="Note 2 17 9 2" xfId="15316"/>
    <cellStyle name="Note 2 17 9 3" xfId="25501"/>
    <cellStyle name="Note 2 17 9 4" xfId="36442"/>
    <cellStyle name="Note 2 17 9 5" xfId="45075"/>
    <cellStyle name="Note 2 17 9 6" xfId="49659"/>
    <cellStyle name="Note 2 18" xfId="2109"/>
    <cellStyle name="Note 2 18 10" xfId="5463"/>
    <cellStyle name="Note 2 18 10 2" xfId="16613"/>
    <cellStyle name="Note 2 18 10 3" xfId="26798"/>
    <cellStyle name="Note 2 18 10 4" xfId="37747"/>
    <cellStyle name="Note 2 18 10 5" xfId="46369"/>
    <cellStyle name="Note 2 18 10 6" xfId="50956"/>
    <cellStyle name="Note 2 18 11" xfId="5498"/>
    <cellStyle name="Note 2 18 11 2" xfId="16648"/>
    <cellStyle name="Note 2 18 11 3" xfId="26833"/>
    <cellStyle name="Note 2 18 11 4" xfId="37782"/>
    <cellStyle name="Note 2 18 11 5" xfId="45964"/>
    <cellStyle name="Note 2 18 11 6" xfId="50991"/>
    <cellStyle name="Note 2 18 12" xfId="5618"/>
    <cellStyle name="Note 2 18 12 2" xfId="16768"/>
    <cellStyle name="Note 2 18 12 3" xfId="26953"/>
    <cellStyle name="Note 2 18 12 4" xfId="37902"/>
    <cellStyle name="Note 2 18 12 5" xfId="34391"/>
    <cellStyle name="Note 2 18 12 6" xfId="51111"/>
    <cellStyle name="Note 2 18 13" xfId="4384"/>
    <cellStyle name="Note 2 18 13 2" xfId="15569"/>
    <cellStyle name="Note 2 18 13 3" xfId="25754"/>
    <cellStyle name="Note 2 18 13 4" xfId="36703"/>
    <cellStyle name="Note 2 18 13 5" xfId="45171"/>
    <cellStyle name="Note 2 18 13 6" xfId="49912"/>
    <cellStyle name="Note 2 18 14" xfId="4312"/>
    <cellStyle name="Note 2 18 14 2" xfId="15502"/>
    <cellStyle name="Note 2 18 14 3" xfId="25687"/>
    <cellStyle name="Note 2 18 14 4" xfId="36636"/>
    <cellStyle name="Note 2 18 14 5" xfId="34169"/>
    <cellStyle name="Note 2 18 14 6" xfId="49845"/>
    <cellStyle name="Note 2 18 15" xfId="5953"/>
    <cellStyle name="Note 2 18 15 2" xfId="17103"/>
    <cellStyle name="Note 2 18 15 3" xfId="27288"/>
    <cellStyle name="Note 2 18 15 4" xfId="38237"/>
    <cellStyle name="Note 2 18 15 5" xfId="45941"/>
    <cellStyle name="Note 2 18 15 6" xfId="51446"/>
    <cellStyle name="Note 2 18 16" xfId="6002"/>
    <cellStyle name="Note 2 18 16 2" xfId="17152"/>
    <cellStyle name="Note 2 18 16 3" xfId="27337"/>
    <cellStyle name="Note 2 18 16 4" xfId="38286"/>
    <cellStyle name="Note 2 18 16 5" xfId="45673"/>
    <cellStyle name="Note 2 18 16 6" xfId="51495"/>
    <cellStyle name="Note 2 18 17" xfId="7607"/>
    <cellStyle name="Note 2 18 17 2" xfId="18720"/>
    <cellStyle name="Note 2 18 17 3" xfId="28922"/>
    <cellStyle name="Note 2 18 17 4" xfId="39871"/>
    <cellStyle name="Note 2 18 17 5" xfId="45635"/>
    <cellStyle name="Note 2 18 17 6" xfId="44962"/>
    <cellStyle name="Note 2 18 17 7" xfId="53080"/>
    <cellStyle name="Note 2 18 18" xfId="7699"/>
    <cellStyle name="Note 2 18 18 2" xfId="18810"/>
    <cellStyle name="Note 2 18 18 3" xfId="29013"/>
    <cellStyle name="Note 2 18 18 4" xfId="39963"/>
    <cellStyle name="Note 2 18 18 5" xfId="45689"/>
    <cellStyle name="Note 2 18 18 6" xfId="45236"/>
    <cellStyle name="Note 2 18 18 7" xfId="53171"/>
    <cellStyle name="Note 2 18 19" xfId="7558"/>
    <cellStyle name="Note 2 18 19 2" xfId="18672"/>
    <cellStyle name="Note 2 18 19 3" xfId="28873"/>
    <cellStyle name="Note 2 18 19 4" xfId="39823"/>
    <cellStyle name="Note 2 18 19 5" xfId="45592"/>
    <cellStyle name="Note 2 18 19 6" xfId="45763"/>
    <cellStyle name="Note 2 18 19 7" xfId="53031"/>
    <cellStyle name="Note 2 18 2" xfId="2343"/>
    <cellStyle name="Note 2 18 2 10" xfId="4404"/>
    <cellStyle name="Note 2 18 2 10 2" xfId="15589"/>
    <cellStyle name="Note 2 18 2 10 3" xfId="25774"/>
    <cellStyle name="Note 2 18 2 10 4" xfId="36723"/>
    <cellStyle name="Note 2 18 2 10 5" xfId="45091"/>
    <cellStyle name="Note 2 18 2 10 6" xfId="49932"/>
    <cellStyle name="Note 2 18 2 11" xfId="5575"/>
    <cellStyle name="Note 2 18 2 11 2" xfId="16725"/>
    <cellStyle name="Note 2 18 2 11 3" xfId="26910"/>
    <cellStyle name="Note 2 18 2 11 4" xfId="37859"/>
    <cellStyle name="Note 2 18 2 11 5" xfId="45948"/>
    <cellStyle name="Note 2 18 2 11 6" xfId="51068"/>
    <cellStyle name="Note 2 18 2 12" xfId="5373"/>
    <cellStyle name="Note 2 18 2 12 2" xfId="16523"/>
    <cellStyle name="Note 2 18 2 12 3" xfId="26708"/>
    <cellStyle name="Note 2 18 2 12 4" xfId="37657"/>
    <cellStyle name="Note 2 18 2 12 5" xfId="34359"/>
    <cellStyle name="Note 2 18 2 12 6" xfId="50866"/>
    <cellStyle name="Note 2 18 2 13" xfId="9916"/>
    <cellStyle name="Note 2 18 2 13 2" xfId="20908"/>
    <cellStyle name="Note 2 18 2 13 3" xfId="31228"/>
    <cellStyle name="Note 2 18 2 13 4" xfId="42173"/>
    <cellStyle name="Note 2 18 2 13 5" xfId="55386"/>
    <cellStyle name="Note 2 18 2 14" xfId="11778"/>
    <cellStyle name="Note 2 18 2 14 2" xfId="22749"/>
    <cellStyle name="Note 2 18 2 14 3" xfId="33090"/>
    <cellStyle name="Note 2 18 2 14 4" xfId="44027"/>
    <cellStyle name="Note 2 18 2 14 5" xfId="46738"/>
    <cellStyle name="Note 2 18 2 14 6" xfId="57248"/>
    <cellStyle name="Note 2 18 2 15" xfId="12092"/>
    <cellStyle name="Note 2 18 2 15 2" xfId="23032"/>
    <cellStyle name="Note 2 18 2 15 3" xfId="33404"/>
    <cellStyle name="Note 2 18 2 15 4" xfId="44341"/>
    <cellStyle name="Note 2 18 2 15 5" xfId="47051"/>
    <cellStyle name="Note 2 18 2 15 6" xfId="57562"/>
    <cellStyle name="Note 2 18 2 16" xfId="9531"/>
    <cellStyle name="Note 2 18 2 16 2" xfId="30843"/>
    <cellStyle name="Note 2 18 2 16 3" xfId="41794"/>
    <cellStyle name="Note 2 18 2 16 4" xfId="46062"/>
    <cellStyle name="Note 2 18 2 16 5" xfId="55001"/>
    <cellStyle name="Note 2 18 2 17" xfId="11830"/>
    <cellStyle name="Note 2 18 2 17 2" xfId="22801"/>
    <cellStyle name="Note 2 18 2 17 3" xfId="33142"/>
    <cellStyle name="Note 2 18 2 17 4" xfId="44079"/>
    <cellStyle name="Note 2 18 2 17 5" xfId="46790"/>
    <cellStyle name="Note 2 18 2 17 6" xfId="57300"/>
    <cellStyle name="Note 2 18 2 18" xfId="9601"/>
    <cellStyle name="Note 2 18 2 18 2" xfId="20670"/>
    <cellStyle name="Note 2 18 2 18 3" xfId="30913"/>
    <cellStyle name="Note 2 18 2 18 4" xfId="41862"/>
    <cellStyle name="Note 2 18 2 18 5" xfId="46125"/>
    <cellStyle name="Note 2 18 2 18 6" xfId="55071"/>
    <cellStyle name="Note 2 18 2 19" xfId="12344"/>
    <cellStyle name="Note 2 18 2 19 2" xfId="23201"/>
    <cellStyle name="Note 2 18 2 19 3" xfId="33656"/>
    <cellStyle name="Note 2 18 2 19 4" xfId="44593"/>
    <cellStyle name="Note 2 18 2 19 5" xfId="47300"/>
    <cellStyle name="Note 2 18 2 19 6" xfId="57814"/>
    <cellStyle name="Note 2 18 2 2" xfId="4742"/>
    <cellStyle name="Note 2 18 2 2 2" xfId="11151"/>
    <cellStyle name="Note 2 18 2 2 2 2" xfId="22128"/>
    <cellStyle name="Note 2 18 2 2 2 3" xfId="32463"/>
    <cellStyle name="Note 2 18 2 2 2 4" xfId="43403"/>
    <cellStyle name="Note 2 18 2 2 2 5" xfId="56621"/>
    <cellStyle name="Note 2 18 2 2 3" xfId="9791"/>
    <cellStyle name="Note 2 18 2 2 3 2" xfId="20791"/>
    <cellStyle name="Note 2 18 2 2 3 3" xfId="31103"/>
    <cellStyle name="Note 2 18 2 2 3 4" xfId="42052"/>
    <cellStyle name="Note 2 18 2 2 3 5" xfId="46312"/>
    <cellStyle name="Note 2 18 2 2 3 6" xfId="55261"/>
    <cellStyle name="Note 2 18 2 2 4" xfId="11905"/>
    <cellStyle name="Note 2 18 2 2 4 2" xfId="22857"/>
    <cellStyle name="Note 2 18 2 2 4 3" xfId="33217"/>
    <cellStyle name="Note 2 18 2 2 4 4" xfId="44154"/>
    <cellStyle name="Note 2 18 2 2 4 5" xfId="46865"/>
    <cellStyle name="Note 2 18 2 2 4 6" xfId="57375"/>
    <cellStyle name="Note 2 18 2 2 5" xfId="10510"/>
    <cellStyle name="Note 2 18 2 2 5 2" xfId="31822"/>
    <cellStyle name="Note 2 18 2 2 5 3" xfId="42767"/>
    <cellStyle name="Note 2 18 2 2 5 4" xfId="46426"/>
    <cellStyle name="Note 2 18 2 2 5 5" xfId="55980"/>
    <cellStyle name="Note 2 18 2 2 6" xfId="15893"/>
    <cellStyle name="Note 2 18 2 2 7" xfId="26078"/>
    <cellStyle name="Note 2 18 2 2 8" xfId="37027"/>
    <cellStyle name="Note 2 18 2 2 9" xfId="50236"/>
    <cellStyle name="Note 2 18 2 20" xfId="12572"/>
    <cellStyle name="Note 2 18 2 20 2" xfId="23373"/>
    <cellStyle name="Note 2 18 2 20 3" xfId="33884"/>
    <cellStyle name="Note 2 18 2 20 4" xfId="44821"/>
    <cellStyle name="Note 2 18 2 20 5" xfId="47524"/>
    <cellStyle name="Note 2 18 2 20 6" xfId="58042"/>
    <cellStyle name="Note 2 18 2 21" xfId="13643"/>
    <cellStyle name="Note 2 18 2 22" xfId="23828"/>
    <cellStyle name="Note 2 18 2 23" xfId="34736"/>
    <cellStyle name="Note 2 18 2 24" xfId="47986"/>
    <cellStyle name="Note 2 18 2 25" xfId="59588"/>
    <cellStyle name="Note 2 18 2 3" xfId="5761"/>
    <cellStyle name="Note 2 18 2 3 2" xfId="11286"/>
    <cellStyle name="Note 2 18 2 3 2 2" xfId="22263"/>
    <cellStyle name="Note 2 18 2 3 2 3" xfId="32598"/>
    <cellStyle name="Note 2 18 2 3 2 4" xfId="43535"/>
    <cellStyle name="Note 2 18 2 3 2 5" xfId="56756"/>
    <cellStyle name="Note 2 18 2 3 3" xfId="7639"/>
    <cellStyle name="Note 2 18 2 3 3 2" xfId="18751"/>
    <cellStyle name="Note 2 18 2 3 3 3" xfId="28954"/>
    <cellStyle name="Note 2 18 2 3 3 4" xfId="39903"/>
    <cellStyle name="Note 2 18 2 3 3 5" xfId="45667"/>
    <cellStyle name="Note 2 18 2 3 3 6" xfId="53112"/>
    <cellStyle name="Note 2 18 2 3 4" xfId="12380"/>
    <cellStyle name="Note 2 18 2 3 4 2" xfId="23226"/>
    <cellStyle name="Note 2 18 2 3 4 3" xfId="33692"/>
    <cellStyle name="Note 2 18 2 3 4 4" xfId="44629"/>
    <cellStyle name="Note 2 18 2 3 4 5" xfId="47336"/>
    <cellStyle name="Note 2 18 2 3 4 6" xfId="57850"/>
    <cellStyle name="Note 2 18 2 3 5" xfId="12349"/>
    <cellStyle name="Note 2 18 2 3 5 2" xfId="33661"/>
    <cellStyle name="Note 2 18 2 3 5 3" xfId="44598"/>
    <cellStyle name="Note 2 18 2 3 5 4" xfId="47305"/>
    <cellStyle name="Note 2 18 2 3 5 5" xfId="57819"/>
    <cellStyle name="Note 2 18 2 3 6" xfId="16911"/>
    <cellStyle name="Note 2 18 2 3 7" xfId="27096"/>
    <cellStyle name="Note 2 18 2 3 8" xfId="38045"/>
    <cellStyle name="Note 2 18 2 3 9" xfId="51254"/>
    <cellStyle name="Note 2 18 2 4" xfId="5221"/>
    <cellStyle name="Note 2 18 2 4 2" xfId="16371"/>
    <cellStyle name="Note 2 18 2 4 3" xfId="26556"/>
    <cellStyle name="Note 2 18 2 4 4" xfId="37505"/>
    <cellStyle name="Note 2 18 2 4 5" xfId="33953"/>
    <cellStyle name="Note 2 18 2 4 6" xfId="50714"/>
    <cellStyle name="Note 2 18 2 5" xfId="5842"/>
    <cellStyle name="Note 2 18 2 5 2" xfId="16992"/>
    <cellStyle name="Note 2 18 2 5 3" xfId="27177"/>
    <cellStyle name="Note 2 18 2 5 4" xfId="38126"/>
    <cellStyle name="Note 2 18 2 5 5" xfId="45311"/>
    <cellStyle name="Note 2 18 2 5 6" xfId="51335"/>
    <cellStyle name="Note 2 18 2 6" xfId="5173"/>
    <cellStyle name="Note 2 18 2 6 2" xfId="16323"/>
    <cellStyle name="Note 2 18 2 6 3" xfId="26508"/>
    <cellStyle name="Note 2 18 2 6 4" xfId="37457"/>
    <cellStyle name="Note 2 18 2 6 5" xfId="39698"/>
    <cellStyle name="Note 2 18 2 6 6" xfId="50666"/>
    <cellStyle name="Note 2 18 2 7" xfId="5928"/>
    <cellStyle name="Note 2 18 2 7 2" xfId="17078"/>
    <cellStyle name="Note 2 18 2 7 3" xfId="27263"/>
    <cellStyle name="Note 2 18 2 7 4" xfId="38212"/>
    <cellStyle name="Note 2 18 2 7 5" xfId="46418"/>
    <cellStyle name="Note 2 18 2 7 6" xfId="51421"/>
    <cellStyle name="Note 2 18 2 8" xfId="4606"/>
    <cellStyle name="Note 2 18 2 8 2" xfId="15764"/>
    <cellStyle name="Note 2 18 2 8 3" xfId="25949"/>
    <cellStyle name="Note 2 18 2 8 4" xfId="36898"/>
    <cellStyle name="Note 2 18 2 8 5" xfId="45129"/>
    <cellStyle name="Note 2 18 2 8 6" xfId="50107"/>
    <cellStyle name="Note 2 18 2 9" xfId="5939"/>
    <cellStyle name="Note 2 18 2 9 2" xfId="17089"/>
    <cellStyle name="Note 2 18 2 9 3" xfId="27274"/>
    <cellStyle name="Note 2 18 2 9 4" xfId="38223"/>
    <cellStyle name="Note 2 18 2 9 5" xfId="45407"/>
    <cellStyle name="Note 2 18 2 9 6" xfId="51432"/>
    <cellStyle name="Note 2 18 20" xfId="7197"/>
    <cellStyle name="Note 2 18 20 2" xfId="18327"/>
    <cellStyle name="Note 2 18 20 3" xfId="28513"/>
    <cellStyle name="Note 2 18 20 4" xfId="39468"/>
    <cellStyle name="Note 2 18 20 5" xfId="45421"/>
    <cellStyle name="Note 2 18 20 6" xfId="52671"/>
    <cellStyle name="Note 2 18 21" xfId="9814"/>
    <cellStyle name="Note 2 18 21 2" xfId="20808"/>
    <cellStyle name="Note 2 18 21 3" xfId="31126"/>
    <cellStyle name="Note 2 18 21 4" xfId="42075"/>
    <cellStyle name="Note 2 18 21 5" xfId="55284"/>
    <cellStyle name="Note 2 18 22" xfId="11838"/>
    <cellStyle name="Note 2 18 22 2" xfId="22808"/>
    <cellStyle name="Note 2 18 22 3" xfId="33150"/>
    <cellStyle name="Note 2 18 22 4" xfId="44087"/>
    <cellStyle name="Note 2 18 22 5" xfId="46798"/>
    <cellStyle name="Note 2 18 22 6" xfId="57308"/>
    <cellStyle name="Note 2 18 23" xfId="9475"/>
    <cellStyle name="Note 2 18 23 2" xfId="20579"/>
    <cellStyle name="Note 2 18 23 3" xfId="30787"/>
    <cellStyle name="Note 2 18 23 4" xfId="41738"/>
    <cellStyle name="Note 2 18 23 5" xfId="46007"/>
    <cellStyle name="Note 2 18 23 6" xfId="54945"/>
    <cellStyle name="Note 2 18 24" xfId="12099"/>
    <cellStyle name="Note 2 18 24 2" xfId="33411"/>
    <cellStyle name="Note 2 18 24 3" xfId="44348"/>
    <cellStyle name="Note 2 18 24 4" xfId="47058"/>
    <cellStyle name="Note 2 18 24 5" xfId="57569"/>
    <cellStyle name="Note 2 18 25" xfId="12425"/>
    <cellStyle name="Note 2 18 25 2" xfId="23267"/>
    <cellStyle name="Note 2 18 25 3" xfId="33737"/>
    <cellStyle name="Note 2 18 25 4" xfId="44674"/>
    <cellStyle name="Note 2 18 25 5" xfId="47381"/>
    <cellStyle name="Note 2 18 25 6" xfId="57895"/>
    <cellStyle name="Note 2 18 26" xfId="9664"/>
    <cellStyle name="Note 2 18 26 2" xfId="20713"/>
    <cellStyle name="Note 2 18 26 3" xfId="30976"/>
    <cellStyle name="Note 2 18 26 4" xfId="41925"/>
    <cellStyle name="Note 2 18 26 5" xfId="46188"/>
    <cellStyle name="Note 2 18 26 6" xfId="55134"/>
    <cellStyle name="Note 2 18 27" xfId="9479"/>
    <cellStyle name="Note 2 18 27 2" xfId="20582"/>
    <cellStyle name="Note 2 18 27 3" xfId="30791"/>
    <cellStyle name="Note 2 18 27 4" xfId="41742"/>
    <cellStyle name="Note 2 18 27 5" xfId="46011"/>
    <cellStyle name="Note 2 18 27 6" xfId="54949"/>
    <cellStyle name="Note 2 18 28" xfId="9693"/>
    <cellStyle name="Note 2 18 28 2" xfId="20730"/>
    <cellStyle name="Note 2 18 28 3" xfId="31005"/>
    <cellStyle name="Note 2 18 28 4" xfId="41954"/>
    <cellStyle name="Note 2 18 28 5" xfId="46217"/>
    <cellStyle name="Note 2 18 28 6" xfId="55163"/>
    <cellStyle name="Note 2 18 29" xfId="13442"/>
    <cellStyle name="Note 2 18 3" xfId="2231"/>
    <cellStyle name="Note 2 18 3 10" xfId="5519"/>
    <cellStyle name="Note 2 18 3 10 2" xfId="16669"/>
    <cellStyle name="Note 2 18 3 10 3" xfId="26854"/>
    <cellStyle name="Note 2 18 3 10 4" xfId="37803"/>
    <cellStyle name="Note 2 18 3 10 5" xfId="44902"/>
    <cellStyle name="Note 2 18 3 10 6" xfId="51012"/>
    <cellStyle name="Note 2 18 3 11" xfId="5627"/>
    <cellStyle name="Note 2 18 3 11 2" xfId="16777"/>
    <cellStyle name="Note 2 18 3 11 3" xfId="26962"/>
    <cellStyle name="Note 2 18 3 11 4" xfId="37911"/>
    <cellStyle name="Note 2 18 3 11 5" xfId="34400"/>
    <cellStyle name="Note 2 18 3 11 6" xfId="51120"/>
    <cellStyle name="Note 2 18 3 12" xfId="4432"/>
    <cellStyle name="Note 2 18 3 12 2" xfId="15614"/>
    <cellStyle name="Note 2 18 3 12 3" xfId="25799"/>
    <cellStyle name="Note 2 18 3 12 4" xfId="36748"/>
    <cellStyle name="Note 2 18 3 12 5" xfId="34201"/>
    <cellStyle name="Note 2 18 3 12 6" xfId="49957"/>
    <cellStyle name="Note 2 18 3 13" xfId="9880"/>
    <cellStyle name="Note 2 18 3 13 2" xfId="20872"/>
    <cellStyle name="Note 2 18 3 13 3" xfId="31192"/>
    <cellStyle name="Note 2 18 3 13 4" xfId="42137"/>
    <cellStyle name="Note 2 18 3 13 5" xfId="55350"/>
    <cellStyle name="Note 2 18 3 14" xfId="11814"/>
    <cellStyle name="Note 2 18 3 14 2" xfId="22785"/>
    <cellStyle name="Note 2 18 3 14 3" xfId="33126"/>
    <cellStyle name="Note 2 18 3 14 4" xfId="44063"/>
    <cellStyle name="Note 2 18 3 14 5" xfId="46774"/>
    <cellStyle name="Note 2 18 3 14 6" xfId="57284"/>
    <cellStyle name="Note 2 18 3 15" xfId="12424"/>
    <cellStyle name="Note 2 18 3 15 2" xfId="23266"/>
    <cellStyle name="Note 2 18 3 15 3" xfId="33736"/>
    <cellStyle name="Note 2 18 3 15 4" xfId="44673"/>
    <cellStyle name="Note 2 18 3 15 5" xfId="47380"/>
    <cellStyle name="Note 2 18 3 15 6" xfId="57894"/>
    <cellStyle name="Note 2 18 3 16" xfId="12154"/>
    <cellStyle name="Note 2 18 3 16 2" xfId="33466"/>
    <cellStyle name="Note 2 18 3 16 3" xfId="44403"/>
    <cellStyle name="Note 2 18 3 16 4" xfId="47111"/>
    <cellStyle name="Note 2 18 3 16 5" xfId="57624"/>
    <cellStyle name="Note 2 18 3 17" xfId="12254"/>
    <cellStyle name="Note 2 18 3 17 2" xfId="23138"/>
    <cellStyle name="Note 2 18 3 17 3" xfId="33566"/>
    <cellStyle name="Note 2 18 3 17 4" xfId="44503"/>
    <cellStyle name="Note 2 18 3 17 5" xfId="47210"/>
    <cellStyle name="Note 2 18 3 17 6" xfId="57724"/>
    <cellStyle name="Note 2 18 3 18" xfId="11862"/>
    <cellStyle name="Note 2 18 3 18 2" xfId="22830"/>
    <cellStyle name="Note 2 18 3 18 3" xfId="33174"/>
    <cellStyle name="Note 2 18 3 18 4" xfId="44111"/>
    <cellStyle name="Note 2 18 3 18 5" xfId="46822"/>
    <cellStyle name="Note 2 18 3 18 6" xfId="57332"/>
    <cellStyle name="Note 2 18 3 19" xfId="13531"/>
    <cellStyle name="Note 2 18 3 2" xfId="4706"/>
    <cellStyle name="Note 2 18 3 2 2" xfId="11246"/>
    <cellStyle name="Note 2 18 3 2 2 2" xfId="22223"/>
    <cellStyle name="Note 2 18 3 2 2 3" xfId="32558"/>
    <cellStyle name="Note 2 18 3 2 2 4" xfId="43495"/>
    <cellStyle name="Note 2 18 3 2 2 5" xfId="56716"/>
    <cellStyle name="Note 2 18 3 2 3" xfId="11661"/>
    <cellStyle name="Note 2 18 3 2 3 2" xfId="22634"/>
    <cellStyle name="Note 2 18 3 2 3 3" xfId="32973"/>
    <cellStyle name="Note 2 18 3 2 3 4" xfId="43910"/>
    <cellStyle name="Note 2 18 3 2 3 5" xfId="46621"/>
    <cellStyle name="Note 2 18 3 2 3 6" xfId="57131"/>
    <cellStyle name="Note 2 18 3 2 4" xfId="11986"/>
    <cellStyle name="Note 2 18 3 2 4 2" xfId="22938"/>
    <cellStyle name="Note 2 18 3 2 4 3" xfId="33298"/>
    <cellStyle name="Note 2 18 3 2 4 4" xfId="44235"/>
    <cellStyle name="Note 2 18 3 2 4 5" xfId="46945"/>
    <cellStyle name="Note 2 18 3 2 4 6" xfId="57456"/>
    <cellStyle name="Note 2 18 3 2 5" xfId="9768"/>
    <cellStyle name="Note 2 18 3 2 5 2" xfId="31080"/>
    <cellStyle name="Note 2 18 3 2 5 3" xfId="42029"/>
    <cellStyle name="Note 2 18 3 2 5 4" xfId="46289"/>
    <cellStyle name="Note 2 18 3 2 5 5" xfId="55238"/>
    <cellStyle name="Note 2 18 3 2 6" xfId="15857"/>
    <cellStyle name="Note 2 18 3 2 7" xfId="26042"/>
    <cellStyle name="Note 2 18 3 2 8" xfId="36991"/>
    <cellStyle name="Note 2 18 3 2 9" xfId="50200"/>
    <cellStyle name="Note 2 18 3 20" xfId="23716"/>
    <cellStyle name="Note 2 18 3 21" xfId="34624"/>
    <cellStyle name="Note 2 18 3 22" xfId="47874"/>
    <cellStyle name="Note 2 18 3 23" xfId="59473"/>
    <cellStyle name="Note 2 18 3 3" xfId="5725"/>
    <cellStyle name="Note 2 18 3 3 2" xfId="16875"/>
    <cellStyle name="Note 2 18 3 3 3" xfId="27060"/>
    <cellStyle name="Note 2 18 3 3 4" xfId="38009"/>
    <cellStyle name="Note 2 18 3 3 5" xfId="45904"/>
    <cellStyle name="Note 2 18 3 3 6" xfId="51218"/>
    <cellStyle name="Note 2 18 3 4" xfId="5257"/>
    <cellStyle name="Note 2 18 3 4 2" xfId="16407"/>
    <cellStyle name="Note 2 18 3 4 3" xfId="26592"/>
    <cellStyle name="Note 2 18 3 4 4" xfId="37541"/>
    <cellStyle name="Note 2 18 3 4 5" xfId="34261"/>
    <cellStyle name="Note 2 18 3 4 6" xfId="50750"/>
    <cellStyle name="Note 2 18 3 5" xfId="4376"/>
    <cellStyle name="Note 2 18 3 5 2" xfId="15563"/>
    <cellStyle name="Note 2 18 3 5 3" xfId="25748"/>
    <cellStyle name="Note 2 18 3 5 4" xfId="36697"/>
    <cellStyle name="Note 2 18 3 5 5" xfId="34189"/>
    <cellStyle name="Note 2 18 3 5 6" xfId="49906"/>
    <cellStyle name="Note 2 18 3 6" xfId="5622"/>
    <cellStyle name="Note 2 18 3 6 2" xfId="16772"/>
    <cellStyle name="Note 2 18 3 6 3" xfId="26957"/>
    <cellStyle name="Note 2 18 3 6 4" xfId="37906"/>
    <cellStyle name="Note 2 18 3 6 5" xfId="34395"/>
    <cellStyle name="Note 2 18 3 6 6" xfId="51115"/>
    <cellStyle name="Note 2 18 3 7" xfId="5866"/>
    <cellStyle name="Note 2 18 3 7 2" xfId="17016"/>
    <cellStyle name="Note 2 18 3 7 3" xfId="27201"/>
    <cellStyle name="Note 2 18 3 7 4" xfId="38150"/>
    <cellStyle name="Note 2 18 3 7 5" xfId="45397"/>
    <cellStyle name="Note 2 18 3 7 6" xfId="51359"/>
    <cellStyle name="Note 2 18 3 8" xfId="5875"/>
    <cellStyle name="Note 2 18 3 8 2" xfId="17025"/>
    <cellStyle name="Note 2 18 3 8 3" xfId="27210"/>
    <cellStyle name="Note 2 18 3 8 4" xfId="38159"/>
    <cellStyle name="Note 2 18 3 8 5" xfId="45369"/>
    <cellStyle name="Note 2 18 3 8 6" xfId="51368"/>
    <cellStyle name="Note 2 18 3 9" xfId="5868"/>
    <cellStyle name="Note 2 18 3 9 2" xfId="17018"/>
    <cellStyle name="Note 2 18 3 9 3" xfId="27203"/>
    <cellStyle name="Note 2 18 3 9 4" xfId="38152"/>
    <cellStyle name="Note 2 18 3 9 5" xfId="45803"/>
    <cellStyle name="Note 2 18 3 9 6" xfId="51361"/>
    <cellStyle name="Note 2 18 30" xfId="23627"/>
    <cellStyle name="Note 2 18 31" xfId="34529"/>
    <cellStyle name="Note 2 18 32" xfId="47785"/>
    <cellStyle name="Note 2 18 33" xfId="59078"/>
    <cellStyle name="Note 2 18 4" xfId="2274"/>
    <cellStyle name="Note 2 18 4 2" xfId="10693"/>
    <cellStyle name="Note 2 18 4 2 2" xfId="21672"/>
    <cellStyle name="Note 2 18 4 2 3" xfId="32005"/>
    <cellStyle name="Note 2 18 4 2 4" xfId="42948"/>
    <cellStyle name="Note 2 18 4 2 5" xfId="56163"/>
    <cellStyle name="Note 2 18 4 3" xfId="12204"/>
    <cellStyle name="Note 2 18 4 3 2" xfId="23111"/>
    <cellStyle name="Note 2 18 4 3 3" xfId="33516"/>
    <cellStyle name="Note 2 18 4 3 4" xfId="44453"/>
    <cellStyle name="Note 2 18 4 3 5" xfId="47160"/>
    <cellStyle name="Note 2 18 4 3 6" xfId="57674"/>
    <cellStyle name="Note 2 18 4 4" xfId="12070"/>
    <cellStyle name="Note 2 18 4 4 2" xfId="23016"/>
    <cellStyle name="Note 2 18 4 4 3" xfId="33382"/>
    <cellStyle name="Note 2 18 4 4 4" xfId="44319"/>
    <cellStyle name="Note 2 18 4 4 5" xfId="47029"/>
    <cellStyle name="Note 2 18 4 4 6" xfId="57540"/>
    <cellStyle name="Note 2 18 4 5" xfId="12366"/>
    <cellStyle name="Note 2 18 4 5 2" xfId="33678"/>
    <cellStyle name="Note 2 18 4 5 3" xfId="44615"/>
    <cellStyle name="Note 2 18 4 5 4" xfId="47322"/>
    <cellStyle name="Note 2 18 4 5 5" xfId="57836"/>
    <cellStyle name="Note 2 18 4 6" xfId="13574"/>
    <cellStyle name="Note 2 18 4 7" xfId="23759"/>
    <cellStyle name="Note 2 18 4 8" xfId="34667"/>
    <cellStyle name="Note 2 18 4 9" xfId="47917"/>
    <cellStyle name="Note 2 18 5" xfId="2376"/>
    <cellStyle name="Note 2 18 5 2" xfId="11201"/>
    <cellStyle name="Note 2 18 5 2 2" xfId="22178"/>
    <cellStyle name="Note 2 18 5 2 3" xfId="32513"/>
    <cellStyle name="Note 2 18 5 2 4" xfId="43452"/>
    <cellStyle name="Note 2 18 5 2 5" xfId="56671"/>
    <cellStyle name="Note 2 18 5 3" xfId="8562"/>
    <cellStyle name="Note 2 18 5 3 2" xfId="19669"/>
    <cellStyle name="Note 2 18 5 3 3" xfId="29876"/>
    <cellStyle name="Note 2 18 5 3 4" xfId="40825"/>
    <cellStyle name="Note 2 18 5 3 5" xfId="45872"/>
    <cellStyle name="Note 2 18 5 3 6" xfId="54034"/>
    <cellStyle name="Note 2 18 5 4" xfId="11945"/>
    <cellStyle name="Note 2 18 5 4 2" xfId="22897"/>
    <cellStyle name="Note 2 18 5 4 3" xfId="33257"/>
    <cellStyle name="Note 2 18 5 4 4" xfId="44194"/>
    <cellStyle name="Note 2 18 5 4 5" xfId="46905"/>
    <cellStyle name="Note 2 18 5 4 6" xfId="57415"/>
    <cellStyle name="Note 2 18 5 5" xfId="12350"/>
    <cellStyle name="Note 2 18 5 5 2" xfId="33662"/>
    <cellStyle name="Note 2 18 5 5 3" xfId="44599"/>
    <cellStyle name="Note 2 18 5 5 4" xfId="47306"/>
    <cellStyle name="Note 2 18 5 5 5" xfId="57820"/>
    <cellStyle name="Note 2 18 5 6" xfId="13676"/>
    <cellStyle name="Note 2 18 5 7" xfId="23861"/>
    <cellStyle name="Note 2 18 5 8" xfId="34769"/>
    <cellStyle name="Note 2 18 5 9" xfId="48019"/>
    <cellStyle name="Note 2 18 6" xfId="4632"/>
    <cellStyle name="Note 2 18 6 2" xfId="15784"/>
    <cellStyle name="Note 2 18 6 3" xfId="25969"/>
    <cellStyle name="Note 2 18 6 4" xfId="36918"/>
    <cellStyle name="Note 2 18 6 5" xfId="34516"/>
    <cellStyle name="Note 2 18 6 6" xfId="50127"/>
    <cellStyle name="Note 2 18 7" xfId="5665"/>
    <cellStyle name="Note 2 18 7 2" xfId="16815"/>
    <cellStyle name="Note 2 18 7 3" xfId="27000"/>
    <cellStyle name="Note 2 18 7 4" xfId="37949"/>
    <cellStyle name="Note 2 18 7 5" xfId="34411"/>
    <cellStyle name="Note 2 18 7 6" xfId="51158"/>
    <cellStyle name="Note 2 18 8" xfId="5312"/>
    <cellStyle name="Note 2 18 8 2" xfId="16462"/>
    <cellStyle name="Note 2 18 8 3" xfId="26647"/>
    <cellStyle name="Note 2 18 8 4" xfId="37596"/>
    <cellStyle name="Note 2 18 8 5" xfId="34314"/>
    <cellStyle name="Note 2 18 8 6" xfId="50805"/>
    <cellStyle name="Note 2 18 9" xfId="4440"/>
    <cellStyle name="Note 2 18 9 2" xfId="15620"/>
    <cellStyle name="Note 2 18 9 3" xfId="25805"/>
    <cellStyle name="Note 2 18 9 4" xfId="36754"/>
    <cellStyle name="Note 2 18 9 5" xfId="45080"/>
    <cellStyle name="Note 2 18 9 6" xfId="49963"/>
    <cellStyle name="Note 2 19" xfId="2110"/>
    <cellStyle name="Note 2 19 10" xfId="2391"/>
    <cellStyle name="Note 2 19 10 2" xfId="13691"/>
    <cellStyle name="Note 2 19 10 3" xfId="23876"/>
    <cellStyle name="Note 2 19 10 4" xfId="34784"/>
    <cellStyle name="Note 2 19 10 5" xfId="44967"/>
    <cellStyle name="Note 2 19 10 6" xfId="48034"/>
    <cellStyle name="Note 2 19 11" xfId="4353"/>
    <cellStyle name="Note 2 19 11 2" xfId="15543"/>
    <cellStyle name="Note 2 19 11 3" xfId="25728"/>
    <cellStyle name="Note 2 19 11 4" xfId="36677"/>
    <cellStyle name="Note 2 19 11 5" xfId="45055"/>
    <cellStyle name="Note 2 19 11 6" xfId="49886"/>
    <cellStyle name="Note 2 19 12" xfId="5598"/>
    <cellStyle name="Note 2 19 12 2" xfId="16748"/>
    <cellStyle name="Note 2 19 12 3" xfId="26933"/>
    <cellStyle name="Note 2 19 12 4" xfId="37882"/>
    <cellStyle name="Note 2 19 12 5" xfId="45177"/>
    <cellStyle name="Note 2 19 12 6" xfId="51091"/>
    <cellStyle name="Note 2 19 13" xfId="2396"/>
    <cellStyle name="Note 2 19 13 2" xfId="13696"/>
    <cellStyle name="Note 2 19 13 3" xfId="23881"/>
    <cellStyle name="Note 2 19 13 4" xfId="34789"/>
    <cellStyle name="Note 2 19 13 5" xfId="45317"/>
    <cellStyle name="Note 2 19 13 6" xfId="48039"/>
    <cellStyle name="Note 2 19 14" xfId="4249"/>
    <cellStyle name="Note 2 19 14 2" xfId="15439"/>
    <cellStyle name="Note 2 19 14 3" xfId="25624"/>
    <cellStyle name="Note 2 19 14 4" xfId="36573"/>
    <cellStyle name="Note 2 19 14 5" xfId="45009"/>
    <cellStyle name="Note 2 19 14 6" xfId="49782"/>
    <cellStyle name="Note 2 19 15" xfId="6044"/>
    <cellStyle name="Note 2 19 15 2" xfId="17194"/>
    <cellStyle name="Note 2 19 15 3" xfId="27379"/>
    <cellStyle name="Note 2 19 15 4" xfId="38328"/>
    <cellStyle name="Note 2 19 15 5" xfId="45333"/>
    <cellStyle name="Note 2 19 15 6" xfId="51537"/>
    <cellStyle name="Note 2 19 16" xfId="5383"/>
    <cellStyle name="Note 2 19 16 2" xfId="16533"/>
    <cellStyle name="Note 2 19 16 3" xfId="26718"/>
    <cellStyle name="Note 2 19 16 4" xfId="37667"/>
    <cellStyle name="Note 2 19 16 5" xfId="45905"/>
    <cellStyle name="Note 2 19 16 6" xfId="50876"/>
    <cellStyle name="Note 2 19 17" xfId="7608"/>
    <cellStyle name="Note 2 19 17 2" xfId="18721"/>
    <cellStyle name="Note 2 19 17 3" xfId="28923"/>
    <cellStyle name="Note 2 19 17 4" xfId="39872"/>
    <cellStyle name="Note 2 19 17 5" xfId="45636"/>
    <cellStyle name="Note 2 19 17 6" xfId="46575"/>
    <cellStyle name="Note 2 19 17 7" xfId="53081"/>
    <cellStyle name="Note 2 19 18" xfId="7700"/>
    <cellStyle name="Note 2 19 18 2" xfId="18811"/>
    <cellStyle name="Note 2 19 18 3" xfId="29014"/>
    <cellStyle name="Note 2 19 18 4" xfId="39964"/>
    <cellStyle name="Note 2 19 18 5" xfId="45690"/>
    <cellStyle name="Note 2 19 18 6" xfId="44875"/>
    <cellStyle name="Note 2 19 18 7" xfId="53172"/>
    <cellStyle name="Note 2 19 19" xfId="7559"/>
    <cellStyle name="Note 2 19 19 2" xfId="18673"/>
    <cellStyle name="Note 2 19 19 3" xfId="28874"/>
    <cellStyle name="Note 2 19 19 4" xfId="39824"/>
    <cellStyle name="Note 2 19 19 5" xfId="45593"/>
    <cellStyle name="Note 2 19 19 6" xfId="45853"/>
    <cellStyle name="Note 2 19 19 7" xfId="53032"/>
    <cellStyle name="Note 2 19 2" xfId="2344"/>
    <cellStyle name="Note 2 19 2 10" xfId="4120"/>
    <cellStyle name="Note 2 19 2 10 2" xfId="15327"/>
    <cellStyle name="Note 2 19 2 10 3" xfId="25512"/>
    <cellStyle name="Note 2 19 2 10 4" xfId="36453"/>
    <cellStyle name="Note 2 19 2 10 5" xfId="34103"/>
    <cellStyle name="Note 2 19 2 10 6" xfId="49670"/>
    <cellStyle name="Note 2 19 2 11" xfId="6001"/>
    <cellStyle name="Note 2 19 2 11 2" xfId="17151"/>
    <cellStyle name="Note 2 19 2 11 3" xfId="27336"/>
    <cellStyle name="Note 2 19 2 11 4" xfId="38285"/>
    <cellStyle name="Note 2 19 2 11 5" xfId="44869"/>
    <cellStyle name="Note 2 19 2 11 6" xfId="51494"/>
    <cellStyle name="Note 2 19 2 12" xfId="4664"/>
    <cellStyle name="Note 2 19 2 12 2" xfId="15816"/>
    <cellStyle name="Note 2 19 2 12 3" xfId="26001"/>
    <cellStyle name="Note 2 19 2 12 4" xfId="36950"/>
    <cellStyle name="Note 2 19 2 12 5" xfId="33949"/>
    <cellStyle name="Note 2 19 2 12 6" xfId="50159"/>
    <cellStyle name="Note 2 19 2 13" xfId="9917"/>
    <cellStyle name="Note 2 19 2 13 2" xfId="20909"/>
    <cellStyle name="Note 2 19 2 13 3" xfId="31229"/>
    <cellStyle name="Note 2 19 2 13 4" xfId="42174"/>
    <cellStyle name="Note 2 19 2 13 5" xfId="55387"/>
    <cellStyle name="Note 2 19 2 14" xfId="11777"/>
    <cellStyle name="Note 2 19 2 14 2" xfId="22748"/>
    <cellStyle name="Note 2 19 2 14 3" xfId="33089"/>
    <cellStyle name="Note 2 19 2 14 4" xfId="44026"/>
    <cellStyle name="Note 2 19 2 14 5" xfId="46737"/>
    <cellStyle name="Note 2 19 2 14 6" xfId="57247"/>
    <cellStyle name="Note 2 19 2 15" xfId="12178"/>
    <cellStyle name="Note 2 19 2 15 2" xfId="23095"/>
    <cellStyle name="Note 2 19 2 15 3" xfId="33490"/>
    <cellStyle name="Note 2 19 2 15 4" xfId="44427"/>
    <cellStyle name="Note 2 19 2 15 5" xfId="47135"/>
    <cellStyle name="Note 2 19 2 15 6" xfId="57648"/>
    <cellStyle name="Note 2 19 2 16" xfId="9550"/>
    <cellStyle name="Note 2 19 2 16 2" xfId="30862"/>
    <cellStyle name="Note 2 19 2 16 3" xfId="41813"/>
    <cellStyle name="Note 2 19 2 16 4" xfId="46079"/>
    <cellStyle name="Note 2 19 2 16 5" xfId="55020"/>
    <cellStyle name="Note 2 19 2 17" xfId="12101"/>
    <cellStyle name="Note 2 19 2 17 2" xfId="23040"/>
    <cellStyle name="Note 2 19 2 17 3" xfId="33413"/>
    <cellStyle name="Note 2 19 2 17 4" xfId="44350"/>
    <cellStyle name="Note 2 19 2 17 5" xfId="47060"/>
    <cellStyle name="Note 2 19 2 17 6" xfId="57571"/>
    <cellStyle name="Note 2 19 2 18" xfId="9700"/>
    <cellStyle name="Note 2 19 2 18 2" xfId="20732"/>
    <cellStyle name="Note 2 19 2 18 3" xfId="31012"/>
    <cellStyle name="Note 2 19 2 18 4" xfId="41961"/>
    <cellStyle name="Note 2 19 2 18 5" xfId="46223"/>
    <cellStyle name="Note 2 19 2 18 6" xfId="55170"/>
    <cellStyle name="Note 2 19 2 19" xfId="12079"/>
    <cellStyle name="Note 2 19 2 19 2" xfId="23023"/>
    <cellStyle name="Note 2 19 2 19 3" xfId="33391"/>
    <cellStyle name="Note 2 19 2 19 4" xfId="44328"/>
    <cellStyle name="Note 2 19 2 19 5" xfId="47038"/>
    <cellStyle name="Note 2 19 2 19 6" xfId="57549"/>
    <cellStyle name="Note 2 19 2 2" xfId="4743"/>
    <cellStyle name="Note 2 19 2 2 2" xfId="11152"/>
    <cellStyle name="Note 2 19 2 2 2 2" xfId="22129"/>
    <cellStyle name="Note 2 19 2 2 2 3" xfId="32464"/>
    <cellStyle name="Note 2 19 2 2 2 4" xfId="43404"/>
    <cellStyle name="Note 2 19 2 2 2 5" xfId="56622"/>
    <cellStyle name="Note 2 19 2 2 3" xfId="9458"/>
    <cellStyle name="Note 2 19 2 2 3 2" xfId="20563"/>
    <cellStyle name="Note 2 19 2 2 3 3" xfId="30770"/>
    <cellStyle name="Note 2 19 2 2 3 4" xfId="41721"/>
    <cellStyle name="Note 2 19 2 2 3 5" xfId="45990"/>
    <cellStyle name="Note 2 19 2 2 3 6" xfId="54928"/>
    <cellStyle name="Note 2 19 2 2 4" xfId="11906"/>
    <cellStyle name="Note 2 19 2 2 4 2" xfId="22858"/>
    <cellStyle name="Note 2 19 2 2 4 3" xfId="33218"/>
    <cellStyle name="Note 2 19 2 2 4 4" xfId="44155"/>
    <cellStyle name="Note 2 19 2 2 4 5" xfId="46866"/>
    <cellStyle name="Note 2 19 2 2 4 6" xfId="57376"/>
    <cellStyle name="Note 2 19 2 2 5" xfId="9707"/>
    <cellStyle name="Note 2 19 2 2 5 2" xfId="31019"/>
    <cellStyle name="Note 2 19 2 2 5 3" xfId="41968"/>
    <cellStyle name="Note 2 19 2 2 5 4" xfId="46230"/>
    <cellStyle name="Note 2 19 2 2 5 5" xfId="55177"/>
    <cellStyle name="Note 2 19 2 2 6" xfId="15894"/>
    <cellStyle name="Note 2 19 2 2 7" xfId="26079"/>
    <cellStyle name="Note 2 19 2 2 8" xfId="37028"/>
    <cellStyle name="Note 2 19 2 2 9" xfId="50237"/>
    <cellStyle name="Note 2 19 2 20" xfId="12573"/>
    <cellStyle name="Note 2 19 2 20 2" xfId="23374"/>
    <cellStyle name="Note 2 19 2 20 3" xfId="33885"/>
    <cellStyle name="Note 2 19 2 20 4" xfId="44822"/>
    <cellStyle name="Note 2 19 2 20 5" xfId="47525"/>
    <cellStyle name="Note 2 19 2 20 6" xfId="58043"/>
    <cellStyle name="Note 2 19 2 21" xfId="13644"/>
    <cellStyle name="Note 2 19 2 22" xfId="23829"/>
    <cellStyle name="Note 2 19 2 23" xfId="34737"/>
    <cellStyle name="Note 2 19 2 24" xfId="47987"/>
    <cellStyle name="Note 2 19 2 25" xfId="59589"/>
    <cellStyle name="Note 2 19 2 3" xfId="5762"/>
    <cellStyle name="Note 2 19 2 3 2" xfId="11287"/>
    <cellStyle name="Note 2 19 2 3 2 2" xfId="22264"/>
    <cellStyle name="Note 2 19 2 3 2 3" xfId="32599"/>
    <cellStyle name="Note 2 19 2 3 2 4" xfId="43536"/>
    <cellStyle name="Note 2 19 2 3 2 5" xfId="56757"/>
    <cellStyle name="Note 2 19 2 3 3" xfId="7597"/>
    <cellStyle name="Note 2 19 2 3 3 2" xfId="18710"/>
    <cellStyle name="Note 2 19 2 3 3 3" xfId="28912"/>
    <cellStyle name="Note 2 19 2 3 3 4" xfId="39861"/>
    <cellStyle name="Note 2 19 2 3 3 5" xfId="45625"/>
    <cellStyle name="Note 2 19 2 3 3 6" xfId="53070"/>
    <cellStyle name="Note 2 19 2 3 4" xfId="12304"/>
    <cellStyle name="Note 2 19 2 3 4 2" xfId="23174"/>
    <cellStyle name="Note 2 19 2 3 4 3" xfId="33616"/>
    <cellStyle name="Note 2 19 2 3 4 4" xfId="44553"/>
    <cellStyle name="Note 2 19 2 3 4 5" xfId="47260"/>
    <cellStyle name="Note 2 19 2 3 4 6" xfId="57774"/>
    <cellStyle name="Note 2 19 2 3 5" xfId="9657"/>
    <cellStyle name="Note 2 19 2 3 5 2" xfId="30969"/>
    <cellStyle name="Note 2 19 2 3 5 3" xfId="41918"/>
    <cellStyle name="Note 2 19 2 3 5 4" xfId="46181"/>
    <cellStyle name="Note 2 19 2 3 5 5" xfId="55127"/>
    <cellStyle name="Note 2 19 2 3 6" xfId="16912"/>
    <cellStyle name="Note 2 19 2 3 7" xfId="27097"/>
    <cellStyle name="Note 2 19 2 3 8" xfId="38046"/>
    <cellStyle name="Note 2 19 2 3 9" xfId="51255"/>
    <cellStyle name="Note 2 19 2 4" xfId="5220"/>
    <cellStyle name="Note 2 19 2 4 2" xfId="16370"/>
    <cellStyle name="Note 2 19 2 4 3" xfId="26555"/>
    <cellStyle name="Note 2 19 2 4 4" xfId="37504"/>
    <cellStyle name="Note 2 19 2 4 5" xfId="34869"/>
    <cellStyle name="Note 2 19 2 4 6" xfId="50713"/>
    <cellStyle name="Note 2 19 2 5" xfId="5892"/>
    <cellStyle name="Note 2 19 2 5 2" xfId="17042"/>
    <cellStyle name="Note 2 19 2 5 3" xfId="27227"/>
    <cellStyle name="Note 2 19 2 5 4" xfId="38176"/>
    <cellStyle name="Note 2 19 2 5 5" xfId="45043"/>
    <cellStyle name="Note 2 19 2 5 6" xfId="51385"/>
    <cellStyle name="Note 2 19 2 6" xfId="5896"/>
    <cellStyle name="Note 2 19 2 6 2" xfId="17046"/>
    <cellStyle name="Note 2 19 2 6 3" xfId="27231"/>
    <cellStyle name="Note 2 19 2 6 4" xfId="38180"/>
    <cellStyle name="Note 2 19 2 6 5" xfId="45392"/>
    <cellStyle name="Note 2 19 2 6 6" xfId="51389"/>
    <cellStyle name="Note 2 19 2 7" xfId="5653"/>
    <cellStyle name="Note 2 19 2 7 2" xfId="16803"/>
    <cellStyle name="Note 2 19 2 7 3" xfId="26988"/>
    <cellStyle name="Note 2 19 2 7 4" xfId="37937"/>
    <cellStyle name="Note 2 19 2 7 5" xfId="46545"/>
    <cellStyle name="Note 2 19 2 7 6" xfId="51146"/>
    <cellStyle name="Note 2 19 2 8" xfId="4175"/>
    <cellStyle name="Note 2 19 2 8 2" xfId="15373"/>
    <cellStyle name="Note 2 19 2 8 3" xfId="25558"/>
    <cellStyle name="Note 2 19 2 8 4" xfId="36505"/>
    <cellStyle name="Note 2 19 2 8 5" xfId="34122"/>
    <cellStyle name="Note 2 19 2 8 6" xfId="49716"/>
    <cellStyle name="Note 2 19 2 9" xfId="4045"/>
    <cellStyle name="Note 2 19 2 9 2" xfId="15252"/>
    <cellStyle name="Note 2 19 2 9 3" xfId="25437"/>
    <cellStyle name="Note 2 19 2 9 4" xfId="36378"/>
    <cellStyle name="Note 2 19 2 9 5" xfId="34076"/>
    <cellStyle name="Note 2 19 2 9 6" xfId="49595"/>
    <cellStyle name="Note 2 19 20" xfId="7203"/>
    <cellStyle name="Note 2 19 20 2" xfId="18333"/>
    <cellStyle name="Note 2 19 20 3" xfId="28519"/>
    <cellStyle name="Note 2 19 20 4" xfId="39474"/>
    <cellStyle name="Note 2 19 20 5" xfId="45427"/>
    <cellStyle name="Note 2 19 20 6" xfId="52677"/>
    <cellStyle name="Note 2 19 21" xfId="9815"/>
    <cellStyle name="Note 2 19 21 2" xfId="20809"/>
    <cellStyle name="Note 2 19 21 3" xfId="31127"/>
    <cellStyle name="Note 2 19 21 4" xfId="42076"/>
    <cellStyle name="Note 2 19 21 5" xfId="55285"/>
    <cellStyle name="Note 2 19 22" xfId="11837"/>
    <cellStyle name="Note 2 19 22 2" xfId="22807"/>
    <cellStyle name="Note 2 19 22 3" xfId="33149"/>
    <cellStyle name="Note 2 19 22 4" xfId="44086"/>
    <cellStyle name="Note 2 19 22 5" xfId="46797"/>
    <cellStyle name="Note 2 19 22 6" xfId="57307"/>
    <cellStyle name="Note 2 19 23" xfId="12143"/>
    <cellStyle name="Note 2 19 23 2" xfId="23072"/>
    <cellStyle name="Note 2 19 23 3" xfId="33455"/>
    <cellStyle name="Note 2 19 23 4" xfId="44392"/>
    <cellStyle name="Note 2 19 23 5" xfId="47100"/>
    <cellStyle name="Note 2 19 23 6" xfId="57613"/>
    <cellStyle name="Note 2 19 24" xfId="10511"/>
    <cellStyle name="Note 2 19 24 2" xfId="31823"/>
    <cellStyle name="Note 2 19 24 3" xfId="42768"/>
    <cellStyle name="Note 2 19 24 4" xfId="46427"/>
    <cellStyle name="Note 2 19 24 5" xfId="55981"/>
    <cellStyle name="Note 2 19 25" xfId="12387"/>
    <cellStyle name="Note 2 19 25 2" xfId="23233"/>
    <cellStyle name="Note 2 19 25 3" xfId="33699"/>
    <cellStyle name="Note 2 19 25 4" xfId="44636"/>
    <cellStyle name="Note 2 19 25 5" xfId="47343"/>
    <cellStyle name="Note 2 19 25 6" xfId="57857"/>
    <cellStyle name="Note 2 19 26" xfId="12411"/>
    <cellStyle name="Note 2 19 26 2" xfId="23253"/>
    <cellStyle name="Note 2 19 26 3" xfId="33723"/>
    <cellStyle name="Note 2 19 26 4" xfId="44660"/>
    <cellStyle name="Note 2 19 26 5" xfId="47367"/>
    <cellStyle name="Note 2 19 26 6" xfId="57881"/>
    <cellStyle name="Note 2 19 27" xfId="12531"/>
    <cellStyle name="Note 2 19 27 2" xfId="23335"/>
    <cellStyle name="Note 2 19 27 3" xfId="33843"/>
    <cellStyle name="Note 2 19 27 4" xfId="44780"/>
    <cellStyle name="Note 2 19 27 5" xfId="47484"/>
    <cellStyle name="Note 2 19 27 6" xfId="58001"/>
    <cellStyle name="Note 2 19 28" xfId="12541"/>
    <cellStyle name="Note 2 19 28 2" xfId="23342"/>
    <cellStyle name="Note 2 19 28 3" xfId="33853"/>
    <cellStyle name="Note 2 19 28 4" xfId="44790"/>
    <cellStyle name="Note 2 19 28 5" xfId="47494"/>
    <cellStyle name="Note 2 19 28 6" xfId="58011"/>
    <cellStyle name="Note 2 19 29" xfId="13443"/>
    <cellStyle name="Note 2 19 3" xfId="2230"/>
    <cellStyle name="Note 2 19 3 10" xfId="4195"/>
    <cellStyle name="Note 2 19 3 10 2" xfId="15385"/>
    <cellStyle name="Note 2 19 3 10 3" xfId="25570"/>
    <cellStyle name="Note 2 19 3 10 4" xfId="36519"/>
    <cellStyle name="Note 2 19 3 10 5" xfId="34129"/>
    <cellStyle name="Note 2 19 3 10 6" xfId="49728"/>
    <cellStyle name="Note 2 19 3 11" xfId="4057"/>
    <cellStyle name="Note 2 19 3 11 2" xfId="15264"/>
    <cellStyle name="Note 2 19 3 11 3" xfId="25449"/>
    <cellStyle name="Note 2 19 3 11 4" xfId="36390"/>
    <cellStyle name="Note 2 19 3 11 5" xfId="45081"/>
    <cellStyle name="Note 2 19 3 11 6" xfId="49607"/>
    <cellStyle name="Note 2 19 3 12" xfId="5176"/>
    <cellStyle name="Note 2 19 3 12 2" xfId="16326"/>
    <cellStyle name="Note 2 19 3 12 3" xfId="26511"/>
    <cellStyle name="Note 2 19 3 12 4" xfId="37460"/>
    <cellStyle name="Note 2 19 3 12 5" xfId="43307"/>
    <cellStyle name="Note 2 19 3 12 6" xfId="50669"/>
    <cellStyle name="Note 2 19 3 13" xfId="9881"/>
    <cellStyle name="Note 2 19 3 13 2" xfId="20873"/>
    <cellStyle name="Note 2 19 3 13 3" xfId="31193"/>
    <cellStyle name="Note 2 19 3 13 4" xfId="42138"/>
    <cellStyle name="Note 2 19 3 13 5" xfId="55351"/>
    <cellStyle name="Note 2 19 3 14" xfId="11813"/>
    <cellStyle name="Note 2 19 3 14 2" xfId="22784"/>
    <cellStyle name="Note 2 19 3 14 3" xfId="33125"/>
    <cellStyle name="Note 2 19 3 14 4" xfId="44062"/>
    <cellStyle name="Note 2 19 3 14 5" xfId="46773"/>
    <cellStyle name="Note 2 19 3 14 6" xfId="57283"/>
    <cellStyle name="Note 2 19 3 15" xfId="9497"/>
    <cellStyle name="Note 2 19 3 15 2" xfId="20595"/>
    <cellStyle name="Note 2 19 3 15 3" xfId="30809"/>
    <cellStyle name="Note 2 19 3 15 4" xfId="41760"/>
    <cellStyle name="Note 2 19 3 15 5" xfId="46029"/>
    <cellStyle name="Note 2 19 3 15 6" xfId="54967"/>
    <cellStyle name="Note 2 19 3 16" xfId="9667"/>
    <cellStyle name="Note 2 19 3 16 2" xfId="30979"/>
    <cellStyle name="Note 2 19 3 16 3" xfId="41928"/>
    <cellStyle name="Note 2 19 3 16 4" xfId="46191"/>
    <cellStyle name="Note 2 19 3 16 5" xfId="55137"/>
    <cellStyle name="Note 2 19 3 17" xfId="12511"/>
    <cellStyle name="Note 2 19 3 17 2" xfId="23322"/>
    <cellStyle name="Note 2 19 3 17 3" xfId="33823"/>
    <cellStyle name="Note 2 19 3 17 4" xfId="44760"/>
    <cellStyle name="Note 2 19 3 17 5" xfId="47465"/>
    <cellStyle name="Note 2 19 3 17 6" xfId="57981"/>
    <cellStyle name="Note 2 19 3 18" xfId="11851"/>
    <cellStyle name="Note 2 19 3 18 2" xfId="22821"/>
    <cellStyle name="Note 2 19 3 18 3" xfId="33163"/>
    <cellStyle name="Note 2 19 3 18 4" xfId="44100"/>
    <cellStyle name="Note 2 19 3 18 5" xfId="46811"/>
    <cellStyle name="Note 2 19 3 18 6" xfId="57321"/>
    <cellStyle name="Note 2 19 3 19" xfId="13530"/>
    <cellStyle name="Note 2 19 3 2" xfId="4707"/>
    <cellStyle name="Note 2 19 3 2 2" xfId="11248"/>
    <cellStyle name="Note 2 19 3 2 2 2" xfId="22225"/>
    <cellStyle name="Note 2 19 3 2 2 3" xfId="32560"/>
    <cellStyle name="Note 2 19 3 2 2 4" xfId="43497"/>
    <cellStyle name="Note 2 19 3 2 2 5" xfId="56718"/>
    <cellStyle name="Note 2 19 3 2 3" xfId="11659"/>
    <cellStyle name="Note 2 19 3 2 3 2" xfId="22632"/>
    <cellStyle name="Note 2 19 3 2 3 3" xfId="32971"/>
    <cellStyle name="Note 2 19 3 2 3 4" xfId="43908"/>
    <cellStyle name="Note 2 19 3 2 3 5" xfId="46619"/>
    <cellStyle name="Note 2 19 3 2 3 6" xfId="57129"/>
    <cellStyle name="Note 2 19 3 2 4" xfId="11988"/>
    <cellStyle name="Note 2 19 3 2 4 2" xfId="22940"/>
    <cellStyle name="Note 2 19 3 2 4 3" xfId="33300"/>
    <cellStyle name="Note 2 19 3 2 4 4" xfId="44237"/>
    <cellStyle name="Note 2 19 3 2 4 5" xfId="46947"/>
    <cellStyle name="Note 2 19 3 2 4 6" xfId="57458"/>
    <cellStyle name="Note 2 19 3 2 5" xfId="12436"/>
    <cellStyle name="Note 2 19 3 2 5 2" xfId="33748"/>
    <cellStyle name="Note 2 19 3 2 5 3" xfId="44685"/>
    <cellStyle name="Note 2 19 3 2 5 4" xfId="47392"/>
    <cellStyle name="Note 2 19 3 2 5 5" xfId="57906"/>
    <cellStyle name="Note 2 19 3 2 6" xfId="15858"/>
    <cellStyle name="Note 2 19 3 2 7" xfId="26043"/>
    <cellStyle name="Note 2 19 3 2 8" xfId="36992"/>
    <cellStyle name="Note 2 19 3 2 9" xfId="50201"/>
    <cellStyle name="Note 2 19 3 20" xfId="23715"/>
    <cellStyle name="Note 2 19 3 21" xfId="34623"/>
    <cellStyle name="Note 2 19 3 22" xfId="47873"/>
    <cellStyle name="Note 2 19 3 23" xfId="59475"/>
    <cellStyle name="Note 2 19 3 3" xfId="5726"/>
    <cellStyle name="Note 2 19 3 3 2" xfId="16876"/>
    <cellStyle name="Note 2 19 3 3 3" xfId="27061"/>
    <cellStyle name="Note 2 19 3 3 4" xfId="38010"/>
    <cellStyle name="Note 2 19 3 3 5" xfId="45016"/>
    <cellStyle name="Note 2 19 3 3 6" xfId="51219"/>
    <cellStyle name="Note 2 19 3 4" xfId="5256"/>
    <cellStyle name="Note 2 19 3 4 2" xfId="16406"/>
    <cellStyle name="Note 2 19 3 4 3" xfId="26591"/>
    <cellStyle name="Note 2 19 3 4 4" xfId="37540"/>
    <cellStyle name="Note 2 19 3 4 5" xfId="34260"/>
    <cellStyle name="Note 2 19 3 4 6" xfId="50749"/>
    <cellStyle name="Note 2 19 3 5" xfId="4286"/>
    <cellStyle name="Note 2 19 3 5 2" xfId="15476"/>
    <cellStyle name="Note 2 19 3 5 3" xfId="25661"/>
    <cellStyle name="Note 2 19 3 5 4" xfId="36610"/>
    <cellStyle name="Note 2 19 3 5 5" xfId="45312"/>
    <cellStyle name="Note 2 19 3 5 6" xfId="49819"/>
    <cellStyle name="Note 2 19 3 6" xfId="5509"/>
    <cellStyle name="Note 2 19 3 6 2" xfId="16659"/>
    <cellStyle name="Note 2 19 3 6 3" xfId="26844"/>
    <cellStyle name="Note 2 19 3 6 4" xfId="37793"/>
    <cellStyle name="Note 2 19 3 6 5" xfId="44868"/>
    <cellStyle name="Note 2 19 3 6 6" xfId="51002"/>
    <cellStyle name="Note 2 19 3 7" xfId="4492"/>
    <cellStyle name="Note 2 19 3 7 2" xfId="15659"/>
    <cellStyle name="Note 2 19 3 7 3" xfId="25844"/>
    <cellStyle name="Note 2 19 3 7 4" xfId="36793"/>
    <cellStyle name="Note 2 19 3 7 5" xfId="45274"/>
    <cellStyle name="Note 2 19 3 7 6" xfId="50002"/>
    <cellStyle name="Note 2 19 3 8" xfId="5878"/>
    <cellStyle name="Note 2 19 3 8 2" xfId="17028"/>
    <cellStyle name="Note 2 19 3 8 3" xfId="27213"/>
    <cellStyle name="Note 2 19 3 8 4" xfId="38162"/>
    <cellStyle name="Note 2 19 3 8 5" xfId="44948"/>
    <cellStyle name="Note 2 19 3 8 6" xfId="51371"/>
    <cellStyle name="Note 2 19 3 9" xfId="5626"/>
    <cellStyle name="Note 2 19 3 9 2" xfId="16776"/>
    <cellStyle name="Note 2 19 3 9 3" xfId="26961"/>
    <cellStyle name="Note 2 19 3 9 4" xfId="37910"/>
    <cellStyle name="Note 2 19 3 9 5" xfId="34399"/>
    <cellStyle name="Note 2 19 3 9 6" xfId="51119"/>
    <cellStyle name="Note 2 19 30" xfId="23628"/>
    <cellStyle name="Note 2 19 31" xfId="34530"/>
    <cellStyle name="Note 2 19 32" xfId="47786"/>
    <cellStyle name="Note 2 19 33" xfId="59079"/>
    <cellStyle name="Note 2 19 4" xfId="2273"/>
    <cellStyle name="Note 2 19 4 2" xfId="10694"/>
    <cellStyle name="Note 2 19 4 2 2" xfId="21673"/>
    <cellStyle name="Note 2 19 4 2 3" xfId="32006"/>
    <cellStyle name="Note 2 19 4 2 4" xfId="42949"/>
    <cellStyle name="Note 2 19 4 2 5" xfId="56164"/>
    <cellStyle name="Note 2 19 4 3" xfId="12171"/>
    <cellStyle name="Note 2 19 4 3 2" xfId="23091"/>
    <cellStyle name="Note 2 19 4 3 3" xfId="33483"/>
    <cellStyle name="Note 2 19 4 3 4" xfId="44420"/>
    <cellStyle name="Note 2 19 4 3 5" xfId="47128"/>
    <cellStyle name="Note 2 19 4 3 6" xfId="57641"/>
    <cellStyle name="Note 2 19 4 4" xfId="12469"/>
    <cellStyle name="Note 2 19 4 4 2" xfId="23294"/>
    <cellStyle name="Note 2 19 4 4 3" xfId="33781"/>
    <cellStyle name="Note 2 19 4 4 4" xfId="44718"/>
    <cellStyle name="Note 2 19 4 4 5" xfId="47424"/>
    <cellStyle name="Note 2 19 4 4 6" xfId="57939"/>
    <cellStyle name="Note 2 19 4 5" xfId="10678"/>
    <cellStyle name="Note 2 19 4 5 2" xfId="31990"/>
    <cellStyle name="Note 2 19 4 5 3" xfId="42933"/>
    <cellStyle name="Note 2 19 4 5 4" xfId="46461"/>
    <cellStyle name="Note 2 19 4 5 5" xfId="56148"/>
    <cellStyle name="Note 2 19 4 6" xfId="13573"/>
    <cellStyle name="Note 2 19 4 7" xfId="23758"/>
    <cellStyle name="Note 2 19 4 8" xfId="34666"/>
    <cellStyle name="Note 2 19 4 9" xfId="47916"/>
    <cellStyle name="Note 2 19 5" xfId="2333"/>
    <cellStyle name="Note 2 19 5 2" xfId="11202"/>
    <cellStyle name="Note 2 19 5 2 2" xfId="22179"/>
    <cellStyle name="Note 2 19 5 2 3" xfId="32514"/>
    <cellStyle name="Note 2 19 5 2 4" xfId="43453"/>
    <cellStyle name="Note 2 19 5 2 5" xfId="56672"/>
    <cellStyle name="Note 2 19 5 3" xfId="11701"/>
    <cellStyle name="Note 2 19 5 3 2" xfId="22674"/>
    <cellStyle name="Note 2 19 5 3 3" xfId="33013"/>
    <cellStyle name="Note 2 19 5 3 4" xfId="43950"/>
    <cellStyle name="Note 2 19 5 3 5" xfId="46661"/>
    <cellStyle name="Note 2 19 5 3 6" xfId="57171"/>
    <cellStyle name="Note 2 19 5 4" xfId="11946"/>
    <cellStyle name="Note 2 19 5 4 2" xfId="22898"/>
    <cellStyle name="Note 2 19 5 4 3" xfId="33258"/>
    <cellStyle name="Note 2 19 5 4 4" xfId="44195"/>
    <cellStyle name="Note 2 19 5 4 5" xfId="46906"/>
    <cellStyle name="Note 2 19 5 4 6" xfId="57416"/>
    <cellStyle name="Note 2 19 5 5" xfId="9656"/>
    <cellStyle name="Note 2 19 5 5 2" xfId="30968"/>
    <cellStyle name="Note 2 19 5 5 3" xfId="41917"/>
    <cellStyle name="Note 2 19 5 5 4" xfId="46180"/>
    <cellStyle name="Note 2 19 5 5 5" xfId="55126"/>
    <cellStyle name="Note 2 19 5 6" xfId="13633"/>
    <cellStyle name="Note 2 19 5 7" xfId="23818"/>
    <cellStyle name="Note 2 19 5 8" xfId="34726"/>
    <cellStyle name="Note 2 19 5 9" xfId="47976"/>
    <cellStyle name="Note 2 19 6" xfId="4633"/>
    <cellStyle name="Note 2 19 6 2" xfId="15785"/>
    <cellStyle name="Note 2 19 6 3" xfId="25970"/>
    <cellStyle name="Note 2 19 6 4" xfId="36919"/>
    <cellStyle name="Note 2 19 6 5" xfId="45559"/>
    <cellStyle name="Note 2 19 6 6" xfId="50128"/>
    <cellStyle name="Note 2 19 7" xfId="5666"/>
    <cellStyle name="Note 2 19 7 2" xfId="16816"/>
    <cellStyle name="Note 2 19 7 3" xfId="27001"/>
    <cellStyle name="Note 2 19 7 4" xfId="37950"/>
    <cellStyle name="Note 2 19 7 5" xfId="34412"/>
    <cellStyle name="Note 2 19 7 6" xfId="51159"/>
    <cellStyle name="Note 2 19 8" xfId="5311"/>
    <cellStyle name="Note 2 19 8 2" xfId="16461"/>
    <cellStyle name="Note 2 19 8 3" xfId="26646"/>
    <cellStyle name="Note 2 19 8 4" xfId="37595"/>
    <cellStyle name="Note 2 19 8 5" xfId="34062"/>
    <cellStyle name="Note 2 19 8 6" xfId="50804"/>
    <cellStyle name="Note 2 19 9" xfId="4230"/>
    <cellStyle name="Note 2 19 9 2" xfId="15420"/>
    <cellStyle name="Note 2 19 9 3" xfId="25605"/>
    <cellStyle name="Note 2 19 9 4" xfId="36554"/>
    <cellStyle name="Note 2 19 9 5" xfId="34140"/>
    <cellStyle name="Note 2 19 9 6" xfId="49763"/>
    <cellStyle name="Note 2 2" xfId="2111"/>
    <cellStyle name="Note 2 2 10" xfId="5908"/>
    <cellStyle name="Note 2 2 10 2" xfId="17058"/>
    <cellStyle name="Note 2 2 10 3" xfId="27243"/>
    <cellStyle name="Note 2 2 10 4" xfId="38192"/>
    <cellStyle name="Note 2 2 10 5" xfId="45183"/>
    <cellStyle name="Note 2 2 10 6" xfId="51401"/>
    <cellStyle name="Note 2 2 11" xfId="4446"/>
    <cellStyle name="Note 2 2 11 2" xfId="15624"/>
    <cellStyle name="Note 2 2 11 3" xfId="25809"/>
    <cellStyle name="Note 2 2 11 4" xfId="36758"/>
    <cellStyle name="Note 2 2 11 5" xfId="45341"/>
    <cellStyle name="Note 2 2 11 6" xfId="49967"/>
    <cellStyle name="Note 2 2 12" xfId="4499"/>
    <cellStyle name="Note 2 2 12 2" xfId="15664"/>
    <cellStyle name="Note 2 2 12 3" xfId="25849"/>
    <cellStyle name="Note 2 2 12 4" xfId="36798"/>
    <cellStyle name="Note 2 2 12 5" xfId="34205"/>
    <cellStyle name="Note 2 2 12 6" xfId="50007"/>
    <cellStyle name="Note 2 2 13" xfId="5597"/>
    <cellStyle name="Note 2 2 13 2" xfId="16747"/>
    <cellStyle name="Note 2 2 13 3" xfId="26932"/>
    <cellStyle name="Note 2 2 13 4" xfId="37881"/>
    <cellStyle name="Note 2 2 13 5" xfId="46351"/>
    <cellStyle name="Note 2 2 13 6" xfId="51090"/>
    <cellStyle name="Note 2 2 14" xfId="5393"/>
    <cellStyle name="Note 2 2 14 2" xfId="16543"/>
    <cellStyle name="Note 2 2 14 3" xfId="26728"/>
    <cellStyle name="Note 2 2 14 4" xfId="37677"/>
    <cellStyle name="Note 2 2 14 5" xfId="45546"/>
    <cellStyle name="Note 2 2 14 6" xfId="50886"/>
    <cellStyle name="Note 2 2 15" xfId="4619"/>
    <cellStyle name="Note 2 2 15 2" xfId="15771"/>
    <cellStyle name="Note 2 2 15 3" xfId="25956"/>
    <cellStyle name="Note 2 2 15 4" xfId="36905"/>
    <cellStyle name="Note 2 2 15 5" xfId="34218"/>
    <cellStyle name="Note 2 2 15 6" xfId="50114"/>
    <cellStyle name="Note 2 2 16" xfId="5940"/>
    <cellStyle name="Note 2 2 16 2" xfId="17090"/>
    <cellStyle name="Note 2 2 16 3" xfId="27275"/>
    <cellStyle name="Note 2 2 16 4" xfId="38224"/>
    <cellStyle name="Note 2 2 16 5" xfId="44984"/>
    <cellStyle name="Note 2 2 16 6" xfId="51433"/>
    <cellStyle name="Note 2 2 17" xfId="7609"/>
    <cellStyle name="Note 2 2 17 2" xfId="18722"/>
    <cellStyle name="Note 2 2 17 3" xfId="28924"/>
    <cellStyle name="Note 2 2 17 4" xfId="39873"/>
    <cellStyle name="Note 2 2 17 5" xfId="45637"/>
    <cellStyle name="Note 2 2 17 6" xfId="44900"/>
    <cellStyle name="Note 2 2 17 7" xfId="53082"/>
    <cellStyle name="Note 2 2 18" xfId="7701"/>
    <cellStyle name="Note 2 2 18 2" xfId="18812"/>
    <cellStyle name="Note 2 2 18 3" xfId="29015"/>
    <cellStyle name="Note 2 2 18 4" xfId="39965"/>
    <cellStyle name="Note 2 2 18 5" xfId="45691"/>
    <cellStyle name="Note 2 2 18 6" xfId="46849"/>
    <cellStyle name="Note 2 2 18 7" xfId="53173"/>
    <cellStyle name="Note 2 2 19" xfId="7560"/>
    <cellStyle name="Note 2 2 19 2" xfId="18674"/>
    <cellStyle name="Note 2 2 19 3" xfId="28875"/>
    <cellStyle name="Note 2 2 19 4" xfId="39825"/>
    <cellStyle name="Note 2 2 19 5" xfId="45594"/>
    <cellStyle name="Note 2 2 19 6" xfId="45389"/>
    <cellStyle name="Note 2 2 19 7" xfId="53033"/>
    <cellStyle name="Note 2 2 2" xfId="2345"/>
    <cellStyle name="Note 2 2 2 10" xfId="5530"/>
    <cellStyle name="Note 2 2 2 10 2" xfId="16680"/>
    <cellStyle name="Note 2 2 2 10 3" xfId="26865"/>
    <cellStyle name="Note 2 2 2 10 4" xfId="37814"/>
    <cellStyle name="Note 2 2 2 10 5" xfId="45033"/>
    <cellStyle name="Note 2 2 2 10 6" xfId="51023"/>
    <cellStyle name="Note 2 2 2 11" xfId="6035"/>
    <cellStyle name="Note 2 2 2 11 2" xfId="17185"/>
    <cellStyle name="Note 2 2 2 11 3" xfId="27370"/>
    <cellStyle name="Note 2 2 2 11 4" xfId="38319"/>
    <cellStyle name="Note 2 2 2 11 5" xfId="45743"/>
    <cellStyle name="Note 2 2 2 11 6" xfId="51528"/>
    <cellStyle name="Note 2 2 2 12" xfId="5370"/>
    <cellStyle name="Note 2 2 2 12 2" xfId="16520"/>
    <cellStyle name="Note 2 2 2 12 3" xfId="26705"/>
    <cellStyle name="Note 2 2 2 12 4" xfId="37654"/>
    <cellStyle name="Note 2 2 2 12 5" xfId="45961"/>
    <cellStyle name="Note 2 2 2 12 6" xfId="50863"/>
    <cellStyle name="Note 2 2 2 13" xfId="9918"/>
    <cellStyle name="Note 2 2 2 13 2" xfId="20910"/>
    <cellStyle name="Note 2 2 2 13 3" xfId="31230"/>
    <cellStyle name="Note 2 2 2 13 4" xfId="42175"/>
    <cellStyle name="Note 2 2 2 13 5" xfId="55388"/>
    <cellStyle name="Note 2 2 2 14" xfId="11776"/>
    <cellStyle name="Note 2 2 2 14 2" xfId="22747"/>
    <cellStyle name="Note 2 2 2 14 3" xfId="33088"/>
    <cellStyle name="Note 2 2 2 14 4" xfId="44025"/>
    <cellStyle name="Note 2 2 2 14 5" xfId="46736"/>
    <cellStyle name="Note 2 2 2 14 6" xfId="57246"/>
    <cellStyle name="Note 2 2 2 15" xfId="12285"/>
    <cellStyle name="Note 2 2 2 15 2" xfId="23158"/>
    <cellStyle name="Note 2 2 2 15 3" xfId="33597"/>
    <cellStyle name="Note 2 2 2 15 4" xfId="44534"/>
    <cellStyle name="Note 2 2 2 15 5" xfId="47241"/>
    <cellStyle name="Note 2 2 2 15 6" xfId="57755"/>
    <cellStyle name="Note 2 2 2 16" xfId="11870"/>
    <cellStyle name="Note 2 2 2 16 2" xfId="33182"/>
    <cellStyle name="Note 2 2 2 16 3" xfId="44119"/>
    <cellStyle name="Note 2 2 2 16 4" xfId="46830"/>
    <cellStyle name="Note 2 2 2 16 5" xfId="57340"/>
    <cellStyle name="Note 2 2 2 17" xfId="12111"/>
    <cellStyle name="Note 2 2 2 17 2" xfId="23048"/>
    <cellStyle name="Note 2 2 2 17 3" xfId="33423"/>
    <cellStyle name="Note 2 2 2 17 4" xfId="44360"/>
    <cellStyle name="Note 2 2 2 17 5" xfId="47069"/>
    <cellStyle name="Note 2 2 2 17 6" xfId="57581"/>
    <cellStyle name="Note 2 2 2 18" xfId="11437"/>
    <cellStyle name="Note 2 2 2 18 2" xfId="22413"/>
    <cellStyle name="Note 2 2 2 18 3" xfId="32749"/>
    <cellStyle name="Note 2 2 2 18 4" xfId="43686"/>
    <cellStyle name="Note 2 2 2 18 5" xfId="46552"/>
    <cellStyle name="Note 2 2 2 18 6" xfId="56907"/>
    <cellStyle name="Note 2 2 2 19" xfId="9555"/>
    <cellStyle name="Note 2 2 2 19 2" xfId="20638"/>
    <cellStyle name="Note 2 2 2 19 3" xfId="30867"/>
    <cellStyle name="Note 2 2 2 19 4" xfId="41818"/>
    <cellStyle name="Note 2 2 2 19 5" xfId="46084"/>
    <cellStyle name="Note 2 2 2 19 6" xfId="55025"/>
    <cellStyle name="Note 2 2 2 2" xfId="4744"/>
    <cellStyle name="Note 2 2 2 2 2" xfId="11153"/>
    <cellStyle name="Note 2 2 2 2 2 2" xfId="22130"/>
    <cellStyle name="Note 2 2 2 2 2 3" xfId="32465"/>
    <cellStyle name="Note 2 2 2 2 2 4" xfId="43405"/>
    <cellStyle name="Note 2 2 2 2 2 5" xfId="56623"/>
    <cellStyle name="Note 2 2 2 2 3" xfId="11726"/>
    <cellStyle name="Note 2 2 2 2 3 2" xfId="22699"/>
    <cellStyle name="Note 2 2 2 2 3 3" xfId="33038"/>
    <cellStyle name="Note 2 2 2 2 3 4" xfId="43975"/>
    <cellStyle name="Note 2 2 2 2 3 5" xfId="46686"/>
    <cellStyle name="Note 2 2 2 2 3 6" xfId="57196"/>
    <cellStyle name="Note 2 2 2 2 4" xfId="11907"/>
    <cellStyle name="Note 2 2 2 2 4 2" xfId="22859"/>
    <cellStyle name="Note 2 2 2 2 4 3" xfId="33219"/>
    <cellStyle name="Note 2 2 2 2 4 4" xfId="44156"/>
    <cellStyle name="Note 2 2 2 2 4 5" xfId="46867"/>
    <cellStyle name="Note 2 2 2 2 4 6" xfId="57377"/>
    <cellStyle name="Note 2 2 2 2 5" xfId="12252"/>
    <cellStyle name="Note 2 2 2 2 5 2" xfId="33564"/>
    <cellStyle name="Note 2 2 2 2 5 3" xfId="44501"/>
    <cellStyle name="Note 2 2 2 2 5 4" xfId="47208"/>
    <cellStyle name="Note 2 2 2 2 5 5" xfId="57722"/>
    <cellStyle name="Note 2 2 2 2 6" xfId="15895"/>
    <cellStyle name="Note 2 2 2 2 7" xfId="26080"/>
    <cellStyle name="Note 2 2 2 2 8" xfId="37029"/>
    <cellStyle name="Note 2 2 2 2 9" xfId="50238"/>
    <cellStyle name="Note 2 2 2 20" xfId="12574"/>
    <cellStyle name="Note 2 2 2 20 2" xfId="23375"/>
    <cellStyle name="Note 2 2 2 20 3" xfId="33886"/>
    <cellStyle name="Note 2 2 2 20 4" xfId="44823"/>
    <cellStyle name="Note 2 2 2 20 5" xfId="47526"/>
    <cellStyle name="Note 2 2 2 20 6" xfId="58044"/>
    <cellStyle name="Note 2 2 2 21" xfId="13645"/>
    <cellStyle name="Note 2 2 2 22" xfId="23830"/>
    <cellStyle name="Note 2 2 2 23" xfId="34738"/>
    <cellStyle name="Note 2 2 2 24" xfId="47988"/>
    <cellStyle name="Note 2 2 2 25" xfId="59590"/>
    <cellStyle name="Note 2 2 2 3" xfId="5763"/>
    <cellStyle name="Note 2 2 2 3 2" xfId="11288"/>
    <cellStyle name="Note 2 2 2 3 2 2" xfId="22265"/>
    <cellStyle name="Note 2 2 2 3 2 3" xfId="32600"/>
    <cellStyle name="Note 2 2 2 3 2 4" xfId="43537"/>
    <cellStyle name="Note 2 2 2 3 2 5" xfId="56758"/>
    <cellStyle name="Note 2 2 2 3 3" xfId="7641"/>
    <cellStyle name="Note 2 2 2 3 3 2" xfId="18752"/>
    <cellStyle name="Note 2 2 2 3 3 3" xfId="28955"/>
    <cellStyle name="Note 2 2 2 3 3 4" xfId="39905"/>
    <cellStyle name="Note 2 2 2 3 3 5" xfId="45668"/>
    <cellStyle name="Note 2 2 2 3 3 6" xfId="53113"/>
    <cellStyle name="Note 2 2 2 3 4" xfId="12017"/>
    <cellStyle name="Note 2 2 2 3 4 2" xfId="22969"/>
    <cellStyle name="Note 2 2 2 3 4 3" xfId="33329"/>
    <cellStyle name="Note 2 2 2 3 4 4" xfId="44266"/>
    <cellStyle name="Note 2 2 2 3 4 5" xfId="46976"/>
    <cellStyle name="Note 2 2 2 3 4 6" xfId="57487"/>
    <cellStyle name="Note 2 2 2 3 5" xfId="9565"/>
    <cellStyle name="Note 2 2 2 3 5 2" xfId="30877"/>
    <cellStyle name="Note 2 2 2 3 5 3" xfId="41828"/>
    <cellStyle name="Note 2 2 2 3 5 4" xfId="46094"/>
    <cellStyle name="Note 2 2 2 3 5 5" xfId="55035"/>
    <cellStyle name="Note 2 2 2 3 6" xfId="16913"/>
    <cellStyle name="Note 2 2 2 3 7" xfId="27098"/>
    <cellStyle name="Note 2 2 2 3 8" xfId="38047"/>
    <cellStyle name="Note 2 2 2 3 9" xfId="51256"/>
    <cellStyle name="Note 2 2 2 4" xfId="5219"/>
    <cellStyle name="Note 2 2 2 4 2" xfId="16369"/>
    <cellStyle name="Note 2 2 2 4 3" xfId="26554"/>
    <cellStyle name="Note 2 2 2 4 4" xfId="37503"/>
    <cellStyle name="Note 2 2 2 4 5" xfId="34876"/>
    <cellStyle name="Note 2 2 2 4 6" xfId="50712"/>
    <cellStyle name="Note 2 2 2 5" xfId="4385"/>
    <cellStyle name="Note 2 2 2 5 2" xfId="15570"/>
    <cellStyle name="Note 2 2 2 5 3" xfId="25755"/>
    <cellStyle name="Note 2 2 2 5 4" xfId="36704"/>
    <cellStyle name="Note 2 2 2 5 5" xfId="45972"/>
    <cellStyle name="Note 2 2 2 5 6" xfId="49913"/>
    <cellStyle name="Note 2 2 2 6" xfId="5813"/>
    <cellStyle name="Note 2 2 2 6 2" xfId="16963"/>
    <cellStyle name="Note 2 2 2 6 3" xfId="27148"/>
    <cellStyle name="Note 2 2 2 6 4" xfId="38097"/>
    <cellStyle name="Note 2 2 2 6 5" xfId="44980"/>
    <cellStyle name="Note 2 2 2 6 6" xfId="51306"/>
    <cellStyle name="Note 2 2 2 7" xfId="4620"/>
    <cellStyle name="Note 2 2 2 7 2" xfId="15772"/>
    <cellStyle name="Note 2 2 2 7 3" xfId="25957"/>
    <cellStyle name="Note 2 2 2 7 4" xfId="36906"/>
    <cellStyle name="Note 2 2 2 7 5" xfId="34219"/>
    <cellStyle name="Note 2 2 2 7 6" xfId="50115"/>
    <cellStyle name="Note 2 2 2 8" xfId="4110"/>
    <cellStyle name="Note 2 2 2 8 2" xfId="15317"/>
    <cellStyle name="Note 2 2 2 8 3" xfId="25502"/>
    <cellStyle name="Note 2 2 2 8 4" xfId="36443"/>
    <cellStyle name="Note 2 2 2 8 5" xfId="34098"/>
    <cellStyle name="Note 2 2 2 8 6" xfId="49660"/>
    <cellStyle name="Note 2 2 2 9" xfId="4044"/>
    <cellStyle name="Note 2 2 2 9 2" xfId="15251"/>
    <cellStyle name="Note 2 2 2 9 3" xfId="25436"/>
    <cellStyle name="Note 2 2 2 9 4" xfId="36377"/>
    <cellStyle name="Note 2 2 2 9 5" xfId="34075"/>
    <cellStyle name="Note 2 2 2 9 6" xfId="49594"/>
    <cellStyle name="Note 2 2 20" xfId="7246"/>
    <cellStyle name="Note 2 2 20 2" xfId="18375"/>
    <cellStyle name="Note 2 2 20 3" xfId="28562"/>
    <cellStyle name="Note 2 2 20 4" xfId="39517"/>
    <cellStyle name="Note 2 2 20 5" xfId="45445"/>
    <cellStyle name="Note 2 2 20 6" xfId="52720"/>
    <cellStyle name="Note 2 2 21" xfId="9816"/>
    <cellStyle name="Note 2 2 21 2" xfId="20810"/>
    <cellStyle name="Note 2 2 21 3" xfId="31128"/>
    <cellStyle name="Note 2 2 21 4" xfId="42077"/>
    <cellStyle name="Note 2 2 21 5" xfId="55286"/>
    <cellStyle name="Note 2 2 22" xfId="11836"/>
    <cellStyle name="Note 2 2 22 2" xfId="22806"/>
    <cellStyle name="Note 2 2 22 3" xfId="33148"/>
    <cellStyle name="Note 2 2 22 4" xfId="44085"/>
    <cellStyle name="Note 2 2 22 5" xfId="46796"/>
    <cellStyle name="Note 2 2 22 6" xfId="57306"/>
    <cellStyle name="Note 2 2 23" xfId="9499"/>
    <cellStyle name="Note 2 2 23 2" xfId="20597"/>
    <cellStyle name="Note 2 2 23 3" xfId="30811"/>
    <cellStyle name="Note 2 2 23 4" xfId="41762"/>
    <cellStyle name="Note 2 2 23 5" xfId="46031"/>
    <cellStyle name="Note 2 2 23 6" xfId="54969"/>
    <cellStyle name="Note 2 2 24" xfId="11866"/>
    <cellStyle name="Note 2 2 24 2" xfId="33178"/>
    <cellStyle name="Note 2 2 24 3" xfId="44115"/>
    <cellStyle name="Note 2 2 24 4" xfId="46826"/>
    <cellStyle name="Note 2 2 24 5" xfId="57336"/>
    <cellStyle name="Note 2 2 25" xfId="12182"/>
    <cellStyle name="Note 2 2 25 2" xfId="23099"/>
    <cellStyle name="Note 2 2 25 3" xfId="33494"/>
    <cellStyle name="Note 2 2 25 4" xfId="44431"/>
    <cellStyle name="Note 2 2 25 5" xfId="47139"/>
    <cellStyle name="Note 2 2 25 6" xfId="57652"/>
    <cellStyle name="Note 2 2 26" xfId="12094"/>
    <cellStyle name="Note 2 2 26 2" xfId="23034"/>
    <cellStyle name="Note 2 2 26 3" xfId="33406"/>
    <cellStyle name="Note 2 2 26 4" xfId="44343"/>
    <cellStyle name="Note 2 2 26 5" xfId="47053"/>
    <cellStyle name="Note 2 2 26 6" xfId="57564"/>
    <cellStyle name="Note 2 2 27" xfId="12398"/>
    <cellStyle name="Note 2 2 27 2" xfId="23242"/>
    <cellStyle name="Note 2 2 27 3" xfId="33710"/>
    <cellStyle name="Note 2 2 27 4" xfId="44647"/>
    <cellStyle name="Note 2 2 27 5" xfId="47354"/>
    <cellStyle name="Note 2 2 27 6" xfId="57868"/>
    <cellStyle name="Note 2 2 28" xfId="12298"/>
    <cellStyle name="Note 2 2 28 2" xfId="23168"/>
    <cellStyle name="Note 2 2 28 3" xfId="33610"/>
    <cellStyle name="Note 2 2 28 4" xfId="44547"/>
    <cellStyle name="Note 2 2 28 5" xfId="47254"/>
    <cellStyle name="Note 2 2 28 6" xfId="57768"/>
    <cellStyle name="Note 2 2 29" xfId="13444"/>
    <cellStyle name="Note 2 2 3" xfId="2229"/>
    <cellStyle name="Note 2 2 3 10" xfId="5363"/>
    <cellStyle name="Note 2 2 3 10 2" xfId="16513"/>
    <cellStyle name="Note 2 2 3 10 3" xfId="26698"/>
    <cellStyle name="Note 2 2 3 10 4" xfId="37647"/>
    <cellStyle name="Note 2 2 3 10 5" xfId="45548"/>
    <cellStyle name="Note 2 2 3 10 6" xfId="50856"/>
    <cellStyle name="Note 2 2 3 11" xfId="5480"/>
    <cellStyle name="Note 2 2 3 11 2" xfId="16630"/>
    <cellStyle name="Note 2 2 3 11 3" xfId="26815"/>
    <cellStyle name="Note 2 2 3 11 4" xfId="37764"/>
    <cellStyle name="Note 2 2 3 11 5" xfId="45928"/>
    <cellStyle name="Note 2 2 3 11 6" xfId="50973"/>
    <cellStyle name="Note 2 2 3 12" xfId="4507"/>
    <cellStyle name="Note 2 2 3 12 2" xfId="15671"/>
    <cellStyle name="Note 2 2 3 12 3" xfId="25856"/>
    <cellStyle name="Note 2 2 3 12 4" xfId="36805"/>
    <cellStyle name="Note 2 2 3 12 5" xfId="34209"/>
    <cellStyle name="Note 2 2 3 12 6" xfId="50014"/>
    <cellStyle name="Note 2 2 3 13" xfId="9882"/>
    <cellStyle name="Note 2 2 3 13 2" xfId="20874"/>
    <cellStyle name="Note 2 2 3 13 3" xfId="31194"/>
    <cellStyle name="Note 2 2 3 13 4" xfId="42139"/>
    <cellStyle name="Note 2 2 3 13 5" xfId="55352"/>
    <cellStyle name="Note 2 2 3 14" xfId="11812"/>
    <cellStyle name="Note 2 2 3 14 2" xfId="22783"/>
    <cellStyle name="Note 2 2 3 14 3" xfId="33124"/>
    <cellStyle name="Note 2 2 3 14 4" xfId="44061"/>
    <cellStyle name="Note 2 2 3 14 5" xfId="46772"/>
    <cellStyle name="Note 2 2 3 14 6" xfId="57282"/>
    <cellStyle name="Note 2 2 3 15" xfId="9468"/>
    <cellStyle name="Note 2 2 3 15 2" xfId="20573"/>
    <cellStyle name="Note 2 2 3 15 3" xfId="30780"/>
    <cellStyle name="Note 2 2 3 15 4" xfId="41731"/>
    <cellStyle name="Note 2 2 3 15 5" xfId="46000"/>
    <cellStyle name="Note 2 2 3 15 6" xfId="54938"/>
    <cellStyle name="Note 2 2 3 16" xfId="7271"/>
    <cellStyle name="Note 2 2 3 16 2" xfId="28587"/>
    <cellStyle name="Note 2 2 3 16 3" xfId="39542"/>
    <cellStyle name="Note 2 2 3 16 4" xfId="45468"/>
    <cellStyle name="Note 2 2 3 16 5" xfId="52745"/>
    <cellStyle name="Note 2 2 3 17" xfId="12211"/>
    <cellStyle name="Note 2 2 3 17 2" xfId="23115"/>
    <cellStyle name="Note 2 2 3 17 3" xfId="33523"/>
    <cellStyle name="Note 2 2 3 17 4" xfId="44460"/>
    <cellStyle name="Note 2 2 3 17 5" xfId="47167"/>
    <cellStyle name="Note 2 2 3 17 6" xfId="57681"/>
    <cellStyle name="Note 2 2 3 18" xfId="12033"/>
    <cellStyle name="Note 2 2 3 18 2" xfId="22985"/>
    <cellStyle name="Note 2 2 3 18 3" xfId="33345"/>
    <cellStyle name="Note 2 2 3 18 4" xfId="44282"/>
    <cellStyle name="Note 2 2 3 18 5" xfId="46992"/>
    <cellStyle name="Note 2 2 3 18 6" xfId="57503"/>
    <cellStyle name="Note 2 2 3 19" xfId="13529"/>
    <cellStyle name="Note 2 2 3 2" xfId="4708"/>
    <cellStyle name="Note 2 2 3 2 2" xfId="11249"/>
    <cellStyle name="Note 2 2 3 2 2 2" xfId="22226"/>
    <cellStyle name="Note 2 2 3 2 2 3" xfId="32561"/>
    <cellStyle name="Note 2 2 3 2 2 4" xfId="43498"/>
    <cellStyle name="Note 2 2 3 2 2 5" xfId="56719"/>
    <cellStyle name="Note 2 2 3 2 3" xfId="11658"/>
    <cellStyle name="Note 2 2 3 2 3 2" xfId="22631"/>
    <cellStyle name="Note 2 2 3 2 3 3" xfId="32970"/>
    <cellStyle name="Note 2 2 3 2 3 4" xfId="43907"/>
    <cellStyle name="Note 2 2 3 2 3 5" xfId="46618"/>
    <cellStyle name="Note 2 2 3 2 3 6" xfId="57128"/>
    <cellStyle name="Note 2 2 3 2 4" xfId="11989"/>
    <cellStyle name="Note 2 2 3 2 4 2" xfId="22941"/>
    <cellStyle name="Note 2 2 3 2 4 3" xfId="33301"/>
    <cellStyle name="Note 2 2 3 2 4 4" xfId="44238"/>
    <cellStyle name="Note 2 2 3 2 4 5" xfId="46948"/>
    <cellStyle name="Note 2 2 3 2 4 6" xfId="57459"/>
    <cellStyle name="Note 2 2 3 2 5" xfId="7483"/>
    <cellStyle name="Note 2 2 3 2 5 2" xfId="28798"/>
    <cellStyle name="Note 2 2 3 2 5 3" xfId="39748"/>
    <cellStyle name="Note 2 2 3 2 5 4" xfId="45577"/>
    <cellStyle name="Note 2 2 3 2 5 5" xfId="52956"/>
    <cellStyle name="Note 2 2 3 2 6" xfId="15859"/>
    <cellStyle name="Note 2 2 3 2 7" xfId="26044"/>
    <cellStyle name="Note 2 2 3 2 8" xfId="36993"/>
    <cellStyle name="Note 2 2 3 2 9" xfId="50202"/>
    <cellStyle name="Note 2 2 3 20" xfId="23714"/>
    <cellStyle name="Note 2 2 3 21" xfId="34622"/>
    <cellStyle name="Note 2 2 3 22" xfId="47872"/>
    <cellStyle name="Note 2 2 3 23" xfId="59476"/>
    <cellStyle name="Note 2 2 3 3" xfId="5727"/>
    <cellStyle name="Note 2 2 3 3 2" xfId="16877"/>
    <cellStyle name="Note 2 2 3 3 3" xfId="27062"/>
    <cellStyle name="Note 2 2 3 3 4" xfId="38011"/>
    <cellStyle name="Note 2 2 3 3 5" xfId="45828"/>
    <cellStyle name="Note 2 2 3 3 6" xfId="51220"/>
    <cellStyle name="Note 2 2 3 4" xfId="5255"/>
    <cellStyle name="Note 2 2 3 4 2" xfId="16405"/>
    <cellStyle name="Note 2 2 3 4 3" xfId="26590"/>
    <cellStyle name="Note 2 2 3 4 4" xfId="37539"/>
    <cellStyle name="Note 2 2 3 4 5" xfId="34258"/>
    <cellStyle name="Note 2 2 3 4 6" xfId="50748"/>
    <cellStyle name="Note 2 2 3 5" xfId="4065"/>
    <cellStyle name="Note 2 2 3 5 2" xfId="15272"/>
    <cellStyle name="Note 2 2 3 5 3" xfId="25457"/>
    <cellStyle name="Note 2 2 3 5 4" xfId="36398"/>
    <cellStyle name="Note 2 2 3 5 5" xfId="45092"/>
    <cellStyle name="Note 2 2 3 5 6" xfId="49615"/>
    <cellStyle name="Note 2 2 3 6" xfId="5831"/>
    <cellStyle name="Note 2 2 3 6 2" xfId="16981"/>
    <cellStyle name="Note 2 2 3 6 3" xfId="27166"/>
    <cellStyle name="Note 2 2 3 6 4" xfId="38115"/>
    <cellStyle name="Note 2 2 3 6 5" xfId="45084"/>
    <cellStyle name="Note 2 2 3 6 6" xfId="51324"/>
    <cellStyle name="Note 2 2 3 7" xfId="4291"/>
    <cellStyle name="Note 2 2 3 7 2" xfId="15481"/>
    <cellStyle name="Note 2 2 3 7 3" xfId="25666"/>
    <cellStyle name="Note 2 2 3 7 4" xfId="36615"/>
    <cellStyle name="Note 2 2 3 7 5" xfId="46353"/>
    <cellStyle name="Note 2 2 3 7 6" xfId="49824"/>
    <cellStyle name="Note 2 2 3 8" xfId="2400"/>
    <cellStyle name="Note 2 2 3 8 2" xfId="13700"/>
    <cellStyle name="Note 2 2 3 8 3" xfId="23885"/>
    <cellStyle name="Note 2 2 3 8 4" xfId="34793"/>
    <cellStyle name="Note 2 2 3 8 5" xfId="45180"/>
    <cellStyle name="Note 2 2 3 8 6" xfId="48043"/>
    <cellStyle name="Note 2 2 3 9" xfId="4514"/>
    <cellStyle name="Note 2 2 3 9 2" xfId="15678"/>
    <cellStyle name="Note 2 2 3 9 3" xfId="25863"/>
    <cellStyle name="Note 2 2 3 9 4" xfId="36812"/>
    <cellStyle name="Note 2 2 3 9 5" xfId="45415"/>
    <cellStyle name="Note 2 2 3 9 6" xfId="50021"/>
    <cellStyle name="Note 2 2 30" xfId="23629"/>
    <cellStyle name="Note 2 2 31" xfId="34531"/>
    <cellStyle name="Note 2 2 32" xfId="47787"/>
    <cellStyle name="Note 2 2 33" xfId="59080"/>
    <cellStyle name="Note 2 2 4" xfId="2272"/>
    <cellStyle name="Note 2 2 4 2" xfId="10695"/>
    <cellStyle name="Note 2 2 4 2 2" xfId="21674"/>
    <cellStyle name="Note 2 2 4 2 3" xfId="32007"/>
    <cellStyle name="Note 2 2 4 2 4" xfId="42950"/>
    <cellStyle name="Note 2 2 4 2 5" xfId="56165"/>
    <cellStyle name="Note 2 2 4 3" xfId="7273"/>
    <cellStyle name="Note 2 2 4 3 2" xfId="18400"/>
    <cellStyle name="Note 2 2 4 3 3" xfId="28589"/>
    <cellStyle name="Note 2 2 4 3 4" xfId="39544"/>
    <cellStyle name="Note 2 2 4 3 5" xfId="45470"/>
    <cellStyle name="Note 2 2 4 3 6" xfId="52747"/>
    <cellStyle name="Note 2 2 4 4" xfId="12153"/>
    <cellStyle name="Note 2 2 4 4 2" xfId="23081"/>
    <cellStyle name="Note 2 2 4 4 3" xfId="33465"/>
    <cellStyle name="Note 2 2 4 4 4" xfId="44402"/>
    <cellStyle name="Note 2 2 4 4 5" xfId="47110"/>
    <cellStyle name="Note 2 2 4 4 6" xfId="57623"/>
    <cellStyle name="Note 2 2 4 5" xfId="9751"/>
    <cellStyle name="Note 2 2 4 5 2" xfId="31063"/>
    <cellStyle name="Note 2 2 4 5 3" xfId="42012"/>
    <cellStyle name="Note 2 2 4 5 4" xfId="46272"/>
    <cellStyle name="Note 2 2 4 5 5" xfId="55221"/>
    <cellStyle name="Note 2 2 4 6" xfId="13572"/>
    <cellStyle name="Note 2 2 4 7" xfId="23757"/>
    <cellStyle name="Note 2 2 4 8" xfId="34665"/>
    <cellStyle name="Note 2 2 4 9" xfId="47915"/>
    <cellStyle name="Note 2 2 5" xfId="2314"/>
    <cellStyle name="Note 2 2 5 2" xfId="11203"/>
    <cellStyle name="Note 2 2 5 2 2" xfId="22180"/>
    <cellStyle name="Note 2 2 5 2 3" xfId="32515"/>
    <cellStyle name="Note 2 2 5 2 4" xfId="43454"/>
    <cellStyle name="Note 2 2 5 2 5" xfId="56673"/>
    <cellStyle name="Note 2 2 5 3" xfId="8656"/>
    <cellStyle name="Note 2 2 5 3 2" xfId="19761"/>
    <cellStyle name="Note 2 2 5 3 3" xfId="29968"/>
    <cellStyle name="Note 2 2 5 3 4" xfId="40919"/>
    <cellStyle name="Note 2 2 5 3 5" xfId="45880"/>
    <cellStyle name="Note 2 2 5 3 6" xfId="54126"/>
    <cellStyle name="Note 2 2 5 4" xfId="11947"/>
    <cellStyle name="Note 2 2 5 4 2" xfId="22899"/>
    <cellStyle name="Note 2 2 5 4 3" xfId="33259"/>
    <cellStyle name="Note 2 2 5 4 4" xfId="44196"/>
    <cellStyle name="Note 2 2 5 4 5" xfId="46907"/>
    <cellStyle name="Note 2 2 5 4 6" xfId="57417"/>
    <cellStyle name="Note 2 2 5 5" xfId="9564"/>
    <cellStyle name="Note 2 2 5 5 2" xfId="30876"/>
    <cellStyle name="Note 2 2 5 5 3" xfId="41827"/>
    <cellStyle name="Note 2 2 5 5 4" xfId="46093"/>
    <cellStyle name="Note 2 2 5 5 5" xfId="55034"/>
    <cellStyle name="Note 2 2 5 6" xfId="13614"/>
    <cellStyle name="Note 2 2 5 7" xfId="23799"/>
    <cellStyle name="Note 2 2 5 8" xfId="34707"/>
    <cellStyle name="Note 2 2 5 9" xfId="47957"/>
    <cellStyle name="Note 2 2 6" xfId="4634"/>
    <cellStyle name="Note 2 2 6 2" xfId="15786"/>
    <cellStyle name="Note 2 2 6 3" xfId="25971"/>
    <cellStyle name="Note 2 2 6 4" xfId="36920"/>
    <cellStyle name="Note 2 2 6 5" xfId="46516"/>
    <cellStyle name="Note 2 2 6 6" xfId="50129"/>
    <cellStyle name="Note 2 2 7" xfId="5667"/>
    <cellStyle name="Note 2 2 7 2" xfId="16817"/>
    <cellStyle name="Note 2 2 7 3" xfId="27002"/>
    <cellStyle name="Note 2 2 7 4" xfId="37951"/>
    <cellStyle name="Note 2 2 7 5" xfId="34413"/>
    <cellStyle name="Note 2 2 7 6" xfId="51160"/>
    <cellStyle name="Note 2 2 8" xfId="5310"/>
    <cellStyle name="Note 2 2 8 2" xfId="16460"/>
    <cellStyle name="Note 2 2 8 3" xfId="26645"/>
    <cellStyle name="Note 2 2 8 4" xfId="37594"/>
    <cellStyle name="Note 2 2 8 5" xfId="34313"/>
    <cellStyle name="Note 2 2 8 6" xfId="50803"/>
    <cellStyle name="Note 2 2 9" xfId="4090"/>
    <cellStyle name="Note 2 2 9 2" xfId="15297"/>
    <cellStyle name="Note 2 2 9 3" xfId="25482"/>
    <cellStyle name="Note 2 2 9 4" xfId="36423"/>
    <cellStyle name="Note 2 2 9 5" xfId="34097"/>
    <cellStyle name="Note 2 2 9 6" xfId="49640"/>
    <cellStyle name="Note 2 20" xfId="2112"/>
    <cellStyle name="Note 2 20 10" xfId="4248"/>
    <cellStyle name="Note 2 20 10 2" xfId="15438"/>
    <cellStyle name="Note 2 20 10 3" xfId="25623"/>
    <cellStyle name="Note 2 20 10 4" xfId="36572"/>
    <cellStyle name="Note 2 20 10 5" xfId="45896"/>
    <cellStyle name="Note 2 20 10 6" xfId="49781"/>
    <cellStyle name="Note 2 20 11" xfId="5795"/>
    <cellStyle name="Note 2 20 11 2" xfId="16945"/>
    <cellStyle name="Note 2 20 11 3" xfId="27130"/>
    <cellStyle name="Note 2 20 11 4" xfId="38079"/>
    <cellStyle name="Note 2 20 11 5" xfId="45485"/>
    <cellStyle name="Note 2 20 11 6" xfId="51288"/>
    <cellStyle name="Note 2 20 12" xfId="5572"/>
    <cellStyle name="Note 2 20 12 2" xfId="16722"/>
    <cellStyle name="Note 2 20 12 3" xfId="26907"/>
    <cellStyle name="Note 2 20 12 4" xfId="37856"/>
    <cellStyle name="Note 2 20 12 5" xfId="46501"/>
    <cellStyle name="Note 2 20 12 6" xfId="51065"/>
    <cellStyle name="Note 2 20 13" xfId="5631"/>
    <cellStyle name="Note 2 20 13 2" xfId="16781"/>
    <cellStyle name="Note 2 20 13 3" xfId="26966"/>
    <cellStyle name="Note 2 20 13 4" xfId="37915"/>
    <cellStyle name="Note 2 20 13 5" xfId="44896"/>
    <cellStyle name="Note 2 20 13 6" xfId="51124"/>
    <cellStyle name="Note 2 20 14" xfId="5952"/>
    <cellStyle name="Note 2 20 14 2" xfId="17102"/>
    <cellStyle name="Note 2 20 14 3" xfId="27287"/>
    <cellStyle name="Note 2 20 14 4" xfId="38236"/>
    <cellStyle name="Note 2 20 14 5" xfId="45093"/>
    <cellStyle name="Note 2 20 14 6" xfId="51445"/>
    <cellStyle name="Note 2 20 15" xfId="6004"/>
    <cellStyle name="Note 2 20 15 2" xfId="17154"/>
    <cellStyle name="Note 2 20 15 3" xfId="27339"/>
    <cellStyle name="Note 2 20 15 4" xfId="38288"/>
    <cellStyle name="Note 2 20 15 5" xfId="45310"/>
    <cellStyle name="Note 2 20 15 6" xfId="51497"/>
    <cellStyle name="Note 2 20 16" xfId="2555"/>
    <cellStyle name="Note 2 20 16 2" xfId="13805"/>
    <cellStyle name="Note 2 20 16 3" xfId="23990"/>
    <cellStyle name="Note 2 20 16 4" xfId="34915"/>
    <cellStyle name="Note 2 20 16 5" xfId="45266"/>
    <cellStyle name="Note 2 20 16 6" xfId="48148"/>
    <cellStyle name="Note 2 20 17" xfId="7610"/>
    <cellStyle name="Note 2 20 17 2" xfId="18723"/>
    <cellStyle name="Note 2 20 17 3" xfId="28925"/>
    <cellStyle name="Note 2 20 17 4" xfId="39874"/>
    <cellStyle name="Note 2 20 17 5" xfId="45638"/>
    <cellStyle name="Note 2 20 17 6" xfId="33973"/>
    <cellStyle name="Note 2 20 17 7" xfId="53083"/>
    <cellStyle name="Note 2 20 18" xfId="7702"/>
    <cellStyle name="Note 2 20 18 2" xfId="18813"/>
    <cellStyle name="Note 2 20 18 3" xfId="29016"/>
    <cellStyle name="Note 2 20 18 4" xfId="39966"/>
    <cellStyle name="Note 2 20 18 5" xfId="45692"/>
    <cellStyle name="Note 2 20 18 6" xfId="47140"/>
    <cellStyle name="Note 2 20 18 7" xfId="53174"/>
    <cellStyle name="Note 2 20 19" xfId="7561"/>
    <cellStyle name="Note 2 20 19 2" xfId="18675"/>
    <cellStyle name="Note 2 20 19 3" xfId="28876"/>
    <cellStyle name="Note 2 20 19 4" xfId="39826"/>
    <cellStyle name="Note 2 20 19 5" xfId="45595"/>
    <cellStyle name="Note 2 20 19 6" xfId="45956"/>
    <cellStyle name="Note 2 20 19 7" xfId="53034"/>
    <cellStyle name="Note 2 20 2" xfId="2346"/>
    <cellStyle name="Note 2 20 2 10" xfId="4315"/>
    <cellStyle name="Note 2 20 2 10 2" xfId="15505"/>
    <cellStyle name="Note 2 20 2 10 3" xfId="25690"/>
    <cellStyle name="Note 2 20 2 10 4" xfId="36639"/>
    <cellStyle name="Note 2 20 2 10 5" xfId="34172"/>
    <cellStyle name="Note 2 20 2 10 6" xfId="49848"/>
    <cellStyle name="Note 2 20 2 11" xfId="5697"/>
    <cellStyle name="Note 2 20 2 11 2" xfId="16847"/>
    <cellStyle name="Note 2 20 2 11 3" xfId="27032"/>
    <cellStyle name="Note 2 20 2 11 4" xfId="37981"/>
    <cellStyle name="Note 2 20 2 11 5" xfId="45539"/>
    <cellStyle name="Note 2 20 2 11 6" xfId="51190"/>
    <cellStyle name="Note 2 20 2 12" xfId="4424"/>
    <cellStyle name="Note 2 20 2 12 2" xfId="15606"/>
    <cellStyle name="Note 2 20 2 12 3" xfId="25791"/>
    <cellStyle name="Note 2 20 2 12 4" xfId="36740"/>
    <cellStyle name="Note 2 20 2 12 5" xfId="34197"/>
    <cellStyle name="Note 2 20 2 12 6" xfId="49949"/>
    <cellStyle name="Note 2 20 2 13" xfId="9919"/>
    <cellStyle name="Note 2 20 2 13 2" xfId="20911"/>
    <cellStyle name="Note 2 20 2 13 3" xfId="31231"/>
    <cellStyle name="Note 2 20 2 13 4" xfId="42176"/>
    <cellStyle name="Note 2 20 2 13 5" xfId="55389"/>
    <cellStyle name="Note 2 20 2 14" xfId="11775"/>
    <cellStyle name="Note 2 20 2 14 2" xfId="22746"/>
    <cellStyle name="Note 2 20 2 14 3" xfId="33087"/>
    <cellStyle name="Note 2 20 2 14 4" xfId="44024"/>
    <cellStyle name="Note 2 20 2 14 5" xfId="46735"/>
    <cellStyle name="Note 2 20 2 14 6" xfId="57245"/>
    <cellStyle name="Note 2 20 2 15" xfId="12479"/>
    <cellStyle name="Note 2 20 2 15 2" xfId="23299"/>
    <cellStyle name="Note 2 20 2 15 3" xfId="33791"/>
    <cellStyle name="Note 2 20 2 15 4" xfId="44728"/>
    <cellStyle name="Note 2 20 2 15 5" xfId="47433"/>
    <cellStyle name="Note 2 20 2 15 6" xfId="57949"/>
    <cellStyle name="Note 2 20 2 16" xfId="9795"/>
    <cellStyle name="Note 2 20 2 16 2" xfId="31107"/>
    <cellStyle name="Note 2 20 2 16 3" xfId="42056"/>
    <cellStyle name="Note 2 20 2 16 4" xfId="46316"/>
    <cellStyle name="Note 2 20 2 16 5" xfId="55265"/>
    <cellStyle name="Note 2 20 2 17" xfId="9686"/>
    <cellStyle name="Note 2 20 2 17 2" xfId="20725"/>
    <cellStyle name="Note 2 20 2 17 3" xfId="30998"/>
    <cellStyle name="Note 2 20 2 17 4" xfId="41947"/>
    <cellStyle name="Note 2 20 2 17 5" xfId="46210"/>
    <cellStyle name="Note 2 20 2 17 6" xfId="55156"/>
    <cellStyle name="Note 2 20 2 18" xfId="9844"/>
    <cellStyle name="Note 2 20 2 18 2" xfId="20838"/>
    <cellStyle name="Note 2 20 2 18 3" xfId="31156"/>
    <cellStyle name="Note 2 20 2 18 4" xfId="42105"/>
    <cellStyle name="Note 2 20 2 18 5" xfId="46326"/>
    <cellStyle name="Note 2 20 2 18 6" xfId="55314"/>
    <cellStyle name="Note 2 20 2 19" xfId="9737"/>
    <cellStyle name="Note 2 20 2 19 2" xfId="20758"/>
    <cellStyle name="Note 2 20 2 19 3" xfId="31049"/>
    <cellStyle name="Note 2 20 2 19 4" xfId="41998"/>
    <cellStyle name="Note 2 20 2 19 5" xfId="46258"/>
    <cellStyle name="Note 2 20 2 19 6" xfId="55207"/>
    <cellStyle name="Note 2 20 2 2" xfId="4745"/>
    <cellStyle name="Note 2 20 2 2 2" xfId="11154"/>
    <cellStyle name="Note 2 20 2 2 2 2" xfId="22131"/>
    <cellStyle name="Note 2 20 2 2 2 3" xfId="32466"/>
    <cellStyle name="Note 2 20 2 2 2 4" xfId="43406"/>
    <cellStyle name="Note 2 20 2 2 2 5" xfId="56624"/>
    <cellStyle name="Note 2 20 2 2 3" xfId="11730"/>
    <cellStyle name="Note 2 20 2 2 3 2" xfId="22703"/>
    <cellStyle name="Note 2 20 2 2 3 3" xfId="33042"/>
    <cellStyle name="Note 2 20 2 2 3 4" xfId="43979"/>
    <cellStyle name="Note 2 20 2 2 3 5" xfId="46690"/>
    <cellStyle name="Note 2 20 2 2 3 6" xfId="57200"/>
    <cellStyle name="Note 2 20 2 2 4" xfId="11908"/>
    <cellStyle name="Note 2 20 2 2 4 2" xfId="22860"/>
    <cellStyle name="Note 2 20 2 2 4 3" xfId="33220"/>
    <cellStyle name="Note 2 20 2 2 4 4" xfId="44157"/>
    <cellStyle name="Note 2 20 2 2 4 5" xfId="46868"/>
    <cellStyle name="Note 2 20 2 2 4 6" xfId="57378"/>
    <cellStyle name="Note 2 20 2 2 5" xfId="9672"/>
    <cellStyle name="Note 2 20 2 2 5 2" xfId="30984"/>
    <cellStyle name="Note 2 20 2 2 5 3" xfId="41933"/>
    <cellStyle name="Note 2 20 2 2 5 4" xfId="46196"/>
    <cellStyle name="Note 2 20 2 2 5 5" xfId="55142"/>
    <cellStyle name="Note 2 20 2 2 6" xfId="15896"/>
    <cellStyle name="Note 2 20 2 2 7" xfId="26081"/>
    <cellStyle name="Note 2 20 2 2 8" xfId="37030"/>
    <cellStyle name="Note 2 20 2 2 9" xfId="50239"/>
    <cellStyle name="Note 2 20 2 20" xfId="12575"/>
    <cellStyle name="Note 2 20 2 20 2" xfId="23376"/>
    <cellStyle name="Note 2 20 2 20 3" xfId="33887"/>
    <cellStyle name="Note 2 20 2 20 4" xfId="44824"/>
    <cellStyle name="Note 2 20 2 20 5" xfId="47527"/>
    <cellStyle name="Note 2 20 2 20 6" xfId="58045"/>
    <cellStyle name="Note 2 20 2 21" xfId="13646"/>
    <cellStyle name="Note 2 20 2 22" xfId="23831"/>
    <cellStyle name="Note 2 20 2 23" xfId="34739"/>
    <cellStyle name="Note 2 20 2 24" xfId="47989"/>
    <cellStyle name="Note 2 20 2 25" xfId="59591"/>
    <cellStyle name="Note 2 20 2 3" xfId="5764"/>
    <cellStyle name="Note 2 20 2 3 2" xfId="11289"/>
    <cellStyle name="Note 2 20 2 3 2 2" xfId="22266"/>
    <cellStyle name="Note 2 20 2 3 2 3" xfId="32601"/>
    <cellStyle name="Note 2 20 2 3 2 4" xfId="43538"/>
    <cellStyle name="Note 2 20 2 3 2 5" xfId="56759"/>
    <cellStyle name="Note 2 20 2 3 3" xfId="7688"/>
    <cellStyle name="Note 2 20 2 3 3 2" xfId="18799"/>
    <cellStyle name="Note 2 20 2 3 3 3" xfId="29002"/>
    <cellStyle name="Note 2 20 2 3 3 4" xfId="39952"/>
    <cellStyle name="Note 2 20 2 3 3 5" xfId="45678"/>
    <cellStyle name="Note 2 20 2 3 3 6" xfId="53160"/>
    <cellStyle name="Note 2 20 2 3 4" xfId="12381"/>
    <cellStyle name="Note 2 20 2 3 4 2" xfId="23227"/>
    <cellStyle name="Note 2 20 2 3 4 3" xfId="33693"/>
    <cellStyle name="Note 2 20 2 3 4 4" xfId="44630"/>
    <cellStyle name="Note 2 20 2 3 4 5" xfId="47337"/>
    <cellStyle name="Note 2 20 2 3 4 6" xfId="57851"/>
    <cellStyle name="Note 2 20 2 3 5" xfId="9756"/>
    <cellStyle name="Note 2 20 2 3 5 2" xfId="31068"/>
    <cellStyle name="Note 2 20 2 3 5 3" xfId="42017"/>
    <cellStyle name="Note 2 20 2 3 5 4" xfId="46277"/>
    <cellStyle name="Note 2 20 2 3 5 5" xfId="55226"/>
    <cellStyle name="Note 2 20 2 3 6" xfId="16914"/>
    <cellStyle name="Note 2 20 2 3 7" xfId="27099"/>
    <cellStyle name="Note 2 20 2 3 8" xfId="38048"/>
    <cellStyle name="Note 2 20 2 3 9" xfId="51257"/>
    <cellStyle name="Note 2 20 2 4" xfId="5218"/>
    <cellStyle name="Note 2 20 2 4 2" xfId="16368"/>
    <cellStyle name="Note 2 20 2 4 3" xfId="26553"/>
    <cellStyle name="Note 2 20 2 4 4" xfId="37502"/>
    <cellStyle name="Note 2 20 2 4 5" xfId="34872"/>
    <cellStyle name="Note 2 20 2 4 6" xfId="50711"/>
    <cellStyle name="Note 2 20 2 5" xfId="4191"/>
    <cellStyle name="Note 2 20 2 5 2" xfId="15381"/>
    <cellStyle name="Note 2 20 2 5 3" xfId="25566"/>
    <cellStyle name="Note 2 20 2 5 4" xfId="36515"/>
    <cellStyle name="Note 2 20 2 5 5" xfId="34125"/>
    <cellStyle name="Note 2 20 2 5 6" xfId="49724"/>
    <cellStyle name="Note 2 20 2 6" xfId="4221"/>
    <cellStyle name="Note 2 20 2 6 2" xfId="15411"/>
    <cellStyle name="Note 2 20 2 6 3" xfId="25596"/>
    <cellStyle name="Note 2 20 2 6 4" xfId="36545"/>
    <cellStyle name="Note 2 20 2 6 5" xfId="45855"/>
    <cellStyle name="Note 2 20 2 6 6" xfId="49754"/>
    <cellStyle name="Note 2 20 2 7" xfId="4517"/>
    <cellStyle name="Note 2 20 2 7 2" xfId="15681"/>
    <cellStyle name="Note 2 20 2 7 3" xfId="25866"/>
    <cellStyle name="Note 2 20 2 7 4" xfId="36815"/>
    <cellStyle name="Note 2 20 2 7 5" xfId="46404"/>
    <cellStyle name="Note 2 20 2 7 6" xfId="50024"/>
    <cellStyle name="Note 2 20 2 8" xfId="4399"/>
    <cellStyle name="Note 2 20 2 8 2" xfId="15584"/>
    <cellStyle name="Note 2 20 2 8 3" xfId="25769"/>
    <cellStyle name="Note 2 20 2 8 4" xfId="36718"/>
    <cellStyle name="Note 2 20 2 8 5" xfId="45374"/>
    <cellStyle name="Note 2 20 2 8 6" xfId="49927"/>
    <cellStyle name="Note 2 20 2 9" xfId="5281"/>
    <cellStyle name="Note 2 20 2 9 2" xfId="16431"/>
    <cellStyle name="Note 2 20 2 9 3" xfId="26616"/>
    <cellStyle name="Note 2 20 2 9 4" xfId="37565"/>
    <cellStyle name="Note 2 20 2 9 5" xfId="34287"/>
    <cellStyle name="Note 2 20 2 9 6" xfId="50774"/>
    <cellStyle name="Note 2 20 20" xfId="7250"/>
    <cellStyle name="Note 2 20 20 2" xfId="18379"/>
    <cellStyle name="Note 2 20 20 3" xfId="28566"/>
    <cellStyle name="Note 2 20 20 4" xfId="39521"/>
    <cellStyle name="Note 2 20 20 5" xfId="45449"/>
    <cellStyle name="Note 2 20 20 6" xfId="52724"/>
    <cellStyle name="Note 2 20 21" xfId="9817"/>
    <cellStyle name="Note 2 20 21 2" xfId="20811"/>
    <cellStyle name="Note 2 20 21 3" xfId="31129"/>
    <cellStyle name="Note 2 20 21 4" xfId="42078"/>
    <cellStyle name="Note 2 20 21 5" xfId="55287"/>
    <cellStyle name="Note 2 20 22" xfId="12293"/>
    <cellStyle name="Note 2 20 22 2" xfId="23163"/>
    <cellStyle name="Note 2 20 22 3" xfId="33605"/>
    <cellStyle name="Note 2 20 22 4" xfId="44542"/>
    <cellStyle name="Note 2 20 22 5" xfId="47249"/>
    <cellStyle name="Note 2 20 22 6" xfId="57763"/>
    <cellStyle name="Note 2 20 23" xfId="9470"/>
    <cellStyle name="Note 2 20 23 2" xfId="20575"/>
    <cellStyle name="Note 2 20 23 3" xfId="30782"/>
    <cellStyle name="Note 2 20 23 4" xfId="41733"/>
    <cellStyle name="Note 2 20 23 5" xfId="46002"/>
    <cellStyle name="Note 2 20 23 6" xfId="54940"/>
    <cellStyle name="Note 2 20 24" xfId="12175"/>
    <cellStyle name="Note 2 20 24 2" xfId="33487"/>
    <cellStyle name="Note 2 20 24 3" xfId="44424"/>
    <cellStyle name="Note 2 20 24 4" xfId="47132"/>
    <cellStyle name="Note 2 20 24 5" xfId="57645"/>
    <cellStyle name="Note 2 20 25" xfId="9494"/>
    <cellStyle name="Note 2 20 25 2" xfId="20593"/>
    <cellStyle name="Note 2 20 25 3" xfId="30806"/>
    <cellStyle name="Note 2 20 25 4" xfId="41757"/>
    <cellStyle name="Note 2 20 25 5" xfId="46026"/>
    <cellStyle name="Note 2 20 25 6" xfId="54964"/>
    <cellStyle name="Note 2 20 26" xfId="12053"/>
    <cellStyle name="Note 2 20 26 2" xfId="23003"/>
    <cellStyle name="Note 2 20 26 3" xfId="33365"/>
    <cellStyle name="Note 2 20 26 4" xfId="44302"/>
    <cellStyle name="Note 2 20 26 5" xfId="47012"/>
    <cellStyle name="Note 2 20 26 6" xfId="57523"/>
    <cellStyle name="Note 2 20 27" xfId="12239"/>
    <cellStyle name="Note 2 20 27 2" xfId="23129"/>
    <cellStyle name="Note 2 20 27 3" xfId="33551"/>
    <cellStyle name="Note 2 20 27 4" xfId="44488"/>
    <cellStyle name="Note 2 20 27 5" xfId="47195"/>
    <cellStyle name="Note 2 20 27 6" xfId="57709"/>
    <cellStyle name="Note 2 20 28" xfId="12538"/>
    <cellStyle name="Note 2 20 28 2" xfId="23339"/>
    <cellStyle name="Note 2 20 28 3" xfId="33850"/>
    <cellStyle name="Note 2 20 28 4" xfId="44787"/>
    <cellStyle name="Note 2 20 28 5" xfId="47491"/>
    <cellStyle name="Note 2 20 28 6" xfId="58008"/>
    <cellStyle name="Note 2 20 29" xfId="13445"/>
    <cellStyle name="Note 2 20 3" xfId="2228"/>
    <cellStyle name="Note 2 20 3 10" xfId="6028"/>
    <cellStyle name="Note 2 20 3 10 2" xfId="17178"/>
    <cellStyle name="Note 2 20 3 10 3" xfId="27363"/>
    <cellStyle name="Note 2 20 3 10 4" xfId="38312"/>
    <cellStyle name="Note 2 20 3 10 5" xfId="45396"/>
    <cellStyle name="Note 2 20 3 10 6" xfId="51521"/>
    <cellStyle name="Note 2 20 3 11" xfId="4330"/>
    <cellStyle name="Note 2 20 3 11 2" xfId="15520"/>
    <cellStyle name="Note 2 20 3 11 3" xfId="25705"/>
    <cellStyle name="Note 2 20 3 11 4" xfId="36654"/>
    <cellStyle name="Note 2 20 3 11 5" xfId="34183"/>
    <cellStyle name="Note 2 20 3 11 6" xfId="49863"/>
    <cellStyle name="Note 2 20 3 12" xfId="5541"/>
    <cellStyle name="Note 2 20 3 12 2" xfId="16691"/>
    <cellStyle name="Note 2 20 3 12 3" xfId="26876"/>
    <cellStyle name="Note 2 20 3 12 4" xfId="37825"/>
    <cellStyle name="Note 2 20 3 12 5" xfId="44964"/>
    <cellStyle name="Note 2 20 3 12 6" xfId="51034"/>
    <cellStyle name="Note 2 20 3 13" xfId="9883"/>
    <cellStyle name="Note 2 20 3 13 2" xfId="20875"/>
    <cellStyle name="Note 2 20 3 13 3" xfId="31195"/>
    <cellStyle name="Note 2 20 3 13 4" xfId="42140"/>
    <cellStyle name="Note 2 20 3 13 5" xfId="55353"/>
    <cellStyle name="Note 2 20 3 14" xfId="11811"/>
    <cellStyle name="Note 2 20 3 14 2" xfId="22782"/>
    <cellStyle name="Note 2 20 3 14 3" xfId="33123"/>
    <cellStyle name="Note 2 20 3 14 4" xfId="44060"/>
    <cellStyle name="Note 2 20 3 14 5" xfId="46771"/>
    <cellStyle name="Note 2 20 3 14 6" xfId="57281"/>
    <cellStyle name="Note 2 20 3 15" xfId="12448"/>
    <cellStyle name="Note 2 20 3 15 2" xfId="23279"/>
    <cellStyle name="Note 2 20 3 15 3" xfId="33760"/>
    <cellStyle name="Note 2 20 3 15 4" xfId="44697"/>
    <cellStyle name="Note 2 20 3 15 5" xfId="47403"/>
    <cellStyle name="Note 2 20 3 15 6" xfId="57918"/>
    <cellStyle name="Note 2 20 3 16" xfId="9749"/>
    <cellStyle name="Note 2 20 3 16 2" xfId="31061"/>
    <cellStyle name="Note 2 20 3 16 3" xfId="42010"/>
    <cellStyle name="Note 2 20 3 16 4" xfId="46270"/>
    <cellStyle name="Note 2 20 3 16 5" xfId="55219"/>
    <cellStyle name="Note 2 20 3 17" xfId="9543"/>
    <cellStyle name="Note 2 20 3 17 2" xfId="20632"/>
    <cellStyle name="Note 2 20 3 17 3" xfId="30855"/>
    <cellStyle name="Note 2 20 3 17 4" xfId="41806"/>
    <cellStyle name="Note 2 20 3 17 5" xfId="46072"/>
    <cellStyle name="Note 2 20 3 17 6" xfId="55013"/>
    <cellStyle name="Note 2 20 3 18" xfId="12227"/>
    <cellStyle name="Note 2 20 3 18 2" xfId="23123"/>
    <cellStyle name="Note 2 20 3 18 3" xfId="33539"/>
    <cellStyle name="Note 2 20 3 18 4" xfId="44476"/>
    <cellStyle name="Note 2 20 3 18 5" xfId="47183"/>
    <cellStyle name="Note 2 20 3 18 6" xfId="57697"/>
    <cellStyle name="Note 2 20 3 19" xfId="13528"/>
    <cellStyle name="Note 2 20 3 2" xfId="4709"/>
    <cellStyle name="Note 2 20 3 2 2" xfId="11250"/>
    <cellStyle name="Note 2 20 3 2 2 2" xfId="22227"/>
    <cellStyle name="Note 2 20 3 2 2 3" xfId="32562"/>
    <cellStyle name="Note 2 20 3 2 2 4" xfId="43499"/>
    <cellStyle name="Note 2 20 3 2 2 5" xfId="56720"/>
    <cellStyle name="Note 2 20 3 2 3" xfId="11657"/>
    <cellStyle name="Note 2 20 3 2 3 2" xfId="22630"/>
    <cellStyle name="Note 2 20 3 2 3 3" xfId="32969"/>
    <cellStyle name="Note 2 20 3 2 3 4" xfId="43906"/>
    <cellStyle name="Note 2 20 3 2 3 5" xfId="46617"/>
    <cellStyle name="Note 2 20 3 2 3 6" xfId="57127"/>
    <cellStyle name="Note 2 20 3 2 4" xfId="11990"/>
    <cellStyle name="Note 2 20 3 2 4 2" xfId="22942"/>
    <cellStyle name="Note 2 20 3 2 4 3" xfId="33302"/>
    <cellStyle name="Note 2 20 3 2 4 4" xfId="44239"/>
    <cellStyle name="Note 2 20 3 2 4 5" xfId="46949"/>
    <cellStyle name="Note 2 20 3 2 4 6" xfId="57460"/>
    <cellStyle name="Note 2 20 3 2 5" xfId="12471"/>
    <cellStyle name="Note 2 20 3 2 5 2" xfId="33783"/>
    <cellStyle name="Note 2 20 3 2 5 3" xfId="44720"/>
    <cellStyle name="Note 2 20 3 2 5 4" xfId="47426"/>
    <cellStyle name="Note 2 20 3 2 5 5" xfId="57941"/>
    <cellStyle name="Note 2 20 3 2 6" xfId="15860"/>
    <cellStyle name="Note 2 20 3 2 7" xfId="26045"/>
    <cellStyle name="Note 2 20 3 2 8" xfId="36994"/>
    <cellStyle name="Note 2 20 3 2 9" xfId="50203"/>
    <cellStyle name="Note 2 20 3 20" xfId="23713"/>
    <cellStyle name="Note 2 20 3 21" xfId="34621"/>
    <cellStyle name="Note 2 20 3 22" xfId="47871"/>
    <cellStyle name="Note 2 20 3 23" xfId="59477"/>
    <cellStyle name="Note 2 20 3 3" xfId="5728"/>
    <cellStyle name="Note 2 20 3 3 2" xfId="16878"/>
    <cellStyle name="Note 2 20 3 3 3" xfId="27063"/>
    <cellStyle name="Note 2 20 3 3 4" xfId="38012"/>
    <cellStyle name="Note 2 20 3 3 5" xfId="45366"/>
    <cellStyle name="Note 2 20 3 3 6" xfId="51221"/>
    <cellStyle name="Note 2 20 3 4" xfId="5254"/>
    <cellStyle name="Note 2 20 3 4 2" xfId="16404"/>
    <cellStyle name="Note 2 20 3 4 3" xfId="26589"/>
    <cellStyle name="Note 2 20 3 4 4" xfId="37538"/>
    <cellStyle name="Note 2 20 3 4 5" xfId="34257"/>
    <cellStyle name="Note 2 20 3 4 6" xfId="50747"/>
    <cellStyle name="Note 2 20 3 5" xfId="4108"/>
    <cellStyle name="Note 2 20 3 5 2" xfId="15315"/>
    <cellStyle name="Note 2 20 3 5 3" xfId="25500"/>
    <cellStyle name="Note 2 20 3 5 4" xfId="36441"/>
    <cellStyle name="Note 2 20 3 5 5" xfId="46474"/>
    <cellStyle name="Note 2 20 3 5 6" xfId="49658"/>
    <cellStyle name="Note 2 20 3 6" xfId="5545"/>
    <cellStyle name="Note 2 20 3 6 2" xfId="16695"/>
    <cellStyle name="Note 2 20 3 6 3" xfId="26880"/>
    <cellStyle name="Note 2 20 3 6 4" xfId="37829"/>
    <cellStyle name="Note 2 20 3 6 5" xfId="34370"/>
    <cellStyle name="Note 2 20 3 6 6" xfId="51038"/>
    <cellStyle name="Note 2 20 3 7" xfId="5375"/>
    <cellStyle name="Note 2 20 3 7 2" xfId="16525"/>
    <cellStyle name="Note 2 20 3 7 3" xfId="26710"/>
    <cellStyle name="Note 2 20 3 7 4" xfId="37659"/>
    <cellStyle name="Note 2 20 3 7 5" xfId="46532"/>
    <cellStyle name="Note 2 20 3 7 6" xfId="50868"/>
    <cellStyle name="Note 2 20 3 8" xfId="4508"/>
    <cellStyle name="Note 2 20 3 8 2" xfId="15672"/>
    <cellStyle name="Note 2 20 3 8 3" xfId="25857"/>
    <cellStyle name="Note 2 20 3 8 4" xfId="36806"/>
    <cellStyle name="Note 2 20 3 8 5" xfId="34210"/>
    <cellStyle name="Note 2 20 3 8 6" xfId="50015"/>
    <cellStyle name="Note 2 20 3 9" xfId="5549"/>
    <cellStyle name="Note 2 20 3 9 2" xfId="16699"/>
    <cellStyle name="Note 2 20 3 9 3" xfId="26884"/>
    <cellStyle name="Note 2 20 3 9 4" xfId="37833"/>
    <cellStyle name="Note 2 20 3 9 5" xfId="34374"/>
    <cellStyle name="Note 2 20 3 9 6" xfId="51042"/>
    <cellStyle name="Note 2 20 30" xfId="23630"/>
    <cellStyle name="Note 2 20 31" xfId="34532"/>
    <cellStyle name="Note 2 20 32" xfId="47788"/>
    <cellStyle name="Note 2 20 33" xfId="59081"/>
    <cellStyle name="Note 2 20 4" xfId="2271"/>
    <cellStyle name="Note 2 20 4 2" xfId="10696"/>
    <cellStyle name="Note 2 20 4 2 2" xfId="21675"/>
    <cellStyle name="Note 2 20 4 2 3" xfId="32008"/>
    <cellStyle name="Note 2 20 4 2 4" xfId="42951"/>
    <cellStyle name="Note 2 20 4 2 5" xfId="56166"/>
    <cellStyle name="Note 2 20 4 3" xfId="11592"/>
    <cellStyle name="Note 2 20 4 3 2" xfId="22566"/>
    <cellStyle name="Note 2 20 4 3 3" xfId="32904"/>
    <cellStyle name="Note 2 20 4 3 4" xfId="43841"/>
    <cellStyle name="Note 2 20 4 3 5" xfId="46580"/>
    <cellStyle name="Note 2 20 4 3 6" xfId="57062"/>
    <cellStyle name="Note 2 20 4 4" xfId="12238"/>
    <cellStyle name="Note 2 20 4 4 2" xfId="23128"/>
    <cellStyle name="Note 2 20 4 4 3" xfId="33550"/>
    <cellStyle name="Note 2 20 4 4 4" xfId="44487"/>
    <cellStyle name="Note 2 20 4 4 5" xfId="47194"/>
    <cellStyle name="Note 2 20 4 4 6" xfId="57708"/>
    <cellStyle name="Note 2 20 4 5" xfId="11331"/>
    <cellStyle name="Note 2 20 4 5 2" xfId="32643"/>
    <cellStyle name="Note 2 20 4 5 3" xfId="43580"/>
    <cellStyle name="Note 2 20 4 5 4" xfId="46534"/>
    <cellStyle name="Note 2 20 4 5 5" xfId="56801"/>
    <cellStyle name="Note 2 20 4 6" xfId="13571"/>
    <cellStyle name="Note 2 20 4 7" xfId="23756"/>
    <cellStyle name="Note 2 20 4 8" xfId="34664"/>
    <cellStyle name="Note 2 20 4 9" xfId="47914"/>
    <cellStyle name="Note 2 20 5" xfId="2377"/>
    <cellStyle name="Note 2 20 5 2" xfId="11204"/>
    <cellStyle name="Note 2 20 5 2 2" xfId="22181"/>
    <cellStyle name="Note 2 20 5 2 3" xfId="32516"/>
    <cellStyle name="Note 2 20 5 2 4" xfId="43455"/>
    <cellStyle name="Note 2 20 5 2 5" xfId="56674"/>
    <cellStyle name="Note 2 20 5 3" xfId="9457"/>
    <cellStyle name="Note 2 20 5 3 2" xfId="20562"/>
    <cellStyle name="Note 2 20 5 3 3" xfId="30769"/>
    <cellStyle name="Note 2 20 5 3 4" xfId="41720"/>
    <cellStyle name="Note 2 20 5 3 5" xfId="45989"/>
    <cellStyle name="Note 2 20 5 3 6" xfId="54927"/>
    <cellStyle name="Note 2 20 5 4" xfId="11948"/>
    <cellStyle name="Note 2 20 5 4 2" xfId="22900"/>
    <cellStyle name="Note 2 20 5 4 3" xfId="33260"/>
    <cellStyle name="Note 2 20 5 4 4" xfId="44197"/>
    <cellStyle name="Note 2 20 5 4 5" xfId="46908"/>
    <cellStyle name="Note 2 20 5 4 6" xfId="57418"/>
    <cellStyle name="Note 2 20 5 5" xfId="9755"/>
    <cellStyle name="Note 2 20 5 5 2" xfId="31067"/>
    <cellStyle name="Note 2 20 5 5 3" xfId="42016"/>
    <cellStyle name="Note 2 20 5 5 4" xfId="46276"/>
    <cellStyle name="Note 2 20 5 5 5" xfId="55225"/>
    <cellStyle name="Note 2 20 5 6" xfId="13677"/>
    <cellStyle name="Note 2 20 5 7" xfId="23862"/>
    <cellStyle name="Note 2 20 5 8" xfId="34770"/>
    <cellStyle name="Note 2 20 5 9" xfId="48020"/>
    <cellStyle name="Note 2 20 6" xfId="4635"/>
    <cellStyle name="Note 2 20 6 2" xfId="15787"/>
    <cellStyle name="Note 2 20 6 3" xfId="25972"/>
    <cellStyle name="Note 2 20 6 4" xfId="36921"/>
    <cellStyle name="Note 2 20 6 5" xfId="45125"/>
    <cellStyle name="Note 2 20 6 6" xfId="50130"/>
    <cellStyle name="Note 2 20 7" xfId="5668"/>
    <cellStyle name="Note 2 20 7 2" xfId="16818"/>
    <cellStyle name="Note 2 20 7 3" xfId="27003"/>
    <cellStyle name="Note 2 20 7 4" xfId="37952"/>
    <cellStyle name="Note 2 20 7 5" xfId="34414"/>
    <cellStyle name="Note 2 20 7 6" xfId="51161"/>
    <cellStyle name="Note 2 20 8" xfId="5309"/>
    <cellStyle name="Note 2 20 8 2" xfId="16459"/>
    <cellStyle name="Note 2 20 8 3" xfId="26644"/>
    <cellStyle name="Note 2 20 8 4" xfId="37593"/>
    <cellStyle name="Note 2 20 8 5" xfId="34312"/>
    <cellStyle name="Note 2 20 8 6" xfId="50802"/>
    <cellStyle name="Note 2 20 9" xfId="4311"/>
    <cellStyle name="Note 2 20 9 2" xfId="15501"/>
    <cellStyle name="Note 2 20 9 3" xfId="25686"/>
    <cellStyle name="Note 2 20 9 4" xfId="36635"/>
    <cellStyle name="Note 2 20 9 5" xfId="34168"/>
    <cellStyle name="Note 2 20 9 6" xfId="49844"/>
    <cellStyle name="Note 2 21" xfId="2113"/>
    <cellStyle name="Note 2 21 10" xfId="4595"/>
    <cellStyle name="Note 2 21 10 2" xfId="15759"/>
    <cellStyle name="Note 2 21 10 3" xfId="25944"/>
    <cellStyle name="Note 2 21 10 4" xfId="36893"/>
    <cellStyle name="Note 2 21 10 5" xfId="45963"/>
    <cellStyle name="Note 2 21 10 6" xfId="50102"/>
    <cellStyle name="Note 2 21 11" xfId="5419"/>
    <cellStyle name="Note 2 21 11 2" xfId="16569"/>
    <cellStyle name="Note 2 21 11 3" xfId="26754"/>
    <cellStyle name="Note 2 21 11 4" xfId="37703"/>
    <cellStyle name="Note 2 21 11 5" xfId="45296"/>
    <cellStyle name="Note 2 21 11 6" xfId="50912"/>
    <cellStyle name="Note 2 21 12" xfId="4584"/>
    <cellStyle name="Note 2 21 12 2" xfId="15748"/>
    <cellStyle name="Note 2 21 12 3" xfId="25933"/>
    <cellStyle name="Note 2 21 12 4" xfId="36882"/>
    <cellStyle name="Note 2 21 12 5" xfId="45282"/>
    <cellStyle name="Note 2 21 12 6" xfId="50091"/>
    <cellStyle name="Note 2 21 13" xfId="5839"/>
    <cellStyle name="Note 2 21 13 2" xfId="16989"/>
    <cellStyle name="Note 2 21 13 3" xfId="27174"/>
    <cellStyle name="Note 2 21 13 4" xfId="38123"/>
    <cellStyle name="Note 2 21 13 5" xfId="44870"/>
    <cellStyle name="Note 2 21 13 6" xfId="51332"/>
    <cellStyle name="Note 2 21 14" xfId="5560"/>
    <cellStyle name="Note 2 21 14 2" xfId="16710"/>
    <cellStyle name="Note 2 21 14 3" xfId="26895"/>
    <cellStyle name="Note 2 21 14 4" xfId="37844"/>
    <cellStyle name="Note 2 21 14 5" xfId="46352"/>
    <cellStyle name="Note 2 21 14 6" xfId="51053"/>
    <cellStyle name="Note 2 21 15" xfId="5353"/>
    <cellStyle name="Note 2 21 15 2" xfId="16503"/>
    <cellStyle name="Note 2 21 15 3" xfId="26688"/>
    <cellStyle name="Note 2 21 15 4" xfId="37637"/>
    <cellStyle name="Note 2 21 15 5" xfId="34350"/>
    <cellStyle name="Note 2 21 15 6" xfId="50846"/>
    <cellStyle name="Note 2 21 16" xfId="4372"/>
    <cellStyle name="Note 2 21 16 2" xfId="15560"/>
    <cellStyle name="Note 2 21 16 3" xfId="25745"/>
    <cellStyle name="Note 2 21 16 4" xfId="36694"/>
    <cellStyle name="Note 2 21 16 5" xfId="34190"/>
    <cellStyle name="Note 2 21 16 6" xfId="49903"/>
    <cellStyle name="Note 2 21 17" xfId="7611"/>
    <cellStyle name="Note 2 21 17 2" xfId="18724"/>
    <cellStyle name="Note 2 21 17 3" xfId="28926"/>
    <cellStyle name="Note 2 21 17 4" xfId="39875"/>
    <cellStyle name="Note 2 21 17 5" xfId="45639"/>
    <cellStyle name="Note 2 21 17 6" xfId="44883"/>
    <cellStyle name="Note 2 21 17 7" xfId="53084"/>
    <cellStyle name="Note 2 21 18" xfId="7703"/>
    <cellStyle name="Note 2 21 18 2" xfId="18814"/>
    <cellStyle name="Note 2 21 18 3" xfId="29017"/>
    <cellStyle name="Note 2 21 18 4" xfId="39967"/>
    <cellStyle name="Note 2 21 18 5" xfId="45693"/>
    <cellStyle name="Note 2 21 18 6" xfId="46113"/>
    <cellStyle name="Note 2 21 18 7" xfId="53175"/>
    <cellStyle name="Note 2 21 19" xfId="7562"/>
    <cellStyle name="Note 2 21 19 2" xfId="18676"/>
    <cellStyle name="Note 2 21 19 3" xfId="28877"/>
    <cellStyle name="Note 2 21 19 4" xfId="39827"/>
    <cellStyle name="Note 2 21 19 5" xfId="45596"/>
    <cellStyle name="Note 2 21 19 6" xfId="45065"/>
    <cellStyle name="Note 2 21 19 7" xfId="53035"/>
    <cellStyle name="Note 2 21 2" xfId="2347"/>
    <cellStyle name="Note 2 21 2 10" xfId="5481"/>
    <cellStyle name="Note 2 21 2 10 2" xfId="16631"/>
    <cellStyle name="Note 2 21 2 10 3" xfId="26816"/>
    <cellStyle name="Note 2 21 2 10 4" xfId="37765"/>
    <cellStyle name="Note 2 21 2 10 5" xfId="45038"/>
    <cellStyle name="Note 2 21 2 10 6" xfId="50974"/>
    <cellStyle name="Note 2 21 2 11" xfId="5899"/>
    <cellStyle name="Note 2 21 2 11 2" xfId="17049"/>
    <cellStyle name="Note 2 21 2 11 3" xfId="27234"/>
    <cellStyle name="Note 2 21 2 11 4" xfId="38183"/>
    <cellStyle name="Note 2 21 2 11 5" xfId="44972"/>
    <cellStyle name="Note 2 21 2 11 6" xfId="51392"/>
    <cellStyle name="Note 2 21 2 12" xfId="5867"/>
    <cellStyle name="Note 2 21 2 12 2" xfId="17017"/>
    <cellStyle name="Note 2 21 2 12 3" xfId="27202"/>
    <cellStyle name="Note 2 21 2 12 4" xfId="38151"/>
    <cellStyle name="Note 2 21 2 12 5" xfId="44977"/>
    <cellStyle name="Note 2 21 2 12 6" xfId="51360"/>
    <cellStyle name="Note 2 21 2 13" xfId="9920"/>
    <cellStyle name="Note 2 21 2 13 2" xfId="20912"/>
    <cellStyle name="Note 2 21 2 13 3" xfId="31232"/>
    <cellStyle name="Note 2 21 2 13 4" xfId="42177"/>
    <cellStyle name="Note 2 21 2 13 5" xfId="55390"/>
    <cellStyle name="Note 2 21 2 14" xfId="11774"/>
    <cellStyle name="Note 2 21 2 14 2" xfId="22745"/>
    <cellStyle name="Note 2 21 2 14 3" xfId="33086"/>
    <cellStyle name="Note 2 21 2 14 4" xfId="44023"/>
    <cellStyle name="Note 2 21 2 14 5" xfId="46734"/>
    <cellStyle name="Note 2 21 2 14 6" xfId="57244"/>
    <cellStyle name="Note 2 21 2 15" xfId="7594"/>
    <cellStyle name="Note 2 21 2 15 2" xfId="18707"/>
    <cellStyle name="Note 2 21 2 15 3" xfId="28909"/>
    <cellStyle name="Note 2 21 2 15 4" xfId="39858"/>
    <cellStyle name="Note 2 21 2 15 5" xfId="45622"/>
    <cellStyle name="Note 2 21 2 15 6" xfId="53067"/>
    <cellStyle name="Note 2 21 2 16" xfId="12077"/>
    <cellStyle name="Note 2 21 2 16 2" xfId="33389"/>
    <cellStyle name="Note 2 21 2 16 3" xfId="44326"/>
    <cellStyle name="Note 2 21 2 16 4" xfId="47036"/>
    <cellStyle name="Note 2 21 2 16 5" xfId="57547"/>
    <cellStyle name="Note 2 21 2 17" xfId="9473"/>
    <cellStyle name="Note 2 21 2 17 2" xfId="20577"/>
    <cellStyle name="Note 2 21 2 17 3" xfId="30785"/>
    <cellStyle name="Note 2 21 2 17 4" xfId="41736"/>
    <cellStyle name="Note 2 21 2 17 5" xfId="46005"/>
    <cellStyle name="Note 2 21 2 17 6" xfId="54943"/>
    <cellStyle name="Note 2 21 2 18" xfId="12166"/>
    <cellStyle name="Note 2 21 2 18 2" xfId="23089"/>
    <cellStyle name="Note 2 21 2 18 3" xfId="33478"/>
    <cellStyle name="Note 2 21 2 18 4" xfId="44415"/>
    <cellStyle name="Note 2 21 2 18 5" xfId="47123"/>
    <cellStyle name="Note 2 21 2 18 6" xfId="57636"/>
    <cellStyle name="Note 2 21 2 19" xfId="12059"/>
    <cellStyle name="Note 2 21 2 19 2" xfId="23007"/>
    <cellStyle name="Note 2 21 2 19 3" xfId="33371"/>
    <cellStyle name="Note 2 21 2 19 4" xfId="44308"/>
    <cellStyle name="Note 2 21 2 19 5" xfId="47018"/>
    <cellStyle name="Note 2 21 2 19 6" xfId="57529"/>
    <cellStyle name="Note 2 21 2 2" xfId="4746"/>
    <cellStyle name="Note 2 21 2 2 2" xfId="11155"/>
    <cellStyle name="Note 2 21 2 2 2 2" xfId="22132"/>
    <cellStyle name="Note 2 21 2 2 2 3" xfId="32467"/>
    <cellStyle name="Note 2 21 2 2 2 4" xfId="43407"/>
    <cellStyle name="Note 2 21 2 2 2 5" xfId="56625"/>
    <cellStyle name="Note 2 21 2 2 3" xfId="11729"/>
    <cellStyle name="Note 2 21 2 2 3 2" xfId="22702"/>
    <cellStyle name="Note 2 21 2 2 3 3" xfId="33041"/>
    <cellStyle name="Note 2 21 2 2 3 4" xfId="43978"/>
    <cellStyle name="Note 2 21 2 2 3 5" xfId="46689"/>
    <cellStyle name="Note 2 21 2 2 3 6" xfId="57199"/>
    <cellStyle name="Note 2 21 2 2 4" xfId="11909"/>
    <cellStyle name="Note 2 21 2 2 4 2" xfId="22861"/>
    <cellStyle name="Note 2 21 2 2 4 3" xfId="33221"/>
    <cellStyle name="Note 2 21 2 2 4 4" xfId="44158"/>
    <cellStyle name="Note 2 21 2 2 4 5" xfId="46869"/>
    <cellStyle name="Note 2 21 2 2 4 6" xfId="57379"/>
    <cellStyle name="Note 2 21 2 2 5" xfId="12340"/>
    <cellStyle name="Note 2 21 2 2 5 2" xfId="33652"/>
    <cellStyle name="Note 2 21 2 2 5 3" xfId="44589"/>
    <cellStyle name="Note 2 21 2 2 5 4" xfId="47296"/>
    <cellStyle name="Note 2 21 2 2 5 5" xfId="57810"/>
    <cellStyle name="Note 2 21 2 2 6" xfId="15897"/>
    <cellStyle name="Note 2 21 2 2 7" xfId="26082"/>
    <cellStyle name="Note 2 21 2 2 8" xfId="37031"/>
    <cellStyle name="Note 2 21 2 2 9" xfId="50240"/>
    <cellStyle name="Note 2 21 2 20" xfId="12576"/>
    <cellStyle name="Note 2 21 2 20 2" xfId="23377"/>
    <cellStyle name="Note 2 21 2 20 3" xfId="33888"/>
    <cellStyle name="Note 2 21 2 20 4" xfId="44825"/>
    <cellStyle name="Note 2 21 2 20 5" xfId="47528"/>
    <cellStyle name="Note 2 21 2 20 6" xfId="58046"/>
    <cellStyle name="Note 2 21 2 21" xfId="13647"/>
    <cellStyle name="Note 2 21 2 22" xfId="23832"/>
    <cellStyle name="Note 2 21 2 23" xfId="34740"/>
    <cellStyle name="Note 2 21 2 24" xfId="47990"/>
    <cellStyle name="Note 2 21 2 25" xfId="59592"/>
    <cellStyle name="Note 2 21 2 3" xfId="5765"/>
    <cellStyle name="Note 2 21 2 3 2" xfId="11290"/>
    <cellStyle name="Note 2 21 2 3 2 2" xfId="22267"/>
    <cellStyle name="Note 2 21 2 3 2 3" xfId="32602"/>
    <cellStyle name="Note 2 21 2 3 2 4" xfId="43539"/>
    <cellStyle name="Note 2 21 2 3 2 5" xfId="56760"/>
    <cellStyle name="Note 2 21 2 3 3" xfId="7334"/>
    <cellStyle name="Note 2 21 2 3 3 2" xfId="18459"/>
    <cellStyle name="Note 2 21 2 3 3 3" xfId="28649"/>
    <cellStyle name="Note 2 21 2 3 3 4" xfId="39604"/>
    <cellStyle name="Note 2 21 2 3 3 5" xfId="45492"/>
    <cellStyle name="Note 2 21 2 3 3 6" xfId="52807"/>
    <cellStyle name="Note 2 21 2 3 4" xfId="12305"/>
    <cellStyle name="Note 2 21 2 3 4 2" xfId="23175"/>
    <cellStyle name="Note 2 21 2 3 4 3" xfId="33617"/>
    <cellStyle name="Note 2 21 2 3 4 4" xfId="44554"/>
    <cellStyle name="Note 2 21 2 3 4 5" xfId="47261"/>
    <cellStyle name="Note 2 21 2 3 4 6" xfId="57775"/>
    <cellStyle name="Note 2 21 2 3 5" xfId="12498"/>
    <cellStyle name="Note 2 21 2 3 5 2" xfId="33810"/>
    <cellStyle name="Note 2 21 2 3 5 3" xfId="44747"/>
    <cellStyle name="Note 2 21 2 3 5 4" xfId="47452"/>
    <cellStyle name="Note 2 21 2 3 5 5" xfId="57968"/>
    <cellStyle name="Note 2 21 2 3 6" xfId="16915"/>
    <cellStyle name="Note 2 21 2 3 7" xfId="27100"/>
    <cellStyle name="Note 2 21 2 3 8" xfId="38049"/>
    <cellStyle name="Note 2 21 2 3 9" xfId="51258"/>
    <cellStyle name="Note 2 21 2 4" xfId="5217"/>
    <cellStyle name="Note 2 21 2 4 2" xfId="16367"/>
    <cellStyle name="Note 2 21 2 4 3" xfId="26552"/>
    <cellStyle name="Note 2 21 2 4 4" xfId="37501"/>
    <cellStyle name="Note 2 21 2 4 5" xfId="34879"/>
    <cellStyle name="Note 2 21 2 4 6" xfId="50710"/>
    <cellStyle name="Note 2 21 2 5" xfId="4450"/>
    <cellStyle name="Note 2 21 2 5 2" xfId="15626"/>
    <cellStyle name="Note 2 21 2 5 3" xfId="25811"/>
    <cellStyle name="Note 2 21 2 5 4" xfId="36760"/>
    <cellStyle name="Note 2 21 2 5 5" xfId="45745"/>
    <cellStyle name="Note 2 21 2 5 6" xfId="49969"/>
    <cellStyle name="Note 2 21 2 6" xfId="5514"/>
    <cellStyle name="Note 2 21 2 6 2" xfId="16664"/>
    <cellStyle name="Note 2 21 2 6 3" xfId="26849"/>
    <cellStyle name="Note 2 21 2 6 4" xfId="37798"/>
    <cellStyle name="Note 2 21 2 6 5" xfId="34366"/>
    <cellStyle name="Note 2 21 2 6 6" xfId="51007"/>
    <cellStyle name="Note 2 21 2 7" xfId="5382"/>
    <cellStyle name="Note 2 21 2 7 2" xfId="16532"/>
    <cellStyle name="Note 2 21 2 7 3" xfId="26717"/>
    <cellStyle name="Note 2 21 2 7 4" xfId="37666"/>
    <cellStyle name="Note 2 21 2 7 5" xfId="45161"/>
    <cellStyle name="Note 2 21 2 7 6" xfId="50875"/>
    <cellStyle name="Note 2 21 2 8" xfId="5820"/>
    <cellStyle name="Note 2 21 2 8 2" xfId="16970"/>
    <cellStyle name="Note 2 21 2 8 3" xfId="27155"/>
    <cellStyle name="Note 2 21 2 8 4" xfId="38104"/>
    <cellStyle name="Note 2 21 2 8 5" xfId="46488"/>
    <cellStyle name="Note 2 21 2 8 6" xfId="51313"/>
    <cellStyle name="Note 2 21 2 9" xfId="5925"/>
    <cellStyle name="Note 2 21 2 9 2" xfId="17075"/>
    <cellStyle name="Note 2 21 2 9 3" xfId="27260"/>
    <cellStyle name="Note 2 21 2 9 4" xfId="38209"/>
    <cellStyle name="Note 2 21 2 9 5" xfId="46579"/>
    <cellStyle name="Note 2 21 2 9 6" xfId="51418"/>
    <cellStyle name="Note 2 21 20" xfId="7243"/>
    <cellStyle name="Note 2 21 20 2" xfId="18372"/>
    <cellStyle name="Note 2 21 20 3" xfId="28559"/>
    <cellStyle name="Note 2 21 20 4" xfId="39514"/>
    <cellStyle name="Note 2 21 20 5" xfId="45442"/>
    <cellStyle name="Note 2 21 20 6" xfId="52717"/>
    <cellStyle name="Note 2 21 21" xfId="9818"/>
    <cellStyle name="Note 2 21 21 2" xfId="20812"/>
    <cellStyle name="Note 2 21 21 3" xfId="31130"/>
    <cellStyle name="Note 2 21 21 4" xfId="42079"/>
    <cellStyle name="Note 2 21 21 5" xfId="55288"/>
    <cellStyle name="Note 2 21 22" xfId="12297"/>
    <cellStyle name="Note 2 21 22 2" xfId="23167"/>
    <cellStyle name="Note 2 21 22 3" xfId="33609"/>
    <cellStyle name="Note 2 21 22 4" xfId="44546"/>
    <cellStyle name="Note 2 21 22 5" xfId="47253"/>
    <cellStyle name="Note 2 21 22 6" xfId="57767"/>
    <cellStyle name="Note 2 21 23" xfId="9627"/>
    <cellStyle name="Note 2 21 23 2" xfId="20687"/>
    <cellStyle name="Note 2 21 23 3" xfId="30939"/>
    <cellStyle name="Note 2 21 23 4" xfId="41888"/>
    <cellStyle name="Note 2 21 23 5" xfId="46151"/>
    <cellStyle name="Note 2 21 23 6" xfId="55097"/>
    <cellStyle name="Note 2 21 24" xfId="9562"/>
    <cellStyle name="Note 2 21 24 2" xfId="30874"/>
    <cellStyle name="Note 2 21 24 3" xfId="41825"/>
    <cellStyle name="Note 2 21 24 4" xfId="46091"/>
    <cellStyle name="Note 2 21 24 5" xfId="55032"/>
    <cellStyle name="Note 2 21 25" xfId="9650"/>
    <cellStyle name="Note 2 21 25 2" xfId="20702"/>
    <cellStyle name="Note 2 21 25 3" xfId="30962"/>
    <cellStyle name="Note 2 21 25 4" xfId="41911"/>
    <cellStyle name="Note 2 21 25 5" xfId="46174"/>
    <cellStyle name="Note 2 21 25 6" xfId="55120"/>
    <cellStyle name="Note 2 21 26" xfId="12547"/>
    <cellStyle name="Note 2 21 26 2" xfId="23348"/>
    <cellStyle name="Note 2 21 26 3" xfId="33859"/>
    <cellStyle name="Note 2 21 26 4" xfId="44796"/>
    <cellStyle name="Note 2 21 26 5" xfId="47500"/>
    <cellStyle name="Note 2 21 26 6" xfId="58017"/>
    <cellStyle name="Note 2 21 27" xfId="8658"/>
    <cellStyle name="Note 2 21 27 2" xfId="19763"/>
    <cellStyle name="Note 2 21 27 3" xfId="29970"/>
    <cellStyle name="Note 2 21 27 4" xfId="40921"/>
    <cellStyle name="Note 2 21 27 5" xfId="45881"/>
    <cellStyle name="Note 2 21 27 6" xfId="54128"/>
    <cellStyle name="Note 2 21 28" xfId="12489"/>
    <cellStyle name="Note 2 21 28 2" xfId="23307"/>
    <cellStyle name="Note 2 21 28 3" xfId="33801"/>
    <cellStyle name="Note 2 21 28 4" xfId="44738"/>
    <cellStyle name="Note 2 21 28 5" xfId="47443"/>
    <cellStyle name="Note 2 21 28 6" xfId="57959"/>
    <cellStyle name="Note 2 21 29" xfId="13446"/>
    <cellStyle name="Note 2 21 3" xfId="2227"/>
    <cellStyle name="Note 2 21 3 10" xfId="5328"/>
    <cellStyle name="Note 2 21 3 10 2" xfId="16478"/>
    <cellStyle name="Note 2 21 3 10 3" xfId="26663"/>
    <cellStyle name="Note 2 21 3 10 4" xfId="37612"/>
    <cellStyle name="Note 2 21 3 10 5" xfId="34329"/>
    <cellStyle name="Note 2 21 3 10 6" xfId="50821"/>
    <cellStyle name="Note 2 21 3 11" xfId="4121"/>
    <cellStyle name="Note 2 21 3 11 2" xfId="15328"/>
    <cellStyle name="Note 2 21 3 11 3" xfId="25513"/>
    <cellStyle name="Note 2 21 3 11 4" xfId="36454"/>
    <cellStyle name="Note 2 21 3 11 5" xfId="34104"/>
    <cellStyle name="Note 2 21 3 11 6" xfId="49671"/>
    <cellStyle name="Note 2 21 3 12" xfId="5858"/>
    <cellStyle name="Note 2 21 3 12 2" xfId="17008"/>
    <cellStyle name="Note 2 21 3 12 3" xfId="27193"/>
    <cellStyle name="Note 2 21 3 12 4" xfId="38142"/>
    <cellStyle name="Note 2 21 3 12 5" xfId="45166"/>
    <cellStyle name="Note 2 21 3 12 6" xfId="51351"/>
    <cellStyle name="Note 2 21 3 13" xfId="9884"/>
    <cellStyle name="Note 2 21 3 13 2" xfId="20876"/>
    <cellStyle name="Note 2 21 3 13 3" xfId="31196"/>
    <cellStyle name="Note 2 21 3 13 4" xfId="42141"/>
    <cellStyle name="Note 2 21 3 13 5" xfId="55354"/>
    <cellStyle name="Note 2 21 3 14" xfId="11810"/>
    <cellStyle name="Note 2 21 3 14 2" xfId="22781"/>
    <cellStyle name="Note 2 21 3 14 3" xfId="33122"/>
    <cellStyle name="Note 2 21 3 14 4" xfId="44059"/>
    <cellStyle name="Note 2 21 3 14 5" xfId="46770"/>
    <cellStyle name="Note 2 21 3 14 6" xfId="57280"/>
    <cellStyle name="Note 2 21 3 15" xfId="12124"/>
    <cellStyle name="Note 2 21 3 15 2" xfId="23056"/>
    <cellStyle name="Note 2 21 3 15 3" xfId="33436"/>
    <cellStyle name="Note 2 21 3 15 4" xfId="44373"/>
    <cellStyle name="Note 2 21 3 15 5" xfId="47082"/>
    <cellStyle name="Note 2 21 3 15 6" xfId="57594"/>
    <cellStyle name="Note 2 21 3 16" xfId="9743"/>
    <cellStyle name="Note 2 21 3 16 2" xfId="31055"/>
    <cellStyle name="Note 2 21 3 16 3" xfId="42004"/>
    <cellStyle name="Note 2 21 3 16 4" xfId="46264"/>
    <cellStyle name="Note 2 21 3 16 5" xfId="55213"/>
    <cellStyle name="Note 2 21 3 17" xfId="12107"/>
    <cellStyle name="Note 2 21 3 17 2" xfId="23044"/>
    <cellStyle name="Note 2 21 3 17 3" xfId="33419"/>
    <cellStyle name="Note 2 21 3 17 4" xfId="44356"/>
    <cellStyle name="Note 2 21 3 17 5" xfId="47066"/>
    <cellStyle name="Note 2 21 3 17 6" xfId="57577"/>
    <cellStyle name="Note 2 21 3 18" xfId="12478"/>
    <cellStyle name="Note 2 21 3 18 2" xfId="23298"/>
    <cellStyle name="Note 2 21 3 18 3" xfId="33790"/>
    <cellStyle name="Note 2 21 3 18 4" xfId="44727"/>
    <cellStyle name="Note 2 21 3 18 5" xfId="47432"/>
    <cellStyle name="Note 2 21 3 18 6" xfId="57948"/>
    <cellStyle name="Note 2 21 3 19" xfId="13527"/>
    <cellStyle name="Note 2 21 3 2" xfId="4710"/>
    <cellStyle name="Note 2 21 3 2 2" xfId="11251"/>
    <cellStyle name="Note 2 21 3 2 2 2" xfId="22228"/>
    <cellStyle name="Note 2 21 3 2 2 3" xfId="32563"/>
    <cellStyle name="Note 2 21 3 2 2 4" xfId="43500"/>
    <cellStyle name="Note 2 21 3 2 2 5" xfId="56721"/>
    <cellStyle name="Note 2 21 3 2 3" xfId="11656"/>
    <cellStyle name="Note 2 21 3 2 3 2" xfId="22629"/>
    <cellStyle name="Note 2 21 3 2 3 3" xfId="32968"/>
    <cellStyle name="Note 2 21 3 2 3 4" xfId="43905"/>
    <cellStyle name="Note 2 21 3 2 3 5" xfId="46616"/>
    <cellStyle name="Note 2 21 3 2 3 6" xfId="57126"/>
    <cellStyle name="Note 2 21 3 2 4" xfId="11991"/>
    <cellStyle name="Note 2 21 3 2 4 2" xfId="22943"/>
    <cellStyle name="Note 2 21 3 2 4 3" xfId="33303"/>
    <cellStyle name="Note 2 21 3 2 4 4" xfId="44240"/>
    <cellStyle name="Note 2 21 3 2 4 5" xfId="46950"/>
    <cellStyle name="Note 2 21 3 2 4 6" xfId="57461"/>
    <cellStyle name="Note 2 21 3 2 5" xfId="12432"/>
    <cellStyle name="Note 2 21 3 2 5 2" xfId="33744"/>
    <cellStyle name="Note 2 21 3 2 5 3" xfId="44681"/>
    <cellStyle name="Note 2 21 3 2 5 4" xfId="47388"/>
    <cellStyle name="Note 2 21 3 2 5 5" xfId="57902"/>
    <cellStyle name="Note 2 21 3 2 6" xfId="15861"/>
    <cellStyle name="Note 2 21 3 2 7" xfId="26046"/>
    <cellStyle name="Note 2 21 3 2 8" xfId="36995"/>
    <cellStyle name="Note 2 21 3 2 9" xfId="50204"/>
    <cellStyle name="Note 2 21 3 20" xfId="23712"/>
    <cellStyle name="Note 2 21 3 21" xfId="34620"/>
    <cellStyle name="Note 2 21 3 22" xfId="47870"/>
    <cellStyle name="Note 2 21 3 23" xfId="59478"/>
    <cellStyle name="Note 2 21 3 3" xfId="5729"/>
    <cellStyle name="Note 2 21 3 3 2" xfId="16879"/>
    <cellStyle name="Note 2 21 3 3 3" xfId="27064"/>
    <cellStyle name="Note 2 21 3 3 4" xfId="38013"/>
    <cellStyle name="Note 2 21 3 3 5" xfId="45934"/>
    <cellStyle name="Note 2 21 3 3 6" xfId="51222"/>
    <cellStyle name="Note 2 21 3 4" xfId="5253"/>
    <cellStyle name="Note 2 21 3 4 2" xfId="16403"/>
    <cellStyle name="Note 2 21 3 4 3" xfId="26588"/>
    <cellStyle name="Note 2 21 3 4 4" xfId="37537"/>
    <cellStyle name="Note 2 21 3 4 5" xfId="34256"/>
    <cellStyle name="Note 2 21 3 4 6" xfId="50746"/>
    <cellStyle name="Note 2 21 3 5" xfId="4439"/>
    <cellStyle name="Note 2 21 3 5 2" xfId="15619"/>
    <cellStyle name="Note 2 21 3 5 3" xfId="25804"/>
    <cellStyle name="Note 2 21 3 5 4" xfId="36753"/>
    <cellStyle name="Note 2 21 3 5 5" xfId="45973"/>
    <cellStyle name="Note 2 21 3 5 6" xfId="49962"/>
    <cellStyle name="Note 2 21 3 6" xfId="4402"/>
    <cellStyle name="Note 2 21 3 6 2" xfId="15587"/>
    <cellStyle name="Note 2 21 3 6 3" xfId="25772"/>
    <cellStyle name="Note 2 21 3 6 4" xfId="36721"/>
    <cellStyle name="Note 2 21 3 6 5" xfId="45984"/>
    <cellStyle name="Note 2 21 3 6 6" xfId="49930"/>
    <cellStyle name="Note 2 21 3 7" xfId="5832"/>
    <cellStyle name="Note 2 21 3 7 2" xfId="16982"/>
    <cellStyle name="Note 2 21 3 7 3" xfId="27167"/>
    <cellStyle name="Note 2 21 3 7 4" xfId="38116"/>
    <cellStyle name="Note 2 21 3 7 5" xfId="45877"/>
    <cellStyle name="Note 2 21 3 7 6" xfId="51325"/>
    <cellStyle name="Note 2 21 3 8" xfId="5821"/>
    <cellStyle name="Note 2 21 3 8 2" xfId="16971"/>
    <cellStyle name="Note 2 21 3 8 3" xfId="27156"/>
    <cellStyle name="Note 2 21 3 8 4" xfId="38105"/>
    <cellStyle name="Note 2 21 3 8 5" xfId="45023"/>
    <cellStyle name="Note 2 21 3 8 6" xfId="51314"/>
    <cellStyle name="Note 2 21 3 9" xfId="5903"/>
    <cellStyle name="Note 2 21 3 9 2" xfId="17053"/>
    <cellStyle name="Note 2 21 3 9 3" xfId="27238"/>
    <cellStyle name="Note 2 21 3 9 4" xfId="38187"/>
    <cellStyle name="Note 2 21 3 9 5" xfId="45789"/>
    <cellStyle name="Note 2 21 3 9 6" xfId="51396"/>
    <cellStyle name="Note 2 21 30" xfId="23631"/>
    <cellStyle name="Note 2 21 31" xfId="34533"/>
    <cellStyle name="Note 2 21 32" xfId="47789"/>
    <cellStyle name="Note 2 21 33" xfId="59082"/>
    <cellStyle name="Note 2 21 4" xfId="2270"/>
    <cellStyle name="Note 2 21 4 2" xfId="10697"/>
    <cellStyle name="Note 2 21 4 2 2" xfId="21676"/>
    <cellStyle name="Note 2 21 4 2 3" xfId="32009"/>
    <cellStyle name="Note 2 21 4 2 4" xfId="42952"/>
    <cellStyle name="Note 2 21 4 2 5" xfId="56167"/>
    <cellStyle name="Note 2 21 4 3" xfId="9625"/>
    <cellStyle name="Note 2 21 4 3 2" xfId="20685"/>
    <cellStyle name="Note 2 21 4 3 3" xfId="30937"/>
    <cellStyle name="Note 2 21 4 3 4" xfId="41886"/>
    <cellStyle name="Note 2 21 4 3 5" xfId="46149"/>
    <cellStyle name="Note 2 21 4 3 6" xfId="55095"/>
    <cellStyle name="Note 2 21 4 4" xfId="12271"/>
    <cellStyle name="Note 2 21 4 4 2" xfId="23148"/>
    <cellStyle name="Note 2 21 4 4 3" xfId="33583"/>
    <cellStyle name="Note 2 21 4 4 4" xfId="44520"/>
    <cellStyle name="Note 2 21 4 4 5" xfId="47227"/>
    <cellStyle name="Note 2 21 4 4 6" xfId="57741"/>
    <cellStyle name="Note 2 21 4 5" xfId="9789"/>
    <cellStyle name="Note 2 21 4 5 2" xfId="31101"/>
    <cellStyle name="Note 2 21 4 5 3" xfId="42050"/>
    <cellStyle name="Note 2 21 4 5 4" xfId="46310"/>
    <cellStyle name="Note 2 21 4 5 5" xfId="55259"/>
    <cellStyle name="Note 2 21 4 6" xfId="13570"/>
    <cellStyle name="Note 2 21 4 7" xfId="23755"/>
    <cellStyle name="Note 2 21 4 8" xfId="34663"/>
    <cellStyle name="Note 2 21 4 9" xfId="47913"/>
    <cellStyle name="Note 2 21 5" xfId="2244"/>
    <cellStyle name="Note 2 21 5 2" xfId="11205"/>
    <cellStyle name="Note 2 21 5 2 2" xfId="22182"/>
    <cellStyle name="Note 2 21 5 2 3" xfId="32517"/>
    <cellStyle name="Note 2 21 5 2 4" xfId="43456"/>
    <cellStyle name="Note 2 21 5 2 5" xfId="56675"/>
    <cellStyle name="Note 2 21 5 3" xfId="7593"/>
    <cellStyle name="Note 2 21 5 3 2" xfId="18706"/>
    <cellStyle name="Note 2 21 5 3 3" xfId="28908"/>
    <cellStyle name="Note 2 21 5 3 4" xfId="39857"/>
    <cellStyle name="Note 2 21 5 3 5" xfId="45621"/>
    <cellStyle name="Note 2 21 5 3 6" xfId="53066"/>
    <cellStyle name="Note 2 21 5 4" xfId="11949"/>
    <cellStyle name="Note 2 21 5 4 2" xfId="22901"/>
    <cellStyle name="Note 2 21 5 4 3" xfId="33261"/>
    <cellStyle name="Note 2 21 5 4 4" xfId="44198"/>
    <cellStyle name="Note 2 21 5 4 5" xfId="46909"/>
    <cellStyle name="Note 2 21 5 4 6" xfId="57419"/>
    <cellStyle name="Note 2 21 5 5" xfId="12499"/>
    <cellStyle name="Note 2 21 5 5 2" xfId="33811"/>
    <cellStyle name="Note 2 21 5 5 3" xfId="44748"/>
    <cellStyle name="Note 2 21 5 5 4" xfId="47453"/>
    <cellStyle name="Note 2 21 5 5 5" xfId="57969"/>
    <cellStyle name="Note 2 21 5 6" xfId="13544"/>
    <cellStyle name="Note 2 21 5 7" xfId="23729"/>
    <cellStyle name="Note 2 21 5 8" xfId="34637"/>
    <cellStyle name="Note 2 21 5 9" xfId="47887"/>
    <cellStyle name="Note 2 21 6" xfId="4636"/>
    <cellStyle name="Note 2 21 6 2" xfId="15788"/>
    <cellStyle name="Note 2 21 6 3" xfId="25973"/>
    <cellStyle name="Note 2 21 6 4" xfId="36922"/>
    <cellStyle name="Note 2 21 6 5" xfId="34978"/>
    <cellStyle name="Note 2 21 6 6" xfId="50131"/>
    <cellStyle name="Note 2 21 7" xfId="5669"/>
    <cellStyle name="Note 2 21 7 2" xfId="16819"/>
    <cellStyle name="Note 2 21 7 3" xfId="27004"/>
    <cellStyle name="Note 2 21 7 4" xfId="37953"/>
    <cellStyle name="Note 2 21 7 5" xfId="34415"/>
    <cellStyle name="Note 2 21 7 6" xfId="51162"/>
    <cellStyle name="Note 2 21 8" xfId="5308"/>
    <cellStyle name="Note 2 21 8 2" xfId="16458"/>
    <cellStyle name="Note 2 21 8 3" xfId="26643"/>
    <cellStyle name="Note 2 21 8 4" xfId="37592"/>
    <cellStyle name="Note 2 21 8 5" xfId="34311"/>
    <cellStyle name="Note 2 21 8 6" xfId="50801"/>
    <cellStyle name="Note 2 21 9" xfId="4132"/>
    <cellStyle name="Note 2 21 9 2" xfId="15339"/>
    <cellStyle name="Note 2 21 9 3" xfId="25524"/>
    <cellStyle name="Note 2 21 9 4" xfId="36465"/>
    <cellStyle name="Note 2 21 9 5" xfId="45567"/>
    <cellStyle name="Note 2 21 9 6" xfId="49682"/>
    <cellStyle name="Note 2 22" xfId="2114"/>
    <cellStyle name="Note 2 22 10" xfId="5501"/>
    <cellStyle name="Note 2 22 10 2" xfId="16651"/>
    <cellStyle name="Note 2 22 10 3" xfId="26836"/>
    <cellStyle name="Note 2 22 10 4" xfId="37785"/>
    <cellStyle name="Note 2 22 10 5" xfId="45072"/>
    <cellStyle name="Note 2 22 10 6" xfId="50994"/>
    <cellStyle name="Note 2 22 11" xfId="5941"/>
    <cellStyle name="Note 2 22 11 2" xfId="17091"/>
    <cellStyle name="Note 2 22 11 3" xfId="27276"/>
    <cellStyle name="Note 2 22 11 4" xfId="38225"/>
    <cellStyle name="Note 2 22 11 5" xfId="45808"/>
    <cellStyle name="Note 2 22 11 6" xfId="51434"/>
    <cellStyle name="Note 2 22 12" xfId="5971"/>
    <cellStyle name="Note 2 22 12 2" xfId="17121"/>
    <cellStyle name="Note 2 22 12 3" xfId="27306"/>
    <cellStyle name="Note 2 22 12 4" xfId="38255"/>
    <cellStyle name="Note 2 22 12 5" xfId="45077"/>
    <cellStyle name="Note 2 22 12 6" xfId="51464"/>
    <cellStyle name="Note 2 22 13" xfId="5998"/>
    <cellStyle name="Note 2 22 13 2" xfId="17148"/>
    <cellStyle name="Note 2 22 13 3" xfId="27333"/>
    <cellStyle name="Note 2 22 13 4" xfId="38282"/>
    <cellStyle name="Note 2 22 13 5" xfId="46494"/>
    <cellStyle name="Note 2 22 13 6" xfId="51491"/>
    <cellStyle name="Note 2 22 14" xfId="5641"/>
    <cellStyle name="Note 2 22 14 2" xfId="16791"/>
    <cellStyle name="Note 2 22 14 3" xfId="26976"/>
    <cellStyle name="Note 2 22 14 4" xfId="37925"/>
    <cellStyle name="Note 2 22 14 5" xfId="45347"/>
    <cellStyle name="Note 2 22 14 6" xfId="51134"/>
    <cellStyle name="Note 2 22 15" xfId="5344"/>
    <cellStyle name="Note 2 22 15 2" xfId="16494"/>
    <cellStyle name="Note 2 22 15 3" xfId="26679"/>
    <cellStyle name="Note 2 22 15 4" xfId="37628"/>
    <cellStyle name="Note 2 22 15 5" xfId="34342"/>
    <cellStyle name="Note 2 22 15 6" xfId="50837"/>
    <cellStyle name="Note 2 22 16" xfId="5540"/>
    <cellStyle name="Note 2 22 16 2" xfId="16690"/>
    <cellStyle name="Note 2 22 16 3" xfId="26875"/>
    <cellStyle name="Note 2 22 16 4" xfId="37824"/>
    <cellStyle name="Note 2 22 16 5" xfId="45060"/>
    <cellStyle name="Note 2 22 16 6" xfId="51033"/>
    <cellStyle name="Note 2 22 17" xfId="7612"/>
    <cellStyle name="Note 2 22 17 2" xfId="18725"/>
    <cellStyle name="Note 2 22 17 3" xfId="28927"/>
    <cellStyle name="Note 2 22 17 4" xfId="39876"/>
    <cellStyle name="Note 2 22 17 5" xfId="45640"/>
    <cellStyle name="Note 2 22 17 6" xfId="44888"/>
    <cellStyle name="Note 2 22 17 7" xfId="53085"/>
    <cellStyle name="Note 2 22 18" xfId="7704"/>
    <cellStyle name="Note 2 22 18 2" xfId="18815"/>
    <cellStyle name="Note 2 22 18 3" xfId="29018"/>
    <cellStyle name="Note 2 22 18 4" xfId="39968"/>
    <cellStyle name="Note 2 22 18 5" xfId="45694"/>
    <cellStyle name="Note 2 22 18 6" xfId="45253"/>
    <cellStyle name="Note 2 22 18 7" xfId="53176"/>
    <cellStyle name="Note 2 22 19" xfId="7563"/>
    <cellStyle name="Note 2 22 19 2" xfId="18677"/>
    <cellStyle name="Note 2 22 19 3" xfId="28878"/>
    <cellStyle name="Note 2 22 19 4" xfId="39828"/>
    <cellStyle name="Note 2 22 19 5" xfId="45597"/>
    <cellStyle name="Note 2 22 19 6" xfId="44969"/>
    <cellStyle name="Note 2 22 19 7" xfId="53036"/>
    <cellStyle name="Note 2 22 2" xfId="2348"/>
    <cellStyle name="Note 2 22 2 10" xfId="4106"/>
    <cellStyle name="Note 2 22 2 10 2" xfId="15313"/>
    <cellStyle name="Note 2 22 2 10 3" xfId="25498"/>
    <cellStyle name="Note 2 22 2 10 4" xfId="36439"/>
    <cellStyle name="Note 2 22 2 10 5" xfId="45167"/>
    <cellStyle name="Note 2 22 2 10 6" xfId="49656"/>
    <cellStyle name="Note 2 22 2 11" xfId="4197"/>
    <cellStyle name="Note 2 22 2 11 2" xfId="15387"/>
    <cellStyle name="Note 2 22 2 11 3" xfId="25572"/>
    <cellStyle name="Note 2 22 2 11 4" xfId="36521"/>
    <cellStyle name="Note 2 22 2 11 5" xfId="34131"/>
    <cellStyle name="Note 2 22 2 11 6" xfId="49730"/>
    <cellStyle name="Note 2 22 2 12" xfId="4206"/>
    <cellStyle name="Note 2 22 2 12 2" xfId="15396"/>
    <cellStyle name="Note 2 22 2 12 3" xfId="25581"/>
    <cellStyle name="Note 2 22 2 12 4" xfId="36530"/>
    <cellStyle name="Note 2 22 2 12 5" xfId="44911"/>
    <cellStyle name="Note 2 22 2 12 6" xfId="49739"/>
    <cellStyle name="Note 2 22 2 13" xfId="9921"/>
    <cellStyle name="Note 2 22 2 13 2" xfId="20913"/>
    <cellStyle name="Note 2 22 2 13 3" xfId="31233"/>
    <cellStyle name="Note 2 22 2 13 4" xfId="42178"/>
    <cellStyle name="Note 2 22 2 13 5" xfId="55391"/>
    <cellStyle name="Note 2 22 2 14" xfId="11773"/>
    <cellStyle name="Note 2 22 2 14 2" xfId="22744"/>
    <cellStyle name="Note 2 22 2 14 3" xfId="33085"/>
    <cellStyle name="Note 2 22 2 14 4" xfId="44022"/>
    <cellStyle name="Note 2 22 2 14 5" xfId="46733"/>
    <cellStyle name="Note 2 22 2 14 6" xfId="57243"/>
    <cellStyle name="Note 2 22 2 15" xfId="11548"/>
    <cellStyle name="Note 2 22 2 15 2" xfId="22523"/>
    <cellStyle name="Note 2 22 2 15 3" xfId="32860"/>
    <cellStyle name="Note 2 22 2 15 4" xfId="43797"/>
    <cellStyle name="Note 2 22 2 15 5" xfId="46571"/>
    <cellStyle name="Note 2 22 2 15 6" xfId="57018"/>
    <cellStyle name="Note 2 22 2 16" xfId="12103"/>
    <cellStyle name="Note 2 22 2 16 2" xfId="33415"/>
    <cellStyle name="Note 2 22 2 16 3" xfId="44352"/>
    <cellStyle name="Note 2 22 2 16 4" xfId="47062"/>
    <cellStyle name="Note 2 22 2 16 5" xfId="57573"/>
    <cellStyle name="Note 2 22 2 17" xfId="9682"/>
    <cellStyle name="Note 2 22 2 17 2" xfId="20723"/>
    <cellStyle name="Note 2 22 2 17 3" xfId="30994"/>
    <cellStyle name="Note 2 22 2 17 4" xfId="41943"/>
    <cellStyle name="Note 2 22 2 17 5" xfId="46206"/>
    <cellStyle name="Note 2 22 2 17 6" xfId="55152"/>
    <cellStyle name="Note 2 22 2 18" xfId="12513"/>
    <cellStyle name="Note 2 22 2 18 2" xfId="23324"/>
    <cellStyle name="Note 2 22 2 18 3" xfId="33825"/>
    <cellStyle name="Note 2 22 2 18 4" xfId="44762"/>
    <cellStyle name="Note 2 22 2 18 5" xfId="47466"/>
    <cellStyle name="Note 2 22 2 18 6" xfId="57983"/>
    <cellStyle name="Note 2 22 2 19" xfId="12109"/>
    <cellStyle name="Note 2 22 2 19 2" xfId="23046"/>
    <cellStyle name="Note 2 22 2 19 3" xfId="33421"/>
    <cellStyle name="Note 2 22 2 19 4" xfId="44358"/>
    <cellStyle name="Note 2 22 2 19 5" xfId="47067"/>
    <cellStyle name="Note 2 22 2 19 6" xfId="57579"/>
    <cellStyle name="Note 2 22 2 2" xfId="4747"/>
    <cellStyle name="Note 2 22 2 2 2" xfId="11156"/>
    <cellStyle name="Note 2 22 2 2 2 2" xfId="22133"/>
    <cellStyle name="Note 2 22 2 2 2 3" xfId="32468"/>
    <cellStyle name="Note 2 22 2 2 2 4" xfId="43408"/>
    <cellStyle name="Note 2 22 2 2 2 5" xfId="56626"/>
    <cellStyle name="Note 2 22 2 2 3" xfId="11728"/>
    <cellStyle name="Note 2 22 2 2 3 2" xfId="22701"/>
    <cellStyle name="Note 2 22 2 2 3 3" xfId="33040"/>
    <cellStyle name="Note 2 22 2 2 3 4" xfId="43977"/>
    <cellStyle name="Note 2 22 2 2 3 5" xfId="46688"/>
    <cellStyle name="Note 2 22 2 2 3 6" xfId="57198"/>
    <cellStyle name="Note 2 22 2 2 4" xfId="11910"/>
    <cellStyle name="Note 2 22 2 2 4 2" xfId="22862"/>
    <cellStyle name="Note 2 22 2 2 4 3" xfId="33222"/>
    <cellStyle name="Note 2 22 2 2 4 4" xfId="44159"/>
    <cellStyle name="Note 2 22 2 2 4 5" xfId="46870"/>
    <cellStyle name="Note 2 22 2 2 4 6" xfId="57380"/>
    <cellStyle name="Note 2 22 2 2 5" xfId="7432"/>
    <cellStyle name="Note 2 22 2 2 5 2" xfId="28747"/>
    <cellStyle name="Note 2 22 2 2 5 3" xfId="39700"/>
    <cellStyle name="Note 2 22 2 2 5 4" xfId="45529"/>
    <cellStyle name="Note 2 22 2 2 5 5" xfId="52905"/>
    <cellStyle name="Note 2 22 2 2 6" xfId="15898"/>
    <cellStyle name="Note 2 22 2 2 7" xfId="26083"/>
    <cellStyle name="Note 2 22 2 2 8" xfId="37032"/>
    <cellStyle name="Note 2 22 2 2 9" xfId="50241"/>
    <cellStyle name="Note 2 22 2 20" xfId="12577"/>
    <cellStyle name="Note 2 22 2 20 2" xfId="23378"/>
    <cellStyle name="Note 2 22 2 20 3" xfId="33889"/>
    <cellStyle name="Note 2 22 2 20 4" xfId="44826"/>
    <cellStyle name="Note 2 22 2 20 5" xfId="47529"/>
    <cellStyle name="Note 2 22 2 20 6" xfId="58047"/>
    <cellStyle name="Note 2 22 2 21" xfId="13648"/>
    <cellStyle name="Note 2 22 2 22" xfId="23833"/>
    <cellStyle name="Note 2 22 2 23" xfId="34741"/>
    <cellStyle name="Note 2 22 2 24" xfId="47991"/>
    <cellStyle name="Note 2 22 2 25" xfId="59593"/>
    <cellStyle name="Note 2 22 2 3" xfId="5766"/>
    <cellStyle name="Note 2 22 2 3 2" xfId="11291"/>
    <cellStyle name="Note 2 22 2 3 2 2" xfId="22268"/>
    <cellStyle name="Note 2 22 2 3 2 3" xfId="32603"/>
    <cellStyle name="Note 2 22 2 3 2 4" xfId="43540"/>
    <cellStyle name="Note 2 22 2 3 2 5" xfId="56761"/>
    <cellStyle name="Note 2 22 2 3 3" xfId="7211"/>
    <cellStyle name="Note 2 22 2 3 3 2" xfId="18340"/>
    <cellStyle name="Note 2 22 2 3 3 3" xfId="28527"/>
    <cellStyle name="Note 2 22 2 3 3 4" xfId="39482"/>
    <cellStyle name="Note 2 22 2 3 3 5" xfId="45432"/>
    <cellStyle name="Note 2 22 2 3 3 6" xfId="52685"/>
    <cellStyle name="Note 2 22 2 3 4" xfId="12018"/>
    <cellStyle name="Note 2 22 2 3 4 2" xfId="22970"/>
    <cellStyle name="Note 2 22 2 3 4 3" xfId="33330"/>
    <cellStyle name="Note 2 22 2 3 4 4" xfId="44267"/>
    <cellStyle name="Note 2 22 2 3 4 5" xfId="46977"/>
    <cellStyle name="Note 2 22 2 3 4 6" xfId="57488"/>
    <cellStyle name="Note 2 22 2 3 5" xfId="12449"/>
    <cellStyle name="Note 2 22 2 3 5 2" xfId="33761"/>
    <cellStyle name="Note 2 22 2 3 5 3" xfId="44698"/>
    <cellStyle name="Note 2 22 2 3 5 4" xfId="47404"/>
    <cellStyle name="Note 2 22 2 3 5 5" xfId="57919"/>
    <cellStyle name="Note 2 22 2 3 6" xfId="16916"/>
    <cellStyle name="Note 2 22 2 3 7" xfId="27101"/>
    <cellStyle name="Note 2 22 2 3 8" xfId="38050"/>
    <cellStyle name="Note 2 22 2 3 9" xfId="51259"/>
    <cellStyle name="Note 2 22 2 4" xfId="5216"/>
    <cellStyle name="Note 2 22 2 4 2" xfId="16366"/>
    <cellStyle name="Note 2 22 2 4 3" xfId="26551"/>
    <cellStyle name="Note 2 22 2 4 4" xfId="37500"/>
    <cellStyle name="Note 2 22 2 4 5" xfId="33952"/>
    <cellStyle name="Note 2 22 2 4 6" xfId="50709"/>
    <cellStyle name="Note 2 22 2 5" xfId="4235"/>
    <cellStyle name="Note 2 22 2 5 2" xfId="15425"/>
    <cellStyle name="Note 2 22 2 5 3" xfId="25610"/>
    <cellStyle name="Note 2 22 2 5 4" xfId="36559"/>
    <cellStyle name="Note 2 22 2 5 5" xfId="34145"/>
    <cellStyle name="Note 2 22 2 5 6" xfId="49768"/>
    <cellStyle name="Note 2 22 2 6" xfId="5440"/>
    <cellStyle name="Note 2 22 2 6 2" xfId="16590"/>
    <cellStyle name="Note 2 22 2 6 3" xfId="26775"/>
    <cellStyle name="Note 2 22 2 6 4" xfId="37724"/>
    <cellStyle name="Note 2 22 2 6 5" xfId="45854"/>
    <cellStyle name="Note 2 22 2 6 6" xfId="50933"/>
    <cellStyle name="Note 2 22 2 7" xfId="4297"/>
    <cellStyle name="Note 2 22 2 7 2" xfId="15487"/>
    <cellStyle name="Note 2 22 2 7 3" xfId="25672"/>
    <cellStyle name="Note 2 22 2 7 4" xfId="36621"/>
    <cellStyle name="Note 2 22 2 7 5" xfId="45352"/>
    <cellStyle name="Note 2 22 2 7 6" xfId="49830"/>
    <cellStyle name="Note 2 22 2 8" xfId="5496"/>
    <cellStyle name="Note 2 22 2 8 2" xfId="16646"/>
    <cellStyle name="Note 2 22 2 8 3" xfId="26831"/>
    <cellStyle name="Note 2 22 2 8 4" xfId="37780"/>
    <cellStyle name="Note 2 22 2 8 5" xfId="46469"/>
    <cellStyle name="Note 2 22 2 8 6" xfId="50989"/>
    <cellStyle name="Note 2 22 2 9" xfId="4472"/>
    <cellStyle name="Note 2 22 2 9 2" xfId="15640"/>
    <cellStyle name="Note 2 22 2 9 3" xfId="25825"/>
    <cellStyle name="Note 2 22 2 9 4" xfId="36774"/>
    <cellStyle name="Note 2 22 2 9 5" xfId="45359"/>
    <cellStyle name="Note 2 22 2 9 6" xfId="49983"/>
    <cellStyle name="Note 2 22 20" xfId="7217"/>
    <cellStyle name="Note 2 22 20 2" xfId="18346"/>
    <cellStyle name="Note 2 22 20 3" xfId="28533"/>
    <cellStyle name="Note 2 22 20 4" xfId="39488"/>
    <cellStyle name="Note 2 22 20 5" xfId="45435"/>
    <cellStyle name="Note 2 22 20 6" xfId="52691"/>
    <cellStyle name="Note 2 22 21" xfId="9819"/>
    <cellStyle name="Note 2 22 21 2" xfId="20813"/>
    <cellStyle name="Note 2 22 21 3" xfId="31131"/>
    <cellStyle name="Note 2 22 21 4" xfId="42080"/>
    <cellStyle name="Note 2 22 21 5" xfId="55289"/>
    <cellStyle name="Note 2 22 22" xfId="12420"/>
    <cellStyle name="Note 2 22 22 2" xfId="23262"/>
    <cellStyle name="Note 2 22 22 3" xfId="33732"/>
    <cellStyle name="Note 2 22 22 4" xfId="44669"/>
    <cellStyle name="Note 2 22 22 5" xfId="47376"/>
    <cellStyle name="Note 2 22 22 6" xfId="57890"/>
    <cellStyle name="Note 2 22 23" xfId="12105"/>
    <cellStyle name="Note 2 22 23 2" xfId="23042"/>
    <cellStyle name="Note 2 22 23 3" xfId="33417"/>
    <cellStyle name="Note 2 22 23 4" xfId="44354"/>
    <cellStyle name="Note 2 22 23 5" xfId="47064"/>
    <cellStyle name="Note 2 22 23 6" xfId="57575"/>
    <cellStyle name="Note 2 22 24" xfId="12221"/>
    <cellStyle name="Note 2 22 24 2" xfId="33533"/>
    <cellStyle name="Note 2 22 24 3" xfId="44470"/>
    <cellStyle name="Note 2 22 24 4" xfId="47177"/>
    <cellStyle name="Note 2 22 24 5" xfId="57691"/>
    <cellStyle name="Note 2 22 25" xfId="12537"/>
    <cellStyle name="Note 2 22 25 2" xfId="23338"/>
    <cellStyle name="Note 2 22 25 3" xfId="33849"/>
    <cellStyle name="Note 2 22 25 4" xfId="44786"/>
    <cellStyle name="Note 2 22 25 5" xfId="47490"/>
    <cellStyle name="Note 2 22 25 6" xfId="58007"/>
    <cellStyle name="Note 2 22 26" xfId="9778"/>
    <cellStyle name="Note 2 22 26 2" xfId="20784"/>
    <cellStyle name="Note 2 22 26 3" xfId="31090"/>
    <cellStyle name="Note 2 22 26 4" xfId="42039"/>
    <cellStyle name="Note 2 22 26 5" xfId="46299"/>
    <cellStyle name="Note 2 22 26 6" xfId="55248"/>
    <cellStyle name="Note 2 22 27" xfId="12429"/>
    <cellStyle name="Note 2 22 27 2" xfId="23268"/>
    <cellStyle name="Note 2 22 27 3" xfId="33741"/>
    <cellStyle name="Note 2 22 27 4" xfId="44678"/>
    <cellStyle name="Note 2 22 27 5" xfId="47385"/>
    <cellStyle name="Note 2 22 27 6" xfId="57899"/>
    <cellStyle name="Note 2 22 28" xfId="11855"/>
    <cellStyle name="Note 2 22 28 2" xfId="22825"/>
    <cellStyle name="Note 2 22 28 3" xfId="33167"/>
    <cellStyle name="Note 2 22 28 4" xfId="44104"/>
    <cellStyle name="Note 2 22 28 5" xfId="46815"/>
    <cellStyle name="Note 2 22 28 6" xfId="57325"/>
    <cellStyle name="Note 2 22 29" xfId="13447"/>
    <cellStyle name="Note 2 22 3" xfId="2226"/>
    <cellStyle name="Note 2 22 3 10" xfId="5565"/>
    <cellStyle name="Note 2 22 3 10 2" xfId="16715"/>
    <cellStyle name="Note 2 22 3 10 3" xfId="26900"/>
    <cellStyle name="Note 2 22 3 10 4" xfId="37849"/>
    <cellStyle name="Note 2 22 3 10 5" xfId="45002"/>
    <cellStyle name="Note 2 22 3 10 6" xfId="51058"/>
    <cellStyle name="Note 2 22 3 11" xfId="6013"/>
    <cellStyle name="Note 2 22 3 11 2" xfId="17163"/>
    <cellStyle name="Note 2 22 3 11 3" xfId="27348"/>
    <cellStyle name="Note 2 22 3 11 4" xfId="38297"/>
    <cellStyle name="Note 2 22 3 11 5" xfId="46408"/>
    <cellStyle name="Note 2 22 3 11 6" xfId="51506"/>
    <cellStyle name="Note 2 22 3 12" xfId="6006"/>
    <cellStyle name="Note 2 22 3 12 2" xfId="17156"/>
    <cellStyle name="Note 2 22 3 12 3" xfId="27341"/>
    <cellStyle name="Note 2 22 3 12 4" xfId="38290"/>
    <cellStyle name="Note 2 22 3 12 5" xfId="45412"/>
    <cellStyle name="Note 2 22 3 12 6" xfId="51499"/>
    <cellStyle name="Note 2 22 3 13" xfId="9885"/>
    <cellStyle name="Note 2 22 3 13 2" xfId="20877"/>
    <cellStyle name="Note 2 22 3 13 3" xfId="31197"/>
    <cellStyle name="Note 2 22 3 13 4" xfId="42142"/>
    <cellStyle name="Note 2 22 3 13 5" xfId="55355"/>
    <cellStyle name="Note 2 22 3 14" xfId="11809"/>
    <cellStyle name="Note 2 22 3 14 2" xfId="22780"/>
    <cellStyle name="Note 2 22 3 14 3" xfId="33121"/>
    <cellStyle name="Note 2 22 3 14 4" xfId="44058"/>
    <cellStyle name="Note 2 22 3 14 5" xfId="46769"/>
    <cellStyle name="Note 2 22 3 14 6" xfId="57279"/>
    <cellStyle name="Note 2 22 3 15" xfId="9720"/>
    <cellStyle name="Note 2 22 3 15 2" xfId="20746"/>
    <cellStyle name="Note 2 22 3 15 3" xfId="31032"/>
    <cellStyle name="Note 2 22 3 15 4" xfId="41981"/>
    <cellStyle name="Note 2 22 3 15 5" xfId="46242"/>
    <cellStyle name="Note 2 22 3 15 6" xfId="55190"/>
    <cellStyle name="Note 2 22 3 16" xfId="12313"/>
    <cellStyle name="Note 2 22 3 16 2" xfId="33625"/>
    <cellStyle name="Note 2 22 3 16 3" xfId="44562"/>
    <cellStyle name="Note 2 22 3 16 4" xfId="47269"/>
    <cellStyle name="Note 2 22 3 16 5" xfId="57783"/>
    <cellStyle name="Note 2 22 3 17" xfId="12434"/>
    <cellStyle name="Note 2 22 3 17 2" xfId="23271"/>
    <cellStyle name="Note 2 22 3 17 3" xfId="33746"/>
    <cellStyle name="Note 2 22 3 17 4" xfId="44683"/>
    <cellStyle name="Note 2 22 3 17 5" xfId="47390"/>
    <cellStyle name="Note 2 22 3 17 6" xfId="57904"/>
    <cellStyle name="Note 2 22 3 18" xfId="9465"/>
    <cellStyle name="Note 2 22 3 18 2" xfId="20570"/>
    <cellStyle name="Note 2 22 3 18 3" xfId="30777"/>
    <cellStyle name="Note 2 22 3 18 4" xfId="41728"/>
    <cellStyle name="Note 2 22 3 18 5" xfId="45997"/>
    <cellStyle name="Note 2 22 3 18 6" xfId="54935"/>
    <cellStyle name="Note 2 22 3 19" xfId="13526"/>
    <cellStyle name="Note 2 22 3 2" xfId="4711"/>
    <cellStyle name="Note 2 22 3 2 2" xfId="11252"/>
    <cellStyle name="Note 2 22 3 2 2 2" xfId="22229"/>
    <cellStyle name="Note 2 22 3 2 2 3" xfId="32564"/>
    <cellStyle name="Note 2 22 3 2 2 4" xfId="43501"/>
    <cellStyle name="Note 2 22 3 2 2 5" xfId="56722"/>
    <cellStyle name="Note 2 22 3 2 3" xfId="11655"/>
    <cellStyle name="Note 2 22 3 2 3 2" xfId="22628"/>
    <cellStyle name="Note 2 22 3 2 3 3" xfId="32967"/>
    <cellStyle name="Note 2 22 3 2 3 4" xfId="43904"/>
    <cellStyle name="Note 2 22 3 2 3 5" xfId="46615"/>
    <cellStyle name="Note 2 22 3 2 3 6" xfId="57125"/>
    <cellStyle name="Note 2 22 3 2 4" xfId="11992"/>
    <cellStyle name="Note 2 22 3 2 4 2" xfId="22944"/>
    <cellStyle name="Note 2 22 3 2 4 3" xfId="33304"/>
    <cellStyle name="Note 2 22 3 2 4 4" xfId="44241"/>
    <cellStyle name="Note 2 22 3 2 4 5" xfId="46951"/>
    <cellStyle name="Note 2 22 3 2 4 6" xfId="57462"/>
    <cellStyle name="Note 2 22 3 2 5" xfId="12224"/>
    <cellStyle name="Note 2 22 3 2 5 2" xfId="33536"/>
    <cellStyle name="Note 2 22 3 2 5 3" xfId="44473"/>
    <cellStyle name="Note 2 22 3 2 5 4" xfId="47180"/>
    <cellStyle name="Note 2 22 3 2 5 5" xfId="57694"/>
    <cellStyle name="Note 2 22 3 2 6" xfId="15862"/>
    <cellStyle name="Note 2 22 3 2 7" xfId="26047"/>
    <cellStyle name="Note 2 22 3 2 8" xfId="36996"/>
    <cellStyle name="Note 2 22 3 2 9" xfId="50205"/>
    <cellStyle name="Note 2 22 3 20" xfId="23711"/>
    <cellStyle name="Note 2 22 3 21" xfId="34619"/>
    <cellStyle name="Note 2 22 3 22" xfId="47869"/>
    <cellStyle name="Note 2 22 3 23" xfId="59479"/>
    <cellStyle name="Note 2 22 3 3" xfId="5730"/>
    <cellStyle name="Note 2 22 3 3 2" xfId="16880"/>
    <cellStyle name="Note 2 22 3 3 3" xfId="27065"/>
    <cellStyle name="Note 2 22 3 3 4" xfId="38014"/>
    <cellStyle name="Note 2 22 3 3 5" xfId="45044"/>
    <cellStyle name="Note 2 22 3 3 6" xfId="51223"/>
    <cellStyle name="Note 2 22 3 4" xfId="5252"/>
    <cellStyle name="Note 2 22 3 4 2" xfId="16402"/>
    <cellStyle name="Note 2 22 3 4 3" xfId="26587"/>
    <cellStyle name="Note 2 22 3 4 4" xfId="37536"/>
    <cellStyle name="Note 2 22 3 4 5" xfId="34255"/>
    <cellStyle name="Note 2 22 3 4 6" xfId="50745"/>
    <cellStyle name="Note 2 22 3 5" xfId="4229"/>
    <cellStyle name="Note 2 22 3 5 2" xfId="15419"/>
    <cellStyle name="Note 2 22 3 5 3" xfId="25604"/>
    <cellStyle name="Note 2 22 3 5 4" xfId="36553"/>
    <cellStyle name="Note 2 22 3 5 5" xfId="34139"/>
    <cellStyle name="Note 2 22 3 5 6" xfId="49762"/>
    <cellStyle name="Note 2 22 3 6" xfId="5462"/>
    <cellStyle name="Note 2 22 3 6 2" xfId="16612"/>
    <cellStyle name="Note 2 22 3 6 3" xfId="26797"/>
    <cellStyle name="Note 2 22 3 6 4" xfId="37746"/>
    <cellStyle name="Note 2 22 3 6 5" xfId="45194"/>
    <cellStyle name="Note 2 22 3 6 6" xfId="50955"/>
    <cellStyle name="Note 2 22 3 7" xfId="4076"/>
    <cellStyle name="Note 2 22 3 7 2" xfId="15283"/>
    <cellStyle name="Note 2 22 3 7 3" xfId="25468"/>
    <cellStyle name="Note 2 22 3 7 4" xfId="36409"/>
    <cellStyle name="Note 2 22 3 7 5" xfId="34089"/>
    <cellStyle name="Note 2 22 3 7 6" xfId="49626"/>
    <cellStyle name="Note 2 22 3 8" xfId="5885"/>
    <cellStyle name="Note 2 22 3 8 2" xfId="17035"/>
    <cellStyle name="Note 2 22 3 8 3" xfId="27220"/>
    <cellStyle name="Note 2 22 3 8 4" xfId="38169"/>
    <cellStyle name="Note 2 22 3 8 5" xfId="46366"/>
    <cellStyle name="Note 2 22 3 8 6" xfId="51378"/>
    <cellStyle name="Note 2 22 3 9" xfId="4163"/>
    <cellStyle name="Note 2 22 3 9 2" xfId="15366"/>
    <cellStyle name="Note 2 22 3 9 3" xfId="25551"/>
    <cellStyle name="Note 2 22 3 9 4" xfId="36494"/>
    <cellStyle name="Note 2 22 3 9 5" xfId="45560"/>
    <cellStyle name="Note 2 22 3 9 6" xfId="49709"/>
    <cellStyle name="Note 2 22 30" xfId="23632"/>
    <cellStyle name="Note 2 22 31" xfId="34534"/>
    <cellStyle name="Note 2 22 32" xfId="47790"/>
    <cellStyle name="Note 2 22 33" xfId="59083"/>
    <cellStyle name="Note 2 22 4" xfId="2269"/>
    <cellStyle name="Note 2 22 4 2" xfId="10698"/>
    <cellStyle name="Note 2 22 4 2 2" xfId="21677"/>
    <cellStyle name="Note 2 22 4 2 3" xfId="32010"/>
    <cellStyle name="Note 2 22 4 2 4" xfId="42953"/>
    <cellStyle name="Note 2 22 4 2 5" xfId="56168"/>
    <cellStyle name="Note 2 22 4 3" xfId="12335"/>
    <cellStyle name="Note 2 22 4 3 2" xfId="23196"/>
    <cellStyle name="Note 2 22 4 3 3" xfId="33647"/>
    <cellStyle name="Note 2 22 4 3 4" xfId="44584"/>
    <cellStyle name="Note 2 22 4 3 5" xfId="47291"/>
    <cellStyle name="Note 2 22 4 3 6" xfId="57805"/>
    <cellStyle name="Note 2 22 4 4" xfId="12421"/>
    <cellStyle name="Note 2 22 4 4 2" xfId="23263"/>
    <cellStyle name="Note 2 22 4 4 3" xfId="33733"/>
    <cellStyle name="Note 2 22 4 4 4" xfId="44670"/>
    <cellStyle name="Note 2 22 4 4 5" xfId="47377"/>
    <cellStyle name="Note 2 22 4 4 6" xfId="57891"/>
    <cellStyle name="Note 2 22 4 5" xfId="12392"/>
    <cellStyle name="Note 2 22 4 5 2" xfId="33704"/>
    <cellStyle name="Note 2 22 4 5 3" xfId="44641"/>
    <cellStyle name="Note 2 22 4 5 4" xfId="47348"/>
    <cellStyle name="Note 2 22 4 5 5" xfId="57862"/>
    <cellStyle name="Note 2 22 4 6" xfId="13569"/>
    <cellStyle name="Note 2 22 4 7" xfId="23754"/>
    <cellStyle name="Note 2 22 4 8" xfId="34662"/>
    <cellStyle name="Note 2 22 4 9" xfId="47912"/>
    <cellStyle name="Note 2 22 5" xfId="2315"/>
    <cellStyle name="Note 2 22 5 2" xfId="11206"/>
    <cellStyle name="Note 2 22 5 2 2" xfId="22183"/>
    <cellStyle name="Note 2 22 5 2 3" xfId="32518"/>
    <cellStyle name="Note 2 22 5 2 4" xfId="43457"/>
    <cellStyle name="Note 2 22 5 2 5" xfId="56676"/>
    <cellStyle name="Note 2 22 5 3" xfId="7281"/>
    <cellStyle name="Note 2 22 5 3 2" xfId="18407"/>
    <cellStyle name="Note 2 22 5 3 3" xfId="28596"/>
    <cellStyle name="Note 2 22 5 3 4" xfId="39551"/>
    <cellStyle name="Note 2 22 5 3 5" xfId="45477"/>
    <cellStyle name="Note 2 22 5 3 6" xfId="52754"/>
    <cellStyle name="Note 2 22 5 4" xfId="11950"/>
    <cellStyle name="Note 2 22 5 4 2" xfId="22902"/>
    <cellStyle name="Note 2 22 5 4 3" xfId="33262"/>
    <cellStyle name="Note 2 22 5 4 4" xfId="44199"/>
    <cellStyle name="Note 2 22 5 4 5" xfId="46910"/>
    <cellStyle name="Note 2 22 5 4 6" xfId="57420"/>
    <cellStyle name="Note 2 22 5 5" xfId="12450"/>
    <cellStyle name="Note 2 22 5 5 2" xfId="33762"/>
    <cellStyle name="Note 2 22 5 5 3" xfId="44699"/>
    <cellStyle name="Note 2 22 5 5 4" xfId="47405"/>
    <cellStyle name="Note 2 22 5 5 5" xfId="57920"/>
    <cellStyle name="Note 2 22 5 6" xfId="13615"/>
    <cellStyle name="Note 2 22 5 7" xfId="23800"/>
    <cellStyle name="Note 2 22 5 8" xfId="34708"/>
    <cellStyle name="Note 2 22 5 9" xfId="47958"/>
    <cellStyle name="Note 2 22 6" xfId="4637"/>
    <cellStyle name="Note 2 22 6 2" xfId="15789"/>
    <cellStyle name="Note 2 22 6 3" xfId="25974"/>
    <cellStyle name="Note 2 22 6 4" xfId="36923"/>
    <cellStyle name="Note 2 22 6 5" xfId="45558"/>
    <cellStyle name="Note 2 22 6 6" xfId="50132"/>
    <cellStyle name="Note 2 22 7" xfId="5670"/>
    <cellStyle name="Note 2 22 7 2" xfId="16820"/>
    <cellStyle name="Note 2 22 7 3" xfId="27005"/>
    <cellStyle name="Note 2 22 7 4" xfId="37954"/>
    <cellStyle name="Note 2 22 7 5" xfId="34416"/>
    <cellStyle name="Note 2 22 7 6" xfId="51163"/>
    <cellStyle name="Note 2 22 8" xfId="5307"/>
    <cellStyle name="Note 2 22 8 2" xfId="16457"/>
    <cellStyle name="Note 2 22 8 3" xfId="26642"/>
    <cellStyle name="Note 2 22 8 4" xfId="37591"/>
    <cellStyle name="Note 2 22 8 5" xfId="34310"/>
    <cellStyle name="Note 2 22 8 6" xfId="50800"/>
    <cellStyle name="Note 2 22 9" xfId="5806"/>
    <cellStyle name="Note 2 22 9 2" xfId="16956"/>
    <cellStyle name="Note 2 22 9 3" xfId="27141"/>
    <cellStyle name="Note 2 22 9 4" xfId="38090"/>
    <cellStyle name="Note 2 22 9 5" xfId="46345"/>
    <cellStyle name="Note 2 22 9 6" xfId="51299"/>
    <cellStyle name="Note 2 23" xfId="2115"/>
    <cellStyle name="Note 2 23 10" xfId="5843"/>
    <cellStyle name="Note 2 23 10 2" xfId="16993"/>
    <cellStyle name="Note 2 23 10 3" xfId="27178"/>
    <cellStyle name="Note 2 23 10 4" xfId="38127"/>
    <cellStyle name="Note 2 23 10 5" xfId="35572"/>
    <cellStyle name="Note 2 23 10 6" xfId="51336"/>
    <cellStyle name="Note 2 23 11" xfId="4666"/>
    <cellStyle name="Note 2 23 11 2" xfId="15818"/>
    <cellStyle name="Note 2 23 11 3" xfId="26003"/>
    <cellStyle name="Note 2 23 11 4" xfId="36952"/>
    <cellStyle name="Note 2 23 11 5" xfId="46508"/>
    <cellStyle name="Note 2 23 11 6" xfId="50161"/>
    <cellStyle name="Note 2 23 12" xfId="5539"/>
    <cellStyle name="Note 2 23 12 2" xfId="16689"/>
    <cellStyle name="Note 2 23 12 3" xfId="26874"/>
    <cellStyle name="Note 2 23 12 4" xfId="37823"/>
    <cellStyle name="Note 2 23 12 5" xfId="46502"/>
    <cellStyle name="Note 2 23 12 6" xfId="51032"/>
    <cellStyle name="Note 2 23 13" xfId="4231"/>
    <cellStyle name="Note 2 23 13 2" xfId="15421"/>
    <cellStyle name="Note 2 23 13 3" xfId="25606"/>
    <cellStyle name="Note 2 23 13 4" xfId="36555"/>
    <cellStyle name="Note 2 23 13 5" xfId="34141"/>
    <cellStyle name="Note 2 23 13 6" xfId="49764"/>
    <cellStyle name="Note 2 23 14" xfId="4098"/>
    <cellStyle name="Note 2 23 14 2" xfId="15305"/>
    <cellStyle name="Note 2 23 14 3" xfId="25490"/>
    <cellStyle name="Note 2 23 14 4" xfId="36431"/>
    <cellStyle name="Note 2 23 14 5" xfId="45267"/>
    <cellStyle name="Note 2 23 14 6" xfId="49648"/>
    <cellStyle name="Note 2 23 15" xfId="5573"/>
    <cellStyle name="Note 2 23 15 2" xfId="16723"/>
    <cellStyle name="Note 2 23 15 3" xfId="26908"/>
    <cellStyle name="Note 2 23 15 4" xfId="37857"/>
    <cellStyle name="Note 2 23 15 5" xfId="45844"/>
    <cellStyle name="Note 2 23 15 6" xfId="51066"/>
    <cellStyle name="Note 2 23 16" xfId="5577"/>
    <cellStyle name="Note 2 23 16 2" xfId="16727"/>
    <cellStyle name="Note 2 23 16 3" xfId="26912"/>
    <cellStyle name="Note 2 23 16 4" xfId="37861"/>
    <cellStyle name="Note 2 23 16 5" xfId="44961"/>
    <cellStyle name="Note 2 23 16 6" xfId="51070"/>
    <cellStyle name="Note 2 23 17" xfId="7613"/>
    <cellStyle name="Note 2 23 17 2" xfId="18726"/>
    <cellStyle name="Note 2 23 17 3" xfId="28928"/>
    <cellStyle name="Note 2 23 17 4" xfId="39877"/>
    <cellStyle name="Note 2 23 17 5" xfId="45641"/>
    <cellStyle name="Note 2 23 17 6" xfId="44884"/>
    <cellStyle name="Note 2 23 17 7" xfId="53086"/>
    <cellStyle name="Note 2 23 18" xfId="7705"/>
    <cellStyle name="Note 2 23 18 2" xfId="18816"/>
    <cellStyle name="Note 2 23 18 3" xfId="29019"/>
    <cellStyle name="Note 2 23 18 4" xfId="39969"/>
    <cellStyle name="Note 2 23 18 5" xfId="45695"/>
    <cellStyle name="Note 2 23 18 6" xfId="45242"/>
    <cellStyle name="Note 2 23 18 7" xfId="53177"/>
    <cellStyle name="Note 2 23 19" xfId="7564"/>
    <cellStyle name="Note 2 23 19 2" xfId="18678"/>
    <cellStyle name="Note 2 23 19 3" xfId="28879"/>
    <cellStyle name="Note 2 23 19 4" xfId="39829"/>
    <cellStyle name="Note 2 23 19 5" xfId="45598"/>
    <cellStyle name="Note 2 23 19 6" xfId="44909"/>
    <cellStyle name="Note 2 23 19 7" xfId="53037"/>
    <cellStyle name="Note 2 23 2" xfId="2349"/>
    <cellStyle name="Note 2 23 2 10" xfId="4122"/>
    <cellStyle name="Note 2 23 2 10 2" xfId="15329"/>
    <cellStyle name="Note 2 23 2 10 3" xfId="25514"/>
    <cellStyle name="Note 2 23 2 10 4" xfId="36455"/>
    <cellStyle name="Note 2 23 2 10 5" xfId="34105"/>
    <cellStyle name="Note 2 23 2 10 6" xfId="49672"/>
    <cellStyle name="Note 2 23 2 11" xfId="5978"/>
    <cellStyle name="Note 2 23 2 11 2" xfId="17128"/>
    <cellStyle name="Note 2 23 2 11 3" xfId="27313"/>
    <cellStyle name="Note 2 23 2 11 4" xfId="38262"/>
    <cellStyle name="Note 2 23 2 11 5" xfId="45342"/>
    <cellStyle name="Note 2 23 2 11 6" xfId="51471"/>
    <cellStyle name="Note 2 23 2 12" xfId="5835"/>
    <cellStyle name="Note 2 23 2 12 2" xfId="16985"/>
    <cellStyle name="Note 2 23 2 12 3" xfId="27170"/>
    <cellStyle name="Note 2 23 2 12 4" xfId="38119"/>
    <cellStyle name="Note 2 23 2 12 5" xfId="45988"/>
    <cellStyle name="Note 2 23 2 12 6" xfId="51328"/>
    <cellStyle name="Note 2 23 2 13" xfId="9922"/>
    <cellStyle name="Note 2 23 2 13 2" xfId="20914"/>
    <cellStyle name="Note 2 23 2 13 3" xfId="31234"/>
    <cellStyle name="Note 2 23 2 13 4" xfId="42179"/>
    <cellStyle name="Note 2 23 2 13 5" xfId="55392"/>
    <cellStyle name="Note 2 23 2 14" xfId="11772"/>
    <cellStyle name="Note 2 23 2 14 2" xfId="22743"/>
    <cellStyle name="Note 2 23 2 14 3" xfId="33084"/>
    <cellStyle name="Note 2 23 2 14 4" xfId="44021"/>
    <cellStyle name="Note 2 23 2 14 5" xfId="46732"/>
    <cellStyle name="Note 2 23 2 14 6" xfId="57242"/>
    <cellStyle name="Note 2 23 2 15" xfId="9692"/>
    <cellStyle name="Note 2 23 2 15 2" xfId="20729"/>
    <cellStyle name="Note 2 23 2 15 3" xfId="31004"/>
    <cellStyle name="Note 2 23 2 15 4" xfId="41953"/>
    <cellStyle name="Note 2 23 2 15 5" xfId="46216"/>
    <cellStyle name="Note 2 23 2 15 6" xfId="55162"/>
    <cellStyle name="Note 2 23 2 16" xfId="9698"/>
    <cellStyle name="Note 2 23 2 16 2" xfId="31010"/>
    <cellStyle name="Note 2 23 2 16 3" xfId="41959"/>
    <cellStyle name="Note 2 23 2 16 4" xfId="46222"/>
    <cellStyle name="Note 2 23 2 16 5" xfId="55168"/>
    <cellStyle name="Note 2 23 2 17" xfId="9484"/>
    <cellStyle name="Note 2 23 2 17 2" xfId="20585"/>
    <cellStyle name="Note 2 23 2 17 3" xfId="30796"/>
    <cellStyle name="Note 2 23 2 17 4" xfId="41747"/>
    <cellStyle name="Note 2 23 2 17 5" xfId="46016"/>
    <cellStyle name="Note 2 23 2 17 6" xfId="54954"/>
    <cellStyle name="Note 2 23 2 18" xfId="11854"/>
    <cellStyle name="Note 2 23 2 18 2" xfId="22824"/>
    <cellStyle name="Note 2 23 2 18 3" xfId="33166"/>
    <cellStyle name="Note 2 23 2 18 4" xfId="44103"/>
    <cellStyle name="Note 2 23 2 18 5" xfId="46814"/>
    <cellStyle name="Note 2 23 2 18 6" xfId="57324"/>
    <cellStyle name="Note 2 23 2 19" xfId="7216"/>
    <cellStyle name="Note 2 23 2 19 2" xfId="18345"/>
    <cellStyle name="Note 2 23 2 19 3" xfId="28532"/>
    <cellStyle name="Note 2 23 2 19 4" xfId="39487"/>
    <cellStyle name="Note 2 23 2 19 5" xfId="45434"/>
    <cellStyle name="Note 2 23 2 19 6" xfId="52690"/>
    <cellStyle name="Note 2 23 2 2" xfId="4748"/>
    <cellStyle name="Note 2 23 2 2 2" xfId="11157"/>
    <cellStyle name="Note 2 23 2 2 2 2" xfId="22134"/>
    <cellStyle name="Note 2 23 2 2 2 3" xfId="32469"/>
    <cellStyle name="Note 2 23 2 2 2 4" xfId="43409"/>
    <cellStyle name="Note 2 23 2 2 2 5" xfId="56627"/>
    <cellStyle name="Note 2 23 2 2 3" xfId="11727"/>
    <cellStyle name="Note 2 23 2 2 3 2" xfId="22700"/>
    <cellStyle name="Note 2 23 2 2 3 3" xfId="33039"/>
    <cellStyle name="Note 2 23 2 2 3 4" xfId="43976"/>
    <cellStyle name="Note 2 23 2 2 3 5" xfId="46687"/>
    <cellStyle name="Note 2 23 2 2 3 6" xfId="57197"/>
    <cellStyle name="Note 2 23 2 2 4" xfId="11911"/>
    <cellStyle name="Note 2 23 2 2 4 2" xfId="22863"/>
    <cellStyle name="Note 2 23 2 2 4 3" xfId="33223"/>
    <cellStyle name="Note 2 23 2 2 4 4" xfId="44160"/>
    <cellStyle name="Note 2 23 2 2 4 5" xfId="46871"/>
    <cellStyle name="Note 2 23 2 2 4 6" xfId="57381"/>
    <cellStyle name="Note 2 23 2 2 5" xfId="12291"/>
    <cellStyle name="Note 2 23 2 2 5 2" xfId="33603"/>
    <cellStyle name="Note 2 23 2 2 5 3" xfId="44540"/>
    <cellStyle name="Note 2 23 2 2 5 4" xfId="47247"/>
    <cellStyle name="Note 2 23 2 2 5 5" xfId="57761"/>
    <cellStyle name="Note 2 23 2 2 6" xfId="15899"/>
    <cellStyle name="Note 2 23 2 2 7" xfId="26084"/>
    <cellStyle name="Note 2 23 2 2 8" xfId="37033"/>
    <cellStyle name="Note 2 23 2 2 9" xfId="50242"/>
    <cellStyle name="Note 2 23 2 20" xfId="12578"/>
    <cellStyle name="Note 2 23 2 20 2" xfId="23379"/>
    <cellStyle name="Note 2 23 2 20 3" xfId="33890"/>
    <cellStyle name="Note 2 23 2 20 4" xfId="44827"/>
    <cellStyle name="Note 2 23 2 20 5" xfId="47530"/>
    <cellStyle name="Note 2 23 2 20 6" xfId="58048"/>
    <cellStyle name="Note 2 23 2 21" xfId="13649"/>
    <cellStyle name="Note 2 23 2 22" xfId="23834"/>
    <cellStyle name="Note 2 23 2 23" xfId="34742"/>
    <cellStyle name="Note 2 23 2 24" xfId="47992"/>
    <cellStyle name="Note 2 23 2 25" xfId="59594"/>
    <cellStyle name="Note 2 23 2 3" xfId="5767"/>
    <cellStyle name="Note 2 23 2 3 2" xfId="11292"/>
    <cellStyle name="Note 2 23 2 3 2 2" xfId="22269"/>
    <cellStyle name="Note 2 23 2 3 2 3" xfId="32604"/>
    <cellStyle name="Note 2 23 2 3 2 4" xfId="43541"/>
    <cellStyle name="Note 2 23 2 3 2 5" xfId="56762"/>
    <cellStyle name="Note 2 23 2 3 3" xfId="7757"/>
    <cellStyle name="Note 2 23 2 3 3 2" xfId="18866"/>
    <cellStyle name="Note 2 23 2 3 3 3" xfId="29071"/>
    <cellStyle name="Note 2 23 2 3 3 4" xfId="40020"/>
    <cellStyle name="Note 2 23 2 3 3 5" xfId="45740"/>
    <cellStyle name="Note 2 23 2 3 3 6" xfId="53229"/>
    <cellStyle name="Note 2 23 2 3 4" xfId="12382"/>
    <cellStyle name="Note 2 23 2 3 4 2" xfId="23228"/>
    <cellStyle name="Note 2 23 2 3 4 3" xfId="33694"/>
    <cellStyle name="Note 2 23 2 3 4 4" xfId="44631"/>
    <cellStyle name="Note 2 23 2 3 4 5" xfId="47338"/>
    <cellStyle name="Note 2 23 2 3 4 6" xfId="57852"/>
    <cellStyle name="Note 2 23 2 3 5" xfId="9781"/>
    <cellStyle name="Note 2 23 2 3 5 2" xfId="31093"/>
    <cellStyle name="Note 2 23 2 3 5 3" xfId="42042"/>
    <cellStyle name="Note 2 23 2 3 5 4" xfId="46302"/>
    <cellStyle name="Note 2 23 2 3 5 5" xfId="55251"/>
    <cellStyle name="Note 2 23 2 3 6" xfId="16917"/>
    <cellStyle name="Note 2 23 2 3 7" xfId="27102"/>
    <cellStyle name="Note 2 23 2 3 8" xfId="38051"/>
    <cellStyle name="Note 2 23 2 3 9" xfId="51260"/>
    <cellStyle name="Note 2 23 2 4" xfId="5215"/>
    <cellStyle name="Note 2 23 2 4 2" xfId="16365"/>
    <cellStyle name="Note 2 23 2 4 3" xfId="26550"/>
    <cellStyle name="Note 2 23 2 4 4" xfId="37499"/>
    <cellStyle name="Note 2 23 2 4 5" xfId="34874"/>
    <cellStyle name="Note 2 23 2 4 6" xfId="50708"/>
    <cellStyle name="Note 2 23 2 5" xfId="4320"/>
    <cellStyle name="Note 2 23 2 5 2" xfId="15510"/>
    <cellStyle name="Note 2 23 2 5 3" xfId="25695"/>
    <cellStyle name="Note 2 23 2 5 4" xfId="36644"/>
    <cellStyle name="Note 2 23 2 5 5" xfId="33940"/>
    <cellStyle name="Note 2 23 2 5 6" xfId="49853"/>
    <cellStyle name="Note 2 23 2 6" xfId="5812"/>
    <cellStyle name="Note 2 23 2 6 2" xfId="16962"/>
    <cellStyle name="Note 2 23 2 6 3" xfId="27147"/>
    <cellStyle name="Note 2 23 2 6 4" xfId="38096"/>
    <cellStyle name="Note 2 23 2 6 5" xfId="45401"/>
    <cellStyle name="Note 2 23 2 6 6" xfId="51305"/>
    <cellStyle name="Note 2 23 2 7" xfId="4198"/>
    <cellStyle name="Note 2 23 2 7 2" xfId="15388"/>
    <cellStyle name="Note 2 23 2 7 3" xfId="25573"/>
    <cellStyle name="Note 2 23 2 7 4" xfId="36522"/>
    <cellStyle name="Note 2 23 2 7 5" xfId="34132"/>
    <cellStyle name="Note 2 23 2 7 6" xfId="49731"/>
    <cellStyle name="Note 2 23 2 8" xfId="4281"/>
    <cellStyle name="Note 2 23 2 8 2" xfId="15471"/>
    <cellStyle name="Note 2 23 2 8 3" xfId="25656"/>
    <cellStyle name="Note 2 23 2 8 4" xfId="36605"/>
    <cellStyle name="Note 2 23 2 8 5" xfId="34162"/>
    <cellStyle name="Note 2 23 2 8 6" xfId="49814"/>
    <cellStyle name="Note 2 23 2 9" xfId="4349"/>
    <cellStyle name="Note 2 23 2 9 2" xfId="15539"/>
    <cellStyle name="Note 2 23 2 9 3" xfId="25724"/>
    <cellStyle name="Note 2 23 2 9 4" xfId="36673"/>
    <cellStyle name="Note 2 23 2 9 5" xfId="45842"/>
    <cellStyle name="Note 2 23 2 9 6" xfId="49882"/>
    <cellStyle name="Note 2 23 20" xfId="7241"/>
    <cellStyle name="Note 2 23 20 2" xfId="18370"/>
    <cellStyle name="Note 2 23 20 3" xfId="28557"/>
    <cellStyle name="Note 2 23 20 4" xfId="39512"/>
    <cellStyle name="Note 2 23 20 5" xfId="45441"/>
    <cellStyle name="Note 2 23 20 6" xfId="52715"/>
    <cellStyle name="Note 2 23 21" xfId="9820"/>
    <cellStyle name="Note 2 23 21 2" xfId="20814"/>
    <cellStyle name="Note 2 23 21 3" xfId="31132"/>
    <cellStyle name="Note 2 23 21 4" xfId="42081"/>
    <cellStyle name="Note 2 23 21 5" xfId="55290"/>
    <cellStyle name="Note 2 23 22" xfId="12129"/>
    <cellStyle name="Note 2 23 22 2" xfId="23061"/>
    <cellStyle name="Note 2 23 22 3" xfId="33441"/>
    <cellStyle name="Note 2 23 22 4" xfId="44378"/>
    <cellStyle name="Note 2 23 22 5" xfId="47087"/>
    <cellStyle name="Note 2 23 22 6" xfId="57599"/>
    <cellStyle name="Note 2 23 23" xfId="7301"/>
    <cellStyle name="Note 2 23 23 2" xfId="18426"/>
    <cellStyle name="Note 2 23 23 3" xfId="28616"/>
    <cellStyle name="Note 2 23 23 4" xfId="39571"/>
    <cellStyle name="Note 2 23 23 5" xfId="45483"/>
    <cellStyle name="Note 2 23 23 6" xfId="52774"/>
    <cellStyle name="Note 2 23 24" xfId="12078"/>
    <cellStyle name="Note 2 23 24 2" xfId="33390"/>
    <cellStyle name="Note 2 23 24 3" xfId="44327"/>
    <cellStyle name="Note 2 23 24 4" xfId="47037"/>
    <cellStyle name="Note 2 23 24 5" xfId="57548"/>
    <cellStyle name="Note 2 23 25" xfId="11743"/>
    <cellStyle name="Note 2 23 25 2" xfId="22714"/>
    <cellStyle name="Note 2 23 25 3" xfId="33055"/>
    <cellStyle name="Note 2 23 25 4" xfId="43992"/>
    <cellStyle name="Note 2 23 25 5" xfId="46703"/>
    <cellStyle name="Note 2 23 25 6" xfId="57213"/>
    <cellStyle name="Note 2 23 26" xfId="11863"/>
    <cellStyle name="Note 2 23 26 2" xfId="22831"/>
    <cellStyle name="Note 2 23 26 3" xfId="33175"/>
    <cellStyle name="Note 2 23 26 4" xfId="44112"/>
    <cellStyle name="Note 2 23 26 5" xfId="46823"/>
    <cellStyle name="Note 2 23 26 6" xfId="57333"/>
    <cellStyle name="Note 2 23 27" xfId="11742"/>
    <cellStyle name="Note 2 23 27 2" xfId="22713"/>
    <cellStyle name="Note 2 23 27 3" xfId="33054"/>
    <cellStyle name="Note 2 23 27 4" xfId="43991"/>
    <cellStyle name="Note 2 23 27 5" xfId="46702"/>
    <cellStyle name="Note 2 23 27 6" xfId="57212"/>
    <cellStyle name="Note 2 23 28" xfId="12345"/>
    <cellStyle name="Note 2 23 28 2" xfId="23202"/>
    <cellStyle name="Note 2 23 28 3" xfId="33657"/>
    <cellStyle name="Note 2 23 28 4" xfId="44594"/>
    <cellStyle name="Note 2 23 28 5" xfId="47301"/>
    <cellStyle name="Note 2 23 28 6" xfId="57815"/>
    <cellStyle name="Note 2 23 29" xfId="13448"/>
    <cellStyle name="Note 2 23 3" xfId="2225"/>
    <cellStyle name="Note 2 23 3 10" xfId="5459"/>
    <cellStyle name="Note 2 23 3 10 2" xfId="16609"/>
    <cellStyle name="Note 2 23 3 10 3" xfId="26794"/>
    <cellStyle name="Note 2 23 3 10 4" xfId="37743"/>
    <cellStyle name="Note 2 23 3 10 5" xfId="46400"/>
    <cellStyle name="Note 2 23 3 10 6" xfId="50952"/>
    <cellStyle name="Note 2 23 3 11" xfId="6045"/>
    <cellStyle name="Note 2 23 3 11 2" xfId="17195"/>
    <cellStyle name="Note 2 23 3 11 3" xfId="27380"/>
    <cellStyle name="Note 2 23 3 11 4" xfId="38329"/>
    <cellStyle name="Note 2 23 3 11 5" xfId="46397"/>
    <cellStyle name="Note 2 23 3 11 6" xfId="51538"/>
    <cellStyle name="Note 2 23 3 12" xfId="5583"/>
    <cellStyle name="Note 2 23 3 12 2" xfId="16733"/>
    <cellStyle name="Note 2 23 3 12 3" xfId="26918"/>
    <cellStyle name="Note 2 23 3 12 4" xfId="37867"/>
    <cellStyle name="Note 2 23 3 12 5" xfId="34382"/>
    <cellStyle name="Note 2 23 3 12 6" xfId="51076"/>
    <cellStyle name="Note 2 23 3 13" xfId="9886"/>
    <cellStyle name="Note 2 23 3 13 2" xfId="20878"/>
    <cellStyle name="Note 2 23 3 13 3" xfId="31198"/>
    <cellStyle name="Note 2 23 3 13 4" xfId="42143"/>
    <cellStyle name="Note 2 23 3 13 5" xfId="55356"/>
    <cellStyle name="Note 2 23 3 14" xfId="11808"/>
    <cellStyle name="Note 2 23 3 14 2" xfId="22779"/>
    <cellStyle name="Note 2 23 3 14 3" xfId="33120"/>
    <cellStyle name="Note 2 23 3 14 4" xfId="44057"/>
    <cellStyle name="Note 2 23 3 14 5" xfId="46768"/>
    <cellStyle name="Note 2 23 3 14 6" xfId="57278"/>
    <cellStyle name="Note 2 23 3 15" xfId="11747"/>
    <cellStyle name="Note 2 23 3 15 2" xfId="22718"/>
    <cellStyle name="Note 2 23 3 15 3" xfId="33059"/>
    <cellStyle name="Note 2 23 3 15 4" xfId="43996"/>
    <cellStyle name="Note 2 23 3 15 5" xfId="46707"/>
    <cellStyle name="Note 2 23 3 15 6" xfId="57217"/>
    <cellStyle name="Note 2 23 3 16" xfId="11879"/>
    <cellStyle name="Note 2 23 3 16 2" xfId="33191"/>
    <cellStyle name="Note 2 23 3 16 3" xfId="44128"/>
    <cellStyle name="Note 2 23 3 16 4" xfId="46839"/>
    <cellStyle name="Note 2 23 3 16 5" xfId="57349"/>
    <cellStyle name="Note 2 23 3 17" xfId="11874"/>
    <cellStyle name="Note 2 23 3 17 2" xfId="22836"/>
    <cellStyle name="Note 2 23 3 17 3" xfId="33186"/>
    <cellStyle name="Note 2 23 3 17 4" xfId="44123"/>
    <cellStyle name="Note 2 23 3 17 5" xfId="46834"/>
    <cellStyle name="Note 2 23 3 17 6" xfId="57344"/>
    <cellStyle name="Note 2 23 3 18" xfId="12267"/>
    <cellStyle name="Note 2 23 3 18 2" xfId="23146"/>
    <cellStyle name="Note 2 23 3 18 3" xfId="33579"/>
    <cellStyle name="Note 2 23 3 18 4" xfId="44516"/>
    <cellStyle name="Note 2 23 3 18 5" xfId="47223"/>
    <cellStyle name="Note 2 23 3 18 6" xfId="57737"/>
    <cellStyle name="Note 2 23 3 19" xfId="13525"/>
    <cellStyle name="Note 2 23 3 2" xfId="4712"/>
    <cellStyle name="Note 2 23 3 2 2" xfId="11253"/>
    <cellStyle name="Note 2 23 3 2 2 2" xfId="22230"/>
    <cellStyle name="Note 2 23 3 2 2 3" xfId="32565"/>
    <cellStyle name="Note 2 23 3 2 2 4" xfId="43502"/>
    <cellStyle name="Note 2 23 3 2 2 5" xfId="56723"/>
    <cellStyle name="Note 2 23 3 2 3" xfId="11654"/>
    <cellStyle name="Note 2 23 3 2 3 2" xfId="22627"/>
    <cellStyle name="Note 2 23 3 2 3 3" xfId="32966"/>
    <cellStyle name="Note 2 23 3 2 3 4" xfId="43903"/>
    <cellStyle name="Note 2 23 3 2 3 5" xfId="46614"/>
    <cellStyle name="Note 2 23 3 2 3 6" xfId="57124"/>
    <cellStyle name="Note 2 23 3 2 4" xfId="11993"/>
    <cellStyle name="Note 2 23 3 2 4 2" xfId="22945"/>
    <cellStyle name="Note 2 23 3 2 4 3" xfId="33305"/>
    <cellStyle name="Note 2 23 3 2 4 4" xfId="44242"/>
    <cellStyle name="Note 2 23 3 2 4 5" xfId="46952"/>
    <cellStyle name="Note 2 23 3 2 4 6" xfId="57463"/>
    <cellStyle name="Note 2 23 3 2 5" xfId="9741"/>
    <cellStyle name="Note 2 23 3 2 5 2" xfId="31053"/>
    <cellStyle name="Note 2 23 3 2 5 3" xfId="42002"/>
    <cellStyle name="Note 2 23 3 2 5 4" xfId="46262"/>
    <cellStyle name="Note 2 23 3 2 5 5" xfId="55211"/>
    <cellStyle name="Note 2 23 3 2 6" xfId="15863"/>
    <cellStyle name="Note 2 23 3 2 7" xfId="26048"/>
    <cellStyle name="Note 2 23 3 2 8" xfId="36997"/>
    <cellStyle name="Note 2 23 3 2 9" xfId="50206"/>
    <cellStyle name="Note 2 23 3 20" xfId="23710"/>
    <cellStyle name="Note 2 23 3 21" xfId="34618"/>
    <cellStyle name="Note 2 23 3 22" xfId="47868"/>
    <cellStyle name="Note 2 23 3 23" xfId="59480"/>
    <cellStyle name="Note 2 23 3 3" xfId="5731"/>
    <cellStyle name="Note 2 23 3 3 2" xfId="16881"/>
    <cellStyle name="Note 2 23 3 3 3" xfId="27066"/>
    <cellStyle name="Note 2 23 3 3 4" xfId="38015"/>
    <cellStyle name="Note 2 23 3 3 5" xfId="44944"/>
    <cellStyle name="Note 2 23 3 3 6" xfId="51224"/>
    <cellStyle name="Note 2 23 3 4" xfId="5251"/>
    <cellStyle name="Note 2 23 3 4 2" xfId="16401"/>
    <cellStyle name="Note 2 23 3 4 3" xfId="26586"/>
    <cellStyle name="Note 2 23 3 4 4" xfId="37535"/>
    <cellStyle name="Note 2 23 3 4 5" xfId="34254"/>
    <cellStyle name="Note 2 23 3 4 6" xfId="50744"/>
    <cellStyle name="Note 2 23 3 5" xfId="4089"/>
    <cellStyle name="Note 2 23 3 5 2" xfId="15296"/>
    <cellStyle name="Note 2 23 3 5 3" xfId="25481"/>
    <cellStyle name="Note 2 23 3 5 4" xfId="36422"/>
    <cellStyle name="Note 2 23 3 5 5" xfId="34096"/>
    <cellStyle name="Note 2 23 3 5 6" xfId="49639"/>
    <cellStyle name="Note 2 23 3 6" xfId="2393"/>
    <cellStyle name="Note 2 23 3 6 2" xfId="13693"/>
    <cellStyle name="Note 2 23 3 6 3" xfId="23878"/>
    <cellStyle name="Note 2 23 3 6 4" xfId="34786"/>
    <cellStyle name="Note 2 23 3 6 5" xfId="46549"/>
    <cellStyle name="Note 2 23 3 6 6" xfId="48036"/>
    <cellStyle name="Note 2 23 3 7" xfId="4092"/>
    <cellStyle name="Note 2 23 3 7 2" xfId="15299"/>
    <cellStyle name="Note 2 23 3 7 3" xfId="25484"/>
    <cellStyle name="Note 2 23 3 7 4" xfId="36425"/>
    <cellStyle name="Note 2 23 3 7 5" xfId="45292"/>
    <cellStyle name="Note 2 23 3 7 6" xfId="49642"/>
    <cellStyle name="Note 2 23 3 8" xfId="5578"/>
    <cellStyle name="Note 2 23 3 8 2" xfId="16728"/>
    <cellStyle name="Note 2 23 3 8 3" xfId="26913"/>
    <cellStyle name="Note 2 23 3 8 4" xfId="37862"/>
    <cellStyle name="Note 2 23 3 8 5" xfId="46574"/>
    <cellStyle name="Note 2 23 3 8 6" xfId="51071"/>
    <cellStyle name="Note 2 23 3 9" xfId="4326"/>
    <cellStyle name="Note 2 23 3 9 2" xfId="15516"/>
    <cellStyle name="Note 2 23 3 9 3" xfId="25701"/>
    <cellStyle name="Note 2 23 3 9 4" xfId="36650"/>
    <cellStyle name="Note 2 23 3 9 5" xfId="33943"/>
    <cellStyle name="Note 2 23 3 9 6" xfId="49859"/>
    <cellStyle name="Note 2 23 30" xfId="23633"/>
    <cellStyle name="Note 2 23 31" xfId="34535"/>
    <cellStyle name="Note 2 23 32" xfId="47791"/>
    <cellStyle name="Note 2 23 33" xfId="59084"/>
    <cellStyle name="Note 2 23 4" xfId="2268"/>
    <cellStyle name="Note 2 23 4 2" xfId="10699"/>
    <cellStyle name="Note 2 23 4 2 2" xfId="21678"/>
    <cellStyle name="Note 2 23 4 2 3" xfId="32011"/>
    <cellStyle name="Note 2 23 4 2 4" xfId="42954"/>
    <cellStyle name="Note 2 23 4 2 5" xfId="56169"/>
    <cellStyle name="Note 2 23 4 3" xfId="11459"/>
    <cellStyle name="Note 2 23 4 3 2" xfId="22435"/>
    <cellStyle name="Note 2 23 4 3 3" xfId="32771"/>
    <cellStyle name="Note 2 23 4 3 4" xfId="43708"/>
    <cellStyle name="Note 2 23 4 3 5" xfId="46558"/>
    <cellStyle name="Note 2 23 4 3 6" xfId="56929"/>
    <cellStyle name="Note 2 23 4 4" xfId="9506"/>
    <cellStyle name="Note 2 23 4 4 2" xfId="20604"/>
    <cellStyle name="Note 2 23 4 4 3" xfId="30818"/>
    <cellStyle name="Note 2 23 4 4 4" xfId="41769"/>
    <cellStyle name="Note 2 23 4 4 5" xfId="46037"/>
    <cellStyle name="Note 2 23 4 4 6" xfId="54976"/>
    <cellStyle name="Note 2 23 4 5" xfId="12236"/>
    <cellStyle name="Note 2 23 4 5 2" xfId="33548"/>
    <cellStyle name="Note 2 23 4 5 3" xfId="44485"/>
    <cellStyle name="Note 2 23 4 5 4" xfId="47192"/>
    <cellStyle name="Note 2 23 4 5 5" xfId="57706"/>
    <cellStyle name="Note 2 23 4 6" xfId="13568"/>
    <cellStyle name="Note 2 23 4 7" xfId="23753"/>
    <cellStyle name="Note 2 23 4 8" xfId="34661"/>
    <cellStyle name="Note 2 23 4 9" xfId="47911"/>
    <cellStyle name="Note 2 23 5" xfId="2316"/>
    <cellStyle name="Note 2 23 5 2" xfId="11207"/>
    <cellStyle name="Note 2 23 5 2 2" xfId="22184"/>
    <cellStyle name="Note 2 23 5 2 3" xfId="32519"/>
    <cellStyle name="Note 2 23 5 2 4" xfId="43458"/>
    <cellStyle name="Note 2 23 5 2 5" xfId="56677"/>
    <cellStyle name="Note 2 23 5 3" xfId="11700"/>
    <cellStyle name="Note 2 23 5 3 2" xfId="22673"/>
    <cellStyle name="Note 2 23 5 3 3" xfId="33012"/>
    <cellStyle name="Note 2 23 5 3 4" xfId="43949"/>
    <cellStyle name="Note 2 23 5 3 5" xfId="46660"/>
    <cellStyle name="Note 2 23 5 3 6" xfId="57170"/>
    <cellStyle name="Note 2 23 5 4" xfId="11951"/>
    <cellStyle name="Note 2 23 5 4 2" xfId="22903"/>
    <cellStyle name="Note 2 23 5 4 3" xfId="33263"/>
    <cellStyle name="Note 2 23 5 4 4" xfId="44200"/>
    <cellStyle name="Note 2 23 5 4 5" xfId="46911"/>
    <cellStyle name="Note 2 23 5 4 6" xfId="57421"/>
    <cellStyle name="Note 2 23 5 5" xfId="9780"/>
    <cellStyle name="Note 2 23 5 5 2" xfId="31092"/>
    <cellStyle name="Note 2 23 5 5 3" xfId="42041"/>
    <cellStyle name="Note 2 23 5 5 4" xfId="46301"/>
    <cellStyle name="Note 2 23 5 5 5" xfId="55250"/>
    <cellStyle name="Note 2 23 5 6" xfId="13616"/>
    <cellStyle name="Note 2 23 5 7" xfId="23801"/>
    <cellStyle name="Note 2 23 5 8" xfId="34709"/>
    <cellStyle name="Note 2 23 5 9" xfId="47959"/>
    <cellStyle name="Note 2 23 6" xfId="4638"/>
    <cellStyle name="Note 2 23 6 2" xfId="15790"/>
    <cellStyle name="Note 2 23 6 3" xfId="25975"/>
    <cellStyle name="Note 2 23 6 4" xfId="36924"/>
    <cellStyle name="Note 2 23 6 5" xfId="46515"/>
    <cellStyle name="Note 2 23 6 6" xfId="50133"/>
    <cellStyle name="Note 2 23 7" xfId="5671"/>
    <cellStyle name="Note 2 23 7 2" xfId="16821"/>
    <cellStyle name="Note 2 23 7 3" xfId="27006"/>
    <cellStyle name="Note 2 23 7 4" xfId="37955"/>
    <cellStyle name="Note 2 23 7 5" xfId="46544"/>
    <cellStyle name="Note 2 23 7 6" xfId="51164"/>
    <cellStyle name="Note 2 23 8" xfId="5306"/>
    <cellStyle name="Note 2 23 8 2" xfId="16456"/>
    <cellStyle name="Note 2 23 8 3" xfId="26641"/>
    <cellStyle name="Note 2 23 8 4" xfId="37590"/>
    <cellStyle name="Note 2 23 8 5" xfId="34309"/>
    <cellStyle name="Note 2 23 8 6" xfId="50799"/>
    <cellStyle name="Note 2 23 9" xfId="5862"/>
    <cellStyle name="Note 2 23 9 2" xfId="17012"/>
    <cellStyle name="Note 2 23 9 3" xfId="27197"/>
    <cellStyle name="Note 2 23 9 4" xfId="38146"/>
    <cellStyle name="Note 2 23 9 5" xfId="45883"/>
    <cellStyle name="Note 2 23 9 6" xfId="51355"/>
    <cellStyle name="Note 2 24" xfId="2116"/>
    <cellStyle name="Note 2 24 10" xfId="5537"/>
    <cellStyle name="Note 2 24 10 2" xfId="16687"/>
    <cellStyle name="Note 2 24 10 3" xfId="26872"/>
    <cellStyle name="Note 2 24 10 4" xfId="37821"/>
    <cellStyle name="Note 2 24 10 5" xfId="45105"/>
    <cellStyle name="Note 2 24 10 6" xfId="51030"/>
    <cellStyle name="Note 2 24 11" xfId="5475"/>
    <cellStyle name="Note 2 24 11 2" xfId="16625"/>
    <cellStyle name="Note 2 24 11 3" xfId="26810"/>
    <cellStyle name="Note 2 24 11 4" xfId="37759"/>
    <cellStyle name="Note 2 24 11 5" xfId="45898"/>
    <cellStyle name="Note 2 24 11 6" xfId="50968"/>
    <cellStyle name="Note 2 24 12" xfId="4369"/>
    <cellStyle name="Note 2 24 12 2" xfId="15558"/>
    <cellStyle name="Note 2 24 12 3" xfId="25743"/>
    <cellStyle name="Note 2 24 12 4" xfId="36692"/>
    <cellStyle name="Note 2 24 12 5" xfId="34188"/>
    <cellStyle name="Note 2 24 12 6" xfId="49901"/>
    <cellStyle name="Note 2 24 13" xfId="4269"/>
    <cellStyle name="Note 2 24 13 2" xfId="15459"/>
    <cellStyle name="Note 2 24 13 3" xfId="25644"/>
    <cellStyle name="Note 2 24 13 4" xfId="36593"/>
    <cellStyle name="Note 2 24 13 5" xfId="34150"/>
    <cellStyle name="Note 2 24 13 6" xfId="49802"/>
    <cellStyle name="Note 2 24 14" xfId="5479"/>
    <cellStyle name="Note 2 24 14 2" xfId="16629"/>
    <cellStyle name="Note 2 24 14 3" xfId="26814"/>
    <cellStyle name="Note 2 24 14 4" xfId="37763"/>
    <cellStyle name="Note 2 24 14 5" xfId="45360"/>
    <cellStyle name="Note 2 24 14 6" xfId="50972"/>
    <cellStyle name="Note 2 24 15" xfId="4149"/>
    <cellStyle name="Note 2 24 15 2" xfId="15356"/>
    <cellStyle name="Note 2 24 15 3" xfId="25541"/>
    <cellStyle name="Note 2 24 15 4" xfId="36482"/>
    <cellStyle name="Note 2 24 15 5" xfId="46520"/>
    <cellStyle name="Note 2 24 15 6" xfId="49699"/>
    <cellStyle name="Note 2 24 16" xfId="4085"/>
    <cellStyle name="Note 2 24 16 2" xfId="15292"/>
    <cellStyle name="Note 2 24 16 3" xfId="25477"/>
    <cellStyle name="Note 2 24 16 4" xfId="36418"/>
    <cellStyle name="Note 2 24 16 5" xfId="45414"/>
    <cellStyle name="Note 2 24 16 6" xfId="49635"/>
    <cellStyle name="Note 2 24 17" xfId="7614"/>
    <cellStyle name="Note 2 24 17 2" xfId="18727"/>
    <cellStyle name="Note 2 24 17 3" xfId="28929"/>
    <cellStyle name="Note 2 24 17 4" xfId="39878"/>
    <cellStyle name="Note 2 24 17 5" xfId="45642"/>
    <cellStyle name="Note 2 24 17 6" xfId="44889"/>
    <cellStyle name="Note 2 24 17 7" xfId="53087"/>
    <cellStyle name="Note 2 24 18" xfId="7706"/>
    <cellStyle name="Note 2 24 18 2" xfId="18817"/>
    <cellStyle name="Note 2 24 18 3" xfId="29020"/>
    <cellStyle name="Note 2 24 18 4" xfId="39970"/>
    <cellStyle name="Note 2 24 18 5" xfId="45696"/>
    <cellStyle name="Note 2 24 18 6" xfId="45130"/>
    <cellStyle name="Note 2 24 18 7" xfId="53178"/>
    <cellStyle name="Note 2 24 19" xfId="7565"/>
    <cellStyle name="Note 2 24 19 2" xfId="18679"/>
    <cellStyle name="Note 2 24 19 3" xfId="28880"/>
    <cellStyle name="Note 2 24 19 4" xfId="39830"/>
    <cellStyle name="Note 2 24 19 5" xfId="45599"/>
    <cellStyle name="Note 2 24 19 6" xfId="46578"/>
    <cellStyle name="Note 2 24 19 7" xfId="53038"/>
    <cellStyle name="Note 2 24 2" xfId="2350"/>
    <cellStyle name="Note 2 24 2 10" xfId="4523"/>
    <cellStyle name="Note 2 24 2 10 2" xfId="15687"/>
    <cellStyle name="Note 2 24 2 10 3" xfId="25872"/>
    <cellStyle name="Note 2 24 2 10 4" xfId="36821"/>
    <cellStyle name="Note 2 24 2 10 5" xfId="46428"/>
    <cellStyle name="Note 2 24 2 10 6" xfId="50030"/>
    <cellStyle name="Note 2 24 2 11" xfId="5449"/>
    <cellStyle name="Note 2 24 2 11 2" xfId="16599"/>
    <cellStyle name="Note 2 24 2 11 3" xfId="26784"/>
    <cellStyle name="Note 2 24 2 11 4" xfId="37733"/>
    <cellStyle name="Note 2 24 2 11 5" xfId="46563"/>
    <cellStyle name="Note 2 24 2 11 6" xfId="50942"/>
    <cellStyle name="Note 2 24 2 12" xfId="6057"/>
    <cellStyle name="Note 2 24 2 12 2" xfId="17207"/>
    <cellStyle name="Note 2 24 2 12 3" xfId="27392"/>
    <cellStyle name="Note 2 24 2 12 4" xfId="38341"/>
    <cellStyle name="Note 2 24 2 12 5" xfId="45856"/>
    <cellStyle name="Note 2 24 2 12 6" xfId="51550"/>
    <cellStyle name="Note 2 24 2 13" xfId="9923"/>
    <cellStyle name="Note 2 24 2 13 2" xfId="20915"/>
    <cellStyle name="Note 2 24 2 13 3" xfId="31235"/>
    <cellStyle name="Note 2 24 2 13 4" xfId="42180"/>
    <cellStyle name="Note 2 24 2 13 5" xfId="55393"/>
    <cellStyle name="Note 2 24 2 14" xfId="11771"/>
    <cellStyle name="Note 2 24 2 14 2" xfId="22742"/>
    <cellStyle name="Note 2 24 2 14 3" xfId="33083"/>
    <cellStyle name="Note 2 24 2 14 4" xfId="44020"/>
    <cellStyle name="Note 2 24 2 14 5" xfId="46731"/>
    <cellStyle name="Note 2 24 2 14 6" xfId="57241"/>
    <cellStyle name="Note 2 24 2 15" xfId="12235"/>
    <cellStyle name="Note 2 24 2 15 2" xfId="23127"/>
    <cellStyle name="Note 2 24 2 15 3" xfId="33547"/>
    <cellStyle name="Note 2 24 2 15 4" xfId="44484"/>
    <cellStyle name="Note 2 24 2 15 5" xfId="47191"/>
    <cellStyle name="Note 2 24 2 15 6" xfId="57705"/>
    <cellStyle name="Note 2 24 2 16" xfId="10670"/>
    <cellStyle name="Note 2 24 2 16 2" xfId="31982"/>
    <cellStyle name="Note 2 24 2 16 3" xfId="42925"/>
    <cellStyle name="Note 2 24 2 16 4" xfId="46453"/>
    <cellStyle name="Note 2 24 2 16 5" xfId="56140"/>
    <cellStyle name="Note 2 24 2 17" xfId="12039"/>
    <cellStyle name="Note 2 24 2 17 2" xfId="22990"/>
    <cellStyle name="Note 2 24 2 17 3" xfId="33351"/>
    <cellStyle name="Note 2 24 2 17 4" xfId="44288"/>
    <cellStyle name="Note 2 24 2 17 5" xfId="46998"/>
    <cellStyle name="Note 2 24 2 17 6" xfId="57509"/>
    <cellStyle name="Note 2 24 2 18" xfId="7748"/>
    <cellStyle name="Note 2 24 2 18 2" xfId="18858"/>
    <cellStyle name="Note 2 24 2 18 3" xfId="29062"/>
    <cellStyle name="Note 2 24 2 18 4" xfId="40011"/>
    <cellStyle name="Note 2 24 2 18 5" xfId="45734"/>
    <cellStyle name="Note 2 24 2 18 6" xfId="53220"/>
    <cellStyle name="Note 2 24 2 19" xfId="12139"/>
    <cellStyle name="Note 2 24 2 19 2" xfId="23069"/>
    <cellStyle name="Note 2 24 2 19 3" xfId="33451"/>
    <cellStyle name="Note 2 24 2 19 4" xfId="44388"/>
    <cellStyle name="Note 2 24 2 19 5" xfId="47097"/>
    <cellStyle name="Note 2 24 2 19 6" xfId="57609"/>
    <cellStyle name="Note 2 24 2 2" xfId="4749"/>
    <cellStyle name="Note 2 24 2 2 2" xfId="11158"/>
    <cellStyle name="Note 2 24 2 2 2 2" xfId="22135"/>
    <cellStyle name="Note 2 24 2 2 2 3" xfId="32470"/>
    <cellStyle name="Note 2 24 2 2 2 4" xfId="43410"/>
    <cellStyle name="Note 2 24 2 2 2 5" xfId="56628"/>
    <cellStyle name="Note 2 24 2 2 3" xfId="7275"/>
    <cellStyle name="Note 2 24 2 2 3 2" xfId="18401"/>
    <cellStyle name="Note 2 24 2 2 3 3" xfId="28590"/>
    <cellStyle name="Note 2 24 2 2 3 4" xfId="39545"/>
    <cellStyle name="Note 2 24 2 2 3 5" xfId="45471"/>
    <cellStyle name="Note 2 24 2 2 3 6" xfId="52748"/>
    <cellStyle name="Note 2 24 2 2 4" xfId="11912"/>
    <cellStyle name="Note 2 24 2 2 4 2" xfId="22864"/>
    <cellStyle name="Note 2 24 2 2 4 3" xfId="33224"/>
    <cellStyle name="Note 2 24 2 2 4 4" xfId="44161"/>
    <cellStyle name="Note 2 24 2 2 4 5" xfId="46872"/>
    <cellStyle name="Note 2 24 2 2 4 6" xfId="57382"/>
    <cellStyle name="Note 2 24 2 2 5" xfId="12369"/>
    <cellStyle name="Note 2 24 2 2 5 2" xfId="33681"/>
    <cellStyle name="Note 2 24 2 2 5 3" xfId="44618"/>
    <cellStyle name="Note 2 24 2 2 5 4" xfId="47325"/>
    <cellStyle name="Note 2 24 2 2 5 5" xfId="57839"/>
    <cellStyle name="Note 2 24 2 2 6" xfId="15900"/>
    <cellStyle name="Note 2 24 2 2 7" xfId="26085"/>
    <cellStyle name="Note 2 24 2 2 8" xfId="37034"/>
    <cellStyle name="Note 2 24 2 2 9" xfId="50243"/>
    <cellStyle name="Note 2 24 2 20" xfId="12579"/>
    <cellStyle name="Note 2 24 2 20 2" xfId="23380"/>
    <cellStyle name="Note 2 24 2 20 3" xfId="33891"/>
    <cellStyle name="Note 2 24 2 20 4" xfId="44828"/>
    <cellStyle name="Note 2 24 2 20 5" xfId="47531"/>
    <cellStyle name="Note 2 24 2 20 6" xfId="58049"/>
    <cellStyle name="Note 2 24 2 21" xfId="13650"/>
    <cellStyle name="Note 2 24 2 22" xfId="23835"/>
    <cellStyle name="Note 2 24 2 23" xfId="34743"/>
    <cellStyle name="Note 2 24 2 24" xfId="47993"/>
    <cellStyle name="Note 2 24 2 25" xfId="59595"/>
    <cellStyle name="Note 2 24 2 3" xfId="5768"/>
    <cellStyle name="Note 2 24 2 3 2" xfId="11293"/>
    <cellStyle name="Note 2 24 2 3 2 2" xfId="22270"/>
    <cellStyle name="Note 2 24 2 3 2 3" xfId="32605"/>
    <cellStyle name="Note 2 24 2 3 2 4" xfId="43542"/>
    <cellStyle name="Note 2 24 2 3 2 5" xfId="56763"/>
    <cellStyle name="Note 2 24 2 3 3" xfId="7749"/>
    <cellStyle name="Note 2 24 2 3 3 2" xfId="18859"/>
    <cellStyle name="Note 2 24 2 3 3 3" xfId="29063"/>
    <cellStyle name="Note 2 24 2 3 3 4" xfId="40012"/>
    <cellStyle name="Note 2 24 2 3 3 5" xfId="45735"/>
    <cellStyle name="Note 2 24 2 3 3 6" xfId="53221"/>
    <cellStyle name="Note 2 24 2 3 4" xfId="12306"/>
    <cellStyle name="Note 2 24 2 3 4 2" xfId="23176"/>
    <cellStyle name="Note 2 24 2 3 4 3" xfId="33618"/>
    <cellStyle name="Note 2 24 2 3 4 4" xfId="44555"/>
    <cellStyle name="Note 2 24 2 3 4 5" xfId="47262"/>
    <cellStyle name="Note 2 24 2 3 4 6" xfId="57776"/>
    <cellStyle name="Note 2 24 2 3 5" xfId="12244"/>
    <cellStyle name="Note 2 24 2 3 5 2" xfId="33556"/>
    <cellStyle name="Note 2 24 2 3 5 3" xfId="44493"/>
    <cellStyle name="Note 2 24 2 3 5 4" xfId="47200"/>
    <cellStyle name="Note 2 24 2 3 5 5" xfId="57714"/>
    <cellStyle name="Note 2 24 2 3 6" xfId="16918"/>
    <cellStyle name="Note 2 24 2 3 7" xfId="27103"/>
    <cellStyle name="Note 2 24 2 3 8" xfId="38052"/>
    <cellStyle name="Note 2 24 2 3 9" xfId="51261"/>
    <cellStyle name="Note 2 24 2 4" xfId="5214"/>
    <cellStyle name="Note 2 24 2 4 2" xfId="16364"/>
    <cellStyle name="Note 2 24 2 4 3" xfId="26549"/>
    <cellStyle name="Note 2 24 2 4 4" xfId="37498"/>
    <cellStyle name="Note 2 24 2 4 5" xfId="34875"/>
    <cellStyle name="Note 2 24 2 4 6" xfId="50707"/>
    <cellStyle name="Note 2 24 2 5" xfId="4273"/>
    <cellStyle name="Note 2 24 2 5 2" xfId="15463"/>
    <cellStyle name="Note 2 24 2 5 3" xfId="25648"/>
    <cellStyle name="Note 2 24 2 5 4" xfId="36597"/>
    <cellStyle name="Note 2 24 2 5 5" xfId="34154"/>
    <cellStyle name="Note 2 24 2 5 6" xfId="49806"/>
    <cellStyle name="Note 2 24 2 6" xfId="5548"/>
    <cellStyle name="Note 2 24 2 6 2" xfId="16698"/>
    <cellStyle name="Note 2 24 2 6 3" xfId="26883"/>
    <cellStyle name="Note 2 24 2 6 4" xfId="37832"/>
    <cellStyle name="Note 2 24 2 6 5" xfId="34373"/>
    <cellStyle name="Note 2 24 2 6 6" xfId="51041"/>
    <cellStyle name="Note 2 24 2 7" xfId="4442"/>
    <cellStyle name="Note 2 24 2 7 2" xfId="15622"/>
    <cellStyle name="Note 2 24 2 7 3" xfId="25807"/>
    <cellStyle name="Note 2 24 2 7 4" xfId="36756"/>
    <cellStyle name="Note 2 24 2 7 5" xfId="45404"/>
    <cellStyle name="Note 2 24 2 7 6" xfId="49965"/>
    <cellStyle name="Note 2 24 2 8" xfId="5437"/>
    <cellStyle name="Note 2 24 2 8 2" xfId="16587"/>
    <cellStyle name="Note 2 24 2 8 3" xfId="26772"/>
    <cellStyle name="Note 2 24 2 8 4" xfId="37721"/>
    <cellStyle name="Note 2 24 2 8 5" xfId="44940"/>
    <cellStyle name="Note 2 24 2 8 6" xfId="50930"/>
    <cellStyle name="Note 2 24 2 9" xfId="4178"/>
    <cellStyle name="Note 2 24 2 9 2" xfId="15374"/>
    <cellStyle name="Note 2 24 2 9 3" xfId="25559"/>
    <cellStyle name="Note 2 24 2 9 4" xfId="36507"/>
    <cellStyle name="Note 2 24 2 9 5" xfId="34123"/>
    <cellStyle name="Note 2 24 2 9 6" xfId="49717"/>
    <cellStyle name="Note 2 24 20" xfId="7738"/>
    <cellStyle name="Note 2 24 20 2" xfId="18848"/>
    <cellStyle name="Note 2 24 20 3" xfId="29052"/>
    <cellStyle name="Note 2 24 20 4" xfId="40001"/>
    <cellStyle name="Note 2 24 20 5" xfId="45724"/>
    <cellStyle name="Note 2 24 20 6" xfId="53210"/>
    <cellStyle name="Note 2 24 21" xfId="9821"/>
    <cellStyle name="Note 2 24 21 2" xfId="20815"/>
    <cellStyle name="Note 2 24 21 3" xfId="31133"/>
    <cellStyle name="Note 2 24 21 4" xfId="42082"/>
    <cellStyle name="Note 2 24 21 5" xfId="55291"/>
    <cellStyle name="Note 2 24 22" xfId="12408"/>
    <cellStyle name="Note 2 24 22 2" xfId="23250"/>
    <cellStyle name="Note 2 24 22 3" xfId="33720"/>
    <cellStyle name="Note 2 24 22 4" xfId="44657"/>
    <cellStyle name="Note 2 24 22 5" xfId="47364"/>
    <cellStyle name="Note 2 24 22 6" xfId="57878"/>
    <cellStyle name="Note 2 24 23" xfId="11744"/>
    <cellStyle name="Note 2 24 23 2" xfId="22715"/>
    <cellStyle name="Note 2 24 23 3" xfId="33056"/>
    <cellStyle name="Note 2 24 23 4" xfId="43993"/>
    <cellStyle name="Note 2 24 23 5" xfId="46704"/>
    <cellStyle name="Note 2 24 23 6" xfId="57214"/>
    <cellStyle name="Note 2 24 24" xfId="11880"/>
    <cellStyle name="Note 2 24 24 2" xfId="33192"/>
    <cellStyle name="Note 2 24 24 3" xfId="44129"/>
    <cellStyle name="Note 2 24 24 4" xfId="46840"/>
    <cellStyle name="Note 2 24 24 5" xfId="57350"/>
    <cellStyle name="Note 2 24 25" xfId="9732"/>
    <cellStyle name="Note 2 24 25 2" xfId="20755"/>
    <cellStyle name="Note 2 24 25 3" xfId="31044"/>
    <cellStyle name="Note 2 24 25 4" xfId="41993"/>
    <cellStyle name="Note 2 24 25 5" xfId="46253"/>
    <cellStyle name="Note 2 24 25 6" xfId="55202"/>
    <cellStyle name="Note 2 24 26" xfId="9677"/>
    <cellStyle name="Note 2 24 26 2" xfId="20719"/>
    <cellStyle name="Note 2 24 26 3" xfId="30989"/>
    <cellStyle name="Note 2 24 26 4" xfId="41938"/>
    <cellStyle name="Note 2 24 26 5" xfId="46201"/>
    <cellStyle name="Note 2 24 26 6" xfId="55147"/>
    <cellStyle name="Note 2 24 27" xfId="12542"/>
    <cellStyle name="Note 2 24 27 2" xfId="23343"/>
    <cellStyle name="Note 2 24 27 3" xfId="33854"/>
    <cellStyle name="Note 2 24 27 4" xfId="44791"/>
    <cellStyle name="Note 2 24 27 5" xfId="47495"/>
    <cellStyle name="Note 2 24 27 6" xfId="58012"/>
    <cellStyle name="Note 2 24 28" xfId="12532"/>
    <cellStyle name="Note 2 24 28 2" xfId="23336"/>
    <cellStyle name="Note 2 24 28 3" xfId="33844"/>
    <cellStyle name="Note 2 24 28 4" xfId="44781"/>
    <cellStyle name="Note 2 24 28 5" xfId="47485"/>
    <cellStyle name="Note 2 24 28 6" xfId="58002"/>
    <cellStyle name="Note 2 24 29" xfId="13449"/>
    <cellStyle name="Note 2 24 3" xfId="2224"/>
    <cellStyle name="Note 2 24 3 10" xfId="5517"/>
    <cellStyle name="Note 2 24 3 10 2" xfId="16667"/>
    <cellStyle name="Note 2 24 3 10 3" xfId="26852"/>
    <cellStyle name="Note 2 24 3 10 4" xfId="37801"/>
    <cellStyle name="Note 2 24 3 10 5" xfId="45325"/>
    <cellStyle name="Note 2 24 3 10 6" xfId="51010"/>
    <cellStyle name="Note 2 24 3 11" xfId="5936"/>
    <cellStyle name="Note 2 24 3 11 2" xfId="17086"/>
    <cellStyle name="Note 2 24 3 11 3" xfId="27271"/>
    <cellStyle name="Note 2 24 3 11 4" xfId="38220"/>
    <cellStyle name="Note 2 24 3 11 5" xfId="45975"/>
    <cellStyle name="Note 2 24 3 11 6" xfId="51429"/>
    <cellStyle name="Note 2 24 3 12" xfId="5614"/>
    <cellStyle name="Note 2 24 3 12 2" xfId="16764"/>
    <cellStyle name="Note 2 24 3 12 3" xfId="26949"/>
    <cellStyle name="Note 2 24 3 12 4" xfId="37898"/>
    <cellStyle name="Note 2 24 3 12 5" xfId="44960"/>
    <cellStyle name="Note 2 24 3 12 6" xfId="51107"/>
    <cellStyle name="Note 2 24 3 13" xfId="9887"/>
    <cellStyle name="Note 2 24 3 13 2" xfId="20879"/>
    <cellStyle name="Note 2 24 3 13 3" xfId="31199"/>
    <cellStyle name="Note 2 24 3 13 4" xfId="42144"/>
    <cellStyle name="Note 2 24 3 13 5" xfId="55357"/>
    <cellStyle name="Note 2 24 3 14" xfId="11807"/>
    <cellStyle name="Note 2 24 3 14 2" xfId="22778"/>
    <cellStyle name="Note 2 24 3 14 3" xfId="33119"/>
    <cellStyle name="Note 2 24 3 14 4" xfId="44056"/>
    <cellStyle name="Note 2 24 3 14 5" xfId="46767"/>
    <cellStyle name="Note 2 24 3 14 6" xfId="57277"/>
    <cellStyle name="Note 2 24 3 15" xfId="12055"/>
    <cellStyle name="Note 2 24 3 15 2" xfId="23005"/>
    <cellStyle name="Note 2 24 3 15 3" xfId="33367"/>
    <cellStyle name="Note 2 24 3 15 4" xfId="44304"/>
    <cellStyle name="Note 2 24 3 15 5" xfId="47014"/>
    <cellStyle name="Note 2 24 3 15 6" xfId="57525"/>
    <cellStyle name="Note 2 24 3 16" xfId="12502"/>
    <cellStyle name="Note 2 24 3 16 2" xfId="33814"/>
    <cellStyle name="Note 2 24 3 16 3" xfId="44751"/>
    <cellStyle name="Note 2 24 3 16 4" xfId="47456"/>
    <cellStyle name="Note 2 24 3 16 5" xfId="57972"/>
    <cellStyle name="Note 2 24 3 17" xfId="12279"/>
    <cellStyle name="Note 2 24 3 17 2" xfId="23154"/>
    <cellStyle name="Note 2 24 3 17 3" xfId="33591"/>
    <cellStyle name="Note 2 24 3 17 4" xfId="44528"/>
    <cellStyle name="Note 2 24 3 17 5" xfId="47235"/>
    <cellStyle name="Note 2 24 3 17 6" xfId="57749"/>
    <cellStyle name="Note 2 24 3 18" xfId="12144"/>
    <cellStyle name="Note 2 24 3 18 2" xfId="23073"/>
    <cellStyle name="Note 2 24 3 18 3" xfId="33456"/>
    <cellStyle name="Note 2 24 3 18 4" xfId="44393"/>
    <cellStyle name="Note 2 24 3 18 5" xfId="47101"/>
    <cellStyle name="Note 2 24 3 18 6" xfId="57614"/>
    <cellStyle name="Note 2 24 3 19" xfId="13524"/>
    <cellStyle name="Note 2 24 3 2" xfId="4713"/>
    <cellStyle name="Note 2 24 3 2 2" xfId="11254"/>
    <cellStyle name="Note 2 24 3 2 2 2" xfId="22231"/>
    <cellStyle name="Note 2 24 3 2 2 3" xfId="32566"/>
    <cellStyle name="Note 2 24 3 2 2 4" xfId="43503"/>
    <cellStyle name="Note 2 24 3 2 2 5" xfId="56724"/>
    <cellStyle name="Note 2 24 3 2 3" xfId="11653"/>
    <cellStyle name="Note 2 24 3 2 3 2" xfId="22626"/>
    <cellStyle name="Note 2 24 3 2 3 3" xfId="32965"/>
    <cellStyle name="Note 2 24 3 2 3 4" xfId="43902"/>
    <cellStyle name="Note 2 24 3 2 3 5" xfId="46613"/>
    <cellStyle name="Note 2 24 3 2 3 6" xfId="57123"/>
    <cellStyle name="Note 2 24 3 2 4" xfId="11994"/>
    <cellStyle name="Note 2 24 3 2 4 2" xfId="22946"/>
    <cellStyle name="Note 2 24 3 2 4 3" xfId="33306"/>
    <cellStyle name="Note 2 24 3 2 4 4" xfId="44243"/>
    <cellStyle name="Note 2 24 3 2 4 5" xfId="46953"/>
    <cellStyle name="Note 2 24 3 2 4 6" xfId="57464"/>
    <cellStyle name="Note 2 24 3 2 5" xfId="12191"/>
    <cellStyle name="Note 2 24 3 2 5 2" xfId="33503"/>
    <cellStyle name="Note 2 24 3 2 5 3" xfId="44440"/>
    <cellStyle name="Note 2 24 3 2 5 4" xfId="47147"/>
    <cellStyle name="Note 2 24 3 2 5 5" xfId="57661"/>
    <cellStyle name="Note 2 24 3 2 6" xfId="15864"/>
    <cellStyle name="Note 2 24 3 2 7" xfId="26049"/>
    <cellStyle name="Note 2 24 3 2 8" xfId="36998"/>
    <cellStyle name="Note 2 24 3 2 9" xfId="50207"/>
    <cellStyle name="Note 2 24 3 20" xfId="23709"/>
    <cellStyle name="Note 2 24 3 21" xfId="34617"/>
    <cellStyle name="Note 2 24 3 22" xfId="47867"/>
    <cellStyle name="Note 2 24 3 23" xfId="59481"/>
    <cellStyle name="Note 2 24 3 3" xfId="5732"/>
    <cellStyle name="Note 2 24 3 3 2" xfId="16882"/>
    <cellStyle name="Note 2 24 3 3 3" xfId="27067"/>
    <cellStyle name="Note 2 24 3 3 4" xfId="38016"/>
    <cellStyle name="Note 2 24 3 3 5" xfId="45768"/>
    <cellStyle name="Note 2 24 3 3 6" xfId="51225"/>
    <cellStyle name="Note 2 24 3 4" xfId="5250"/>
    <cellStyle name="Note 2 24 3 4 2" xfId="16400"/>
    <cellStyle name="Note 2 24 3 4 3" xfId="26585"/>
    <cellStyle name="Note 2 24 3 4 4" xfId="37534"/>
    <cellStyle name="Note 2 24 3 4 5" xfId="34253"/>
    <cellStyle name="Note 2 24 3 4 6" xfId="50743"/>
    <cellStyle name="Note 2 24 3 5" xfId="4310"/>
    <cellStyle name="Note 2 24 3 5 2" xfId="15500"/>
    <cellStyle name="Note 2 24 3 5 3" xfId="25685"/>
    <cellStyle name="Note 2 24 3 5 4" xfId="36634"/>
    <cellStyle name="Note 2 24 3 5 5" xfId="34167"/>
    <cellStyle name="Note 2 24 3 5 6" xfId="49843"/>
    <cellStyle name="Note 2 24 3 6" xfId="5909"/>
    <cellStyle name="Note 2 24 3 6 2" xfId="17059"/>
    <cellStyle name="Note 2 24 3 6 3" xfId="27244"/>
    <cellStyle name="Note 2 24 3 6 4" xfId="38193"/>
    <cellStyle name="Note 2 24 3 6 5" xfId="45980"/>
    <cellStyle name="Note 2 24 3 6 6" xfId="51402"/>
    <cellStyle name="Note 2 24 3 7" xfId="4590"/>
    <cellStyle name="Note 2 24 3 7 2" xfId="15754"/>
    <cellStyle name="Note 2 24 3 7 3" xfId="25939"/>
    <cellStyle name="Note 2 24 3 7 4" xfId="36888"/>
    <cellStyle name="Note 2 24 3 7 5" xfId="45226"/>
    <cellStyle name="Note 2 24 3 7 6" xfId="50097"/>
    <cellStyle name="Note 2 24 3 8" xfId="2390"/>
    <cellStyle name="Note 2 24 3 8 2" xfId="13690"/>
    <cellStyle name="Note 2 24 3 8 3" xfId="23875"/>
    <cellStyle name="Note 2 24 3 8 4" xfId="34783"/>
    <cellStyle name="Note 2 24 3 8 5" xfId="45063"/>
    <cellStyle name="Note 2 24 3 8 6" xfId="48033"/>
    <cellStyle name="Note 2 24 3 9" xfId="5369"/>
    <cellStyle name="Note 2 24 3 9 2" xfId="16519"/>
    <cellStyle name="Note 2 24 3 9 3" xfId="26704"/>
    <cellStyle name="Note 2 24 3 9 4" xfId="37653"/>
    <cellStyle name="Note 2 24 3 9 5" xfId="45110"/>
    <cellStyle name="Note 2 24 3 9 6" xfId="50862"/>
    <cellStyle name="Note 2 24 30" xfId="23634"/>
    <cellStyle name="Note 2 24 31" xfId="34536"/>
    <cellStyle name="Note 2 24 32" xfId="47792"/>
    <cellStyle name="Note 2 24 33" xfId="59085"/>
    <cellStyle name="Note 2 24 4" xfId="2267"/>
    <cellStyle name="Note 2 24 4 2" xfId="10700"/>
    <cellStyle name="Note 2 24 4 2 2" xfId="21679"/>
    <cellStyle name="Note 2 24 4 2 3" xfId="32012"/>
    <cellStyle name="Note 2 24 4 2 4" xfId="42955"/>
    <cellStyle name="Note 2 24 4 2 5" xfId="56170"/>
    <cellStyle name="Note 2 24 4 3" xfId="10666"/>
    <cellStyle name="Note 2 24 4 3 2" xfId="21652"/>
    <cellStyle name="Note 2 24 4 3 3" xfId="31978"/>
    <cellStyle name="Note 2 24 4 3 4" xfId="42921"/>
    <cellStyle name="Note 2 24 4 3 5" xfId="46449"/>
    <cellStyle name="Note 2 24 4 3 6" xfId="56136"/>
    <cellStyle name="Note 2 24 4 4" xfId="9474"/>
    <cellStyle name="Note 2 24 4 4 2" xfId="20578"/>
    <cellStyle name="Note 2 24 4 4 3" xfId="30786"/>
    <cellStyle name="Note 2 24 4 4 4" xfId="41737"/>
    <cellStyle name="Note 2 24 4 4 5" xfId="46006"/>
    <cellStyle name="Note 2 24 4 4 6" xfId="54944"/>
    <cellStyle name="Note 2 24 4 5" xfId="12250"/>
    <cellStyle name="Note 2 24 4 5 2" xfId="33562"/>
    <cellStyle name="Note 2 24 4 5 3" xfId="44499"/>
    <cellStyle name="Note 2 24 4 5 4" xfId="47206"/>
    <cellStyle name="Note 2 24 4 5 5" xfId="57720"/>
    <cellStyle name="Note 2 24 4 6" xfId="13567"/>
    <cellStyle name="Note 2 24 4 7" xfId="23752"/>
    <cellStyle name="Note 2 24 4 8" xfId="34660"/>
    <cellStyle name="Note 2 24 4 9" xfId="47910"/>
    <cellStyle name="Note 2 24 5" xfId="2317"/>
    <cellStyle name="Note 2 24 5 2" xfId="11208"/>
    <cellStyle name="Note 2 24 5 2 2" xfId="22185"/>
    <cellStyle name="Note 2 24 5 2 3" xfId="32520"/>
    <cellStyle name="Note 2 24 5 2 4" xfId="43459"/>
    <cellStyle name="Note 2 24 5 2 5" xfId="56678"/>
    <cellStyle name="Note 2 24 5 3" xfId="11699"/>
    <cellStyle name="Note 2 24 5 3 2" xfId="22672"/>
    <cellStyle name="Note 2 24 5 3 3" xfId="33011"/>
    <cellStyle name="Note 2 24 5 3 4" xfId="43948"/>
    <cellStyle name="Note 2 24 5 3 5" xfId="46659"/>
    <cellStyle name="Note 2 24 5 3 6" xfId="57169"/>
    <cellStyle name="Note 2 24 5 4" xfId="11952"/>
    <cellStyle name="Note 2 24 5 4 2" xfId="22904"/>
    <cellStyle name="Note 2 24 5 4 3" xfId="33264"/>
    <cellStyle name="Note 2 24 5 4 4" xfId="44201"/>
    <cellStyle name="Note 2 24 5 4 5" xfId="46912"/>
    <cellStyle name="Note 2 24 5 4 6" xfId="57422"/>
    <cellStyle name="Note 2 24 5 5" xfId="12245"/>
    <cellStyle name="Note 2 24 5 5 2" xfId="33557"/>
    <cellStyle name="Note 2 24 5 5 3" xfId="44494"/>
    <cellStyle name="Note 2 24 5 5 4" xfId="47201"/>
    <cellStyle name="Note 2 24 5 5 5" xfId="57715"/>
    <cellStyle name="Note 2 24 5 6" xfId="13617"/>
    <cellStyle name="Note 2 24 5 7" xfId="23802"/>
    <cellStyle name="Note 2 24 5 8" xfId="34710"/>
    <cellStyle name="Note 2 24 5 9" xfId="47960"/>
    <cellStyle name="Note 2 24 6" xfId="4639"/>
    <cellStyle name="Note 2 24 6 2" xfId="15791"/>
    <cellStyle name="Note 2 24 6 3" xfId="25976"/>
    <cellStyle name="Note 2 24 6 4" xfId="36925"/>
    <cellStyle name="Note 2 24 6 5" xfId="45124"/>
    <cellStyle name="Note 2 24 6 6" xfId="50134"/>
    <cellStyle name="Note 2 24 7" xfId="5672"/>
    <cellStyle name="Note 2 24 7 2" xfId="16822"/>
    <cellStyle name="Note 2 24 7 3" xfId="27007"/>
    <cellStyle name="Note 2 24 7 4" xfId="37956"/>
    <cellStyle name="Note 2 24 7 5" xfId="45315"/>
    <cellStyle name="Note 2 24 7 6" xfId="51165"/>
    <cellStyle name="Note 2 24 8" xfId="5305"/>
    <cellStyle name="Note 2 24 8 2" xfId="16455"/>
    <cellStyle name="Note 2 24 8 3" xfId="26640"/>
    <cellStyle name="Note 2 24 8 4" xfId="37589"/>
    <cellStyle name="Note 2 24 8 5" xfId="34308"/>
    <cellStyle name="Note 2 24 8 6" xfId="50798"/>
    <cellStyle name="Note 2 24 9" xfId="4502"/>
    <cellStyle name="Note 2 24 9 2" xfId="15667"/>
    <cellStyle name="Note 2 24 9 3" xfId="25852"/>
    <cellStyle name="Note 2 24 9 4" xfId="36801"/>
    <cellStyle name="Note 2 24 9 5" xfId="33947"/>
    <cellStyle name="Note 2 24 9 6" xfId="50010"/>
    <cellStyle name="Note 2 25" xfId="2117"/>
    <cellStyle name="Note 2 25 10" xfId="5568"/>
    <cellStyle name="Note 2 25 10 2" xfId="16718"/>
    <cellStyle name="Note 2 25 10 3" xfId="26903"/>
    <cellStyle name="Note 2 25 10 4" xfId="37852"/>
    <cellStyle name="Note 2 25 10 5" xfId="45919"/>
    <cellStyle name="Note 2 25 10 6" xfId="51061"/>
    <cellStyle name="Note 2 25 11" xfId="5606"/>
    <cellStyle name="Note 2 25 11 2" xfId="16756"/>
    <cellStyle name="Note 2 25 11 3" xfId="26941"/>
    <cellStyle name="Note 2 25 11 4" xfId="37890"/>
    <cellStyle name="Note 2 25 11 5" xfId="45029"/>
    <cellStyle name="Note 2 25 11 6" xfId="51099"/>
    <cellStyle name="Note 2 25 12" xfId="5814"/>
    <cellStyle name="Note 2 25 12 2" xfId="16964"/>
    <cellStyle name="Note 2 25 12 3" xfId="27149"/>
    <cellStyle name="Note 2 25 12 4" xfId="38098"/>
    <cellStyle name="Note 2 25 12 5" xfId="45806"/>
    <cellStyle name="Note 2 25 12 6" xfId="51307"/>
    <cellStyle name="Note 2 25 13" xfId="5377"/>
    <cellStyle name="Note 2 25 13 2" xfId="16527"/>
    <cellStyle name="Note 2 25 13 3" xfId="26712"/>
    <cellStyle name="Note 2 25 13 4" xfId="37661"/>
    <cellStyle name="Note 2 25 13 5" xfId="45800"/>
    <cellStyle name="Note 2 25 13 6" xfId="50870"/>
    <cellStyle name="Note 2 25 14" xfId="5966"/>
    <cellStyle name="Note 2 25 14 2" xfId="17116"/>
    <cellStyle name="Note 2 25 14 3" xfId="27301"/>
    <cellStyle name="Note 2 25 14 4" xfId="38250"/>
    <cellStyle name="Note 2 25 14 5" xfId="46377"/>
    <cellStyle name="Note 2 25 14 6" xfId="51459"/>
    <cellStyle name="Note 2 25 15" xfId="5162"/>
    <cellStyle name="Note 2 25 15 2" xfId="16312"/>
    <cellStyle name="Note 2 25 15 3" xfId="26497"/>
    <cellStyle name="Note 2 25 15 4" xfId="37446"/>
    <cellStyle name="Note 2 25 15 5" xfId="39697"/>
    <cellStyle name="Note 2 25 15 6" xfId="50655"/>
    <cellStyle name="Note 2 25 16" xfId="2408"/>
    <cellStyle name="Note 2 25 16 2" xfId="13708"/>
    <cellStyle name="Note 2 25 16 3" xfId="23893"/>
    <cellStyle name="Note 2 25 16 4" xfId="34801"/>
    <cellStyle name="Note 2 25 16 5" xfId="45757"/>
    <cellStyle name="Note 2 25 16 6" xfId="48051"/>
    <cellStyle name="Note 2 25 17" xfId="7615"/>
    <cellStyle name="Note 2 25 17 2" xfId="18728"/>
    <cellStyle name="Note 2 25 17 3" xfId="28930"/>
    <cellStyle name="Note 2 25 17 4" xfId="39879"/>
    <cellStyle name="Note 2 25 17 5" xfId="45643"/>
    <cellStyle name="Note 2 25 17 6" xfId="34517"/>
    <cellStyle name="Note 2 25 17 7" xfId="53088"/>
    <cellStyle name="Note 2 25 18" xfId="7707"/>
    <cellStyle name="Note 2 25 18 2" xfId="18818"/>
    <cellStyle name="Note 2 25 18 3" xfId="29021"/>
    <cellStyle name="Note 2 25 18 4" xfId="39971"/>
    <cellStyle name="Note 2 25 18 5" xfId="45697"/>
    <cellStyle name="Note 2 25 18 6" xfId="45239"/>
    <cellStyle name="Note 2 25 18 7" xfId="53179"/>
    <cellStyle name="Note 2 25 19" xfId="7566"/>
    <cellStyle name="Note 2 25 19 2" xfId="18680"/>
    <cellStyle name="Note 2 25 19 3" xfId="28881"/>
    <cellStyle name="Note 2 25 19 4" xfId="39831"/>
    <cellStyle name="Note 2 25 19 5" xfId="45600"/>
    <cellStyle name="Note 2 25 19 6" xfId="45491"/>
    <cellStyle name="Note 2 25 19 7" xfId="53039"/>
    <cellStyle name="Note 2 25 2" xfId="2351"/>
    <cellStyle name="Note 2 25 2 10" xfId="6024"/>
    <cellStyle name="Note 2 25 2 10 2" xfId="17174"/>
    <cellStyle name="Note 2 25 2 10 3" xfId="27359"/>
    <cellStyle name="Note 2 25 2 10 4" xfId="38308"/>
    <cellStyle name="Note 2 25 2 10 5" xfId="45882"/>
    <cellStyle name="Note 2 25 2 10 6" xfId="51517"/>
    <cellStyle name="Note 2 25 2 11" xfId="4337"/>
    <cellStyle name="Note 2 25 2 11 2" xfId="15527"/>
    <cellStyle name="Note 2 25 2 11 3" xfId="25712"/>
    <cellStyle name="Note 2 25 2 11 4" xfId="36661"/>
    <cellStyle name="Note 2 25 2 11 5" xfId="46350"/>
    <cellStyle name="Note 2 25 2 11 6" xfId="49870"/>
    <cellStyle name="Note 2 25 2 12" xfId="5169"/>
    <cellStyle name="Note 2 25 2 12 2" xfId="16319"/>
    <cellStyle name="Note 2 25 2 12 3" xfId="26504"/>
    <cellStyle name="Note 2 25 2 12 4" xfId="37453"/>
    <cellStyle name="Note 2 25 2 12 5" xfId="43305"/>
    <cellStyle name="Note 2 25 2 12 6" xfId="50662"/>
    <cellStyle name="Note 2 25 2 13" xfId="9924"/>
    <cellStyle name="Note 2 25 2 13 2" xfId="20916"/>
    <cellStyle name="Note 2 25 2 13 3" xfId="31236"/>
    <cellStyle name="Note 2 25 2 13 4" xfId="42181"/>
    <cellStyle name="Note 2 25 2 13 5" xfId="55394"/>
    <cellStyle name="Note 2 25 2 14" xfId="11770"/>
    <cellStyle name="Note 2 25 2 14 2" xfId="22741"/>
    <cellStyle name="Note 2 25 2 14 3" xfId="33082"/>
    <cellStyle name="Note 2 25 2 14 4" xfId="44019"/>
    <cellStyle name="Note 2 25 2 14 5" xfId="46730"/>
    <cellStyle name="Note 2 25 2 14 6" xfId="57240"/>
    <cellStyle name="Note 2 25 2 15" xfId="12355"/>
    <cellStyle name="Note 2 25 2 15 2" xfId="23207"/>
    <cellStyle name="Note 2 25 2 15 3" xfId="33667"/>
    <cellStyle name="Note 2 25 2 15 4" xfId="44604"/>
    <cellStyle name="Note 2 25 2 15 5" xfId="47311"/>
    <cellStyle name="Note 2 25 2 15 6" xfId="57825"/>
    <cellStyle name="Note 2 25 2 16" xfId="11886"/>
    <cellStyle name="Note 2 25 2 16 2" xfId="33198"/>
    <cellStyle name="Note 2 25 2 16 3" xfId="44135"/>
    <cellStyle name="Note 2 25 2 16 4" xfId="46846"/>
    <cellStyle name="Note 2 25 2 16 5" xfId="57356"/>
    <cellStyle name="Note 2 25 2 17" xfId="12555"/>
    <cellStyle name="Note 2 25 2 17 2" xfId="23356"/>
    <cellStyle name="Note 2 25 2 17 3" xfId="33867"/>
    <cellStyle name="Note 2 25 2 17 4" xfId="44804"/>
    <cellStyle name="Note 2 25 2 17 5" xfId="47508"/>
    <cellStyle name="Note 2 25 2 17 6" xfId="58025"/>
    <cellStyle name="Note 2 25 2 18" xfId="12553"/>
    <cellStyle name="Note 2 25 2 18 2" xfId="23354"/>
    <cellStyle name="Note 2 25 2 18 3" xfId="33865"/>
    <cellStyle name="Note 2 25 2 18 4" xfId="44802"/>
    <cellStyle name="Note 2 25 2 18 5" xfId="47506"/>
    <cellStyle name="Note 2 25 2 18 6" xfId="58023"/>
    <cellStyle name="Note 2 25 2 19" xfId="12273"/>
    <cellStyle name="Note 2 25 2 19 2" xfId="23150"/>
    <cellStyle name="Note 2 25 2 19 3" xfId="33585"/>
    <cellStyle name="Note 2 25 2 19 4" xfId="44522"/>
    <cellStyle name="Note 2 25 2 19 5" xfId="47229"/>
    <cellStyle name="Note 2 25 2 19 6" xfId="57743"/>
    <cellStyle name="Note 2 25 2 2" xfId="4750"/>
    <cellStyle name="Note 2 25 2 2 2" xfId="11159"/>
    <cellStyle name="Note 2 25 2 2 2 2" xfId="22136"/>
    <cellStyle name="Note 2 25 2 2 2 3" xfId="32471"/>
    <cellStyle name="Note 2 25 2 2 2 4" xfId="43411"/>
    <cellStyle name="Note 2 25 2 2 2 5" xfId="56629"/>
    <cellStyle name="Note 2 25 2 2 3" xfId="11725"/>
    <cellStyle name="Note 2 25 2 2 3 2" xfId="22698"/>
    <cellStyle name="Note 2 25 2 2 3 3" xfId="33037"/>
    <cellStyle name="Note 2 25 2 2 3 4" xfId="43974"/>
    <cellStyle name="Note 2 25 2 2 3 5" xfId="46685"/>
    <cellStyle name="Note 2 25 2 2 3 6" xfId="57195"/>
    <cellStyle name="Note 2 25 2 2 4" xfId="11913"/>
    <cellStyle name="Note 2 25 2 2 4 2" xfId="22865"/>
    <cellStyle name="Note 2 25 2 2 4 3" xfId="33225"/>
    <cellStyle name="Note 2 25 2 2 4 4" xfId="44162"/>
    <cellStyle name="Note 2 25 2 2 4 5" xfId="46873"/>
    <cellStyle name="Note 2 25 2 2 4 6" xfId="57383"/>
    <cellStyle name="Note 2 25 2 2 5" xfId="9521"/>
    <cellStyle name="Note 2 25 2 2 5 2" xfId="30833"/>
    <cellStyle name="Note 2 25 2 2 5 3" xfId="41784"/>
    <cellStyle name="Note 2 25 2 2 5 4" xfId="46052"/>
    <cellStyle name="Note 2 25 2 2 5 5" xfId="54991"/>
    <cellStyle name="Note 2 25 2 2 6" xfId="15901"/>
    <cellStyle name="Note 2 25 2 2 7" xfId="26086"/>
    <cellStyle name="Note 2 25 2 2 8" xfId="37035"/>
    <cellStyle name="Note 2 25 2 2 9" xfId="50244"/>
    <cellStyle name="Note 2 25 2 20" xfId="12580"/>
    <cellStyle name="Note 2 25 2 20 2" xfId="23381"/>
    <cellStyle name="Note 2 25 2 20 3" xfId="33892"/>
    <cellStyle name="Note 2 25 2 20 4" xfId="44829"/>
    <cellStyle name="Note 2 25 2 20 5" xfId="47532"/>
    <cellStyle name="Note 2 25 2 20 6" xfId="58050"/>
    <cellStyle name="Note 2 25 2 21" xfId="13651"/>
    <cellStyle name="Note 2 25 2 22" xfId="23836"/>
    <cellStyle name="Note 2 25 2 23" xfId="34744"/>
    <cellStyle name="Note 2 25 2 24" xfId="47994"/>
    <cellStyle name="Note 2 25 2 25" xfId="59596"/>
    <cellStyle name="Note 2 25 2 3" xfId="5769"/>
    <cellStyle name="Note 2 25 2 3 2" xfId="11294"/>
    <cellStyle name="Note 2 25 2 3 2 2" xfId="22271"/>
    <cellStyle name="Note 2 25 2 3 2 3" xfId="32606"/>
    <cellStyle name="Note 2 25 2 3 2 4" xfId="43543"/>
    <cellStyle name="Note 2 25 2 3 2 5" xfId="56764"/>
    <cellStyle name="Note 2 25 2 3 3" xfId="7407"/>
    <cellStyle name="Note 2 25 2 3 3 2" xfId="18530"/>
    <cellStyle name="Note 2 25 2 3 3 3" xfId="28722"/>
    <cellStyle name="Note 2 25 2 3 3 4" xfId="39677"/>
    <cellStyle name="Note 2 25 2 3 3 5" xfId="45509"/>
    <cellStyle name="Note 2 25 2 3 3 6" xfId="52880"/>
    <cellStyle name="Note 2 25 2 3 4" xfId="12019"/>
    <cellStyle name="Note 2 25 2 3 4 2" xfId="22971"/>
    <cellStyle name="Note 2 25 2 3 4 3" xfId="33331"/>
    <cellStyle name="Note 2 25 2 3 4 4" xfId="44268"/>
    <cellStyle name="Note 2 25 2 3 4 5" xfId="46978"/>
    <cellStyle name="Note 2 25 2 3 4 6" xfId="57489"/>
    <cellStyle name="Note 2 25 2 3 5" xfId="9727"/>
    <cellStyle name="Note 2 25 2 3 5 2" xfId="31039"/>
    <cellStyle name="Note 2 25 2 3 5 3" xfId="41988"/>
    <cellStyle name="Note 2 25 2 3 5 4" xfId="46249"/>
    <cellStyle name="Note 2 25 2 3 5 5" xfId="55197"/>
    <cellStyle name="Note 2 25 2 3 6" xfId="16919"/>
    <cellStyle name="Note 2 25 2 3 7" xfId="27104"/>
    <cellStyle name="Note 2 25 2 3 8" xfId="38053"/>
    <cellStyle name="Note 2 25 2 3 9" xfId="51262"/>
    <cellStyle name="Note 2 25 2 4" xfId="5213"/>
    <cellStyle name="Note 2 25 2 4 2" xfId="16363"/>
    <cellStyle name="Note 2 25 2 4 3" xfId="26548"/>
    <cellStyle name="Note 2 25 2 4 4" xfId="37497"/>
    <cellStyle name="Note 2 25 2 4 5" xfId="34873"/>
    <cellStyle name="Note 2 25 2 4 6" xfId="50706"/>
    <cellStyle name="Note 2 25 2 5" xfId="2521"/>
    <cellStyle name="Note 2 25 2 5 2" xfId="13788"/>
    <cellStyle name="Note 2 25 2 5 3" xfId="23973"/>
    <cellStyle name="Note 2 25 2 5 4" xfId="34891"/>
    <cellStyle name="Note 2 25 2 5 5" xfId="44982"/>
    <cellStyle name="Note 2 25 2 5 6" xfId="48131"/>
    <cellStyle name="Note 2 25 2 6" xfId="5589"/>
    <cellStyle name="Note 2 25 2 6 2" xfId="16739"/>
    <cellStyle name="Note 2 25 2 6 3" xfId="26924"/>
    <cellStyle name="Note 2 25 2 6 4" xfId="37873"/>
    <cellStyle name="Note 2 25 2 6 5" xfId="34388"/>
    <cellStyle name="Note 2 25 2 6 6" xfId="51082"/>
    <cellStyle name="Note 2 25 2 7" xfId="5366"/>
    <cellStyle name="Note 2 25 2 7 2" xfId="16516"/>
    <cellStyle name="Note 2 25 2 7 3" xfId="26701"/>
    <cellStyle name="Note 2 25 2 7 4" xfId="37650"/>
    <cellStyle name="Note 2 25 2 7 5" xfId="45860"/>
    <cellStyle name="Note 2 25 2 7 6" xfId="50859"/>
    <cellStyle name="Note 2 25 2 8" xfId="5442"/>
    <cellStyle name="Note 2 25 2 8 2" xfId="16592"/>
    <cellStyle name="Note 2 25 2 8 3" xfId="26777"/>
    <cellStyle name="Note 2 25 2 8 4" xfId="37726"/>
    <cellStyle name="Note 2 25 2 8 5" xfId="45957"/>
    <cellStyle name="Note 2 25 2 8 6" xfId="50935"/>
    <cellStyle name="Note 2 25 2 9" xfId="4403"/>
    <cellStyle name="Note 2 25 2 9 2" xfId="15588"/>
    <cellStyle name="Note 2 25 2 9 3" xfId="25773"/>
    <cellStyle name="Note 2 25 2 9 4" xfId="36722"/>
    <cellStyle name="Note 2 25 2 9 5" xfId="46489"/>
    <cellStyle name="Note 2 25 2 9 6" xfId="49931"/>
    <cellStyle name="Note 2 25 20" xfId="7681"/>
    <cellStyle name="Note 2 25 20 2" xfId="18792"/>
    <cellStyle name="Note 2 25 20 3" xfId="28995"/>
    <cellStyle name="Note 2 25 20 4" xfId="39945"/>
    <cellStyle name="Note 2 25 20 5" xfId="45676"/>
    <cellStyle name="Note 2 25 20 6" xfId="53153"/>
    <cellStyle name="Note 2 25 21" xfId="9822"/>
    <cellStyle name="Note 2 25 21 2" xfId="20816"/>
    <cellStyle name="Note 2 25 21 3" xfId="31134"/>
    <cellStyle name="Note 2 25 21 4" xfId="42083"/>
    <cellStyle name="Note 2 25 21 5" xfId="55292"/>
    <cellStyle name="Note 2 25 22" xfId="12137"/>
    <cellStyle name="Note 2 25 22 2" xfId="23068"/>
    <cellStyle name="Note 2 25 22 3" xfId="33449"/>
    <cellStyle name="Note 2 25 22 4" xfId="44386"/>
    <cellStyle name="Note 2 25 22 5" xfId="47095"/>
    <cellStyle name="Note 2 25 22 6" xfId="57607"/>
    <cellStyle name="Note 2 25 23" xfId="12386"/>
    <cellStyle name="Note 2 25 23 2" xfId="23232"/>
    <cellStyle name="Note 2 25 23 3" xfId="33698"/>
    <cellStyle name="Note 2 25 23 4" xfId="44635"/>
    <cellStyle name="Note 2 25 23 5" xfId="47342"/>
    <cellStyle name="Note 2 25 23 6" xfId="57856"/>
    <cellStyle name="Note 2 25 24" xfId="12167"/>
    <cellStyle name="Note 2 25 24 2" xfId="33479"/>
    <cellStyle name="Note 2 25 24 3" xfId="44416"/>
    <cellStyle name="Note 2 25 24 4" xfId="47124"/>
    <cellStyle name="Note 2 25 24 5" xfId="57637"/>
    <cellStyle name="Note 2 25 25" xfId="12521"/>
    <cellStyle name="Note 2 25 25 2" xfId="23328"/>
    <cellStyle name="Note 2 25 25 3" xfId="33833"/>
    <cellStyle name="Note 2 25 25 4" xfId="44770"/>
    <cellStyle name="Note 2 25 25 5" xfId="47474"/>
    <cellStyle name="Note 2 25 25 6" xfId="57991"/>
    <cellStyle name="Note 2 25 26" xfId="7592"/>
    <cellStyle name="Note 2 25 26 2" xfId="18705"/>
    <cellStyle name="Note 2 25 26 3" xfId="28907"/>
    <cellStyle name="Note 2 25 26 4" xfId="39856"/>
    <cellStyle name="Note 2 25 26 5" xfId="45620"/>
    <cellStyle name="Note 2 25 26 6" xfId="53065"/>
    <cellStyle name="Note 2 25 27" xfId="10673"/>
    <cellStyle name="Note 2 25 27 2" xfId="21655"/>
    <cellStyle name="Note 2 25 27 3" xfId="31985"/>
    <cellStyle name="Note 2 25 27 4" xfId="42928"/>
    <cellStyle name="Note 2 25 27 5" xfId="46456"/>
    <cellStyle name="Note 2 25 27 6" xfId="56143"/>
    <cellStyle name="Note 2 25 28" xfId="9503"/>
    <cellStyle name="Note 2 25 28 2" xfId="20601"/>
    <cellStyle name="Note 2 25 28 3" xfId="30815"/>
    <cellStyle name="Note 2 25 28 4" xfId="41766"/>
    <cellStyle name="Note 2 25 28 5" xfId="46034"/>
    <cellStyle name="Note 2 25 28 6" xfId="54973"/>
    <cellStyle name="Note 2 25 29" xfId="13450"/>
    <cellStyle name="Note 2 25 3" xfId="2223"/>
    <cellStyle name="Note 2 25 3 10" xfId="5592"/>
    <cellStyle name="Note 2 25 3 10 2" xfId="16742"/>
    <cellStyle name="Note 2 25 3 10 3" xfId="26927"/>
    <cellStyle name="Note 2 25 3 10 4" xfId="37876"/>
    <cellStyle name="Note 2 25 3 10 5" xfId="45320"/>
    <cellStyle name="Note 2 25 3 10 6" xfId="51085"/>
    <cellStyle name="Note 2 25 3 11" xfId="4067"/>
    <cellStyle name="Note 2 25 3 11 2" xfId="15274"/>
    <cellStyle name="Note 2 25 3 11 3" xfId="25459"/>
    <cellStyle name="Note 2 25 3 11 4" xfId="36400"/>
    <cellStyle name="Note 2 25 3 11 5" xfId="34080"/>
    <cellStyle name="Note 2 25 3 11 6" xfId="49617"/>
    <cellStyle name="Note 2 25 3 12" xfId="4136"/>
    <cellStyle name="Note 2 25 3 12 2" xfId="15343"/>
    <cellStyle name="Note 2 25 3 12 3" xfId="25528"/>
    <cellStyle name="Note 2 25 3 12 4" xfId="36469"/>
    <cellStyle name="Note 2 25 3 12 5" xfId="45566"/>
    <cellStyle name="Note 2 25 3 12 6" xfId="49686"/>
    <cellStyle name="Note 2 25 3 13" xfId="9888"/>
    <cellStyle name="Note 2 25 3 13 2" xfId="20880"/>
    <cellStyle name="Note 2 25 3 13 3" xfId="31200"/>
    <cellStyle name="Note 2 25 3 13 4" xfId="42145"/>
    <cellStyle name="Note 2 25 3 13 5" xfId="55358"/>
    <cellStyle name="Note 2 25 3 14" xfId="11806"/>
    <cellStyle name="Note 2 25 3 14 2" xfId="22777"/>
    <cellStyle name="Note 2 25 3 14 3" xfId="33118"/>
    <cellStyle name="Note 2 25 3 14 4" xfId="44055"/>
    <cellStyle name="Note 2 25 3 14 5" xfId="46766"/>
    <cellStyle name="Note 2 25 3 14 6" xfId="57276"/>
    <cellStyle name="Note 2 25 3 15" xfId="12189"/>
    <cellStyle name="Note 2 25 3 15 2" xfId="23104"/>
    <cellStyle name="Note 2 25 3 15 3" xfId="33501"/>
    <cellStyle name="Note 2 25 3 15 4" xfId="44438"/>
    <cellStyle name="Note 2 25 3 15 5" xfId="47145"/>
    <cellStyle name="Note 2 25 3 15 6" xfId="57659"/>
    <cellStyle name="Note 2 25 3 16" xfId="12470"/>
    <cellStyle name="Note 2 25 3 16 2" xfId="33782"/>
    <cellStyle name="Note 2 25 3 16 3" xfId="44719"/>
    <cellStyle name="Note 2 25 3 16 4" xfId="47425"/>
    <cellStyle name="Note 2 25 3 16 5" xfId="57940"/>
    <cellStyle name="Note 2 25 3 17" xfId="9648"/>
    <cellStyle name="Note 2 25 3 17 2" xfId="20700"/>
    <cellStyle name="Note 2 25 3 17 3" xfId="30960"/>
    <cellStyle name="Note 2 25 3 17 4" xfId="41909"/>
    <cellStyle name="Note 2 25 3 17 5" xfId="46172"/>
    <cellStyle name="Note 2 25 3 17 6" xfId="55118"/>
    <cellStyle name="Note 2 25 3 18" xfId="12180"/>
    <cellStyle name="Note 2 25 3 18 2" xfId="23097"/>
    <cellStyle name="Note 2 25 3 18 3" xfId="33492"/>
    <cellStyle name="Note 2 25 3 18 4" xfId="44429"/>
    <cellStyle name="Note 2 25 3 18 5" xfId="47137"/>
    <cellStyle name="Note 2 25 3 18 6" xfId="57650"/>
    <cellStyle name="Note 2 25 3 19" xfId="13523"/>
    <cellStyle name="Note 2 25 3 2" xfId="4714"/>
    <cellStyle name="Note 2 25 3 2 2" xfId="11255"/>
    <cellStyle name="Note 2 25 3 2 2 2" xfId="22232"/>
    <cellStyle name="Note 2 25 3 2 2 3" xfId="32567"/>
    <cellStyle name="Note 2 25 3 2 2 4" xfId="43504"/>
    <cellStyle name="Note 2 25 3 2 2 5" xfId="56725"/>
    <cellStyle name="Note 2 25 3 2 3" xfId="11652"/>
    <cellStyle name="Note 2 25 3 2 3 2" xfId="22625"/>
    <cellStyle name="Note 2 25 3 2 3 3" xfId="32964"/>
    <cellStyle name="Note 2 25 3 2 3 4" xfId="43901"/>
    <cellStyle name="Note 2 25 3 2 3 5" xfId="46612"/>
    <cellStyle name="Note 2 25 3 2 3 6" xfId="57122"/>
    <cellStyle name="Note 2 25 3 2 4" xfId="11995"/>
    <cellStyle name="Note 2 25 3 2 4 2" xfId="22947"/>
    <cellStyle name="Note 2 25 3 2 4 3" xfId="33307"/>
    <cellStyle name="Note 2 25 3 2 4 4" xfId="44244"/>
    <cellStyle name="Note 2 25 3 2 4 5" xfId="46954"/>
    <cellStyle name="Note 2 25 3 2 4 6" xfId="57465"/>
    <cellStyle name="Note 2 25 3 2 5" xfId="12155"/>
    <cellStyle name="Note 2 25 3 2 5 2" xfId="33467"/>
    <cellStyle name="Note 2 25 3 2 5 3" xfId="44404"/>
    <cellStyle name="Note 2 25 3 2 5 4" xfId="47112"/>
    <cellStyle name="Note 2 25 3 2 5 5" xfId="57625"/>
    <cellStyle name="Note 2 25 3 2 6" xfId="15865"/>
    <cellStyle name="Note 2 25 3 2 7" xfId="26050"/>
    <cellStyle name="Note 2 25 3 2 8" xfId="36999"/>
    <cellStyle name="Note 2 25 3 2 9" xfId="50208"/>
    <cellStyle name="Note 2 25 3 20" xfId="23708"/>
    <cellStyle name="Note 2 25 3 21" xfId="34616"/>
    <cellStyle name="Note 2 25 3 22" xfId="47866"/>
    <cellStyle name="Note 2 25 3 23" xfId="59482"/>
    <cellStyle name="Note 2 25 3 3" xfId="5733"/>
    <cellStyle name="Note 2 25 3 3 2" xfId="16883"/>
    <cellStyle name="Note 2 25 3 3 3" xfId="27068"/>
    <cellStyle name="Note 2 25 3 3 4" xfId="38017"/>
    <cellStyle name="Note 2 25 3 3 5" xfId="45858"/>
    <cellStyle name="Note 2 25 3 3 6" xfId="51226"/>
    <cellStyle name="Note 2 25 3 4" xfId="5249"/>
    <cellStyle name="Note 2 25 3 4 2" xfId="16399"/>
    <cellStyle name="Note 2 25 3 4 3" xfId="26584"/>
    <cellStyle name="Note 2 25 3 4 4" xfId="37533"/>
    <cellStyle name="Note 2 25 3 4 5" xfId="34252"/>
    <cellStyle name="Note 2 25 3 4 6" xfId="50742"/>
    <cellStyle name="Note 2 25 3 5" xfId="4130"/>
    <cellStyle name="Note 2 25 3 5 2" xfId="15337"/>
    <cellStyle name="Note 2 25 3 5 3" xfId="25522"/>
    <cellStyle name="Note 2 25 3 5 4" xfId="36463"/>
    <cellStyle name="Note 2 25 3 5 5" xfId="45149"/>
    <cellStyle name="Note 2 25 3 5 6" xfId="49680"/>
    <cellStyle name="Note 2 25 3 6" xfId="4397"/>
    <cellStyle name="Note 2 25 3 6 2" xfId="15582"/>
    <cellStyle name="Note 2 25 3 6 3" xfId="25767"/>
    <cellStyle name="Note 2 25 3 6 4" xfId="36716"/>
    <cellStyle name="Note 2 25 3 6 5" xfId="45748"/>
    <cellStyle name="Note 2 25 3 6 6" xfId="49925"/>
    <cellStyle name="Note 2 25 3 7" xfId="5876"/>
    <cellStyle name="Note 2 25 3 7 2" xfId="17026"/>
    <cellStyle name="Note 2 25 3 7 3" xfId="27211"/>
    <cellStyle name="Note 2 25 3 7 4" xfId="38160"/>
    <cellStyle name="Note 2 25 3 7 5" xfId="45939"/>
    <cellStyle name="Note 2 25 3 7 6" xfId="51369"/>
    <cellStyle name="Note 2 25 3 8" xfId="4137"/>
    <cellStyle name="Note 2 25 3 8 2" xfId="15344"/>
    <cellStyle name="Note 2 25 3 8 3" xfId="25529"/>
    <cellStyle name="Note 2 25 3 8 4" xfId="36470"/>
    <cellStyle name="Note 2 25 3 8 5" xfId="46523"/>
    <cellStyle name="Note 2 25 3 8 6" xfId="49687"/>
    <cellStyle name="Note 2 25 3 9" xfId="5945"/>
    <cellStyle name="Note 2 25 3 9 2" xfId="17095"/>
    <cellStyle name="Note 2 25 3 9 3" xfId="27280"/>
    <cellStyle name="Note 2 25 3 9 4" xfId="38229"/>
    <cellStyle name="Note 2 25 3 9 5" xfId="45025"/>
    <cellStyle name="Note 2 25 3 9 6" xfId="51438"/>
    <cellStyle name="Note 2 25 30" xfId="23635"/>
    <cellStyle name="Note 2 25 31" xfId="34537"/>
    <cellStyle name="Note 2 25 32" xfId="47793"/>
    <cellStyle name="Note 2 25 33" xfId="59086"/>
    <cellStyle name="Note 2 25 4" xfId="2266"/>
    <cellStyle name="Note 2 25 4 2" xfId="10701"/>
    <cellStyle name="Note 2 25 4 2 2" xfId="21680"/>
    <cellStyle name="Note 2 25 4 2 3" xfId="32013"/>
    <cellStyle name="Note 2 25 4 2 4" xfId="42956"/>
    <cellStyle name="Note 2 25 4 2 5" xfId="56171"/>
    <cellStyle name="Note 2 25 4 3" xfId="12281"/>
    <cellStyle name="Note 2 25 4 3 2" xfId="23156"/>
    <cellStyle name="Note 2 25 4 3 3" xfId="33593"/>
    <cellStyle name="Note 2 25 4 3 4" xfId="44530"/>
    <cellStyle name="Note 2 25 4 3 5" xfId="47237"/>
    <cellStyle name="Note 2 25 4 3 6" xfId="57751"/>
    <cellStyle name="Note 2 25 4 4" xfId="12418"/>
    <cellStyle name="Note 2 25 4 4 2" xfId="23260"/>
    <cellStyle name="Note 2 25 4 4 3" xfId="33730"/>
    <cellStyle name="Note 2 25 4 4 4" xfId="44667"/>
    <cellStyle name="Note 2 25 4 4 5" xfId="47374"/>
    <cellStyle name="Note 2 25 4 4 6" xfId="57888"/>
    <cellStyle name="Note 2 25 4 5" xfId="9471"/>
    <cellStyle name="Note 2 25 4 5 2" xfId="30783"/>
    <cellStyle name="Note 2 25 4 5 3" xfId="41734"/>
    <cellStyle name="Note 2 25 4 5 4" xfId="46003"/>
    <cellStyle name="Note 2 25 4 5 5" xfId="54941"/>
    <cellStyle name="Note 2 25 4 6" xfId="13566"/>
    <cellStyle name="Note 2 25 4 7" xfId="23751"/>
    <cellStyle name="Note 2 25 4 8" xfId="34659"/>
    <cellStyle name="Note 2 25 4 9" xfId="47909"/>
    <cellStyle name="Note 2 25 5" xfId="188"/>
    <cellStyle name="Note 2 25 5 2" xfId="11209"/>
    <cellStyle name="Note 2 25 5 2 2" xfId="22186"/>
    <cellStyle name="Note 2 25 5 2 3" xfId="32521"/>
    <cellStyle name="Note 2 25 5 2 4" xfId="43460"/>
    <cellStyle name="Note 2 25 5 2 5" xfId="56679"/>
    <cellStyle name="Note 2 25 5 3" xfId="11698"/>
    <cellStyle name="Note 2 25 5 3 2" xfId="22671"/>
    <cellStyle name="Note 2 25 5 3 3" xfId="33010"/>
    <cellStyle name="Note 2 25 5 3 4" xfId="43947"/>
    <cellStyle name="Note 2 25 5 3 5" xfId="46658"/>
    <cellStyle name="Note 2 25 5 3 6" xfId="57168"/>
    <cellStyle name="Note 2 25 5 4" xfId="11953"/>
    <cellStyle name="Note 2 25 5 4 2" xfId="22905"/>
    <cellStyle name="Note 2 25 5 4 3" xfId="33265"/>
    <cellStyle name="Note 2 25 5 4 4" xfId="44202"/>
    <cellStyle name="Note 2 25 5 4 5" xfId="46913"/>
    <cellStyle name="Note 2 25 5 4 6" xfId="57423"/>
    <cellStyle name="Note 2 25 5 5" xfId="10667"/>
    <cellStyle name="Note 2 25 5 5 2" xfId="31979"/>
    <cellStyle name="Note 2 25 5 5 3" xfId="42922"/>
    <cellStyle name="Note 2 25 5 5 4" xfId="46450"/>
    <cellStyle name="Note 2 25 5 5 5" xfId="56137"/>
    <cellStyle name="Note 2 25 5 6" xfId="13302"/>
    <cellStyle name="Note 2 25 5 7" xfId="23492"/>
    <cellStyle name="Note 2 25 5 8" xfId="34028"/>
    <cellStyle name="Note 2 25 5 9" xfId="47650"/>
    <cellStyle name="Note 2 25 6" xfId="4640"/>
    <cellStyle name="Note 2 25 6 2" xfId="15792"/>
    <cellStyle name="Note 2 25 6 3" xfId="25977"/>
    <cellStyle name="Note 2 25 6 4" xfId="36926"/>
    <cellStyle name="Note 2 25 6 5" xfId="34222"/>
    <cellStyle name="Note 2 25 6 6" xfId="50135"/>
    <cellStyle name="Note 2 25 7" xfId="5673"/>
    <cellStyle name="Note 2 25 7 2" xfId="16823"/>
    <cellStyle name="Note 2 25 7 3" xfId="27008"/>
    <cellStyle name="Note 2 25 7 4" xfId="37957"/>
    <cellStyle name="Note 2 25 7 5" xfId="45780"/>
    <cellStyle name="Note 2 25 7 6" xfId="51166"/>
    <cellStyle name="Note 2 25 8" xfId="5304"/>
    <cellStyle name="Note 2 25 8 2" xfId="16454"/>
    <cellStyle name="Note 2 25 8 3" xfId="26639"/>
    <cellStyle name="Note 2 25 8 4" xfId="37588"/>
    <cellStyle name="Note 2 25 8 5" xfId="34307"/>
    <cellStyle name="Note 2 25 8 6" xfId="50797"/>
    <cellStyle name="Note 2 25 9" xfId="4365"/>
    <cellStyle name="Note 2 25 9 2" xfId="15555"/>
    <cellStyle name="Note 2 25 9 3" xfId="25740"/>
    <cellStyle name="Note 2 25 9 4" xfId="36689"/>
    <cellStyle name="Note 2 25 9 5" xfId="34965"/>
    <cellStyle name="Note 2 25 9 6" xfId="49898"/>
    <cellStyle name="Note 2 26" xfId="2118"/>
    <cellStyle name="Note 2 26 10" xfId="4049"/>
    <cellStyle name="Note 2 26 10 2" xfId="15256"/>
    <cellStyle name="Note 2 26 10 3" xfId="25441"/>
    <cellStyle name="Note 2 26 10 4" xfId="36382"/>
    <cellStyle name="Note 2 26 10 5" xfId="45478"/>
    <cellStyle name="Note 2 26 10 6" xfId="49599"/>
    <cellStyle name="Note 2 26 11" xfId="5642"/>
    <cellStyle name="Note 2 26 11 2" xfId="16792"/>
    <cellStyle name="Note 2 26 11 3" xfId="26977"/>
    <cellStyle name="Note 2 26 11 4" xfId="37926"/>
    <cellStyle name="Note 2 26 11 5" xfId="45915"/>
    <cellStyle name="Note 2 26 11 6" xfId="51135"/>
    <cellStyle name="Note 2 26 12" xfId="5949"/>
    <cellStyle name="Note 2 26 12 2" xfId="17099"/>
    <cellStyle name="Note 2 26 12 3" xfId="27284"/>
    <cellStyle name="Note 2 26 12 4" xfId="38233"/>
    <cellStyle name="Note 2 26 12 5" xfId="45839"/>
    <cellStyle name="Note 2 26 12 6" xfId="51442"/>
    <cellStyle name="Note 2 26 13" xfId="5981"/>
    <cellStyle name="Note 2 26 13 2" xfId="17131"/>
    <cellStyle name="Note 2 26 13 3" xfId="27316"/>
    <cellStyle name="Note 2 26 13 4" xfId="38265"/>
    <cellStyle name="Note 2 26 13 5" xfId="45910"/>
    <cellStyle name="Note 2 26 13 6" xfId="51474"/>
    <cellStyle name="Note 2 26 14" xfId="5518"/>
    <cellStyle name="Note 2 26 14 2" xfId="16668"/>
    <cellStyle name="Note 2 26 14 3" xfId="26853"/>
    <cellStyle name="Note 2 26 14 4" xfId="37802"/>
    <cellStyle name="Note 2 26 14 5" xfId="45787"/>
    <cellStyle name="Note 2 26 14 6" xfId="51011"/>
    <cellStyle name="Note 2 26 15" xfId="4335"/>
    <cellStyle name="Note 2 26 15 2" xfId="15525"/>
    <cellStyle name="Note 2 26 15 3" xfId="25710"/>
    <cellStyle name="Note 2 26 15 4" xfId="36659"/>
    <cellStyle name="Note 2 26 15 5" xfId="46383"/>
    <cellStyle name="Note 2 26 15 6" xfId="49868"/>
    <cellStyle name="Note 2 26 16" xfId="5976"/>
    <cellStyle name="Note 2 26 16 2" xfId="17126"/>
    <cellStyle name="Note 2 26 16 3" xfId="27311"/>
    <cellStyle name="Note 2 26 16 4" xfId="38260"/>
    <cellStyle name="Note 2 26 16 5" xfId="45805"/>
    <cellStyle name="Note 2 26 16 6" xfId="51469"/>
    <cellStyle name="Note 2 26 17" xfId="7616"/>
    <cellStyle name="Note 2 26 17 2" xfId="18729"/>
    <cellStyle name="Note 2 26 17 3" xfId="28931"/>
    <cellStyle name="Note 2 26 17 4" xfId="39880"/>
    <cellStyle name="Note 2 26 17 5" xfId="45644"/>
    <cellStyle name="Note 2 26 17 6" xfId="44886"/>
    <cellStyle name="Note 2 26 17 7" xfId="53089"/>
    <cellStyle name="Note 2 26 18" xfId="7708"/>
    <cellStyle name="Note 2 26 18 2" xfId="18819"/>
    <cellStyle name="Note 2 26 18 3" xfId="29022"/>
    <cellStyle name="Note 2 26 18 4" xfId="39972"/>
    <cellStyle name="Note 2 26 18 5" xfId="45698"/>
    <cellStyle name="Note 2 26 18 6" xfId="44878"/>
    <cellStyle name="Note 2 26 18 7" xfId="53180"/>
    <cellStyle name="Note 2 26 19" xfId="7567"/>
    <cellStyle name="Note 2 26 19 2" xfId="18681"/>
    <cellStyle name="Note 2 26 19 3" xfId="28882"/>
    <cellStyle name="Note 2 26 19 4" xfId="39832"/>
    <cellStyle name="Note 2 26 19 5" xfId="45601"/>
    <cellStyle name="Note 2 26 19 6" xfId="45788"/>
    <cellStyle name="Note 2 26 19 7" xfId="53040"/>
    <cellStyle name="Note 2 26 2" xfId="2352"/>
    <cellStyle name="Note 2 26 2 10" xfId="5504"/>
    <cellStyle name="Note 2 26 2 10 2" xfId="16654"/>
    <cellStyle name="Note 2 26 2 10 3" xfId="26839"/>
    <cellStyle name="Note 2 26 2 10 4" xfId="37788"/>
    <cellStyle name="Note 2 26 2 10 5" xfId="46528"/>
    <cellStyle name="Note 2 26 2 10 6" xfId="50997"/>
    <cellStyle name="Note 2 26 2 11" xfId="5180"/>
    <cellStyle name="Note 2 26 2 11 2" xfId="16330"/>
    <cellStyle name="Note 2 26 2 11 3" xfId="26515"/>
    <cellStyle name="Note 2 26 2 11 4" xfId="37464"/>
    <cellStyle name="Note 2 26 2 11 5" xfId="43442"/>
    <cellStyle name="Note 2 26 2 11 6" xfId="50673"/>
    <cellStyle name="Note 2 26 2 12" xfId="5473"/>
    <cellStyle name="Note 2 26 2 12 2" xfId="16623"/>
    <cellStyle name="Note 2 26 2 12 3" xfId="26808"/>
    <cellStyle name="Note 2 26 2 12 4" xfId="37757"/>
    <cellStyle name="Note 2 26 2 12 5" xfId="46361"/>
    <cellStyle name="Note 2 26 2 12 6" xfId="50966"/>
    <cellStyle name="Note 2 26 2 13" xfId="9925"/>
    <cellStyle name="Note 2 26 2 13 2" xfId="20917"/>
    <cellStyle name="Note 2 26 2 13 3" xfId="31237"/>
    <cellStyle name="Note 2 26 2 13 4" xfId="42182"/>
    <cellStyle name="Note 2 26 2 13 5" xfId="55395"/>
    <cellStyle name="Note 2 26 2 14" xfId="11769"/>
    <cellStyle name="Note 2 26 2 14 2" xfId="22740"/>
    <cellStyle name="Note 2 26 2 14 3" xfId="33081"/>
    <cellStyle name="Note 2 26 2 14 4" xfId="44018"/>
    <cellStyle name="Note 2 26 2 14 5" xfId="46729"/>
    <cellStyle name="Note 2 26 2 14 6" xfId="57239"/>
    <cellStyle name="Note 2 26 2 15" xfId="12341"/>
    <cellStyle name="Note 2 26 2 15 2" xfId="23198"/>
    <cellStyle name="Note 2 26 2 15 3" xfId="33653"/>
    <cellStyle name="Note 2 26 2 15 4" xfId="44590"/>
    <cellStyle name="Note 2 26 2 15 5" xfId="47297"/>
    <cellStyle name="Note 2 26 2 15 6" xfId="57811"/>
    <cellStyle name="Note 2 26 2 16" xfId="9783"/>
    <cellStyle name="Note 2 26 2 16 2" xfId="31095"/>
    <cellStyle name="Note 2 26 2 16 3" xfId="42044"/>
    <cellStyle name="Note 2 26 2 16 4" xfId="46304"/>
    <cellStyle name="Note 2 26 2 16 5" xfId="55253"/>
    <cellStyle name="Note 2 26 2 17" xfId="12543"/>
    <cellStyle name="Note 2 26 2 17 2" xfId="23344"/>
    <cellStyle name="Note 2 26 2 17 3" xfId="33855"/>
    <cellStyle name="Note 2 26 2 17 4" xfId="44792"/>
    <cellStyle name="Note 2 26 2 17 5" xfId="47496"/>
    <cellStyle name="Note 2 26 2 17 6" xfId="58013"/>
    <cellStyle name="Note 2 26 2 18" xfId="12442"/>
    <cellStyle name="Note 2 26 2 18 2" xfId="23275"/>
    <cellStyle name="Note 2 26 2 18 3" xfId="33754"/>
    <cellStyle name="Note 2 26 2 18 4" xfId="44691"/>
    <cellStyle name="Note 2 26 2 18 5" xfId="47397"/>
    <cellStyle name="Note 2 26 2 18 6" xfId="57912"/>
    <cellStyle name="Note 2 26 2 19" xfId="10676"/>
    <cellStyle name="Note 2 26 2 19 2" xfId="21657"/>
    <cellStyle name="Note 2 26 2 19 3" xfId="31988"/>
    <cellStyle name="Note 2 26 2 19 4" xfId="42931"/>
    <cellStyle name="Note 2 26 2 19 5" xfId="46459"/>
    <cellStyle name="Note 2 26 2 19 6" xfId="56146"/>
    <cellStyle name="Note 2 26 2 2" xfId="4751"/>
    <cellStyle name="Note 2 26 2 2 2" xfId="11160"/>
    <cellStyle name="Note 2 26 2 2 2 2" xfId="22137"/>
    <cellStyle name="Note 2 26 2 2 2 3" xfId="32472"/>
    <cellStyle name="Note 2 26 2 2 2 4" xfId="43412"/>
    <cellStyle name="Note 2 26 2 2 2 5" xfId="56630"/>
    <cellStyle name="Note 2 26 2 2 3" xfId="11724"/>
    <cellStyle name="Note 2 26 2 2 3 2" xfId="22697"/>
    <cellStyle name="Note 2 26 2 2 3 3" xfId="33036"/>
    <cellStyle name="Note 2 26 2 2 3 4" xfId="43973"/>
    <cellStyle name="Note 2 26 2 2 3 5" xfId="46684"/>
    <cellStyle name="Note 2 26 2 2 3 6" xfId="57194"/>
    <cellStyle name="Note 2 26 2 2 4" xfId="11914"/>
    <cellStyle name="Note 2 26 2 2 4 2" xfId="22866"/>
    <cellStyle name="Note 2 26 2 2 4 3" xfId="33226"/>
    <cellStyle name="Note 2 26 2 2 4 4" xfId="44163"/>
    <cellStyle name="Note 2 26 2 2 4 5" xfId="46874"/>
    <cellStyle name="Note 2 26 2 2 4 6" xfId="57384"/>
    <cellStyle name="Note 2 26 2 2 5" xfId="9619"/>
    <cellStyle name="Note 2 26 2 2 5 2" xfId="30931"/>
    <cellStyle name="Note 2 26 2 2 5 3" xfId="41880"/>
    <cellStyle name="Note 2 26 2 2 5 4" xfId="46143"/>
    <cellStyle name="Note 2 26 2 2 5 5" xfId="55089"/>
    <cellStyle name="Note 2 26 2 2 6" xfId="15902"/>
    <cellStyle name="Note 2 26 2 2 7" xfId="26087"/>
    <cellStyle name="Note 2 26 2 2 8" xfId="37036"/>
    <cellStyle name="Note 2 26 2 2 9" xfId="50245"/>
    <cellStyle name="Note 2 26 2 20" xfId="12581"/>
    <cellStyle name="Note 2 26 2 20 2" xfId="23382"/>
    <cellStyle name="Note 2 26 2 20 3" xfId="33893"/>
    <cellStyle name="Note 2 26 2 20 4" xfId="44830"/>
    <cellStyle name="Note 2 26 2 20 5" xfId="47533"/>
    <cellStyle name="Note 2 26 2 20 6" xfId="58051"/>
    <cellStyle name="Note 2 26 2 21" xfId="13652"/>
    <cellStyle name="Note 2 26 2 22" xfId="23837"/>
    <cellStyle name="Note 2 26 2 23" xfId="34745"/>
    <cellStyle name="Note 2 26 2 24" xfId="47995"/>
    <cellStyle name="Note 2 26 2 25" xfId="59597"/>
    <cellStyle name="Note 2 26 2 3" xfId="5770"/>
    <cellStyle name="Note 2 26 2 3 2" xfId="11295"/>
    <cellStyle name="Note 2 26 2 3 2 2" xfId="22272"/>
    <cellStyle name="Note 2 26 2 3 2 3" xfId="32607"/>
    <cellStyle name="Note 2 26 2 3 2 4" xfId="43544"/>
    <cellStyle name="Note 2 26 2 3 2 5" xfId="56765"/>
    <cellStyle name="Note 2 26 2 3 3" xfId="7284"/>
    <cellStyle name="Note 2 26 2 3 3 2" xfId="18410"/>
    <cellStyle name="Note 2 26 2 3 3 3" xfId="28599"/>
    <cellStyle name="Note 2 26 2 3 3 4" xfId="39554"/>
    <cellStyle name="Note 2 26 2 3 3 5" xfId="45479"/>
    <cellStyle name="Note 2 26 2 3 3 6" xfId="52757"/>
    <cellStyle name="Note 2 26 2 3 4" xfId="12383"/>
    <cellStyle name="Note 2 26 2 3 4 2" xfId="23229"/>
    <cellStyle name="Note 2 26 2 3 4 3" xfId="33695"/>
    <cellStyle name="Note 2 26 2 3 4 4" xfId="44632"/>
    <cellStyle name="Note 2 26 2 3 4 5" xfId="47339"/>
    <cellStyle name="Note 2 26 2 3 4 6" xfId="57853"/>
    <cellStyle name="Note 2 26 2 3 5" xfId="12199"/>
    <cellStyle name="Note 2 26 2 3 5 2" xfId="33511"/>
    <cellStyle name="Note 2 26 2 3 5 3" xfId="44448"/>
    <cellStyle name="Note 2 26 2 3 5 4" xfId="47155"/>
    <cellStyle name="Note 2 26 2 3 5 5" xfId="57669"/>
    <cellStyle name="Note 2 26 2 3 6" xfId="16920"/>
    <cellStyle name="Note 2 26 2 3 7" xfId="27105"/>
    <cellStyle name="Note 2 26 2 3 8" xfId="38054"/>
    <cellStyle name="Note 2 26 2 3 9" xfId="51263"/>
    <cellStyle name="Note 2 26 2 4" xfId="5212"/>
    <cellStyle name="Note 2 26 2 4 2" xfId="16362"/>
    <cellStyle name="Note 2 26 2 4 3" xfId="26547"/>
    <cellStyle name="Note 2 26 2 4 4" xfId="37496"/>
    <cellStyle name="Note 2 26 2 4 5" xfId="34563"/>
    <cellStyle name="Note 2 26 2 4 6" xfId="50705"/>
    <cellStyle name="Note 2 26 2 5" xfId="4138"/>
    <cellStyle name="Note 2 26 2 5 2" xfId="15345"/>
    <cellStyle name="Note 2 26 2 5 3" xfId="25530"/>
    <cellStyle name="Note 2 26 2 5 4" xfId="36471"/>
    <cellStyle name="Note 2 26 2 5 5" xfId="45147"/>
    <cellStyle name="Note 2 26 2 5 6" xfId="49688"/>
    <cellStyle name="Note 2 26 2 6" xfId="5476"/>
    <cellStyle name="Note 2 26 2 6 2" xfId="16626"/>
    <cellStyle name="Note 2 26 2 6 3" xfId="26811"/>
    <cellStyle name="Note 2 26 2 6 4" xfId="37760"/>
    <cellStyle name="Note 2 26 2 6 5" xfId="45010"/>
    <cellStyle name="Note 2 26 2 6 6" xfId="50969"/>
    <cellStyle name="Note 2 26 2 7" xfId="5861"/>
    <cellStyle name="Note 2 26 2 7 2" xfId="17011"/>
    <cellStyle name="Note 2 26 2 7 3" xfId="27196"/>
    <cellStyle name="Note 2 26 2 7 4" xfId="38145"/>
    <cellStyle name="Note 2 26 2 7 5" xfId="34514"/>
    <cellStyle name="Note 2 26 2 7 6" xfId="51354"/>
    <cellStyle name="Note 2 26 2 8" xfId="5531"/>
    <cellStyle name="Note 2 26 2 8 2" xfId="16681"/>
    <cellStyle name="Note 2 26 2 8 3" xfId="26866"/>
    <cellStyle name="Note 2 26 2 8 4" xfId="37815"/>
    <cellStyle name="Note 2 26 2 8 5" xfId="44932"/>
    <cellStyle name="Note 2 26 2 8 6" xfId="51024"/>
    <cellStyle name="Note 2 26 2 9" xfId="5599"/>
    <cellStyle name="Note 2 26 2 9 2" xfId="16749"/>
    <cellStyle name="Note 2 26 2 9 3" xfId="26934"/>
    <cellStyle name="Note 2 26 2 9 4" xfId="37883"/>
    <cellStyle name="Note 2 26 2 9 5" xfId="46124"/>
    <cellStyle name="Note 2 26 2 9 6" xfId="51092"/>
    <cellStyle name="Note 2 26 20" xfId="7739"/>
    <cellStyle name="Note 2 26 20 2" xfId="18849"/>
    <cellStyle name="Note 2 26 20 3" xfId="29053"/>
    <cellStyle name="Note 2 26 20 4" xfId="40002"/>
    <cellStyle name="Note 2 26 20 5" xfId="45725"/>
    <cellStyle name="Note 2 26 20 6" xfId="53211"/>
    <cellStyle name="Note 2 26 21" xfId="9823"/>
    <cellStyle name="Note 2 26 21 2" xfId="20817"/>
    <cellStyle name="Note 2 26 21 3" xfId="31135"/>
    <cellStyle name="Note 2 26 21 4" xfId="42084"/>
    <cellStyle name="Note 2 26 21 5" xfId="55293"/>
    <cellStyle name="Note 2 26 22" xfId="12296"/>
    <cellStyle name="Note 2 26 22 2" xfId="23166"/>
    <cellStyle name="Note 2 26 22 3" xfId="33608"/>
    <cellStyle name="Note 2 26 22 4" xfId="44545"/>
    <cellStyle name="Note 2 26 22 5" xfId="47252"/>
    <cellStyle name="Note 2 26 22 6" xfId="57766"/>
    <cellStyle name="Note 2 26 23" xfId="9801"/>
    <cellStyle name="Note 2 26 23 2" xfId="20795"/>
    <cellStyle name="Note 2 26 23 3" xfId="31113"/>
    <cellStyle name="Note 2 26 23 4" xfId="42062"/>
    <cellStyle name="Note 2 26 23 5" xfId="46321"/>
    <cellStyle name="Note 2 26 23 6" xfId="55271"/>
    <cellStyle name="Note 2 26 24" xfId="11596"/>
    <cellStyle name="Note 2 26 24 2" xfId="32908"/>
    <cellStyle name="Note 2 26 24 3" xfId="43845"/>
    <cellStyle name="Note 2 26 24 4" xfId="46582"/>
    <cellStyle name="Note 2 26 24 5" xfId="57066"/>
    <cellStyle name="Note 2 26 25" xfId="7260"/>
    <cellStyle name="Note 2 26 25 2" xfId="18389"/>
    <cellStyle name="Note 2 26 25 3" xfId="28576"/>
    <cellStyle name="Note 2 26 25 4" xfId="39531"/>
    <cellStyle name="Note 2 26 25 5" xfId="45459"/>
    <cellStyle name="Note 2 26 25 6" xfId="52734"/>
    <cellStyle name="Note 2 26 26" xfId="12526"/>
    <cellStyle name="Note 2 26 26 2" xfId="23332"/>
    <cellStyle name="Note 2 26 26 3" xfId="33838"/>
    <cellStyle name="Note 2 26 26 4" xfId="44775"/>
    <cellStyle name="Note 2 26 26 5" xfId="47479"/>
    <cellStyle name="Note 2 26 26 6" xfId="57996"/>
    <cellStyle name="Note 2 26 27" xfId="9596"/>
    <cellStyle name="Note 2 26 27 2" xfId="20666"/>
    <cellStyle name="Note 2 26 27 3" xfId="30908"/>
    <cellStyle name="Note 2 26 27 4" xfId="41857"/>
    <cellStyle name="Note 2 26 27 5" xfId="46120"/>
    <cellStyle name="Note 2 26 27 6" xfId="55066"/>
    <cellStyle name="Note 2 26 28" xfId="12440"/>
    <cellStyle name="Note 2 26 28 2" xfId="23274"/>
    <cellStyle name="Note 2 26 28 3" xfId="33752"/>
    <cellStyle name="Note 2 26 28 4" xfId="44689"/>
    <cellStyle name="Note 2 26 28 5" xfId="47395"/>
    <cellStyle name="Note 2 26 28 6" xfId="57910"/>
    <cellStyle name="Note 2 26 29" xfId="13451"/>
    <cellStyle name="Note 2 26 3" xfId="2222"/>
    <cellStyle name="Note 2 26 3 10" xfId="5391"/>
    <cellStyle name="Note 2 26 3 10 2" xfId="16541"/>
    <cellStyle name="Note 2 26 3 10 3" xfId="26726"/>
    <cellStyle name="Note 2 26 3 10 4" xfId="37675"/>
    <cellStyle name="Note 2 26 3 10 5" xfId="44989"/>
    <cellStyle name="Note 2 26 3 10 6" xfId="50884"/>
    <cellStyle name="Note 2 26 3 11" xfId="5840"/>
    <cellStyle name="Note 2 26 3 11 2" xfId="16990"/>
    <cellStyle name="Note 2 26 3 11 3" xfId="27175"/>
    <cellStyle name="Note 2 26 3 11 4" xfId="38124"/>
    <cellStyle name="Note 2 26 3 11 5" xfId="45674"/>
    <cellStyle name="Note 2 26 3 11 6" xfId="51333"/>
    <cellStyle name="Note 2 26 3 12" xfId="5348"/>
    <cellStyle name="Note 2 26 3 12 2" xfId="16498"/>
    <cellStyle name="Note 2 26 3 12 3" xfId="26683"/>
    <cellStyle name="Note 2 26 3 12 4" xfId="37632"/>
    <cellStyle name="Note 2 26 3 12 5" xfId="34346"/>
    <cellStyle name="Note 2 26 3 12 6" xfId="50841"/>
    <cellStyle name="Note 2 26 3 13" xfId="9889"/>
    <cellStyle name="Note 2 26 3 13 2" xfId="20881"/>
    <cellStyle name="Note 2 26 3 13 3" xfId="31201"/>
    <cellStyle name="Note 2 26 3 13 4" xfId="42146"/>
    <cellStyle name="Note 2 26 3 13 5" xfId="55359"/>
    <cellStyle name="Note 2 26 3 14" xfId="11805"/>
    <cellStyle name="Note 2 26 3 14 2" xfId="22776"/>
    <cellStyle name="Note 2 26 3 14 3" xfId="33117"/>
    <cellStyle name="Note 2 26 3 14 4" xfId="44054"/>
    <cellStyle name="Note 2 26 3 14 5" xfId="46765"/>
    <cellStyle name="Note 2 26 3 14 6" xfId="57275"/>
    <cellStyle name="Note 2 26 3 15" xfId="12098"/>
    <cellStyle name="Note 2 26 3 15 2" xfId="23038"/>
    <cellStyle name="Note 2 26 3 15 3" xfId="33410"/>
    <cellStyle name="Note 2 26 3 15 4" xfId="44347"/>
    <cellStyle name="Note 2 26 3 15 5" xfId="47057"/>
    <cellStyle name="Note 2 26 3 15 6" xfId="57568"/>
    <cellStyle name="Note 2 26 3 16" xfId="12481"/>
    <cellStyle name="Note 2 26 3 16 2" xfId="33793"/>
    <cellStyle name="Note 2 26 3 16 3" xfId="44730"/>
    <cellStyle name="Note 2 26 3 16 4" xfId="47435"/>
    <cellStyle name="Note 2 26 3 16 5" xfId="57951"/>
    <cellStyle name="Note 2 26 3 17" xfId="9572"/>
    <cellStyle name="Note 2 26 3 17 2" xfId="20649"/>
    <cellStyle name="Note 2 26 3 17 3" xfId="30884"/>
    <cellStyle name="Note 2 26 3 17 4" xfId="41835"/>
    <cellStyle name="Note 2 26 3 17 5" xfId="46101"/>
    <cellStyle name="Note 2 26 3 17 6" xfId="55042"/>
    <cellStyle name="Note 2 26 3 18" xfId="12527"/>
    <cellStyle name="Note 2 26 3 18 2" xfId="23333"/>
    <cellStyle name="Note 2 26 3 18 3" xfId="33839"/>
    <cellStyle name="Note 2 26 3 18 4" xfId="44776"/>
    <cellStyle name="Note 2 26 3 18 5" xfId="47480"/>
    <cellStyle name="Note 2 26 3 18 6" xfId="57997"/>
    <cellStyle name="Note 2 26 3 19" xfId="13522"/>
    <cellStyle name="Note 2 26 3 2" xfId="4715"/>
    <cellStyle name="Note 2 26 3 2 2" xfId="11256"/>
    <cellStyle name="Note 2 26 3 2 2 2" xfId="22233"/>
    <cellStyle name="Note 2 26 3 2 2 3" xfId="32568"/>
    <cellStyle name="Note 2 26 3 2 2 4" xfId="43505"/>
    <cellStyle name="Note 2 26 3 2 2 5" xfId="56726"/>
    <cellStyle name="Note 2 26 3 2 3" xfId="11651"/>
    <cellStyle name="Note 2 26 3 2 3 2" xfId="22624"/>
    <cellStyle name="Note 2 26 3 2 3 3" xfId="32963"/>
    <cellStyle name="Note 2 26 3 2 3 4" xfId="43900"/>
    <cellStyle name="Note 2 26 3 2 3 5" xfId="46611"/>
    <cellStyle name="Note 2 26 3 2 3 6" xfId="57121"/>
    <cellStyle name="Note 2 26 3 2 4" xfId="11996"/>
    <cellStyle name="Note 2 26 3 2 4 2" xfId="22948"/>
    <cellStyle name="Note 2 26 3 2 4 3" xfId="33308"/>
    <cellStyle name="Note 2 26 3 2 4 4" xfId="44245"/>
    <cellStyle name="Note 2 26 3 2 4 5" xfId="46955"/>
    <cellStyle name="Note 2 26 3 2 4 6" xfId="57466"/>
    <cellStyle name="Note 2 26 3 2 5" xfId="7408"/>
    <cellStyle name="Note 2 26 3 2 5 2" xfId="28723"/>
    <cellStyle name="Note 2 26 3 2 5 3" xfId="39678"/>
    <cellStyle name="Note 2 26 3 2 5 4" xfId="45510"/>
    <cellStyle name="Note 2 26 3 2 5 5" xfId="52881"/>
    <cellStyle name="Note 2 26 3 2 6" xfId="15866"/>
    <cellStyle name="Note 2 26 3 2 7" xfId="26051"/>
    <cellStyle name="Note 2 26 3 2 8" xfId="37000"/>
    <cellStyle name="Note 2 26 3 2 9" xfId="50209"/>
    <cellStyle name="Note 2 26 3 20" xfId="23707"/>
    <cellStyle name="Note 2 26 3 21" xfId="34615"/>
    <cellStyle name="Note 2 26 3 22" xfId="47865"/>
    <cellStyle name="Note 2 26 3 23" xfId="59483"/>
    <cellStyle name="Note 2 26 3 3" xfId="5734"/>
    <cellStyle name="Note 2 26 3 3 2" xfId="16884"/>
    <cellStyle name="Note 2 26 3 3 3" xfId="27069"/>
    <cellStyle name="Note 2 26 3 3 4" xfId="38018"/>
    <cellStyle name="Note 2 26 3 3 5" xfId="45393"/>
    <cellStyle name="Note 2 26 3 3 6" xfId="51227"/>
    <cellStyle name="Note 2 26 3 4" xfId="5248"/>
    <cellStyle name="Note 2 26 3 4 2" xfId="16398"/>
    <cellStyle name="Note 2 26 3 4 3" xfId="26583"/>
    <cellStyle name="Note 2 26 3 4 4" xfId="37532"/>
    <cellStyle name="Note 2 26 3 4 5" xfId="34251"/>
    <cellStyle name="Note 2 26 3 4 6" xfId="50741"/>
    <cellStyle name="Note 2 26 3 5" xfId="5808"/>
    <cellStyle name="Note 2 26 3 5 2" xfId="16958"/>
    <cellStyle name="Note 2 26 3 5 3" xfId="27143"/>
    <cellStyle name="Note 2 26 3 5 4" xfId="38092"/>
    <cellStyle name="Note 2 26 3 5 5" xfId="45971"/>
    <cellStyle name="Note 2 26 3 5 6" xfId="51301"/>
    <cellStyle name="Note 2 26 3 6" xfId="5616"/>
    <cellStyle name="Note 2 26 3 6 2" xfId="16766"/>
    <cellStyle name="Note 2 26 3 6 3" xfId="26951"/>
    <cellStyle name="Note 2 26 3 6 4" xfId="37900"/>
    <cellStyle name="Note 2 26 3 6 5" xfId="45541"/>
    <cellStyle name="Note 2 26 3 6 6" xfId="51109"/>
    <cellStyle name="Note 2 26 3 7" xfId="5942"/>
    <cellStyle name="Note 2 26 3 7 2" xfId="17092"/>
    <cellStyle name="Note 2 26 3 7 3" xfId="27277"/>
    <cellStyle name="Note 2 26 3 7 4" xfId="38226"/>
    <cellStyle name="Note 2 26 3 7 5" xfId="46481"/>
    <cellStyle name="Note 2 26 3 7 6" xfId="51435"/>
    <cellStyle name="Note 2 26 3 8" xfId="5972"/>
    <cellStyle name="Note 2 26 3 8 2" xfId="17122"/>
    <cellStyle name="Note 2 26 3 8 3" xfId="27307"/>
    <cellStyle name="Note 2 26 3 8 4" xfId="38256"/>
    <cellStyle name="Note 2 26 3 8 5" xfId="45868"/>
    <cellStyle name="Note 2 26 3 8 6" xfId="51465"/>
    <cellStyle name="Note 2 26 3 9" xfId="5999"/>
    <cellStyle name="Note 2 26 3 9 2" xfId="17149"/>
    <cellStyle name="Note 2 26 3 9 3" xfId="27334"/>
    <cellStyle name="Note 2 26 3 9 4" xfId="38283"/>
    <cellStyle name="Note 2 26 3 9 5" xfId="45094"/>
    <cellStyle name="Note 2 26 3 9 6" xfId="51492"/>
    <cellStyle name="Note 2 26 30" xfId="23636"/>
    <cellStyle name="Note 2 26 31" xfId="34538"/>
    <cellStyle name="Note 2 26 32" xfId="47794"/>
    <cellStyle name="Note 2 26 33" xfId="59087"/>
    <cellStyle name="Note 2 26 4" xfId="2265"/>
    <cellStyle name="Note 2 26 4 2" xfId="10702"/>
    <cellStyle name="Note 2 26 4 2 2" xfId="21681"/>
    <cellStyle name="Note 2 26 4 2 3" xfId="32014"/>
    <cellStyle name="Note 2 26 4 2 4" xfId="42957"/>
    <cellStyle name="Note 2 26 4 2 5" xfId="56172"/>
    <cellStyle name="Note 2 26 4 3" xfId="9659"/>
    <cellStyle name="Note 2 26 4 3 2" xfId="20708"/>
    <cellStyle name="Note 2 26 4 3 3" xfId="30971"/>
    <cellStyle name="Note 2 26 4 3 4" xfId="41920"/>
    <cellStyle name="Note 2 26 4 3 5" xfId="46183"/>
    <cellStyle name="Note 2 26 4 3 6" xfId="55129"/>
    <cellStyle name="Note 2 26 4 4" xfId="9498"/>
    <cellStyle name="Note 2 26 4 4 2" xfId="20596"/>
    <cellStyle name="Note 2 26 4 4 3" xfId="30810"/>
    <cellStyle name="Note 2 26 4 4 4" xfId="41761"/>
    <cellStyle name="Note 2 26 4 4 5" xfId="46030"/>
    <cellStyle name="Note 2 26 4 4 6" xfId="54968"/>
    <cellStyle name="Note 2 26 4 5" xfId="11868"/>
    <cellStyle name="Note 2 26 4 5 2" xfId="33180"/>
    <cellStyle name="Note 2 26 4 5 3" xfId="44117"/>
    <cellStyle name="Note 2 26 4 5 4" xfId="46828"/>
    <cellStyle name="Note 2 26 4 5 5" xfId="57338"/>
    <cellStyle name="Note 2 26 4 6" xfId="13565"/>
    <cellStyle name="Note 2 26 4 7" xfId="23750"/>
    <cellStyle name="Note 2 26 4 8" xfId="34658"/>
    <cellStyle name="Note 2 26 4 9" xfId="47908"/>
    <cellStyle name="Note 2 26 5" xfId="2318"/>
    <cellStyle name="Note 2 26 5 2" xfId="11210"/>
    <cellStyle name="Note 2 26 5 2 2" xfId="22187"/>
    <cellStyle name="Note 2 26 5 2 3" xfId="32522"/>
    <cellStyle name="Note 2 26 5 2 4" xfId="43461"/>
    <cellStyle name="Note 2 26 5 2 5" xfId="56680"/>
    <cellStyle name="Note 2 26 5 3" xfId="11697"/>
    <cellStyle name="Note 2 26 5 3 2" xfId="22670"/>
    <cellStyle name="Note 2 26 5 3 3" xfId="33009"/>
    <cellStyle name="Note 2 26 5 3 4" xfId="43946"/>
    <cellStyle name="Note 2 26 5 3 5" xfId="46657"/>
    <cellStyle name="Note 2 26 5 3 6" xfId="57167"/>
    <cellStyle name="Note 2 26 5 4" xfId="11954"/>
    <cellStyle name="Note 2 26 5 4 2" xfId="22906"/>
    <cellStyle name="Note 2 26 5 4 3" xfId="33266"/>
    <cellStyle name="Note 2 26 5 4 4" xfId="44203"/>
    <cellStyle name="Note 2 26 5 4 5" xfId="46914"/>
    <cellStyle name="Note 2 26 5 4 6" xfId="57424"/>
    <cellStyle name="Note 2 26 5 5" xfId="12200"/>
    <cellStyle name="Note 2 26 5 5 2" xfId="33512"/>
    <cellStyle name="Note 2 26 5 5 3" xfId="44449"/>
    <cellStyle name="Note 2 26 5 5 4" xfId="47156"/>
    <cellStyle name="Note 2 26 5 5 5" xfId="57670"/>
    <cellStyle name="Note 2 26 5 6" xfId="13618"/>
    <cellStyle name="Note 2 26 5 7" xfId="23803"/>
    <cellStyle name="Note 2 26 5 8" xfId="34711"/>
    <cellStyle name="Note 2 26 5 9" xfId="47961"/>
    <cellStyle name="Note 2 26 6" xfId="4641"/>
    <cellStyle name="Note 2 26 6 2" xfId="15793"/>
    <cellStyle name="Note 2 26 6 3" xfId="25978"/>
    <cellStyle name="Note 2 26 6 4" xfId="36927"/>
    <cellStyle name="Note 2 26 6 5" xfId="45557"/>
    <cellStyle name="Note 2 26 6 6" xfId="50136"/>
    <cellStyle name="Note 2 26 7" xfId="5674"/>
    <cellStyle name="Note 2 26 7 2" xfId="16824"/>
    <cellStyle name="Note 2 26 7 3" xfId="27009"/>
    <cellStyle name="Note 2 26 7 4" xfId="37958"/>
    <cellStyle name="Note 2 26 7 5" xfId="44895"/>
    <cellStyle name="Note 2 26 7 6" xfId="51167"/>
    <cellStyle name="Note 2 26 8" xfId="5303"/>
    <cellStyle name="Note 2 26 8 2" xfId="16453"/>
    <cellStyle name="Note 2 26 8 3" xfId="26638"/>
    <cellStyle name="Note 2 26 8 4" xfId="37587"/>
    <cellStyle name="Note 2 26 8 5" xfId="34306"/>
    <cellStyle name="Note 2 26 8 6" xfId="50796"/>
    <cellStyle name="Note 2 26 9" xfId="4174"/>
    <cellStyle name="Note 2 26 9 2" xfId="15372"/>
    <cellStyle name="Note 2 26 9 3" xfId="25557"/>
    <cellStyle name="Note 2 26 9 4" xfId="36504"/>
    <cellStyle name="Note 2 26 9 5" xfId="34121"/>
    <cellStyle name="Note 2 26 9 6" xfId="49715"/>
    <cellStyle name="Note 2 27" xfId="2119"/>
    <cellStyle name="Note 2 27 10" xfId="5919"/>
    <cellStyle name="Note 2 27 10 2" xfId="17069"/>
    <cellStyle name="Note 2 27 10 3" xfId="27254"/>
    <cellStyle name="Note 2 27 10 4" xfId="38203"/>
    <cellStyle name="Note 2 27 10 5" xfId="46486"/>
    <cellStyle name="Note 2 27 10 6" xfId="51412"/>
    <cellStyle name="Note 2 27 11" xfId="4591"/>
    <cellStyle name="Note 2 27 11 2" xfId="15755"/>
    <cellStyle name="Note 2 27 11 3" xfId="25940"/>
    <cellStyle name="Note 2 27 11 4" xfId="36889"/>
    <cellStyle name="Note 2 27 11 5" xfId="46373"/>
    <cellStyle name="Note 2 27 11 6" xfId="50098"/>
    <cellStyle name="Note 2 27 12" xfId="5532"/>
    <cellStyle name="Note 2 27 12 2" xfId="16682"/>
    <cellStyle name="Note 2 27 12 3" xfId="26867"/>
    <cellStyle name="Note 2 27 12 4" xfId="37816"/>
    <cellStyle name="Note 2 27 12 5" xfId="45758"/>
    <cellStyle name="Note 2 27 12 6" xfId="51025"/>
    <cellStyle name="Note 2 27 13" xfId="5431"/>
    <cellStyle name="Note 2 27 13 2" xfId="16581"/>
    <cellStyle name="Note 2 27 13 3" xfId="26766"/>
    <cellStyle name="Note 2 27 13 4" xfId="37715"/>
    <cellStyle name="Note 2 27 13 5" xfId="45900"/>
    <cellStyle name="Note 2 27 13 6" xfId="50924"/>
    <cellStyle name="Note 2 27 14" xfId="5357"/>
    <cellStyle name="Note 2 27 14 2" xfId="16507"/>
    <cellStyle name="Note 2 27 14 3" xfId="26692"/>
    <cellStyle name="Note 2 27 14 4" xfId="37641"/>
    <cellStyle name="Note 2 27 14 5" xfId="34354"/>
    <cellStyle name="Note 2 27 14 6" xfId="50850"/>
    <cellStyle name="Note 2 27 15" xfId="4105"/>
    <cellStyle name="Note 2 27 15 2" xfId="15312"/>
    <cellStyle name="Note 2 27 15 3" xfId="25497"/>
    <cellStyle name="Note 2 27 15 4" xfId="36438"/>
    <cellStyle name="Note 2 27 15 5" xfId="46342"/>
    <cellStyle name="Note 2 27 15 6" xfId="49655"/>
    <cellStyle name="Note 2 27 16" xfId="5816"/>
    <cellStyle name="Note 2 27 16 2" xfId="16966"/>
    <cellStyle name="Note 2 27 16 3" xfId="27151"/>
    <cellStyle name="Note 2 27 16 4" xfId="38100"/>
    <cellStyle name="Note 2 27 16 5" xfId="45343"/>
    <cellStyle name="Note 2 27 16 6" xfId="51309"/>
    <cellStyle name="Note 2 27 17" xfId="7617"/>
    <cellStyle name="Note 2 27 17 2" xfId="18730"/>
    <cellStyle name="Note 2 27 17 3" xfId="28932"/>
    <cellStyle name="Note 2 27 17 4" xfId="39881"/>
    <cellStyle name="Note 2 27 17 5" xfId="45645"/>
    <cellStyle name="Note 2 27 17 6" xfId="44887"/>
    <cellStyle name="Note 2 27 17 7" xfId="53090"/>
    <cellStyle name="Note 2 27 18" xfId="7709"/>
    <cellStyle name="Note 2 27 18 2" xfId="18820"/>
    <cellStyle name="Note 2 27 18 3" xfId="29023"/>
    <cellStyle name="Note 2 27 18 4" xfId="39973"/>
    <cellStyle name="Note 2 27 18 5" xfId="45699"/>
    <cellStyle name="Note 2 27 18 6" xfId="45230"/>
    <cellStyle name="Note 2 27 18 7" xfId="53181"/>
    <cellStyle name="Note 2 27 19" xfId="7568"/>
    <cellStyle name="Note 2 27 19 2" xfId="18682"/>
    <cellStyle name="Note 2 27 19 3" xfId="28883"/>
    <cellStyle name="Note 2 27 19 4" xfId="39833"/>
    <cellStyle name="Note 2 27 19 5" xfId="45602"/>
    <cellStyle name="Note 2 27 19 6" xfId="45326"/>
    <cellStyle name="Note 2 27 19 7" xfId="53041"/>
    <cellStyle name="Note 2 27 2" xfId="2353"/>
    <cellStyle name="Note 2 27 2 10" xfId="4060"/>
    <cellStyle name="Note 2 27 2 10 2" xfId="15267"/>
    <cellStyle name="Note 2 27 2 10 3" xfId="25452"/>
    <cellStyle name="Note 2 27 2 10 4" xfId="36393"/>
    <cellStyle name="Note 2 27 2 10 5" xfId="45405"/>
    <cellStyle name="Note 2 27 2 10 6" xfId="49610"/>
    <cellStyle name="Note 2 27 2 11" xfId="4200"/>
    <cellStyle name="Note 2 27 2 11 2" xfId="15390"/>
    <cellStyle name="Note 2 27 2 11 3" xfId="25575"/>
    <cellStyle name="Note 2 27 2 11 4" xfId="36524"/>
    <cellStyle name="Note 2 27 2 11 5" xfId="34134"/>
    <cellStyle name="Note 2 27 2 11 6" xfId="49733"/>
    <cellStyle name="Note 2 27 2 12" xfId="4612"/>
    <cellStyle name="Note 2 27 2 12 2" xfId="15768"/>
    <cellStyle name="Note 2 27 2 12 3" xfId="25953"/>
    <cellStyle name="Note 2 27 2 12 4" xfId="36902"/>
    <cellStyle name="Note 2 27 2 12 5" xfId="33930"/>
    <cellStyle name="Note 2 27 2 12 6" xfId="50111"/>
    <cellStyle name="Note 2 27 2 13" xfId="9926"/>
    <cellStyle name="Note 2 27 2 13 2" xfId="20918"/>
    <cellStyle name="Note 2 27 2 13 3" xfId="31238"/>
    <cellStyle name="Note 2 27 2 13 4" xfId="42183"/>
    <cellStyle name="Note 2 27 2 13 5" xfId="55396"/>
    <cellStyle name="Note 2 27 2 14" xfId="11768"/>
    <cellStyle name="Note 2 27 2 14 2" xfId="22739"/>
    <cellStyle name="Note 2 27 2 14 3" xfId="33080"/>
    <cellStyle name="Note 2 27 2 14 4" xfId="44017"/>
    <cellStyle name="Note 2 27 2 14 5" xfId="46728"/>
    <cellStyle name="Note 2 27 2 14 6" xfId="57238"/>
    <cellStyle name="Note 2 27 2 15" xfId="12115"/>
    <cellStyle name="Note 2 27 2 15 2" xfId="23050"/>
    <cellStyle name="Note 2 27 2 15 3" xfId="33427"/>
    <cellStyle name="Note 2 27 2 15 4" xfId="44364"/>
    <cellStyle name="Note 2 27 2 15 5" xfId="47073"/>
    <cellStyle name="Note 2 27 2 15 6" xfId="57585"/>
    <cellStyle name="Note 2 27 2 16" xfId="9617"/>
    <cellStyle name="Note 2 27 2 16 2" xfId="30929"/>
    <cellStyle name="Note 2 27 2 16 3" xfId="41878"/>
    <cellStyle name="Note 2 27 2 16 4" xfId="46141"/>
    <cellStyle name="Note 2 27 2 16 5" xfId="55087"/>
    <cellStyle name="Note 2 27 2 17" xfId="9690"/>
    <cellStyle name="Note 2 27 2 17 2" xfId="20728"/>
    <cellStyle name="Note 2 27 2 17 3" xfId="31002"/>
    <cellStyle name="Note 2 27 2 17 4" xfId="41951"/>
    <cellStyle name="Note 2 27 2 17 5" xfId="46214"/>
    <cellStyle name="Note 2 27 2 17 6" xfId="55160"/>
    <cellStyle name="Note 2 27 2 18" xfId="9485"/>
    <cellStyle name="Note 2 27 2 18 2" xfId="20586"/>
    <cellStyle name="Note 2 27 2 18 3" xfId="30797"/>
    <cellStyle name="Note 2 27 2 18 4" xfId="41748"/>
    <cellStyle name="Note 2 27 2 18 5" xfId="46017"/>
    <cellStyle name="Note 2 27 2 18 6" xfId="54955"/>
    <cellStyle name="Note 2 27 2 19" xfId="12327"/>
    <cellStyle name="Note 2 27 2 19 2" xfId="23189"/>
    <cellStyle name="Note 2 27 2 19 3" xfId="33639"/>
    <cellStyle name="Note 2 27 2 19 4" xfId="44576"/>
    <cellStyle name="Note 2 27 2 19 5" xfId="47283"/>
    <cellStyle name="Note 2 27 2 19 6" xfId="57797"/>
    <cellStyle name="Note 2 27 2 2" xfId="4752"/>
    <cellStyle name="Note 2 27 2 2 2" xfId="11161"/>
    <cellStyle name="Note 2 27 2 2 2 2" xfId="22138"/>
    <cellStyle name="Note 2 27 2 2 2 3" xfId="32473"/>
    <cellStyle name="Note 2 27 2 2 2 4" xfId="43413"/>
    <cellStyle name="Note 2 27 2 2 2 5" xfId="56631"/>
    <cellStyle name="Note 2 27 2 2 3" xfId="11723"/>
    <cellStyle name="Note 2 27 2 2 3 2" xfId="22696"/>
    <cellStyle name="Note 2 27 2 2 3 3" xfId="33035"/>
    <cellStyle name="Note 2 27 2 2 3 4" xfId="43972"/>
    <cellStyle name="Note 2 27 2 2 3 5" xfId="46683"/>
    <cellStyle name="Note 2 27 2 2 3 6" xfId="57193"/>
    <cellStyle name="Note 2 27 2 2 4" xfId="11915"/>
    <cellStyle name="Note 2 27 2 2 4 2" xfId="22867"/>
    <cellStyle name="Note 2 27 2 2 4 3" xfId="33227"/>
    <cellStyle name="Note 2 27 2 2 4 4" xfId="44164"/>
    <cellStyle name="Note 2 27 2 2 4 5" xfId="46875"/>
    <cellStyle name="Note 2 27 2 2 4 6" xfId="57385"/>
    <cellStyle name="Note 2 27 2 2 5" xfId="10134"/>
    <cellStyle name="Note 2 27 2 2 5 2" xfId="31446"/>
    <cellStyle name="Note 2 27 2 2 5 3" xfId="42391"/>
    <cellStyle name="Note 2 27 2 2 5 4" xfId="46368"/>
    <cellStyle name="Note 2 27 2 2 5 5" xfId="55604"/>
    <cellStyle name="Note 2 27 2 2 6" xfId="15903"/>
    <cellStyle name="Note 2 27 2 2 7" xfId="26088"/>
    <cellStyle name="Note 2 27 2 2 8" xfId="37037"/>
    <cellStyle name="Note 2 27 2 2 9" xfId="50246"/>
    <cellStyle name="Note 2 27 2 20" xfId="12582"/>
    <cellStyle name="Note 2 27 2 20 2" xfId="23383"/>
    <cellStyle name="Note 2 27 2 20 3" xfId="33894"/>
    <cellStyle name="Note 2 27 2 20 4" xfId="44831"/>
    <cellStyle name="Note 2 27 2 20 5" xfId="47534"/>
    <cellStyle name="Note 2 27 2 20 6" xfId="58052"/>
    <cellStyle name="Note 2 27 2 21" xfId="13653"/>
    <cellStyle name="Note 2 27 2 22" xfId="23838"/>
    <cellStyle name="Note 2 27 2 23" xfId="34746"/>
    <cellStyle name="Note 2 27 2 24" xfId="47996"/>
    <cellStyle name="Note 2 27 2 25" xfId="59598"/>
    <cellStyle name="Note 2 27 2 3" xfId="5771"/>
    <cellStyle name="Note 2 27 2 3 2" xfId="11296"/>
    <cellStyle name="Note 2 27 2 3 2 2" xfId="22273"/>
    <cellStyle name="Note 2 27 2 3 2 3" xfId="32608"/>
    <cellStyle name="Note 2 27 2 3 2 4" xfId="43545"/>
    <cellStyle name="Note 2 27 2 3 2 5" xfId="56766"/>
    <cellStyle name="Note 2 27 2 3 3" xfId="7183"/>
    <cellStyle name="Note 2 27 2 3 3 2" xfId="18314"/>
    <cellStyle name="Note 2 27 2 3 3 3" xfId="28499"/>
    <cellStyle name="Note 2 27 2 3 3 4" xfId="39454"/>
    <cellStyle name="Note 2 27 2 3 3 5" xfId="45416"/>
    <cellStyle name="Note 2 27 2 3 3 6" xfId="52657"/>
    <cellStyle name="Note 2 27 2 3 4" xfId="12307"/>
    <cellStyle name="Note 2 27 2 3 4 2" xfId="23177"/>
    <cellStyle name="Note 2 27 2 3 4 3" xfId="33619"/>
    <cellStyle name="Note 2 27 2 3 4 4" xfId="44556"/>
    <cellStyle name="Note 2 27 2 3 4 5" xfId="47263"/>
    <cellStyle name="Note 2 27 2 3 4 6" xfId="57777"/>
    <cellStyle name="Note 2 27 2 3 5" xfId="12169"/>
    <cellStyle name="Note 2 27 2 3 5 2" xfId="33481"/>
    <cellStyle name="Note 2 27 2 3 5 3" xfId="44418"/>
    <cellStyle name="Note 2 27 2 3 5 4" xfId="47126"/>
    <cellStyle name="Note 2 27 2 3 5 5" xfId="57639"/>
    <cellStyle name="Note 2 27 2 3 6" xfId="16921"/>
    <cellStyle name="Note 2 27 2 3 7" xfId="27106"/>
    <cellStyle name="Note 2 27 2 3 8" xfId="38055"/>
    <cellStyle name="Note 2 27 2 3 9" xfId="51264"/>
    <cellStyle name="Note 2 27 2 4" xfId="5211"/>
    <cellStyle name="Note 2 27 2 4 2" xfId="16361"/>
    <cellStyle name="Note 2 27 2 4 3" xfId="26546"/>
    <cellStyle name="Note 2 27 2 4 4" xfId="37495"/>
    <cellStyle name="Note 2 27 2 4 5" xfId="33951"/>
    <cellStyle name="Note 2 27 2 4 6" xfId="50704"/>
    <cellStyle name="Note 2 27 2 5" xfId="5800"/>
    <cellStyle name="Note 2 27 2 5 2" xfId="16950"/>
    <cellStyle name="Note 2 27 2 5 3" xfId="27135"/>
    <cellStyle name="Note 2 27 2 5 4" xfId="38084"/>
    <cellStyle name="Note 2 27 2 5 5" xfId="46413"/>
    <cellStyle name="Note 2 27 2 5 6" xfId="51293"/>
    <cellStyle name="Note 2 27 2 6" xfId="5164"/>
    <cellStyle name="Note 2 27 2 6 2" xfId="16314"/>
    <cellStyle name="Note 2 27 2 6 3" xfId="26499"/>
    <cellStyle name="Note 2 27 2 6 4" xfId="37448"/>
    <cellStyle name="Note 2 27 2 6 5" xfId="42126"/>
    <cellStyle name="Note 2 27 2 6 6" xfId="50657"/>
    <cellStyle name="Note 2 27 2 7" xfId="4278"/>
    <cellStyle name="Note 2 27 2 7 2" xfId="15468"/>
    <cellStyle name="Note 2 27 2 7 3" xfId="25653"/>
    <cellStyle name="Note 2 27 2 7 4" xfId="36602"/>
    <cellStyle name="Note 2 27 2 7 5" xfId="34159"/>
    <cellStyle name="Note 2 27 2 7 6" xfId="49811"/>
    <cellStyle name="Note 2 27 2 8" xfId="5625"/>
    <cellStyle name="Note 2 27 2 8 2" xfId="16775"/>
    <cellStyle name="Note 2 27 2 8 3" xfId="26960"/>
    <cellStyle name="Note 2 27 2 8 4" xfId="37909"/>
    <cellStyle name="Note 2 27 2 8 5" xfId="34398"/>
    <cellStyle name="Note 2 27 2 8 6" xfId="51118"/>
    <cellStyle name="Note 2 27 2 9" xfId="5930"/>
    <cellStyle name="Note 2 27 2 9 2" xfId="17080"/>
    <cellStyle name="Note 2 27 2 9 3" xfId="27265"/>
    <cellStyle name="Note 2 27 2 9 4" xfId="38214"/>
    <cellStyle name="Note 2 27 2 9 5" xfId="45778"/>
    <cellStyle name="Note 2 27 2 9 6" xfId="51423"/>
    <cellStyle name="Note 2 27 20" xfId="7239"/>
    <cellStyle name="Note 2 27 20 2" xfId="18368"/>
    <cellStyle name="Note 2 27 20 3" xfId="28555"/>
    <cellStyle name="Note 2 27 20 4" xfId="39510"/>
    <cellStyle name="Note 2 27 20 5" xfId="45440"/>
    <cellStyle name="Note 2 27 20 6" xfId="52713"/>
    <cellStyle name="Note 2 27 21" xfId="9824"/>
    <cellStyle name="Note 2 27 21 2" xfId="20818"/>
    <cellStyle name="Note 2 27 21 3" xfId="31136"/>
    <cellStyle name="Note 2 27 21 4" xfId="42085"/>
    <cellStyle name="Note 2 27 21 5" xfId="55294"/>
    <cellStyle name="Note 2 27 22" xfId="12371"/>
    <cellStyle name="Note 2 27 22 2" xfId="23217"/>
    <cellStyle name="Note 2 27 22 3" xfId="33683"/>
    <cellStyle name="Note 2 27 22 4" xfId="44620"/>
    <cellStyle name="Note 2 27 22 5" xfId="47327"/>
    <cellStyle name="Note 2 27 22 6" xfId="57841"/>
    <cellStyle name="Note 2 27 23" xfId="12097"/>
    <cellStyle name="Note 2 27 23 2" xfId="23037"/>
    <cellStyle name="Note 2 27 23 3" xfId="33409"/>
    <cellStyle name="Note 2 27 23 4" xfId="44346"/>
    <cellStyle name="Note 2 27 23 5" xfId="47056"/>
    <cellStyle name="Note 2 27 23 6" xfId="57567"/>
    <cellStyle name="Note 2 27 24" xfId="7756"/>
    <cellStyle name="Note 2 27 24 2" xfId="29070"/>
    <cellStyle name="Note 2 27 24 3" xfId="40019"/>
    <cellStyle name="Note 2 27 24 4" xfId="45739"/>
    <cellStyle name="Note 2 27 24 5" xfId="53228"/>
    <cellStyle name="Note 2 27 25" xfId="12085"/>
    <cellStyle name="Note 2 27 25 2" xfId="23027"/>
    <cellStyle name="Note 2 27 25 3" xfId="33397"/>
    <cellStyle name="Note 2 27 25 4" xfId="44334"/>
    <cellStyle name="Note 2 27 25 5" xfId="47044"/>
    <cellStyle name="Note 2 27 25 6" xfId="57555"/>
    <cellStyle name="Note 2 27 26" xfId="12280"/>
    <cellStyle name="Note 2 27 26 2" xfId="23155"/>
    <cellStyle name="Note 2 27 26 3" xfId="33592"/>
    <cellStyle name="Note 2 27 26 4" xfId="44529"/>
    <cellStyle name="Note 2 27 26 5" xfId="47236"/>
    <cellStyle name="Note 2 27 26 6" xfId="57750"/>
    <cellStyle name="Note 2 27 27" xfId="9496"/>
    <cellStyle name="Note 2 27 27 2" xfId="20594"/>
    <cellStyle name="Note 2 27 27 3" xfId="30808"/>
    <cellStyle name="Note 2 27 27 4" xfId="41759"/>
    <cellStyle name="Note 2 27 27 5" xfId="46028"/>
    <cellStyle name="Note 2 27 27 6" xfId="54966"/>
    <cellStyle name="Note 2 27 28" xfId="12360"/>
    <cellStyle name="Note 2 27 28 2" xfId="23210"/>
    <cellStyle name="Note 2 27 28 3" xfId="33672"/>
    <cellStyle name="Note 2 27 28 4" xfId="44609"/>
    <cellStyle name="Note 2 27 28 5" xfId="47316"/>
    <cellStyle name="Note 2 27 28 6" xfId="57830"/>
    <cellStyle name="Note 2 27 29" xfId="13452"/>
    <cellStyle name="Note 2 27 3" xfId="2221"/>
    <cellStyle name="Note 2 27 3 10" xfId="4305"/>
    <cellStyle name="Note 2 27 3 10 2" xfId="15495"/>
    <cellStyle name="Note 2 27 3 10 3" xfId="25680"/>
    <cellStyle name="Note 2 27 3 10 4" xfId="36629"/>
    <cellStyle name="Note 2 27 3 10 5" xfId="45137"/>
    <cellStyle name="Note 2 27 3 10 6" xfId="49838"/>
    <cellStyle name="Note 2 27 3 11" xfId="4126"/>
    <cellStyle name="Note 2 27 3 11 2" xfId="15333"/>
    <cellStyle name="Note 2 27 3 11 3" xfId="25518"/>
    <cellStyle name="Note 2 27 3 11 4" xfId="36459"/>
    <cellStyle name="Note 2 27 3 11 5" xfId="34109"/>
    <cellStyle name="Note 2 27 3 11 6" xfId="49676"/>
    <cellStyle name="Note 2 27 3 12" xfId="5349"/>
    <cellStyle name="Note 2 27 3 12 2" xfId="16499"/>
    <cellStyle name="Note 2 27 3 12 3" xfId="26684"/>
    <cellStyle name="Note 2 27 3 12 4" xfId="37633"/>
    <cellStyle name="Note 2 27 3 12 5" xfId="34508"/>
    <cellStyle name="Note 2 27 3 12 6" xfId="50842"/>
    <cellStyle name="Note 2 27 3 13" xfId="9890"/>
    <cellStyle name="Note 2 27 3 13 2" xfId="20882"/>
    <cellStyle name="Note 2 27 3 13 3" xfId="31202"/>
    <cellStyle name="Note 2 27 3 13 4" xfId="42147"/>
    <cellStyle name="Note 2 27 3 13 5" xfId="55360"/>
    <cellStyle name="Note 2 27 3 14" xfId="11804"/>
    <cellStyle name="Note 2 27 3 14 2" xfId="22775"/>
    <cellStyle name="Note 2 27 3 14 3" xfId="33116"/>
    <cellStyle name="Note 2 27 3 14 4" xfId="44053"/>
    <cellStyle name="Note 2 27 3 14 5" xfId="46764"/>
    <cellStyle name="Note 2 27 3 14 6" xfId="57274"/>
    <cellStyle name="Note 2 27 3 15" xfId="9709"/>
    <cellStyle name="Note 2 27 3 15 2" xfId="20739"/>
    <cellStyle name="Note 2 27 3 15 3" xfId="31021"/>
    <cellStyle name="Note 2 27 3 15 4" xfId="41970"/>
    <cellStyle name="Note 2 27 3 15 5" xfId="46232"/>
    <cellStyle name="Note 2 27 3 15 6" xfId="55179"/>
    <cellStyle name="Note 2 27 3 16" xfId="12534"/>
    <cellStyle name="Note 2 27 3 16 2" xfId="33846"/>
    <cellStyle name="Note 2 27 3 16 3" xfId="44783"/>
    <cellStyle name="Note 2 27 3 16 4" xfId="47487"/>
    <cellStyle name="Note 2 27 3 16 5" xfId="58004"/>
    <cellStyle name="Note 2 27 3 17" xfId="12258"/>
    <cellStyle name="Note 2 27 3 17 2" xfId="23141"/>
    <cellStyle name="Note 2 27 3 17 3" xfId="33570"/>
    <cellStyle name="Note 2 27 3 17 4" xfId="44507"/>
    <cellStyle name="Note 2 27 3 17 5" xfId="47214"/>
    <cellStyle name="Note 2 27 3 17 6" xfId="57728"/>
    <cellStyle name="Note 2 27 3 18" xfId="11829"/>
    <cellStyle name="Note 2 27 3 18 2" xfId="22800"/>
    <cellStyle name="Note 2 27 3 18 3" xfId="33141"/>
    <cellStyle name="Note 2 27 3 18 4" xfId="44078"/>
    <cellStyle name="Note 2 27 3 18 5" xfId="46789"/>
    <cellStyle name="Note 2 27 3 18 6" xfId="57299"/>
    <cellStyle name="Note 2 27 3 19" xfId="13521"/>
    <cellStyle name="Note 2 27 3 2" xfId="4716"/>
    <cellStyle name="Note 2 27 3 2 2" xfId="11257"/>
    <cellStyle name="Note 2 27 3 2 2 2" xfId="22234"/>
    <cellStyle name="Note 2 27 3 2 2 3" xfId="32569"/>
    <cellStyle name="Note 2 27 3 2 2 4" xfId="43506"/>
    <cellStyle name="Note 2 27 3 2 2 5" xfId="56727"/>
    <cellStyle name="Note 2 27 3 2 3" xfId="11650"/>
    <cellStyle name="Note 2 27 3 2 3 2" xfId="22623"/>
    <cellStyle name="Note 2 27 3 2 3 3" xfId="32962"/>
    <cellStyle name="Note 2 27 3 2 3 4" xfId="43899"/>
    <cellStyle name="Note 2 27 3 2 3 5" xfId="46610"/>
    <cellStyle name="Note 2 27 3 2 3 6" xfId="57120"/>
    <cellStyle name="Note 2 27 3 2 4" xfId="11997"/>
    <cellStyle name="Note 2 27 3 2 4 2" xfId="22949"/>
    <cellStyle name="Note 2 27 3 2 4 3" xfId="33309"/>
    <cellStyle name="Note 2 27 3 2 4 4" xfId="44246"/>
    <cellStyle name="Note 2 27 3 2 4 5" xfId="46956"/>
    <cellStyle name="Note 2 27 3 2 4 6" xfId="57467"/>
    <cellStyle name="Note 2 27 3 2 5" xfId="7204"/>
    <cellStyle name="Note 2 27 3 2 5 2" xfId="28520"/>
    <cellStyle name="Note 2 27 3 2 5 3" xfId="39475"/>
    <cellStyle name="Note 2 27 3 2 5 4" xfId="45428"/>
    <cellStyle name="Note 2 27 3 2 5 5" xfId="52678"/>
    <cellStyle name="Note 2 27 3 2 6" xfId="15867"/>
    <cellStyle name="Note 2 27 3 2 7" xfId="26052"/>
    <cellStyle name="Note 2 27 3 2 8" xfId="37001"/>
    <cellStyle name="Note 2 27 3 2 9" xfId="50210"/>
    <cellStyle name="Note 2 27 3 20" xfId="23706"/>
    <cellStyle name="Note 2 27 3 21" xfId="34614"/>
    <cellStyle name="Note 2 27 3 22" xfId="47864"/>
    <cellStyle name="Note 2 27 3 23" xfId="59484"/>
    <cellStyle name="Note 2 27 3 3" xfId="5735"/>
    <cellStyle name="Note 2 27 3 3 2" xfId="16885"/>
    <cellStyle name="Note 2 27 3 3 3" xfId="27070"/>
    <cellStyle name="Note 2 27 3 3 4" xfId="38019"/>
    <cellStyle name="Note 2 27 3 3 5" xfId="45960"/>
    <cellStyle name="Note 2 27 3 3 6" xfId="51228"/>
    <cellStyle name="Note 2 27 3 4" xfId="5247"/>
    <cellStyle name="Note 2 27 3 4 2" xfId="16397"/>
    <cellStyle name="Note 2 27 3 4 3" xfId="26582"/>
    <cellStyle name="Note 2 27 3 4 4" xfId="37531"/>
    <cellStyle name="Note 2 27 3 4 5" xfId="34250"/>
    <cellStyle name="Note 2 27 3 4 6" xfId="50740"/>
    <cellStyle name="Note 2 27 3 5" xfId="5863"/>
    <cellStyle name="Note 2 27 3 5 2" xfId="17013"/>
    <cellStyle name="Note 2 27 3 5 3" xfId="27198"/>
    <cellStyle name="Note 2 27 3 5 4" xfId="38147"/>
    <cellStyle name="Note 2 27 3 5 5" xfId="45330"/>
    <cellStyle name="Note 2 27 3 5 6" xfId="51356"/>
    <cellStyle name="Note 2 27 3 6" xfId="5500"/>
    <cellStyle name="Note 2 27 3 6 2" xfId="16650"/>
    <cellStyle name="Note 2 27 3 6 3" xfId="26835"/>
    <cellStyle name="Note 2 27 3 6 4" xfId="37784"/>
    <cellStyle name="Note 2 27 3 6 5" xfId="46470"/>
    <cellStyle name="Note 2 27 3 6 6" xfId="50993"/>
    <cellStyle name="Note 2 27 3 7" xfId="5913"/>
    <cellStyle name="Note 2 27 3 7 2" xfId="17063"/>
    <cellStyle name="Note 2 27 3 7 3" xfId="27248"/>
    <cellStyle name="Note 2 27 3 7 4" xfId="38197"/>
    <cellStyle name="Note 2 27 3 7 5" xfId="45819"/>
    <cellStyle name="Note 2 27 3 7 6" xfId="51406"/>
    <cellStyle name="Note 2 27 3 8" xfId="5334"/>
    <cellStyle name="Note 2 27 3 8 2" xfId="16484"/>
    <cellStyle name="Note 2 27 3 8 3" xfId="26669"/>
    <cellStyle name="Note 2 27 3 8 4" xfId="37618"/>
    <cellStyle name="Note 2 27 3 8 5" xfId="34333"/>
    <cellStyle name="Note 2 27 3 8 6" xfId="50827"/>
    <cellStyle name="Note 2 27 3 9" xfId="5385"/>
    <cellStyle name="Note 2 27 3 9 2" xfId="16535"/>
    <cellStyle name="Note 2 27 3 9 3" xfId="26720"/>
    <cellStyle name="Note 2 27 3 9 4" xfId="37669"/>
    <cellStyle name="Note 2 27 3 9 5" xfId="45472"/>
    <cellStyle name="Note 2 27 3 9 6" xfId="50878"/>
    <cellStyle name="Note 2 27 30" xfId="23637"/>
    <cellStyle name="Note 2 27 31" xfId="34539"/>
    <cellStyle name="Note 2 27 32" xfId="47795"/>
    <cellStyle name="Note 2 27 33" xfId="59088"/>
    <cellStyle name="Note 2 27 4" xfId="2264"/>
    <cellStyle name="Note 2 27 4 2" xfId="10703"/>
    <cellStyle name="Note 2 27 4 2 2" xfId="21682"/>
    <cellStyle name="Note 2 27 4 2 3" xfId="32015"/>
    <cellStyle name="Note 2 27 4 2 4" xfId="42958"/>
    <cellStyle name="Note 2 27 4 2 5" xfId="56173"/>
    <cellStyle name="Note 2 27 4 3" xfId="9534"/>
    <cellStyle name="Note 2 27 4 3 2" xfId="20625"/>
    <cellStyle name="Note 2 27 4 3 3" xfId="30846"/>
    <cellStyle name="Note 2 27 4 3 4" xfId="41797"/>
    <cellStyle name="Note 2 27 4 3 5" xfId="46065"/>
    <cellStyle name="Note 2 27 4 3 6" xfId="55004"/>
    <cellStyle name="Note 2 27 4 4" xfId="9469"/>
    <cellStyle name="Note 2 27 4 4 2" xfId="20574"/>
    <cellStyle name="Note 2 27 4 4 3" xfId="30781"/>
    <cellStyle name="Note 2 27 4 4 4" xfId="41732"/>
    <cellStyle name="Note 2 27 4 4 5" xfId="46001"/>
    <cellStyle name="Note 2 27 4 4 6" xfId="54939"/>
    <cellStyle name="Note 2 27 4 5" xfId="9647"/>
    <cellStyle name="Note 2 27 4 5 2" xfId="30959"/>
    <cellStyle name="Note 2 27 4 5 3" xfId="41908"/>
    <cellStyle name="Note 2 27 4 5 4" xfId="46171"/>
    <cellStyle name="Note 2 27 4 5 5" xfId="55117"/>
    <cellStyle name="Note 2 27 4 6" xfId="13564"/>
    <cellStyle name="Note 2 27 4 7" xfId="23749"/>
    <cellStyle name="Note 2 27 4 8" xfId="34657"/>
    <cellStyle name="Note 2 27 4 9" xfId="47907"/>
    <cellStyle name="Note 2 27 5" xfId="2319"/>
    <cellStyle name="Note 2 27 5 2" xfId="11211"/>
    <cellStyle name="Note 2 27 5 2 2" xfId="22188"/>
    <cellStyle name="Note 2 27 5 2 3" xfId="32523"/>
    <cellStyle name="Note 2 27 5 2 4" xfId="43462"/>
    <cellStyle name="Note 2 27 5 2 5" xfId="56681"/>
    <cellStyle name="Note 2 27 5 3" xfId="11696"/>
    <cellStyle name="Note 2 27 5 3 2" xfId="22669"/>
    <cellStyle name="Note 2 27 5 3 3" xfId="33008"/>
    <cellStyle name="Note 2 27 5 3 4" xfId="43945"/>
    <cellStyle name="Note 2 27 5 3 5" xfId="46656"/>
    <cellStyle name="Note 2 27 5 3 6" xfId="57166"/>
    <cellStyle name="Note 2 27 5 4" xfId="11955"/>
    <cellStyle name="Note 2 27 5 4 2" xfId="22907"/>
    <cellStyle name="Note 2 27 5 4 3" xfId="33267"/>
    <cellStyle name="Note 2 27 5 4 4" xfId="44204"/>
    <cellStyle name="Note 2 27 5 4 5" xfId="46915"/>
    <cellStyle name="Note 2 27 5 4 6" xfId="57425"/>
    <cellStyle name="Note 2 27 5 5" xfId="12170"/>
    <cellStyle name="Note 2 27 5 5 2" xfId="33482"/>
    <cellStyle name="Note 2 27 5 5 3" xfId="44419"/>
    <cellStyle name="Note 2 27 5 5 4" xfId="47127"/>
    <cellStyle name="Note 2 27 5 5 5" xfId="57640"/>
    <cellStyle name="Note 2 27 5 6" xfId="13619"/>
    <cellStyle name="Note 2 27 5 7" xfId="23804"/>
    <cellStyle name="Note 2 27 5 8" xfId="34712"/>
    <cellStyle name="Note 2 27 5 9" xfId="47962"/>
    <cellStyle name="Note 2 27 6" xfId="4642"/>
    <cellStyle name="Note 2 27 6 2" xfId="15794"/>
    <cellStyle name="Note 2 27 6 3" xfId="25979"/>
    <cellStyle name="Note 2 27 6 4" xfId="36928"/>
    <cellStyle name="Note 2 27 6 5" xfId="46514"/>
    <cellStyle name="Note 2 27 6 6" xfId="50137"/>
    <cellStyle name="Note 2 27 7" xfId="5675"/>
    <cellStyle name="Note 2 27 7 2" xfId="16825"/>
    <cellStyle name="Note 2 27 7 3" xfId="27010"/>
    <cellStyle name="Note 2 27 7 4" xfId="37959"/>
    <cellStyle name="Note 2 27 7 5" xfId="46381"/>
    <cellStyle name="Note 2 27 7 6" xfId="51168"/>
    <cellStyle name="Note 2 27 8" xfId="5302"/>
    <cellStyle name="Note 2 27 8 2" xfId="16452"/>
    <cellStyle name="Note 2 27 8 3" xfId="26637"/>
    <cellStyle name="Note 2 27 8 4" xfId="37586"/>
    <cellStyle name="Note 2 27 8 5" xfId="34305"/>
    <cellStyle name="Note 2 27 8 6" xfId="50795"/>
    <cellStyle name="Note 2 27 9" xfId="4074"/>
    <cellStyle name="Note 2 27 9 2" xfId="15281"/>
    <cellStyle name="Note 2 27 9 3" xfId="25466"/>
    <cellStyle name="Note 2 27 9 4" xfId="36407"/>
    <cellStyle name="Note 2 27 9 5" xfId="34087"/>
    <cellStyle name="Note 2 27 9 6" xfId="49624"/>
    <cellStyle name="Note 2 28" xfId="2120"/>
    <cellStyle name="Note 2 28 10" xfId="4437"/>
    <cellStyle name="Note 2 28 10 2" xfId="15617"/>
    <cellStyle name="Note 2 28 10 3" xfId="25802"/>
    <cellStyle name="Note 2 28 10 4" xfId="36751"/>
    <cellStyle name="Note 2 28 10 5" xfId="46343"/>
    <cellStyle name="Note 2 28 10 6" xfId="49960"/>
    <cellStyle name="Note 2 28 11" xfId="4237"/>
    <cellStyle name="Note 2 28 11 2" xfId="15427"/>
    <cellStyle name="Note 2 28 11 3" xfId="25612"/>
    <cellStyle name="Note 2 28 11 4" xfId="36561"/>
    <cellStyle name="Note 2 28 11 5" xfId="34147"/>
    <cellStyle name="Note 2 28 11 6" xfId="49770"/>
    <cellStyle name="Note 2 28 12" xfId="5613"/>
    <cellStyle name="Note 2 28 12 2" xfId="16763"/>
    <cellStyle name="Note 2 28 12 3" xfId="26948"/>
    <cellStyle name="Note 2 28 12 4" xfId="37897"/>
    <cellStyle name="Note 2 28 12 5" xfId="45056"/>
    <cellStyle name="Note 2 28 12 6" xfId="51106"/>
    <cellStyle name="Note 2 28 13" xfId="5857"/>
    <cellStyle name="Note 2 28 13 2" xfId="17007"/>
    <cellStyle name="Note 2 28 13 3" xfId="27192"/>
    <cellStyle name="Note 2 28 13 4" xfId="38141"/>
    <cellStyle name="Note 2 28 13 5" xfId="46341"/>
    <cellStyle name="Note 2 28 13 6" xfId="51350"/>
    <cellStyle name="Note 2 28 14" xfId="4194"/>
    <cellStyle name="Note 2 28 14 2" xfId="15384"/>
    <cellStyle name="Note 2 28 14 3" xfId="25569"/>
    <cellStyle name="Note 2 28 14 4" xfId="36518"/>
    <cellStyle name="Note 2 28 14 5" xfId="34128"/>
    <cellStyle name="Note 2 28 14 6" xfId="49727"/>
    <cellStyle name="Note 2 28 15" xfId="5912"/>
    <cellStyle name="Note 2 28 15 2" xfId="17062"/>
    <cellStyle name="Note 2 28 15 3" xfId="27247"/>
    <cellStyle name="Note 2 28 15 4" xfId="38196"/>
    <cellStyle name="Note 2 28 15 5" xfId="45007"/>
    <cellStyle name="Note 2 28 15 6" xfId="51405"/>
    <cellStyle name="Note 2 28 16" xfId="5421"/>
    <cellStyle name="Note 2 28 16 2" xfId="16571"/>
    <cellStyle name="Note 2 28 16 3" xfId="26756"/>
    <cellStyle name="Note 2 28 16 4" xfId="37705"/>
    <cellStyle name="Note 2 28 16 5" xfId="46445"/>
    <cellStyle name="Note 2 28 16 6" xfId="50914"/>
    <cellStyle name="Note 2 28 17" xfId="7618"/>
    <cellStyle name="Note 2 28 17 2" xfId="18731"/>
    <cellStyle name="Note 2 28 17 3" xfId="28933"/>
    <cellStyle name="Note 2 28 17 4" xfId="39882"/>
    <cellStyle name="Note 2 28 17 5" xfId="45646"/>
    <cellStyle name="Note 2 28 17 6" xfId="44885"/>
    <cellStyle name="Note 2 28 17 7" xfId="53091"/>
    <cellStyle name="Note 2 28 18" xfId="7710"/>
    <cellStyle name="Note 2 28 18 2" xfId="18821"/>
    <cellStyle name="Note 2 28 18 3" xfId="29024"/>
    <cellStyle name="Note 2 28 18 4" xfId="39974"/>
    <cellStyle name="Note 2 28 18 5" xfId="45700"/>
    <cellStyle name="Note 2 28 18 6" xfId="46529"/>
    <cellStyle name="Note 2 28 18 7" xfId="53182"/>
    <cellStyle name="Note 2 28 19" xfId="7569"/>
    <cellStyle name="Note 2 28 19 2" xfId="18683"/>
    <cellStyle name="Note 2 28 19 3" xfId="28884"/>
    <cellStyle name="Note 2 28 19 4" xfId="39834"/>
    <cellStyle name="Note 2 28 19 5" xfId="45603"/>
    <cellStyle name="Note 2 28 19 6" xfId="46389"/>
    <cellStyle name="Note 2 28 19 7" xfId="53042"/>
    <cellStyle name="Note 2 28 2" xfId="2354"/>
    <cellStyle name="Note 2 28 2 10" xfId="5637"/>
    <cellStyle name="Note 2 28 2 10 2" xfId="16787"/>
    <cellStyle name="Note 2 28 2 10 3" xfId="26972"/>
    <cellStyle name="Note 2 28 2 10 4" xfId="37921"/>
    <cellStyle name="Note 2 28 2 10 5" xfId="45085"/>
    <cellStyle name="Note 2 28 2 10 6" xfId="51130"/>
    <cellStyle name="Note 2 28 2 11" xfId="6039"/>
    <cellStyle name="Note 2 28 2 11 2" xfId="17189"/>
    <cellStyle name="Note 2 28 2 11 3" xfId="27374"/>
    <cellStyle name="Note 2 28 2 11 4" xfId="38323"/>
    <cellStyle name="Note 2 28 2 11 5" xfId="45047"/>
    <cellStyle name="Note 2 28 2 11 6" xfId="51532"/>
    <cellStyle name="Note 2 28 2 12" xfId="6020"/>
    <cellStyle name="Note 2 28 2 12 2" xfId="17170"/>
    <cellStyle name="Note 2 28 2 12 3" xfId="27355"/>
    <cellStyle name="Note 2 28 2 12 4" xfId="38304"/>
    <cellStyle name="Note 2 28 2 12 5" xfId="45165"/>
    <cellStyle name="Note 2 28 2 12 6" xfId="51513"/>
    <cellStyle name="Note 2 28 2 13" xfId="9927"/>
    <cellStyle name="Note 2 28 2 13 2" xfId="20919"/>
    <cellStyle name="Note 2 28 2 13 3" xfId="31239"/>
    <cellStyle name="Note 2 28 2 13 4" xfId="42184"/>
    <cellStyle name="Note 2 28 2 13 5" xfId="55397"/>
    <cellStyle name="Note 2 28 2 14" xfId="11767"/>
    <cellStyle name="Note 2 28 2 14 2" xfId="22738"/>
    <cellStyle name="Note 2 28 2 14 3" xfId="33079"/>
    <cellStyle name="Note 2 28 2 14 4" xfId="44016"/>
    <cellStyle name="Note 2 28 2 14 5" xfId="46727"/>
    <cellStyle name="Note 2 28 2 14 6" xfId="57237"/>
    <cellStyle name="Note 2 28 2 15" xfId="9514"/>
    <cellStyle name="Note 2 28 2 15 2" xfId="20611"/>
    <cellStyle name="Note 2 28 2 15 3" xfId="30826"/>
    <cellStyle name="Note 2 28 2 15 4" xfId="41777"/>
    <cellStyle name="Note 2 28 2 15 5" xfId="46045"/>
    <cellStyle name="Note 2 28 2 15 6" xfId="54984"/>
    <cellStyle name="Note 2 28 2 16" xfId="12528"/>
    <cellStyle name="Note 2 28 2 16 2" xfId="33840"/>
    <cellStyle name="Note 2 28 2 16 3" xfId="44777"/>
    <cellStyle name="Note 2 28 2 16 4" xfId="47481"/>
    <cellStyle name="Note 2 28 2 16 5" xfId="57998"/>
    <cellStyle name="Note 2 28 2 17" xfId="12249"/>
    <cellStyle name="Note 2 28 2 17 2" xfId="23136"/>
    <cellStyle name="Note 2 28 2 17 3" xfId="33561"/>
    <cellStyle name="Note 2 28 2 17 4" xfId="44498"/>
    <cellStyle name="Note 2 28 2 17 5" xfId="47205"/>
    <cellStyle name="Note 2 28 2 17 6" xfId="57719"/>
    <cellStyle name="Note 2 28 2 18" xfId="12058"/>
    <cellStyle name="Note 2 28 2 18 2" xfId="23006"/>
    <cellStyle name="Note 2 28 2 18 3" xfId="33370"/>
    <cellStyle name="Note 2 28 2 18 4" xfId="44307"/>
    <cellStyle name="Note 2 28 2 18 5" xfId="47017"/>
    <cellStyle name="Note 2 28 2 18 6" xfId="57528"/>
    <cellStyle name="Note 2 28 2 19" xfId="9612"/>
    <cellStyle name="Note 2 28 2 19 2" xfId="20679"/>
    <cellStyle name="Note 2 28 2 19 3" xfId="30924"/>
    <cellStyle name="Note 2 28 2 19 4" xfId="41873"/>
    <cellStyle name="Note 2 28 2 19 5" xfId="46136"/>
    <cellStyle name="Note 2 28 2 19 6" xfId="55082"/>
    <cellStyle name="Note 2 28 2 2" xfId="4753"/>
    <cellStyle name="Note 2 28 2 2 2" xfId="11162"/>
    <cellStyle name="Note 2 28 2 2 2 2" xfId="22139"/>
    <cellStyle name="Note 2 28 2 2 2 3" xfId="32474"/>
    <cellStyle name="Note 2 28 2 2 2 4" xfId="43414"/>
    <cellStyle name="Note 2 28 2 2 2 5" xfId="56632"/>
    <cellStyle name="Note 2 28 2 2 3" xfId="11722"/>
    <cellStyle name="Note 2 28 2 2 3 2" xfId="22695"/>
    <cellStyle name="Note 2 28 2 2 3 3" xfId="33034"/>
    <cellStyle name="Note 2 28 2 2 3 4" xfId="43971"/>
    <cellStyle name="Note 2 28 2 2 3 5" xfId="46682"/>
    <cellStyle name="Note 2 28 2 2 3 6" xfId="57192"/>
    <cellStyle name="Note 2 28 2 2 4" xfId="11916"/>
    <cellStyle name="Note 2 28 2 2 4 2" xfId="22868"/>
    <cellStyle name="Note 2 28 2 2 4 3" xfId="33228"/>
    <cellStyle name="Note 2 28 2 2 4 4" xfId="44165"/>
    <cellStyle name="Note 2 28 2 2 4 5" xfId="46876"/>
    <cellStyle name="Note 2 28 2 2 4 6" xfId="57386"/>
    <cellStyle name="Note 2 28 2 2 5" xfId="12477"/>
    <cellStyle name="Note 2 28 2 2 5 2" xfId="33789"/>
    <cellStyle name="Note 2 28 2 2 5 3" xfId="44726"/>
    <cellStyle name="Note 2 28 2 2 5 4" xfId="47431"/>
    <cellStyle name="Note 2 28 2 2 5 5" xfId="57947"/>
    <cellStyle name="Note 2 28 2 2 6" xfId="15904"/>
    <cellStyle name="Note 2 28 2 2 7" xfId="26089"/>
    <cellStyle name="Note 2 28 2 2 8" xfId="37038"/>
    <cellStyle name="Note 2 28 2 2 9" xfId="50247"/>
    <cellStyle name="Note 2 28 2 20" xfId="12583"/>
    <cellStyle name="Note 2 28 2 20 2" xfId="23384"/>
    <cellStyle name="Note 2 28 2 20 3" xfId="33895"/>
    <cellStyle name="Note 2 28 2 20 4" xfId="44832"/>
    <cellStyle name="Note 2 28 2 20 5" xfId="47535"/>
    <cellStyle name="Note 2 28 2 20 6" xfId="58053"/>
    <cellStyle name="Note 2 28 2 21" xfId="13654"/>
    <cellStyle name="Note 2 28 2 22" xfId="23839"/>
    <cellStyle name="Note 2 28 2 23" xfId="34747"/>
    <cellStyle name="Note 2 28 2 24" xfId="47997"/>
    <cellStyle name="Note 2 28 2 25" xfId="59599"/>
    <cellStyle name="Note 2 28 2 3" xfId="5772"/>
    <cellStyle name="Note 2 28 2 3 2" xfId="11297"/>
    <cellStyle name="Note 2 28 2 3 2 2" xfId="22274"/>
    <cellStyle name="Note 2 28 2 3 2 3" xfId="32609"/>
    <cellStyle name="Note 2 28 2 3 2 4" xfId="43546"/>
    <cellStyle name="Note 2 28 2 3 2 5" xfId="56767"/>
    <cellStyle name="Note 2 28 2 3 3" xfId="7413"/>
    <cellStyle name="Note 2 28 2 3 3 2" xfId="18535"/>
    <cellStyle name="Note 2 28 2 3 3 3" xfId="28728"/>
    <cellStyle name="Note 2 28 2 3 3 4" xfId="39683"/>
    <cellStyle name="Note 2 28 2 3 3 5" xfId="45515"/>
    <cellStyle name="Note 2 28 2 3 3 6" xfId="52886"/>
    <cellStyle name="Note 2 28 2 3 4" xfId="12020"/>
    <cellStyle name="Note 2 28 2 3 4 2" xfId="22972"/>
    <cellStyle name="Note 2 28 2 3 4 3" xfId="33332"/>
    <cellStyle name="Note 2 28 2 3 4 4" xfId="44269"/>
    <cellStyle name="Note 2 28 2 3 4 5" xfId="46979"/>
    <cellStyle name="Note 2 28 2 3 4 6" xfId="57490"/>
    <cellStyle name="Note 2 28 2 3 5" xfId="7732"/>
    <cellStyle name="Note 2 28 2 3 5 2" xfId="29046"/>
    <cellStyle name="Note 2 28 2 3 5 3" xfId="39996"/>
    <cellStyle name="Note 2 28 2 3 5 4" xfId="45721"/>
    <cellStyle name="Note 2 28 2 3 5 5" xfId="53204"/>
    <cellStyle name="Note 2 28 2 3 6" xfId="16922"/>
    <cellStyle name="Note 2 28 2 3 7" xfId="27107"/>
    <cellStyle name="Note 2 28 2 3 8" xfId="38056"/>
    <cellStyle name="Note 2 28 2 3 9" xfId="51265"/>
    <cellStyle name="Note 2 28 2 4" xfId="5210"/>
    <cellStyle name="Note 2 28 2 4 2" xfId="16360"/>
    <cellStyle name="Note 2 28 2 4 3" xfId="26545"/>
    <cellStyle name="Note 2 28 2 4 4" xfId="37494"/>
    <cellStyle name="Note 2 28 2 4 5" xfId="34065"/>
    <cellStyle name="Note 2 28 2 4 6" xfId="50703"/>
    <cellStyle name="Note 2 28 2 5" xfId="5852"/>
    <cellStyle name="Note 2 28 2 5 2" xfId="17002"/>
    <cellStyle name="Note 2 28 2 5 3" xfId="27187"/>
    <cellStyle name="Note 2 28 2 5 4" xfId="38136"/>
    <cellStyle name="Note 2 28 2 5 5" xfId="45269"/>
    <cellStyle name="Note 2 28 2 5 6" xfId="51345"/>
    <cellStyle name="Note 2 28 2 6" xfId="5902"/>
    <cellStyle name="Note 2 28 2 6 2" xfId="17052"/>
    <cellStyle name="Note 2 28 2 6 3" xfId="27237"/>
    <cellStyle name="Note 2 28 2 6 4" xfId="38186"/>
    <cellStyle name="Note 2 28 2 6 5" xfId="45493"/>
    <cellStyle name="Note 2 28 2 6 6" xfId="51395"/>
    <cellStyle name="Note 2 28 2 7" xfId="5413"/>
    <cellStyle name="Note 2 28 2 7 2" xfId="16563"/>
    <cellStyle name="Note 2 28 2 7 3" xfId="26748"/>
    <cellStyle name="Note 2 28 2 7 4" xfId="37697"/>
    <cellStyle name="Note 2 28 2 7 5" xfId="47558"/>
    <cellStyle name="Note 2 28 2 7 6" xfId="50906"/>
    <cellStyle name="Note 2 28 2 8" xfId="5452"/>
    <cellStyle name="Note 2 28 2 8 2" xfId="16602"/>
    <cellStyle name="Note 2 28 2 8 3" xfId="26787"/>
    <cellStyle name="Note 2 28 2 8 4" xfId="37736"/>
    <cellStyle name="Note 2 28 2 8 5" xfId="45280"/>
    <cellStyle name="Note 2 28 2 8 6" xfId="50945"/>
    <cellStyle name="Note 2 28 2 9" xfId="4227"/>
    <cellStyle name="Note 2 28 2 9 2" xfId="15417"/>
    <cellStyle name="Note 2 28 2 9 3" xfId="25602"/>
    <cellStyle name="Note 2 28 2 9 4" xfId="36551"/>
    <cellStyle name="Note 2 28 2 9 5" xfId="45498"/>
    <cellStyle name="Note 2 28 2 9 6" xfId="49760"/>
    <cellStyle name="Note 2 28 20" xfId="7734"/>
    <cellStyle name="Note 2 28 20 2" xfId="18844"/>
    <cellStyle name="Note 2 28 20 3" xfId="29048"/>
    <cellStyle name="Note 2 28 20 4" xfId="39998"/>
    <cellStyle name="Note 2 28 20 5" xfId="45723"/>
    <cellStyle name="Note 2 28 20 6" xfId="53206"/>
    <cellStyle name="Note 2 28 21" xfId="9825"/>
    <cellStyle name="Note 2 28 21 2" xfId="20819"/>
    <cellStyle name="Note 2 28 21 3" xfId="31137"/>
    <cellStyle name="Note 2 28 21 4" xfId="42086"/>
    <cellStyle name="Note 2 28 21 5" xfId="55295"/>
    <cellStyle name="Note 2 28 22" xfId="12128"/>
    <cellStyle name="Note 2 28 22 2" xfId="23060"/>
    <cellStyle name="Note 2 28 22 3" xfId="33440"/>
    <cellStyle name="Note 2 28 22 4" xfId="44377"/>
    <cellStyle name="Note 2 28 22 5" xfId="47086"/>
    <cellStyle name="Note 2 28 22 6" xfId="57598"/>
    <cellStyle name="Note 2 28 23" xfId="9681"/>
    <cellStyle name="Note 2 28 23 2" xfId="20722"/>
    <cellStyle name="Note 2 28 23 3" xfId="30993"/>
    <cellStyle name="Note 2 28 23 4" xfId="41942"/>
    <cellStyle name="Note 2 28 23 5" xfId="46205"/>
    <cellStyle name="Note 2 28 23 6" xfId="55151"/>
    <cellStyle name="Note 2 28 24" xfId="12535"/>
    <cellStyle name="Note 2 28 24 2" xfId="33847"/>
    <cellStyle name="Note 2 28 24 3" xfId="44784"/>
    <cellStyle name="Note 2 28 24 4" xfId="47488"/>
    <cellStyle name="Note 2 28 24 5" xfId="58005"/>
    <cellStyle name="Note 2 28 25" xfId="9519"/>
    <cellStyle name="Note 2 28 25 2" xfId="20614"/>
    <cellStyle name="Note 2 28 25 3" xfId="30831"/>
    <cellStyle name="Note 2 28 25 4" xfId="41782"/>
    <cellStyle name="Note 2 28 25 5" xfId="46050"/>
    <cellStyle name="Note 2 28 25 6" xfId="54989"/>
    <cellStyle name="Note 2 28 26" xfId="12121"/>
    <cellStyle name="Note 2 28 26 2" xfId="23053"/>
    <cellStyle name="Note 2 28 26 3" xfId="33433"/>
    <cellStyle name="Note 2 28 26 4" xfId="44370"/>
    <cellStyle name="Note 2 28 26 5" xfId="47079"/>
    <cellStyle name="Note 2 28 26 6" xfId="57591"/>
    <cellStyle name="Note 2 28 27" xfId="12520"/>
    <cellStyle name="Note 2 28 27 2" xfId="23327"/>
    <cellStyle name="Note 2 28 27 3" xfId="33832"/>
    <cellStyle name="Note 2 28 27 4" xfId="44769"/>
    <cellStyle name="Note 2 28 27 5" xfId="47473"/>
    <cellStyle name="Note 2 28 27 6" xfId="57990"/>
    <cellStyle name="Note 2 28 28" xfId="9476"/>
    <cellStyle name="Note 2 28 28 2" xfId="20580"/>
    <cellStyle name="Note 2 28 28 3" xfId="30788"/>
    <cellStyle name="Note 2 28 28 4" xfId="41739"/>
    <cellStyle name="Note 2 28 28 5" xfId="46008"/>
    <cellStyle name="Note 2 28 28 6" xfId="54946"/>
    <cellStyle name="Note 2 28 29" xfId="13453"/>
    <cellStyle name="Note 2 28 3" xfId="2220"/>
    <cellStyle name="Note 2 28 3 10" xfId="4390"/>
    <cellStyle name="Note 2 28 3 10 2" xfId="15575"/>
    <cellStyle name="Note 2 28 3 10 3" xfId="25760"/>
    <cellStyle name="Note 2 28 3 10 4" xfId="36709"/>
    <cellStyle name="Note 2 28 3 10 5" xfId="44981"/>
    <cellStyle name="Note 2 28 3 10 6" xfId="49918"/>
    <cellStyle name="Note 2 28 3 11" xfId="4210"/>
    <cellStyle name="Note 2 28 3 11 2" xfId="15400"/>
    <cellStyle name="Note 2 28 3 11 3" xfId="25585"/>
    <cellStyle name="Note 2 28 3 11 4" xfId="36534"/>
    <cellStyle name="Note 2 28 3 11 5" xfId="45189"/>
    <cellStyle name="Note 2 28 3 11 6" xfId="49743"/>
    <cellStyle name="Note 2 28 3 12" xfId="6042"/>
    <cellStyle name="Note 2 28 3 12 2" xfId="17192"/>
    <cellStyle name="Note 2 28 3 12 3" xfId="27377"/>
    <cellStyle name="Note 2 28 3 12 4" xfId="38326"/>
    <cellStyle name="Note 2 28 3 12 5" xfId="45499"/>
    <cellStyle name="Note 2 28 3 12 6" xfId="51535"/>
    <cellStyle name="Note 2 28 3 13" xfId="9891"/>
    <cellStyle name="Note 2 28 3 13 2" xfId="20883"/>
    <cellStyle name="Note 2 28 3 13 3" xfId="31203"/>
    <cellStyle name="Note 2 28 3 13 4" xfId="42148"/>
    <cellStyle name="Note 2 28 3 13 5" xfId="55361"/>
    <cellStyle name="Note 2 28 3 14" xfId="11803"/>
    <cellStyle name="Note 2 28 3 14 2" xfId="22774"/>
    <cellStyle name="Note 2 28 3 14 3" xfId="33115"/>
    <cellStyle name="Note 2 28 3 14 4" xfId="44052"/>
    <cellStyle name="Note 2 28 3 14 5" xfId="46763"/>
    <cellStyle name="Note 2 28 3 14 6" xfId="57273"/>
    <cellStyle name="Note 2 28 3 15" xfId="12391"/>
    <cellStyle name="Note 2 28 3 15 2" xfId="23236"/>
    <cellStyle name="Note 2 28 3 15 3" xfId="33703"/>
    <cellStyle name="Note 2 28 3 15 4" xfId="44640"/>
    <cellStyle name="Note 2 28 3 15 5" xfId="47347"/>
    <cellStyle name="Note 2 28 3 15 6" xfId="57861"/>
    <cellStyle name="Note 2 28 3 16" xfId="12516"/>
    <cellStyle name="Note 2 28 3 16 2" xfId="33828"/>
    <cellStyle name="Note 2 28 3 16 3" xfId="44765"/>
    <cellStyle name="Note 2 28 3 16 4" xfId="47469"/>
    <cellStyle name="Note 2 28 3 16 5" xfId="57986"/>
    <cellStyle name="Note 2 28 3 17" xfId="11873"/>
    <cellStyle name="Note 2 28 3 17 2" xfId="22835"/>
    <cellStyle name="Note 2 28 3 17 3" xfId="33185"/>
    <cellStyle name="Note 2 28 3 17 4" xfId="44122"/>
    <cellStyle name="Note 2 28 3 17 5" xfId="46833"/>
    <cellStyle name="Note 2 28 3 17 6" xfId="57343"/>
    <cellStyle name="Note 2 28 3 18" xfId="9758"/>
    <cellStyle name="Note 2 28 3 18 2" xfId="20769"/>
    <cellStyle name="Note 2 28 3 18 3" xfId="31070"/>
    <cellStyle name="Note 2 28 3 18 4" xfId="42019"/>
    <cellStyle name="Note 2 28 3 18 5" xfId="46279"/>
    <cellStyle name="Note 2 28 3 18 6" xfId="55228"/>
    <cellStyle name="Note 2 28 3 19" xfId="13520"/>
    <cellStyle name="Note 2 28 3 2" xfId="4717"/>
    <cellStyle name="Note 2 28 3 2 2" xfId="11258"/>
    <cellStyle name="Note 2 28 3 2 2 2" xfId="22235"/>
    <cellStyle name="Note 2 28 3 2 2 3" xfId="32570"/>
    <cellStyle name="Note 2 28 3 2 2 4" xfId="43507"/>
    <cellStyle name="Note 2 28 3 2 2 5" xfId="56728"/>
    <cellStyle name="Note 2 28 3 2 3" xfId="11649"/>
    <cellStyle name="Note 2 28 3 2 3 2" xfId="22622"/>
    <cellStyle name="Note 2 28 3 2 3 3" xfId="32961"/>
    <cellStyle name="Note 2 28 3 2 3 4" xfId="43898"/>
    <cellStyle name="Note 2 28 3 2 3 5" xfId="46609"/>
    <cellStyle name="Note 2 28 3 2 3 6" xfId="57119"/>
    <cellStyle name="Note 2 28 3 2 4" xfId="11998"/>
    <cellStyle name="Note 2 28 3 2 4 2" xfId="22950"/>
    <cellStyle name="Note 2 28 3 2 4 3" xfId="33310"/>
    <cellStyle name="Note 2 28 3 2 4 4" xfId="44247"/>
    <cellStyle name="Note 2 28 3 2 4 5" xfId="46957"/>
    <cellStyle name="Note 2 28 3 2 4 6" xfId="57468"/>
    <cellStyle name="Note 2 28 3 2 5" xfId="9615"/>
    <cellStyle name="Note 2 28 3 2 5 2" xfId="30927"/>
    <cellStyle name="Note 2 28 3 2 5 3" xfId="41876"/>
    <cellStyle name="Note 2 28 3 2 5 4" xfId="46139"/>
    <cellStyle name="Note 2 28 3 2 5 5" xfId="55085"/>
    <cellStyle name="Note 2 28 3 2 6" xfId="15868"/>
    <cellStyle name="Note 2 28 3 2 7" xfId="26053"/>
    <cellStyle name="Note 2 28 3 2 8" xfId="37002"/>
    <cellStyle name="Note 2 28 3 2 9" xfId="50211"/>
    <cellStyle name="Note 2 28 3 20" xfId="23705"/>
    <cellStyle name="Note 2 28 3 21" xfId="34613"/>
    <cellStyle name="Note 2 28 3 22" xfId="47863"/>
    <cellStyle name="Note 2 28 3 23" xfId="59485"/>
    <cellStyle name="Note 2 28 3 3" xfId="5736"/>
    <cellStyle name="Note 2 28 3 3 2" xfId="16886"/>
    <cellStyle name="Note 2 28 3 3 3" xfId="27071"/>
    <cellStyle name="Note 2 28 3 3 4" xfId="38020"/>
    <cellStyle name="Note 2 28 3 3 5" xfId="45069"/>
    <cellStyle name="Note 2 28 3 3 6" xfId="51229"/>
    <cellStyle name="Note 2 28 3 4" xfId="5246"/>
    <cellStyle name="Note 2 28 3 4 2" xfId="16396"/>
    <cellStyle name="Note 2 28 3 4 3" xfId="26581"/>
    <cellStyle name="Note 2 28 3 4 4" xfId="37530"/>
    <cellStyle name="Note 2 28 3 4 5" xfId="34249"/>
    <cellStyle name="Note 2 28 3 4 6" xfId="50739"/>
    <cellStyle name="Note 2 28 3 5" xfId="4501"/>
    <cellStyle name="Note 2 28 3 5 2" xfId="15666"/>
    <cellStyle name="Note 2 28 3 5 3" xfId="25851"/>
    <cellStyle name="Note 2 28 3 5 4" xfId="36800"/>
    <cellStyle name="Note 2 28 3 5 5" xfId="34207"/>
    <cellStyle name="Note 2 28 3 5 6" xfId="50009"/>
    <cellStyle name="Note 2 28 3 6" xfId="4202"/>
    <cellStyle name="Note 2 28 3 6 2" xfId="15392"/>
    <cellStyle name="Note 2 28 3 6 3" xfId="25577"/>
    <cellStyle name="Note 2 28 3 6 4" xfId="36526"/>
    <cellStyle name="Note 2 28 3 6 5" xfId="34136"/>
    <cellStyle name="Note 2 28 3 6 6" xfId="49735"/>
    <cellStyle name="Note 2 28 3 7" xfId="5588"/>
    <cellStyle name="Note 2 28 3 7 2" xfId="16738"/>
    <cellStyle name="Note 2 28 3 7 3" xfId="26923"/>
    <cellStyle name="Note 2 28 3 7 4" xfId="37872"/>
    <cellStyle name="Note 2 28 3 7 5" xfId="34387"/>
    <cellStyle name="Note 2 28 3 7 6" xfId="51081"/>
    <cellStyle name="Note 2 28 3 8" xfId="5860"/>
    <cellStyle name="Note 2 28 3 8 2" xfId="17010"/>
    <cellStyle name="Note 2 28 3 8 3" xfId="27195"/>
    <cellStyle name="Note 2 28 3 8 4" xfId="38144"/>
    <cellStyle name="Note 2 28 3 8 5" xfId="45074"/>
    <cellStyle name="Note 2 28 3 8 6" xfId="51353"/>
    <cellStyle name="Note 2 28 3 9" xfId="4091"/>
    <cellStyle name="Note 2 28 3 9 2" xfId="15298"/>
    <cellStyle name="Note 2 28 3 9 3" xfId="25483"/>
    <cellStyle name="Note 2 28 3 9 4" xfId="36424"/>
    <cellStyle name="Note 2 28 3 9 5" xfId="45295"/>
    <cellStyle name="Note 2 28 3 9 6" xfId="49641"/>
    <cellStyle name="Note 2 28 30" xfId="23638"/>
    <cellStyle name="Note 2 28 31" xfId="34540"/>
    <cellStyle name="Note 2 28 32" xfId="47796"/>
    <cellStyle name="Note 2 28 33" xfId="59089"/>
    <cellStyle name="Note 2 28 4" xfId="2263"/>
    <cellStyle name="Note 2 28 4 2" xfId="10704"/>
    <cellStyle name="Note 2 28 4 2 2" xfId="21683"/>
    <cellStyle name="Note 2 28 4 2 3" xfId="32016"/>
    <cellStyle name="Note 2 28 4 2 4" xfId="42959"/>
    <cellStyle name="Note 2 28 4 2 5" xfId="56174"/>
    <cellStyle name="Note 2 28 4 3" xfId="12361"/>
    <cellStyle name="Note 2 28 4 3 2" xfId="23211"/>
    <cellStyle name="Note 2 28 4 3 3" xfId="33673"/>
    <cellStyle name="Note 2 28 4 3 4" xfId="44610"/>
    <cellStyle name="Note 2 28 4 3 5" xfId="47317"/>
    <cellStyle name="Note 2 28 4 3 6" xfId="57831"/>
    <cellStyle name="Note 2 28 4 4" xfId="11438"/>
    <cellStyle name="Note 2 28 4 4 2" xfId="22414"/>
    <cellStyle name="Note 2 28 4 4 3" xfId="32750"/>
    <cellStyle name="Note 2 28 4 4 4" xfId="43687"/>
    <cellStyle name="Note 2 28 4 4 5" xfId="46553"/>
    <cellStyle name="Note 2 28 4 4 6" xfId="56908"/>
    <cellStyle name="Note 2 28 4 5" xfId="12319"/>
    <cellStyle name="Note 2 28 4 5 2" xfId="33631"/>
    <cellStyle name="Note 2 28 4 5 3" xfId="44568"/>
    <cellStyle name="Note 2 28 4 5 4" xfId="47275"/>
    <cellStyle name="Note 2 28 4 5 5" xfId="57789"/>
    <cellStyle name="Note 2 28 4 6" xfId="13563"/>
    <cellStyle name="Note 2 28 4 7" xfId="23748"/>
    <cellStyle name="Note 2 28 4 8" xfId="34656"/>
    <cellStyle name="Note 2 28 4 9" xfId="47906"/>
    <cellStyle name="Note 2 28 5" xfId="2379"/>
    <cellStyle name="Note 2 28 5 2" xfId="11212"/>
    <cellStyle name="Note 2 28 5 2 2" xfId="22189"/>
    <cellStyle name="Note 2 28 5 2 3" xfId="32524"/>
    <cellStyle name="Note 2 28 5 2 4" xfId="43463"/>
    <cellStyle name="Note 2 28 5 2 5" xfId="56682"/>
    <cellStyle name="Note 2 28 5 3" xfId="11695"/>
    <cellStyle name="Note 2 28 5 3 2" xfId="22668"/>
    <cellStyle name="Note 2 28 5 3 3" xfId="33007"/>
    <cellStyle name="Note 2 28 5 3 4" xfId="43944"/>
    <cellStyle name="Note 2 28 5 3 5" xfId="46655"/>
    <cellStyle name="Note 2 28 5 3 6" xfId="57165"/>
    <cellStyle name="Note 2 28 5 4" xfId="11956"/>
    <cellStyle name="Note 2 28 5 4 2" xfId="22908"/>
    <cellStyle name="Note 2 28 5 4 3" xfId="33268"/>
    <cellStyle name="Note 2 28 5 4 4" xfId="44205"/>
    <cellStyle name="Note 2 28 5 4 5" xfId="46916"/>
    <cellStyle name="Note 2 28 5 4 6" xfId="57426"/>
    <cellStyle name="Note 2 28 5 5" xfId="10509"/>
    <cellStyle name="Note 2 28 5 5 2" xfId="31821"/>
    <cellStyle name="Note 2 28 5 5 3" xfId="42766"/>
    <cellStyle name="Note 2 28 5 5 4" xfId="46425"/>
    <cellStyle name="Note 2 28 5 5 5" xfId="55979"/>
    <cellStyle name="Note 2 28 5 6" xfId="13679"/>
    <cellStyle name="Note 2 28 5 7" xfId="23864"/>
    <cellStyle name="Note 2 28 5 8" xfId="34772"/>
    <cellStyle name="Note 2 28 5 9" xfId="48022"/>
    <cellStyle name="Note 2 28 6" xfId="4643"/>
    <cellStyle name="Note 2 28 6 2" xfId="15795"/>
    <cellStyle name="Note 2 28 6 3" xfId="25980"/>
    <cellStyle name="Note 2 28 6 4" xfId="36929"/>
    <cellStyle name="Note 2 28 6 5" xfId="45123"/>
    <cellStyle name="Note 2 28 6 6" xfId="50138"/>
    <cellStyle name="Note 2 28 7" xfId="5676"/>
    <cellStyle name="Note 2 28 7 2" xfId="16826"/>
    <cellStyle name="Note 2 28 7 3" xfId="27011"/>
    <cellStyle name="Note 2 28 7 4" xfId="37960"/>
    <cellStyle name="Note 2 28 7 5" xfId="45205"/>
    <cellStyle name="Note 2 28 7 6" xfId="51169"/>
    <cellStyle name="Note 2 28 8" xfId="5301"/>
    <cellStyle name="Note 2 28 8 2" xfId="16451"/>
    <cellStyle name="Note 2 28 8 3" xfId="26636"/>
    <cellStyle name="Note 2 28 8 4" xfId="37585"/>
    <cellStyle name="Note 2 28 8 5" xfId="34304"/>
    <cellStyle name="Note 2 28 8 6" xfId="50794"/>
    <cellStyle name="Note 2 28 9" xfId="4430"/>
    <cellStyle name="Note 2 28 9 2" xfId="15612"/>
    <cellStyle name="Note 2 28 9 3" xfId="25797"/>
    <cellStyle name="Note 2 28 9 4" xfId="36746"/>
    <cellStyle name="Note 2 28 9 5" xfId="34899"/>
    <cellStyle name="Note 2 28 9 6" xfId="49955"/>
    <cellStyle name="Note 2 29" xfId="2121"/>
    <cellStyle name="Note 2 29 10" xfId="5529"/>
    <cellStyle name="Note 2 29 10 2" xfId="16679"/>
    <cellStyle name="Note 2 29 10 3" xfId="26864"/>
    <cellStyle name="Note 2 29 10 4" xfId="37813"/>
    <cellStyle name="Note 2 29 10 5" xfId="45922"/>
    <cellStyle name="Note 2 29 10 6" xfId="51022"/>
    <cellStyle name="Note 2 29 11" xfId="5358"/>
    <cellStyle name="Note 2 29 11 2" xfId="16508"/>
    <cellStyle name="Note 2 29 11 3" xfId="26693"/>
    <cellStyle name="Note 2 29 11 4" xfId="37642"/>
    <cellStyle name="Note 2 29 11 5" xfId="34355"/>
    <cellStyle name="Note 2 29 11 6" xfId="50851"/>
    <cellStyle name="Note 2 29 12" xfId="5534"/>
    <cellStyle name="Note 2 29 12 2" xfId="16684"/>
    <cellStyle name="Note 2 29 12 3" xfId="26869"/>
    <cellStyle name="Note 2 29 12 4" xfId="37818"/>
    <cellStyle name="Note 2 29 12 5" xfId="45848"/>
    <cellStyle name="Note 2 29 12 6" xfId="51027"/>
    <cellStyle name="Note 2 29 13" xfId="5181"/>
    <cellStyle name="Note 2 29 13 2" xfId="16331"/>
    <cellStyle name="Note 2 29 13 3" xfId="26516"/>
    <cellStyle name="Note 2 29 13 4" xfId="37465"/>
    <cellStyle name="Note 2 29 13 5" xfId="42906"/>
    <cellStyle name="Note 2 29 13 6" xfId="50674"/>
    <cellStyle name="Note 2 29 14" xfId="4056"/>
    <cellStyle name="Note 2 29 14 2" xfId="15263"/>
    <cellStyle name="Note 2 29 14 3" xfId="25448"/>
    <cellStyle name="Note 2 29 14 4" xfId="36389"/>
    <cellStyle name="Note 2 29 14 5" xfId="46480"/>
    <cellStyle name="Note 2 29 14 6" xfId="49606"/>
    <cellStyle name="Note 2 29 15" xfId="5904"/>
    <cellStyle name="Note 2 29 15 2" xfId="17054"/>
    <cellStyle name="Note 2 29 15 3" xfId="27239"/>
    <cellStyle name="Note 2 29 15 4" xfId="38188"/>
    <cellStyle name="Note 2 29 15 5" xfId="45322"/>
    <cellStyle name="Note 2 29 15 6" xfId="51397"/>
    <cellStyle name="Note 2 29 16" xfId="6047"/>
    <cellStyle name="Note 2 29 16 2" xfId="17197"/>
    <cellStyle name="Note 2 29 16 3" xfId="27382"/>
    <cellStyle name="Note 2 29 16 4" xfId="38331"/>
    <cellStyle name="Note 2 29 16 5" xfId="46365"/>
    <cellStyle name="Note 2 29 16 6" xfId="51540"/>
    <cellStyle name="Note 2 29 17" xfId="7619"/>
    <cellStyle name="Note 2 29 17 2" xfId="18732"/>
    <cellStyle name="Note 2 29 17 3" xfId="28934"/>
    <cellStyle name="Note 2 29 17 4" xfId="39883"/>
    <cellStyle name="Note 2 29 17 5" xfId="45647"/>
    <cellStyle name="Note 2 29 17 6" xfId="44866"/>
    <cellStyle name="Note 2 29 17 7" xfId="53092"/>
    <cellStyle name="Note 2 29 18" xfId="7711"/>
    <cellStyle name="Note 2 29 18 2" xfId="18822"/>
    <cellStyle name="Note 2 29 18 3" xfId="29025"/>
    <cellStyle name="Note 2 29 18 4" xfId="39975"/>
    <cellStyle name="Note 2 29 18 5" xfId="45701"/>
    <cellStyle name="Note 2 29 18 6" xfId="45248"/>
    <cellStyle name="Note 2 29 18 7" xfId="53183"/>
    <cellStyle name="Note 2 29 19" xfId="7570"/>
    <cellStyle name="Note 2 29 19 2" xfId="18684"/>
    <cellStyle name="Note 2 29 19 3" xfId="28885"/>
    <cellStyle name="Note 2 29 19 4" xfId="39835"/>
    <cellStyle name="Note 2 29 19 5" xfId="45604"/>
    <cellStyle name="Note 2 29 19 6" xfId="45214"/>
    <cellStyle name="Note 2 29 19 7" xfId="53043"/>
    <cellStyle name="Note 2 29 2" xfId="2355"/>
    <cellStyle name="Note 2 29 2 10" xfId="5955"/>
    <cellStyle name="Note 2 29 2 10 2" xfId="17105"/>
    <cellStyle name="Note 2 29 2 10 3" xfId="27290"/>
    <cellStyle name="Note 2 29 2 10 4" xfId="38239"/>
    <cellStyle name="Note 2 29 2 10 5" xfId="45051"/>
    <cellStyle name="Note 2 29 2 10 6" xfId="51448"/>
    <cellStyle name="Note 2 29 2 11" xfId="4350"/>
    <cellStyle name="Note 2 29 2 11 2" xfId="15540"/>
    <cellStyle name="Note 2 29 2 11 3" xfId="25725"/>
    <cellStyle name="Note 2 29 2 11 4" xfId="36674"/>
    <cellStyle name="Note 2 29 2 11 5" xfId="44959"/>
    <cellStyle name="Note 2 29 2 11 6" xfId="49883"/>
    <cellStyle name="Note 2 29 2 12" xfId="4079"/>
    <cellStyle name="Note 2 29 2 12 2" xfId="15286"/>
    <cellStyle name="Note 2 29 2 12 3" xfId="25471"/>
    <cellStyle name="Note 2 29 2 12 4" xfId="36412"/>
    <cellStyle name="Note 2 29 2 12 5" xfId="34092"/>
    <cellStyle name="Note 2 29 2 12 6" xfId="49629"/>
    <cellStyle name="Note 2 29 2 13" xfId="9928"/>
    <cellStyle name="Note 2 29 2 13 2" xfId="20920"/>
    <cellStyle name="Note 2 29 2 13 3" xfId="31240"/>
    <cellStyle name="Note 2 29 2 13 4" xfId="42185"/>
    <cellStyle name="Note 2 29 2 13 5" xfId="55398"/>
    <cellStyle name="Note 2 29 2 14" xfId="11766"/>
    <cellStyle name="Note 2 29 2 14 2" xfId="22737"/>
    <cellStyle name="Note 2 29 2 14 3" xfId="33078"/>
    <cellStyle name="Note 2 29 2 14 4" xfId="44015"/>
    <cellStyle name="Note 2 29 2 14 5" xfId="46726"/>
    <cellStyle name="Note 2 29 2 14 6" xfId="57236"/>
    <cellStyle name="Note 2 29 2 15" xfId="9487"/>
    <cellStyle name="Note 2 29 2 15 2" xfId="20587"/>
    <cellStyle name="Note 2 29 2 15 3" xfId="30799"/>
    <cellStyle name="Note 2 29 2 15 4" xfId="41750"/>
    <cellStyle name="Note 2 29 2 15 5" xfId="46019"/>
    <cellStyle name="Note 2 29 2 15 6" xfId="54957"/>
    <cellStyle name="Note 2 29 2 16" xfId="12510"/>
    <cellStyle name="Note 2 29 2 16 2" xfId="33822"/>
    <cellStyle name="Note 2 29 2 16 3" xfId="44759"/>
    <cellStyle name="Note 2 29 2 16 4" xfId="47464"/>
    <cellStyle name="Note 2 29 2 16 5" xfId="57980"/>
    <cellStyle name="Note 2 29 2 17" xfId="12207"/>
    <cellStyle name="Note 2 29 2 17 2" xfId="23114"/>
    <cellStyle name="Note 2 29 2 17 3" xfId="33519"/>
    <cellStyle name="Note 2 29 2 17 4" xfId="44456"/>
    <cellStyle name="Note 2 29 2 17 5" xfId="47163"/>
    <cellStyle name="Note 2 29 2 17 6" xfId="57677"/>
    <cellStyle name="Note 2 29 2 18" xfId="12248"/>
    <cellStyle name="Note 2 29 2 18 2" xfId="23135"/>
    <cellStyle name="Note 2 29 2 18 3" xfId="33560"/>
    <cellStyle name="Note 2 29 2 18 4" xfId="44497"/>
    <cellStyle name="Note 2 29 2 18 5" xfId="47204"/>
    <cellStyle name="Note 2 29 2 18 6" xfId="57718"/>
    <cellStyle name="Note 2 29 2 19" xfId="12488"/>
    <cellStyle name="Note 2 29 2 19 2" xfId="23306"/>
    <cellStyle name="Note 2 29 2 19 3" xfId="33800"/>
    <cellStyle name="Note 2 29 2 19 4" xfId="44737"/>
    <cellStyle name="Note 2 29 2 19 5" xfId="47442"/>
    <cellStyle name="Note 2 29 2 19 6" xfId="57958"/>
    <cellStyle name="Note 2 29 2 2" xfId="4754"/>
    <cellStyle name="Note 2 29 2 2 2" xfId="11163"/>
    <cellStyle name="Note 2 29 2 2 2 2" xfId="22140"/>
    <cellStyle name="Note 2 29 2 2 2 3" xfId="32475"/>
    <cellStyle name="Note 2 29 2 2 2 4" xfId="43415"/>
    <cellStyle name="Note 2 29 2 2 2 5" xfId="56633"/>
    <cellStyle name="Note 2 29 2 2 3" xfId="11721"/>
    <cellStyle name="Note 2 29 2 2 3 2" xfId="22694"/>
    <cellStyle name="Note 2 29 2 2 3 3" xfId="33033"/>
    <cellStyle name="Note 2 29 2 2 3 4" xfId="43970"/>
    <cellStyle name="Note 2 29 2 2 3 5" xfId="46681"/>
    <cellStyle name="Note 2 29 2 2 3 6" xfId="57191"/>
    <cellStyle name="Note 2 29 2 2 4" xfId="11917"/>
    <cellStyle name="Note 2 29 2 2 4 2" xfId="22869"/>
    <cellStyle name="Note 2 29 2 2 4 3" xfId="33229"/>
    <cellStyle name="Note 2 29 2 2 4 4" xfId="44166"/>
    <cellStyle name="Note 2 29 2 2 4 5" xfId="46877"/>
    <cellStyle name="Note 2 29 2 2 4 6" xfId="57387"/>
    <cellStyle name="Note 2 29 2 2 5" xfId="12437"/>
    <cellStyle name="Note 2 29 2 2 5 2" xfId="33749"/>
    <cellStyle name="Note 2 29 2 2 5 3" xfId="44686"/>
    <cellStyle name="Note 2 29 2 2 5 4" xfId="47393"/>
    <cellStyle name="Note 2 29 2 2 5 5" xfId="57907"/>
    <cellStyle name="Note 2 29 2 2 6" xfId="15905"/>
    <cellStyle name="Note 2 29 2 2 7" xfId="26090"/>
    <cellStyle name="Note 2 29 2 2 8" xfId="37039"/>
    <cellStyle name="Note 2 29 2 2 9" xfId="50248"/>
    <cellStyle name="Note 2 29 2 20" xfId="12584"/>
    <cellStyle name="Note 2 29 2 20 2" xfId="23385"/>
    <cellStyle name="Note 2 29 2 20 3" xfId="33896"/>
    <cellStyle name="Note 2 29 2 20 4" xfId="44833"/>
    <cellStyle name="Note 2 29 2 20 5" xfId="47536"/>
    <cellStyle name="Note 2 29 2 20 6" xfId="58054"/>
    <cellStyle name="Note 2 29 2 21" xfId="13655"/>
    <cellStyle name="Note 2 29 2 22" xfId="23840"/>
    <cellStyle name="Note 2 29 2 23" xfId="34748"/>
    <cellStyle name="Note 2 29 2 24" xfId="47998"/>
    <cellStyle name="Note 2 29 2 25" xfId="59600"/>
    <cellStyle name="Note 2 29 2 3" xfId="5773"/>
    <cellStyle name="Note 2 29 2 3 2" xfId="11298"/>
    <cellStyle name="Note 2 29 2 3 2 2" xfId="22275"/>
    <cellStyle name="Note 2 29 2 3 2 3" xfId="32610"/>
    <cellStyle name="Note 2 29 2 3 2 4" xfId="43547"/>
    <cellStyle name="Note 2 29 2 3 2 5" xfId="56768"/>
    <cellStyle name="Note 2 29 2 3 3" xfId="7420"/>
    <cellStyle name="Note 2 29 2 3 3 2" xfId="18539"/>
    <cellStyle name="Note 2 29 2 3 3 3" xfId="28735"/>
    <cellStyle name="Note 2 29 2 3 3 4" xfId="39690"/>
    <cellStyle name="Note 2 29 2 3 3 5" xfId="45522"/>
    <cellStyle name="Note 2 29 2 3 3 6" xfId="52893"/>
    <cellStyle name="Note 2 29 2 3 4" xfId="12384"/>
    <cellStyle name="Note 2 29 2 3 4 2" xfId="23230"/>
    <cellStyle name="Note 2 29 2 3 4 3" xfId="33696"/>
    <cellStyle name="Note 2 29 2 3 4 4" xfId="44633"/>
    <cellStyle name="Note 2 29 2 3 4 5" xfId="47340"/>
    <cellStyle name="Note 2 29 2 3 4 6" xfId="57854"/>
    <cellStyle name="Note 2 29 2 3 5" xfId="9624"/>
    <cellStyle name="Note 2 29 2 3 5 2" xfId="30936"/>
    <cellStyle name="Note 2 29 2 3 5 3" xfId="41885"/>
    <cellStyle name="Note 2 29 2 3 5 4" xfId="46148"/>
    <cellStyle name="Note 2 29 2 3 5 5" xfId="55094"/>
    <cellStyle name="Note 2 29 2 3 6" xfId="16923"/>
    <cellStyle name="Note 2 29 2 3 7" xfId="27108"/>
    <cellStyle name="Note 2 29 2 3 8" xfId="38057"/>
    <cellStyle name="Note 2 29 2 3 9" xfId="51266"/>
    <cellStyle name="Note 2 29 2 4" xfId="5209"/>
    <cellStyle name="Note 2 29 2 4 2" xfId="16359"/>
    <cellStyle name="Note 2 29 2 4 3" xfId="26544"/>
    <cellStyle name="Note 2 29 2 4 4" xfId="37493"/>
    <cellStyle name="Note 2 29 2 4 5" xfId="33933"/>
    <cellStyle name="Note 2 29 2 4 6" xfId="50702"/>
    <cellStyle name="Note 2 29 2 5" xfId="4585"/>
    <cellStyle name="Note 2 29 2 5 2" xfId="15749"/>
    <cellStyle name="Note 2 29 2 5 3" xfId="25934"/>
    <cellStyle name="Note 2 29 2 5 4" xfId="36883"/>
    <cellStyle name="Note 2 29 2 5 5" xfId="46406"/>
    <cellStyle name="Note 2 29 2 5 6" xfId="50092"/>
    <cellStyle name="Note 2 29 2 6" xfId="4519"/>
    <cellStyle name="Note 2 29 2 6 2" xfId="15683"/>
    <cellStyle name="Note 2 29 2 6 3" xfId="25868"/>
    <cellStyle name="Note 2 29 2 6 4" xfId="36817"/>
    <cellStyle name="Note 2 29 2 6 5" xfId="45969"/>
    <cellStyle name="Note 2 29 2 6 6" xfId="50026"/>
    <cellStyle name="Note 2 29 2 7" xfId="5935"/>
    <cellStyle name="Note 2 29 2 7 2" xfId="17085"/>
    <cellStyle name="Note 2 29 2 7 3" xfId="27270"/>
    <cellStyle name="Note 2 29 2 7 4" xfId="38219"/>
    <cellStyle name="Note 2 29 2 7 5" xfId="45173"/>
    <cellStyle name="Note 2 29 2 7 6" xfId="51428"/>
    <cellStyle name="Note 2 29 2 8" xfId="5965"/>
    <cellStyle name="Note 2 29 2 8 2" xfId="17115"/>
    <cellStyle name="Note 2 29 2 8 3" xfId="27300"/>
    <cellStyle name="Note 2 29 2 8 4" xfId="38249"/>
    <cellStyle name="Note 2 29 2 8 5" xfId="44881"/>
    <cellStyle name="Note 2 29 2 8 6" xfId="51458"/>
    <cellStyle name="Note 2 29 2 9" xfId="5993"/>
    <cellStyle name="Note 2 29 2 9 2" xfId="17143"/>
    <cellStyle name="Note 2 29 2 9 3" xfId="27328"/>
    <cellStyle name="Note 2 29 2 9 4" xfId="38277"/>
    <cellStyle name="Note 2 29 2 9 5" xfId="45083"/>
    <cellStyle name="Note 2 29 2 9 6" xfId="51486"/>
    <cellStyle name="Note 2 29 20" xfId="7733"/>
    <cellStyle name="Note 2 29 20 2" xfId="18843"/>
    <cellStyle name="Note 2 29 20 3" xfId="29047"/>
    <cellStyle name="Note 2 29 20 4" xfId="39997"/>
    <cellStyle name="Note 2 29 20 5" xfId="45722"/>
    <cellStyle name="Note 2 29 20 6" xfId="53205"/>
    <cellStyle name="Note 2 29 21" xfId="9826"/>
    <cellStyle name="Note 2 29 21 2" xfId="20820"/>
    <cellStyle name="Note 2 29 21 3" xfId="31138"/>
    <cellStyle name="Note 2 29 21 4" xfId="42087"/>
    <cellStyle name="Note 2 29 21 5" xfId="55296"/>
    <cellStyle name="Note 2 29 22" xfId="12412"/>
    <cellStyle name="Note 2 29 22 2" xfId="23254"/>
    <cellStyle name="Note 2 29 22 3" xfId="33724"/>
    <cellStyle name="Note 2 29 22 4" xfId="44661"/>
    <cellStyle name="Note 2 29 22 5" xfId="47368"/>
    <cellStyle name="Note 2 29 22 6" xfId="57882"/>
    <cellStyle name="Note 2 29 23" xfId="12090"/>
    <cellStyle name="Note 2 29 23 2" xfId="23031"/>
    <cellStyle name="Note 2 29 23 3" xfId="33402"/>
    <cellStyle name="Note 2 29 23 4" xfId="44339"/>
    <cellStyle name="Note 2 29 23 5" xfId="47049"/>
    <cellStyle name="Note 2 29 23 6" xfId="57560"/>
    <cellStyle name="Note 2 29 24" xfId="12517"/>
    <cellStyle name="Note 2 29 24 2" xfId="33829"/>
    <cellStyle name="Note 2 29 24 3" xfId="44766"/>
    <cellStyle name="Note 2 29 24 4" xfId="47470"/>
    <cellStyle name="Note 2 29 24 5" xfId="57987"/>
    <cellStyle name="Note 2 29 25" xfId="9712"/>
    <cellStyle name="Note 2 29 25 2" xfId="20741"/>
    <cellStyle name="Note 2 29 25 3" xfId="31024"/>
    <cellStyle name="Note 2 29 25 4" xfId="41973"/>
    <cellStyle name="Note 2 29 25 5" xfId="46235"/>
    <cellStyle name="Note 2 29 25 6" xfId="55182"/>
    <cellStyle name="Note 2 29 26" xfId="12540"/>
    <cellStyle name="Note 2 29 26 2" xfId="23341"/>
    <cellStyle name="Note 2 29 26 3" xfId="33852"/>
    <cellStyle name="Note 2 29 26 4" xfId="44789"/>
    <cellStyle name="Note 2 29 26 5" xfId="47493"/>
    <cellStyle name="Note 2 29 26 6" xfId="58010"/>
    <cellStyle name="Note 2 29 27" xfId="12161"/>
    <cellStyle name="Note 2 29 27 2" xfId="23086"/>
    <cellStyle name="Note 2 29 27 3" xfId="33473"/>
    <cellStyle name="Note 2 29 27 4" xfId="44410"/>
    <cellStyle name="Note 2 29 27 5" xfId="47118"/>
    <cellStyle name="Note 2 29 27 6" xfId="57631"/>
    <cellStyle name="Note 2 29 28" xfId="7481"/>
    <cellStyle name="Note 2 29 28 2" xfId="18597"/>
    <cellStyle name="Note 2 29 28 3" xfId="28796"/>
    <cellStyle name="Note 2 29 28 4" xfId="39746"/>
    <cellStyle name="Note 2 29 28 5" xfId="45575"/>
    <cellStyle name="Note 2 29 28 6" xfId="52954"/>
    <cellStyle name="Note 2 29 29" xfId="13454"/>
    <cellStyle name="Note 2 29 3" xfId="2219"/>
    <cellStyle name="Note 2 29 3 10" xfId="5797"/>
    <cellStyle name="Note 2 29 3 10 2" xfId="16947"/>
    <cellStyle name="Note 2 29 3 10 3" xfId="27132"/>
    <cellStyle name="Note 2 29 3 10 4" xfId="38081"/>
    <cellStyle name="Note 2 29 3 10 5" xfId="45319"/>
    <cellStyle name="Note 2 29 3 10 6" xfId="51290"/>
    <cellStyle name="Note 2 29 3 11" xfId="5503"/>
    <cellStyle name="Note 2 29 3 11 2" xfId="16653"/>
    <cellStyle name="Note 2 29 3 11 3" xfId="26838"/>
    <cellStyle name="Note 2 29 3 11 4" xfId="37787"/>
    <cellStyle name="Note 2 29 3 11 5" xfId="46468"/>
    <cellStyle name="Note 2 29 3 11 6" xfId="50996"/>
    <cellStyle name="Note 2 29 3 12" xfId="5937"/>
    <cellStyle name="Note 2 29 3 12 2" xfId="17087"/>
    <cellStyle name="Note 2 29 3 12 3" xfId="27272"/>
    <cellStyle name="Note 2 29 3 12 4" xfId="38221"/>
    <cellStyle name="Note 2 29 3 12 5" xfId="45082"/>
    <cellStyle name="Note 2 29 3 12 6" xfId="51430"/>
    <cellStyle name="Note 2 29 3 13" xfId="9858"/>
    <cellStyle name="Note 2 29 3 13 2" xfId="20850"/>
    <cellStyle name="Note 2 29 3 13 3" xfId="31170"/>
    <cellStyle name="Note 2 29 3 13 4" xfId="42119"/>
    <cellStyle name="Note 2 29 3 13 5" xfId="55328"/>
    <cellStyle name="Note 2 29 3 14" xfId="11828"/>
    <cellStyle name="Note 2 29 3 14 2" xfId="22799"/>
    <cellStyle name="Note 2 29 3 14 3" xfId="33140"/>
    <cellStyle name="Note 2 29 3 14 4" xfId="44077"/>
    <cellStyle name="Note 2 29 3 14 5" xfId="46788"/>
    <cellStyle name="Note 2 29 3 14 6" xfId="57298"/>
    <cellStyle name="Note 2 29 3 15" xfId="9574"/>
    <cellStyle name="Note 2 29 3 15 2" xfId="20651"/>
    <cellStyle name="Note 2 29 3 15 3" xfId="30886"/>
    <cellStyle name="Note 2 29 3 15 4" xfId="41837"/>
    <cellStyle name="Note 2 29 3 15 5" xfId="46103"/>
    <cellStyle name="Note 2 29 3 15 6" xfId="55044"/>
    <cellStyle name="Note 2 29 3 16" xfId="12056"/>
    <cellStyle name="Note 2 29 3 16 2" xfId="33368"/>
    <cellStyle name="Note 2 29 3 16 3" xfId="44305"/>
    <cellStyle name="Note 2 29 3 16 4" xfId="47015"/>
    <cellStyle name="Note 2 29 3 16 5" xfId="57526"/>
    <cellStyle name="Note 2 29 3 17" xfId="9552"/>
    <cellStyle name="Note 2 29 3 17 2" xfId="20636"/>
    <cellStyle name="Note 2 29 3 17 3" xfId="30864"/>
    <cellStyle name="Note 2 29 3 17 4" xfId="41815"/>
    <cellStyle name="Note 2 29 3 17 5" xfId="46081"/>
    <cellStyle name="Note 2 29 3 17 6" xfId="55022"/>
    <cellStyle name="Note 2 29 3 18" xfId="12549"/>
    <cellStyle name="Note 2 29 3 18 2" xfId="23350"/>
    <cellStyle name="Note 2 29 3 18 3" xfId="33861"/>
    <cellStyle name="Note 2 29 3 18 4" xfId="44798"/>
    <cellStyle name="Note 2 29 3 18 5" xfId="47502"/>
    <cellStyle name="Note 2 29 3 18 6" xfId="58019"/>
    <cellStyle name="Note 2 29 3 19" xfId="13519"/>
    <cellStyle name="Note 2 29 3 2" xfId="4684"/>
    <cellStyle name="Note 2 29 3 2 2" xfId="11259"/>
    <cellStyle name="Note 2 29 3 2 2 2" xfId="22236"/>
    <cellStyle name="Note 2 29 3 2 2 3" xfId="32571"/>
    <cellStyle name="Note 2 29 3 2 2 4" xfId="43508"/>
    <cellStyle name="Note 2 29 3 2 2 5" xfId="56729"/>
    <cellStyle name="Note 2 29 3 2 3" xfId="11648"/>
    <cellStyle name="Note 2 29 3 2 3 2" xfId="22621"/>
    <cellStyle name="Note 2 29 3 2 3 3" xfId="32960"/>
    <cellStyle name="Note 2 29 3 2 3 4" xfId="43897"/>
    <cellStyle name="Note 2 29 3 2 3 5" xfId="46608"/>
    <cellStyle name="Note 2 29 3 2 3 6" xfId="57118"/>
    <cellStyle name="Note 2 29 3 2 4" xfId="11999"/>
    <cellStyle name="Note 2 29 3 2 4 2" xfId="22951"/>
    <cellStyle name="Note 2 29 3 2 4 3" xfId="33311"/>
    <cellStyle name="Note 2 29 3 2 4 4" xfId="44248"/>
    <cellStyle name="Note 2 29 3 2 4 5" xfId="46958"/>
    <cellStyle name="Note 2 29 3 2 4 6" xfId="57469"/>
    <cellStyle name="Note 2 29 3 2 5" xfId="9642"/>
    <cellStyle name="Note 2 29 3 2 5 2" xfId="30954"/>
    <cellStyle name="Note 2 29 3 2 5 3" xfId="41903"/>
    <cellStyle name="Note 2 29 3 2 5 4" xfId="46166"/>
    <cellStyle name="Note 2 29 3 2 5 5" xfId="55112"/>
    <cellStyle name="Note 2 29 3 2 6" xfId="15835"/>
    <cellStyle name="Note 2 29 3 2 7" xfId="26020"/>
    <cellStyle name="Note 2 29 3 2 8" xfId="36969"/>
    <cellStyle name="Note 2 29 3 2 9" xfId="50178"/>
    <cellStyle name="Note 2 29 3 20" xfId="23704"/>
    <cellStyle name="Note 2 29 3 21" xfId="34612"/>
    <cellStyle name="Note 2 29 3 22" xfId="47862"/>
    <cellStyle name="Note 2 29 3 23" xfId="59486"/>
    <cellStyle name="Note 2 29 3 3" xfId="5703"/>
    <cellStyle name="Note 2 29 3 3 2" xfId="16853"/>
    <cellStyle name="Note 2 29 3 3 3" xfId="27038"/>
    <cellStyle name="Note 2 29 3 3 4" xfId="37987"/>
    <cellStyle name="Note 2 29 3 3 5" xfId="45864"/>
    <cellStyle name="Note 2 29 3 3 6" xfId="51196"/>
    <cellStyle name="Note 2 29 3 4" xfId="5279"/>
    <cellStyle name="Note 2 29 3 4 2" xfId="16429"/>
    <cellStyle name="Note 2 29 3 4 3" xfId="26614"/>
    <cellStyle name="Note 2 29 3 4 4" xfId="37563"/>
    <cellStyle name="Note 2 29 3 4 5" xfId="34285"/>
    <cellStyle name="Note 2 29 3 4 6" xfId="50772"/>
    <cellStyle name="Note 2 29 3 5" xfId="4096"/>
    <cellStyle name="Note 2 29 3 5 2" xfId="15303"/>
    <cellStyle name="Note 2 29 3 5 3" xfId="25488"/>
    <cellStyle name="Note 2 29 3 5 4" xfId="36429"/>
    <cellStyle name="Note 2 29 3 5 5" xfId="45281"/>
    <cellStyle name="Note 2 29 3 5 6" xfId="49646"/>
    <cellStyle name="Note 2 29 3 6" xfId="5635"/>
    <cellStyle name="Note 2 29 3 6 2" xfId="16785"/>
    <cellStyle name="Note 2 29 3 6 3" xfId="26970"/>
    <cellStyle name="Note 2 29 3 6 4" xfId="37919"/>
    <cellStyle name="Note 2 29 3 6 5" xfId="45175"/>
    <cellStyle name="Note 2 29 3 6 6" xfId="51128"/>
    <cellStyle name="Note 2 29 3 7" xfId="5341"/>
    <cellStyle name="Note 2 29 3 7 2" xfId="16491"/>
    <cellStyle name="Note 2 29 3 7 3" xfId="26676"/>
    <cellStyle name="Note 2 29 3 7 4" xfId="37625"/>
    <cellStyle name="Note 2 29 3 7 5" xfId="34339"/>
    <cellStyle name="Note 2 29 3 7 6" xfId="50834"/>
    <cellStyle name="Note 2 29 3 8" xfId="5384"/>
    <cellStyle name="Note 2 29 3 8 2" xfId="16534"/>
    <cellStyle name="Note 2 29 3 8 3" xfId="26719"/>
    <cellStyle name="Note 2 29 3 8 4" xfId="37668"/>
    <cellStyle name="Note 2 29 3 8 5" xfId="45017"/>
    <cellStyle name="Note 2 29 3 8 6" xfId="50877"/>
    <cellStyle name="Note 2 29 3 9" xfId="4245"/>
    <cellStyle name="Note 2 29 3 9 2" xfId="15435"/>
    <cellStyle name="Note 2 29 3 9 3" xfId="25620"/>
    <cellStyle name="Note 2 29 3 9 4" xfId="36569"/>
    <cellStyle name="Note 2 29 3 9 5" xfId="46359"/>
    <cellStyle name="Note 2 29 3 9 6" xfId="49778"/>
    <cellStyle name="Note 2 29 30" xfId="23639"/>
    <cellStyle name="Note 2 29 31" xfId="34541"/>
    <cellStyle name="Note 2 29 32" xfId="47797"/>
    <cellStyle name="Note 2 29 33" xfId="59090"/>
    <cellStyle name="Note 2 29 4" xfId="2262"/>
    <cellStyle name="Note 2 29 4 2" xfId="10705"/>
    <cellStyle name="Note 2 29 4 2 2" xfId="21684"/>
    <cellStyle name="Note 2 29 4 2 3" xfId="32017"/>
    <cellStyle name="Note 2 29 4 2 4" xfId="42960"/>
    <cellStyle name="Note 2 29 4 2 5" xfId="56175"/>
    <cellStyle name="Note 2 29 4 3" xfId="9567"/>
    <cellStyle name="Note 2 29 4 3 2" xfId="20645"/>
    <cellStyle name="Note 2 29 4 3 3" xfId="30879"/>
    <cellStyle name="Note 2 29 4 3 4" xfId="41830"/>
    <cellStyle name="Note 2 29 4 3 5" xfId="46096"/>
    <cellStyle name="Note 2 29 4 3 6" xfId="55037"/>
    <cellStyle name="Note 2 29 4 4" xfId="12106"/>
    <cellStyle name="Note 2 29 4 4 2" xfId="23043"/>
    <cellStyle name="Note 2 29 4 4 3" xfId="33418"/>
    <cellStyle name="Note 2 29 4 4 4" xfId="44355"/>
    <cellStyle name="Note 2 29 4 4 5" xfId="47065"/>
    <cellStyle name="Note 2 29 4 4 6" xfId="57576"/>
    <cellStyle name="Note 2 29 4 5" xfId="9486"/>
    <cellStyle name="Note 2 29 4 5 2" xfId="30798"/>
    <cellStyle name="Note 2 29 4 5 3" xfId="41749"/>
    <cellStyle name="Note 2 29 4 5 4" xfId="46018"/>
    <cellStyle name="Note 2 29 4 5 5" xfId="54956"/>
    <cellStyle name="Note 2 29 4 6" xfId="13562"/>
    <cellStyle name="Note 2 29 4 7" xfId="23747"/>
    <cellStyle name="Note 2 29 4 8" xfId="34655"/>
    <cellStyle name="Note 2 29 4 9" xfId="47905"/>
    <cellStyle name="Note 2 29 5" xfId="2380"/>
    <cellStyle name="Note 2 29 5 2" xfId="11213"/>
    <cellStyle name="Note 2 29 5 2 2" xfId="22190"/>
    <cellStyle name="Note 2 29 5 2 3" xfId="32525"/>
    <cellStyle name="Note 2 29 5 2 4" xfId="43464"/>
    <cellStyle name="Note 2 29 5 2 5" xfId="56683"/>
    <cellStyle name="Note 2 29 5 3" xfId="11694"/>
    <cellStyle name="Note 2 29 5 3 2" xfId="22667"/>
    <cellStyle name="Note 2 29 5 3 3" xfId="33006"/>
    <cellStyle name="Note 2 29 5 3 4" xfId="43943"/>
    <cellStyle name="Note 2 29 5 3 5" xfId="46654"/>
    <cellStyle name="Note 2 29 5 3 6" xfId="57164"/>
    <cellStyle name="Note 2 29 5 4" xfId="11957"/>
    <cellStyle name="Note 2 29 5 4 2" xfId="22909"/>
    <cellStyle name="Note 2 29 5 4 3" xfId="33269"/>
    <cellStyle name="Note 2 29 5 4 4" xfId="44206"/>
    <cellStyle name="Note 2 29 5 4 5" xfId="46917"/>
    <cellStyle name="Note 2 29 5 4 6" xfId="57427"/>
    <cellStyle name="Note 2 29 5 5" xfId="9623"/>
    <cellStyle name="Note 2 29 5 5 2" xfId="30935"/>
    <cellStyle name="Note 2 29 5 5 3" xfId="41884"/>
    <cellStyle name="Note 2 29 5 5 4" xfId="46147"/>
    <cellStyle name="Note 2 29 5 5 5" xfId="55093"/>
    <cellStyle name="Note 2 29 5 6" xfId="13680"/>
    <cellStyle name="Note 2 29 5 7" xfId="23865"/>
    <cellStyle name="Note 2 29 5 8" xfId="34773"/>
    <cellStyle name="Note 2 29 5 9" xfId="48023"/>
    <cellStyle name="Note 2 29 6" xfId="4644"/>
    <cellStyle name="Note 2 29 6 2" xfId="15796"/>
    <cellStyle name="Note 2 29 6 3" xfId="25981"/>
    <cellStyle name="Note 2 29 6 4" xfId="36930"/>
    <cellStyle name="Note 2 29 6 5" xfId="36508"/>
    <cellStyle name="Note 2 29 6 6" xfId="50139"/>
    <cellStyle name="Note 2 29 7" xfId="5677"/>
    <cellStyle name="Note 2 29 7 2" xfId="16827"/>
    <cellStyle name="Note 2 29 7 3" xfId="27012"/>
    <cellStyle name="Note 2 29 7 4" xfId="37961"/>
    <cellStyle name="Note 2 29 7 5" xfId="46348"/>
    <cellStyle name="Note 2 29 7 6" xfId="51170"/>
    <cellStyle name="Note 2 29 8" xfId="5300"/>
    <cellStyle name="Note 2 29 8 2" xfId="16450"/>
    <cellStyle name="Note 2 29 8 3" xfId="26635"/>
    <cellStyle name="Note 2 29 8 4" xfId="37584"/>
    <cellStyle name="Note 2 29 8 5" xfId="34303"/>
    <cellStyle name="Note 2 29 8 6" xfId="50793"/>
    <cellStyle name="Note 2 29 9" xfId="4225"/>
    <cellStyle name="Note 2 29 9 2" xfId="15415"/>
    <cellStyle name="Note 2 29 9 3" xfId="25600"/>
    <cellStyle name="Note 2 29 9 4" xfId="36549"/>
    <cellStyle name="Note 2 29 9 5" xfId="45067"/>
    <cellStyle name="Note 2 29 9 6" xfId="49758"/>
    <cellStyle name="Note 2 3" xfId="2122"/>
    <cellStyle name="Note 2 3 10" xfId="2435"/>
    <cellStyle name="Note 2 3 10 2" xfId="13735"/>
    <cellStyle name="Note 2 3 10 3" xfId="23920"/>
    <cellStyle name="Note 2 3 10 4" xfId="34828"/>
    <cellStyle name="Note 2 3 10 5" xfId="45379"/>
    <cellStyle name="Note 2 3 10 6" xfId="48078"/>
    <cellStyle name="Note 2 3 11" xfId="5833"/>
    <cellStyle name="Note 2 3 11 2" xfId="16983"/>
    <cellStyle name="Note 2 3 11 3" xfId="27168"/>
    <cellStyle name="Note 2 3 11 4" xfId="38117"/>
    <cellStyle name="Note 2 3 11 5" xfId="46438"/>
    <cellStyle name="Note 2 3 11 6" xfId="51326"/>
    <cellStyle name="Note 2 3 12" xfId="5397"/>
    <cellStyle name="Note 2 3 12 2" xfId="16547"/>
    <cellStyle name="Note 2 3 12 3" xfId="26732"/>
    <cellStyle name="Note 2 3 12 4" xfId="37681"/>
    <cellStyle name="Note 2 3 12 5" xfId="44945"/>
    <cellStyle name="Note 2 3 12 6" xfId="50890"/>
    <cellStyle name="Note 2 3 13" xfId="4234"/>
    <cellStyle name="Note 2 3 13 2" xfId="15424"/>
    <cellStyle name="Note 2 3 13 3" xfId="25609"/>
    <cellStyle name="Note 2 3 13 4" xfId="36558"/>
    <cellStyle name="Note 2 3 13 5" xfId="34144"/>
    <cellStyle name="Note 2 3 13 6" xfId="49767"/>
    <cellStyle name="Note 2 3 14" xfId="5351"/>
    <cellStyle name="Note 2 3 14 2" xfId="16501"/>
    <cellStyle name="Note 2 3 14 3" xfId="26686"/>
    <cellStyle name="Note 2 3 14 4" xfId="37635"/>
    <cellStyle name="Note 2 3 14 5" xfId="34348"/>
    <cellStyle name="Note 2 3 14 6" xfId="50844"/>
    <cellStyle name="Note 2 3 15" xfId="5907"/>
    <cellStyle name="Note 2 3 15 2" xfId="17057"/>
    <cellStyle name="Note 2 3 15 3" xfId="27242"/>
    <cellStyle name="Note 2 3 15 4" xfId="38191"/>
    <cellStyle name="Note 2 3 15 5" xfId="46357"/>
    <cellStyle name="Note 2 3 15 6" xfId="51400"/>
    <cellStyle name="Note 2 3 16" xfId="5894"/>
    <cellStyle name="Note 2 3 16 2" xfId="17044"/>
    <cellStyle name="Note 2 3 16 3" xfId="27229"/>
    <cellStyle name="Note 2 3 16 4" xfId="38178"/>
    <cellStyle name="Note 2 3 16 5" xfId="45767"/>
    <cellStyle name="Note 2 3 16 6" xfId="51387"/>
    <cellStyle name="Note 2 3 17" xfId="7620"/>
    <cellStyle name="Note 2 3 17 2" xfId="18733"/>
    <cellStyle name="Note 2 3 17 3" xfId="28935"/>
    <cellStyle name="Note 2 3 17 4" xfId="39884"/>
    <cellStyle name="Note 2 3 17 5" xfId="45648"/>
    <cellStyle name="Note 2 3 17 6" xfId="34518"/>
    <cellStyle name="Note 2 3 17 7" xfId="53093"/>
    <cellStyle name="Note 2 3 18" xfId="7712"/>
    <cellStyle name="Note 2 3 18 2" xfId="18823"/>
    <cellStyle name="Note 2 3 18 3" xfId="29026"/>
    <cellStyle name="Note 2 3 18 4" xfId="39976"/>
    <cellStyle name="Note 2 3 18 5" xfId="45702"/>
    <cellStyle name="Note 2 3 18 6" xfId="46498"/>
    <cellStyle name="Note 2 3 18 7" xfId="53184"/>
    <cellStyle name="Note 2 3 19" xfId="7571"/>
    <cellStyle name="Note 2 3 19 2" xfId="18685"/>
    <cellStyle name="Note 2 3 19 3" xfId="28886"/>
    <cellStyle name="Note 2 3 19 4" xfId="39836"/>
    <cellStyle name="Note 2 3 19 5" xfId="45605"/>
    <cellStyle name="Note 2 3 19 6" xfId="46356"/>
    <cellStyle name="Note 2 3 19 7" xfId="53044"/>
    <cellStyle name="Note 2 3 2" xfId="2356"/>
    <cellStyle name="Note 2 3 2 10" xfId="4511"/>
    <cellStyle name="Note 2 3 2 10 2" xfId="15675"/>
    <cellStyle name="Note 2 3 2 10 3" xfId="25860"/>
    <cellStyle name="Note 2 3 2 10 4" xfId="36809"/>
    <cellStyle name="Note 2 3 2 10 5" xfId="34211"/>
    <cellStyle name="Note 2 3 2 10 6" xfId="50018"/>
    <cellStyle name="Note 2 3 2 11" xfId="4302"/>
    <cellStyle name="Note 2 3 2 11 2" xfId="15492"/>
    <cellStyle name="Note 2 3 2 11 3" xfId="25677"/>
    <cellStyle name="Note 2 3 2 11 4" xfId="36626"/>
    <cellStyle name="Note 2 3 2 11 5" xfId="45383"/>
    <cellStyle name="Note 2 3 2 11 6" xfId="49835"/>
    <cellStyle name="Note 2 3 2 12" xfId="6043"/>
    <cellStyle name="Note 2 3 2 12 2" xfId="17193"/>
    <cellStyle name="Note 2 3 2 12 3" xfId="27378"/>
    <cellStyle name="Note 2 3 2 12 4" xfId="38327"/>
    <cellStyle name="Note 2 3 2 12 5" xfId="45797"/>
    <cellStyle name="Note 2 3 2 12 6" xfId="51536"/>
    <cellStyle name="Note 2 3 2 13" xfId="9929"/>
    <cellStyle name="Note 2 3 2 13 2" xfId="20921"/>
    <cellStyle name="Note 2 3 2 13 3" xfId="31241"/>
    <cellStyle name="Note 2 3 2 13 4" xfId="42186"/>
    <cellStyle name="Note 2 3 2 13 5" xfId="55399"/>
    <cellStyle name="Note 2 3 2 14" xfId="11765"/>
    <cellStyle name="Note 2 3 2 14 2" xfId="22736"/>
    <cellStyle name="Note 2 3 2 14 3" xfId="33077"/>
    <cellStyle name="Note 2 3 2 14 4" xfId="44014"/>
    <cellStyle name="Note 2 3 2 14 5" xfId="46725"/>
    <cellStyle name="Note 2 3 2 14 6" xfId="57235"/>
    <cellStyle name="Note 2 3 2 15" xfId="7753"/>
    <cellStyle name="Note 2 3 2 15 2" xfId="18863"/>
    <cellStyle name="Note 2 3 2 15 3" xfId="29067"/>
    <cellStyle name="Note 2 3 2 15 4" xfId="40016"/>
    <cellStyle name="Note 2 3 2 15 5" xfId="45738"/>
    <cellStyle name="Note 2 3 2 15 6" xfId="53225"/>
    <cellStyle name="Note 2 3 2 16" xfId="12222"/>
    <cellStyle name="Note 2 3 2 16 2" xfId="33534"/>
    <cellStyle name="Note 2 3 2 16 3" xfId="44471"/>
    <cellStyle name="Note 2 3 2 16 4" xfId="47178"/>
    <cellStyle name="Note 2 3 2 16 5" xfId="57692"/>
    <cellStyle name="Note 2 3 2 17" xfId="7434"/>
    <cellStyle name="Note 2 3 2 17 2" xfId="18551"/>
    <cellStyle name="Note 2 3 2 17 3" xfId="28749"/>
    <cellStyle name="Note 2 3 2 17 4" xfId="39702"/>
    <cellStyle name="Note 2 3 2 17 5" xfId="45531"/>
    <cellStyle name="Note 2 3 2 17 6" xfId="52907"/>
    <cellStyle name="Note 2 3 2 18" xfId="12314"/>
    <cellStyle name="Note 2 3 2 18 2" xfId="23183"/>
    <cellStyle name="Note 2 3 2 18 3" xfId="33626"/>
    <cellStyle name="Note 2 3 2 18 4" xfId="44563"/>
    <cellStyle name="Note 2 3 2 18 5" xfId="47270"/>
    <cellStyle name="Note 2 3 2 18 6" xfId="57784"/>
    <cellStyle name="Note 2 3 2 19" xfId="12393"/>
    <cellStyle name="Note 2 3 2 19 2" xfId="23237"/>
    <cellStyle name="Note 2 3 2 19 3" xfId="33705"/>
    <cellStyle name="Note 2 3 2 19 4" xfId="44642"/>
    <cellStyle name="Note 2 3 2 19 5" xfId="47349"/>
    <cellStyle name="Note 2 3 2 19 6" xfId="57863"/>
    <cellStyle name="Note 2 3 2 2" xfId="4755"/>
    <cellStyle name="Note 2 3 2 2 2" xfId="11164"/>
    <cellStyle name="Note 2 3 2 2 2 2" xfId="22141"/>
    <cellStyle name="Note 2 3 2 2 2 3" xfId="32476"/>
    <cellStyle name="Note 2 3 2 2 2 4" xfId="43416"/>
    <cellStyle name="Note 2 3 2 2 2 5" xfId="56634"/>
    <cellStyle name="Note 2 3 2 2 3" xfId="11720"/>
    <cellStyle name="Note 2 3 2 2 3 2" xfId="22693"/>
    <cellStyle name="Note 2 3 2 2 3 3" xfId="33032"/>
    <cellStyle name="Note 2 3 2 2 3 4" xfId="43969"/>
    <cellStyle name="Note 2 3 2 2 3 5" xfId="46680"/>
    <cellStyle name="Note 2 3 2 2 3 6" xfId="57190"/>
    <cellStyle name="Note 2 3 2 2 4" xfId="11918"/>
    <cellStyle name="Note 2 3 2 2 4 2" xfId="22870"/>
    <cellStyle name="Note 2 3 2 2 4 3" xfId="33230"/>
    <cellStyle name="Note 2 3 2 2 4 4" xfId="44167"/>
    <cellStyle name="Note 2 3 2 2 4 5" xfId="46878"/>
    <cellStyle name="Note 2 3 2 2 4 6" xfId="57388"/>
    <cellStyle name="Note 2 3 2 2 5" xfId="7418"/>
    <cellStyle name="Note 2 3 2 2 5 2" xfId="28733"/>
    <cellStyle name="Note 2 3 2 2 5 3" xfId="39688"/>
    <cellStyle name="Note 2 3 2 2 5 4" xfId="45520"/>
    <cellStyle name="Note 2 3 2 2 5 5" xfId="52891"/>
    <cellStyle name="Note 2 3 2 2 6" xfId="15906"/>
    <cellStyle name="Note 2 3 2 2 7" xfId="26091"/>
    <cellStyle name="Note 2 3 2 2 8" xfId="37040"/>
    <cellStyle name="Note 2 3 2 2 9" xfId="50249"/>
    <cellStyle name="Note 2 3 2 20" xfId="12585"/>
    <cellStyle name="Note 2 3 2 20 2" xfId="23386"/>
    <cellStyle name="Note 2 3 2 20 3" xfId="33897"/>
    <cellStyle name="Note 2 3 2 20 4" xfId="44834"/>
    <cellStyle name="Note 2 3 2 20 5" xfId="47537"/>
    <cellStyle name="Note 2 3 2 20 6" xfId="58055"/>
    <cellStyle name="Note 2 3 2 21" xfId="13656"/>
    <cellStyle name="Note 2 3 2 22" xfId="23841"/>
    <cellStyle name="Note 2 3 2 23" xfId="34749"/>
    <cellStyle name="Note 2 3 2 24" xfId="47999"/>
    <cellStyle name="Note 2 3 2 25" xfId="59601"/>
    <cellStyle name="Note 2 3 2 3" xfId="5774"/>
    <cellStyle name="Note 2 3 2 3 2" xfId="11299"/>
    <cellStyle name="Note 2 3 2 3 2 2" xfId="22276"/>
    <cellStyle name="Note 2 3 2 3 2 3" xfId="32611"/>
    <cellStyle name="Note 2 3 2 3 2 4" xfId="43548"/>
    <cellStyle name="Note 2 3 2 3 2 5" xfId="56769"/>
    <cellStyle name="Note 2 3 2 3 3" xfId="7409"/>
    <cellStyle name="Note 2 3 2 3 3 2" xfId="18531"/>
    <cellStyle name="Note 2 3 2 3 3 3" xfId="28724"/>
    <cellStyle name="Note 2 3 2 3 3 4" xfId="39679"/>
    <cellStyle name="Note 2 3 2 3 3 5" xfId="45511"/>
    <cellStyle name="Note 2 3 2 3 3 6" xfId="52882"/>
    <cellStyle name="Note 2 3 2 3 4" xfId="12308"/>
    <cellStyle name="Note 2 3 2 3 4 2" xfId="23178"/>
    <cellStyle name="Note 2 3 2 3 4 3" xfId="33620"/>
    <cellStyle name="Note 2 3 2 3 4 4" xfId="44557"/>
    <cellStyle name="Note 2 3 2 3 4 5" xfId="47264"/>
    <cellStyle name="Note 2 3 2 3 4 6" xfId="57778"/>
    <cellStyle name="Note 2 3 2 3 5" xfId="12336"/>
    <cellStyle name="Note 2 3 2 3 5 2" xfId="33648"/>
    <cellStyle name="Note 2 3 2 3 5 3" xfId="44585"/>
    <cellStyle name="Note 2 3 2 3 5 4" xfId="47292"/>
    <cellStyle name="Note 2 3 2 3 5 5" xfId="57806"/>
    <cellStyle name="Note 2 3 2 3 6" xfId="16924"/>
    <cellStyle name="Note 2 3 2 3 7" xfId="27109"/>
    <cellStyle name="Note 2 3 2 3 8" xfId="38058"/>
    <cellStyle name="Note 2 3 2 3 9" xfId="51267"/>
    <cellStyle name="Note 2 3 2 4" xfId="5208"/>
    <cellStyle name="Note 2 3 2 4 2" xfId="16358"/>
    <cellStyle name="Note 2 3 2 4 3" xfId="26543"/>
    <cellStyle name="Note 2 3 2 4 4" xfId="37492"/>
    <cellStyle name="Note 2 3 2 4 5" xfId="34241"/>
    <cellStyle name="Note 2 3 2 4 6" xfId="50701"/>
    <cellStyle name="Note 2 3 2 5" xfId="4375"/>
    <cellStyle name="Note 2 3 2 5 2" xfId="15562"/>
    <cellStyle name="Note 2 3 2 5 3" xfId="25747"/>
    <cellStyle name="Note 2 3 2 5 4" xfId="36696"/>
    <cellStyle name="Note 2 3 2 5 5" xfId="34192"/>
    <cellStyle name="Note 2 3 2 5 6" xfId="49905"/>
    <cellStyle name="Note 2 3 2 6" xfId="5621"/>
    <cellStyle name="Note 2 3 2 6 2" xfId="16771"/>
    <cellStyle name="Note 2 3 2 6 3" xfId="26956"/>
    <cellStyle name="Note 2 3 2 6 4" xfId="37905"/>
    <cellStyle name="Note 2 3 2 6 5" xfId="34394"/>
    <cellStyle name="Note 2 3 2 6 6" xfId="51114"/>
    <cellStyle name="Note 2 3 2 7" xfId="5695"/>
    <cellStyle name="Note 2 3 2 7 2" xfId="16845"/>
    <cellStyle name="Note 2 3 2 7 3" xfId="27030"/>
    <cellStyle name="Note 2 3 2 7 4" xfId="37979"/>
    <cellStyle name="Note 2 3 2 7 5" xfId="45053"/>
    <cellStyle name="Note 2 3 2 7 6" xfId="51188"/>
    <cellStyle name="Note 2 3 2 8" xfId="4276"/>
    <cellStyle name="Note 2 3 2 8 2" xfId="15466"/>
    <cellStyle name="Note 2 3 2 8 3" xfId="25651"/>
    <cellStyle name="Note 2 3 2 8 4" xfId="36600"/>
    <cellStyle name="Note 2 3 2 8 5" xfId="34157"/>
    <cellStyle name="Note 2 3 2 8 6" xfId="49809"/>
    <cellStyle name="Note 2 3 2 9" xfId="5844"/>
    <cellStyle name="Note 2 3 2 9 2" xfId="16994"/>
    <cellStyle name="Note 2 3 2 9 3" xfId="27179"/>
    <cellStyle name="Note 2 3 2 9 4" xfId="38128"/>
    <cellStyle name="Note 2 3 2 9 5" xfId="45413"/>
    <cellStyle name="Note 2 3 2 9 6" xfId="51337"/>
    <cellStyle name="Note 2 3 20" xfId="7740"/>
    <cellStyle name="Note 2 3 20 2" xfId="18850"/>
    <cellStyle name="Note 2 3 20 3" xfId="29054"/>
    <cellStyle name="Note 2 3 20 4" xfId="40003"/>
    <cellStyle name="Note 2 3 20 5" xfId="45726"/>
    <cellStyle name="Note 2 3 20 6" xfId="53212"/>
    <cellStyle name="Note 2 3 21" xfId="9827"/>
    <cellStyle name="Note 2 3 21 2" xfId="20821"/>
    <cellStyle name="Note 2 3 21 3" xfId="31139"/>
    <cellStyle name="Note 2 3 21 4" xfId="42088"/>
    <cellStyle name="Note 2 3 21 5" xfId="55297"/>
    <cellStyle name="Note 2 3 22" xfId="12375"/>
    <cellStyle name="Note 2 3 22 2" xfId="23221"/>
    <cellStyle name="Note 2 3 22 3" xfId="33687"/>
    <cellStyle name="Note 2 3 22 4" xfId="44624"/>
    <cellStyle name="Note 2 3 22 5" xfId="47331"/>
    <cellStyle name="Note 2 3 22 6" xfId="57845"/>
    <cellStyle name="Note 2 3 23" xfId="9575"/>
    <cellStyle name="Note 2 3 23 2" xfId="20652"/>
    <cellStyle name="Note 2 3 23 3" xfId="30887"/>
    <cellStyle name="Note 2 3 23 4" xfId="41838"/>
    <cellStyle name="Note 2 3 23 5" xfId="46104"/>
    <cellStyle name="Note 2 3 23 6" xfId="55045"/>
    <cellStyle name="Note 2 3 24" xfId="7546"/>
    <cellStyle name="Note 2 3 24 2" xfId="28861"/>
    <cellStyle name="Note 2 3 24 3" xfId="39811"/>
    <cellStyle name="Note 2 3 24 4" xfId="45582"/>
    <cellStyle name="Note 2 3 24 5" xfId="53019"/>
    <cellStyle name="Note 2 3 25" xfId="11869"/>
    <cellStyle name="Note 2 3 25 2" xfId="22834"/>
    <cellStyle name="Note 2 3 25 3" xfId="33181"/>
    <cellStyle name="Note 2 3 25 4" xfId="44118"/>
    <cellStyle name="Note 2 3 25 5" xfId="46829"/>
    <cellStyle name="Note 2 3 25 6" xfId="57339"/>
    <cellStyle name="Note 2 3 26" xfId="9847"/>
    <cellStyle name="Note 2 3 26 2" xfId="20839"/>
    <cellStyle name="Note 2 3 26 3" xfId="31159"/>
    <cellStyle name="Note 2 3 26 4" xfId="42108"/>
    <cellStyle name="Note 2 3 26 5" xfId="46329"/>
    <cellStyle name="Note 2 3 26 6" xfId="55317"/>
    <cellStyle name="Note 2 3 27" xfId="12068"/>
    <cellStyle name="Note 2 3 27 2" xfId="23014"/>
    <cellStyle name="Note 2 3 27 3" xfId="33380"/>
    <cellStyle name="Note 2 3 27 4" xfId="44317"/>
    <cellStyle name="Note 2 3 27 5" xfId="47027"/>
    <cellStyle name="Note 2 3 27 6" xfId="57538"/>
    <cellStyle name="Note 2 3 28" xfId="11893"/>
    <cellStyle name="Note 2 3 28 2" xfId="22845"/>
    <cellStyle name="Note 2 3 28 3" xfId="33205"/>
    <cellStyle name="Note 2 3 28 4" xfId="44142"/>
    <cellStyle name="Note 2 3 28 5" xfId="46853"/>
    <cellStyle name="Note 2 3 28 6" xfId="57363"/>
    <cellStyle name="Note 2 3 29" xfId="13455"/>
    <cellStyle name="Note 2 3 3" xfId="2218"/>
    <cellStyle name="Note 2 3 3 10" xfId="5447"/>
    <cellStyle name="Note 2 3 3 10 2" xfId="16597"/>
    <cellStyle name="Note 2 3 3 10 3" xfId="26782"/>
    <cellStyle name="Note 2 3 3 10 4" xfId="37731"/>
    <cellStyle name="Note 2 3 3 10 5" xfId="34362"/>
    <cellStyle name="Note 2 3 3 10 6" xfId="50940"/>
    <cellStyle name="Note 2 3 3 11" xfId="5982"/>
    <cellStyle name="Note 2 3 3 11 2" xfId="17132"/>
    <cellStyle name="Note 2 3 3 11 3" xfId="27317"/>
    <cellStyle name="Note 2 3 3 11 4" xfId="38266"/>
    <cellStyle name="Note 2 3 3 11 5" xfId="46487"/>
    <cellStyle name="Note 2 3 3 11 6" xfId="51475"/>
    <cellStyle name="Note 2 3 3 12" xfId="6026"/>
    <cellStyle name="Note 2 3 3 12 2" xfId="17176"/>
    <cellStyle name="Note 2 3 3 12 3" xfId="27361"/>
    <cellStyle name="Note 2 3 3 12 4" xfId="38310"/>
    <cellStyle name="Note 2 3 3 12 5" xfId="44994"/>
    <cellStyle name="Note 2 3 3 12 6" xfId="51519"/>
    <cellStyle name="Note 2 3 3 13" xfId="9862"/>
    <cellStyle name="Note 2 3 3 13 2" xfId="20854"/>
    <cellStyle name="Note 2 3 3 13 3" xfId="31174"/>
    <cellStyle name="Note 2 3 3 13 4" xfId="42122"/>
    <cellStyle name="Note 2 3 3 13 5" xfId="55332"/>
    <cellStyle name="Note 2 3 3 14" xfId="11826"/>
    <cellStyle name="Note 2 3 3 14 2" xfId="22797"/>
    <cellStyle name="Note 2 3 3 14 3" xfId="33138"/>
    <cellStyle name="Note 2 3 3 14 4" xfId="44075"/>
    <cellStyle name="Note 2 3 3 14 5" xfId="46786"/>
    <cellStyle name="Note 2 3 3 14 6" xfId="57296"/>
    <cellStyle name="Note 2 3 3 15" xfId="12444"/>
    <cellStyle name="Note 2 3 3 15 2" xfId="23276"/>
    <cellStyle name="Note 2 3 3 15 3" xfId="33756"/>
    <cellStyle name="Note 2 3 3 15 4" xfId="44693"/>
    <cellStyle name="Note 2 3 3 15 5" xfId="47399"/>
    <cellStyle name="Note 2 3 3 15 6" xfId="57914"/>
    <cellStyle name="Note 2 3 3 16" xfId="12522"/>
    <cellStyle name="Note 2 3 3 16 2" xfId="33834"/>
    <cellStyle name="Note 2 3 3 16 3" xfId="44771"/>
    <cellStyle name="Note 2 3 3 16 4" xfId="47475"/>
    <cellStyle name="Note 2 3 3 16 5" xfId="57992"/>
    <cellStyle name="Note 2 3 3 17" xfId="9843"/>
    <cellStyle name="Note 2 3 3 17 2" xfId="20837"/>
    <cellStyle name="Note 2 3 3 17 3" xfId="31155"/>
    <cellStyle name="Note 2 3 3 17 4" xfId="42104"/>
    <cellStyle name="Note 2 3 3 17 5" xfId="46325"/>
    <cellStyle name="Note 2 3 3 17 6" xfId="55313"/>
    <cellStyle name="Note 2 3 3 18" xfId="12451"/>
    <cellStyle name="Note 2 3 3 18 2" xfId="23280"/>
    <cellStyle name="Note 2 3 3 18 3" xfId="33763"/>
    <cellStyle name="Note 2 3 3 18 4" xfId="44700"/>
    <cellStyle name="Note 2 3 3 18 5" xfId="47406"/>
    <cellStyle name="Note 2 3 3 18 6" xfId="57921"/>
    <cellStyle name="Note 2 3 3 19" xfId="13518"/>
    <cellStyle name="Note 2 3 3 2" xfId="4688"/>
    <cellStyle name="Note 2 3 3 2 2" xfId="11260"/>
    <cellStyle name="Note 2 3 3 2 2 2" xfId="22237"/>
    <cellStyle name="Note 2 3 3 2 2 3" xfId="32572"/>
    <cellStyle name="Note 2 3 3 2 2 4" xfId="43509"/>
    <cellStyle name="Note 2 3 3 2 2 5" xfId="56730"/>
    <cellStyle name="Note 2 3 3 2 3" xfId="11647"/>
    <cellStyle name="Note 2 3 3 2 3 2" xfId="22620"/>
    <cellStyle name="Note 2 3 3 2 3 3" xfId="32959"/>
    <cellStyle name="Note 2 3 3 2 3 4" xfId="43896"/>
    <cellStyle name="Note 2 3 3 2 3 5" xfId="46607"/>
    <cellStyle name="Note 2 3 3 2 3 6" xfId="57117"/>
    <cellStyle name="Note 2 3 3 2 4" xfId="12000"/>
    <cellStyle name="Note 2 3 3 2 4 2" xfId="22952"/>
    <cellStyle name="Note 2 3 3 2 4 3" xfId="33312"/>
    <cellStyle name="Note 2 3 3 2 4 4" xfId="44249"/>
    <cellStyle name="Note 2 3 3 2 4 5" xfId="46959"/>
    <cellStyle name="Note 2 3 3 2 4 6" xfId="57470"/>
    <cellStyle name="Note 2 3 3 2 5" xfId="7474"/>
    <cellStyle name="Note 2 3 3 2 5 2" xfId="28789"/>
    <cellStyle name="Note 2 3 3 2 5 3" xfId="39739"/>
    <cellStyle name="Note 2 3 3 2 5 4" xfId="45570"/>
    <cellStyle name="Note 2 3 3 2 5 5" xfId="52947"/>
    <cellStyle name="Note 2 3 3 2 6" xfId="15839"/>
    <cellStyle name="Note 2 3 3 2 7" xfId="26024"/>
    <cellStyle name="Note 2 3 3 2 8" xfId="36973"/>
    <cellStyle name="Note 2 3 3 2 9" xfId="50182"/>
    <cellStyle name="Note 2 3 3 20" xfId="23703"/>
    <cellStyle name="Note 2 3 3 21" xfId="34611"/>
    <cellStyle name="Note 2 3 3 22" xfId="47861"/>
    <cellStyle name="Note 2 3 3 23" xfId="59487"/>
    <cellStyle name="Note 2 3 3 3" xfId="5707"/>
    <cellStyle name="Note 2 3 3 3 2" xfId="16857"/>
    <cellStyle name="Note 2 3 3 3 3" xfId="27042"/>
    <cellStyle name="Note 2 3 3 3 4" xfId="37991"/>
    <cellStyle name="Note 2 3 3 3 5" xfId="45340"/>
    <cellStyle name="Note 2 3 3 3 6" xfId="51200"/>
    <cellStyle name="Note 2 3 3 4" xfId="5275"/>
    <cellStyle name="Note 2 3 3 4 2" xfId="16425"/>
    <cellStyle name="Note 2 3 3 4 3" xfId="26610"/>
    <cellStyle name="Note 2 3 3 4 4" xfId="37559"/>
    <cellStyle name="Note 2 3 3 4 5" xfId="34280"/>
    <cellStyle name="Note 2 3 3 4 6" xfId="50768"/>
    <cellStyle name="Note 2 3 3 5" xfId="4333"/>
    <cellStyle name="Note 2 3 3 5 2" xfId="15523"/>
    <cellStyle name="Note 2 3 3 5 3" xfId="25708"/>
    <cellStyle name="Note 2 3 3 5 4" xfId="36657"/>
    <cellStyle name="Note 2 3 3 5 5" xfId="45782"/>
    <cellStyle name="Note 2 3 3 5 6" xfId="49866"/>
    <cellStyle name="Note 2 3 3 6" xfId="4670"/>
    <cellStyle name="Note 2 3 3 6 2" xfId="15822"/>
    <cellStyle name="Note 2 3 3 6 3" xfId="26007"/>
    <cellStyle name="Note 2 3 3 6 4" xfId="36956"/>
    <cellStyle name="Note 2 3 3 6 5" xfId="45395"/>
    <cellStyle name="Note 2 3 3 6 6" xfId="50165"/>
    <cellStyle name="Note 2 3 3 7" xfId="4216"/>
    <cellStyle name="Note 2 3 3 7 2" xfId="15406"/>
    <cellStyle name="Note 2 3 3 7 3" xfId="25591"/>
    <cellStyle name="Note 2 3 3 7 4" xfId="36540"/>
    <cellStyle name="Note 2 3 3 7 5" xfId="45931"/>
    <cellStyle name="Note 2 3 3 7 6" xfId="49749"/>
    <cellStyle name="Note 2 3 3 8" xfId="5605"/>
    <cellStyle name="Note 2 3 3 8 2" xfId="16755"/>
    <cellStyle name="Note 2 3 3 8 3" xfId="26940"/>
    <cellStyle name="Note 2 3 3 8 4" xfId="37889"/>
    <cellStyle name="Note 2 3 3 8 5" xfId="45917"/>
    <cellStyle name="Note 2 3 3 8 6" xfId="51098"/>
    <cellStyle name="Note 2 3 3 9" xfId="5700"/>
    <cellStyle name="Note 2 3 3 9 2" xfId="16850"/>
    <cellStyle name="Note 2 3 3 9 3" xfId="27035"/>
    <cellStyle name="Note 2 3 3 9 4" xfId="37984"/>
    <cellStyle name="Note 2 3 3 9 5" xfId="45884"/>
    <cellStyle name="Note 2 3 3 9 6" xfId="51193"/>
    <cellStyle name="Note 2 3 30" xfId="23640"/>
    <cellStyle name="Note 2 3 31" xfId="34542"/>
    <cellStyle name="Note 2 3 32" xfId="47798"/>
    <cellStyle name="Note 2 3 33" xfId="59091"/>
    <cellStyle name="Note 2 3 4" xfId="2261"/>
    <cellStyle name="Note 2 3 4 2" xfId="10706"/>
    <cellStyle name="Note 2 3 4 2 2" xfId="21685"/>
    <cellStyle name="Note 2 3 4 2 3" xfId="32018"/>
    <cellStyle name="Note 2 3 4 2 4" xfId="42961"/>
    <cellStyle name="Note 2 3 4 2 5" xfId="56176"/>
    <cellStyle name="Note 2 3 4 3" xfId="9760"/>
    <cellStyle name="Note 2 3 4 3 2" xfId="20771"/>
    <cellStyle name="Note 2 3 4 3 3" xfId="31072"/>
    <cellStyle name="Note 2 3 4 3 4" xfId="42021"/>
    <cellStyle name="Note 2 3 4 3 5" xfId="46281"/>
    <cellStyle name="Note 2 3 4 3 6" xfId="55230"/>
    <cellStyle name="Note 2 3 4 4" xfId="12334"/>
    <cellStyle name="Note 2 3 4 4 2" xfId="23195"/>
    <cellStyle name="Note 2 3 4 4 3" xfId="33646"/>
    <cellStyle name="Note 2 3 4 4 4" xfId="44583"/>
    <cellStyle name="Note 2 3 4 4 5" xfId="47290"/>
    <cellStyle name="Note 2 3 4 4 6" xfId="57804"/>
    <cellStyle name="Note 2 3 4 5" xfId="9694"/>
    <cellStyle name="Note 2 3 4 5 2" xfId="31006"/>
    <cellStyle name="Note 2 3 4 5 3" xfId="41955"/>
    <cellStyle name="Note 2 3 4 5 4" xfId="46218"/>
    <cellStyle name="Note 2 3 4 5 5" xfId="55164"/>
    <cellStyle name="Note 2 3 4 6" xfId="13561"/>
    <cellStyle name="Note 2 3 4 7" xfId="23746"/>
    <cellStyle name="Note 2 3 4 8" xfId="34654"/>
    <cellStyle name="Note 2 3 4 9" xfId="47904"/>
    <cellStyle name="Note 2 3 5" xfId="2382"/>
    <cellStyle name="Note 2 3 5 2" xfId="11214"/>
    <cellStyle name="Note 2 3 5 2 2" xfId="22191"/>
    <cellStyle name="Note 2 3 5 2 3" xfId="32526"/>
    <cellStyle name="Note 2 3 5 2 4" xfId="43465"/>
    <cellStyle name="Note 2 3 5 2 5" xfId="56684"/>
    <cellStyle name="Note 2 3 5 3" xfId="11693"/>
    <cellStyle name="Note 2 3 5 3 2" xfId="22666"/>
    <cellStyle name="Note 2 3 5 3 3" xfId="33005"/>
    <cellStyle name="Note 2 3 5 3 4" xfId="43942"/>
    <cellStyle name="Note 2 3 5 3 5" xfId="46653"/>
    <cellStyle name="Note 2 3 5 3 6" xfId="57163"/>
    <cellStyle name="Note 2 3 5 4" xfId="11958"/>
    <cellStyle name="Note 2 3 5 4 2" xfId="22910"/>
    <cellStyle name="Note 2 3 5 4 3" xfId="33270"/>
    <cellStyle name="Note 2 3 5 4 4" xfId="44207"/>
    <cellStyle name="Note 2 3 5 4 5" xfId="46918"/>
    <cellStyle name="Note 2 3 5 4 6" xfId="57428"/>
    <cellStyle name="Note 2 3 5 5" xfId="12337"/>
    <cellStyle name="Note 2 3 5 5 2" xfId="33649"/>
    <cellStyle name="Note 2 3 5 5 3" xfId="44586"/>
    <cellStyle name="Note 2 3 5 5 4" xfId="47293"/>
    <cellStyle name="Note 2 3 5 5 5" xfId="57807"/>
    <cellStyle name="Note 2 3 5 6" xfId="13682"/>
    <cellStyle name="Note 2 3 5 7" xfId="23867"/>
    <cellStyle name="Note 2 3 5 8" xfId="34775"/>
    <cellStyle name="Note 2 3 5 9" xfId="48025"/>
    <cellStyle name="Note 2 3 6" xfId="4645"/>
    <cellStyle name="Note 2 3 6 2" xfId="15797"/>
    <cellStyle name="Note 2 3 6 3" xfId="25982"/>
    <cellStyle name="Note 2 3 6 4" xfId="36931"/>
    <cellStyle name="Note 2 3 6 5" xfId="45556"/>
    <cellStyle name="Note 2 3 6 6" xfId="50140"/>
    <cellStyle name="Note 2 3 7" xfId="5678"/>
    <cellStyle name="Note 2 3 7 2" xfId="16828"/>
    <cellStyle name="Note 2 3 7 3" xfId="27013"/>
    <cellStyle name="Note 2 3 7 4" xfId="37962"/>
    <cellStyle name="Note 2 3 7 5" xfId="45174"/>
    <cellStyle name="Note 2 3 7 6" xfId="51171"/>
    <cellStyle name="Note 2 3 8" xfId="5299"/>
    <cellStyle name="Note 2 3 8 2" xfId="16449"/>
    <cellStyle name="Note 2 3 8 3" xfId="26634"/>
    <cellStyle name="Note 2 3 8 4" xfId="37583"/>
    <cellStyle name="Note 2 3 8 5" xfId="34302"/>
    <cellStyle name="Note 2 3 8 6" xfId="50792"/>
    <cellStyle name="Note 2 3 9" xfId="4295"/>
    <cellStyle name="Note 2 3 9 2" xfId="15485"/>
    <cellStyle name="Note 2 3 9 3" xfId="25670"/>
    <cellStyle name="Note 2 3 9 4" xfId="36619"/>
    <cellStyle name="Note 2 3 9 5" xfId="45003"/>
    <cellStyle name="Note 2 3 9 6" xfId="49828"/>
    <cellStyle name="Note 2 30" xfId="2123"/>
    <cellStyle name="Note 2 30 10" xfId="5559"/>
    <cellStyle name="Note 2 30 10 2" xfId="16709"/>
    <cellStyle name="Note 2 30 10 3" xfId="26894"/>
    <cellStyle name="Note 2 30 10 4" xfId="37843"/>
    <cellStyle name="Note 2 30 10 5" xfId="45210"/>
    <cellStyle name="Note 2 30 10 6" xfId="51052"/>
    <cellStyle name="Note 2 30 11" xfId="5947"/>
    <cellStyle name="Note 2 30 11 2" xfId="17097"/>
    <cellStyle name="Note 2 30 11 3" xfId="27282"/>
    <cellStyle name="Note 2 30 11 4" xfId="38231"/>
    <cellStyle name="Note 2 30 11 5" xfId="45749"/>
    <cellStyle name="Note 2 30 11 6" xfId="51440"/>
    <cellStyle name="Note 2 30 12" xfId="5979"/>
    <cellStyle name="Note 2 30 12 2" xfId="17129"/>
    <cellStyle name="Note 2 30 12 3" xfId="27314"/>
    <cellStyle name="Note 2 30 12 4" xfId="38263"/>
    <cellStyle name="Note 2 30 12 5" xfId="45982"/>
    <cellStyle name="Note 2 30 12 6" xfId="51472"/>
    <cellStyle name="Note 2 30 13" xfId="6005"/>
    <cellStyle name="Note 2 30 13 2" xfId="17155"/>
    <cellStyle name="Note 2 30 13 3" xfId="27340"/>
    <cellStyle name="Note 2 30 13 4" xfId="38289"/>
    <cellStyle name="Note 2 30 13 5" xfId="38381"/>
    <cellStyle name="Note 2 30 13 6" xfId="51498"/>
    <cellStyle name="Note 2 30 14" xfId="5538"/>
    <cellStyle name="Note 2 30 14 2" xfId="16688"/>
    <cellStyle name="Note 2 30 14 3" xfId="26873"/>
    <cellStyle name="Note 2 30 14 4" xfId="37822"/>
    <cellStyle name="Note 2 30 14 5" xfId="45951"/>
    <cellStyle name="Note 2 30 14 6" xfId="51031"/>
    <cellStyle name="Note 2 30 15" xfId="4240"/>
    <cellStyle name="Note 2 30 15 2" xfId="15430"/>
    <cellStyle name="Note 2 30 15 3" xfId="25615"/>
    <cellStyle name="Note 2 30 15 4" xfId="36564"/>
    <cellStyle name="Note 2 30 15 5" xfId="45314"/>
    <cellStyle name="Note 2 30 15 6" xfId="49773"/>
    <cellStyle name="Note 2 30 16" xfId="5439"/>
    <cellStyle name="Note 2 30 16 2" xfId="16589"/>
    <cellStyle name="Note 2 30 16 3" xfId="26774"/>
    <cellStyle name="Note 2 30 16 4" xfId="37723"/>
    <cellStyle name="Note 2 30 16 5" xfId="46504"/>
    <cellStyle name="Note 2 30 16 6" xfId="50932"/>
    <cellStyle name="Note 2 30 17" xfId="7621"/>
    <cellStyle name="Note 2 30 17 2" xfId="18734"/>
    <cellStyle name="Note 2 30 17 3" xfId="28936"/>
    <cellStyle name="Note 2 30 17 4" xfId="39885"/>
    <cellStyle name="Note 2 30 17 5" xfId="45649"/>
    <cellStyle name="Note 2 30 17 6" xfId="34507"/>
    <cellStyle name="Note 2 30 17 7" xfId="53094"/>
    <cellStyle name="Note 2 30 18" xfId="7713"/>
    <cellStyle name="Note 2 30 18 2" xfId="18824"/>
    <cellStyle name="Note 2 30 18 3" xfId="29027"/>
    <cellStyle name="Note 2 30 18 4" xfId="39977"/>
    <cellStyle name="Note 2 30 18 5" xfId="45703"/>
    <cellStyle name="Note 2 30 18 6" xfId="45159"/>
    <cellStyle name="Note 2 30 18 7" xfId="53185"/>
    <cellStyle name="Note 2 30 19" xfId="7572"/>
    <cellStyle name="Note 2 30 19 2" xfId="18686"/>
    <cellStyle name="Note 2 30 19 3" xfId="28887"/>
    <cellStyle name="Note 2 30 19 4" xfId="39837"/>
    <cellStyle name="Note 2 30 19 5" xfId="45606"/>
    <cellStyle name="Note 2 30 19 6" xfId="45182"/>
    <cellStyle name="Note 2 30 19 7" xfId="53045"/>
    <cellStyle name="Note 2 30 2" xfId="2357"/>
    <cellStyle name="Note 2 30 2 10" xfId="4101"/>
    <cellStyle name="Note 2 30 2 10 2" xfId="15308"/>
    <cellStyle name="Note 2 30 2 10 3" xfId="25493"/>
    <cellStyle name="Note 2 30 2 10 4" xfId="36434"/>
    <cellStyle name="Note 2 30 2 10 5" xfId="46403"/>
    <cellStyle name="Note 2 30 2 10 6" xfId="49651"/>
    <cellStyle name="Note 2 30 2 11" xfId="5427"/>
    <cellStyle name="Note 2 30 2 11 2" xfId="16577"/>
    <cellStyle name="Note 2 30 2 11 3" xfId="26762"/>
    <cellStyle name="Note 2 30 2 11 4" xfId="37711"/>
    <cellStyle name="Note 2 30 2 11 5" xfId="46363"/>
    <cellStyle name="Note 2 30 2 11 6" xfId="50920"/>
    <cellStyle name="Note 2 30 2 12" xfId="4250"/>
    <cellStyle name="Note 2 30 2 12 2" xfId="15440"/>
    <cellStyle name="Note 2 30 2 12 3" xfId="25625"/>
    <cellStyle name="Note 2 30 2 12 4" xfId="36574"/>
    <cellStyle name="Note 2 30 2 12 5" xfId="45821"/>
    <cellStyle name="Note 2 30 2 12 6" xfId="49783"/>
    <cellStyle name="Note 2 30 2 13" xfId="9930"/>
    <cellStyle name="Note 2 30 2 13 2" xfId="20922"/>
    <cellStyle name="Note 2 30 2 13 3" xfId="31242"/>
    <cellStyle name="Note 2 30 2 13 4" xfId="42187"/>
    <cellStyle name="Note 2 30 2 13 5" xfId="55400"/>
    <cellStyle name="Note 2 30 2 14" xfId="11764"/>
    <cellStyle name="Note 2 30 2 14 2" xfId="22735"/>
    <cellStyle name="Note 2 30 2 14 3" xfId="33076"/>
    <cellStyle name="Note 2 30 2 14 4" xfId="44013"/>
    <cellStyle name="Note 2 30 2 14 5" xfId="46724"/>
    <cellStyle name="Note 2 30 2 14 6" xfId="57234"/>
    <cellStyle name="Note 2 30 2 15" xfId="12417"/>
    <cellStyle name="Note 2 30 2 15 2" xfId="23259"/>
    <cellStyle name="Note 2 30 2 15 3" xfId="33729"/>
    <cellStyle name="Note 2 30 2 15 4" xfId="44666"/>
    <cellStyle name="Note 2 30 2 15 5" xfId="47373"/>
    <cellStyle name="Note 2 30 2 15 6" xfId="57887"/>
    <cellStyle name="Note 2 30 2 16" xfId="12047"/>
    <cellStyle name="Note 2 30 2 16 2" xfId="33359"/>
    <cellStyle name="Note 2 30 2 16 3" xfId="44296"/>
    <cellStyle name="Note 2 30 2 16 4" xfId="47006"/>
    <cellStyle name="Note 2 30 2 16 5" xfId="57517"/>
    <cellStyle name="Note 2 30 2 17" xfId="9757"/>
    <cellStyle name="Note 2 30 2 17 2" xfId="20768"/>
    <cellStyle name="Note 2 30 2 17 3" xfId="31069"/>
    <cellStyle name="Note 2 30 2 17 4" xfId="42018"/>
    <cellStyle name="Note 2 30 2 17 5" xfId="46278"/>
    <cellStyle name="Note 2 30 2 17 6" xfId="55227"/>
    <cellStyle name="Note 2 30 2 18" xfId="9520"/>
    <cellStyle name="Note 2 30 2 18 2" xfId="20615"/>
    <cellStyle name="Note 2 30 2 18 3" xfId="30832"/>
    <cellStyle name="Note 2 30 2 18 4" xfId="41783"/>
    <cellStyle name="Note 2 30 2 18 5" xfId="46051"/>
    <cellStyle name="Note 2 30 2 18 6" xfId="54990"/>
    <cellStyle name="Note 2 30 2 19" xfId="12086"/>
    <cellStyle name="Note 2 30 2 19 2" xfId="23028"/>
    <cellStyle name="Note 2 30 2 19 3" xfId="33398"/>
    <cellStyle name="Note 2 30 2 19 4" xfId="44335"/>
    <cellStyle name="Note 2 30 2 19 5" xfId="47045"/>
    <cellStyle name="Note 2 30 2 19 6" xfId="57556"/>
    <cellStyle name="Note 2 30 2 2" xfId="4756"/>
    <cellStyle name="Note 2 30 2 2 2" xfId="11165"/>
    <cellStyle name="Note 2 30 2 2 2 2" xfId="22142"/>
    <cellStyle name="Note 2 30 2 2 2 3" xfId="32477"/>
    <cellStyle name="Note 2 30 2 2 2 4" xfId="43417"/>
    <cellStyle name="Note 2 30 2 2 2 5" xfId="56635"/>
    <cellStyle name="Note 2 30 2 2 3" xfId="11719"/>
    <cellStyle name="Note 2 30 2 2 3 2" xfId="22692"/>
    <cellStyle name="Note 2 30 2 2 3 3" xfId="33031"/>
    <cellStyle name="Note 2 30 2 2 3 4" xfId="43968"/>
    <cellStyle name="Note 2 30 2 2 3 5" xfId="46679"/>
    <cellStyle name="Note 2 30 2 2 3 6" xfId="57189"/>
    <cellStyle name="Note 2 30 2 2 4" xfId="11919"/>
    <cellStyle name="Note 2 30 2 2 4 2" xfId="22871"/>
    <cellStyle name="Note 2 30 2 2 4 3" xfId="33231"/>
    <cellStyle name="Note 2 30 2 2 4 4" xfId="44168"/>
    <cellStyle name="Note 2 30 2 2 4 5" xfId="46879"/>
    <cellStyle name="Note 2 30 2 2 4 6" xfId="57389"/>
    <cellStyle name="Note 2 30 2 2 5" xfId="12472"/>
    <cellStyle name="Note 2 30 2 2 5 2" xfId="33784"/>
    <cellStyle name="Note 2 30 2 2 5 3" xfId="44721"/>
    <cellStyle name="Note 2 30 2 2 5 4" xfId="47427"/>
    <cellStyle name="Note 2 30 2 2 5 5" xfId="57942"/>
    <cellStyle name="Note 2 30 2 2 6" xfId="15907"/>
    <cellStyle name="Note 2 30 2 2 7" xfId="26092"/>
    <cellStyle name="Note 2 30 2 2 8" xfId="37041"/>
    <cellStyle name="Note 2 30 2 2 9" xfId="50250"/>
    <cellStyle name="Note 2 30 2 20" xfId="12586"/>
    <cellStyle name="Note 2 30 2 20 2" xfId="23387"/>
    <cellStyle name="Note 2 30 2 20 3" xfId="33898"/>
    <cellStyle name="Note 2 30 2 20 4" xfId="44835"/>
    <cellStyle name="Note 2 30 2 20 5" xfId="47538"/>
    <cellStyle name="Note 2 30 2 20 6" xfId="58056"/>
    <cellStyle name="Note 2 30 2 21" xfId="13657"/>
    <cellStyle name="Note 2 30 2 22" xfId="23842"/>
    <cellStyle name="Note 2 30 2 23" xfId="34750"/>
    <cellStyle name="Note 2 30 2 24" xfId="48000"/>
    <cellStyle name="Note 2 30 2 25" xfId="59602"/>
    <cellStyle name="Note 2 30 2 3" xfId="5775"/>
    <cellStyle name="Note 2 30 2 3 2" xfId="11300"/>
    <cellStyle name="Note 2 30 2 3 2 2" xfId="22277"/>
    <cellStyle name="Note 2 30 2 3 2 3" xfId="32612"/>
    <cellStyle name="Note 2 30 2 3 2 4" xfId="43549"/>
    <cellStyle name="Note 2 30 2 3 2 5" xfId="56770"/>
    <cellStyle name="Note 2 30 2 3 3" xfId="7488"/>
    <cellStyle name="Note 2 30 2 3 3 2" xfId="18603"/>
    <cellStyle name="Note 2 30 2 3 3 3" xfId="28803"/>
    <cellStyle name="Note 2 30 2 3 3 4" xfId="39753"/>
    <cellStyle name="Note 2 30 2 3 3 5" xfId="45580"/>
    <cellStyle name="Note 2 30 2 3 3 6" xfId="52961"/>
    <cellStyle name="Note 2 30 2 3 4" xfId="12021"/>
    <cellStyle name="Note 2 30 2 3 4 2" xfId="22973"/>
    <cellStyle name="Note 2 30 2 3 4 3" xfId="33333"/>
    <cellStyle name="Note 2 30 2 3 4 4" xfId="44270"/>
    <cellStyle name="Note 2 30 2 3 4 5" xfId="46980"/>
    <cellStyle name="Note 2 30 2 3 4 6" xfId="57491"/>
    <cellStyle name="Note 2 30 2 3 5" xfId="7414"/>
    <cellStyle name="Note 2 30 2 3 5 2" xfId="28729"/>
    <cellStyle name="Note 2 30 2 3 5 3" xfId="39684"/>
    <cellStyle name="Note 2 30 2 3 5 4" xfId="45516"/>
    <cellStyle name="Note 2 30 2 3 5 5" xfId="52887"/>
    <cellStyle name="Note 2 30 2 3 6" xfId="16925"/>
    <cellStyle name="Note 2 30 2 3 7" xfId="27110"/>
    <cellStyle name="Note 2 30 2 3 8" xfId="38059"/>
    <cellStyle name="Note 2 30 2 3 9" xfId="51268"/>
    <cellStyle name="Note 2 30 2 4" xfId="5207"/>
    <cellStyle name="Note 2 30 2 4 2" xfId="16357"/>
    <cellStyle name="Note 2 30 2 4 3" xfId="26542"/>
    <cellStyle name="Note 2 30 2 4 4" xfId="37491"/>
    <cellStyle name="Note 2 30 2 4 5" xfId="34234"/>
    <cellStyle name="Note 2 30 2 4 6" xfId="50700"/>
    <cellStyle name="Note 2 30 2 5" xfId="4285"/>
    <cellStyle name="Note 2 30 2 5 2" xfId="15475"/>
    <cellStyle name="Note 2 30 2 5 3" xfId="25660"/>
    <cellStyle name="Note 2 30 2 5 4" xfId="36609"/>
    <cellStyle name="Note 2 30 2 5 5" xfId="46548"/>
    <cellStyle name="Note 2 30 2 5 6" xfId="49818"/>
    <cellStyle name="Note 2 30 2 6" xfId="5508"/>
    <cellStyle name="Note 2 30 2 6 2" xfId="16658"/>
    <cellStyle name="Note 2 30 2 6 3" xfId="26843"/>
    <cellStyle name="Note 2 30 2 6 4" xfId="37792"/>
    <cellStyle name="Note 2 30 2 6 5" xfId="45155"/>
    <cellStyle name="Note 2 30 2 6 6" xfId="51001"/>
    <cellStyle name="Note 2 30 2 7" xfId="4270"/>
    <cellStyle name="Note 2 30 2 7 2" xfId="15460"/>
    <cellStyle name="Note 2 30 2 7 3" xfId="25645"/>
    <cellStyle name="Note 2 30 2 7 4" xfId="36594"/>
    <cellStyle name="Note 2 30 2 7 5" xfId="34151"/>
    <cellStyle name="Note 2 30 2 7 6" xfId="49803"/>
    <cellStyle name="Note 2 30 2 8" xfId="5506"/>
    <cellStyle name="Note 2 30 2 8 2" xfId="16656"/>
    <cellStyle name="Note 2 30 2 8 3" xfId="26841"/>
    <cellStyle name="Note 2 30 2 8 4" xfId="37790"/>
    <cellStyle name="Note 2 30 2 8 5" xfId="45672"/>
    <cellStyle name="Note 2 30 2 8 6" xfId="50999"/>
    <cellStyle name="Note 2 30 2 9" xfId="5466"/>
    <cellStyle name="Note 2 30 2 9 2" xfId="16616"/>
    <cellStyle name="Note 2 30 2 9 3" xfId="26801"/>
    <cellStyle name="Note 2 30 2 9 4" xfId="37750"/>
    <cellStyle name="Note 2 30 2 9 5" xfId="45160"/>
    <cellStyle name="Note 2 30 2 9 6" xfId="50959"/>
    <cellStyle name="Note 2 30 20" xfId="7741"/>
    <cellStyle name="Note 2 30 20 2" xfId="18851"/>
    <cellStyle name="Note 2 30 20 3" xfId="29055"/>
    <cellStyle name="Note 2 30 20 4" xfId="40004"/>
    <cellStyle name="Note 2 30 20 5" xfId="45727"/>
    <cellStyle name="Note 2 30 20 6" xfId="53213"/>
    <cellStyle name="Note 2 30 21" xfId="9828"/>
    <cellStyle name="Note 2 30 21 2" xfId="20822"/>
    <cellStyle name="Note 2 30 21 3" xfId="31140"/>
    <cellStyle name="Note 2 30 21 4" xfId="42089"/>
    <cellStyle name="Note 2 30 21 5" xfId="55298"/>
    <cellStyle name="Note 2 30 22" xfId="12133"/>
    <cellStyle name="Note 2 30 22 2" xfId="23065"/>
    <cellStyle name="Note 2 30 22 3" xfId="33445"/>
    <cellStyle name="Note 2 30 22 4" xfId="44382"/>
    <cellStyle name="Note 2 30 22 5" xfId="47091"/>
    <cellStyle name="Note 2 30 22 6" xfId="57603"/>
    <cellStyle name="Note 2 30 23" xfId="12287"/>
    <cellStyle name="Note 2 30 23 2" xfId="23160"/>
    <cellStyle name="Note 2 30 23 3" xfId="33599"/>
    <cellStyle name="Note 2 30 23 4" xfId="44536"/>
    <cellStyle name="Note 2 30 23 5" xfId="47243"/>
    <cellStyle name="Note 2 30 23 6" xfId="57757"/>
    <cellStyle name="Note 2 30 24" xfId="12142"/>
    <cellStyle name="Note 2 30 24 2" xfId="33454"/>
    <cellStyle name="Note 2 30 24 3" xfId="44391"/>
    <cellStyle name="Note 2 30 24 4" xfId="47099"/>
    <cellStyle name="Note 2 30 24 5" xfId="57612"/>
    <cellStyle name="Note 2 30 25" xfId="12054"/>
    <cellStyle name="Note 2 30 25 2" xfId="23004"/>
    <cellStyle name="Note 2 30 25 3" xfId="33366"/>
    <cellStyle name="Note 2 30 25 4" xfId="44303"/>
    <cellStyle name="Note 2 30 25 5" xfId="47013"/>
    <cellStyle name="Note 2 30 25 6" xfId="57524"/>
    <cellStyle name="Note 2 30 26" xfId="11865"/>
    <cellStyle name="Note 2 30 26 2" xfId="22833"/>
    <cellStyle name="Note 2 30 26 3" xfId="33177"/>
    <cellStyle name="Note 2 30 26 4" xfId="44114"/>
    <cellStyle name="Note 2 30 26 5" xfId="46825"/>
    <cellStyle name="Note 2 30 26 6" xfId="57335"/>
    <cellStyle name="Note 2 30 27" xfId="7747"/>
    <cellStyle name="Note 2 30 27 2" xfId="18857"/>
    <cellStyle name="Note 2 30 27 3" xfId="29061"/>
    <cellStyle name="Note 2 30 27 4" xfId="40010"/>
    <cellStyle name="Note 2 30 27 5" xfId="45733"/>
    <cellStyle name="Note 2 30 27 6" xfId="53219"/>
    <cellStyle name="Note 2 30 28" xfId="7201"/>
    <cellStyle name="Note 2 30 28 2" xfId="18331"/>
    <cellStyle name="Note 2 30 28 3" xfId="28517"/>
    <cellStyle name="Note 2 30 28 4" xfId="39472"/>
    <cellStyle name="Note 2 30 28 5" xfId="45425"/>
    <cellStyle name="Note 2 30 28 6" xfId="52675"/>
    <cellStyle name="Note 2 30 29" xfId="13456"/>
    <cellStyle name="Note 2 30 3" xfId="2217"/>
    <cellStyle name="Note 2 30 3 10" xfId="5969"/>
    <cellStyle name="Note 2 30 3 10 2" xfId="17119"/>
    <cellStyle name="Note 2 30 3 10 3" xfId="27304"/>
    <cellStyle name="Note 2 30 3 10 4" xfId="38253"/>
    <cellStyle name="Note 2 30 3 10 5" xfId="45169"/>
    <cellStyle name="Note 2 30 3 10 6" xfId="51462"/>
    <cellStyle name="Note 2 30 3 11" xfId="5554"/>
    <cellStyle name="Note 2 30 3 11 2" xfId="16704"/>
    <cellStyle name="Note 2 30 3 11 3" xfId="26889"/>
    <cellStyle name="Note 2 30 3 11 4" xfId="37838"/>
    <cellStyle name="Note 2 30 3 11 5" xfId="46442"/>
    <cellStyle name="Note 2 30 3 11 6" xfId="51047"/>
    <cellStyle name="Note 2 30 3 12" xfId="5830"/>
    <cellStyle name="Note 2 30 3 12 2" xfId="16980"/>
    <cellStyle name="Note 2 30 3 12 3" xfId="27165"/>
    <cellStyle name="Note 2 30 3 12 4" xfId="38114"/>
    <cellStyle name="Note 2 30 3 12 5" xfId="46483"/>
    <cellStyle name="Note 2 30 3 12 6" xfId="51323"/>
    <cellStyle name="Note 2 30 3 13" xfId="9893"/>
    <cellStyle name="Note 2 30 3 13 2" xfId="20885"/>
    <cellStyle name="Note 2 30 3 13 3" xfId="31205"/>
    <cellStyle name="Note 2 30 3 13 4" xfId="42150"/>
    <cellStyle name="Note 2 30 3 13 5" xfId="55363"/>
    <cellStyle name="Note 2 30 3 14" xfId="11801"/>
    <cellStyle name="Note 2 30 3 14 2" xfId="22772"/>
    <cellStyle name="Note 2 30 3 14 3" xfId="33113"/>
    <cellStyle name="Note 2 30 3 14 4" xfId="44050"/>
    <cellStyle name="Note 2 30 3 14 5" xfId="46761"/>
    <cellStyle name="Note 2 30 3 14 6" xfId="57271"/>
    <cellStyle name="Note 2 30 3 15" xfId="9576"/>
    <cellStyle name="Note 2 30 3 15 2" xfId="20653"/>
    <cellStyle name="Note 2 30 3 15 3" xfId="30888"/>
    <cellStyle name="Note 2 30 3 15 4" xfId="41839"/>
    <cellStyle name="Note 2 30 3 15 5" xfId="46105"/>
    <cellStyle name="Note 2 30 3 15 6" xfId="55046"/>
    <cellStyle name="Note 2 30 3 16" xfId="11831"/>
    <cellStyle name="Note 2 30 3 16 2" xfId="33143"/>
    <cellStyle name="Note 2 30 3 16 3" xfId="44080"/>
    <cellStyle name="Note 2 30 3 16 4" xfId="46791"/>
    <cellStyle name="Note 2 30 3 16 5" xfId="57301"/>
    <cellStyle name="Note 2 30 3 17" xfId="12550"/>
    <cellStyle name="Note 2 30 3 17 2" xfId="23351"/>
    <cellStyle name="Note 2 30 3 17 3" xfId="33862"/>
    <cellStyle name="Note 2 30 3 17 4" xfId="44799"/>
    <cellStyle name="Note 2 30 3 17 5" xfId="47503"/>
    <cellStyle name="Note 2 30 3 17 6" xfId="58020"/>
    <cellStyle name="Note 2 30 3 18" xfId="7277"/>
    <cellStyle name="Note 2 30 3 18 2" xfId="18403"/>
    <cellStyle name="Note 2 30 3 18 3" xfId="28592"/>
    <cellStyle name="Note 2 30 3 18 4" xfId="39547"/>
    <cellStyle name="Note 2 30 3 18 5" xfId="45473"/>
    <cellStyle name="Note 2 30 3 18 6" xfId="52750"/>
    <cellStyle name="Note 2 30 3 19" xfId="13517"/>
    <cellStyle name="Note 2 30 3 2" xfId="4719"/>
    <cellStyle name="Note 2 30 3 2 2" xfId="11261"/>
    <cellStyle name="Note 2 30 3 2 2 2" xfId="22238"/>
    <cellStyle name="Note 2 30 3 2 2 3" xfId="32573"/>
    <cellStyle name="Note 2 30 3 2 2 4" xfId="43510"/>
    <cellStyle name="Note 2 30 3 2 2 5" xfId="56731"/>
    <cellStyle name="Note 2 30 3 2 3" xfId="11646"/>
    <cellStyle name="Note 2 30 3 2 3 2" xfId="22619"/>
    <cellStyle name="Note 2 30 3 2 3 3" xfId="32958"/>
    <cellStyle name="Note 2 30 3 2 3 4" xfId="43895"/>
    <cellStyle name="Note 2 30 3 2 3 5" xfId="46606"/>
    <cellStyle name="Note 2 30 3 2 3 6" xfId="57116"/>
    <cellStyle name="Note 2 30 3 2 4" xfId="12001"/>
    <cellStyle name="Note 2 30 3 2 4 2" xfId="22953"/>
    <cellStyle name="Note 2 30 3 2 4 3" xfId="33313"/>
    <cellStyle name="Note 2 30 3 2 4 4" xfId="44250"/>
    <cellStyle name="Note 2 30 3 2 4 5" xfId="46960"/>
    <cellStyle name="Note 2 30 3 2 4 6" xfId="57471"/>
    <cellStyle name="Note 2 30 3 2 5" xfId="7402"/>
    <cellStyle name="Note 2 30 3 2 5 2" xfId="28717"/>
    <cellStyle name="Note 2 30 3 2 5 3" xfId="39672"/>
    <cellStyle name="Note 2 30 3 2 5 4" xfId="45504"/>
    <cellStyle name="Note 2 30 3 2 5 5" xfId="52875"/>
    <cellStyle name="Note 2 30 3 2 6" xfId="15870"/>
    <cellStyle name="Note 2 30 3 2 7" xfId="26055"/>
    <cellStyle name="Note 2 30 3 2 8" xfId="37004"/>
    <cellStyle name="Note 2 30 3 2 9" xfId="50213"/>
    <cellStyle name="Note 2 30 3 20" xfId="23702"/>
    <cellStyle name="Note 2 30 3 21" xfId="34610"/>
    <cellStyle name="Note 2 30 3 22" xfId="47860"/>
    <cellStyle name="Note 2 30 3 23" xfId="59488"/>
    <cellStyle name="Note 2 30 3 3" xfId="5738"/>
    <cellStyle name="Note 2 30 3 3 2" xfId="16888"/>
    <cellStyle name="Note 2 30 3 3 3" xfId="27073"/>
    <cellStyle name="Note 2 30 3 3 4" xfId="38022"/>
    <cellStyle name="Note 2 30 3 3 5" xfId="46584"/>
    <cellStyle name="Note 2 30 3 3 6" xfId="51231"/>
    <cellStyle name="Note 2 30 3 4" xfId="5244"/>
    <cellStyle name="Note 2 30 3 4 2" xfId="16394"/>
    <cellStyle name="Note 2 30 3 4 3" xfId="26579"/>
    <cellStyle name="Note 2 30 3 4 4" xfId="37528"/>
    <cellStyle name="Note 2 30 3 4 5" xfId="34247"/>
    <cellStyle name="Note 2 30 3 4 6" xfId="50737"/>
    <cellStyle name="Note 2 30 3 5" xfId="2402"/>
    <cellStyle name="Note 2 30 3 5 2" xfId="13702"/>
    <cellStyle name="Note 2 30 3 5 3" xfId="23887"/>
    <cellStyle name="Note 2 30 3 5 4" xfId="34795"/>
    <cellStyle name="Note 2 30 3 5 5" xfId="45004"/>
    <cellStyle name="Note 2 30 3 5 6" xfId="48045"/>
    <cellStyle name="Note 2 30 3 6" xfId="5567"/>
    <cellStyle name="Note 2 30 3 6 2" xfId="16717"/>
    <cellStyle name="Note 2 30 3 6 3" xfId="26902"/>
    <cellStyle name="Note 2 30 3 6 4" xfId="37851"/>
    <cellStyle name="Note 2 30 3 6 5" xfId="45350"/>
    <cellStyle name="Note 2 30 3 6 6" xfId="51060"/>
    <cellStyle name="Note 2 30 3 7" xfId="5853"/>
    <cellStyle name="Note 2 30 3 7 2" xfId="17003"/>
    <cellStyle name="Note 2 30 3 7 3" xfId="27188"/>
    <cellStyle name="Note 2 30 3 7 4" xfId="38137"/>
    <cellStyle name="Note 2 30 3 7 5" xfId="45772"/>
    <cellStyle name="Note 2 30 3 7 6" xfId="51346"/>
    <cellStyle name="Note 2 30 3 8" xfId="5362"/>
    <cellStyle name="Note 2 30 3 8 2" xfId="16512"/>
    <cellStyle name="Note 2 30 3 8 3" xfId="26697"/>
    <cellStyle name="Note 2 30 3 8 4" xfId="37646"/>
    <cellStyle name="Note 2 30 3 8 5" xfId="34561"/>
    <cellStyle name="Note 2 30 3 8 6" xfId="50855"/>
    <cellStyle name="Note 2 30 3 9" xfId="4080"/>
    <cellStyle name="Note 2 30 3 9 2" xfId="15287"/>
    <cellStyle name="Note 2 30 3 9 3" xfId="25472"/>
    <cellStyle name="Note 2 30 3 9 4" xfId="36413"/>
    <cellStyle name="Note 2 30 3 9 5" xfId="34093"/>
    <cellStyle name="Note 2 30 3 9 6" xfId="49630"/>
    <cellStyle name="Note 2 30 30" xfId="23641"/>
    <cellStyle name="Note 2 30 31" xfId="34543"/>
    <cellStyle name="Note 2 30 32" xfId="47799"/>
    <cellStyle name="Note 2 30 33" xfId="59092"/>
    <cellStyle name="Note 2 30 4" xfId="2260"/>
    <cellStyle name="Note 2 30 4 2" xfId="10707"/>
    <cellStyle name="Note 2 30 4 2 2" xfId="21686"/>
    <cellStyle name="Note 2 30 4 2 3" xfId="32019"/>
    <cellStyle name="Note 2 30 4 2 4" xfId="42962"/>
    <cellStyle name="Note 2 30 4 2 5" xfId="56177"/>
    <cellStyle name="Note 2 30 4 3" xfId="12494"/>
    <cellStyle name="Note 2 30 4 3 2" xfId="23312"/>
    <cellStyle name="Note 2 30 4 3 3" xfId="33806"/>
    <cellStyle name="Note 2 30 4 3 4" xfId="44743"/>
    <cellStyle name="Note 2 30 4 3 5" xfId="47448"/>
    <cellStyle name="Note 2 30 4 3 6" xfId="57964"/>
    <cellStyle name="Note 2 30 4 4" xfId="11745"/>
    <cellStyle name="Note 2 30 4 4 2" xfId="22716"/>
    <cellStyle name="Note 2 30 4 4 3" xfId="33057"/>
    <cellStyle name="Note 2 30 4 4 4" xfId="43994"/>
    <cellStyle name="Note 2 30 4 4 5" xfId="46705"/>
    <cellStyle name="Note 2 30 4 4 6" xfId="57215"/>
    <cellStyle name="Note 2 30 4 5" xfId="11881"/>
    <cellStyle name="Note 2 30 4 5 2" xfId="33193"/>
    <cellStyle name="Note 2 30 4 5 3" xfId="44130"/>
    <cellStyle name="Note 2 30 4 5 4" xfId="46841"/>
    <cellStyle name="Note 2 30 4 5 5" xfId="57351"/>
    <cellStyle name="Note 2 30 4 6" xfId="13560"/>
    <cellStyle name="Note 2 30 4 7" xfId="23745"/>
    <cellStyle name="Note 2 30 4 8" xfId="34653"/>
    <cellStyle name="Note 2 30 4 9" xfId="47903"/>
    <cellStyle name="Note 2 30 5" xfId="2378"/>
    <cellStyle name="Note 2 30 5 2" xfId="11215"/>
    <cellStyle name="Note 2 30 5 2 2" xfId="22192"/>
    <cellStyle name="Note 2 30 5 2 3" xfId="32527"/>
    <cellStyle name="Note 2 30 5 2 4" xfId="43466"/>
    <cellStyle name="Note 2 30 5 2 5" xfId="56685"/>
    <cellStyle name="Note 2 30 5 3" xfId="11692"/>
    <cellStyle name="Note 2 30 5 3 2" xfId="22665"/>
    <cellStyle name="Note 2 30 5 3 3" xfId="33004"/>
    <cellStyle name="Note 2 30 5 3 4" xfId="43941"/>
    <cellStyle name="Note 2 30 5 3 5" xfId="46652"/>
    <cellStyle name="Note 2 30 5 3 6" xfId="57162"/>
    <cellStyle name="Note 2 30 5 4" xfId="11959"/>
    <cellStyle name="Note 2 30 5 4 2" xfId="22911"/>
    <cellStyle name="Note 2 30 5 4 3" xfId="33271"/>
    <cellStyle name="Note 2 30 5 4 4" xfId="44208"/>
    <cellStyle name="Note 2 30 5 4 5" xfId="46919"/>
    <cellStyle name="Note 2 30 5 4 6" xfId="57429"/>
    <cellStyle name="Note 2 30 5 5" xfId="7296"/>
    <cellStyle name="Note 2 30 5 5 2" xfId="28611"/>
    <cellStyle name="Note 2 30 5 5 3" xfId="39566"/>
    <cellStyle name="Note 2 30 5 5 4" xfId="45481"/>
    <cellStyle name="Note 2 30 5 5 5" xfId="52769"/>
    <cellStyle name="Note 2 30 5 6" xfId="13678"/>
    <cellStyle name="Note 2 30 5 7" xfId="23863"/>
    <cellStyle name="Note 2 30 5 8" xfId="34771"/>
    <cellStyle name="Note 2 30 5 9" xfId="48021"/>
    <cellStyle name="Note 2 30 6" xfId="4646"/>
    <cellStyle name="Note 2 30 6 2" xfId="15798"/>
    <cellStyle name="Note 2 30 6 3" xfId="25983"/>
    <cellStyle name="Note 2 30 6 4" xfId="36932"/>
    <cellStyle name="Note 2 30 6 5" xfId="46513"/>
    <cellStyle name="Note 2 30 6 6" xfId="50141"/>
    <cellStyle name="Note 2 30 7" xfId="5679"/>
    <cellStyle name="Note 2 30 7 2" xfId="16829"/>
    <cellStyle name="Note 2 30 7 3" xfId="27014"/>
    <cellStyle name="Note 2 30 7 4" xfId="37963"/>
    <cellStyle name="Note 2 30 7 5" xfId="45885"/>
    <cellStyle name="Note 2 30 7 6" xfId="51172"/>
    <cellStyle name="Note 2 30 8" xfId="5298"/>
    <cellStyle name="Note 2 30 8 2" xfId="16448"/>
    <cellStyle name="Note 2 30 8 3" xfId="26633"/>
    <cellStyle name="Note 2 30 8 4" xfId="37582"/>
    <cellStyle name="Note 2 30 8 5" xfId="33931"/>
    <cellStyle name="Note 2 30 8 6" xfId="50791"/>
    <cellStyle name="Note 2 30 9" xfId="4113"/>
    <cellStyle name="Note 2 30 9 2" xfId="15320"/>
    <cellStyle name="Note 2 30 9 3" xfId="25505"/>
    <cellStyle name="Note 2 30 9 4" xfId="36446"/>
    <cellStyle name="Note 2 30 9 5" xfId="45675"/>
    <cellStyle name="Note 2 30 9 6" xfId="49663"/>
    <cellStyle name="Note 2 31" xfId="2124"/>
    <cellStyle name="Note 2 31 10" xfId="5609"/>
    <cellStyle name="Note 2 31 10 2" xfId="16759"/>
    <cellStyle name="Note 2 31 10 3" xfId="26944"/>
    <cellStyle name="Note 2 31 10 4" xfId="37893"/>
    <cellStyle name="Note 2 31 10 5" xfId="46500"/>
    <cellStyle name="Note 2 31 10 6" xfId="51102"/>
    <cellStyle name="Note 2 31 11" xfId="5458"/>
    <cellStyle name="Note 2 31 11 2" xfId="16608"/>
    <cellStyle name="Note 2 31 11 3" xfId="26793"/>
    <cellStyle name="Note 2 31 11 4" xfId="37742"/>
    <cellStyle name="Note 2 31 11 5" xfId="45225"/>
    <cellStyle name="Note 2 31 11 6" xfId="50951"/>
    <cellStyle name="Note 2 31 12" xfId="4123"/>
    <cellStyle name="Note 2 31 12 2" xfId="15330"/>
    <cellStyle name="Note 2 31 12 3" xfId="25515"/>
    <cellStyle name="Note 2 31 12 4" xfId="36456"/>
    <cellStyle name="Note 2 31 12 5" xfId="34106"/>
    <cellStyle name="Note 2 31 12 6" xfId="49673"/>
    <cellStyle name="Note 2 31 13" xfId="5523"/>
    <cellStyle name="Note 2 31 13 2" xfId="16673"/>
    <cellStyle name="Note 2 31 13 3" xfId="26858"/>
    <cellStyle name="Note 2 31 13 4" xfId="37807"/>
    <cellStyle name="Note 2 31 13 5" xfId="45181"/>
    <cellStyle name="Note 2 31 13 6" xfId="51016"/>
    <cellStyle name="Note 2 31 14" xfId="4242"/>
    <cellStyle name="Note 2 31 14 2" xfId="15432"/>
    <cellStyle name="Note 2 31 14 3" xfId="25617"/>
    <cellStyle name="Note 2 31 14 4" xfId="36566"/>
    <cellStyle name="Note 2 31 14 5" xfId="44904"/>
    <cellStyle name="Note 2 31 14 6" xfId="49775"/>
    <cellStyle name="Note 2 31 15" xfId="4185"/>
    <cellStyle name="Note 2 31 15 2" xfId="15378"/>
    <cellStyle name="Note 2 31 15 3" xfId="25563"/>
    <cellStyle name="Note 2 31 15 4" xfId="36512"/>
    <cellStyle name="Note 2 31 15 5" xfId="44946"/>
    <cellStyle name="Note 2 31 15 6" xfId="49721"/>
    <cellStyle name="Note 2 31 16" xfId="5339"/>
    <cellStyle name="Note 2 31 16 2" xfId="16489"/>
    <cellStyle name="Note 2 31 16 3" xfId="26674"/>
    <cellStyle name="Note 2 31 16 4" xfId="37623"/>
    <cellStyle name="Note 2 31 16 5" xfId="34015"/>
    <cellStyle name="Note 2 31 16 6" xfId="50832"/>
    <cellStyle name="Note 2 31 17" xfId="7622"/>
    <cellStyle name="Note 2 31 17 2" xfId="18735"/>
    <cellStyle name="Note 2 31 17 3" xfId="28937"/>
    <cellStyle name="Note 2 31 17 4" xfId="39886"/>
    <cellStyle name="Note 2 31 17 5" xfId="45650"/>
    <cellStyle name="Note 2 31 17 6" xfId="34559"/>
    <cellStyle name="Note 2 31 17 7" xfId="53095"/>
    <cellStyle name="Note 2 31 18" xfId="7714"/>
    <cellStyle name="Note 2 31 18 2" xfId="18825"/>
    <cellStyle name="Note 2 31 18 3" xfId="29028"/>
    <cellStyle name="Note 2 31 18 4" xfId="39978"/>
    <cellStyle name="Note 2 31 18 5" xfId="45704"/>
    <cellStyle name="Note 2 31 18 6" xfId="46203"/>
    <cellStyle name="Note 2 31 18 7" xfId="53186"/>
    <cellStyle name="Note 2 31 19" xfId="7573"/>
    <cellStyle name="Note 2 31 19 2" xfId="18687"/>
    <cellStyle name="Note 2 31 19 3" xfId="28888"/>
    <cellStyle name="Note 2 31 19 4" xfId="39838"/>
    <cellStyle name="Note 2 31 19 5" xfId="45607"/>
    <cellStyle name="Note 2 31 19 6" xfId="45893"/>
    <cellStyle name="Note 2 31 19 7" xfId="53046"/>
    <cellStyle name="Note 2 31 2" xfId="2358"/>
    <cellStyle name="Note 2 31 2 10" xfId="5584"/>
    <cellStyle name="Note 2 31 2 10 2" xfId="16734"/>
    <cellStyle name="Note 2 31 2 10 3" xfId="26919"/>
    <cellStyle name="Note 2 31 2 10 4" xfId="37868"/>
    <cellStyle name="Note 2 31 2 10 5" xfId="34383"/>
    <cellStyle name="Note 2 31 2 10 6" xfId="51077"/>
    <cellStyle name="Note 2 31 2 11" xfId="5983"/>
    <cellStyle name="Note 2 31 2 11 2" xfId="17133"/>
    <cellStyle name="Note 2 31 2 11 3" xfId="27318"/>
    <cellStyle name="Note 2 31 2 11 4" xfId="38267"/>
    <cellStyle name="Note 2 31 2 11 5" xfId="45022"/>
    <cellStyle name="Note 2 31 2 11 6" xfId="51476"/>
    <cellStyle name="Note 2 31 2 12" xfId="5390"/>
    <cellStyle name="Note 2 31 2 12 2" xfId="16540"/>
    <cellStyle name="Note 2 31 2 12 3" xfId="26725"/>
    <cellStyle name="Note 2 31 2 12 4" xfId="37674"/>
    <cellStyle name="Note 2 31 2 12 5" xfId="45109"/>
    <cellStyle name="Note 2 31 2 12 6" xfId="50883"/>
    <cellStyle name="Note 2 31 2 13" xfId="9931"/>
    <cellStyle name="Note 2 31 2 13 2" xfId="20923"/>
    <cellStyle name="Note 2 31 2 13 3" xfId="31243"/>
    <cellStyle name="Note 2 31 2 13 4" xfId="42188"/>
    <cellStyle name="Note 2 31 2 13 5" xfId="55401"/>
    <cellStyle name="Note 2 31 2 14" xfId="11763"/>
    <cellStyle name="Note 2 31 2 14 2" xfId="22734"/>
    <cellStyle name="Note 2 31 2 14 3" xfId="33075"/>
    <cellStyle name="Note 2 31 2 14 4" xfId="44012"/>
    <cellStyle name="Note 2 31 2 14 5" xfId="46723"/>
    <cellStyle name="Note 2 31 2 14 6" xfId="57233"/>
    <cellStyle name="Note 2 31 2 15" xfId="12276"/>
    <cellStyle name="Note 2 31 2 15 2" xfId="23152"/>
    <cellStyle name="Note 2 31 2 15 3" xfId="33588"/>
    <cellStyle name="Note 2 31 2 15 4" xfId="44525"/>
    <cellStyle name="Note 2 31 2 15 5" xfId="47232"/>
    <cellStyle name="Note 2 31 2 15 6" xfId="57746"/>
    <cellStyle name="Note 2 31 2 16" xfId="12389"/>
    <cellStyle name="Note 2 31 2 16 2" xfId="33701"/>
    <cellStyle name="Note 2 31 2 16 3" xfId="44638"/>
    <cellStyle name="Note 2 31 2 16 4" xfId="47345"/>
    <cellStyle name="Note 2 31 2 16 5" xfId="57859"/>
    <cellStyle name="Note 2 31 2 17" xfId="12126"/>
    <cellStyle name="Note 2 31 2 17 2" xfId="23058"/>
    <cellStyle name="Note 2 31 2 17 3" xfId="33438"/>
    <cellStyle name="Note 2 31 2 17 4" xfId="44375"/>
    <cellStyle name="Note 2 31 2 17 5" xfId="47084"/>
    <cellStyle name="Note 2 31 2 17 6" xfId="57596"/>
    <cellStyle name="Note 2 31 2 18" xfId="11436"/>
    <cellStyle name="Note 2 31 2 18 2" xfId="22412"/>
    <cellStyle name="Note 2 31 2 18 3" xfId="32748"/>
    <cellStyle name="Note 2 31 2 18 4" xfId="43685"/>
    <cellStyle name="Note 2 31 2 18 5" xfId="46551"/>
    <cellStyle name="Note 2 31 2 18 6" xfId="56906"/>
    <cellStyle name="Note 2 31 2 19" xfId="12342"/>
    <cellStyle name="Note 2 31 2 19 2" xfId="23199"/>
    <cellStyle name="Note 2 31 2 19 3" xfId="33654"/>
    <cellStyle name="Note 2 31 2 19 4" xfId="44591"/>
    <cellStyle name="Note 2 31 2 19 5" xfId="47298"/>
    <cellStyle name="Note 2 31 2 19 6" xfId="57812"/>
    <cellStyle name="Note 2 31 2 2" xfId="4757"/>
    <cellStyle name="Note 2 31 2 2 2" xfId="11166"/>
    <cellStyle name="Note 2 31 2 2 2 2" xfId="22143"/>
    <cellStyle name="Note 2 31 2 2 2 3" xfId="32478"/>
    <cellStyle name="Note 2 31 2 2 2 4" xfId="43418"/>
    <cellStyle name="Note 2 31 2 2 2 5" xfId="56636"/>
    <cellStyle name="Note 2 31 2 2 3" xfId="7238"/>
    <cellStyle name="Note 2 31 2 2 3 2" xfId="18367"/>
    <cellStyle name="Note 2 31 2 2 3 3" xfId="28554"/>
    <cellStyle name="Note 2 31 2 2 3 4" xfId="39509"/>
    <cellStyle name="Note 2 31 2 2 3 5" xfId="45439"/>
    <cellStyle name="Note 2 31 2 2 3 6" xfId="52712"/>
    <cellStyle name="Note 2 31 2 2 4" xfId="11920"/>
    <cellStyle name="Note 2 31 2 2 4 2" xfId="22872"/>
    <cellStyle name="Note 2 31 2 2 4 3" xfId="33232"/>
    <cellStyle name="Note 2 31 2 2 4 4" xfId="44169"/>
    <cellStyle name="Note 2 31 2 2 4 5" xfId="46880"/>
    <cellStyle name="Note 2 31 2 2 4 6" xfId="57390"/>
    <cellStyle name="Note 2 31 2 2 5" xfId="12433"/>
    <cellStyle name="Note 2 31 2 2 5 2" xfId="33745"/>
    <cellStyle name="Note 2 31 2 2 5 3" xfId="44682"/>
    <cellStyle name="Note 2 31 2 2 5 4" xfId="47389"/>
    <cellStyle name="Note 2 31 2 2 5 5" xfId="57903"/>
    <cellStyle name="Note 2 31 2 2 6" xfId="15908"/>
    <cellStyle name="Note 2 31 2 2 7" xfId="26093"/>
    <cellStyle name="Note 2 31 2 2 8" xfId="37042"/>
    <cellStyle name="Note 2 31 2 2 9" xfId="50251"/>
    <cellStyle name="Note 2 31 2 20" xfId="12587"/>
    <cellStyle name="Note 2 31 2 20 2" xfId="23388"/>
    <cellStyle name="Note 2 31 2 20 3" xfId="33899"/>
    <cellStyle name="Note 2 31 2 20 4" xfId="44836"/>
    <cellStyle name="Note 2 31 2 20 5" xfId="47539"/>
    <cellStyle name="Note 2 31 2 20 6" xfId="58057"/>
    <cellStyle name="Note 2 31 2 21" xfId="13658"/>
    <cellStyle name="Note 2 31 2 22" xfId="23843"/>
    <cellStyle name="Note 2 31 2 23" xfId="34751"/>
    <cellStyle name="Note 2 31 2 24" xfId="48001"/>
    <cellStyle name="Note 2 31 2 25" xfId="59603"/>
    <cellStyle name="Note 2 31 2 3" xfId="5776"/>
    <cellStyle name="Note 2 31 2 3 2" xfId="11301"/>
    <cellStyle name="Note 2 31 2 3 2 2" xfId="22278"/>
    <cellStyle name="Note 2 31 2 3 2 3" xfId="32613"/>
    <cellStyle name="Note 2 31 2 3 2 4" xfId="43550"/>
    <cellStyle name="Note 2 31 2 3 2 5" xfId="56771"/>
    <cellStyle name="Note 2 31 2 3 3" xfId="7687"/>
    <cellStyle name="Note 2 31 2 3 3 2" xfId="18798"/>
    <cellStyle name="Note 2 31 2 3 3 3" xfId="29001"/>
    <cellStyle name="Note 2 31 2 3 3 4" xfId="39951"/>
    <cellStyle name="Note 2 31 2 3 3 5" xfId="45677"/>
    <cellStyle name="Note 2 31 2 3 3 6" xfId="53159"/>
    <cellStyle name="Note 2 31 2 3 4" xfId="12385"/>
    <cellStyle name="Note 2 31 2 3 4 2" xfId="23231"/>
    <cellStyle name="Note 2 31 2 3 4 3" xfId="33697"/>
    <cellStyle name="Note 2 31 2 3 4 4" xfId="44634"/>
    <cellStyle name="Note 2 31 2 3 4 5" xfId="47341"/>
    <cellStyle name="Note 2 31 2 3 4 6" xfId="57855"/>
    <cellStyle name="Note 2 31 2 3 5" xfId="9701"/>
    <cellStyle name="Note 2 31 2 3 5 2" xfId="31013"/>
    <cellStyle name="Note 2 31 2 3 5 3" xfId="41962"/>
    <cellStyle name="Note 2 31 2 3 5 4" xfId="46224"/>
    <cellStyle name="Note 2 31 2 3 5 5" xfId="55171"/>
    <cellStyle name="Note 2 31 2 3 6" xfId="16926"/>
    <cellStyle name="Note 2 31 2 3 7" xfId="27111"/>
    <cellStyle name="Note 2 31 2 3 8" xfId="38060"/>
    <cellStyle name="Note 2 31 2 3 9" xfId="51269"/>
    <cellStyle name="Note 2 31 2 4" xfId="5206"/>
    <cellStyle name="Note 2 31 2 4 2" xfId="16356"/>
    <cellStyle name="Note 2 31 2 4 3" xfId="26541"/>
    <cellStyle name="Note 2 31 2 4 4" xfId="37490"/>
    <cellStyle name="Note 2 31 2 4 5" xfId="34240"/>
    <cellStyle name="Note 2 31 2 4 6" xfId="50699"/>
    <cellStyle name="Note 2 31 2 5" xfId="4064"/>
    <cellStyle name="Note 2 31 2 5 2" xfId="15271"/>
    <cellStyle name="Note 2 31 2 5 3" xfId="25456"/>
    <cellStyle name="Note 2 31 2 5 4" xfId="36397"/>
    <cellStyle name="Note 2 31 2 5 5" xfId="46491"/>
    <cellStyle name="Note 2 31 2 5 6" xfId="49614"/>
    <cellStyle name="Note 2 31 2 6" xfId="4093"/>
    <cellStyle name="Note 2 31 2 6 2" xfId="15300"/>
    <cellStyle name="Note 2 31 2 6 3" xfId="25485"/>
    <cellStyle name="Note 2 31 2 6 4" xfId="36426"/>
    <cellStyle name="Note 2 31 2 6 5" xfId="46568"/>
    <cellStyle name="Note 2 31 2 6 6" xfId="49643"/>
    <cellStyle name="Note 2 31 2 7" xfId="4070"/>
    <cellStyle name="Note 2 31 2 7 2" xfId="15277"/>
    <cellStyle name="Note 2 31 2 7 3" xfId="25462"/>
    <cellStyle name="Note 2 31 2 7 4" xfId="36403"/>
    <cellStyle name="Note 2 31 2 7 5" xfId="34083"/>
    <cellStyle name="Note 2 31 2 7 6" xfId="49620"/>
    <cellStyle name="Note 2 31 2 8" xfId="5533"/>
    <cellStyle name="Note 2 31 2 8 2" xfId="16683"/>
    <cellStyle name="Note 2 31 2 8 3" xfId="26868"/>
    <cellStyle name="Note 2 31 2 8 4" xfId="37817"/>
    <cellStyle name="Note 2 31 2 8 5" xfId="46443"/>
    <cellStyle name="Note 2 31 2 8 6" xfId="51026"/>
    <cellStyle name="Note 2 31 2 9" xfId="5444"/>
    <cellStyle name="Note 2 31 2 9 2" xfId="16594"/>
    <cellStyle name="Note 2 31 2 9 3" xfId="26779"/>
    <cellStyle name="Note 2 31 2 9 4" xfId="37728"/>
    <cellStyle name="Note 2 31 2 9 5" xfId="44970"/>
    <cellStyle name="Note 2 31 2 9 6" xfId="50937"/>
    <cellStyle name="Note 2 31 20" xfId="7742"/>
    <cellStyle name="Note 2 31 20 2" xfId="18852"/>
    <cellStyle name="Note 2 31 20 3" xfId="29056"/>
    <cellStyle name="Note 2 31 20 4" xfId="40005"/>
    <cellStyle name="Note 2 31 20 5" xfId="45728"/>
    <cellStyle name="Note 2 31 20 6" xfId="53214"/>
    <cellStyle name="Note 2 31 21" xfId="9829"/>
    <cellStyle name="Note 2 31 21 2" xfId="20823"/>
    <cellStyle name="Note 2 31 21 3" xfId="31141"/>
    <cellStyle name="Note 2 31 21 4" xfId="42090"/>
    <cellStyle name="Note 2 31 21 5" xfId="55299"/>
    <cellStyle name="Note 2 31 22" xfId="11833"/>
    <cellStyle name="Note 2 31 22 2" xfId="22803"/>
    <cellStyle name="Note 2 31 22 3" xfId="33145"/>
    <cellStyle name="Note 2 31 22 4" xfId="44082"/>
    <cellStyle name="Note 2 31 22 5" xfId="46793"/>
    <cellStyle name="Note 2 31 22 6" xfId="57303"/>
    <cellStyle name="Note 2 31 23" xfId="12452"/>
    <cellStyle name="Note 2 31 23 2" xfId="23281"/>
    <cellStyle name="Note 2 31 23 3" xfId="33764"/>
    <cellStyle name="Note 2 31 23 4" xfId="44701"/>
    <cellStyle name="Note 2 31 23 5" xfId="47407"/>
    <cellStyle name="Note 2 31 23 6" xfId="57922"/>
    <cellStyle name="Note 2 31 24" xfId="12187"/>
    <cellStyle name="Note 2 31 24 2" xfId="33499"/>
    <cellStyle name="Note 2 31 24 3" xfId="44436"/>
    <cellStyle name="Note 2 31 24 4" xfId="47143"/>
    <cellStyle name="Note 2 31 24 5" xfId="57657"/>
    <cellStyle name="Note 2 31 25" xfId="12082"/>
    <cellStyle name="Note 2 31 25 2" xfId="23026"/>
    <cellStyle name="Note 2 31 25 3" xfId="33394"/>
    <cellStyle name="Note 2 31 25 4" xfId="44331"/>
    <cellStyle name="Note 2 31 25 5" xfId="47041"/>
    <cellStyle name="Note 2 31 25 6" xfId="57552"/>
    <cellStyle name="Note 2 31 26" xfId="9512"/>
    <cellStyle name="Note 2 31 26 2" xfId="20610"/>
    <cellStyle name="Note 2 31 26 3" xfId="30824"/>
    <cellStyle name="Note 2 31 26 4" xfId="41775"/>
    <cellStyle name="Note 2 31 26 5" xfId="46043"/>
    <cellStyle name="Note 2 31 26 6" xfId="54982"/>
    <cellStyle name="Note 2 31 27" xfId="11856"/>
    <cellStyle name="Note 2 31 27 2" xfId="22826"/>
    <cellStyle name="Note 2 31 27 3" xfId="33168"/>
    <cellStyle name="Note 2 31 27 4" xfId="44105"/>
    <cellStyle name="Note 2 31 27 5" xfId="46816"/>
    <cellStyle name="Note 2 31 27 6" xfId="57326"/>
    <cellStyle name="Note 2 31 28" xfId="9632"/>
    <cellStyle name="Note 2 31 28 2" xfId="20692"/>
    <cellStyle name="Note 2 31 28 3" xfId="30944"/>
    <cellStyle name="Note 2 31 28 4" xfId="41893"/>
    <cellStyle name="Note 2 31 28 5" xfId="46156"/>
    <cellStyle name="Note 2 31 28 6" xfId="55102"/>
    <cellStyle name="Note 2 31 29" xfId="13457"/>
    <cellStyle name="Note 2 31 3" xfId="2216"/>
    <cellStyle name="Note 2 31 3 10" xfId="4524"/>
    <cellStyle name="Note 2 31 3 10 2" xfId="15688"/>
    <cellStyle name="Note 2 31 3 10 3" xfId="25873"/>
    <cellStyle name="Note 2 31 3 10 4" xfId="36822"/>
    <cellStyle name="Note 2 31 3 10 5" xfId="45399"/>
    <cellStyle name="Note 2 31 3 10 6" xfId="50031"/>
    <cellStyle name="Note 2 31 3 11" xfId="4579"/>
    <cellStyle name="Note 2 31 3 11 2" xfId="15743"/>
    <cellStyle name="Note 2 31 3 11 3" xfId="25928"/>
    <cellStyle name="Note 2 31 3 11 4" xfId="36877"/>
    <cellStyle name="Note 2 31 3 11 5" xfId="34215"/>
    <cellStyle name="Note 2 31 3 11 6" xfId="50086"/>
    <cellStyle name="Note 2 31 3 12" xfId="4352"/>
    <cellStyle name="Note 2 31 3 12 2" xfId="15542"/>
    <cellStyle name="Note 2 31 3 12 3" xfId="25727"/>
    <cellStyle name="Note 2 31 3 12 4" xfId="36676"/>
    <cellStyle name="Note 2 31 3 12 5" xfId="45946"/>
    <cellStyle name="Note 2 31 3 12 6" xfId="49885"/>
    <cellStyle name="Note 2 31 3 13" xfId="9892"/>
    <cellStyle name="Note 2 31 3 13 2" xfId="20884"/>
    <cellStyle name="Note 2 31 3 13 3" xfId="31204"/>
    <cellStyle name="Note 2 31 3 13 4" xfId="42149"/>
    <cellStyle name="Note 2 31 3 13 5" xfId="55362"/>
    <cellStyle name="Note 2 31 3 14" xfId="11802"/>
    <cellStyle name="Note 2 31 3 14 2" xfId="22773"/>
    <cellStyle name="Note 2 31 3 14 3" xfId="33114"/>
    <cellStyle name="Note 2 31 3 14 4" xfId="44051"/>
    <cellStyle name="Note 2 31 3 14 5" xfId="46762"/>
    <cellStyle name="Note 2 31 3 14 6" xfId="57272"/>
    <cellStyle name="Note 2 31 3 15" xfId="9668"/>
    <cellStyle name="Note 2 31 3 15 2" xfId="20715"/>
    <cellStyle name="Note 2 31 3 15 3" xfId="30980"/>
    <cellStyle name="Note 2 31 3 15 4" xfId="41929"/>
    <cellStyle name="Note 2 31 3 15 5" xfId="46192"/>
    <cellStyle name="Note 2 31 3 15 6" xfId="55138"/>
    <cellStyle name="Note 2 31 3 16" xfId="9796"/>
    <cellStyle name="Note 2 31 3 16 2" xfId="31108"/>
    <cellStyle name="Note 2 31 3 16 3" xfId="42057"/>
    <cellStyle name="Note 2 31 3 16 4" xfId="46317"/>
    <cellStyle name="Note 2 31 3 16 5" xfId="55266"/>
    <cellStyle name="Note 2 31 3 17" xfId="12194"/>
    <cellStyle name="Note 2 31 3 17 2" xfId="23107"/>
    <cellStyle name="Note 2 31 3 17 3" xfId="33506"/>
    <cellStyle name="Note 2 31 3 17 4" xfId="44443"/>
    <cellStyle name="Note 2 31 3 17 5" xfId="47150"/>
    <cellStyle name="Note 2 31 3 17 6" xfId="57664"/>
    <cellStyle name="Note 2 31 3 18" xfId="12052"/>
    <cellStyle name="Note 2 31 3 18 2" xfId="23002"/>
    <cellStyle name="Note 2 31 3 18 3" xfId="33364"/>
    <cellStyle name="Note 2 31 3 18 4" xfId="44301"/>
    <cellStyle name="Note 2 31 3 18 5" xfId="47011"/>
    <cellStyle name="Note 2 31 3 18 6" xfId="57522"/>
    <cellStyle name="Note 2 31 3 19" xfId="13516"/>
    <cellStyle name="Note 2 31 3 2" xfId="4718"/>
    <cellStyle name="Note 2 31 3 2 2" xfId="11262"/>
    <cellStyle name="Note 2 31 3 2 2 2" xfId="22239"/>
    <cellStyle name="Note 2 31 3 2 2 3" xfId="32574"/>
    <cellStyle name="Note 2 31 3 2 2 4" xfId="43511"/>
    <cellStyle name="Note 2 31 3 2 2 5" xfId="56732"/>
    <cellStyle name="Note 2 31 3 2 3" xfId="11645"/>
    <cellStyle name="Note 2 31 3 2 3 2" xfId="22618"/>
    <cellStyle name="Note 2 31 3 2 3 3" xfId="32957"/>
    <cellStyle name="Note 2 31 3 2 3 4" xfId="43894"/>
    <cellStyle name="Note 2 31 3 2 3 5" xfId="46605"/>
    <cellStyle name="Note 2 31 3 2 3 6" xfId="57115"/>
    <cellStyle name="Note 2 31 3 2 4" xfId="12002"/>
    <cellStyle name="Note 2 31 3 2 4 2" xfId="22954"/>
    <cellStyle name="Note 2 31 3 2 4 3" xfId="33314"/>
    <cellStyle name="Note 2 31 3 2 4 4" xfId="44251"/>
    <cellStyle name="Note 2 31 3 2 4 5" xfId="46961"/>
    <cellStyle name="Note 2 31 3 2 4 6" xfId="57472"/>
    <cellStyle name="Note 2 31 3 2 5" xfId="9684"/>
    <cellStyle name="Note 2 31 3 2 5 2" xfId="30996"/>
    <cellStyle name="Note 2 31 3 2 5 3" xfId="41945"/>
    <cellStyle name="Note 2 31 3 2 5 4" xfId="46208"/>
    <cellStyle name="Note 2 31 3 2 5 5" xfId="55154"/>
    <cellStyle name="Note 2 31 3 2 6" xfId="15869"/>
    <cellStyle name="Note 2 31 3 2 7" xfId="26054"/>
    <cellStyle name="Note 2 31 3 2 8" xfId="37003"/>
    <cellStyle name="Note 2 31 3 2 9" xfId="50212"/>
    <cellStyle name="Note 2 31 3 20" xfId="23701"/>
    <cellStyle name="Note 2 31 3 21" xfId="34609"/>
    <cellStyle name="Note 2 31 3 22" xfId="47859"/>
    <cellStyle name="Note 2 31 3 23" xfId="59489"/>
    <cellStyle name="Note 2 31 3 3" xfId="5737"/>
    <cellStyle name="Note 2 31 3 3 2" xfId="16887"/>
    <cellStyle name="Note 2 31 3 3 3" xfId="27072"/>
    <cellStyle name="Note 2 31 3 3 4" xfId="38021"/>
    <cellStyle name="Note 2 31 3 3 5" xfId="44973"/>
    <cellStyle name="Note 2 31 3 3 6" xfId="51230"/>
    <cellStyle name="Note 2 31 3 4" xfId="5245"/>
    <cellStyle name="Note 2 31 3 4 2" xfId="16395"/>
    <cellStyle name="Note 2 31 3 4 3" xfId="26580"/>
    <cellStyle name="Note 2 31 3 4 4" xfId="37529"/>
    <cellStyle name="Note 2 31 3 4 5" xfId="34248"/>
    <cellStyle name="Note 2 31 3 4 6" xfId="50738"/>
    <cellStyle name="Note 2 31 3 5" xfId="4363"/>
    <cellStyle name="Note 2 31 3 5 2" xfId="15553"/>
    <cellStyle name="Note 2 31 3 5 3" xfId="25738"/>
    <cellStyle name="Note 2 31 3 5 4" xfId="36687"/>
    <cellStyle name="Note 2 31 3 5 5" xfId="34185"/>
    <cellStyle name="Note 2 31 3 5 6" xfId="49896"/>
    <cellStyle name="Note 2 31 3 6" xfId="4329"/>
    <cellStyle name="Note 2 31 3 6 2" xfId="15519"/>
    <cellStyle name="Note 2 31 3 6 3" xfId="25704"/>
    <cellStyle name="Note 2 31 3 6 4" xfId="36653"/>
    <cellStyle name="Note 2 31 3 6 5" xfId="34182"/>
    <cellStyle name="Note 2 31 3 6 6" xfId="49862"/>
    <cellStyle name="Note 2 31 3 7" xfId="5880"/>
    <cellStyle name="Note 2 31 3 7 2" xfId="17030"/>
    <cellStyle name="Note 2 31 3 7 3" xfId="27215"/>
    <cellStyle name="Note 2 31 3 7 4" xfId="38164"/>
    <cellStyle name="Note 2 31 3 7 5" xfId="45500"/>
    <cellStyle name="Note 2 31 3 7 6" xfId="51373"/>
    <cellStyle name="Note 2 31 3 8" xfId="4117"/>
    <cellStyle name="Note 2 31 3 8 2" xfId="15324"/>
    <cellStyle name="Note 2 31 3 8 3" xfId="25509"/>
    <cellStyle name="Note 2 31 3 8 4" xfId="36450"/>
    <cellStyle name="Note 2 31 3 8 5" xfId="34100"/>
    <cellStyle name="Note 2 31 3 8 6" xfId="49667"/>
    <cellStyle name="Note 2 31 3 9" xfId="5914"/>
    <cellStyle name="Note 2 31 3 9 2" xfId="17064"/>
    <cellStyle name="Note 2 31 3 9 3" xfId="27249"/>
    <cellStyle name="Note 2 31 3 9 4" xfId="38198"/>
    <cellStyle name="Note 2 31 3 9 5" xfId="45357"/>
    <cellStyle name="Note 2 31 3 9 6" xfId="51407"/>
    <cellStyle name="Note 2 31 30" xfId="23642"/>
    <cellStyle name="Note 2 31 31" xfId="34544"/>
    <cellStyle name="Note 2 31 32" xfId="47800"/>
    <cellStyle name="Note 2 31 33" xfId="59093"/>
    <cellStyle name="Note 2 31 4" xfId="2259"/>
    <cellStyle name="Note 2 31 4 2" xfId="10708"/>
    <cellStyle name="Note 2 31 4 2 2" xfId="21687"/>
    <cellStyle name="Note 2 31 4 2 3" xfId="32020"/>
    <cellStyle name="Note 2 31 4 2 4" xfId="42963"/>
    <cellStyle name="Note 2 31 4 2 5" xfId="56178"/>
    <cellStyle name="Note 2 31 4 3" xfId="12447"/>
    <cellStyle name="Note 2 31 4 3 2" xfId="23278"/>
    <cellStyle name="Note 2 31 4 3 3" xfId="33759"/>
    <cellStyle name="Note 2 31 4 3 4" xfId="44696"/>
    <cellStyle name="Note 2 31 4 3 5" xfId="47402"/>
    <cellStyle name="Note 2 31 4 3 6" xfId="57917"/>
    <cellStyle name="Note 2 31 4 4" xfId="12310"/>
    <cellStyle name="Note 2 31 4 4 2" xfId="23180"/>
    <cellStyle name="Note 2 31 4 4 3" xfId="33622"/>
    <cellStyle name="Note 2 31 4 4 4" xfId="44559"/>
    <cellStyle name="Note 2 31 4 4 5" xfId="47266"/>
    <cellStyle name="Note 2 31 4 4 6" xfId="57780"/>
    <cellStyle name="Note 2 31 4 5" xfId="9787"/>
    <cellStyle name="Note 2 31 4 5 2" xfId="31099"/>
    <cellStyle name="Note 2 31 4 5 3" xfId="42048"/>
    <cellStyle name="Note 2 31 4 5 4" xfId="46308"/>
    <cellStyle name="Note 2 31 4 5 5" xfId="55257"/>
    <cellStyle name="Note 2 31 4 6" xfId="13559"/>
    <cellStyle name="Note 2 31 4 7" xfId="23744"/>
    <cellStyle name="Note 2 31 4 8" xfId="34652"/>
    <cellStyle name="Note 2 31 4 9" xfId="47902"/>
    <cellStyle name="Note 2 31 5" xfId="230"/>
    <cellStyle name="Note 2 31 5 2" xfId="11216"/>
    <cellStyle name="Note 2 31 5 2 2" xfId="22193"/>
    <cellStyle name="Note 2 31 5 2 3" xfId="32528"/>
    <cellStyle name="Note 2 31 5 2 4" xfId="43467"/>
    <cellStyle name="Note 2 31 5 2 5" xfId="56686"/>
    <cellStyle name="Note 2 31 5 3" xfId="11691"/>
    <cellStyle name="Note 2 31 5 3 2" xfId="22664"/>
    <cellStyle name="Note 2 31 5 3 3" xfId="33003"/>
    <cellStyle name="Note 2 31 5 3 4" xfId="43940"/>
    <cellStyle name="Note 2 31 5 3 5" xfId="46651"/>
    <cellStyle name="Note 2 31 5 3 6" xfId="57161"/>
    <cellStyle name="Note 2 31 5 4" xfId="11960"/>
    <cellStyle name="Note 2 31 5 4 2" xfId="22912"/>
    <cellStyle name="Note 2 31 5 4 3" xfId="33272"/>
    <cellStyle name="Note 2 31 5 4 4" xfId="44209"/>
    <cellStyle name="Note 2 31 5 4 5" xfId="46920"/>
    <cellStyle name="Note 2 31 5 4 6" xfId="57430"/>
    <cellStyle name="Note 2 31 5 5" xfId="10646"/>
    <cellStyle name="Note 2 31 5 5 2" xfId="31958"/>
    <cellStyle name="Note 2 31 5 5 3" xfId="42903"/>
    <cellStyle name="Note 2 31 5 5 4" xfId="46439"/>
    <cellStyle name="Note 2 31 5 5 5" xfId="56116"/>
    <cellStyle name="Note 2 31 5 6" xfId="13331"/>
    <cellStyle name="Note 2 31 5 7" xfId="23521"/>
    <cellStyle name="Note 2 31 5 8" xfId="34063"/>
    <cellStyle name="Note 2 31 5 9" xfId="47679"/>
    <cellStyle name="Note 2 31 6" xfId="4647"/>
    <cellStyle name="Note 2 31 6 2" xfId="15799"/>
    <cellStyle name="Note 2 31 6 3" xfId="25984"/>
    <cellStyle name="Note 2 31 6 4" xfId="36933"/>
    <cellStyle name="Note 2 31 6 5" xfId="45122"/>
    <cellStyle name="Note 2 31 6 6" xfId="50142"/>
    <cellStyle name="Note 2 31 7" xfId="5680"/>
    <cellStyle name="Note 2 31 7 2" xfId="16830"/>
    <cellStyle name="Note 2 31 7 3" xfId="27015"/>
    <cellStyle name="Note 2 31 7 4" xfId="37964"/>
    <cellStyle name="Note 2 31 7 5" xfId="44997"/>
    <cellStyle name="Note 2 31 7 6" xfId="51173"/>
    <cellStyle name="Note 2 31 8" xfId="5297"/>
    <cellStyle name="Note 2 31 8 2" xfId="16447"/>
    <cellStyle name="Note 2 31 8 3" xfId="26632"/>
    <cellStyle name="Note 2 31 8 4" xfId="37581"/>
    <cellStyle name="Note 2 31 8 5" xfId="40918"/>
    <cellStyle name="Note 2 31 8 6" xfId="50790"/>
    <cellStyle name="Note 2 31 9" xfId="5817"/>
    <cellStyle name="Note 2 31 9 2" xfId="16967"/>
    <cellStyle name="Note 2 31 9 3" xfId="27152"/>
    <cellStyle name="Note 2 31 9 4" xfId="38101"/>
    <cellStyle name="Note 2 31 9 5" xfId="45983"/>
    <cellStyle name="Note 2 31 9 6" xfId="51310"/>
    <cellStyle name="Note 2 32" xfId="2125"/>
    <cellStyle name="Note 2 32 10" xfId="4282"/>
    <cellStyle name="Note 2 32 10 2" xfId="15472"/>
    <cellStyle name="Note 2 32 10 3" xfId="25657"/>
    <cellStyle name="Note 2 32 10 4" xfId="36606"/>
    <cellStyle name="Note 2 32 10 5" xfId="34163"/>
    <cellStyle name="Note 2 32 10 6" xfId="49815"/>
    <cellStyle name="Note 2 32 11" xfId="2498"/>
    <cellStyle name="Note 2 32 11 2" xfId="13778"/>
    <cellStyle name="Note 2 32 11 3" xfId="23963"/>
    <cellStyle name="Note 2 32 11 4" xfId="34881"/>
    <cellStyle name="Note 2 32 11 5" xfId="46541"/>
    <cellStyle name="Note 2 32 11 6" xfId="48121"/>
    <cellStyle name="Note 2 32 12" xfId="4289"/>
    <cellStyle name="Note 2 32 12 2" xfId="15479"/>
    <cellStyle name="Note 2 32 12 3" xfId="25664"/>
    <cellStyle name="Note 2 32 12 4" xfId="36613"/>
    <cellStyle name="Note 2 32 12 5" xfId="46386"/>
    <cellStyle name="Note 2 32 12 6" xfId="49822"/>
    <cellStyle name="Note 2 32 13" xfId="5898"/>
    <cellStyle name="Note 2 32 13 2" xfId="17048"/>
    <cellStyle name="Note 2 32 13 3" xfId="27233"/>
    <cellStyle name="Note 2 32 13 4" xfId="38182"/>
    <cellStyle name="Note 2 32 13 5" xfId="45068"/>
    <cellStyle name="Note 2 32 13 6" xfId="51391"/>
    <cellStyle name="Note 2 32 14" xfId="5329"/>
    <cellStyle name="Note 2 32 14 2" xfId="16479"/>
    <cellStyle name="Note 2 32 14 3" xfId="26664"/>
    <cellStyle name="Note 2 32 14 4" xfId="37613"/>
    <cellStyle name="Note 2 32 14 5" xfId="34330"/>
    <cellStyle name="Note 2 32 14 6" xfId="50822"/>
    <cellStyle name="Note 2 32 15" xfId="5490"/>
    <cellStyle name="Note 2 32 15 2" xfId="16640"/>
    <cellStyle name="Note 2 32 15 3" xfId="26825"/>
    <cellStyle name="Note 2 32 15 4" xfId="37774"/>
    <cellStyle name="Note 2 32 15 5" xfId="46503"/>
    <cellStyle name="Note 2 32 15 6" xfId="50983"/>
    <cellStyle name="Note 2 32 16" xfId="5994"/>
    <cellStyle name="Note 2 32 16 2" xfId="17144"/>
    <cellStyle name="Note 2 32 16 3" xfId="27329"/>
    <cellStyle name="Note 2 32 16 4" xfId="38278"/>
    <cellStyle name="Note 2 32 16 5" xfId="45876"/>
    <cellStyle name="Note 2 32 16 6" xfId="51487"/>
    <cellStyle name="Note 2 32 17" xfId="7623"/>
    <cellStyle name="Note 2 32 17 2" xfId="18736"/>
    <cellStyle name="Note 2 32 17 3" xfId="28938"/>
    <cellStyle name="Note 2 32 17 4" xfId="39887"/>
    <cellStyle name="Note 2 32 17 5" xfId="45651"/>
    <cellStyle name="Note 2 32 17 6" xfId="34419"/>
    <cellStyle name="Note 2 32 17 7" xfId="53096"/>
    <cellStyle name="Note 2 32 18" xfId="7715"/>
    <cellStyle name="Note 2 32 18 2" xfId="18826"/>
    <cellStyle name="Note 2 32 18 3" xfId="29029"/>
    <cellStyle name="Note 2 32 18 4" xfId="39979"/>
    <cellStyle name="Note 2 32 18 5" xfId="45705"/>
    <cellStyle name="Note 2 32 18 6" xfId="46335"/>
    <cellStyle name="Note 2 32 18 7" xfId="53187"/>
    <cellStyle name="Note 2 32 19" xfId="7574"/>
    <cellStyle name="Note 2 32 19 2" xfId="18688"/>
    <cellStyle name="Note 2 32 19 3" xfId="28889"/>
    <cellStyle name="Note 2 32 19 4" xfId="39839"/>
    <cellStyle name="Note 2 32 19 5" xfId="45608"/>
    <cellStyle name="Note 2 32 19 6" xfId="45006"/>
    <cellStyle name="Note 2 32 19 7" xfId="53047"/>
    <cellStyle name="Note 2 32 2" xfId="2359"/>
    <cellStyle name="Note 2 32 2 10" xfId="6029"/>
    <cellStyle name="Note 2 32 2 10 2" xfId="17179"/>
    <cellStyle name="Note 2 32 2 10 3" xfId="27364"/>
    <cellStyle name="Note 2 32 2 10 4" xfId="38313"/>
    <cellStyle name="Note 2 32 2 10 5" xfId="44976"/>
    <cellStyle name="Note 2 32 2 10 6" xfId="51522"/>
    <cellStyle name="Note 2 32 2 11" xfId="4587"/>
    <cellStyle name="Note 2 32 2 11 2" xfId="15751"/>
    <cellStyle name="Note 2 32 2 11 3" xfId="25936"/>
    <cellStyle name="Note 2 32 2 11 4" xfId="36885"/>
    <cellStyle name="Note 2 32 2 11 5" xfId="45770"/>
    <cellStyle name="Note 2 32 2 11 6" xfId="50094"/>
    <cellStyle name="Note 2 32 2 12" xfId="5485"/>
    <cellStyle name="Note 2 32 2 12 2" xfId="16635"/>
    <cellStyle name="Note 2 32 2 12 3" xfId="26820"/>
    <cellStyle name="Note 2 32 2 12 4" xfId="37769"/>
    <cellStyle name="Note 2 32 2 12 5" xfId="45852"/>
    <cellStyle name="Note 2 32 2 12 6" xfId="50978"/>
    <cellStyle name="Note 2 32 2 13" xfId="9932"/>
    <cellStyle name="Note 2 32 2 13 2" xfId="20924"/>
    <cellStyle name="Note 2 32 2 13 3" xfId="31244"/>
    <cellStyle name="Note 2 32 2 13 4" xfId="42189"/>
    <cellStyle name="Note 2 32 2 13 5" xfId="55402"/>
    <cellStyle name="Note 2 32 2 14" xfId="11762"/>
    <cellStyle name="Note 2 32 2 14 2" xfId="22733"/>
    <cellStyle name="Note 2 32 2 14 3" xfId="33074"/>
    <cellStyle name="Note 2 32 2 14 4" xfId="44011"/>
    <cellStyle name="Note 2 32 2 14 5" xfId="46722"/>
    <cellStyle name="Note 2 32 2 14 6" xfId="57232"/>
    <cellStyle name="Note 2 32 2 15" xfId="9744"/>
    <cellStyle name="Note 2 32 2 15 2" xfId="20762"/>
    <cellStyle name="Note 2 32 2 15 3" xfId="31056"/>
    <cellStyle name="Note 2 32 2 15 4" xfId="42005"/>
    <cellStyle name="Note 2 32 2 15 5" xfId="46265"/>
    <cellStyle name="Note 2 32 2 15 6" xfId="55214"/>
    <cellStyle name="Note 2 32 2 16" xfId="9669"/>
    <cellStyle name="Note 2 32 2 16 2" xfId="30981"/>
    <cellStyle name="Note 2 32 2 16 3" xfId="41930"/>
    <cellStyle name="Note 2 32 2 16 4" xfId="46193"/>
    <cellStyle name="Note 2 32 2 16 5" xfId="55139"/>
    <cellStyle name="Note 2 32 2 17" xfId="9762"/>
    <cellStyle name="Note 2 32 2 17 2" xfId="20773"/>
    <cellStyle name="Note 2 32 2 17 3" xfId="31074"/>
    <cellStyle name="Note 2 32 2 17 4" xfId="42023"/>
    <cellStyle name="Note 2 32 2 17 5" xfId="46283"/>
    <cellStyle name="Note 2 32 2 17 6" xfId="55232"/>
    <cellStyle name="Note 2 32 2 18" xfId="9618"/>
    <cellStyle name="Note 2 32 2 18 2" xfId="20682"/>
    <cellStyle name="Note 2 32 2 18 3" xfId="30930"/>
    <cellStyle name="Note 2 32 2 18 4" xfId="41879"/>
    <cellStyle name="Note 2 32 2 18 5" xfId="46142"/>
    <cellStyle name="Note 2 32 2 18 6" xfId="55088"/>
    <cellStyle name="Note 2 32 2 19" xfId="9765"/>
    <cellStyle name="Note 2 32 2 19 2" xfId="20775"/>
    <cellStyle name="Note 2 32 2 19 3" xfId="31077"/>
    <cellStyle name="Note 2 32 2 19 4" xfId="42026"/>
    <cellStyle name="Note 2 32 2 19 5" xfId="46286"/>
    <cellStyle name="Note 2 32 2 19 6" xfId="55235"/>
    <cellStyle name="Note 2 32 2 2" xfId="4758"/>
    <cellStyle name="Note 2 32 2 2 2" xfId="11167"/>
    <cellStyle name="Note 2 32 2 2 2 2" xfId="22144"/>
    <cellStyle name="Note 2 32 2 2 2 3" xfId="32479"/>
    <cellStyle name="Note 2 32 2 2 2 4" xfId="43419"/>
    <cellStyle name="Note 2 32 2 2 2 5" xfId="56637"/>
    <cellStyle name="Note 2 32 2 2 3" xfId="11718"/>
    <cellStyle name="Note 2 32 2 2 3 2" xfId="22691"/>
    <cellStyle name="Note 2 32 2 2 3 3" xfId="33030"/>
    <cellStyle name="Note 2 32 2 2 3 4" xfId="43967"/>
    <cellStyle name="Note 2 32 2 2 3 5" xfId="46678"/>
    <cellStyle name="Note 2 32 2 2 3 6" xfId="57188"/>
    <cellStyle name="Note 2 32 2 2 4" xfId="11921"/>
    <cellStyle name="Note 2 32 2 2 4 2" xfId="22873"/>
    <cellStyle name="Note 2 32 2 2 4 3" xfId="33233"/>
    <cellStyle name="Note 2 32 2 2 4 4" xfId="44170"/>
    <cellStyle name="Note 2 32 2 2 4 5" xfId="46881"/>
    <cellStyle name="Note 2 32 2 2 4 6" xfId="57391"/>
    <cellStyle name="Note 2 32 2 2 5" xfId="12225"/>
    <cellStyle name="Note 2 32 2 2 5 2" xfId="33537"/>
    <cellStyle name="Note 2 32 2 2 5 3" xfId="44474"/>
    <cellStyle name="Note 2 32 2 2 5 4" xfId="47181"/>
    <cellStyle name="Note 2 32 2 2 5 5" xfId="57695"/>
    <cellStyle name="Note 2 32 2 2 6" xfId="15909"/>
    <cellStyle name="Note 2 32 2 2 7" xfId="26094"/>
    <cellStyle name="Note 2 32 2 2 8" xfId="37043"/>
    <cellStyle name="Note 2 32 2 2 9" xfId="50252"/>
    <cellStyle name="Note 2 32 2 20" xfId="12588"/>
    <cellStyle name="Note 2 32 2 20 2" xfId="23389"/>
    <cellStyle name="Note 2 32 2 20 3" xfId="33900"/>
    <cellStyle name="Note 2 32 2 20 4" xfId="44837"/>
    <cellStyle name="Note 2 32 2 20 5" xfId="47540"/>
    <cellStyle name="Note 2 32 2 20 6" xfId="58058"/>
    <cellStyle name="Note 2 32 2 21" xfId="13659"/>
    <cellStyle name="Note 2 32 2 22" xfId="23844"/>
    <cellStyle name="Note 2 32 2 23" xfId="34752"/>
    <cellStyle name="Note 2 32 2 24" xfId="48002"/>
    <cellStyle name="Note 2 32 2 25" xfId="59604"/>
    <cellStyle name="Note 2 32 2 3" xfId="5777"/>
    <cellStyle name="Note 2 32 2 3 2" xfId="11302"/>
    <cellStyle name="Note 2 32 2 3 2 2" xfId="22279"/>
    <cellStyle name="Note 2 32 2 3 2 3" xfId="32614"/>
    <cellStyle name="Note 2 32 2 3 2 4" xfId="43551"/>
    <cellStyle name="Note 2 32 2 3 2 5" xfId="56772"/>
    <cellStyle name="Note 2 32 2 3 3" xfId="7729"/>
    <cellStyle name="Note 2 32 2 3 3 2" xfId="18840"/>
    <cellStyle name="Note 2 32 2 3 3 3" xfId="29043"/>
    <cellStyle name="Note 2 32 2 3 3 4" xfId="39993"/>
    <cellStyle name="Note 2 32 2 3 3 5" xfId="45718"/>
    <cellStyle name="Note 2 32 2 3 3 6" xfId="53201"/>
    <cellStyle name="Note 2 32 2 3 4" xfId="12309"/>
    <cellStyle name="Note 2 32 2 3 4 2" xfId="23179"/>
    <cellStyle name="Note 2 32 2 3 4 3" xfId="33621"/>
    <cellStyle name="Note 2 32 2 3 4 4" xfId="44558"/>
    <cellStyle name="Note 2 32 2 3 4 5" xfId="47265"/>
    <cellStyle name="Note 2 32 2 3 4 6" xfId="57779"/>
    <cellStyle name="Note 2 32 2 3 5" xfId="12282"/>
    <cellStyle name="Note 2 32 2 3 5 2" xfId="33594"/>
    <cellStyle name="Note 2 32 2 3 5 3" xfId="44531"/>
    <cellStyle name="Note 2 32 2 3 5 4" xfId="47238"/>
    <cellStyle name="Note 2 32 2 3 5 5" xfId="57752"/>
    <cellStyle name="Note 2 32 2 3 6" xfId="16927"/>
    <cellStyle name="Note 2 32 2 3 7" xfId="27112"/>
    <cellStyle name="Note 2 32 2 3 8" xfId="38061"/>
    <cellStyle name="Note 2 32 2 3 9" xfId="51270"/>
    <cellStyle name="Note 2 32 2 4" xfId="5205"/>
    <cellStyle name="Note 2 32 2 4 2" xfId="16355"/>
    <cellStyle name="Note 2 32 2 4 3" xfId="26540"/>
    <cellStyle name="Note 2 32 2 4 4" xfId="37489"/>
    <cellStyle name="Note 2 32 2 4 5" xfId="34239"/>
    <cellStyle name="Note 2 32 2 4 6" xfId="50698"/>
    <cellStyle name="Note 2 32 2 5" xfId="4107"/>
    <cellStyle name="Note 2 32 2 5 2" xfId="15314"/>
    <cellStyle name="Note 2 32 2 5 3" xfId="25499"/>
    <cellStyle name="Note 2 32 2 5 4" xfId="36440"/>
    <cellStyle name="Note 2 32 2 5 5" xfId="45968"/>
    <cellStyle name="Note 2 32 2 5 6" xfId="49657"/>
    <cellStyle name="Note 2 32 2 6" xfId="5544"/>
    <cellStyle name="Note 2 32 2 6 2" xfId="16694"/>
    <cellStyle name="Note 2 32 2 6 3" xfId="26879"/>
    <cellStyle name="Note 2 32 2 6 4" xfId="37828"/>
    <cellStyle name="Note 2 32 2 6 5" xfId="34369"/>
    <cellStyle name="Note 2 32 2 6 6" xfId="51037"/>
    <cellStyle name="Note 2 32 2 7" xfId="5376"/>
    <cellStyle name="Note 2 32 2 7 2" xfId="16526"/>
    <cellStyle name="Note 2 32 2 7 3" xfId="26711"/>
    <cellStyle name="Note 2 32 2 7 4" xfId="37660"/>
    <cellStyle name="Note 2 32 2 7 5" xfId="45336"/>
    <cellStyle name="Note 2 32 2 7 6" xfId="50869"/>
    <cellStyle name="Note 2 32 2 8" xfId="5859"/>
    <cellStyle name="Note 2 32 2 8 2" xfId="17009"/>
    <cellStyle name="Note 2 32 2 8 3" xfId="27194"/>
    <cellStyle name="Note 2 32 2 8 4" xfId="38143"/>
    <cellStyle name="Note 2 32 2 8 5" xfId="45967"/>
    <cellStyle name="Note 2 32 2 8 6" xfId="51352"/>
    <cellStyle name="Note 2 32 2 9" xfId="4583"/>
    <cellStyle name="Note 2 32 2 9 2" xfId="15747"/>
    <cellStyle name="Note 2 32 2 9 3" xfId="25932"/>
    <cellStyle name="Note 2 32 2 9 4" xfId="36881"/>
    <cellStyle name="Note 2 32 2 9 5" xfId="46531"/>
    <cellStyle name="Note 2 32 2 9 6" xfId="50090"/>
    <cellStyle name="Note 2 32 20" xfId="7744"/>
    <cellStyle name="Note 2 32 20 2" xfId="18854"/>
    <cellStyle name="Note 2 32 20 3" xfId="29058"/>
    <cellStyle name="Note 2 32 20 4" xfId="40007"/>
    <cellStyle name="Note 2 32 20 5" xfId="45730"/>
    <cellStyle name="Note 2 32 20 6" xfId="53216"/>
    <cellStyle name="Note 2 32 21" xfId="9830"/>
    <cellStyle name="Note 2 32 21 2" xfId="20824"/>
    <cellStyle name="Note 2 32 21 3" xfId="31142"/>
    <cellStyle name="Note 2 32 21 4" xfId="42091"/>
    <cellStyle name="Note 2 32 21 5" xfId="55300"/>
    <cellStyle name="Note 2 32 22" xfId="12294"/>
    <cellStyle name="Note 2 32 22 2" xfId="23164"/>
    <cellStyle name="Note 2 32 22 3" xfId="33606"/>
    <cellStyle name="Note 2 32 22 4" xfId="44543"/>
    <cellStyle name="Note 2 32 22 5" xfId="47250"/>
    <cellStyle name="Note 2 32 22 6" xfId="57764"/>
    <cellStyle name="Note 2 32 23" xfId="12074"/>
    <cellStyle name="Note 2 32 23 2" xfId="23020"/>
    <cellStyle name="Note 2 32 23 3" xfId="33386"/>
    <cellStyle name="Note 2 32 23 4" xfId="44323"/>
    <cellStyle name="Note 2 32 23 5" xfId="47033"/>
    <cellStyle name="Note 2 32 23 6" xfId="57544"/>
    <cellStyle name="Note 2 32 24" xfId="11861"/>
    <cellStyle name="Note 2 32 24 2" xfId="33173"/>
    <cellStyle name="Note 2 32 24 3" xfId="44110"/>
    <cellStyle name="Note 2 32 24 4" xfId="46821"/>
    <cellStyle name="Note 2 32 24 5" xfId="57331"/>
    <cellStyle name="Note 2 32 25" xfId="12181"/>
    <cellStyle name="Note 2 32 25 2" xfId="23098"/>
    <cellStyle name="Note 2 32 25 3" xfId="33493"/>
    <cellStyle name="Note 2 32 25 4" xfId="44430"/>
    <cellStyle name="Note 2 32 25 5" xfId="47138"/>
    <cellStyle name="Note 2 32 25 6" xfId="57651"/>
    <cellStyle name="Note 2 32 26" xfId="9628"/>
    <cellStyle name="Note 2 32 26 2" xfId="20688"/>
    <cellStyle name="Note 2 32 26 3" xfId="30940"/>
    <cellStyle name="Note 2 32 26 4" xfId="41889"/>
    <cellStyle name="Note 2 32 26 5" xfId="46152"/>
    <cellStyle name="Note 2 32 26 6" xfId="55098"/>
    <cellStyle name="Note 2 32 27" xfId="11884"/>
    <cellStyle name="Note 2 32 27 2" xfId="22840"/>
    <cellStyle name="Note 2 32 27 3" xfId="33196"/>
    <cellStyle name="Note 2 32 27 4" xfId="44133"/>
    <cellStyle name="Note 2 32 27 5" xfId="46844"/>
    <cellStyle name="Note 2 32 27 6" xfId="57354"/>
    <cellStyle name="Note 2 32 28" xfId="11935"/>
    <cellStyle name="Note 2 32 28 2" xfId="22887"/>
    <cellStyle name="Note 2 32 28 3" xfId="33247"/>
    <cellStyle name="Note 2 32 28 4" xfId="44184"/>
    <cellStyle name="Note 2 32 28 5" xfId="46895"/>
    <cellStyle name="Note 2 32 28 6" xfId="57405"/>
    <cellStyle name="Note 2 32 29" xfId="13458"/>
    <cellStyle name="Note 2 32 3" xfId="2215"/>
    <cellStyle name="Note 2 32 3 10" xfId="5848"/>
    <cellStyle name="Note 2 32 3 10 2" xfId="16998"/>
    <cellStyle name="Note 2 32 3 10 3" xfId="27183"/>
    <cellStyle name="Note 2 32 3 10 4" xfId="38132"/>
    <cellStyle name="Note 2 32 3 10 5" xfId="45291"/>
    <cellStyle name="Note 2 32 3 10 6" xfId="51341"/>
    <cellStyle name="Note 2 32 3 11" xfId="4165"/>
    <cellStyle name="Note 2 32 3 11 2" xfId="15368"/>
    <cellStyle name="Note 2 32 3 11 3" xfId="25553"/>
    <cellStyle name="Note 2 32 3 11 4" xfId="36496"/>
    <cellStyle name="Note 2 32 3 11 5" xfId="45142"/>
    <cellStyle name="Note 2 32 3 11 6" xfId="49711"/>
    <cellStyle name="Note 2 32 3 12" xfId="6021"/>
    <cellStyle name="Note 2 32 3 12 2" xfId="17171"/>
    <cellStyle name="Note 2 32 3 12 3" xfId="27356"/>
    <cellStyle name="Note 2 32 3 12 4" xfId="38305"/>
    <cellStyle name="Note 2 32 3 12 5" xfId="45966"/>
    <cellStyle name="Note 2 32 3 12 6" xfId="51514"/>
    <cellStyle name="Note 2 32 3 13" xfId="9894"/>
    <cellStyle name="Note 2 32 3 13 2" xfId="20886"/>
    <cellStyle name="Note 2 32 3 13 3" xfId="31206"/>
    <cellStyle name="Note 2 32 3 13 4" xfId="42151"/>
    <cellStyle name="Note 2 32 3 13 5" xfId="55364"/>
    <cellStyle name="Note 2 32 3 14" xfId="11800"/>
    <cellStyle name="Note 2 32 3 14 2" xfId="22771"/>
    <cellStyle name="Note 2 32 3 14 3" xfId="33112"/>
    <cellStyle name="Note 2 32 3 14 4" xfId="44049"/>
    <cellStyle name="Note 2 32 3 14 5" xfId="46760"/>
    <cellStyle name="Note 2 32 3 14 6" xfId="57270"/>
    <cellStyle name="Note 2 32 3 15" xfId="12501"/>
    <cellStyle name="Note 2 32 3 15 2" xfId="23316"/>
    <cellStyle name="Note 2 32 3 15 3" xfId="33813"/>
    <cellStyle name="Note 2 32 3 15 4" xfId="44750"/>
    <cellStyle name="Note 2 32 3 15 5" xfId="47455"/>
    <cellStyle name="Note 2 32 3 15 6" xfId="57971"/>
    <cellStyle name="Note 2 32 3 16" xfId="12406"/>
    <cellStyle name="Note 2 32 3 16 2" xfId="33718"/>
    <cellStyle name="Note 2 32 3 16 3" xfId="44655"/>
    <cellStyle name="Note 2 32 3 16 4" xfId="47362"/>
    <cellStyle name="Note 2 32 3 16 5" xfId="57876"/>
    <cellStyle name="Note 2 32 3 17" xfId="12193"/>
    <cellStyle name="Note 2 32 3 17 2" xfId="23106"/>
    <cellStyle name="Note 2 32 3 17 3" xfId="33505"/>
    <cellStyle name="Note 2 32 3 17 4" xfId="44442"/>
    <cellStyle name="Note 2 32 3 17 5" xfId="47149"/>
    <cellStyle name="Note 2 32 3 17 6" xfId="57663"/>
    <cellStyle name="Note 2 32 3 18" xfId="12508"/>
    <cellStyle name="Note 2 32 3 18 2" xfId="23320"/>
    <cellStyle name="Note 2 32 3 18 3" xfId="33820"/>
    <cellStyle name="Note 2 32 3 18 4" xfId="44757"/>
    <cellStyle name="Note 2 32 3 18 5" xfId="47462"/>
    <cellStyle name="Note 2 32 3 18 6" xfId="57978"/>
    <cellStyle name="Note 2 32 3 19" xfId="13515"/>
    <cellStyle name="Note 2 32 3 2" xfId="4720"/>
    <cellStyle name="Note 2 32 3 2 2" xfId="11263"/>
    <cellStyle name="Note 2 32 3 2 2 2" xfId="22240"/>
    <cellStyle name="Note 2 32 3 2 2 3" xfId="32575"/>
    <cellStyle name="Note 2 32 3 2 2 4" xfId="43512"/>
    <cellStyle name="Note 2 32 3 2 2 5" xfId="56733"/>
    <cellStyle name="Note 2 32 3 2 3" xfId="11644"/>
    <cellStyle name="Note 2 32 3 2 3 2" xfId="22617"/>
    <cellStyle name="Note 2 32 3 2 3 3" xfId="32956"/>
    <cellStyle name="Note 2 32 3 2 3 4" xfId="43893"/>
    <cellStyle name="Note 2 32 3 2 3 5" xfId="46604"/>
    <cellStyle name="Note 2 32 3 2 3 6" xfId="57114"/>
    <cellStyle name="Note 2 32 3 2 4" xfId="12003"/>
    <cellStyle name="Note 2 32 3 2 4 2" xfId="22955"/>
    <cellStyle name="Note 2 32 3 2 4 3" xfId="33315"/>
    <cellStyle name="Note 2 32 3 2 4 4" xfId="44252"/>
    <cellStyle name="Note 2 32 3 2 4 5" xfId="46962"/>
    <cellStyle name="Note 2 32 3 2 4 6" xfId="57473"/>
    <cellStyle name="Note 2 32 3 2 5" xfId="9580"/>
    <cellStyle name="Note 2 32 3 2 5 2" xfId="30892"/>
    <cellStyle name="Note 2 32 3 2 5 3" xfId="41843"/>
    <cellStyle name="Note 2 32 3 2 5 4" xfId="46109"/>
    <cellStyle name="Note 2 32 3 2 5 5" xfId="55050"/>
    <cellStyle name="Note 2 32 3 2 6" xfId="15871"/>
    <cellStyle name="Note 2 32 3 2 7" xfId="26056"/>
    <cellStyle name="Note 2 32 3 2 8" xfId="37005"/>
    <cellStyle name="Note 2 32 3 2 9" xfId="50214"/>
    <cellStyle name="Note 2 32 3 20" xfId="23700"/>
    <cellStyle name="Note 2 32 3 21" xfId="34608"/>
    <cellStyle name="Note 2 32 3 22" xfId="47858"/>
    <cellStyle name="Note 2 32 3 23" xfId="59490"/>
    <cellStyle name="Note 2 32 3 3" xfId="5739"/>
    <cellStyle name="Note 2 32 3 3 2" xfId="16889"/>
    <cellStyle name="Note 2 32 3 3 3" xfId="27074"/>
    <cellStyle name="Note 2 32 3 3 4" xfId="38023"/>
    <cellStyle name="Note 2 32 3 3 5" xfId="44913"/>
    <cellStyle name="Note 2 32 3 3 6" xfId="51232"/>
    <cellStyle name="Note 2 32 3 4" xfId="5243"/>
    <cellStyle name="Note 2 32 3 4 2" xfId="16393"/>
    <cellStyle name="Note 2 32 3 4 3" xfId="26578"/>
    <cellStyle name="Note 2 32 3 4 4" xfId="37527"/>
    <cellStyle name="Note 2 32 3 4 5" xfId="34246"/>
    <cellStyle name="Note 2 32 3 4 6" xfId="50736"/>
    <cellStyle name="Note 2 32 3 5" xfId="4073"/>
    <cellStyle name="Note 2 32 3 5 2" xfId="15280"/>
    <cellStyle name="Note 2 32 3 5 3" xfId="25465"/>
    <cellStyle name="Note 2 32 3 5 4" xfId="36406"/>
    <cellStyle name="Note 2 32 3 5 5" xfId="34086"/>
    <cellStyle name="Note 2 32 3 5 6" xfId="49623"/>
    <cellStyle name="Note 2 32 3 6" xfId="4050"/>
    <cellStyle name="Note 2 32 3 6 2" xfId="15257"/>
    <cellStyle name="Note 2 32 3 6 3" xfId="25442"/>
    <cellStyle name="Note 2 32 3 6 4" xfId="36383"/>
    <cellStyle name="Note 2 32 3 6 5" xfId="45370"/>
    <cellStyle name="Note 2 32 3 6 6" xfId="49600"/>
    <cellStyle name="Note 2 32 3 7" xfId="4288"/>
    <cellStyle name="Note 2 32 3 7 2" xfId="15478"/>
    <cellStyle name="Note 2 32 3 7 3" xfId="25663"/>
    <cellStyle name="Note 2 32 3 7 4" xfId="36612"/>
    <cellStyle name="Note 2 32 3 7 5" xfId="44901"/>
    <cellStyle name="Note 2 32 3 7 6" xfId="49821"/>
    <cellStyle name="Note 2 32 3 8" xfId="4168"/>
    <cellStyle name="Note 2 32 3 8 2" xfId="15369"/>
    <cellStyle name="Note 2 32 3 8 3" xfId="25554"/>
    <cellStyle name="Note 2 32 3 8 4" xfId="36498"/>
    <cellStyle name="Note 2 32 3 8 5" xfId="46517"/>
    <cellStyle name="Note 2 32 3 8 6" xfId="49712"/>
    <cellStyle name="Note 2 32 3 9" xfId="4188"/>
    <cellStyle name="Note 2 32 3 9 2" xfId="15379"/>
    <cellStyle name="Note 2 32 3 9 3" xfId="25564"/>
    <cellStyle name="Note 2 32 3 9 4" xfId="36513"/>
    <cellStyle name="Note 2 32 3 9 5" xfId="45936"/>
    <cellStyle name="Note 2 32 3 9 6" xfId="49722"/>
    <cellStyle name="Note 2 32 30" xfId="23643"/>
    <cellStyle name="Note 2 32 31" xfId="34545"/>
    <cellStyle name="Note 2 32 32" xfId="47801"/>
    <cellStyle name="Note 2 32 33" xfId="59094"/>
    <cellStyle name="Note 2 32 4" xfId="2258"/>
    <cellStyle name="Note 2 32 4 2" xfId="10709"/>
    <cellStyle name="Note 2 32 4 2 2" xfId="21688"/>
    <cellStyle name="Note 2 32 4 2 3" xfId="32021"/>
    <cellStyle name="Note 2 32 4 2 4" xfId="42964"/>
    <cellStyle name="Note 2 32 4 2 5" xfId="56179"/>
    <cellStyle name="Note 2 32 4 3" xfId="12243"/>
    <cellStyle name="Note 2 32 4 3 2" xfId="23132"/>
    <cellStyle name="Note 2 32 4 3 3" xfId="33555"/>
    <cellStyle name="Note 2 32 4 3 4" xfId="44492"/>
    <cellStyle name="Note 2 32 4 3 5" xfId="47199"/>
    <cellStyle name="Note 2 32 4 3 6" xfId="57713"/>
    <cellStyle name="Note 2 32 4 4" xfId="9800"/>
    <cellStyle name="Note 2 32 4 4 2" xfId="20794"/>
    <cellStyle name="Note 2 32 4 4 3" xfId="31112"/>
    <cellStyle name="Note 2 32 4 4 4" xfId="42061"/>
    <cellStyle name="Note 2 32 4 4 5" xfId="46320"/>
    <cellStyle name="Note 2 32 4 4 6" xfId="55270"/>
    <cellStyle name="Note 2 32 4 5" xfId="9563"/>
    <cellStyle name="Note 2 32 4 5 2" xfId="30875"/>
    <cellStyle name="Note 2 32 4 5 3" xfId="41826"/>
    <cellStyle name="Note 2 32 4 5 4" xfId="46092"/>
    <cellStyle name="Note 2 32 4 5 5" xfId="55033"/>
    <cellStyle name="Note 2 32 4 6" xfId="13558"/>
    <cellStyle name="Note 2 32 4 7" xfId="23743"/>
    <cellStyle name="Note 2 32 4 8" xfId="34651"/>
    <cellStyle name="Note 2 32 4 9" xfId="47901"/>
    <cellStyle name="Note 2 32 5" xfId="227"/>
    <cellStyle name="Note 2 32 5 2" xfId="11217"/>
    <cellStyle name="Note 2 32 5 2 2" xfId="22194"/>
    <cellStyle name="Note 2 32 5 2 3" xfId="32529"/>
    <cellStyle name="Note 2 32 5 2 4" xfId="43468"/>
    <cellStyle name="Note 2 32 5 2 5" xfId="56687"/>
    <cellStyle name="Note 2 32 5 3" xfId="11690"/>
    <cellStyle name="Note 2 32 5 3 2" xfId="22663"/>
    <cellStyle name="Note 2 32 5 3 3" xfId="33002"/>
    <cellStyle name="Note 2 32 5 3 4" xfId="43939"/>
    <cellStyle name="Note 2 32 5 3 5" xfId="46650"/>
    <cellStyle name="Note 2 32 5 3 6" xfId="57160"/>
    <cellStyle name="Note 2 32 5 4" xfId="11961"/>
    <cellStyle name="Note 2 32 5 4 2" xfId="22913"/>
    <cellStyle name="Note 2 32 5 4 3" xfId="33273"/>
    <cellStyle name="Note 2 32 5 4 4" xfId="44210"/>
    <cellStyle name="Note 2 32 5 4 5" xfId="46921"/>
    <cellStyle name="Note 2 32 5 4 6" xfId="57431"/>
    <cellStyle name="Note 2 32 5 5" xfId="12283"/>
    <cellStyle name="Note 2 32 5 5 2" xfId="33595"/>
    <cellStyle name="Note 2 32 5 5 3" xfId="44532"/>
    <cellStyle name="Note 2 32 5 5 4" xfId="47239"/>
    <cellStyle name="Note 2 32 5 5 5" xfId="57753"/>
    <cellStyle name="Note 2 32 5 6" xfId="13330"/>
    <cellStyle name="Note 2 32 5 7" xfId="23520"/>
    <cellStyle name="Note 2 32 5 8" xfId="34060"/>
    <cellStyle name="Note 2 32 5 9" xfId="47678"/>
    <cellStyle name="Note 2 32 6" xfId="4648"/>
    <cellStyle name="Note 2 32 6 2" xfId="15800"/>
    <cellStyle name="Note 2 32 6 3" xfId="25985"/>
    <cellStyle name="Note 2 32 6 4" xfId="36934"/>
    <cellStyle name="Note 2 32 6 5" xfId="34901"/>
    <cellStyle name="Note 2 32 6 6" xfId="50143"/>
    <cellStyle name="Note 2 32 7" xfId="5681"/>
    <cellStyle name="Note 2 32 7 2" xfId="16831"/>
    <cellStyle name="Note 2 32 7 3" xfId="27016"/>
    <cellStyle name="Note 2 32 7 4" xfId="37965"/>
    <cellStyle name="Note 2 32 7 5" xfId="44990"/>
    <cellStyle name="Note 2 32 7 6" xfId="51174"/>
    <cellStyle name="Note 2 32 8" xfId="5296"/>
    <cellStyle name="Note 2 32 8 2" xfId="16446"/>
    <cellStyle name="Note 2 32 8 3" xfId="26631"/>
    <cellStyle name="Note 2 32 8 4" xfId="37580"/>
    <cellStyle name="Note 2 32 8 5" xfId="35568"/>
    <cellStyle name="Note 2 32 8 6" xfId="50789"/>
    <cellStyle name="Note 2 32 9" xfId="5872"/>
    <cellStyle name="Note 2 32 9 2" xfId="17022"/>
    <cellStyle name="Note 2 32 9 3" xfId="27207"/>
    <cellStyle name="Note 2 32 9 4" xfId="38156"/>
    <cellStyle name="Note 2 32 9 5" xfId="44917"/>
    <cellStyle name="Note 2 32 9 6" xfId="51365"/>
    <cellStyle name="Note 2 33" xfId="2126"/>
    <cellStyle name="Note 2 33 10" xfId="4521"/>
    <cellStyle name="Note 2 33 10 2" xfId="15685"/>
    <cellStyle name="Note 2 33 10 3" xfId="25870"/>
    <cellStyle name="Note 2 33 10 4" xfId="36819"/>
    <cellStyle name="Note 2 33 10 5" xfId="45076"/>
    <cellStyle name="Note 2 33 10 6" xfId="50028"/>
    <cellStyle name="Note 2 33 11" xfId="2397"/>
    <cellStyle name="Note 2 33 11 2" xfId="13697"/>
    <cellStyle name="Note 2 33 11 3" xfId="23882"/>
    <cellStyle name="Note 2 33 11 4" xfId="34790"/>
    <cellStyle name="Note 2 33 11 5" xfId="46387"/>
    <cellStyle name="Note 2 33 11 6" xfId="48040"/>
    <cellStyle name="Note 2 33 12" xfId="5698"/>
    <cellStyle name="Note 2 33 12 2" xfId="16848"/>
    <cellStyle name="Note 2 33 12 3" xfId="27033"/>
    <cellStyle name="Note 2 33 12 4" xfId="37982"/>
    <cellStyle name="Note 2 33 12 5" xfId="34417"/>
    <cellStyle name="Note 2 33 12 6" xfId="51191"/>
    <cellStyle name="Note 2 33 13" xfId="4303"/>
    <cellStyle name="Note 2 33 13 2" xfId="15493"/>
    <cellStyle name="Note 2 33 13 3" xfId="25678"/>
    <cellStyle name="Note 2 33 13 4" xfId="36627"/>
    <cellStyle name="Note 2 33 13 5" xfId="45846"/>
    <cellStyle name="Note 2 33 13 6" xfId="49836"/>
    <cellStyle name="Note 2 33 14" xfId="5513"/>
    <cellStyle name="Note 2 33 14 2" xfId="16663"/>
    <cellStyle name="Note 2 33 14 3" xfId="26848"/>
    <cellStyle name="Note 2 33 14 4" xfId="37797"/>
    <cellStyle name="Note 2 33 14 5" xfId="34365"/>
    <cellStyle name="Note 2 33 14 6" xfId="51006"/>
    <cellStyle name="Note 2 33 15" xfId="5352"/>
    <cellStyle name="Note 2 33 15 2" xfId="16502"/>
    <cellStyle name="Note 2 33 15 3" xfId="26687"/>
    <cellStyle name="Note 2 33 15 4" xfId="37636"/>
    <cellStyle name="Note 2 33 15 5" xfId="34349"/>
    <cellStyle name="Note 2 33 15 6" xfId="50845"/>
    <cellStyle name="Note 2 33 16" xfId="5460"/>
    <cellStyle name="Note 2 33 16 2" xfId="16610"/>
    <cellStyle name="Note 2 33 16 3" xfId="26795"/>
    <cellStyle name="Note 2 33 16 4" xfId="37744"/>
    <cellStyle name="Note 2 33 16 5" xfId="45224"/>
    <cellStyle name="Note 2 33 16 6" xfId="50953"/>
    <cellStyle name="Note 2 33 17" xfId="7624"/>
    <cellStyle name="Note 2 33 17 2" xfId="18737"/>
    <cellStyle name="Note 2 33 17 3" xfId="28939"/>
    <cellStyle name="Note 2 33 17 4" xfId="39888"/>
    <cellStyle name="Note 2 33 17 5" xfId="45652"/>
    <cellStyle name="Note 2 33 17 6" xfId="34426"/>
    <cellStyle name="Note 2 33 17 7" xfId="53097"/>
    <cellStyle name="Note 2 33 18" xfId="7716"/>
    <cellStyle name="Note 2 33 18 2" xfId="18827"/>
    <cellStyle name="Note 2 33 18 3" xfId="29030"/>
    <cellStyle name="Note 2 33 18 4" xfId="39980"/>
    <cellStyle name="Note 2 33 18 5" xfId="45706"/>
    <cellStyle name="Note 2 33 18 6" xfId="45258"/>
    <cellStyle name="Note 2 33 18 7" xfId="53188"/>
    <cellStyle name="Note 2 33 19" xfId="7575"/>
    <cellStyle name="Note 2 33 19 2" xfId="18689"/>
    <cellStyle name="Note 2 33 19 3" xfId="28890"/>
    <cellStyle name="Note 2 33 19 4" xfId="39840"/>
    <cellStyle name="Note 2 33 19 5" xfId="45609"/>
    <cellStyle name="Note 2 33 19 6" xfId="45818"/>
    <cellStyle name="Note 2 33 19 7" xfId="53048"/>
    <cellStyle name="Note 2 33 2" xfId="2360"/>
    <cellStyle name="Note 2 33 2 10" xfId="5283"/>
    <cellStyle name="Note 2 33 2 10 2" xfId="16433"/>
    <cellStyle name="Note 2 33 2 10 3" xfId="26618"/>
    <cellStyle name="Note 2 33 2 10 4" xfId="37567"/>
    <cellStyle name="Note 2 33 2 10 5" xfId="34289"/>
    <cellStyle name="Note 2 33 2 10 6" xfId="50776"/>
    <cellStyle name="Note 2 33 2 11" xfId="5593"/>
    <cellStyle name="Note 2 33 2 11 2" xfId="16743"/>
    <cellStyle name="Note 2 33 2 11 3" xfId="26928"/>
    <cellStyle name="Note 2 33 2 11 4" xfId="37877"/>
    <cellStyle name="Note 2 33 2 11 5" xfId="45783"/>
    <cellStyle name="Note 2 33 2 11 6" xfId="51086"/>
    <cellStyle name="Note 2 33 2 12" xfId="5879"/>
    <cellStyle name="Note 2 33 2 12 2" xfId="17029"/>
    <cellStyle name="Note 2 33 2 12 3" xfId="27214"/>
    <cellStyle name="Note 2 33 2 12 4" xfId="38163"/>
    <cellStyle name="Note 2 33 2 12 5" xfId="46561"/>
    <cellStyle name="Note 2 33 2 12 6" xfId="51372"/>
    <cellStyle name="Note 2 33 2 13" xfId="9933"/>
    <cellStyle name="Note 2 33 2 13 2" xfId="20925"/>
    <cellStyle name="Note 2 33 2 13 3" xfId="31245"/>
    <cellStyle name="Note 2 33 2 13 4" xfId="42190"/>
    <cellStyle name="Note 2 33 2 13 5" xfId="55403"/>
    <cellStyle name="Note 2 33 2 14" xfId="11761"/>
    <cellStyle name="Note 2 33 2 14 2" xfId="22732"/>
    <cellStyle name="Note 2 33 2 14 3" xfId="33073"/>
    <cellStyle name="Note 2 33 2 14 4" xfId="44010"/>
    <cellStyle name="Note 2 33 2 14 5" xfId="46721"/>
    <cellStyle name="Note 2 33 2 14 6" xfId="57231"/>
    <cellStyle name="Note 2 33 2 15" xfId="11738"/>
    <cellStyle name="Note 2 33 2 15 2" xfId="22710"/>
    <cellStyle name="Note 2 33 2 15 3" xfId="33050"/>
    <cellStyle name="Note 2 33 2 15 4" xfId="43987"/>
    <cellStyle name="Note 2 33 2 15 5" xfId="46698"/>
    <cellStyle name="Note 2 33 2 15 6" xfId="57208"/>
    <cellStyle name="Note 2 33 2 16" xfId="9634"/>
    <cellStyle name="Note 2 33 2 16 2" xfId="30946"/>
    <cellStyle name="Note 2 33 2 16 3" xfId="41895"/>
    <cellStyle name="Note 2 33 2 16 4" xfId="46158"/>
    <cellStyle name="Note 2 33 2 16 5" xfId="55104"/>
    <cellStyle name="Note 2 33 2 17" xfId="9539"/>
    <cellStyle name="Note 2 33 2 17 2" xfId="20630"/>
    <cellStyle name="Note 2 33 2 17 3" xfId="30851"/>
    <cellStyle name="Note 2 33 2 17 4" xfId="41802"/>
    <cellStyle name="Note 2 33 2 17 5" xfId="46068"/>
    <cellStyle name="Note 2 33 2 17 6" xfId="55009"/>
    <cellStyle name="Note 2 33 2 18" xfId="9759"/>
    <cellStyle name="Note 2 33 2 18 2" xfId="20770"/>
    <cellStyle name="Note 2 33 2 18 3" xfId="31071"/>
    <cellStyle name="Note 2 33 2 18 4" xfId="42020"/>
    <cellStyle name="Note 2 33 2 18 5" xfId="46280"/>
    <cellStyle name="Note 2 33 2 18 6" xfId="55229"/>
    <cellStyle name="Note 2 33 2 19" xfId="12256"/>
    <cellStyle name="Note 2 33 2 19 2" xfId="23139"/>
    <cellStyle name="Note 2 33 2 19 3" xfId="33568"/>
    <cellStyle name="Note 2 33 2 19 4" xfId="44505"/>
    <cellStyle name="Note 2 33 2 19 5" xfId="47212"/>
    <cellStyle name="Note 2 33 2 19 6" xfId="57726"/>
    <cellStyle name="Note 2 33 2 2" xfId="4759"/>
    <cellStyle name="Note 2 33 2 2 2" xfId="11168"/>
    <cellStyle name="Note 2 33 2 2 2 2" xfId="22145"/>
    <cellStyle name="Note 2 33 2 2 2 3" xfId="32480"/>
    <cellStyle name="Note 2 33 2 2 2 4" xfId="43420"/>
    <cellStyle name="Note 2 33 2 2 2 5" xfId="56638"/>
    <cellStyle name="Note 2 33 2 2 3" xfId="8489"/>
    <cellStyle name="Note 2 33 2 2 3 2" xfId="19597"/>
    <cellStyle name="Note 2 33 2 2 3 3" xfId="29803"/>
    <cellStyle name="Note 2 33 2 2 3 4" xfId="40752"/>
    <cellStyle name="Note 2 33 2 2 3 5" xfId="45859"/>
    <cellStyle name="Note 2 33 2 2 3 6" xfId="53961"/>
    <cellStyle name="Note 2 33 2 2 4" xfId="11922"/>
    <cellStyle name="Note 2 33 2 2 4 2" xfId="22874"/>
    <cellStyle name="Note 2 33 2 2 4 3" xfId="33234"/>
    <cellStyle name="Note 2 33 2 2 4 4" xfId="44171"/>
    <cellStyle name="Note 2 33 2 2 4 5" xfId="46882"/>
    <cellStyle name="Note 2 33 2 2 4 6" xfId="57392"/>
    <cellStyle name="Note 2 33 2 2 5" xfId="9740"/>
    <cellStyle name="Note 2 33 2 2 5 2" xfId="31052"/>
    <cellStyle name="Note 2 33 2 2 5 3" xfId="42001"/>
    <cellStyle name="Note 2 33 2 2 5 4" xfId="46261"/>
    <cellStyle name="Note 2 33 2 2 5 5" xfId="55210"/>
    <cellStyle name="Note 2 33 2 2 6" xfId="15910"/>
    <cellStyle name="Note 2 33 2 2 7" xfId="26095"/>
    <cellStyle name="Note 2 33 2 2 8" xfId="37044"/>
    <cellStyle name="Note 2 33 2 2 9" xfId="50253"/>
    <cellStyle name="Note 2 33 2 20" xfId="12589"/>
    <cellStyle name="Note 2 33 2 20 2" xfId="23390"/>
    <cellStyle name="Note 2 33 2 20 3" xfId="33901"/>
    <cellStyle name="Note 2 33 2 20 4" xfId="44838"/>
    <cellStyle name="Note 2 33 2 20 5" xfId="47541"/>
    <cellStyle name="Note 2 33 2 20 6" xfId="58059"/>
    <cellStyle name="Note 2 33 2 21" xfId="13660"/>
    <cellStyle name="Note 2 33 2 22" xfId="23845"/>
    <cellStyle name="Note 2 33 2 23" xfId="34753"/>
    <cellStyle name="Note 2 33 2 24" xfId="48003"/>
    <cellStyle name="Note 2 33 2 25" xfId="59605"/>
    <cellStyle name="Note 2 33 2 3" xfId="5778"/>
    <cellStyle name="Note 2 33 2 3 2" xfId="11303"/>
    <cellStyle name="Note 2 33 2 3 2 2" xfId="22280"/>
    <cellStyle name="Note 2 33 2 3 2 3" xfId="32615"/>
    <cellStyle name="Note 2 33 2 3 2 4" xfId="43552"/>
    <cellStyle name="Note 2 33 2 3 2 5" xfId="56773"/>
    <cellStyle name="Note 2 33 2 3 3" xfId="7280"/>
    <cellStyle name="Note 2 33 2 3 3 2" xfId="18406"/>
    <cellStyle name="Note 2 33 2 3 3 3" xfId="28595"/>
    <cellStyle name="Note 2 33 2 3 3 4" xfId="39550"/>
    <cellStyle name="Note 2 33 2 3 3 5" xfId="45476"/>
    <cellStyle name="Note 2 33 2 3 3 6" xfId="52753"/>
    <cellStyle name="Note 2 33 2 3 4" xfId="9848"/>
    <cellStyle name="Note 2 33 2 3 4 2" xfId="20840"/>
    <cellStyle name="Note 2 33 2 3 4 3" xfId="31160"/>
    <cellStyle name="Note 2 33 2 3 4 4" xfId="42109"/>
    <cellStyle name="Note 2 33 2 3 4 5" xfId="46330"/>
    <cellStyle name="Note 2 33 2 3 4 6" xfId="55318"/>
    <cellStyle name="Note 2 33 2 3 5" xfId="9590"/>
    <cellStyle name="Note 2 33 2 3 5 2" xfId="30902"/>
    <cellStyle name="Note 2 33 2 3 5 3" xfId="41851"/>
    <cellStyle name="Note 2 33 2 3 5 4" xfId="46114"/>
    <cellStyle name="Note 2 33 2 3 5 5" xfId="55060"/>
    <cellStyle name="Note 2 33 2 3 6" xfId="16928"/>
    <cellStyle name="Note 2 33 2 3 7" xfId="27113"/>
    <cellStyle name="Note 2 33 2 3 8" xfId="38062"/>
    <cellStyle name="Note 2 33 2 3 9" xfId="51271"/>
    <cellStyle name="Note 2 33 2 4" xfId="5204"/>
    <cellStyle name="Note 2 33 2 4 2" xfId="16354"/>
    <cellStyle name="Note 2 33 2 4 3" xfId="26539"/>
    <cellStyle name="Note 2 33 2 4 4" xfId="37488"/>
    <cellStyle name="Note 2 33 2 4 5" xfId="34238"/>
    <cellStyle name="Note 2 33 2 4 6" xfId="50697"/>
    <cellStyle name="Note 2 33 2 5" xfId="4438"/>
    <cellStyle name="Note 2 33 2 5 2" xfId="15618"/>
    <cellStyle name="Note 2 33 2 5 3" xfId="25803"/>
    <cellStyle name="Note 2 33 2 5 4" xfId="36752"/>
    <cellStyle name="Note 2 33 2 5 5" xfId="45168"/>
    <cellStyle name="Note 2 33 2 5 6" xfId="49961"/>
    <cellStyle name="Note 2 33 2 6" xfId="5571"/>
    <cellStyle name="Note 2 33 2 6 2" xfId="16721"/>
    <cellStyle name="Note 2 33 2 6 3" xfId="26906"/>
    <cellStyle name="Note 2 33 2 6 4" xfId="37855"/>
    <cellStyle name="Note 2 33 2 6 5" xfId="45754"/>
    <cellStyle name="Note 2 33 2 6 6" xfId="51064"/>
    <cellStyle name="Note 2 33 2 7" xfId="5911"/>
    <cellStyle name="Note 2 33 2 7 2" xfId="17061"/>
    <cellStyle name="Note 2 33 2 7 3" xfId="27246"/>
    <cellStyle name="Note 2 33 2 7 4" xfId="38195"/>
    <cellStyle name="Note 2 33 2 7 5" xfId="45894"/>
    <cellStyle name="Note 2 33 2 7 6" xfId="51404"/>
    <cellStyle name="Note 2 33 2 8" xfId="5881"/>
    <cellStyle name="Note 2 33 2 8 2" xfId="17031"/>
    <cellStyle name="Note 2 33 2 8 3" xfId="27216"/>
    <cellStyle name="Note 2 33 2 8 4" xfId="38165"/>
    <cellStyle name="Note 2 33 2 8 5" xfId="45798"/>
    <cellStyle name="Note 2 33 2 8 6" xfId="51374"/>
    <cellStyle name="Note 2 33 2 9" xfId="4261"/>
    <cellStyle name="Note 2 33 2 9 2" xfId="15451"/>
    <cellStyle name="Note 2 33 2 9 3" xfId="25636"/>
    <cellStyle name="Note 2 33 2 9 4" xfId="36585"/>
    <cellStyle name="Note 2 33 2 9 5" xfId="45062"/>
    <cellStyle name="Note 2 33 2 9 6" xfId="49794"/>
    <cellStyle name="Note 2 33 20" xfId="7743"/>
    <cellStyle name="Note 2 33 20 2" xfId="18853"/>
    <cellStyle name="Note 2 33 20 3" xfId="29057"/>
    <cellStyle name="Note 2 33 20 4" xfId="40006"/>
    <cellStyle name="Note 2 33 20 5" xfId="45729"/>
    <cellStyle name="Note 2 33 20 6" xfId="53215"/>
    <cellStyle name="Note 2 33 21" xfId="9831"/>
    <cellStyle name="Note 2 33 21 2" xfId="20825"/>
    <cellStyle name="Note 2 33 21 3" xfId="31143"/>
    <cellStyle name="Note 2 33 21 4" xfId="42092"/>
    <cellStyle name="Note 2 33 21 5" xfId="55301"/>
    <cellStyle name="Note 2 33 22" xfId="12400"/>
    <cellStyle name="Note 2 33 22 2" xfId="23244"/>
    <cellStyle name="Note 2 33 22 3" xfId="33712"/>
    <cellStyle name="Note 2 33 22 4" xfId="44649"/>
    <cellStyle name="Note 2 33 22 5" xfId="47356"/>
    <cellStyle name="Note 2 33 22 6" xfId="57870"/>
    <cellStyle name="Note 2 33 23" xfId="12148"/>
    <cellStyle name="Note 2 33 23 2" xfId="23077"/>
    <cellStyle name="Note 2 33 23 3" xfId="33460"/>
    <cellStyle name="Note 2 33 23 4" xfId="44397"/>
    <cellStyle name="Note 2 33 23 5" xfId="47105"/>
    <cellStyle name="Note 2 33 23 6" xfId="57618"/>
    <cellStyle name="Note 2 33 24" xfId="9772"/>
    <cellStyle name="Note 2 33 24 2" xfId="31084"/>
    <cellStyle name="Note 2 33 24 3" xfId="42033"/>
    <cellStyle name="Note 2 33 24 4" xfId="46293"/>
    <cellStyle name="Note 2 33 24 5" xfId="55242"/>
    <cellStyle name="Note 2 33 25" xfId="12173"/>
    <cellStyle name="Note 2 33 25 2" xfId="23093"/>
    <cellStyle name="Note 2 33 25 3" xfId="33485"/>
    <cellStyle name="Note 2 33 25 4" xfId="44422"/>
    <cellStyle name="Note 2 33 25 5" xfId="47130"/>
    <cellStyle name="Note 2 33 25 6" xfId="57643"/>
    <cellStyle name="Note 2 33 26" xfId="9653"/>
    <cellStyle name="Note 2 33 26 2" xfId="20704"/>
    <cellStyle name="Note 2 33 26 3" xfId="30965"/>
    <cellStyle name="Note 2 33 26 4" xfId="41914"/>
    <cellStyle name="Note 2 33 26 5" xfId="46177"/>
    <cellStyle name="Note 2 33 26 6" xfId="55123"/>
    <cellStyle name="Note 2 33 27" xfId="12419"/>
    <cellStyle name="Note 2 33 27 2" xfId="23261"/>
    <cellStyle name="Note 2 33 27 3" xfId="33731"/>
    <cellStyle name="Note 2 33 27 4" xfId="44668"/>
    <cellStyle name="Note 2 33 27 5" xfId="47375"/>
    <cellStyle name="Note 2 33 27 6" xfId="57889"/>
    <cellStyle name="Note 2 33 28" xfId="12399"/>
    <cellStyle name="Note 2 33 28 2" xfId="23243"/>
    <cellStyle name="Note 2 33 28 3" xfId="33711"/>
    <cellStyle name="Note 2 33 28 4" xfId="44648"/>
    <cellStyle name="Note 2 33 28 5" xfId="47355"/>
    <cellStyle name="Note 2 33 28 6" xfId="57869"/>
    <cellStyle name="Note 2 33 29" xfId="13459"/>
    <cellStyle name="Note 2 33 3" xfId="2214"/>
    <cellStyle name="Note 2 33 3 10" xfId="5607"/>
    <cellStyle name="Note 2 33 3 10 2" xfId="16757"/>
    <cellStyle name="Note 2 33 3 10 3" xfId="26942"/>
    <cellStyle name="Note 2 33 3 10 4" xfId="37891"/>
    <cellStyle name="Note 2 33 3 10 5" xfId="44928"/>
    <cellStyle name="Note 2 33 3 10 6" xfId="51100"/>
    <cellStyle name="Note 2 33 3 11" xfId="5178"/>
    <cellStyle name="Note 2 33 3 11 2" xfId="16328"/>
    <cellStyle name="Note 2 33 3 11 3" xfId="26513"/>
    <cellStyle name="Note 2 33 3 11 4" xfId="37462"/>
    <cellStyle name="Note 2 33 3 11 5" xfId="41849"/>
    <cellStyle name="Note 2 33 3 11 6" xfId="50671"/>
    <cellStyle name="Note 2 33 3 12" xfId="4247"/>
    <cellStyle name="Note 2 33 3 12 2" xfId="15437"/>
    <cellStyle name="Note 2 33 3 12 3" xfId="25622"/>
    <cellStyle name="Note 2 33 3 12 4" xfId="36571"/>
    <cellStyle name="Note 2 33 3 12 5" xfId="45138"/>
    <cellStyle name="Note 2 33 3 12 6" xfId="49780"/>
    <cellStyle name="Note 2 33 3 13" xfId="9895"/>
    <cellStyle name="Note 2 33 3 13 2" xfId="20887"/>
    <cellStyle name="Note 2 33 3 13 3" xfId="31207"/>
    <cellStyle name="Note 2 33 3 13 4" xfId="42152"/>
    <cellStyle name="Note 2 33 3 13 5" xfId="55365"/>
    <cellStyle name="Note 2 33 3 14" xfId="11799"/>
    <cellStyle name="Note 2 33 3 14 2" xfId="22770"/>
    <cellStyle name="Note 2 33 3 14 3" xfId="33111"/>
    <cellStyle name="Note 2 33 3 14 4" xfId="44048"/>
    <cellStyle name="Note 2 33 3 14 5" xfId="46759"/>
    <cellStyle name="Note 2 33 3 14 6" xfId="57269"/>
    <cellStyle name="Note 2 33 3 15" xfId="12075"/>
    <cellStyle name="Note 2 33 3 15 2" xfId="23021"/>
    <cellStyle name="Note 2 33 3 15 3" xfId="33387"/>
    <cellStyle name="Note 2 33 3 15 4" xfId="44324"/>
    <cellStyle name="Note 2 33 3 15 5" xfId="47034"/>
    <cellStyle name="Note 2 33 3 15 6" xfId="57545"/>
    <cellStyle name="Note 2 33 3 16" xfId="11860"/>
    <cellStyle name="Note 2 33 3 16 2" xfId="33172"/>
    <cellStyle name="Note 2 33 3 16 3" xfId="44109"/>
    <cellStyle name="Note 2 33 3 16 4" xfId="46820"/>
    <cellStyle name="Note 2 33 3 16 5" xfId="57330"/>
    <cellStyle name="Note 2 33 3 17" xfId="9715"/>
    <cellStyle name="Note 2 33 3 17 2" xfId="20743"/>
    <cellStyle name="Note 2 33 3 17 3" xfId="31027"/>
    <cellStyle name="Note 2 33 3 17 4" xfId="41976"/>
    <cellStyle name="Note 2 33 3 17 5" xfId="46237"/>
    <cellStyle name="Note 2 33 3 17 6" xfId="55185"/>
    <cellStyle name="Note 2 33 3 18" xfId="9660"/>
    <cellStyle name="Note 2 33 3 18 2" xfId="20709"/>
    <cellStyle name="Note 2 33 3 18 3" xfId="30972"/>
    <cellStyle name="Note 2 33 3 18 4" xfId="41921"/>
    <cellStyle name="Note 2 33 3 18 5" xfId="46184"/>
    <cellStyle name="Note 2 33 3 18 6" xfId="55130"/>
    <cellStyle name="Note 2 33 3 19" xfId="13514"/>
    <cellStyle name="Note 2 33 3 2" xfId="4721"/>
    <cellStyle name="Note 2 33 3 2 2" xfId="11264"/>
    <cellStyle name="Note 2 33 3 2 2 2" xfId="22241"/>
    <cellStyle name="Note 2 33 3 2 2 3" xfId="32576"/>
    <cellStyle name="Note 2 33 3 2 2 4" xfId="43513"/>
    <cellStyle name="Note 2 33 3 2 2 5" xfId="56734"/>
    <cellStyle name="Note 2 33 3 2 3" xfId="11643"/>
    <cellStyle name="Note 2 33 3 2 3 2" xfId="22616"/>
    <cellStyle name="Note 2 33 3 2 3 3" xfId="32955"/>
    <cellStyle name="Note 2 33 3 2 3 4" xfId="43892"/>
    <cellStyle name="Note 2 33 3 2 3 5" xfId="46603"/>
    <cellStyle name="Note 2 33 3 2 3 6" xfId="57113"/>
    <cellStyle name="Note 2 33 3 2 4" xfId="12004"/>
    <cellStyle name="Note 2 33 3 2 4 2" xfId="22956"/>
    <cellStyle name="Note 2 33 3 2 4 3" xfId="33316"/>
    <cellStyle name="Note 2 33 3 2 4 4" xfId="44253"/>
    <cellStyle name="Note 2 33 3 2 4 5" xfId="46963"/>
    <cellStyle name="Note 2 33 3 2 4 6" xfId="57474"/>
    <cellStyle name="Note 2 33 3 2 5" xfId="9771"/>
    <cellStyle name="Note 2 33 3 2 5 2" xfId="31083"/>
    <cellStyle name="Note 2 33 3 2 5 3" xfId="42032"/>
    <cellStyle name="Note 2 33 3 2 5 4" xfId="46292"/>
    <cellStyle name="Note 2 33 3 2 5 5" xfId="55241"/>
    <cellStyle name="Note 2 33 3 2 6" xfId="15872"/>
    <cellStyle name="Note 2 33 3 2 7" xfId="26057"/>
    <cellStyle name="Note 2 33 3 2 8" xfId="37006"/>
    <cellStyle name="Note 2 33 3 2 9" xfId="50215"/>
    <cellStyle name="Note 2 33 3 20" xfId="23699"/>
    <cellStyle name="Note 2 33 3 21" xfId="34607"/>
    <cellStyle name="Note 2 33 3 22" xfId="47857"/>
    <cellStyle name="Note 2 33 3 23" xfId="59491"/>
    <cellStyle name="Note 2 33 3 3" xfId="5740"/>
    <cellStyle name="Note 2 33 3 3 2" xfId="16890"/>
    <cellStyle name="Note 2 33 3 3 3" xfId="27075"/>
    <cellStyle name="Note 2 33 3 3 4" xfId="38024"/>
    <cellStyle name="Note 2 33 3 3 5" xfId="45494"/>
    <cellStyle name="Note 2 33 3 3 6" xfId="51233"/>
    <cellStyle name="Note 2 33 3 4" xfId="5242"/>
    <cellStyle name="Note 2 33 3 4 2" xfId="16392"/>
    <cellStyle name="Note 2 33 3 4 3" xfId="26577"/>
    <cellStyle name="Note 2 33 3 4 4" xfId="37526"/>
    <cellStyle name="Note 2 33 3 4 5" xfId="34245"/>
    <cellStyle name="Note 2 33 3 4 6" xfId="50735"/>
    <cellStyle name="Note 2 33 3 5" xfId="3123"/>
    <cellStyle name="Note 2 33 3 5 2" xfId="14352"/>
    <cellStyle name="Note 2 33 3 5 3" xfId="24537"/>
    <cellStyle name="Note 2 33 3 5 4" xfId="35468"/>
    <cellStyle name="Note 2 33 3 5 5" xfId="44985"/>
    <cellStyle name="Note 2 33 3 5 6" xfId="48695"/>
    <cellStyle name="Note 2 33 3 6" xfId="5920"/>
    <cellStyle name="Note 2 33 3 6 2" xfId="17070"/>
    <cellStyle name="Note 2 33 3 6 3" xfId="27255"/>
    <cellStyle name="Note 2 33 3 6 4" xfId="38204"/>
    <cellStyle name="Note 2 33 3 6 5" xfId="45850"/>
    <cellStyle name="Note 2 33 3 6 6" xfId="51413"/>
    <cellStyle name="Note 2 33 3 7" xfId="4275"/>
    <cellStyle name="Note 2 33 3 7 2" xfId="15465"/>
    <cellStyle name="Note 2 33 3 7 3" xfId="25650"/>
    <cellStyle name="Note 2 33 3 7 4" xfId="36599"/>
    <cellStyle name="Note 2 33 3 7 5" xfId="34156"/>
    <cellStyle name="Note 2 33 3 7 6" xfId="49808"/>
    <cellStyle name="Note 2 33 3 8" xfId="4272"/>
    <cellStyle name="Note 2 33 3 8 2" xfId="15462"/>
    <cellStyle name="Note 2 33 3 8 3" xfId="25647"/>
    <cellStyle name="Note 2 33 3 8 4" xfId="36596"/>
    <cellStyle name="Note 2 33 3 8 5" xfId="34153"/>
    <cellStyle name="Note 2 33 3 8 6" xfId="49805"/>
    <cellStyle name="Note 2 33 3 9" xfId="4304"/>
    <cellStyle name="Note 2 33 3 9 2" xfId="15494"/>
    <cellStyle name="Note 2 33 3 9 3" xfId="25679"/>
    <cellStyle name="Note 2 33 3 9 4" xfId="36628"/>
    <cellStyle name="Note 2 33 3 9 5" xfId="44963"/>
    <cellStyle name="Note 2 33 3 9 6" xfId="49837"/>
    <cellStyle name="Note 2 33 30" xfId="23644"/>
    <cellStyle name="Note 2 33 31" xfId="34546"/>
    <cellStyle name="Note 2 33 32" xfId="47802"/>
    <cellStyle name="Note 2 33 33" xfId="59095"/>
    <cellStyle name="Note 2 33 4" xfId="2257"/>
    <cellStyle name="Note 2 33 4 2" xfId="10710"/>
    <cellStyle name="Note 2 33 4 2 2" xfId="21689"/>
    <cellStyle name="Note 2 33 4 2 3" xfId="32022"/>
    <cellStyle name="Note 2 33 4 2 4" xfId="42965"/>
    <cellStyle name="Note 2 33 4 2 5" xfId="56180"/>
    <cellStyle name="Note 2 33 4 3" xfId="9786"/>
    <cellStyle name="Note 2 33 4 3 2" xfId="20788"/>
    <cellStyle name="Note 2 33 4 3 3" xfId="31098"/>
    <cellStyle name="Note 2 33 4 3 4" xfId="42047"/>
    <cellStyle name="Note 2 33 4 3 5" xfId="46307"/>
    <cellStyle name="Note 2 33 4 3 6" xfId="55256"/>
    <cellStyle name="Note 2 33 4 4" xfId="12096"/>
    <cellStyle name="Note 2 33 4 4 2" xfId="23036"/>
    <cellStyle name="Note 2 33 4 4 3" xfId="33408"/>
    <cellStyle name="Note 2 33 4 4 4" xfId="44345"/>
    <cellStyle name="Note 2 33 4 4 5" xfId="47055"/>
    <cellStyle name="Note 2 33 4 4 6" xfId="57566"/>
    <cellStyle name="Note 2 33 4 5" xfId="9481"/>
    <cellStyle name="Note 2 33 4 5 2" xfId="30793"/>
    <cellStyle name="Note 2 33 4 5 3" xfId="41744"/>
    <cellStyle name="Note 2 33 4 5 4" xfId="46013"/>
    <cellStyle name="Note 2 33 4 5 5" xfId="54951"/>
    <cellStyle name="Note 2 33 4 6" xfId="13557"/>
    <cellStyle name="Note 2 33 4 7" xfId="23742"/>
    <cellStyle name="Note 2 33 4 8" xfId="34650"/>
    <cellStyle name="Note 2 33 4 9" xfId="47900"/>
    <cellStyle name="Note 2 33 5" xfId="2321"/>
    <cellStyle name="Note 2 33 5 2" xfId="11218"/>
    <cellStyle name="Note 2 33 5 2 2" xfId="22195"/>
    <cellStyle name="Note 2 33 5 2 3" xfId="32530"/>
    <cellStyle name="Note 2 33 5 2 4" xfId="43469"/>
    <cellStyle name="Note 2 33 5 2 5" xfId="56688"/>
    <cellStyle name="Note 2 33 5 3" xfId="11689"/>
    <cellStyle name="Note 2 33 5 3 2" xfId="22662"/>
    <cellStyle name="Note 2 33 5 3 3" xfId="33001"/>
    <cellStyle name="Note 2 33 5 3 4" xfId="43938"/>
    <cellStyle name="Note 2 33 5 3 5" xfId="46649"/>
    <cellStyle name="Note 2 33 5 3 6" xfId="57159"/>
    <cellStyle name="Note 2 33 5 4" xfId="11962"/>
    <cellStyle name="Note 2 33 5 4 2" xfId="22914"/>
    <cellStyle name="Note 2 33 5 4 3" xfId="33274"/>
    <cellStyle name="Note 2 33 5 4 4" xfId="44211"/>
    <cellStyle name="Note 2 33 5 4 5" xfId="46922"/>
    <cellStyle name="Note 2 33 5 4 6" xfId="57432"/>
    <cellStyle name="Note 2 33 5 5" xfId="9665"/>
    <cellStyle name="Note 2 33 5 5 2" xfId="30977"/>
    <cellStyle name="Note 2 33 5 5 3" xfId="41926"/>
    <cellStyle name="Note 2 33 5 5 4" xfId="46189"/>
    <cellStyle name="Note 2 33 5 5 5" xfId="55135"/>
    <cellStyle name="Note 2 33 5 6" xfId="13621"/>
    <cellStyle name="Note 2 33 5 7" xfId="23806"/>
    <cellStyle name="Note 2 33 5 8" xfId="34714"/>
    <cellStyle name="Note 2 33 5 9" xfId="47964"/>
    <cellStyle name="Note 2 33 6" xfId="4649"/>
    <cellStyle name="Note 2 33 6 2" xfId="15801"/>
    <cellStyle name="Note 2 33 6 3" xfId="25986"/>
    <cellStyle name="Note 2 33 6 4" xfId="36935"/>
    <cellStyle name="Note 2 33 6 5" xfId="45555"/>
    <cellStyle name="Note 2 33 6 6" xfId="50144"/>
    <cellStyle name="Note 2 33 7" xfId="5682"/>
    <cellStyle name="Note 2 33 7 2" xfId="16832"/>
    <cellStyle name="Note 2 33 7 3" xfId="27017"/>
    <cellStyle name="Note 2 33 7 4" xfId="37966"/>
    <cellStyle name="Note 2 33 7 5" xfId="45810"/>
    <cellStyle name="Note 2 33 7 6" xfId="51175"/>
    <cellStyle name="Note 2 33 8" xfId="5295"/>
    <cellStyle name="Note 2 33 8 2" xfId="16445"/>
    <cellStyle name="Note 2 33 8 3" xfId="26630"/>
    <cellStyle name="Note 2 33 8 4" xfId="37579"/>
    <cellStyle name="Note 2 33 8 5" xfId="40917"/>
    <cellStyle name="Note 2 33 8 6" xfId="50788"/>
    <cellStyle name="Note 2 33 9" xfId="4486"/>
    <cellStyle name="Note 2 33 9 2" xfId="15654"/>
    <cellStyle name="Note 2 33 9 3" xfId="25839"/>
    <cellStyle name="Note 2 33 9 4" xfId="36788"/>
    <cellStyle name="Note 2 33 9 5" xfId="45569"/>
    <cellStyle name="Note 2 33 9 6" xfId="49997"/>
    <cellStyle name="Note 2 34" xfId="2127"/>
    <cellStyle name="Note 2 34 10" xfId="4128"/>
    <cellStyle name="Note 2 34 10 2" xfId="15335"/>
    <cellStyle name="Note 2 34 10 3" xfId="25520"/>
    <cellStyle name="Note 2 34 10 4" xfId="36461"/>
    <cellStyle name="Note 2 34 10 5" xfId="45568"/>
    <cellStyle name="Note 2 34 10 6" xfId="49678"/>
    <cellStyle name="Note 2 34 11" xfId="5182"/>
    <cellStyle name="Note 2 34 11 2" xfId="16332"/>
    <cellStyle name="Note 2 34 11 3" xfId="26517"/>
    <cellStyle name="Note 2 34 11 4" xfId="37466"/>
    <cellStyle name="Note 2 34 11 5" xfId="34225"/>
    <cellStyle name="Note 2 34 11 6" xfId="50675"/>
    <cellStyle name="Note 2 34 12" xfId="4214"/>
    <cellStyle name="Note 2 34 12 2" xfId="15404"/>
    <cellStyle name="Note 2 34 12 3" xfId="25589"/>
    <cellStyle name="Note 2 34 12 4" xfId="36538"/>
    <cellStyle name="Note 2 34 12 5" xfId="45825"/>
    <cellStyle name="Note 2 34 12 6" xfId="49747"/>
    <cellStyle name="Note 2 34 13" xfId="5446"/>
    <cellStyle name="Note 2 34 13 2" xfId="16596"/>
    <cellStyle name="Note 2 34 13 3" xfId="26781"/>
    <cellStyle name="Note 2 34 13 4" xfId="37730"/>
    <cellStyle name="Note 2 34 13 5" xfId="45545"/>
    <cellStyle name="Note 2 34 13 6" xfId="50939"/>
    <cellStyle name="Note 2 34 14" xfId="4257"/>
    <cellStyle name="Note 2 34 14 2" xfId="15447"/>
    <cellStyle name="Note 2 34 14 3" xfId="25632"/>
    <cellStyle name="Note 2 34 14 4" xfId="36581"/>
    <cellStyle name="Note 2 34 14 5" xfId="45851"/>
    <cellStyle name="Note 2 34 14 6" xfId="49790"/>
    <cellStyle name="Note 2 34 15" xfId="4621"/>
    <cellStyle name="Note 2 34 15 2" xfId="15773"/>
    <cellStyle name="Note 2 34 15 3" xfId="25958"/>
    <cellStyle name="Note 2 34 15 4" xfId="36907"/>
    <cellStyle name="Note 2 34 15 5" xfId="34220"/>
    <cellStyle name="Note 2 34 15 6" xfId="50116"/>
    <cellStyle name="Note 2 34 16" xfId="5890"/>
    <cellStyle name="Note 2 34 16 2" xfId="17040"/>
    <cellStyle name="Note 2 34 16 3" xfId="27225"/>
    <cellStyle name="Note 2 34 16 4" xfId="38174"/>
    <cellStyle name="Note 2 34 16 5" xfId="45365"/>
    <cellStyle name="Note 2 34 16 6" xfId="51383"/>
    <cellStyle name="Note 2 34 17" xfId="7625"/>
    <cellStyle name="Note 2 34 17 2" xfId="18738"/>
    <cellStyle name="Note 2 34 17 3" xfId="28940"/>
    <cellStyle name="Note 2 34 17 4" xfId="39889"/>
    <cellStyle name="Note 2 34 17 5" xfId="45653"/>
    <cellStyle name="Note 2 34 17 6" xfId="34420"/>
    <cellStyle name="Note 2 34 17 7" xfId="53098"/>
    <cellStyle name="Note 2 34 18" xfId="7717"/>
    <cellStyle name="Note 2 34 18 2" xfId="18828"/>
    <cellStyle name="Note 2 34 18 3" xfId="29031"/>
    <cellStyle name="Note 2 34 18 4" xfId="39981"/>
    <cellStyle name="Note 2 34 18 5" xfId="45707"/>
    <cellStyle name="Note 2 34 18 6" xfId="44872"/>
    <cellStyle name="Note 2 34 18 7" xfId="53189"/>
    <cellStyle name="Note 2 34 19" xfId="7576"/>
    <cellStyle name="Note 2 34 19 2" xfId="18690"/>
    <cellStyle name="Note 2 34 19 3" xfId="28891"/>
    <cellStyle name="Note 2 34 19 4" xfId="39841"/>
    <cellStyle name="Note 2 34 19 5" xfId="45610"/>
    <cellStyle name="Note 2 34 19 6" xfId="45355"/>
    <cellStyle name="Note 2 34 19 7" xfId="53049"/>
    <cellStyle name="Note 2 34 2" xfId="2361"/>
    <cellStyle name="Note 2 34 2 10" xfId="4226"/>
    <cellStyle name="Note 2 34 2 10 2" xfId="15416"/>
    <cellStyle name="Note 2 34 2 10 3" xfId="25601"/>
    <cellStyle name="Note 2 34 2 10 4" xfId="36550"/>
    <cellStyle name="Note 2 34 2 10 5" xfId="34137"/>
    <cellStyle name="Note 2 34 2 10 6" xfId="49759"/>
    <cellStyle name="Note 2 34 2 11" xfId="5586"/>
    <cellStyle name="Note 2 34 2 11 2" xfId="16736"/>
    <cellStyle name="Note 2 34 2 11 3" xfId="26921"/>
    <cellStyle name="Note 2 34 2 11 4" xfId="37870"/>
    <cellStyle name="Note 2 34 2 11 5" xfId="34385"/>
    <cellStyle name="Note 2 34 2 11 6" xfId="51079"/>
    <cellStyle name="Note 2 34 2 12" xfId="4134"/>
    <cellStyle name="Note 2 34 2 12 2" xfId="15341"/>
    <cellStyle name="Note 2 34 2 12 3" xfId="25526"/>
    <cellStyle name="Note 2 34 2 12 4" xfId="36467"/>
    <cellStyle name="Note 2 34 2 12 5" xfId="45148"/>
    <cellStyle name="Note 2 34 2 12 6" xfId="49684"/>
    <cellStyle name="Note 2 34 2 13" xfId="9934"/>
    <cellStyle name="Note 2 34 2 13 2" xfId="20926"/>
    <cellStyle name="Note 2 34 2 13 3" xfId="31246"/>
    <cellStyle name="Note 2 34 2 13 4" xfId="42191"/>
    <cellStyle name="Note 2 34 2 13 5" xfId="55404"/>
    <cellStyle name="Note 2 34 2 14" xfId="11760"/>
    <cellStyle name="Note 2 34 2 14 2" xfId="22731"/>
    <cellStyle name="Note 2 34 2 14 3" xfId="33072"/>
    <cellStyle name="Note 2 34 2 14 4" xfId="44009"/>
    <cellStyle name="Note 2 34 2 14 5" xfId="46720"/>
    <cellStyle name="Note 2 34 2 14 6" xfId="57230"/>
    <cellStyle name="Note 2 34 2 15" xfId="12045"/>
    <cellStyle name="Note 2 34 2 15 2" xfId="22996"/>
    <cellStyle name="Note 2 34 2 15 3" xfId="33357"/>
    <cellStyle name="Note 2 34 2 15 4" xfId="44294"/>
    <cellStyle name="Note 2 34 2 15 5" xfId="47004"/>
    <cellStyle name="Note 2 34 2 15 6" xfId="57515"/>
    <cellStyle name="Note 2 34 2 16" xfId="7638"/>
    <cellStyle name="Note 2 34 2 16 2" xfId="28953"/>
    <cellStyle name="Note 2 34 2 16 3" xfId="39902"/>
    <cellStyle name="Note 2 34 2 16 4" xfId="45666"/>
    <cellStyle name="Note 2 34 2 16 5" xfId="53111"/>
    <cellStyle name="Note 2 34 2 17" xfId="12323"/>
    <cellStyle name="Note 2 34 2 17 2" xfId="23187"/>
    <cellStyle name="Note 2 34 2 17 3" xfId="33635"/>
    <cellStyle name="Note 2 34 2 17 4" xfId="44572"/>
    <cellStyle name="Note 2 34 2 17 5" xfId="47279"/>
    <cellStyle name="Note 2 34 2 17 6" xfId="57793"/>
    <cellStyle name="Note 2 34 2 18" xfId="9802"/>
    <cellStyle name="Note 2 34 2 18 2" xfId="20796"/>
    <cellStyle name="Note 2 34 2 18 3" xfId="31114"/>
    <cellStyle name="Note 2 34 2 18 4" xfId="42063"/>
    <cellStyle name="Note 2 34 2 18 5" xfId="46322"/>
    <cellStyle name="Note 2 34 2 18 6" xfId="55272"/>
    <cellStyle name="Note 2 34 2 19" xfId="12062"/>
    <cellStyle name="Note 2 34 2 19 2" xfId="23009"/>
    <cellStyle name="Note 2 34 2 19 3" xfId="33374"/>
    <cellStyle name="Note 2 34 2 19 4" xfId="44311"/>
    <cellStyle name="Note 2 34 2 19 5" xfId="47021"/>
    <cellStyle name="Note 2 34 2 19 6" xfId="57532"/>
    <cellStyle name="Note 2 34 2 2" xfId="4760"/>
    <cellStyle name="Note 2 34 2 2 2" xfId="11169"/>
    <cellStyle name="Note 2 34 2 2 2 2" xfId="22146"/>
    <cellStyle name="Note 2 34 2 2 2 3" xfId="32481"/>
    <cellStyle name="Note 2 34 2 2 2 4" xfId="43421"/>
    <cellStyle name="Note 2 34 2 2 2 5" xfId="56639"/>
    <cellStyle name="Note 2 34 2 2 3" xfId="11713"/>
    <cellStyle name="Note 2 34 2 2 3 2" xfId="22686"/>
    <cellStyle name="Note 2 34 2 2 3 3" xfId="33025"/>
    <cellStyle name="Note 2 34 2 2 3 4" xfId="43962"/>
    <cellStyle name="Note 2 34 2 2 3 5" xfId="46673"/>
    <cellStyle name="Note 2 34 2 2 3 6" xfId="57183"/>
    <cellStyle name="Note 2 34 2 2 4" xfId="11923"/>
    <cellStyle name="Note 2 34 2 2 4 2" xfId="22875"/>
    <cellStyle name="Note 2 34 2 2 4 3" xfId="33235"/>
    <cellStyle name="Note 2 34 2 2 4 4" xfId="44172"/>
    <cellStyle name="Note 2 34 2 2 4 5" xfId="46883"/>
    <cellStyle name="Note 2 34 2 2 4 6" xfId="57393"/>
    <cellStyle name="Note 2 34 2 2 5" xfId="12192"/>
    <cellStyle name="Note 2 34 2 2 5 2" xfId="33504"/>
    <cellStyle name="Note 2 34 2 2 5 3" xfId="44441"/>
    <cellStyle name="Note 2 34 2 2 5 4" xfId="47148"/>
    <cellStyle name="Note 2 34 2 2 5 5" xfId="57662"/>
    <cellStyle name="Note 2 34 2 2 6" xfId="15911"/>
    <cellStyle name="Note 2 34 2 2 7" xfId="26096"/>
    <cellStyle name="Note 2 34 2 2 8" xfId="37045"/>
    <cellStyle name="Note 2 34 2 2 9" xfId="50254"/>
    <cellStyle name="Note 2 34 2 20" xfId="12590"/>
    <cellStyle name="Note 2 34 2 20 2" xfId="23391"/>
    <cellStyle name="Note 2 34 2 20 3" xfId="33902"/>
    <cellStyle name="Note 2 34 2 20 4" xfId="44839"/>
    <cellStyle name="Note 2 34 2 20 5" xfId="47542"/>
    <cellStyle name="Note 2 34 2 20 6" xfId="58060"/>
    <cellStyle name="Note 2 34 2 21" xfId="13661"/>
    <cellStyle name="Note 2 34 2 22" xfId="23846"/>
    <cellStyle name="Note 2 34 2 23" xfId="34754"/>
    <cellStyle name="Note 2 34 2 24" xfId="48004"/>
    <cellStyle name="Note 2 34 2 25" xfId="59606"/>
    <cellStyle name="Note 2 34 2 3" xfId="5779"/>
    <cellStyle name="Note 2 34 2 3 2" xfId="11304"/>
    <cellStyle name="Note 2 34 2 3 2 2" xfId="22281"/>
    <cellStyle name="Note 2 34 2 3 2 3" xfId="32616"/>
    <cellStyle name="Note 2 34 2 3 2 4" xfId="43553"/>
    <cellStyle name="Note 2 34 2 3 2 5" xfId="56774"/>
    <cellStyle name="Note 2 34 2 3 3" xfId="7410"/>
    <cellStyle name="Note 2 34 2 3 3 2" xfId="18532"/>
    <cellStyle name="Note 2 34 2 3 3 3" xfId="28725"/>
    <cellStyle name="Note 2 34 2 3 3 4" xfId="39680"/>
    <cellStyle name="Note 2 34 2 3 3 5" xfId="45512"/>
    <cellStyle name="Note 2 34 2 3 3 6" xfId="52883"/>
    <cellStyle name="Note 2 34 2 3 4" xfId="9774"/>
    <cellStyle name="Note 2 34 2 3 4 2" xfId="20781"/>
    <cellStyle name="Note 2 34 2 3 4 3" xfId="31086"/>
    <cellStyle name="Note 2 34 2 3 4 4" xfId="42035"/>
    <cellStyle name="Note 2 34 2 3 4 5" xfId="46295"/>
    <cellStyle name="Note 2 34 2 3 4 6" xfId="55244"/>
    <cellStyle name="Note 2 34 2 3 5" xfId="11739"/>
    <cellStyle name="Note 2 34 2 3 5 2" xfId="33051"/>
    <cellStyle name="Note 2 34 2 3 5 3" xfId="43988"/>
    <cellStyle name="Note 2 34 2 3 5 4" xfId="46699"/>
    <cellStyle name="Note 2 34 2 3 5 5" xfId="57209"/>
    <cellStyle name="Note 2 34 2 3 6" xfId="16929"/>
    <cellStyle name="Note 2 34 2 3 7" xfId="27114"/>
    <cellStyle name="Note 2 34 2 3 8" xfId="38063"/>
    <cellStyle name="Note 2 34 2 3 9" xfId="51272"/>
    <cellStyle name="Note 2 34 2 4" xfId="5203"/>
    <cellStyle name="Note 2 34 2 4 2" xfId="16353"/>
    <cellStyle name="Note 2 34 2 4 3" xfId="26538"/>
    <cellStyle name="Note 2 34 2 4 4" xfId="37487"/>
    <cellStyle name="Note 2 34 2 4 5" xfId="34237"/>
    <cellStyle name="Note 2 34 2 4 6" xfId="50696"/>
    <cellStyle name="Note 2 34 2 5" xfId="4228"/>
    <cellStyle name="Note 2 34 2 5 2" xfId="15418"/>
    <cellStyle name="Note 2 34 2 5 3" xfId="25603"/>
    <cellStyle name="Note 2 34 2 5 4" xfId="36552"/>
    <cellStyle name="Note 2 34 2 5 5" xfId="34138"/>
    <cellStyle name="Note 2 34 2 5 6" xfId="49761"/>
    <cellStyle name="Note 2 34 2 6" xfId="5461"/>
    <cellStyle name="Note 2 34 2 6 2" xfId="16611"/>
    <cellStyle name="Note 2 34 2 6 3" xfId="26796"/>
    <cellStyle name="Note 2 34 2 6 4" xfId="37745"/>
    <cellStyle name="Note 2 34 2 6 5" xfId="46370"/>
    <cellStyle name="Note 2 34 2 6 6" xfId="50954"/>
    <cellStyle name="Note 2 34 2 7" xfId="4420"/>
    <cellStyle name="Note 2 34 2 7 2" xfId="15603"/>
    <cellStyle name="Note 2 34 2 7 3" xfId="25788"/>
    <cellStyle name="Note 2 34 2 7 4" xfId="36737"/>
    <cellStyle name="Note 2 34 2 7 5" xfId="34193"/>
    <cellStyle name="Note 2 34 2 7 6" xfId="49946"/>
    <cellStyle name="Note 2 34 2 8" xfId="5595"/>
    <cellStyle name="Note 2 34 2 8 2" xfId="16745"/>
    <cellStyle name="Note 2 34 2 8 3" xfId="26930"/>
    <cellStyle name="Note 2 34 2 8 4" xfId="37879"/>
    <cellStyle name="Note 2 34 2 8 5" xfId="46384"/>
    <cellStyle name="Note 2 34 2 8 6" xfId="51088"/>
    <cellStyle name="Note 2 34 2 9" xfId="5380"/>
    <cellStyle name="Note 2 34 2 9 2" xfId="16530"/>
    <cellStyle name="Note 2 34 2 9 3" xfId="26715"/>
    <cellStyle name="Note 2 34 2 9 4" xfId="37664"/>
    <cellStyle name="Note 2 34 2 9 5" xfId="45195"/>
    <cellStyle name="Note 2 34 2 9 6" xfId="50873"/>
    <cellStyle name="Note 2 34 20" xfId="7745"/>
    <cellStyle name="Note 2 34 20 2" xfId="18855"/>
    <cellStyle name="Note 2 34 20 3" xfId="29059"/>
    <cellStyle name="Note 2 34 20 4" xfId="40008"/>
    <cellStyle name="Note 2 34 20 5" xfId="45731"/>
    <cellStyle name="Note 2 34 20 6" xfId="53217"/>
    <cellStyle name="Note 2 34 21" xfId="9832"/>
    <cellStyle name="Note 2 34 21 2" xfId="20826"/>
    <cellStyle name="Note 2 34 21 3" xfId="31144"/>
    <cellStyle name="Note 2 34 21 4" xfId="42093"/>
    <cellStyle name="Note 2 34 21 5" xfId="55302"/>
    <cellStyle name="Note 2 34 22" xfId="12127"/>
    <cellStyle name="Note 2 34 22 2" xfId="23059"/>
    <cellStyle name="Note 2 34 22 3" xfId="33439"/>
    <cellStyle name="Note 2 34 22 4" xfId="44376"/>
    <cellStyle name="Note 2 34 22 5" xfId="47085"/>
    <cellStyle name="Note 2 34 22 6" xfId="57597"/>
    <cellStyle name="Note 2 34 23" xfId="7279"/>
    <cellStyle name="Note 2 34 23 2" xfId="18405"/>
    <cellStyle name="Note 2 34 23 3" xfId="28594"/>
    <cellStyle name="Note 2 34 23 4" xfId="39549"/>
    <cellStyle name="Note 2 34 23 5" xfId="45475"/>
    <cellStyle name="Note 2 34 23 6" xfId="52752"/>
    <cellStyle name="Note 2 34 24" xfId="7195"/>
    <cellStyle name="Note 2 34 24 2" xfId="28511"/>
    <cellStyle name="Note 2 34 24 3" xfId="39466"/>
    <cellStyle name="Note 2 34 24 4" xfId="45420"/>
    <cellStyle name="Note 2 34 24 5" xfId="52669"/>
    <cellStyle name="Note 2 34 25" xfId="12223"/>
    <cellStyle name="Note 2 34 25 2" xfId="23121"/>
    <cellStyle name="Note 2 34 25 3" xfId="33535"/>
    <cellStyle name="Note 2 34 25 4" xfId="44472"/>
    <cellStyle name="Note 2 34 25 5" xfId="47179"/>
    <cellStyle name="Note 2 34 25 6" xfId="57693"/>
    <cellStyle name="Note 2 34 26" xfId="11740"/>
    <cellStyle name="Note 2 34 26 2" xfId="22711"/>
    <cellStyle name="Note 2 34 26 3" xfId="33052"/>
    <cellStyle name="Note 2 34 26 4" xfId="43989"/>
    <cellStyle name="Note 2 34 26 5" xfId="46700"/>
    <cellStyle name="Note 2 34 26 6" xfId="57210"/>
    <cellStyle name="Note 2 34 27" xfId="10675"/>
    <cellStyle name="Note 2 34 27 2" xfId="21656"/>
    <cellStyle name="Note 2 34 27 3" xfId="31987"/>
    <cellStyle name="Note 2 34 27 4" xfId="42930"/>
    <cellStyle name="Note 2 34 27 5" xfId="46458"/>
    <cellStyle name="Note 2 34 27 6" xfId="56145"/>
    <cellStyle name="Note 2 34 28" xfId="11746"/>
    <cellStyle name="Note 2 34 28 2" xfId="22717"/>
    <cellStyle name="Note 2 34 28 3" xfId="33058"/>
    <cellStyle name="Note 2 34 28 4" xfId="43995"/>
    <cellStyle name="Note 2 34 28 5" xfId="46706"/>
    <cellStyle name="Note 2 34 28 6" xfId="57216"/>
    <cellStyle name="Note 2 34 29" xfId="13460"/>
    <cellStyle name="Note 2 34 3" xfId="2213"/>
    <cellStyle name="Note 2 34 3 10" xfId="5177"/>
    <cellStyle name="Note 2 34 3 10 2" xfId="16327"/>
    <cellStyle name="Note 2 34 3 10 3" xfId="26512"/>
    <cellStyle name="Note 2 34 3 10 4" xfId="37461"/>
    <cellStyle name="Note 2 34 3 10 5" xfId="43484"/>
    <cellStyle name="Note 2 34 3 10 6" xfId="50670"/>
    <cellStyle name="Note 2 34 3 11" xfId="5793"/>
    <cellStyle name="Note 2 34 3 11 2" xfId="16943"/>
    <cellStyle name="Note 2 34 3 11 3" xfId="27128"/>
    <cellStyle name="Note 2 34 3 11 4" xfId="38077"/>
    <cellStyle name="Note 2 34 3 11 5" xfId="45052"/>
    <cellStyle name="Note 2 34 3 11 6" xfId="51286"/>
    <cellStyle name="Note 2 34 3 12" xfId="6048"/>
    <cellStyle name="Note 2 34 3 12 2" xfId="17198"/>
    <cellStyle name="Note 2 34 3 12 3" xfId="27383"/>
    <cellStyle name="Note 2 34 3 12 4" xfId="38332"/>
    <cellStyle name="Note 2 34 3 12 5" xfId="45190"/>
    <cellStyle name="Note 2 34 3 12 6" xfId="51541"/>
    <cellStyle name="Note 2 34 3 13" xfId="9896"/>
    <cellStyle name="Note 2 34 3 13 2" xfId="20888"/>
    <cellStyle name="Note 2 34 3 13 3" xfId="31208"/>
    <cellStyle name="Note 2 34 3 13 4" xfId="42153"/>
    <cellStyle name="Note 2 34 3 13 5" xfId="55366"/>
    <cellStyle name="Note 2 34 3 14" xfId="11798"/>
    <cellStyle name="Note 2 34 3 14 2" xfId="22769"/>
    <cellStyle name="Note 2 34 3 14 3" xfId="33110"/>
    <cellStyle name="Note 2 34 3 14 4" xfId="44047"/>
    <cellStyle name="Note 2 34 3 14 5" xfId="46758"/>
    <cellStyle name="Note 2 34 3 14 6" xfId="57268"/>
    <cellStyle name="Note 2 34 3 15" xfId="12395"/>
    <cellStyle name="Note 2 34 3 15 2" xfId="23239"/>
    <cellStyle name="Note 2 34 3 15 3" xfId="33707"/>
    <cellStyle name="Note 2 34 3 15 4" xfId="44644"/>
    <cellStyle name="Note 2 34 3 15 5" xfId="47351"/>
    <cellStyle name="Note 2 34 3 15 6" xfId="57865"/>
    <cellStyle name="Note 2 34 3 16" xfId="12459"/>
    <cellStyle name="Note 2 34 3 16 2" xfId="33771"/>
    <cellStyle name="Note 2 34 3 16 3" xfId="44708"/>
    <cellStyle name="Note 2 34 3 16 4" xfId="47414"/>
    <cellStyle name="Note 2 34 3 16 5" xfId="57929"/>
    <cellStyle name="Note 2 34 3 17" xfId="12529"/>
    <cellStyle name="Note 2 34 3 17 2" xfId="23334"/>
    <cellStyle name="Note 2 34 3 17 3" xfId="33841"/>
    <cellStyle name="Note 2 34 3 17 4" xfId="44778"/>
    <cellStyle name="Note 2 34 3 17 5" xfId="47482"/>
    <cellStyle name="Note 2 34 3 17 6" xfId="57999"/>
    <cellStyle name="Note 2 34 3 18" xfId="11549"/>
    <cellStyle name="Note 2 34 3 18 2" xfId="22524"/>
    <cellStyle name="Note 2 34 3 18 3" xfId="32861"/>
    <cellStyle name="Note 2 34 3 18 4" xfId="43798"/>
    <cellStyle name="Note 2 34 3 18 5" xfId="46572"/>
    <cellStyle name="Note 2 34 3 18 6" xfId="57019"/>
    <cellStyle name="Note 2 34 3 19" xfId="13513"/>
    <cellStyle name="Note 2 34 3 2" xfId="4722"/>
    <cellStyle name="Note 2 34 3 2 2" xfId="11265"/>
    <cellStyle name="Note 2 34 3 2 2 2" xfId="22242"/>
    <cellStyle name="Note 2 34 3 2 2 3" xfId="32577"/>
    <cellStyle name="Note 2 34 3 2 2 4" xfId="43514"/>
    <cellStyle name="Note 2 34 3 2 2 5" xfId="56735"/>
    <cellStyle name="Note 2 34 3 2 3" xfId="11642"/>
    <cellStyle name="Note 2 34 3 2 3 2" xfId="22615"/>
    <cellStyle name="Note 2 34 3 2 3 3" xfId="32954"/>
    <cellStyle name="Note 2 34 3 2 3 4" xfId="43891"/>
    <cellStyle name="Note 2 34 3 2 3 5" xfId="46602"/>
    <cellStyle name="Note 2 34 3 2 3 6" xfId="57112"/>
    <cellStyle name="Note 2 34 3 2 4" xfId="12005"/>
    <cellStyle name="Note 2 34 3 2 4 2" xfId="22957"/>
    <cellStyle name="Note 2 34 3 2 4 3" xfId="33317"/>
    <cellStyle name="Note 2 34 3 2 4 4" xfId="44254"/>
    <cellStyle name="Note 2 34 3 2 4 5" xfId="46964"/>
    <cellStyle name="Note 2 34 3 2 4 6" xfId="57475"/>
    <cellStyle name="Note 2 34 3 2 5" xfId="12460"/>
    <cellStyle name="Note 2 34 3 2 5 2" xfId="33772"/>
    <cellStyle name="Note 2 34 3 2 5 3" xfId="44709"/>
    <cellStyle name="Note 2 34 3 2 5 4" xfId="47415"/>
    <cellStyle name="Note 2 34 3 2 5 5" xfId="57930"/>
    <cellStyle name="Note 2 34 3 2 6" xfId="15873"/>
    <cellStyle name="Note 2 34 3 2 7" xfId="26058"/>
    <cellStyle name="Note 2 34 3 2 8" xfId="37007"/>
    <cellStyle name="Note 2 34 3 2 9" xfId="50216"/>
    <cellStyle name="Note 2 34 3 20" xfId="23698"/>
    <cellStyle name="Note 2 34 3 21" xfId="34606"/>
    <cellStyle name="Note 2 34 3 22" xfId="47856"/>
    <cellStyle name="Note 2 34 3 23" xfId="59492"/>
    <cellStyle name="Note 2 34 3 3" xfId="5741"/>
    <cellStyle name="Note 2 34 3 3 2" xfId="16891"/>
    <cellStyle name="Note 2 34 3 3 3" xfId="27076"/>
    <cellStyle name="Note 2 34 3 3 4" xfId="38025"/>
    <cellStyle name="Note 2 34 3 3 5" xfId="45790"/>
    <cellStyle name="Note 2 34 3 3 6" xfId="51234"/>
    <cellStyle name="Note 2 34 3 4" xfId="5241"/>
    <cellStyle name="Note 2 34 3 4 2" xfId="16391"/>
    <cellStyle name="Note 2 34 3 4 3" xfId="26576"/>
    <cellStyle name="Note 2 34 3 4 4" xfId="37525"/>
    <cellStyle name="Note 2 34 3 4 5" xfId="34244"/>
    <cellStyle name="Note 2 34 3 4 6" xfId="50734"/>
    <cellStyle name="Note 2 34 3 5" xfId="4224"/>
    <cellStyle name="Note 2 34 3 5 2" xfId="15414"/>
    <cellStyle name="Note 2 34 3 5 3" xfId="25599"/>
    <cellStyle name="Note 2 34 3 5 4" xfId="36548"/>
    <cellStyle name="Note 2 34 3 5 5" xfId="45958"/>
    <cellStyle name="Note 2 34 3 5 6" xfId="49757"/>
    <cellStyle name="Note 2 34 3 6" xfId="4063"/>
    <cellStyle name="Note 2 34 3 6 2" xfId="15270"/>
    <cellStyle name="Note 2 34 3 6 3" xfId="25455"/>
    <cellStyle name="Note 2 34 3 6 4" xfId="36396"/>
    <cellStyle name="Note 2 34 3 6 5" xfId="45985"/>
    <cellStyle name="Note 2 34 3 6 6" xfId="49613"/>
    <cellStyle name="Note 2 34 3 7" xfId="5359"/>
    <cellStyle name="Note 2 34 3 7 2" xfId="16509"/>
    <cellStyle name="Note 2 34 3 7 3" xfId="26694"/>
    <cellStyle name="Note 2 34 3 7 4" xfId="37643"/>
    <cellStyle name="Note 2 34 3 7 5" xfId="34356"/>
    <cellStyle name="Note 2 34 3 7 6" xfId="50852"/>
    <cellStyle name="Note 2 34 3 8" xfId="4672"/>
    <cellStyle name="Note 2 34 3 8 2" xfId="15824"/>
    <cellStyle name="Note 2 34 3 8 3" xfId="26009"/>
    <cellStyle name="Note 2 34 3 8 4" xfId="36958"/>
    <cellStyle name="Note 2 34 3 8 5" xfId="44975"/>
    <cellStyle name="Note 2 34 3 8 6" xfId="50167"/>
    <cellStyle name="Note 2 34 3 9" xfId="5448"/>
    <cellStyle name="Note 2 34 3 9 2" xfId="16598"/>
    <cellStyle name="Note 2 34 3 9 3" xfId="26783"/>
    <cellStyle name="Note 2 34 3 9 4" xfId="37732"/>
    <cellStyle name="Note 2 34 3 9 5" xfId="45288"/>
    <cellStyle name="Note 2 34 3 9 6" xfId="50941"/>
    <cellStyle name="Note 2 34 30" xfId="23645"/>
    <cellStyle name="Note 2 34 31" xfId="34547"/>
    <cellStyle name="Note 2 34 32" xfId="47803"/>
    <cellStyle name="Note 2 34 33" xfId="59096"/>
    <cellStyle name="Note 2 34 4" xfId="2256"/>
    <cellStyle name="Note 2 34 4 2" xfId="10711"/>
    <cellStyle name="Note 2 34 4 2 2" xfId="21690"/>
    <cellStyle name="Note 2 34 4 2 3" xfId="32023"/>
    <cellStyle name="Note 2 34 4 2 4" xfId="42966"/>
    <cellStyle name="Note 2 34 4 2 5" xfId="56181"/>
    <cellStyle name="Note 2 34 4 3" xfId="10669"/>
    <cellStyle name="Note 2 34 4 3 2" xfId="21654"/>
    <cellStyle name="Note 2 34 4 3 3" xfId="31981"/>
    <cellStyle name="Note 2 34 4 3 4" xfId="42924"/>
    <cellStyle name="Note 2 34 4 3 5" xfId="46452"/>
    <cellStyle name="Note 2 34 4 3 6" xfId="56139"/>
    <cellStyle name="Note 2 34 4 4" xfId="9597"/>
    <cellStyle name="Note 2 34 4 4 2" xfId="20667"/>
    <cellStyle name="Note 2 34 4 4 3" xfId="30909"/>
    <cellStyle name="Note 2 34 4 4 4" xfId="41858"/>
    <cellStyle name="Note 2 34 4 4 5" xfId="46121"/>
    <cellStyle name="Note 2 34 4 4 6" xfId="55067"/>
    <cellStyle name="Note 2 34 4 5" xfId="12536"/>
    <cellStyle name="Note 2 34 4 5 2" xfId="33848"/>
    <cellStyle name="Note 2 34 4 5 3" xfId="44785"/>
    <cellStyle name="Note 2 34 4 5 4" xfId="47489"/>
    <cellStyle name="Note 2 34 4 5 5" xfId="58006"/>
    <cellStyle name="Note 2 34 4 6" xfId="13556"/>
    <cellStyle name="Note 2 34 4 7" xfId="23741"/>
    <cellStyle name="Note 2 34 4 8" xfId="34649"/>
    <cellStyle name="Note 2 34 4 9" xfId="47899"/>
    <cellStyle name="Note 2 34 5" xfId="2322"/>
    <cellStyle name="Note 2 34 5 2" xfId="11219"/>
    <cellStyle name="Note 2 34 5 2 2" xfId="22196"/>
    <cellStyle name="Note 2 34 5 2 3" xfId="32531"/>
    <cellStyle name="Note 2 34 5 2 4" xfId="43470"/>
    <cellStyle name="Note 2 34 5 2 5" xfId="56689"/>
    <cellStyle name="Note 2 34 5 3" xfId="11688"/>
    <cellStyle name="Note 2 34 5 3 2" xfId="22661"/>
    <cellStyle name="Note 2 34 5 3 3" xfId="33000"/>
    <cellStyle name="Note 2 34 5 3 4" xfId="43937"/>
    <cellStyle name="Note 2 34 5 3 5" xfId="46648"/>
    <cellStyle name="Note 2 34 5 3 6" xfId="57158"/>
    <cellStyle name="Note 2 34 5 4" xfId="11963"/>
    <cellStyle name="Note 2 34 5 4 2" xfId="22915"/>
    <cellStyle name="Note 2 34 5 4 3" xfId="33275"/>
    <cellStyle name="Note 2 34 5 4 4" xfId="44212"/>
    <cellStyle name="Note 2 34 5 4 5" xfId="46923"/>
    <cellStyle name="Note 2 34 5 4 6" xfId="57433"/>
    <cellStyle name="Note 2 34 5 5" xfId="9533"/>
    <cellStyle name="Note 2 34 5 5 2" xfId="30845"/>
    <cellStyle name="Note 2 34 5 5 3" xfId="41796"/>
    <cellStyle name="Note 2 34 5 5 4" xfId="46064"/>
    <cellStyle name="Note 2 34 5 5 5" xfId="55003"/>
    <cellStyle name="Note 2 34 5 6" xfId="13622"/>
    <cellStyle name="Note 2 34 5 7" xfId="23807"/>
    <cellStyle name="Note 2 34 5 8" xfId="34715"/>
    <cellStyle name="Note 2 34 5 9" xfId="47965"/>
    <cellStyle name="Note 2 34 6" xfId="4650"/>
    <cellStyle name="Note 2 34 6 2" xfId="15802"/>
    <cellStyle name="Note 2 34 6 3" xfId="25987"/>
    <cellStyle name="Note 2 34 6 4" xfId="36936"/>
    <cellStyle name="Note 2 34 6 5" xfId="46512"/>
    <cellStyle name="Note 2 34 6 6" xfId="50145"/>
    <cellStyle name="Note 2 34 7" xfId="5683"/>
    <cellStyle name="Note 2 34 7 2" xfId="16833"/>
    <cellStyle name="Note 2 34 7 3" xfId="27018"/>
    <cellStyle name="Note 2 34 7 4" xfId="37967"/>
    <cellStyle name="Note 2 34 7 5" xfId="45346"/>
    <cellStyle name="Note 2 34 7 6" xfId="51176"/>
    <cellStyle name="Note 2 34 8" xfId="5294"/>
    <cellStyle name="Note 2 34 8 2" xfId="16444"/>
    <cellStyle name="Note 2 34 8 3" xfId="26629"/>
    <cellStyle name="Note 2 34 8 4" xfId="37578"/>
    <cellStyle name="Note 2 34 8 5" xfId="35567"/>
    <cellStyle name="Note 2 34 8 6" xfId="50787"/>
    <cellStyle name="Note 2 34 9" xfId="4348"/>
    <cellStyle name="Note 2 34 9 2" xfId="15538"/>
    <cellStyle name="Note 2 34 9 3" xfId="25723"/>
    <cellStyle name="Note 2 34 9 4" xfId="36672"/>
    <cellStyle name="Note 2 34 9 5" xfId="45378"/>
    <cellStyle name="Note 2 34 9 6" xfId="49881"/>
    <cellStyle name="Note 2 35" xfId="2128"/>
    <cellStyle name="Note 2 35 10" xfId="5184"/>
    <cellStyle name="Note 2 35 10 2" xfId="16334"/>
    <cellStyle name="Note 2 35 10 3" xfId="26519"/>
    <cellStyle name="Note 2 35 10 4" xfId="37468"/>
    <cellStyle name="Note 2 35 10 5" xfId="39696"/>
    <cellStyle name="Note 2 35 10 6" xfId="50677"/>
    <cellStyle name="Note 2 35 11" xfId="4100"/>
    <cellStyle name="Note 2 35 11 2" xfId="15307"/>
    <cellStyle name="Note 2 35 11 3" xfId="25492"/>
    <cellStyle name="Note 2 35 11 4" xfId="36433"/>
    <cellStyle name="Note 2 35 11 5" xfId="44892"/>
    <cellStyle name="Note 2 35 11 6" xfId="49650"/>
    <cellStyle name="Note 2 35 12" xfId="5487"/>
    <cellStyle name="Note 2 35 12 2" xfId="16637"/>
    <cellStyle name="Note 2 35 12 3" xfId="26822"/>
    <cellStyle name="Note 2 35 12 4" xfId="37771"/>
    <cellStyle name="Note 2 35 12 5" xfId="46130"/>
    <cellStyle name="Note 2 35 12 6" xfId="50980"/>
    <cellStyle name="Note 2 35 13" xfId="4433"/>
    <cellStyle name="Note 2 35 13 2" xfId="15615"/>
    <cellStyle name="Note 2 35 13 3" xfId="25800"/>
    <cellStyle name="Note 2 35 13 4" xfId="36749"/>
    <cellStyle name="Note 2 35 13 5" xfId="45774"/>
    <cellStyle name="Note 2 35 13 6" xfId="49958"/>
    <cellStyle name="Note 2 35 14" xfId="4400"/>
    <cellStyle name="Note 2 35 14 2" xfId="15585"/>
    <cellStyle name="Note 2 35 14 3" xfId="25770"/>
    <cellStyle name="Note 2 35 14 4" xfId="36719"/>
    <cellStyle name="Note 2 35 14 5" xfId="45837"/>
    <cellStyle name="Note 2 35 14 6" xfId="49928"/>
    <cellStyle name="Note 2 35 15" xfId="5392"/>
    <cellStyle name="Note 2 35 15 2" xfId="16542"/>
    <cellStyle name="Note 2 35 15 3" xfId="26727"/>
    <cellStyle name="Note 2 35 15 4" xfId="37676"/>
    <cellStyle name="Note 2 35 15 5" xfId="34360"/>
    <cellStyle name="Note 2 35 15 6" xfId="50885"/>
    <cellStyle name="Note 2 35 16" xfId="4323"/>
    <cellStyle name="Note 2 35 16 2" xfId="15513"/>
    <cellStyle name="Note 2 35 16 3" xfId="25698"/>
    <cellStyle name="Note 2 35 16 4" xfId="36647"/>
    <cellStyle name="Note 2 35 16 5" xfId="33942"/>
    <cellStyle name="Note 2 35 16 6" xfId="49856"/>
    <cellStyle name="Note 2 35 17" xfId="7626"/>
    <cellStyle name="Note 2 35 17 2" xfId="18739"/>
    <cellStyle name="Note 2 35 17 3" xfId="28941"/>
    <cellStyle name="Note 2 35 17 4" xfId="39890"/>
    <cellStyle name="Note 2 35 17 5" xfId="45654"/>
    <cellStyle name="Note 2 35 17 6" xfId="34421"/>
    <cellStyle name="Note 2 35 17 7" xfId="53099"/>
    <cellStyle name="Note 2 35 18" xfId="7718"/>
    <cellStyle name="Note 2 35 18 2" xfId="18829"/>
    <cellStyle name="Note 2 35 18 3" xfId="29032"/>
    <cellStyle name="Note 2 35 18 4" xfId="39982"/>
    <cellStyle name="Note 2 35 18 5" xfId="45708"/>
    <cellStyle name="Note 2 35 18 6" xfId="45443"/>
    <cellStyle name="Note 2 35 18 7" xfId="53190"/>
    <cellStyle name="Note 2 35 19" xfId="7577"/>
    <cellStyle name="Note 2 35 19 2" xfId="18691"/>
    <cellStyle name="Note 2 35 19 3" xfId="28892"/>
    <cellStyle name="Note 2 35 19 4" xfId="39842"/>
    <cellStyle name="Note 2 35 19 5" xfId="45611"/>
    <cellStyle name="Note 2 35 19 6" xfId="45923"/>
    <cellStyle name="Note 2 35 19 7" xfId="53050"/>
    <cellStyle name="Note 2 35 2" xfId="2362"/>
    <cellStyle name="Note 2 35 2 10" xfId="4213"/>
    <cellStyle name="Note 2 35 2 10 2" xfId="15403"/>
    <cellStyle name="Note 2 35 2 10 3" xfId="25588"/>
    <cellStyle name="Note 2 35 2 10 4" xfId="36537"/>
    <cellStyle name="Note 2 35 2 10 5" xfId="45013"/>
    <cellStyle name="Note 2 35 2 10 6" xfId="49746"/>
    <cellStyle name="Note 2 35 2 11" xfId="6046"/>
    <cellStyle name="Note 2 35 2 11 2" xfId="17196"/>
    <cellStyle name="Note 2 35 2 11 3" xfId="27381"/>
    <cellStyle name="Note 2 35 2 11 4" xfId="38330"/>
    <cellStyle name="Note 2 35 2 11 5" xfId="45221"/>
    <cellStyle name="Note 2 35 2 11 6" xfId="51539"/>
    <cellStyle name="Note 2 35 2 12" xfId="5416"/>
    <cellStyle name="Note 2 35 2 12 2" xfId="16566"/>
    <cellStyle name="Note 2 35 2 12 3" xfId="26751"/>
    <cellStyle name="Note 2 35 2 12 4" xfId="37700"/>
    <cellStyle name="Note 2 35 2 12 5" xfId="45303"/>
    <cellStyle name="Note 2 35 2 12 6" xfId="50909"/>
    <cellStyle name="Note 2 35 2 13" xfId="9935"/>
    <cellStyle name="Note 2 35 2 13 2" xfId="20927"/>
    <cellStyle name="Note 2 35 2 13 3" xfId="31247"/>
    <cellStyle name="Note 2 35 2 13 4" xfId="42192"/>
    <cellStyle name="Note 2 35 2 13 5" xfId="55405"/>
    <cellStyle name="Note 2 35 2 14" xfId="11759"/>
    <cellStyle name="Note 2 35 2 14 2" xfId="22730"/>
    <cellStyle name="Note 2 35 2 14 3" xfId="33071"/>
    <cellStyle name="Note 2 35 2 14 4" xfId="44008"/>
    <cellStyle name="Note 2 35 2 14 5" xfId="46719"/>
    <cellStyle name="Note 2 35 2 14 6" xfId="57229"/>
    <cellStyle name="Note 2 35 2 15" xfId="12095"/>
    <cellStyle name="Note 2 35 2 15 2" xfId="23035"/>
    <cellStyle name="Note 2 35 2 15 3" xfId="33407"/>
    <cellStyle name="Note 2 35 2 15 4" xfId="44344"/>
    <cellStyle name="Note 2 35 2 15 5" xfId="47054"/>
    <cellStyle name="Note 2 35 2 15 6" xfId="57565"/>
    <cellStyle name="Note 2 35 2 16" xfId="12407"/>
    <cellStyle name="Note 2 35 2 16 2" xfId="33719"/>
    <cellStyle name="Note 2 35 2 16 3" xfId="44656"/>
    <cellStyle name="Note 2 35 2 16 4" xfId="47363"/>
    <cellStyle name="Note 2 35 2 16 5" xfId="57877"/>
    <cellStyle name="Note 2 35 2 17" xfId="10683"/>
    <cellStyle name="Note 2 35 2 17 2" xfId="21662"/>
    <cellStyle name="Note 2 35 2 17 3" xfId="31995"/>
    <cellStyle name="Note 2 35 2 17 4" xfId="42938"/>
    <cellStyle name="Note 2 35 2 17 5" xfId="46466"/>
    <cellStyle name="Note 2 35 2 17 6" xfId="56153"/>
    <cellStyle name="Note 2 35 2 18" xfId="12367"/>
    <cellStyle name="Note 2 35 2 18 2" xfId="23215"/>
    <cellStyle name="Note 2 35 2 18 3" xfId="33679"/>
    <cellStyle name="Note 2 35 2 18 4" xfId="44616"/>
    <cellStyle name="Note 2 35 2 18 5" xfId="47323"/>
    <cellStyle name="Note 2 35 2 18 6" xfId="57837"/>
    <cellStyle name="Note 2 35 2 19" xfId="12123"/>
    <cellStyle name="Note 2 35 2 19 2" xfId="23055"/>
    <cellStyle name="Note 2 35 2 19 3" xfId="33435"/>
    <cellStyle name="Note 2 35 2 19 4" xfId="44372"/>
    <cellStyle name="Note 2 35 2 19 5" xfId="47081"/>
    <cellStyle name="Note 2 35 2 19 6" xfId="57593"/>
    <cellStyle name="Note 2 35 2 2" xfId="4761"/>
    <cellStyle name="Note 2 35 2 2 2" xfId="11170"/>
    <cellStyle name="Note 2 35 2 2 2 2" xfId="22147"/>
    <cellStyle name="Note 2 35 2 2 2 3" xfId="32482"/>
    <cellStyle name="Note 2 35 2 2 2 4" xfId="43422"/>
    <cellStyle name="Note 2 35 2 2 2 5" xfId="56640"/>
    <cellStyle name="Note 2 35 2 2 3" xfId="11717"/>
    <cellStyle name="Note 2 35 2 2 3 2" xfId="22690"/>
    <cellStyle name="Note 2 35 2 2 3 3" xfId="33029"/>
    <cellStyle name="Note 2 35 2 2 3 4" xfId="43966"/>
    <cellStyle name="Note 2 35 2 2 3 5" xfId="46677"/>
    <cellStyle name="Note 2 35 2 2 3 6" xfId="57187"/>
    <cellStyle name="Note 2 35 2 2 4" xfId="11924"/>
    <cellStyle name="Note 2 35 2 2 4 2" xfId="22876"/>
    <cellStyle name="Note 2 35 2 2 4 3" xfId="33236"/>
    <cellStyle name="Note 2 35 2 2 4 4" xfId="44173"/>
    <cellStyle name="Note 2 35 2 2 4 5" xfId="46884"/>
    <cellStyle name="Note 2 35 2 2 4 6" xfId="57394"/>
    <cellStyle name="Note 2 35 2 2 5" xfId="12156"/>
    <cellStyle name="Note 2 35 2 2 5 2" xfId="33468"/>
    <cellStyle name="Note 2 35 2 2 5 3" xfId="44405"/>
    <cellStyle name="Note 2 35 2 2 5 4" xfId="47113"/>
    <cellStyle name="Note 2 35 2 2 5 5" xfId="57626"/>
    <cellStyle name="Note 2 35 2 2 6" xfId="15912"/>
    <cellStyle name="Note 2 35 2 2 7" xfId="26097"/>
    <cellStyle name="Note 2 35 2 2 8" xfId="37046"/>
    <cellStyle name="Note 2 35 2 2 9" xfId="50255"/>
    <cellStyle name="Note 2 35 2 20" xfId="12591"/>
    <cellStyle name="Note 2 35 2 20 2" xfId="23392"/>
    <cellStyle name="Note 2 35 2 20 3" xfId="33903"/>
    <cellStyle name="Note 2 35 2 20 4" xfId="44840"/>
    <cellStyle name="Note 2 35 2 20 5" xfId="47543"/>
    <cellStyle name="Note 2 35 2 20 6" xfId="58061"/>
    <cellStyle name="Note 2 35 2 21" xfId="13662"/>
    <cellStyle name="Note 2 35 2 22" xfId="23847"/>
    <cellStyle name="Note 2 35 2 23" xfId="34755"/>
    <cellStyle name="Note 2 35 2 24" xfId="48005"/>
    <cellStyle name="Note 2 35 2 25" xfId="59607"/>
    <cellStyle name="Note 2 35 2 3" xfId="5780"/>
    <cellStyle name="Note 2 35 2 3 2" xfId="11305"/>
    <cellStyle name="Note 2 35 2 3 2 2" xfId="22282"/>
    <cellStyle name="Note 2 35 2 3 2 3" xfId="32617"/>
    <cellStyle name="Note 2 35 2 3 2 4" xfId="43554"/>
    <cellStyle name="Note 2 35 2 3 2 5" xfId="56775"/>
    <cellStyle name="Note 2 35 2 3 3" xfId="7200"/>
    <cellStyle name="Note 2 35 2 3 3 2" xfId="18330"/>
    <cellStyle name="Note 2 35 2 3 3 3" xfId="28516"/>
    <cellStyle name="Note 2 35 2 3 3 4" xfId="39471"/>
    <cellStyle name="Note 2 35 2 3 3 5" xfId="45424"/>
    <cellStyle name="Note 2 35 2 3 3 6" xfId="52674"/>
    <cellStyle name="Note 2 35 2 3 4" xfId="9595"/>
    <cellStyle name="Note 2 35 2 3 4 2" xfId="20665"/>
    <cellStyle name="Note 2 35 2 3 4 3" xfId="30907"/>
    <cellStyle name="Note 2 35 2 3 4 4" xfId="41856"/>
    <cellStyle name="Note 2 35 2 3 4 5" xfId="46119"/>
    <cellStyle name="Note 2 35 2 3 4 6" xfId="55065"/>
    <cellStyle name="Note 2 35 2 3 5" xfId="12427"/>
    <cellStyle name="Note 2 35 2 3 5 2" xfId="33739"/>
    <cellStyle name="Note 2 35 2 3 5 3" xfId="44676"/>
    <cellStyle name="Note 2 35 2 3 5 4" xfId="47383"/>
    <cellStyle name="Note 2 35 2 3 5 5" xfId="57897"/>
    <cellStyle name="Note 2 35 2 3 6" xfId="16930"/>
    <cellStyle name="Note 2 35 2 3 7" xfId="27115"/>
    <cellStyle name="Note 2 35 2 3 8" xfId="38064"/>
    <cellStyle name="Note 2 35 2 3 9" xfId="51273"/>
    <cellStyle name="Note 2 35 2 4" xfId="5202"/>
    <cellStyle name="Note 2 35 2 4 2" xfId="16352"/>
    <cellStyle name="Note 2 35 2 4 3" xfId="26537"/>
    <cellStyle name="Note 2 35 2 4 4" xfId="37486"/>
    <cellStyle name="Note 2 35 2 4 5" xfId="34236"/>
    <cellStyle name="Note 2 35 2 4 6" xfId="50695"/>
    <cellStyle name="Note 2 35 2 5" xfId="4088"/>
    <cellStyle name="Note 2 35 2 5 2" xfId="15295"/>
    <cellStyle name="Note 2 35 2 5 3" xfId="25480"/>
    <cellStyle name="Note 2 35 2 5 4" xfId="36421"/>
    <cellStyle name="Note 2 35 2 5 5" xfId="45297"/>
    <cellStyle name="Note 2 35 2 5 6" xfId="49638"/>
    <cellStyle name="Note 2 35 2 6" xfId="2394"/>
    <cellStyle name="Note 2 35 2 6 2" xfId="13694"/>
    <cellStyle name="Note 2 35 2 6 3" xfId="23879"/>
    <cellStyle name="Note 2 35 2 6 4" xfId="34787"/>
    <cellStyle name="Note 2 35 2 6 5" xfId="45490"/>
    <cellStyle name="Note 2 35 2 6 6" xfId="48037"/>
    <cellStyle name="Note 2 35 2 7" xfId="4313"/>
    <cellStyle name="Note 2 35 2 7 2" xfId="15503"/>
    <cellStyle name="Note 2 35 2 7 3" xfId="25688"/>
    <cellStyle name="Note 2 35 2 7 4" xfId="36637"/>
    <cellStyle name="Note 2 35 2 7 5" xfId="34170"/>
    <cellStyle name="Note 2 35 2 7 6" xfId="49846"/>
    <cellStyle name="Note 2 35 2 8" xfId="5655"/>
    <cellStyle name="Note 2 35 2 8 2" xfId="16805"/>
    <cellStyle name="Note 2 35 2 8 3" xfId="26990"/>
    <cellStyle name="Note 2 35 2 8 4" xfId="37939"/>
    <cellStyle name="Note 2 35 2 8 5" xfId="34401"/>
    <cellStyle name="Note 2 35 2 8 6" xfId="51148"/>
    <cellStyle name="Note 2 35 2 9" xfId="5423"/>
    <cellStyle name="Note 2 35 2 9 2" xfId="16573"/>
    <cellStyle name="Note 2 35 2 9 3" xfId="26758"/>
    <cellStyle name="Note 2 35 2 9 4" xfId="37707"/>
    <cellStyle name="Note 2 35 2 9 5" xfId="45795"/>
    <cellStyle name="Note 2 35 2 9 6" xfId="50916"/>
    <cellStyle name="Note 2 35 20" xfId="7746"/>
    <cellStyle name="Note 2 35 20 2" xfId="18856"/>
    <cellStyle name="Note 2 35 20 3" xfId="29060"/>
    <cellStyle name="Note 2 35 20 4" xfId="40009"/>
    <cellStyle name="Note 2 35 20 5" xfId="45732"/>
    <cellStyle name="Note 2 35 20 6" xfId="53218"/>
    <cellStyle name="Note 2 35 21" xfId="9833"/>
    <cellStyle name="Note 2 35 21 2" xfId="20827"/>
    <cellStyle name="Note 2 35 21 3" xfId="31145"/>
    <cellStyle name="Note 2 35 21 4" xfId="42094"/>
    <cellStyle name="Note 2 35 21 5" xfId="55303"/>
    <cellStyle name="Note 2 35 22" xfId="12409"/>
    <cellStyle name="Note 2 35 22 2" xfId="23251"/>
    <cellStyle name="Note 2 35 22 3" xfId="33721"/>
    <cellStyle name="Note 2 35 22 4" xfId="44658"/>
    <cellStyle name="Note 2 35 22 5" xfId="47365"/>
    <cellStyle name="Note 2 35 22 6" xfId="57879"/>
    <cellStyle name="Note 2 35 23" xfId="9853"/>
    <cellStyle name="Note 2 35 23 2" xfId="20845"/>
    <cellStyle name="Note 2 35 23 3" xfId="31165"/>
    <cellStyle name="Note 2 35 23 4" xfId="42114"/>
    <cellStyle name="Note 2 35 23 5" xfId="46332"/>
    <cellStyle name="Note 2 35 23 6" xfId="55323"/>
    <cellStyle name="Note 2 35 24" xfId="12266"/>
    <cellStyle name="Note 2 35 24 2" xfId="33578"/>
    <cellStyle name="Note 2 35 24 3" xfId="44515"/>
    <cellStyle name="Note 2 35 24 4" xfId="47222"/>
    <cellStyle name="Note 2 35 24 5" xfId="57736"/>
    <cellStyle name="Note 2 35 25" xfId="12113"/>
    <cellStyle name="Note 2 35 25 2" xfId="23049"/>
    <cellStyle name="Note 2 35 25 3" xfId="33425"/>
    <cellStyle name="Note 2 35 25 4" xfId="44362"/>
    <cellStyle name="Note 2 35 25 5" xfId="47071"/>
    <cellStyle name="Note 2 35 25 6" xfId="57583"/>
    <cellStyle name="Note 2 35 26" xfId="12120"/>
    <cellStyle name="Note 2 35 26 2" xfId="23052"/>
    <cellStyle name="Note 2 35 26 3" xfId="33432"/>
    <cellStyle name="Note 2 35 26 4" xfId="44369"/>
    <cellStyle name="Note 2 35 26 5" xfId="47078"/>
    <cellStyle name="Note 2 35 26 6" xfId="57590"/>
    <cellStyle name="Note 2 35 27" xfId="12100"/>
    <cellStyle name="Note 2 35 27 2" xfId="23039"/>
    <cellStyle name="Note 2 35 27 3" xfId="33412"/>
    <cellStyle name="Note 2 35 27 4" xfId="44349"/>
    <cellStyle name="Note 2 35 27 5" xfId="47059"/>
    <cellStyle name="Note 2 35 27 6" xfId="57570"/>
    <cellStyle name="Note 2 35 28" xfId="12320"/>
    <cellStyle name="Note 2 35 28 2" xfId="23185"/>
    <cellStyle name="Note 2 35 28 3" xfId="33632"/>
    <cellStyle name="Note 2 35 28 4" xfId="44569"/>
    <cellStyle name="Note 2 35 28 5" xfId="47276"/>
    <cellStyle name="Note 2 35 28 6" xfId="57790"/>
    <cellStyle name="Note 2 35 29" xfId="13461"/>
    <cellStyle name="Note 2 35 3" xfId="2212"/>
    <cellStyle name="Note 2 35 3 10" xfId="5430"/>
    <cellStyle name="Note 2 35 3 10 2" xfId="16580"/>
    <cellStyle name="Note 2 35 3 10 3" xfId="26765"/>
    <cellStyle name="Note 2 35 3 10 4" xfId="37714"/>
    <cellStyle name="Note 2 35 3 10 5" xfId="45107"/>
    <cellStyle name="Note 2 35 3 10 6" xfId="50923"/>
    <cellStyle name="Note 2 35 3 11" xfId="5849"/>
    <cellStyle name="Note 2 35 3 11 2" xfId="16999"/>
    <cellStyle name="Note 2 35 3 11 3" xfId="27184"/>
    <cellStyle name="Note 2 35 3 11 4" xfId="38133"/>
    <cellStyle name="Note 2 35 3 11 5" xfId="46536"/>
    <cellStyle name="Note 2 35 3 11 6" xfId="51342"/>
    <cellStyle name="Note 2 35 3 12" xfId="4279"/>
    <cellStyle name="Note 2 35 3 12 2" xfId="15469"/>
    <cellStyle name="Note 2 35 3 12 3" xfId="25654"/>
    <cellStyle name="Note 2 35 3 12 4" xfId="36603"/>
    <cellStyle name="Note 2 35 3 12 5" xfId="34160"/>
    <cellStyle name="Note 2 35 3 12 6" xfId="49812"/>
    <cellStyle name="Note 2 35 3 13" xfId="9897"/>
    <cellStyle name="Note 2 35 3 13 2" xfId="20889"/>
    <cellStyle name="Note 2 35 3 13 3" xfId="31209"/>
    <cellStyle name="Note 2 35 3 13 4" xfId="42154"/>
    <cellStyle name="Note 2 35 3 13 5" xfId="55367"/>
    <cellStyle name="Note 2 35 3 14" xfId="11797"/>
    <cellStyle name="Note 2 35 3 14 2" xfId="22768"/>
    <cellStyle name="Note 2 35 3 14 3" xfId="33109"/>
    <cellStyle name="Note 2 35 3 14 4" xfId="44046"/>
    <cellStyle name="Note 2 35 3 14 5" xfId="46757"/>
    <cellStyle name="Note 2 35 3 14 6" xfId="57267"/>
    <cellStyle name="Note 2 35 3 15" xfId="12328"/>
    <cellStyle name="Note 2 35 3 15 2" xfId="23190"/>
    <cellStyle name="Note 2 35 3 15 3" xfId="33640"/>
    <cellStyle name="Note 2 35 3 15 4" xfId="44577"/>
    <cellStyle name="Note 2 35 3 15 5" xfId="47284"/>
    <cellStyle name="Note 2 35 3 15 6" xfId="57798"/>
    <cellStyle name="Note 2 35 3 16" xfId="10739"/>
    <cellStyle name="Note 2 35 3 16 2" xfId="32051"/>
    <cellStyle name="Note 2 35 3 16 3" xfId="42994"/>
    <cellStyle name="Note 2 35 3 16 4" xfId="46471"/>
    <cellStyle name="Note 2 35 3 16 5" xfId="56209"/>
    <cellStyle name="Note 2 35 3 17" xfId="9685"/>
    <cellStyle name="Note 2 35 3 17 2" xfId="20724"/>
    <cellStyle name="Note 2 35 3 17 3" xfId="30997"/>
    <cellStyle name="Note 2 35 3 17 4" xfId="41946"/>
    <cellStyle name="Note 2 35 3 17 5" xfId="46209"/>
    <cellStyle name="Note 2 35 3 17 6" xfId="55155"/>
    <cellStyle name="Note 2 35 3 18" xfId="11852"/>
    <cellStyle name="Note 2 35 3 18 2" xfId="22822"/>
    <cellStyle name="Note 2 35 3 18 3" xfId="33164"/>
    <cellStyle name="Note 2 35 3 18 4" xfId="44101"/>
    <cellStyle name="Note 2 35 3 18 5" xfId="46812"/>
    <cellStyle name="Note 2 35 3 18 6" xfId="57322"/>
    <cellStyle name="Note 2 35 3 19" xfId="13512"/>
    <cellStyle name="Note 2 35 3 2" xfId="4723"/>
    <cellStyle name="Note 2 35 3 2 2" xfId="11266"/>
    <cellStyle name="Note 2 35 3 2 2 2" xfId="22243"/>
    <cellStyle name="Note 2 35 3 2 2 3" xfId="32578"/>
    <cellStyle name="Note 2 35 3 2 2 4" xfId="43515"/>
    <cellStyle name="Note 2 35 3 2 2 5" xfId="56736"/>
    <cellStyle name="Note 2 35 3 2 3" xfId="11641"/>
    <cellStyle name="Note 2 35 3 2 3 2" xfId="22614"/>
    <cellStyle name="Note 2 35 3 2 3 3" xfId="32953"/>
    <cellStyle name="Note 2 35 3 2 3 4" xfId="43890"/>
    <cellStyle name="Note 2 35 3 2 3 5" xfId="46601"/>
    <cellStyle name="Note 2 35 3 2 3 6" xfId="57111"/>
    <cellStyle name="Note 2 35 3 2 4" xfId="12006"/>
    <cellStyle name="Note 2 35 3 2 4 2" xfId="22958"/>
    <cellStyle name="Note 2 35 3 2 4 3" xfId="33318"/>
    <cellStyle name="Note 2 35 3 2 4 4" xfId="44255"/>
    <cellStyle name="Note 2 35 3 2 4 5" xfId="46965"/>
    <cellStyle name="Note 2 35 3 2 4 6" xfId="57476"/>
    <cellStyle name="Note 2 35 3 2 5" xfId="12321"/>
    <cellStyle name="Note 2 35 3 2 5 2" xfId="33633"/>
    <cellStyle name="Note 2 35 3 2 5 3" xfId="44570"/>
    <cellStyle name="Note 2 35 3 2 5 4" xfId="47277"/>
    <cellStyle name="Note 2 35 3 2 5 5" xfId="57791"/>
    <cellStyle name="Note 2 35 3 2 6" xfId="15874"/>
    <cellStyle name="Note 2 35 3 2 7" xfId="26059"/>
    <cellStyle name="Note 2 35 3 2 8" xfId="37008"/>
    <cellStyle name="Note 2 35 3 2 9" xfId="50217"/>
    <cellStyle name="Note 2 35 3 20" xfId="23697"/>
    <cellStyle name="Note 2 35 3 21" xfId="34605"/>
    <cellStyle name="Note 2 35 3 22" xfId="47855"/>
    <cellStyle name="Note 2 35 3 23" xfId="59493"/>
    <cellStyle name="Note 2 35 3 3" xfId="5742"/>
    <cellStyle name="Note 2 35 3 3 2" xfId="16892"/>
    <cellStyle name="Note 2 35 3 3 3" xfId="27077"/>
    <cellStyle name="Note 2 35 3 3 4" xfId="38026"/>
    <cellStyle name="Note 2 35 3 3 5" xfId="45323"/>
    <cellStyle name="Note 2 35 3 3 6" xfId="51235"/>
    <cellStyle name="Note 2 35 3 4" xfId="5240"/>
    <cellStyle name="Note 2 35 3 4 2" xfId="16390"/>
    <cellStyle name="Note 2 35 3 4 3" xfId="26575"/>
    <cellStyle name="Note 2 35 3 4 4" xfId="37524"/>
    <cellStyle name="Note 2 35 3 4 5" xfId="35569"/>
    <cellStyle name="Note 2 35 3 4 6" xfId="50733"/>
    <cellStyle name="Note 2 35 3 5" xfId="4294"/>
    <cellStyle name="Note 2 35 3 5 2" xfId="15484"/>
    <cellStyle name="Note 2 35 3 5 3" xfId="25669"/>
    <cellStyle name="Note 2 35 3 5 4" xfId="36618"/>
    <cellStyle name="Note 2 35 3 5 5" xfId="45890"/>
    <cellStyle name="Note 2 35 3 5 6" xfId="49827"/>
    <cellStyle name="Note 2 35 3 6" xfId="5528"/>
    <cellStyle name="Note 2 35 3 6 2" xfId="16678"/>
    <cellStyle name="Note 2 35 3 6 3" xfId="26863"/>
    <cellStyle name="Note 2 35 3 6 4" xfId="37812"/>
    <cellStyle name="Note 2 35 3 6 5" xfId="45354"/>
    <cellStyle name="Note 2 35 3 6 6" xfId="51021"/>
    <cellStyle name="Note 2 35 3 7" xfId="5792"/>
    <cellStyle name="Note 2 35 3 7 2" xfId="16942"/>
    <cellStyle name="Note 2 35 3 7 3" xfId="27127"/>
    <cellStyle name="Note 2 35 3 7 4" xfId="38076"/>
    <cellStyle name="Note 2 35 3 7 5" xfId="46493"/>
    <cellStyle name="Note 2 35 3 7 6" xfId="51285"/>
    <cellStyle name="Note 2 35 3 8" xfId="5395"/>
    <cellStyle name="Note 2 35 3 8 2" xfId="16545"/>
    <cellStyle name="Note 2 35 3 8 3" xfId="26730"/>
    <cellStyle name="Note 2 35 3 8 4" xfId="37679"/>
    <cellStyle name="Note 2 35 3 8 5" xfId="45367"/>
    <cellStyle name="Note 2 35 3 8 6" xfId="50888"/>
    <cellStyle name="Note 2 35 3 9" xfId="4318"/>
    <cellStyle name="Note 2 35 3 9 2" xfId="15508"/>
    <cellStyle name="Note 2 35 3 9 3" xfId="25693"/>
    <cellStyle name="Note 2 35 3 9 4" xfId="36642"/>
    <cellStyle name="Note 2 35 3 9 5" xfId="33938"/>
    <cellStyle name="Note 2 35 3 9 6" xfId="49851"/>
    <cellStyle name="Note 2 35 30" xfId="23646"/>
    <cellStyle name="Note 2 35 31" xfId="34548"/>
    <cellStyle name="Note 2 35 32" xfId="47804"/>
    <cellStyle name="Note 2 35 33" xfId="59097"/>
    <cellStyle name="Note 2 35 4" xfId="2255"/>
    <cellStyle name="Note 2 35 4 2" xfId="10712"/>
    <cellStyle name="Note 2 35 4 2 2" xfId="21691"/>
    <cellStyle name="Note 2 35 4 2 3" xfId="32024"/>
    <cellStyle name="Note 2 35 4 2 4" xfId="42967"/>
    <cellStyle name="Note 2 35 4 2 5" xfId="56182"/>
    <cellStyle name="Note 2 35 4 3" xfId="12198"/>
    <cellStyle name="Note 2 35 4 3 2" xfId="23108"/>
    <cellStyle name="Note 2 35 4 3 3" xfId="33510"/>
    <cellStyle name="Note 2 35 4 3 4" xfId="44447"/>
    <cellStyle name="Note 2 35 4 3 5" xfId="47154"/>
    <cellStyle name="Note 2 35 4 3 6" xfId="57668"/>
    <cellStyle name="Note 2 35 4 4" xfId="12390"/>
    <cellStyle name="Note 2 35 4 4 2" xfId="23235"/>
    <cellStyle name="Note 2 35 4 4 3" xfId="33702"/>
    <cellStyle name="Note 2 35 4 4 4" xfId="44639"/>
    <cellStyle name="Note 2 35 4 4 5" xfId="47346"/>
    <cellStyle name="Note 2 35 4 4 6" xfId="57860"/>
    <cellStyle name="Note 2 35 4 5" xfId="12519"/>
    <cellStyle name="Note 2 35 4 5 2" xfId="33831"/>
    <cellStyle name="Note 2 35 4 5 3" xfId="44768"/>
    <cellStyle name="Note 2 35 4 5 4" xfId="47472"/>
    <cellStyle name="Note 2 35 4 5 5" xfId="57989"/>
    <cellStyle name="Note 2 35 4 6" xfId="13555"/>
    <cellStyle name="Note 2 35 4 7" xfId="23740"/>
    <cellStyle name="Note 2 35 4 8" xfId="34648"/>
    <cellStyle name="Note 2 35 4 9" xfId="47898"/>
    <cellStyle name="Note 2 35 5" xfId="2323"/>
    <cellStyle name="Note 2 35 5 2" xfId="11220"/>
    <cellStyle name="Note 2 35 5 2 2" xfId="22197"/>
    <cellStyle name="Note 2 35 5 2 3" xfId="32532"/>
    <cellStyle name="Note 2 35 5 2 4" xfId="43471"/>
    <cellStyle name="Note 2 35 5 2 5" xfId="56690"/>
    <cellStyle name="Note 2 35 5 3" xfId="11687"/>
    <cellStyle name="Note 2 35 5 3 2" xfId="22660"/>
    <cellStyle name="Note 2 35 5 3 3" xfId="32999"/>
    <cellStyle name="Note 2 35 5 3 4" xfId="43936"/>
    <cellStyle name="Note 2 35 5 3 5" xfId="46647"/>
    <cellStyle name="Note 2 35 5 3 6" xfId="57157"/>
    <cellStyle name="Note 2 35 5 4" xfId="11964"/>
    <cellStyle name="Note 2 35 5 4 2" xfId="22916"/>
    <cellStyle name="Note 2 35 5 4 3" xfId="33276"/>
    <cellStyle name="Note 2 35 5 4 4" xfId="44213"/>
    <cellStyle name="Note 2 35 5 4 5" xfId="46924"/>
    <cellStyle name="Note 2 35 5 4 6" xfId="57434"/>
    <cellStyle name="Note 2 35 5 5" xfId="12363"/>
    <cellStyle name="Note 2 35 5 5 2" xfId="33675"/>
    <cellStyle name="Note 2 35 5 5 3" xfId="44612"/>
    <cellStyle name="Note 2 35 5 5 4" xfId="47319"/>
    <cellStyle name="Note 2 35 5 5 5" xfId="57833"/>
    <cellStyle name="Note 2 35 5 6" xfId="13623"/>
    <cellStyle name="Note 2 35 5 7" xfId="23808"/>
    <cellStyle name="Note 2 35 5 8" xfId="34716"/>
    <cellStyle name="Note 2 35 5 9" xfId="47966"/>
    <cellStyle name="Note 2 35 6" xfId="4651"/>
    <cellStyle name="Note 2 35 6 2" xfId="15803"/>
    <cellStyle name="Note 2 35 6 3" xfId="25988"/>
    <cellStyle name="Note 2 35 6 4" xfId="36937"/>
    <cellStyle name="Note 2 35 6 5" xfId="45121"/>
    <cellStyle name="Note 2 35 6 6" xfId="50146"/>
    <cellStyle name="Note 2 35 7" xfId="5684"/>
    <cellStyle name="Note 2 35 7 2" xfId="16834"/>
    <cellStyle name="Note 2 35 7 3" xfId="27019"/>
    <cellStyle name="Note 2 35 7 4" xfId="37968"/>
    <cellStyle name="Note 2 35 7 5" xfId="45914"/>
    <cellStyle name="Note 2 35 7 6" xfId="51177"/>
    <cellStyle name="Note 2 35 8" xfId="5293"/>
    <cellStyle name="Note 2 35 8 2" xfId="16443"/>
    <cellStyle name="Note 2 35 8 3" xfId="26628"/>
    <cellStyle name="Note 2 35 8 4" xfId="37577"/>
    <cellStyle name="Note 2 35 8 5" xfId="35570"/>
    <cellStyle name="Note 2 35 8 6" xfId="50786"/>
    <cellStyle name="Note 2 35 9" xfId="2398"/>
    <cellStyle name="Note 2 35 9 2" xfId="13698"/>
    <cellStyle name="Note 2 35 9 3" xfId="23883"/>
    <cellStyle name="Note 2 35 9 4" xfId="34791"/>
    <cellStyle name="Note 2 35 9 5" xfId="45212"/>
    <cellStyle name="Note 2 35 9 6" xfId="48041"/>
    <cellStyle name="Note 2 36" xfId="2129"/>
    <cellStyle name="Note 2 36 10" xfId="4055"/>
    <cellStyle name="Note 2 36 10 2" xfId="15262"/>
    <cellStyle name="Note 2 36 10 3" xfId="25447"/>
    <cellStyle name="Note 2 36 10 4" xfId="36388"/>
    <cellStyle name="Note 2 36 10 5" xfId="45974"/>
    <cellStyle name="Note 2 36 10 6" xfId="49605"/>
    <cellStyle name="Note 2 36 11" xfId="4491"/>
    <cellStyle name="Note 2 36 11 2" xfId="15658"/>
    <cellStyle name="Note 2 36 11 3" xfId="25843"/>
    <cellStyle name="Note 2 36 11 4" xfId="36792"/>
    <cellStyle name="Note 2 36 11 5" xfId="46415"/>
    <cellStyle name="Note 2 36 11 6" xfId="50001"/>
    <cellStyle name="Note 2 36 12" xfId="2426"/>
    <cellStyle name="Note 2 36 12 2" xfId="13726"/>
    <cellStyle name="Note 2 36 12 3" xfId="23911"/>
    <cellStyle name="Note 2 36 12 4" xfId="34819"/>
    <cellStyle name="Note 2 36 12 5" xfId="45000"/>
    <cellStyle name="Note 2 36 12 6" xfId="48069"/>
    <cellStyle name="Note 2 36 13" xfId="4061"/>
    <cellStyle name="Note 2 36 13 2" xfId="15268"/>
    <cellStyle name="Note 2 36 13 3" xfId="25453"/>
    <cellStyle name="Note 2 36 13 4" xfId="36394"/>
    <cellStyle name="Note 2 36 13 5" xfId="46435"/>
    <cellStyle name="Note 2 36 13 6" xfId="49611"/>
    <cellStyle name="Note 2 36 14" xfId="4665"/>
    <cellStyle name="Note 2 36 14 2" xfId="15817"/>
    <cellStyle name="Note 2 36 14 3" xfId="26002"/>
    <cellStyle name="Note 2 36 14 4" xfId="36951"/>
    <cellStyle name="Note 2 36 14 5" xfId="45551"/>
    <cellStyle name="Note 2 36 14 6" xfId="50160"/>
    <cellStyle name="Note 2 36 15" xfId="4306"/>
    <cellStyle name="Note 2 36 15 2" xfId="15496"/>
    <cellStyle name="Note 2 36 15 3" xfId="25681"/>
    <cellStyle name="Note 2 36 15 4" xfId="36630"/>
    <cellStyle name="Note 2 36 15 5" xfId="45950"/>
    <cellStyle name="Note 2 36 15 6" xfId="49839"/>
    <cellStyle name="Note 2 36 16" xfId="5801"/>
    <cellStyle name="Note 2 36 16 2" xfId="16951"/>
    <cellStyle name="Note 2 36 16 3" xfId="27136"/>
    <cellStyle name="Note 2 36 16 4" xfId="38085"/>
    <cellStyle name="Note 2 36 16 5" xfId="45272"/>
    <cellStyle name="Note 2 36 16 6" xfId="51294"/>
    <cellStyle name="Note 2 36 17" xfId="7627"/>
    <cellStyle name="Note 2 36 17 2" xfId="18740"/>
    <cellStyle name="Note 2 36 17 3" xfId="28942"/>
    <cellStyle name="Note 2 36 17 4" xfId="39891"/>
    <cellStyle name="Note 2 36 17 5" xfId="45655"/>
    <cellStyle name="Note 2 36 17 6" xfId="34422"/>
    <cellStyle name="Note 2 36 17 7" xfId="53100"/>
    <cellStyle name="Note 2 36 18" xfId="7719"/>
    <cellStyle name="Note 2 36 18 2" xfId="18830"/>
    <cellStyle name="Note 2 36 18 3" xfId="29033"/>
    <cellStyle name="Note 2 36 18 4" xfId="39983"/>
    <cellStyle name="Note 2 36 18 5" xfId="45709"/>
    <cellStyle name="Note 2 36 18 6" xfId="45527"/>
    <cellStyle name="Note 2 36 18 7" xfId="53191"/>
    <cellStyle name="Note 2 36 19" xfId="7578"/>
    <cellStyle name="Note 2 36 19 2" xfId="18692"/>
    <cellStyle name="Note 2 36 19 3" xfId="28893"/>
    <cellStyle name="Note 2 36 19 4" xfId="39843"/>
    <cellStyle name="Note 2 36 19 5" xfId="45612"/>
    <cellStyle name="Note 2 36 19 6" xfId="45034"/>
    <cellStyle name="Note 2 36 19 7" xfId="53051"/>
    <cellStyle name="Note 2 36 2" xfId="2363"/>
    <cellStyle name="Note 2 36 2 10" xfId="5563"/>
    <cellStyle name="Note 2 36 2 10 2" xfId="16713"/>
    <cellStyle name="Note 2 36 2 10 3" xfId="26898"/>
    <cellStyle name="Note 2 36 2 10 4" xfId="37847"/>
    <cellStyle name="Note 2 36 2 10 5" xfId="45104"/>
    <cellStyle name="Note 2 36 2 10 6" xfId="51056"/>
    <cellStyle name="Note 2 36 2 11" xfId="4193"/>
    <cellStyle name="Note 2 36 2 11 2" xfId="15383"/>
    <cellStyle name="Note 2 36 2 11 3" xfId="25568"/>
    <cellStyle name="Note 2 36 2 11 4" xfId="36517"/>
    <cellStyle name="Note 2 36 2 11 5" xfId="34127"/>
    <cellStyle name="Note 2 36 2 11 6" xfId="49726"/>
    <cellStyle name="Note 2 36 2 12" xfId="4322"/>
    <cellStyle name="Note 2 36 2 12 2" xfId="15512"/>
    <cellStyle name="Note 2 36 2 12 3" xfId="25697"/>
    <cellStyle name="Note 2 36 2 12 4" xfId="36646"/>
    <cellStyle name="Note 2 36 2 12 5" xfId="34175"/>
    <cellStyle name="Note 2 36 2 12 6" xfId="49855"/>
    <cellStyle name="Note 2 36 2 13" xfId="9936"/>
    <cellStyle name="Note 2 36 2 13 2" xfId="20928"/>
    <cellStyle name="Note 2 36 2 13 3" xfId="31248"/>
    <cellStyle name="Note 2 36 2 13 4" xfId="42193"/>
    <cellStyle name="Note 2 36 2 13 5" xfId="55406"/>
    <cellStyle name="Note 2 36 2 14" xfId="11758"/>
    <cellStyle name="Note 2 36 2 14 2" xfId="22729"/>
    <cellStyle name="Note 2 36 2 14 3" xfId="33070"/>
    <cellStyle name="Note 2 36 2 14 4" xfId="44007"/>
    <cellStyle name="Note 2 36 2 14 5" xfId="46718"/>
    <cellStyle name="Note 2 36 2 14 6" xfId="57228"/>
    <cellStyle name="Note 2 36 2 15" xfId="9739"/>
    <cellStyle name="Note 2 36 2 15 2" xfId="20760"/>
    <cellStyle name="Note 2 36 2 15 3" xfId="31051"/>
    <cellStyle name="Note 2 36 2 15 4" xfId="42000"/>
    <cellStyle name="Note 2 36 2 15 5" xfId="46260"/>
    <cellStyle name="Note 2 36 2 15 6" xfId="55209"/>
    <cellStyle name="Note 2 36 2 16" xfId="9724"/>
    <cellStyle name="Note 2 36 2 16 2" xfId="31036"/>
    <cellStyle name="Note 2 36 2 16 3" xfId="41985"/>
    <cellStyle name="Note 2 36 2 16 4" xfId="46246"/>
    <cellStyle name="Note 2 36 2 16 5" xfId="55194"/>
    <cellStyle name="Note 2 36 2 17" xfId="9490"/>
    <cellStyle name="Note 2 36 2 17 2" xfId="20589"/>
    <cellStyle name="Note 2 36 2 17 3" xfId="30802"/>
    <cellStyle name="Note 2 36 2 17 4" xfId="41753"/>
    <cellStyle name="Note 2 36 2 17 5" xfId="46022"/>
    <cellStyle name="Note 2 36 2 17 6" xfId="54960"/>
    <cellStyle name="Note 2 36 2 18" xfId="7403"/>
    <cellStyle name="Note 2 36 2 18 2" xfId="18527"/>
    <cellStyle name="Note 2 36 2 18 3" xfId="28718"/>
    <cellStyle name="Note 2 36 2 18 4" xfId="39673"/>
    <cellStyle name="Note 2 36 2 18 5" xfId="45505"/>
    <cellStyle name="Note 2 36 2 18 6" xfId="52876"/>
    <cellStyle name="Note 2 36 2 19" xfId="9515"/>
    <cellStyle name="Note 2 36 2 19 2" xfId="20612"/>
    <cellStyle name="Note 2 36 2 19 3" xfId="30827"/>
    <cellStyle name="Note 2 36 2 19 4" xfId="41778"/>
    <cellStyle name="Note 2 36 2 19 5" xfId="46046"/>
    <cellStyle name="Note 2 36 2 19 6" xfId="54985"/>
    <cellStyle name="Note 2 36 2 2" xfId="4762"/>
    <cellStyle name="Note 2 36 2 2 2" xfId="11171"/>
    <cellStyle name="Note 2 36 2 2 2 2" xfId="22148"/>
    <cellStyle name="Note 2 36 2 2 2 3" xfId="32483"/>
    <cellStyle name="Note 2 36 2 2 2 4" xfId="43423"/>
    <cellStyle name="Note 2 36 2 2 2 5" xfId="56641"/>
    <cellStyle name="Note 2 36 2 2 3" xfId="11716"/>
    <cellStyle name="Note 2 36 2 2 3 2" xfId="22689"/>
    <cellStyle name="Note 2 36 2 2 3 3" xfId="33028"/>
    <cellStyle name="Note 2 36 2 2 3 4" xfId="43965"/>
    <cellStyle name="Note 2 36 2 2 3 5" xfId="46676"/>
    <cellStyle name="Note 2 36 2 2 3 6" xfId="57186"/>
    <cellStyle name="Note 2 36 2 2 4" xfId="11925"/>
    <cellStyle name="Note 2 36 2 2 4 2" xfId="22877"/>
    <cellStyle name="Note 2 36 2 2 4 3" xfId="33237"/>
    <cellStyle name="Note 2 36 2 2 4 4" xfId="44174"/>
    <cellStyle name="Note 2 36 2 2 4 5" xfId="46885"/>
    <cellStyle name="Note 2 36 2 2 4 6" xfId="57395"/>
    <cellStyle name="Note 2 36 2 2 5" xfId="10505"/>
    <cellStyle name="Note 2 36 2 2 5 2" xfId="31817"/>
    <cellStyle name="Note 2 36 2 2 5 3" xfId="42762"/>
    <cellStyle name="Note 2 36 2 2 5 4" xfId="46422"/>
    <cellStyle name="Note 2 36 2 2 5 5" xfId="55975"/>
    <cellStyle name="Note 2 36 2 2 6" xfId="15913"/>
    <cellStyle name="Note 2 36 2 2 7" xfId="26098"/>
    <cellStyle name="Note 2 36 2 2 8" xfId="37047"/>
    <cellStyle name="Note 2 36 2 2 9" xfId="50256"/>
    <cellStyle name="Note 2 36 2 20" xfId="12592"/>
    <cellStyle name="Note 2 36 2 20 2" xfId="23393"/>
    <cellStyle name="Note 2 36 2 20 3" xfId="33904"/>
    <cellStyle name="Note 2 36 2 20 4" xfId="44841"/>
    <cellStyle name="Note 2 36 2 20 5" xfId="47544"/>
    <cellStyle name="Note 2 36 2 20 6" xfId="58062"/>
    <cellStyle name="Note 2 36 2 21" xfId="13663"/>
    <cellStyle name="Note 2 36 2 22" xfId="23848"/>
    <cellStyle name="Note 2 36 2 23" xfId="34756"/>
    <cellStyle name="Note 2 36 2 24" xfId="48006"/>
    <cellStyle name="Note 2 36 2 25" xfId="59608"/>
    <cellStyle name="Note 2 36 2 3" xfId="5781"/>
    <cellStyle name="Note 2 36 2 3 2" xfId="11306"/>
    <cellStyle name="Note 2 36 2 3 2 2" xfId="22283"/>
    <cellStyle name="Note 2 36 2 3 2 3" xfId="32618"/>
    <cellStyle name="Note 2 36 2 3 2 4" xfId="43555"/>
    <cellStyle name="Note 2 36 2 3 2 5" xfId="56776"/>
    <cellStyle name="Note 2 36 2 3 3" xfId="7419"/>
    <cellStyle name="Note 2 36 2 3 3 2" xfId="18538"/>
    <cellStyle name="Note 2 36 2 3 3 3" xfId="28734"/>
    <cellStyle name="Note 2 36 2 3 3 4" xfId="39689"/>
    <cellStyle name="Note 2 36 2 3 3 5" xfId="45521"/>
    <cellStyle name="Note 2 36 2 3 3 6" xfId="52892"/>
    <cellStyle name="Note 2 36 2 3 4" xfId="12024"/>
    <cellStyle name="Note 2 36 2 3 4 2" xfId="22976"/>
    <cellStyle name="Note 2 36 2 3 4 3" xfId="33336"/>
    <cellStyle name="Note 2 36 2 3 4 4" xfId="44273"/>
    <cellStyle name="Note 2 36 2 3 4 5" xfId="46983"/>
    <cellStyle name="Note 2 36 2 3 4 6" xfId="57494"/>
    <cellStyle name="Note 2 36 2 3 5" xfId="12330"/>
    <cellStyle name="Note 2 36 2 3 5 2" xfId="33642"/>
    <cellStyle name="Note 2 36 2 3 5 3" xfId="44579"/>
    <cellStyle name="Note 2 36 2 3 5 4" xfId="47286"/>
    <cellStyle name="Note 2 36 2 3 5 5" xfId="57800"/>
    <cellStyle name="Note 2 36 2 3 6" xfId="16931"/>
    <cellStyle name="Note 2 36 2 3 7" xfId="27116"/>
    <cellStyle name="Note 2 36 2 3 8" xfId="38065"/>
    <cellStyle name="Note 2 36 2 3 9" xfId="51274"/>
    <cellStyle name="Note 2 36 2 4" xfId="5201"/>
    <cellStyle name="Note 2 36 2 4 2" xfId="16351"/>
    <cellStyle name="Note 2 36 2 4 3" xfId="26536"/>
    <cellStyle name="Note 2 36 2 4 4" xfId="37485"/>
    <cellStyle name="Note 2 36 2 4 5" xfId="34235"/>
    <cellStyle name="Note 2 36 2 4 6" xfId="50694"/>
    <cellStyle name="Note 2 36 2 5" xfId="4309"/>
    <cellStyle name="Note 2 36 2 5 2" xfId="15499"/>
    <cellStyle name="Note 2 36 2 5 3" xfId="25684"/>
    <cellStyle name="Note 2 36 2 5 4" xfId="36633"/>
    <cellStyle name="Note 2 36 2 5 5" xfId="45489"/>
    <cellStyle name="Note 2 36 2 5 6" xfId="49842"/>
    <cellStyle name="Note 2 36 2 6" xfId="5910"/>
    <cellStyle name="Note 2 36 2 6 2" xfId="17060"/>
    <cellStyle name="Note 2 36 2 6 3" xfId="27245"/>
    <cellStyle name="Note 2 36 2 6 4" xfId="38194"/>
    <cellStyle name="Note 2 36 2 6 5" xfId="45086"/>
    <cellStyle name="Note 2 36 2 6 6" xfId="51403"/>
    <cellStyle name="Note 2 36 2 7" xfId="4381"/>
    <cellStyle name="Note 2 36 2 7 2" xfId="15567"/>
    <cellStyle name="Note 2 36 2 7 3" xfId="25752"/>
    <cellStyle name="Note 2 36 2 7 4" xfId="36701"/>
    <cellStyle name="Note 2 36 2 7 5" xfId="46379"/>
    <cellStyle name="Note 2 36 2 7 6" xfId="49910"/>
    <cellStyle name="Note 2 36 2 8" xfId="5906"/>
    <cellStyle name="Note 2 36 2 8 2" xfId="17056"/>
    <cellStyle name="Note 2 36 2 8 3" xfId="27241"/>
    <cellStyle name="Note 2 36 2 8 4" xfId="38190"/>
    <cellStyle name="Note 2 36 2 8 5" xfId="45215"/>
    <cellStyle name="Note 2 36 2 8 6" xfId="51399"/>
    <cellStyle name="Note 2 36 2 9" xfId="4102"/>
    <cellStyle name="Note 2 36 2 9 2" xfId="15309"/>
    <cellStyle name="Note 2 36 2 9 3" xfId="25494"/>
    <cellStyle name="Note 2 36 2 9 4" xfId="36435"/>
    <cellStyle name="Note 2 36 2 9 5" xfId="45227"/>
    <cellStyle name="Note 2 36 2 9 6" xfId="49652"/>
    <cellStyle name="Note 2 36 20" xfId="7644"/>
    <cellStyle name="Note 2 36 20 2" xfId="18755"/>
    <cellStyle name="Note 2 36 20 3" xfId="28958"/>
    <cellStyle name="Note 2 36 20 4" xfId="39908"/>
    <cellStyle name="Note 2 36 20 5" xfId="45671"/>
    <cellStyle name="Note 2 36 20 6" xfId="53116"/>
    <cellStyle name="Note 2 36 21" xfId="9834"/>
    <cellStyle name="Note 2 36 21 2" xfId="20828"/>
    <cellStyle name="Note 2 36 21 3" xfId="31146"/>
    <cellStyle name="Note 2 36 21 4" xfId="42095"/>
    <cellStyle name="Note 2 36 21 5" xfId="55304"/>
    <cellStyle name="Note 2 36 22" xfId="12372"/>
    <cellStyle name="Note 2 36 22 2" xfId="23218"/>
    <cellStyle name="Note 2 36 22 3" xfId="33684"/>
    <cellStyle name="Note 2 36 22 4" xfId="44621"/>
    <cellStyle name="Note 2 36 22 5" xfId="47328"/>
    <cellStyle name="Note 2 36 22 6" xfId="57842"/>
    <cellStyle name="Note 2 36 23" xfId="9530"/>
    <cellStyle name="Note 2 36 23 2" xfId="20623"/>
    <cellStyle name="Note 2 36 23 3" xfId="30842"/>
    <cellStyle name="Note 2 36 23 4" xfId="41793"/>
    <cellStyle name="Note 2 36 23 5" xfId="46061"/>
    <cellStyle name="Note 2 36 23 6" xfId="55000"/>
    <cellStyle name="Note 2 36 24" xfId="11872"/>
    <cellStyle name="Note 2 36 24 2" xfId="33184"/>
    <cellStyle name="Note 2 36 24 3" xfId="44121"/>
    <cellStyle name="Note 2 36 24 4" xfId="46832"/>
    <cellStyle name="Note 2 36 24 5" xfId="57342"/>
    <cellStyle name="Note 2 36 25" xfId="12454"/>
    <cellStyle name="Note 2 36 25 2" xfId="23283"/>
    <cellStyle name="Note 2 36 25 3" xfId="33766"/>
    <cellStyle name="Note 2 36 25 4" xfId="44703"/>
    <cellStyle name="Note 2 36 25 5" xfId="47409"/>
    <cellStyle name="Note 2 36 25 6" xfId="57924"/>
    <cellStyle name="Note 2 36 26" xfId="9139"/>
    <cellStyle name="Note 2 36 26 2" xfId="20244"/>
    <cellStyle name="Note 2 36 26 3" xfId="30451"/>
    <cellStyle name="Note 2 36 26 4" xfId="41402"/>
    <cellStyle name="Note 2 36 26 5" xfId="45965"/>
    <cellStyle name="Note 2 36 26 6" xfId="54609"/>
    <cellStyle name="Note 2 36 27" xfId="12515"/>
    <cellStyle name="Note 2 36 27 2" xfId="23325"/>
    <cellStyle name="Note 2 36 27 3" xfId="33827"/>
    <cellStyle name="Note 2 36 27 4" xfId="44764"/>
    <cellStyle name="Note 2 36 27 5" xfId="47468"/>
    <cellStyle name="Note 2 36 27 6" xfId="57985"/>
    <cellStyle name="Note 2 36 28" xfId="12446"/>
    <cellStyle name="Note 2 36 28 2" xfId="23277"/>
    <cellStyle name="Note 2 36 28 3" xfId="33758"/>
    <cellStyle name="Note 2 36 28 4" xfId="44695"/>
    <cellStyle name="Note 2 36 28 5" xfId="47401"/>
    <cellStyle name="Note 2 36 28 6" xfId="57916"/>
    <cellStyle name="Note 2 36 29" xfId="13462"/>
    <cellStyle name="Note 2 36 3" xfId="2211"/>
    <cellStyle name="Note 2 36 3 10" xfId="4215"/>
    <cellStyle name="Note 2 36 3 10 2" xfId="15405"/>
    <cellStyle name="Note 2 36 3 10 3" xfId="25590"/>
    <cellStyle name="Note 2 36 3 10 4" xfId="36539"/>
    <cellStyle name="Note 2 36 3 10 5" xfId="45363"/>
    <cellStyle name="Note 2 36 3 10 6" xfId="49748"/>
    <cellStyle name="Note 2 36 3 11" xfId="5918"/>
    <cellStyle name="Note 2 36 3 11 2" xfId="17068"/>
    <cellStyle name="Note 2 36 3 11 3" xfId="27253"/>
    <cellStyle name="Note 2 36 3 11 4" xfId="38202"/>
    <cellStyle name="Note 2 36 3 11 5" xfId="45761"/>
    <cellStyle name="Note 2 36 3 11 6" xfId="51411"/>
    <cellStyle name="Note 2 36 3 12" xfId="4077"/>
    <cellStyle name="Note 2 36 3 12 2" xfId="15284"/>
    <cellStyle name="Note 2 36 3 12 3" xfId="25469"/>
    <cellStyle name="Note 2 36 3 12 4" xfId="36410"/>
    <cellStyle name="Note 2 36 3 12 5" xfId="34090"/>
    <cellStyle name="Note 2 36 3 12 6" xfId="49627"/>
    <cellStyle name="Note 2 36 3 13" xfId="9898"/>
    <cellStyle name="Note 2 36 3 13 2" xfId="20890"/>
    <cellStyle name="Note 2 36 3 13 3" xfId="31210"/>
    <cellStyle name="Note 2 36 3 13 4" xfId="42155"/>
    <cellStyle name="Note 2 36 3 13 5" xfId="55368"/>
    <cellStyle name="Note 2 36 3 14" xfId="11796"/>
    <cellStyle name="Note 2 36 3 14 2" xfId="22767"/>
    <cellStyle name="Note 2 36 3 14 3" xfId="33108"/>
    <cellStyle name="Note 2 36 3 14 4" xfId="44045"/>
    <cellStyle name="Note 2 36 3 14 5" xfId="46756"/>
    <cellStyle name="Note 2 36 3 14 6" xfId="57266"/>
    <cellStyle name="Note 2 36 3 15" xfId="11493"/>
    <cellStyle name="Note 2 36 3 15 2" xfId="22469"/>
    <cellStyle name="Note 2 36 3 15 3" xfId="32805"/>
    <cellStyle name="Note 2 36 3 15 4" xfId="43742"/>
    <cellStyle name="Note 2 36 3 15 5" xfId="46565"/>
    <cellStyle name="Note 2 36 3 15 6" xfId="56963"/>
    <cellStyle name="Note 2 36 3 16" xfId="9478"/>
    <cellStyle name="Note 2 36 3 16 2" xfId="30790"/>
    <cellStyle name="Note 2 36 3 16 3" xfId="41741"/>
    <cellStyle name="Note 2 36 3 16 4" xfId="46010"/>
    <cellStyle name="Note 2 36 3 16 5" xfId="54948"/>
    <cellStyle name="Note 2 36 3 17" xfId="9583"/>
    <cellStyle name="Note 2 36 3 17 2" xfId="20656"/>
    <cellStyle name="Note 2 36 3 17 3" xfId="30895"/>
    <cellStyle name="Note 2 36 3 17 4" xfId="41846"/>
    <cellStyle name="Note 2 36 3 17 5" xfId="46112"/>
    <cellStyle name="Note 2 36 3 17 6" xfId="55053"/>
    <cellStyle name="Note 2 36 3 18" xfId="12050"/>
    <cellStyle name="Note 2 36 3 18 2" xfId="23000"/>
    <cellStyle name="Note 2 36 3 18 3" xfId="33362"/>
    <cellStyle name="Note 2 36 3 18 4" xfId="44299"/>
    <cellStyle name="Note 2 36 3 18 5" xfId="47009"/>
    <cellStyle name="Note 2 36 3 18 6" xfId="57520"/>
    <cellStyle name="Note 2 36 3 19" xfId="13511"/>
    <cellStyle name="Note 2 36 3 2" xfId="4724"/>
    <cellStyle name="Note 2 36 3 2 2" xfId="11267"/>
    <cellStyle name="Note 2 36 3 2 2 2" xfId="22244"/>
    <cellStyle name="Note 2 36 3 2 2 3" xfId="32579"/>
    <cellStyle name="Note 2 36 3 2 2 4" xfId="43516"/>
    <cellStyle name="Note 2 36 3 2 2 5" xfId="56737"/>
    <cellStyle name="Note 2 36 3 2 3" xfId="11640"/>
    <cellStyle name="Note 2 36 3 2 3 2" xfId="22613"/>
    <cellStyle name="Note 2 36 3 2 3 3" xfId="32952"/>
    <cellStyle name="Note 2 36 3 2 3 4" xfId="43889"/>
    <cellStyle name="Note 2 36 3 2 3 5" xfId="46600"/>
    <cellStyle name="Note 2 36 3 2 3 6" xfId="57110"/>
    <cellStyle name="Note 2 36 3 2 4" xfId="12007"/>
    <cellStyle name="Note 2 36 3 2 4 2" xfId="22959"/>
    <cellStyle name="Note 2 36 3 2 4 3" xfId="33319"/>
    <cellStyle name="Note 2 36 3 2 4 4" xfId="44256"/>
    <cellStyle name="Note 2 36 3 2 4 5" xfId="46966"/>
    <cellStyle name="Note 2 36 3 2 4 6" xfId="57477"/>
    <cellStyle name="Note 2 36 3 2 5" xfId="9713"/>
    <cellStyle name="Note 2 36 3 2 5 2" xfId="31025"/>
    <cellStyle name="Note 2 36 3 2 5 3" xfId="41974"/>
    <cellStyle name="Note 2 36 3 2 5 4" xfId="46236"/>
    <cellStyle name="Note 2 36 3 2 5 5" xfId="55183"/>
    <cellStyle name="Note 2 36 3 2 6" xfId="15875"/>
    <cellStyle name="Note 2 36 3 2 7" xfId="26060"/>
    <cellStyle name="Note 2 36 3 2 8" xfId="37009"/>
    <cellStyle name="Note 2 36 3 2 9" xfId="50218"/>
    <cellStyle name="Note 2 36 3 20" xfId="23696"/>
    <cellStyle name="Note 2 36 3 21" xfId="34604"/>
    <cellStyle name="Note 2 36 3 22" xfId="47854"/>
    <cellStyle name="Note 2 36 3 23" xfId="59494"/>
    <cellStyle name="Note 2 36 3 3" xfId="5743"/>
    <cellStyle name="Note 2 36 3 3 2" xfId="16893"/>
    <cellStyle name="Note 2 36 3 3 3" xfId="27078"/>
    <cellStyle name="Note 2 36 3 3 4" xfId="38027"/>
    <cellStyle name="Note 2 36 3 3 5" xfId="46391"/>
    <cellStyle name="Note 2 36 3 3 6" xfId="51236"/>
    <cellStyle name="Note 2 36 3 4" xfId="5239"/>
    <cellStyle name="Note 2 36 3 4 2" xfId="16389"/>
    <cellStyle name="Note 2 36 3 4 3" xfId="26574"/>
    <cellStyle name="Note 2 36 3 4 4" xfId="37523"/>
    <cellStyle name="Note 2 36 3 4 5" xfId="45307"/>
    <cellStyle name="Note 2 36 3 4 6" xfId="50732"/>
    <cellStyle name="Note 2 36 3 5" xfId="4112"/>
    <cellStyle name="Note 2 36 3 5 2" xfId="15319"/>
    <cellStyle name="Note 2 36 3 5 3" xfId="25504"/>
    <cellStyle name="Note 2 36 3 5 4" xfId="36445"/>
    <cellStyle name="Note 2 36 3 5 5" xfId="34110"/>
    <cellStyle name="Note 2 36 3 5 6" xfId="49662"/>
    <cellStyle name="Note 2 36 3 6" xfId="4513"/>
    <cellStyle name="Note 2 36 3 6 2" xfId="15677"/>
    <cellStyle name="Note 2 36 3 6 3" xfId="25862"/>
    <cellStyle name="Note 2 36 3 6 4" xfId="36811"/>
    <cellStyle name="Note 2 36 3 6 5" xfId="34213"/>
    <cellStyle name="Note 2 36 3 6 6" xfId="50020"/>
    <cellStyle name="Note 2 36 3 7" xfId="5948"/>
    <cellStyle name="Note 2 36 3 7 2" xfId="17098"/>
    <cellStyle name="Note 2 36 3 7 3" xfId="27283"/>
    <cellStyle name="Note 2 36 3 7 4" xfId="38232"/>
    <cellStyle name="Note 2 36 3 7 5" xfId="46436"/>
    <cellStyle name="Note 2 36 3 7 6" xfId="51441"/>
    <cellStyle name="Note 2 36 3 8" xfId="5980"/>
    <cellStyle name="Note 2 36 3 8 2" xfId="17130"/>
    <cellStyle name="Note 2 36 3 8 3" xfId="27315"/>
    <cellStyle name="Note 2 36 3 8 4" xfId="38264"/>
    <cellStyle name="Note 2 36 3 8 5" xfId="45089"/>
    <cellStyle name="Note 2 36 3 8 6" xfId="51473"/>
    <cellStyle name="Note 2 36 3 9" xfId="6007"/>
    <cellStyle name="Note 2 36 3 9 2" xfId="17157"/>
    <cellStyle name="Note 2 36 3 9 3" xfId="27342"/>
    <cellStyle name="Note 2 36 3 9 4" xfId="38291"/>
    <cellStyle name="Note 2 36 3 9 5" xfId="45304"/>
    <cellStyle name="Note 2 36 3 9 6" xfId="51500"/>
    <cellStyle name="Note 2 36 30" xfId="23647"/>
    <cellStyle name="Note 2 36 31" xfId="34549"/>
    <cellStyle name="Note 2 36 32" xfId="47805"/>
    <cellStyle name="Note 2 36 33" xfId="59098"/>
    <cellStyle name="Note 2 36 4" xfId="2254"/>
    <cellStyle name="Note 2 36 4 2" xfId="10713"/>
    <cellStyle name="Note 2 36 4 2 2" xfId="21692"/>
    <cellStyle name="Note 2 36 4 2 3" xfId="32025"/>
    <cellStyle name="Note 2 36 4 2 4" xfId="42968"/>
    <cellStyle name="Note 2 36 4 2 5" xfId="56183"/>
    <cellStyle name="Note 2 36 4 3" xfId="12168"/>
    <cellStyle name="Note 2 36 4 3 2" xfId="23090"/>
    <cellStyle name="Note 2 36 4 3 3" xfId="33480"/>
    <cellStyle name="Note 2 36 4 3 4" xfId="44417"/>
    <cellStyle name="Note 2 36 4 3 5" xfId="47125"/>
    <cellStyle name="Note 2 36 4 3 6" xfId="57638"/>
    <cellStyle name="Note 2 36 4 4" xfId="12165"/>
    <cellStyle name="Note 2 36 4 4 2" xfId="23088"/>
    <cellStyle name="Note 2 36 4 4 3" xfId="33477"/>
    <cellStyle name="Note 2 36 4 4 4" xfId="44414"/>
    <cellStyle name="Note 2 36 4 4 5" xfId="47122"/>
    <cellStyle name="Note 2 36 4 4 6" xfId="57635"/>
    <cellStyle name="Note 2 36 4 5" xfId="12084"/>
    <cellStyle name="Note 2 36 4 5 2" xfId="33396"/>
    <cellStyle name="Note 2 36 4 5 3" xfId="44333"/>
    <cellStyle name="Note 2 36 4 5 4" xfId="47043"/>
    <cellStyle name="Note 2 36 4 5 5" xfId="57554"/>
    <cellStyle name="Note 2 36 4 6" xfId="13554"/>
    <cellStyle name="Note 2 36 4 7" xfId="23739"/>
    <cellStyle name="Note 2 36 4 8" xfId="34647"/>
    <cellStyle name="Note 2 36 4 9" xfId="47897"/>
    <cellStyle name="Note 2 36 5" xfId="2324"/>
    <cellStyle name="Note 2 36 5 2" xfId="11221"/>
    <cellStyle name="Note 2 36 5 2 2" xfId="22198"/>
    <cellStyle name="Note 2 36 5 2 3" xfId="32533"/>
    <cellStyle name="Note 2 36 5 2 4" xfId="43472"/>
    <cellStyle name="Note 2 36 5 2 5" xfId="56691"/>
    <cellStyle name="Note 2 36 5 3" xfId="11686"/>
    <cellStyle name="Note 2 36 5 3 2" xfId="22659"/>
    <cellStyle name="Note 2 36 5 3 3" xfId="32998"/>
    <cellStyle name="Note 2 36 5 3 4" xfId="43935"/>
    <cellStyle name="Note 2 36 5 3 5" xfId="46646"/>
    <cellStyle name="Note 2 36 5 3 6" xfId="57156"/>
    <cellStyle name="Note 2 36 5 4" xfId="11965"/>
    <cellStyle name="Note 2 36 5 4 2" xfId="22917"/>
    <cellStyle name="Note 2 36 5 4 3" xfId="33277"/>
    <cellStyle name="Note 2 36 5 4 4" xfId="44214"/>
    <cellStyle name="Note 2 36 5 4 5" xfId="46925"/>
    <cellStyle name="Note 2 36 5 4 6" xfId="57435"/>
    <cellStyle name="Note 2 36 5 5" xfId="9571"/>
    <cellStyle name="Note 2 36 5 5 2" xfId="30883"/>
    <cellStyle name="Note 2 36 5 5 3" xfId="41834"/>
    <cellStyle name="Note 2 36 5 5 4" xfId="46100"/>
    <cellStyle name="Note 2 36 5 5 5" xfId="55041"/>
    <cellStyle name="Note 2 36 5 6" xfId="13624"/>
    <cellStyle name="Note 2 36 5 7" xfId="23809"/>
    <cellStyle name="Note 2 36 5 8" xfId="34717"/>
    <cellStyle name="Note 2 36 5 9" xfId="47967"/>
    <cellStyle name="Note 2 36 6" xfId="4652"/>
    <cellStyle name="Note 2 36 6 2" xfId="15804"/>
    <cellStyle name="Note 2 36 6 3" xfId="25989"/>
    <cellStyle name="Note 2 36 6 4" xfId="36938"/>
    <cellStyle name="Note 2 36 6 5" xfId="34214"/>
    <cellStyle name="Note 2 36 6 6" xfId="50147"/>
    <cellStyle name="Note 2 36 7" xfId="5685"/>
    <cellStyle name="Note 2 36 7 2" xfId="16835"/>
    <cellStyle name="Note 2 36 7 3" xfId="27020"/>
    <cellStyle name="Note 2 36 7 4" xfId="37969"/>
    <cellStyle name="Note 2 36 7 5" xfId="45026"/>
    <cellStyle name="Note 2 36 7 6" xfId="51178"/>
    <cellStyle name="Note 2 36 8" xfId="5292"/>
    <cellStyle name="Note 2 36 8 2" xfId="16442"/>
    <cellStyle name="Note 2 36 8 3" xfId="26627"/>
    <cellStyle name="Note 2 36 8 4" xfId="37576"/>
    <cellStyle name="Note 2 36 8 5" xfId="34242"/>
    <cellStyle name="Note 2 36 8 6" xfId="50785"/>
    <cellStyle name="Note 2 36 9" xfId="4406"/>
    <cellStyle name="Note 2 36 9 2" xfId="15591"/>
    <cellStyle name="Note 2 36 9 3" xfId="25776"/>
    <cellStyle name="Note 2 36 9 4" xfId="36725"/>
    <cellStyle name="Note 2 36 9 5" xfId="45133"/>
    <cellStyle name="Note 2 36 9 6" xfId="49934"/>
    <cellStyle name="Note 2 37" xfId="2334"/>
    <cellStyle name="Note 2 37 10" xfId="4301"/>
    <cellStyle name="Note 2 37 10 2" xfId="15491"/>
    <cellStyle name="Note 2 37 10 3" xfId="25676"/>
    <cellStyle name="Note 2 37 10 4" xfId="36625"/>
    <cellStyle name="Note 2 37 10 5" xfId="45756"/>
    <cellStyle name="Note 2 37 10 6" xfId="49834"/>
    <cellStyle name="Note 2 37 11" xfId="4493"/>
    <cellStyle name="Note 2 37 11 2" xfId="15660"/>
    <cellStyle name="Note 2 37 11 3" xfId="25845"/>
    <cellStyle name="Note 2 37 11 4" xfId="36794"/>
    <cellStyle name="Note 2 37 11 5" xfId="38388"/>
    <cellStyle name="Note 2 37 11 6" xfId="50003"/>
    <cellStyle name="Note 2 37 12" xfId="4119"/>
    <cellStyle name="Note 2 37 12 2" xfId="15326"/>
    <cellStyle name="Note 2 37 12 3" xfId="25511"/>
    <cellStyle name="Note 2 37 12 4" xfId="36452"/>
    <cellStyle name="Note 2 37 12 5" xfId="34102"/>
    <cellStyle name="Note 2 37 12 6" xfId="49669"/>
    <cellStyle name="Note 2 37 13" xfId="9907"/>
    <cellStyle name="Note 2 37 13 2" xfId="20899"/>
    <cellStyle name="Note 2 37 13 3" xfId="31219"/>
    <cellStyle name="Note 2 37 13 4" xfId="42164"/>
    <cellStyle name="Note 2 37 13 5" xfId="55377"/>
    <cellStyle name="Note 2 37 14" xfId="11787"/>
    <cellStyle name="Note 2 37 14 2" xfId="22758"/>
    <cellStyle name="Note 2 37 14 3" xfId="33099"/>
    <cellStyle name="Note 2 37 14 4" xfId="44036"/>
    <cellStyle name="Note 2 37 14 5" xfId="46747"/>
    <cellStyle name="Note 2 37 14 6" xfId="57257"/>
    <cellStyle name="Note 2 37 15" xfId="12060"/>
    <cellStyle name="Note 2 37 15 2" xfId="23008"/>
    <cellStyle name="Note 2 37 15 3" xfId="33372"/>
    <cellStyle name="Note 2 37 15 4" xfId="44309"/>
    <cellStyle name="Note 2 37 15 5" xfId="47019"/>
    <cellStyle name="Note 2 37 15 6" xfId="57530"/>
    <cellStyle name="Note 2 37 16" xfId="12316"/>
    <cellStyle name="Note 2 37 16 2" xfId="33628"/>
    <cellStyle name="Note 2 37 16 3" xfId="44565"/>
    <cellStyle name="Note 2 37 16 4" xfId="47272"/>
    <cellStyle name="Note 2 37 16 5" xfId="57786"/>
    <cellStyle name="Note 2 37 17" xfId="12546"/>
    <cellStyle name="Note 2 37 17 2" xfId="23347"/>
    <cellStyle name="Note 2 37 17 3" xfId="33858"/>
    <cellStyle name="Note 2 37 17 4" xfId="44795"/>
    <cellStyle name="Note 2 37 17 5" xfId="47499"/>
    <cellStyle name="Note 2 37 17 6" xfId="58016"/>
    <cellStyle name="Note 2 37 18" xfId="7435"/>
    <cellStyle name="Note 2 37 18 2" xfId="18552"/>
    <cellStyle name="Note 2 37 18 3" xfId="28750"/>
    <cellStyle name="Note 2 37 18 4" xfId="39703"/>
    <cellStyle name="Note 2 37 18 5" xfId="45532"/>
    <cellStyle name="Note 2 37 18 6" xfId="52908"/>
    <cellStyle name="Note 2 37 19" xfId="12482"/>
    <cellStyle name="Note 2 37 19 2" xfId="23301"/>
    <cellStyle name="Note 2 37 19 3" xfId="33794"/>
    <cellStyle name="Note 2 37 19 4" xfId="44731"/>
    <cellStyle name="Note 2 37 19 5" xfId="47436"/>
    <cellStyle name="Note 2 37 19 6" xfId="57952"/>
    <cellStyle name="Note 2 37 2" xfId="4733"/>
    <cellStyle name="Note 2 37 2 2" xfId="11142"/>
    <cellStyle name="Note 2 37 2 2 2" xfId="22119"/>
    <cellStyle name="Note 2 37 2 2 3" xfId="32454"/>
    <cellStyle name="Note 2 37 2 2 4" xfId="43394"/>
    <cellStyle name="Note 2 37 2 2 5" xfId="56612"/>
    <cellStyle name="Note 2 37 2 3" xfId="11736"/>
    <cellStyle name="Note 2 37 2 3 2" xfId="22709"/>
    <cellStyle name="Note 2 37 2 3 3" xfId="33048"/>
    <cellStyle name="Note 2 37 2 3 4" xfId="43985"/>
    <cellStyle name="Note 2 37 2 3 5" xfId="46696"/>
    <cellStyle name="Note 2 37 2 3 6" xfId="57206"/>
    <cellStyle name="Note 2 37 2 4" xfId="11896"/>
    <cellStyle name="Note 2 37 2 4 2" xfId="22848"/>
    <cellStyle name="Note 2 37 2 4 3" xfId="33208"/>
    <cellStyle name="Note 2 37 2 4 4" xfId="44145"/>
    <cellStyle name="Note 2 37 2 4 5" xfId="46856"/>
    <cellStyle name="Note 2 37 2 4 6" xfId="57366"/>
    <cellStyle name="Note 2 37 2 5" xfId="9734"/>
    <cellStyle name="Note 2 37 2 5 2" xfId="31046"/>
    <cellStyle name="Note 2 37 2 5 3" xfId="41995"/>
    <cellStyle name="Note 2 37 2 5 4" xfId="46255"/>
    <cellStyle name="Note 2 37 2 5 5" xfId="55204"/>
    <cellStyle name="Note 2 37 2 6" xfId="15884"/>
    <cellStyle name="Note 2 37 2 7" xfId="26069"/>
    <cellStyle name="Note 2 37 2 8" xfId="37018"/>
    <cellStyle name="Note 2 37 2 9" xfId="50227"/>
    <cellStyle name="Note 2 37 20" xfId="12563"/>
    <cellStyle name="Note 2 37 20 2" xfId="23364"/>
    <cellStyle name="Note 2 37 20 3" xfId="33875"/>
    <cellStyle name="Note 2 37 20 4" xfId="44812"/>
    <cellStyle name="Note 2 37 20 5" xfId="47515"/>
    <cellStyle name="Note 2 37 20 6" xfId="58033"/>
    <cellStyle name="Note 2 37 21" xfId="13634"/>
    <cellStyle name="Note 2 37 22" xfId="23819"/>
    <cellStyle name="Note 2 37 23" xfId="34727"/>
    <cellStyle name="Note 2 37 24" xfId="47977"/>
    <cellStyle name="Note 2 37 25" xfId="59579"/>
    <cellStyle name="Note 2 37 3" xfId="5752"/>
    <cellStyle name="Note 2 37 3 2" xfId="11277"/>
    <cellStyle name="Note 2 37 3 2 2" xfId="22254"/>
    <cellStyle name="Note 2 37 3 2 3" xfId="32589"/>
    <cellStyle name="Note 2 37 3 2 4" xfId="43526"/>
    <cellStyle name="Note 2 37 3 2 5" xfId="56747"/>
    <cellStyle name="Note 2 37 3 3" xfId="11630"/>
    <cellStyle name="Note 2 37 3 3 2" xfId="22603"/>
    <cellStyle name="Note 2 37 3 3 3" xfId="32942"/>
    <cellStyle name="Note 2 37 3 3 4" xfId="43879"/>
    <cellStyle name="Note 2 37 3 3 5" xfId="46590"/>
    <cellStyle name="Note 2 37 3 3 6" xfId="57100"/>
    <cellStyle name="Note 2 37 3 4" xfId="12377"/>
    <cellStyle name="Note 2 37 3 4 2" xfId="23223"/>
    <cellStyle name="Note 2 37 3 4 3" xfId="33689"/>
    <cellStyle name="Note 2 37 3 4 4" xfId="44626"/>
    <cellStyle name="Note 2 37 3 4 5" xfId="47333"/>
    <cellStyle name="Note 2 37 3 4 6" xfId="57847"/>
    <cellStyle name="Note 2 37 3 5" xfId="10679"/>
    <cellStyle name="Note 2 37 3 5 2" xfId="31991"/>
    <cellStyle name="Note 2 37 3 5 3" xfId="42934"/>
    <cellStyle name="Note 2 37 3 5 4" xfId="46462"/>
    <cellStyle name="Note 2 37 3 5 5" xfId="56149"/>
    <cellStyle name="Note 2 37 3 6" xfId="16902"/>
    <cellStyle name="Note 2 37 3 7" xfId="27087"/>
    <cellStyle name="Note 2 37 3 8" xfId="38036"/>
    <cellStyle name="Note 2 37 3 9" xfId="51245"/>
    <cellStyle name="Note 2 37 4" xfId="5230"/>
    <cellStyle name="Note 2 37 4 2" xfId="16380"/>
    <cellStyle name="Note 2 37 4 3" xfId="26565"/>
    <cellStyle name="Note 2 37 4 4" xfId="37514"/>
    <cellStyle name="Note 2 37 4 5" xfId="34012"/>
    <cellStyle name="Note 2 37 4 6" xfId="50723"/>
    <cellStyle name="Note 2 37 5" xfId="4095"/>
    <cellStyle name="Note 2 37 5 2" xfId="15302"/>
    <cellStyle name="Note 2 37 5 3" xfId="25487"/>
    <cellStyle name="Note 2 37 5 4" xfId="36428"/>
    <cellStyle name="Note 2 37 5 5" xfId="46537"/>
    <cellStyle name="Note 2 37 5 6" xfId="49645"/>
    <cellStyle name="Note 2 37 6" xfId="5634"/>
    <cellStyle name="Note 2 37 6 2" xfId="16784"/>
    <cellStyle name="Note 2 37 6 3" xfId="26969"/>
    <cellStyle name="Note 2 37 6 4" xfId="37918"/>
    <cellStyle name="Note 2 37 6 5" xfId="46349"/>
    <cellStyle name="Note 2 37 6 6" xfId="51127"/>
    <cellStyle name="Note 2 37 7" xfId="5342"/>
    <cellStyle name="Note 2 37 7 2" xfId="16492"/>
    <cellStyle name="Note 2 37 7 3" xfId="26677"/>
    <cellStyle name="Note 2 37 7 4" xfId="37626"/>
    <cellStyle name="Note 2 37 7 5" xfId="34340"/>
    <cellStyle name="Note 2 37 7 6" xfId="50835"/>
    <cellStyle name="Note 2 37 8" xfId="5825"/>
    <cellStyle name="Note 2 37 8 2" xfId="16975"/>
    <cellStyle name="Note 2 37 8 3" xfId="27160"/>
    <cellStyle name="Note 2 37 8 4" xfId="38109"/>
    <cellStyle name="Note 2 37 8 5" xfId="46420"/>
    <cellStyle name="Note 2 37 8 6" xfId="51318"/>
    <cellStyle name="Note 2 37 9" xfId="5343"/>
    <cellStyle name="Note 2 37 9 2" xfId="16493"/>
    <cellStyle name="Note 2 37 9 3" xfId="26678"/>
    <cellStyle name="Note 2 37 9 4" xfId="37627"/>
    <cellStyle name="Note 2 37 9 5" xfId="34341"/>
    <cellStyle name="Note 2 37 9 6" xfId="50836"/>
    <cellStyle name="Note 2 38" xfId="2240"/>
    <cellStyle name="Note 2 38 10" xfId="5465"/>
    <cellStyle name="Note 2 38 10 2" xfId="16615"/>
    <cellStyle name="Note 2 38 10 3" xfId="26800"/>
    <cellStyle name="Note 2 38 10 4" xfId="37749"/>
    <cellStyle name="Note 2 38 10 5" xfId="46336"/>
    <cellStyle name="Note 2 38 10 6" xfId="50958"/>
    <cellStyle name="Note 2 38 11" xfId="4518"/>
    <cellStyle name="Note 2 38 11 2" xfId="15682"/>
    <cellStyle name="Note 2 38 11 3" xfId="25867"/>
    <cellStyle name="Note 2 38 11 4" xfId="36816"/>
    <cellStyle name="Note 2 38 11 5" xfId="45228"/>
    <cellStyle name="Note 2 38 11 6" xfId="50025"/>
    <cellStyle name="Note 2 38 12" xfId="5582"/>
    <cellStyle name="Note 2 38 12 2" xfId="16732"/>
    <cellStyle name="Note 2 38 12 3" xfId="26917"/>
    <cellStyle name="Note 2 38 12 4" xfId="37866"/>
    <cellStyle name="Note 2 38 12 5" xfId="34381"/>
    <cellStyle name="Note 2 38 12 6" xfId="51075"/>
    <cellStyle name="Note 2 38 13" xfId="9873"/>
    <cellStyle name="Note 2 38 13 2" xfId="20865"/>
    <cellStyle name="Note 2 38 13 3" xfId="31185"/>
    <cellStyle name="Note 2 38 13 4" xfId="42130"/>
    <cellStyle name="Note 2 38 13 5" xfId="55343"/>
    <cellStyle name="Note 2 38 14" xfId="11821"/>
    <cellStyle name="Note 2 38 14 2" xfId="22792"/>
    <cellStyle name="Note 2 38 14 3" xfId="33133"/>
    <cellStyle name="Note 2 38 14 4" xfId="44070"/>
    <cellStyle name="Note 2 38 14 5" xfId="46781"/>
    <cellStyle name="Note 2 38 14 6" xfId="57291"/>
    <cellStyle name="Note 2 38 15" xfId="9524"/>
    <cellStyle name="Note 2 38 15 2" xfId="20617"/>
    <cellStyle name="Note 2 38 15 3" xfId="30836"/>
    <cellStyle name="Note 2 38 15 4" xfId="41787"/>
    <cellStyle name="Note 2 38 15 5" xfId="46055"/>
    <cellStyle name="Note 2 38 15 6" xfId="54994"/>
    <cellStyle name="Note 2 38 16" xfId="12114"/>
    <cellStyle name="Note 2 38 16 2" xfId="33426"/>
    <cellStyle name="Note 2 38 16 3" xfId="44363"/>
    <cellStyle name="Note 2 38 16 4" xfId="47072"/>
    <cellStyle name="Note 2 38 16 5" xfId="57584"/>
    <cellStyle name="Note 2 38 17" xfId="9639"/>
    <cellStyle name="Note 2 38 17 2" xfId="20695"/>
    <cellStyle name="Note 2 38 17 3" xfId="30951"/>
    <cellStyle name="Note 2 38 17 4" xfId="41900"/>
    <cellStyle name="Note 2 38 17 5" xfId="46163"/>
    <cellStyle name="Note 2 38 17 6" xfId="55109"/>
    <cellStyle name="Note 2 38 18" xfId="12226"/>
    <cellStyle name="Note 2 38 18 2" xfId="23122"/>
    <cellStyle name="Note 2 38 18 3" xfId="33538"/>
    <cellStyle name="Note 2 38 18 4" xfId="44475"/>
    <cellStyle name="Note 2 38 18 5" xfId="47182"/>
    <cellStyle name="Note 2 38 18 6" xfId="57696"/>
    <cellStyle name="Note 2 38 19" xfId="13540"/>
    <cellStyle name="Note 2 38 2" xfId="4699"/>
    <cellStyle name="Note 2 38 2 2" xfId="11240"/>
    <cellStyle name="Note 2 38 2 2 2" xfId="22217"/>
    <cellStyle name="Note 2 38 2 2 3" xfId="32552"/>
    <cellStyle name="Note 2 38 2 2 4" xfId="43489"/>
    <cellStyle name="Note 2 38 2 2 5" xfId="56710"/>
    <cellStyle name="Note 2 38 2 3" xfId="11667"/>
    <cellStyle name="Note 2 38 2 3 2" xfId="22640"/>
    <cellStyle name="Note 2 38 2 3 3" xfId="32979"/>
    <cellStyle name="Note 2 38 2 3 4" xfId="43916"/>
    <cellStyle name="Note 2 38 2 3 5" xfId="46627"/>
    <cellStyle name="Note 2 38 2 3 6" xfId="57137"/>
    <cellStyle name="Note 2 38 2 4" xfId="11980"/>
    <cellStyle name="Note 2 38 2 4 2" xfId="22932"/>
    <cellStyle name="Note 2 38 2 4 3" xfId="33292"/>
    <cellStyle name="Note 2 38 2 4 4" xfId="44229"/>
    <cellStyle name="Note 2 38 2 4 5" xfId="46939"/>
    <cellStyle name="Note 2 38 2 4 6" xfId="57450"/>
    <cellStyle name="Note 2 38 2 5" xfId="12339"/>
    <cellStyle name="Note 2 38 2 5 2" xfId="33651"/>
    <cellStyle name="Note 2 38 2 5 3" xfId="44588"/>
    <cellStyle name="Note 2 38 2 5 4" xfId="47295"/>
    <cellStyle name="Note 2 38 2 5 5" xfId="57809"/>
    <cellStyle name="Note 2 38 2 6" xfId="15850"/>
    <cellStyle name="Note 2 38 2 7" xfId="26035"/>
    <cellStyle name="Note 2 38 2 8" xfId="36984"/>
    <cellStyle name="Note 2 38 2 9" xfId="50193"/>
    <cellStyle name="Note 2 38 20" xfId="23725"/>
    <cellStyle name="Note 2 38 21" xfId="34633"/>
    <cellStyle name="Note 2 38 22" xfId="47883"/>
    <cellStyle name="Note 2 38 23" xfId="59467"/>
    <cellStyle name="Note 2 38 3" xfId="5718"/>
    <cellStyle name="Note 2 38 3 2" xfId="16868"/>
    <cellStyle name="Note 2 38 3 3" xfId="27053"/>
    <cellStyle name="Note 2 38 3 4" xfId="38002"/>
    <cellStyle name="Note 2 38 3 5" xfId="45501"/>
    <cellStyle name="Note 2 38 3 6" xfId="51211"/>
    <cellStyle name="Note 2 38 4" xfId="5264"/>
    <cellStyle name="Note 2 38 4 2" xfId="16414"/>
    <cellStyle name="Note 2 38 4 3" xfId="26599"/>
    <cellStyle name="Note 2 38 4 4" xfId="37548"/>
    <cellStyle name="Note 2 38 4 5" xfId="34268"/>
    <cellStyle name="Note 2 38 4 6" xfId="50757"/>
    <cellStyle name="Note 2 38 5" xfId="4321"/>
    <cellStyle name="Note 2 38 5 2" xfId="15511"/>
    <cellStyle name="Note 2 38 5 3" xfId="25696"/>
    <cellStyle name="Note 2 38 5 4" xfId="36645"/>
    <cellStyle name="Note 2 38 5 5" xfId="33941"/>
    <cellStyle name="Note 2 38 5 6" xfId="49854"/>
    <cellStyle name="Note 2 38 6" xfId="5869"/>
    <cellStyle name="Note 2 38 6 2" xfId="17019"/>
    <cellStyle name="Note 2 38 6 3" xfId="27204"/>
    <cellStyle name="Note 2 38 6 4" xfId="38153"/>
    <cellStyle name="Note 2 38 6 5" xfId="45339"/>
    <cellStyle name="Note 2 38 6 6" xfId="51362"/>
    <cellStyle name="Note 2 38 7" xfId="5855"/>
    <cellStyle name="Note 2 38 7 2" xfId="17005"/>
    <cellStyle name="Note 2 38 7 3" xfId="27190"/>
    <cellStyle name="Note 2 38 7 4" xfId="38139"/>
    <cellStyle name="Note 2 38 7 5" xfId="46375"/>
    <cellStyle name="Note 2 38 7 6" xfId="51348"/>
    <cellStyle name="Note 2 38 8" xfId="5838"/>
    <cellStyle name="Note 2 38 8 2" xfId="16988"/>
    <cellStyle name="Note 2 38 8 3" xfId="27173"/>
    <cellStyle name="Note 2 38 8 4" xfId="38122"/>
    <cellStyle name="Note 2 38 8 5" xfId="44987"/>
    <cellStyle name="Note 2 38 8 6" xfId="51331"/>
    <cellStyle name="Note 2 38 9" xfId="5488"/>
    <cellStyle name="Note 2 38 9 2" xfId="16638"/>
    <cellStyle name="Note 2 38 9 3" xfId="26823"/>
    <cellStyle name="Note 2 38 9 4" xfId="37772"/>
    <cellStyle name="Note 2 38 9 5" xfId="45106"/>
    <cellStyle name="Note 2 38 9 6" xfId="50981"/>
    <cellStyle name="Note 2 39" xfId="2283"/>
    <cellStyle name="Note 2 39 2" xfId="10684"/>
    <cellStyle name="Note 2 39 2 2" xfId="21663"/>
    <cellStyle name="Note 2 39 2 3" xfId="31996"/>
    <cellStyle name="Note 2 39 2 4" xfId="42939"/>
    <cellStyle name="Note 2 39 2 5" xfId="56154"/>
    <cellStyle name="Note 2 39 3" xfId="9688"/>
    <cellStyle name="Note 2 39 3 2" xfId="20726"/>
    <cellStyle name="Note 2 39 3 3" xfId="31000"/>
    <cellStyle name="Note 2 39 3 4" xfId="41949"/>
    <cellStyle name="Note 2 39 3 5" xfId="46212"/>
    <cellStyle name="Note 2 39 3 6" xfId="55158"/>
    <cellStyle name="Note 2 39 4" xfId="9529"/>
    <cellStyle name="Note 2 39 4 2" xfId="20622"/>
    <cellStyle name="Note 2 39 4 3" xfId="30841"/>
    <cellStyle name="Note 2 39 4 4" xfId="41792"/>
    <cellStyle name="Note 2 39 4 5" xfId="46060"/>
    <cellStyle name="Note 2 39 4 6" xfId="54999"/>
    <cellStyle name="Note 2 39 5" xfId="11558"/>
    <cellStyle name="Note 2 39 5 2" xfId="32870"/>
    <cellStyle name="Note 2 39 5 3" xfId="43807"/>
    <cellStyle name="Note 2 39 5 4" xfId="46576"/>
    <cellStyle name="Note 2 39 5 5" xfId="57028"/>
    <cellStyle name="Note 2 39 6" xfId="13583"/>
    <cellStyle name="Note 2 39 7" xfId="23768"/>
    <cellStyle name="Note 2 39 8" xfId="34676"/>
    <cellStyle name="Note 2 39 9" xfId="47926"/>
    <cellStyle name="Note 2 4" xfId="2130"/>
    <cellStyle name="Note 2 4 10" xfId="5649"/>
    <cellStyle name="Note 2 4 10 2" xfId="16799"/>
    <cellStyle name="Note 2 4 10 3" xfId="26984"/>
    <cellStyle name="Note 2 4 10 4" xfId="37933"/>
    <cellStyle name="Note 2 4 10 5" xfId="45945"/>
    <cellStyle name="Note 2 4 10 6" xfId="51142"/>
    <cellStyle name="Note 2 4 11" xfId="5428"/>
    <cellStyle name="Note 2 4 11 2" xfId="16578"/>
    <cellStyle name="Note 2 4 11 3" xfId="26763"/>
    <cellStyle name="Note 2 4 11 4" xfId="37712"/>
    <cellStyle name="Note 2 4 11 5" xfId="45188"/>
    <cellStyle name="Note 2 4 11 6" xfId="50921"/>
    <cellStyle name="Note 2 4 12" xfId="5389"/>
    <cellStyle name="Note 2 4 12 2" xfId="16539"/>
    <cellStyle name="Note 2 4 12 3" xfId="26724"/>
    <cellStyle name="Note 2 4 12 4" xfId="37673"/>
    <cellStyle name="Note 2 4 12 5" xfId="46506"/>
    <cellStyle name="Note 2 4 12 6" xfId="50882"/>
    <cellStyle name="Note 2 4 13" xfId="5960"/>
    <cellStyle name="Note 2 4 13 2" xfId="17110"/>
    <cellStyle name="Note 2 4 13 3" xfId="27295"/>
    <cellStyle name="Note 2 4 13 4" xfId="38244"/>
    <cellStyle name="Note 2 4 13 5" xfId="34056"/>
    <cellStyle name="Note 2 4 13 6" xfId="51453"/>
    <cellStyle name="Note 2 4 14" xfId="6014"/>
    <cellStyle name="Note 2 4 14 2" xfId="17164"/>
    <cellStyle name="Note 2 4 14 3" xfId="27349"/>
    <cellStyle name="Note 2 4 14 4" xfId="38298"/>
    <cellStyle name="Note 2 4 14 5" xfId="45268"/>
    <cellStyle name="Note 2 4 14 6" xfId="51507"/>
    <cellStyle name="Note 2 4 15" xfId="5190"/>
    <cellStyle name="Note 2 4 15 2" xfId="16340"/>
    <cellStyle name="Note 2 4 15 3" xfId="26525"/>
    <cellStyle name="Note 2 4 15 4" xfId="37474"/>
    <cellStyle name="Note 2 4 15 5" xfId="42120"/>
    <cellStyle name="Note 2 4 15 6" xfId="50683"/>
    <cellStyle name="Note 2 4 16" xfId="5796"/>
    <cellStyle name="Note 2 4 16 2" xfId="16946"/>
    <cellStyle name="Note 2 4 16 3" xfId="27131"/>
    <cellStyle name="Note 2 4 16 4" xfId="38080"/>
    <cellStyle name="Note 2 4 16 5" xfId="46543"/>
    <cellStyle name="Note 2 4 16 6" xfId="51289"/>
    <cellStyle name="Note 2 4 17" xfId="7628"/>
    <cellStyle name="Note 2 4 17 2" xfId="18741"/>
    <cellStyle name="Note 2 4 17 3" xfId="28943"/>
    <cellStyle name="Note 2 4 17 4" xfId="39892"/>
    <cellStyle name="Note 2 4 17 5" xfId="45656"/>
    <cellStyle name="Note 2 4 17 6" xfId="34423"/>
    <cellStyle name="Note 2 4 17 7" xfId="53101"/>
    <cellStyle name="Note 2 4 18" xfId="7720"/>
    <cellStyle name="Note 2 4 18 2" xfId="18831"/>
    <cellStyle name="Note 2 4 18 3" xfId="29034"/>
    <cellStyle name="Note 2 4 18 4" xfId="39984"/>
    <cellStyle name="Note 2 4 18 5" xfId="45710"/>
    <cellStyle name="Note 2 4 18 6" xfId="45100"/>
    <cellStyle name="Note 2 4 18 7" xfId="53192"/>
    <cellStyle name="Note 2 4 19" xfId="7579"/>
    <cellStyle name="Note 2 4 19 2" xfId="18693"/>
    <cellStyle name="Note 2 4 19 3" xfId="28894"/>
    <cellStyle name="Note 2 4 19 4" xfId="39844"/>
    <cellStyle name="Note 2 4 19 5" xfId="45613"/>
    <cellStyle name="Note 2 4 19 6" xfId="44933"/>
    <cellStyle name="Note 2 4 19 7" xfId="53052"/>
    <cellStyle name="Note 2 4 2" xfId="2364"/>
    <cellStyle name="Note 2 4 2 10" xfId="5435"/>
    <cellStyle name="Note 2 4 2 10 2" xfId="16585"/>
    <cellStyle name="Note 2 4 2 10 3" xfId="26770"/>
    <cellStyle name="Note 2 4 2 10 4" xfId="37719"/>
    <cellStyle name="Note 2 4 2 10 5" xfId="45930"/>
    <cellStyle name="Note 2 4 2 10 6" xfId="50928"/>
    <cellStyle name="Note 2 4 2 11" xfId="5819"/>
    <cellStyle name="Note 2 4 2 11 2" xfId="16969"/>
    <cellStyle name="Note 2 4 2 11 3" xfId="27154"/>
    <cellStyle name="Note 2 4 2 11 4" xfId="38103"/>
    <cellStyle name="Note 2 4 2 11 5" xfId="45911"/>
    <cellStyle name="Note 2 4 2 11 6" xfId="51312"/>
    <cellStyle name="Note 2 4 2 12" xfId="4104"/>
    <cellStyle name="Note 2 4 2 12 2" xfId="15311"/>
    <cellStyle name="Note 2 4 2 12 3" xfId="25496"/>
    <cellStyle name="Note 2 4 2 12 4" xfId="36437"/>
    <cellStyle name="Note 2 4 2 12 5" xfId="45200"/>
    <cellStyle name="Note 2 4 2 12 6" xfId="49654"/>
    <cellStyle name="Note 2 4 2 13" xfId="9937"/>
    <cellStyle name="Note 2 4 2 13 2" xfId="20929"/>
    <cellStyle name="Note 2 4 2 13 3" xfId="31249"/>
    <cellStyle name="Note 2 4 2 13 4" xfId="42194"/>
    <cellStyle name="Note 2 4 2 13 5" xfId="55407"/>
    <cellStyle name="Note 2 4 2 14" xfId="11757"/>
    <cellStyle name="Note 2 4 2 14 2" xfId="22728"/>
    <cellStyle name="Note 2 4 2 14 3" xfId="33069"/>
    <cellStyle name="Note 2 4 2 14 4" xfId="44006"/>
    <cellStyle name="Note 2 4 2 14 5" xfId="46717"/>
    <cellStyle name="Note 2 4 2 14 6" xfId="57227"/>
    <cellStyle name="Note 2 4 2 15" xfId="9703"/>
    <cellStyle name="Note 2 4 2 15 2" xfId="20734"/>
    <cellStyle name="Note 2 4 2 15 3" xfId="31015"/>
    <cellStyle name="Note 2 4 2 15 4" xfId="41964"/>
    <cellStyle name="Note 2 4 2 15 5" xfId="46226"/>
    <cellStyle name="Note 2 4 2 15 6" xfId="55173"/>
    <cellStyle name="Note 2 4 2 16" xfId="9547"/>
    <cellStyle name="Note 2 4 2 16 2" xfId="30859"/>
    <cellStyle name="Note 2 4 2 16 3" xfId="41810"/>
    <cellStyle name="Note 2 4 2 16 4" xfId="46076"/>
    <cellStyle name="Note 2 4 2 16 5" xfId="55017"/>
    <cellStyle name="Note 2 4 2 17" xfId="9731"/>
    <cellStyle name="Note 2 4 2 17 2" xfId="20754"/>
    <cellStyle name="Note 2 4 2 17 3" xfId="31043"/>
    <cellStyle name="Note 2 4 2 17 4" xfId="41992"/>
    <cellStyle name="Note 2 4 2 17 5" xfId="46252"/>
    <cellStyle name="Note 2 4 2 17 6" xfId="55201"/>
    <cellStyle name="Note 2 4 2 18" xfId="12184"/>
    <cellStyle name="Note 2 4 2 18 2" xfId="23101"/>
    <cellStyle name="Note 2 4 2 18 3" xfId="33496"/>
    <cellStyle name="Note 2 4 2 18 4" xfId="44433"/>
    <cellStyle name="Note 2 4 2 18 5" xfId="47141"/>
    <cellStyle name="Note 2 4 2 18 6" xfId="57654"/>
    <cellStyle name="Note 2 4 2 19" xfId="9488"/>
    <cellStyle name="Note 2 4 2 19 2" xfId="20588"/>
    <cellStyle name="Note 2 4 2 19 3" xfId="30800"/>
    <cellStyle name="Note 2 4 2 19 4" xfId="41751"/>
    <cellStyle name="Note 2 4 2 19 5" xfId="46020"/>
    <cellStyle name="Note 2 4 2 19 6" xfId="54958"/>
    <cellStyle name="Note 2 4 2 2" xfId="4763"/>
    <cellStyle name="Note 2 4 2 2 2" xfId="11172"/>
    <cellStyle name="Note 2 4 2 2 2 2" xfId="22149"/>
    <cellStyle name="Note 2 4 2 2 2 3" xfId="32484"/>
    <cellStyle name="Note 2 4 2 2 2 4" xfId="43424"/>
    <cellStyle name="Note 2 4 2 2 2 5" xfId="56642"/>
    <cellStyle name="Note 2 4 2 2 3" xfId="11715"/>
    <cellStyle name="Note 2 4 2 2 3 2" xfId="22688"/>
    <cellStyle name="Note 2 4 2 2 3 3" xfId="33027"/>
    <cellStyle name="Note 2 4 2 2 3 4" xfId="43964"/>
    <cellStyle name="Note 2 4 2 2 3 5" xfId="46675"/>
    <cellStyle name="Note 2 4 2 2 3 6" xfId="57185"/>
    <cellStyle name="Note 2 4 2 2 4" xfId="11926"/>
    <cellStyle name="Note 2 4 2 2 4 2" xfId="22878"/>
    <cellStyle name="Note 2 4 2 2 4 3" xfId="33238"/>
    <cellStyle name="Note 2 4 2 2 4 4" xfId="44175"/>
    <cellStyle name="Note 2 4 2 2 4 5" xfId="46886"/>
    <cellStyle name="Note 2 4 2 2 4 6" xfId="57396"/>
    <cellStyle name="Note 2 4 2 2 5" xfId="9793"/>
    <cellStyle name="Note 2 4 2 2 5 2" xfId="31105"/>
    <cellStyle name="Note 2 4 2 2 5 3" xfId="42054"/>
    <cellStyle name="Note 2 4 2 2 5 4" xfId="46314"/>
    <cellStyle name="Note 2 4 2 2 5 5" xfId="55263"/>
    <cellStyle name="Note 2 4 2 2 6" xfId="15914"/>
    <cellStyle name="Note 2 4 2 2 7" xfId="26099"/>
    <cellStyle name="Note 2 4 2 2 8" xfId="37048"/>
    <cellStyle name="Note 2 4 2 2 9" xfId="50257"/>
    <cellStyle name="Note 2 4 2 20" xfId="12593"/>
    <cellStyle name="Note 2 4 2 20 2" xfId="23394"/>
    <cellStyle name="Note 2 4 2 20 3" xfId="33905"/>
    <cellStyle name="Note 2 4 2 20 4" xfId="44842"/>
    <cellStyle name="Note 2 4 2 20 5" xfId="47545"/>
    <cellStyle name="Note 2 4 2 20 6" xfId="58063"/>
    <cellStyle name="Note 2 4 2 21" xfId="13664"/>
    <cellStyle name="Note 2 4 2 22" xfId="23849"/>
    <cellStyle name="Note 2 4 2 23" xfId="34757"/>
    <cellStyle name="Note 2 4 2 24" xfId="48007"/>
    <cellStyle name="Note 2 4 2 25" xfId="59609"/>
    <cellStyle name="Note 2 4 2 3" xfId="5782"/>
    <cellStyle name="Note 2 4 2 3 2" xfId="11307"/>
    <cellStyle name="Note 2 4 2 3 2 2" xfId="22284"/>
    <cellStyle name="Note 2 4 2 3 2 3" xfId="32619"/>
    <cellStyle name="Note 2 4 2 3 2 4" xfId="43556"/>
    <cellStyle name="Note 2 4 2 3 2 5" xfId="56777"/>
    <cellStyle name="Note 2 4 2 3 3" xfId="7689"/>
    <cellStyle name="Note 2 4 2 3 3 2" xfId="18800"/>
    <cellStyle name="Note 2 4 2 3 3 3" xfId="29003"/>
    <cellStyle name="Note 2 4 2 3 3 4" xfId="39953"/>
    <cellStyle name="Note 2 4 2 3 3 5" xfId="45679"/>
    <cellStyle name="Note 2 4 2 3 3 6" xfId="53161"/>
    <cellStyle name="Note 2 4 2 3 4" xfId="12023"/>
    <cellStyle name="Note 2 4 2 3 4 2" xfId="22975"/>
    <cellStyle name="Note 2 4 2 3 4 3" xfId="33335"/>
    <cellStyle name="Note 2 4 2 3 4 4" xfId="44272"/>
    <cellStyle name="Note 2 4 2 3 4 5" xfId="46982"/>
    <cellStyle name="Note 2 4 2 3 4 6" xfId="57493"/>
    <cellStyle name="Note 2 4 2 3 5" xfId="9784"/>
    <cellStyle name="Note 2 4 2 3 5 2" xfId="31096"/>
    <cellStyle name="Note 2 4 2 3 5 3" xfId="42045"/>
    <cellStyle name="Note 2 4 2 3 5 4" xfId="46305"/>
    <cellStyle name="Note 2 4 2 3 5 5" xfId="55254"/>
    <cellStyle name="Note 2 4 2 3 6" xfId="16932"/>
    <cellStyle name="Note 2 4 2 3 7" xfId="27117"/>
    <cellStyle name="Note 2 4 2 3 8" xfId="38066"/>
    <cellStyle name="Note 2 4 2 3 9" xfId="51275"/>
    <cellStyle name="Note 2 4 2 4" xfId="5200"/>
    <cellStyle name="Note 2 4 2 4 2" xfId="16350"/>
    <cellStyle name="Note 2 4 2 4 3" xfId="26535"/>
    <cellStyle name="Note 2 4 2 4 4" xfId="37484"/>
    <cellStyle name="Note 2 4 2 4 5" xfId="33950"/>
    <cellStyle name="Note 2 4 2 4 6" xfId="50693"/>
    <cellStyle name="Note 2 4 2 5" xfId="4129"/>
    <cellStyle name="Note 2 4 2 5 2" xfId="15336"/>
    <cellStyle name="Note 2 4 2 5 3" xfId="25521"/>
    <cellStyle name="Note 2 4 2 5 4" xfId="36462"/>
    <cellStyle name="Note 2 4 2 5 5" xfId="46525"/>
    <cellStyle name="Note 2 4 2 5 6" xfId="49679"/>
    <cellStyle name="Note 2 4 2 6" xfId="4151"/>
    <cellStyle name="Note 2 4 2 6 2" xfId="15358"/>
    <cellStyle name="Note 2 4 2 6 3" xfId="25543"/>
    <cellStyle name="Note 2 4 2 6 4" xfId="36484"/>
    <cellStyle name="Note 2 4 2 6 5" xfId="34116"/>
    <cellStyle name="Note 2 4 2 6 6" xfId="49701"/>
    <cellStyle name="Note 2 4 2 7" xfId="5420"/>
    <cellStyle name="Note 2 4 2 7 2" xfId="16570"/>
    <cellStyle name="Note 2 4 2 7 3" xfId="26755"/>
    <cellStyle name="Note 2 4 2 7 4" xfId="37704"/>
    <cellStyle name="Note 2 4 2 7 5" xfId="45293"/>
    <cellStyle name="Note 2 4 2 7 6" xfId="50913"/>
    <cellStyle name="Note 2 4 2 8" xfId="5557"/>
    <cellStyle name="Note 2 4 2 8 2" xfId="16707"/>
    <cellStyle name="Note 2 4 2 8 3" xfId="26892"/>
    <cellStyle name="Note 2 4 2 8 4" xfId="37841"/>
    <cellStyle name="Note 2 4 2 8 5" xfId="44899"/>
    <cellStyle name="Note 2 4 2 8 6" xfId="51050"/>
    <cellStyle name="Note 2 4 2 9" xfId="5701"/>
    <cellStyle name="Note 2 4 2 9 2" xfId="16851"/>
    <cellStyle name="Note 2 4 2 9 3" xfId="27036"/>
    <cellStyle name="Note 2 4 2 9 4" xfId="37985"/>
    <cellStyle name="Note 2 4 2 9 5" xfId="45331"/>
    <cellStyle name="Note 2 4 2 9 6" xfId="51194"/>
    <cellStyle name="Note 2 4 20" xfId="7198"/>
    <cellStyle name="Note 2 4 20 2" xfId="18328"/>
    <cellStyle name="Note 2 4 20 3" xfId="28514"/>
    <cellStyle name="Note 2 4 20 4" xfId="39469"/>
    <cellStyle name="Note 2 4 20 5" xfId="45422"/>
    <cellStyle name="Note 2 4 20 6" xfId="52672"/>
    <cellStyle name="Note 2 4 21" xfId="9835"/>
    <cellStyle name="Note 2 4 21 2" xfId="20829"/>
    <cellStyle name="Note 2 4 21 3" xfId="31147"/>
    <cellStyle name="Note 2 4 21 4" xfId="42096"/>
    <cellStyle name="Note 2 4 21 5" xfId="55305"/>
    <cellStyle name="Note 2 4 22" xfId="12136"/>
    <cellStyle name="Note 2 4 22 2" xfId="23067"/>
    <cellStyle name="Note 2 4 22 3" xfId="33448"/>
    <cellStyle name="Note 2 4 22 4" xfId="44385"/>
    <cellStyle name="Note 2 4 22 5" xfId="47094"/>
    <cellStyle name="Note 2 4 22 6" xfId="57606"/>
    <cellStyle name="Note 2 4 23" xfId="12286"/>
    <cellStyle name="Note 2 4 23 2" xfId="23159"/>
    <cellStyle name="Note 2 4 23 3" xfId="33598"/>
    <cellStyle name="Note 2 4 23 4" xfId="44535"/>
    <cellStyle name="Note 2 4 23 5" xfId="47242"/>
    <cellStyle name="Note 2 4 23 6" xfId="57756"/>
    <cellStyle name="Note 2 4 24" xfId="12117"/>
    <cellStyle name="Note 2 4 24 2" xfId="33429"/>
    <cellStyle name="Note 2 4 24 3" xfId="44366"/>
    <cellStyle name="Note 2 4 24 4" xfId="47075"/>
    <cellStyle name="Note 2 4 24 5" xfId="57587"/>
    <cellStyle name="Note 2 4 25" xfId="12493"/>
    <cellStyle name="Note 2 4 25 2" xfId="23311"/>
    <cellStyle name="Note 2 4 25 3" xfId="33805"/>
    <cellStyle name="Note 2 4 25 4" xfId="44742"/>
    <cellStyle name="Note 2 4 25 5" xfId="47447"/>
    <cellStyle name="Note 2 4 25 6" xfId="57963"/>
    <cellStyle name="Note 2 4 26" xfId="12188"/>
    <cellStyle name="Note 2 4 26 2" xfId="23103"/>
    <cellStyle name="Note 2 4 26 3" xfId="33500"/>
    <cellStyle name="Note 2 4 26 4" xfId="44437"/>
    <cellStyle name="Note 2 4 26 5" xfId="47144"/>
    <cellStyle name="Note 2 4 26 6" xfId="57658"/>
    <cellStyle name="Note 2 4 27" xfId="9635"/>
    <cellStyle name="Note 2 4 27 2" xfId="20694"/>
    <cellStyle name="Note 2 4 27 3" xfId="30947"/>
    <cellStyle name="Note 2 4 27 4" xfId="41896"/>
    <cellStyle name="Note 2 4 27 5" xfId="46159"/>
    <cellStyle name="Note 2 4 27 6" xfId="55105"/>
    <cellStyle name="Note 2 4 28" xfId="12046"/>
    <cellStyle name="Note 2 4 28 2" xfId="22997"/>
    <cellStyle name="Note 2 4 28 3" xfId="33358"/>
    <cellStyle name="Note 2 4 28 4" xfId="44295"/>
    <cellStyle name="Note 2 4 28 5" xfId="47005"/>
    <cellStyle name="Note 2 4 28 6" xfId="57516"/>
    <cellStyle name="Note 2 4 29" xfId="13463"/>
    <cellStyle name="Note 2 4 3" xfId="2210"/>
    <cellStyle name="Note 2 4 3 10" xfId="5802"/>
    <cellStyle name="Note 2 4 3 10 2" xfId="16952"/>
    <cellStyle name="Note 2 4 3 10 3" xfId="27137"/>
    <cellStyle name="Note 2 4 3 10 4" xfId="38086"/>
    <cellStyle name="Note 2 4 3 10 5" xfId="45776"/>
    <cellStyle name="Note 2 4 3 10 6" xfId="51295"/>
    <cellStyle name="Note 2 4 3 11" xfId="5415"/>
    <cellStyle name="Note 2 4 3 11 2" xfId="16565"/>
    <cellStyle name="Note 2 4 3 11 3" xfId="26750"/>
    <cellStyle name="Note 2 4 3 11 4" xfId="37699"/>
    <cellStyle name="Note 2 4 3 11 5" xfId="45410"/>
    <cellStyle name="Note 2 4 3 11 6" xfId="50908"/>
    <cellStyle name="Note 2 4 3 12" xfId="5175"/>
    <cellStyle name="Note 2 4 3 12 2" xfId="16325"/>
    <cellStyle name="Note 2 4 3 12 3" xfId="26510"/>
    <cellStyle name="Note 2 4 3 12 4" xfId="37459"/>
    <cellStyle name="Note 2 4 3 12 5" xfId="42127"/>
    <cellStyle name="Note 2 4 3 12 6" xfId="50668"/>
    <cellStyle name="Note 2 4 3 13" xfId="9899"/>
    <cellStyle name="Note 2 4 3 13 2" xfId="20891"/>
    <cellStyle name="Note 2 4 3 13 3" xfId="31211"/>
    <cellStyle name="Note 2 4 3 13 4" xfId="42156"/>
    <cellStyle name="Note 2 4 3 13 5" xfId="55369"/>
    <cellStyle name="Note 2 4 3 14" xfId="11795"/>
    <cellStyle name="Note 2 4 3 14 2" xfId="22766"/>
    <cellStyle name="Note 2 4 3 14 3" xfId="33107"/>
    <cellStyle name="Note 2 4 3 14 4" xfId="44044"/>
    <cellStyle name="Note 2 4 3 14 5" xfId="46755"/>
    <cellStyle name="Note 2 4 3 14 6" xfId="57265"/>
    <cellStyle name="Note 2 4 3 15" xfId="12365"/>
    <cellStyle name="Note 2 4 3 15 2" xfId="23214"/>
    <cellStyle name="Note 2 4 3 15 3" xfId="33677"/>
    <cellStyle name="Note 2 4 3 15 4" xfId="44614"/>
    <cellStyle name="Note 2 4 3 15 5" xfId="47321"/>
    <cellStyle name="Note 2 4 3 15 6" xfId="57835"/>
    <cellStyle name="Note 2 4 3 16" xfId="11871"/>
    <cellStyle name="Note 2 4 3 16 2" xfId="33183"/>
    <cellStyle name="Note 2 4 3 16 3" xfId="44120"/>
    <cellStyle name="Note 2 4 3 16 4" xfId="46831"/>
    <cellStyle name="Note 2 4 3 16 5" xfId="57341"/>
    <cellStyle name="Note 2 4 3 17" xfId="12190"/>
    <cellStyle name="Note 2 4 3 17 2" xfId="23105"/>
    <cellStyle name="Note 2 4 3 17 3" xfId="33502"/>
    <cellStyle name="Note 2 4 3 17 4" xfId="44439"/>
    <cellStyle name="Note 2 4 3 17 5" xfId="47146"/>
    <cellStyle name="Note 2 4 3 17 6" xfId="57660"/>
    <cellStyle name="Note 2 4 3 18" xfId="12605"/>
    <cellStyle name="Note 2 4 3 18 2" xfId="23406"/>
    <cellStyle name="Note 2 4 3 18 3" xfId="33917"/>
    <cellStyle name="Note 2 4 3 18 4" xfId="44854"/>
    <cellStyle name="Note 2 4 3 18 5" xfId="47557"/>
    <cellStyle name="Note 2 4 3 18 6" xfId="58075"/>
    <cellStyle name="Note 2 4 3 19" xfId="13510"/>
    <cellStyle name="Note 2 4 3 2" xfId="4725"/>
    <cellStyle name="Note 2 4 3 2 2" xfId="11317"/>
    <cellStyle name="Note 2 4 3 2 2 2" xfId="22294"/>
    <cellStyle name="Note 2 4 3 2 2 3" xfId="32629"/>
    <cellStyle name="Note 2 4 3 2 2 4" xfId="43566"/>
    <cellStyle name="Note 2 4 3 2 2 5" xfId="56787"/>
    <cellStyle name="Note 2 4 3 2 3" xfId="9464"/>
    <cellStyle name="Note 2 4 3 2 3 2" xfId="20569"/>
    <cellStyle name="Note 2 4 3 2 3 3" xfId="30776"/>
    <cellStyle name="Note 2 4 3 2 3 4" xfId="41727"/>
    <cellStyle name="Note 2 4 3 2 3 5" xfId="45996"/>
    <cellStyle name="Note 2 4 3 2 3 6" xfId="54934"/>
    <cellStyle name="Note 2 4 3 2 4" xfId="12022"/>
    <cellStyle name="Note 2 4 3 2 4 2" xfId="22974"/>
    <cellStyle name="Note 2 4 3 2 4 3" xfId="33334"/>
    <cellStyle name="Note 2 4 3 2 4 4" xfId="44271"/>
    <cellStyle name="Note 2 4 3 2 4 5" xfId="46981"/>
    <cellStyle name="Note 2 4 3 2 4 6" xfId="57492"/>
    <cellStyle name="Note 2 4 3 2 5" xfId="12091"/>
    <cellStyle name="Note 2 4 3 2 5 2" xfId="33403"/>
    <cellStyle name="Note 2 4 3 2 5 3" xfId="44340"/>
    <cellStyle name="Note 2 4 3 2 5 4" xfId="47050"/>
    <cellStyle name="Note 2 4 3 2 5 5" xfId="57561"/>
    <cellStyle name="Note 2 4 3 2 6" xfId="15876"/>
    <cellStyle name="Note 2 4 3 2 7" xfId="26061"/>
    <cellStyle name="Note 2 4 3 2 8" xfId="37010"/>
    <cellStyle name="Note 2 4 3 2 9" xfId="50219"/>
    <cellStyle name="Note 2 4 3 20" xfId="23695"/>
    <cellStyle name="Note 2 4 3 21" xfId="34603"/>
    <cellStyle name="Note 2 4 3 22" xfId="47853"/>
    <cellStyle name="Note 2 4 3 23" xfId="59630"/>
    <cellStyle name="Note 2 4 3 3" xfId="5744"/>
    <cellStyle name="Note 2 4 3 3 2" xfId="16894"/>
    <cellStyle name="Note 2 4 3 3 3" xfId="27079"/>
    <cellStyle name="Note 2 4 3 3 4" xfId="38028"/>
    <cellStyle name="Note 2 4 3 3 5" xfId="45216"/>
    <cellStyle name="Note 2 4 3 3 6" xfId="51237"/>
    <cellStyle name="Note 2 4 3 4" xfId="5238"/>
    <cellStyle name="Note 2 4 3 4 2" xfId="16388"/>
    <cellStyle name="Note 2 4 3 4 3" xfId="26573"/>
    <cellStyle name="Note 2 4 3 4 4" xfId="37522"/>
    <cellStyle name="Note 2 4 3 4 5" xfId="36374"/>
    <cellStyle name="Note 2 4 3 4 6" xfId="50731"/>
    <cellStyle name="Note 2 4 3 5" xfId="5818"/>
    <cellStyle name="Note 2 4 3 5 2" xfId="16968"/>
    <cellStyle name="Note 2 4 3 5 3" xfId="27153"/>
    <cellStyle name="Note 2 4 3 5 4" xfId="38102"/>
    <cellStyle name="Note 2 4 3 5 5" xfId="45090"/>
    <cellStyle name="Note 2 4 3 5 6" xfId="51311"/>
    <cellStyle name="Note 2 4 3 6" xfId="5558"/>
    <cellStyle name="Note 2 4 3 6 2" xfId="16708"/>
    <cellStyle name="Note 2 4 3 6 3" xfId="26893"/>
    <cellStyle name="Note 2 4 3 6 4" xfId="37842"/>
    <cellStyle name="Note 2 4 3 6 5" xfId="46385"/>
    <cellStyle name="Note 2 4 3 6 6" xfId="51051"/>
    <cellStyle name="Note 2 4 3 7" xfId="5467"/>
    <cellStyle name="Note 2 4 3 7 2" xfId="16617"/>
    <cellStyle name="Note 2 4 3 7 3" xfId="26802"/>
    <cellStyle name="Note 2 4 3 7 4" xfId="37751"/>
    <cellStyle name="Note 2 4 3 7 5" xfId="46557"/>
    <cellStyle name="Note 2 4 3 7 6" xfId="50960"/>
    <cellStyle name="Note 2 4 3 8" xfId="5617"/>
    <cellStyle name="Note 2 4 3 8 2" xfId="16767"/>
    <cellStyle name="Note 2 4 3 8 3" xfId="26952"/>
    <cellStyle name="Note 2 4 3 8 4" xfId="37901"/>
    <cellStyle name="Note 2 4 3 8 5" xfId="34390"/>
    <cellStyle name="Note 2 4 3 8 6" xfId="51110"/>
    <cellStyle name="Note 2 4 3 9" xfId="4069"/>
    <cellStyle name="Note 2 4 3 9 2" xfId="15276"/>
    <cellStyle name="Note 2 4 3 9 3" xfId="25461"/>
    <cellStyle name="Note 2 4 3 9 4" xfId="36402"/>
    <cellStyle name="Note 2 4 3 9 5" xfId="34082"/>
    <cellStyle name="Note 2 4 3 9 6" xfId="49619"/>
    <cellStyle name="Note 2 4 30" xfId="23648"/>
    <cellStyle name="Note 2 4 31" xfId="34550"/>
    <cellStyle name="Note 2 4 32" xfId="47806"/>
    <cellStyle name="Note 2 4 33" xfId="59099"/>
    <cellStyle name="Note 2 4 4" xfId="2253"/>
    <cellStyle name="Note 2 4 4 2" xfId="10714"/>
    <cellStyle name="Note 2 4 4 2 2" xfId="21693"/>
    <cellStyle name="Note 2 4 4 2 3" xfId="32026"/>
    <cellStyle name="Note 2 4 4 2 4" xfId="42969"/>
    <cellStyle name="Note 2 4 4 2 5" xfId="56184"/>
    <cellStyle name="Note 2 4 4 3" xfId="9546"/>
    <cellStyle name="Note 2 4 4 3 2" xfId="20635"/>
    <cellStyle name="Note 2 4 4 3 3" xfId="30858"/>
    <cellStyle name="Note 2 4 4 3 4" xfId="41809"/>
    <cellStyle name="Note 2 4 4 3 5" xfId="46075"/>
    <cellStyle name="Note 2 4 4 3 6" xfId="55016"/>
    <cellStyle name="Note 2 4 4 4" xfId="12468"/>
    <cellStyle name="Note 2 4 4 4 2" xfId="23293"/>
    <cellStyle name="Note 2 4 4 4 3" xfId="33780"/>
    <cellStyle name="Note 2 4 4 4 4" xfId="44717"/>
    <cellStyle name="Note 2 4 4 4 5" xfId="47423"/>
    <cellStyle name="Note 2 4 4 4 6" xfId="57938"/>
    <cellStyle name="Note 2 4 4 5" xfId="9551"/>
    <cellStyle name="Note 2 4 4 5 2" xfId="30863"/>
    <cellStyle name="Note 2 4 4 5 3" xfId="41814"/>
    <cellStyle name="Note 2 4 4 5 4" xfId="46080"/>
    <cellStyle name="Note 2 4 4 5 5" xfId="55021"/>
    <cellStyle name="Note 2 4 4 6" xfId="13553"/>
    <cellStyle name="Note 2 4 4 7" xfId="23738"/>
    <cellStyle name="Note 2 4 4 8" xfId="34646"/>
    <cellStyle name="Note 2 4 4 9" xfId="47896"/>
    <cellStyle name="Note 2 4 5" xfId="2320"/>
    <cellStyle name="Note 2 4 5 2" xfId="11222"/>
    <cellStyle name="Note 2 4 5 2 2" xfId="22199"/>
    <cellStyle name="Note 2 4 5 2 3" xfId="32534"/>
    <cellStyle name="Note 2 4 5 2 4" xfId="43473"/>
    <cellStyle name="Note 2 4 5 2 5" xfId="56692"/>
    <cellStyle name="Note 2 4 5 3" xfId="11685"/>
    <cellStyle name="Note 2 4 5 3 2" xfId="22658"/>
    <cellStyle name="Note 2 4 5 3 3" xfId="32997"/>
    <cellStyle name="Note 2 4 5 3 4" xfId="43934"/>
    <cellStyle name="Note 2 4 5 3 5" xfId="46645"/>
    <cellStyle name="Note 2 4 5 3 6" xfId="57155"/>
    <cellStyle name="Note 2 4 5 4" xfId="11966"/>
    <cellStyle name="Note 2 4 5 4 2" xfId="22918"/>
    <cellStyle name="Note 2 4 5 4 3" xfId="33278"/>
    <cellStyle name="Note 2 4 5 4 4" xfId="44215"/>
    <cellStyle name="Note 2 4 5 4 5" xfId="46926"/>
    <cellStyle name="Note 2 4 5 4 6" xfId="57436"/>
    <cellStyle name="Note 2 4 5 5" xfId="9764"/>
    <cellStyle name="Note 2 4 5 5 2" xfId="31076"/>
    <cellStyle name="Note 2 4 5 5 3" xfId="42025"/>
    <cellStyle name="Note 2 4 5 5 4" xfId="46285"/>
    <cellStyle name="Note 2 4 5 5 5" xfId="55234"/>
    <cellStyle name="Note 2 4 5 6" xfId="13620"/>
    <cellStyle name="Note 2 4 5 7" xfId="23805"/>
    <cellStyle name="Note 2 4 5 8" xfId="34713"/>
    <cellStyle name="Note 2 4 5 9" xfId="47963"/>
    <cellStyle name="Note 2 4 6" xfId="4653"/>
    <cellStyle name="Note 2 4 6 2" xfId="15805"/>
    <cellStyle name="Note 2 4 6 3" xfId="25990"/>
    <cellStyle name="Note 2 4 6 4" xfId="36939"/>
    <cellStyle name="Note 2 4 6 5" xfId="45554"/>
    <cellStyle name="Note 2 4 6 6" xfId="50148"/>
    <cellStyle name="Note 2 4 7" xfId="5686"/>
    <cellStyle name="Note 2 4 7 2" xfId="16836"/>
    <cellStyle name="Note 2 4 7 3" xfId="27021"/>
    <cellStyle name="Note 2 4 7 4" xfId="37970"/>
    <cellStyle name="Note 2 4 7 5" xfId="44925"/>
    <cellStyle name="Note 2 4 7 6" xfId="51179"/>
    <cellStyle name="Note 2 4 8" xfId="5291"/>
    <cellStyle name="Note 2 4 8 2" xfId="16441"/>
    <cellStyle name="Note 2 4 8 3" xfId="26626"/>
    <cellStyle name="Note 2 4 8 4" xfId="37575"/>
    <cellStyle name="Note 2 4 8 5" xfId="34565"/>
    <cellStyle name="Note 2 4 8 6" xfId="50784"/>
    <cellStyle name="Note 2 4 9" xfId="4211"/>
    <cellStyle name="Note 2 4 9 2" xfId="15401"/>
    <cellStyle name="Note 2 4 9 3" xfId="25586"/>
    <cellStyle name="Note 2 4 9 4" xfId="36535"/>
    <cellStyle name="Note 2 4 9 5" xfId="45139"/>
    <cellStyle name="Note 2 4 9 6" xfId="49744"/>
    <cellStyle name="Note 2 40" xfId="2312"/>
    <cellStyle name="Note 2 40 2" xfId="11192"/>
    <cellStyle name="Note 2 40 2 2" xfId="22169"/>
    <cellStyle name="Note 2 40 2 3" xfId="32504"/>
    <cellStyle name="Note 2 40 2 4" xfId="43443"/>
    <cellStyle name="Note 2 40 2 5" xfId="56662"/>
    <cellStyle name="Note 2 40 3" xfId="7643"/>
    <cellStyle name="Note 2 40 3 2" xfId="18754"/>
    <cellStyle name="Note 2 40 3 3" xfId="28957"/>
    <cellStyle name="Note 2 40 3 4" xfId="39907"/>
    <cellStyle name="Note 2 40 3 5" xfId="45670"/>
    <cellStyle name="Note 2 40 3 6" xfId="53115"/>
    <cellStyle name="Note 2 40 4" xfId="11936"/>
    <cellStyle name="Note 2 40 4 2" xfId="22888"/>
    <cellStyle name="Note 2 40 4 3" xfId="33248"/>
    <cellStyle name="Note 2 40 4 4" xfId="44185"/>
    <cellStyle name="Note 2 40 4 5" xfId="46896"/>
    <cellStyle name="Note 2 40 4 6" xfId="57406"/>
    <cellStyle name="Note 2 40 5" xfId="9775"/>
    <cellStyle name="Note 2 40 5 2" xfId="31087"/>
    <cellStyle name="Note 2 40 5 3" xfId="42036"/>
    <cellStyle name="Note 2 40 5 4" xfId="46296"/>
    <cellStyle name="Note 2 40 5 5" xfId="55245"/>
    <cellStyle name="Note 2 40 6" xfId="13612"/>
    <cellStyle name="Note 2 40 7" xfId="23797"/>
    <cellStyle name="Note 2 40 8" xfId="34705"/>
    <cellStyle name="Note 2 40 9" xfId="47955"/>
    <cellStyle name="Note 2 41" xfId="4623"/>
    <cellStyle name="Note 2 41 2" xfId="15775"/>
    <cellStyle name="Note 2 41 3" xfId="25960"/>
    <cellStyle name="Note 2 41 4" xfId="36909"/>
    <cellStyle name="Note 2 41 5" xfId="45337"/>
    <cellStyle name="Note 2 41 6" xfId="50118"/>
    <cellStyle name="Note 2 42" xfId="5656"/>
    <cellStyle name="Note 2 42 2" xfId="16806"/>
    <cellStyle name="Note 2 42 3" xfId="26991"/>
    <cellStyle name="Note 2 42 4" xfId="37940"/>
    <cellStyle name="Note 2 42 5" xfId="34402"/>
    <cellStyle name="Note 2 42 6" xfId="51149"/>
    <cellStyle name="Note 2 43" xfId="5321"/>
    <cellStyle name="Note 2 43 2" xfId="16471"/>
    <cellStyle name="Note 2 43 3" xfId="26656"/>
    <cellStyle name="Note 2 43 4" xfId="37605"/>
    <cellStyle name="Note 2 43 5" xfId="34033"/>
    <cellStyle name="Note 2 43 6" xfId="50814"/>
    <cellStyle name="Note 2 44" xfId="4605"/>
    <cellStyle name="Note 2 44 2" xfId="15763"/>
    <cellStyle name="Note 2 44 3" xfId="25948"/>
    <cellStyle name="Note 2 44 4" xfId="36897"/>
    <cellStyle name="Note 2 44 5" xfId="44993"/>
    <cellStyle name="Note 2 44 6" xfId="50106"/>
    <cellStyle name="Note 2 45" xfId="5478"/>
    <cellStyle name="Note 2 45 2" xfId="16628"/>
    <cellStyle name="Note 2 45 3" xfId="26813"/>
    <cellStyle name="Note 2 45 4" xfId="37762"/>
    <cellStyle name="Note 2 45 5" xfId="45822"/>
    <cellStyle name="Note 2 45 6" xfId="50971"/>
    <cellStyle name="Note 2 46" xfId="4314"/>
    <cellStyle name="Note 2 46 2" xfId="15504"/>
    <cellStyle name="Note 2 46 3" xfId="25689"/>
    <cellStyle name="Note 2 46 4" xfId="36638"/>
    <cellStyle name="Note 2 46 5" xfId="34171"/>
    <cellStyle name="Note 2 46 6" xfId="49847"/>
    <cellStyle name="Note 2 47" xfId="4048"/>
    <cellStyle name="Note 2 47 2" xfId="15255"/>
    <cellStyle name="Note 2 47 3" xfId="25440"/>
    <cellStyle name="Note 2 47 4" xfId="36381"/>
    <cellStyle name="Note 2 47 5" xfId="34079"/>
    <cellStyle name="Note 2 47 6" xfId="49598"/>
    <cellStyle name="Note 2 48" xfId="4445"/>
    <cellStyle name="Note 2 48 2" xfId="15623"/>
    <cellStyle name="Note 2 48 3" xfId="25808"/>
    <cellStyle name="Note 2 48 4" xfId="36757"/>
    <cellStyle name="Note 2 48 5" xfId="46479"/>
    <cellStyle name="Note 2 48 6" xfId="49966"/>
    <cellStyle name="Note 2 49" xfId="6022"/>
    <cellStyle name="Note 2 49 2" xfId="17172"/>
    <cellStyle name="Note 2 49 3" xfId="27357"/>
    <cellStyle name="Note 2 49 4" xfId="38306"/>
    <cellStyle name="Note 2 49 5" xfId="45073"/>
    <cellStyle name="Note 2 49 6" xfId="51515"/>
    <cellStyle name="Note 2 5" xfId="2131"/>
    <cellStyle name="Note 2 5 10" xfId="5636"/>
    <cellStyle name="Note 2 5 10 2" xfId="16786"/>
    <cellStyle name="Note 2 5 10 3" xfId="26971"/>
    <cellStyle name="Note 2 5 10 4" xfId="37920"/>
    <cellStyle name="Note 2 5 10 5" xfId="45979"/>
    <cellStyle name="Note 2 5 10 6" xfId="51129"/>
    <cellStyle name="Note 2 5 11" xfId="5957"/>
    <cellStyle name="Note 2 5 11 2" xfId="17107"/>
    <cellStyle name="Note 2 5 11 3" xfId="27292"/>
    <cellStyle name="Note 2 5 11 4" xfId="38241"/>
    <cellStyle name="Note 2 5 11 5" xfId="45484"/>
    <cellStyle name="Note 2 5 11 6" xfId="51450"/>
    <cellStyle name="Note 2 5 12" xfId="5986"/>
    <cellStyle name="Note 2 5 12 2" xfId="17136"/>
    <cellStyle name="Note 2 5 12 3" xfId="27321"/>
    <cellStyle name="Note 2 5 12 4" xfId="38270"/>
    <cellStyle name="Note 2 5 12 5" xfId="45372"/>
    <cellStyle name="Note 2 5 12 6" xfId="51479"/>
    <cellStyle name="Note 2 5 13" xfId="6010"/>
    <cellStyle name="Note 2 5 13 2" xfId="17160"/>
    <cellStyle name="Note 2 5 13 3" xfId="27345"/>
    <cellStyle name="Note 2 5 13 4" xfId="38294"/>
    <cellStyle name="Note 2 5 13 5" xfId="45290"/>
    <cellStyle name="Note 2 5 13 6" xfId="51503"/>
    <cellStyle name="Note 2 5 14" xfId="5996"/>
    <cellStyle name="Note 2 5 14 2" xfId="17146"/>
    <cellStyle name="Note 2 5 14 3" xfId="27331"/>
    <cellStyle name="Note 2 5 14 4" xfId="38280"/>
    <cellStyle name="Note 2 5 14 5" xfId="45408"/>
    <cellStyle name="Note 2 5 14 6" xfId="51489"/>
    <cellStyle name="Note 2 5 15" xfId="5526"/>
    <cellStyle name="Note 2 5 15 2" xfId="16676"/>
    <cellStyle name="Note 2 5 15 3" xfId="26861"/>
    <cellStyle name="Note 2 5 15 4" xfId="37810"/>
    <cellStyle name="Note 2 5 15 5" xfId="44992"/>
    <cellStyle name="Note 2 5 15 6" xfId="51019"/>
    <cellStyle name="Note 2 5 16" xfId="6050"/>
    <cellStyle name="Note 2 5 16 2" xfId="17200"/>
    <cellStyle name="Note 2 5 16 3" xfId="27385"/>
    <cellStyle name="Note 2 5 16 4" xfId="38334"/>
    <cellStyle name="Note 2 5 16 5" xfId="45014"/>
    <cellStyle name="Note 2 5 16 6" xfId="51543"/>
    <cellStyle name="Note 2 5 17" xfId="7629"/>
    <cellStyle name="Note 2 5 17 2" xfId="18742"/>
    <cellStyle name="Note 2 5 17 3" xfId="28944"/>
    <cellStyle name="Note 2 5 17 4" xfId="39893"/>
    <cellStyle name="Note 2 5 17 5" xfId="45657"/>
    <cellStyle name="Note 2 5 17 6" xfId="34424"/>
    <cellStyle name="Note 2 5 17 7" xfId="53102"/>
    <cellStyle name="Note 2 5 18" xfId="7721"/>
    <cellStyle name="Note 2 5 18 2" xfId="18832"/>
    <cellStyle name="Note 2 5 18 3" xfId="29035"/>
    <cellStyle name="Note 2 5 18 4" xfId="39985"/>
    <cellStyle name="Note 2 5 18 5" xfId="45711"/>
    <cellStyle name="Note 2 5 18 6" xfId="45238"/>
    <cellStyle name="Note 2 5 18 7" xfId="53193"/>
    <cellStyle name="Note 2 5 19" xfId="7580"/>
    <cellStyle name="Note 2 5 19 2" xfId="18694"/>
    <cellStyle name="Note 2 5 19 3" xfId="28895"/>
    <cellStyle name="Note 2 5 19 4" xfId="39845"/>
    <cellStyle name="Note 2 5 19 5" xfId="45614"/>
    <cellStyle name="Note 2 5 19 6" xfId="45759"/>
    <cellStyle name="Note 2 5 19 7" xfId="53053"/>
    <cellStyle name="Note 2 5 2" xfId="2365"/>
    <cellStyle name="Note 2 5 2 10" xfId="5985"/>
    <cellStyle name="Note 2 5 2 10 2" xfId="17135"/>
    <cellStyle name="Note 2 5 2 10 3" xfId="27320"/>
    <cellStyle name="Note 2 5 2 10 4" xfId="38269"/>
    <cellStyle name="Note 2 5 2 10 5" xfId="45746"/>
    <cellStyle name="Note 2 5 2 10 6" xfId="51478"/>
    <cellStyle name="Note 2 5 2 11" xfId="4258"/>
    <cellStyle name="Note 2 5 2 11 2" xfId="15448"/>
    <cellStyle name="Note 2 5 2 11 3" xfId="25633"/>
    <cellStyle name="Note 2 5 2 11 4" xfId="36582"/>
    <cellStyle name="Note 2 5 2 11 5" xfId="44966"/>
    <cellStyle name="Note 2 5 2 11 6" xfId="49791"/>
    <cellStyle name="Note 2 5 2 12" xfId="5335"/>
    <cellStyle name="Note 2 5 2 12 2" xfId="16485"/>
    <cellStyle name="Note 2 5 2 12 3" xfId="26670"/>
    <cellStyle name="Note 2 5 2 12 4" xfId="37619"/>
    <cellStyle name="Note 2 5 2 12 5" xfId="34334"/>
    <cellStyle name="Note 2 5 2 12 6" xfId="50828"/>
    <cellStyle name="Note 2 5 2 13" xfId="9938"/>
    <cellStyle name="Note 2 5 2 13 2" xfId="20930"/>
    <cellStyle name="Note 2 5 2 13 3" xfId="31250"/>
    <cellStyle name="Note 2 5 2 13 4" xfId="42195"/>
    <cellStyle name="Note 2 5 2 13 5" xfId="55408"/>
    <cellStyle name="Note 2 5 2 14" xfId="11756"/>
    <cellStyle name="Note 2 5 2 14 2" xfId="22727"/>
    <cellStyle name="Note 2 5 2 14 3" xfId="33068"/>
    <cellStyle name="Note 2 5 2 14 4" xfId="44005"/>
    <cellStyle name="Note 2 5 2 14 5" xfId="46716"/>
    <cellStyle name="Note 2 5 2 14 6" xfId="57226"/>
    <cellStyle name="Note 2 5 2 15" xfId="12388"/>
    <cellStyle name="Note 2 5 2 15 2" xfId="23234"/>
    <cellStyle name="Note 2 5 2 15 3" xfId="33700"/>
    <cellStyle name="Note 2 5 2 15 4" xfId="44637"/>
    <cellStyle name="Note 2 5 2 15 5" xfId="47344"/>
    <cellStyle name="Note 2 5 2 15 6" xfId="57858"/>
    <cellStyle name="Note 2 5 2 16" xfId="9794"/>
    <cellStyle name="Note 2 5 2 16 2" xfId="31106"/>
    <cellStyle name="Note 2 5 2 16 3" xfId="42055"/>
    <cellStyle name="Note 2 5 2 16 4" xfId="46315"/>
    <cellStyle name="Note 2 5 2 16 5" xfId="55264"/>
    <cellStyle name="Note 2 5 2 17" xfId="9654"/>
    <cellStyle name="Note 2 5 2 17 2" xfId="20705"/>
    <cellStyle name="Note 2 5 2 17 3" xfId="30966"/>
    <cellStyle name="Note 2 5 2 17 4" xfId="41915"/>
    <cellStyle name="Note 2 5 2 17 5" xfId="46178"/>
    <cellStyle name="Note 2 5 2 17 6" xfId="55124"/>
    <cellStyle name="Note 2 5 2 18" xfId="12404"/>
    <cellStyle name="Note 2 5 2 18 2" xfId="23248"/>
    <cellStyle name="Note 2 5 2 18 3" xfId="33716"/>
    <cellStyle name="Note 2 5 2 18 4" xfId="44653"/>
    <cellStyle name="Note 2 5 2 18 5" xfId="47360"/>
    <cellStyle name="Note 2 5 2 18 6" xfId="57874"/>
    <cellStyle name="Note 2 5 2 19" xfId="12405"/>
    <cellStyle name="Note 2 5 2 19 2" xfId="23249"/>
    <cellStyle name="Note 2 5 2 19 3" xfId="33717"/>
    <cellStyle name="Note 2 5 2 19 4" xfId="44654"/>
    <cellStyle name="Note 2 5 2 19 5" xfId="47361"/>
    <cellStyle name="Note 2 5 2 19 6" xfId="57875"/>
    <cellStyle name="Note 2 5 2 2" xfId="4764"/>
    <cellStyle name="Note 2 5 2 2 2" xfId="11173"/>
    <cellStyle name="Note 2 5 2 2 2 2" xfId="22150"/>
    <cellStyle name="Note 2 5 2 2 2 3" xfId="32485"/>
    <cellStyle name="Note 2 5 2 2 2 4" xfId="43425"/>
    <cellStyle name="Note 2 5 2 2 2 5" xfId="56643"/>
    <cellStyle name="Note 2 5 2 2 3" xfId="11714"/>
    <cellStyle name="Note 2 5 2 2 3 2" xfId="22687"/>
    <cellStyle name="Note 2 5 2 2 3 3" xfId="33026"/>
    <cellStyle name="Note 2 5 2 2 3 4" xfId="43963"/>
    <cellStyle name="Note 2 5 2 2 3 5" xfId="46674"/>
    <cellStyle name="Note 2 5 2 2 3 6" xfId="57184"/>
    <cellStyle name="Note 2 5 2 2 4" xfId="11927"/>
    <cellStyle name="Note 2 5 2 2 4 2" xfId="22879"/>
    <cellStyle name="Note 2 5 2 2 4 3" xfId="33239"/>
    <cellStyle name="Note 2 5 2 2 4 4" xfId="44176"/>
    <cellStyle name="Note 2 5 2 2 4 5" xfId="46887"/>
    <cellStyle name="Note 2 5 2 2 4 6" xfId="57397"/>
    <cellStyle name="Note 2 5 2 2 5" xfId="9614"/>
    <cellStyle name="Note 2 5 2 2 5 2" xfId="30926"/>
    <cellStyle name="Note 2 5 2 2 5 3" xfId="41875"/>
    <cellStyle name="Note 2 5 2 2 5 4" xfId="46138"/>
    <cellStyle name="Note 2 5 2 2 5 5" xfId="55084"/>
    <cellStyle name="Note 2 5 2 2 6" xfId="15915"/>
    <cellStyle name="Note 2 5 2 2 7" xfId="26100"/>
    <cellStyle name="Note 2 5 2 2 8" xfId="37049"/>
    <cellStyle name="Note 2 5 2 2 9" xfId="50258"/>
    <cellStyle name="Note 2 5 2 20" xfId="12594"/>
    <cellStyle name="Note 2 5 2 20 2" xfId="23395"/>
    <cellStyle name="Note 2 5 2 20 3" xfId="33906"/>
    <cellStyle name="Note 2 5 2 20 4" xfId="44843"/>
    <cellStyle name="Note 2 5 2 20 5" xfId="47546"/>
    <cellStyle name="Note 2 5 2 20 6" xfId="58064"/>
    <cellStyle name="Note 2 5 2 21" xfId="13665"/>
    <cellStyle name="Note 2 5 2 22" xfId="23850"/>
    <cellStyle name="Note 2 5 2 23" xfId="34758"/>
    <cellStyle name="Note 2 5 2 24" xfId="48008"/>
    <cellStyle name="Note 2 5 2 25" xfId="59610"/>
    <cellStyle name="Note 2 5 2 3" xfId="5783"/>
    <cellStyle name="Note 2 5 2 3 2" xfId="11308"/>
    <cellStyle name="Note 2 5 2 3 2 2" xfId="22285"/>
    <cellStyle name="Note 2 5 2 3 2 3" xfId="32620"/>
    <cellStyle name="Note 2 5 2 3 2 4" xfId="43557"/>
    <cellStyle name="Note 2 5 2 3 2 5" xfId="56778"/>
    <cellStyle name="Note 2 5 2 3 3" xfId="7295"/>
    <cellStyle name="Note 2 5 2 3 3 2" xfId="18421"/>
    <cellStyle name="Note 2 5 2 3 3 3" xfId="28610"/>
    <cellStyle name="Note 2 5 2 3 3 4" xfId="39565"/>
    <cellStyle name="Note 2 5 2 3 3 5" xfId="45480"/>
    <cellStyle name="Note 2 5 2 3 3 6" xfId="52768"/>
    <cellStyle name="Note 2 5 2 3 4" xfId="7406"/>
    <cellStyle name="Note 2 5 2 3 4 2" xfId="18529"/>
    <cellStyle name="Note 2 5 2 3 4 3" xfId="28721"/>
    <cellStyle name="Note 2 5 2 3 4 4" xfId="39676"/>
    <cellStyle name="Note 2 5 2 3 4 5" xfId="45508"/>
    <cellStyle name="Note 2 5 2 3 4 6" xfId="52879"/>
    <cellStyle name="Note 2 5 2 3 5" xfId="12118"/>
    <cellStyle name="Note 2 5 2 3 5 2" xfId="33430"/>
    <cellStyle name="Note 2 5 2 3 5 3" xfId="44367"/>
    <cellStyle name="Note 2 5 2 3 5 4" xfId="47076"/>
    <cellStyle name="Note 2 5 2 3 5 5" xfId="57588"/>
    <cellStyle name="Note 2 5 2 3 6" xfId="16933"/>
    <cellStyle name="Note 2 5 2 3 7" xfId="27118"/>
    <cellStyle name="Note 2 5 2 3 8" xfId="38067"/>
    <cellStyle name="Note 2 5 2 3 9" xfId="51276"/>
    <cellStyle name="Note 2 5 2 4" xfId="5199"/>
    <cellStyle name="Note 2 5 2 4 2" xfId="16349"/>
    <cellStyle name="Note 2 5 2 4 3" xfId="26534"/>
    <cellStyle name="Note 2 5 2 4 4" xfId="37483"/>
    <cellStyle name="Note 2 5 2 4 5" xfId="33929"/>
    <cellStyle name="Note 2 5 2 4 6" xfId="50692"/>
    <cellStyle name="Note 2 5 2 5" xfId="5809"/>
    <cellStyle name="Note 2 5 2 5 2" xfId="16959"/>
    <cellStyle name="Note 2 5 2 5 3" xfId="27144"/>
    <cellStyle name="Note 2 5 2 5 4" xfId="38093"/>
    <cellStyle name="Note 2 5 2 5 5" xfId="45078"/>
    <cellStyle name="Note 2 5 2 5 6" xfId="51302"/>
    <cellStyle name="Note 2 5 2 6" xfId="5615"/>
    <cellStyle name="Note 2 5 2 6 2" xfId="16765"/>
    <cellStyle name="Note 2 5 2 6 3" xfId="26950"/>
    <cellStyle name="Note 2 5 2 6 4" xfId="37899"/>
    <cellStyle name="Note 2 5 2 6 5" xfId="46573"/>
    <cellStyle name="Note 2 5 2 6 6" xfId="51108"/>
    <cellStyle name="Note 2 5 2 7" xfId="5943"/>
    <cellStyle name="Note 2 5 2 7 2" xfId="17093"/>
    <cellStyle name="Note 2 5 2 7 3" xfId="27278"/>
    <cellStyle name="Note 2 5 2 7 4" xfId="38227"/>
    <cellStyle name="Note 2 5 2 7 5" xfId="45345"/>
    <cellStyle name="Note 2 5 2 7 6" xfId="51436"/>
    <cellStyle name="Note 2 5 2 8" xfId="5973"/>
    <cellStyle name="Note 2 5 2 8 2" xfId="17123"/>
    <cellStyle name="Note 2 5 2 8 3" xfId="27308"/>
    <cellStyle name="Note 2 5 2 8 4" xfId="38257"/>
    <cellStyle name="Note 2 5 2 8 5" xfId="46476"/>
    <cellStyle name="Note 2 5 2 8 6" xfId="51466"/>
    <cellStyle name="Note 2 5 2 9" xfId="6000"/>
    <cellStyle name="Note 2 5 2 9 2" xfId="17150"/>
    <cellStyle name="Note 2 5 2 9 3" xfId="27335"/>
    <cellStyle name="Note 2 5 2 9 4" xfId="38284"/>
    <cellStyle name="Note 2 5 2 9 5" xfId="44986"/>
    <cellStyle name="Note 2 5 2 9 6" xfId="51493"/>
    <cellStyle name="Note 2 5 20" xfId="7248"/>
    <cellStyle name="Note 2 5 20 2" xfId="18377"/>
    <cellStyle name="Note 2 5 20 3" xfId="28564"/>
    <cellStyle name="Note 2 5 20 4" xfId="39519"/>
    <cellStyle name="Note 2 5 20 5" xfId="45447"/>
    <cellStyle name="Note 2 5 20 6" xfId="52722"/>
    <cellStyle name="Note 2 5 21" xfId="9836"/>
    <cellStyle name="Note 2 5 21 2" xfId="20830"/>
    <cellStyle name="Note 2 5 21 3" xfId="31148"/>
    <cellStyle name="Note 2 5 21 4" xfId="42097"/>
    <cellStyle name="Note 2 5 21 5" xfId="55306"/>
    <cellStyle name="Note 2 5 22" xfId="11834"/>
    <cellStyle name="Note 2 5 22 2" xfId="22804"/>
    <cellStyle name="Note 2 5 22 3" xfId="33146"/>
    <cellStyle name="Note 2 5 22 4" xfId="44083"/>
    <cellStyle name="Note 2 5 22 5" xfId="46794"/>
    <cellStyle name="Note 2 5 22 6" xfId="57304"/>
    <cellStyle name="Note 2 5 23" xfId="9569"/>
    <cellStyle name="Note 2 5 23 2" xfId="20647"/>
    <cellStyle name="Note 2 5 23 3" xfId="30881"/>
    <cellStyle name="Note 2 5 23 4" xfId="41832"/>
    <cellStyle name="Note 2 5 23 5" xfId="46098"/>
    <cellStyle name="Note 2 5 23 6" xfId="55039"/>
    <cellStyle name="Note 2 5 24" xfId="12036"/>
    <cellStyle name="Note 2 5 24 2" xfId="33348"/>
    <cellStyle name="Note 2 5 24 3" xfId="44285"/>
    <cellStyle name="Note 2 5 24 4" xfId="46995"/>
    <cellStyle name="Note 2 5 24 5" xfId="57506"/>
    <cellStyle name="Note 2 5 25" xfId="10555"/>
    <cellStyle name="Note 2 5 25 2" xfId="21542"/>
    <cellStyle name="Note 2 5 25 3" xfId="31867"/>
    <cellStyle name="Note 2 5 25 4" xfId="42812"/>
    <cellStyle name="Note 2 5 25 5" xfId="46434"/>
    <cellStyle name="Note 2 5 25 6" xfId="56025"/>
    <cellStyle name="Note 2 5 26" xfId="12492"/>
    <cellStyle name="Note 2 5 26 2" xfId="23310"/>
    <cellStyle name="Note 2 5 26 3" xfId="33804"/>
    <cellStyle name="Note 2 5 26 4" xfId="44741"/>
    <cellStyle name="Note 2 5 26 5" xfId="47446"/>
    <cellStyle name="Note 2 5 26 6" xfId="57962"/>
    <cellStyle name="Note 2 5 27" xfId="11885"/>
    <cellStyle name="Note 2 5 27 2" xfId="22841"/>
    <cellStyle name="Note 2 5 27 3" xfId="33197"/>
    <cellStyle name="Note 2 5 27 4" xfId="44134"/>
    <cellStyle name="Note 2 5 27 5" xfId="46845"/>
    <cellStyle name="Note 2 5 27 6" xfId="57355"/>
    <cellStyle name="Note 2 5 28" xfId="11857"/>
    <cellStyle name="Note 2 5 28 2" xfId="22827"/>
    <cellStyle name="Note 2 5 28 3" xfId="33169"/>
    <cellStyle name="Note 2 5 28 4" xfId="44106"/>
    <cellStyle name="Note 2 5 28 5" xfId="46817"/>
    <cellStyle name="Note 2 5 28 6" xfId="57327"/>
    <cellStyle name="Note 2 5 29" xfId="13464"/>
    <cellStyle name="Note 2 5 3" xfId="2209"/>
    <cellStyle name="Note 2 5 3 10" xfId="4594"/>
    <cellStyle name="Note 2 5 3 10 2" xfId="15758"/>
    <cellStyle name="Note 2 5 3 10 3" xfId="25943"/>
    <cellStyle name="Note 2 5 3 10 4" xfId="36892"/>
    <cellStyle name="Note 2 5 3 10 5" xfId="45163"/>
    <cellStyle name="Note 2 5 3 10 6" xfId="50101"/>
    <cellStyle name="Note 2 5 3 11" xfId="4325"/>
    <cellStyle name="Note 2 5 3 11 2" xfId="15515"/>
    <cellStyle name="Note 2 5 3 11 3" xfId="25700"/>
    <cellStyle name="Note 2 5 3 11 4" xfId="36649"/>
    <cellStyle name="Note 2 5 3 11 5" xfId="34178"/>
    <cellStyle name="Note 2 5 3 11 6" xfId="49858"/>
    <cellStyle name="Note 2 5 3 12" xfId="5323"/>
    <cellStyle name="Note 2 5 3 12 2" xfId="16473"/>
    <cellStyle name="Note 2 5 3 12 3" xfId="26658"/>
    <cellStyle name="Note 2 5 3 12 4" xfId="37607"/>
    <cellStyle name="Note 2 5 3 12 5" xfId="34324"/>
    <cellStyle name="Note 2 5 3 12 6" xfId="50816"/>
    <cellStyle name="Note 2 5 3 13" xfId="9900"/>
    <cellStyle name="Note 2 5 3 13 2" xfId="20892"/>
    <cellStyle name="Note 2 5 3 13 3" xfId="31212"/>
    <cellStyle name="Note 2 5 3 13 4" xfId="42157"/>
    <cellStyle name="Note 2 5 3 13 5" xfId="55370"/>
    <cellStyle name="Note 2 5 3 14" xfId="11794"/>
    <cellStyle name="Note 2 5 3 14 2" xfId="22765"/>
    <cellStyle name="Note 2 5 3 14 3" xfId="33106"/>
    <cellStyle name="Note 2 5 3 14 4" xfId="44043"/>
    <cellStyle name="Note 2 5 3 14 5" xfId="46754"/>
    <cellStyle name="Note 2 5 3 14 6" xfId="57264"/>
    <cellStyle name="Note 2 5 3 15" xfId="9577"/>
    <cellStyle name="Note 2 5 3 15 2" xfId="20654"/>
    <cellStyle name="Note 2 5 3 15 3" xfId="30889"/>
    <cellStyle name="Note 2 5 3 15 4" xfId="41840"/>
    <cellStyle name="Note 2 5 3 15 5" xfId="46106"/>
    <cellStyle name="Note 2 5 3 15 6" xfId="55047"/>
    <cellStyle name="Note 2 5 3 16" xfId="9845"/>
    <cellStyle name="Note 2 5 3 16 2" xfId="31157"/>
    <cellStyle name="Note 2 5 3 16 3" xfId="42106"/>
    <cellStyle name="Note 2 5 3 16 4" xfId="46327"/>
    <cellStyle name="Note 2 5 3 16 5" xfId="55315"/>
    <cellStyle name="Note 2 5 3 17" xfId="7425"/>
    <cellStyle name="Note 2 5 3 17 2" xfId="18543"/>
    <cellStyle name="Note 2 5 3 17 3" xfId="28740"/>
    <cellStyle name="Note 2 5 3 17 4" xfId="39695"/>
    <cellStyle name="Note 2 5 3 17 5" xfId="45526"/>
    <cellStyle name="Note 2 5 3 17 6" xfId="52898"/>
    <cellStyle name="Note 2 5 3 18" xfId="11848"/>
    <cellStyle name="Note 2 5 3 18 2" xfId="22818"/>
    <cellStyle name="Note 2 5 3 18 3" xfId="33160"/>
    <cellStyle name="Note 2 5 3 18 4" xfId="44097"/>
    <cellStyle name="Note 2 5 3 18 5" xfId="46808"/>
    <cellStyle name="Note 2 5 3 18 6" xfId="57318"/>
    <cellStyle name="Note 2 5 3 19" xfId="13509"/>
    <cellStyle name="Note 2 5 3 2" xfId="4726"/>
    <cellStyle name="Note 2 5 3 2 2" xfId="11269"/>
    <cellStyle name="Note 2 5 3 2 2 2" xfId="22246"/>
    <cellStyle name="Note 2 5 3 2 2 3" xfId="32581"/>
    <cellStyle name="Note 2 5 3 2 2 4" xfId="43518"/>
    <cellStyle name="Note 2 5 3 2 2 5" xfId="56739"/>
    <cellStyle name="Note 2 5 3 2 3" xfId="11638"/>
    <cellStyle name="Note 2 5 3 2 3 2" xfId="22611"/>
    <cellStyle name="Note 2 5 3 2 3 3" xfId="32950"/>
    <cellStyle name="Note 2 5 3 2 3 4" xfId="43887"/>
    <cellStyle name="Note 2 5 3 2 3 5" xfId="46598"/>
    <cellStyle name="Note 2 5 3 2 3 6" xfId="57108"/>
    <cellStyle name="Note 2 5 3 2 4" xfId="12009"/>
    <cellStyle name="Note 2 5 3 2 4 2" xfId="22961"/>
    <cellStyle name="Note 2 5 3 2 4 3" xfId="33321"/>
    <cellStyle name="Note 2 5 3 2 4 4" xfId="44258"/>
    <cellStyle name="Note 2 5 3 2 4 5" xfId="46968"/>
    <cellStyle name="Note 2 5 3 2 4 6" xfId="57479"/>
    <cellStyle name="Note 2 5 3 2 5" xfId="12186"/>
    <cellStyle name="Note 2 5 3 2 5 2" xfId="33498"/>
    <cellStyle name="Note 2 5 3 2 5 3" xfId="44435"/>
    <cellStyle name="Note 2 5 3 2 5 4" xfId="47142"/>
    <cellStyle name="Note 2 5 3 2 5 5" xfId="57656"/>
    <cellStyle name="Note 2 5 3 2 6" xfId="15877"/>
    <cellStyle name="Note 2 5 3 2 7" xfId="26062"/>
    <cellStyle name="Note 2 5 3 2 8" xfId="37011"/>
    <cellStyle name="Note 2 5 3 2 9" xfId="50220"/>
    <cellStyle name="Note 2 5 3 20" xfId="23694"/>
    <cellStyle name="Note 2 5 3 21" xfId="34602"/>
    <cellStyle name="Note 2 5 3 22" xfId="47852"/>
    <cellStyle name="Note 2 5 3 23" xfId="59496"/>
    <cellStyle name="Note 2 5 3 3" xfId="5745"/>
    <cellStyle name="Note 2 5 3 3 2" xfId="16895"/>
    <cellStyle name="Note 2 5 3 3 3" xfId="27080"/>
    <cellStyle name="Note 2 5 3 3 4" xfId="38029"/>
    <cellStyle name="Note 2 5 3 3 5" xfId="46358"/>
    <cellStyle name="Note 2 5 3 3 6" xfId="51238"/>
    <cellStyle name="Note 2 5 3 4" xfId="5237"/>
    <cellStyle name="Note 2 5 3 4 2" xfId="16387"/>
    <cellStyle name="Note 2 5 3 4 3" xfId="26572"/>
    <cellStyle name="Note 2 5 3 4 4" xfId="37521"/>
    <cellStyle name="Note 2 5 3 4 5" xfId="34066"/>
    <cellStyle name="Note 2 5 3 4 6" xfId="50730"/>
    <cellStyle name="Note 2 5 3 5" xfId="5873"/>
    <cellStyle name="Note 2 5 3 5 2" xfId="17023"/>
    <cellStyle name="Note 2 5 3 5 3" xfId="27208"/>
    <cellStyle name="Note 2 5 3 5 4" xfId="38157"/>
    <cellStyle name="Note 2 5 3 5 5" xfId="45744"/>
    <cellStyle name="Note 2 5 3 5 6" xfId="51366"/>
    <cellStyle name="Note 2 5 3 6" xfId="5608"/>
    <cellStyle name="Note 2 5 3 6 2" xfId="16758"/>
    <cellStyle name="Note 2 5 3 6 3" xfId="26943"/>
    <cellStyle name="Note 2 5 3 6 4" xfId="37892"/>
    <cellStyle name="Note 2 5 3 6 5" xfId="45753"/>
    <cellStyle name="Note 2 5 3 6 6" xfId="51101"/>
    <cellStyle name="Note 2 5 3 7" xfId="5794"/>
    <cellStyle name="Note 2 5 3 7 2" xfId="16944"/>
    <cellStyle name="Note 2 5 3 7 3" xfId="27129"/>
    <cellStyle name="Note 2 5 3 7 4" xfId="38078"/>
    <cellStyle name="Note 2 5 3 7 5" xfId="44956"/>
    <cellStyle name="Note 2 5 3 7 6" xfId="51287"/>
    <cellStyle name="Note 2 5 3 8" xfId="4593"/>
    <cellStyle name="Note 2 5 3 8 2" xfId="15757"/>
    <cellStyle name="Note 2 5 3 8 3" xfId="25942"/>
    <cellStyle name="Note 2 5 3 8 4" xfId="36891"/>
    <cellStyle name="Note 2 5 3 8 5" xfId="46339"/>
    <cellStyle name="Note 2 5 3 8 6" xfId="50100"/>
    <cellStyle name="Note 2 5 3 9" xfId="5346"/>
    <cellStyle name="Note 2 5 3 9 2" xfId="16496"/>
    <cellStyle name="Note 2 5 3 9 3" xfId="26681"/>
    <cellStyle name="Note 2 5 3 9 4" xfId="37630"/>
    <cellStyle name="Note 2 5 3 9 5" xfId="34344"/>
    <cellStyle name="Note 2 5 3 9 6" xfId="50839"/>
    <cellStyle name="Note 2 5 30" xfId="23649"/>
    <cellStyle name="Note 2 5 31" xfId="34551"/>
    <cellStyle name="Note 2 5 32" xfId="47807"/>
    <cellStyle name="Note 2 5 33" xfId="59100"/>
    <cellStyle name="Note 2 5 4" xfId="2252"/>
    <cellStyle name="Note 2 5 4 2" xfId="10715"/>
    <cellStyle name="Note 2 5 4 2 2" xfId="21694"/>
    <cellStyle name="Note 2 5 4 2 3" xfId="32027"/>
    <cellStyle name="Note 2 5 4 2 4" xfId="42970"/>
    <cellStyle name="Note 2 5 4 2 5" xfId="56185"/>
    <cellStyle name="Note 2 5 4 3" xfId="9611"/>
    <cellStyle name="Note 2 5 4 3 2" xfId="20678"/>
    <cellStyle name="Note 2 5 4 3 3" xfId="30923"/>
    <cellStyle name="Note 2 5 4 3 4" xfId="41872"/>
    <cellStyle name="Note 2 5 4 3 5" xfId="46135"/>
    <cellStyle name="Note 2 5 4 3 6" xfId="55081"/>
    <cellStyle name="Note 2 5 4 4" xfId="9705"/>
    <cellStyle name="Note 2 5 4 4 2" xfId="20736"/>
    <cellStyle name="Note 2 5 4 4 3" xfId="31017"/>
    <cellStyle name="Note 2 5 4 4 4" xfId="41966"/>
    <cellStyle name="Note 2 5 4 4 5" xfId="46228"/>
    <cellStyle name="Note 2 5 4 4 6" xfId="55175"/>
    <cellStyle name="Note 2 5 4 5" xfId="12229"/>
    <cellStyle name="Note 2 5 4 5 2" xfId="33541"/>
    <cellStyle name="Note 2 5 4 5 3" xfId="44478"/>
    <cellStyle name="Note 2 5 4 5 4" xfId="47185"/>
    <cellStyle name="Note 2 5 4 5 5" xfId="57699"/>
    <cellStyle name="Note 2 5 4 6" xfId="13552"/>
    <cellStyle name="Note 2 5 4 7" xfId="23737"/>
    <cellStyle name="Note 2 5 4 8" xfId="34645"/>
    <cellStyle name="Note 2 5 4 9" xfId="47895"/>
    <cellStyle name="Note 2 5 5" xfId="2332"/>
    <cellStyle name="Note 2 5 5 2" xfId="11223"/>
    <cellStyle name="Note 2 5 5 2 2" xfId="22200"/>
    <cellStyle name="Note 2 5 5 2 3" xfId="32535"/>
    <cellStyle name="Note 2 5 5 2 4" xfId="43474"/>
    <cellStyle name="Note 2 5 5 2 5" xfId="56693"/>
    <cellStyle name="Note 2 5 5 3" xfId="11684"/>
    <cellStyle name="Note 2 5 5 3 2" xfId="22657"/>
    <cellStyle name="Note 2 5 5 3 3" xfId="32996"/>
    <cellStyle name="Note 2 5 5 3 4" xfId="43933"/>
    <cellStyle name="Note 2 5 5 3 5" xfId="46644"/>
    <cellStyle name="Note 2 5 5 3 6" xfId="57154"/>
    <cellStyle name="Note 2 5 5 4" xfId="11967"/>
    <cellStyle name="Note 2 5 5 4 2" xfId="22919"/>
    <cellStyle name="Note 2 5 5 4 3" xfId="33279"/>
    <cellStyle name="Note 2 5 5 4 4" xfId="44216"/>
    <cellStyle name="Note 2 5 5 4 5" xfId="46927"/>
    <cellStyle name="Note 2 5 5 4 6" xfId="57437"/>
    <cellStyle name="Note 2 5 5 5" xfId="12486"/>
    <cellStyle name="Note 2 5 5 5 2" xfId="33798"/>
    <cellStyle name="Note 2 5 5 5 3" xfId="44735"/>
    <cellStyle name="Note 2 5 5 5 4" xfId="47440"/>
    <cellStyle name="Note 2 5 5 5 5" xfId="57956"/>
    <cellStyle name="Note 2 5 5 6" xfId="13632"/>
    <cellStyle name="Note 2 5 5 7" xfId="23817"/>
    <cellStyle name="Note 2 5 5 8" xfId="34725"/>
    <cellStyle name="Note 2 5 5 9" xfId="47975"/>
    <cellStyle name="Note 2 5 6" xfId="4654"/>
    <cellStyle name="Note 2 5 6 2" xfId="15806"/>
    <cellStyle name="Note 2 5 6 3" xfId="25991"/>
    <cellStyle name="Note 2 5 6 4" xfId="36940"/>
    <cellStyle name="Note 2 5 6 5" xfId="46511"/>
    <cellStyle name="Note 2 5 6 6" xfId="50149"/>
    <cellStyle name="Note 2 5 7" xfId="5687"/>
    <cellStyle name="Note 2 5 7 2" xfId="16837"/>
    <cellStyle name="Note 2 5 7 3" xfId="27022"/>
    <cellStyle name="Note 2 5 7 4" xfId="37971"/>
    <cellStyle name="Note 2 5 7 5" xfId="45750"/>
    <cellStyle name="Note 2 5 7 6" xfId="51180"/>
    <cellStyle name="Note 2 5 8" xfId="5290"/>
    <cellStyle name="Note 2 5 8 2" xfId="16440"/>
    <cellStyle name="Note 2 5 8 3" xfId="26625"/>
    <cellStyle name="Note 2 5 8 4" xfId="37574"/>
    <cellStyle name="Note 2 5 8 5" xfId="34296"/>
    <cellStyle name="Note 2 5 8 6" xfId="50783"/>
    <cellStyle name="Note 2 5 9" xfId="4254"/>
    <cellStyle name="Note 2 5 9 2" xfId="15444"/>
    <cellStyle name="Note 2 5 9 3" xfId="25629"/>
    <cellStyle name="Note 2 5 9 4" xfId="36578"/>
    <cellStyle name="Note 2 5 9 5" xfId="44936"/>
    <cellStyle name="Note 2 5 9 6" xfId="49787"/>
    <cellStyle name="Note 2 50" xfId="5632"/>
    <cellStyle name="Note 2 50 2" xfId="16782"/>
    <cellStyle name="Note 2 50 3" xfId="26967"/>
    <cellStyle name="Note 2 50 4" xfId="37916"/>
    <cellStyle name="Note 2 50 5" xfId="46382"/>
    <cellStyle name="Note 2 50 6" xfId="51125"/>
    <cellStyle name="Note 2 51" xfId="5168"/>
    <cellStyle name="Note 2 51 2" xfId="16318"/>
    <cellStyle name="Note 2 51 3" xfId="26503"/>
    <cellStyle name="Note 2 51 4" xfId="37452"/>
    <cellStyle name="Note 2 51 5" xfId="41393"/>
    <cellStyle name="Note 2 51 6" xfId="50661"/>
    <cellStyle name="Note 2 52" xfId="7598"/>
    <cellStyle name="Note 2 52 2" xfId="18711"/>
    <cellStyle name="Note 2 52 3" xfId="28913"/>
    <cellStyle name="Note 2 52 4" xfId="39862"/>
    <cellStyle name="Note 2 52 5" xfId="45626"/>
    <cellStyle name="Note 2 52 6" xfId="45351"/>
    <cellStyle name="Note 2 52 7" xfId="53071"/>
    <cellStyle name="Note 2 53" xfId="7690"/>
    <cellStyle name="Note 2 53 2" xfId="18801"/>
    <cellStyle name="Note 2 53 3" xfId="29004"/>
    <cellStyle name="Note 2 53 4" xfId="39954"/>
    <cellStyle name="Note 2 53 5" xfId="45680"/>
    <cellStyle name="Note 2 53 6" xfId="45097"/>
    <cellStyle name="Note 2 53 7" xfId="53162"/>
    <cellStyle name="Note 2 54" xfId="7549"/>
    <cellStyle name="Note 2 54 2" xfId="18663"/>
    <cellStyle name="Note 2 54 3" xfId="28864"/>
    <cellStyle name="Note 2 54 4" xfId="39814"/>
    <cellStyle name="Note 2 54 5" xfId="45583"/>
    <cellStyle name="Note 2 54 6" xfId="46362"/>
    <cellStyle name="Note 2 54 7" xfId="53022"/>
    <cellStyle name="Note 2 55" xfId="7259"/>
    <cellStyle name="Note 2 55 2" xfId="18388"/>
    <cellStyle name="Note 2 55 3" xfId="28575"/>
    <cellStyle name="Note 2 55 4" xfId="39530"/>
    <cellStyle name="Note 2 55 5" xfId="45458"/>
    <cellStyle name="Note 2 55 6" xfId="52733"/>
    <cellStyle name="Note 2 56" xfId="9805"/>
    <cellStyle name="Note 2 56 2" xfId="20799"/>
    <cellStyle name="Note 2 56 3" xfId="31117"/>
    <cellStyle name="Note 2 56 4" xfId="42066"/>
    <cellStyle name="Note 2 56 5" xfId="55275"/>
    <cellStyle name="Note 2 57" xfId="11845"/>
    <cellStyle name="Note 2 57 2" xfId="22815"/>
    <cellStyle name="Note 2 57 3" xfId="33157"/>
    <cellStyle name="Note 2 57 4" xfId="44094"/>
    <cellStyle name="Note 2 57 5" xfId="46805"/>
    <cellStyle name="Note 2 57 6" xfId="57315"/>
    <cellStyle name="Note 2 58" xfId="12491"/>
    <cellStyle name="Note 2 58 2" xfId="23309"/>
    <cellStyle name="Note 2 58 3" xfId="33803"/>
    <cellStyle name="Note 2 58 4" xfId="44740"/>
    <cellStyle name="Note 2 58 5" xfId="47445"/>
    <cellStyle name="Note 2 58 6" xfId="57961"/>
    <cellStyle name="Note 2 59" xfId="9554"/>
    <cellStyle name="Note 2 59 2" xfId="30866"/>
    <cellStyle name="Note 2 59 3" xfId="41817"/>
    <cellStyle name="Note 2 59 4" xfId="46083"/>
    <cellStyle name="Note 2 59 5" xfId="55024"/>
    <cellStyle name="Note 2 6" xfId="2132"/>
    <cellStyle name="Note 2 6 10" xfId="4124"/>
    <cellStyle name="Note 2 6 10 2" xfId="15331"/>
    <cellStyle name="Note 2 6 10 3" xfId="25516"/>
    <cellStyle name="Note 2 6 10 4" xfId="36457"/>
    <cellStyle name="Note 2 6 10 5" xfId="34107"/>
    <cellStyle name="Note 2 6 10 6" xfId="49674"/>
    <cellStyle name="Note 2 6 11" xfId="5340"/>
    <cellStyle name="Note 2 6 11 2" xfId="16490"/>
    <cellStyle name="Note 2 6 11 3" xfId="26675"/>
    <cellStyle name="Note 2 6 11 4" xfId="37624"/>
    <cellStyle name="Note 2 6 11 5" xfId="33963"/>
    <cellStyle name="Note 2 6 11 6" xfId="50833"/>
    <cellStyle name="Note 2 6 12" xfId="4115"/>
    <cellStyle name="Note 2 6 12 2" xfId="15322"/>
    <cellStyle name="Note 2 6 12 3" xfId="25507"/>
    <cellStyle name="Note 2 6 12 4" xfId="36448"/>
    <cellStyle name="Note 2 6 12 5" xfId="45156"/>
    <cellStyle name="Note 2 6 12 6" xfId="49665"/>
    <cellStyle name="Note 2 6 13" xfId="4663"/>
    <cellStyle name="Note 2 6 13 2" xfId="15815"/>
    <cellStyle name="Note 2 6 13 3" xfId="26000"/>
    <cellStyle name="Note 2 6 13 4" xfId="36949"/>
    <cellStyle name="Note 2 6 13 5" xfId="45118"/>
    <cellStyle name="Note 2 6 13 6" xfId="50158"/>
    <cellStyle name="Note 2 6 14" xfId="4083"/>
    <cellStyle name="Note 2 6 14 2" xfId="15290"/>
    <cellStyle name="Note 2 6 14 3" xfId="25475"/>
    <cellStyle name="Note 2 6 14 4" xfId="36416"/>
    <cellStyle name="Note 2 6 14 5" xfId="47560"/>
    <cellStyle name="Note 2 6 14 6" xfId="49633"/>
    <cellStyle name="Note 2 6 15" xfId="5418"/>
    <cellStyle name="Note 2 6 15 2" xfId="16568"/>
    <cellStyle name="Note 2 6 15 3" xfId="26753"/>
    <cellStyle name="Note 2 6 15 4" xfId="37702"/>
    <cellStyle name="Note 2 6 15 5" xfId="45298"/>
    <cellStyle name="Note 2 6 15 6" xfId="50911"/>
    <cellStyle name="Note 2 6 16" xfId="5974"/>
    <cellStyle name="Note 2 6 16 2" xfId="17124"/>
    <cellStyle name="Note 2 6 16 3" xfId="27309"/>
    <cellStyle name="Note 2 6 16 4" xfId="38258"/>
    <cellStyle name="Note 2 6 16 5" xfId="45400"/>
    <cellStyle name="Note 2 6 16 6" xfId="51467"/>
    <cellStyle name="Note 2 6 17" xfId="7630"/>
    <cellStyle name="Note 2 6 17 2" xfId="18743"/>
    <cellStyle name="Note 2 6 17 3" xfId="28945"/>
    <cellStyle name="Note 2 6 17 4" xfId="39894"/>
    <cellStyle name="Note 2 6 17 5" xfId="45658"/>
    <cellStyle name="Note 2 6 17 6" xfId="34425"/>
    <cellStyle name="Note 2 6 17 7" xfId="53103"/>
    <cellStyle name="Note 2 6 18" xfId="7722"/>
    <cellStyle name="Note 2 6 18 2" xfId="18833"/>
    <cellStyle name="Note 2 6 18 3" xfId="29036"/>
    <cellStyle name="Note 2 6 18 4" xfId="39986"/>
    <cellStyle name="Note 2 6 18 5" xfId="45712"/>
    <cellStyle name="Note 2 6 18 6" xfId="45099"/>
    <cellStyle name="Note 2 6 18 7" xfId="53194"/>
    <cellStyle name="Note 2 6 19" xfId="7581"/>
    <cellStyle name="Note 2 6 19 2" xfId="18695"/>
    <cellStyle name="Note 2 6 19 3" xfId="28896"/>
    <cellStyle name="Note 2 6 19 4" xfId="39846"/>
    <cellStyle name="Note 2 6 19 5" xfId="45615"/>
    <cellStyle name="Note 2 6 19 6" xfId="45849"/>
    <cellStyle name="Note 2 6 19 7" xfId="53054"/>
    <cellStyle name="Note 2 6 2" xfId="2366"/>
    <cellStyle name="Note 2 6 2 10" xfId="2392"/>
    <cellStyle name="Note 2 6 2 10 2" xfId="13692"/>
    <cellStyle name="Note 2 6 2 10 3" xfId="23877"/>
    <cellStyle name="Note 2 6 2 10 4" xfId="34785"/>
    <cellStyle name="Note 2 6 2 10 5" xfId="44906"/>
    <cellStyle name="Note 2 6 2 10 6" xfId="48035"/>
    <cellStyle name="Note 2 6 2 11" xfId="5926"/>
    <cellStyle name="Note 2 6 2 11 2" xfId="17076"/>
    <cellStyle name="Note 2 6 2 11 3" xfId="27261"/>
    <cellStyle name="Note 2 6 2 11 4" xfId="38210"/>
    <cellStyle name="Note 2 6 2 11 5" xfId="46555"/>
    <cellStyle name="Note 2 6 2 11 6" xfId="51419"/>
    <cellStyle name="Note 2 6 2 12" xfId="6040"/>
    <cellStyle name="Note 2 6 2 12 2" xfId="17190"/>
    <cellStyle name="Note 2 6 2 12 3" xfId="27375"/>
    <cellStyle name="Note 2 6 2 12 4" xfId="38324"/>
    <cellStyle name="Note 2 6 2 12 5" xfId="44947"/>
    <cellStyle name="Note 2 6 2 12 6" xfId="51533"/>
    <cellStyle name="Note 2 6 2 13" xfId="9939"/>
    <cellStyle name="Note 2 6 2 13 2" xfId="20931"/>
    <cellStyle name="Note 2 6 2 13 3" xfId="31251"/>
    <cellStyle name="Note 2 6 2 13 4" xfId="42196"/>
    <cellStyle name="Note 2 6 2 13 5" xfId="55409"/>
    <cellStyle name="Note 2 6 2 14" xfId="11755"/>
    <cellStyle name="Note 2 6 2 14 2" xfId="22726"/>
    <cellStyle name="Note 2 6 2 14 3" xfId="33067"/>
    <cellStyle name="Note 2 6 2 14 4" xfId="44004"/>
    <cellStyle name="Note 2 6 2 14 5" xfId="46715"/>
    <cellStyle name="Note 2 6 2 14 6" xfId="57225"/>
    <cellStyle name="Note 2 6 2 15" xfId="9553"/>
    <cellStyle name="Note 2 6 2 15 2" xfId="20637"/>
    <cellStyle name="Note 2 6 2 15 3" xfId="30865"/>
    <cellStyle name="Note 2 6 2 15 4" xfId="41816"/>
    <cellStyle name="Note 2 6 2 15 5" xfId="46082"/>
    <cellStyle name="Note 2 6 2 15 6" xfId="55023"/>
    <cellStyle name="Note 2 6 2 16" xfId="12289"/>
    <cellStyle name="Note 2 6 2 16 2" xfId="33601"/>
    <cellStyle name="Note 2 6 2 16 3" xfId="44538"/>
    <cellStyle name="Note 2 6 2 16 4" xfId="47245"/>
    <cellStyle name="Note 2 6 2 16 5" xfId="57759"/>
    <cellStyle name="Note 2 6 2 17" xfId="9769"/>
    <cellStyle name="Note 2 6 2 17 2" xfId="20778"/>
    <cellStyle name="Note 2 6 2 17 3" xfId="31081"/>
    <cellStyle name="Note 2 6 2 17 4" xfId="42030"/>
    <cellStyle name="Note 2 6 2 17 5" xfId="46290"/>
    <cellStyle name="Note 2 6 2 17 6" xfId="55239"/>
    <cellStyle name="Note 2 6 2 18" xfId="12475"/>
    <cellStyle name="Note 2 6 2 18 2" xfId="23297"/>
    <cellStyle name="Note 2 6 2 18 3" xfId="33787"/>
    <cellStyle name="Note 2 6 2 18 4" xfId="44724"/>
    <cellStyle name="Note 2 6 2 18 5" xfId="47429"/>
    <cellStyle name="Note 2 6 2 18 6" xfId="57945"/>
    <cellStyle name="Note 2 6 2 19" xfId="9804"/>
    <cellStyle name="Note 2 6 2 19 2" xfId="20798"/>
    <cellStyle name="Note 2 6 2 19 3" xfId="31116"/>
    <cellStyle name="Note 2 6 2 19 4" xfId="42065"/>
    <cellStyle name="Note 2 6 2 19 5" xfId="46324"/>
    <cellStyle name="Note 2 6 2 19 6" xfId="55274"/>
    <cellStyle name="Note 2 6 2 2" xfId="4765"/>
    <cellStyle name="Note 2 6 2 2 2" xfId="11174"/>
    <cellStyle name="Note 2 6 2 2 2 2" xfId="22151"/>
    <cellStyle name="Note 2 6 2 2 2 3" xfId="32486"/>
    <cellStyle name="Note 2 6 2 2 2 4" xfId="43426"/>
    <cellStyle name="Note 2 6 2 2 2 5" xfId="56644"/>
    <cellStyle name="Note 2 6 2 2 3" xfId="7264"/>
    <cellStyle name="Note 2 6 2 2 3 2" xfId="18393"/>
    <cellStyle name="Note 2 6 2 2 3 3" xfId="28580"/>
    <cellStyle name="Note 2 6 2 2 3 4" xfId="39535"/>
    <cellStyle name="Note 2 6 2 2 3 5" xfId="45463"/>
    <cellStyle name="Note 2 6 2 2 3 6" xfId="52738"/>
    <cellStyle name="Note 2 6 2 2 4" xfId="11928"/>
    <cellStyle name="Note 2 6 2 2 4 2" xfId="22880"/>
    <cellStyle name="Note 2 6 2 2 4 3" xfId="33240"/>
    <cellStyle name="Note 2 6 2 2 4 4" xfId="44177"/>
    <cellStyle name="Note 2 6 2 2 4 5" xfId="46888"/>
    <cellStyle name="Note 2 6 2 2 4 6" xfId="57398"/>
    <cellStyle name="Note 2 6 2 2 5" xfId="9641"/>
    <cellStyle name="Note 2 6 2 2 5 2" xfId="30953"/>
    <cellStyle name="Note 2 6 2 2 5 3" xfId="41902"/>
    <cellStyle name="Note 2 6 2 2 5 4" xfId="46165"/>
    <cellStyle name="Note 2 6 2 2 5 5" xfId="55111"/>
    <cellStyle name="Note 2 6 2 2 6" xfId="15916"/>
    <cellStyle name="Note 2 6 2 2 7" xfId="26101"/>
    <cellStyle name="Note 2 6 2 2 8" xfId="37050"/>
    <cellStyle name="Note 2 6 2 2 9" xfId="50259"/>
    <cellStyle name="Note 2 6 2 20" xfId="12595"/>
    <cellStyle name="Note 2 6 2 20 2" xfId="23396"/>
    <cellStyle name="Note 2 6 2 20 3" xfId="33907"/>
    <cellStyle name="Note 2 6 2 20 4" xfId="44844"/>
    <cellStyle name="Note 2 6 2 20 5" xfId="47547"/>
    <cellStyle name="Note 2 6 2 20 6" xfId="58065"/>
    <cellStyle name="Note 2 6 2 21" xfId="13666"/>
    <cellStyle name="Note 2 6 2 22" xfId="23851"/>
    <cellStyle name="Note 2 6 2 23" xfId="34759"/>
    <cellStyle name="Note 2 6 2 24" xfId="48009"/>
    <cellStyle name="Note 2 6 2 25" xfId="59611"/>
    <cellStyle name="Note 2 6 2 3" xfId="5784"/>
    <cellStyle name="Note 2 6 2 3 2" xfId="11309"/>
    <cellStyle name="Note 2 6 2 3 2 2" xfId="22286"/>
    <cellStyle name="Note 2 6 2 3 2 3" xfId="32621"/>
    <cellStyle name="Note 2 6 2 3 2 4" xfId="43558"/>
    <cellStyle name="Note 2 6 2 3 2 5" xfId="56779"/>
    <cellStyle name="Note 2 6 2 3 3" xfId="7329"/>
    <cellStyle name="Note 2 6 2 3 3 2" xfId="18454"/>
    <cellStyle name="Note 2 6 2 3 3 3" xfId="28644"/>
    <cellStyle name="Note 2 6 2 3 3 4" xfId="39599"/>
    <cellStyle name="Note 2 6 2 3 3 5" xfId="45487"/>
    <cellStyle name="Note 2 6 2 3 3 6" xfId="52802"/>
    <cellStyle name="Note 2 6 2 3 4" xfId="12025"/>
    <cellStyle name="Note 2 6 2 3 4 2" xfId="22977"/>
    <cellStyle name="Note 2 6 2 3 4 3" xfId="33337"/>
    <cellStyle name="Note 2 6 2 3 4 4" xfId="44274"/>
    <cellStyle name="Note 2 6 2 3 4 5" xfId="46984"/>
    <cellStyle name="Note 2 6 2 3 4 6" xfId="57495"/>
    <cellStyle name="Note 2 6 2 3 5" xfId="9489"/>
    <cellStyle name="Note 2 6 2 3 5 2" xfId="30801"/>
    <cellStyle name="Note 2 6 2 3 5 3" xfId="41752"/>
    <cellStyle name="Note 2 6 2 3 5 4" xfId="46021"/>
    <cellStyle name="Note 2 6 2 3 5 5" xfId="54959"/>
    <cellStyle name="Note 2 6 2 3 6" xfId="16934"/>
    <cellStyle name="Note 2 6 2 3 7" xfId="27119"/>
    <cellStyle name="Note 2 6 2 3 8" xfId="38068"/>
    <cellStyle name="Note 2 6 2 3 9" xfId="51277"/>
    <cellStyle name="Note 2 6 2 4" xfId="5198"/>
    <cellStyle name="Note 2 6 2 4 2" xfId="16348"/>
    <cellStyle name="Note 2 6 2 4 3" xfId="26533"/>
    <cellStyle name="Note 2 6 2 4 4" xfId="37482"/>
    <cellStyle name="Note 2 6 2 4 5" xfId="34233"/>
    <cellStyle name="Note 2 6 2 4 6" xfId="50691"/>
    <cellStyle name="Note 2 6 2 5" xfId="5864"/>
    <cellStyle name="Note 2 6 2 5 2" xfId="17014"/>
    <cellStyle name="Note 2 6 2 5 3" xfId="27199"/>
    <cellStyle name="Note 2 6 2 5 4" xfId="38148"/>
    <cellStyle name="Note 2 6 2 5 5" xfId="44995"/>
    <cellStyle name="Note 2 6 2 5 6" xfId="51357"/>
    <cellStyle name="Note 2 6 2 6" xfId="5499"/>
    <cellStyle name="Note 2 6 2 6 2" xfId="16649"/>
    <cellStyle name="Note 2 6 2 6 3" xfId="26834"/>
    <cellStyle name="Note 2 6 2 6 4" xfId="37783"/>
    <cellStyle name="Note 2 6 2 6 5" xfId="46407"/>
    <cellStyle name="Note 2 6 2 6 6" xfId="50992"/>
    <cellStyle name="Note 2 6 2 7" xfId="4043"/>
    <cellStyle name="Note 2 6 2 7 2" xfId="15250"/>
    <cellStyle name="Note 2 6 2 7 3" xfId="25435"/>
    <cellStyle name="Note 2 6 2 7 4" xfId="36376"/>
    <cellStyle name="Note 2 6 2 7 5" xfId="34074"/>
    <cellStyle name="Note 2 6 2 7 6" xfId="49593"/>
    <cellStyle name="Note 2 6 2 8" xfId="5522"/>
    <cellStyle name="Note 2 6 2 8 2" xfId="16672"/>
    <cellStyle name="Note 2 6 2 8 3" xfId="26857"/>
    <cellStyle name="Note 2 6 2 8 4" xfId="37806"/>
    <cellStyle name="Note 2 6 2 8 5" xfId="46355"/>
    <cellStyle name="Note 2 6 2 8 6" xfId="51015"/>
    <cellStyle name="Note 2 6 2 9" xfId="5804"/>
    <cellStyle name="Note 2 6 2 9 2" xfId="16954"/>
    <cellStyle name="Note 2 6 2 9 3" xfId="27139"/>
    <cellStyle name="Note 2 6 2 9 4" xfId="38088"/>
    <cellStyle name="Note 2 6 2 9 5" xfId="46378"/>
    <cellStyle name="Note 2 6 2 9 6" xfId="51297"/>
    <cellStyle name="Note 2 6 20" xfId="7251"/>
    <cellStyle name="Note 2 6 20 2" xfId="18380"/>
    <cellStyle name="Note 2 6 20 3" xfId="28567"/>
    <cellStyle name="Note 2 6 20 4" xfId="39522"/>
    <cellStyle name="Note 2 6 20 5" xfId="45450"/>
    <cellStyle name="Note 2 6 20 6" xfId="52725"/>
    <cellStyle name="Note 2 6 21" xfId="9837"/>
    <cellStyle name="Note 2 6 21 2" xfId="20831"/>
    <cellStyle name="Note 2 6 21 3" xfId="31149"/>
    <cellStyle name="Note 2 6 21 4" xfId="42098"/>
    <cellStyle name="Note 2 6 21 5" xfId="55307"/>
    <cellStyle name="Note 2 6 22" xfId="12295"/>
    <cellStyle name="Note 2 6 22 2" xfId="23165"/>
    <cellStyle name="Note 2 6 22 3" xfId="33607"/>
    <cellStyle name="Note 2 6 22 4" xfId="44544"/>
    <cellStyle name="Note 2 6 22 5" xfId="47251"/>
    <cellStyle name="Note 2 6 22 6" xfId="57765"/>
    <cellStyle name="Note 2 6 23" xfId="7478"/>
    <cellStyle name="Note 2 6 23 2" xfId="18594"/>
    <cellStyle name="Note 2 6 23 3" xfId="28793"/>
    <cellStyle name="Note 2 6 23 4" xfId="39743"/>
    <cellStyle name="Note 2 6 23 5" xfId="45572"/>
    <cellStyle name="Note 2 6 23 6" xfId="52951"/>
    <cellStyle name="Note 2 6 24" xfId="12201"/>
    <cellStyle name="Note 2 6 24 2" xfId="33513"/>
    <cellStyle name="Note 2 6 24 3" xfId="44450"/>
    <cellStyle name="Note 2 6 24 4" xfId="47157"/>
    <cellStyle name="Note 2 6 24 5" xfId="57671"/>
    <cellStyle name="Note 2 6 25" xfId="9502"/>
    <cellStyle name="Note 2 6 25 2" xfId="20600"/>
    <cellStyle name="Note 2 6 25 3" xfId="30814"/>
    <cellStyle name="Note 2 6 25 4" xfId="41765"/>
    <cellStyle name="Note 2 6 25 5" xfId="46033"/>
    <cellStyle name="Note 2 6 25 6" xfId="54972"/>
    <cellStyle name="Note 2 6 26" xfId="12172"/>
    <cellStyle name="Note 2 6 26 2" xfId="23092"/>
    <cellStyle name="Note 2 6 26 3" xfId="33484"/>
    <cellStyle name="Note 2 6 26 4" xfId="44421"/>
    <cellStyle name="Note 2 6 26 5" xfId="47129"/>
    <cellStyle name="Note 2 6 26 6" xfId="57642"/>
    <cellStyle name="Note 2 6 27" xfId="12462"/>
    <cellStyle name="Note 2 6 27 2" xfId="23288"/>
    <cellStyle name="Note 2 6 27 3" xfId="33774"/>
    <cellStyle name="Note 2 6 27 4" xfId="44711"/>
    <cellStyle name="Note 2 6 27 5" xfId="47417"/>
    <cellStyle name="Note 2 6 27 6" xfId="57932"/>
    <cellStyle name="Note 2 6 28" xfId="9591"/>
    <cellStyle name="Note 2 6 28 2" xfId="20663"/>
    <cellStyle name="Note 2 6 28 3" xfId="30903"/>
    <cellStyle name="Note 2 6 28 4" xfId="41852"/>
    <cellStyle name="Note 2 6 28 5" xfId="46115"/>
    <cellStyle name="Note 2 6 28 6" xfId="55061"/>
    <cellStyle name="Note 2 6 29" xfId="13465"/>
    <cellStyle name="Note 2 6 3" xfId="2208"/>
    <cellStyle name="Note 2 6 3 10" xfId="4359"/>
    <cellStyle name="Note 2 6 3 10 2" xfId="15549"/>
    <cellStyle name="Note 2 6 3 10 3" xfId="25734"/>
    <cellStyle name="Note 2 6 3 10 4" xfId="36683"/>
    <cellStyle name="Note 2 6 3 10 5" xfId="34966"/>
    <cellStyle name="Note 2 6 3 10 6" xfId="49892"/>
    <cellStyle name="Note 2 6 3 11" xfId="4436"/>
    <cellStyle name="Note 2 6 3 11 2" xfId="15616"/>
    <cellStyle name="Note 2 6 3 11 3" xfId="25801"/>
    <cellStyle name="Note 2 6 3 11 4" xfId="36750"/>
    <cellStyle name="Note 2 6 3 11 5" xfId="45201"/>
    <cellStyle name="Note 2 6 3 11 6" xfId="49959"/>
    <cellStyle name="Note 2 6 3 12" xfId="4062"/>
    <cellStyle name="Note 2 6 3 12 2" xfId="15269"/>
    <cellStyle name="Note 2 6 3 12 3" xfId="25454"/>
    <cellStyle name="Note 2 6 3 12 4" xfId="36395"/>
    <cellStyle name="Note 2 6 3 12 5" xfId="44983"/>
    <cellStyle name="Note 2 6 3 12 6" xfId="49612"/>
    <cellStyle name="Note 2 6 3 13" xfId="9901"/>
    <cellStyle name="Note 2 6 3 13 2" xfId="20893"/>
    <cellStyle name="Note 2 6 3 13 3" xfId="31213"/>
    <cellStyle name="Note 2 6 3 13 4" xfId="42158"/>
    <cellStyle name="Note 2 6 3 13 5" xfId="55371"/>
    <cellStyle name="Note 2 6 3 14" xfId="11793"/>
    <cellStyle name="Note 2 6 3 14 2" xfId="22764"/>
    <cellStyle name="Note 2 6 3 14 3" xfId="33105"/>
    <cellStyle name="Note 2 6 3 14 4" xfId="44042"/>
    <cellStyle name="Note 2 6 3 14 5" xfId="46753"/>
    <cellStyle name="Note 2 6 3 14 6" xfId="57263"/>
    <cellStyle name="Note 2 6 3 15" xfId="12040"/>
    <cellStyle name="Note 2 6 3 15 2" xfId="22991"/>
    <cellStyle name="Note 2 6 3 15 3" xfId="33352"/>
    <cellStyle name="Note 2 6 3 15 4" xfId="44289"/>
    <cellStyle name="Note 2 6 3 15 5" xfId="46999"/>
    <cellStyle name="Note 2 6 3 15 6" xfId="57510"/>
    <cellStyle name="Note 2 6 3 16" xfId="12213"/>
    <cellStyle name="Note 2 6 3 16 2" xfId="33525"/>
    <cellStyle name="Note 2 6 3 16 3" xfId="44462"/>
    <cellStyle name="Note 2 6 3 16 4" xfId="47169"/>
    <cellStyle name="Note 2 6 3 16 5" xfId="57683"/>
    <cellStyle name="Note 2 6 3 17" xfId="12539"/>
    <cellStyle name="Note 2 6 3 17 2" xfId="23340"/>
    <cellStyle name="Note 2 6 3 17 3" xfId="33851"/>
    <cellStyle name="Note 2 6 3 17 4" xfId="44788"/>
    <cellStyle name="Note 2 6 3 17 5" xfId="47492"/>
    <cellStyle name="Note 2 6 3 17 6" xfId="58009"/>
    <cellStyle name="Note 2 6 3 18" xfId="9568"/>
    <cellStyle name="Note 2 6 3 18 2" xfId="20646"/>
    <cellStyle name="Note 2 6 3 18 3" xfId="30880"/>
    <cellStyle name="Note 2 6 3 18 4" xfId="41831"/>
    <cellStyle name="Note 2 6 3 18 5" xfId="46097"/>
    <cellStyle name="Note 2 6 3 18 6" xfId="55038"/>
    <cellStyle name="Note 2 6 3 19" xfId="13508"/>
    <cellStyle name="Note 2 6 3 2" xfId="4727"/>
    <cellStyle name="Note 2 6 3 2 2" xfId="11268"/>
    <cellStyle name="Note 2 6 3 2 2 2" xfId="22245"/>
    <cellStyle name="Note 2 6 3 2 2 3" xfId="32580"/>
    <cellStyle name="Note 2 6 3 2 2 4" xfId="43517"/>
    <cellStyle name="Note 2 6 3 2 2 5" xfId="56738"/>
    <cellStyle name="Note 2 6 3 2 3" xfId="11639"/>
    <cellStyle name="Note 2 6 3 2 3 2" xfId="22612"/>
    <cellStyle name="Note 2 6 3 2 3 3" xfId="32951"/>
    <cellStyle name="Note 2 6 3 2 3 4" xfId="43888"/>
    <cellStyle name="Note 2 6 3 2 3 5" xfId="46599"/>
    <cellStyle name="Note 2 6 3 2 3 6" xfId="57109"/>
    <cellStyle name="Note 2 6 3 2 4" xfId="12008"/>
    <cellStyle name="Note 2 6 3 2 4 2" xfId="22960"/>
    <cellStyle name="Note 2 6 3 2 4 3" xfId="33320"/>
    <cellStyle name="Note 2 6 3 2 4 4" xfId="44257"/>
    <cellStyle name="Note 2 6 3 2 4 5" xfId="46967"/>
    <cellStyle name="Note 2 6 3 2 4 6" xfId="57478"/>
    <cellStyle name="Note 2 6 3 2 5" xfId="12215"/>
    <cellStyle name="Note 2 6 3 2 5 2" xfId="33527"/>
    <cellStyle name="Note 2 6 3 2 5 3" xfId="44464"/>
    <cellStyle name="Note 2 6 3 2 5 4" xfId="47171"/>
    <cellStyle name="Note 2 6 3 2 5 5" xfId="57685"/>
    <cellStyle name="Note 2 6 3 2 6" xfId="15878"/>
    <cellStyle name="Note 2 6 3 2 7" xfId="26063"/>
    <cellStyle name="Note 2 6 3 2 8" xfId="37012"/>
    <cellStyle name="Note 2 6 3 2 9" xfId="50221"/>
    <cellStyle name="Note 2 6 3 20" xfId="23693"/>
    <cellStyle name="Note 2 6 3 21" xfId="34601"/>
    <cellStyle name="Note 2 6 3 22" xfId="47851"/>
    <cellStyle name="Note 2 6 3 23" xfId="59495"/>
    <cellStyle name="Note 2 6 3 3" xfId="5746"/>
    <cellStyle name="Note 2 6 3 3 2" xfId="16896"/>
    <cellStyle name="Note 2 6 3 3 3" xfId="27081"/>
    <cellStyle name="Note 2 6 3 3 4" xfId="38030"/>
    <cellStyle name="Note 2 6 3 3 5" xfId="45184"/>
    <cellStyle name="Note 2 6 3 3 6" xfId="51239"/>
    <cellStyle name="Note 2 6 3 4" xfId="5236"/>
    <cellStyle name="Note 2 6 3 4 2" xfId="16386"/>
    <cellStyle name="Note 2 6 3 4 3" xfId="26571"/>
    <cellStyle name="Note 2 6 3 4 4" xfId="37520"/>
    <cellStyle name="Note 2 6 3 4 5" xfId="36373"/>
    <cellStyle name="Note 2 6 3 4 6" xfId="50729"/>
    <cellStyle name="Note 2 6 3 5" xfId="4485"/>
    <cellStyle name="Note 2 6 3 5 2" xfId="15653"/>
    <cellStyle name="Note 2 6 3 5 3" xfId="25838"/>
    <cellStyle name="Note 2 6 3 5 4" xfId="36787"/>
    <cellStyle name="Note 2 6 3 5 5" xfId="36497"/>
    <cellStyle name="Note 2 6 3 5 6" xfId="49996"/>
    <cellStyle name="Note 2 6 3 6" xfId="5576"/>
    <cellStyle name="Note 2 6 3 6 2" xfId="16726"/>
    <cellStyle name="Note 2 6 3 6 3" xfId="26911"/>
    <cellStyle name="Note 2 6 3 6 4" xfId="37860"/>
    <cellStyle name="Note 2 6 3 6 5" xfId="45057"/>
    <cellStyle name="Note 2 6 3 6 6" xfId="51069"/>
    <cellStyle name="Note 2 6 3 7" xfId="5179"/>
    <cellStyle name="Note 2 6 3 7 2" xfId="16329"/>
    <cellStyle name="Note 2 6 3 7 3" xfId="26514"/>
    <cellStyle name="Note 2 6 3 7 4" xfId="37463"/>
    <cellStyle name="Note 2 6 3 7 5" xfId="42118"/>
    <cellStyle name="Note 2 6 3 7 6" xfId="50672"/>
    <cellStyle name="Note 2 6 3 8" xfId="5188"/>
    <cellStyle name="Note 2 6 3 8 2" xfId="16338"/>
    <cellStyle name="Note 2 6 3 8 3" xfId="26523"/>
    <cellStyle name="Note 2 6 3 8 4" xfId="37472"/>
    <cellStyle name="Note 2 6 3 8 5" xfId="43486"/>
    <cellStyle name="Note 2 6 3 8 6" xfId="50681"/>
    <cellStyle name="Note 2 6 3 9" xfId="5815"/>
    <cellStyle name="Note 2 6 3 9 2" xfId="16965"/>
    <cellStyle name="Note 2 6 3 9 3" xfId="27150"/>
    <cellStyle name="Note 2 6 3 9 4" xfId="38099"/>
    <cellStyle name="Note 2 6 3 9 5" xfId="46431"/>
    <cellStyle name="Note 2 6 3 9 6" xfId="51308"/>
    <cellStyle name="Note 2 6 30" xfId="23650"/>
    <cellStyle name="Note 2 6 31" xfId="34552"/>
    <cellStyle name="Note 2 6 32" xfId="47808"/>
    <cellStyle name="Note 2 6 33" xfId="59101"/>
    <cellStyle name="Note 2 6 4" xfId="2251"/>
    <cellStyle name="Note 2 6 4 2" xfId="10716"/>
    <cellStyle name="Note 2 6 4 2 2" xfId="21695"/>
    <cellStyle name="Note 2 6 4 2 3" xfId="32028"/>
    <cellStyle name="Note 2 6 4 2 4" xfId="42971"/>
    <cellStyle name="Note 2 6 4 2 5" xfId="56186"/>
    <cellStyle name="Note 2 6 4 3" xfId="9631"/>
    <cellStyle name="Note 2 6 4 3 2" xfId="20691"/>
    <cellStyle name="Note 2 6 4 3 3" xfId="30943"/>
    <cellStyle name="Note 2 6 4 3 4" xfId="41892"/>
    <cellStyle name="Note 2 6 4 3 5" xfId="46155"/>
    <cellStyle name="Note 2 6 4 3 6" xfId="55101"/>
    <cellStyle name="Note 2 6 4 4" xfId="12072"/>
    <cellStyle name="Note 2 6 4 4 2" xfId="23018"/>
    <cellStyle name="Note 2 6 4 4 3" xfId="33384"/>
    <cellStyle name="Note 2 6 4 4 4" xfId="44321"/>
    <cellStyle name="Note 2 6 4 4 5" xfId="47031"/>
    <cellStyle name="Note 2 6 4 4 6" xfId="57542"/>
    <cellStyle name="Note 2 6 4 5" xfId="12318"/>
    <cellStyle name="Note 2 6 4 5 2" xfId="33630"/>
    <cellStyle name="Note 2 6 4 5 3" xfId="44567"/>
    <cellStyle name="Note 2 6 4 5 4" xfId="47274"/>
    <cellStyle name="Note 2 6 4 5 5" xfId="57788"/>
    <cellStyle name="Note 2 6 4 6" xfId="13551"/>
    <cellStyle name="Note 2 6 4 7" xfId="23736"/>
    <cellStyle name="Note 2 6 4 8" xfId="34644"/>
    <cellStyle name="Note 2 6 4 9" xfId="47894"/>
    <cellStyle name="Note 2 6 5" xfId="2325"/>
    <cellStyle name="Note 2 6 5 2" xfId="11224"/>
    <cellStyle name="Note 2 6 5 2 2" xfId="22201"/>
    <cellStyle name="Note 2 6 5 2 3" xfId="32536"/>
    <cellStyle name="Note 2 6 5 2 4" xfId="43475"/>
    <cellStyle name="Note 2 6 5 2 5" xfId="56694"/>
    <cellStyle name="Note 2 6 5 3" xfId="11683"/>
    <cellStyle name="Note 2 6 5 3 2" xfId="22656"/>
    <cellStyle name="Note 2 6 5 3 3" xfId="32995"/>
    <cellStyle name="Note 2 6 5 3 4" xfId="43932"/>
    <cellStyle name="Note 2 6 5 3 5" xfId="46643"/>
    <cellStyle name="Note 2 6 5 3 6" xfId="57153"/>
    <cellStyle name="Note 2 6 5 4" xfId="11968"/>
    <cellStyle name="Note 2 6 5 4 2" xfId="22920"/>
    <cellStyle name="Note 2 6 5 4 3" xfId="33280"/>
    <cellStyle name="Note 2 6 5 4 4" xfId="44217"/>
    <cellStyle name="Note 2 6 5 4 5" xfId="46928"/>
    <cellStyle name="Note 2 6 5 4 6" xfId="57438"/>
    <cellStyle name="Note 2 6 5 5" xfId="12443"/>
    <cellStyle name="Note 2 6 5 5 2" xfId="33755"/>
    <cellStyle name="Note 2 6 5 5 3" xfId="44692"/>
    <cellStyle name="Note 2 6 5 5 4" xfId="47398"/>
    <cellStyle name="Note 2 6 5 5 5" xfId="57913"/>
    <cellStyle name="Note 2 6 5 6" xfId="13625"/>
    <cellStyle name="Note 2 6 5 7" xfId="23810"/>
    <cellStyle name="Note 2 6 5 8" xfId="34718"/>
    <cellStyle name="Note 2 6 5 9" xfId="47968"/>
    <cellStyle name="Note 2 6 6" xfId="4655"/>
    <cellStyle name="Note 2 6 6 2" xfId="15807"/>
    <cellStyle name="Note 2 6 6 3" xfId="25992"/>
    <cellStyle name="Note 2 6 6 4" xfId="36941"/>
    <cellStyle name="Note 2 6 6 5" xfId="45120"/>
    <cellStyle name="Note 2 6 6 6" xfId="50150"/>
    <cellStyle name="Note 2 6 7" xfId="5688"/>
    <cellStyle name="Note 2 6 7 2" xfId="16838"/>
    <cellStyle name="Note 2 6 7 3" xfId="27023"/>
    <cellStyle name="Note 2 6 7 4" xfId="37972"/>
    <cellStyle name="Note 2 6 7 5" xfId="46440"/>
    <cellStyle name="Note 2 6 7 6" xfId="51181"/>
    <cellStyle name="Note 2 6 8" xfId="5289"/>
    <cellStyle name="Note 2 6 8 2" xfId="16439"/>
    <cellStyle name="Note 2 6 8 3" xfId="26624"/>
    <cellStyle name="Note 2 6 8 4" xfId="37573"/>
    <cellStyle name="Note 2 6 8 5" xfId="34295"/>
    <cellStyle name="Note 2 6 8 6" xfId="50782"/>
    <cellStyle name="Note 2 6 9" xfId="4097"/>
    <cellStyle name="Note 2 6 9 2" xfId="15304"/>
    <cellStyle name="Note 2 6 9 3" xfId="25489"/>
    <cellStyle name="Note 2 6 9 4" xfId="36430"/>
    <cellStyle name="Note 2 6 9 5" xfId="46410"/>
    <cellStyle name="Note 2 6 9 6" xfId="49647"/>
    <cellStyle name="Note 2 60" xfId="12533"/>
    <cellStyle name="Note 2 60 2" xfId="23337"/>
    <cellStyle name="Note 2 60 3" xfId="33845"/>
    <cellStyle name="Note 2 60 4" xfId="44782"/>
    <cellStyle name="Note 2 60 5" xfId="47486"/>
    <cellStyle name="Note 2 60 6" xfId="58003"/>
    <cellStyle name="Note 2 61" xfId="9663"/>
    <cellStyle name="Note 2 61 2" xfId="20712"/>
    <cellStyle name="Note 2 61 3" xfId="30975"/>
    <cellStyle name="Note 2 61 4" xfId="41924"/>
    <cellStyle name="Note 2 61 5" xfId="46187"/>
    <cellStyle name="Note 2 61 6" xfId="55133"/>
    <cellStyle name="Note 2 62" xfId="12247"/>
    <cellStyle name="Note 2 62 2" xfId="23134"/>
    <cellStyle name="Note 2 62 3" xfId="33559"/>
    <cellStyle name="Note 2 62 4" xfId="44496"/>
    <cellStyle name="Note 2 62 5" xfId="47203"/>
    <cellStyle name="Note 2 62 6" xfId="57717"/>
    <cellStyle name="Note 2 63" xfId="12205"/>
    <cellStyle name="Note 2 63 2" xfId="23112"/>
    <cellStyle name="Note 2 63 3" xfId="33517"/>
    <cellStyle name="Note 2 63 4" xfId="44454"/>
    <cellStyle name="Note 2 63 5" xfId="47161"/>
    <cellStyle name="Note 2 63 6" xfId="57675"/>
    <cellStyle name="Note 2 64" xfId="13433"/>
    <cellStyle name="Note 2 65" xfId="23618"/>
    <cellStyle name="Note 2 66" xfId="34520"/>
    <cellStyle name="Note 2 67" xfId="47776"/>
    <cellStyle name="Note 2 68" xfId="59069"/>
    <cellStyle name="Note 2 7" xfId="2133"/>
    <cellStyle name="Note 2 7 10" xfId="5434"/>
    <cellStyle name="Note 2 7 10 2" xfId="16584"/>
    <cellStyle name="Note 2 7 10 3" xfId="26769"/>
    <cellStyle name="Note 2 7 10 4" xfId="37718"/>
    <cellStyle name="Note 2 7 10 5" xfId="45362"/>
    <cellStyle name="Note 2 7 10 6" xfId="50927"/>
    <cellStyle name="Note 2 7 11" xfId="4489"/>
    <cellStyle name="Note 2 7 11 2" xfId="15656"/>
    <cellStyle name="Note 2 7 11 3" xfId="25841"/>
    <cellStyle name="Note 2 7 11 4" xfId="36790"/>
    <cellStyle name="Note 2 7 11 5" xfId="46538"/>
    <cellStyle name="Note 2 7 11 6" xfId="49999"/>
    <cellStyle name="Note 2 7 12" xfId="5186"/>
    <cellStyle name="Note 2 7 12 2" xfId="16336"/>
    <cellStyle name="Note 2 7 12 3" xfId="26521"/>
    <cellStyle name="Note 2 7 12 4" xfId="37470"/>
    <cellStyle name="Note 2 7 12 5" xfId="42125"/>
    <cellStyle name="Note 2 7 12 6" xfId="50679"/>
    <cellStyle name="Note 2 7 13" xfId="4071"/>
    <cellStyle name="Note 2 7 13 2" xfId="15278"/>
    <cellStyle name="Note 2 7 13 3" xfId="25463"/>
    <cellStyle name="Note 2 7 13 4" xfId="36404"/>
    <cellStyle name="Note 2 7 13 5" xfId="34084"/>
    <cellStyle name="Note 2 7 13 6" xfId="49621"/>
    <cellStyle name="Note 2 7 14" xfId="5950"/>
    <cellStyle name="Note 2 7 14 2" xfId="17100"/>
    <cellStyle name="Note 2 7 14 3" xfId="27285"/>
    <cellStyle name="Note 2 7 14 4" xfId="38234"/>
    <cellStyle name="Note 2 7 14 5" xfId="45375"/>
    <cellStyle name="Note 2 7 14 6" xfId="51443"/>
    <cellStyle name="Note 2 7 15" xfId="6030"/>
    <cellStyle name="Note 2 7 15 2" xfId="17180"/>
    <cellStyle name="Note 2 7 15 3" xfId="27365"/>
    <cellStyle name="Note 2 7 15 4" xfId="38314"/>
    <cellStyle name="Note 2 7 15 5" xfId="45802"/>
    <cellStyle name="Note 2 7 15 6" xfId="51523"/>
    <cellStyle name="Note 2 7 16" xfId="4343"/>
    <cellStyle name="Note 2 7 16 2" xfId="15533"/>
    <cellStyle name="Note 2 7 16 3" xfId="25718"/>
    <cellStyle name="Note 2 7 16 4" xfId="36667"/>
    <cellStyle name="Note 2 7 16 5" xfId="45348"/>
    <cellStyle name="Note 2 7 16 6" xfId="49876"/>
    <cellStyle name="Note 2 7 17" xfId="7631"/>
    <cellStyle name="Note 2 7 17 2" xfId="18744"/>
    <cellStyle name="Note 2 7 17 3" xfId="28946"/>
    <cellStyle name="Note 2 7 17 4" xfId="39895"/>
    <cellStyle name="Note 2 7 17 5" xfId="45659"/>
    <cellStyle name="Note 2 7 17 6" xfId="34519"/>
    <cellStyle name="Note 2 7 17 7" xfId="53104"/>
    <cellStyle name="Note 2 7 18" xfId="7723"/>
    <cellStyle name="Note 2 7 18 2" xfId="18834"/>
    <cellStyle name="Note 2 7 18 3" xfId="29037"/>
    <cellStyle name="Note 2 7 18 4" xfId="39987"/>
    <cellStyle name="Note 2 7 18 5" xfId="45713"/>
    <cellStyle name="Note 2 7 18 6" xfId="45131"/>
    <cellStyle name="Note 2 7 18 7" xfId="53195"/>
    <cellStyle name="Note 2 7 19" xfId="7582"/>
    <cellStyle name="Note 2 7 19 2" xfId="18696"/>
    <cellStyle name="Note 2 7 19 3" xfId="28897"/>
    <cellStyle name="Note 2 7 19 4" xfId="39847"/>
    <cellStyle name="Note 2 7 19 5" xfId="45616"/>
    <cellStyle name="Note 2 7 19 6" xfId="45385"/>
    <cellStyle name="Note 2 7 19 7" xfId="53055"/>
    <cellStyle name="Note 2 7 2" xfId="2367"/>
    <cellStyle name="Note 2 7 2 10" xfId="4388"/>
    <cellStyle name="Note 2 7 2 10 2" xfId="15573"/>
    <cellStyle name="Note 2 7 2 10 3" xfId="25758"/>
    <cellStyle name="Note 2 7 2 10 4" xfId="36707"/>
    <cellStyle name="Note 2 7 2 10 5" xfId="46478"/>
    <cellStyle name="Note 2 7 2 10 6" xfId="49916"/>
    <cellStyle name="Note 2 7 2 11" xfId="5438"/>
    <cellStyle name="Note 2 7 2 11 2" xfId="16588"/>
    <cellStyle name="Note 2 7 2 11 3" xfId="26773"/>
    <cellStyle name="Note 2 7 2 11 4" xfId="37722"/>
    <cellStyle name="Note 2 7 2 11 5" xfId="45764"/>
    <cellStyle name="Note 2 7 2 11 6" xfId="50931"/>
    <cellStyle name="Note 2 7 2 12" xfId="5826"/>
    <cellStyle name="Note 2 7 2 12 2" xfId="16976"/>
    <cellStyle name="Note 2 7 2 12 3" xfId="27161"/>
    <cellStyle name="Note 2 7 2 12 4" xfId="38110"/>
    <cellStyle name="Note 2 7 2 12 5" xfId="45278"/>
    <cellStyle name="Note 2 7 2 12 6" xfId="51319"/>
    <cellStyle name="Note 2 7 2 13" xfId="9940"/>
    <cellStyle name="Note 2 7 2 13 2" xfId="20932"/>
    <cellStyle name="Note 2 7 2 13 3" xfId="31252"/>
    <cellStyle name="Note 2 7 2 13 4" xfId="42197"/>
    <cellStyle name="Note 2 7 2 13 5" xfId="55410"/>
    <cellStyle name="Note 2 7 2 14" xfId="11754"/>
    <cellStyle name="Note 2 7 2 14 2" xfId="22725"/>
    <cellStyle name="Note 2 7 2 14 3" xfId="33066"/>
    <cellStyle name="Note 2 7 2 14 4" xfId="44003"/>
    <cellStyle name="Note 2 7 2 14 5" xfId="46714"/>
    <cellStyle name="Note 2 7 2 14 6" xfId="57224"/>
    <cellStyle name="Note 2 7 2 15" xfId="12458"/>
    <cellStyle name="Note 2 7 2 15 2" xfId="23287"/>
    <cellStyle name="Note 2 7 2 15 3" xfId="33770"/>
    <cellStyle name="Note 2 7 2 15 4" xfId="44707"/>
    <cellStyle name="Note 2 7 2 15 5" xfId="47413"/>
    <cellStyle name="Note 2 7 2 15 6" xfId="57928"/>
    <cellStyle name="Note 2 7 2 16" xfId="11883"/>
    <cellStyle name="Note 2 7 2 16 2" xfId="33195"/>
    <cellStyle name="Note 2 7 2 16 3" xfId="44132"/>
    <cellStyle name="Note 2 7 2 16 4" xfId="46843"/>
    <cellStyle name="Note 2 7 2 16 5" xfId="57353"/>
    <cellStyle name="Note 2 7 2 17" xfId="11858"/>
    <cellStyle name="Note 2 7 2 17 2" xfId="22828"/>
    <cellStyle name="Note 2 7 2 17 3" xfId="33170"/>
    <cellStyle name="Note 2 7 2 17 4" xfId="44107"/>
    <cellStyle name="Note 2 7 2 17 5" xfId="46818"/>
    <cellStyle name="Note 2 7 2 17 6" xfId="57328"/>
    <cellStyle name="Note 2 7 2 18" xfId="11850"/>
    <cellStyle name="Note 2 7 2 18 2" xfId="22820"/>
    <cellStyle name="Note 2 7 2 18 3" xfId="33162"/>
    <cellStyle name="Note 2 7 2 18 4" xfId="44099"/>
    <cellStyle name="Note 2 7 2 18 5" xfId="46810"/>
    <cellStyle name="Note 2 7 2 18 6" xfId="57320"/>
    <cellStyle name="Note 2 7 2 19" xfId="9630"/>
    <cellStyle name="Note 2 7 2 19 2" xfId="20690"/>
    <cellStyle name="Note 2 7 2 19 3" xfId="30942"/>
    <cellStyle name="Note 2 7 2 19 4" xfId="41891"/>
    <cellStyle name="Note 2 7 2 19 5" xfId="46154"/>
    <cellStyle name="Note 2 7 2 19 6" xfId="55100"/>
    <cellStyle name="Note 2 7 2 2" xfId="4766"/>
    <cellStyle name="Note 2 7 2 2 2" xfId="11175"/>
    <cellStyle name="Note 2 7 2 2 2 2" xfId="22152"/>
    <cellStyle name="Note 2 7 2 2 2 3" xfId="32487"/>
    <cellStyle name="Note 2 7 2 2 2 4" xfId="43427"/>
    <cellStyle name="Note 2 7 2 2 2 5" xfId="56645"/>
    <cellStyle name="Note 2 7 2 2 3" xfId="11712"/>
    <cellStyle name="Note 2 7 2 2 3 2" xfId="22685"/>
    <cellStyle name="Note 2 7 2 2 3 3" xfId="33024"/>
    <cellStyle name="Note 2 7 2 2 3 4" xfId="43961"/>
    <cellStyle name="Note 2 7 2 2 3 5" xfId="46672"/>
    <cellStyle name="Note 2 7 2 2 3 6" xfId="57182"/>
    <cellStyle name="Note 2 7 2 2 4" xfId="11929"/>
    <cellStyle name="Note 2 7 2 2 4 2" xfId="22881"/>
    <cellStyle name="Note 2 7 2 2 4 3" xfId="33241"/>
    <cellStyle name="Note 2 7 2 2 4 4" xfId="44178"/>
    <cellStyle name="Note 2 7 2 2 4 5" xfId="46889"/>
    <cellStyle name="Note 2 7 2 2 4 6" xfId="57399"/>
    <cellStyle name="Note 2 7 2 2 5" xfId="10750"/>
    <cellStyle name="Note 2 7 2 2 5 2" xfId="32062"/>
    <cellStyle name="Note 2 7 2 2 5 3" xfId="43005"/>
    <cellStyle name="Note 2 7 2 2 5 4" xfId="46473"/>
    <cellStyle name="Note 2 7 2 2 5 5" xfId="56220"/>
    <cellStyle name="Note 2 7 2 2 6" xfId="15917"/>
    <cellStyle name="Note 2 7 2 2 7" xfId="26102"/>
    <cellStyle name="Note 2 7 2 2 8" xfId="37051"/>
    <cellStyle name="Note 2 7 2 2 9" xfId="50260"/>
    <cellStyle name="Note 2 7 2 20" xfId="12596"/>
    <cellStyle name="Note 2 7 2 20 2" xfId="23397"/>
    <cellStyle name="Note 2 7 2 20 3" xfId="33908"/>
    <cellStyle name="Note 2 7 2 20 4" xfId="44845"/>
    <cellStyle name="Note 2 7 2 20 5" xfId="47548"/>
    <cellStyle name="Note 2 7 2 20 6" xfId="58066"/>
    <cellStyle name="Note 2 7 2 21" xfId="13667"/>
    <cellStyle name="Note 2 7 2 22" xfId="23852"/>
    <cellStyle name="Note 2 7 2 23" xfId="34760"/>
    <cellStyle name="Note 2 7 2 24" xfId="48010"/>
    <cellStyle name="Note 2 7 2 25" xfId="59612"/>
    <cellStyle name="Note 2 7 2 3" xfId="5785"/>
    <cellStyle name="Note 2 7 2 3 2" xfId="11310"/>
    <cellStyle name="Note 2 7 2 3 2 2" xfId="22287"/>
    <cellStyle name="Note 2 7 2 3 2 3" xfId="32622"/>
    <cellStyle name="Note 2 7 2 3 2 4" xfId="43559"/>
    <cellStyle name="Note 2 7 2 3 2 5" xfId="56780"/>
    <cellStyle name="Note 2 7 2 3 3" xfId="7595"/>
    <cellStyle name="Note 2 7 2 3 3 2" xfId="18708"/>
    <cellStyle name="Note 2 7 2 3 3 3" xfId="28910"/>
    <cellStyle name="Note 2 7 2 3 3 4" xfId="39859"/>
    <cellStyle name="Note 2 7 2 3 3 5" xfId="45623"/>
    <cellStyle name="Note 2 7 2 3 3 6" xfId="53068"/>
    <cellStyle name="Note 2 7 2 3 4" xfId="12026"/>
    <cellStyle name="Note 2 7 2 3 4 2" xfId="22978"/>
    <cellStyle name="Note 2 7 2 3 4 3" xfId="33338"/>
    <cellStyle name="Note 2 7 2 3 4 4" xfId="44275"/>
    <cellStyle name="Note 2 7 2 3 4 5" xfId="46985"/>
    <cellStyle name="Note 2 7 2 3 4 6" xfId="57496"/>
    <cellStyle name="Note 2 7 2 3 5" xfId="9517"/>
    <cellStyle name="Note 2 7 2 3 5 2" xfId="30829"/>
    <cellStyle name="Note 2 7 2 3 5 3" xfId="41780"/>
    <cellStyle name="Note 2 7 2 3 5 4" xfId="46048"/>
    <cellStyle name="Note 2 7 2 3 5 5" xfId="54987"/>
    <cellStyle name="Note 2 7 2 3 6" xfId="16935"/>
    <cellStyle name="Note 2 7 2 3 7" xfId="27120"/>
    <cellStyle name="Note 2 7 2 3 8" xfId="38069"/>
    <cellStyle name="Note 2 7 2 3 9" xfId="51278"/>
    <cellStyle name="Note 2 7 2 4" xfId="5197"/>
    <cellStyle name="Note 2 7 2 4 2" xfId="16347"/>
    <cellStyle name="Note 2 7 2 4 3" xfId="26532"/>
    <cellStyle name="Note 2 7 2 4 4" xfId="37481"/>
    <cellStyle name="Note 2 7 2 4 5" xfId="34232"/>
    <cellStyle name="Note 2 7 2 4 6" xfId="50690"/>
    <cellStyle name="Note 2 7 2 5" xfId="4500"/>
    <cellStyle name="Note 2 7 2 5 2" xfId="15665"/>
    <cellStyle name="Note 2 7 2 5 3" xfId="25850"/>
    <cellStyle name="Note 2 7 2 5 4" xfId="36799"/>
    <cellStyle name="Note 2 7 2 5 5" xfId="34206"/>
    <cellStyle name="Note 2 7 2 5 6" xfId="50008"/>
    <cellStyle name="Note 2 7 2 6" xfId="4393"/>
    <cellStyle name="Note 2 7 2 6 2" xfId="15578"/>
    <cellStyle name="Note 2 7 2 6 3" xfId="25763"/>
    <cellStyle name="Note 2 7 2 6 4" xfId="36712"/>
    <cellStyle name="Note 2 7 2 6 5" xfId="45132"/>
    <cellStyle name="Note 2 7 2 6 6" xfId="49921"/>
    <cellStyle name="Note 2 7 2 7" xfId="5633"/>
    <cellStyle name="Note 2 7 2 7 2" xfId="16783"/>
    <cellStyle name="Note 2 7 2 7 3" xfId="26968"/>
    <cellStyle name="Note 2 7 2 7 4" xfId="37917"/>
    <cellStyle name="Note 2 7 2 7 5" xfId="45206"/>
    <cellStyle name="Note 2 7 2 7 6" xfId="51126"/>
    <cellStyle name="Note 2 7 2 8" xfId="5803"/>
    <cellStyle name="Note 2 7 2 8 2" xfId="16953"/>
    <cellStyle name="Note 2 7 2 8 3" xfId="27138"/>
    <cellStyle name="Note 2 7 2 8 4" xfId="38087"/>
    <cellStyle name="Note 2 7 2 8 5" xfId="44882"/>
    <cellStyle name="Note 2 7 2 8 6" xfId="51296"/>
    <cellStyle name="Note 2 7 2 9" xfId="4319"/>
    <cellStyle name="Note 2 7 2 9 2" xfId="15509"/>
    <cellStyle name="Note 2 7 2 9 3" xfId="25694"/>
    <cellStyle name="Note 2 7 2 9 4" xfId="36643"/>
    <cellStyle name="Note 2 7 2 9 5" xfId="33939"/>
    <cellStyle name="Note 2 7 2 9 6" xfId="49852"/>
    <cellStyle name="Note 2 7 20" xfId="7247"/>
    <cellStyle name="Note 2 7 20 2" xfId="18376"/>
    <cellStyle name="Note 2 7 20 3" xfId="28563"/>
    <cellStyle name="Note 2 7 20 4" xfId="39518"/>
    <cellStyle name="Note 2 7 20 5" xfId="45446"/>
    <cellStyle name="Note 2 7 20 6" xfId="52721"/>
    <cellStyle name="Note 2 7 21" xfId="9838"/>
    <cellStyle name="Note 2 7 21 2" xfId="20832"/>
    <cellStyle name="Note 2 7 21 3" xfId="31150"/>
    <cellStyle name="Note 2 7 21 4" xfId="42099"/>
    <cellStyle name="Note 2 7 21 5" xfId="55308"/>
    <cellStyle name="Note 2 7 22" xfId="12370"/>
    <cellStyle name="Note 2 7 22 2" xfId="23216"/>
    <cellStyle name="Note 2 7 22 3" xfId="33682"/>
    <cellStyle name="Note 2 7 22 4" xfId="44619"/>
    <cellStyle name="Note 2 7 22 5" xfId="47326"/>
    <cellStyle name="Note 2 7 22 6" xfId="57840"/>
    <cellStyle name="Note 2 7 23" xfId="12080"/>
    <cellStyle name="Note 2 7 23 2" xfId="23024"/>
    <cellStyle name="Note 2 7 23 3" xfId="33392"/>
    <cellStyle name="Note 2 7 23 4" xfId="44329"/>
    <cellStyle name="Note 2 7 23 5" xfId="47039"/>
    <cellStyle name="Note 2 7 23 6" xfId="57550"/>
    <cellStyle name="Note 2 7 24" xfId="11737"/>
    <cellStyle name="Note 2 7 24 2" xfId="33049"/>
    <cellStyle name="Note 2 7 24 3" xfId="43986"/>
    <cellStyle name="Note 2 7 24 4" xfId="46697"/>
    <cellStyle name="Note 2 7 24 5" xfId="57207"/>
    <cellStyle name="Note 2 7 25" xfId="9528"/>
    <cellStyle name="Note 2 7 25 2" xfId="20621"/>
    <cellStyle name="Note 2 7 25 3" xfId="30840"/>
    <cellStyle name="Note 2 7 25 4" xfId="41791"/>
    <cellStyle name="Note 2 7 25 5" xfId="46059"/>
    <cellStyle name="Note 2 7 25 6" xfId="54998"/>
    <cellStyle name="Note 2 7 26" xfId="7212"/>
    <cellStyle name="Note 2 7 26 2" xfId="18341"/>
    <cellStyle name="Note 2 7 26 3" xfId="28528"/>
    <cellStyle name="Note 2 7 26 4" xfId="39483"/>
    <cellStyle name="Note 2 7 26 5" xfId="45433"/>
    <cellStyle name="Note 2 7 26 6" xfId="52686"/>
    <cellStyle name="Note 2 7 27" xfId="12253"/>
    <cellStyle name="Note 2 7 27 2" xfId="23137"/>
    <cellStyle name="Note 2 7 27 3" xfId="33565"/>
    <cellStyle name="Note 2 7 27 4" xfId="44502"/>
    <cellStyle name="Note 2 7 27 5" xfId="47209"/>
    <cellStyle name="Note 2 7 27 6" xfId="57723"/>
    <cellStyle name="Note 2 7 28" xfId="12525"/>
    <cellStyle name="Note 2 7 28 2" xfId="23331"/>
    <cellStyle name="Note 2 7 28 3" xfId="33837"/>
    <cellStyle name="Note 2 7 28 4" xfId="44774"/>
    <cellStyle name="Note 2 7 28 5" xfId="47478"/>
    <cellStyle name="Note 2 7 28 6" xfId="57995"/>
    <cellStyle name="Note 2 7 29" xfId="13466"/>
    <cellStyle name="Note 2 7 3" xfId="2207"/>
    <cellStyle name="Note 2 7 3 10" xfId="4328"/>
    <cellStyle name="Note 2 7 3 10 2" xfId="15518"/>
    <cellStyle name="Note 2 7 3 10 3" xfId="25703"/>
    <cellStyle name="Note 2 7 3 10 4" xfId="36652"/>
    <cellStyle name="Note 2 7 3 10 5" xfId="34181"/>
    <cellStyle name="Note 2 7 3 10 6" xfId="49861"/>
    <cellStyle name="Note 2 7 3 11" xfId="5652"/>
    <cellStyle name="Note 2 7 3 11 2" xfId="16802"/>
    <cellStyle name="Note 2 7 3 11 3" xfId="26987"/>
    <cellStyle name="Note 2 7 3 11 4" xfId="37936"/>
    <cellStyle name="Note 2 7 3 11 5" xfId="45540"/>
    <cellStyle name="Note 2 7 3 11 6" xfId="51145"/>
    <cellStyle name="Note 2 7 3 12" xfId="5325"/>
    <cellStyle name="Note 2 7 3 12 2" xfId="16475"/>
    <cellStyle name="Note 2 7 3 12 3" xfId="26660"/>
    <cellStyle name="Note 2 7 3 12 4" xfId="37609"/>
    <cellStyle name="Note 2 7 3 12 5" xfId="34326"/>
    <cellStyle name="Note 2 7 3 12 6" xfId="50818"/>
    <cellStyle name="Note 2 7 3 13" xfId="9902"/>
    <cellStyle name="Note 2 7 3 13 2" xfId="20894"/>
    <cellStyle name="Note 2 7 3 13 3" xfId="31214"/>
    <cellStyle name="Note 2 7 3 13 4" xfId="42159"/>
    <cellStyle name="Note 2 7 3 13 5" xfId="55372"/>
    <cellStyle name="Note 2 7 3 14" xfId="11792"/>
    <cellStyle name="Note 2 7 3 14 2" xfId="22763"/>
    <cellStyle name="Note 2 7 3 14 3" xfId="33104"/>
    <cellStyle name="Note 2 7 3 14 4" xfId="44041"/>
    <cellStyle name="Note 2 7 3 14 5" xfId="46752"/>
    <cellStyle name="Note 2 7 3 14 6" xfId="57262"/>
    <cellStyle name="Note 2 7 3 15" xfId="9643"/>
    <cellStyle name="Note 2 7 3 15 2" xfId="20697"/>
    <cellStyle name="Note 2 7 3 15 3" xfId="30955"/>
    <cellStyle name="Note 2 7 3 15 4" xfId="41904"/>
    <cellStyle name="Note 2 7 3 15 5" xfId="46167"/>
    <cellStyle name="Note 2 7 3 15 6" xfId="55113"/>
    <cellStyle name="Note 2 7 3 16" xfId="12441"/>
    <cellStyle name="Note 2 7 3 16 2" xfId="33753"/>
    <cellStyle name="Note 2 7 3 16 3" xfId="44690"/>
    <cellStyle name="Note 2 7 3 16 4" xfId="47396"/>
    <cellStyle name="Note 2 7 3 16 5" xfId="57911"/>
    <cellStyle name="Note 2 7 3 17" xfId="12415"/>
    <cellStyle name="Note 2 7 3 17 2" xfId="23257"/>
    <cellStyle name="Note 2 7 3 17 3" xfId="33727"/>
    <cellStyle name="Note 2 7 3 17 4" xfId="44664"/>
    <cellStyle name="Note 2 7 3 17 5" xfId="47371"/>
    <cellStyle name="Note 2 7 3 17 6" xfId="57885"/>
    <cellStyle name="Note 2 7 3 18" xfId="9773"/>
    <cellStyle name="Note 2 7 3 18 2" xfId="20780"/>
    <cellStyle name="Note 2 7 3 18 3" xfId="31085"/>
    <cellStyle name="Note 2 7 3 18 4" xfId="42034"/>
    <cellStyle name="Note 2 7 3 18 5" xfId="46294"/>
    <cellStyle name="Note 2 7 3 18 6" xfId="55243"/>
    <cellStyle name="Note 2 7 3 19" xfId="13507"/>
    <cellStyle name="Note 2 7 3 2" xfId="4728"/>
    <cellStyle name="Note 2 7 3 2 2" xfId="11270"/>
    <cellStyle name="Note 2 7 3 2 2 2" xfId="22247"/>
    <cellStyle name="Note 2 7 3 2 2 3" xfId="32582"/>
    <cellStyle name="Note 2 7 3 2 2 4" xfId="43519"/>
    <cellStyle name="Note 2 7 3 2 2 5" xfId="56740"/>
    <cellStyle name="Note 2 7 3 2 3" xfId="11637"/>
    <cellStyle name="Note 2 7 3 2 3 2" xfId="22610"/>
    <cellStyle name="Note 2 7 3 2 3 3" xfId="32949"/>
    <cellStyle name="Note 2 7 3 2 3 4" xfId="43886"/>
    <cellStyle name="Note 2 7 3 2 3 5" xfId="46597"/>
    <cellStyle name="Note 2 7 3 2 3 6" xfId="57107"/>
    <cellStyle name="Note 2 7 3 2 4" xfId="12010"/>
    <cellStyle name="Note 2 7 3 2 4 2" xfId="22962"/>
    <cellStyle name="Note 2 7 3 2 4 3" xfId="33322"/>
    <cellStyle name="Note 2 7 3 2 4 4" xfId="44259"/>
    <cellStyle name="Note 2 7 3 2 4 5" xfId="46969"/>
    <cellStyle name="Note 2 7 3 2 4 6" xfId="57480"/>
    <cellStyle name="Note 2 7 3 2 5" xfId="9598"/>
    <cellStyle name="Note 2 7 3 2 5 2" xfId="30910"/>
    <cellStyle name="Note 2 7 3 2 5 3" xfId="41859"/>
    <cellStyle name="Note 2 7 3 2 5 4" xfId="46122"/>
    <cellStyle name="Note 2 7 3 2 5 5" xfId="55068"/>
    <cellStyle name="Note 2 7 3 2 6" xfId="15879"/>
    <cellStyle name="Note 2 7 3 2 7" xfId="26064"/>
    <cellStyle name="Note 2 7 3 2 8" xfId="37013"/>
    <cellStyle name="Note 2 7 3 2 9" xfId="50222"/>
    <cellStyle name="Note 2 7 3 20" xfId="23692"/>
    <cellStyle name="Note 2 7 3 21" xfId="34600"/>
    <cellStyle name="Note 2 7 3 22" xfId="47850"/>
    <cellStyle name="Note 2 7 3 23" xfId="59497"/>
    <cellStyle name="Note 2 7 3 3" xfId="5747"/>
    <cellStyle name="Note 2 7 3 3 2" xfId="16897"/>
    <cellStyle name="Note 2 7 3 3 3" xfId="27082"/>
    <cellStyle name="Note 2 7 3 3 4" xfId="38031"/>
    <cellStyle name="Note 2 7 3 3 5" xfId="45981"/>
    <cellStyle name="Note 2 7 3 3 6" xfId="51240"/>
    <cellStyle name="Note 2 7 3 4" xfId="5235"/>
    <cellStyle name="Note 2 7 3 4 2" xfId="16385"/>
    <cellStyle name="Note 2 7 3 4 3" xfId="26570"/>
    <cellStyle name="Note 2 7 3 4 4" xfId="37519"/>
    <cellStyle name="Note 2 7 3 4 5" xfId="34071"/>
    <cellStyle name="Note 2 7 3 4 6" xfId="50728"/>
    <cellStyle name="Note 2 7 3 5" xfId="4347"/>
    <cellStyle name="Note 2 7 3 5 2" xfId="15537"/>
    <cellStyle name="Note 2 7 3 5 3" xfId="25722"/>
    <cellStyle name="Note 2 7 3 5 4" xfId="36671"/>
    <cellStyle name="Note 2 7 3 5 5" xfId="45752"/>
    <cellStyle name="Note 2 7 3 5 6" xfId="49880"/>
    <cellStyle name="Note 2 7 3 6" xfId="4522"/>
    <cellStyle name="Note 2 7 3 6 2" xfId="15686"/>
    <cellStyle name="Note 2 7 3 6 3" xfId="25871"/>
    <cellStyle name="Note 2 7 3 6 4" xfId="36820"/>
    <cellStyle name="Note 2 7 3 6 5" xfId="45866"/>
    <cellStyle name="Note 2 7 3 6 6" xfId="50029"/>
    <cellStyle name="Note 2 7 3 7" xfId="5654"/>
    <cellStyle name="Note 2 7 3 7 2" xfId="16804"/>
    <cellStyle name="Note 2 7 3 7 3" xfId="26989"/>
    <cellStyle name="Note 2 7 3 7 4" xfId="37938"/>
    <cellStyle name="Note 2 7 3 7 5" xfId="45316"/>
    <cellStyle name="Note 2 7 3 7 6" xfId="51147"/>
    <cellStyle name="Note 2 7 3 8" xfId="4661"/>
    <cellStyle name="Note 2 7 3 8 2" xfId="15813"/>
    <cellStyle name="Note 2 7 3 8 3" xfId="25998"/>
    <cellStyle name="Note 2 7 3 8 4" xfId="36947"/>
    <cellStyle name="Note 2 7 3 8 5" xfId="45552"/>
    <cellStyle name="Note 2 7 3 8 6" xfId="50156"/>
    <cellStyle name="Note 2 7 3 9" xfId="4317"/>
    <cellStyle name="Note 2 7 3 9 2" xfId="15507"/>
    <cellStyle name="Note 2 7 3 9 3" xfId="25692"/>
    <cellStyle name="Note 2 7 3 9 4" xfId="36641"/>
    <cellStyle name="Note 2 7 3 9 5" xfId="34174"/>
    <cellStyle name="Note 2 7 3 9 6" xfId="49850"/>
    <cellStyle name="Note 2 7 30" xfId="23651"/>
    <cellStyle name="Note 2 7 31" xfId="34553"/>
    <cellStyle name="Note 2 7 32" xfId="47809"/>
    <cellStyle name="Note 2 7 33" xfId="59102"/>
    <cellStyle name="Note 2 7 4" xfId="2250"/>
    <cellStyle name="Note 2 7 4 2" xfId="10717"/>
    <cellStyle name="Note 2 7 4 2 2" xfId="21696"/>
    <cellStyle name="Note 2 7 4 2 3" xfId="32029"/>
    <cellStyle name="Note 2 7 4 2 4" xfId="42972"/>
    <cellStyle name="Note 2 7 4 2 5" xfId="56187"/>
    <cellStyle name="Note 2 7 4 3" xfId="12329"/>
    <cellStyle name="Note 2 7 4 3 2" xfId="23191"/>
    <cellStyle name="Note 2 7 4 3 3" xfId="33641"/>
    <cellStyle name="Note 2 7 4 3 4" xfId="44578"/>
    <cellStyle name="Note 2 7 4 3 5" xfId="47285"/>
    <cellStyle name="Note 2 7 4 3 6" xfId="57799"/>
    <cellStyle name="Note 2 7 4 4" xfId="12147"/>
    <cellStyle name="Note 2 7 4 4 2" xfId="23076"/>
    <cellStyle name="Note 2 7 4 4 3" xfId="33459"/>
    <cellStyle name="Note 2 7 4 4 4" xfId="44396"/>
    <cellStyle name="Note 2 7 4 4 5" xfId="47104"/>
    <cellStyle name="Note 2 7 4 4 6" xfId="57617"/>
    <cellStyle name="Note 2 7 4 5" xfId="7423"/>
    <cellStyle name="Note 2 7 4 5 2" xfId="28738"/>
    <cellStyle name="Note 2 7 4 5 3" xfId="39693"/>
    <cellStyle name="Note 2 7 4 5 4" xfId="45525"/>
    <cellStyle name="Note 2 7 4 5 5" xfId="52896"/>
    <cellStyle name="Note 2 7 4 6" xfId="13550"/>
    <cellStyle name="Note 2 7 4 7" xfId="23735"/>
    <cellStyle name="Note 2 7 4 8" xfId="34643"/>
    <cellStyle name="Note 2 7 4 9" xfId="47893"/>
    <cellStyle name="Note 2 7 5" xfId="2326"/>
    <cellStyle name="Note 2 7 5 2" xfId="11225"/>
    <cellStyle name="Note 2 7 5 2 2" xfId="22202"/>
    <cellStyle name="Note 2 7 5 2 3" xfId="32537"/>
    <cellStyle name="Note 2 7 5 2 4" xfId="43476"/>
    <cellStyle name="Note 2 7 5 2 5" xfId="56695"/>
    <cellStyle name="Note 2 7 5 3" xfId="11682"/>
    <cellStyle name="Note 2 7 5 3 2" xfId="22655"/>
    <cellStyle name="Note 2 7 5 3 3" xfId="32994"/>
    <cellStyle name="Note 2 7 5 3 4" xfId="43931"/>
    <cellStyle name="Note 2 7 5 3 5" xfId="46642"/>
    <cellStyle name="Note 2 7 5 3 6" xfId="57152"/>
    <cellStyle name="Note 2 7 5 4" xfId="11969"/>
    <cellStyle name="Note 2 7 5 4 2" xfId="22921"/>
    <cellStyle name="Note 2 7 5 4 3" xfId="33281"/>
    <cellStyle name="Note 2 7 5 4 4" xfId="44218"/>
    <cellStyle name="Note 2 7 5 4 5" xfId="46929"/>
    <cellStyle name="Note 2 7 5 4 6" xfId="57439"/>
    <cellStyle name="Note 2 7 5 5" xfId="7591"/>
    <cellStyle name="Note 2 7 5 5 2" xfId="28906"/>
    <cellStyle name="Note 2 7 5 5 3" xfId="39855"/>
    <cellStyle name="Note 2 7 5 5 4" xfId="45619"/>
    <cellStyle name="Note 2 7 5 5 5" xfId="53064"/>
    <cellStyle name="Note 2 7 5 6" xfId="13626"/>
    <cellStyle name="Note 2 7 5 7" xfId="23811"/>
    <cellStyle name="Note 2 7 5 8" xfId="34719"/>
    <cellStyle name="Note 2 7 5 9" xfId="47969"/>
    <cellStyle name="Note 2 7 6" xfId="4656"/>
    <cellStyle name="Note 2 7 6 2" xfId="15808"/>
    <cellStyle name="Note 2 7 6 3" xfId="25993"/>
    <cellStyle name="Note 2 7 6 4" xfId="36942"/>
    <cellStyle name="Note 2 7 6 5" xfId="36502"/>
    <cellStyle name="Note 2 7 6 6" xfId="50151"/>
    <cellStyle name="Note 2 7 7" xfId="5689"/>
    <cellStyle name="Note 2 7 7 2" xfId="16839"/>
    <cellStyle name="Note 2 7 7 3" xfId="27024"/>
    <cellStyle name="Note 2 7 7 4" xfId="37973"/>
    <cellStyle name="Note 2 7 7 5" xfId="45840"/>
    <cellStyle name="Note 2 7 7 6" xfId="51182"/>
    <cellStyle name="Note 2 7 8" xfId="5288"/>
    <cellStyle name="Note 2 7 8 2" xfId="16438"/>
    <cellStyle name="Note 2 7 8 3" xfId="26623"/>
    <cellStyle name="Note 2 7 8 4" xfId="37572"/>
    <cellStyle name="Note 2 7 8 5" xfId="34294"/>
    <cellStyle name="Note 2 7 8 6" xfId="50781"/>
    <cellStyle name="Note 2 7 9" xfId="5827"/>
    <cellStyle name="Note 2 7 9 2" xfId="16977"/>
    <cellStyle name="Note 2 7 9 3" xfId="27162"/>
    <cellStyle name="Note 2 7 9 4" xfId="38111"/>
    <cellStyle name="Note 2 7 9 5" xfId="45836"/>
    <cellStyle name="Note 2 7 9 6" xfId="51320"/>
    <cellStyle name="Note 2 8" xfId="2134"/>
    <cellStyle name="Note 2 8 10" xfId="5471"/>
    <cellStyle name="Note 2 8 10 2" xfId="16621"/>
    <cellStyle name="Note 2 8 10 3" xfId="26806"/>
    <cellStyle name="Note 2 8 10 4" xfId="37755"/>
    <cellStyle name="Note 2 8 10 5" xfId="46394"/>
    <cellStyle name="Note 2 8 10 6" xfId="50964"/>
    <cellStyle name="Note 2 8 11" xfId="4520"/>
    <cellStyle name="Note 2 8 11 2" xfId="15684"/>
    <cellStyle name="Note 2 8 11 3" xfId="25869"/>
    <cellStyle name="Note 2 8 11 4" xfId="36818"/>
    <cellStyle name="Note 2 8 11 5" xfId="46475"/>
    <cellStyle name="Note 2 8 11 6" xfId="50027"/>
    <cellStyle name="Note 2 8 12" xfId="5520"/>
    <cellStyle name="Note 2 8 12 2" xfId="16670"/>
    <cellStyle name="Note 2 8 12 3" xfId="26855"/>
    <cellStyle name="Note 2 8 12 4" xfId="37804"/>
    <cellStyle name="Note 2 8 12 5" xfId="46388"/>
    <cellStyle name="Note 2 8 12 6" xfId="51013"/>
    <cellStyle name="Note 2 8 13" xfId="4458"/>
    <cellStyle name="Note 2 8 13 2" xfId="15632"/>
    <cellStyle name="Note 2 8 13 3" xfId="25817"/>
    <cellStyle name="Note 2 8 13 4" xfId="36766"/>
    <cellStyle name="Note 2 8 13 5" xfId="46433"/>
    <cellStyle name="Note 2 8 13 6" xfId="49975"/>
    <cellStyle name="Note 2 8 14" xfId="5171"/>
    <cellStyle name="Note 2 8 14 2" xfId="16321"/>
    <cellStyle name="Note 2 8 14 3" xfId="26506"/>
    <cellStyle name="Note 2 8 14 4" xfId="37455"/>
    <cellStyle name="Note 2 8 14 5" xfId="34226"/>
    <cellStyle name="Note 2 8 14 6" xfId="50664"/>
    <cellStyle name="Note 2 8 15" xfId="5516"/>
    <cellStyle name="Note 2 8 15 2" xfId="16666"/>
    <cellStyle name="Note 2 8 15 3" xfId="26851"/>
    <cellStyle name="Note 2 8 15 4" xfId="37800"/>
    <cellStyle name="Note 2 8 15 5" xfId="46550"/>
    <cellStyle name="Note 2 8 15 6" xfId="51009"/>
    <cellStyle name="Note 2 8 16" xfId="5535"/>
    <cellStyle name="Note 2 8 16 2" xfId="16685"/>
    <cellStyle name="Note 2 8 16 3" xfId="26870"/>
    <cellStyle name="Note 2 8 16 4" xfId="37819"/>
    <cellStyle name="Note 2 8 16 5" xfId="45384"/>
    <cellStyle name="Note 2 8 16 6" xfId="51028"/>
    <cellStyle name="Note 2 8 17" xfId="7632"/>
    <cellStyle name="Note 2 8 17 2" xfId="18745"/>
    <cellStyle name="Note 2 8 17 3" xfId="28947"/>
    <cellStyle name="Note 2 8 17 4" xfId="39896"/>
    <cellStyle name="Note 2 8 17 5" xfId="45660"/>
    <cellStyle name="Note 2 8 17 6" xfId="34562"/>
    <cellStyle name="Note 2 8 17 7" xfId="53105"/>
    <cellStyle name="Note 2 8 18" xfId="7724"/>
    <cellStyle name="Note 2 8 18 2" xfId="18835"/>
    <cellStyle name="Note 2 8 18 3" xfId="29038"/>
    <cellStyle name="Note 2 8 18 4" xfId="39988"/>
    <cellStyle name="Note 2 8 18 5" xfId="45714"/>
    <cellStyle name="Note 2 8 18 6" xfId="45111"/>
    <cellStyle name="Note 2 8 18 7" xfId="53196"/>
    <cellStyle name="Note 2 8 19" xfId="7583"/>
    <cellStyle name="Note 2 8 19 2" xfId="18697"/>
    <cellStyle name="Note 2 8 19 3" xfId="28898"/>
    <cellStyle name="Note 2 8 19 4" xfId="39848"/>
    <cellStyle name="Note 2 8 19 5" xfId="45617"/>
    <cellStyle name="Note 2 8 19 6" xfId="45952"/>
    <cellStyle name="Note 2 8 19 7" xfId="53056"/>
    <cellStyle name="Note 2 8 2" xfId="2368"/>
    <cellStyle name="Note 2 8 2 10" xfId="4374"/>
    <cellStyle name="Note 2 8 2 10 2" xfId="15561"/>
    <cellStyle name="Note 2 8 2 10 3" xfId="25746"/>
    <cellStyle name="Note 2 8 2 10 4" xfId="36695"/>
    <cellStyle name="Note 2 8 2 10 5" xfId="34191"/>
    <cellStyle name="Note 2 8 2 10 6" xfId="49904"/>
    <cellStyle name="Note 2 8 2 11" xfId="4368"/>
    <cellStyle name="Note 2 8 2 11 2" xfId="15557"/>
    <cellStyle name="Note 2 8 2 11 3" xfId="25742"/>
    <cellStyle name="Note 2 8 2 11 4" xfId="36691"/>
    <cellStyle name="Note 2 8 2 11 5" xfId="34187"/>
    <cellStyle name="Note 2 8 2 11 6" xfId="49900"/>
    <cellStyle name="Note 2 8 2 12" xfId="4141"/>
    <cellStyle name="Note 2 8 2 12 2" xfId="15348"/>
    <cellStyle name="Note 2 8 2 12 3" xfId="25533"/>
    <cellStyle name="Note 2 8 2 12 4" xfId="36474"/>
    <cellStyle name="Note 2 8 2 12 5" xfId="46522"/>
    <cellStyle name="Note 2 8 2 12 6" xfId="49691"/>
    <cellStyle name="Note 2 8 2 13" xfId="9941"/>
    <cellStyle name="Note 2 8 2 13 2" xfId="20933"/>
    <cellStyle name="Note 2 8 2 13 3" xfId="31253"/>
    <cellStyle name="Note 2 8 2 13 4" xfId="42198"/>
    <cellStyle name="Note 2 8 2 13 5" xfId="55411"/>
    <cellStyle name="Note 2 8 2 14" xfId="11753"/>
    <cellStyle name="Note 2 8 2 14 2" xfId="22724"/>
    <cellStyle name="Note 2 8 2 14 3" xfId="33065"/>
    <cellStyle name="Note 2 8 2 14 4" xfId="44002"/>
    <cellStyle name="Note 2 8 2 14 5" xfId="46713"/>
    <cellStyle name="Note 2 8 2 14 6" xfId="57223"/>
    <cellStyle name="Note 2 8 2 15" xfId="9738"/>
    <cellStyle name="Note 2 8 2 15 2" xfId="20759"/>
    <cellStyle name="Note 2 8 2 15 3" xfId="31050"/>
    <cellStyle name="Note 2 8 2 15 4" xfId="41999"/>
    <cellStyle name="Note 2 8 2 15 5" xfId="46259"/>
    <cellStyle name="Note 2 8 2 15 6" xfId="55208"/>
    <cellStyle name="Note 2 8 2 16" xfId="11541"/>
    <cellStyle name="Note 2 8 2 16 2" xfId="32853"/>
    <cellStyle name="Note 2 8 2 16 3" xfId="43790"/>
    <cellStyle name="Note 2 8 2 16 4" xfId="46570"/>
    <cellStyle name="Note 2 8 2 16 5" xfId="57011"/>
    <cellStyle name="Note 2 8 2 17" xfId="12174"/>
    <cellStyle name="Note 2 8 2 17 2" xfId="23094"/>
    <cellStyle name="Note 2 8 2 17 3" xfId="33486"/>
    <cellStyle name="Note 2 8 2 17 4" xfId="44423"/>
    <cellStyle name="Note 2 8 2 17 5" xfId="47131"/>
    <cellStyle name="Note 2 8 2 17 6" xfId="57644"/>
    <cellStyle name="Note 2 8 2 18" xfId="12116"/>
    <cellStyle name="Note 2 8 2 18 2" xfId="23051"/>
    <cellStyle name="Note 2 8 2 18 3" xfId="33428"/>
    <cellStyle name="Note 2 8 2 18 4" xfId="44365"/>
    <cellStyle name="Note 2 8 2 18 5" xfId="47074"/>
    <cellStyle name="Note 2 8 2 18 6" xfId="57586"/>
    <cellStyle name="Note 2 8 2 19" xfId="7421"/>
    <cellStyle name="Note 2 8 2 19 2" xfId="18540"/>
    <cellStyle name="Note 2 8 2 19 3" xfId="28736"/>
    <cellStyle name="Note 2 8 2 19 4" xfId="39691"/>
    <cellStyle name="Note 2 8 2 19 5" xfId="45523"/>
    <cellStyle name="Note 2 8 2 19 6" xfId="52894"/>
    <cellStyle name="Note 2 8 2 2" xfId="4767"/>
    <cellStyle name="Note 2 8 2 2 2" xfId="11176"/>
    <cellStyle name="Note 2 8 2 2 2 2" xfId="22153"/>
    <cellStyle name="Note 2 8 2 2 2 3" xfId="32488"/>
    <cellStyle name="Note 2 8 2 2 2 4" xfId="43428"/>
    <cellStyle name="Note 2 8 2 2 2 5" xfId="56646"/>
    <cellStyle name="Note 2 8 2 2 3" xfId="11711"/>
    <cellStyle name="Note 2 8 2 2 3 2" xfId="22684"/>
    <cellStyle name="Note 2 8 2 2 3 3" xfId="33023"/>
    <cellStyle name="Note 2 8 2 2 3 4" xfId="43960"/>
    <cellStyle name="Note 2 8 2 2 3 5" xfId="46671"/>
    <cellStyle name="Note 2 8 2 2 3 6" xfId="57181"/>
    <cellStyle name="Note 2 8 2 2 4" xfId="11930"/>
    <cellStyle name="Note 2 8 2 2 4 2" xfId="22882"/>
    <cellStyle name="Note 2 8 2 2 4 3" xfId="33242"/>
    <cellStyle name="Note 2 8 2 2 4 4" xfId="44179"/>
    <cellStyle name="Note 2 8 2 2 4 5" xfId="46890"/>
    <cellStyle name="Note 2 8 2 2 4 6" xfId="57400"/>
    <cellStyle name="Note 2 8 2 2 5" xfId="9710"/>
    <cellStyle name="Note 2 8 2 2 5 2" xfId="31022"/>
    <cellStyle name="Note 2 8 2 2 5 3" xfId="41971"/>
    <cellStyle name="Note 2 8 2 2 5 4" xfId="46233"/>
    <cellStyle name="Note 2 8 2 2 5 5" xfId="55180"/>
    <cellStyle name="Note 2 8 2 2 6" xfId="15918"/>
    <cellStyle name="Note 2 8 2 2 7" xfId="26103"/>
    <cellStyle name="Note 2 8 2 2 8" xfId="37052"/>
    <cellStyle name="Note 2 8 2 2 9" xfId="50261"/>
    <cellStyle name="Note 2 8 2 20" xfId="12597"/>
    <cellStyle name="Note 2 8 2 20 2" xfId="23398"/>
    <cellStyle name="Note 2 8 2 20 3" xfId="33909"/>
    <cellStyle name="Note 2 8 2 20 4" xfId="44846"/>
    <cellStyle name="Note 2 8 2 20 5" xfId="47549"/>
    <cellStyle name="Note 2 8 2 20 6" xfId="58067"/>
    <cellStyle name="Note 2 8 2 21" xfId="13668"/>
    <cellStyle name="Note 2 8 2 22" xfId="23853"/>
    <cellStyle name="Note 2 8 2 23" xfId="34761"/>
    <cellStyle name="Note 2 8 2 24" xfId="48011"/>
    <cellStyle name="Note 2 8 2 25" xfId="59613"/>
    <cellStyle name="Note 2 8 2 3" xfId="5786"/>
    <cellStyle name="Note 2 8 2 3 2" xfId="11311"/>
    <cellStyle name="Note 2 8 2 3 2 2" xfId="22288"/>
    <cellStyle name="Note 2 8 2 3 2 3" xfId="32623"/>
    <cellStyle name="Note 2 8 2 3 2 4" xfId="43560"/>
    <cellStyle name="Note 2 8 2 3 2 5" xfId="56781"/>
    <cellStyle name="Note 2 8 2 3 3" xfId="7731"/>
    <cellStyle name="Note 2 8 2 3 3 2" xfId="18842"/>
    <cellStyle name="Note 2 8 2 3 3 3" xfId="29045"/>
    <cellStyle name="Note 2 8 2 3 3 4" xfId="39995"/>
    <cellStyle name="Note 2 8 2 3 3 5" xfId="45720"/>
    <cellStyle name="Note 2 8 2 3 3 6" xfId="53203"/>
    <cellStyle name="Note 2 8 2 3 4" xfId="12027"/>
    <cellStyle name="Note 2 8 2 3 4 2" xfId="22979"/>
    <cellStyle name="Note 2 8 2 3 4 3" xfId="33339"/>
    <cellStyle name="Note 2 8 2 3 4 4" xfId="44276"/>
    <cellStyle name="Note 2 8 2 3 4 5" xfId="46986"/>
    <cellStyle name="Note 2 8 2 3 4 6" xfId="57497"/>
    <cellStyle name="Note 2 8 2 3 5" xfId="12112"/>
    <cellStyle name="Note 2 8 2 3 5 2" xfId="33424"/>
    <cellStyle name="Note 2 8 2 3 5 3" xfId="44361"/>
    <cellStyle name="Note 2 8 2 3 5 4" xfId="47070"/>
    <cellStyle name="Note 2 8 2 3 5 5" xfId="57582"/>
    <cellStyle name="Note 2 8 2 3 6" xfId="16936"/>
    <cellStyle name="Note 2 8 2 3 7" xfId="27121"/>
    <cellStyle name="Note 2 8 2 3 8" xfId="38070"/>
    <cellStyle name="Note 2 8 2 3 9" xfId="51279"/>
    <cellStyle name="Note 2 8 2 4" xfId="5196"/>
    <cellStyle name="Note 2 8 2 4 2" xfId="16346"/>
    <cellStyle name="Note 2 8 2 4 3" xfId="26531"/>
    <cellStyle name="Note 2 8 2 4 4" xfId="37480"/>
    <cellStyle name="Note 2 8 2 4 5" xfId="34231"/>
    <cellStyle name="Note 2 8 2 4 6" xfId="50689"/>
    <cellStyle name="Note 2 8 2 5" xfId="4362"/>
    <cellStyle name="Note 2 8 2 5 2" xfId="15552"/>
    <cellStyle name="Note 2 8 2 5 3" xfId="25737"/>
    <cellStyle name="Note 2 8 2 5 4" xfId="36686"/>
    <cellStyle name="Note 2 8 2 5 5" xfId="34896"/>
    <cellStyle name="Note 2 8 2 5 6" xfId="49895"/>
    <cellStyle name="Note 2 8 2 6" xfId="5536"/>
    <cellStyle name="Note 2 8 2 6 2" xfId="16686"/>
    <cellStyle name="Note 2 8 2 6 3" xfId="26871"/>
    <cellStyle name="Note 2 8 2 6 4" xfId="37820"/>
    <cellStyle name="Note 2 8 2 6 5" xfId="46129"/>
    <cellStyle name="Note 2 8 2 6 6" xfId="51029"/>
    <cellStyle name="Note 2 8 2 7" xfId="4471"/>
    <cellStyle name="Note 2 8 2 7 2" xfId="15639"/>
    <cellStyle name="Note 2 8 2 7 3" xfId="25824"/>
    <cellStyle name="Note 2 8 2 7 4" xfId="36773"/>
    <cellStyle name="Note 2 8 2 7 5" xfId="46490"/>
    <cellStyle name="Note 2 8 2 7 6" xfId="49982"/>
    <cellStyle name="Note 2 8 2 8" xfId="4300"/>
    <cellStyle name="Note 2 8 2 8 2" xfId="15490"/>
    <cellStyle name="Note 2 8 2 8 3" xfId="25675"/>
    <cellStyle name="Note 2 8 2 8 4" xfId="36624"/>
    <cellStyle name="Note 2 8 2 8 5" xfId="44931"/>
    <cellStyle name="Note 2 8 2 8 6" xfId="49833"/>
    <cellStyle name="Note 2 8 2 9" xfId="5491"/>
    <cellStyle name="Note 2 8 2 9 2" xfId="16641"/>
    <cellStyle name="Note 2 8 2 9 3" xfId="26826"/>
    <cellStyle name="Note 2 8 2 9 4" xfId="37775"/>
    <cellStyle name="Note 2 8 2 9 5" xfId="45064"/>
    <cellStyle name="Note 2 8 2 9 6" xfId="50984"/>
    <cellStyle name="Note 2 8 20" xfId="7229"/>
    <cellStyle name="Note 2 8 20 2" xfId="18358"/>
    <cellStyle name="Note 2 8 20 3" xfId="28545"/>
    <cellStyle name="Note 2 8 20 4" xfId="39500"/>
    <cellStyle name="Note 2 8 20 5" xfId="45436"/>
    <cellStyle name="Note 2 8 20 6" xfId="52703"/>
    <cellStyle name="Note 2 8 21" xfId="9839"/>
    <cellStyle name="Note 2 8 21 2" xfId="20833"/>
    <cellStyle name="Note 2 8 21 3" xfId="31151"/>
    <cellStyle name="Note 2 8 21 4" xfId="42100"/>
    <cellStyle name="Note 2 8 21 5" xfId="55309"/>
    <cellStyle name="Note 2 8 22" xfId="10508"/>
    <cellStyle name="Note 2 8 22 2" xfId="21498"/>
    <cellStyle name="Note 2 8 22 3" xfId="31820"/>
    <cellStyle name="Note 2 8 22 4" xfId="42765"/>
    <cellStyle name="Note 2 8 22 5" xfId="46424"/>
    <cellStyle name="Note 2 8 22 6" xfId="55978"/>
    <cellStyle name="Note 2 8 23" xfId="12217"/>
    <cellStyle name="Note 2 8 23 2" xfId="23118"/>
    <cellStyle name="Note 2 8 23 3" xfId="33529"/>
    <cellStyle name="Note 2 8 23 4" xfId="44466"/>
    <cellStyle name="Note 2 8 23 5" xfId="47173"/>
    <cellStyle name="Note 2 8 23 6" xfId="57687"/>
    <cellStyle name="Note 2 8 24" xfId="12358"/>
    <cellStyle name="Note 2 8 24 2" xfId="33670"/>
    <cellStyle name="Note 2 8 24 3" xfId="44607"/>
    <cellStyle name="Note 2 8 24 4" xfId="47314"/>
    <cellStyle name="Note 2 8 24 5" xfId="57828"/>
    <cellStyle name="Note 2 8 25" xfId="12218"/>
    <cellStyle name="Note 2 8 25 2" xfId="23119"/>
    <cellStyle name="Note 2 8 25 3" xfId="33530"/>
    <cellStyle name="Note 2 8 25 4" xfId="44467"/>
    <cellStyle name="Note 2 8 25 5" xfId="47174"/>
    <cellStyle name="Note 2 8 25 6" xfId="57688"/>
    <cellStyle name="Note 2 8 26" xfId="9662"/>
    <cellStyle name="Note 2 8 26 2" xfId="20711"/>
    <cellStyle name="Note 2 8 26 3" xfId="30974"/>
    <cellStyle name="Note 2 8 26 4" xfId="41923"/>
    <cellStyle name="Note 2 8 26 5" xfId="46186"/>
    <cellStyle name="Note 2 8 26 6" xfId="55132"/>
    <cellStyle name="Note 2 8 27" xfId="11864"/>
    <cellStyle name="Note 2 8 27 2" xfId="22832"/>
    <cellStyle name="Note 2 8 27 3" xfId="33176"/>
    <cellStyle name="Note 2 8 27 4" xfId="44113"/>
    <cellStyle name="Note 2 8 27 5" xfId="46824"/>
    <cellStyle name="Note 2 8 27 6" xfId="57334"/>
    <cellStyle name="Note 2 8 28" xfId="9622"/>
    <cellStyle name="Note 2 8 28 2" xfId="20684"/>
    <cellStyle name="Note 2 8 28 3" xfId="30934"/>
    <cellStyle name="Note 2 8 28 4" xfId="41883"/>
    <cellStyle name="Note 2 8 28 5" xfId="46146"/>
    <cellStyle name="Note 2 8 28 6" xfId="55092"/>
    <cellStyle name="Note 2 8 29" xfId="13467"/>
    <cellStyle name="Note 2 8 3" xfId="2206"/>
    <cellStyle name="Note 2 8 3 10" xfId="4052"/>
    <cellStyle name="Note 2 8 3 10 2" xfId="15259"/>
    <cellStyle name="Note 2 8 3 10 3" xfId="25444"/>
    <cellStyle name="Note 2 8 3 10 4" xfId="36385"/>
    <cellStyle name="Note 2 8 3 10 5" xfId="45275"/>
    <cellStyle name="Note 2 8 3 10 6" xfId="49602"/>
    <cellStyle name="Note 2 8 3 11" xfId="5324"/>
    <cellStyle name="Note 2 8 3 11 2" xfId="16474"/>
    <cellStyle name="Note 2 8 3 11 3" xfId="26659"/>
    <cellStyle name="Note 2 8 3 11 4" xfId="37608"/>
    <cellStyle name="Note 2 8 3 11 5" xfId="34325"/>
    <cellStyle name="Note 2 8 3 11 6" xfId="50817"/>
    <cellStyle name="Note 2 8 3 12" xfId="4354"/>
    <cellStyle name="Note 2 8 3 12 2" xfId="15544"/>
    <cellStyle name="Note 2 8 3 12 3" xfId="25729"/>
    <cellStyle name="Note 2 8 3 12 4" xfId="36678"/>
    <cellStyle name="Note 2 8 3 12 5" xfId="34179"/>
    <cellStyle name="Note 2 8 3 12 6" xfId="49887"/>
    <cellStyle name="Note 2 8 3 13" xfId="9903"/>
    <cellStyle name="Note 2 8 3 13 2" xfId="20895"/>
    <cellStyle name="Note 2 8 3 13 3" xfId="31215"/>
    <cellStyle name="Note 2 8 3 13 4" xfId="42160"/>
    <cellStyle name="Note 2 8 3 13 5" xfId="55373"/>
    <cellStyle name="Note 2 8 3 14" xfId="11791"/>
    <cellStyle name="Note 2 8 3 14 2" xfId="22762"/>
    <cellStyle name="Note 2 8 3 14 3" xfId="33103"/>
    <cellStyle name="Note 2 8 3 14 4" xfId="44040"/>
    <cellStyle name="Note 2 8 3 14 5" xfId="46751"/>
    <cellStyle name="Note 2 8 3 14 6" xfId="57261"/>
    <cellStyle name="Note 2 8 3 15" xfId="12081"/>
    <cellStyle name="Note 2 8 3 15 2" xfId="23025"/>
    <cellStyle name="Note 2 8 3 15 3" xfId="33393"/>
    <cellStyle name="Note 2 8 3 15 4" xfId="44330"/>
    <cellStyle name="Note 2 8 3 15 5" xfId="47040"/>
    <cellStyle name="Note 2 8 3 15 6" xfId="57551"/>
    <cellStyle name="Note 2 8 3 16" xfId="12212"/>
    <cellStyle name="Note 2 8 3 16 2" xfId="33524"/>
    <cellStyle name="Note 2 8 3 16 3" xfId="44461"/>
    <cellStyle name="Note 2 8 3 16 4" xfId="47168"/>
    <cellStyle name="Note 2 8 3 16 5" xfId="57682"/>
    <cellStyle name="Note 2 8 3 17" xfId="9640"/>
    <cellStyle name="Note 2 8 3 17 2" xfId="20696"/>
    <cellStyle name="Note 2 8 3 17 3" xfId="30952"/>
    <cellStyle name="Note 2 8 3 17 4" xfId="41901"/>
    <cellStyle name="Note 2 8 3 17 5" xfId="46164"/>
    <cellStyle name="Note 2 8 3 17 6" xfId="55110"/>
    <cellStyle name="Note 2 8 3 18" xfId="12151"/>
    <cellStyle name="Note 2 8 3 18 2" xfId="23079"/>
    <cellStyle name="Note 2 8 3 18 3" xfId="33463"/>
    <cellStyle name="Note 2 8 3 18 4" xfId="44400"/>
    <cellStyle name="Note 2 8 3 18 5" xfId="47108"/>
    <cellStyle name="Note 2 8 3 18 6" xfId="57621"/>
    <cellStyle name="Note 2 8 3 19" xfId="13506"/>
    <cellStyle name="Note 2 8 3 2" xfId="4729"/>
    <cellStyle name="Note 2 8 3 2 2" xfId="11271"/>
    <cellStyle name="Note 2 8 3 2 2 2" xfId="22248"/>
    <cellStyle name="Note 2 8 3 2 2 3" xfId="32583"/>
    <cellStyle name="Note 2 8 3 2 2 4" xfId="43520"/>
    <cellStyle name="Note 2 8 3 2 2 5" xfId="56741"/>
    <cellStyle name="Note 2 8 3 2 3" xfId="11636"/>
    <cellStyle name="Note 2 8 3 2 3 2" xfId="22609"/>
    <cellStyle name="Note 2 8 3 2 3 3" xfId="32948"/>
    <cellStyle name="Note 2 8 3 2 3 4" xfId="43885"/>
    <cellStyle name="Note 2 8 3 2 3 5" xfId="46596"/>
    <cellStyle name="Note 2 8 3 2 3 6" xfId="57106"/>
    <cellStyle name="Note 2 8 3 2 4" xfId="12011"/>
    <cellStyle name="Note 2 8 3 2 4 2" xfId="22963"/>
    <cellStyle name="Note 2 8 3 2 4 3" xfId="33323"/>
    <cellStyle name="Note 2 8 3 2 4 4" xfId="44260"/>
    <cellStyle name="Note 2 8 3 2 4 5" xfId="46970"/>
    <cellStyle name="Note 2 8 3 2 4 6" xfId="57481"/>
    <cellStyle name="Note 2 8 3 2 5" xfId="9582"/>
    <cellStyle name="Note 2 8 3 2 5 2" xfId="30894"/>
    <cellStyle name="Note 2 8 3 2 5 3" xfId="41845"/>
    <cellStyle name="Note 2 8 3 2 5 4" xfId="46111"/>
    <cellStyle name="Note 2 8 3 2 5 5" xfId="55052"/>
    <cellStyle name="Note 2 8 3 2 6" xfId="15880"/>
    <cellStyle name="Note 2 8 3 2 7" xfId="26065"/>
    <cellStyle name="Note 2 8 3 2 8" xfId="37014"/>
    <cellStyle name="Note 2 8 3 2 9" xfId="50223"/>
    <cellStyle name="Note 2 8 3 20" xfId="23691"/>
    <cellStyle name="Note 2 8 3 21" xfId="34599"/>
    <cellStyle name="Note 2 8 3 22" xfId="47849"/>
    <cellStyle name="Note 2 8 3 23" xfId="59498"/>
    <cellStyle name="Note 2 8 3 3" xfId="5748"/>
    <cellStyle name="Note 2 8 3 3 2" xfId="16898"/>
    <cellStyle name="Note 2 8 3 3 3" xfId="27083"/>
    <cellStyle name="Note 2 8 3 3 4" xfId="38032"/>
    <cellStyle name="Note 2 8 3 3 5" xfId="45087"/>
    <cellStyle name="Note 2 8 3 3 6" xfId="51241"/>
    <cellStyle name="Note 2 8 3 4" xfId="5234"/>
    <cellStyle name="Note 2 8 3 4 2" xfId="16384"/>
    <cellStyle name="Note 2 8 3 4 3" xfId="26569"/>
    <cellStyle name="Note 2 8 3 4 4" xfId="37518"/>
    <cellStyle name="Note 2 8 3 4 5" xfId="38847"/>
    <cellStyle name="Note 2 8 3 4 6" xfId="50727"/>
    <cellStyle name="Note 2 8 3 5" xfId="4156"/>
    <cellStyle name="Note 2 8 3 5 2" xfId="15363"/>
    <cellStyle name="Note 2 8 3 5 3" xfId="25548"/>
    <cellStyle name="Note 2 8 3 5 4" xfId="36489"/>
    <cellStyle name="Note 2 8 3 5 5" xfId="45561"/>
    <cellStyle name="Note 2 8 3 5 6" xfId="49706"/>
    <cellStyle name="Note 2 8 3 6" xfId="4308"/>
    <cellStyle name="Note 2 8 3 6 2" xfId="15498"/>
    <cellStyle name="Note 2 8 3 6 3" xfId="25683"/>
    <cellStyle name="Note 2 8 3 6 4" xfId="36632"/>
    <cellStyle name="Note 2 8 3 6 5" xfId="34166"/>
    <cellStyle name="Note 2 8 3 6 6" xfId="49841"/>
    <cellStyle name="Note 2 8 3 7" xfId="5888"/>
    <cellStyle name="Note 2 8 3 7 2" xfId="17038"/>
    <cellStyle name="Note 2 8 3 7 3" xfId="27223"/>
    <cellStyle name="Note 2 8 3 7 4" xfId="38172"/>
    <cellStyle name="Note 2 8 3 7 5" xfId="45015"/>
    <cellStyle name="Note 2 8 3 7 6" xfId="51381"/>
    <cellStyle name="Note 2 8 3 8" xfId="5167"/>
    <cellStyle name="Note 2 8 3 8 2" xfId="16317"/>
    <cellStyle name="Note 2 8 3 8 3" xfId="26502"/>
    <cellStyle name="Note 2 8 3 8 4" xfId="37451"/>
    <cellStyle name="Note 2 8 3 8 5" xfId="41848"/>
    <cellStyle name="Note 2 8 3 8 6" xfId="50660"/>
    <cellStyle name="Note 2 8 3 9" xfId="2395"/>
    <cellStyle name="Note 2 8 3 9 2" xfId="13695"/>
    <cellStyle name="Note 2 8 3 9 3" xfId="23880"/>
    <cellStyle name="Note 2 8 3 9 4" xfId="34788"/>
    <cellStyle name="Note 2 8 3 9 5" xfId="45786"/>
    <cellStyle name="Note 2 8 3 9 6" xfId="48038"/>
    <cellStyle name="Note 2 8 30" xfId="23652"/>
    <cellStyle name="Note 2 8 31" xfId="34554"/>
    <cellStyle name="Note 2 8 32" xfId="47810"/>
    <cellStyle name="Note 2 8 33" xfId="59103"/>
    <cellStyle name="Note 2 8 4" xfId="2249"/>
    <cellStyle name="Note 2 8 4 2" xfId="10718"/>
    <cellStyle name="Note 2 8 4 2 2" xfId="21697"/>
    <cellStyle name="Note 2 8 4 2 3" xfId="32030"/>
    <cellStyle name="Note 2 8 4 2 4" xfId="42973"/>
    <cellStyle name="Note 2 8 4 2 5" xfId="56188"/>
    <cellStyle name="Note 2 8 4 3" xfId="7267"/>
    <cellStyle name="Note 2 8 4 3 2" xfId="18396"/>
    <cellStyle name="Note 2 8 4 3 3" xfId="28583"/>
    <cellStyle name="Note 2 8 4 3 4" xfId="39538"/>
    <cellStyle name="Note 2 8 4 3 5" xfId="45466"/>
    <cellStyle name="Note 2 8 4 3 6" xfId="52741"/>
    <cellStyle name="Note 2 8 4 4" xfId="12483"/>
    <cellStyle name="Note 2 8 4 4 2" xfId="23302"/>
    <cellStyle name="Note 2 8 4 4 3" xfId="33795"/>
    <cellStyle name="Note 2 8 4 4 4" xfId="44732"/>
    <cellStyle name="Note 2 8 4 4 5" xfId="47437"/>
    <cellStyle name="Note 2 8 4 4 6" xfId="57953"/>
    <cellStyle name="Note 2 8 4 5" xfId="12359"/>
    <cellStyle name="Note 2 8 4 5 2" xfId="33671"/>
    <cellStyle name="Note 2 8 4 5 3" xfId="44608"/>
    <cellStyle name="Note 2 8 4 5 4" xfId="47315"/>
    <cellStyle name="Note 2 8 4 5 5" xfId="57829"/>
    <cellStyle name="Note 2 8 4 6" xfId="13549"/>
    <cellStyle name="Note 2 8 4 7" xfId="23734"/>
    <cellStyle name="Note 2 8 4 8" xfId="34642"/>
    <cellStyle name="Note 2 8 4 9" xfId="47892"/>
    <cellStyle name="Note 2 8 5" xfId="2381"/>
    <cellStyle name="Note 2 8 5 2" xfId="11226"/>
    <cellStyle name="Note 2 8 5 2 2" xfId="22203"/>
    <cellStyle name="Note 2 8 5 2 3" xfId="32538"/>
    <cellStyle name="Note 2 8 5 2 4" xfId="43477"/>
    <cellStyle name="Note 2 8 5 2 5" xfId="56696"/>
    <cellStyle name="Note 2 8 5 3" xfId="11681"/>
    <cellStyle name="Note 2 8 5 3 2" xfId="22654"/>
    <cellStyle name="Note 2 8 5 3 3" xfId="32993"/>
    <cellStyle name="Note 2 8 5 3 4" xfId="43930"/>
    <cellStyle name="Note 2 8 5 3 5" xfId="46641"/>
    <cellStyle name="Note 2 8 5 3 6" xfId="57151"/>
    <cellStyle name="Note 2 8 5 4" xfId="11970"/>
    <cellStyle name="Note 2 8 5 4 2" xfId="22922"/>
    <cellStyle name="Note 2 8 5 4 3" xfId="33282"/>
    <cellStyle name="Note 2 8 5 4 4" xfId="44219"/>
    <cellStyle name="Note 2 8 5 4 5" xfId="46930"/>
    <cellStyle name="Note 2 8 5 4 6" xfId="57440"/>
    <cellStyle name="Note 2 8 5 5" xfId="12231"/>
    <cellStyle name="Note 2 8 5 5 2" xfId="33543"/>
    <cellStyle name="Note 2 8 5 5 3" xfId="44480"/>
    <cellStyle name="Note 2 8 5 5 4" xfId="47187"/>
    <cellStyle name="Note 2 8 5 5 5" xfId="57701"/>
    <cellStyle name="Note 2 8 5 6" xfId="13681"/>
    <cellStyle name="Note 2 8 5 7" xfId="23866"/>
    <cellStyle name="Note 2 8 5 8" xfId="34774"/>
    <cellStyle name="Note 2 8 5 9" xfId="48024"/>
    <cellStyle name="Note 2 8 6" xfId="4657"/>
    <cellStyle name="Note 2 8 6 2" xfId="15809"/>
    <cellStyle name="Note 2 8 6 3" xfId="25994"/>
    <cellStyle name="Note 2 8 6 4" xfId="36943"/>
    <cellStyle name="Note 2 8 6 5" xfId="45553"/>
    <cellStyle name="Note 2 8 6 6" xfId="50152"/>
    <cellStyle name="Note 2 8 7" xfId="5690"/>
    <cellStyle name="Note 2 8 7 2" xfId="16840"/>
    <cellStyle name="Note 2 8 7 3" xfId="27025"/>
    <cellStyle name="Note 2 8 7 4" xfId="37974"/>
    <cellStyle name="Note 2 8 7 5" xfId="45376"/>
    <cellStyle name="Note 2 8 7 6" xfId="51183"/>
    <cellStyle name="Note 2 8 8" xfId="5287"/>
    <cellStyle name="Note 2 8 8 2" xfId="16437"/>
    <cellStyle name="Note 2 8 8 3" xfId="26622"/>
    <cellStyle name="Note 2 8 8 4" xfId="37571"/>
    <cellStyle name="Note 2 8 8 5" xfId="34293"/>
    <cellStyle name="Note 2 8 8 6" xfId="50780"/>
    <cellStyle name="Note 2 8 9" xfId="5882"/>
    <cellStyle name="Note 2 8 9 2" xfId="17032"/>
    <cellStyle name="Note 2 8 9 3" xfId="27217"/>
    <cellStyle name="Note 2 8 9 4" xfId="38166"/>
    <cellStyle name="Note 2 8 9 5" xfId="45334"/>
    <cellStyle name="Note 2 8 9 6" xfId="51375"/>
    <cellStyle name="Note 2 9" xfId="2135"/>
    <cellStyle name="Note 2 9 10" xfId="5640"/>
    <cellStyle name="Note 2 9 10 2" xfId="16790"/>
    <cellStyle name="Note 2 9 10 3" xfId="26975"/>
    <cellStyle name="Note 2 9 10 4" xfId="37924"/>
    <cellStyle name="Note 2 9 10 5" xfId="45811"/>
    <cellStyle name="Note 2 9 10 6" xfId="51133"/>
    <cellStyle name="Note 2 9 11" xfId="4453"/>
    <cellStyle name="Note 2 9 11 2" xfId="15629"/>
    <cellStyle name="Note 2 9 11 3" xfId="25814"/>
    <cellStyle name="Note 2 9 11 4" xfId="36763"/>
    <cellStyle name="Note 2 9 11 5" xfId="44951"/>
    <cellStyle name="Note 2 9 11 6" xfId="49972"/>
    <cellStyle name="Note 2 9 12" xfId="5834"/>
    <cellStyle name="Note 2 9 12 2" xfId="16984"/>
    <cellStyle name="Note 2 9 12 3" xfId="27169"/>
    <cellStyle name="Note 2 9 12 4" xfId="38118"/>
    <cellStyle name="Note 2 9 12 5" xfId="45409"/>
    <cellStyle name="Note 2 9 12 6" xfId="51327"/>
    <cellStyle name="Note 2 9 13" xfId="5484"/>
    <cellStyle name="Note 2 9 13 2" xfId="16634"/>
    <cellStyle name="Note 2 9 13 3" xfId="26819"/>
    <cellStyle name="Note 2 9 13 4" xfId="37768"/>
    <cellStyle name="Note 2 9 13 5" xfId="46444"/>
    <cellStyle name="Note 2 9 13 6" xfId="50977"/>
    <cellStyle name="Note 2 9 14" xfId="5995"/>
    <cellStyle name="Note 2 9 14 2" xfId="17145"/>
    <cellStyle name="Note 2 9 14 3" xfId="27330"/>
    <cellStyle name="Note 2 9 14 4" xfId="38279"/>
    <cellStyle name="Note 2 9 14 5" xfId="46437"/>
    <cellStyle name="Note 2 9 14 6" xfId="51488"/>
    <cellStyle name="Note 2 9 15" xfId="4506"/>
    <cellStyle name="Note 2 9 15 2" xfId="15670"/>
    <cellStyle name="Note 2 9 15 3" xfId="25855"/>
    <cellStyle name="Note 2 9 15 4" xfId="36804"/>
    <cellStyle name="Note 2 9 15 5" xfId="34900"/>
    <cellStyle name="Note 2 9 15 6" xfId="50013"/>
    <cellStyle name="Note 2 9 16" xfId="6009"/>
    <cellStyle name="Note 2 9 16 2" xfId="17159"/>
    <cellStyle name="Note 2 9 16 3" xfId="27344"/>
    <cellStyle name="Note 2 9 16 4" xfId="38293"/>
    <cellStyle name="Note 2 9 16 5" xfId="46566"/>
    <cellStyle name="Note 2 9 16 6" xfId="51502"/>
    <cellStyle name="Note 2 9 17" xfId="7633"/>
    <cellStyle name="Note 2 9 17 2" xfId="18746"/>
    <cellStyle name="Note 2 9 17 3" xfId="28948"/>
    <cellStyle name="Note 2 9 17 4" xfId="39897"/>
    <cellStyle name="Note 2 9 17 5" xfId="45661"/>
    <cellStyle name="Note 2 9 17 6" xfId="34427"/>
    <cellStyle name="Note 2 9 17 7" xfId="53106"/>
    <cellStyle name="Note 2 9 18" xfId="7725"/>
    <cellStyle name="Note 2 9 18 2" xfId="18836"/>
    <cellStyle name="Note 2 9 18 3" xfId="29039"/>
    <cellStyle name="Note 2 9 18 4" xfId="39989"/>
    <cellStyle name="Note 2 9 18 5" xfId="45715"/>
    <cellStyle name="Note 2 9 18 6" xfId="34431"/>
    <cellStyle name="Note 2 9 18 7" xfId="53197"/>
    <cellStyle name="Note 2 9 19" xfId="7252"/>
    <cellStyle name="Note 2 9 19 2" xfId="18381"/>
    <cellStyle name="Note 2 9 19 3" xfId="28568"/>
    <cellStyle name="Note 2 9 19 4" xfId="39523"/>
    <cellStyle name="Note 2 9 19 5" xfId="45451"/>
    <cellStyle name="Note 2 9 19 6" xfId="45779"/>
    <cellStyle name="Note 2 9 19 7" xfId="52726"/>
    <cellStyle name="Note 2 9 2" xfId="2369"/>
    <cellStyle name="Note 2 9 2 10" xfId="5333"/>
    <cellStyle name="Note 2 9 2 10 2" xfId="16483"/>
    <cellStyle name="Note 2 9 2 10 3" xfId="26668"/>
    <cellStyle name="Note 2 9 2 10 4" xfId="37617"/>
    <cellStyle name="Note 2 9 2 10 5" xfId="34332"/>
    <cellStyle name="Note 2 9 2 10 6" xfId="50826"/>
    <cellStyle name="Note 2 9 2 11" xfId="5378"/>
    <cellStyle name="Note 2 9 2 11 2" xfId="16528"/>
    <cellStyle name="Note 2 9 2 11 3" xfId="26713"/>
    <cellStyle name="Note 2 9 2 11 4" xfId="37662"/>
    <cellStyle name="Note 2 9 2 11 5" xfId="44914"/>
    <cellStyle name="Note 2 9 2 11 6" xfId="50871"/>
    <cellStyle name="Note 2 9 2 12" xfId="5525"/>
    <cellStyle name="Note 2 9 2 12 2" xfId="16675"/>
    <cellStyle name="Note 2 9 2 12 3" xfId="26860"/>
    <cellStyle name="Note 2 9 2 12 4" xfId="37809"/>
    <cellStyle name="Note 2 9 2 12 5" xfId="45005"/>
    <cellStyle name="Note 2 9 2 12 6" xfId="51018"/>
    <cellStyle name="Note 2 9 2 13" xfId="9942"/>
    <cellStyle name="Note 2 9 2 13 2" xfId="20934"/>
    <cellStyle name="Note 2 9 2 13 3" xfId="31254"/>
    <cellStyle name="Note 2 9 2 13 4" xfId="42199"/>
    <cellStyle name="Note 2 9 2 13 5" xfId="55412"/>
    <cellStyle name="Note 2 9 2 14" xfId="11752"/>
    <cellStyle name="Note 2 9 2 14 2" xfId="22723"/>
    <cellStyle name="Note 2 9 2 14 3" xfId="33064"/>
    <cellStyle name="Note 2 9 2 14 4" xfId="44001"/>
    <cellStyle name="Note 2 9 2 14 5" xfId="46712"/>
    <cellStyle name="Note 2 9 2 14 6" xfId="57222"/>
    <cellStyle name="Note 2 9 2 15" xfId="12159"/>
    <cellStyle name="Note 2 9 2 15 2" xfId="23084"/>
    <cellStyle name="Note 2 9 2 15 3" xfId="33471"/>
    <cellStyle name="Note 2 9 2 15 4" xfId="44408"/>
    <cellStyle name="Note 2 9 2 15 5" xfId="47116"/>
    <cellStyle name="Note 2 9 2 15 6" xfId="57629"/>
    <cellStyle name="Note 2 9 2 16" xfId="12089"/>
    <cellStyle name="Note 2 9 2 16 2" xfId="33401"/>
    <cellStyle name="Note 2 9 2 16 3" xfId="44338"/>
    <cellStyle name="Note 2 9 2 16 4" xfId="47048"/>
    <cellStyle name="Note 2 9 2 16 5" xfId="57559"/>
    <cellStyle name="Note 2 9 2 17" xfId="12206"/>
    <cellStyle name="Note 2 9 2 17 2" xfId="23113"/>
    <cellStyle name="Note 2 9 2 17 3" xfId="33518"/>
    <cellStyle name="Note 2 9 2 17 4" xfId="44455"/>
    <cellStyle name="Note 2 9 2 17 5" xfId="47162"/>
    <cellStyle name="Note 2 9 2 17 6" xfId="57676"/>
    <cellStyle name="Note 2 9 2 18" xfId="9704"/>
    <cellStyle name="Note 2 9 2 18 2" xfId="20735"/>
    <cellStyle name="Note 2 9 2 18 3" xfId="31016"/>
    <cellStyle name="Note 2 9 2 18 4" xfId="41965"/>
    <cellStyle name="Note 2 9 2 18 5" xfId="46227"/>
    <cellStyle name="Note 2 9 2 18 6" xfId="55174"/>
    <cellStyle name="Note 2 9 2 19" xfId="9777"/>
    <cellStyle name="Note 2 9 2 19 2" xfId="20783"/>
    <cellStyle name="Note 2 9 2 19 3" xfId="31089"/>
    <cellStyle name="Note 2 9 2 19 4" xfId="42038"/>
    <cellStyle name="Note 2 9 2 19 5" xfId="46298"/>
    <cellStyle name="Note 2 9 2 19 6" xfId="55247"/>
    <cellStyle name="Note 2 9 2 2" xfId="4768"/>
    <cellStyle name="Note 2 9 2 2 2" xfId="11177"/>
    <cellStyle name="Note 2 9 2 2 2 2" xfId="22154"/>
    <cellStyle name="Note 2 9 2 2 2 3" xfId="32489"/>
    <cellStyle name="Note 2 9 2 2 2 4" xfId="43429"/>
    <cellStyle name="Note 2 9 2 2 2 5" xfId="56647"/>
    <cellStyle name="Note 2 9 2 2 3" xfId="11710"/>
    <cellStyle name="Note 2 9 2 2 3 2" xfId="22683"/>
    <cellStyle name="Note 2 9 2 2 3 3" xfId="33022"/>
    <cellStyle name="Note 2 9 2 2 3 4" xfId="43959"/>
    <cellStyle name="Note 2 9 2 2 3 5" xfId="46670"/>
    <cellStyle name="Note 2 9 2 2 3 6" xfId="57180"/>
    <cellStyle name="Note 2 9 2 2 4" xfId="11931"/>
    <cellStyle name="Note 2 9 2 2 4 2" xfId="22883"/>
    <cellStyle name="Note 2 9 2 2 4 3" xfId="33243"/>
    <cellStyle name="Note 2 9 2 2 4 4" xfId="44180"/>
    <cellStyle name="Note 2 9 2 2 4 5" xfId="46891"/>
    <cellStyle name="Note 2 9 2 2 4 6" xfId="57401"/>
    <cellStyle name="Note 2 9 2 2 5" xfId="9683"/>
    <cellStyle name="Note 2 9 2 2 5 2" xfId="30995"/>
    <cellStyle name="Note 2 9 2 2 5 3" xfId="41944"/>
    <cellStyle name="Note 2 9 2 2 5 4" xfId="46207"/>
    <cellStyle name="Note 2 9 2 2 5 5" xfId="55153"/>
    <cellStyle name="Note 2 9 2 2 6" xfId="15919"/>
    <cellStyle name="Note 2 9 2 2 7" xfId="26104"/>
    <cellStyle name="Note 2 9 2 2 8" xfId="37053"/>
    <cellStyle name="Note 2 9 2 2 9" xfId="50262"/>
    <cellStyle name="Note 2 9 2 20" xfId="12598"/>
    <cellStyle name="Note 2 9 2 20 2" xfId="23399"/>
    <cellStyle name="Note 2 9 2 20 3" xfId="33910"/>
    <cellStyle name="Note 2 9 2 20 4" xfId="44847"/>
    <cellStyle name="Note 2 9 2 20 5" xfId="47550"/>
    <cellStyle name="Note 2 9 2 20 6" xfId="58068"/>
    <cellStyle name="Note 2 9 2 21" xfId="13669"/>
    <cellStyle name="Note 2 9 2 22" xfId="23854"/>
    <cellStyle name="Note 2 9 2 23" xfId="34762"/>
    <cellStyle name="Note 2 9 2 24" xfId="48012"/>
    <cellStyle name="Note 2 9 2 25" xfId="59614"/>
    <cellStyle name="Note 2 9 2 3" xfId="5787"/>
    <cellStyle name="Note 2 9 2 3 2" xfId="11312"/>
    <cellStyle name="Note 2 9 2 3 2 2" xfId="22289"/>
    <cellStyle name="Note 2 9 2 3 2 3" xfId="32624"/>
    <cellStyle name="Note 2 9 2 3 2 4" xfId="43561"/>
    <cellStyle name="Note 2 9 2 3 2 5" xfId="56782"/>
    <cellStyle name="Note 2 9 2 3 3" xfId="7482"/>
    <cellStyle name="Note 2 9 2 3 3 2" xfId="18598"/>
    <cellStyle name="Note 2 9 2 3 3 3" xfId="28797"/>
    <cellStyle name="Note 2 9 2 3 3 4" xfId="39747"/>
    <cellStyle name="Note 2 9 2 3 3 5" xfId="45576"/>
    <cellStyle name="Note 2 9 2 3 3 6" xfId="52955"/>
    <cellStyle name="Note 2 9 2 3 4" xfId="12028"/>
    <cellStyle name="Note 2 9 2 3 4 2" xfId="22980"/>
    <cellStyle name="Note 2 9 2 3 4 3" xfId="33340"/>
    <cellStyle name="Note 2 9 2 3 4 4" xfId="44277"/>
    <cellStyle name="Note 2 9 2 3 4 5" xfId="46987"/>
    <cellStyle name="Note 2 9 2 3 4 6" xfId="57498"/>
    <cellStyle name="Note 2 9 2 3 5" xfId="12061"/>
    <cellStyle name="Note 2 9 2 3 5 2" xfId="33373"/>
    <cellStyle name="Note 2 9 2 3 5 3" xfId="44310"/>
    <cellStyle name="Note 2 9 2 3 5 4" xfId="47020"/>
    <cellStyle name="Note 2 9 2 3 5 5" xfId="57531"/>
    <cellStyle name="Note 2 9 2 3 6" xfId="16937"/>
    <cellStyle name="Note 2 9 2 3 7" xfId="27122"/>
    <cellStyle name="Note 2 9 2 3 8" xfId="38071"/>
    <cellStyle name="Note 2 9 2 3 9" xfId="51280"/>
    <cellStyle name="Note 2 9 2 4" xfId="5195"/>
    <cellStyle name="Note 2 9 2 4 2" xfId="16345"/>
    <cellStyle name="Note 2 9 2 4 3" xfId="26530"/>
    <cellStyle name="Note 2 9 2 4 4" xfId="37479"/>
    <cellStyle name="Note 2 9 2 4 5" xfId="34230"/>
    <cellStyle name="Note 2 9 2 4 6" xfId="50688"/>
    <cellStyle name="Note 2 9 2 5" xfId="2401"/>
    <cellStyle name="Note 2 9 2 5 2" xfId="13701"/>
    <cellStyle name="Note 2 9 2 5 3" xfId="23886"/>
    <cellStyle name="Note 2 9 2 5 4" xfId="34794"/>
    <cellStyle name="Note 2 9 2 5 5" xfId="45891"/>
    <cellStyle name="Note 2 9 2 5 6" xfId="48044"/>
    <cellStyle name="Note 2 9 2 6" xfId="5566"/>
    <cellStyle name="Note 2 9 2 6 2" xfId="16716"/>
    <cellStyle name="Note 2 9 2 6 3" xfId="26901"/>
    <cellStyle name="Note 2 9 2 6 4" xfId="37850"/>
    <cellStyle name="Note 2 9 2 6 5" xfId="45814"/>
    <cellStyle name="Note 2 9 2 6 6" xfId="51059"/>
    <cellStyle name="Note 2 9 2 7" xfId="5922"/>
    <cellStyle name="Note 2 9 2 7 2" xfId="17072"/>
    <cellStyle name="Note 2 9 2 7 3" xfId="27257"/>
    <cellStyle name="Note 2 9 2 7 4" xfId="38206"/>
    <cellStyle name="Note 2 9 2 7 5" xfId="45953"/>
    <cellStyle name="Note 2 9 2 7 6" xfId="51415"/>
    <cellStyle name="Note 2 9 2 8" xfId="4383"/>
    <cellStyle name="Note 2 9 2 8 2" xfId="15568"/>
    <cellStyle name="Note 2 9 2 8 3" xfId="25753"/>
    <cellStyle name="Note 2 9 2 8 4" xfId="36702"/>
    <cellStyle name="Note 2 9 2 8 5" xfId="46346"/>
    <cellStyle name="Note 2 9 2 8 6" xfId="49911"/>
    <cellStyle name="Note 2 9 2 9" xfId="4047"/>
    <cellStyle name="Note 2 9 2 9 2" xfId="15254"/>
    <cellStyle name="Note 2 9 2 9 3" xfId="25439"/>
    <cellStyle name="Note 2 9 2 9 4" xfId="36380"/>
    <cellStyle name="Note 2 9 2 9 5" xfId="34078"/>
    <cellStyle name="Note 2 9 2 9 6" xfId="49597"/>
    <cellStyle name="Note 2 9 20" xfId="7245"/>
    <cellStyle name="Note 2 9 20 2" xfId="18374"/>
    <cellStyle name="Note 2 9 20 3" xfId="28561"/>
    <cellStyle name="Note 2 9 20 4" xfId="39516"/>
    <cellStyle name="Note 2 9 20 5" xfId="45444"/>
    <cellStyle name="Note 2 9 20 6" xfId="52719"/>
    <cellStyle name="Note 2 9 21" xfId="9840"/>
    <cellStyle name="Note 2 9 21 2" xfId="20834"/>
    <cellStyle name="Note 2 9 21 3" xfId="31152"/>
    <cellStyle name="Note 2 9 21 4" xfId="42101"/>
    <cellStyle name="Note 2 9 21 5" xfId="55310"/>
    <cellStyle name="Note 2 9 22" xfId="12410"/>
    <cellStyle name="Note 2 9 22 2" xfId="23252"/>
    <cellStyle name="Note 2 9 22 3" xfId="33722"/>
    <cellStyle name="Note 2 9 22 4" xfId="44659"/>
    <cellStyle name="Note 2 9 22 5" xfId="47366"/>
    <cellStyle name="Note 2 9 22 6" xfId="57880"/>
    <cellStyle name="Note 2 9 23" xfId="12356"/>
    <cellStyle name="Note 2 9 23 2" xfId="23208"/>
    <cellStyle name="Note 2 9 23 3" xfId="33668"/>
    <cellStyle name="Note 2 9 23 4" xfId="44605"/>
    <cellStyle name="Note 2 9 23 5" xfId="47312"/>
    <cellStyle name="Note 2 9 23 6" xfId="57826"/>
    <cellStyle name="Note 2 9 24" xfId="11891"/>
    <cellStyle name="Note 2 9 24 2" xfId="33203"/>
    <cellStyle name="Note 2 9 24 3" xfId="44140"/>
    <cellStyle name="Note 2 9 24 4" xfId="46851"/>
    <cellStyle name="Note 2 9 24 5" xfId="57361"/>
    <cellStyle name="Note 2 9 25" xfId="12396"/>
    <cellStyle name="Note 2 9 25 2" xfId="23240"/>
    <cellStyle name="Note 2 9 25 3" xfId="33708"/>
    <cellStyle name="Note 2 9 25 4" xfId="44645"/>
    <cellStyle name="Note 2 9 25 5" xfId="47352"/>
    <cellStyle name="Note 2 9 25 6" xfId="57866"/>
    <cellStyle name="Note 2 9 26" xfId="12179"/>
    <cellStyle name="Note 2 9 26 2" xfId="23096"/>
    <cellStyle name="Note 2 9 26 3" xfId="33491"/>
    <cellStyle name="Note 2 9 26 4" xfId="44428"/>
    <cellStyle name="Note 2 9 26 5" xfId="47136"/>
    <cellStyle name="Note 2 9 26 6" xfId="57649"/>
    <cellStyle name="Note 2 9 27" xfId="9629"/>
    <cellStyle name="Note 2 9 27 2" xfId="20689"/>
    <cellStyle name="Note 2 9 27 3" xfId="30941"/>
    <cellStyle name="Note 2 9 27 4" xfId="41890"/>
    <cellStyle name="Note 2 9 27 5" xfId="46153"/>
    <cellStyle name="Note 2 9 27 6" xfId="55099"/>
    <cellStyle name="Note 2 9 28" xfId="12034"/>
    <cellStyle name="Note 2 9 28 2" xfId="22986"/>
    <cellStyle name="Note 2 9 28 3" xfId="33346"/>
    <cellStyle name="Note 2 9 28 4" xfId="44283"/>
    <cellStyle name="Note 2 9 28 5" xfId="46993"/>
    <cellStyle name="Note 2 9 28 6" xfId="57504"/>
    <cellStyle name="Note 2 9 29" xfId="13468"/>
    <cellStyle name="Note 2 9 3" xfId="2205"/>
    <cellStyle name="Note 2 9 3 10" xfId="5807"/>
    <cellStyle name="Note 2 9 3 10 2" xfId="16957"/>
    <cellStyle name="Note 2 9 3 10 3" xfId="27142"/>
    <cellStyle name="Note 2 9 3 10 4" xfId="38091"/>
    <cellStyle name="Note 2 9 3 10 5" xfId="45170"/>
    <cellStyle name="Note 2 9 3 10 6" xfId="51300"/>
    <cellStyle name="Note 2 9 3 11" xfId="5604"/>
    <cellStyle name="Note 2 9 3 11 2" xfId="16754"/>
    <cellStyle name="Note 2 9 3 11 3" xfId="26939"/>
    <cellStyle name="Note 2 9 3 11 4" xfId="37888"/>
    <cellStyle name="Note 2 9 3 11 5" xfId="45349"/>
    <cellStyle name="Note 2 9 3 11 6" xfId="51097"/>
    <cellStyle name="Note 2 9 3 12" xfId="5422"/>
    <cellStyle name="Note 2 9 3 12 2" xfId="16572"/>
    <cellStyle name="Note 2 9 3 12 3" xfId="26757"/>
    <cellStyle name="Note 2 9 3 12 4" xfId="37706"/>
    <cellStyle name="Note 2 9 3 12 5" xfId="45332"/>
    <cellStyle name="Note 2 9 3 12 6" xfId="50915"/>
    <cellStyle name="Note 2 9 3 13" xfId="9904"/>
    <cellStyle name="Note 2 9 3 13 2" xfId="20896"/>
    <cellStyle name="Note 2 9 3 13 3" xfId="31216"/>
    <cellStyle name="Note 2 9 3 13 4" xfId="42161"/>
    <cellStyle name="Note 2 9 3 13 5" xfId="55374"/>
    <cellStyle name="Note 2 9 3 14" xfId="11790"/>
    <cellStyle name="Note 2 9 3 14 2" xfId="22761"/>
    <cellStyle name="Note 2 9 3 14 3" xfId="33102"/>
    <cellStyle name="Note 2 9 3 14 4" xfId="44039"/>
    <cellStyle name="Note 2 9 3 14 5" xfId="46750"/>
    <cellStyle name="Note 2 9 3 14 6" xfId="57260"/>
    <cellStyle name="Note 2 9 3 15" xfId="7489"/>
    <cellStyle name="Note 2 9 3 15 2" xfId="18604"/>
    <cellStyle name="Note 2 9 3 15 3" xfId="28804"/>
    <cellStyle name="Note 2 9 3 15 4" xfId="39754"/>
    <cellStyle name="Note 2 9 3 15 5" xfId="45581"/>
    <cellStyle name="Note 2 9 3 15 6" xfId="52962"/>
    <cellStyle name="Note 2 9 3 16" xfId="9581"/>
    <cellStyle name="Note 2 9 3 16 2" xfId="30893"/>
    <cellStyle name="Note 2 9 3 16 3" xfId="41844"/>
    <cellStyle name="Note 2 9 3 16 4" xfId="46110"/>
    <cellStyle name="Note 2 9 3 16 5" xfId="55051"/>
    <cellStyle name="Note 2 9 3 17" xfId="9460"/>
    <cellStyle name="Note 2 9 3 17 2" xfId="20565"/>
    <cellStyle name="Note 2 9 3 17 3" xfId="30772"/>
    <cellStyle name="Note 2 9 3 17 4" xfId="41723"/>
    <cellStyle name="Note 2 9 3 17 5" xfId="45992"/>
    <cellStyle name="Note 2 9 3 17 6" xfId="54930"/>
    <cellStyle name="Note 2 9 3 18" xfId="12149"/>
    <cellStyle name="Note 2 9 3 18 2" xfId="23078"/>
    <cellStyle name="Note 2 9 3 18 3" xfId="33461"/>
    <cellStyle name="Note 2 9 3 18 4" xfId="44398"/>
    <cellStyle name="Note 2 9 3 18 5" xfId="47106"/>
    <cellStyle name="Note 2 9 3 18 6" xfId="57619"/>
    <cellStyle name="Note 2 9 3 19" xfId="13505"/>
    <cellStyle name="Note 2 9 3 2" xfId="4730"/>
    <cellStyle name="Note 2 9 3 2 2" xfId="11272"/>
    <cellStyle name="Note 2 9 3 2 2 2" xfId="22249"/>
    <cellStyle name="Note 2 9 3 2 2 3" xfId="32584"/>
    <cellStyle name="Note 2 9 3 2 2 4" xfId="43521"/>
    <cellStyle name="Note 2 9 3 2 2 5" xfId="56742"/>
    <cellStyle name="Note 2 9 3 2 3" xfId="11635"/>
    <cellStyle name="Note 2 9 3 2 3 2" xfId="22608"/>
    <cellStyle name="Note 2 9 3 2 3 3" xfId="32947"/>
    <cellStyle name="Note 2 9 3 2 3 4" xfId="43884"/>
    <cellStyle name="Note 2 9 3 2 3 5" xfId="46595"/>
    <cellStyle name="Note 2 9 3 2 3 6" xfId="57105"/>
    <cellStyle name="Note 2 9 3 2 4" xfId="9644"/>
    <cellStyle name="Note 2 9 3 2 4 2" xfId="20698"/>
    <cellStyle name="Note 2 9 3 2 4 3" xfId="30956"/>
    <cellStyle name="Note 2 9 3 2 4 4" xfId="41905"/>
    <cellStyle name="Note 2 9 3 2 4 5" xfId="46168"/>
    <cellStyle name="Note 2 9 3 2 4 6" xfId="55114"/>
    <cellStyle name="Note 2 9 3 2 5" xfId="9687"/>
    <cellStyle name="Note 2 9 3 2 5 2" xfId="30999"/>
    <cellStyle name="Note 2 9 3 2 5 3" xfId="41948"/>
    <cellStyle name="Note 2 9 3 2 5 4" xfId="46211"/>
    <cellStyle name="Note 2 9 3 2 5 5" xfId="55157"/>
    <cellStyle name="Note 2 9 3 2 6" xfId="15881"/>
    <cellStyle name="Note 2 9 3 2 7" xfId="26066"/>
    <cellStyle name="Note 2 9 3 2 8" xfId="37015"/>
    <cellStyle name="Note 2 9 3 2 9" xfId="50224"/>
    <cellStyle name="Note 2 9 3 20" xfId="23690"/>
    <cellStyle name="Note 2 9 3 21" xfId="34598"/>
    <cellStyle name="Note 2 9 3 22" xfId="47848"/>
    <cellStyle name="Note 2 9 3 23" xfId="59499"/>
    <cellStyle name="Note 2 9 3 3" xfId="5749"/>
    <cellStyle name="Note 2 9 3 3 2" xfId="16899"/>
    <cellStyle name="Note 2 9 3 3 3" xfId="27084"/>
    <cellStyle name="Note 2 9 3 3 4" xfId="38033"/>
    <cellStyle name="Note 2 9 3 3 5" xfId="45895"/>
    <cellStyle name="Note 2 9 3 3 6" xfId="51242"/>
    <cellStyle name="Note 2 9 3 4" xfId="5233"/>
    <cellStyle name="Note 2 9 3 4 2" xfId="16383"/>
    <cellStyle name="Note 2 9 3 4 3" xfId="26568"/>
    <cellStyle name="Note 2 9 3 4 4" xfId="37517"/>
    <cellStyle name="Note 2 9 3 4 5" xfId="38376"/>
    <cellStyle name="Note 2 9 3 4 6" xfId="50726"/>
    <cellStyle name="Note 2 9 3 5" xfId="4405"/>
    <cellStyle name="Note 2 9 3 5 2" xfId="15590"/>
    <cellStyle name="Note 2 9 3 5 3" xfId="25775"/>
    <cellStyle name="Note 2 9 3 5 4" xfId="36724"/>
    <cellStyle name="Note 2 9 3 5 5" xfId="45940"/>
    <cellStyle name="Note 2 9 3 5 6" xfId="49933"/>
    <cellStyle name="Note 2 9 3 6" xfId="5183"/>
    <cellStyle name="Note 2 9 3 6 2" xfId="16333"/>
    <cellStyle name="Note 2 9 3 6 3" xfId="26518"/>
    <cellStyle name="Note 2 9 3 6 4" xfId="37467"/>
    <cellStyle name="Note 2 9 3 6 5" xfId="39704"/>
    <cellStyle name="Note 2 9 3 6 6" xfId="50676"/>
    <cellStyle name="Note 2 9 3 7" xfId="4162"/>
    <cellStyle name="Note 2 9 3 7 2" xfId="15365"/>
    <cellStyle name="Note 2 9 3 7 3" xfId="25550"/>
    <cellStyle name="Note 2 9 3 7 4" xfId="36493"/>
    <cellStyle name="Note 2 9 3 7 5" xfId="34118"/>
    <cellStyle name="Note 2 9 3 7 6" xfId="49708"/>
    <cellStyle name="Note 2 9 3 8" xfId="4426"/>
    <cellStyle name="Note 2 9 3 8 2" xfId="15608"/>
    <cellStyle name="Note 2 9 3 8 3" xfId="25793"/>
    <cellStyle name="Note 2 9 3 8 4" xfId="36742"/>
    <cellStyle name="Note 2 9 3 8 5" xfId="34199"/>
    <cellStyle name="Note 2 9 3 8 6" xfId="49951"/>
    <cellStyle name="Note 2 9 3 9" xfId="4190"/>
    <cellStyle name="Note 2 9 3 9 2" xfId="15380"/>
    <cellStyle name="Note 2 9 3 9 3" xfId="25565"/>
    <cellStyle name="Note 2 9 3 9 4" xfId="36514"/>
    <cellStyle name="Note 2 9 3 9 5" xfId="45141"/>
    <cellStyle name="Note 2 9 3 9 6" xfId="49723"/>
    <cellStyle name="Note 2 9 30" xfId="23653"/>
    <cellStyle name="Note 2 9 31" xfId="34555"/>
    <cellStyle name="Note 2 9 32" xfId="47811"/>
    <cellStyle name="Note 2 9 33" xfId="59104"/>
    <cellStyle name="Note 2 9 4" xfId="2248"/>
    <cellStyle name="Note 2 9 4 2" xfId="10719"/>
    <cellStyle name="Note 2 9 4 2 2" xfId="21698"/>
    <cellStyle name="Note 2 9 4 2 3" xfId="32031"/>
    <cellStyle name="Note 2 9 4 2 4" xfId="42974"/>
    <cellStyle name="Note 2 9 4 2 5" xfId="56189"/>
    <cellStyle name="Note 2 9 4 3" xfId="9702"/>
    <cellStyle name="Note 2 9 4 3 2" xfId="20733"/>
    <cellStyle name="Note 2 9 4 3 3" xfId="31014"/>
    <cellStyle name="Note 2 9 4 3 4" xfId="41963"/>
    <cellStyle name="Note 2 9 4 3 5" xfId="46225"/>
    <cellStyle name="Note 2 9 4 3 6" xfId="55172"/>
    <cellStyle name="Note 2 9 4 4" xfId="9726"/>
    <cellStyle name="Note 2 9 4 4 2" xfId="20751"/>
    <cellStyle name="Note 2 9 4 4 3" xfId="31038"/>
    <cellStyle name="Note 2 9 4 4 4" xfId="41987"/>
    <cellStyle name="Note 2 9 4 4 5" xfId="46248"/>
    <cellStyle name="Note 2 9 4 4 6" xfId="55196"/>
    <cellStyle name="Note 2 9 4 5" xfId="12228"/>
    <cellStyle name="Note 2 9 4 5 2" xfId="33540"/>
    <cellStyle name="Note 2 9 4 5 3" xfId="44477"/>
    <cellStyle name="Note 2 9 4 5 4" xfId="47184"/>
    <cellStyle name="Note 2 9 4 5 5" xfId="57698"/>
    <cellStyle name="Note 2 9 4 6" xfId="13548"/>
    <cellStyle name="Note 2 9 4 7" xfId="23733"/>
    <cellStyle name="Note 2 9 4 8" xfId="34641"/>
    <cellStyle name="Note 2 9 4 9" xfId="47891"/>
    <cellStyle name="Note 2 9 5" xfId="2327"/>
    <cellStyle name="Note 2 9 5 2" xfId="11227"/>
    <cellStyle name="Note 2 9 5 2 2" xfId="22204"/>
    <cellStyle name="Note 2 9 5 2 3" xfId="32539"/>
    <cellStyle name="Note 2 9 5 2 4" xfId="43478"/>
    <cellStyle name="Note 2 9 5 2 5" xfId="56697"/>
    <cellStyle name="Note 2 9 5 3" xfId="11680"/>
    <cellStyle name="Note 2 9 5 3 2" xfId="22653"/>
    <cellStyle name="Note 2 9 5 3 3" xfId="32992"/>
    <cellStyle name="Note 2 9 5 3 4" xfId="43929"/>
    <cellStyle name="Note 2 9 5 3 5" xfId="46640"/>
    <cellStyle name="Note 2 9 5 3 6" xfId="57150"/>
    <cellStyle name="Note 2 9 5 4" xfId="11971"/>
    <cellStyle name="Note 2 9 5 4 2" xfId="22923"/>
    <cellStyle name="Note 2 9 5 4 3" xfId="33283"/>
    <cellStyle name="Note 2 9 5 4 4" xfId="44220"/>
    <cellStyle name="Note 2 9 5 4 5" xfId="46931"/>
    <cellStyle name="Note 2 9 5 4 6" xfId="57441"/>
    <cellStyle name="Note 2 9 5 5" xfId="9735"/>
    <cellStyle name="Note 2 9 5 5 2" xfId="31047"/>
    <cellStyle name="Note 2 9 5 5 3" xfId="41996"/>
    <cellStyle name="Note 2 9 5 5 4" xfId="46256"/>
    <cellStyle name="Note 2 9 5 5 5" xfId="55205"/>
    <cellStyle name="Note 2 9 5 6" xfId="13627"/>
    <cellStyle name="Note 2 9 5 7" xfId="23812"/>
    <cellStyle name="Note 2 9 5 8" xfId="34720"/>
    <cellStyle name="Note 2 9 5 9" xfId="47970"/>
    <cellStyle name="Note 2 9 6" xfId="4658"/>
    <cellStyle name="Note 2 9 6 2" xfId="15810"/>
    <cellStyle name="Note 2 9 6 3" xfId="25995"/>
    <cellStyle name="Note 2 9 6 4" xfId="36944"/>
    <cellStyle name="Note 2 9 6 5" xfId="46510"/>
    <cellStyle name="Note 2 9 6 6" xfId="50153"/>
    <cellStyle name="Note 2 9 7" xfId="5691"/>
    <cellStyle name="Note 2 9 7 2" xfId="16841"/>
    <cellStyle name="Note 2 9 7 3" xfId="27026"/>
    <cellStyle name="Note 2 9 7 4" xfId="37975"/>
    <cellStyle name="Note 2 9 7 5" xfId="46118"/>
    <cellStyle name="Note 2 9 7 6" xfId="51184"/>
    <cellStyle name="Note 2 9 8" xfId="5286"/>
    <cellStyle name="Note 2 9 8 2" xfId="16436"/>
    <cellStyle name="Note 2 9 8 3" xfId="26621"/>
    <cellStyle name="Note 2 9 8 4" xfId="37570"/>
    <cellStyle name="Note 2 9 8 5" xfId="35571"/>
    <cellStyle name="Note 2 9 8 6" xfId="50779"/>
    <cellStyle name="Note 2 9 9" xfId="4464"/>
    <cellStyle name="Note 2 9 9 2" xfId="15636"/>
    <cellStyle name="Note 2 9 9 3" xfId="25821"/>
    <cellStyle name="Note 2 9 9 4" xfId="36770"/>
    <cellStyle name="Note 2 9 9 5" xfId="46360"/>
    <cellStyle name="Note 2 9 9 6" xfId="49979"/>
    <cellStyle name="Note 3 2" xfId="2136"/>
    <cellStyle name="Note 3 2 10" xfId="5553"/>
    <cellStyle name="Note 3 2 10 2" xfId="16703"/>
    <cellStyle name="Note 3 2 10 3" xfId="26888"/>
    <cellStyle name="Note 3 2 10 4" xfId="37837"/>
    <cellStyle name="Note 3 2 10 5" xfId="34378"/>
    <cellStyle name="Note 3 2 10 6" xfId="51046"/>
    <cellStyle name="Note 3 2 11" xfId="4421"/>
    <cellStyle name="Note 3 2 11 2" xfId="15604"/>
    <cellStyle name="Note 3 2 11 3" xfId="25789"/>
    <cellStyle name="Note 3 2 11 4" xfId="36738"/>
    <cellStyle name="Note 3 2 11 5" xfId="34194"/>
    <cellStyle name="Note 3 2 11 6" xfId="49947"/>
    <cellStyle name="Note 3 2 12" xfId="5457"/>
    <cellStyle name="Note 3 2 12 2" xfId="16607"/>
    <cellStyle name="Note 3 2 12 3" xfId="26792"/>
    <cellStyle name="Note 3 2 12 4" xfId="37741"/>
    <cellStyle name="Note 3 2 12 5" xfId="46401"/>
    <cellStyle name="Note 3 2 12 6" xfId="50950"/>
    <cellStyle name="Note 3 2 13" xfId="4622"/>
    <cellStyle name="Note 3 2 13 2" xfId="15774"/>
    <cellStyle name="Note 3 2 13 3" xfId="25959"/>
    <cellStyle name="Note 3 2 13 4" xfId="36908"/>
    <cellStyle name="Note 3 2 13 5" xfId="45573"/>
    <cellStyle name="Note 3 2 13 6" xfId="50117"/>
    <cellStyle name="Note 3 2 14" xfId="5574"/>
    <cellStyle name="Note 3 2 14 2" xfId="16724"/>
    <cellStyle name="Note 3 2 14 3" xfId="26909"/>
    <cellStyle name="Note 3 2 14 4" xfId="37858"/>
    <cellStyle name="Note 3 2 14 5" xfId="45381"/>
    <cellStyle name="Note 3 2 14 6" xfId="51067"/>
    <cellStyle name="Note 3 2 15" xfId="5451"/>
    <cellStyle name="Note 3 2 15 2" xfId="16601"/>
    <cellStyle name="Note 3 2 15 3" xfId="26786"/>
    <cellStyle name="Note 3 2 15 4" xfId="37735"/>
    <cellStyle name="Note 3 2 15 5" xfId="46530"/>
    <cellStyle name="Note 3 2 15 6" xfId="50944"/>
    <cellStyle name="Note 3 2 16" xfId="5387"/>
    <cellStyle name="Note 3 2 16 2" xfId="16537"/>
    <cellStyle name="Note 3 2 16 3" xfId="26722"/>
    <cellStyle name="Note 3 2 16 4" xfId="37671"/>
    <cellStyle name="Note 3 2 16 5" xfId="45879"/>
    <cellStyle name="Note 3 2 16 6" xfId="50880"/>
    <cellStyle name="Note 3 2 17" xfId="7634"/>
    <cellStyle name="Note 3 2 17 2" xfId="18747"/>
    <cellStyle name="Note 3 2 17 3" xfId="28949"/>
    <cellStyle name="Note 3 2 17 4" xfId="39898"/>
    <cellStyle name="Note 3 2 17 5" xfId="45662"/>
    <cellStyle name="Note 3 2 17 6" xfId="34428"/>
    <cellStyle name="Note 3 2 17 7" xfId="53107"/>
    <cellStyle name="Note 3 2 18" xfId="7726"/>
    <cellStyle name="Note 3 2 18 2" xfId="18837"/>
    <cellStyle name="Note 3 2 18 3" xfId="29040"/>
    <cellStyle name="Note 3 2 18 4" xfId="39990"/>
    <cellStyle name="Note 3 2 18 5" xfId="45716"/>
    <cellStyle name="Note 3 2 18 6" xfId="45128"/>
    <cellStyle name="Note 3 2 18 7" xfId="53198"/>
    <cellStyle name="Note 3 2 19" xfId="7202"/>
    <cellStyle name="Note 3 2 19 2" xfId="18332"/>
    <cellStyle name="Note 3 2 19 3" xfId="28518"/>
    <cellStyle name="Note 3 2 19 4" xfId="39473"/>
    <cellStyle name="Note 3 2 19 5" xfId="45426"/>
    <cellStyle name="Note 3 2 19 6" xfId="45207"/>
    <cellStyle name="Note 3 2 19 7" xfId="52676"/>
    <cellStyle name="Note 3 2 2" xfId="2370"/>
    <cellStyle name="Note 3 2 2 10" xfId="5556"/>
    <cellStyle name="Note 3 2 2 10 2" xfId="16706"/>
    <cellStyle name="Note 3 2 2 10 3" xfId="26891"/>
    <cellStyle name="Note 3 2 2 10 4" xfId="37840"/>
    <cellStyle name="Note 3 2 2 10 5" xfId="45784"/>
    <cellStyle name="Note 3 2 2 10 6" xfId="51049"/>
    <cellStyle name="Note 3 2 2 11" xfId="4465"/>
    <cellStyle name="Note 3 2 2 11 2" xfId="15637"/>
    <cellStyle name="Note 3 2 2 11 3" xfId="25822"/>
    <cellStyle name="Note 3 2 2 11 4" xfId="36771"/>
    <cellStyle name="Note 3 2 2 11 5" xfId="45185"/>
    <cellStyle name="Note 3 2 2 11 6" xfId="49980"/>
    <cellStyle name="Note 3 2 2 12" xfId="5889"/>
    <cellStyle name="Note 3 2 2 12 2" xfId="17039"/>
    <cellStyle name="Note 3 2 2 12 3" xfId="27224"/>
    <cellStyle name="Note 3 2 2 12 4" xfId="38173"/>
    <cellStyle name="Note 3 2 2 12 5" xfId="45827"/>
    <cellStyle name="Note 3 2 2 12 6" xfId="51382"/>
    <cellStyle name="Note 3 2 2 13" xfId="9943"/>
    <cellStyle name="Note 3 2 2 13 2" xfId="20935"/>
    <cellStyle name="Note 3 2 2 13 3" xfId="31255"/>
    <cellStyle name="Note 3 2 2 13 4" xfId="42200"/>
    <cellStyle name="Note 3 2 2 13 5" xfId="55413"/>
    <cellStyle name="Note 3 2 2 14" xfId="11751"/>
    <cellStyle name="Note 3 2 2 14 2" xfId="22722"/>
    <cellStyle name="Note 3 2 2 14 3" xfId="33063"/>
    <cellStyle name="Note 3 2 2 14 4" xfId="44000"/>
    <cellStyle name="Note 3 2 2 14 5" xfId="46711"/>
    <cellStyle name="Note 3 2 2 14 6" xfId="57221"/>
    <cellStyle name="Note 3 2 2 15" xfId="7422"/>
    <cellStyle name="Note 3 2 2 15 2" xfId="18541"/>
    <cellStyle name="Note 3 2 2 15 3" xfId="28737"/>
    <cellStyle name="Note 3 2 2 15 4" xfId="39692"/>
    <cellStyle name="Note 3 2 2 15 5" xfId="45524"/>
    <cellStyle name="Note 3 2 2 15 6" xfId="52895"/>
    <cellStyle name="Note 3 2 2 16" xfId="12237"/>
    <cellStyle name="Note 3 2 2 16 2" xfId="33549"/>
    <cellStyle name="Note 3 2 2 16 3" xfId="44486"/>
    <cellStyle name="Note 3 2 2 16 4" xfId="47193"/>
    <cellStyle name="Note 3 2 2 16 5" xfId="57707"/>
    <cellStyle name="Note 3 2 2 17" xfId="12416"/>
    <cellStyle name="Note 3 2 2 17 2" xfId="23258"/>
    <cellStyle name="Note 3 2 2 17 3" xfId="33728"/>
    <cellStyle name="Note 3 2 2 17 4" xfId="44665"/>
    <cellStyle name="Note 3 2 2 17 5" xfId="47372"/>
    <cellStyle name="Note 3 2 2 17 6" xfId="57886"/>
    <cellStyle name="Note 3 2 2 18" xfId="12216"/>
    <cellStyle name="Note 3 2 2 18 2" xfId="23117"/>
    <cellStyle name="Note 3 2 2 18 3" xfId="33528"/>
    <cellStyle name="Note 3 2 2 18 4" xfId="44465"/>
    <cellStyle name="Note 3 2 2 18 5" xfId="47172"/>
    <cellStyle name="Note 3 2 2 18 6" xfId="57686"/>
    <cellStyle name="Note 3 2 2 19" xfId="9754"/>
    <cellStyle name="Note 3 2 2 19 2" xfId="20767"/>
    <cellStyle name="Note 3 2 2 19 3" xfId="31066"/>
    <cellStyle name="Note 3 2 2 19 4" xfId="42015"/>
    <cellStyle name="Note 3 2 2 19 5" xfId="46275"/>
    <cellStyle name="Note 3 2 2 19 6" xfId="55224"/>
    <cellStyle name="Note 3 2 2 2" xfId="4769"/>
    <cellStyle name="Note 3 2 2 2 2" xfId="11178"/>
    <cellStyle name="Note 3 2 2 2 2 2" xfId="22155"/>
    <cellStyle name="Note 3 2 2 2 2 3" xfId="32490"/>
    <cellStyle name="Note 3 2 2 2 2 4" xfId="43430"/>
    <cellStyle name="Note 3 2 2 2 2 5" xfId="56648"/>
    <cellStyle name="Note 3 2 2 2 3" xfId="11709"/>
    <cellStyle name="Note 3 2 2 2 3 2" xfId="22682"/>
    <cellStyle name="Note 3 2 2 2 3 3" xfId="33021"/>
    <cellStyle name="Note 3 2 2 2 3 4" xfId="43958"/>
    <cellStyle name="Note 3 2 2 2 3 5" xfId="46669"/>
    <cellStyle name="Note 3 2 2 2 3 6" xfId="57179"/>
    <cellStyle name="Note 3 2 2 2 4" xfId="11932"/>
    <cellStyle name="Note 3 2 2 2 4 2" xfId="22884"/>
    <cellStyle name="Note 3 2 2 2 4 3" xfId="33244"/>
    <cellStyle name="Note 3 2 2 2 4 4" xfId="44181"/>
    <cellStyle name="Note 3 2 2 2 4 5" xfId="46892"/>
    <cellStyle name="Note 3 2 2 2 4 6" xfId="57402"/>
    <cellStyle name="Note 3 2 2 2 5" xfId="9579"/>
    <cellStyle name="Note 3 2 2 2 5 2" xfId="30891"/>
    <cellStyle name="Note 3 2 2 2 5 3" xfId="41842"/>
    <cellStyle name="Note 3 2 2 2 5 4" xfId="46108"/>
    <cellStyle name="Note 3 2 2 2 5 5" xfId="55049"/>
    <cellStyle name="Note 3 2 2 2 6" xfId="15920"/>
    <cellStyle name="Note 3 2 2 2 7" xfId="26105"/>
    <cellStyle name="Note 3 2 2 2 8" xfId="37054"/>
    <cellStyle name="Note 3 2 2 2 9" xfId="50263"/>
    <cellStyle name="Note 3 2 2 20" xfId="12599"/>
    <cellStyle name="Note 3 2 2 20 2" xfId="23400"/>
    <cellStyle name="Note 3 2 2 20 3" xfId="33911"/>
    <cellStyle name="Note 3 2 2 20 4" xfId="44848"/>
    <cellStyle name="Note 3 2 2 20 5" xfId="47551"/>
    <cellStyle name="Note 3 2 2 20 6" xfId="58069"/>
    <cellStyle name="Note 3 2 2 21" xfId="13670"/>
    <cellStyle name="Note 3 2 2 22" xfId="23855"/>
    <cellStyle name="Note 3 2 2 23" xfId="34763"/>
    <cellStyle name="Note 3 2 2 24" xfId="48013"/>
    <cellStyle name="Note 3 2 2 25" xfId="59615"/>
    <cellStyle name="Note 3 2 2 3" xfId="5788"/>
    <cellStyle name="Note 3 2 2 3 2" xfId="11313"/>
    <cellStyle name="Note 3 2 2 3 2 2" xfId="22290"/>
    <cellStyle name="Note 3 2 2 3 2 3" xfId="32625"/>
    <cellStyle name="Note 3 2 2 3 2 4" xfId="43562"/>
    <cellStyle name="Note 3 2 2 3 2 5" xfId="56783"/>
    <cellStyle name="Note 3 2 2 3 3" xfId="7405"/>
    <cellStyle name="Note 3 2 2 3 3 2" xfId="18528"/>
    <cellStyle name="Note 3 2 2 3 3 3" xfId="28720"/>
    <cellStyle name="Note 3 2 2 3 3 4" xfId="39675"/>
    <cellStyle name="Note 3 2 2 3 3 5" xfId="45507"/>
    <cellStyle name="Note 3 2 2 3 3 6" xfId="52878"/>
    <cellStyle name="Note 3 2 2 3 4" xfId="12029"/>
    <cellStyle name="Note 3 2 2 3 4 2" xfId="22981"/>
    <cellStyle name="Note 3 2 2 3 4 3" xfId="33341"/>
    <cellStyle name="Note 3 2 2 3 4 4" xfId="44278"/>
    <cellStyle name="Note 3 2 2 3 4 5" xfId="46988"/>
    <cellStyle name="Note 3 2 2 3 4 6" xfId="57499"/>
    <cellStyle name="Note 3 2 2 3 5" xfId="12240"/>
    <cellStyle name="Note 3 2 2 3 5 2" xfId="33552"/>
    <cellStyle name="Note 3 2 2 3 5 3" xfId="44489"/>
    <cellStyle name="Note 3 2 2 3 5 4" xfId="47196"/>
    <cellStyle name="Note 3 2 2 3 5 5" xfId="57710"/>
    <cellStyle name="Note 3 2 2 3 6" xfId="16938"/>
    <cellStyle name="Note 3 2 2 3 7" xfId="27123"/>
    <cellStyle name="Note 3 2 2 3 8" xfId="38072"/>
    <cellStyle name="Note 3 2 2 3 9" xfId="51281"/>
    <cellStyle name="Note 3 2 2 4" xfId="5194"/>
    <cellStyle name="Note 3 2 2 4 2" xfId="16344"/>
    <cellStyle name="Note 3 2 2 4 3" xfId="26529"/>
    <cellStyle name="Note 3 2 2 4 4" xfId="37478"/>
    <cellStyle name="Note 3 2 2 4 5" xfId="34229"/>
    <cellStyle name="Note 3 2 2 4 6" xfId="50687"/>
    <cellStyle name="Note 3 2 2 5" xfId="4072"/>
    <cellStyle name="Note 3 2 2 5 2" xfId="15279"/>
    <cellStyle name="Note 3 2 2 5 3" xfId="25464"/>
    <cellStyle name="Note 3 2 2 5 4" xfId="36405"/>
    <cellStyle name="Note 3 2 2 5 5" xfId="34085"/>
    <cellStyle name="Note 3 2 2 5 6" xfId="49622"/>
    <cellStyle name="Note 3 2 2 6" xfId="4051"/>
    <cellStyle name="Note 3 2 2 6 2" xfId="15258"/>
    <cellStyle name="Note 3 2 2 6 3" xfId="25443"/>
    <cellStyle name="Note 3 2 2 6 4" xfId="36384"/>
    <cellStyle name="Note 3 2 2 6 5" xfId="46416"/>
    <cellStyle name="Note 3 2 2 6 6" xfId="49601"/>
    <cellStyle name="Note 3 2 2 7" xfId="4068"/>
    <cellStyle name="Note 3 2 2 7 2" xfId="15275"/>
    <cellStyle name="Note 3 2 2 7 3" xfId="25460"/>
    <cellStyle name="Note 3 2 2 7 4" xfId="36401"/>
    <cellStyle name="Note 3 2 2 7 5" xfId="39904"/>
    <cellStyle name="Note 3 2 2 7 6" xfId="49618"/>
    <cellStyle name="Note 3 2 2 8" xfId="5610"/>
    <cellStyle name="Note 3 2 2 8 2" xfId="16760"/>
    <cellStyle name="Note 3 2 2 8 3" xfId="26945"/>
    <cellStyle name="Note 3 2 2 8 4" xfId="37894"/>
    <cellStyle name="Note 3 2 2 8 5" xfId="45843"/>
    <cellStyle name="Note 3 2 2 8 6" xfId="51103"/>
    <cellStyle name="Note 3 2 2 9" xfId="4389"/>
    <cellStyle name="Note 3 2 2 9 2" xfId="15574"/>
    <cellStyle name="Note 3 2 2 9 3" xfId="25759"/>
    <cellStyle name="Note 3 2 2 9 4" xfId="36708"/>
    <cellStyle name="Note 3 2 2 9 5" xfId="45402"/>
    <cellStyle name="Note 3 2 2 9 6" xfId="49917"/>
    <cellStyle name="Note 3 2 20" xfId="7207"/>
    <cellStyle name="Note 3 2 20 2" xfId="18336"/>
    <cellStyle name="Note 3 2 20 3" xfId="28523"/>
    <cellStyle name="Note 3 2 20 4" xfId="39478"/>
    <cellStyle name="Note 3 2 20 5" xfId="45430"/>
    <cellStyle name="Note 3 2 20 6" xfId="52681"/>
    <cellStyle name="Note 3 2 21" xfId="9841"/>
    <cellStyle name="Note 3 2 21 2" xfId="20835"/>
    <cellStyle name="Note 3 2 21 3" xfId="31153"/>
    <cellStyle name="Note 3 2 21 4" xfId="42102"/>
    <cellStyle name="Note 3 2 21 5" xfId="55311"/>
    <cellStyle name="Note 3 2 22" xfId="12373"/>
    <cellStyle name="Note 3 2 22 2" xfId="23219"/>
    <cellStyle name="Note 3 2 22 3" xfId="33685"/>
    <cellStyle name="Note 3 2 22 4" xfId="44622"/>
    <cellStyle name="Note 3 2 22 5" xfId="47329"/>
    <cellStyle name="Note 3 2 22 6" xfId="57843"/>
    <cellStyle name="Note 3 2 23" xfId="9790"/>
    <cellStyle name="Note 3 2 23 2" xfId="20790"/>
    <cellStyle name="Note 3 2 23 3" xfId="31102"/>
    <cellStyle name="Note 3 2 23 4" xfId="42051"/>
    <cellStyle name="Note 3 2 23 5" xfId="46311"/>
    <cellStyle name="Note 3 2 23 6" xfId="55260"/>
    <cellStyle name="Note 3 2 24" xfId="9752"/>
    <cellStyle name="Note 3 2 24 2" xfId="31064"/>
    <cellStyle name="Note 3 2 24 3" xfId="42013"/>
    <cellStyle name="Note 3 2 24 4" xfId="46273"/>
    <cellStyle name="Note 3 2 24 5" xfId="55222"/>
    <cellStyle name="Note 3 2 25" xfId="9766"/>
    <cellStyle name="Note 3 2 25 2" xfId="20776"/>
    <cellStyle name="Note 3 2 25 3" xfId="31078"/>
    <cellStyle name="Note 3 2 25 4" xfId="42027"/>
    <cellStyle name="Note 3 2 25 5" xfId="46287"/>
    <cellStyle name="Note 3 2 25 6" xfId="55236"/>
    <cellStyle name="Note 3 2 26" xfId="11892"/>
    <cellStyle name="Note 3 2 26 2" xfId="22844"/>
    <cellStyle name="Note 3 2 26 3" xfId="33204"/>
    <cellStyle name="Note 3 2 26 4" xfId="44141"/>
    <cellStyle name="Note 3 2 26 5" xfId="46852"/>
    <cellStyle name="Note 3 2 26 6" xfId="57362"/>
    <cellStyle name="Note 3 2 27" xfId="9493"/>
    <cellStyle name="Note 3 2 27 2" xfId="20592"/>
    <cellStyle name="Note 3 2 27 3" xfId="30805"/>
    <cellStyle name="Note 3 2 27 4" xfId="41756"/>
    <cellStyle name="Note 3 2 27 5" xfId="46025"/>
    <cellStyle name="Note 3 2 27 6" xfId="54963"/>
    <cellStyle name="Note 3 2 28" xfId="12257"/>
    <cellStyle name="Note 3 2 28 2" xfId="23140"/>
    <cellStyle name="Note 3 2 28 3" xfId="33569"/>
    <cellStyle name="Note 3 2 28 4" xfId="44506"/>
    <cellStyle name="Note 3 2 28 5" xfId="47213"/>
    <cellStyle name="Note 3 2 28 6" xfId="57727"/>
    <cellStyle name="Note 3 2 29" xfId="13469"/>
    <cellStyle name="Note 3 2 3" xfId="2204"/>
    <cellStyle name="Note 3 2 3 10" xfId="6015"/>
    <cellStyle name="Note 3 2 3 10 2" xfId="17165"/>
    <cellStyle name="Note 3 2 3 10 3" xfId="27350"/>
    <cellStyle name="Note 3 2 3 10 4" xfId="38299"/>
    <cellStyle name="Note 3 2 3 10 5" xfId="45771"/>
    <cellStyle name="Note 3 2 3 10 6" xfId="51508"/>
    <cellStyle name="Note 3 2 3 11" xfId="5521"/>
    <cellStyle name="Note 3 2 3 11 2" xfId="16671"/>
    <cellStyle name="Note 3 2 3 11 3" xfId="26856"/>
    <cellStyle name="Note 3 2 3 11 4" xfId="37805"/>
    <cellStyle name="Note 3 2 3 11 5" xfId="45213"/>
    <cellStyle name="Note 3 2 3 11 6" xfId="51014"/>
    <cellStyle name="Note 3 2 3 12" xfId="5579"/>
    <cellStyle name="Note 3 2 3 12 2" xfId="16729"/>
    <cellStyle name="Note 3 2 3 12 3" xfId="26914"/>
    <cellStyle name="Note 3 2 3 12 4" xfId="37863"/>
    <cellStyle name="Note 3 2 3 12 5" xfId="45542"/>
    <cellStyle name="Note 3 2 3 12 6" xfId="51072"/>
    <cellStyle name="Note 3 2 3 13" xfId="9905"/>
    <cellStyle name="Note 3 2 3 13 2" xfId="20897"/>
    <cellStyle name="Note 3 2 3 13 3" xfId="31217"/>
    <cellStyle name="Note 3 2 3 13 4" xfId="42162"/>
    <cellStyle name="Note 3 2 3 13 5" xfId="55375"/>
    <cellStyle name="Note 3 2 3 14" xfId="11789"/>
    <cellStyle name="Note 3 2 3 14 2" xfId="22760"/>
    <cellStyle name="Note 3 2 3 14 3" xfId="33101"/>
    <cellStyle name="Note 3 2 3 14 4" xfId="44038"/>
    <cellStyle name="Note 3 2 3 14 5" xfId="46749"/>
    <cellStyle name="Note 3 2 3 14 6" xfId="57259"/>
    <cellStyle name="Note 3 2 3 15" xfId="9537"/>
    <cellStyle name="Note 3 2 3 15 2" xfId="20628"/>
    <cellStyle name="Note 3 2 3 15 3" xfId="30849"/>
    <cellStyle name="Note 3 2 3 15 4" xfId="41800"/>
    <cellStyle name="Note 3 2 3 15 5" xfId="46067"/>
    <cellStyle name="Note 3 2 3 15 6" xfId="55007"/>
    <cellStyle name="Note 3 2 3 16" xfId="11890"/>
    <cellStyle name="Note 3 2 3 16 2" xfId="33202"/>
    <cellStyle name="Note 3 2 3 16 3" xfId="44139"/>
    <cellStyle name="Note 3 2 3 16 4" xfId="46850"/>
    <cellStyle name="Note 3 2 3 16 5" xfId="57360"/>
    <cellStyle name="Note 3 2 3 17" xfId="11846"/>
    <cellStyle name="Note 3 2 3 17 2" xfId="22816"/>
    <cellStyle name="Note 3 2 3 17 3" xfId="33158"/>
    <cellStyle name="Note 3 2 3 17 4" xfId="44095"/>
    <cellStyle name="Note 3 2 3 17 5" xfId="46806"/>
    <cellStyle name="Note 3 2 3 17 6" xfId="57316"/>
    <cellStyle name="Note 3 2 3 18" xfId="12554"/>
    <cellStyle name="Note 3 2 3 18 2" xfId="23355"/>
    <cellStyle name="Note 3 2 3 18 3" xfId="33866"/>
    <cellStyle name="Note 3 2 3 18 4" xfId="44803"/>
    <cellStyle name="Note 3 2 3 18 5" xfId="47507"/>
    <cellStyle name="Note 3 2 3 18 6" xfId="58024"/>
    <cellStyle name="Note 3 2 3 19" xfId="13504"/>
    <cellStyle name="Note 3 2 3 2" xfId="4731"/>
    <cellStyle name="Note 3 2 3 2 2" xfId="11273"/>
    <cellStyle name="Note 3 2 3 2 2 2" xfId="22250"/>
    <cellStyle name="Note 3 2 3 2 2 3" xfId="32585"/>
    <cellStyle name="Note 3 2 3 2 2 4" xfId="43522"/>
    <cellStyle name="Note 3 2 3 2 2 5" xfId="56743"/>
    <cellStyle name="Note 3 2 3 2 3" xfId="11634"/>
    <cellStyle name="Note 3 2 3 2 3 2" xfId="22607"/>
    <cellStyle name="Note 3 2 3 2 3 3" xfId="32946"/>
    <cellStyle name="Note 3 2 3 2 3 4" xfId="43883"/>
    <cellStyle name="Note 3 2 3 2 3 5" xfId="46594"/>
    <cellStyle name="Note 3 2 3 2 3 6" xfId="57104"/>
    <cellStyle name="Note 3 2 3 2 4" xfId="12012"/>
    <cellStyle name="Note 3 2 3 2 4 2" xfId="22964"/>
    <cellStyle name="Note 3 2 3 2 4 3" xfId="33324"/>
    <cellStyle name="Note 3 2 3 2 4 4" xfId="44261"/>
    <cellStyle name="Note 3 2 3 2 4 5" xfId="46971"/>
    <cellStyle name="Note 3 2 3 2 4 6" xfId="57482"/>
    <cellStyle name="Note 3 2 3 2 5" xfId="9646"/>
    <cellStyle name="Note 3 2 3 2 5 2" xfId="30958"/>
    <cellStyle name="Note 3 2 3 2 5 3" xfId="41907"/>
    <cellStyle name="Note 3 2 3 2 5 4" xfId="46170"/>
    <cellStyle name="Note 3 2 3 2 5 5" xfId="55116"/>
    <cellStyle name="Note 3 2 3 2 6" xfId="15882"/>
    <cellStyle name="Note 3 2 3 2 7" xfId="26067"/>
    <cellStyle name="Note 3 2 3 2 8" xfId="37016"/>
    <cellStyle name="Note 3 2 3 2 9" xfId="50225"/>
    <cellStyle name="Note 3 2 3 20" xfId="23689"/>
    <cellStyle name="Note 3 2 3 21" xfId="34597"/>
    <cellStyle name="Note 3 2 3 22" xfId="47847"/>
    <cellStyle name="Note 3 2 3 23" xfId="59500"/>
    <cellStyle name="Note 3 2 3 3" xfId="5750"/>
    <cellStyle name="Note 3 2 3 3 2" xfId="16900"/>
    <cellStyle name="Note 3 2 3 3 3" xfId="27085"/>
    <cellStyle name="Note 3 2 3 3 4" xfId="38034"/>
    <cellStyle name="Note 3 2 3 3 5" xfId="45008"/>
    <cellStyle name="Note 3 2 3 3 6" xfId="51243"/>
    <cellStyle name="Note 3 2 3 4" xfId="5232"/>
    <cellStyle name="Note 3 2 3 4 2" xfId="16382"/>
    <cellStyle name="Note 3 2 3 4 3" xfId="26567"/>
    <cellStyle name="Note 3 2 3 4 4" xfId="37516"/>
    <cellStyle name="Note 3 2 3 4 5" xfId="36372"/>
    <cellStyle name="Note 3 2 3 4 6" xfId="50725"/>
    <cellStyle name="Note 3 2 3 5" xfId="4209"/>
    <cellStyle name="Note 3 2 3 5 2" xfId="15399"/>
    <cellStyle name="Note 3 2 3 5 3" xfId="25584"/>
    <cellStyle name="Note 3 2 3 5 4" xfId="36533"/>
    <cellStyle name="Note 3 2 3 5 5" xfId="46364"/>
    <cellStyle name="Note 3 2 3 5 6" xfId="49742"/>
    <cellStyle name="Note 3 2 3 6" xfId="4662"/>
    <cellStyle name="Note 3 2 3 6 2" xfId="15814"/>
    <cellStyle name="Note 3 2 3 6 3" xfId="25999"/>
    <cellStyle name="Note 3 2 3 6 4" xfId="36948"/>
    <cellStyle name="Note 3 2 3 6 5" xfId="46509"/>
    <cellStyle name="Note 3 2 3 6 6" xfId="50157"/>
    <cellStyle name="Note 3 2 3 7" xfId="4118"/>
    <cellStyle name="Note 3 2 3 7 2" xfId="15325"/>
    <cellStyle name="Note 3 2 3 7 3" xfId="25510"/>
    <cellStyle name="Note 3 2 3 7 4" xfId="36451"/>
    <cellStyle name="Note 3 2 3 7 5" xfId="34101"/>
    <cellStyle name="Note 3 2 3 7 6" xfId="49668"/>
    <cellStyle name="Note 3 2 3 8" xfId="5388"/>
    <cellStyle name="Note 3 2 3 8 2" xfId="16538"/>
    <cellStyle name="Note 3 2 3 8 3" xfId="26723"/>
    <cellStyle name="Note 3 2 3 8 4" xfId="37672"/>
    <cellStyle name="Note 3 2 3 8 5" xfId="46133"/>
    <cellStyle name="Note 3 2 3 8 6" xfId="50881"/>
    <cellStyle name="Note 3 2 3 9" xfId="5505"/>
    <cellStyle name="Note 3 2 3 9 2" xfId="16655"/>
    <cellStyle name="Note 3 2 3 9 3" xfId="26840"/>
    <cellStyle name="Note 3 2 3 9 4" xfId="37789"/>
    <cellStyle name="Note 3 2 3 9 5" xfId="45157"/>
    <cellStyle name="Note 3 2 3 9 6" xfId="50998"/>
    <cellStyle name="Note 3 2 30" xfId="23654"/>
    <cellStyle name="Note 3 2 31" xfId="34556"/>
    <cellStyle name="Note 3 2 32" xfId="47812"/>
    <cellStyle name="Note 3 2 33" xfId="59105"/>
    <cellStyle name="Note 3 2 4" xfId="2247"/>
    <cellStyle name="Note 3 2 4 2" xfId="10720"/>
    <cellStyle name="Note 3 2 4 2 2" xfId="21699"/>
    <cellStyle name="Note 3 2 4 2 3" xfId="32032"/>
    <cellStyle name="Note 3 2 4 2 4" xfId="42975"/>
    <cellStyle name="Note 3 2 4 2 5" xfId="56190"/>
    <cellStyle name="Note 3 2 4 3" xfId="12275"/>
    <cellStyle name="Note 3 2 4 3 2" xfId="23151"/>
    <cellStyle name="Note 3 2 4 3 3" xfId="33587"/>
    <cellStyle name="Note 3 2 4 3 4" xfId="44524"/>
    <cellStyle name="Note 3 2 4 3 5" xfId="47231"/>
    <cellStyle name="Note 3 2 4 3 6" xfId="57745"/>
    <cellStyle name="Note 3 2 4 4" xfId="12219"/>
    <cellStyle name="Note 3 2 4 4 2" xfId="23120"/>
    <cellStyle name="Note 3 2 4 4 3" xfId="33531"/>
    <cellStyle name="Note 3 2 4 4 4" xfId="44468"/>
    <cellStyle name="Note 3 2 4 4 5" xfId="47175"/>
    <cellStyle name="Note 3 2 4 4 6" xfId="57689"/>
    <cellStyle name="Note 3 2 4 5" xfId="11875"/>
    <cellStyle name="Note 3 2 4 5 2" xfId="33187"/>
    <cellStyle name="Note 3 2 4 5 3" xfId="44124"/>
    <cellStyle name="Note 3 2 4 5 4" xfId="46835"/>
    <cellStyle name="Note 3 2 4 5 5" xfId="57345"/>
    <cellStyle name="Note 3 2 4 6" xfId="13547"/>
    <cellStyle name="Note 3 2 4 7" xfId="23732"/>
    <cellStyle name="Note 3 2 4 8" xfId="34640"/>
    <cellStyle name="Note 3 2 4 9" xfId="47890"/>
    <cellStyle name="Note 3 2 5" xfId="2328"/>
    <cellStyle name="Note 3 2 5 2" xfId="11228"/>
    <cellStyle name="Note 3 2 5 2 2" xfId="22205"/>
    <cellStyle name="Note 3 2 5 2 3" xfId="32540"/>
    <cellStyle name="Note 3 2 5 2 4" xfId="43479"/>
    <cellStyle name="Note 3 2 5 2 5" xfId="56698"/>
    <cellStyle name="Note 3 2 5 3" xfId="11679"/>
    <cellStyle name="Note 3 2 5 3 2" xfId="22652"/>
    <cellStyle name="Note 3 2 5 3 3" xfId="32991"/>
    <cellStyle name="Note 3 2 5 3 4" xfId="43928"/>
    <cellStyle name="Note 3 2 5 3 5" xfId="46639"/>
    <cellStyle name="Note 3 2 5 3 6" xfId="57149"/>
    <cellStyle name="Note 3 2 5 4" xfId="11972"/>
    <cellStyle name="Note 3 2 5 4 2" xfId="22924"/>
    <cellStyle name="Note 3 2 5 4 3" xfId="33284"/>
    <cellStyle name="Note 3 2 5 4 4" xfId="44221"/>
    <cellStyle name="Note 3 2 5 4 5" xfId="46932"/>
    <cellStyle name="Note 3 2 5 4 6" xfId="57442"/>
    <cellStyle name="Note 3 2 5 5" xfId="12195"/>
    <cellStyle name="Note 3 2 5 5 2" xfId="33507"/>
    <cellStyle name="Note 3 2 5 5 3" xfId="44444"/>
    <cellStyle name="Note 3 2 5 5 4" xfId="47151"/>
    <cellStyle name="Note 3 2 5 5 5" xfId="57665"/>
    <cellStyle name="Note 3 2 5 6" xfId="13628"/>
    <cellStyle name="Note 3 2 5 7" xfId="23813"/>
    <cellStyle name="Note 3 2 5 8" xfId="34721"/>
    <cellStyle name="Note 3 2 5 9" xfId="47971"/>
    <cellStyle name="Note 3 2 6" xfId="4659"/>
    <cellStyle name="Note 3 2 6 2" xfId="15811"/>
    <cellStyle name="Note 3 2 6 3" xfId="25996"/>
    <cellStyle name="Note 3 2 6 4" xfId="36945"/>
    <cellStyle name="Note 3 2 6 5" xfId="45119"/>
    <cellStyle name="Note 3 2 6 6" xfId="50154"/>
    <cellStyle name="Note 3 2 7" xfId="5692"/>
    <cellStyle name="Note 3 2 7 2" xfId="16842"/>
    <cellStyle name="Note 3 2 7 3" xfId="27027"/>
    <cellStyle name="Note 3 2 7 4" xfId="37976"/>
    <cellStyle name="Note 3 2 7 5" xfId="45101"/>
    <cellStyle name="Note 3 2 7 6" xfId="51185"/>
    <cellStyle name="Note 3 2 8" xfId="5285"/>
    <cellStyle name="Note 3 2 8 2" xfId="16435"/>
    <cellStyle name="Note 3 2 8 3" xfId="26620"/>
    <cellStyle name="Note 3 2 8 4" xfId="37569"/>
    <cellStyle name="Note 3 2 8 5" xfId="34291"/>
    <cellStyle name="Note 3 2 8 6" xfId="50778"/>
    <cellStyle name="Note 3 2 9" xfId="4334"/>
    <cellStyle name="Note 3 2 9 2" xfId="15524"/>
    <cellStyle name="Note 3 2 9 3" xfId="25709"/>
    <cellStyle name="Note 3 2 9 4" xfId="36658"/>
    <cellStyle name="Note 3 2 9 5" xfId="44897"/>
    <cellStyle name="Note 3 2 9 6" xfId="49867"/>
    <cellStyle name="Output 2" xfId="2137"/>
    <cellStyle name="Output 2 10" xfId="4147"/>
    <cellStyle name="Output 2 10 2" xfId="15354"/>
    <cellStyle name="Output 2 10 3" xfId="25539"/>
    <cellStyle name="Output 2 10 4" xfId="36480"/>
    <cellStyle name="Output 2 10 5" xfId="34115"/>
    <cellStyle name="Output 2 10 6" xfId="49697"/>
    <cellStyle name="Output 2 11" xfId="5455"/>
    <cellStyle name="Output 2 11 2" xfId="16605"/>
    <cellStyle name="Output 2 11 3" xfId="26790"/>
    <cellStyle name="Output 2 11 4" xfId="37739"/>
    <cellStyle name="Output 2 11 5" xfId="45769"/>
    <cellStyle name="Output 2 11 6" xfId="50948"/>
    <cellStyle name="Output 2 12" xfId="4504"/>
    <cellStyle name="Output 2 12 2" xfId="15668"/>
    <cellStyle name="Output 2 12 3" xfId="25853"/>
    <cellStyle name="Output 2 12 4" xfId="36802"/>
    <cellStyle name="Output 2 12 5" xfId="34208"/>
    <cellStyle name="Output 2 12 6" xfId="50011"/>
    <cellStyle name="Output 2 13" xfId="5436"/>
    <cellStyle name="Output 2 13 2" xfId="16586"/>
    <cellStyle name="Output 2 13 3" xfId="26771"/>
    <cellStyle name="Output 2 13 4" xfId="37720"/>
    <cellStyle name="Output 2 13 5" xfId="45040"/>
    <cellStyle name="Output 2 13 6" xfId="50929"/>
    <cellStyle name="Output 2 14" xfId="4084"/>
    <cellStyle name="Output 2 14 2" xfId="15291"/>
    <cellStyle name="Output 2 14 3" xfId="25476"/>
    <cellStyle name="Output 2 14 4" xfId="36417"/>
    <cellStyle name="Output 2 14 5" xfId="45419"/>
    <cellStyle name="Output 2 14 6" xfId="49634"/>
    <cellStyle name="Output 2 15" xfId="4271"/>
    <cellStyle name="Output 2 15 2" xfId="15461"/>
    <cellStyle name="Output 2 15 3" xfId="25646"/>
    <cellStyle name="Output 2 15 4" xfId="36595"/>
    <cellStyle name="Output 2 15 5" xfId="34152"/>
    <cellStyle name="Output 2 15 6" xfId="49804"/>
    <cellStyle name="Output 2 16" xfId="2404"/>
    <cellStyle name="Output 2 16 2" xfId="13704"/>
    <cellStyle name="Output 2 16 3" xfId="23889"/>
    <cellStyle name="Output 2 16 4" xfId="34797"/>
    <cellStyle name="Output 2 16 5" xfId="45353"/>
    <cellStyle name="Output 2 16 6" xfId="48047"/>
    <cellStyle name="Output 2 17" xfId="4087"/>
    <cellStyle name="Output 2 17 2" xfId="15294"/>
    <cellStyle name="Output 2 17 3" xfId="25479"/>
    <cellStyle name="Output 2 17 4" xfId="36420"/>
    <cellStyle name="Output 2 17 5" xfId="45299"/>
    <cellStyle name="Output 2 17 6" xfId="49637"/>
    <cellStyle name="Output 2 18" xfId="7635"/>
    <cellStyle name="Output 2 18 2" xfId="18748"/>
    <cellStyle name="Output 2 18 3" xfId="28950"/>
    <cellStyle name="Output 2 18 4" xfId="39899"/>
    <cellStyle name="Output 2 18 5" xfId="45663"/>
    <cellStyle name="Output 2 18 6" xfId="34429"/>
    <cellStyle name="Output 2 18 7" xfId="53108"/>
    <cellStyle name="Output 2 19" xfId="7727"/>
    <cellStyle name="Output 2 19 2" xfId="18838"/>
    <cellStyle name="Output 2 19 3" xfId="29041"/>
    <cellStyle name="Output 2 19 4" xfId="39991"/>
    <cellStyle name="Output 2 19 5" xfId="45717"/>
    <cellStyle name="Output 2 19 6" xfId="45235"/>
    <cellStyle name="Output 2 19 7" xfId="53199"/>
    <cellStyle name="Output 2 2" xfId="2371"/>
    <cellStyle name="Output 2 2 10" xfId="5443"/>
    <cellStyle name="Output 2 2 10 2" xfId="16593"/>
    <cellStyle name="Output 2 2 10 3" xfId="26778"/>
    <cellStyle name="Output 2 2 10 4" xfId="37727"/>
    <cellStyle name="Output 2 2 10 5" xfId="45066"/>
    <cellStyle name="Output 2 2 10 6" xfId="50936"/>
    <cellStyle name="Output 2 2 11" xfId="4232"/>
    <cellStyle name="Output 2 2 11 2" xfId="15422"/>
    <cellStyle name="Output 2 2 11 3" xfId="25607"/>
    <cellStyle name="Output 2 2 11 4" xfId="36556"/>
    <cellStyle name="Output 2 2 11 5" xfId="34142"/>
    <cellStyle name="Output 2 2 11 6" xfId="49765"/>
    <cellStyle name="Output 2 2 12" xfId="4199"/>
    <cellStyle name="Output 2 2 12 2" xfId="15389"/>
    <cellStyle name="Output 2 2 12 3" xfId="25574"/>
    <cellStyle name="Output 2 2 12 4" xfId="36523"/>
    <cellStyle name="Output 2 2 12 5" xfId="34133"/>
    <cellStyle name="Output 2 2 12 6" xfId="49732"/>
    <cellStyle name="Output 2 2 13" xfId="9944"/>
    <cellStyle name="Output 2 2 13 2" xfId="20936"/>
    <cellStyle name="Output 2 2 13 3" xfId="31256"/>
    <cellStyle name="Output 2 2 13 4" xfId="42201"/>
    <cellStyle name="Output 2 2 13 5" xfId="55414"/>
    <cellStyle name="Output 2 2 14" xfId="11750"/>
    <cellStyle name="Output 2 2 14 2" xfId="22721"/>
    <cellStyle name="Output 2 2 14 3" xfId="33062"/>
    <cellStyle name="Output 2 2 14 4" xfId="43999"/>
    <cellStyle name="Output 2 2 14 5" xfId="46710"/>
    <cellStyle name="Output 2 2 14 6" xfId="57220"/>
    <cellStyle name="Output 2 2 15" xfId="12066"/>
    <cellStyle name="Output 2 2 15 2" xfId="23012"/>
    <cellStyle name="Output 2 2 15 3" xfId="33378"/>
    <cellStyle name="Output 2 2 15 4" xfId="44315"/>
    <cellStyle name="Output 2 2 15 5" xfId="47025"/>
    <cellStyle name="Output 2 2 15 6" xfId="57536"/>
    <cellStyle name="Output 2 2 16" xfId="12150"/>
    <cellStyle name="Output 2 2 16 2" xfId="33462"/>
    <cellStyle name="Output 2 2 16 3" xfId="44399"/>
    <cellStyle name="Output 2 2 16 4" xfId="47107"/>
    <cellStyle name="Output 2 2 16 5" xfId="57620"/>
    <cellStyle name="Output 2 2 17" xfId="12500"/>
    <cellStyle name="Output 2 2 17 2" xfId="23315"/>
    <cellStyle name="Output 2 2 17 3" xfId="33812"/>
    <cellStyle name="Output 2 2 17 4" xfId="44749"/>
    <cellStyle name="Output 2 2 17 5" xfId="47454"/>
    <cellStyle name="Output 2 2 17 6" xfId="57970"/>
    <cellStyle name="Output 2 2 18" xfId="9545"/>
    <cellStyle name="Output 2 2 18 2" xfId="20634"/>
    <cellStyle name="Output 2 2 18 3" xfId="30857"/>
    <cellStyle name="Output 2 2 18 4" xfId="41808"/>
    <cellStyle name="Output 2 2 18 5" xfId="46074"/>
    <cellStyle name="Output 2 2 18 6" xfId="55015"/>
    <cellStyle name="Output 2 2 19" xfId="7263"/>
    <cellStyle name="Output 2 2 19 2" xfId="18392"/>
    <cellStyle name="Output 2 2 19 3" xfId="28579"/>
    <cellStyle name="Output 2 2 19 4" xfId="39534"/>
    <cellStyle name="Output 2 2 19 5" xfId="45462"/>
    <cellStyle name="Output 2 2 19 6" xfId="45809"/>
    <cellStyle name="Output 2 2 19 7" xfId="52737"/>
    <cellStyle name="Output 2 2 2" xfId="4770"/>
    <cellStyle name="Output 2 2 2 2" xfId="11179"/>
    <cellStyle name="Output 2 2 2 2 2" xfId="22156"/>
    <cellStyle name="Output 2 2 2 2 3" xfId="32491"/>
    <cellStyle name="Output 2 2 2 2 4" xfId="43431"/>
    <cellStyle name="Output 2 2 2 2 5" xfId="56649"/>
    <cellStyle name="Output 2 2 2 3" xfId="11708"/>
    <cellStyle name="Output 2 2 2 3 2" xfId="22681"/>
    <cellStyle name="Output 2 2 2 3 3" xfId="33020"/>
    <cellStyle name="Output 2 2 2 3 4" xfId="43957"/>
    <cellStyle name="Output 2 2 2 3 5" xfId="46668"/>
    <cellStyle name="Output 2 2 2 3 6" xfId="57178"/>
    <cellStyle name="Output 2 2 2 4" xfId="11933"/>
    <cellStyle name="Output 2 2 2 4 2" xfId="22885"/>
    <cellStyle name="Output 2 2 2 4 3" xfId="33245"/>
    <cellStyle name="Output 2 2 2 4 4" xfId="44182"/>
    <cellStyle name="Output 2 2 2 4 5" xfId="46893"/>
    <cellStyle name="Output 2 2 2 4 6" xfId="57403"/>
    <cellStyle name="Output 2 2 2 5" xfId="10674"/>
    <cellStyle name="Output 2 2 2 5 2" xfId="31986"/>
    <cellStyle name="Output 2 2 2 5 3" xfId="42929"/>
    <cellStyle name="Output 2 2 2 5 4" xfId="46457"/>
    <cellStyle name="Output 2 2 2 5 5" xfId="56144"/>
    <cellStyle name="Output 2 2 2 6" xfId="15921"/>
    <cellStyle name="Output 2 2 2 7" xfId="26106"/>
    <cellStyle name="Output 2 2 2 8" xfId="37055"/>
    <cellStyle name="Output 2 2 2 9" xfId="50264"/>
    <cellStyle name="Output 2 2 20" xfId="12600"/>
    <cellStyle name="Output 2 2 20 2" xfId="23401"/>
    <cellStyle name="Output 2 2 20 3" xfId="33912"/>
    <cellStyle name="Output 2 2 20 4" xfId="44849"/>
    <cellStyle name="Output 2 2 20 5" xfId="47552"/>
    <cellStyle name="Output 2 2 20 6" xfId="47574"/>
    <cellStyle name="Output 2 2 20 7" xfId="58070"/>
    <cellStyle name="Output 2 2 21" xfId="13671"/>
    <cellStyle name="Output 2 2 22" xfId="23856"/>
    <cellStyle name="Output 2 2 23" xfId="34764"/>
    <cellStyle name="Output 2 2 24" xfId="48014"/>
    <cellStyle name="Output 2 2 25" xfId="59616"/>
    <cellStyle name="Output 2 2 3" xfId="5789"/>
    <cellStyle name="Output 2 2 3 2" xfId="11314"/>
    <cellStyle name="Output 2 2 3 2 2" xfId="22291"/>
    <cellStyle name="Output 2 2 3 2 3" xfId="32626"/>
    <cellStyle name="Output 2 2 3 2 4" xfId="43563"/>
    <cellStyle name="Output 2 2 3 2 5" xfId="56784"/>
    <cellStyle name="Output 2 2 3 3" xfId="9461"/>
    <cellStyle name="Output 2 2 3 3 2" xfId="20566"/>
    <cellStyle name="Output 2 2 3 3 3" xfId="30773"/>
    <cellStyle name="Output 2 2 3 3 4" xfId="41724"/>
    <cellStyle name="Output 2 2 3 3 5" xfId="45993"/>
    <cellStyle name="Output 2 2 3 3 6" xfId="54931"/>
    <cellStyle name="Output 2 2 3 4" xfId="12030"/>
    <cellStyle name="Output 2 2 3 4 2" xfId="22982"/>
    <cellStyle name="Output 2 2 3 4 3" xfId="33342"/>
    <cellStyle name="Output 2 2 3 4 4" xfId="44279"/>
    <cellStyle name="Output 2 2 3 4 5" xfId="46989"/>
    <cellStyle name="Output 2 2 3 4 6" xfId="57500"/>
    <cellStyle name="Output 2 2 3 5" xfId="12274"/>
    <cellStyle name="Output 2 2 3 5 2" xfId="33586"/>
    <cellStyle name="Output 2 2 3 5 3" xfId="44523"/>
    <cellStyle name="Output 2 2 3 5 4" xfId="47230"/>
    <cellStyle name="Output 2 2 3 5 5" xfId="57744"/>
    <cellStyle name="Output 2 2 3 6" xfId="16939"/>
    <cellStyle name="Output 2 2 3 7" xfId="27124"/>
    <cellStyle name="Output 2 2 3 8" xfId="38073"/>
    <cellStyle name="Output 2 2 3 9" xfId="51282"/>
    <cellStyle name="Output 2 2 4" xfId="5193"/>
    <cellStyle name="Output 2 2 4 2" xfId="16343"/>
    <cellStyle name="Output 2 2 4 3" xfId="26528"/>
    <cellStyle name="Output 2 2 4 4" xfId="37477"/>
    <cellStyle name="Output 2 2 4 5" xfId="34228"/>
    <cellStyle name="Output 2 2 4 6" xfId="50686"/>
    <cellStyle name="Output 2 2 5" xfId="2519"/>
    <cellStyle name="Output 2 2 5 2" xfId="13786"/>
    <cellStyle name="Output 2 2 5 3" xfId="23971"/>
    <cellStyle name="Output 2 2 5 4" xfId="34889"/>
    <cellStyle name="Output 2 2 5 5" xfId="45403"/>
    <cellStyle name="Output 2 2 5 6" xfId="48129"/>
    <cellStyle name="Output 2 2 6" xfId="5921"/>
    <cellStyle name="Output 2 2 6 2" xfId="17071"/>
    <cellStyle name="Output 2 2 6 3" xfId="27256"/>
    <cellStyle name="Output 2 2 6 4" xfId="38205"/>
    <cellStyle name="Output 2 2 6 5" xfId="45386"/>
    <cellStyle name="Output 2 2 6 6" xfId="51414"/>
    <cellStyle name="Output 2 2 7" xfId="4610"/>
    <cellStyle name="Output 2 2 7 2" xfId="15766"/>
    <cellStyle name="Output 2 2 7 3" xfId="25951"/>
    <cellStyle name="Output 2 2 7 4" xfId="36900"/>
    <cellStyle name="Output 2 2 7 5" xfId="46496"/>
    <cellStyle name="Output 2 2 7 6" xfId="50109"/>
    <cellStyle name="Output 2 2 8" xfId="4396"/>
    <cellStyle name="Output 2 2 8 2" xfId="15581"/>
    <cellStyle name="Output 2 2 8 3" xfId="25766"/>
    <cellStyle name="Output 2 2 8 4" xfId="36715"/>
    <cellStyle name="Output 2 2 8 5" xfId="44922"/>
    <cellStyle name="Output 2 2 8 6" xfId="49924"/>
    <cellStyle name="Output 2 2 9" xfId="5486"/>
    <cellStyle name="Output 2 2 9 2" xfId="16636"/>
    <cellStyle name="Output 2 2 9 3" xfId="26821"/>
    <cellStyle name="Output 2 2 9 4" xfId="37770"/>
    <cellStyle name="Output 2 2 9 5" xfId="45388"/>
    <cellStyle name="Output 2 2 9 6" xfId="50979"/>
    <cellStyle name="Output 2 20" xfId="7185"/>
    <cellStyle name="Output 2 20 2" xfId="18316"/>
    <cellStyle name="Output 2 20 3" xfId="28501"/>
    <cellStyle name="Output 2 20 4" xfId="39456"/>
    <cellStyle name="Output 2 20 5" xfId="45418"/>
    <cellStyle name="Output 2 20 6" xfId="45918"/>
    <cellStyle name="Output 2 20 7" xfId="52659"/>
    <cellStyle name="Output 2 21" xfId="7206"/>
    <cellStyle name="Output 2 21 2" xfId="18335"/>
    <cellStyle name="Output 2 21 3" xfId="28522"/>
    <cellStyle name="Output 2 21 4" xfId="39477"/>
    <cellStyle name="Output 2 21 5" xfId="45429"/>
    <cellStyle name="Output 2 21 6" xfId="52680"/>
    <cellStyle name="Output 2 22" xfId="9842"/>
    <cellStyle name="Output 2 22 2" xfId="20836"/>
    <cellStyle name="Output 2 22 3" xfId="31154"/>
    <cellStyle name="Output 2 22 4" xfId="42103"/>
    <cellStyle name="Output 2 22 5" xfId="55312"/>
    <cellStyle name="Output 2 23" xfId="12135"/>
    <cellStyle name="Output 2 23 2" xfId="23066"/>
    <cellStyle name="Output 2 23 3" xfId="33447"/>
    <cellStyle name="Output 2 23 4" xfId="44384"/>
    <cellStyle name="Output 2 23 5" xfId="47093"/>
    <cellStyle name="Output 2 23 6" xfId="57605"/>
    <cellStyle name="Output 2 24" xfId="9633"/>
    <cellStyle name="Output 2 24 2" xfId="20693"/>
    <cellStyle name="Output 2 24 3" xfId="30945"/>
    <cellStyle name="Output 2 24 4" xfId="41894"/>
    <cellStyle name="Output 2 24 5" xfId="46157"/>
    <cellStyle name="Output 2 24 6" xfId="55103"/>
    <cellStyle name="Output 2 25" xfId="12317"/>
    <cellStyle name="Output 2 25 2" xfId="33629"/>
    <cellStyle name="Output 2 25 3" xfId="44566"/>
    <cellStyle name="Output 2 25 4" xfId="47273"/>
    <cellStyle name="Output 2 25 5" xfId="57787"/>
    <cellStyle name="Output 2 26" xfId="12157"/>
    <cellStyle name="Output 2 26 2" xfId="23082"/>
    <cellStyle name="Output 2 26 3" xfId="33469"/>
    <cellStyle name="Output 2 26 4" xfId="44406"/>
    <cellStyle name="Output 2 26 5" xfId="47114"/>
    <cellStyle name="Output 2 26 6" xfId="57627"/>
    <cellStyle name="Output 2 27" xfId="9671"/>
    <cellStyle name="Output 2 27 2" xfId="20717"/>
    <cellStyle name="Output 2 27 3" xfId="30983"/>
    <cellStyle name="Output 2 27 4" xfId="41932"/>
    <cellStyle name="Output 2 27 5" xfId="46195"/>
    <cellStyle name="Output 2 27 6" xfId="55141"/>
    <cellStyle name="Output 2 28" xfId="9782"/>
    <cellStyle name="Output 2 28 2" xfId="20786"/>
    <cellStyle name="Output 2 28 3" xfId="31094"/>
    <cellStyle name="Output 2 28 4" xfId="42043"/>
    <cellStyle name="Output 2 28 5" xfId="46303"/>
    <cellStyle name="Output 2 28 6" xfId="45411"/>
    <cellStyle name="Output 2 28 7" xfId="55252"/>
    <cellStyle name="Output 2 29" xfId="12333"/>
    <cellStyle name="Output 2 29 2" xfId="23194"/>
    <cellStyle name="Output 2 29 3" xfId="33645"/>
    <cellStyle name="Output 2 29 4" xfId="44582"/>
    <cellStyle name="Output 2 29 5" xfId="47289"/>
    <cellStyle name="Output 2 29 6" xfId="47566"/>
    <cellStyle name="Output 2 29 7" xfId="57803"/>
    <cellStyle name="Output 2 3" xfId="2203"/>
    <cellStyle name="Output 2 3 10" xfId="5931"/>
    <cellStyle name="Output 2 3 10 2" xfId="17081"/>
    <cellStyle name="Output 2 3 10 3" xfId="27266"/>
    <cellStyle name="Output 2 3 10 4" xfId="38215"/>
    <cellStyle name="Output 2 3 10 5" xfId="44894"/>
    <cellStyle name="Output 2 3 10 6" xfId="51424"/>
    <cellStyle name="Output 2 3 11" xfId="5361"/>
    <cellStyle name="Output 2 3 11 2" xfId="16511"/>
    <cellStyle name="Output 2 3 11 3" xfId="26696"/>
    <cellStyle name="Output 2 3 11 4" xfId="37645"/>
    <cellStyle name="Output 2 3 11 5" xfId="34358"/>
    <cellStyle name="Output 2 3 11 6" xfId="50854"/>
    <cellStyle name="Output 2 3 12" xfId="6052"/>
    <cellStyle name="Output 2 3 12 2" xfId="17202"/>
    <cellStyle name="Output 2 3 12 3" xfId="27387"/>
    <cellStyle name="Output 2 3 12 4" xfId="38336"/>
    <cellStyle name="Output 2 3 12 5" xfId="45364"/>
    <cellStyle name="Output 2 3 12 6" xfId="51545"/>
    <cellStyle name="Output 2 3 13" xfId="9906"/>
    <cellStyle name="Output 2 3 13 2" xfId="20898"/>
    <cellStyle name="Output 2 3 13 3" xfId="31218"/>
    <cellStyle name="Output 2 3 13 4" xfId="42163"/>
    <cellStyle name="Output 2 3 13 5" xfId="55376"/>
    <cellStyle name="Output 2 3 14" xfId="11788"/>
    <cellStyle name="Output 2 3 14 2" xfId="22759"/>
    <cellStyle name="Output 2 3 14 3" xfId="33100"/>
    <cellStyle name="Output 2 3 14 4" xfId="44037"/>
    <cellStyle name="Output 2 3 14 5" xfId="46748"/>
    <cellStyle name="Output 2 3 14 6" xfId="57258"/>
    <cellStyle name="Output 2 3 15" xfId="12439"/>
    <cellStyle name="Output 2 3 15 2" xfId="23273"/>
    <cellStyle name="Output 2 3 15 3" xfId="33751"/>
    <cellStyle name="Output 2 3 15 4" xfId="44688"/>
    <cellStyle name="Output 2 3 15 5" xfId="47394"/>
    <cellStyle name="Output 2 3 15 6" xfId="57909"/>
    <cellStyle name="Output 2 3 16" xfId="12233"/>
    <cellStyle name="Output 2 3 16 2" xfId="33545"/>
    <cellStyle name="Output 2 3 16 3" xfId="44482"/>
    <cellStyle name="Output 2 3 16 4" xfId="47189"/>
    <cellStyle name="Output 2 3 16 5" xfId="57703"/>
    <cellStyle name="Output 2 3 17" xfId="12548"/>
    <cellStyle name="Output 2 3 17 2" xfId="23349"/>
    <cellStyle name="Output 2 3 17 3" xfId="33860"/>
    <cellStyle name="Output 2 3 17 4" xfId="44797"/>
    <cellStyle name="Output 2 3 17 5" xfId="47501"/>
    <cellStyle name="Output 2 3 17 6" xfId="58018"/>
    <cellStyle name="Output 2 3 18" xfId="9676"/>
    <cellStyle name="Output 2 3 18 2" xfId="20718"/>
    <cellStyle name="Output 2 3 18 3" xfId="30988"/>
    <cellStyle name="Output 2 3 18 4" xfId="41937"/>
    <cellStyle name="Output 2 3 18 5" xfId="46200"/>
    <cellStyle name="Output 2 3 18 6" xfId="55146"/>
    <cellStyle name="Output 2 3 19" xfId="9532"/>
    <cellStyle name="Output 2 3 19 2" xfId="20624"/>
    <cellStyle name="Output 2 3 19 3" xfId="30844"/>
    <cellStyle name="Output 2 3 19 4" xfId="41795"/>
    <cellStyle name="Output 2 3 19 5" xfId="46063"/>
    <cellStyle name="Output 2 3 19 6" xfId="44923"/>
    <cellStyle name="Output 2 3 19 7" xfId="55002"/>
    <cellStyle name="Output 2 3 2" xfId="4732"/>
    <cellStyle name="Output 2 3 2 2" xfId="11274"/>
    <cellStyle name="Output 2 3 2 2 2" xfId="22251"/>
    <cellStyle name="Output 2 3 2 2 3" xfId="32586"/>
    <cellStyle name="Output 2 3 2 2 4" xfId="43523"/>
    <cellStyle name="Output 2 3 2 2 5" xfId="56744"/>
    <cellStyle name="Output 2 3 2 3" xfId="11633"/>
    <cellStyle name="Output 2 3 2 3 2" xfId="22606"/>
    <cellStyle name="Output 2 3 2 3 3" xfId="32945"/>
    <cellStyle name="Output 2 3 2 3 4" xfId="43882"/>
    <cellStyle name="Output 2 3 2 3 5" xfId="46593"/>
    <cellStyle name="Output 2 3 2 3 6" xfId="57103"/>
    <cellStyle name="Output 2 3 2 4" xfId="12376"/>
    <cellStyle name="Output 2 3 2 4 2" xfId="23222"/>
    <cellStyle name="Output 2 3 2 4 3" xfId="33688"/>
    <cellStyle name="Output 2 3 2 4 4" xfId="44625"/>
    <cellStyle name="Output 2 3 2 4 5" xfId="47332"/>
    <cellStyle name="Output 2 3 2 4 6" xfId="57846"/>
    <cellStyle name="Output 2 3 2 5" xfId="9558"/>
    <cellStyle name="Output 2 3 2 5 2" xfId="30870"/>
    <cellStyle name="Output 2 3 2 5 3" xfId="41821"/>
    <cellStyle name="Output 2 3 2 5 4" xfId="46087"/>
    <cellStyle name="Output 2 3 2 5 5" xfId="55028"/>
    <cellStyle name="Output 2 3 2 6" xfId="15883"/>
    <cellStyle name="Output 2 3 2 7" xfId="26068"/>
    <cellStyle name="Output 2 3 2 8" xfId="37017"/>
    <cellStyle name="Output 2 3 2 9" xfId="50226"/>
    <cellStyle name="Output 2 3 20" xfId="13503"/>
    <cellStyle name="Output 2 3 21" xfId="23688"/>
    <cellStyle name="Output 2 3 22" xfId="34596"/>
    <cellStyle name="Output 2 3 23" xfId="47846"/>
    <cellStyle name="Output 2 3 24" xfId="59501"/>
    <cellStyle name="Output 2 3 3" xfId="5751"/>
    <cellStyle name="Output 2 3 3 2" xfId="16901"/>
    <cellStyle name="Output 2 3 3 3" xfId="27086"/>
    <cellStyle name="Output 2 3 3 4" xfId="38035"/>
    <cellStyle name="Output 2 3 3 5" xfId="45820"/>
    <cellStyle name="Output 2 3 3 6" xfId="51244"/>
    <cellStyle name="Output 2 3 4" xfId="5231"/>
    <cellStyle name="Output 2 3 4 2" xfId="16381"/>
    <cellStyle name="Output 2 3 4 3" xfId="26566"/>
    <cellStyle name="Output 2 3 4 4" xfId="37515"/>
    <cellStyle name="Output 2 3 4 5" xfId="34064"/>
    <cellStyle name="Output 2 3 4 6" xfId="50724"/>
    <cellStyle name="Output 2 3 5" xfId="4252"/>
    <cellStyle name="Output 2 3 5 2" xfId="15442"/>
    <cellStyle name="Output 2 3 5 3" xfId="25627"/>
    <cellStyle name="Output 2 3 5 4" xfId="36576"/>
    <cellStyle name="Output 2 3 5 5" xfId="45926"/>
    <cellStyle name="Output 2 3 5 6" xfId="49785"/>
    <cellStyle name="Output 2 3 6" xfId="5647"/>
    <cellStyle name="Output 2 3 6 2" xfId="16797"/>
    <cellStyle name="Output 2 3 6 3" xfId="26982"/>
    <cellStyle name="Output 2 3 6 4" xfId="37931"/>
    <cellStyle name="Output 2 3 6 5" xfId="45841"/>
    <cellStyle name="Output 2 3 6 6" xfId="51140"/>
    <cellStyle name="Output 2 3 7" xfId="5959"/>
    <cellStyle name="Output 2 3 7 2" xfId="17109"/>
    <cellStyle name="Output 2 3 7 3" xfId="27294"/>
    <cellStyle name="Output 2 3 7 4" xfId="38243"/>
    <cellStyle name="Output 2 3 7 5" xfId="45318"/>
    <cellStyle name="Output 2 3 7 6" xfId="51452"/>
    <cellStyle name="Output 2 3 8" xfId="5988"/>
    <cellStyle name="Output 2 3 8 2" xfId="17138"/>
    <cellStyle name="Output 2 3 8 3" xfId="27323"/>
    <cellStyle name="Output 2 3 8 4" xfId="38272"/>
    <cellStyle name="Output 2 3 8 5" xfId="45277"/>
    <cellStyle name="Output 2 3 8 6" xfId="51481"/>
    <cellStyle name="Output 2 3 9" xfId="6012"/>
    <cellStyle name="Output 2 3 9 2" xfId="17162"/>
    <cellStyle name="Output 2 3 9 3" xfId="27347"/>
    <cellStyle name="Output 2 3 9 4" xfId="38296"/>
    <cellStyle name="Output 2 3 9 5" xfId="45286"/>
    <cellStyle name="Output 2 3 9 6" xfId="51505"/>
    <cellStyle name="Output 2 30" xfId="13470"/>
    <cellStyle name="Output 2 31" xfId="23655"/>
    <cellStyle name="Output 2 32" xfId="34557"/>
    <cellStyle name="Output 2 33" xfId="47813"/>
    <cellStyle name="Output 2 34" xfId="59106"/>
    <cellStyle name="Output 2 4" xfId="2330"/>
    <cellStyle name="Output 2 4 2" xfId="10721"/>
    <cellStyle name="Output 2 4 2 2" xfId="21700"/>
    <cellStyle name="Output 2 4 2 3" xfId="32033"/>
    <cellStyle name="Output 2 4 2 4" xfId="42976"/>
    <cellStyle name="Output 2 4 2 5" xfId="56191"/>
    <cellStyle name="Output 2 4 3" xfId="9666"/>
    <cellStyle name="Output 2 4 3 2" xfId="20714"/>
    <cellStyle name="Output 2 4 3 3" xfId="30978"/>
    <cellStyle name="Output 2 4 3 4" xfId="41927"/>
    <cellStyle name="Output 2 4 3 5" xfId="46190"/>
    <cellStyle name="Output 2 4 3 6" xfId="55136"/>
    <cellStyle name="Output 2 4 4" xfId="12465"/>
    <cellStyle name="Output 2 4 4 2" xfId="23291"/>
    <cellStyle name="Output 2 4 4 3" xfId="33777"/>
    <cellStyle name="Output 2 4 4 4" xfId="44714"/>
    <cellStyle name="Output 2 4 4 5" xfId="47420"/>
    <cellStyle name="Output 2 4 4 6" xfId="57935"/>
    <cellStyle name="Output 2 4 5" xfId="9542"/>
    <cellStyle name="Output 2 4 5 2" xfId="30854"/>
    <cellStyle name="Output 2 4 5 3" xfId="41805"/>
    <cellStyle name="Output 2 4 5 4" xfId="46071"/>
    <cellStyle name="Output 2 4 5 5" xfId="55012"/>
    <cellStyle name="Output 2 4 6" xfId="13630"/>
    <cellStyle name="Output 2 4 7" xfId="23815"/>
    <cellStyle name="Output 2 4 8" xfId="34723"/>
    <cellStyle name="Output 2 4 9" xfId="47973"/>
    <cellStyle name="Output 2 5" xfId="2246"/>
    <cellStyle name="Output 2 5 2" xfId="11229"/>
    <cellStyle name="Output 2 5 2 2" xfId="22206"/>
    <cellStyle name="Output 2 5 2 3" xfId="32541"/>
    <cellStyle name="Output 2 5 2 4" xfId="43480"/>
    <cellStyle name="Output 2 5 2 5" xfId="56699"/>
    <cellStyle name="Output 2 5 3" xfId="11678"/>
    <cellStyle name="Output 2 5 3 2" xfId="22651"/>
    <cellStyle name="Output 2 5 3 3" xfId="32990"/>
    <cellStyle name="Output 2 5 3 4" xfId="43927"/>
    <cellStyle name="Output 2 5 3 5" xfId="46638"/>
    <cellStyle name="Output 2 5 3 6" xfId="57148"/>
    <cellStyle name="Output 2 5 4" xfId="11973"/>
    <cellStyle name="Output 2 5 4 2" xfId="22925"/>
    <cellStyle name="Output 2 5 4 3" xfId="33285"/>
    <cellStyle name="Output 2 5 4 4" xfId="44222"/>
    <cellStyle name="Output 2 5 4 5" xfId="46933"/>
    <cellStyle name="Output 2 5 4 6" xfId="57443"/>
    <cellStyle name="Output 2 5 5" xfId="12162"/>
    <cellStyle name="Output 2 5 5 2" xfId="33474"/>
    <cellStyle name="Output 2 5 5 3" xfId="44411"/>
    <cellStyle name="Output 2 5 5 4" xfId="47119"/>
    <cellStyle name="Output 2 5 5 5" xfId="57632"/>
    <cellStyle name="Output 2 5 6" xfId="13546"/>
    <cellStyle name="Output 2 5 7" xfId="23731"/>
    <cellStyle name="Output 2 5 8" xfId="34639"/>
    <cellStyle name="Output 2 5 9" xfId="47889"/>
    <cellStyle name="Output 2 6" xfId="2329"/>
    <cellStyle name="Output 2 6 2" xfId="13629"/>
    <cellStyle name="Output 2 6 3" xfId="23814"/>
    <cellStyle name="Output 2 6 4" xfId="34722"/>
    <cellStyle name="Output 2 6 5" xfId="45495"/>
    <cellStyle name="Output 2 6 6" xfId="47972"/>
    <cellStyle name="Output 2 7" xfId="4660"/>
    <cellStyle name="Output 2 7 2" xfId="15812"/>
    <cellStyle name="Output 2 7 3" xfId="25997"/>
    <cellStyle name="Output 2 7 4" xfId="36946"/>
    <cellStyle name="Output 2 7 5" xfId="34977"/>
    <cellStyle name="Output 2 7 6" xfId="50155"/>
    <cellStyle name="Output 2 8" xfId="5693"/>
    <cellStyle name="Output 2 8 2" xfId="16843"/>
    <cellStyle name="Output 2 8 3" xfId="27028"/>
    <cellStyle name="Output 2 8 4" xfId="37977"/>
    <cellStyle name="Output 2 8 5" xfId="45944"/>
    <cellStyle name="Output 2 8 6" xfId="51186"/>
    <cellStyle name="Output 2 9" xfId="5284"/>
    <cellStyle name="Output 2 9 2" xfId="16434"/>
    <cellStyle name="Output 2 9 3" xfId="26619"/>
    <cellStyle name="Output 2 9 4" xfId="37568"/>
    <cellStyle name="Output 2 9 5" xfId="34290"/>
    <cellStyle name="Output 2 9 6" xfId="50777"/>
    <cellStyle name="Percent [2]" xfId="84"/>
    <cellStyle name="Percent [2] 2" xfId="85"/>
    <cellStyle name="Percent [2] 2 2" xfId="2138"/>
    <cellStyle name="Percent [2] 3" xfId="2139"/>
    <cellStyle name="Percent [2] 3 2" xfId="2140"/>
    <cellStyle name="Percent [2] 4" xfId="2141"/>
    <cellStyle name="Percent [2] 4 2" xfId="2142"/>
    <cellStyle name="Percent [2] 5" xfId="2143"/>
    <cellStyle name="Percent [2] 5 2" xfId="2144"/>
    <cellStyle name="Percent 10" xfId="121"/>
    <cellStyle name="Percent 11" xfId="96"/>
    <cellStyle name="Percent 12" xfId="122"/>
    <cellStyle name="Percent 13" xfId="105"/>
    <cellStyle name="Percent 14" xfId="123"/>
    <cellStyle name="Percent 2" xfId="86"/>
    <cellStyle name="Percent 2 2" xfId="87"/>
    <cellStyle name="Percent 2 2 2" xfId="88"/>
    <cellStyle name="Percent 2 2 2 2" xfId="89"/>
    <cellStyle name="Percent 2 2 3" xfId="90"/>
    <cellStyle name="Percent 2 2 4" xfId="91"/>
    <cellStyle name="Percent 2 3" xfId="92"/>
    <cellStyle name="Percent 2 3 2" xfId="2146"/>
    <cellStyle name="Percent 2 4" xfId="93"/>
    <cellStyle name="Percent 2 4 2" xfId="2147"/>
    <cellStyle name="Percent 2 5" xfId="2148"/>
    <cellStyle name="Percent 2 6" xfId="2149"/>
    <cellStyle name="Percent 2 7" xfId="2145"/>
    <cellStyle name="Percent 3" xfId="103"/>
    <cellStyle name="Percent 3 2" xfId="2151"/>
    <cellStyle name="Percent 3 3" xfId="2150"/>
    <cellStyle name="Percent 4" xfId="94"/>
    <cellStyle name="Percent 4 10" xfId="3714"/>
    <cellStyle name="Percent 4 10 2" xfId="9135"/>
    <cellStyle name="Percent 4 10 2 2" xfId="20240"/>
    <cellStyle name="Percent 4 10 2 3" xfId="30447"/>
    <cellStyle name="Percent 4 10 2 4" xfId="41398"/>
    <cellStyle name="Percent 4 10 2 5" xfId="54605"/>
    <cellStyle name="Percent 4 10 3" xfId="14928"/>
    <cellStyle name="Percent 4 10 4" xfId="25113"/>
    <cellStyle name="Percent 4 10 5" xfId="36050"/>
    <cellStyle name="Percent 4 10 6" xfId="49271"/>
    <cellStyle name="Percent 4 11" xfId="4786"/>
    <cellStyle name="Percent 4 11 2" xfId="9960"/>
    <cellStyle name="Percent 4 11 2 2" xfId="20952"/>
    <cellStyle name="Percent 4 11 2 3" xfId="31272"/>
    <cellStyle name="Percent 4 11 2 4" xfId="42217"/>
    <cellStyle name="Percent 4 11 2 5" xfId="55430"/>
    <cellStyle name="Percent 4 11 3" xfId="15937"/>
    <cellStyle name="Percent 4 11 4" xfId="26122"/>
    <cellStyle name="Percent 4 11 5" xfId="37071"/>
    <cellStyle name="Percent 4 11 6" xfId="50280"/>
    <cellStyle name="Percent 4 12" xfId="4976"/>
    <cellStyle name="Percent 4 12 2" xfId="10150"/>
    <cellStyle name="Percent 4 12 2 2" xfId="21141"/>
    <cellStyle name="Percent 4 12 2 3" xfId="31462"/>
    <cellStyle name="Percent 4 12 2 4" xfId="42407"/>
    <cellStyle name="Percent 4 12 2 5" xfId="55620"/>
    <cellStyle name="Percent 4 12 3" xfId="16126"/>
    <cellStyle name="Percent 4 12 4" xfId="26311"/>
    <cellStyle name="Percent 4 12 5" xfId="37260"/>
    <cellStyle name="Percent 4 12 6" xfId="50469"/>
    <cellStyle name="Percent 4 13" xfId="2410"/>
    <cellStyle name="Percent 4 13 2" xfId="7949"/>
    <cellStyle name="Percent 4 13 2 2" xfId="19057"/>
    <cellStyle name="Percent 4 13 2 3" xfId="29263"/>
    <cellStyle name="Percent 4 13 2 4" xfId="40212"/>
    <cellStyle name="Percent 4 13 2 5" xfId="53421"/>
    <cellStyle name="Percent 4 13 3" xfId="13710"/>
    <cellStyle name="Percent 4 13 4" xfId="23895"/>
    <cellStyle name="Percent 4 13 5" xfId="34803"/>
    <cellStyle name="Percent 4 13 6" xfId="48053"/>
    <cellStyle name="Percent 4 14" xfId="6069"/>
    <cellStyle name="Percent 4 14 2" xfId="10346"/>
    <cellStyle name="Percent 4 14 2 2" xfId="21337"/>
    <cellStyle name="Percent 4 14 2 3" xfId="31658"/>
    <cellStyle name="Percent 4 14 2 4" xfId="42603"/>
    <cellStyle name="Percent 4 14 2 5" xfId="55816"/>
    <cellStyle name="Percent 4 14 3" xfId="17218"/>
    <cellStyle name="Percent 4 14 4" xfId="27403"/>
    <cellStyle name="Percent 4 14 5" xfId="38352"/>
    <cellStyle name="Percent 4 14 6" xfId="51561"/>
    <cellStyle name="Percent 4 15" xfId="6256"/>
    <cellStyle name="Percent 4 15 2" xfId="11332"/>
    <cellStyle name="Percent 4 15 2 2" xfId="22308"/>
    <cellStyle name="Percent 4 15 2 3" xfId="32644"/>
    <cellStyle name="Percent 4 15 2 4" xfId="43581"/>
    <cellStyle name="Percent 4 15 2 5" xfId="56802"/>
    <cellStyle name="Percent 4 15 3" xfId="17397"/>
    <cellStyle name="Percent 4 15 4" xfId="27582"/>
    <cellStyle name="Percent 4 15 5" xfId="38535"/>
    <cellStyle name="Percent 4 15 6" xfId="51740"/>
    <cellStyle name="Percent 4 16" xfId="6288"/>
    <cellStyle name="Percent 4 16 2" xfId="11501"/>
    <cellStyle name="Percent 4 16 2 2" xfId="22477"/>
    <cellStyle name="Percent 4 16 2 3" xfId="32813"/>
    <cellStyle name="Percent 4 16 2 4" xfId="43750"/>
    <cellStyle name="Percent 4 16 2 5" xfId="56971"/>
    <cellStyle name="Percent 4 16 3" xfId="17428"/>
    <cellStyle name="Percent 4 16 4" xfId="27613"/>
    <cellStyle name="Percent 4 16 5" xfId="38567"/>
    <cellStyle name="Percent 4 16 6" xfId="51771"/>
    <cellStyle name="Percent 4 17" xfId="6346"/>
    <cellStyle name="Percent 4 17 2" xfId="17486"/>
    <cellStyle name="Percent 4 17 3" xfId="27671"/>
    <cellStyle name="Percent 4 17 4" xfId="38625"/>
    <cellStyle name="Percent 4 17 5" xfId="51829"/>
    <cellStyle name="Percent 4 18" xfId="6378"/>
    <cellStyle name="Percent 4 18 2" xfId="17517"/>
    <cellStyle name="Percent 4 18 3" xfId="27702"/>
    <cellStyle name="Percent 4 18 4" xfId="38656"/>
    <cellStyle name="Percent 4 18 5" xfId="51860"/>
    <cellStyle name="Percent 4 19" xfId="7145"/>
    <cellStyle name="Percent 4 19 2" xfId="18276"/>
    <cellStyle name="Percent 4 19 3" xfId="28461"/>
    <cellStyle name="Percent 4 19 4" xfId="39416"/>
    <cellStyle name="Percent 4 19 5" xfId="52619"/>
    <cellStyle name="Percent 4 2" xfId="139"/>
    <cellStyle name="Percent 4 2 10" xfId="6421"/>
    <cellStyle name="Percent 4 2 10 2" xfId="11364"/>
    <cellStyle name="Percent 4 2 10 2 2" xfId="22340"/>
    <cellStyle name="Percent 4 2 10 2 3" xfId="32676"/>
    <cellStyle name="Percent 4 2 10 2 4" xfId="43613"/>
    <cellStyle name="Percent 4 2 10 2 5" xfId="56834"/>
    <cellStyle name="Percent 4 2 10 3" xfId="17559"/>
    <cellStyle name="Percent 4 2 10 4" xfId="27744"/>
    <cellStyle name="Percent 4 2 10 5" xfId="38698"/>
    <cellStyle name="Percent 4 2 10 6" xfId="51902"/>
    <cellStyle name="Percent 4 2 11" xfId="7547"/>
    <cellStyle name="Percent 4 2 11 2" xfId="18661"/>
    <cellStyle name="Percent 4 2 11 3" xfId="28862"/>
    <cellStyle name="Percent 4 2 11 4" xfId="39812"/>
    <cellStyle name="Percent 4 2 11 5" xfId="53020"/>
    <cellStyle name="Percent 4 2 12" xfId="12672"/>
    <cellStyle name="Percent 4 2 13" xfId="12862"/>
    <cellStyle name="Percent 4 2 14" xfId="13265"/>
    <cellStyle name="Percent 4 2 15" xfId="23455"/>
    <cellStyle name="Percent 4 2 16" xfId="33989"/>
    <cellStyle name="Percent 4 2 17" xfId="47613"/>
    <cellStyle name="Percent 4 2 18" xfId="58135"/>
    <cellStyle name="Percent 4 2 19" xfId="58725"/>
    <cellStyle name="Percent 4 2 2" xfId="208"/>
    <cellStyle name="Percent 4 2 2 10" xfId="58786"/>
    <cellStyle name="Percent 4 2 2 2" xfId="3192"/>
    <cellStyle name="Percent 4 2 2 2 2" xfId="4004"/>
    <cellStyle name="Percent 4 2 2 2 2 2" xfId="11017"/>
    <cellStyle name="Percent 4 2 2 2 2 2 2" xfId="21994"/>
    <cellStyle name="Percent 4 2 2 2 2 2 3" xfId="32329"/>
    <cellStyle name="Percent 4 2 2 2 2 2 4" xfId="43272"/>
    <cellStyle name="Percent 4 2 2 2 2 2 5" xfId="56487"/>
    <cellStyle name="Percent 4 2 2 2 2 3" xfId="9425"/>
    <cellStyle name="Percent 4 2 2 2 2 3 2" xfId="20530"/>
    <cellStyle name="Percent 4 2 2 2 2 3 3" xfId="30737"/>
    <cellStyle name="Percent 4 2 2 2 2 3 4" xfId="41688"/>
    <cellStyle name="Percent 4 2 2 2 2 3 5" xfId="54895"/>
    <cellStyle name="Percent 4 2 2 2 2 4" xfId="15217"/>
    <cellStyle name="Percent 4 2 2 2 2 5" xfId="25402"/>
    <cellStyle name="Percent 4 2 2 2 2 6" xfId="36339"/>
    <cellStyle name="Percent 4 2 2 2 2 7" xfId="49560"/>
    <cellStyle name="Percent 4 2 2 2 2 8" xfId="59418"/>
    <cellStyle name="Percent 4 2 2 2 3" xfId="7101"/>
    <cellStyle name="Percent 4 2 2 2 3 2" xfId="10614"/>
    <cellStyle name="Percent 4 2 2 2 3 2 2" xfId="21601"/>
    <cellStyle name="Percent 4 2 2 2 3 2 3" xfId="31926"/>
    <cellStyle name="Percent 4 2 2 2 3 2 4" xfId="42871"/>
    <cellStyle name="Percent 4 2 2 2 3 2 5" xfId="56084"/>
    <cellStyle name="Percent 4 2 2 2 3 3" xfId="18237"/>
    <cellStyle name="Percent 4 2 2 2 3 4" xfId="28422"/>
    <cellStyle name="Percent 4 2 2 2 3 5" xfId="39377"/>
    <cellStyle name="Percent 4 2 2 2 3 6" xfId="52580"/>
    <cellStyle name="Percent 4 2 2 2 4" xfId="8623"/>
    <cellStyle name="Percent 4 2 2 2 4 2" xfId="19730"/>
    <cellStyle name="Percent 4 2 2 2 4 3" xfId="29937"/>
    <cellStyle name="Percent 4 2 2 2 4 4" xfId="40886"/>
    <cellStyle name="Percent 4 2 2 2 4 5" xfId="54095"/>
    <cellStyle name="Percent 4 2 2 2 5" xfId="14420"/>
    <cellStyle name="Percent 4 2 2 2 6" xfId="24605"/>
    <cellStyle name="Percent 4 2 2 2 7" xfId="35536"/>
    <cellStyle name="Percent 4 2 2 2 8" xfId="48763"/>
    <cellStyle name="Percent 4 2 2 2 9" xfId="58950"/>
    <cellStyle name="Percent 4 2 2 3" xfId="3840"/>
    <cellStyle name="Percent 4 2 2 3 2" xfId="10853"/>
    <cellStyle name="Percent 4 2 2 3 2 2" xfId="21830"/>
    <cellStyle name="Percent 4 2 2 3 2 3" xfId="32165"/>
    <cellStyle name="Percent 4 2 2 3 2 4" xfId="43108"/>
    <cellStyle name="Percent 4 2 2 3 2 5" xfId="56323"/>
    <cellStyle name="Percent 4 2 2 3 3" xfId="9261"/>
    <cellStyle name="Percent 4 2 2 3 3 2" xfId="20366"/>
    <cellStyle name="Percent 4 2 2 3 3 3" xfId="30573"/>
    <cellStyle name="Percent 4 2 2 3 3 4" xfId="41524"/>
    <cellStyle name="Percent 4 2 2 3 3 5" xfId="54731"/>
    <cellStyle name="Percent 4 2 2 3 4" xfId="15053"/>
    <cellStyle name="Percent 4 2 2 3 5" xfId="25238"/>
    <cellStyle name="Percent 4 2 2 3 6" xfId="36175"/>
    <cellStyle name="Percent 4 2 2 3 7" xfId="49396"/>
    <cellStyle name="Percent 4 2 2 3 8" xfId="59254"/>
    <cellStyle name="Percent 4 2 2 4" xfId="2913"/>
    <cellStyle name="Percent 4 2 2 4 2" xfId="8347"/>
    <cellStyle name="Percent 4 2 2 4 2 2" xfId="19455"/>
    <cellStyle name="Percent 4 2 2 4 2 3" xfId="29661"/>
    <cellStyle name="Percent 4 2 2 4 2 4" xfId="40610"/>
    <cellStyle name="Percent 4 2 2 4 2 5" xfId="53819"/>
    <cellStyle name="Percent 4 2 2 4 3" xfId="14146"/>
    <cellStyle name="Percent 4 2 2 4 4" xfId="24331"/>
    <cellStyle name="Percent 4 2 2 4 5" xfId="35262"/>
    <cellStyle name="Percent 4 2 2 4 6" xfId="48489"/>
    <cellStyle name="Percent 4 2 2 5" xfId="6206"/>
    <cellStyle name="Percent 4 2 2 5 2" xfId="10471"/>
    <cellStyle name="Percent 4 2 2 5 2 2" xfId="21462"/>
    <cellStyle name="Percent 4 2 2 5 2 3" xfId="31783"/>
    <cellStyle name="Percent 4 2 2 5 2 4" xfId="42728"/>
    <cellStyle name="Percent 4 2 2 5 2 5" xfId="55941"/>
    <cellStyle name="Percent 4 2 2 5 3" xfId="17347"/>
    <cellStyle name="Percent 4 2 2 5 4" xfId="27532"/>
    <cellStyle name="Percent 4 2 2 5 5" xfId="38485"/>
    <cellStyle name="Percent 4 2 2 5 6" xfId="51690"/>
    <cellStyle name="Percent 4 2 2 6" xfId="6824"/>
    <cellStyle name="Percent 4 2 2 6 2" xfId="17960"/>
    <cellStyle name="Percent 4 2 2 6 3" xfId="28145"/>
    <cellStyle name="Percent 4 2 2 6 4" xfId="39100"/>
    <cellStyle name="Percent 4 2 2 6 5" xfId="52303"/>
    <cellStyle name="Percent 4 2 2 7" xfId="7797"/>
    <cellStyle name="Percent 4 2 2 7 2" xfId="18905"/>
    <cellStyle name="Percent 4 2 2 7 3" xfId="29111"/>
    <cellStyle name="Percent 4 2 2 7 4" xfId="40060"/>
    <cellStyle name="Percent 4 2 2 7 5" xfId="53269"/>
    <cellStyle name="Percent 4 2 2 8" xfId="13062"/>
    <cellStyle name="Percent 4 2 2 9" xfId="58320"/>
    <cellStyle name="Percent 4 2 3" xfId="2730"/>
    <cellStyle name="Percent 4 2 3 10" xfId="58507"/>
    <cellStyle name="Percent 4 2 3 11" xfId="58889"/>
    <cellStyle name="Percent 4 2 3 2" xfId="3394"/>
    <cellStyle name="Percent 4 2 3 2 2" xfId="10956"/>
    <cellStyle name="Percent 4 2 3 2 2 2" xfId="21933"/>
    <cellStyle name="Percent 4 2 3 2 2 3" xfId="32268"/>
    <cellStyle name="Percent 4 2 3 2 2 4" xfId="43211"/>
    <cellStyle name="Percent 4 2 3 2 2 5" xfId="56426"/>
    <cellStyle name="Percent 4 2 3 2 3" xfId="8816"/>
    <cellStyle name="Percent 4 2 3 2 3 2" xfId="19921"/>
    <cellStyle name="Percent 4 2 3 2 3 3" xfId="30128"/>
    <cellStyle name="Percent 4 2 3 2 3 4" xfId="41079"/>
    <cellStyle name="Percent 4 2 3 2 3 5" xfId="54286"/>
    <cellStyle name="Percent 4 2 3 2 4" xfId="14609"/>
    <cellStyle name="Percent 4 2 3 2 5" xfId="24794"/>
    <cellStyle name="Percent 4 2 3 2 6" xfId="35731"/>
    <cellStyle name="Percent 4 2 3 2 7" xfId="48952"/>
    <cellStyle name="Percent 4 2 3 2 8" xfId="59357"/>
    <cellStyle name="Percent 4 2 3 3" xfId="3943"/>
    <cellStyle name="Percent 4 2 3 3 2" xfId="9364"/>
    <cellStyle name="Percent 4 2 3 3 2 2" xfId="20469"/>
    <cellStyle name="Percent 4 2 3 3 2 3" xfId="30676"/>
    <cellStyle name="Percent 4 2 3 3 2 4" xfId="41627"/>
    <cellStyle name="Percent 4 2 3 3 2 5" xfId="54834"/>
    <cellStyle name="Percent 4 2 3 3 3" xfId="15156"/>
    <cellStyle name="Percent 4 2 3 3 4" xfId="25341"/>
    <cellStyle name="Percent 4 2 3 3 5" xfId="36278"/>
    <cellStyle name="Percent 4 2 3 3 6" xfId="49499"/>
    <cellStyle name="Percent 4 2 3 4" xfId="6642"/>
    <cellStyle name="Percent 4 2 3 4 2" xfId="10553"/>
    <cellStyle name="Percent 4 2 3 4 2 2" xfId="21540"/>
    <cellStyle name="Percent 4 2 3 4 2 3" xfId="31865"/>
    <cellStyle name="Percent 4 2 3 4 2 4" xfId="42810"/>
    <cellStyle name="Percent 4 2 3 4 2 5" xfId="56023"/>
    <cellStyle name="Percent 4 2 3 4 3" xfId="17778"/>
    <cellStyle name="Percent 4 2 3 4 4" xfId="27963"/>
    <cellStyle name="Percent 4 2 3 4 5" xfId="38918"/>
    <cellStyle name="Percent 4 2 3 4 6" xfId="52121"/>
    <cellStyle name="Percent 4 2 3 5" xfId="8164"/>
    <cellStyle name="Percent 4 2 3 5 2" xfId="19272"/>
    <cellStyle name="Percent 4 2 3 5 3" xfId="29478"/>
    <cellStyle name="Percent 4 2 3 5 4" xfId="40427"/>
    <cellStyle name="Percent 4 2 3 5 5" xfId="53636"/>
    <cellStyle name="Percent 4 2 3 6" xfId="13963"/>
    <cellStyle name="Percent 4 2 3 7" xfId="24148"/>
    <cellStyle name="Percent 4 2 3 8" xfId="35079"/>
    <cellStyle name="Percent 4 2 3 9" xfId="48306"/>
    <cellStyle name="Percent 4 2 4" xfId="3132"/>
    <cellStyle name="Percent 4 2 4 2" xfId="4036"/>
    <cellStyle name="Percent 4 2 4 3" xfId="7040"/>
    <cellStyle name="Percent 4 2 4 3 2" xfId="18176"/>
    <cellStyle name="Percent 4 2 4 3 3" xfId="28361"/>
    <cellStyle name="Percent 4 2 4 3 4" xfId="39316"/>
    <cellStyle name="Percent 4 2 4 3 5" xfId="52519"/>
    <cellStyle name="Percent 4 2 4 4" xfId="8564"/>
    <cellStyle name="Percent 4 2 4 4 2" xfId="19671"/>
    <cellStyle name="Percent 4 2 4 4 3" xfId="29878"/>
    <cellStyle name="Percent 4 2 4 4 4" xfId="40827"/>
    <cellStyle name="Percent 4 2 4 4 5" xfId="54036"/>
    <cellStyle name="Percent 4 2 4 5" xfId="14360"/>
    <cellStyle name="Percent 4 2 4 6" xfId="24545"/>
    <cellStyle name="Percent 4 2 4 7" xfId="35476"/>
    <cellStyle name="Percent 4 2 4 8" xfId="48703"/>
    <cellStyle name="Percent 4 2 5" xfId="3779"/>
    <cellStyle name="Percent 4 2 5 2" xfId="10792"/>
    <cellStyle name="Percent 4 2 5 2 2" xfId="21769"/>
    <cellStyle name="Percent 4 2 5 2 3" xfId="32104"/>
    <cellStyle name="Percent 4 2 5 2 4" xfId="43047"/>
    <cellStyle name="Percent 4 2 5 2 5" xfId="56262"/>
    <cellStyle name="Percent 4 2 5 3" xfId="9200"/>
    <cellStyle name="Percent 4 2 5 3 2" xfId="20305"/>
    <cellStyle name="Percent 4 2 5 3 3" xfId="30512"/>
    <cellStyle name="Percent 4 2 5 3 4" xfId="41463"/>
    <cellStyle name="Percent 4 2 5 3 5" xfId="54670"/>
    <cellStyle name="Percent 4 2 5 4" xfId="14992"/>
    <cellStyle name="Percent 4 2 5 5" xfId="25177"/>
    <cellStyle name="Percent 4 2 5 6" xfId="36114"/>
    <cellStyle name="Percent 4 2 5 7" xfId="49335"/>
    <cellStyle name="Percent 4 2 5 8" xfId="59193"/>
    <cellStyle name="Percent 4 2 6" xfId="4818"/>
    <cellStyle name="Percent 4 2 6 2" xfId="9992"/>
    <cellStyle name="Percent 4 2 6 2 2" xfId="20984"/>
    <cellStyle name="Percent 4 2 6 2 3" xfId="31304"/>
    <cellStyle name="Percent 4 2 6 2 4" xfId="42249"/>
    <cellStyle name="Percent 4 2 6 2 5" xfId="55462"/>
    <cellStyle name="Percent 4 2 6 3" xfId="15969"/>
    <cellStyle name="Percent 4 2 6 4" xfId="26154"/>
    <cellStyle name="Percent 4 2 6 5" xfId="37103"/>
    <cellStyle name="Percent 4 2 6 6" xfId="50312"/>
    <cellStyle name="Percent 4 2 7" xfId="5008"/>
    <cellStyle name="Percent 4 2 7 2" xfId="10182"/>
    <cellStyle name="Percent 4 2 7 2 2" xfId="21173"/>
    <cellStyle name="Percent 4 2 7 2 3" xfId="31494"/>
    <cellStyle name="Percent 4 2 7 2 4" xfId="42439"/>
    <cellStyle name="Percent 4 2 7 2 5" xfId="55652"/>
    <cellStyle name="Percent 4 2 7 3" xfId="16158"/>
    <cellStyle name="Percent 4 2 7 4" xfId="26343"/>
    <cellStyle name="Percent 4 2 7 5" xfId="37292"/>
    <cellStyle name="Percent 4 2 7 6" xfId="50501"/>
    <cellStyle name="Percent 4 2 8" xfId="2453"/>
    <cellStyle name="Percent 4 2 8 2" xfId="7981"/>
    <cellStyle name="Percent 4 2 8 2 2" xfId="19089"/>
    <cellStyle name="Percent 4 2 8 2 3" xfId="29295"/>
    <cellStyle name="Percent 4 2 8 2 4" xfId="40244"/>
    <cellStyle name="Percent 4 2 8 2 5" xfId="53453"/>
    <cellStyle name="Percent 4 2 8 3" xfId="13751"/>
    <cellStyle name="Percent 4 2 8 4" xfId="23936"/>
    <cellStyle name="Percent 4 2 8 5" xfId="34844"/>
    <cellStyle name="Percent 4 2 8 6" xfId="48094"/>
    <cellStyle name="Percent 4 2 9" xfId="6147"/>
    <cellStyle name="Percent 4 2 9 2" xfId="10410"/>
    <cellStyle name="Percent 4 2 9 2 2" xfId="21401"/>
    <cellStyle name="Percent 4 2 9 2 3" xfId="31722"/>
    <cellStyle name="Percent 4 2 9 2 4" xfId="42667"/>
    <cellStyle name="Percent 4 2 9 2 5" xfId="55880"/>
    <cellStyle name="Percent 4 2 9 3" xfId="17288"/>
    <cellStyle name="Percent 4 2 9 4" xfId="27473"/>
    <cellStyle name="Percent 4 2 9 5" xfId="38426"/>
    <cellStyle name="Percent 4 2 9 6" xfId="51631"/>
    <cellStyle name="Percent 4 20" xfId="7213"/>
    <cellStyle name="Percent 4 20 2" xfId="18342"/>
    <cellStyle name="Percent 4 20 3" xfId="28529"/>
    <cellStyle name="Percent 4 20 4" xfId="39484"/>
    <cellStyle name="Percent 4 20 5" xfId="52687"/>
    <cellStyle name="Percent 4 21" xfId="12640"/>
    <cellStyle name="Percent 4 22" xfId="12830"/>
    <cellStyle name="Percent 4 23" xfId="13235"/>
    <cellStyle name="Percent 4 24" xfId="23425"/>
    <cellStyle name="Percent 4 25" xfId="33957"/>
    <cellStyle name="Percent 4 26" xfId="47583"/>
    <cellStyle name="Percent 4 27" xfId="58094"/>
    <cellStyle name="Percent 4 28" xfId="58661"/>
    <cellStyle name="Percent 4 3" xfId="195"/>
    <cellStyle name="Percent 4 3 10" xfId="6463"/>
    <cellStyle name="Percent 4 3 10 2" xfId="11399"/>
    <cellStyle name="Percent 4 3 10 2 2" xfId="22375"/>
    <cellStyle name="Percent 4 3 10 2 3" xfId="32711"/>
    <cellStyle name="Percent 4 3 10 2 4" xfId="43648"/>
    <cellStyle name="Percent 4 3 10 2 5" xfId="56869"/>
    <cellStyle name="Percent 4 3 10 3" xfId="17600"/>
    <cellStyle name="Percent 4 3 10 4" xfId="27785"/>
    <cellStyle name="Percent 4 3 10 5" xfId="38739"/>
    <cellStyle name="Percent 4 3 10 6" xfId="51943"/>
    <cellStyle name="Percent 4 3 11" xfId="7657"/>
    <cellStyle name="Percent 4 3 11 2" xfId="18768"/>
    <cellStyle name="Percent 4 3 11 3" xfId="28971"/>
    <cellStyle name="Percent 4 3 11 4" xfId="39921"/>
    <cellStyle name="Percent 4 3 11 5" xfId="53129"/>
    <cellStyle name="Percent 4 3 12" xfId="12707"/>
    <cellStyle name="Percent 4 3 13" xfId="12897"/>
    <cellStyle name="Percent 4 3 14" xfId="13306"/>
    <cellStyle name="Percent 4 3 15" xfId="23496"/>
    <cellStyle name="Percent 4 3 16" xfId="34034"/>
    <cellStyle name="Percent 4 3 17" xfId="47654"/>
    <cellStyle name="Percent 4 3 18" xfId="58168"/>
    <cellStyle name="Percent 4 3 19" xfId="58756"/>
    <cellStyle name="Percent 4 3 2" xfId="2948"/>
    <cellStyle name="Percent 4 3 2 10" xfId="35297"/>
    <cellStyle name="Percent 4 3 2 11" xfId="48524"/>
    <cellStyle name="Percent 4 3 2 12" xfId="58355"/>
    <cellStyle name="Percent 4 3 2 13" xfId="58920"/>
    <cellStyle name="Percent 4 3 2 2" xfId="3590"/>
    <cellStyle name="Percent 4 3 2 2 2" xfId="10987"/>
    <cellStyle name="Percent 4 3 2 2 2 2" xfId="21964"/>
    <cellStyle name="Percent 4 3 2 2 2 3" xfId="32299"/>
    <cellStyle name="Percent 4 3 2 2 2 4" xfId="43242"/>
    <cellStyle name="Percent 4 3 2 2 2 5" xfId="56457"/>
    <cellStyle name="Percent 4 3 2 2 3" xfId="9012"/>
    <cellStyle name="Percent 4 3 2 2 3 2" xfId="20117"/>
    <cellStyle name="Percent 4 3 2 2 3 3" xfId="30324"/>
    <cellStyle name="Percent 4 3 2 2 3 4" xfId="41275"/>
    <cellStyle name="Percent 4 3 2 2 3 5" xfId="54482"/>
    <cellStyle name="Percent 4 3 2 2 4" xfId="14805"/>
    <cellStyle name="Percent 4 3 2 2 5" xfId="24990"/>
    <cellStyle name="Percent 4 3 2 2 6" xfId="35927"/>
    <cellStyle name="Percent 4 3 2 2 7" xfId="49148"/>
    <cellStyle name="Percent 4 3 2 2 8" xfId="59388"/>
    <cellStyle name="Percent 4 3 2 3" xfId="3974"/>
    <cellStyle name="Percent 4 3 2 3 2" xfId="9395"/>
    <cellStyle name="Percent 4 3 2 3 2 2" xfId="20500"/>
    <cellStyle name="Percent 4 3 2 3 2 3" xfId="30707"/>
    <cellStyle name="Percent 4 3 2 3 2 4" xfId="41658"/>
    <cellStyle name="Percent 4 3 2 3 2 5" xfId="54865"/>
    <cellStyle name="Percent 4 3 2 3 3" xfId="15187"/>
    <cellStyle name="Percent 4 3 2 3 4" xfId="25372"/>
    <cellStyle name="Percent 4 3 2 3 5" xfId="36309"/>
    <cellStyle name="Percent 4 3 2 3 6" xfId="49530"/>
    <cellStyle name="Percent 4 3 2 4" xfId="6859"/>
    <cellStyle name="Percent 4 3 2 4 2" xfId="8382"/>
    <cellStyle name="Percent 4 3 2 4 2 2" xfId="19490"/>
    <cellStyle name="Percent 4 3 2 4 2 3" xfId="29696"/>
    <cellStyle name="Percent 4 3 2 4 2 4" xfId="40645"/>
    <cellStyle name="Percent 4 3 2 4 2 5" xfId="53854"/>
    <cellStyle name="Percent 4 3 2 4 3" xfId="17995"/>
    <cellStyle name="Percent 4 3 2 4 4" xfId="28180"/>
    <cellStyle name="Percent 4 3 2 4 5" xfId="39135"/>
    <cellStyle name="Percent 4 3 2 4 6" xfId="52338"/>
    <cellStyle name="Percent 4 3 2 5" xfId="10584"/>
    <cellStyle name="Percent 4 3 2 5 2" xfId="21571"/>
    <cellStyle name="Percent 4 3 2 5 3" xfId="31896"/>
    <cellStyle name="Percent 4 3 2 5 4" xfId="42841"/>
    <cellStyle name="Percent 4 3 2 5 5" xfId="56054"/>
    <cellStyle name="Percent 4 3 2 6" xfId="7832"/>
    <cellStyle name="Percent 4 3 2 6 2" xfId="18940"/>
    <cellStyle name="Percent 4 3 2 6 3" xfId="29146"/>
    <cellStyle name="Percent 4 3 2 6 4" xfId="40095"/>
    <cellStyle name="Percent 4 3 2 6 5" xfId="53304"/>
    <cellStyle name="Percent 4 3 2 7" xfId="13097"/>
    <cellStyle name="Percent 4 3 2 8" xfId="14181"/>
    <cellStyle name="Percent 4 3 2 9" xfId="24366"/>
    <cellStyle name="Percent 4 3 3" xfId="2765"/>
    <cellStyle name="Percent 4 3 3 10" xfId="59224"/>
    <cellStyle name="Percent 4 3 3 2" xfId="3429"/>
    <cellStyle name="Percent 4 3 3 2 2" xfId="8851"/>
    <cellStyle name="Percent 4 3 3 2 2 2" xfId="19956"/>
    <cellStyle name="Percent 4 3 3 2 2 3" xfId="30163"/>
    <cellStyle name="Percent 4 3 3 2 2 4" xfId="41114"/>
    <cellStyle name="Percent 4 3 3 2 2 5" xfId="54321"/>
    <cellStyle name="Percent 4 3 3 2 3" xfId="14644"/>
    <cellStyle name="Percent 4 3 3 2 4" xfId="24829"/>
    <cellStyle name="Percent 4 3 3 2 5" xfId="35766"/>
    <cellStyle name="Percent 4 3 3 2 6" xfId="48987"/>
    <cellStyle name="Percent 4 3 3 3" xfId="6677"/>
    <cellStyle name="Percent 4 3 3 3 2" xfId="10823"/>
    <cellStyle name="Percent 4 3 3 3 2 2" xfId="21800"/>
    <cellStyle name="Percent 4 3 3 3 2 3" xfId="32135"/>
    <cellStyle name="Percent 4 3 3 3 2 4" xfId="43078"/>
    <cellStyle name="Percent 4 3 3 3 2 5" xfId="56293"/>
    <cellStyle name="Percent 4 3 3 3 3" xfId="17813"/>
    <cellStyle name="Percent 4 3 3 3 4" xfId="27998"/>
    <cellStyle name="Percent 4 3 3 3 5" xfId="38953"/>
    <cellStyle name="Percent 4 3 3 3 6" xfId="52156"/>
    <cellStyle name="Percent 4 3 3 4" xfId="8199"/>
    <cellStyle name="Percent 4 3 3 4 2" xfId="19307"/>
    <cellStyle name="Percent 4 3 3 4 3" xfId="29513"/>
    <cellStyle name="Percent 4 3 3 4 4" xfId="40462"/>
    <cellStyle name="Percent 4 3 3 4 5" xfId="53671"/>
    <cellStyle name="Percent 4 3 3 5" xfId="13998"/>
    <cellStyle name="Percent 4 3 3 6" xfId="24183"/>
    <cellStyle name="Percent 4 3 3 7" xfId="35114"/>
    <cellStyle name="Percent 4 3 3 8" xfId="48341"/>
    <cellStyle name="Percent 4 3 3 9" xfId="58542"/>
    <cellStyle name="Percent 4 3 4" xfId="3162"/>
    <cellStyle name="Percent 4 3 4 2" xfId="7071"/>
    <cellStyle name="Percent 4 3 4 2 2" xfId="18207"/>
    <cellStyle name="Percent 4 3 4 2 3" xfId="28392"/>
    <cellStyle name="Percent 4 3 4 2 4" xfId="39347"/>
    <cellStyle name="Percent 4 3 4 2 5" xfId="52550"/>
    <cellStyle name="Percent 4 3 4 3" xfId="8593"/>
    <cellStyle name="Percent 4 3 4 3 2" xfId="19700"/>
    <cellStyle name="Percent 4 3 4 3 3" xfId="29907"/>
    <cellStyle name="Percent 4 3 4 3 4" xfId="40856"/>
    <cellStyle name="Percent 4 3 4 3 5" xfId="54065"/>
    <cellStyle name="Percent 4 3 4 4" xfId="14390"/>
    <cellStyle name="Percent 4 3 4 5" xfId="24575"/>
    <cellStyle name="Percent 4 3 4 6" xfId="35506"/>
    <cellStyle name="Percent 4 3 4 7" xfId="48733"/>
    <cellStyle name="Percent 4 3 5" xfId="3810"/>
    <cellStyle name="Percent 4 3 5 2" xfId="9231"/>
    <cellStyle name="Percent 4 3 5 2 2" xfId="20336"/>
    <cellStyle name="Percent 4 3 5 2 3" xfId="30543"/>
    <cellStyle name="Percent 4 3 5 2 4" xfId="41494"/>
    <cellStyle name="Percent 4 3 5 2 5" xfId="54701"/>
    <cellStyle name="Percent 4 3 5 3" xfId="15023"/>
    <cellStyle name="Percent 4 3 5 4" xfId="25208"/>
    <cellStyle name="Percent 4 3 5 5" xfId="36145"/>
    <cellStyle name="Percent 4 3 5 6" xfId="49366"/>
    <cellStyle name="Percent 4 3 6" xfId="4853"/>
    <cellStyle name="Percent 4 3 6 2" xfId="10027"/>
    <cellStyle name="Percent 4 3 6 2 2" xfId="21019"/>
    <cellStyle name="Percent 4 3 6 2 3" xfId="31339"/>
    <cellStyle name="Percent 4 3 6 2 4" xfId="42284"/>
    <cellStyle name="Percent 4 3 6 2 5" xfId="55497"/>
    <cellStyle name="Percent 4 3 6 3" xfId="16004"/>
    <cellStyle name="Percent 4 3 6 4" xfId="26189"/>
    <cellStyle name="Percent 4 3 6 5" xfId="37138"/>
    <cellStyle name="Percent 4 3 6 6" xfId="50347"/>
    <cellStyle name="Percent 4 3 7" xfId="5043"/>
    <cellStyle name="Percent 4 3 7 2" xfId="10217"/>
    <cellStyle name="Percent 4 3 7 2 2" xfId="21208"/>
    <cellStyle name="Percent 4 3 7 2 3" xfId="31529"/>
    <cellStyle name="Percent 4 3 7 2 4" xfId="42474"/>
    <cellStyle name="Percent 4 3 7 2 5" xfId="55687"/>
    <cellStyle name="Percent 4 3 7 3" xfId="16193"/>
    <cellStyle name="Percent 4 3 7 4" xfId="26378"/>
    <cellStyle name="Percent 4 3 7 5" xfId="37327"/>
    <cellStyle name="Percent 4 3 7 6" xfId="50536"/>
    <cellStyle name="Percent 4 3 8" xfId="2567"/>
    <cellStyle name="Percent 4 3 8 2" xfId="8016"/>
    <cellStyle name="Percent 4 3 8 2 2" xfId="19124"/>
    <cellStyle name="Percent 4 3 8 2 3" xfId="29330"/>
    <cellStyle name="Percent 4 3 8 2 4" xfId="40279"/>
    <cellStyle name="Percent 4 3 8 2 5" xfId="53488"/>
    <cellStyle name="Percent 4 3 8 3" xfId="13817"/>
    <cellStyle name="Percent 4 3 8 4" xfId="24002"/>
    <cellStyle name="Percent 4 3 8 5" xfId="34927"/>
    <cellStyle name="Percent 4 3 8 6" xfId="48160"/>
    <cellStyle name="Percent 4 3 9" xfId="6176"/>
    <cellStyle name="Percent 4 3 9 2" xfId="10441"/>
    <cellStyle name="Percent 4 3 9 2 2" xfId="21432"/>
    <cellStyle name="Percent 4 3 9 2 3" xfId="31753"/>
    <cellStyle name="Percent 4 3 9 2 4" xfId="42698"/>
    <cellStyle name="Percent 4 3 9 2 5" xfId="55911"/>
    <cellStyle name="Percent 4 3 9 3" xfId="17317"/>
    <cellStyle name="Percent 4 3 9 4" xfId="27502"/>
    <cellStyle name="Percent 4 3 9 5" xfId="38455"/>
    <cellStyle name="Percent 4 3 9 6" xfId="51660"/>
    <cellStyle name="Percent 4 4" xfId="2651"/>
    <cellStyle name="Percent 4 4 10" xfId="11456"/>
    <cellStyle name="Percent 4 4 10 2" xfId="22432"/>
    <cellStyle name="Percent 4 4 10 3" xfId="32768"/>
    <cellStyle name="Percent 4 4 10 4" xfId="43705"/>
    <cellStyle name="Percent 4 4 10 5" xfId="56926"/>
    <cellStyle name="Percent 4 4 11" xfId="11589"/>
    <cellStyle name="Percent 4 4 11 2" xfId="22563"/>
    <cellStyle name="Percent 4 4 11 3" xfId="32901"/>
    <cellStyle name="Percent 4 4 11 4" xfId="43838"/>
    <cellStyle name="Percent 4 4 11 5" xfId="57059"/>
    <cellStyle name="Percent 4 4 12" xfId="12777"/>
    <cellStyle name="Percent 4 4 13" xfId="12967"/>
    <cellStyle name="Percent 4 4 14" xfId="13885"/>
    <cellStyle name="Percent 4 4 15" xfId="24070"/>
    <cellStyle name="Percent 4 4 16" xfId="35001"/>
    <cellStyle name="Percent 4 4 17" xfId="48228"/>
    <cellStyle name="Percent 4 4 18" xfId="58238"/>
    <cellStyle name="Percent 4 4 19" xfId="58825"/>
    <cellStyle name="Percent 4 4 2" xfId="3018"/>
    <cellStyle name="Percent 4 4 2 10" xfId="48594"/>
    <cellStyle name="Percent 4 4 2 11" xfId="58425"/>
    <cellStyle name="Percent 4 4 2 12" xfId="59293"/>
    <cellStyle name="Percent 4 4 2 2" xfId="3660"/>
    <cellStyle name="Percent 4 4 2 2 2" xfId="9082"/>
    <cellStyle name="Percent 4 4 2 2 2 2" xfId="20187"/>
    <cellStyle name="Percent 4 4 2 2 2 3" xfId="30394"/>
    <cellStyle name="Percent 4 4 2 2 2 4" xfId="41345"/>
    <cellStyle name="Percent 4 4 2 2 2 5" xfId="54552"/>
    <cellStyle name="Percent 4 4 2 2 3" xfId="14875"/>
    <cellStyle name="Percent 4 4 2 2 4" xfId="25060"/>
    <cellStyle name="Percent 4 4 2 2 5" xfId="35997"/>
    <cellStyle name="Percent 4 4 2 2 6" xfId="49218"/>
    <cellStyle name="Percent 4 4 2 3" xfId="6929"/>
    <cellStyle name="Percent 4 4 2 3 2" xfId="8452"/>
    <cellStyle name="Percent 4 4 2 3 2 2" xfId="19560"/>
    <cellStyle name="Percent 4 4 2 3 2 3" xfId="29766"/>
    <cellStyle name="Percent 4 4 2 3 2 4" xfId="40715"/>
    <cellStyle name="Percent 4 4 2 3 2 5" xfId="53924"/>
    <cellStyle name="Percent 4 4 2 3 3" xfId="18065"/>
    <cellStyle name="Percent 4 4 2 3 4" xfId="28250"/>
    <cellStyle name="Percent 4 4 2 3 5" xfId="39205"/>
    <cellStyle name="Percent 4 4 2 3 6" xfId="52408"/>
    <cellStyle name="Percent 4 4 2 4" xfId="10892"/>
    <cellStyle name="Percent 4 4 2 4 2" xfId="21869"/>
    <cellStyle name="Percent 4 4 2 4 3" xfId="32204"/>
    <cellStyle name="Percent 4 4 2 4 4" xfId="43147"/>
    <cellStyle name="Percent 4 4 2 4 5" xfId="56362"/>
    <cellStyle name="Percent 4 4 2 5" xfId="7902"/>
    <cellStyle name="Percent 4 4 2 5 2" xfId="19010"/>
    <cellStyle name="Percent 4 4 2 5 3" xfId="29216"/>
    <cellStyle name="Percent 4 4 2 5 4" xfId="40165"/>
    <cellStyle name="Percent 4 4 2 5 5" xfId="53374"/>
    <cellStyle name="Percent 4 4 2 6" xfId="13182"/>
    <cellStyle name="Percent 4 4 2 7" xfId="14251"/>
    <cellStyle name="Percent 4 4 2 8" xfId="24436"/>
    <cellStyle name="Percent 4 4 2 9" xfId="35367"/>
    <cellStyle name="Percent 4 4 3" xfId="2835"/>
    <cellStyle name="Percent 4 4 3 2" xfId="3499"/>
    <cellStyle name="Percent 4 4 3 2 2" xfId="8921"/>
    <cellStyle name="Percent 4 4 3 2 2 2" xfId="20026"/>
    <cellStyle name="Percent 4 4 3 2 2 3" xfId="30233"/>
    <cellStyle name="Percent 4 4 3 2 2 4" xfId="41184"/>
    <cellStyle name="Percent 4 4 3 2 2 5" xfId="54391"/>
    <cellStyle name="Percent 4 4 3 2 3" xfId="14714"/>
    <cellStyle name="Percent 4 4 3 2 4" xfId="24899"/>
    <cellStyle name="Percent 4 4 3 2 5" xfId="35836"/>
    <cellStyle name="Percent 4 4 3 2 6" xfId="49057"/>
    <cellStyle name="Percent 4 4 3 3" xfId="6747"/>
    <cellStyle name="Percent 4 4 3 3 2" xfId="17883"/>
    <cellStyle name="Percent 4 4 3 3 3" xfId="28068"/>
    <cellStyle name="Percent 4 4 3 3 4" xfId="39023"/>
    <cellStyle name="Percent 4 4 3 3 5" xfId="52226"/>
    <cellStyle name="Percent 4 4 3 4" xfId="8269"/>
    <cellStyle name="Percent 4 4 3 4 2" xfId="19377"/>
    <cellStyle name="Percent 4 4 3 4 3" xfId="29583"/>
    <cellStyle name="Percent 4 4 3 4 4" xfId="40532"/>
    <cellStyle name="Percent 4 4 3 4 5" xfId="53741"/>
    <cellStyle name="Percent 4 4 3 5" xfId="14068"/>
    <cellStyle name="Percent 4 4 3 6" xfId="24253"/>
    <cellStyle name="Percent 4 4 3 7" xfId="35184"/>
    <cellStyle name="Percent 4 4 3 8" xfId="48411"/>
    <cellStyle name="Percent 4 4 3 9" xfId="58612"/>
    <cellStyle name="Percent 4 4 4" xfId="3320"/>
    <cellStyle name="Percent 4 4 4 2" xfId="8742"/>
    <cellStyle name="Percent 4 4 4 2 2" xfId="19847"/>
    <cellStyle name="Percent 4 4 4 2 3" xfId="30054"/>
    <cellStyle name="Percent 4 4 4 2 4" xfId="41005"/>
    <cellStyle name="Percent 4 4 4 2 5" xfId="54212"/>
    <cellStyle name="Percent 4 4 4 3" xfId="14535"/>
    <cellStyle name="Percent 4 4 4 4" xfId="24720"/>
    <cellStyle name="Percent 4 4 4 5" xfId="35657"/>
    <cellStyle name="Percent 4 4 4 6" xfId="48878"/>
    <cellStyle name="Percent 4 4 5" xfId="3879"/>
    <cellStyle name="Percent 4 4 5 2" xfId="9300"/>
    <cellStyle name="Percent 4 4 5 2 2" xfId="20405"/>
    <cellStyle name="Percent 4 4 5 2 3" xfId="30612"/>
    <cellStyle name="Percent 4 4 5 2 4" xfId="41563"/>
    <cellStyle name="Percent 4 4 5 2 5" xfId="54770"/>
    <cellStyle name="Percent 4 4 5 3" xfId="15092"/>
    <cellStyle name="Percent 4 4 5 4" xfId="25277"/>
    <cellStyle name="Percent 4 4 5 5" xfId="36214"/>
    <cellStyle name="Percent 4 4 5 6" xfId="49435"/>
    <cellStyle name="Percent 4 4 6" xfId="4923"/>
    <cellStyle name="Percent 4 4 6 2" xfId="10097"/>
    <cellStyle name="Percent 4 4 6 2 2" xfId="21089"/>
    <cellStyle name="Percent 4 4 6 2 3" xfId="31409"/>
    <cellStyle name="Percent 4 4 6 2 4" xfId="42354"/>
    <cellStyle name="Percent 4 4 6 2 5" xfId="55567"/>
    <cellStyle name="Percent 4 4 6 3" xfId="16074"/>
    <cellStyle name="Percent 4 4 6 4" xfId="26259"/>
    <cellStyle name="Percent 4 4 6 5" xfId="37208"/>
    <cellStyle name="Percent 4 4 6 6" xfId="50417"/>
    <cellStyle name="Percent 4 4 7" xfId="5113"/>
    <cellStyle name="Percent 4 4 7 2" xfId="10287"/>
    <cellStyle name="Percent 4 4 7 2 2" xfId="21278"/>
    <cellStyle name="Percent 4 4 7 2 3" xfId="31599"/>
    <cellStyle name="Percent 4 4 7 2 4" xfId="42544"/>
    <cellStyle name="Percent 4 4 7 2 5" xfId="55757"/>
    <cellStyle name="Percent 4 4 7 3" xfId="16263"/>
    <cellStyle name="Percent 4 4 7 4" xfId="26448"/>
    <cellStyle name="Percent 4 4 7 5" xfId="37397"/>
    <cellStyle name="Percent 4 4 7 6" xfId="50606"/>
    <cellStyle name="Percent 4 4 8" xfId="6495"/>
    <cellStyle name="Percent 4 4 8 2" xfId="8086"/>
    <cellStyle name="Percent 4 4 8 2 2" xfId="19194"/>
    <cellStyle name="Percent 4 4 8 2 3" xfId="29400"/>
    <cellStyle name="Percent 4 4 8 2 4" xfId="40349"/>
    <cellStyle name="Percent 4 4 8 2 5" xfId="53558"/>
    <cellStyle name="Percent 4 4 8 3" xfId="17632"/>
    <cellStyle name="Percent 4 4 8 4" xfId="27817"/>
    <cellStyle name="Percent 4 4 8 5" xfId="38771"/>
    <cellStyle name="Percent 4 4 8 6" xfId="51975"/>
    <cellStyle name="Percent 4 4 9" xfId="7364"/>
    <cellStyle name="Percent 4 4 9 2" xfId="18489"/>
    <cellStyle name="Percent 4 4 9 3" xfId="28679"/>
    <cellStyle name="Percent 4 4 9 4" xfId="39634"/>
    <cellStyle name="Percent 4 4 9 5" xfId="52837"/>
    <cellStyle name="Percent 4 5" xfId="2666"/>
    <cellStyle name="Percent 4 5 10" xfId="11602"/>
    <cellStyle name="Percent 4 5 10 2" xfId="22575"/>
    <cellStyle name="Percent 4 5 10 3" xfId="32914"/>
    <cellStyle name="Percent 4 5 10 4" xfId="43851"/>
    <cellStyle name="Percent 4 5 10 5" xfId="57072"/>
    <cellStyle name="Percent 4 5 11" xfId="12791"/>
    <cellStyle name="Percent 4 5 12" xfId="12981"/>
    <cellStyle name="Percent 4 5 13" xfId="13899"/>
    <cellStyle name="Percent 4 5 14" xfId="24084"/>
    <cellStyle name="Percent 4 5 15" xfId="35015"/>
    <cellStyle name="Percent 4 5 16" xfId="48242"/>
    <cellStyle name="Percent 4 5 17" xfId="58252"/>
    <cellStyle name="Percent 4 5 18" xfId="59129"/>
    <cellStyle name="Percent 4 5 2" xfId="3032"/>
    <cellStyle name="Percent 4 5 2 10" xfId="58439"/>
    <cellStyle name="Percent 4 5 2 2" xfId="3674"/>
    <cellStyle name="Percent 4 5 2 2 2" xfId="9096"/>
    <cellStyle name="Percent 4 5 2 2 2 2" xfId="20201"/>
    <cellStyle name="Percent 4 5 2 2 2 3" xfId="30408"/>
    <cellStyle name="Percent 4 5 2 2 2 4" xfId="41359"/>
    <cellStyle name="Percent 4 5 2 2 2 5" xfId="54566"/>
    <cellStyle name="Percent 4 5 2 2 3" xfId="14889"/>
    <cellStyle name="Percent 4 5 2 2 4" xfId="25074"/>
    <cellStyle name="Percent 4 5 2 2 5" xfId="36011"/>
    <cellStyle name="Percent 4 5 2 2 6" xfId="49232"/>
    <cellStyle name="Percent 4 5 2 3" xfId="6943"/>
    <cellStyle name="Percent 4 5 2 3 2" xfId="8466"/>
    <cellStyle name="Percent 4 5 2 3 2 2" xfId="19574"/>
    <cellStyle name="Percent 4 5 2 3 2 3" xfId="29780"/>
    <cellStyle name="Percent 4 5 2 3 2 4" xfId="40729"/>
    <cellStyle name="Percent 4 5 2 3 2 5" xfId="53938"/>
    <cellStyle name="Percent 4 5 2 3 3" xfId="18079"/>
    <cellStyle name="Percent 4 5 2 3 4" xfId="28264"/>
    <cellStyle name="Percent 4 5 2 3 5" xfId="39219"/>
    <cellStyle name="Percent 4 5 2 3 6" xfId="52422"/>
    <cellStyle name="Percent 4 5 2 4" xfId="7916"/>
    <cellStyle name="Percent 4 5 2 4 2" xfId="19024"/>
    <cellStyle name="Percent 4 5 2 4 3" xfId="29230"/>
    <cellStyle name="Percent 4 5 2 4 4" xfId="40179"/>
    <cellStyle name="Percent 4 5 2 4 5" xfId="53388"/>
    <cellStyle name="Percent 4 5 2 5" xfId="13196"/>
    <cellStyle name="Percent 4 5 2 6" xfId="14265"/>
    <cellStyle name="Percent 4 5 2 7" xfId="24450"/>
    <cellStyle name="Percent 4 5 2 8" xfId="35381"/>
    <cellStyle name="Percent 4 5 2 9" xfId="48608"/>
    <cellStyle name="Percent 4 5 3" xfId="2849"/>
    <cellStyle name="Percent 4 5 3 2" xfId="3513"/>
    <cellStyle name="Percent 4 5 3 2 2" xfId="8935"/>
    <cellStyle name="Percent 4 5 3 2 2 2" xfId="20040"/>
    <cellStyle name="Percent 4 5 3 2 2 3" xfId="30247"/>
    <cellStyle name="Percent 4 5 3 2 2 4" xfId="41198"/>
    <cellStyle name="Percent 4 5 3 2 2 5" xfId="54405"/>
    <cellStyle name="Percent 4 5 3 2 3" xfId="14728"/>
    <cellStyle name="Percent 4 5 3 2 4" xfId="24913"/>
    <cellStyle name="Percent 4 5 3 2 5" xfId="35850"/>
    <cellStyle name="Percent 4 5 3 2 6" xfId="49071"/>
    <cellStyle name="Percent 4 5 3 3" xfId="6761"/>
    <cellStyle name="Percent 4 5 3 3 2" xfId="17897"/>
    <cellStyle name="Percent 4 5 3 3 3" xfId="28082"/>
    <cellStyle name="Percent 4 5 3 3 4" xfId="39037"/>
    <cellStyle name="Percent 4 5 3 3 5" xfId="52240"/>
    <cellStyle name="Percent 4 5 3 4" xfId="8283"/>
    <cellStyle name="Percent 4 5 3 4 2" xfId="19391"/>
    <cellStyle name="Percent 4 5 3 4 3" xfId="29597"/>
    <cellStyle name="Percent 4 5 3 4 4" xfId="40546"/>
    <cellStyle name="Percent 4 5 3 4 5" xfId="53755"/>
    <cellStyle name="Percent 4 5 3 5" xfId="14082"/>
    <cellStyle name="Percent 4 5 3 6" xfId="24267"/>
    <cellStyle name="Percent 4 5 3 7" xfId="35198"/>
    <cellStyle name="Percent 4 5 3 8" xfId="48425"/>
    <cellStyle name="Percent 4 5 3 9" xfId="58626"/>
    <cellStyle name="Percent 4 5 4" xfId="3333"/>
    <cellStyle name="Percent 4 5 4 2" xfId="8755"/>
    <cellStyle name="Percent 4 5 4 2 2" xfId="19860"/>
    <cellStyle name="Percent 4 5 4 2 3" xfId="30067"/>
    <cellStyle name="Percent 4 5 4 2 4" xfId="41018"/>
    <cellStyle name="Percent 4 5 4 2 5" xfId="54225"/>
    <cellStyle name="Percent 4 5 4 3" xfId="14548"/>
    <cellStyle name="Percent 4 5 4 4" xfId="24733"/>
    <cellStyle name="Percent 4 5 4 5" xfId="35670"/>
    <cellStyle name="Percent 4 5 4 6" xfId="48891"/>
    <cellStyle name="Percent 4 5 5" xfId="4937"/>
    <cellStyle name="Percent 4 5 5 2" xfId="10111"/>
    <cellStyle name="Percent 4 5 5 2 2" xfId="21103"/>
    <cellStyle name="Percent 4 5 5 2 3" xfId="31423"/>
    <cellStyle name="Percent 4 5 5 2 4" xfId="42368"/>
    <cellStyle name="Percent 4 5 5 2 5" xfId="55581"/>
    <cellStyle name="Percent 4 5 5 3" xfId="16088"/>
    <cellStyle name="Percent 4 5 5 4" xfId="26273"/>
    <cellStyle name="Percent 4 5 5 5" xfId="37222"/>
    <cellStyle name="Percent 4 5 5 6" xfId="50431"/>
    <cellStyle name="Percent 4 5 6" xfId="5127"/>
    <cellStyle name="Percent 4 5 6 2" xfId="10301"/>
    <cellStyle name="Percent 4 5 6 2 2" xfId="21292"/>
    <cellStyle name="Percent 4 5 6 2 3" xfId="31613"/>
    <cellStyle name="Percent 4 5 6 2 4" xfId="42558"/>
    <cellStyle name="Percent 4 5 6 2 5" xfId="55771"/>
    <cellStyle name="Percent 4 5 6 3" xfId="16277"/>
    <cellStyle name="Percent 4 5 6 4" xfId="26462"/>
    <cellStyle name="Percent 4 5 6 5" xfId="37411"/>
    <cellStyle name="Percent 4 5 6 6" xfId="50620"/>
    <cellStyle name="Percent 4 5 7" xfId="6578"/>
    <cellStyle name="Percent 4 5 7 2" xfId="8100"/>
    <cellStyle name="Percent 4 5 7 2 2" xfId="19208"/>
    <cellStyle name="Percent 4 5 7 2 3" xfId="29414"/>
    <cellStyle name="Percent 4 5 7 2 4" xfId="40363"/>
    <cellStyle name="Percent 4 5 7 2 5" xfId="53572"/>
    <cellStyle name="Percent 4 5 7 3" xfId="17714"/>
    <cellStyle name="Percent 4 5 7 4" xfId="27899"/>
    <cellStyle name="Percent 4 5 7 5" xfId="38854"/>
    <cellStyle name="Percent 4 5 7 6" xfId="52057"/>
    <cellStyle name="Percent 4 5 8" xfId="7377"/>
    <cellStyle name="Percent 4 5 8 2" xfId="18502"/>
    <cellStyle name="Percent 4 5 8 3" xfId="28692"/>
    <cellStyle name="Percent 4 5 8 4" xfId="39647"/>
    <cellStyle name="Percent 4 5 8 5" xfId="52850"/>
    <cellStyle name="Percent 4 5 9" xfId="11465"/>
    <cellStyle name="Percent 4 5 9 2" xfId="22441"/>
    <cellStyle name="Percent 4 5 9 3" xfId="32777"/>
    <cellStyle name="Percent 4 5 9 4" xfId="43714"/>
    <cellStyle name="Percent 4 5 9 5" xfId="56935"/>
    <cellStyle name="Percent 4 6" xfId="2881"/>
    <cellStyle name="Percent 4 6 10" xfId="58288"/>
    <cellStyle name="Percent 4 6 2" xfId="3545"/>
    <cellStyle name="Percent 4 6 2 2" xfId="8967"/>
    <cellStyle name="Percent 4 6 2 2 2" xfId="20072"/>
    <cellStyle name="Percent 4 6 2 2 3" xfId="30279"/>
    <cellStyle name="Percent 4 6 2 2 4" xfId="41230"/>
    <cellStyle name="Percent 4 6 2 2 5" xfId="54437"/>
    <cellStyle name="Percent 4 6 2 3" xfId="14760"/>
    <cellStyle name="Percent 4 6 2 4" xfId="24945"/>
    <cellStyle name="Percent 4 6 2 5" xfId="35882"/>
    <cellStyle name="Percent 4 6 2 6" xfId="49103"/>
    <cellStyle name="Percent 4 6 3" xfId="6792"/>
    <cellStyle name="Percent 4 6 3 2" xfId="8315"/>
    <cellStyle name="Percent 4 6 3 2 2" xfId="19423"/>
    <cellStyle name="Percent 4 6 3 2 3" xfId="29629"/>
    <cellStyle name="Percent 4 6 3 2 4" xfId="40578"/>
    <cellStyle name="Percent 4 6 3 2 5" xfId="53787"/>
    <cellStyle name="Percent 4 6 3 3" xfId="17928"/>
    <cellStyle name="Percent 4 6 3 4" xfId="28113"/>
    <cellStyle name="Percent 4 6 3 5" xfId="39068"/>
    <cellStyle name="Percent 4 6 3 6" xfId="52271"/>
    <cellStyle name="Percent 4 6 4" xfId="7766"/>
    <cellStyle name="Percent 4 6 4 2" xfId="18874"/>
    <cellStyle name="Percent 4 6 4 3" xfId="29080"/>
    <cellStyle name="Percent 4 6 4 4" xfId="40029"/>
    <cellStyle name="Percent 4 6 4 5" xfId="53238"/>
    <cellStyle name="Percent 4 6 5" xfId="13015"/>
    <cellStyle name="Percent 4 6 6" xfId="14114"/>
    <cellStyle name="Percent 4 6 7" xfId="24299"/>
    <cellStyle name="Percent 4 6 8" xfId="35230"/>
    <cellStyle name="Percent 4 6 9" xfId="48457"/>
    <cellStyle name="Percent 4 7" xfId="2698"/>
    <cellStyle name="Percent 4 7 2" xfId="3365"/>
    <cellStyle name="Percent 4 7 2 2" xfId="8787"/>
    <cellStyle name="Percent 4 7 2 2 2" xfId="19892"/>
    <cellStyle name="Percent 4 7 2 2 3" xfId="30099"/>
    <cellStyle name="Percent 4 7 2 2 4" xfId="41050"/>
    <cellStyle name="Percent 4 7 2 2 5" xfId="54257"/>
    <cellStyle name="Percent 4 7 2 3" xfId="14580"/>
    <cellStyle name="Percent 4 7 2 4" xfId="24765"/>
    <cellStyle name="Percent 4 7 2 5" xfId="35702"/>
    <cellStyle name="Percent 4 7 2 6" xfId="48923"/>
    <cellStyle name="Percent 4 7 3" xfId="6610"/>
    <cellStyle name="Percent 4 7 3 2" xfId="17746"/>
    <cellStyle name="Percent 4 7 3 3" xfId="27931"/>
    <cellStyle name="Percent 4 7 3 4" xfId="38886"/>
    <cellStyle name="Percent 4 7 3 5" xfId="52089"/>
    <cellStyle name="Percent 4 7 4" xfId="8132"/>
    <cellStyle name="Percent 4 7 4 2" xfId="19240"/>
    <cellStyle name="Percent 4 7 4 3" xfId="29446"/>
    <cellStyle name="Percent 4 7 4 4" xfId="40395"/>
    <cellStyle name="Percent 4 7 4 5" xfId="53604"/>
    <cellStyle name="Percent 4 7 5" xfId="13931"/>
    <cellStyle name="Percent 4 7 6" xfId="24116"/>
    <cellStyle name="Percent 4 7 7" xfId="35047"/>
    <cellStyle name="Percent 4 7 8" xfId="48274"/>
    <cellStyle name="Percent 4 7 9" xfId="58475"/>
    <cellStyle name="Percent 4 8" xfId="3065"/>
    <cellStyle name="Percent 4 8 2" xfId="6976"/>
    <cellStyle name="Percent 4 8 2 2" xfId="18112"/>
    <cellStyle name="Percent 4 8 2 3" xfId="28297"/>
    <cellStyle name="Percent 4 8 2 4" xfId="39252"/>
    <cellStyle name="Percent 4 8 2 5" xfId="52455"/>
    <cellStyle name="Percent 4 8 3" xfId="8499"/>
    <cellStyle name="Percent 4 8 3 2" xfId="19607"/>
    <cellStyle name="Percent 4 8 3 3" xfId="29813"/>
    <cellStyle name="Percent 4 8 3 4" xfId="40762"/>
    <cellStyle name="Percent 4 8 3 5" xfId="53971"/>
    <cellStyle name="Percent 4 8 4" xfId="14297"/>
    <cellStyle name="Percent 4 8 5" xfId="24482"/>
    <cellStyle name="Percent 4 8 6" xfId="35413"/>
    <cellStyle name="Percent 4 8 7" xfId="48640"/>
    <cellStyle name="Percent 4 9" xfId="3243"/>
    <cellStyle name="Percent 4 9 2" xfId="6535"/>
    <cellStyle name="Percent 4 9 2 2" xfId="17672"/>
    <cellStyle name="Percent 4 9 2 3" xfId="27857"/>
    <cellStyle name="Percent 4 9 2 4" xfId="38811"/>
    <cellStyle name="Percent 4 9 2 5" xfId="52015"/>
    <cellStyle name="Percent 4 9 3" xfId="8666"/>
    <cellStyle name="Percent 4 9 3 2" xfId="19771"/>
    <cellStyle name="Percent 4 9 3 3" xfId="29978"/>
    <cellStyle name="Percent 4 9 3 4" xfId="40929"/>
    <cellStyle name="Percent 4 9 3 5" xfId="54136"/>
    <cellStyle name="Percent 4 9 4" xfId="14459"/>
    <cellStyle name="Percent 4 9 5" xfId="24644"/>
    <cellStyle name="Percent 4 9 6" xfId="35581"/>
    <cellStyle name="Percent 4 9 7" xfId="48802"/>
    <cellStyle name="Percent 5" xfId="106"/>
    <cellStyle name="Percent 6" xfId="119"/>
    <cellStyle name="Percent 7" xfId="109"/>
    <cellStyle name="Percent 8" xfId="120"/>
    <cellStyle name="Percent 9" xfId="108"/>
    <cellStyle name="PERCENTAGE" xfId="2152"/>
    <cellStyle name="S4" xfId="2501"/>
    <cellStyle name="Title 2" xfId="2153"/>
    <cellStyle name="Total 2" xfId="2154"/>
    <cellStyle name="Total 2 10" xfId="4378"/>
    <cellStyle name="Total 2 10 2" xfId="15564"/>
    <cellStyle name="Total 2 10 3" xfId="25749"/>
    <cellStyle name="Total 2 10 4" xfId="36698"/>
    <cellStyle name="Total 2 10 5" xfId="45273"/>
    <cellStyle name="Total 2 10 6" xfId="49907"/>
    <cellStyle name="Total 2 11" xfId="5623"/>
    <cellStyle name="Total 2 11 2" xfId="16773"/>
    <cellStyle name="Total 2 11 3" xfId="26958"/>
    <cellStyle name="Total 2 11 4" xfId="37907"/>
    <cellStyle name="Total 2 11 5" xfId="34396"/>
    <cellStyle name="Total 2 11 6" xfId="51116"/>
    <cellStyle name="Total 2 12" xfId="5562"/>
    <cellStyle name="Total 2 12 2" xfId="16712"/>
    <cellStyle name="Total 2 12 3" xfId="26897"/>
    <cellStyle name="Total 2 12 4" xfId="37846"/>
    <cellStyle name="Total 2 12 5" xfId="46126"/>
    <cellStyle name="Total 2 12 6" xfId="51055"/>
    <cellStyle name="Total 2 13" xfId="5938"/>
    <cellStyle name="Total 2 13 2" xfId="17088"/>
    <cellStyle name="Total 2 13 3" xfId="27273"/>
    <cellStyle name="Total 2 13 4" xfId="38222"/>
    <cellStyle name="Total 2 13 5" xfId="45875"/>
    <cellStyle name="Total 2 13 6" xfId="51431"/>
    <cellStyle name="Total 2 14" xfId="5968"/>
    <cellStyle name="Total 2 14 2" xfId="17118"/>
    <cellStyle name="Total 2 14 3" xfId="27303"/>
    <cellStyle name="Total 2 14 4" xfId="38252"/>
    <cellStyle name="Total 2 14 5" xfId="46344"/>
    <cellStyle name="Total 2 14 6" xfId="51461"/>
    <cellStyle name="Total 2 15" xfId="4356"/>
    <cellStyle name="Total 2 15 2" xfId="15546"/>
    <cellStyle name="Total 2 15 3" xfId="25731"/>
    <cellStyle name="Total 2 15 4" xfId="36680"/>
    <cellStyle name="Total 2 15 5" xfId="38562"/>
    <cellStyle name="Total 2 15 6" xfId="49889"/>
    <cellStyle name="Total 2 16" xfId="5990"/>
    <cellStyle name="Total 2 16 2" xfId="17140"/>
    <cellStyle name="Total 2 16 3" xfId="27325"/>
    <cellStyle name="Total 2 16 4" xfId="38274"/>
    <cellStyle name="Total 2 16 5" xfId="44952"/>
    <cellStyle name="Total 2 16 6" xfId="51483"/>
    <cellStyle name="Total 2 17" xfId="5185"/>
    <cellStyle name="Total 2 17 2" xfId="16335"/>
    <cellStyle name="Total 2 17 3" xfId="26520"/>
    <cellStyle name="Total 2 17 4" xfId="37469"/>
    <cellStyle name="Total 2 17 5" xfId="39515"/>
    <cellStyle name="Total 2 17 6" xfId="50678"/>
    <cellStyle name="Total 2 18" xfId="7642"/>
    <cellStyle name="Total 2 18 2" xfId="18753"/>
    <cellStyle name="Total 2 18 3" xfId="28956"/>
    <cellStyle name="Total 2 18 4" xfId="39906"/>
    <cellStyle name="Total 2 18 5" xfId="45669"/>
    <cellStyle name="Total 2 18 6" xfId="44873"/>
    <cellStyle name="Total 2 18 7" xfId="53114"/>
    <cellStyle name="Total 2 19" xfId="7730"/>
    <cellStyle name="Total 2 19 2" xfId="18841"/>
    <cellStyle name="Total 2 19 3" xfId="29044"/>
    <cellStyle name="Total 2 19 4" xfId="39994"/>
    <cellStyle name="Total 2 19 5" xfId="45719"/>
    <cellStyle name="Total 2 19 6" xfId="44874"/>
    <cellStyle name="Total 2 19 7" xfId="53202"/>
    <cellStyle name="Total 2 2" xfId="2372"/>
    <cellStyle name="Total 2 2 10" xfId="5338"/>
    <cellStyle name="Total 2 2 10 2" xfId="16488"/>
    <cellStyle name="Total 2 2 10 3" xfId="26673"/>
    <cellStyle name="Total 2 2 10 4" xfId="37622"/>
    <cellStyle name="Total 2 2 10 5" xfId="34337"/>
    <cellStyle name="Total 2 2 10 6" xfId="50831"/>
    <cellStyle name="Total 2 2 11" xfId="5997"/>
    <cellStyle name="Total 2 2 11 2" xfId="17147"/>
    <cellStyle name="Total 2 2 11 3" xfId="27332"/>
    <cellStyle name="Total 2 2 11 4" xfId="38281"/>
    <cellStyle name="Total 2 2 11 5" xfId="45987"/>
    <cellStyle name="Total 2 2 11 6" xfId="51490"/>
    <cellStyle name="Total 2 2 12" xfId="6049"/>
    <cellStyle name="Total 2 2 12 2" xfId="17199"/>
    <cellStyle name="Total 2 2 12 3" xfId="27384"/>
    <cellStyle name="Total 2 2 12 4" xfId="38333"/>
    <cellStyle name="Total 2 2 12 5" xfId="45902"/>
    <cellStyle name="Total 2 2 12 6" xfId="51542"/>
    <cellStyle name="Total 2 2 13" xfId="9945"/>
    <cellStyle name="Total 2 2 13 2" xfId="20937"/>
    <cellStyle name="Total 2 2 13 3" xfId="31257"/>
    <cellStyle name="Total 2 2 13 4" xfId="42202"/>
    <cellStyle name="Total 2 2 13 5" xfId="55415"/>
    <cellStyle name="Total 2 2 14" xfId="11749"/>
    <cellStyle name="Total 2 2 14 2" xfId="22720"/>
    <cellStyle name="Total 2 2 14 3" xfId="33061"/>
    <cellStyle name="Total 2 2 14 4" xfId="43998"/>
    <cellStyle name="Total 2 2 14 5" xfId="46709"/>
    <cellStyle name="Total 2 2 14 6" xfId="57219"/>
    <cellStyle name="Total 2 2 15" xfId="12401"/>
    <cellStyle name="Total 2 2 15 2" xfId="23245"/>
    <cellStyle name="Total 2 2 15 3" xfId="33713"/>
    <cellStyle name="Total 2 2 15 4" xfId="44650"/>
    <cellStyle name="Total 2 2 15 5" xfId="47357"/>
    <cellStyle name="Total 2 2 15 6" xfId="57871"/>
    <cellStyle name="Total 2 2 16" xfId="12351"/>
    <cellStyle name="Total 2 2 16 2" xfId="33663"/>
    <cellStyle name="Total 2 2 16 3" xfId="44600"/>
    <cellStyle name="Total 2 2 16 4" xfId="47307"/>
    <cellStyle name="Total 2 2 16 5" xfId="57821"/>
    <cellStyle name="Total 2 2 17" xfId="12484"/>
    <cellStyle name="Total 2 2 17 2" xfId="23303"/>
    <cellStyle name="Total 2 2 17 3" xfId="33796"/>
    <cellStyle name="Total 2 2 17 4" xfId="44733"/>
    <cellStyle name="Total 2 2 17 5" xfId="47438"/>
    <cellStyle name="Total 2 2 17 6" xfId="57954"/>
    <cellStyle name="Total 2 2 18" xfId="12524"/>
    <cellStyle name="Total 2 2 18 2" xfId="23330"/>
    <cellStyle name="Total 2 2 18 3" xfId="33836"/>
    <cellStyle name="Total 2 2 18 4" xfId="44773"/>
    <cellStyle name="Total 2 2 18 5" xfId="47477"/>
    <cellStyle name="Total 2 2 18 6" xfId="57994"/>
    <cellStyle name="Total 2 2 19" xfId="9621"/>
    <cellStyle name="Total 2 2 19 2" xfId="20683"/>
    <cellStyle name="Total 2 2 19 3" xfId="30933"/>
    <cellStyle name="Total 2 2 19 4" xfId="41882"/>
    <cellStyle name="Total 2 2 19 5" xfId="46145"/>
    <cellStyle name="Total 2 2 19 6" xfId="45861"/>
    <cellStyle name="Total 2 2 19 7" xfId="55091"/>
    <cellStyle name="Total 2 2 2" xfId="4771"/>
    <cellStyle name="Total 2 2 2 2" xfId="11180"/>
    <cellStyle name="Total 2 2 2 2 2" xfId="22157"/>
    <cellStyle name="Total 2 2 2 2 3" xfId="32492"/>
    <cellStyle name="Total 2 2 2 2 4" xfId="43432"/>
    <cellStyle name="Total 2 2 2 2 5" xfId="56650"/>
    <cellStyle name="Total 2 2 2 3" xfId="11707"/>
    <cellStyle name="Total 2 2 2 3 2" xfId="22680"/>
    <cellStyle name="Total 2 2 2 3 3" xfId="33019"/>
    <cellStyle name="Total 2 2 2 3 4" xfId="43956"/>
    <cellStyle name="Total 2 2 2 3 5" xfId="46667"/>
    <cellStyle name="Total 2 2 2 3 6" xfId="57177"/>
    <cellStyle name="Total 2 2 2 4" xfId="11934"/>
    <cellStyle name="Total 2 2 2 4 2" xfId="22886"/>
    <cellStyle name="Total 2 2 2 4 3" xfId="33246"/>
    <cellStyle name="Total 2 2 2 4 4" xfId="44183"/>
    <cellStyle name="Total 2 2 2 4 5" xfId="46894"/>
    <cellStyle name="Total 2 2 2 4 6" xfId="57404"/>
    <cellStyle name="Total 2 2 2 5" xfId="12461"/>
    <cellStyle name="Total 2 2 2 5 2" xfId="33773"/>
    <cellStyle name="Total 2 2 2 5 3" xfId="44710"/>
    <cellStyle name="Total 2 2 2 5 4" xfId="47416"/>
    <cellStyle name="Total 2 2 2 5 5" xfId="57931"/>
    <cellStyle name="Total 2 2 2 6" xfId="15922"/>
    <cellStyle name="Total 2 2 2 7" xfId="26107"/>
    <cellStyle name="Total 2 2 2 8" xfId="37056"/>
    <cellStyle name="Total 2 2 2 9" xfId="50265"/>
    <cellStyle name="Total 2 2 20" xfId="12601"/>
    <cellStyle name="Total 2 2 20 2" xfId="23402"/>
    <cellStyle name="Total 2 2 20 3" xfId="33913"/>
    <cellStyle name="Total 2 2 20 4" xfId="44850"/>
    <cellStyle name="Total 2 2 20 5" xfId="47553"/>
    <cellStyle name="Total 2 2 20 6" xfId="47575"/>
    <cellStyle name="Total 2 2 20 7" xfId="58071"/>
    <cellStyle name="Total 2 2 21" xfId="13672"/>
    <cellStyle name="Total 2 2 22" xfId="23857"/>
    <cellStyle name="Total 2 2 23" xfId="34765"/>
    <cellStyle name="Total 2 2 24" xfId="48015"/>
    <cellStyle name="Total 2 2 25" xfId="59617"/>
    <cellStyle name="Total 2 2 3" xfId="5790"/>
    <cellStyle name="Total 2 2 3 2" xfId="11315"/>
    <cellStyle name="Total 2 2 3 2 2" xfId="22292"/>
    <cellStyle name="Total 2 2 3 2 3" xfId="32627"/>
    <cellStyle name="Total 2 2 3 2 4" xfId="43564"/>
    <cellStyle name="Total 2 2 3 2 5" xfId="56785"/>
    <cellStyle name="Total 2 2 3 3" xfId="9462"/>
    <cellStyle name="Total 2 2 3 3 2" xfId="20567"/>
    <cellStyle name="Total 2 2 3 3 3" xfId="30774"/>
    <cellStyle name="Total 2 2 3 3 4" xfId="41725"/>
    <cellStyle name="Total 2 2 3 3 5" xfId="45994"/>
    <cellStyle name="Total 2 2 3 3 6" xfId="54932"/>
    <cellStyle name="Total 2 2 3 4" xfId="12031"/>
    <cellStyle name="Total 2 2 3 4 2" xfId="22983"/>
    <cellStyle name="Total 2 2 3 4 3" xfId="33343"/>
    <cellStyle name="Total 2 2 3 4 4" xfId="44280"/>
    <cellStyle name="Total 2 2 3 4 5" xfId="46990"/>
    <cellStyle name="Total 2 2 3 4 6" xfId="57501"/>
    <cellStyle name="Total 2 2 3 5" xfId="10672"/>
    <cellStyle name="Total 2 2 3 5 2" xfId="31984"/>
    <cellStyle name="Total 2 2 3 5 3" xfId="42927"/>
    <cellStyle name="Total 2 2 3 5 4" xfId="46455"/>
    <cellStyle name="Total 2 2 3 5 5" xfId="56142"/>
    <cellStyle name="Total 2 2 3 6" xfId="16940"/>
    <cellStyle name="Total 2 2 3 7" xfId="27125"/>
    <cellStyle name="Total 2 2 3 8" xfId="38074"/>
    <cellStyle name="Total 2 2 3 9" xfId="51283"/>
    <cellStyle name="Total 2 2 4" xfId="5192"/>
    <cellStyle name="Total 2 2 4 2" xfId="16342"/>
    <cellStyle name="Total 2 2 4 3" xfId="26527"/>
    <cellStyle name="Total 2 2 4 4" xfId="37476"/>
    <cellStyle name="Total 2 2 4 5" xfId="42908"/>
    <cellStyle name="Total 2 2 4 6" xfId="50685"/>
    <cellStyle name="Total 2 2 5" xfId="4223"/>
    <cellStyle name="Total 2 2 5 2" xfId="15413"/>
    <cellStyle name="Total 2 2 5 3" xfId="25598"/>
    <cellStyle name="Total 2 2 5 4" xfId="36547"/>
    <cellStyle name="Total 2 2 5 5" xfId="45140"/>
    <cellStyle name="Total 2 2 5 6" xfId="49756"/>
    <cellStyle name="Total 2 2 6" xfId="4284"/>
    <cellStyle name="Total 2 2 6 2" xfId="15474"/>
    <cellStyle name="Total 2 2 6 3" xfId="25659"/>
    <cellStyle name="Total 2 2 6 4" xfId="36608"/>
    <cellStyle name="Total 2 2 6 5" xfId="34165"/>
    <cellStyle name="Total 2 2 6 6" xfId="49817"/>
    <cellStyle name="Total 2 2 7" xfId="5360"/>
    <cellStyle name="Total 2 2 7 2" xfId="16510"/>
    <cellStyle name="Total 2 2 7 3" xfId="26695"/>
    <cellStyle name="Total 2 2 7 4" xfId="37644"/>
    <cellStyle name="Total 2 2 7 5" xfId="34357"/>
    <cellStyle name="Total 2 2 7 6" xfId="50853"/>
    <cellStyle name="Total 2 2 8" xfId="5611"/>
    <cellStyle name="Total 2 2 8 2" xfId="16761"/>
    <cellStyle name="Total 2 2 8 3" xfId="26946"/>
    <cellStyle name="Total 2 2 8 4" xfId="37895"/>
    <cellStyle name="Total 2 2 8 5" xfId="45380"/>
    <cellStyle name="Total 2 2 8 6" xfId="51104"/>
    <cellStyle name="Total 2 2 9" xfId="5512"/>
    <cellStyle name="Total 2 2 9 2" xfId="16662"/>
    <cellStyle name="Total 2 2 9 3" xfId="26847"/>
    <cellStyle name="Total 2 2 9 4" xfId="37796"/>
    <cellStyle name="Total 2 2 9 5" xfId="34364"/>
    <cellStyle name="Total 2 2 9 6" xfId="51005"/>
    <cellStyle name="Total 2 20" xfId="7637"/>
    <cellStyle name="Total 2 20 2" xfId="18750"/>
    <cellStyle name="Total 2 20 3" xfId="28952"/>
    <cellStyle name="Total 2 20 4" xfId="39901"/>
    <cellStyle name="Total 2 20 5" xfId="45665"/>
    <cellStyle name="Total 2 20 6" xfId="34430"/>
    <cellStyle name="Total 2 20 7" xfId="53110"/>
    <cellStyle name="Total 2 21" xfId="7596"/>
    <cellStyle name="Total 2 21 2" xfId="18709"/>
    <cellStyle name="Total 2 21 3" xfId="28911"/>
    <cellStyle name="Total 2 21 4" xfId="39860"/>
    <cellStyle name="Total 2 21 5" xfId="45624"/>
    <cellStyle name="Total 2 21 6" xfId="53069"/>
    <cellStyle name="Total 2 22" xfId="9849"/>
    <cellStyle name="Total 2 22 2" xfId="20841"/>
    <cellStyle name="Total 2 22 3" xfId="31161"/>
    <cellStyle name="Total 2 22 4" xfId="42110"/>
    <cellStyle name="Total 2 22 5" xfId="55319"/>
    <cellStyle name="Total 2 23" xfId="11832"/>
    <cellStyle name="Total 2 23 2" xfId="22802"/>
    <cellStyle name="Total 2 23 3" xfId="33144"/>
    <cellStyle name="Total 2 23 4" xfId="44081"/>
    <cellStyle name="Total 2 23 5" xfId="46792"/>
    <cellStyle name="Total 2 23 6" xfId="57302"/>
    <cellStyle name="Total 2 24" xfId="9573"/>
    <cellStyle name="Total 2 24 2" xfId="20650"/>
    <cellStyle name="Total 2 24 3" xfId="30885"/>
    <cellStyle name="Total 2 24 4" xfId="41836"/>
    <cellStyle name="Total 2 24 5" xfId="46102"/>
    <cellStyle name="Total 2 24 6" xfId="55043"/>
    <cellStyle name="Total 2 25" xfId="11887"/>
    <cellStyle name="Total 2 25 2" xfId="33199"/>
    <cellStyle name="Total 2 25 3" xfId="44136"/>
    <cellStyle name="Total 2 25 4" xfId="46847"/>
    <cellStyle name="Total 2 25 5" xfId="57357"/>
    <cellStyle name="Total 2 26" xfId="12065"/>
    <cellStyle name="Total 2 26 2" xfId="23011"/>
    <cellStyle name="Total 2 26 3" xfId="33377"/>
    <cellStyle name="Total 2 26 4" xfId="44314"/>
    <cellStyle name="Total 2 26 5" xfId="47024"/>
    <cellStyle name="Total 2 26 6" xfId="57535"/>
    <cellStyle name="Total 2 27" xfId="12043"/>
    <cellStyle name="Total 2 27 2" xfId="22994"/>
    <cellStyle name="Total 2 27 3" xfId="33355"/>
    <cellStyle name="Total 2 27 4" xfId="44292"/>
    <cellStyle name="Total 2 27 5" xfId="47002"/>
    <cellStyle name="Total 2 27 6" xfId="57513"/>
    <cellStyle name="Total 2 28" xfId="12357"/>
    <cellStyle name="Total 2 28 2" xfId="23209"/>
    <cellStyle name="Total 2 28 3" xfId="33669"/>
    <cellStyle name="Total 2 28 4" xfId="44606"/>
    <cellStyle name="Total 2 28 5" xfId="47313"/>
    <cellStyle name="Total 2 28 6" xfId="47568"/>
    <cellStyle name="Total 2 28 7" xfId="57827"/>
    <cellStyle name="Total 2 29" xfId="12552"/>
    <cellStyle name="Total 2 29 2" xfId="23353"/>
    <cellStyle name="Total 2 29 3" xfId="33864"/>
    <cellStyle name="Total 2 29 4" xfId="44801"/>
    <cellStyle name="Total 2 29 5" xfId="47505"/>
    <cellStyle name="Total 2 29 6" xfId="47571"/>
    <cellStyle name="Total 2 29 7" xfId="58022"/>
    <cellStyle name="Total 2 3" xfId="2199"/>
    <cellStyle name="Total 2 3 10" xfId="5482"/>
    <cellStyle name="Total 2 3 10 2" xfId="16632"/>
    <cellStyle name="Total 2 3 10 3" xfId="26817"/>
    <cellStyle name="Total 2 3 10 4" xfId="37766"/>
    <cellStyle name="Total 2 3 10 5" xfId="44938"/>
    <cellStyle name="Total 2 3 10 6" xfId="50975"/>
    <cellStyle name="Total 2 3 11" xfId="6041"/>
    <cellStyle name="Total 2 3 11 2" xfId="17191"/>
    <cellStyle name="Total 2 3 11 3" xfId="27376"/>
    <cellStyle name="Total 2 3 11 4" xfId="38325"/>
    <cellStyle name="Total 2 3 11 5" xfId="46560"/>
    <cellStyle name="Total 2 3 11 6" xfId="51534"/>
    <cellStyle name="Total 2 3 12" xfId="5856"/>
    <cellStyle name="Total 2 3 12 2" xfId="17006"/>
    <cellStyle name="Total 2 3 12 3" xfId="27191"/>
    <cellStyle name="Total 2 3 12 4" xfId="38140"/>
    <cellStyle name="Total 2 3 12 5" xfId="45199"/>
    <cellStyle name="Total 2 3 12 6" xfId="51349"/>
    <cellStyle name="Total 2 3 13" xfId="9131"/>
    <cellStyle name="Total 2 3 13 2" xfId="20236"/>
    <cellStyle name="Total 2 3 13 3" xfId="30443"/>
    <cellStyle name="Total 2 3 13 4" xfId="41394"/>
    <cellStyle name="Total 2 3 13 5" xfId="54601"/>
    <cellStyle name="Total 2 3 14" xfId="12125"/>
    <cellStyle name="Total 2 3 14 2" xfId="23057"/>
    <cellStyle name="Total 2 3 14 3" xfId="33437"/>
    <cellStyle name="Total 2 3 14 4" xfId="44374"/>
    <cellStyle name="Total 2 3 14 5" xfId="47083"/>
    <cellStyle name="Total 2 3 14 6" xfId="57595"/>
    <cellStyle name="Total 2 3 15" xfId="7210"/>
    <cellStyle name="Total 2 3 15 2" xfId="18339"/>
    <cellStyle name="Total 2 3 15 3" xfId="28526"/>
    <cellStyle name="Total 2 3 15 4" xfId="39481"/>
    <cellStyle name="Total 2 3 15 5" xfId="45431"/>
    <cellStyle name="Total 2 3 15 6" xfId="52684"/>
    <cellStyle name="Total 2 3 16" xfId="9674"/>
    <cellStyle name="Total 2 3 16 2" xfId="30986"/>
    <cellStyle name="Total 2 3 16 3" xfId="41935"/>
    <cellStyle name="Total 2 3 16 4" xfId="46198"/>
    <cellStyle name="Total 2 3 16 5" xfId="55144"/>
    <cellStyle name="Total 2 3 17" xfId="12164"/>
    <cellStyle name="Total 2 3 17 2" xfId="23087"/>
    <cellStyle name="Total 2 3 17 3" xfId="33476"/>
    <cellStyle name="Total 2 3 17 4" xfId="44413"/>
    <cellStyle name="Total 2 3 17 5" xfId="47121"/>
    <cellStyle name="Total 2 3 17 6" xfId="57634"/>
    <cellStyle name="Total 2 3 18" xfId="12518"/>
    <cellStyle name="Total 2 3 18 2" xfId="23326"/>
    <cellStyle name="Total 2 3 18 3" xfId="33830"/>
    <cellStyle name="Total 2 3 18 4" xfId="44767"/>
    <cellStyle name="Total 2 3 18 5" xfId="47471"/>
    <cellStyle name="Total 2 3 18 6" xfId="57988"/>
    <cellStyle name="Total 2 3 19" xfId="12562"/>
    <cellStyle name="Total 2 3 19 2" xfId="23363"/>
    <cellStyle name="Total 2 3 19 3" xfId="33874"/>
    <cellStyle name="Total 2 3 19 4" xfId="44811"/>
    <cellStyle name="Total 2 3 19 5" xfId="47514"/>
    <cellStyle name="Total 2 3 19 6" xfId="47573"/>
    <cellStyle name="Total 2 3 19 7" xfId="58032"/>
    <cellStyle name="Total 2 3 2" xfId="3709"/>
    <cellStyle name="Total 2 3 2 2" xfId="11276"/>
    <cellStyle name="Total 2 3 2 2 2" xfId="22253"/>
    <cellStyle name="Total 2 3 2 2 3" xfId="32588"/>
    <cellStyle name="Total 2 3 2 2 4" xfId="43525"/>
    <cellStyle name="Total 2 3 2 2 5" xfId="56746"/>
    <cellStyle name="Total 2 3 2 3" xfId="11631"/>
    <cellStyle name="Total 2 3 2 3 2" xfId="22604"/>
    <cellStyle name="Total 2 3 2 3 3" xfId="32943"/>
    <cellStyle name="Total 2 3 2 3 4" xfId="43880"/>
    <cellStyle name="Total 2 3 2 3 5" xfId="46591"/>
    <cellStyle name="Total 2 3 2 3 6" xfId="57101"/>
    <cellStyle name="Total 2 3 2 4" xfId="12013"/>
    <cellStyle name="Total 2 3 2 4 2" xfId="22965"/>
    <cellStyle name="Total 2 3 2 4 3" xfId="33325"/>
    <cellStyle name="Total 2 3 2 4 4" xfId="44262"/>
    <cellStyle name="Total 2 3 2 4 5" xfId="46972"/>
    <cellStyle name="Total 2 3 2 4 6" xfId="57483"/>
    <cellStyle name="Total 2 3 2 5" xfId="12505"/>
    <cellStyle name="Total 2 3 2 5 2" xfId="33817"/>
    <cellStyle name="Total 2 3 2 5 3" xfId="44754"/>
    <cellStyle name="Total 2 3 2 5 4" xfId="47459"/>
    <cellStyle name="Total 2 3 2 5 5" xfId="57975"/>
    <cellStyle name="Total 2 3 2 6" xfId="14924"/>
    <cellStyle name="Total 2 3 2 7" xfId="25109"/>
    <cellStyle name="Total 2 3 2 8" xfId="36046"/>
    <cellStyle name="Total 2 3 2 9" xfId="49267"/>
    <cellStyle name="Total 2 3 20" xfId="13499"/>
    <cellStyle name="Total 2 3 21" xfId="23684"/>
    <cellStyle name="Total 2 3 22" xfId="34592"/>
    <cellStyle name="Total 2 3 23" xfId="47842"/>
    <cellStyle name="Total 2 3 24" xfId="59578"/>
    <cellStyle name="Total 2 3 3" xfId="4142"/>
    <cellStyle name="Total 2 3 3 2" xfId="15349"/>
    <cellStyle name="Total 2 3 3 3" xfId="25534"/>
    <cellStyle name="Total 2 3 3 4" xfId="36475"/>
    <cellStyle name="Total 2 3 3 5" xfId="45146"/>
    <cellStyle name="Total 2 3 3 6" xfId="49692"/>
    <cellStyle name="Total 2 3 4" xfId="4468"/>
    <cellStyle name="Total 2 3 4 2" xfId="15638"/>
    <cellStyle name="Total 2 3 4 3" xfId="25823"/>
    <cellStyle name="Total 2 3 4 4" xfId="36772"/>
    <cellStyle name="Total 2 3 4 5" xfId="45897"/>
    <cellStyle name="Total 2 3 4 6" xfId="49981"/>
    <cellStyle name="Total 2 3 5" xfId="4611"/>
    <cellStyle name="Total 2 3 5 2" xfId="15767"/>
    <cellStyle name="Total 2 3 5 3" xfId="25952"/>
    <cellStyle name="Total 2 3 5 4" xfId="36901"/>
    <cellStyle name="Total 2 3 5 5" xfId="45096"/>
    <cellStyle name="Total 2 3 5 6" xfId="50110"/>
    <cellStyle name="Total 2 3 6" xfId="4582"/>
    <cellStyle name="Total 2 3 6 2" xfId="15746"/>
    <cellStyle name="Total 2 3 6 3" xfId="25931"/>
    <cellStyle name="Total 2 3 6 4" xfId="36880"/>
    <cellStyle name="Total 2 3 6 5" xfId="45285"/>
    <cellStyle name="Total 2 3 6 6" xfId="50089"/>
    <cellStyle name="Total 2 3 7" xfId="4336"/>
    <cellStyle name="Total 2 3 7 2" xfId="15526"/>
    <cellStyle name="Total 2 3 7 3" xfId="25711"/>
    <cellStyle name="Total 2 3 7 4" xfId="36660"/>
    <cellStyle name="Total 2 3 7 5" xfId="45208"/>
    <cellStyle name="Total 2 3 7 6" xfId="49869"/>
    <cellStyle name="Total 2 3 8" xfId="5489"/>
    <cellStyle name="Total 2 3 8 2" xfId="16639"/>
    <cellStyle name="Total 2 3 8 3" xfId="26824"/>
    <cellStyle name="Total 2 3 8 4" xfId="37773"/>
    <cellStyle name="Total 2 3 8 5" xfId="45955"/>
    <cellStyle name="Total 2 3 8 6" xfId="50982"/>
    <cellStyle name="Total 2 3 9" xfId="5871"/>
    <cellStyle name="Total 2 3 9 2" xfId="17021"/>
    <cellStyle name="Total 2 3 9 3" xfId="27206"/>
    <cellStyle name="Total 2 3 9 4" xfId="38155"/>
    <cellStyle name="Total 2 3 9 5" xfId="45020"/>
    <cellStyle name="Total 2 3 9 6" xfId="51364"/>
    <cellStyle name="Total 2 30" xfId="13471"/>
    <cellStyle name="Total 2 31" xfId="23656"/>
    <cellStyle name="Total 2 32" xfId="34558"/>
    <cellStyle name="Total 2 33" xfId="47814"/>
    <cellStyle name="Total 2 34" xfId="59107"/>
    <cellStyle name="Total 2 4" xfId="240"/>
    <cellStyle name="Total 2 4 2" xfId="10722"/>
    <cellStyle name="Total 2 4 2 2" xfId="21701"/>
    <cellStyle name="Total 2 4 2 3" xfId="32034"/>
    <cellStyle name="Total 2 4 2 4" xfId="42977"/>
    <cellStyle name="Total 2 4 2 5" xfId="56192"/>
    <cellStyle name="Total 2 4 3" xfId="9536"/>
    <cellStyle name="Total 2 4 3 2" xfId="20627"/>
    <cellStyle name="Total 2 4 3 3" xfId="30848"/>
    <cellStyle name="Total 2 4 3 4" xfId="41799"/>
    <cellStyle name="Total 2 4 3 5" xfId="46066"/>
    <cellStyle name="Total 2 4 3 6" xfId="55006"/>
    <cellStyle name="Total 2 4 4" xfId="12038"/>
    <cellStyle name="Total 2 4 4 2" xfId="22989"/>
    <cellStyle name="Total 2 4 4 3" xfId="33350"/>
    <cellStyle name="Total 2 4 4 4" xfId="44287"/>
    <cellStyle name="Total 2 4 4 5" xfId="46997"/>
    <cellStyle name="Total 2 4 4 6" xfId="57508"/>
    <cellStyle name="Total 2 4 5" xfId="9483"/>
    <cellStyle name="Total 2 4 5 2" xfId="30795"/>
    <cellStyle name="Total 2 4 5 3" xfId="41746"/>
    <cellStyle name="Total 2 4 5 4" xfId="46015"/>
    <cellStyle name="Total 2 4 5 5" xfId="54953"/>
    <cellStyle name="Total 2 4 6" xfId="13334"/>
    <cellStyle name="Total 2 4 7" xfId="23524"/>
    <cellStyle name="Total 2 4 8" xfId="34070"/>
    <cellStyle name="Total 2 4 9" xfId="47682"/>
    <cellStyle name="Total 2 5" xfId="2331"/>
    <cellStyle name="Total 2 5 2" xfId="11230"/>
    <cellStyle name="Total 2 5 2 2" xfId="22207"/>
    <cellStyle name="Total 2 5 2 3" xfId="32542"/>
    <cellStyle name="Total 2 5 2 4" xfId="43481"/>
    <cellStyle name="Total 2 5 2 5" xfId="56700"/>
    <cellStyle name="Total 2 5 3" xfId="11677"/>
    <cellStyle name="Total 2 5 3 2" xfId="22650"/>
    <cellStyle name="Total 2 5 3 3" xfId="32989"/>
    <cellStyle name="Total 2 5 3 4" xfId="43926"/>
    <cellStyle name="Total 2 5 3 5" xfId="46637"/>
    <cellStyle name="Total 2 5 3 6" xfId="57147"/>
    <cellStyle name="Total 2 5 4" xfId="11974"/>
    <cellStyle name="Total 2 5 4 2" xfId="22926"/>
    <cellStyle name="Total 2 5 4 3" xfId="33286"/>
    <cellStyle name="Total 2 5 4 4" xfId="44223"/>
    <cellStyle name="Total 2 5 4 5" xfId="46934"/>
    <cellStyle name="Total 2 5 4 6" xfId="57444"/>
    <cellStyle name="Total 2 5 5" xfId="9549"/>
    <cellStyle name="Total 2 5 5 2" xfId="30861"/>
    <cellStyle name="Total 2 5 5 3" xfId="41812"/>
    <cellStyle name="Total 2 5 5 4" xfId="46078"/>
    <cellStyle name="Total 2 5 5 5" xfId="55019"/>
    <cellStyle name="Total 2 5 6" xfId="13631"/>
    <cellStyle name="Total 2 5 7" xfId="23816"/>
    <cellStyle name="Total 2 5 8" xfId="34724"/>
    <cellStyle name="Total 2 5 9" xfId="47974"/>
    <cellStyle name="Total 2 6" xfId="2241"/>
    <cellStyle name="Total 2 6 2" xfId="13541"/>
    <cellStyle name="Total 2 6 3" xfId="23726"/>
    <cellStyle name="Total 2 6 4" xfId="34634"/>
    <cellStyle name="Total 2 6 5" xfId="45406"/>
    <cellStyle name="Total 2 6 6" xfId="47884"/>
    <cellStyle name="Total 2 7" xfId="4667"/>
    <cellStyle name="Total 2 7 2" xfId="15819"/>
    <cellStyle name="Total 2 7 3" xfId="26004"/>
    <cellStyle name="Total 2 7 4" xfId="36953"/>
    <cellStyle name="Total 2 7 5" xfId="45117"/>
    <cellStyle name="Total 2 7 6" xfId="50162"/>
    <cellStyle name="Total 2 8" xfId="5699"/>
    <cellStyle name="Total 2 8 2" xfId="16849"/>
    <cellStyle name="Total 2 8 3" xfId="27034"/>
    <cellStyle name="Total 2 8 4" xfId="37983"/>
    <cellStyle name="Total 2 8 5" xfId="34560"/>
    <cellStyle name="Total 2 8 6" xfId="51192"/>
    <cellStyle name="Total 2 9" xfId="5282"/>
    <cellStyle name="Total 2 9 2" xfId="16432"/>
    <cellStyle name="Total 2 9 3" xfId="26617"/>
    <cellStyle name="Total 2 9 4" xfId="37566"/>
    <cellStyle name="Total 2 9 5" xfId="34288"/>
    <cellStyle name="Total 2 9 6" xfId="50775"/>
    <cellStyle name="Warning Text 2" xfId="2155"/>
    <cellStyle name="똿뗦먛귟 [0.00]_PRODUCT DETAIL Q1" xfId="2156"/>
    <cellStyle name="똿뗦먛귟_PRODUCT DETAIL Q1" xfId="2157"/>
    <cellStyle name="믅됞 [0.00]_PRODUCT DETAIL Q1" xfId="2158"/>
    <cellStyle name="믅됞_PRODUCT DETAIL Q1" xfId="2159"/>
    <cellStyle name="백분율_HOBONG" xfId="2160"/>
    <cellStyle name="뷭?_BOOKSHIP" xfId="2161"/>
    <cellStyle name="콤마 [0]_1202" xfId="2162"/>
    <cellStyle name="콤마_1202" xfId="2163"/>
    <cellStyle name="통화 [0]_1202" xfId="2164"/>
    <cellStyle name="통화_1202" xfId="2165"/>
    <cellStyle name="표준_(정보부문)월별인원계획" xfId="2166"/>
  </cellStyles>
  <dxfs count="192"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b/>
        <i val="0"/>
        <condense val="0"/>
        <extend val="0"/>
        <color indexed="11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ill>
        <patternFill>
          <bgColor indexed="50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theme="0"/>
      </font>
    </dxf>
    <dxf>
      <font>
        <b/>
        <i val="0"/>
        <color theme="1"/>
      </font>
      <fill>
        <patternFill>
          <bgColor rgb="FFFFC000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theme="0"/>
      </font>
    </dxf>
    <dxf>
      <font>
        <b/>
        <i val="0"/>
        <color theme="1"/>
      </font>
      <fill>
        <patternFill>
          <bgColor rgb="FFFFC000"/>
        </patternFill>
      </fill>
    </dxf>
    <dxf>
      <font>
        <color theme="0"/>
      </font>
    </dxf>
    <dxf>
      <font>
        <b/>
        <i val="0"/>
        <color theme="1"/>
      </font>
      <fill>
        <patternFill>
          <bgColor rgb="FFFFC000"/>
        </patternFill>
      </fill>
    </dxf>
    <dxf>
      <font>
        <color theme="0"/>
      </font>
    </dxf>
    <dxf>
      <font>
        <b/>
        <i val="0"/>
        <color theme="1"/>
      </font>
      <fill>
        <patternFill>
          <bgColor rgb="FFFFC000"/>
        </patternFill>
      </fill>
    </dxf>
    <dxf>
      <font>
        <color rgb="FFFF0000"/>
      </font>
      <fill>
        <patternFill>
          <bgColor theme="1" tint="4.9989318521683403E-2"/>
        </patternFill>
      </fill>
    </dxf>
    <dxf>
      <font>
        <color theme="0"/>
      </font>
    </dxf>
    <dxf>
      <font>
        <b/>
        <i val="0"/>
        <color theme="1"/>
      </font>
      <fill>
        <patternFill>
          <bgColor rgb="FFFFC000"/>
        </patternFill>
      </fill>
    </dxf>
    <dxf>
      <font>
        <color theme="0"/>
      </font>
    </dxf>
    <dxf>
      <font>
        <b/>
        <i val="0"/>
        <color theme="1"/>
      </font>
      <fill>
        <patternFill>
          <bgColor rgb="FFFFC000"/>
        </patternFill>
      </fill>
    </dxf>
    <dxf>
      <font>
        <color theme="0"/>
      </font>
    </dxf>
    <dxf>
      <font>
        <b/>
        <i val="0"/>
        <color theme="1"/>
      </font>
      <fill>
        <patternFill>
          <bgColor rgb="FFFFC000"/>
        </patternFill>
      </fill>
    </dxf>
    <dxf>
      <font>
        <color theme="0"/>
      </font>
    </dxf>
    <dxf>
      <font>
        <b/>
        <i val="0"/>
        <color theme="1"/>
      </font>
      <fill>
        <patternFill>
          <bgColor rgb="FFFFC00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b/>
        <i val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b/>
        <i val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fgColor indexed="64"/>
          <bgColor theme="9"/>
        </patternFill>
      </fill>
    </dxf>
  </dxfs>
  <tableStyles count="0" defaultTableStyle="TableStyleMedium2" defaultPivotStyle="PivotStyleLight16"/>
  <colors>
    <mruColors>
      <color rgb="FF68F1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925424027174251E-2"/>
          <c:y val="5.0936356626689647E-2"/>
          <c:w val="0.88614915194565147"/>
          <c:h val="0.76456774786102399"/>
        </c:manualLayout>
      </c:layout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</c:spPr>
          </c:dPt>
          <c:dPt>
            <c:idx val="2"/>
            <c:invertIfNegative val="0"/>
            <c:bubble3D val="0"/>
            <c:spPr>
              <a:solidFill>
                <a:srgbClr val="FF0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DATA_KPP_MIKAD!$BA$1:$BA$4</c:f>
              <c:strCache>
                <c:ptCount val="4"/>
                <c:pt idx="0">
                  <c:v>AKTIF</c:v>
                </c:pt>
                <c:pt idx="1">
                  <c:v>NON AKTIF</c:v>
                </c:pt>
                <c:pt idx="2">
                  <c:v>TOT MP</c:v>
                </c:pt>
                <c:pt idx="3">
                  <c:v>NO KET</c:v>
                </c:pt>
              </c:strCache>
            </c:strRef>
          </c:cat>
          <c:val>
            <c:numRef>
              <c:f>DATA_KPP_MIKAD!$BB$1:$BB$4</c:f>
              <c:numCache>
                <c:formatCode>General</c:formatCode>
                <c:ptCount val="4"/>
                <c:pt idx="0">
                  <c:v>3632</c:v>
                </c:pt>
                <c:pt idx="1">
                  <c:v>322</c:v>
                </c:pt>
                <c:pt idx="2">
                  <c:v>4952</c:v>
                </c:pt>
                <c:pt idx="3">
                  <c:v>998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86484384"/>
        <c:axId val="-186483840"/>
      </c:barChart>
      <c:catAx>
        <c:axId val="-186484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86483840"/>
        <c:crosses val="autoZero"/>
        <c:auto val="1"/>
        <c:lblAlgn val="ctr"/>
        <c:lblOffset val="100"/>
        <c:noMultiLvlLbl val="0"/>
      </c:catAx>
      <c:valAx>
        <c:axId val="-18648384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-18648438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id-ID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openxmlformats.org/officeDocument/2006/relationships/image" Target="../media/image9.png"/><Relationship Id="rId18" Type="http://schemas.microsoft.com/office/2007/relationships/hdphoto" Target="../media/hdphoto7.wdp"/><Relationship Id="rId3" Type="http://schemas.microsoft.com/office/2007/relationships/hdphoto" Target="../media/hdphoto1.wdp"/><Relationship Id="rId21" Type="http://schemas.microsoft.com/office/2007/relationships/hdphoto" Target="../media/hdphoto8.wdp"/><Relationship Id="rId7" Type="http://schemas.openxmlformats.org/officeDocument/2006/relationships/image" Target="../media/image6.png"/><Relationship Id="rId12" Type="http://schemas.microsoft.com/office/2007/relationships/hdphoto" Target="../media/hdphoto4.wdp"/><Relationship Id="rId17" Type="http://schemas.openxmlformats.org/officeDocument/2006/relationships/image" Target="../media/image11.png"/><Relationship Id="rId2" Type="http://schemas.openxmlformats.org/officeDocument/2006/relationships/image" Target="../media/image2.png"/><Relationship Id="rId16" Type="http://schemas.microsoft.com/office/2007/relationships/hdphoto" Target="../media/hdphoto6.wdp"/><Relationship Id="rId20" Type="http://schemas.openxmlformats.org/officeDocument/2006/relationships/image" Target="../media/image13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8.png"/><Relationship Id="rId5" Type="http://schemas.openxmlformats.org/officeDocument/2006/relationships/image" Target="../media/image4.png"/><Relationship Id="rId15" Type="http://schemas.openxmlformats.org/officeDocument/2006/relationships/image" Target="../media/image10.png"/><Relationship Id="rId10" Type="http://schemas.microsoft.com/office/2007/relationships/hdphoto" Target="../media/hdphoto3.wdp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microsoft.com/office/2007/relationships/hdphoto" Target="../media/hdphoto5.wdp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4.wdp"/><Relationship Id="rId2" Type="http://schemas.openxmlformats.org/officeDocument/2006/relationships/image" Target="../media/image8.png"/><Relationship Id="rId1" Type="http://schemas.openxmlformats.org/officeDocument/2006/relationships/image" Target="../media/image14.jpeg"/></Relationships>
</file>

<file path=xl/drawings/_rels/drawing4.xml.rels><?xml version="1.0" encoding="UTF-8" standalone="yes"?>
<Relationships xmlns="http://schemas.openxmlformats.org/package/2006/relationships"><Relationship Id="rId13" Type="http://schemas.microsoft.com/office/2007/relationships/hdphoto" Target="../media/hdphoto14.wdp"/><Relationship Id="rId18" Type="http://schemas.openxmlformats.org/officeDocument/2006/relationships/image" Target="../media/image24.jpeg"/><Relationship Id="rId26" Type="http://schemas.openxmlformats.org/officeDocument/2006/relationships/image" Target="../media/image28.jpeg"/><Relationship Id="rId39" Type="http://schemas.microsoft.com/office/2007/relationships/hdphoto" Target="../media/hdphoto27.wdp"/><Relationship Id="rId21" Type="http://schemas.microsoft.com/office/2007/relationships/hdphoto" Target="../media/hdphoto18.wdp"/><Relationship Id="rId34" Type="http://schemas.openxmlformats.org/officeDocument/2006/relationships/image" Target="../media/image32.jpeg"/><Relationship Id="rId42" Type="http://schemas.openxmlformats.org/officeDocument/2006/relationships/image" Target="../media/image36.jpeg"/><Relationship Id="rId47" Type="http://schemas.microsoft.com/office/2007/relationships/hdphoto" Target="../media/hdphoto31.wdp"/><Relationship Id="rId50" Type="http://schemas.openxmlformats.org/officeDocument/2006/relationships/image" Target="../media/image40.jpeg"/><Relationship Id="rId7" Type="http://schemas.microsoft.com/office/2007/relationships/hdphoto" Target="../media/hdphoto11.wdp"/><Relationship Id="rId2" Type="http://schemas.openxmlformats.org/officeDocument/2006/relationships/image" Target="../media/image16.jpeg"/><Relationship Id="rId16" Type="http://schemas.openxmlformats.org/officeDocument/2006/relationships/image" Target="../media/image23.jpeg"/><Relationship Id="rId29" Type="http://schemas.microsoft.com/office/2007/relationships/hdphoto" Target="../media/hdphoto22.wdp"/><Relationship Id="rId11" Type="http://schemas.microsoft.com/office/2007/relationships/hdphoto" Target="../media/hdphoto13.wdp"/><Relationship Id="rId24" Type="http://schemas.openxmlformats.org/officeDocument/2006/relationships/image" Target="../media/image27.jpeg"/><Relationship Id="rId32" Type="http://schemas.openxmlformats.org/officeDocument/2006/relationships/image" Target="../media/image31.jpeg"/><Relationship Id="rId37" Type="http://schemas.microsoft.com/office/2007/relationships/hdphoto" Target="../media/hdphoto26.wdp"/><Relationship Id="rId40" Type="http://schemas.openxmlformats.org/officeDocument/2006/relationships/image" Target="../media/image35.jpeg"/><Relationship Id="rId45" Type="http://schemas.microsoft.com/office/2007/relationships/hdphoto" Target="../media/hdphoto30.wdp"/><Relationship Id="rId53" Type="http://schemas.microsoft.com/office/2007/relationships/hdphoto" Target="../media/hdphoto34.wdp"/><Relationship Id="rId5" Type="http://schemas.microsoft.com/office/2007/relationships/hdphoto" Target="../media/hdphoto10.wdp"/><Relationship Id="rId10" Type="http://schemas.openxmlformats.org/officeDocument/2006/relationships/image" Target="../media/image20.jpeg"/><Relationship Id="rId19" Type="http://schemas.microsoft.com/office/2007/relationships/hdphoto" Target="../media/hdphoto17.wdp"/><Relationship Id="rId31" Type="http://schemas.microsoft.com/office/2007/relationships/hdphoto" Target="../media/hdphoto23.wdp"/><Relationship Id="rId44" Type="http://schemas.openxmlformats.org/officeDocument/2006/relationships/image" Target="../media/image37.jpeg"/><Relationship Id="rId52" Type="http://schemas.openxmlformats.org/officeDocument/2006/relationships/image" Target="../media/image41.png"/><Relationship Id="rId4" Type="http://schemas.openxmlformats.org/officeDocument/2006/relationships/image" Target="../media/image17.jpeg"/><Relationship Id="rId9" Type="http://schemas.microsoft.com/office/2007/relationships/hdphoto" Target="../media/hdphoto12.wdp"/><Relationship Id="rId14" Type="http://schemas.openxmlformats.org/officeDocument/2006/relationships/image" Target="../media/image22.jpeg"/><Relationship Id="rId22" Type="http://schemas.openxmlformats.org/officeDocument/2006/relationships/image" Target="../media/image26.jpeg"/><Relationship Id="rId27" Type="http://schemas.microsoft.com/office/2007/relationships/hdphoto" Target="../media/hdphoto21.wdp"/><Relationship Id="rId30" Type="http://schemas.openxmlformats.org/officeDocument/2006/relationships/image" Target="../media/image30.jpeg"/><Relationship Id="rId35" Type="http://schemas.microsoft.com/office/2007/relationships/hdphoto" Target="../media/hdphoto25.wdp"/><Relationship Id="rId43" Type="http://schemas.microsoft.com/office/2007/relationships/hdphoto" Target="../media/hdphoto29.wdp"/><Relationship Id="rId48" Type="http://schemas.openxmlformats.org/officeDocument/2006/relationships/image" Target="../media/image39.jpeg"/><Relationship Id="rId8" Type="http://schemas.openxmlformats.org/officeDocument/2006/relationships/image" Target="../media/image19.jpeg"/><Relationship Id="rId51" Type="http://schemas.microsoft.com/office/2007/relationships/hdphoto" Target="../media/hdphoto33.wdp"/><Relationship Id="rId3" Type="http://schemas.microsoft.com/office/2007/relationships/hdphoto" Target="../media/hdphoto9.wdp"/><Relationship Id="rId12" Type="http://schemas.openxmlformats.org/officeDocument/2006/relationships/image" Target="../media/image21.jpeg"/><Relationship Id="rId17" Type="http://schemas.microsoft.com/office/2007/relationships/hdphoto" Target="../media/hdphoto16.wdp"/><Relationship Id="rId25" Type="http://schemas.microsoft.com/office/2007/relationships/hdphoto" Target="../media/hdphoto20.wdp"/><Relationship Id="rId33" Type="http://schemas.microsoft.com/office/2007/relationships/hdphoto" Target="../media/hdphoto24.wdp"/><Relationship Id="rId38" Type="http://schemas.openxmlformats.org/officeDocument/2006/relationships/image" Target="../media/image34.jpeg"/><Relationship Id="rId46" Type="http://schemas.openxmlformats.org/officeDocument/2006/relationships/image" Target="../media/image38.jpeg"/><Relationship Id="rId20" Type="http://schemas.openxmlformats.org/officeDocument/2006/relationships/image" Target="../media/image25.jpeg"/><Relationship Id="rId41" Type="http://schemas.microsoft.com/office/2007/relationships/hdphoto" Target="../media/hdphoto28.wdp"/><Relationship Id="rId1" Type="http://schemas.openxmlformats.org/officeDocument/2006/relationships/image" Target="../media/image15.emf"/><Relationship Id="rId6" Type="http://schemas.openxmlformats.org/officeDocument/2006/relationships/image" Target="../media/image18.jpeg"/><Relationship Id="rId15" Type="http://schemas.microsoft.com/office/2007/relationships/hdphoto" Target="../media/hdphoto15.wdp"/><Relationship Id="rId23" Type="http://schemas.microsoft.com/office/2007/relationships/hdphoto" Target="../media/hdphoto19.wdp"/><Relationship Id="rId28" Type="http://schemas.openxmlformats.org/officeDocument/2006/relationships/image" Target="../media/image29.jpeg"/><Relationship Id="rId36" Type="http://schemas.openxmlformats.org/officeDocument/2006/relationships/image" Target="../media/image33.jpeg"/><Relationship Id="rId49" Type="http://schemas.microsoft.com/office/2007/relationships/hdphoto" Target="../media/hdphoto3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</xdr:rowOff>
    </xdr:from>
    <xdr:to>
      <xdr:col>6</xdr:col>
      <xdr:colOff>806822</xdr:colOff>
      <xdr:row>2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1</xdr:row>
      <xdr:rowOff>38100</xdr:rowOff>
    </xdr:from>
    <xdr:to>
      <xdr:col>3</xdr:col>
      <xdr:colOff>266587</xdr:colOff>
      <xdr:row>5</xdr:row>
      <xdr:rowOff>109926</xdr:rowOff>
    </xdr:to>
    <xdr:pic>
      <xdr:nvPicPr>
        <xdr:cNvPr id="3" name="Picture 18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33400" y="76200"/>
          <a:ext cx="533287" cy="49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47738</xdr:colOff>
      <xdr:row>1</xdr:row>
      <xdr:rowOff>38100</xdr:rowOff>
    </xdr:from>
    <xdr:to>
      <xdr:col>29</xdr:col>
      <xdr:colOff>247650</xdr:colOff>
      <xdr:row>5</xdr:row>
      <xdr:rowOff>109926</xdr:rowOff>
    </xdr:to>
    <xdr:pic>
      <xdr:nvPicPr>
        <xdr:cNvPr id="5" name="Picture 18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3113" y="76200"/>
          <a:ext cx="533287" cy="49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47738</xdr:colOff>
      <xdr:row>24</xdr:row>
      <xdr:rowOff>61524</xdr:rowOff>
    </xdr:from>
    <xdr:to>
      <xdr:col>29</xdr:col>
      <xdr:colOff>247650</xdr:colOff>
      <xdr:row>28</xdr:row>
      <xdr:rowOff>133350</xdr:rowOff>
    </xdr:to>
    <xdr:pic>
      <xdr:nvPicPr>
        <xdr:cNvPr id="6" name="Picture 22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3113" y="3461949"/>
          <a:ext cx="533287" cy="49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46292</xdr:colOff>
      <xdr:row>48</xdr:row>
      <xdr:rowOff>19050</xdr:rowOff>
    </xdr:from>
    <xdr:to>
      <xdr:col>29</xdr:col>
      <xdr:colOff>247650</xdr:colOff>
      <xdr:row>52</xdr:row>
      <xdr:rowOff>75764</xdr:rowOff>
    </xdr:to>
    <xdr:pic>
      <xdr:nvPicPr>
        <xdr:cNvPr id="71" name="Picture 18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16466" y="6918463"/>
          <a:ext cx="532662" cy="47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54575</xdr:colOff>
      <xdr:row>71</xdr:row>
      <xdr:rowOff>35223</xdr:rowOff>
    </xdr:from>
    <xdr:to>
      <xdr:col>29</xdr:col>
      <xdr:colOff>255933</xdr:colOff>
      <xdr:row>75</xdr:row>
      <xdr:rowOff>91937</xdr:rowOff>
    </xdr:to>
    <xdr:pic>
      <xdr:nvPicPr>
        <xdr:cNvPr id="72" name="Picture 22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24749" y="10371919"/>
          <a:ext cx="532662" cy="47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24</xdr:row>
      <xdr:rowOff>47625</xdr:rowOff>
    </xdr:from>
    <xdr:to>
      <xdr:col>3</xdr:col>
      <xdr:colOff>247537</xdr:colOff>
      <xdr:row>28</xdr:row>
      <xdr:rowOff>119451</xdr:rowOff>
    </xdr:to>
    <xdr:pic>
      <xdr:nvPicPr>
        <xdr:cNvPr id="17" name="Picture 18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4350" y="3448050"/>
          <a:ext cx="533287" cy="49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48</xdr:row>
      <xdr:rowOff>47625</xdr:rowOff>
    </xdr:from>
    <xdr:to>
      <xdr:col>3</xdr:col>
      <xdr:colOff>247537</xdr:colOff>
      <xdr:row>52</xdr:row>
      <xdr:rowOff>119451</xdr:rowOff>
    </xdr:to>
    <xdr:pic>
      <xdr:nvPicPr>
        <xdr:cNvPr id="18" name="Picture 18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4350" y="6819900"/>
          <a:ext cx="533287" cy="49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71</xdr:row>
      <xdr:rowOff>38100</xdr:rowOff>
    </xdr:from>
    <xdr:to>
      <xdr:col>3</xdr:col>
      <xdr:colOff>247537</xdr:colOff>
      <xdr:row>75</xdr:row>
      <xdr:rowOff>109926</xdr:rowOff>
    </xdr:to>
    <xdr:pic>
      <xdr:nvPicPr>
        <xdr:cNvPr id="19" name="Picture 18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4350" y="10191750"/>
          <a:ext cx="533287" cy="49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46292</xdr:colOff>
      <xdr:row>95</xdr:row>
      <xdr:rowOff>19050</xdr:rowOff>
    </xdr:from>
    <xdr:to>
      <xdr:col>29</xdr:col>
      <xdr:colOff>247650</xdr:colOff>
      <xdr:row>99</xdr:row>
      <xdr:rowOff>75764</xdr:rowOff>
    </xdr:to>
    <xdr:pic>
      <xdr:nvPicPr>
        <xdr:cNvPr id="31" name="Picture 18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1667" y="6791325"/>
          <a:ext cx="534733" cy="475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54575</xdr:colOff>
      <xdr:row>118</xdr:row>
      <xdr:rowOff>35223</xdr:rowOff>
    </xdr:from>
    <xdr:to>
      <xdr:col>29</xdr:col>
      <xdr:colOff>255933</xdr:colOff>
      <xdr:row>122</xdr:row>
      <xdr:rowOff>91937</xdr:rowOff>
    </xdr:to>
    <xdr:pic>
      <xdr:nvPicPr>
        <xdr:cNvPr id="32" name="Picture 22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9950" y="10188873"/>
          <a:ext cx="534733" cy="4758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95</xdr:row>
      <xdr:rowOff>47625</xdr:rowOff>
    </xdr:from>
    <xdr:to>
      <xdr:col>3</xdr:col>
      <xdr:colOff>247537</xdr:colOff>
      <xdr:row>99</xdr:row>
      <xdr:rowOff>119451</xdr:rowOff>
    </xdr:to>
    <xdr:pic>
      <xdr:nvPicPr>
        <xdr:cNvPr id="33" name="Picture 18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4350" y="6819900"/>
          <a:ext cx="533287" cy="49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118</xdr:row>
      <xdr:rowOff>38100</xdr:rowOff>
    </xdr:from>
    <xdr:to>
      <xdr:col>3</xdr:col>
      <xdr:colOff>247537</xdr:colOff>
      <xdr:row>122</xdr:row>
      <xdr:rowOff>109926</xdr:rowOff>
    </xdr:to>
    <xdr:pic>
      <xdr:nvPicPr>
        <xdr:cNvPr id="34" name="Picture 33" descr="SIMPER.pn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14350" y="10191750"/>
          <a:ext cx="533287" cy="490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161925</xdr:colOff>
      <xdr:row>13</xdr:row>
      <xdr:rowOff>114300</xdr:rowOff>
    </xdr:from>
    <xdr:to>
      <xdr:col>32</xdr:col>
      <xdr:colOff>293275</xdr:colOff>
      <xdr:row>21</xdr:row>
      <xdr:rowOff>3675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00675" y="2057400"/>
          <a:ext cx="931450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190500</xdr:colOff>
      <xdr:row>13</xdr:row>
      <xdr:rowOff>95250</xdr:rowOff>
    </xdr:from>
    <xdr:to>
      <xdr:col>6</xdr:col>
      <xdr:colOff>321435</xdr:colOff>
      <xdr:row>20</xdr:row>
      <xdr:rowOff>108450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2038350"/>
          <a:ext cx="931035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36</xdr:row>
      <xdr:rowOff>66675</xdr:rowOff>
    </xdr:from>
    <xdr:to>
      <xdr:col>6</xdr:col>
      <xdr:colOff>330950</xdr:colOff>
      <xdr:row>43</xdr:row>
      <xdr:rowOff>79875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5372100"/>
          <a:ext cx="969125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29</xdr:col>
      <xdr:colOff>152399</xdr:colOff>
      <xdr:row>36</xdr:row>
      <xdr:rowOff>66675</xdr:rowOff>
    </xdr:from>
    <xdr:to>
      <xdr:col>32</xdr:col>
      <xdr:colOff>257175</xdr:colOff>
      <xdr:row>43</xdr:row>
      <xdr:rowOff>104775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8225"/>
        <a:stretch/>
      </xdr:blipFill>
      <xdr:spPr>
        <a:xfrm>
          <a:off x="5391149" y="5372100"/>
          <a:ext cx="904876" cy="11049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60</xdr:row>
      <xdr:rowOff>76200</xdr:rowOff>
    </xdr:from>
    <xdr:to>
      <xdr:col>6</xdr:col>
      <xdr:colOff>309574</xdr:colOff>
      <xdr:row>67</xdr:row>
      <xdr:rowOff>89400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71550" y="8791575"/>
          <a:ext cx="938224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29</xdr:col>
      <xdr:colOff>152400</xdr:colOff>
      <xdr:row>60</xdr:row>
      <xdr:rowOff>104775</xdr:rowOff>
    </xdr:from>
    <xdr:to>
      <xdr:col>32</xdr:col>
      <xdr:colOff>337800</xdr:colOff>
      <xdr:row>67</xdr:row>
      <xdr:rowOff>117975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91150" y="8820150"/>
          <a:ext cx="985500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104775</xdr:colOff>
      <xdr:row>83</xdr:row>
      <xdr:rowOff>57150</xdr:rowOff>
    </xdr:from>
    <xdr:to>
      <xdr:col>6</xdr:col>
      <xdr:colOff>313578</xdr:colOff>
      <xdr:row>90</xdr:row>
      <xdr:rowOff>70350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04875" y="12153900"/>
          <a:ext cx="1008903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29</xdr:col>
      <xdr:colOff>171450</xdr:colOff>
      <xdr:row>83</xdr:row>
      <xdr:rowOff>85725</xdr:rowOff>
    </xdr:from>
    <xdr:to>
      <xdr:col>32</xdr:col>
      <xdr:colOff>325293</xdr:colOff>
      <xdr:row>90</xdr:row>
      <xdr:rowOff>98925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bright="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10200" y="12182475"/>
          <a:ext cx="953943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107</xdr:row>
      <xdr:rowOff>114300</xdr:rowOff>
    </xdr:from>
    <xdr:to>
      <xdr:col>6</xdr:col>
      <xdr:colOff>313500</xdr:colOff>
      <xdr:row>115</xdr:row>
      <xdr:rowOff>3675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2500" y="15621000"/>
          <a:ext cx="961200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29</xdr:col>
      <xdr:colOff>123824</xdr:colOff>
      <xdr:row>107</xdr:row>
      <xdr:rowOff>104775</xdr:rowOff>
    </xdr:from>
    <xdr:to>
      <xdr:col>32</xdr:col>
      <xdr:colOff>323849</xdr:colOff>
      <xdr:row>114</xdr:row>
      <xdr:rowOff>117975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62574" y="15611475"/>
          <a:ext cx="1000125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219075</xdr:colOff>
      <xdr:row>130</xdr:row>
      <xdr:rowOff>85725</xdr:rowOff>
    </xdr:from>
    <xdr:to>
      <xdr:col>6</xdr:col>
      <xdr:colOff>278567</xdr:colOff>
      <xdr:row>137</xdr:row>
      <xdr:rowOff>98925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9175" y="18973800"/>
          <a:ext cx="859592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29</xdr:col>
      <xdr:colOff>180975</xdr:colOff>
      <xdr:row>130</xdr:row>
      <xdr:rowOff>76200</xdr:rowOff>
    </xdr:from>
    <xdr:to>
      <xdr:col>32</xdr:col>
      <xdr:colOff>295048</xdr:colOff>
      <xdr:row>137</xdr:row>
      <xdr:rowOff>89400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19725" y="18964275"/>
          <a:ext cx="914173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19050</xdr:rowOff>
    </xdr:from>
    <xdr:to>
      <xdr:col>29</xdr:col>
      <xdr:colOff>333375</xdr:colOff>
      <xdr:row>33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495300" y="57150"/>
          <a:ext cx="6438900" cy="3962400"/>
          <a:chOff x="305123" y="59410"/>
          <a:chExt cx="6098422" cy="4067337"/>
        </a:xfrm>
      </xdr:grpSpPr>
      <xdr:pic>
        <xdr:nvPicPr>
          <xdr:cNvPr id="3" name="Picture 3" descr="SIMPER.jp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5123" y="59410"/>
            <a:ext cx="1768906" cy="3784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Picture 3" descr="SIMPER.jp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4173" y="3748330"/>
            <a:ext cx="1768906" cy="3784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Picture 3" descr="SIMPER.jp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615589" y="59410"/>
            <a:ext cx="1768906" cy="3784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Picture 3" descr="SIMPER.jp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634639" y="3748330"/>
            <a:ext cx="1768906" cy="3784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95250</xdr:colOff>
      <xdr:row>58</xdr:row>
      <xdr:rowOff>19050</xdr:rowOff>
    </xdr:from>
    <xdr:to>
      <xdr:col>29</xdr:col>
      <xdr:colOff>333375</xdr:colOff>
      <xdr:row>89</xdr:row>
      <xdr:rowOff>171450</xdr:rowOff>
    </xdr:to>
    <xdr:grpSp>
      <xdr:nvGrpSpPr>
        <xdr:cNvPr id="7" name="Group 6"/>
        <xdr:cNvGrpSpPr>
          <a:grpSpLocks/>
        </xdr:cNvGrpSpPr>
      </xdr:nvGrpSpPr>
      <xdr:grpSpPr bwMode="auto">
        <a:xfrm>
          <a:off x="495300" y="7210425"/>
          <a:ext cx="6438900" cy="4105275"/>
          <a:chOff x="305123" y="59410"/>
          <a:chExt cx="6098422" cy="4067337"/>
        </a:xfrm>
      </xdr:grpSpPr>
      <xdr:pic>
        <xdr:nvPicPr>
          <xdr:cNvPr id="8" name="Picture 3" descr="SIMPER.jp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5123" y="59410"/>
            <a:ext cx="1768906" cy="3784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" name="Picture 3" descr="SIMPER.jp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4173" y="3748330"/>
            <a:ext cx="1768906" cy="3784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Picture 3" descr="SIMPER.jp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615589" y="59410"/>
            <a:ext cx="1768906" cy="3784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1" name="Picture 3" descr="SIMPER.jp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634639" y="3748330"/>
            <a:ext cx="1768906" cy="37841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238125</xdr:colOff>
      <xdr:row>10</xdr:row>
      <xdr:rowOff>47625</xdr:rowOff>
    </xdr:from>
    <xdr:to>
      <xdr:col>5</xdr:col>
      <xdr:colOff>389778</xdr:colOff>
      <xdr:row>19</xdr:row>
      <xdr:rowOff>51300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1075" y="1314450"/>
          <a:ext cx="1008903" cy="1080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89646</xdr:colOff>
      <xdr:row>0</xdr:row>
      <xdr:rowOff>0</xdr:rowOff>
    </xdr:from>
    <xdr:to>
      <xdr:col>21</xdr:col>
      <xdr:colOff>22411</xdr:colOff>
      <xdr:row>1</xdr:row>
      <xdr:rowOff>171450</xdr:rowOff>
    </xdr:to>
    <xdr:sp macro="" textlink="">
      <xdr:nvSpPr>
        <xdr:cNvPr id="2" name="Rectangle 155"/>
        <xdr:cNvSpPr>
          <a:spLocks noChangeArrowheads="1"/>
        </xdr:cNvSpPr>
      </xdr:nvSpPr>
      <xdr:spPr bwMode="auto">
        <a:xfrm>
          <a:off x="2779058" y="0"/>
          <a:ext cx="2745441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0</xdr:row>
      <xdr:rowOff>9525</xdr:rowOff>
    </xdr:from>
    <xdr:to>
      <xdr:col>21</xdr:col>
      <xdr:colOff>11206</xdr:colOff>
      <xdr:row>29</xdr:row>
      <xdr:rowOff>0</xdr:rowOff>
    </xdr:to>
    <xdr:sp macro="" textlink="">
      <xdr:nvSpPr>
        <xdr:cNvPr id="3" name="Rectangle 160"/>
        <xdr:cNvSpPr>
          <a:spLocks noChangeArrowheads="1"/>
        </xdr:cNvSpPr>
      </xdr:nvSpPr>
      <xdr:spPr bwMode="auto">
        <a:xfrm>
          <a:off x="2788584" y="9525"/>
          <a:ext cx="2724710" cy="4248710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0</xdr:row>
      <xdr:rowOff>9525</xdr:rowOff>
    </xdr:from>
    <xdr:to>
      <xdr:col>7</xdr:col>
      <xdr:colOff>19050</xdr:colOff>
      <xdr:row>28</xdr:row>
      <xdr:rowOff>171450</xdr:rowOff>
    </xdr:to>
    <xdr:sp macro="" textlink="">
      <xdr:nvSpPr>
        <xdr:cNvPr id="4" name="Rectangle 236"/>
        <xdr:cNvSpPr>
          <a:spLocks noChangeArrowheads="1"/>
        </xdr:cNvSpPr>
      </xdr:nvSpPr>
      <xdr:spPr bwMode="auto">
        <a:xfrm>
          <a:off x="9525" y="390525"/>
          <a:ext cx="2724150" cy="41814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0</xdr:row>
      <xdr:rowOff>16732</xdr:rowOff>
    </xdr:from>
    <xdr:ext cx="2581275" cy="311496"/>
    <xdr:sp macro="" textlink="">
      <xdr:nvSpPr>
        <xdr:cNvPr id="5" name="Rectangle 4"/>
        <xdr:cNvSpPr/>
      </xdr:nvSpPr>
      <xdr:spPr>
        <a:xfrm>
          <a:off x="3038474" y="3977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0</xdr:row>
      <xdr:rowOff>31173</xdr:rowOff>
    </xdr:from>
    <xdr:to>
      <xdr:col>10</xdr:col>
      <xdr:colOff>75334</xdr:colOff>
      <xdr:row>1</xdr:row>
      <xdr:rowOff>154998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42779" y="31173"/>
          <a:ext cx="289214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0</xdr:row>
      <xdr:rowOff>9525</xdr:rowOff>
    </xdr:from>
    <xdr:to>
      <xdr:col>7</xdr:col>
      <xdr:colOff>19050</xdr:colOff>
      <xdr:row>28</xdr:row>
      <xdr:rowOff>171450</xdr:rowOff>
    </xdr:to>
    <xdr:sp macro="" textlink="">
      <xdr:nvSpPr>
        <xdr:cNvPr id="84" name="Rectangle 236"/>
        <xdr:cNvSpPr>
          <a:spLocks noChangeArrowheads="1"/>
        </xdr:cNvSpPr>
      </xdr:nvSpPr>
      <xdr:spPr bwMode="auto">
        <a:xfrm>
          <a:off x="5459942" y="9525"/>
          <a:ext cx="2729441" cy="4367742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27215</xdr:colOff>
      <xdr:row>15</xdr:row>
      <xdr:rowOff>81642</xdr:rowOff>
    </xdr:from>
    <xdr:to>
      <xdr:col>15</xdr:col>
      <xdr:colOff>46350</xdr:colOff>
      <xdr:row>26</xdr:row>
      <xdr:rowOff>27214</xdr:rowOff>
    </xdr:to>
    <xdr:pic>
      <xdr:nvPicPr>
        <xdr:cNvPr id="38" name="Picture 37" descr="D:\01. DATA SIMPER, MINE PERMIT &amp; MAGAZINE PERMIT\Supriadi.jpg"/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 t="-604"/>
        <a:stretch/>
      </xdr:blipFill>
      <xdr:spPr bwMode="auto">
        <a:xfrm>
          <a:off x="2925536" y="2653392"/>
          <a:ext cx="1026064" cy="1483179"/>
        </a:xfrm>
        <a:prstGeom prst="rect">
          <a:avLst/>
        </a:prstGeom>
        <a:noFill/>
        <a:ln w="9525"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28</xdr:col>
      <xdr:colOff>51546</xdr:colOff>
      <xdr:row>0</xdr:row>
      <xdr:rowOff>0</xdr:rowOff>
    </xdr:from>
    <xdr:to>
      <xdr:col>42</xdr:col>
      <xdr:colOff>22411</xdr:colOff>
      <xdr:row>1</xdr:row>
      <xdr:rowOff>171450</xdr:rowOff>
    </xdr:to>
    <xdr:sp macro="" textlink="">
      <xdr:nvSpPr>
        <xdr:cNvPr id="40" name="Rectangle 155"/>
        <xdr:cNvSpPr>
          <a:spLocks noChangeArrowheads="1"/>
        </xdr:cNvSpPr>
      </xdr:nvSpPr>
      <xdr:spPr bwMode="auto">
        <a:xfrm>
          <a:off x="8528796" y="0"/>
          <a:ext cx="2719508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0</xdr:row>
      <xdr:rowOff>9525</xdr:rowOff>
    </xdr:from>
    <xdr:to>
      <xdr:col>42</xdr:col>
      <xdr:colOff>11206</xdr:colOff>
      <xdr:row>29</xdr:row>
      <xdr:rowOff>0</xdr:rowOff>
    </xdr:to>
    <xdr:sp macro="" textlink="">
      <xdr:nvSpPr>
        <xdr:cNvPr id="41" name="Rectangle 160"/>
        <xdr:cNvSpPr>
          <a:spLocks noChangeArrowheads="1"/>
        </xdr:cNvSpPr>
      </xdr:nvSpPr>
      <xdr:spPr bwMode="auto">
        <a:xfrm>
          <a:off x="3057525" y="9525"/>
          <a:ext cx="2695895" cy="42767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0</xdr:row>
      <xdr:rowOff>9525</xdr:rowOff>
    </xdr:from>
    <xdr:to>
      <xdr:col>28</xdr:col>
      <xdr:colOff>19050</xdr:colOff>
      <xdr:row>28</xdr:row>
      <xdr:rowOff>171450</xdr:rowOff>
    </xdr:to>
    <xdr:sp macro="" textlink="">
      <xdr:nvSpPr>
        <xdr:cNvPr id="50" name="Rectangle 236"/>
        <xdr:cNvSpPr>
          <a:spLocks noChangeArrowheads="1"/>
        </xdr:cNvSpPr>
      </xdr:nvSpPr>
      <xdr:spPr bwMode="auto">
        <a:xfrm>
          <a:off x="376918" y="9525"/>
          <a:ext cx="2635703" cy="4274004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0</xdr:row>
      <xdr:rowOff>31173</xdr:rowOff>
    </xdr:from>
    <xdr:to>
      <xdr:col>31</xdr:col>
      <xdr:colOff>75334</xdr:colOff>
      <xdr:row>1</xdr:row>
      <xdr:rowOff>154998</xdr:rowOff>
    </xdr:to>
    <xdr:pic>
      <xdr:nvPicPr>
        <xdr:cNvPr id="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5234" y="31173"/>
          <a:ext cx="296636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0</xdr:row>
      <xdr:rowOff>9525</xdr:rowOff>
    </xdr:from>
    <xdr:to>
      <xdr:col>28</xdr:col>
      <xdr:colOff>19050</xdr:colOff>
      <xdr:row>28</xdr:row>
      <xdr:rowOff>171450</xdr:rowOff>
    </xdr:to>
    <xdr:sp macro="" textlink="">
      <xdr:nvSpPr>
        <xdr:cNvPr id="52" name="Rectangle 236"/>
        <xdr:cNvSpPr>
          <a:spLocks noChangeArrowheads="1"/>
        </xdr:cNvSpPr>
      </xdr:nvSpPr>
      <xdr:spPr bwMode="auto">
        <a:xfrm>
          <a:off x="376918" y="9525"/>
          <a:ext cx="2635703" cy="4274004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30</xdr:row>
      <xdr:rowOff>0</xdr:rowOff>
    </xdr:from>
    <xdr:to>
      <xdr:col>21</xdr:col>
      <xdr:colOff>22411</xdr:colOff>
      <xdr:row>31</xdr:row>
      <xdr:rowOff>171450</xdr:rowOff>
    </xdr:to>
    <xdr:sp macro="" textlink="">
      <xdr:nvSpPr>
        <xdr:cNvPr id="54" name="Rectangle 155"/>
        <xdr:cNvSpPr>
          <a:spLocks noChangeArrowheads="1"/>
        </xdr:cNvSpPr>
      </xdr:nvSpPr>
      <xdr:spPr bwMode="auto">
        <a:xfrm>
          <a:off x="3045117" y="0"/>
          <a:ext cx="2719508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30</xdr:row>
      <xdr:rowOff>9525</xdr:rowOff>
    </xdr:from>
    <xdr:to>
      <xdr:col>21</xdr:col>
      <xdr:colOff>11206</xdr:colOff>
      <xdr:row>59</xdr:row>
      <xdr:rowOff>0</xdr:rowOff>
    </xdr:to>
    <xdr:sp macro="" textlink="">
      <xdr:nvSpPr>
        <xdr:cNvPr id="55" name="Rectangle 160"/>
        <xdr:cNvSpPr>
          <a:spLocks noChangeArrowheads="1"/>
        </xdr:cNvSpPr>
      </xdr:nvSpPr>
      <xdr:spPr bwMode="auto">
        <a:xfrm>
          <a:off x="3057525" y="9525"/>
          <a:ext cx="2695895" cy="42767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30</xdr:row>
      <xdr:rowOff>9525</xdr:rowOff>
    </xdr:from>
    <xdr:to>
      <xdr:col>7</xdr:col>
      <xdr:colOff>19050</xdr:colOff>
      <xdr:row>58</xdr:row>
      <xdr:rowOff>171450</xdr:rowOff>
    </xdr:to>
    <xdr:sp macro="" textlink="">
      <xdr:nvSpPr>
        <xdr:cNvPr id="56" name="Rectangle 236"/>
        <xdr:cNvSpPr>
          <a:spLocks noChangeArrowheads="1"/>
        </xdr:cNvSpPr>
      </xdr:nvSpPr>
      <xdr:spPr bwMode="auto">
        <a:xfrm>
          <a:off x="376918" y="9525"/>
          <a:ext cx="2635703" cy="4274004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30</xdr:row>
      <xdr:rowOff>16732</xdr:rowOff>
    </xdr:from>
    <xdr:ext cx="2581275" cy="311496"/>
    <xdr:sp macro="" textlink="">
      <xdr:nvSpPr>
        <xdr:cNvPr id="57" name="Rectangle 56"/>
        <xdr:cNvSpPr/>
      </xdr:nvSpPr>
      <xdr:spPr>
        <a:xfrm>
          <a:off x="3291567" y="167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30</xdr:row>
      <xdr:rowOff>31173</xdr:rowOff>
    </xdr:from>
    <xdr:to>
      <xdr:col>10</xdr:col>
      <xdr:colOff>75334</xdr:colOff>
      <xdr:row>31</xdr:row>
      <xdr:rowOff>154998</xdr:rowOff>
    </xdr:to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85234" y="31173"/>
          <a:ext cx="296636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30</xdr:row>
      <xdr:rowOff>9525</xdr:rowOff>
    </xdr:from>
    <xdr:to>
      <xdr:col>7</xdr:col>
      <xdr:colOff>19050</xdr:colOff>
      <xdr:row>58</xdr:row>
      <xdr:rowOff>171450</xdr:rowOff>
    </xdr:to>
    <xdr:sp macro="" textlink="">
      <xdr:nvSpPr>
        <xdr:cNvPr id="59" name="Rectangle 236"/>
        <xdr:cNvSpPr>
          <a:spLocks noChangeArrowheads="1"/>
        </xdr:cNvSpPr>
      </xdr:nvSpPr>
      <xdr:spPr bwMode="auto">
        <a:xfrm>
          <a:off x="376918" y="9525"/>
          <a:ext cx="2635703" cy="4274004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30</xdr:row>
      <xdr:rowOff>0</xdr:rowOff>
    </xdr:from>
    <xdr:to>
      <xdr:col>42</xdr:col>
      <xdr:colOff>22411</xdr:colOff>
      <xdr:row>31</xdr:row>
      <xdr:rowOff>171450</xdr:rowOff>
    </xdr:to>
    <xdr:sp macro="" textlink="">
      <xdr:nvSpPr>
        <xdr:cNvPr id="61" name="Rectangle 155"/>
        <xdr:cNvSpPr>
          <a:spLocks noChangeArrowheads="1"/>
        </xdr:cNvSpPr>
      </xdr:nvSpPr>
      <xdr:spPr bwMode="auto">
        <a:xfrm>
          <a:off x="8528796" y="0"/>
          <a:ext cx="2719508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30</xdr:row>
      <xdr:rowOff>9525</xdr:rowOff>
    </xdr:from>
    <xdr:to>
      <xdr:col>42</xdr:col>
      <xdr:colOff>11206</xdr:colOff>
      <xdr:row>59</xdr:row>
      <xdr:rowOff>0</xdr:rowOff>
    </xdr:to>
    <xdr:sp macro="" textlink="">
      <xdr:nvSpPr>
        <xdr:cNvPr id="62" name="Rectangle 160"/>
        <xdr:cNvSpPr>
          <a:spLocks noChangeArrowheads="1"/>
        </xdr:cNvSpPr>
      </xdr:nvSpPr>
      <xdr:spPr bwMode="auto">
        <a:xfrm>
          <a:off x="8541204" y="9525"/>
          <a:ext cx="2695895" cy="42767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30</xdr:row>
      <xdr:rowOff>9525</xdr:rowOff>
    </xdr:from>
    <xdr:to>
      <xdr:col>28</xdr:col>
      <xdr:colOff>19050</xdr:colOff>
      <xdr:row>58</xdr:row>
      <xdr:rowOff>171450</xdr:rowOff>
    </xdr:to>
    <xdr:sp macro="" textlink="">
      <xdr:nvSpPr>
        <xdr:cNvPr id="63" name="Rectangle 236"/>
        <xdr:cNvSpPr>
          <a:spLocks noChangeArrowheads="1"/>
        </xdr:cNvSpPr>
      </xdr:nvSpPr>
      <xdr:spPr bwMode="auto">
        <a:xfrm>
          <a:off x="5860596" y="9525"/>
          <a:ext cx="2635704" cy="4274004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30</xdr:row>
      <xdr:rowOff>31173</xdr:rowOff>
    </xdr:from>
    <xdr:to>
      <xdr:col>31</xdr:col>
      <xdr:colOff>75334</xdr:colOff>
      <xdr:row>31</xdr:row>
      <xdr:rowOff>154998</xdr:rowOff>
    </xdr:to>
    <xdr:pic>
      <xdr:nvPicPr>
        <xdr:cNvPr id="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568913" y="31173"/>
          <a:ext cx="29663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30</xdr:row>
      <xdr:rowOff>9525</xdr:rowOff>
    </xdr:from>
    <xdr:to>
      <xdr:col>28</xdr:col>
      <xdr:colOff>19050</xdr:colOff>
      <xdr:row>58</xdr:row>
      <xdr:rowOff>171450</xdr:rowOff>
    </xdr:to>
    <xdr:sp macro="" textlink="">
      <xdr:nvSpPr>
        <xdr:cNvPr id="65" name="Rectangle 236"/>
        <xdr:cNvSpPr>
          <a:spLocks noChangeArrowheads="1"/>
        </xdr:cNvSpPr>
      </xdr:nvSpPr>
      <xdr:spPr bwMode="auto">
        <a:xfrm>
          <a:off x="5860596" y="9525"/>
          <a:ext cx="2635704" cy="4274004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30</xdr:col>
      <xdr:colOff>11205</xdr:colOff>
      <xdr:row>16</xdr:row>
      <xdr:rowOff>1</xdr:rowOff>
    </xdr:from>
    <xdr:to>
      <xdr:col>37</xdr:col>
      <xdr:colOff>5171</xdr:colOff>
      <xdr:row>26</xdr:row>
      <xdr:rowOff>22412</xdr:rowOff>
    </xdr:to>
    <xdr:pic>
      <xdr:nvPicPr>
        <xdr:cNvPr id="67" name="Picture 66" descr="D:\Backup 5532\01. DATA SIMPER, MINE PERMIT &amp; MAGAZINE PERMIT\02. Data Pendukung\01. Foto\02. AEA\06. PRODUKSI\SAYYID ABDUL KADIR AEA.jpg"/>
        <xdr:cNvPicPr/>
      </xdr:nvPicPr>
      <xdr:blipFill rotWithShape="1">
        <a:blip xmlns:r="http://schemas.openxmlformats.org/officeDocument/2006/relationships" r:embed="rId4" cstate="email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460440" y="2655795"/>
          <a:ext cx="1053353" cy="1456764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11205</xdr:colOff>
      <xdr:row>46</xdr:row>
      <xdr:rowOff>0</xdr:rowOff>
    </xdr:from>
    <xdr:to>
      <xdr:col>15</xdr:col>
      <xdr:colOff>67236</xdr:colOff>
      <xdr:row>55</xdr:row>
      <xdr:rowOff>179295</xdr:rowOff>
    </xdr:to>
    <xdr:pic>
      <xdr:nvPicPr>
        <xdr:cNvPr id="68" name="Picture 67" descr="V:\02. FILE D KOMPUTER 02\02. FOTO PESERTA INDUKSI\16032018\Mustafa Kamal AEA.jpg"/>
        <xdr:cNvPicPr/>
      </xdr:nvPicPr>
      <xdr:blipFill rotWithShape="1">
        <a:blip xmlns:r="http://schemas.openxmlformats.org/officeDocument/2006/relationships" r:embed="rId6" cstate="email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81617" y="7104529"/>
          <a:ext cx="1042148" cy="1411942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29</xdr:col>
      <xdr:colOff>67234</xdr:colOff>
      <xdr:row>45</xdr:row>
      <xdr:rowOff>78442</xdr:rowOff>
    </xdr:from>
    <xdr:to>
      <xdr:col>37</xdr:col>
      <xdr:colOff>5171</xdr:colOff>
      <xdr:row>56</xdr:row>
      <xdr:rowOff>22412</xdr:rowOff>
    </xdr:to>
    <xdr:pic>
      <xdr:nvPicPr>
        <xdr:cNvPr id="69" name="Picture 68" descr="U:\02. FILE D KOMPUTER 02\02. FOTO PESERTA INDUKSI\27082018\DENIS SUPRIANTO-AEA.JPG"/>
        <xdr:cNvPicPr/>
      </xdr:nvPicPr>
      <xdr:blipFill rotWithShape="1">
        <a:blip xmlns:r="http://schemas.openxmlformats.org/officeDocument/2006/relationships" r:embed="rId8" cstate="email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438028" y="7093324"/>
          <a:ext cx="1075765" cy="146797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7</xdr:col>
      <xdr:colOff>89646</xdr:colOff>
      <xdr:row>61</xdr:row>
      <xdr:rowOff>0</xdr:rowOff>
    </xdr:from>
    <xdr:to>
      <xdr:col>21</xdr:col>
      <xdr:colOff>22411</xdr:colOff>
      <xdr:row>62</xdr:row>
      <xdr:rowOff>171450</xdr:rowOff>
    </xdr:to>
    <xdr:sp macro="" textlink="">
      <xdr:nvSpPr>
        <xdr:cNvPr id="123" name="Rectangle 155"/>
        <xdr:cNvSpPr>
          <a:spLocks noChangeArrowheads="1"/>
        </xdr:cNvSpPr>
      </xdr:nvSpPr>
      <xdr:spPr bwMode="auto">
        <a:xfrm>
          <a:off x="3027287" y="0"/>
          <a:ext cx="267071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61</xdr:row>
      <xdr:rowOff>9525</xdr:rowOff>
    </xdr:from>
    <xdr:to>
      <xdr:col>21</xdr:col>
      <xdr:colOff>11206</xdr:colOff>
      <xdr:row>90</xdr:row>
      <xdr:rowOff>0</xdr:rowOff>
    </xdr:to>
    <xdr:sp macro="" textlink="">
      <xdr:nvSpPr>
        <xdr:cNvPr id="124" name="Rectangle 160"/>
        <xdr:cNvSpPr>
          <a:spLocks noChangeArrowheads="1"/>
        </xdr:cNvSpPr>
      </xdr:nvSpPr>
      <xdr:spPr bwMode="auto">
        <a:xfrm>
          <a:off x="3031249" y="9525"/>
          <a:ext cx="2655543" cy="422088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61</xdr:row>
      <xdr:rowOff>9525</xdr:rowOff>
    </xdr:from>
    <xdr:to>
      <xdr:col>7</xdr:col>
      <xdr:colOff>19050</xdr:colOff>
      <xdr:row>89</xdr:row>
      <xdr:rowOff>171450</xdr:rowOff>
    </xdr:to>
    <xdr:sp macro="" textlink="">
      <xdr:nvSpPr>
        <xdr:cNvPr id="125" name="Rectangle 236"/>
        <xdr:cNvSpPr>
          <a:spLocks noChangeArrowheads="1"/>
        </xdr:cNvSpPr>
      </xdr:nvSpPr>
      <xdr:spPr bwMode="auto">
        <a:xfrm>
          <a:off x="370818" y="9525"/>
          <a:ext cx="2623973" cy="42195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61</xdr:row>
      <xdr:rowOff>16732</xdr:rowOff>
    </xdr:from>
    <xdr:ext cx="2581275" cy="311496"/>
    <xdr:sp macro="" textlink="">
      <xdr:nvSpPr>
        <xdr:cNvPr id="126" name="Rectangle 125"/>
        <xdr:cNvSpPr/>
      </xdr:nvSpPr>
      <xdr:spPr>
        <a:xfrm>
          <a:off x="3262476" y="167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61</xdr:row>
      <xdr:rowOff>31173</xdr:rowOff>
    </xdr:from>
    <xdr:to>
      <xdr:col>10</xdr:col>
      <xdr:colOff>75334</xdr:colOff>
      <xdr:row>62</xdr:row>
      <xdr:rowOff>154998</xdr:rowOff>
    </xdr:to>
    <xdr:pic>
      <xdr:nvPicPr>
        <xdr:cNvPr id="1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8958" y="31173"/>
          <a:ext cx="287721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61</xdr:row>
      <xdr:rowOff>9525</xdr:rowOff>
    </xdr:from>
    <xdr:to>
      <xdr:col>7</xdr:col>
      <xdr:colOff>19050</xdr:colOff>
      <xdr:row>89</xdr:row>
      <xdr:rowOff>171450</xdr:rowOff>
    </xdr:to>
    <xdr:sp macro="" textlink="">
      <xdr:nvSpPr>
        <xdr:cNvPr id="128" name="Rectangle 236"/>
        <xdr:cNvSpPr>
          <a:spLocks noChangeArrowheads="1"/>
        </xdr:cNvSpPr>
      </xdr:nvSpPr>
      <xdr:spPr bwMode="auto">
        <a:xfrm>
          <a:off x="370818" y="9525"/>
          <a:ext cx="2623973" cy="42195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61</xdr:row>
      <xdr:rowOff>0</xdr:rowOff>
    </xdr:from>
    <xdr:to>
      <xdr:col>42</xdr:col>
      <xdr:colOff>22411</xdr:colOff>
      <xdr:row>62</xdr:row>
      <xdr:rowOff>171450</xdr:rowOff>
    </xdr:to>
    <xdr:sp macro="" textlink="">
      <xdr:nvSpPr>
        <xdr:cNvPr id="130" name="Rectangle 155"/>
        <xdr:cNvSpPr>
          <a:spLocks noChangeArrowheads="1"/>
        </xdr:cNvSpPr>
      </xdr:nvSpPr>
      <xdr:spPr bwMode="auto">
        <a:xfrm>
          <a:off x="8446684" y="0"/>
          <a:ext cx="267071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61</xdr:row>
      <xdr:rowOff>9525</xdr:rowOff>
    </xdr:from>
    <xdr:to>
      <xdr:col>42</xdr:col>
      <xdr:colOff>11206</xdr:colOff>
      <xdr:row>90</xdr:row>
      <xdr:rowOff>0</xdr:rowOff>
    </xdr:to>
    <xdr:sp macro="" textlink="">
      <xdr:nvSpPr>
        <xdr:cNvPr id="131" name="Rectangle 160"/>
        <xdr:cNvSpPr>
          <a:spLocks noChangeArrowheads="1"/>
        </xdr:cNvSpPr>
      </xdr:nvSpPr>
      <xdr:spPr bwMode="auto">
        <a:xfrm>
          <a:off x="8450646" y="9525"/>
          <a:ext cx="2655543" cy="422088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61</xdr:row>
      <xdr:rowOff>9525</xdr:rowOff>
    </xdr:from>
    <xdr:to>
      <xdr:col>28</xdr:col>
      <xdr:colOff>19050</xdr:colOff>
      <xdr:row>89</xdr:row>
      <xdr:rowOff>171450</xdr:rowOff>
    </xdr:to>
    <xdr:sp macro="" textlink="">
      <xdr:nvSpPr>
        <xdr:cNvPr id="132" name="Rectangle 236"/>
        <xdr:cNvSpPr>
          <a:spLocks noChangeArrowheads="1"/>
        </xdr:cNvSpPr>
      </xdr:nvSpPr>
      <xdr:spPr bwMode="auto">
        <a:xfrm>
          <a:off x="5790215" y="9525"/>
          <a:ext cx="2623973" cy="42195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61</xdr:row>
      <xdr:rowOff>31173</xdr:rowOff>
    </xdr:from>
    <xdr:to>
      <xdr:col>31</xdr:col>
      <xdr:colOff>75334</xdr:colOff>
      <xdr:row>62</xdr:row>
      <xdr:rowOff>154998</xdr:rowOff>
    </xdr:to>
    <xdr:pic>
      <xdr:nvPicPr>
        <xdr:cNvPr id="1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8355" y="31173"/>
          <a:ext cx="28772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61</xdr:row>
      <xdr:rowOff>9525</xdr:rowOff>
    </xdr:from>
    <xdr:to>
      <xdr:col>28</xdr:col>
      <xdr:colOff>19050</xdr:colOff>
      <xdr:row>89</xdr:row>
      <xdr:rowOff>171450</xdr:rowOff>
    </xdr:to>
    <xdr:sp macro="" textlink="">
      <xdr:nvSpPr>
        <xdr:cNvPr id="134" name="Rectangle 236"/>
        <xdr:cNvSpPr>
          <a:spLocks noChangeArrowheads="1"/>
        </xdr:cNvSpPr>
      </xdr:nvSpPr>
      <xdr:spPr bwMode="auto">
        <a:xfrm>
          <a:off x="5790215" y="9525"/>
          <a:ext cx="2623973" cy="42195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91</xdr:row>
      <xdr:rowOff>0</xdr:rowOff>
    </xdr:from>
    <xdr:to>
      <xdr:col>21</xdr:col>
      <xdr:colOff>22411</xdr:colOff>
      <xdr:row>92</xdr:row>
      <xdr:rowOff>171450</xdr:rowOff>
    </xdr:to>
    <xdr:sp macro="" textlink="">
      <xdr:nvSpPr>
        <xdr:cNvPr id="135" name="Rectangle 155"/>
        <xdr:cNvSpPr>
          <a:spLocks noChangeArrowheads="1"/>
        </xdr:cNvSpPr>
      </xdr:nvSpPr>
      <xdr:spPr bwMode="auto">
        <a:xfrm>
          <a:off x="3027287" y="4420914"/>
          <a:ext cx="267071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91</xdr:row>
      <xdr:rowOff>9525</xdr:rowOff>
    </xdr:from>
    <xdr:to>
      <xdr:col>21</xdr:col>
      <xdr:colOff>11206</xdr:colOff>
      <xdr:row>120</xdr:row>
      <xdr:rowOff>0</xdr:rowOff>
    </xdr:to>
    <xdr:sp macro="" textlink="">
      <xdr:nvSpPr>
        <xdr:cNvPr id="136" name="Rectangle 160"/>
        <xdr:cNvSpPr>
          <a:spLocks noChangeArrowheads="1"/>
        </xdr:cNvSpPr>
      </xdr:nvSpPr>
      <xdr:spPr bwMode="auto">
        <a:xfrm>
          <a:off x="3031249" y="4430439"/>
          <a:ext cx="2655543" cy="422088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91</xdr:row>
      <xdr:rowOff>9525</xdr:rowOff>
    </xdr:from>
    <xdr:to>
      <xdr:col>7</xdr:col>
      <xdr:colOff>19050</xdr:colOff>
      <xdr:row>119</xdr:row>
      <xdr:rowOff>171450</xdr:rowOff>
    </xdr:to>
    <xdr:sp macro="" textlink="">
      <xdr:nvSpPr>
        <xdr:cNvPr id="137" name="Rectangle 236"/>
        <xdr:cNvSpPr>
          <a:spLocks noChangeArrowheads="1"/>
        </xdr:cNvSpPr>
      </xdr:nvSpPr>
      <xdr:spPr bwMode="auto">
        <a:xfrm>
          <a:off x="370818" y="4430439"/>
          <a:ext cx="2623973" cy="42195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91</xdr:row>
      <xdr:rowOff>16732</xdr:rowOff>
    </xdr:from>
    <xdr:ext cx="2581275" cy="311496"/>
    <xdr:sp macro="" textlink="">
      <xdr:nvSpPr>
        <xdr:cNvPr id="138" name="Rectangle 137"/>
        <xdr:cNvSpPr/>
      </xdr:nvSpPr>
      <xdr:spPr>
        <a:xfrm>
          <a:off x="3262476" y="4437646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91</xdr:row>
      <xdr:rowOff>31173</xdr:rowOff>
    </xdr:from>
    <xdr:to>
      <xdr:col>10</xdr:col>
      <xdr:colOff>75334</xdr:colOff>
      <xdr:row>92</xdr:row>
      <xdr:rowOff>154998</xdr:rowOff>
    </xdr:to>
    <xdr:pic>
      <xdr:nvPicPr>
        <xdr:cNvPr id="1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8958" y="4452087"/>
          <a:ext cx="287721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91</xdr:row>
      <xdr:rowOff>9525</xdr:rowOff>
    </xdr:from>
    <xdr:to>
      <xdr:col>7</xdr:col>
      <xdr:colOff>19050</xdr:colOff>
      <xdr:row>119</xdr:row>
      <xdr:rowOff>171450</xdr:rowOff>
    </xdr:to>
    <xdr:sp macro="" textlink="">
      <xdr:nvSpPr>
        <xdr:cNvPr id="140" name="Rectangle 236"/>
        <xdr:cNvSpPr>
          <a:spLocks noChangeArrowheads="1"/>
        </xdr:cNvSpPr>
      </xdr:nvSpPr>
      <xdr:spPr bwMode="auto">
        <a:xfrm>
          <a:off x="370818" y="4430439"/>
          <a:ext cx="2623973" cy="42195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91</xdr:row>
      <xdr:rowOff>0</xdr:rowOff>
    </xdr:from>
    <xdr:to>
      <xdr:col>42</xdr:col>
      <xdr:colOff>22411</xdr:colOff>
      <xdr:row>92</xdr:row>
      <xdr:rowOff>171450</xdr:rowOff>
    </xdr:to>
    <xdr:sp macro="" textlink="">
      <xdr:nvSpPr>
        <xdr:cNvPr id="141" name="Rectangle 155"/>
        <xdr:cNvSpPr>
          <a:spLocks noChangeArrowheads="1"/>
        </xdr:cNvSpPr>
      </xdr:nvSpPr>
      <xdr:spPr bwMode="auto">
        <a:xfrm>
          <a:off x="8446684" y="4420914"/>
          <a:ext cx="267071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91</xdr:row>
      <xdr:rowOff>9525</xdr:rowOff>
    </xdr:from>
    <xdr:to>
      <xdr:col>42</xdr:col>
      <xdr:colOff>11206</xdr:colOff>
      <xdr:row>120</xdr:row>
      <xdr:rowOff>0</xdr:rowOff>
    </xdr:to>
    <xdr:sp macro="" textlink="">
      <xdr:nvSpPr>
        <xdr:cNvPr id="142" name="Rectangle 160"/>
        <xdr:cNvSpPr>
          <a:spLocks noChangeArrowheads="1"/>
        </xdr:cNvSpPr>
      </xdr:nvSpPr>
      <xdr:spPr bwMode="auto">
        <a:xfrm>
          <a:off x="8450646" y="4430439"/>
          <a:ext cx="2655543" cy="422088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91</xdr:row>
      <xdr:rowOff>9525</xdr:rowOff>
    </xdr:from>
    <xdr:to>
      <xdr:col>28</xdr:col>
      <xdr:colOff>19050</xdr:colOff>
      <xdr:row>119</xdr:row>
      <xdr:rowOff>171450</xdr:rowOff>
    </xdr:to>
    <xdr:sp macro="" textlink="">
      <xdr:nvSpPr>
        <xdr:cNvPr id="143" name="Rectangle 236"/>
        <xdr:cNvSpPr>
          <a:spLocks noChangeArrowheads="1"/>
        </xdr:cNvSpPr>
      </xdr:nvSpPr>
      <xdr:spPr bwMode="auto">
        <a:xfrm>
          <a:off x="5790215" y="4430439"/>
          <a:ext cx="2623973" cy="42195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91</xdr:row>
      <xdr:rowOff>31173</xdr:rowOff>
    </xdr:from>
    <xdr:to>
      <xdr:col>31</xdr:col>
      <xdr:colOff>75334</xdr:colOff>
      <xdr:row>92</xdr:row>
      <xdr:rowOff>154998</xdr:rowOff>
    </xdr:to>
    <xdr:pic>
      <xdr:nvPicPr>
        <xdr:cNvPr id="14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8355" y="4452087"/>
          <a:ext cx="28772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91</xdr:row>
      <xdr:rowOff>9525</xdr:rowOff>
    </xdr:from>
    <xdr:to>
      <xdr:col>28</xdr:col>
      <xdr:colOff>19050</xdr:colOff>
      <xdr:row>119</xdr:row>
      <xdr:rowOff>171450</xdr:rowOff>
    </xdr:to>
    <xdr:sp macro="" textlink="">
      <xdr:nvSpPr>
        <xdr:cNvPr id="145" name="Rectangle 236"/>
        <xdr:cNvSpPr>
          <a:spLocks noChangeArrowheads="1"/>
        </xdr:cNvSpPr>
      </xdr:nvSpPr>
      <xdr:spPr bwMode="auto">
        <a:xfrm>
          <a:off x="5790215" y="4430439"/>
          <a:ext cx="2623973" cy="421957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122</xdr:row>
      <xdr:rowOff>0</xdr:rowOff>
    </xdr:from>
    <xdr:to>
      <xdr:col>21</xdr:col>
      <xdr:colOff>22411</xdr:colOff>
      <xdr:row>123</xdr:row>
      <xdr:rowOff>171450</xdr:rowOff>
    </xdr:to>
    <xdr:sp macro="" textlink="">
      <xdr:nvSpPr>
        <xdr:cNvPr id="268" name="Rectangle 155"/>
        <xdr:cNvSpPr>
          <a:spLocks noChangeArrowheads="1"/>
        </xdr:cNvSpPr>
      </xdr:nvSpPr>
      <xdr:spPr bwMode="auto">
        <a:xfrm>
          <a:off x="2998693" y="8819029"/>
          <a:ext cx="2660277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122</xdr:row>
      <xdr:rowOff>9525</xdr:rowOff>
    </xdr:from>
    <xdr:to>
      <xdr:col>21</xdr:col>
      <xdr:colOff>11206</xdr:colOff>
      <xdr:row>151</xdr:row>
      <xdr:rowOff>0</xdr:rowOff>
    </xdr:to>
    <xdr:sp macro="" textlink="">
      <xdr:nvSpPr>
        <xdr:cNvPr id="269" name="Rectangle 160"/>
        <xdr:cNvSpPr>
          <a:spLocks noChangeArrowheads="1"/>
        </xdr:cNvSpPr>
      </xdr:nvSpPr>
      <xdr:spPr bwMode="auto">
        <a:xfrm>
          <a:off x="3001496" y="8828554"/>
          <a:ext cx="2646269" cy="4248711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122</xdr:row>
      <xdr:rowOff>9525</xdr:rowOff>
    </xdr:from>
    <xdr:to>
      <xdr:col>7</xdr:col>
      <xdr:colOff>19050</xdr:colOff>
      <xdr:row>150</xdr:row>
      <xdr:rowOff>171450</xdr:rowOff>
    </xdr:to>
    <xdr:sp macro="" textlink="">
      <xdr:nvSpPr>
        <xdr:cNvPr id="270" name="Rectangle 236"/>
        <xdr:cNvSpPr>
          <a:spLocks noChangeArrowheads="1"/>
        </xdr:cNvSpPr>
      </xdr:nvSpPr>
      <xdr:spPr bwMode="auto">
        <a:xfrm>
          <a:off x="368113" y="8828554"/>
          <a:ext cx="2598084" cy="4253193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122</xdr:row>
      <xdr:rowOff>16732</xdr:rowOff>
    </xdr:from>
    <xdr:ext cx="2581275" cy="311496"/>
    <xdr:sp macro="" textlink="">
      <xdr:nvSpPr>
        <xdr:cNvPr id="271" name="Rectangle 270"/>
        <xdr:cNvSpPr/>
      </xdr:nvSpPr>
      <xdr:spPr>
        <a:xfrm>
          <a:off x="3232336" y="8835761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122</xdr:row>
      <xdr:rowOff>31173</xdr:rowOff>
    </xdr:from>
    <xdr:to>
      <xdr:col>10</xdr:col>
      <xdr:colOff>75334</xdr:colOff>
      <xdr:row>123</xdr:row>
      <xdr:rowOff>154998</xdr:rowOff>
    </xdr:to>
    <xdr:pic>
      <xdr:nvPicPr>
        <xdr:cNvPr id="2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9205" y="8850202"/>
          <a:ext cx="284629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122</xdr:row>
      <xdr:rowOff>9525</xdr:rowOff>
    </xdr:from>
    <xdr:to>
      <xdr:col>7</xdr:col>
      <xdr:colOff>19050</xdr:colOff>
      <xdr:row>150</xdr:row>
      <xdr:rowOff>171450</xdr:rowOff>
    </xdr:to>
    <xdr:sp macro="" textlink="">
      <xdr:nvSpPr>
        <xdr:cNvPr id="273" name="Rectangle 236"/>
        <xdr:cNvSpPr>
          <a:spLocks noChangeArrowheads="1"/>
        </xdr:cNvSpPr>
      </xdr:nvSpPr>
      <xdr:spPr bwMode="auto">
        <a:xfrm>
          <a:off x="368113" y="8828554"/>
          <a:ext cx="2598084" cy="4253193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122</xdr:row>
      <xdr:rowOff>0</xdr:rowOff>
    </xdr:from>
    <xdr:to>
      <xdr:col>42</xdr:col>
      <xdr:colOff>22411</xdr:colOff>
      <xdr:row>123</xdr:row>
      <xdr:rowOff>171450</xdr:rowOff>
    </xdr:to>
    <xdr:sp macro="" textlink="">
      <xdr:nvSpPr>
        <xdr:cNvPr id="274" name="Rectangle 155"/>
        <xdr:cNvSpPr>
          <a:spLocks noChangeArrowheads="1"/>
        </xdr:cNvSpPr>
      </xdr:nvSpPr>
      <xdr:spPr bwMode="auto">
        <a:xfrm>
          <a:off x="8377517" y="8819029"/>
          <a:ext cx="2660276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122</xdr:row>
      <xdr:rowOff>9525</xdr:rowOff>
    </xdr:from>
    <xdr:to>
      <xdr:col>42</xdr:col>
      <xdr:colOff>11206</xdr:colOff>
      <xdr:row>151</xdr:row>
      <xdr:rowOff>0</xdr:rowOff>
    </xdr:to>
    <xdr:sp macro="" textlink="">
      <xdr:nvSpPr>
        <xdr:cNvPr id="275" name="Rectangle 160"/>
        <xdr:cNvSpPr>
          <a:spLocks noChangeArrowheads="1"/>
        </xdr:cNvSpPr>
      </xdr:nvSpPr>
      <xdr:spPr bwMode="auto">
        <a:xfrm>
          <a:off x="8380319" y="8828554"/>
          <a:ext cx="2646269" cy="4248711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122</xdr:row>
      <xdr:rowOff>9525</xdr:rowOff>
    </xdr:from>
    <xdr:to>
      <xdr:col>28</xdr:col>
      <xdr:colOff>19050</xdr:colOff>
      <xdr:row>150</xdr:row>
      <xdr:rowOff>171450</xdr:rowOff>
    </xdr:to>
    <xdr:sp macro="" textlink="">
      <xdr:nvSpPr>
        <xdr:cNvPr id="276" name="Rectangle 236"/>
        <xdr:cNvSpPr>
          <a:spLocks noChangeArrowheads="1"/>
        </xdr:cNvSpPr>
      </xdr:nvSpPr>
      <xdr:spPr bwMode="auto">
        <a:xfrm>
          <a:off x="5746937" y="8828554"/>
          <a:ext cx="2598084" cy="4253193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122</xdr:row>
      <xdr:rowOff>31173</xdr:rowOff>
    </xdr:from>
    <xdr:to>
      <xdr:col>31</xdr:col>
      <xdr:colOff>75334</xdr:colOff>
      <xdr:row>123</xdr:row>
      <xdr:rowOff>154998</xdr:rowOff>
    </xdr:to>
    <xdr:pic>
      <xdr:nvPicPr>
        <xdr:cNvPr id="2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08028" y="8850202"/>
          <a:ext cx="28463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122</xdr:row>
      <xdr:rowOff>9525</xdr:rowOff>
    </xdr:from>
    <xdr:to>
      <xdr:col>28</xdr:col>
      <xdr:colOff>19050</xdr:colOff>
      <xdr:row>150</xdr:row>
      <xdr:rowOff>171450</xdr:rowOff>
    </xdr:to>
    <xdr:sp macro="" textlink="">
      <xdr:nvSpPr>
        <xdr:cNvPr id="278" name="Rectangle 236"/>
        <xdr:cNvSpPr>
          <a:spLocks noChangeArrowheads="1"/>
        </xdr:cNvSpPr>
      </xdr:nvSpPr>
      <xdr:spPr bwMode="auto">
        <a:xfrm>
          <a:off x="5746937" y="8828554"/>
          <a:ext cx="2598084" cy="4253193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152</xdr:row>
      <xdr:rowOff>0</xdr:rowOff>
    </xdr:from>
    <xdr:to>
      <xdr:col>21</xdr:col>
      <xdr:colOff>22411</xdr:colOff>
      <xdr:row>153</xdr:row>
      <xdr:rowOff>171450</xdr:rowOff>
    </xdr:to>
    <xdr:sp macro="" textlink="">
      <xdr:nvSpPr>
        <xdr:cNvPr id="279" name="Rectangle 155"/>
        <xdr:cNvSpPr>
          <a:spLocks noChangeArrowheads="1"/>
        </xdr:cNvSpPr>
      </xdr:nvSpPr>
      <xdr:spPr bwMode="auto">
        <a:xfrm>
          <a:off x="2998693" y="13267765"/>
          <a:ext cx="2660277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152</xdr:row>
      <xdr:rowOff>9525</xdr:rowOff>
    </xdr:from>
    <xdr:to>
      <xdr:col>21</xdr:col>
      <xdr:colOff>11206</xdr:colOff>
      <xdr:row>181</xdr:row>
      <xdr:rowOff>0</xdr:rowOff>
    </xdr:to>
    <xdr:sp macro="" textlink="">
      <xdr:nvSpPr>
        <xdr:cNvPr id="280" name="Rectangle 160"/>
        <xdr:cNvSpPr>
          <a:spLocks noChangeArrowheads="1"/>
        </xdr:cNvSpPr>
      </xdr:nvSpPr>
      <xdr:spPr bwMode="auto">
        <a:xfrm>
          <a:off x="3001496" y="13277290"/>
          <a:ext cx="2646269" cy="4248710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152</xdr:row>
      <xdr:rowOff>9525</xdr:rowOff>
    </xdr:from>
    <xdr:to>
      <xdr:col>7</xdr:col>
      <xdr:colOff>19050</xdr:colOff>
      <xdr:row>180</xdr:row>
      <xdr:rowOff>171450</xdr:rowOff>
    </xdr:to>
    <xdr:sp macro="" textlink="">
      <xdr:nvSpPr>
        <xdr:cNvPr id="281" name="Rectangle 236"/>
        <xdr:cNvSpPr>
          <a:spLocks noChangeArrowheads="1"/>
        </xdr:cNvSpPr>
      </xdr:nvSpPr>
      <xdr:spPr bwMode="auto">
        <a:xfrm>
          <a:off x="368113" y="13277290"/>
          <a:ext cx="2598084" cy="4253192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152</xdr:row>
      <xdr:rowOff>16732</xdr:rowOff>
    </xdr:from>
    <xdr:ext cx="2581275" cy="311496"/>
    <xdr:sp macro="" textlink="">
      <xdr:nvSpPr>
        <xdr:cNvPr id="282" name="Rectangle 281"/>
        <xdr:cNvSpPr/>
      </xdr:nvSpPr>
      <xdr:spPr>
        <a:xfrm>
          <a:off x="3232336" y="13284497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152</xdr:row>
      <xdr:rowOff>31173</xdr:rowOff>
    </xdr:from>
    <xdr:to>
      <xdr:col>10</xdr:col>
      <xdr:colOff>75334</xdr:colOff>
      <xdr:row>153</xdr:row>
      <xdr:rowOff>154998</xdr:rowOff>
    </xdr:to>
    <xdr:pic>
      <xdr:nvPicPr>
        <xdr:cNvPr id="28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9205" y="13298938"/>
          <a:ext cx="284629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152</xdr:row>
      <xdr:rowOff>9525</xdr:rowOff>
    </xdr:from>
    <xdr:to>
      <xdr:col>7</xdr:col>
      <xdr:colOff>19050</xdr:colOff>
      <xdr:row>180</xdr:row>
      <xdr:rowOff>171450</xdr:rowOff>
    </xdr:to>
    <xdr:sp macro="" textlink="">
      <xdr:nvSpPr>
        <xdr:cNvPr id="284" name="Rectangle 236"/>
        <xdr:cNvSpPr>
          <a:spLocks noChangeArrowheads="1"/>
        </xdr:cNvSpPr>
      </xdr:nvSpPr>
      <xdr:spPr bwMode="auto">
        <a:xfrm>
          <a:off x="368113" y="13277290"/>
          <a:ext cx="2598084" cy="4253192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152</xdr:row>
      <xdr:rowOff>0</xdr:rowOff>
    </xdr:from>
    <xdr:to>
      <xdr:col>42</xdr:col>
      <xdr:colOff>22411</xdr:colOff>
      <xdr:row>153</xdr:row>
      <xdr:rowOff>171450</xdr:rowOff>
    </xdr:to>
    <xdr:sp macro="" textlink="">
      <xdr:nvSpPr>
        <xdr:cNvPr id="285" name="Rectangle 155"/>
        <xdr:cNvSpPr>
          <a:spLocks noChangeArrowheads="1"/>
        </xdr:cNvSpPr>
      </xdr:nvSpPr>
      <xdr:spPr bwMode="auto">
        <a:xfrm>
          <a:off x="8377517" y="13267765"/>
          <a:ext cx="2660276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152</xdr:row>
      <xdr:rowOff>9525</xdr:rowOff>
    </xdr:from>
    <xdr:to>
      <xdr:col>42</xdr:col>
      <xdr:colOff>11206</xdr:colOff>
      <xdr:row>181</xdr:row>
      <xdr:rowOff>0</xdr:rowOff>
    </xdr:to>
    <xdr:sp macro="" textlink="">
      <xdr:nvSpPr>
        <xdr:cNvPr id="286" name="Rectangle 160"/>
        <xdr:cNvSpPr>
          <a:spLocks noChangeArrowheads="1"/>
        </xdr:cNvSpPr>
      </xdr:nvSpPr>
      <xdr:spPr bwMode="auto">
        <a:xfrm>
          <a:off x="8380319" y="13277290"/>
          <a:ext cx="2646269" cy="4248710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152</xdr:row>
      <xdr:rowOff>9525</xdr:rowOff>
    </xdr:from>
    <xdr:to>
      <xdr:col>28</xdr:col>
      <xdr:colOff>19050</xdr:colOff>
      <xdr:row>180</xdr:row>
      <xdr:rowOff>171450</xdr:rowOff>
    </xdr:to>
    <xdr:sp macro="" textlink="">
      <xdr:nvSpPr>
        <xdr:cNvPr id="287" name="Rectangle 236"/>
        <xdr:cNvSpPr>
          <a:spLocks noChangeArrowheads="1"/>
        </xdr:cNvSpPr>
      </xdr:nvSpPr>
      <xdr:spPr bwMode="auto">
        <a:xfrm>
          <a:off x="5746937" y="13277290"/>
          <a:ext cx="2598084" cy="4253192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152</xdr:row>
      <xdr:rowOff>31173</xdr:rowOff>
    </xdr:from>
    <xdr:to>
      <xdr:col>31</xdr:col>
      <xdr:colOff>75334</xdr:colOff>
      <xdr:row>153</xdr:row>
      <xdr:rowOff>154998</xdr:rowOff>
    </xdr:to>
    <xdr:pic>
      <xdr:nvPicPr>
        <xdr:cNvPr id="2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08028" y="13298938"/>
          <a:ext cx="28463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152</xdr:row>
      <xdr:rowOff>9525</xdr:rowOff>
    </xdr:from>
    <xdr:to>
      <xdr:col>28</xdr:col>
      <xdr:colOff>19050</xdr:colOff>
      <xdr:row>180</xdr:row>
      <xdr:rowOff>171450</xdr:rowOff>
    </xdr:to>
    <xdr:sp macro="" textlink="">
      <xdr:nvSpPr>
        <xdr:cNvPr id="289" name="Rectangle 236"/>
        <xdr:cNvSpPr>
          <a:spLocks noChangeArrowheads="1"/>
        </xdr:cNvSpPr>
      </xdr:nvSpPr>
      <xdr:spPr bwMode="auto">
        <a:xfrm>
          <a:off x="5746937" y="13277290"/>
          <a:ext cx="2598084" cy="4253192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67234</xdr:colOff>
      <xdr:row>77</xdr:row>
      <xdr:rowOff>-1</xdr:rowOff>
    </xdr:from>
    <xdr:to>
      <xdr:col>15</xdr:col>
      <xdr:colOff>73268</xdr:colOff>
      <xdr:row>86</xdr:row>
      <xdr:rowOff>190500</xdr:rowOff>
    </xdr:to>
    <xdr:pic>
      <xdr:nvPicPr>
        <xdr:cNvPr id="290" name="Picture 289" descr="U:\02. FILE D KOMPUTER 02\02. FOTO PESERTA INDUKSI\27082018\RAMADHAN-AEA.JPG"/>
        <xdr:cNvPicPr/>
      </xdr:nvPicPr>
      <xdr:blipFill rotWithShape="1">
        <a:blip xmlns:r="http://schemas.openxmlformats.org/officeDocument/2006/relationships" r:embed="rId10" cstate="email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59205" y="11474823"/>
          <a:ext cx="1075765" cy="1423148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29</xdr:col>
      <xdr:colOff>65554</xdr:colOff>
      <xdr:row>77</xdr:row>
      <xdr:rowOff>-1</xdr:rowOff>
    </xdr:from>
    <xdr:to>
      <xdr:col>36</xdr:col>
      <xdr:colOff>44823</xdr:colOff>
      <xdr:row>86</xdr:row>
      <xdr:rowOff>190499</xdr:rowOff>
    </xdr:to>
    <xdr:pic>
      <xdr:nvPicPr>
        <xdr:cNvPr id="291" name="Picture 290" descr="U:\02. FILE D KOMPUTER 02\02. FOTO PESERTA INDUKSI\28082018\RUSLAN JAFAR-HELPER BLASTING-AEA.JPG"/>
        <xdr:cNvPicPr/>
      </xdr:nvPicPr>
      <xdr:blipFill rotWithShape="1">
        <a:blip xmlns:r="http://schemas.openxmlformats.org/officeDocument/2006/relationships" r:embed="rId12" cstate="email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436348" y="11474823"/>
          <a:ext cx="1043828" cy="1423147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56028</xdr:colOff>
      <xdr:row>107</xdr:row>
      <xdr:rowOff>14567</xdr:rowOff>
    </xdr:from>
    <xdr:to>
      <xdr:col>16</xdr:col>
      <xdr:colOff>28391</xdr:colOff>
      <xdr:row>117</xdr:row>
      <xdr:rowOff>1468</xdr:rowOff>
    </xdr:to>
    <xdr:pic>
      <xdr:nvPicPr>
        <xdr:cNvPr id="292" name="Picture 291" descr="V:\02. FILE D KOMPUTER 02\01. DATA MINE PERMIT, SIMPER &amp; MAGAZINE PERMIT\02. Data Pendukung\01. Foto\02. AEA\06. PRODUKSI\IRVAN IRAWAN-HELPER DRILL &amp; BLAST-AEA.JPG"/>
        <xdr:cNvPicPr/>
      </xdr:nvPicPr>
      <xdr:blipFill rotWithShape="1">
        <a:blip xmlns:r="http://schemas.openxmlformats.org/officeDocument/2006/relationships" r:embed="rId14" cstate="email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47999" y="15938126"/>
          <a:ext cx="1115363" cy="1417375"/>
        </a:xfrm>
        <a:prstGeom prst="rect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29</xdr:col>
      <xdr:colOff>54347</xdr:colOff>
      <xdr:row>107</xdr:row>
      <xdr:rowOff>16249</xdr:rowOff>
    </xdr:from>
    <xdr:to>
      <xdr:col>37</xdr:col>
      <xdr:colOff>26710</xdr:colOff>
      <xdr:row>117</xdr:row>
      <xdr:rowOff>3807</xdr:rowOff>
    </xdr:to>
    <xdr:pic>
      <xdr:nvPicPr>
        <xdr:cNvPr id="293" name="Picture 292" descr="U:\02. FILE D KOMPUTER 02\02. FOTO PESERTA INDUKSI\31082018\MUH. AJRUN-HELPER BLASTING-AEA.JPG"/>
        <xdr:cNvPicPr/>
      </xdr:nvPicPr>
      <xdr:blipFill rotWithShape="1">
        <a:blip xmlns:r="http://schemas.openxmlformats.org/officeDocument/2006/relationships" r:embed="rId16" cstate="email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425141" y="15939808"/>
          <a:ext cx="1115363" cy="1418032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7</xdr:col>
      <xdr:colOff>89646</xdr:colOff>
      <xdr:row>183</xdr:row>
      <xdr:rowOff>0</xdr:rowOff>
    </xdr:from>
    <xdr:to>
      <xdr:col>21</xdr:col>
      <xdr:colOff>22411</xdr:colOff>
      <xdr:row>184</xdr:row>
      <xdr:rowOff>171450</xdr:rowOff>
    </xdr:to>
    <xdr:sp macro="" textlink="">
      <xdr:nvSpPr>
        <xdr:cNvPr id="344" name="Rectangle 155"/>
        <xdr:cNvSpPr>
          <a:spLocks noChangeArrowheads="1"/>
        </xdr:cNvSpPr>
      </xdr:nvSpPr>
      <xdr:spPr bwMode="auto">
        <a:xfrm>
          <a:off x="3011623" y="8792308"/>
          <a:ext cx="2667173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183</xdr:row>
      <xdr:rowOff>9525</xdr:rowOff>
    </xdr:from>
    <xdr:to>
      <xdr:col>21</xdr:col>
      <xdr:colOff>11206</xdr:colOff>
      <xdr:row>212</xdr:row>
      <xdr:rowOff>0</xdr:rowOff>
    </xdr:to>
    <xdr:sp macro="" textlink="">
      <xdr:nvSpPr>
        <xdr:cNvPr id="345" name="Rectangle 160"/>
        <xdr:cNvSpPr>
          <a:spLocks noChangeArrowheads="1"/>
        </xdr:cNvSpPr>
      </xdr:nvSpPr>
      <xdr:spPr bwMode="auto">
        <a:xfrm>
          <a:off x="3020890" y="8801833"/>
          <a:ext cx="2646701" cy="4232763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183</xdr:row>
      <xdr:rowOff>9525</xdr:rowOff>
    </xdr:from>
    <xdr:to>
      <xdr:col>7</xdr:col>
      <xdr:colOff>19050</xdr:colOff>
      <xdr:row>211</xdr:row>
      <xdr:rowOff>171450</xdr:rowOff>
    </xdr:to>
    <xdr:sp macro="" textlink="">
      <xdr:nvSpPr>
        <xdr:cNvPr id="346" name="Rectangle 236"/>
        <xdr:cNvSpPr>
          <a:spLocks noChangeArrowheads="1"/>
        </xdr:cNvSpPr>
      </xdr:nvSpPr>
      <xdr:spPr bwMode="auto">
        <a:xfrm>
          <a:off x="368544" y="8801833"/>
          <a:ext cx="2610583" cy="423422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183</xdr:row>
      <xdr:rowOff>16732</xdr:rowOff>
    </xdr:from>
    <xdr:ext cx="2581275" cy="311496"/>
    <xdr:sp macro="" textlink="">
      <xdr:nvSpPr>
        <xdr:cNvPr id="347" name="Rectangle 346"/>
        <xdr:cNvSpPr/>
      </xdr:nvSpPr>
      <xdr:spPr>
        <a:xfrm>
          <a:off x="3246559" y="8809040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183</xdr:row>
      <xdr:rowOff>31173</xdr:rowOff>
    </xdr:from>
    <xdr:to>
      <xdr:col>10</xdr:col>
      <xdr:colOff>75334</xdr:colOff>
      <xdr:row>184</xdr:row>
      <xdr:rowOff>154998</xdr:rowOff>
    </xdr:to>
    <xdr:pic>
      <xdr:nvPicPr>
        <xdr:cNvPr id="34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599" y="8823481"/>
          <a:ext cx="279889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183</xdr:row>
      <xdr:rowOff>9525</xdr:rowOff>
    </xdr:from>
    <xdr:to>
      <xdr:col>7</xdr:col>
      <xdr:colOff>19050</xdr:colOff>
      <xdr:row>211</xdr:row>
      <xdr:rowOff>171450</xdr:rowOff>
    </xdr:to>
    <xdr:sp macro="" textlink="">
      <xdr:nvSpPr>
        <xdr:cNvPr id="349" name="Rectangle 236"/>
        <xdr:cNvSpPr>
          <a:spLocks noChangeArrowheads="1"/>
        </xdr:cNvSpPr>
      </xdr:nvSpPr>
      <xdr:spPr bwMode="auto">
        <a:xfrm>
          <a:off x="368544" y="8801833"/>
          <a:ext cx="2610583" cy="423422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183</xdr:row>
      <xdr:rowOff>0</xdr:rowOff>
    </xdr:from>
    <xdr:to>
      <xdr:col>42</xdr:col>
      <xdr:colOff>22411</xdr:colOff>
      <xdr:row>184</xdr:row>
      <xdr:rowOff>171450</xdr:rowOff>
    </xdr:to>
    <xdr:sp macro="" textlink="">
      <xdr:nvSpPr>
        <xdr:cNvPr id="350" name="Rectangle 155"/>
        <xdr:cNvSpPr>
          <a:spLocks noChangeArrowheads="1"/>
        </xdr:cNvSpPr>
      </xdr:nvSpPr>
      <xdr:spPr bwMode="auto">
        <a:xfrm>
          <a:off x="8411565" y="8792308"/>
          <a:ext cx="2667173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183</xdr:row>
      <xdr:rowOff>9525</xdr:rowOff>
    </xdr:from>
    <xdr:to>
      <xdr:col>42</xdr:col>
      <xdr:colOff>11206</xdr:colOff>
      <xdr:row>212</xdr:row>
      <xdr:rowOff>0</xdr:rowOff>
    </xdr:to>
    <xdr:sp macro="" textlink="">
      <xdr:nvSpPr>
        <xdr:cNvPr id="351" name="Rectangle 160"/>
        <xdr:cNvSpPr>
          <a:spLocks noChangeArrowheads="1"/>
        </xdr:cNvSpPr>
      </xdr:nvSpPr>
      <xdr:spPr bwMode="auto">
        <a:xfrm>
          <a:off x="8420833" y="8801833"/>
          <a:ext cx="2646700" cy="4232763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183</xdr:row>
      <xdr:rowOff>9525</xdr:rowOff>
    </xdr:from>
    <xdr:to>
      <xdr:col>28</xdr:col>
      <xdr:colOff>19050</xdr:colOff>
      <xdr:row>211</xdr:row>
      <xdr:rowOff>171450</xdr:rowOff>
    </xdr:to>
    <xdr:sp macro="" textlink="">
      <xdr:nvSpPr>
        <xdr:cNvPr id="352" name="Rectangle 236"/>
        <xdr:cNvSpPr>
          <a:spLocks noChangeArrowheads="1"/>
        </xdr:cNvSpPr>
      </xdr:nvSpPr>
      <xdr:spPr bwMode="auto">
        <a:xfrm>
          <a:off x="5768487" y="8801833"/>
          <a:ext cx="2610582" cy="423422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183</xdr:row>
      <xdr:rowOff>31173</xdr:rowOff>
    </xdr:from>
    <xdr:to>
      <xdr:col>31</xdr:col>
      <xdr:colOff>75334</xdr:colOff>
      <xdr:row>184</xdr:row>
      <xdr:rowOff>154998</xdr:rowOff>
    </xdr:to>
    <xdr:pic>
      <xdr:nvPicPr>
        <xdr:cNvPr id="3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48542" y="8823481"/>
          <a:ext cx="279888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183</xdr:row>
      <xdr:rowOff>9525</xdr:rowOff>
    </xdr:from>
    <xdr:to>
      <xdr:col>28</xdr:col>
      <xdr:colOff>19050</xdr:colOff>
      <xdr:row>211</xdr:row>
      <xdr:rowOff>171450</xdr:rowOff>
    </xdr:to>
    <xdr:sp macro="" textlink="">
      <xdr:nvSpPr>
        <xdr:cNvPr id="354" name="Rectangle 236"/>
        <xdr:cNvSpPr>
          <a:spLocks noChangeArrowheads="1"/>
        </xdr:cNvSpPr>
      </xdr:nvSpPr>
      <xdr:spPr bwMode="auto">
        <a:xfrm>
          <a:off x="5768487" y="8801833"/>
          <a:ext cx="2610582" cy="423422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213</xdr:row>
      <xdr:rowOff>0</xdr:rowOff>
    </xdr:from>
    <xdr:to>
      <xdr:col>21</xdr:col>
      <xdr:colOff>22411</xdr:colOff>
      <xdr:row>214</xdr:row>
      <xdr:rowOff>171450</xdr:rowOff>
    </xdr:to>
    <xdr:sp macro="" textlink="">
      <xdr:nvSpPr>
        <xdr:cNvPr id="355" name="Rectangle 155"/>
        <xdr:cNvSpPr>
          <a:spLocks noChangeArrowheads="1"/>
        </xdr:cNvSpPr>
      </xdr:nvSpPr>
      <xdr:spPr bwMode="auto">
        <a:xfrm>
          <a:off x="3011623" y="13225096"/>
          <a:ext cx="2667173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213</xdr:row>
      <xdr:rowOff>9525</xdr:rowOff>
    </xdr:from>
    <xdr:to>
      <xdr:col>21</xdr:col>
      <xdr:colOff>11206</xdr:colOff>
      <xdr:row>242</xdr:row>
      <xdr:rowOff>0</xdr:rowOff>
    </xdr:to>
    <xdr:sp macro="" textlink="">
      <xdr:nvSpPr>
        <xdr:cNvPr id="356" name="Rectangle 160"/>
        <xdr:cNvSpPr>
          <a:spLocks noChangeArrowheads="1"/>
        </xdr:cNvSpPr>
      </xdr:nvSpPr>
      <xdr:spPr bwMode="auto">
        <a:xfrm>
          <a:off x="3020890" y="13234621"/>
          <a:ext cx="2646701" cy="4232764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213</xdr:row>
      <xdr:rowOff>9525</xdr:rowOff>
    </xdr:from>
    <xdr:to>
      <xdr:col>7</xdr:col>
      <xdr:colOff>19050</xdr:colOff>
      <xdr:row>241</xdr:row>
      <xdr:rowOff>171450</xdr:rowOff>
    </xdr:to>
    <xdr:sp macro="" textlink="">
      <xdr:nvSpPr>
        <xdr:cNvPr id="357" name="Rectangle 236"/>
        <xdr:cNvSpPr>
          <a:spLocks noChangeArrowheads="1"/>
        </xdr:cNvSpPr>
      </xdr:nvSpPr>
      <xdr:spPr bwMode="auto">
        <a:xfrm>
          <a:off x="368544" y="13234621"/>
          <a:ext cx="2610583" cy="423422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213</xdr:row>
      <xdr:rowOff>16732</xdr:rowOff>
    </xdr:from>
    <xdr:ext cx="2581275" cy="311496"/>
    <xdr:sp macro="" textlink="">
      <xdr:nvSpPr>
        <xdr:cNvPr id="358" name="Rectangle 357"/>
        <xdr:cNvSpPr/>
      </xdr:nvSpPr>
      <xdr:spPr>
        <a:xfrm>
          <a:off x="3246559" y="13241828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213</xdr:row>
      <xdr:rowOff>31173</xdr:rowOff>
    </xdr:from>
    <xdr:to>
      <xdr:col>10</xdr:col>
      <xdr:colOff>75334</xdr:colOff>
      <xdr:row>214</xdr:row>
      <xdr:rowOff>154998</xdr:rowOff>
    </xdr:to>
    <xdr:pic>
      <xdr:nvPicPr>
        <xdr:cNvPr id="3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48599" y="13256269"/>
          <a:ext cx="279889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213</xdr:row>
      <xdr:rowOff>9525</xdr:rowOff>
    </xdr:from>
    <xdr:to>
      <xdr:col>7</xdr:col>
      <xdr:colOff>19050</xdr:colOff>
      <xdr:row>241</xdr:row>
      <xdr:rowOff>171450</xdr:rowOff>
    </xdr:to>
    <xdr:sp macro="" textlink="">
      <xdr:nvSpPr>
        <xdr:cNvPr id="360" name="Rectangle 236"/>
        <xdr:cNvSpPr>
          <a:spLocks noChangeArrowheads="1"/>
        </xdr:cNvSpPr>
      </xdr:nvSpPr>
      <xdr:spPr bwMode="auto">
        <a:xfrm>
          <a:off x="368544" y="13234621"/>
          <a:ext cx="2610583" cy="423422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213</xdr:row>
      <xdr:rowOff>0</xdr:rowOff>
    </xdr:from>
    <xdr:to>
      <xdr:col>42</xdr:col>
      <xdr:colOff>22411</xdr:colOff>
      <xdr:row>214</xdr:row>
      <xdr:rowOff>171450</xdr:rowOff>
    </xdr:to>
    <xdr:sp macro="" textlink="">
      <xdr:nvSpPr>
        <xdr:cNvPr id="361" name="Rectangle 155"/>
        <xdr:cNvSpPr>
          <a:spLocks noChangeArrowheads="1"/>
        </xdr:cNvSpPr>
      </xdr:nvSpPr>
      <xdr:spPr bwMode="auto">
        <a:xfrm>
          <a:off x="8411565" y="13225096"/>
          <a:ext cx="2667173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213</xdr:row>
      <xdr:rowOff>9525</xdr:rowOff>
    </xdr:from>
    <xdr:to>
      <xdr:col>42</xdr:col>
      <xdr:colOff>11206</xdr:colOff>
      <xdr:row>242</xdr:row>
      <xdr:rowOff>0</xdr:rowOff>
    </xdr:to>
    <xdr:sp macro="" textlink="">
      <xdr:nvSpPr>
        <xdr:cNvPr id="362" name="Rectangle 160"/>
        <xdr:cNvSpPr>
          <a:spLocks noChangeArrowheads="1"/>
        </xdr:cNvSpPr>
      </xdr:nvSpPr>
      <xdr:spPr bwMode="auto">
        <a:xfrm>
          <a:off x="8420833" y="13234621"/>
          <a:ext cx="2646700" cy="4232764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213</xdr:row>
      <xdr:rowOff>9525</xdr:rowOff>
    </xdr:from>
    <xdr:to>
      <xdr:col>28</xdr:col>
      <xdr:colOff>19050</xdr:colOff>
      <xdr:row>241</xdr:row>
      <xdr:rowOff>171450</xdr:rowOff>
    </xdr:to>
    <xdr:sp macro="" textlink="">
      <xdr:nvSpPr>
        <xdr:cNvPr id="363" name="Rectangle 236"/>
        <xdr:cNvSpPr>
          <a:spLocks noChangeArrowheads="1"/>
        </xdr:cNvSpPr>
      </xdr:nvSpPr>
      <xdr:spPr bwMode="auto">
        <a:xfrm>
          <a:off x="5768487" y="13234621"/>
          <a:ext cx="2610582" cy="423422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213</xdr:row>
      <xdr:rowOff>31173</xdr:rowOff>
    </xdr:from>
    <xdr:to>
      <xdr:col>31</xdr:col>
      <xdr:colOff>75334</xdr:colOff>
      <xdr:row>214</xdr:row>
      <xdr:rowOff>154998</xdr:rowOff>
    </xdr:to>
    <xdr:pic>
      <xdr:nvPicPr>
        <xdr:cNvPr id="3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48542" y="13256269"/>
          <a:ext cx="279888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213</xdr:row>
      <xdr:rowOff>9525</xdr:rowOff>
    </xdr:from>
    <xdr:to>
      <xdr:col>28</xdr:col>
      <xdr:colOff>19050</xdr:colOff>
      <xdr:row>241</xdr:row>
      <xdr:rowOff>171450</xdr:rowOff>
    </xdr:to>
    <xdr:sp macro="" textlink="">
      <xdr:nvSpPr>
        <xdr:cNvPr id="365" name="Rectangle 236"/>
        <xdr:cNvSpPr>
          <a:spLocks noChangeArrowheads="1"/>
        </xdr:cNvSpPr>
      </xdr:nvSpPr>
      <xdr:spPr bwMode="auto">
        <a:xfrm>
          <a:off x="5768487" y="13234621"/>
          <a:ext cx="2610582" cy="4234229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244</xdr:row>
      <xdr:rowOff>0</xdr:rowOff>
    </xdr:from>
    <xdr:to>
      <xdr:col>21</xdr:col>
      <xdr:colOff>22411</xdr:colOff>
      <xdr:row>245</xdr:row>
      <xdr:rowOff>171450</xdr:rowOff>
    </xdr:to>
    <xdr:sp macro="" textlink="">
      <xdr:nvSpPr>
        <xdr:cNvPr id="415" name="Rectangle 155"/>
        <xdr:cNvSpPr>
          <a:spLocks noChangeArrowheads="1"/>
        </xdr:cNvSpPr>
      </xdr:nvSpPr>
      <xdr:spPr bwMode="auto">
        <a:xfrm>
          <a:off x="3023346" y="264033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244</xdr:row>
      <xdr:rowOff>9525</xdr:rowOff>
    </xdr:from>
    <xdr:to>
      <xdr:col>21</xdr:col>
      <xdr:colOff>11206</xdr:colOff>
      <xdr:row>273</xdr:row>
      <xdr:rowOff>0</xdr:rowOff>
    </xdr:to>
    <xdr:sp macro="" textlink="">
      <xdr:nvSpPr>
        <xdr:cNvPr id="416" name="Rectangle 160"/>
        <xdr:cNvSpPr>
          <a:spLocks noChangeArrowheads="1"/>
        </xdr:cNvSpPr>
      </xdr:nvSpPr>
      <xdr:spPr bwMode="auto">
        <a:xfrm>
          <a:off x="3028950" y="264128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244</xdr:row>
      <xdr:rowOff>9525</xdr:rowOff>
    </xdr:from>
    <xdr:to>
      <xdr:col>7</xdr:col>
      <xdr:colOff>19050</xdr:colOff>
      <xdr:row>272</xdr:row>
      <xdr:rowOff>171450</xdr:rowOff>
    </xdr:to>
    <xdr:sp macro="" textlink="">
      <xdr:nvSpPr>
        <xdr:cNvPr id="417" name="Rectangle 236"/>
        <xdr:cNvSpPr>
          <a:spLocks noChangeArrowheads="1"/>
        </xdr:cNvSpPr>
      </xdr:nvSpPr>
      <xdr:spPr bwMode="auto">
        <a:xfrm>
          <a:off x="371475" y="264128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244</xdr:row>
      <xdr:rowOff>16732</xdr:rowOff>
    </xdr:from>
    <xdr:ext cx="2581275" cy="311496"/>
    <xdr:sp macro="" textlink="">
      <xdr:nvSpPr>
        <xdr:cNvPr id="418" name="Rectangle 417"/>
        <xdr:cNvSpPr/>
      </xdr:nvSpPr>
      <xdr:spPr>
        <a:xfrm>
          <a:off x="3257549" y="264200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244</xdr:row>
      <xdr:rowOff>31173</xdr:rowOff>
    </xdr:from>
    <xdr:to>
      <xdr:col>10</xdr:col>
      <xdr:colOff>75334</xdr:colOff>
      <xdr:row>245</xdr:row>
      <xdr:rowOff>154998</xdr:rowOff>
    </xdr:to>
    <xdr:pic>
      <xdr:nvPicPr>
        <xdr:cNvPr id="41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264344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244</xdr:row>
      <xdr:rowOff>9525</xdr:rowOff>
    </xdr:from>
    <xdr:to>
      <xdr:col>7</xdr:col>
      <xdr:colOff>19050</xdr:colOff>
      <xdr:row>272</xdr:row>
      <xdr:rowOff>171450</xdr:rowOff>
    </xdr:to>
    <xdr:sp macro="" textlink="">
      <xdr:nvSpPr>
        <xdr:cNvPr id="420" name="Rectangle 236"/>
        <xdr:cNvSpPr>
          <a:spLocks noChangeArrowheads="1"/>
        </xdr:cNvSpPr>
      </xdr:nvSpPr>
      <xdr:spPr bwMode="auto">
        <a:xfrm>
          <a:off x="371475" y="264128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244</xdr:row>
      <xdr:rowOff>0</xdr:rowOff>
    </xdr:from>
    <xdr:to>
      <xdr:col>42</xdr:col>
      <xdr:colOff>22411</xdr:colOff>
      <xdr:row>245</xdr:row>
      <xdr:rowOff>171450</xdr:rowOff>
    </xdr:to>
    <xdr:sp macro="" textlink="">
      <xdr:nvSpPr>
        <xdr:cNvPr id="421" name="Rectangle 155"/>
        <xdr:cNvSpPr>
          <a:spLocks noChangeArrowheads="1"/>
        </xdr:cNvSpPr>
      </xdr:nvSpPr>
      <xdr:spPr bwMode="auto">
        <a:xfrm>
          <a:off x="8433546" y="264033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244</xdr:row>
      <xdr:rowOff>9525</xdr:rowOff>
    </xdr:from>
    <xdr:to>
      <xdr:col>42</xdr:col>
      <xdr:colOff>11206</xdr:colOff>
      <xdr:row>273</xdr:row>
      <xdr:rowOff>0</xdr:rowOff>
    </xdr:to>
    <xdr:sp macro="" textlink="">
      <xdr:nvSpPr>
        <xdr:cNvPr id="422" name="Rectangle 160"/>
        <xdr:cNvSpPr>
          <a:spLocks noChangeArrowheads="1"/>
        </xdr:cNvSpPr>
      </xdr:nvSpPr>
      <xdr:spPr bwMode="auto">
        <a:xfrm>
          <a:off x="8439150" y="264128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244</xdr:row>
      <xdr:rowOff>9525</xdr:rowOff>
    </xdr:from>
    <xdr:to>
      <xdr:col>28</xdr:col>
      <xdr:colOff>19050</xdr:colOff>
      <xdr:row>272</xdr:row>
      <xdr:rowOff>171450</xdr:rowOff>
    </xdr:to>
    <xdr:sp macro="" textlink="">
      <xdr:nvSpPr>
        <xdr:cNvPr id="423" name="Rectangle 236"/>
        <xdr:cNvSpPr>
          <a:spLocks noChangeArrowheads="1"/>
        </xdr:cNvSpPr>
      </xdr:nvSpPr>
      <xdr:spPr bwMode="auto">
        <a:xfrm>
          <a:off x="5781675" y="264128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244</xdr:row>
      <xdr:rowOff>31173</xdr:rowOff>
    </xdr:from>
    <xdr:to>
      <xdr:col>31</xdr:col>
      <xdr:colOff>75334</xdr:colOff>
      <xdr:row>245</xdr:row>
      <xdr:rowOff>154998</xdr:rowOff>
    </xdr:to>
    <xdr:pic>
      <xdr:nvPicPr>
        <xdr:cNvPr id="4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264344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244</xdr:row>
      <xdr:rowOff>9525</xdr:rowOff>
    </xdr:from>
    <xdr:to>
      <xdr:col>28</xdr:col>
      <xdr:colOff>19050</xdr:colOff>
      <xdr:row>272</xdr:row>
      <xdr:rowOff>171450</xdr:rowOff>
    </xdr:to>
    <xdr:sp macro="" textlink="">
      <xdr:nvSpPr>
        <xdr:cNvPr id="425" name="Rectangle 236"/>
        <xdr:cNvSpPr>
          <a:spLocks noChangeArrowheads="1"/>
        </xdr:cNvSpPr>
      </xdr:nvSpPr>
      <xdr:spPr bwMode="auto">
        <a:xfrm>
          <a:off x="5781675" y="264128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274</xdr:row>
      <xdr:rowOff>0</xdr:rowOff>
    </xdr:from>
    <xdr:to>
      <xdr:col>21</xdr:col>
      <xdr:colOff>22411</xdr:colOff>
      <xdr:row>275</xdr:row>
      <xdr:rowOff>171450</xdr:rowOff>
    </xdr:to>
    <xdr:sp macro="" textlink="">
      <xdr:nvSpPr>
        <xdr:cNvPr id="426" name="Rectangle 155"/>
        <xdr:cNvSpPr>
          <a:spLocks noChangeArrowheads="1"/>
        </xdr:cNvSpPr>
      </xdr:nvSpPr>
      <xdr:spPr bwMode="auto">
        <a:xfrm>
          <a:off x="3023346" y="308419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274</xdr:row>
      <xdr:rowOff>9525</xdr:rowOff>
    </xdr:from>
    <xdr:to>
      <xdr:col>21</xdr:col>
      <xdr:colOff>11206</xdr:colOff>
      <xdr:row>303</xdr:row>
      <xdr:rowOff>0</xdr:rowOff>
    </xdr:to>
    <xdr:sp macro="" textlink="">
      <xdr:nvSpPr>
        <xdr:cNvPr id="427" name="Rectangle 160"/>
        <xdr:cNvSpPr>
          <a:spLocks noChangeArrowheads="1"/>
        </xdr:cNvSpPr>
      </xdr:nvSpPr>
      <xdr:spPr bwMode="auto">
        <a:xfrm>
          <a:off x="3028950" y="308514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274</xdr:row>
      <xdr:rowOff>9525</xdr:rowOff>
    </xdr:from>
    <xdr:to>
      <xdr:col>7</xdr:col>
      <xdr:colOff>19050</xdr:colOff>
      <xdr:row>302</xdr:row>
      <xdr:rowOff>171450</xdr:rowOff>
    </xdr:to>
    <xdr:sp macro="" textlink="">
      <xdr:nvSpPr>
        <xdr:cNvPr id="428" name="Rectangle 236"/>
        <xdr:cNvSpPr>
          <a:spLocks noChangeArrowheads="1"/>
        </xdr:cNvSpPr>
      </xdr:nvSpPr>
      <xdr:spPr bwMode="auto">
        <a:xfrm>
          <a:off x="371475" y="308514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274</xdr:row>
      <xdr:rowOff>16732</xdr:rowOff>
    </xdr:from>
    <xdr:ext cx="2581275" cy="311496"/>
    <xdr:sp macro="" textlink="">
      <xdr:nvSpPr>
        <xdr:cNvPr id="429" name="Rectangle 428"/>
        <xdr:cNvSpPr/>
      </xdr:nvSpPr>
      <xdr:spPr>
        <a:xfrm>
          <a:off x="3257549" y="3085868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274</xdr:row>
      <xdr:rowOff>31173</xdr:rowOff>
    </xdr:from>
    <xdr:to>
      <xdr:col>10</xdr:col>
      <xdr:colOff>75334</xdr:colOff>
      <xdr:row>275</xdr:row>
      <xdr:rowOff>154998</xdr:rowOff>
    </xdr:to>
    <xdr:pic>
      <xdr:nvPicPr>
        <xdr:cNvPr id="4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08731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274</xdr:row>
      <xdr:rowOff>9525</xdr:rowOff>
    </xdr:from>
    <xdr:to>
      <xdr:col>7</xdr:col>
      <xdr:colOff>19050</xdr:colOff>
      <xdr:row>302</xdr:row>
      <xdr:rowOff>171450</xdr:rowOff>
    </xdr:to>
    <xdr:sp macro="" textlink="">
      <xdr:nvSpPr>
        <xdr:cNvPr id="431" name="Rectangle 236"/>
        <xdr:cNvSpPr>
          <a:spLocks noChangeArrowheads="1"/>
        </xdr:cNvSpPr>
      </xdr:nvSpPr>
      <xdr:spPr bwMode="auto">
        <a:xfrm>
          <a:off x="371475" y="308514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274</xdr:row>
      <xdr:rowOff>0</xdr:rowOff>
    </xdr:from>
    <xdr:to>
      <xdr:col>42</xdr:col>
      <xdr:colOff>22411</xdr:colOff>
      <xdr:row>275</xdr:row>
      <xdr:rowOff>171450</xdr:rowOff>
    </xdr:to>
    <xdr:sp macro="" textlink="">
      <xdr:nvSpPr>
        <xdr:cNvPr id="432" name="Rectangle 155"/>
        <xdr:cNvSpPr>
          <a:spLocks noChangeArrowheads="1"/>
        </xdr:cNvSpPr>
      </xdr:nvSpPr>
      <xdr:spPr bwMode="auto">
        <a:xfrm>
          <a:off x="8433546" y="308419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274</xdr:row>
      <xdr:rowOff>9525</xdr:rowOff>
    </xdr:from>
    <xdr:to>
      <xdr:col>42</xdr:col>
      <xdr:colOff>11206</xdr:colOff>
      <xdr:row>303</xdr:row>
      <xdr:rowOff>0</xdr:rowOff>
    </xdr:to>
    <xdr:sp macro="" textlink="">
      <xdr:nvSpPr>
        <xdr:cNvPr id="433" name="Rectangle 160"/>
        <xdr:cNvSpPr>
          <a:spLocks noChangeArrowheads="1"/>
        </xdr:cNvSpPr>
      </xdr:nvSpPr>
      <xdr:spPr bwMode="auto">
        <a:xfrm>
          <a:off x="8439150" y="308514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274</xdr:row>
      <xdr:rowOff>9525</xdr:rowOff>
    </xdr:from>
    <xdr:to>
      <xdr:col>28</xdr:col>
      <xdr:colOff>19050</xdr:colOff>
      <xdr:row>302</xdr:row>
      <xdr:rowOff>171450</xdr:rowOff>
    </xdr:to>
    <xdr:sp macro="" textlink="">
      <xdr:nvSpPr>
        <xdr:cNvPr id="434" name="Rectangle 236"/>
        <xdr:cNvSpPr>
          <a:spLocks noChangeArrowheads="1"/>
        </xdr:cNvSpPr>
      </xdr:nvSpPr>
      <xdr:spPr bwMode="auto">
        <a:xfrm>
          <a:off x="5781675" y="308514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274</xdr:row>
      <xdr:rowOff>31173</xdr:rowOff>
    </xdr:from>
    <xdr:to>
      <xdr:col>31</xdr:col>
      <xdr:colOff>75334</xdr:colOff>
      <xdr:row>275</xdr:row>
      <xdr:rowOff>154998</xdr:rowOff>
    </xdr:to>
    <xdr:pic>
      <xdr:nvPicPr>
        <xdr:cNvPr id="4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08731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274</xdr:row>
      <xdr:rowOff>9525</xdr:rowOff>
    </xdr:from>
    <xdr:to>
      <xdr:col>28</xdr:col>
      <xdr:colOff>19050</xdr:colOff>
      <xdr:row>302</xdr:row>
      <xdr:rowOff>171450</xdr:rowOff>
    </xdr:to>
    <xdr:sp macro="" textlink="">
      <xdr:nvSpPr>
        <xdr:cNvPr id="436" name="Rectangle 236"/>
        <xdr:cNvSpPr>
          <a:spLocks noChangeArrowheads="1"/>
        </xdr:cNvSpPr>
      </xdr:nvSpPr>
      <xdr:spPr bwMode="auto">
        <a:xfrm>
          <a:off x="5781675" y="308514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305</xdr:row>
      <xdr:rowOff>0</xdr:rowOff>
    </xdr:from>
    <xdr:to>
      <xdr:col>21</xdr:col>
      <xdr:colOff>22411</xdr:colOff>
      <xdr:row>306</xdr:row>
      <xdr:rowOff>171450</xdr:rowOff>
    </xdr:to>
    <xdr:sp macro="" textlink="">
      <xdr:nvSpPr>
        <xdr:cNvPr id="459" name="Rectangle 155"/>
        <xdr:cNvSpPr>
          <a:spLocks noChangeArrowheads="1"/>
        </xdr:cNvSpPr>
      </xdr:nvSpPr>
      <xdr:spPr bwMode="auto">
        <a:xfrm>
          <a:off x="30233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305</xdr:row>
      <xdr:rowOff>9525</xdr:rowOff>
    </xdr:from>
    <xdr:to>
      <xdr:col>21</xdr:col>
      <xdr:colOff>11206</xdr:colOff>
      <xdr:row>334</xdr:row>
      <xdr:rowOff>0</xdr:rowOff>
    </xdr:to>
    <xdr:sp macro="" textlink="">
      <xdr:nvSpPr>
        <xdr:cNvPr id="460" name="Rectangle 160"/>
        <xdr:cNvSpPr>
          <a:spLocks noChangeArrowheads="1"/>
        </xdr:cNvSpPr>
      </xdr:nvSpPr>
      <xdr:spPr bwMode="auto">
        <a:xfrm>
          <a:off x="30289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305</xdr:row>
      <xdr:rowOff>9525</xdr:rowOff>
    </xdr:from>
    <xdr:to>
      <xdr:col>7</xdr:col>
      <xdr:colOff>19050</xdr:colOff>
      <xdr:row>333</xdr:row>
      <xdr:rowOff>171450</xdr:rowOff>
    </xdr:to>
    <xdr:sp macro="" textlink="">
      <xdr:nvSpPr>
        <xdr:cNvPr id="461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305</xdr:row>
      <xdr:rowOff>16732</xdr:rowOff>
    </xdr:from>
    <xdr:ext cx="2581275" cy="311496"/>
    <xdr:sp macro="" textlink="">
      <xdr:nvSpPr>
        <xdr:cNvPr id="462" name="Rectangle 461"/>
        <xdr:cNvSpPr/>
      </xdr:nvSpPr>
      <xdr:spPr>
        <a:xfrm>
          <a:off x="3257549" y="352211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305</xdr:row>
      <xdr:rowOff>31173</xdr:rowOff>
    </xdr:from>
    <xdr:to>
      <xdr:col>10</xdr:col>
      <xdr:colOff>75334</xdr:colOff>
      <xdr:row>306</xdr:row>
      <xdr:rowOff>154998</xdr:rowOff>
    </xdr:to>
    <xdr:pic>
      <xdr:nvPicPr>
        <xdr:cNvPr id="4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305</xdr:row>
      <xdr:rowOff>9525</xdr:rowOff>
    </xdr:from>
    <xdr:to>
      <xdr:col>7</xdr:col>
      <xdr:colOff>19050</xdr:colOff>
      <xdr:row>333</xdr:row>
      <xdr:rowOff>171450</xdr:rowOff>
    </xdr:to>
    <xdr:sp macro="" textlink="">
      <xdr:nvSpPr>
        <xdr:cNvPr id="464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305</xdr:row>
      <xdr:rowOff>0</xdr:rowOff>
    </xdr:from>
    <xdr:to>
      <xdr:col>42</xdr:col>
      <xdr:colOff>22411</xdr:colOff>
      <xdr:row>306</xdr:row>
      <xdr:rowOff>171450</xdr:rowOff>
    </xdr:to>
    <xdr:sp macro="" textlink="">
      <xdr:nvSpPr>
        <xdr:cNvPr id="465" name="Rectangle 155"/>
        <xdr:cNvSpPr>
          <a:spLocks noChangeArrowheads="1"/>
        </xdr:cNvSpPr>
      </xdr:nvSpPr>
      <xdr:spPr bwMode="auto">
        <a:xfrm>
          <a:off x="84335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305</xdr:row>
      <xdr:rowOff>9525</xdr:rowOff>
    </xdr:from>
    <xdr:to>
      <xdr:col>42</xdr:col>
      <xdr:colOff>11206</xdr:colOff>
      <xdr:row>334</xdr:row>
      <xdr:rowOff>0</xdr:rowOff>
    </xdr:to>
    <xdr:sp macro="" textlink="">
      <xdr:nvSpPr>
        <xdr:cNvPr id="466" name="Rectangle 160"/>
        <xdr:cNvSpPr>
          <a:spLocks noChangeArrowheads="1"/>
        </xdr:cNvSpPr>
      </xdr:nvSpPr>
      <xdr:spPr bwMode="auto">
        <a:xfrm>
          <a:off x="84391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305</xdr:row>
      <xdr:rowOff>9525</xdr:rowOff>
    </xdr:from>
    <xdr:to>
      <xdr:col>28</xdr:col>
      <xdr:colOff>19050</xdr:colOff>
      <xdr:row>333</xdr:row>
      <xdr:rowOff>171450</xdr:rowOff>
    </xdr:to>
    <xdr:sp macro="" textlink="">
      <xdr:nvSpPr>
        <xdr:cNvPr id="467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305</xdr:row>
      <xdr:rowOff>31173</xdr:rowOff>
    </xdr:from>
    <xdr:to>
      <xdr:col>31</xdr:col>
      <xdr:colOff>75334</xdr:colOff>
      <xdr:row>306</xdr:row>
      <xdr:rowOff>154998</xdr:rowOff>
    </xdr:to>
    <xdr:pic>
      <xdr:nvPicPr>
        <xdr:cNvPr id="4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305</xdr:row>
      <xdr:rowOff>9525</xdr:rowOff>
    </xdr:from>
    <xdr:to>
      <xdr:col>28</xdr:col>
      <xdr:colOff>19050</xdr:colOff>
      <xdr:row>333</xdr:row>
      <xdr:rowOff>171450</xdr:rowOff>
    </xdr:to>
    <xdr:sp macro="" textlink="">
      <xdr:nvSpPr>
        <xdr:cNvPr id="469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335</xdr:row>
      <xdr:rowOff>0</xdr:rowOff>
    </xdr:from>
    <xdr:to>
      <xdr:col>21</xdr:col>
      <xdr:colOff>22411</xdr:colOff>
      <xdr:row>336</xdr:row>
      <xdr:rowOff>171450</xdr:rowOff>
    </xdr:to>
    <xdr:sp macro="" textlink="">
      <xdr:nvSpPr>
        <xdr:cNvPr id="470" name="Rectangle 155"/>
        <xdr:cNvSpPr>
          <a:spLocks noChangeArrowheads="1"/>
        </xdr:cNvSpPr>
      </xdr:nvSpPr>
      <xdr:spPr bwMode="auto">
        <a:xfrm>
          <a:off x="30233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335</xdr:row>
      <xdr:rowOff>9525</xdr:rowOff>
    </xdr:from>
    <xdr:to>
      <xdr:col>21</xdr:col>
      <xdr:colOff>11206</xdr:colOff>
      <xdr:row>364</xdr:row>
      <xdr:rowOff>0</xdr:rowOff>
    </xdr:to>
    <xdr:sp macro="" textlink="">
      <xdr:nvSpPr>
        <xdr:cNvPr id="471" name="Rectangle 160"/>
        <xdr:cNvSpPr>
          <a:spLocks noChangeArrowheads="1"/>
        </xdr:cNvSpPr>
      </xdr:nvSpPr>
      <xdr:spPr bwMode="auto">
        <a:xfrm>
          <a:off x="30289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335</xdr:row>
      <xdr:rowOff>9525</xdr:rowOff>
    </xdr:from>
    <xdr:to>
      <xdr:col>7</xdr:col>
      <xdr:colOff>19050</xdr:colOff>
      <xdr:row>363</xdr:row>
      <xdr:rowOff>171450</xdr:rowOff>
    </xdr:to>
    <xdr:sp macro="" textlink="">
      <xdr:nvSpPr>
        <xdr:cNvPr id="472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335</xdr:row>
      <xdr:rowOff>16732</xdr:rowOff>
    </xdr:from>
    <xdr:ext cx="2581275" cy="311496"/>
    <xdr:sp macro="" textlink="">
      <xdr:nvSpPr>
        <xdr:cNvPr id="473" name="Rectangle 472"/>
        <xdr:cNvSpPr/>
      </xdr:nvSpPr>
      <xdr:spPr>
        <a:xfrm>
          <a:off x="3257549" y="3965978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335</xdr:row>
      <xdr:rowOff>31173</xdr:rowOff>
    </xdr:from>
    <xdr:to>
      <xdr:col>10</xdr:col>
      <xdr:colOff>75334</xdr:colOff>
      <xdr:row>336</xdr:row>
      <xdr:rowOff>154998</xdr:rowOff>
    </xdr:to>
    <xdr:pic>
      <xdr:nvPicPr>
        <xdr:cNvPr id="47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335</xdr:row>
      <xdr:rowOff>9525</xdr:rowOff>
    </xdr:from>
    <xdr:to>
      <xdr:col>7</xdr:col>
      <xdr:colOff>19050</xdr:colOff>
      <xdr:row>363</xdr:row>
      <xdr:rowOff>171450</xdr:rowOff>
    </xdr:to>
    <xdr:sp macro="" textlink="">
      <xdr:nvSpPr>
        <xdr:cNvPr id="475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335</xdr:row>
      <xdr:rowOff>0</xdr:rowOff>
    </xdr:from>
    <xdr:to>
      <xdr:col>42</xdr:col>
      <xdr:colOff>22411</xdr:colOff>
      <xdr:row>336</xdr:row>
      <xdr:rowOff>171450</xdr:rowOff>
    </xdr:to>
    <xdr:sp macro="" textlink="">
      <xdr:nvSpPr>
        <xdr:cNvPr id="476" name="Rectangle 155"/>
        <xdr:cNvSpPr>
          <a:spLocks noChangeArrowheads="1"/>
        </xdr:cNvSpPr>
      </xdr:nvSpPr>
      <xdr:spPr bwMode="auto">
        <a:xfrm>
          <a:off x="84335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335</xdr:row>
      <xdr:rowOff>9525</xdr:rowOff>
    </xdr:from>
    <xdr:to>
      <xdr:col>42</xdr:col>
      <xdr:colOff>11206</xdr:colOff>
      <xdr:row>364</xdr:row>
      <xdr:rowOff>0</xdr:rowOff>
    </xdr:to>
    <xdr:sp macro="" textlink="">
      <xdr:nvSpPr>
        <xdr:cNvPr id="477" name="Rectangle 160"/>
        <xdr:cNvSpPr>
          <a:spLocks noChangeArrowheads="1"/>
        </xdr:cNvSpPr>
      </xdr:nvSpPr>
      <xdr:spPr bwMode="auto">
        <a:xfrm>
          <a:off x="84391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335</xdr:row>
      <xdr:rowOff>9525</xdr:rowOff>
    </xdr:from>
    <xdr:to>
      <xdr:col>28</xdr:col>
      <xdr:colOff>19050</xdr:colOff>
      <xdr:row>363</xdr:row>
      <xdr:rowOff>171450</xdr:rowOff>
    </xdr:to>
    <xdr:sp macro="" textlink="">
      <xdr:nvSpPr>
        <xdr:cNvPr id="478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335</xdr:row>
      <xdr:rowOff>31173</xdr:rowOff>
    </xdr:from>
    <xdr:to>
      <xdr:col>31</xdr:col>
      <xdr:colOff>75334</xdr:colOff>
      <xdr:row>336</xdr:row>
      <xdr:rowOff>154998</xdr:rowOff>
    </xdr:to>
    <xdr:pic>
      <xdr:nvPicPr>
        <xdr:cNvPr id="4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335</xdr:row>
      <xdr:rowOff>9525</xdr:rowOff>
    </xdr:from>
    <xdr:to>
      <xdr:col>28</xdr:col>
      <xdr:colOff>19050</xdr:colOff>
      <xdr:row>363</xdr:row>
      <xdr:rowOff>171450</xdr:rowOff>
    </xdr:to>
    <xdr:sp macro="" textlink="">
      <xdr:nvSpPr>
        <xdr:cNvPr id="480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366</xdr:row>
      <xdr:rowOff>0</xdr:rowOff>
    </xdr:from>
    <xdr:to>
      <xdr:col>21</xdr:col>
      <xdr:colOff>22411</xdr:colOff>
      <xdr:row>367</xdr:row>
      <xdr:rowOff>171450</xdr:rowOff>
    </xdr:to>
    <xdr:sp macro="" textlink="">
      <xdr:nvSpPr>
        <xdr:cNvPr id="481" name="Rectangle 155"/>
        <xdr:cNvSpPr>
          <a:spLocks noChangeArrowheads="1"/>
        </xdr:cNvSpPr>
      </xdr:nvSpPr>
      <xdr:spPr bwMode="auto">
        <a:xfrm>
          <a:off x="30233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366</xdr:row>
      <xdr:rowOff>9525</xdr:rowOff>
    </xdr:from>
    <xdr:to>
      <xdr:col>21</xdr:col>
      <xdr:colOff>11206</xdr:colOff>
      <xdr:row>395</xdr:row>
      <xdr:rowOff>0</xdr:rowOff>
    </xdr:to>
    <xdr:sp macro="" textlink="">
      <xdr:nvSpPr>
        <xdr:cNvPr id="482" name="Rectangle 160"/>
        <xdr:cNvSpPr>
          <a:spLocks noChangeArrowheads="1"/>
        </xdr:cNvSpPr>
      </xdr:nvSpPr>
      <xdr:spPr bwMode="auto">
        <a:xfrm>
          <a:off x="30289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366</xdr:row>
      <xdr:rowOff>9525</xdr:rowOff>
    </xdr:from>
    <xdr:to>
      <xdr:col>7</xdr:col>
      <xdr:colOff>19050</xdr:colOff>
      <xdr:row>394</xdr:row>
      <xdr:rowOff>171450</xdr:rowOff>
    </xdr:to>
    <xdr:sp macro="" textlink="">
      <xdr:nvSpPr>
        <xdr:cNvPr id="483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366</xdr:row>
      <xdr:rowOff>16732</xdr:rowOff>
    </xdr:from>
    <xdr:ext cx="2581275" cy="311496"/>
    <xdr:sp macro="" textlink="">
      <xdr:nvSpPr>
        <xdr:cNvPr id="484" name="Rectangle 483"/>
        <xdr:cNvSpPr/>
      </xdr:nvSpPr>
      <xdr:spPr>
        <a:xfrm>
          <a:off x="3257549" y="352211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366</xdr:row>
      <xdr:rowOff>31173</xdr:rowOff>
    </xdr:from>
    <xdr:to>
      <xdr:col>10</xdr:col>
      <xdr:colOff>75334</xdr:colOff>
      <xdr:row>367</xdr:row>
      <xdr:rowOff>154998</xdr:rowOff>
    </xdr:to>
    <xdr:pic>
      <xdr:nvPicPr>
        <xdr:cNvPr id="4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366</xdr:row>
      <xdr:rowOff>9525</xdr:rowOff>
    </xdr:from>
    <xdr:to>
      <xdr:col>7</xdr:col>
      <xdr:colOff>19050</xdr:colOff>
      <xdr:row>394</xdr:row>
      <xdr:rowOff>171450</xdr:rowOff>
    </xdr:to>
    <xdr:sp macro="" textlink="">
      <xdr:nvSpPr>
        <xdr:cNvPr id="486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366</xdr:row>
      <xdr:rowOff>0</xdr:rowOff>
    </xdr:from>
    <xdr:to>
      <xdr:col>42</xdr:col>
      <xdr:colOff>22411</xdr:colOff>
      <xdr:row>367</xdr:row>
      <xdr:rowOff>171450</xdr:rowOff>
    </xdr:to>
    <xdr:sp macro="" textlink="">
      <xdr:nvSpPr>
        <xdr:cNvPr id="487" name="Rectangle 155"/>
        <xdr:cNvSpPr>
          <a:spLocks noChangeArrowheads="1"/>
        </xdr:cNvSpPr>
      </xdr:nvSpPr>
      <xdr:spPr bwMode="auto">
        <a:xfrm>
          <a:off x="84335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366</xdr:row>
      <xdr:rowOff>9525</xdr:rowOff>
    </xdr:from>
    <xdr:to>
      <xdr:col>42</xdr:col>
      <xdr:colOff>11206</xdr:colOff>
      <xdr:row>395</xdr:row>
      <xdr:rowOff>0</xdr:rowOff>
    </xdr:to>
    <xdr:sp macro="" textlink="">
      <xdr:nvSpPr>
        <xdr:cNvPr id="488" name="Rectangle 160"/>
        <xdr:cNvSpPr>
          <a:spLocks noChangeArrowheads="1"/>
        </xdr:cNvSpPr>
      </xdr:nvSpPr>
      <xdr:spPr bwMode="auto">
        <a:xfrm>
          <a:off x="84391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366</xdr:row>
      <xdr:rowOff>9525</xdr:rowOff>
    </xdr:from>
    <xdr:to>
      <xdr:col>28</xdr:col>
      <xdr:colOff>19050</xdr:colOff>
      <xdr:row>394</xdr:row>
      <xdr:rowOff>171450</xdr:rowOff>
    </xdr:to>
    <xdr:sp macro="" textlink="">
      <xdr:nvSpPr>
        <xdr:cNvPr id="489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366</xdr:row>
      <xdr:rowOff>31173</xdr:rowOff>
    </xdr:from>
    <xdr:to>
      <xdr:col>31</xdr:col>
      <xdr:colOff>75334</xdr:colOff>
      <xdr:row>367</xdr:row>
      <xdr:rowOff>154998</xdr:rowOff>
    </xdr:to>
    <xdr:pic>
      <xdr:nvPicPr>
        <xdr:cNvPr id="49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366</xdr:row>
      <xdr:rowOff>9525</xdr:rowOff>
    </xdr:from>
    <xdr:to>
      <xdr:col>28</xdr:col>
      <xdr:colOff>19050</xdr:colOff>
      <xdr:row>394</xdr:row>
      <xdr:rowOff>171450</xdr:rowOff>
    </xdr:to>
    <xdr:sp macro="" textlink="">
      <xdr:nvSpPr>
        <xdr:cNvPr id="491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396</xdr:row>
      <xdr:rowOff>0</xdr:rowOff>
    </xdr:from>
    <xdr:to>
      <xdr:col>21</xdr:col>
      <xdr:colOff>22411</xdr:colOff>
      <xdr:row>397</xdr:row>
      <xdr:rowOff>171450</xdr:rowOff>
    </xdr:to>
    <xdr:sp macro="" textlink="">
      <xdr:nvSpPr>
        <xdr:cNvPr id="492" name="Rectangle 155"/>
        <xdr:cNvSpPr>
          <a:spLocks noChangeArrowheads="1"/>
        </xdr:cNvSpPr>
      </xdr:nvSpPr>
      <xdr:spPr bwMode="auto">
        <a:xfrm>
          <a:off x="30233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396</xdr:row>
      <xdr:rowOff>9525</xdr:rowOff>
    </xdr:from>
    <xdr:to>
      <xdr:col>21</xdr:col>
      <xdr:colOff>11206</xdr:colOff>
      <xdr:row>425</xdr:row>
      <xdr:rowOff>0</xdr:rowOff>
    </xdr:to>
    <xdr:sp macro="" textlink="">
      <xdr:nvSpPr>
        <xdr:cNvPr id="493" name="Rectangle 160"/>
        <xdr:cNvSpPr>
          <a:spLocks noChangeArrowheads="1"/>
        </xdr:cNvSpPr>
      </xdr:nvSpPr>
      <xdr:spPr bwMode="auto">
        <a:xfrm>
          <a:off x="30289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396</xdr:row>
      <xdr:rowOff>9525</xdr:rowOff>
    </xdr:from>
    <xdr:to>
      <xdr:col>7</xdr:col>
      <xdr:colOff>19050</xdr:colOff>
      <xdr:row>424</xdr:row>
      <xdr:rowOff>171450</xdr:rowOff>
    </xdr:to>
    <xdr:sp macro="" textlink="">
      <xdr:nvSpPr>
        <xdr:cNvPr id="494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396</xdr:row>
      <xdr:rowOff>16732</xdr:rowOff>
    </xdr:from>
    <xdr:ext cx="2581275" cy="311496"/>
    <xdr:sp macro="" textlink="">
      <xdr:nvSpPr>
        <xdr:cNvPr id="495" name="Rectangle 494"/>
        <xdr:cNvSpPr/>
      </xdr:nvSpPr>
      <xdr:spPr>
        <a:xfrm>
          <a:off x="3257549" y="3965978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396</xdr:row>
      <xdr:rowOff>31173</xdr:rowOff>
    </xdr:from>
    <xdr:to>
      <xdr:col>10</xdr:col>
      <xdr:colOff>75334</xdr:colOff>
      <xdr:row>397</xdr:row>
      <xdr:rowOff>154998</xdr:rowOff>
    </xdr:to>
    <xdr:pic>
      <xdr:nvPicPr>
        <xdr:cNvPr id="49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396</xdr:row>
      <xdr:rowOff>9525</xdr:rowOff>
    </xdr:from>
    <xdr:to>
      <xdr:col>7</xdr:col>
      <xdr:colOff>19050</xdr:colOff>
      <xdr:row>424</xdr:row>
      <xdr:rowOff>171450</xdr:rowOff>
    </xdr:to>
    <xdr:sp macro="" textlink="">
      <xdr:nvSpPr>
        <xdr:cNvPr id="497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396</xdr:row>
      <xdr:rowOff>0</xdr:rowOff>
    </xdr:from>
    <xdr:to>
      <xdr:col>42</xdr:col>
      <xdr:colOff>22411</xdr:colOff>
      <xdr:row>397</xdr:row>
      <xdr:rowOff>171450</xdr:rowOff>
    </xdr:to>
    <xdr:sp macro="" textlink="">
      <xdr:nvSpPr>
        <xdr:cNvPr id="498" name="Rectangle 155"/>
        <xdr:cNvSpPr>
          <a:spLocks noChangeArrowheads="1"/>
        </xdr:cNvSpPr>
      </xdr:nvSpPr>
      <xdr:spPr bwMode="auto">
        <a:xfrm>
          <a:off x="84335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396</xdr:row>
      <xdr:rowOff>9525</xdr:rowOff>
    </xdr:from>
    <xdr:to>
      <xdr:col>42</xdr:col>
      <xdr:colOff>11206</xdr:colOff>
      <xdr:row>425</xdr:row>
      <xdr:rowOff>0</xdr:rowOff>
    </xdr:to>
    <xdr:sp macro="" textlink="">
      <xdr:nvSpPr>
        <xdr:cNvPr id="499" name="Rectangle 160"/>
        <xdr:cNvSpPr>
          <a:spLocks noChangeArrowheads="1"/>
        </xdr:cNvSpPr>
      </xdr:nvSpPr>
      <xdr:spPr bwMode="auto">
        <a:xfrm>
          <a:off x="84391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396</xdr:row>
      <xdr:rowOff>9525</xdr:rowOff>
    </xdr:from>
    <xdr:to>
      <xdr:col>28</xdr:col>
      <xdr:colOff>19050</xdr:colOff>
      <xdr:row>424</xdr:row>
      <xdr:rowOff>171450</xdr:rowOff>
    </xdr:to>
    <xdr:sp macro="" textlink="">
      <xdr:nvSpPr>
        <xdr:cNvPr id="500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396</xdr:row>
      <xdr:rowOff>31173</xdr:rowOff>
    </xdr:from>
    <xdr:to>
      <xdr:col>31</xdr:col>
      <xdr:colOff>75334</xdr:colOff>
      <xdr:row>397</xdr:row>
      <xdr:rowOff>154998</xdr:rowOff>
    </xdr:to>
    <xdr:pic>
      <xdr:nvPicPr>
        <xdr:cNvPr id="5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396</xdr:row>
      <xdr:rowOff>9525</xdr:rowOff>
    </xdr:from>
    <xdr:to>
      <xdr:col>28</xdr:col>
      <xdr:colOff>19050</xdr:colOff>
      <xdr:row>424</xdr:row>
      <xdr:rowOff>171450</xdr:rowOff>
    </xdr:to>
    <xdr:sp macro="" textlink="">
      <xdr:nvSpPr>
        <xdr:cNvPr id="502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427</xdr:row>
      <xdr:rowOff>0</xdr:rowOff>
    </xdr:from>
    <xdr:to>
      <xdr:col>21</xdr:col>
      <xdr:colOff>22411</xdr:colOff>
      <xdr:row>428</xdr:row>
      <xdr:rowOff>171450</xdr:rowOff>
    </xdr:to>
    <xdr:sp macro="" textlink="">
      <xdr:nvSpPr>
        <xdr:cNvPr id="503" name="Rectangle 155"/>
        <xdr:cNvSpPr>
          <a:spLocks noChangeArrowheads="1"/>
        </xdr:cNvSpPr>
      </xdr:nvSpPr>
      <xdr:spPr bwMode="auto">
        <a:xfrm>
          <a:off x="30233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427</xdr:row>
      <xdr:rowOff>9525</xdr:rowOff>
    </xdr:from>
    <xdr:to>
      <xdr:col>21</xdr:col>
      <xdr:colOff>11206</xdr:colOff>
      <xdr:row>456</xdr:row>
      <xdr:rowOff>0</xdr:rowOff>
    </xdr:to>
    <xdr:sp macro="" textlink="">
      <xdr:nvSpPr>
        <xdr:cNvPr id="504" name="Rectangle 160"/>
        <xdr:cNvSpPr>
          <a:spLocks noChangeArrowheads="1"/>
        </xdr:cNvSpPr>
      </xdr:nvSpPr>
      <xdr:spPr bwMode="auto">
        <a:xfrm>
          <a:off x="30289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427</xdr:row>
      <xdr:rowOff>9525</xdr:rowOff>
    </xdr:from>
    <xdr:to>
      <xdr:col>7</xdr:col>
      <xdr:colOff>19050</xdr:colOff>
      <xdr:row>455</xdr:row>
      <xdr:rowOff>171450</xdr:rowOff>
    </xdr:to>
    <xdr:sp macro="" textlink="">
      <xdr:nvSpPr>
        <xdr:cNvPr id="505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427</xdr:row>
      <xdr:rowOff>16732</xdr:rowOff>
    </xdr:from>
    <xdr:ext cx="2581275" cy="311496"/>
    <xdr:sp macro="" textlink="">
      <xdr:nvSpPr>
        <xdr:cNvPr id="506" name="Rectangle 505"/>
        <xdr:cNvSpPr/>
      </xdr:nvSpPr>
      <xdr:spPr>
        <a:xfrm>
          <a:off x="3257549" y="352211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427</xdr:row>
      <xdr:rowOff>31173</xdr:rowOff>
    </xdr:from>
    <xdr:to>
      <xdr:col>10</xdr:col>
      <xdr:colOff>75334</xdr:colOff>
      <xdr:row>428</xdr:row>
      <xdr:rowOff>154998</xdr:rowOff>
    </xdr:to>
    <xdr:pic>
      <xdr:nvPicPr>
        <xdr:cNvPr id="50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427</xdr:row>
      <xdr:rowOff>9525</xdr:rowOff>
    </xdr:from>
    <xdr:to>
      <xdr:col>7</xdr:col>
      <xdr:colOff>19050</xdr:colOff>
      <xdr:row>455</xdr:row>
      <xdr:rowOff>171450</xdr:rowOff>
    </xdr:to>
    <xdr:sp macro="" textlink="">
      <xdr:nvSpPr>
        <xdr:cNvPr id="508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427</xdr:row>
      <xdr:rowOff>0</xdr:rowOff>
    </xdr:from>
    <xdr:to>
      <xdr:col>42</xdr:col>
      <xdr:colOff>22411</xdr:colOff>
      <xdr:row>428</xdr:row>
      <xdr:rowOff>171450</xdr:rowOff>
    </xdr:to>
    <xdr:sp macro="" textlink="">
      <xdr:nvSpPr>
        <xdr:cNvPr id="509" name="Rectangle 155"/>
        <xdr:cNvSpPr>
          <a:spLocks noChangeArrowheads="1"/>
        </xdr:cNvSpPr>
      </xdr:nvSpPr>
      <xdr:spPr bwMode="auto">
        <a:xfrm>
          <a:off x="84335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427</xdr:row>
      <xdr:rowOff>9525</xdr:rowOff>
    </xdr:from>
    <xdr:to>
      <xdr:col>42</xdr:col>
      <xdr:colOff>11206</xdr:colOff>
      <xdr:row>456</xdr:row>
      <xdr:rowOff>0</xdr:rowOff>
    </xdr:to>
    <xdr:sp macro="" textlink="">
      <xdr:nvSpPr>
        <xdr:cNvPr id="510" name="Rectangle 160"/>
        <xdr:cNvSpPr>
          <a:spLocks noChangeArrowheads="1"/>
        </xdr:cNvSpPr>
      </xdr:nvSpPr>
      <xdr:spPr bwMode="auto">
        <a:xfrm>
          <a:off x="84391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427</xdr:row>
      <xdr:rowOff>9525</xdr:rowOff>
    </xdr:from>
    <xdr:to>
      <xdr:col>28</xdr:col>
      <xdr:colOff>19050</xdr:colOff>
      <xdr:row>455</xdr:row>
      <xdr:rowOff>171450</xdr:rowOff>
    </xdr:to>
    <xdr:sp macro="" textlink="">
      <xdr:nvSpPr>
        <xdr:cNvPr id="511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427</xdr:row>
      <xdr:rowOff>31173</xdr:rowOff>
    </xdr:from>
    <xdr:to>
      <xdr:col>31</xdr:col>
      <xdr:colOff>75334</xdr:colOff>
      <xdr:row>428</xdr:row>
      <xdr:rowOff>154998</xdr:rowOff>
    </xdr:to>
    <xdr:pic>
      <xdr:nvPicPr>
        <xdr:cNvPr id="5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427</xdr:row>
      <xdr:rowOff>9525</xdr:rowOff>
    </xdr:from>
    <xdr:to>
      <xdr:col>28</xdr:col>
      <xdr:colOff>19050</xdr:colOff>
      <xdr:row>455</xdr:row>
      <xdr:rowOff>171450</xdr:rowOff>
    </xdr:to>
    <xdr:sp macro="" textlink="">
      <xdr:nvSpPr>
        <xdr:cNvPr id="513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457</xdr:row>
      <xdr:rowOff>0</xdr:rowOff>
    </xdr:from>
    <xdr:to>
      <xdr:col>21</xdr:col>
      <xdr:colOff>22411</xdr:colOff>
      <xdr:row>458</xdr:row>
      <xdr:rowOff>171450</xdr:rowOff>
    </xdr:to>
    <xdr:sp macro="" textlink="">
      <xdr:nvSpPr>
        <xdr:cNvPr id="514" name="Rectangle 155"/>
        <xdr:cNvSpPr>
          <a:spLocks noChangeArrowheads="1"/>
        </xdr:cNvSpPr>
      </xdr:nvSpPr>
      <xdr:spPr bwMode="auto">
        <a:xfrm>
          <a:off x="30233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457</xdr:row>
      <xdr:rowOff>9525</xdr:rowOff>
    </xdr:from>
    <xdr:to>
      <xdr:col>21</xdr:col>
      <xdr:colOff>11206</xdr:colOff>
      <xdr:row>486</xdr:row>
      <xdr:rowOff>0</xdr:rowOff>
    </xdr:to>
    <xdr:sp macro="" textlink="">
      <xdr:nvSpPr>
        <xdr:cNvPr id="515" name="Rectangle 160"/>
        <xdr:cNvSpPr>
          <a:spLocks noChangeArrowheads="1"/>
        </xdr:cNvSpPr>
      </xdr:nvSpPr>
      <xdr:spPr bwMode="auto">
        <a:xfrm>
          <a:off x="30289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457</xdr:row>
      <xdr:rowOff>9525</xdr:rowOff>
    </xdr:from>
    <xdr:to>
      <xdr:col>7</xdr:col>
      <xdr:colOff>19050</xdr:colOff>
      <xdr:row>485</xdr:row>
      <xdr:rowOff>171450</xdr:rowOff>
    </xdr:to>
    <xdr:sp macro="" textlink="">
      <xdr:nvSpPr>
        <xdr:cNvPr id="516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457</xdr:row>
      <xdr:rowOff>16732</xdr:rowOff>
    </xdr:from>
    <xdr:ext cx="2581275" cy="311496"/>
    <xdr:sp macro="" textlink="">
      <xdr:nvSpPr>
        <xdr:cNvPr id="517" name="Rectangle 516"/>
        <xdr:cNvSpPr/>
      </xdr:nvSpPr>
      <xdr:spPr>
        <a:xfrm>
          <a:off x="3257549" y="3965978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457</xdr:row>
      <xdr:rowOff>31173</xdr:rowOff>
    </xdr:from>
    <xdr:to>
      <xdr:col>10</xdr:col>
      <xdr:colOff>75334</xdr:colOff>
      <xdr:row>458</xdr:row>
      <xdr:rowOff>154998</xdr:rowOff>
    </xdr:to>
    <xdr:pic>
      <xdr:nvPicPr>
        <xdr:cNvPr id="5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457</xdr:row>
      <xdr:rowOff>9525</xdr:rowOff>
    </xdr:from>
    <xdr:to>
      <xdr:col>7</xdr:col>
      <xdr:colOff>19050</xdr:colOff>
      <xdr:row>485</xdr:row>
      <xdr:rowOff>171450</xdr:rowOff>
    </xdr:to>
    <xdr:sp macro="" textlink="">
      <xdr:nvSpPr>
        <xdr:cNvPr id="519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457</xdr:row>
      <xdr:rowOff>0</xdr:rowOff>
    </xdr:from>
    <xdr:to>
      <xdr:col>42</xdr:col>
      <xdr:colOff>22411</xdr:colOff>
      <xdr:row>458</xdr:row>
      <xdr:rowOff>171450</xdr:rowOff>
    </xdr:to>
    <xdr:sp macro="" textlink="">
      <xdr:nvSpPr>
        <xdr:cNvPr id="520" name="Rectangle 155"/>
        <xdr:cNvSpPr>
          <a:spLocks noChangeArrowheads="1"/>
        </xdr:cNvSpPr>
      </xdr:nvSpPr>
      <xdr:spPr bwMode="auto">
        <a:xfrm>
          <a:off x="84335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457</xdr:row>
      <xdr:rowOff>9525</xdr:rowOff>
    </xdr:from>
    <xdr:to>
      <xdr:col>42</xdr:col>
      <xdr:colOff>11206</xdr:colOff>
      <xdr:row>486</xdr:row>
      <xdr:rowOff>0</xdr:rowOff>
    </xdr:to>
    <xdr:sp macro="" textlink="">
      <xdr:nvSpPr>
        <xdr:cNvPr id="521" name="Rectangle 160"/>
        <xdr:cNvSpPr>
          <a:spLocks noChangeArrowheads="1"/>
        </xdr:cNvSpPr>
      </xdr:nvSpPr>
      <xdr:spPr bwMode="auto">
        <a:xfrm>
          <a:off x="84391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457</xdr:row>
      <xdr:rowOff>9525</xdr:rowOff>
    </xdr:from>
    <xdr:to>
      <xdr:col>28</xdr:col>
      <xdr:colOff>19050</xdr:colOff>
      <xdr:row>485</xdr:row>
      <xdr:rowOff>171450</xdr:rowOff>
    </xdr:to>
    <xdr:sp macro="" textlink="">
      <xdr:nvSpPr>
        <xdr:cNvPr id="522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457</xdr:row>
      <xdr:rowOff>31173</xdr:rowOff>
    </xdr:from>
    <xdr:to>
      <xdr:col>31</xdr:col>
      <xdr:colOff>75334</xdr:colOff>
      <xdr:row>458</xdr:row>
      <xdr:rowOff>154998</xdr:rowOff>
    </xdr:to>
    <xdr:pic>
      <xdr:nvPicPr>
        <xdr:cNvPr id="52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457</xdr:row>
      <xdr:rowOff>9525</xdr:rowOff>
    </xdr:from>
    <xdr:to>
      <xdr:col>28</xdr:col>
      <xdr:colOff>19050</xdr:colOff>
      <xdr:row>485</xdr:row>
      <xdr:rowOff>171450</xdr:rowOff>
    </xdr:to>
    <xdr:sp macro="" textlink="">
      <xdr:nvSpPr>
        <xdr:cNvPr id="524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488</xdr:row>
      <xdr:rowOff>0</xdr:rowOff>
    </xdr:from>
    <xdr:to>
      <xdr:col>21</xdr:col>
      <xdr:colOff>22411</xdr:colOff>
      <xdr:row>489</xdr:row>
      <xdr:rowOff>171450</xdr:rowOff>
    </xdr:to>
    <xdr:sp macro="" textlink="">
      <xdr:nvSpPr>
        <xdr:cNvPr id="525" name="Rectangle 155"/>
        <xdr:cNvSpPr>
          <a:spLocks noChangeArrowheads="1"/>
        </xdr:cNvSpPr>
      </xdr:nvSpPr>
      <xdr:spPr bwMode="auto">
        <a:xfrm>
          <a:off x="30233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488</xdr:row>
      <xdr:rowOff>9525</xdr:rowOff>
    </xdr:from>
    <xdr:to>
      <xdr:col>21</xdr:col>
      <xdr:colOff>11206</xdr:colOff>
      <xdr:row>517</xdr:row>
      <xdr:rowOff>0</xdr:rowOff>
    </xdr:to>
    <xdr:sp macro="" textlink="">
      <xdr:nvSpPr>
        <xdr:cNvPr id="526" name="Rectangle 160"/>
        <xdr:cNvSpPr>
          <a:spLocks noChangeArrowheads="1"/>
        </xdr:cNvSpPr>
      </xdr:nvSpPr>
      <xdr:spPr bwMode="auto">
        <a:xfrm>
          <a:off x="30289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488</xdr:row>
      <xdr:rowOff>9525</xdr:rowOff>
    </xdr:from>
    <xdr:to>
      <xdr:col>7</xdr:col>
      <xdr:colOff>19050</xdr:colOff>
      <xdr:row>516</xdr:row>
      <xdr:rowOff>171450</xdr:rowOff>
    </xdr:to>
    <xdr:sp macro="" textlink="">
      <xdr:nvSpPr>
        <xdr:cNvPr id="527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488</xdr:row>
      <xdr:rowOff>16732</xdr:rowOff>
    </xdr:from>
    <xdr:ext cx="2581275" cy="311496"/>
    <xdr:sp macro="" textlink="">
      <xdr:nvSpPr>
        <xdr:cNvPr id="528" name="Rectangle 527"/>
        <xdr:cNvSpPr/>
      </xdr:nvSpPr>
      <xdr:spPr>
        <a:xfrm>
          <a:off x="3257549" y="352211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488</xdr:row>
      <xdr:rowOff>31173</xdr:rowOff>
    </xdr:from>
    <xdr:to>
      <xdr:col>10</xdr:col>
      <xdr:colOff>75334</xdr:colOff>
      <xdr:row>489</xdr:row>
      <xdr:rowOff>154998</xdr:rowOff>
    </xdr:to>
    <xdr:pic>
      <xdr:nvPicPr>
        <xdr:cNvPr id="5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488</xdr:row>
      <xdr:rowOff>9525</xdr:rowOff>
    </xdr:from>
    <xdr:to>
      <xdr:col>7</xdr:col>
      <xdr:colOff>19050</xdr:colOff>
      <xdr:row>516</xdr:row>
      <xdr:rowOff>171450</xdr:rowOff>
    </xdr:to>
    <xdr:sp macro="" textlink="">
      <xdr:nvSpPr>
        <xdr:cNvPr id="530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488</xdr:row>
      <xdr:rowOff>0</xdr:rowOff>
    </xdr:from>
    <xdr:to>
      <xdr:col>42</xdr:col>
      <xdr:colOff>22411</xdr:colOff>
      <xdr:row>489</xdr:row>
      <xdr:rowOff>171450</xdr:rowOff>
    </xdr:to>
    <xdr:sp macro="" textlink="">
      <xdr:nvSpPr>
        <xdr:cNvPr id="531" name="Rectangle 155"/>
        <xdr:cNvSpPr>
          <a:spLocks noChangeArrowheads="1"/>
        </xdr:cNvSpPr>
      </xdr:nvSpPr>
      <xdr:spPr bwMode="auto">
        <a:xfrm>
          <a:off x="84335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488</xdr:row>
      <xdr:rowOff>9525</xdr:rowOff>
    </xdr:from>
    <xdr:to>
      <xdr:col>42</xdr:col>
      <xdr:colOff>11206</xdr:colOff>
      <xdr:row>517</xdr:row>
      <xdr:rowOff>0</xdr:rowOff>
    </xdr:to>
    <xdr:sp macro="" textlink="">
      <xdr:nvSpPr>
        <xdr:cNvPr id="532" name="Rectangle 160"/>
        <xdr:cNvSpPr>
          <a:spLocks noChangeArrowheads="1"/>
        </xdr:cNvSpPr>
      </xdr:nvSpPr>
      <xdr:spPr bwMode="auto">
        <a:xfrm>
          <a:off x="84391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488</xdr:row>
      <xdr:rowOff>9525</xdr:rowOff>
    </xdr:from>
    <xdr:to>
      <xdr:col>28</xdr:col>
      <xdr:colOff>19050</xdr:colOff>
      <xdr:row>516</xdr:row>
      <xdr:rowOff>171450</xdr:rowOff>
    </xdr:to>
    <xdr:sp macro="" textlink="">
      <xdr:nvSpPr>
        <xdr:cNvPr id="533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488</xdr:row>
      <xdr:rowOff>31173</xdr:rowOff>
    </xdr:from>
    <xdr:to>
      <xdr:col>31</xdr:col>
      <xdr:colOff>75334</xdr:colOff>
      <xdr:row>489</xdr:row>
      <xdr:rowOff>154998</xdr:rowOff>
    </xdr:to>
    <xdr:pic>
      <xdr:nvPicPr>
        <xdr:cNvPr id="5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488</xdr:row>
      <xdr:rowOff>9525</xdr:rowOff>
    </xdr:from>
    <xdr:to>
      <xdr:col>28</xdr:col>
      <xdr:colOff>19050</xdr:colOff>
      <xdr:row>516</xdr:row>
      <xdr:rowOff>171450</xdr:rowOff>
    </xdr:to>
    <xdr:sp macro="" textlink="">
      <xdr:nvSpPr>
        <xdr:cNvPr id="535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518</xdr:row>
      <xdr:rowOff>0</xdr:rowOff>
    </xdr:from>
    <xdr:to>
      <xdr:col>21</xdr:col>
      <xdr:colOff>22411</xdr:colOff>
      <xdr:row>519</xdr:row>
      <xdr:rowOff>171450</xdr:rowOff>
    </xdr:to>
    <xdr:sp macro="" textlink="">
      <xdr:nvSpPr>
        <xdr:cNvPr id="536" name="Rectangle 155"/>
        <xdr:cNvSpPr>
          <a:spLocks noChangeArrowheads="1"/>
        </xdr:cNvSpPr>
      </xdr:nvSpPr>
      <xdr:spPr bwMode="auto">
        <a:xfrm>
          <a:off x="30233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518</xdr:row>
      <xdr:rowOff>9525</xdr:rowOff>
    </xdr:from>
    <xdr:to>
      <xdr:col>21</xdr:col>
      <xdr:colOff>11206</xdr:colOff>
      <xdr:row>547</xdr:row>
      <xdr:rowOff>0</xdr:rowOff>
    </xdr:to>
    <xdr:sp macro="" textlink="">
      <xdr:nvSpPr>
        <xdr:cNvPr id="537" name="Rectangle 160"/>
        <xdr:cNvSpPr>
          <a:spLocks noChangeArrowheads="1"/>
        </xdr:cNvSpPr>
      </xdr:nvSpPr>
      <xdr:spPr bwMode="auto">
        <a:xfrm>
          <a:off x="30289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518</xdr:row>
      <xdr:rowOff>9525</xdr:rowOff>
    </xdr:from>
    <xdr:to>
      <xdr:col>7</xdr:col>
      <xdr:colOff>19050</xdr:colOff>
      <xdr:row>546</xdr:row>
      <xdr:rowOff>171450</xdr:rowOff>
    </xdr:to>
    <xdr:sp macro="" textlink="">
      <xdr:nvSpPr>
        <xdr:cNvPr id="538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518</xdr:row>
      <xdr:rowOff>16732</xdr:rowOff>
    </xdr:from>
    <xdr:ext cx="2581275" cy="311496"/>
    <xdr:sp macro="" textlink="">
      <xdr:nvSpPr>
        <xdr:cNvPr id="539" name="Rectangle 538"/>
        <xdr:cNvSpPr/>
      </xdr:nvSpPr>
      <xdr:spPr>
        <a:xfrm>
          <a:off x="3257549" y="3965978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518</xdr:row>
      <xdr:rowOff>31173</xdr:rowOff>
    </xdr:from>
    <xdr:to>
      <xdr:col>10</xdr:col>
      <xdr:colOff>75334</xdr:colOff>
      <xdr:row>519</xdr:row>
      <xdr:rowOff>154998</xdr:rowOff>
    </xdr:to>
    <xdr:pic>
      <xdr:nvPicPr>
        <xdr:cNvPr id="5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518</xdr:row>
      <xdr:rowOff>9525</xdr:rowOff>
    </xdr:from>
    <xdr:to>
      <xdr:col>7</xdr:col>
      <xdr:colOff>19050</xdr:colOff>
      <xdr:row>546</xdr:row>
      <xdr:rowOff>171450</xdr:rowOff>
    </xdr:to>
    <xdr:sp macro="" textlink="">
      <xdr:nvSpPr>
        <xdr:cNvPr id="541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518</xdr:row>
      <xdr:rowOff>0</xdr:rowOff>
    </xdr:from>
    <xdr:to>
      <xdr:col>42</xdr:col>
      <xdr:colOff>22411</xdr:colOff>
      <xdr:row>519</xdr:row>
      <xdr:rowOff>171450</xdr:rowOff>
    </xdr:to>
    <xdr:sp macro="" textlink="">
      <xdr:nvSpPr>
        <xdr:cNvPr id="542" name="Rectangle 155"/>
        <xdr:cNvSpPr>
          <a:spLocks noChangeArrowheads="1"/>
        </xdr:cNvSpPr>
      </xdr:nvSpPr>
      <xdr:spPr bwMode="auto">
        <a:xfrm>
          <a:off x="84335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518</xdr:row>
      <xdr:rowOff>9525</xdr:rowOff>
    </xdr:from>
    <xdr:to>
      <xdr:col>42</xdr:col>
      <xdr:colOff>11206</xdr:colOff>
      <xdr:row>547</xdr:row>
      <xdr:rowOff>0</xdr:rowOff>
    </xdr:to>
    <xdr:sp macro="" textlink="">
      <xdr:nvSpPr>
        <xdr:cNvPr id="543" name="Rectangle 160"/>
        <xdr:cNvSpPr>
          <a:spLocks noChangeArrowheads="1"/>
        </xdr:cNvSpPr>
      </xdr:nvSpPr>
      <xdr:spPr bwMode="auto">
        <a:xfrm>
          <a:off x="84391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518</xdr:row>
      <xdr:rowOff>9525</xdr:rowOff>
    </xdr:from>
    <xdr:to>
      <xdr:col>28</xdr:col>
      <xdr:colOff>19050</xdr:colOff>
      <xdr:row>546</xdr:row>
      <xdr:rowOff>171450</xdr:rowOff>
    </xdr:to>
    <xdr:sp macro="" textlink="">
      <xdr:nvSpPr>
        <xdr:cNvPr id="544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518</xdr:row>
      <xdr:rowOff>31173</xdr:rowOff>
    </xdr:from>
    <xdr:to>
      <xdr:col>31</xdr:col>
      <xdr:colOff>75334</xdr:colOff>
      <xdr:row>519</xdr:row>
      <xdr:rowOff>154998</xdr:rowOff>
    </xdr:to>
    <xdr:pic>
      <xdr:nvPicPr>
        <xdr:cNvPr id="5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518</xdr:row>
      <xdr:rowOff>9525</xdr:rowOff>
    </xdr:from>
    <xdr:to>
      <xdr:col>28</xdr:col>
      <xdr:colOff>19050</xdr:colOff>
      <xdr:row>546</xdr:row>
      <xdr:rowOff>171450</xdr:rowOff>
    </xdr:to>
    <xdr:sp macro="" textlink="">
      <xdr:nvSpPr>
        <xdr:cNvPr id="546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549</xdr:row>
      <xdr:rowOff>0</xdr:rowOff>
    </xdr:from>
    <xdr:to>
      <xdr:col>21</xdr:col>
      <xdr:colOff>22411</xdr:colOff>
      <xdr:row>550</xdr:row>
      <xdr:rowOff>171450</xdr:rowOff>
    </xdr:to>
    <xdr:sp macro="" textlink="">
      <xdr:nvSpPr>
        <xdr:cNvPr id="547" name="Rectangle 155"/>
        <xdr:cNvSpPr>
          <a:spLocks noChangeArrowheads="1"/>
        </xdr:cNvSpPr>
      </xdr:nvSpPr>
      <xdr:spPr bwMode="auto">
        <a:xfrm>
          <a:off x="30233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549</xdr:row>
      <xdr:rowOff>9525</xdr:rowOff>
    </xdr:from>
    <xdr:to>
      <xdr:col>21</xdr:col>
      <xdr:colOff>11206</xdr:colOff>
      <xdr:row>578</xdr:row>
      <xdr:rowOff>0</xdr:rowOff>
    </xdr:to>
    <xdr:sp macro="" textlink="">
      <xdr:nvSpPr>
        <xdr:cNvPr id="548" name="Rectangle 160"/>
        <xdr:cNvSpPr>
          <a:spLocks noChangeArrowheads="1"/>
        </xdr:cNvSpPr>
      </xdr:nvSpPr>
      <xdr:spPr bwMode="auto">
        <a:xfrm>
          <a:off x="30289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549</xdr:row>
      <xdr:rowOff>9525</xdr:rowOff>
    </xdr:from>
    <xdr:to>
      <xdr:col>7</xdr:col>
      <xdr:colOff>19050</xdr:colOff>
      <xdr:row>577</xdr:row>
      <xdr:rowOff>171450</xdr:rowOff>
    </xdr:to>
    <xdr:sp macro="" textlink="">
      <xdr:nvSpPr>
        <xdr:cNvPr id="549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549</xdr:row>
      <xdr:rowOff>16732</xdr:rowOff>
    </xdr:from>
    <xdr:ext cx="2581275" cy="311496"/>
    <xdr:sp macro="" textlink="">
      <xdr:nvSpPr>
        <xdr:cNvPr id="550" name="Rectangle 549"/>
        <xdr:cNvSpPr/>
      </xdr:nvSpPr>
      <xdr:spPr>
        <a:xfrm>
          <a:off x="3257549" y="352211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549</xdr:row>
      <xdr:rowOff>31173</xdr:rowOff>
    </xdr:from>
    <xdr:to>
      <xdr:col>10</xdr:col>
      <xdr:colOff>75334</xdr:colOff>
      <xdr:row>550</xdr:row>
      <xdr:rowOff>154998</xdr:rowOff>
    </xdr:to>
    <xdr:pic>
      <xdr:nvPicPr>
        <xdr:cNvPr id="5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549</xdr:row>
      <xdr:rowOff>9525</xdr:rowOff>
    </xdr:from>
    <xdr:to>
      <xdr:col>7</xdr:col>
      <xdr:colOff>19050</xdr:colOff>
      <xdr:row>577</xdr:row>
      <xdr:rowOff>171450</xdr:rowOff>
    </xdr:to>
    <xdr:sp macro="" textlink="">
      <xdr:nvSpPr>
        <xdr:cNvPr id="552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549</xdr:row>
      <xdr:rowOff>0</xdr:rowOff>
    </xdr:from>
    <xdr:to>
      <xdr:col>42</xdr:col>
      <xdr:colOff>22411</xdr:colOff>
      <xdr:row>550</xdr:row>
      <xdr:rowOff>171450</xdr:rowOff>
    </xdr:to>
    <xdr:sp macro="" textlink="">
      <xdr:nvSpPr>
        <xdr:cNvPr id="553" name="Rectangle 155"/>
        <xdr:cNvSpPr>
          <a:spLocks noChangeArrowheads="1"/>
        </xdr:cNvSpPr>
      </xdr:nvSpPr>
      <xdr:spPr bwMode="auto">
        <a:xfrm>
          <a:off x="84335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549</xdr:row>
      <xdr:rowOff>9525</xdr:rowOff>
    </xdr:from>
    <xdr:to>
      <xdr:col>42</xdr:col>
      <xdr:colOff>11206</xdr:colOff>
      <xdr:row>578</xdr:row>
      <xdr:rowOff>0</xdr:rowOff>
    </xdr:to>
    <xdr:sp macro="" textlink="">
      <xdr:nvSpPr>
        <xdr:cNvPr id="554" name="Rectangle 160"/>
        <xdr:cNvSpPr>
          <a:spLocks noChangeArrowheads="1"/>
        </xdr:cNvSpPr>
      </xdr:nvSpPr>
      <xdr:spPr bwMode="auto">
        <a:xfrm>
          <a:off x="84391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549</xdr:row>
      <xdr:rowOff>9525</xdr:rowOff>
    </xdr:from>
    <xdr:to>
      <xdr:col>28</xdr:col>
      <xdr:colOff>19050</xdr:colOff>
      <xdr:row>577</xdr:row>
      <xdr:rowOff>171450</xdr:rowOff>
    </xdr:to>
    <xdr:sp macro="" textlink="">
      <xdr:nvSpPr>
        <xdr:cNvPr id="555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549</xdr:row>
      <xdr:rowOff>31173</xdr:rowOff>
    </xdr:from>
    <xdr:to>
      <xdr:col>31</xdr:col>
      <xdr:colOff>75334</xdr:colOff>
      <xdr:row>550</xdr:row>
      <xdr:rowOff>154998</xdr:rowOff>
    </xdr:to>
    <xdr:pic>
      <xdr:nvPicPr>
        <xdr:cNvPr id="5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549</xdr:row>
      <xdr:rowOff>9525</xdr:rowOff>
    </xdr:from>
    <xdr:to>
      <xdr:col>28</xdr:col>
      <xdr:colOff>19050</xdr:colOff>
      <xdr:row>577</xdr:row>
      <xdr:rowOff>171450</xdr:rowOff>
    </xdr:to>
    <xdr:sp macro="" textlink="">
      <xdr:nvSpPr>
        <xdr:cNvPr id="557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579</xdr:row>
      <xdr:rowOff>0</xdr:rowOff>
    </xdr:from>
    <xdr:to>
      <xdr:col>21</xdr:col>
      <xdr:colOff>22411</xdr:colOff>
      <xdr:row>580</xdr:row>
      <xdr:rowOff>171450</xdr:rowOff>
    </xdr:to>
    <xdr:sp macro="" textlink="">
      <xdr:nvSpPr>
        <xdr:cNvPr id="558" name="Rectangle 155"/>
        <xdr:cNvSpPr>
          <a:spLocks noChangeArrowheads="1"/>
        </xdr:cNvSpPr>
      </xdr:nvSpPr>
      <xdr:spPr bwMode="auto">
        <a:xfrm>
          <a:off x="30233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579</xdr:row>
      <xdr:rowOff>9525</xdr:rowOff>
    </xdr:from>
    <xdr:to>
      <xdr:col>21</xdr:col>
      <xdr:colOff>11206</xdr:colOff>
      <xdr:row>608</xdr:row>
      <xdr:rowOff>0</xdr:rowOff>
    </xdr:to>
    <xdr:sp macro="" textlink="">
      <xdr:nvSpPr>
        <xdr:cNvPr id="559" name="Rectangle 160"/>
        <xdr:cNvSpPr>
          <a:spLocks noChangeArrowheads="1"/>
        </xdr:cNvSpPr>
      </xdr:nvSpPr>
      <xdr:spPr bwMode="auto">
        <a:xfrm>
          <a:off x="30289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579</xdr:row>
      <xdr:rowOff>9525</xdr:rowOff>
    </xdr:from>
    <xdr:to>
      <xdr:col>7</xdr:col>
      <xdr:colOff>19050</xdr:colOff>
      <xdr:row>607</xdr:row>
      <xdr:rowOff>171450</xdr:rowOff>
    </xdr:to>
    <xdr:sp macro="" textlink="">
      <xdr:nvSpPr>
        <xdr:cNvPr id="560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579</xdr:row>
      <xdr:rowOff>16732</xdr:rowOff>
    </xdr:from>
    <xdr:ext cx="2581275" cy="311496"/>
    <xdr:sp macro="" textlink="">
      <xdr:nvSpPr>
        <xdr:cNvPr id="561" name="Rectangle 560"/>
        <xdr:cNvSpPr/>
      </xdr:nvSpPr>
      <xdr:spPr>
        <a:xfrm>
          <a:off x="3257549" y="3965978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579</xdr:row>
      <xdr:rowOff>31173</xdr:rowOff>
    </xdr:from>
    <xdr:to>
      <xdr:col>10</xdr:col>
      <xdr:colOff>75334</xdr:colOff>
      <xdr:row>580</xdr:row>
      <xdr:rowOff>154998</xdr:rowOff>
    </xdr:to>
    <xdr:pic>
      <xdr:nvPicPr>
        <xdr:cNvPr id="5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579</xdr:row>
      <xdr:rowOff>9525</xdr:rowOff>
    </xdr:from>
    <xdr:to>
      <xdr:col>7</xdr:col>
      <xdr:colOff>19050</xdr:colOff>
      <xdr:row>607</xdr:row>
      <xdr:rowOff>171450</xdr:rowOff>
    </xdr:to>
    <xdr:sp macro="" textlink="">
      <xdr:nvSpPr>
        <xdr:cNvPr id="563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579</xdr:row>
      <xdr:rowOff>0</xdr:rowOff>
    </xdr:from>
    <xdr:to>
      <xdr:col>42</xdr:col>
      <xdr:colOff>22411</xdr:colOff>
      <xdr:row>580</xdr:row>
      <xdr:rowOff>171450</xdr:rowOff>
    </xdr:to>
    <xdr:sp macro="" textlink="">
      <xdr:nvSpPr>
        <xdr:cNvPr id="564" name="Rectangle 155"/>
        <xdr:cNvSpPr>
          <a:spLocks noChangeArrowheads="1"/>
        </xdr:cNvSpPr>
      </xdr:nvSpPr>
      <xdr:spPr bwMode="auto">
        <a:xfrm>
          <a:off x="84335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579</xdr:row>
      <xdr:rowOff>9525</xdr:rowOff>
    </xdr:from>
    <xdr:to>
      <xdr:col>42</xdr:col>
      <xdr:colOff>11206</xdr:colOff>
      <xdr:row>608</xdr:row>
      <xdr:rowOff>0</xdr:rowOff>
    </xdr:to>
    <xdr:sp macro="" textlink="">
      <xdr:nvSpPr>
        <xdr:cNvPr id="565" name="Rectangle 160"/>
        <xdr:cNvSpPr>
          <a:spLocks noChangeArrowheads="1"/>
        </xdr:cNvSpPr>
      </xdr:nvSpPr>
      <xdr:spPr bwMode="auto">
        <a:xfrm>
          <a:off x="84391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579</xdr:row>
      <xdr:rowOff>9525</xdr:rowOff>
    </xdr:from>
    <xdr:to>
      <xdr:col>28</xdr:col>
      <xdr:colOff>19050</xdr:colOff>
      <xdr:row>607</xdr:row>
      <xdr:rowOff>171450</xdr:rowOff>
    </xdr:to>
    <xdr:sp macro="" textlink="">
      <xdr:nvSpPr>
        <xdr:cNvPr id="566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579</xdr:row>
      <xdr:rowOff>31173</xdr:rowOff>
    </xdr:from>
    <xdr:to>
      <xdr:col>31</xdr:col>
      <xdr:colOff>75334</xdr:colOff>
      <xdr:row>580</xdr:row>
      <xdr:rowOff>154998</xdr:rowOff>
    </xdr:to>
    <xdr:pic>
      <xdr:nvPicPr>
        <xdr:cNvPr id="5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579</xdr:row>
      <xdr:rowOff>9525</xdr:rowOff>
    </xdr:from>
    <xdr:to>
      <xdr:col>28</xdr:col>
      <xdr:colOff>19050</xdr:colOff>
      <xdr:row>607</xdr:row>
      <xdr:rowOff>171450</xdr:rowOff>
    </xdr:to>
    <xdr:sp macro="" textlink="">
      <xdr:nvSpPr>
        <xdr:cNvPr id="568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610</xdr:row>
      <xdr:rowOff>0</xdr:rowOff>
    </xdr:from>
    <xdr:to>
      <xdr:col>21</xdr:col>
      <xdr:colOff>22411</xdr:colOff>
      <xdr:row>611</xdr:row>
      <xdr:rowOff>171450</xdr:rowOff>
    </xdr:to>
    <xdr:sp macro="" textlink="">
      <xdr:nvSpPr>
        <xdr:cNvPr id="569" name="Rectangle 155"/>
        <xdr:cNvSpPr>
          <a:spLocks noChangeArrowheads="1"/>
        </xdr:cNvSpPr>
      </xdr:nvSpPr>
      <xdr:spPr bwMode="auto">
        <a:xfrm>
          <a:off x="30233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610</xdr:row>
      <xdr:rowOff>9525</xdr:rowOff>
    </xdr:from>
    <xdr:to>
      <xdr:col>21</xdr:col>
      <xdr:colOff>11206</xdr:colOff>
      <xdr:row>639</xdr:row>
      <xdr:rowOff>0</xdr:rowOff>
    </xdr:to>
    <xdr:sp macro="" textlink="">
      <xdr:nvSpPr>
        <xdr:cNvPr id="570" name="Rectangle 160"/>
        <xdr:cNvSpPr>
          <a:spLocks noChangeArrowheads="1"/>
        </xdr:cNvSpPr>
      </xdr:nvSpPr>
      <xdr:spPr bwMode="auto">
        <a:xfrm>
          <a:off x="30289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610</xdr:row>
      <xdr:rowOff>9525</xdr:rowOff>
    </xdr:from>
    <xdr:to>
      <xdr:col>7</xdr:col>
      <xdr:colOff>19050</xdr:colOff>
      <xdr:row>638</xdr:row>
      <xdr:rowOff>171450</xdr:rowOff>
    </xdr:to>
    <xdr:sp macro="" textlink="">
      <xdr:nvSpPr>
        <xdr:cNvPr id="571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610</xdr:row>
      <xdr:rowOff>16732</xdr:rowOff>
    </xdr:from>
    <xdr:ext cx="2581275" cy="311496"/>
    <xdr:sp macro="" textlink="">
      <xdr:nvSpPr>
        <xdr:cNvPr id="572" name="Rectangle 571"/>
        <xdr:cNvSpPr/>
      </xdr:nvSpPr>
      <xdr:spPr>
        <a:xfrm>
          <a:off x="3257549" y="352211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610</xdr:row>
      <xdr:rowOff>31173</xdr:rowOff>
    </xdr:from>
    <xdr:to>
      <xdr:col>10</xdr:col>
      <xdr:colOff>75334</xdr:colOff>
      <xdr:row>611</xdr:row>
      <xdr:rowOff>154998</xdr:rowOff>
    </xdr:to>
    <xdr:pic>
      <xdr:nvPicPr>
        <xdr:cNvPr id="5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610</xdr:row>
      <xdr:rowOff>9525</xdr:rowOff>
    </xdr:from>
    <xdr:to>
      <xdr:col>7</xdr:col>
      <xdr:colOff>19050</xdr:colOff>
      <xdr:row>638</xdr:row>
      <xdr:rowOff>171450</xdr:rowOff>
    </xdr:to>
    <xdr:sp macro="" textlink="">
      <xdr:nvSpPr>
        <xdr:cNvPr id="574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610</xdr:row>
      <xdr:rowOff>0</xdr:rowOff>
    </xdr:from>
    <xdr:to>
      <xdr:col>42</xdr:col>
      <xdr:colOff>22411</xdr:colOff>
      <xdr:row>611</xdr:row>
      <xdr:rowOff>171450</xdr:rowOff>
    </xdr:to>
    <xdr:sp macro="" textlink="">
      <xdr:nvSpPr>
        <xdr:cNvPr id="575" name="Rectangle 155"/>
        <xdr:cNvSpPr>
          <a:spLocks noChangeArrowheads="1"/>
        </xdr:cNvSpPr>
      </xdr:nvSpPr>
      <xdr:spPr bwMode="auto">
        <a:xfrm>
          <a:off x="84335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610</xdr:row>
      <xdr:rowOff>9525</xdr:rowOff>
    </xdr:from>
    <xdr:to>
      <xdr:col>42</xdr:col>
      <xdr:colOff>11206</xdr:colOff>
      <xdr:row>639</xdr:row>
      <xdr:rowOff>0</xdr:rowOff>
    </xdr:to>
    <xdr:sp macro="" textlink="">
      <xdr:nvSpPr>
        <xdr:cNvPr id="576" name="Rectangle 160"/>
        <xdr:cNvSpPr>
          <a:spLocks noChangeArrowheads="1"/>
        </xdr:cNvSpPr>
      </xdr:nvSpPr>
      <xdr:spPr bwMode="auto">
        <a:xfrm>
          <a:off x="84391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610</xdr:row>
      <xdr:rowOff>9525</xdr:rowOff>
    </xdr:from>
    <xdr:to>
      <xdr:col>28</xdr:col>
      <xdr:colOff>19050</xdr:colOff>
      <xdr:row>638</xdr:row>
      <xdr:rowOff>171450</xdr:rowOff>
    </xdr:to>
    <xdr:sp macro="" textlink="">
      <xdr:nvSpPr>
        <xdr:cNvPr id="577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610</xdr:row>
      <xdr:rowOff>31173</xdr:rowOff>
    </xdr:from>
    <xdr:to>
      <xdr:col>31</xdr:col>
      <xdr:colOff>75334</xdr:colOff>
      <xdr:row>611</xdr:row>
      <xdr:rowOff>154998</xdr:rowOff>
    </xdr:to>
    <xdr:pic>
      <xdr:nvPicPr>
        <xdr:cNvPr id="57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610</xdr:row>
      <xdr:rowOff>9525</xdr:rowOff>
    </xdr:from>
    <xdr:to>
      <xdr:col>28</xdr:col>
      <xdr:colOff>19050</xdr:colOff>
      <xdr:row>638</xdr:row>
      <xdr:rowOff>171450</xdr:rowOff>
    </xdr:to>
    <xdr:sp macro="" textlink="">
      <xdr:nvSpPr>
        <xdr:cNvPr id="579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640</xdr:row>
      <xdr:rowOff>0</xdr:rowOff>
    </xdr:from>
    <xdr:to>
      <xdr:col>21</xdr:col>
      <xdr:colOff>22411</xdr:colOff>
      <xdr:row>641</xdr:row>
      <xdr:rowOff>171450</xdr:rowOff>
    </xdr:to>
    <xdr:sp macro="" textlink="">
      <xdr:nvSpPr>
        <xdr:cNvPr id="580" name="Rectangle 155"/>
        <xdr:cNvSpPr>
          <a:spLocks noChangeArrowheads="1"/>
        </xdr:cNvSpPr>
      </xdr:nvSpPr>
      <xdr:spPr bwMode="auto">
        <a:xfrm>
          <a:off x="30233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640</xdr:row>
      <xdr:rowOff>9525</xdr:rowOff>
    </xdr:from>
    <xdr:to>
      <xdr:col>21</xdr:col>
      <xdr:colOff>11206</xdr:colOff>
      <xdr:row>669</xdr:row>
      <xdr:rowOff>0</xdr:rowOff>
    </xdr:to>
    <xdr:sp macro="" textlink="">
      <xdr:nvSpPr>
        <xdr:cNvPr id="581" name="Rectangle 160"/>
        <xdr:cNvSpPr>
          <a:spLocks noChangeArrowheads="1"/>
        </xdr:cNvSpPr>
      </xdr:nvSpPr>
      <xdr:spPr bwMode="auto">
        <a:xfrm>
          <a:off x="30289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640</xdr:row>
      <xdr:rowOff>9525</xdr:rowOff>
    </xdr:from>
    <xdr:to>
      <xdr:col>7</xdr:col>
      <xdr:colOff>19050</xdr:colOff>
      <xdr:row>668</xdr:row>
      <xdr:rowOff>171450</xdr:rowOff>
    </xdr:to>
    <xdr:sp macro="" textlink="">
      <xdr:nvSpPr>
        <xdr:cNvPr id="582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640</xdr:row>
      <xdr:rowOff>16732</xdr:rowOff>
    </xdr:from>
    <xdr:ext cx="2581275" cy="311496"/>
    <xdr:sp macro="" textlink="">
      <xdr:nvSpPr>
        <xdr:cNvPr id="583" name="Rectangle 582"/>
        <xdr:cNvSpPr/>
      </xdr:nvSpPr>
      <xdr:spPr>
        <a:xfrm>
          <a:off x="3257549" y="3965978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640</xdr:row>
      <xdr:rowOff>31173</xdr:rowOff>
    </xdr:from>
    <xdr:to>
      <xdr:col>10</xdr:col>
      <xdr:colOff>75334</xdr:colOff>
      <xdr:row>641</xdr:row>
      <xdr:rowOff>154998</xdr:rowOff>
    </xdr:to>
    <xdr:pic>
      <xdr:nvPicPr>
        <xdr:cNvPr id="58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640</xdr:row>
      <xdr:rowOff>9525</xdr:rowOff>
    </xdr:from>
    <xdr:to>
      <xdr:col>7</xdr:col>
      <xdr:colOff>19050</xdr:colOff>
      <xdr:row>668</xdr:row>
      <xdr:rowOff>171450</xdr:rowOff>
    </xdr:to>
    <xdr:sp macro="" textlink="">
      <xdr:nvSpPr>
        <xdr:cNvPr id="585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640</xdr:row>
      <xdr:rowOff>0</xdr:rowOff>
    </xdr:from>
    <xdr:to>
      <xdr:col>42</xdr:col>
      <xdr:colOff>22411</xdr:colOff>
      <xdr:row>641</xdr:row>
      <xdr:rowOff>171450</xdr:rowOff>
    </xdr:to>
    <xdr:sp macro="" textlink="">
      <xdr:nvSpPr>
        <xdr:cNvPr id="586" name="Rectangle 155"/>
        <xdr:cNvSpPr>
          <a:spLocks noChangeArrowheads="1"/>
        </xdr:cNvSpPr>
      </xdr:nvSpPr>
      <xdr:spPr bwMode="auto">
        <a:xfrm>
          <a:off x="84335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640</xdr:row>
      <xdr:rowOff>9525</xdr:rowOff>
    </xdr:from>
    <xdr:to>
      <xdr:col>42</xdr:col>
      <xdr:colOff>11206</xdr:colOff>
      <xdr:row>669</xdr:row>
      <xdr:rowOff>0</xdr:rowOff>
    </xdr:to>
    <xdr:sp macro="" textlink="">
      <xdr:nvSpPr>
        <xdr:cNvPr id="587" name="Rectangle 160"/>
        <xdr:cNvSpPr>
          <a:spLocks noChangeArrowheads="1"/>
        </xdr:cNvSpPr>
      </xdr:nvSpPr>
      <xdr:spPr bwMode="auto">
        <a:xfrm>
          <a:off x="84391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640</xdr:row>
      <xdr:rowOff>9525</xdr:rowOff>
    </xdr:from>
    <xdr:to>
      <xdr:col>28</xdr:col>
      <xdr:colOff>19050</xdr:colOff>
      <xdr:row>668</xdr:row>
      <xdr:rowOff>171450</xdr:rowOff>
    </xdr:to>
    <xdr:sp macro="" textlink="">
      <xdr:nvSpPr>
        <xdr:cNvPr id="588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640</xdr:row>
      <xdr:rowOff>31173</xdr:rowOff>
    </xdr:from>
    <xdr:to>
      <xdr:col>31</xdr:col>
      <xdr:colOff>75334</xdr:colOff>
      <xdr:row>641</xdr:row>
      <xdr:rowOff>154998</xdr:rowOff>
    </xdr:to>
    <xdr:pic>
      <xdr:nvPicPr>
        <xdr:cNvPr id="5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640</xdr:row>
      <xdr:rowOff>9525</xdr:rowOff>
    </xdr:from>
    <xdr:to>
      <xdr:col>28</xdr:col>
      <xdr:colOff>19050</xdr:colOff>
      <xdr:row>668</xdr:row>
      <xdr:rowOff>171450</xdr:rowOff>
    </xdr:to>
    <xdr:sp macro="" textlink="">
      <xdr:nvSpPr>
        <xdr:cNvPr id="590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671</xdr:row>
      <xdr:rowOff>0</xdr:rowOff>
    </xdr:from>
    <xdr:to>
      <xdr:col>21</xdr:col>
      <xdr:colOff>22411</xdr:colOff>
      <xdr:row>672</xdr:row>
      <xdr:rowOff>171450</xdr:rowOff>
    </xdr:to>
    <xdr:sp macro="" textlink="">
      <xdr:nvSpPr>
        <xdr:cNvPr id="591" name="Rectangle 155"/>
        <xdr:cNvSpPr>
          <a:spLocks noChangeArrowheads="1"/>
        </xdr:cNvSpPr>
      </xdr:nvSpPr>
      <xdr:spPr bwMode="auto">
        <a:xfrm>
          <a:off x="30233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671</xdr:row>
      <xdr:rowOff>9525</xdr:rowOff>
    </xdr:from>
    <xdr:to>
      <xdr:col>21</xdr:col>
      <xdr:colOff>11206</xdr:colOff>
      <xdr:row>700</xdr:row>
      <xdr:rowOff>0</xdr:rowOff>
    </xdr:to>
    <xdr:sp macro="" textlink="">
      <xdr:nvSpPr>
        <xdr:cNvPr id="592" name="Rectangle 160"/>
        <xdr:cNvSpPr>
          <a:spLocks noChangeArrowheads="1"/>
        </xdr:cNvSpPr>
      </xdr:nvSpPr>
      <xdr:spPr bwMode="auto">
        <a:xfrm>
          <a:off x="30289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671</xdr:row>
      <xdr:rowOff>9525</xdr:rowOff>
    </xdr:from>
    <xdr:to>
      <xdr:col>7</xdr:col>
      <xdr:colOff>19050</xdr:colOff>
      <xdr:row>699</xdr:row>
      <xdr:rowOff>171450</xdr:rowOff>
    </xdr:to>
    <xdr:sp macro="" textlink="">
      <xdr:nvSpPr>
        <xdr:cNvPr id="593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671</xdr:row>
      <xdr:rowOff>16732</xdr:rowOff>
    </xdr:from>
    <xdr:ext cx="2581275" cy="311496"/>
    <xdr:sp macro="" textlink="">
      <xdr:nvSpPr>
        <xdr:cNvPr id="594" name="Rectangle 593"/>
        <xdr:cNvSpPr/>
      </xdr:nvSpPr>
      <xdr:spPr>
        <a:xfrm>
          <a:off x="3257549" y="3522113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671</xdr:row>
      <xdr:rowOff>31173</xdr:rowOff>
    </xdr:from>
    <xdr:to>
      <xdr:col>10</xdr:col>
      <xdr:colOff>75334</xdr:colOff>
      <xdr:row>672</xdr:row>
      <xdr:rowOff>154998</xdr:rowOff>
    </xdr:to>
    <xdr:pic>
      <xdr:nvPicPr>
        <xdr:cNvPr id="59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671</xdr:row>
      <xdr:rowOff>9525</xdr:rowOff>
    </xdr:from>
    <xdr:to>
      <xdr:col>7</xdr:col>
      <xdr:colOff>19050</xdr:colOff>
      <xdr:row>699</xdr:row>
      <xdr:rowOff>171450</xdr:rowOff>
    </xdr:to>
    <xdr:sp macro="" textlink="">
      <xdr:nvSpPr>
        <xdr:cNvPr id="596" name="Rectangle 236"/>
        <xdr:cNvSpPr>
          <a:spLocks noChangeArrowheads="1"/>
        </xdr:cNvSpPr>
      </xdr:nvSpPr>
      <xdr:spPr bwMode="auto">
        <a:xfrm>
          <a:off x="3714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51546</xdr:colOff>
      <xdr:row>671</xdr:row>
      <xdr:rowOff>0</xdr:rowOff>
    </xdr:from>
    <xdr:to>
      <xdr:col>42</xdr:col>
      <xdr:colOff>22411</xdr:colOff>
      <xdr:row>672</xdr:row>
      <xdr:rowOff>171450</xdr:rowOff>
    </xdr:to>
    <xdr:sp macro="" textlink="">
      <xdr:nvSpPr>
        <xdr:cNvPr id="597" name="Rectangle 155"/>
        <xdr:cNvSpPr>
          <a:spLocks noChangeArrowheads="1"/>
        </xdr:cNvSpPr>
      </xdr:nvSpPr>
      <xdr:spPr bwMode="auto">
        <a:xfrm>
          <a:off x="8433546" y="3520440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671</xdr:row>
      <xdr:rowOff>9525</xdr:rowOff>
    </xdr:from>
    <xdr:to>
      <xdr:col>42</xdr:col>
      <xdr:colOff>11206</xdr:colOff>
      <xdr:row>700</xdr:row>
      <xdr:rowOff>0</xdr:rowOff>
    </xdr:to>
    <xdr:sp macro="" textlink="">
      <xdr:nvSpPr>
        <xdr:cNvPr id="598" name="Rectangle 160"/>
        <xdr:cNvSpPr>
          <a:spLocks noChangeArrowheads="1"/>
        </xdr:cNvSpPr>
      </xdr:nvSpPr>
      <xdr:spPr bwMode="auto">
        <a:xfrm>
          <a:off x="8439150" y="3521392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671</xdr:row>
      <xdr:rowOff>9525</xdr:rowOff>
    </xdr:from>
    <xdr:to>
      <xdr:col>28</xdr:col>
      <xdr:colOff>19050</xdr:colOff>
      <xdr:row>699</xdr:row>
      <xdr:rowOff>171450</xdr:rowOff>
    </xdr:to>
    <xdr:sp macro="" textlink="">
      <xdr:nvSpPr>
        <xdr:cNvPr id="599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671</xdr:row>
      <xdr:rowOff>31173</xdr:rowOff>
    </xdr:from>
    <xdr:to>
      <xdr:col>31</xdr:col>
      <xdr:colOff>75334</xdr:colOff>
      <xdr:row>672</xdr:row>
      <xdr:rowOff>154998</xdr:rowOff>
    </xdr:to>
    <xdr:pic>
      <xdr:nvPicPr>
        <xdr:cNvPr id="60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523557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671</xdr:row>
      <xdr:rowOff>9525</xdr:rowOff>
    </xdr:from>
    <xdr:to>
      <xdr:col>28</xdr:col>
      <xdr:colOff>19050</xdr:colOff>
      <xdr:row>699</xdr:row>
      <xdr:rowOff>171450</xdr:rowOff>
    </xdr:to>
    <xdr:sp macro="" textlink="">
      <xdr:nvSpPr>
        <xdr:cNvPr id="601" name="Rectangle 236"/>
        <xdr:cNvSpPr>
          <a:spLocks noChangeArrowheads="1"/>
        </xdr:cNvSpPr>
      </xdr:nvSpPr>
      <xdr:spPr bwMode="auto">
        <a:xfrm>
          <a:off x="5781675" y="3521392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89646</xdr:colOff>
      <xdr:row>701</xdr:row>
      <xdr:rowOff>0</xdr:rowOff>
    </xdr:from>
    <xdr:to>
      <xdr:col>21</xdr:col>
      <xdr:colOff>22411</xdr:colOff>
      <xdr:row>702</xdr:row>
      <xdr:rowOff>171450</xdr:rowOff>
    </xdr:to>
    <xdr:sp macro="" textlink="">
      <xdr:nvSpPr>
        <xdr:cNvPr id="602" name="Rectangle 155"/>
        <xdr:cNvSpPr>
          <a:spLocks noChangeArrowheads="1"/>
        </xdr:cNvSpPr>
      </xdr:nvSpPr>
      <xdr:spPr bwMode="auto">
        <a:xfrm>
          <a:off x="30233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</xdr:colOff>
      <xdr:row>701</xdr:row>
      <xdr:rowOff>9525</xdr:rowOff>
    </xdr:from>
    <xdr:to>
      <xdr:col>21</xdr:col>
      <xdr:colOff>11206</xdr:colOff>
      <xdr:row>730</xdr:row>
      <xdr:rowOff>0</xdr:rowOff>
    </xdr:to>
    <xdr:sp macro="" textlink="">
      <xdr:nvSpPr>
        <xdr:cNvPr id="603" name="Rectangle 160"/>
        <xdr:cNvSpPr>
          <a:spLocks noChangeArrowheads="1"/>
        </xdr:cNvSpPr>
      </xdr:nvSpPr>
      <xdr:spPr bwMode="auto">
        <a:xfrm>
          <a:off x="30289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</xdr:colOff>
      <xdr:row>701</xdr:row>
      <xdr:rowOff>9525</xdr:rowOff>
    </xdr:from>
    <xdr:to>
      <xdr:col>7</xdr:col>
      <xdr:colOff>19050</xdr:colOff>
      <xdr:row>729</xdr:row>
      <xdr:rowOff>171450</xdr:rowOff>
    </xdr:to>
    <xdr:sp macro="" textlink="">
      <xdr:nvSpPr>
        <xdr:cNvPr id="604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161924</xdr:colOff>
      <xdr:row>701</xdr:row>
      <xdr:rowOff>16732</xdr:rowOff>
    </xdr:from>
    <xdr:ext cx="2581275" cy="311496"/>
    <xdr:sp macro="" textlink="">
      <xdr:nvSpPr>
        <xdr:cNvPr id="605" name="Rectangle 604"/>
        <xdr:cNvSpPr/>
      </xdr:nvSpPr>
      <xdr:spPr>
        <a:xfrm>
          <a:off x="3257549" y="39659782"/>
          <a:ext cx="2581275" cy="3114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400" b="1" cap="none" spc="0" baseline="0">
              <a:ln w="17780" cmpd="sng">
                <a:noFill/>
                <a:prstDash val="solid"/>
                <a:miter lim="800000"/>
              </a:ln>
              <a:solidFill>
                <a:sysClr val="windowText" lastClr="000000"/>
              </a:solidFill>
              <a:effectLst>
                <a:outerShdw blurRad="50800" algn="tl" rotWithShape="0">
                  <a:srgbClr val="000000"/>
                </a:outerShdw>
              </a:effectLst>
              <a:latin typeface="+mn-lt"/>
            </a:rPr>
            <a:t>PT INDEXIM COALINDO</a:t>
          </a:r>
        </a:p>
      </xdr:txBody>
    </xdr:sp>
    <xdr:clientData/>
  </xdr:oneCellAnchor>
  <xdr:twoCellAnchor>
    <xdr:from>
      <xdr:col>8</xdr:col>
      <xdr:colOff>37234</xdr:colOff>
      <xdr:row>701</xdr:row>
      <xdr:rowOff>31173</xdr:rowOff>
    </xdr:from>
    <xdr:to>
      <xdr:col>10</xdr:col>
      <xdr:colOff>75334</xdr:colOff>
      <xdr:row>702</xdr:row>
      <xdr:rowOff>154998</xdr:rowOff>
    </xdr:to>
    <xdr:pic>
      <xdr:nvPicPr>
        <xdr:cNvPr id="60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566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</xdr:colOff>
      <xdr:row>701</xdr:row>
      <xdr:rowOff>9525</xdr:rowOff>
    </xdr:from>
    <xdr:to>
      <xdr:col>7</xdr:col>
      <xdr:colOff>19050</xdr:colOff>
      <xdr:row>729</xdr:row>
      <xdr:rowOff>171450</xdr:rowOff>
    </xdr:to>
    <xdr:sp macro="" textlink="">
      <xdr:nvSpPr>
        <xdr:cNvPr id="607" name="Rectangle 236"/>
        <xdr:cNvSpPr>
          <a:spLocks noChangeArrowheads="1"/>
        </xdr:cNvSpPr>
      </xdr:nvSpPr>
      <xdr:spPr bwMode="auto">
        <a:xfrm>
          <a:off x="3714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28</xdr:col>
      <xdr:colOff>89646</xdr:colOff>
      <xdr:row>701</xdr:row>
      <xdr:rowOff>0</xdr:rowOff>
    </xdr:from>
    <xdr:to>
      <xdr:col>42</xdr:col>
      <xdr:colOff>22411</xdr:colOff>
      <xdr:row>702</xdr:row>
      <xdr:rowOff>171450</xdr:rowOff>
    </xdr:to>
    <xdr:sp macro="" textlink="">
      <xdr:nvSpPr>
        <xdr:cNvPr id="608" name="Rectangle 155"/>
        <xdr:cNvSpPr>
          <a:spLocks noChangeArrowheads="1"/>
        </xdr:cNvSpPr>
      </xdr:nvSpPr>
      <xdr:spPr bwMode="auto">
        <a:xfrm>
          <a:off x="8433546" y="39643050"/>
          <a:ext cx="2666440" cy="361950"/>
        </a:xfrm>
        <a:prstGeom prst="rect">
          <a:avLst/>
        </a:prstGeom>
        <a:solidFill>
          <a:srgbClr val="00B05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sz="1400" b="1" baseline="0">
              <a:effectLst>
                <a:outerShdw blurRad="50800" algn="tl" rotWithShape="0">
                  <a:srgbClr val="000000"/>
                </a:outerShdw>
              </a:effectLst>
              <a:latin typeface="+mn-lt"/>
              <a:ea typeface="+mn-ea"/>
              <a:cs typeface="+mn-cs"/>
            </a:rPr>
            <a:t>PT INDEXIM COALINDO</a:t>
          </a:r>
          <a:endParaRPr lang="id-ID" sz="1400">
            <a:effectLst/>
          </a:endParaRPr>
        </a:p>
      </xdr:txBody>
    </xdr:sp>
    <xdr:clientData/>
  </xdr:twoCellAnchor>
  <xdr:twoCellAnchor>
    <xdr:from>
      <xdr:col>29</xdr:col>
      <xdr:colOff>9525</xdr:colOff>
      <xdr:row>701</xdr:row>
      <xdr:rowOff>9525</xdr:rowOff>
    </xdr:from>
    <xdr:to>
      <xdr:col>42</xdr:col>
      <xdr:colOff>11206</xdr:colOff>
      <xdr:row>730</xdr:row>
      <xdr:rowOff>0</xdr:rowOff>
    </xdr:to>
    <xdr:sp macro="" textlink="">
      <xdr:nvSpPr>
        <xdr:cNvPr id="609" name="Rectangle 160"/>
        <xdr:cNvSpPr>
          <a:spLocks noChangeArrowheads="1"/>
        </xdr:cNvSpPr>
      </xdr:nvSpPr>
      <xdr:spPr bwMode="auto">
        <a:xfrm>
          <a:off x="8439150" y="39652575"/>
          <a:ext cx="2649631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9525</xdr:colOff>
      <xdr:row>701</xdr:row>
      <xdr:rowOff>9525</xdr:rowOff>
    </xdr:from>
    <xdr:to>
      <xdr:col>28</xdr:col>
      <xdr:colOff>19050</xdr:colOff>
      <xdr:row>729</xdr:row>
      <xdr:rowOff>171450</xdr:rowOff>
    </xdr:to>
    <xdr:sp macro="" textlink="">
      <xdr:nvSpPr>
        <xdr:cNvPr id="610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29</xdr:col>
      <xdr:colOff>37234</xdr:colOff>
      <xdr:row>701</xdr:row>
      <xdr:rowOff>31173</xdr:rowOff>
    </xdr:from>
    <xdr:to>
      <xdr:col>31</xdr:col>
      <xdr:colOff>75334</xdr:colOff>
      <xdr:row>702</xdr:row>
      <xdr:rowOff>154998</xdr:rowOff>
    </xdr:to>
    <xdr:pic>
      <xdr:nvPicPr>
        <xdr:cNvPr id="6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66859" y="39674223"/>
          <a:ext cx="285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9525</xdr:colOff>
      <xdr:row>701</xdr:row>
      <xdr:rowOff>9525</xdr:rowOff>
    </xdr:from>
    <xdr:to>
      <xdr:col>28</xdr:col>
      <xdr:colOff>19050</xdr:colOff>
      <xdr:row>729</xdr:row>
      <xdr:rowOff>171450</xdr:rowOff>
    </xdr:to>
    <xdr:sp macro="" textlink="">
      <xdr:nvSpPr>
        <xdr:cNvPr id="612" name="Rectangle 236"/>
        <xdr:cNvSpPr>
          <a:spLocks noChangeArrowheads="1"/>
        </xdr:cNvSpPr>
      </xdr:nvSpPr>
      <xdr:spPr bwMode="auto">
        <a:xfrm>
          <a:off x="5781675" y="39652575"/>
          <a:ext cx="2619375" cy="4238625"/>
        </a:xfrm>
        <a:prstGeom prst="rect">
          <a:avLst/>
        </a:prstGeom>
        <a:noFill/>
        <a:ln w="254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22411</xdr:colOff>
      <xdr:row>137</xdr:row>
      <xdr:rowOff>78441</xdr:rowOff>
    </xdr:from>
    <xdr:to>
      <xdr:col>15</xdr:col>
      <xdr:colOff>67235</xdr:colOff>
      <xdr:row>147</xdr:row>
      <xdr:rowOff>190500</xdr:rowOff>
    </xdr:to>
    <xdr:pic>
      <xdr:nvPicPr>
        <xdr:cNvPr id="613" name="Picture 612" descr="D:\Backup 5532\01. DATA SIMPER, MINE PERMIT &amp; MAGAZINE PERMIT\02. Data Pendukung\01. Foto\02. AEA\03. ENGINEERING\Ardianto AEA.jpg"/>
        <xdr:cNvPicPr/>
      </xdr:nvPicPr>
      <xdr:blipFill rotWithShape="1">
        <a:blip xmlns:r="http://schemas.openxmlformats.org/officeDocument/2006/relationships" r:embed="rId18" cstate="email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92823" y="20282647"/>
          <a:ext cx="1030941" cy="1434353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29</xdr:col>
      <xdr:colOff>78440</xdr:colOff>
      <xdr:row>137</xdr:row>
      <xdr:rowOff>89646</xdr:rowOff>
    </xdr:from>
    <xdr:to>
      <xdr:col>36</xdr:col>
      <xdr:colOff>78440</xdr:colOff>
      <xdr:row>147</xdr:row>
      <xdr:rowOff>190499</xdr:rowOff>
    </xdr:to>
    <xdr:pic>
      <xdr:nvPicPr>
        <xdr:cNvPr id="614" name="Picture 613" descr="D:\FOTO\Muhammad Rahmadani AEA.jpg"/>
        <xdr:cNvPicPr/>
      </xdr:nvPicPr>
      <xdr:blipFill rotWithShape="1">
        <a:blip xmlns:r="http://schemas.openxmlformats.org/officeDocument/2006/relationships" r:embed="rId20" cstate="email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449234" y="20293852"/>
          <a:ext cx="1064559" cy="1423147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11206</xdr:colOff>
      <xdr:row>168</xdr:row>
      <xdr:rowOff>11207</xdr:rowOff>
    </xdr:from>
    <xdr:to>
      <xdr:col>16</xdr:col>
      <xdr:colOff>15108</xdr:colOff>
      <xdr:row>177</xdr:row>
      <xdr:rowOff>168091</xdr:rowOff>
    </xdr:to>
    <xdr:pic>
      <xdr:nvPicPr>
        <xdr:cNvPr id="615" name="Picture 614" descr="D:\Users\k160252\Pictures\03-07-2017\Abdul rahim.jpg"/>
        <xdr:cNvPicPr>
          <a:picLocks noChangeAspect="1"/>
        </xdr:cNvPicPr>
      </xdr:nvPicPr>
      <xdr:blipFill rotWithShape="1">
        <a:blip xmlns:r="http://schemas.openxmlformats.org/officeDocument/2006/relationships" r:embed="rId22" cstate="email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5400000">
          <a:off x="2921083" y="24914330"/>
          <a:ext cx="1389531" cy="1068461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30</xdr:col>
      <xdr:colOff>7941</xdr:colOff>
      <xdr:row>167</xdr:row>
      <xdr:rowOff>87964</xdr:rowOff>
    </xdr:from>
    <xdr:to>
      <xdr:col>37</xdr:col>
      <xdr:colOff>0</xdr:colOff>
      <xdr:row>177</xdr:row>
      <xdr:rowOff>190499</xdr:rowOff>
    </xdr:to>
    <xdr:pic>
      <xdr:nvPicPr>
        <xdr:cNvPr id="616" name="Picture 615" descr="U:\02. FILE D KOMPUTER 02\02. FOTO PESERTA INDUKSI\03072018\Haeruddin-Helper Survey-ENG-AEA.JPG"/>
        <xdr:cNvPicPr/>
      </xdr:nvPicPr>
      <xdr:blipFill rotWithShape="1">
        <a:blip xmlns:r="http://schemas.openxmlformats.org/officeDocument/2006/relationships" r:embed="rId24" cstate="email">
          <a:extLst>
            <a:ext uri="{BEBA8EAE-BF5A-486C-A8C5-ECC9F3942E4B}">
              <a14:imgProps xmlns:a14="http://schemas.microsoft.com/office/drawing/2010/main">
                <a14:imgLayer r:embed="rId25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457176" y="24740905"/>
          <a:ext cx="1056618" cy="142482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30</xdr:col>
      <xdr:colOff>9621</xdr:colOff>
      <xdr:row>199</xdr:row>
      <xdr:rowOff>3359</xdr:rowOff>
    </xdr:from>
    <xdr:to>
      <xdr:col>37</xdr:col>
      <xdr:colOff>0</xdr:colOff>
      <xdr:row>209</xdr:row>
      <xdr:rowOff>33617</xdr:rowOff>
    </xdr:to>
    <xdr:pic>
      <xdr:nvPicPr>
        <xdr:cNvPr id="617" name="Picture 616" descr="U:\02. FILE D KOMPUTER 02\02. FOTO PESERTA INDUKSI\16082018\ACHMAD MUHLASIN-SURVEY-AEA.JPG"/>
        <xdr:cNvPicPr/>
      </xdr:nvPicPr>
      <xdr:blipFill rotWithShape="1">
        <a:blip xmlns:r="http://schemas.openxmlformats.org/officeDocument/2006/relationships" r:embed="rId26" cstate="email"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458856" y="29116241"/>
          <a:ext cx="1054938" cy="1464611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76856</xdr:colOff>
      <xdr:row>228</xdr:row>
      <xdr:rowOff>85162</xdr:rowOff>
    </xdr:from>
    <xdr:to>
      <xdr:col>15</xdr:col>
      <xdr:colOff>67235</xdr:colOff>
      <xdr:row>239</xdr:row>
      <xdr:rowOff>-1</xdr:rowOff>
    </xdr:to>
    <xdr:pic>
      <xdr:nvPicPr>
        <xdr:cNvPr id="618" name="Picture 617" descr="U:\02. FILE D KOMPUTER 02\02. FOTO PESERTA INDUKSI\21082018\AEA\RISMAN-HELPER SURVEY-AEA.JPG"/>
        <xdr:cNvPicPr/>
      </xdr:nvPicPr>
      <xdr:blipFill rotWithShape="1">
        <a:blip xmlns:r="http://schemas.openxmlformats.org/officeDocument/2006/relationships" r:embed="rId28" cstate="email">
          <a:extLst>
            <a:ext uri="{BEBA8EAE-BF5A-486C-A8C5-ECC9F3942E4B}">
              <a14:imgProps xmlns:a14="http://schemas.microsoft.com/office/drawing/2010/main">
                <a14:imgLayer r:embed="rId29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68827" y="33557133"/>
          <a:ext cx="1054937" cy="1438837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30</xdr:col>
      <xdr:colOff>22507</xdr:colOff>
      <xdr:row>228</xdr:row>
      <xdr:rowOff>83480</xdr:rowOff>
    </xdr:from>
    <xdr:to>
      <xdr:col>36</xdr:col>
      <xdr:colOff>78440</xdr:colOff>
      <xdr:row>239</xdr:row>
      <xdr:rowOff>-1</xdr:rowOff>
    </xdr:to>
    <xdr:pic>
      <xdr:nvPicPr>
        <xdr:cNvPr id="619" name="Picture 618" descr="V:\02. FILE D KOMPUTER 02\02. FOTO PESERTA INDUKSI\18092018\Irpan Arfandi Helper Survey AEA.jpg"/>
        <xdr:cNvPicPr/>
      </xdr:nvPicPr>
      <xdr:blipFill rotWithShape="1">
        <a:blip xmlns:r="http://schemas.openxmlformats.org/officeDocument/2006/relationships" r:embed="rId30" cstate="email">
          <a:extLst>
            <a:ext uri="{BEBA8EAE-BF5A-486C-A8C5-ECC9F3942E4B}">
              <a14:imgProps xmlns:a14="http://schemas.microsoft.com/office/drawing/2010/main">
                <a14:imgLayer r:embed="rId31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471742" y="33555451"/>
          <a:ext cx="1042051" cy="1440519"/>
        </a:xfrm>
        <a:prstGeom prst="rect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75173</xdr:colOff>
      <xdr:row>259</xdr:row>
      <xdr:rowOff>88526</xdr:rowOff>
    </xdr:from>
    <xdr:to>
      <xdr:col>15</xdr:col>
      <xdr:colOff>70035</xdr:colOff>
      <xdr:row>270</xdr:row>
      <xdr:rowOff>0</xdr:rowOff>
    </xdr:to>
    <xdr:pic>
      <xdr:nvPicPr>
        <xdr:cNvPr id="620" name="Picture 619" descr="V:\02. FILE D KOMPUTER 02\02. FOTO PESERTA INDUKSI\18102018\Guntur Ramadhani Helper Surpey AEA.jpg"/>
        <xdr:cNvPicPr/>
      </xdr:nvPicPr>
      <xdr:blipFill rotWithShape="1">
        <a:blip xmlns:r="http://schemas.openxmlformats.org/officeDocument/2006/relationships" r:embed="rId32" cstate="email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67144" y="37930791"/>
          <a:ext cx="1059420" cy="1435474"/>
        </a:xfrm>
        <a:prstGeom prst="rect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30</xdr:col>
      <xdr:colOff>5139</xdr:colOff>
      <xdr:row>259</xdr:row>
      <xdr:rowOff>88526</xdr:rowOff>
    </xdr:from>
    <xdr:to>
      <xdr:col>37</xdr:col>
      <xdr:colOff>0</xdr:colOff>
      <xdr:row>270</xdr:row>
      <xdr:rowOff>0</xdr:rowOff>
    </xdr:to>
    <xdr:pic>
      <xdr:nvPicPr>
        <xdr:cNvPr id="621" name="Picture 620" descr="V:\02. FILE D KOMPUTER 02\02. FOTO PESERTA INDUKSI\151118\Heru Herwanto PT AEA Helper Survey.jpg"/>
        <xdr:cNvPicPr/>
      </xdr:nvPicPr>
      <xdr:blipFill rotWithShape="1">
        <a:blip xmlns:r="http://schemas.openxmlformats.org/officeDocument/2006/relationships" r:embed="rId34" cstate="email">
          <a:extLst>
            <a:ext uri="{BEBA8EAE-BF5A-486C-A8C5-ECC9F3942E4B}">
              <a14:imgProps xmlns:a14="http://schemas.microsoft.com/office/drawing/2010/main">
                <a14:imgLayer r:embed="rId35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644874" y="37930791"/>
          <a:ext cx="1059420" cy="1435474"/>
        </a:xfrm>
        <a:prstGeom prst="rect">
          <a:avLst/>
        </a:prstGeom>
        <a:noFill/>
        <a:ln w="9525"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75176</xdr:colOff>
      <xdr:row>289</xdr:row>
      <xdr:rowOff>77318</xdr:rowOff>
    </xdr:from>
    <xdr:to>
      <xdr:col>16</xdr:col>
      <xdr:colOff>0</xdr:colOff>
      <xdr:row>300</xdr:row>
      <xdr:rowOff>11206</xdr:rowOff>
    </xdr:to>
    <xdr:pic>
      <xdr:nvPicPr>
        <xdr:cNvPr id="622" name="Picture 621" descr="V:\02. FILE D KOMPUTER 02\02. FOTO PESERTA INDUKSI\151118\Retno Aktor - Helper Survey PT. AEA.jpg"/>
        <xdr:cNvPicPr/>
      </xdr:nvPicPr>
      <xdr:blipFill rotWithShape="1">
        <a:blip xmlns:r="http://schemas.openxmlformats.org/officeDocument/2006/relationships" r:embed="rId36" cstate="email">
          <a:extLst>
            <a:ext uri="{BEBA8EAE-BF5A-486C-A8C5-ECC9F3942E4B}">
              <a14:imgProps xmlns:a14="http://schemas.microsoft.com/office/drawing/2010/main">
                <a14:imgLayer r:embed="rId37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67147" y="42368318"/>
          <a:ext cx="1067824" cy="1457888"/>
        </a:xfrm>
        <a:prstGeom prst="rect">
          <a:avLst/>
        </a:prstGeom>
        <a:noFill/>
        <a:ln w="9525"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9621</xdr:colOff>
      <xdr:row>198</xdr:row>
      <xdr:rowOff>68915</xdr:rowOff>
    </xdr:from>
    <xdr:to>
      <xdr:col>16</xdr:col>
      <xdr:colOff>-1</xdr:colOff>
      <xdr:row>208</xdr:row>
      <xdr:rowOff>156883</xdr:rowOff>
    </xdr:to>
    <xdr:pic>
      <xdr:nvPicPr>
        <xdr:cNvPr id="623" name="Picture 622" descr="U:\02. FILE D KOMPUTER 02\02. FOTO PESERTA INDUKSI\01-12-2018\ican survey aea.jpg"/>
        <xdr:cNvPicPr/>
      </xdr:nvPicPr>
      <xdr:blipFill rotWithShape="1">
        <a:blip xmlns:r="http://schemas.openxmlformats.org/officeDocument/2006/relationships" r:embed="rId38" cstate="email">
          <a:extLst>
            <a:ext uri="{BEBA8EAE-BF5A-486C-A8C5-ECC9F3942E4B}">
              <a14:imgProps xmlns:a14="http://schemas.microsoft.com/office/drawing/2010/main">
                <a14:imgLayer r:embed="rId39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80033" y="29092150"/>
          <a:ext cx="1054937" cy="141026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29</xdr:col>
      <xdr:colOff>67236</xdr:colOff>
      <xdr:row>289</xdr:row>
      <xdr:rowOff>89646</xdr:rowOff>
    </xdr:from>
    <xdr:to>
      <xdr:col>36</xdr:col>
      <xdr:colOff>56029</xdr:colOff>
      <xdr:row>300</xdr:row>
      <xdr:rowOff>22411</xdr:rowOff>
    </xdr:to>
    <xdr:pic>
      <xdr:nvPicPr>
        <xdr:cNvPr id="624" name="Picture 623" descr="U:\02. FILE D KOMPUTER 02\01. DATA MINE PERMIT, SIMPER &amp; MAGAZINE PERMIT\02. Data Pendukung\01. Foto\02. AEA\06. PRODUKSI\Ruslan_BLSTING AEA.jpg"/>
        <xdr:cNvPicPr/>
      </xdr:nvPicPr>
      <xdr:blipFill rotWithShape="1">
        <a:blip xmlns:r="http://schemas.openxmlformats.org/officeDocument/2006/relationships" r:embed="rId40" cstate="email"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628530" y="42380646"/>
          <a:ext cx="1053352" cy="145676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11206</xdr:colOff>
      <xdr:row>320</xdr:row>
      <xdr:rowOff>78441</xdr:rowOff>
    </xdr:from>
    <xdr:to>
      <xdr:col>16</xdr:col>
      <xdr:colOff>8441</xdr:colOff>
      <xdr:row>331</xdr:row>
      <xdr:rowOff>0</xdr:rowOff>
    </xdr:to>
    <xdr:pic>
      <xdr:nvPicPr>
        <xdr:cNvPr id="625" name="Picture 624" descr="V:\02. FILE D KOMPUTER 02\02. FOTO PESERTA INDUKSI\Induksi 11122017 Office\Riswandi AEA.jpg"/>
        <xdr:cNvPicPr/>
      </xdr:nvPicPr>
      <xdr:blipFill rotWithShape="1">
        <a:blip xmlns:r="http://schemas.openxmlformats.org/officeDocument/2006/relationships" r:embed="rId42" cstate="email">
          <a:extLst>
            <a:ext uri="{BEBA8EAE-BF5A-486C-A8C5-ECC9F3942E4B}">
              <a14:imgProps xmlns:a14="http://schemas.microsoft.com/office/drawing/2010/main">
                <a14:imgLayer r:embed="rId43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081618" y="46739735"/>
          <a:ext cx="1061794" cy="1445559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30</xdr:col>
      <xdr:colOff>13971</xdr:colOff>
      <xdr:row>320</xdr:row>
      <xdr:rowOff>78441</xdr:rowOff>
    </xdr:from>
    <xdr:to>
      <xdr:col>37</xdr:col>
      <xdr:colOff>11206</xdr:colOff>
      <xdr:row>331</xdr:row>
      <xdr:rowOff>0</xdr:rowOff>
    </xdr:to>
    <xdr:pic>
      <xdr:nvPicPr>
        <xdr:cNvPr id="626" name="Picture 625" descr="V:\02. FILE D KOMPUTER 02\02. FOTO PESERTA INDUKSI\Induksi 11122017 Office\M. Ikbal AEA.jpg"/>
        <xdr:cNvPicPr/>
      </xdr:nvPicPr>
      <xdr:blipFill rotWithShape="1">
        <a:blip xmlns:r="http://schemas.openxmlformats.org/officeDocument/2006/relationships" r:embed="rId44" cstate="email">
          <a:extLst>
            <a:ext uri="{BEBA8EAE-BF5A-486C-A8C5-ECC9F3942E4B}">
              <a14:imgProps xmlns:a14="http://schemas.microsoft.com/office/drawing/2010/main">
                <a14:imgLayer r:embed="rId4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653706" y="46739735"/>
          <a:ext cx="1061794" cy="1445559"/>
        </a:xfrm>
        <a:prstGeom prst="rect">
          <a:avLst/>
        </a:prstGeom>
        <a:noFill/>
        <a:ln w="9525">
          <a:solidFill>
            <a:schemeClr val="tx1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33617</xdr:colOff>
      <xdr:row>350</xdr:row>
      <xdr:rowOff>87966</xdr:rowOff>
    </xdr:from>
    <xdr:to>
      <xdr:col>15</xdr:col>
      <xdr:colOff>55351</xdr:colOff>
      <xdr:row>361</xdr:row>
      <xdr:rowOff>0</xdr:rowOff>
    </xdr:to>
    <xdr:pic>
      <xdr:nvPicPr>
        <xdr:cNvPr id="627" name="Picture 626" descr="U:\02. FILE D KOMPUTER 02\01. DATA MINE PERMIT, SIMPER &amp; MAGAZINE PERMIT\02. Data Pendukung\01. Foto\02. AEA\03. ENGINEERING\RAHMAT-SURVEY ENG-AEA.JPG"/>
        <xdr:cNvPicPr/>
      </xdr:nvPicPr>
      <xdr:blipFill rotWithShape="1">
        <a:blip xmlns:r="http://schemas.openxmlformats.org/officeDocument/2006/relationships" r:embed="rId46" cstate="email">
          <a:extLst>
            <a:ext uri="{BEBA8EAE-BF5A-486C-A8C5-ECC9F3942E4B}">
              <a14:imgProps xmlns:a14="http://schemas.microsoft.com/office/drawing/2010/main">
                <a14:imgLayer r:embed="rId47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104029" y="51197995"/>
          <a:ext cx="1007851" cy="143603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30</xdr:col>
      <xdr:colOff>12887</xdr:colOff>
      <xdr:row>350</xdr:row>
      <xdr:rowOff>87966</xdr:rowOff>
    </xdr:from>
    <xdr:to>
      <xdr:col>36</xdr:col>
      <xdr:colOff>78440</xdr:colOff>
      <xdr:row>361</xdr:row>
      <xdr:rowOff>0</xdr:rowOff>
    </xdr:to>
    <xdr:pic>
      <xdr:nvPicPr>
        <xdr:cNvPr id="628" name="Picture 627" descr="V:\02. FILE D KOMPUTER 02\02. FOTO PESERTA INDUKSI\151118\Resky Awal PT AEA Helper Survey.jpg"/>
        <xdr:cNvPicPr/>
      </xdr:nvPicPr>
      <xdr:blipFill rotWithShape="1">
        <a:blip xmlns:r="http://schemas.openxmlformats.org/officeDocument/2006/relationships" r:embed="rId48" cstate="email">
          <a:extLst>
            <a:ext uri="{BEBA8EAE-BF5A-486C-A8C5-ECC9F3942E4B}">
              <a14:imgProps xmlns:a14="http://schemas.microsoft.com/office/drawing/2010/main">
                <a14:imgLayer r:embed="rId49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652622" y="51197995"/>
          <a:ext cx="1051671" cy="143603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11204</xdr:colOff>
      <xdr:row>382</xdr:row>
      <xdr:rowOff>1</xdr:rowOff>
    </xdr:from>
    <xdr:to>
      <xdr:col>16</xdr:col>
      <xdr:colOff>14790</xdr:colOff>
      <xdr:row>391</xdr:row>
      <xdr:rowOff>190500</xdr:rowOff>
    </xdr:to>
    <xdr:pic>
      <xdr:nvPicPr>
        <xdr:cNvPr id="294" name="Picture 293" descr="D:\Users\k160252\Pictures\03-07-2017\Saipul Hidayat.jpg"/>
        <xdr:cNvPicPr>
          <a:picLocks noChangeAspect="1"/>
        </xdr:cNvPicPr>
      </xdr:nvPicPr>
      <xdr:blipFill rotWithShape="1">
        <a:blip xmlns:r="http://schemas.openxmlformats.org/officeDocument/2006/relationships" r:embed="rId50" cstate="email">
          <a:extLst>
            <a:ext uri="{BEBA8EAE-BF5A-486C-A8C5-ECC9F3942E4B}">
              <a14:imgProps xmlns:a14="http://schemas.microsoft.com/office/drawing/2010/main">
                <a14:imgLayer r:embed="rId51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5400000">
          <a:off x="2904116" y="55747472"/>
          <a:ext cx="1423146" cy="1068145"/>
        </a:xfrm>
        <a:prstGeom prst="rect">
          <a:avLst/>
        </a:prstGeom>
        <a:noFill/>
        <a:ln w="9525">
          <a:solidFill>
            <a:sysClr val="windowText" lastClr="000000"/>
          </a:solidFill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30</xdr:col>
      <xdr:colOff>11207</xdr:colOff>
      <xdr:row>381</xdr:row>
      <xdr:rowOff>67234</xdr:rowOff>
    </xdr:from>
    <xdr:to>
      <xdr:col>37</xdr:col>
      <xdr:colOff>0</xdr:colOff>
      <xdr:row>391</xdr:row>
      <xdr:rowOff>179293</xdr:rowOff>
    </xdr:to>
    <xdr:pic>
      <xdr:nvPicPr>
        <xdr:cNvPr id="295" name="Picture 294" descr="D:\FOTO\Nuril Indramawan AEA.jpg"/>
        <xdr:cNvPicPr/>
      </xdr:nvPicPr>
      <xdr:blipFill rotWithShape="1">
        <a:blip xmlns:r="http://schemas.openxmlformats.org/officeDocument/2006/relationships" r:embed="rId52" cstate="email">
          <a:extLst>
            <a:ext uri="{BEBA8EAE-BF5A-486C-A8C5-ECC9F3942E4B}">
              <a14:imgProps xmlns:a14="http://schemas.microsoft.com/office/drawing/2010/main">
                <a14:imgLayer r:embed="rId53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650942" y="55547558"/>
          <a:ext cx="1053352" cy="1434353"/>
        </a:xfrm>
        <a:prstGeom prst="rect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zdwan" refreshedDate="43897.594470254633" createdVersion="4" refreshedVersion="4" minRefreshableVersion="3" recordCount="348">
  <cacheSource type="worksheet">
    <worksheetSource ref="B1:D349" sheet="Sheet6"/>
  </cacheSource>
  <cacheFields count="3">
    <cacheField name="Nama" numFmtId="0">
      <sharedItems containsBlank="1"/>
    </cacheField>
    <cacheField name="Jabatan" numFmtId="0">
      <sharedItems containsBlank="1" count="10">
        <m/>
        <s v="CHIEF MEKANIK"/>
        <s v="MEKANIK"/>
        <s v="MEKANIK TRACK"/>
        <s v="MEKANIK SSE"/>
        <s v="WAKIL CHIEF MEKANIK"/>
        <s v="MEKANIK JUNIOR"/>
        <s v="JR MEKANIK"/>
        <s v="JR. MEKANIK"/>
        <s v="CIEF MEKANIK"/>
      </sharedItems>
    </cacheField>
    <cacheField name="Perusahaan" numFmtId="0">
      <sharedItems containsBlank="1" count="24">
        <m/>
        <s v="BMS"/>
        <s v="BNG"/>
        <s v="DRP"/>
        <s v="EBS"/>
        <s v="ELA"/>
        <s v="ERM"/>
        <s v="ESP"/>
        <s v="HEXINDO"/>
        <s v="KMP"/>
        <s v="KPP"/>
        <s v="LPB"/>
        <s v="MBS"/>
        <s v="MMM"/>
        <s v="PEN"/>
        <s v="RPJ"/>
        <s v="SMI"/>
        <s v="SMP"/>
        <s v="SST"/>
        <s v="TJPM"/>
        <s v="TJPR"/>
        <s v="TW"/>
        <s v="UT"/>
        <s v="U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8">
  <r>
    <m/>
    <x v="0"/>
    <x v="0"/>
  </r>
  <r>
    <s v="LUTHER SARIRA"/>
    <x v="1"/>
    <x v="1"/>
  </r>
  <r>
    <s v="HASBULLAH"/>
    <x v="2"/>
    <x v="1"/>
  </r>
  <r>
    <s v="DIDI SUDARMONO"/>
    <x v="1"/>
    <x v="1"/>
  </r>
  <r>
    <s v="FRUMENSIUS VALENTIN PABARU"/>
    <x v="2"/>
    <x v="1"/>
  </r>
  <r>
    <s v="SULISTYAWAN"/>
    <x v="2"/>
    <x v="2"/>
  </r>
  <r>
    <s v="M. YOFAN MUKLIS"/>
    <x v="2"/>
    <x v="2"/>
  </r>
  <r>
    <s v="HERMAWAN HADI"/>
    <x v="2"/>
    <x v="2"/>
  </r>
  <r>
    <s v="KENANG SUBANDI"/>
    <x v="2"/>
    <x v="3"/>
  </r>
  <r>
    <s v="FAJAR FATONI"/>
    <x v="2"/>
    <x v="4"/>
  </r>
  <r>
    <s v="NIL DONIK RONDONUMU"/>
    <x v="2"/>
    <x v="4"/>
  </r>
  <r>
    <s v="MAT SANGGROK"/>
    <x v="2"/>
    <x v="4"/>
  </r>
  <r>
    <s v="ADI SASTRA"/>
    <x v="2"/>
    <x v="4"/>
  </r>
  <r>
    <s v="EDIANTO"/>
    <x v="2"/>
    <x v="4"/>
  </r>
  <r>
    <s v="SETYO HADI"/>
    <x v="2"/>
    <x v="4"/>
  </r>
  <r>
    <s v="HERI SURAHMAN"/>
    <x v="2"/>
    <x v="4"/>
  </r>
  <r>
    <s v="FRANKIANUS LEBA"/>
    <x v="2"/>
    <x v="4"/>
  </r>
  <r>
    <s v="SEPTIKA ARDI"/>
    <x v="2"/>
    <x v="4"/>
  </r>
  <r>
    <s v="HADI SANTOSO"/>
    <x v="2"/>
    <x v="4"/>
  </r>
  <r>
    <s v="ANDIKA KURNIAWAN"/>
    <x v="2"/>
    <x v="4"/>
  </r>
  <r>
    <s v="SAHARGONO"/>
    <x v="2"/>
    <x v="4"/>
  </r>
  <r>
    <s v="DIDIT ADI NUGROHO"/>
    <x v="2"/>
    <x v="4"/>
  </r>
  <r>
    <s v="ASEP EVFI CAHYA S"/>
    <x v="2"/>
    <x v="4"/>
  </r>
  <r>
    <s v="MUHTAROM"/>
    <x v="2"/>
    <x v="4"/>
  </r>
  <r>
    <s v="ARI WAHYUDI"/>
    <x v="2"/>
    <x v="4"/>
  </r>
  <r>
    <s v="ASWIN SAMSUDIN"/>
    <x v="2"/>
    <x v="4"/>
  </r>
  <r>
    <s v="RIANTO SIMAMORA"/>
    <x v="2"/>
    <x v="4"/>
  </r>
  <r>
    <s v="ARIS SUBYANTO"/>
    <x v="2"/>
    <x v="4"/>
  </r>
  <r>
    <s v="NARDI"/>
    <x v="2"/>
    <x v="4"/>
  </r>
  <r>
    <s v="MUSTAIM"/>
    <x v="2"/>
    <x v="5"/>
  </r>
  <r>
    <s v="SAHRAM"/>
    <x v="2"/>
    <x v="6"/>
  </r>
  <r>
    <s v="ANGGI FARID FAUZI"/>
    <x v="2"/>
    <x v="6"/>
  </r>
  <r>
    <s v="M. CAHYO NUGROHO"/>
    <x v="2"/>
    <x v="6"/>
  </r>
  <r>
    <s v="FEBRI HERMANTO"/>
    <x v="2"/>
    <x v="6"/>
  </r>
  <r>
    <s v="SUYONO"/>
    <x v="2"/>
    <x v="6"/>
  </r>
  <r>
    <s v="DWI KUSUMO"/>
    <x v="2"/>
    <x v="6"/>
  </r>
  <r>
    <s v="MEMET CHRISYE"/>
    <x v="2"/>
    <x v="6"/>
  </r>
  <r>
    <s v="ANDRI KURNIAWAN"/>
    <x v="2"/>
    <x v="6"/>
  </r>
  <r>
    <s v="DICKY PRASETYO"/>
    <x v="2"/>
    <x v="6"/>
  </r>
  <r>
    <s v="ANGKY JOHAN"/>
    <x v="2"/>
    <x v="6"/>
  </r>
  <r>
    <s v="DENNY D LIMBONG"/>
    <x v="2"/>
    <x v="7"/>
  </r>
  <r>
    <s v="AGUSMAN"/>
    <x v="2"/>
    <x v="7"/>
  </r>
  <r>
    <s v="PELIS"/>
    <x v="2"/>
    <x v="7"/>
  </r>
  <r>
    <s v="KEVIN GEO PRATAMA"/>
    <x v="2"/>
    <x v="7"/>
  </r>
  <r>
    <s v="ABDUL SAMAD"/>
    <x v="2"/>
    <x v="7"/>
  </r>
  <r>
    <s v="YOHANIS"/>
    <x v="2"/>
    <x v="7"/>
  </r>
  <r>
    <s v="SAHRUL"/>
    <x v="2"/>
    <x v="7"/>
  </r>
  <r>
    <s v="ROYAN RIZAL"/>
    <x v="2"/>
    <x v="7"/>
  </r>
  <r>
    <s v="ISKANDAR PUTRA AWAL"/>
    <x v="2"/>
    <x v="7"/>
  </r>
  <r>
    <s v="HASWANDI"/>
    <x v="2"/>
    <x v="8"/>
  </r>
  <r>
    <s v="ABDURRAHMAN"/>
    <x v="2"/>
    <x v="9"/>
  </r>
  <r>
    <s v="SUBINAN"/>
    <x v="2"/>
    <x v="9"/>
  </r>
  <r>
    <s v="ANDHIKA INDRAYANA"/>
    <x v="2"/>
    <x v="9"/>
  </r>
  <r>
    <s v="DEDIK KUNCAHYONO"/>
    <x v="2"/>
    <x v="9"/>
  </r>
  <r>
    <s v="SAEMAN"/>
    <x v="2"/>
    <x v="9"/>
  </r>
  <r>
    <s v="SAHRUL BADRIANSYAH"/>
    <x v="2"/>
    <x v="9"/>
  </r>
  <r>
    <s v="CANDRA TADINOYO P"/>
    <x v="2"/>
    <x v="9"/>
  </r>
  <r>
    <s v="PIPIT CUANDI"/>
    <x v="2"/>
    <x v="9"/>
  </r>
  <r>
    <s v="WENDI APRIYANTO"/>
    <x v="2"/>
    <x v="9"/>
  </r>
  <r>
    <s v="DANIEL LATIANG"/>
    <x v="2"/>
    <x v="9"/>
  </r>
  <r>
    <s v="HUSEN ALANA"/>
    <x v="2"/>
    <x v="9"/>
  </r>
  <r>
    <s v="SUMARDI"/>
    <x v="2"/>
    <x v="9"/>
  </r>
  <r>
    <s v="MUH. WAHID RAZAK"/>
    <x v="2"/>
    <x v="9"/>
  </r>
  <r>
    <s v="FICKY HARUN"/>
    <x v="2"/>
    <x v="9"/>
  </r>
  <r>
    <s v="ARDANIEL"/>
    <x v="2"/>
    <x v="9"/>
  </r>
  <r>
    <s v="DYLAWANTO EKO S"/>
    <x v="2"/>
    <x v="10"/>
  </r>
  <r>
    <s v="BUDI RAMBE"/>
    <x v="2"/>
    <x v="10"/>
  </r>
  <r>
    <s v="BAMBANG IRAWAN"/>
    <x v="2"/>
    <x v="10"/>
  </r>
  <r>
    <s v="AHMAD IRFANGI"/>
    <x v="2"/>
    <x v="10"/>
  </r>
  <r>
    <s v="RONI HARIYANTO"/>
    <x v="2"/>
    <x v="10"/>
  </r>
  <r>
    <s v="PRIMA SETIAWAN"/>
    <x v="2"/>
    <x v="10"/>
  </r>
  <r>
    <s v="MUHAMMAD TAUFIK S"/>
    <x v="2"/>
    <x v="10"/>
  </r>
  <r>
    <s v="SURYA WIDODO"/>
    <x v="2"/>
    <x v="10"/>
  </r>
  <r>
    <s v="ADY AFRIYAN"/>
    <x v="3"/>
    <x v="10"/>
  </r>
  <r>
    <s v="ARIF NOOR RAHMAN"/>
    <x v="2"/>
    <x v="10"/>
  </r>
  <r>
    <s v="FIRMAN NUR IKRAM"/>
    <x v="2"/>
    <x v="10"/>
  </r>
  <r>
    <s v="ROMANSYAH"/>
    <x v="2"/>
    <x v="10"/>
  </r>
  <r>
    <s v="MOHAMMAD ABDUL GHONI"/>
    <x v="4"/>
    <x v="10"/>
  </r>
  <r>
    <s v="SAHID NURRAHMAN"/>
    <x v="2"/>
    <x v="10"/>
  </r>
  <r>
    <s v="ANDI SAPUTRA"/>
    <x v="2"/>
    <x v="10"/>
  </r>
  <r>
    <s v="M. RIZKY NOVIAR DAMANIK"/>
    <x v="2"/>
    <x v="10"/>
  </r>
  <r>
    <s v="DELVAN SABDANA PUTRA"/>
    <x v="2"/>
    <x v="10"/>
  </r>
  <r>
    <s v="ALMUBARAQ"/>
    <x v="2"/>
    <x v="10"/>
  </r>
  <r>
    <s v="SAIFUL BAHRI"/>
    <x v="2"/>
    <x v="10"/>
  </r>
  <r>
    <s v="CHAIRUR ROIS"/>
    <x v="2"/>
    <x v="10"/>
  </r>
  <r>
    <s v="FINANDHY ROCHMAN"/>
    <x v="2"/>
    <x v="10"/>
  </r>
  <r>
    <s v="RENDIKE SUNSANJAYA"/>
    <x v="2"/>
    <x v="10"/>
  </r>
  <r>
    <s v="SHOLIKIN"/>
    <x v="2"/>
    <x v="10"/>
  </r>
  <r>
    <s v="RIZKY RIO P"/>
    <x v="2"/>
    <x v="10"/>
  </r>
  <r>
    <s v="MOCHAMAD SULTAN FARIS"/>
    <x v="2"/>
    <x v="10"/>
  </r>
  <r>
    <s v="ROBY DIYAN M"/>
    <x v="2"/>
    <x v="10"/>
  </r>
  <r>
    <s v="DAVIT ARIANTO"/>
    <x v="2"/>
    <x v="10"/>
  </r>
  <r>
    <s v="MUZAQQI MUHAMMAD"/>
    <x v="2"/>
    <x v="10"/>
  </r>
  <r>
    <s v="WAHYU ARIANTO"/>
    <x v="2"/>
    <x v="10"/>
  </r>
  <r>
    <s v="BUDI ARIYANTO"/>
    <x v="2"/>
    <x v="10"/>
  </r>
  <r>
    <s v="ERDI SURYAMAN ADJIE"/>
    <x v="2"/>
    <x v="10"/>
  </r>
  <r>
    <s v="KHOIRUL IMAMI"/>
    <x v="2"/>
    <x v="10"/>
  </r>
  <r>
    <s v="M. ARIF MADANI"/>
    <x v="2"/>
    <x v="10"/>
  </r>
  <r>
    <s v="NAFRALI ANGKA WIJAYA"/>
    <x v="2"/>
    <x v="10"/>
  </r>
  <r>
    <s v="YOHANES ANDRIAN SIHOMBING"/>
    <x v="2"/>
    <x v="10"/>
  </r>
  <r>
    <s v="ALDO RIZKI PRATAMA"/>
    <x v="2"/>
    <x v="10"/>
  </r>
  <r>
    <s v="EROS REZKI DWIYANDA"/>
    <x v="2"/>
    <x v="10"/>
  </r>
  <r>
    <s v="M. RIZKY IRFANI"/>
    <x v="2"/>
    <x v="10"/>
  </r>
  <r>
    <s v="YUDI PUTRA ROMADHON"/>
    <x v="2"/>
    <x v="10"/>
  </r>
  <r>
    <s v="ABDUL HARIS HARAHAP"/>
    <x v="2"/>
    <x v="10"/>
  </r>
  <r>
    <s v="GUNAWAN"/>
    <x v="2"/>
    <x v="10"/>
  </r>
  <r>
    <s v="MUHA RIZKI"/>
    <x v="2"/>
    <x v="10"/>
  </r>
  <r>
    <s v="M. RIZQI MUBARAK"/>
    <x v="2"/>
    <x v="10"/>
  </r>
  <r>
    <s v="MIRANSYAH"/>
    <x v="2"/>
    <x v="10"/>
  </r>
  <r>
    <s v="AGUS MARDIONO"/>
    <x v="2"/>
    <x v="10"/>
  </r>
  <r>
    <s v="ASES MAHENSYA"/>
    <x v="2"/>
    <x v="10"/>
  </r>
  <r>
    <s v="HANGGA NUR ARDIYANSYAH"/>
    <x v="2"/>
    <x v="10"/>
  </r>
  <r>
    <s v="ANDIKA JUNIANTO"/>
    <x v="2"/>
    <x v="10"/>
  </r>
  <r>
    <s v="SONI PUJIANTO"/>
    <x v="2"/>
    <x v="10"/>
  </r>
  <r>
    <s v="TOGI M PANJAITAN"/>
    <x v="2"/>
    <x v="10"/>
  </r>
  <r>
    <s v="EKO PURNOMO"/>
    <x v="2"/>
    <x v="10"/>
  </r>
  <r>
    <s v="ERIK RIYADI"/>
    <x v="2"/>
    <x v="10"/>
  </r>
  <r>
    <s v="M IKBAL"/>
    <x v="2"/>
    <x v="10"/>
  </r>
  <r>
    <s v="WAHYU SAPUTRA"/>
    <x v="2"/>
    <x v="10"/>
  </r>
  <r>
    <s v="SURYADI SETYAWAN"/>
    <x v="2"/>
    <x v="10"/>
  </r>
  <r>
    <s v="SURYA"/>
    <x v="2"/>
    <x v="10"/>
  </r>
  <r>
    <s v="PUTRA MUJI S"/>
    <x v="2"/>
    <x v="10"/>
  </r>
  <r>
    <s v="INDRA YUDHISTIRA"/>
    <x v="2"/>
    <x v="10"/>
  </r>
  <r>
    <s v="AHMAD SYARIF HIDAYAT"/>
    <x v="2"/>
    <x v="10"/>
  </r>
  <r>
    <s v="ADHE PRASETYA"/>
    <x v="2"/>
    <x v="10"/>
  </r>
  <r>
    <s v="FERDIYAN HENDRA P"/>
    <x v="2"/>
    <x v="10"/>
  </r>
  <r>
    <s v="WITO ALPEN"/>
    <x v="2"/>
    <x v="10"/>
  </r>
  <r>
    <s v="RIDHO ILLAHI"/>
    <x v="2"/>
    <x v="10"/>
  </r>
  <r>
    <s v="MUHAMMAD FAKHUR ROHMAN"/>
    <x v="2"/>
    <x v="10"/>
  </r>
  <r>
    <s v="MUHAMMAD SYAIFUL HAKAM"/>
    <x v="2"/>
    <x v="10"/>
  </r>
  <r>
    <s v="AAN SYUKRON JAZULIY"/>
    <x v="2"/>
    <x v="10"/>
  </r>
  <r>
    <s v="DAWUNG MUHAMMAD RIZKY"/>
    <x v="2"/>
    <x v="10"/>
  </r>
  <r>
    <s v="BAGUS PAMUNGKAS"/>
    <x v="2"/>
    <x v="10"/>
  </r>
  <r>
    <s v="MUHAMMAD APRIANTO"/>
    <x v="2"/>
    <x v="10"/>
  </r>
  <r>
    <s v="YUDI LESTARI"/>
    <x v="2"/>
    <x v="10"/>
  </r>
  <r>
    <s v="MAULANA MIRSYADI"/>
    <x v="2"/>
    <x v="10"/>
  </r>
  <r>
    <s v="BAITUR ROZIQ"/>
    <x v="2"/>
    <x v="10"/>
  </r>
  <r>
    <s v="MUH AGUNG GUMELAR"/>
    <x v="2"/>
    <x v="10"/>
  </r>
  <r>
    <s v="M RIZA ANSORI"/>
    <x v="2"/>
    <x v="10"/>
  </r>
  <r>
    <s v="HAMDANI"/>
    <x v="2"/>
    <x v="10"/>
  </r>
  <r>
    <s v="FAJAR SIDIK N"/>
    <x v="2"/>
    <x v="10"/>
  </r>
  <r>
    <s v="BERLIN MURDATYO A"/>
    <x v="2"/>
    <x v="10"/>
  </r>
  <r>
    <s v="TULUS ANUGERAH"/>
    <x v="2"/>
    <x v="10"/>
  </r>
  <r>
    <s v="BAGAS SOLEH SAPUTRO"/>
    <x v="2"/>
    <x v="10"/>
  </r>
  <r>
    <s v="ERLANGGA ARIYANTO"/>
    <x v="2"/>
    <x v="10"/>
  </r>
  <r>
    <s v="AGUNG SAHRIL AZIS"/>
    <x v="2"/>
    <x v="10"/>
  </r>
  <r>
    <s v="MAKFUD AFANDI"/>
    <x v="2"/>
    <x v="10"/>
  </r>
  <r>
    <s v="SIDIK WALUYO"/>
    <x v="2"/>
    <x v="10"/>
  </r>
  <r>
    <s v="ADI PAMUNGKAS"/>
    <x v="2"/>
    <x v="10"/>
  </r>
  <r>
    <s v="EGI TEGUH SANTOSA"/>
    <x v="2"/>
    <x v="10"/>
  </r>
  <r>
    <s v="HERU FIRLI"/>
    <x v="2"/>
    <x v="10"/>
  </r>
  <r>
    <s v="BAHRANI"/>
    <x v="2"/>
    <x v="10"/>
  </r>
  <r>
    <s v="ADE PRASETYA"/>
    <x v="2"/>
    <x v="10"/>
  </r>
  <r>
    <s v="SYAFRI WAHYUDI"/>
    <x v="2"/>
    <x v="10"/>
  </r>
  <r>
    <s v="DHIKA UMBARAMDHANU"/>
    <x v="2"/>
    <x v="10"/>
  </r>
  <r>
    <s v="ERDIAN SETYAWAN"/>
    <x v="2"/>
    <x v="10"/>
  </r>
  <r>
    <s v="SANDI DWI AL ROHMAN"/>
    <x v="2"/>
    <x v="10"/>
  </r>
  <r>
    <s v="YANUAR WAHID PRASETYO"/>
    <x v="2"/>
    <x v="10"/>
  </r>
  <r>
    <s v="ILHAM ELVARA BARUNA"/>
    <x v="2"/>
    <x v="10"/>
  </r>
  <r>
    <s v="DONY ARIFIN"/>
    <x v="2"/>
    <x v="10"/>
  </r>
  <r>
    <s v="ELIYA ADI PRADANA"/>
    <x v="2"/>
    <x v="10"/>
  </r>
  <r>
    <s v="JOERDY MILLIANEO"/>
    <x v="2"/>
    <x v="10"/>
  </r>
  <r>
    <s v="IHSAN NUR RAHMAN"/>
    <x v="2"/>
    <x v="10"/>
  </r>
  <r>
    <s v="BEMANTO"/>
    <x v="1"/>
    <x v="11"/>
  </r>
  <r>
    <s v="SUHARTO"/>
    <x v="2"/>
    <x v="11"/>
  </r>
  <r>
    <s v="SUMANTO"/>
    <x v="2"/>
    <x v="11"/>
  </r>
  <r>
    <s v="KUSPRIYANTO"/>
    <x v="5"/>
    <x v="11"/>
  </r>
  <r>
    <s v="TAWAKKAL"/>
    <x v="6"/>
    <x v="11"/>
  </r>
  <r>
    <s v="BELLYAN MAHENDRA"/>
    <x v="6"/>
    <x v="11"/>
  </r>
  <r>
    <s v="ALLY BUHANA"/>
    <x v="2"/>
    <x v="11"/>
  </r>
  <r>
    <s v="DEDE SAEPUDIN"/>
    <x v="2"/>
    <x v="11"/>
  </r>
  <r>
    <s v="SUKAMTO"/>
    <x v="2"/>
    <x v="12"/>
  </r>
  <r>
    <s v="ARIYANTONO"/>
    <x v="2"/>
    <x v="12"/>
  </r>
  <r>
    <s v="RAMLI"/>
    <x v="7"/>
    <x v="13"/>
  </r>
  <r>
    <s v="SUPRIYANTO"/>
    <x v="2"/>
    <x v="13"/>
  </r>
  <r>
    <s v="MURYONO"/>
    <x v="2"/>
    <x v="13"/>
  </r>
  <r>
    <s v="DJAMALUDIN AMIR"/>
    <x v="2"/>
    <x v="13"/>
  </r>
  <r>
    <s v="DWI NUR CAHYO"/>
    <x v="8"/>
    <x v="13"/>
  </r>
  <r>
    <s v="KASTONO"/>
    <x v="7"/>
    <x v="13"/>
  </r>
  <r>
    <s v="SUPARYONO"/>
    <x v="2"/>
    <x v="14"/>
  </r>
  <r>
    <s v="INDRA TRI YUNIARTO"/>
    <x v="2"/>
    <x v="14"/>
  </r>
  <r>
    <s v="FERNANDES NAJA"/>
    <x v="2"/>
    <x v="14"/>
  </r>
  <r>
    <s v="BAMBANG IRAWAN"/>
    <x v="2"/>
    <x v="14"/>
  </r>
  <r>
    <s v="M. AGUS WIRIANTO"/>
    <x v="2"/>
    <x v="14"/>
  </r>
  <r>
    <s v="ANDI FIRMAN"/>
    <x v="2"/>
    <x v="14"/>
  </r>
  <r>
    <s v="TOPAN RAWING"/>
    <x v="2"/>
    <x v="14"/>
  </r>
  <r>
    <s v="SENENTO"/>
    <x v="2"/>
    <x v="14"/>
  </r>
  <r>
    <s v="FRANS H UMBAS"/>
    <x v="2"/>
    <x v="14"/>
  </r>
  <r>
    <s v="NUR SOLEH"/>
    <x v="2"/>
    <x v="14"/>
  </r>
  <r>
    <s v="SURIADI"/>
    <x v="2"/>
    <x v="14"/>
  </r>
  <r>
    <s v="AHMAD YANUAR"/>
    <x v="2"/>
    <x v="14"/>
  </r>
  <r>
    <s v="SETYO GUNAWAN"/>
    <x v="2"/>
    <x v="14"/>
  </r>
  <r>
    <s v="SIMON ALBERTH H"/>
    <x v="2"/>
    <x v="14"/>
  </r>
  <r>
    <s v="DWI HERMAWAN"/>
    <x v="2"/>
    <x v="14"/>
  </r>
  <r>
    <s v="M. ARFAN AFANDI"/>
    <x v="2"/>
    <x v="14"/>
  </r>
  <r>
    <s v="MUCHAMAD IRCHAM"/>
    <x v="2"/>
    <x v="14"/>
  </r>
  <r>
    <s v="IRAHMAD"/>
    <x v="2"/>
    <x v="14"/>
  </r>
  <r>
    <s v="MUHAMMAD GUFRON"/>
    <x v="2"/>
    <x v="14"/>
  </r>
  <r>
    <s v="NANDA MURDIANTO"/>
    <x v="2"/>
    <x v="14"/>
  </r>
  <r>
    <s v="PANDU CHARISMA"/>
    <x v="2"/>
    <x v="14"/>
  </r>
  <r>
    <s v="ROMINIUS WEJOR"/>
    <x v="2"/>
    <x v="14"/>
  </r>
  <r>
    <s v="TUMBUH SETIAWAN"/>
    <x v="2"/>
    <x v="14"/>
  </r>
  <r>
    <s v="HINDRA AKSA PUTRA"/>
    <x v="2"/>
    <x v="14"/>
  </r>
  <r>
    <s v="MUH. ALFAYED"/>
    <x v="2"/>
    <x v="14"/>
  </r>
  <r>
    <s v="TOBING HARIANTO"/>
    <x v="2"/>
    <x v="14"/>
  </r>
  <r>
    <s v="ULUL ALBAB"/>
    <x v="2"/>
    <x v="14"/>
  </r>
  <r>
    <s v="MIFTAH AZIS"/>
    <x v="2"/>
    <x v="14"/>
  </r>
  <r>
    <s v="MOCH SAIFUL ANWAR"/>
    <x v="2"/>
    <x v="14"/>
  </r>
  <r>
    <s v="AHMAD GHOZALI"/>
    <x v="2"/>
    <x v="15"/>
  </r>
  <r>
    <s v="SELPIANUS SENO"/>
    <x v="2"/>
    <x v="15"/>
  </r>
  <r>
    <s v="MAHENDRA LESTARI"/>
    <x v="2"/>
    <x v="15"/>
  </r>
  <r>
    <s v="RIZQI ROMADHON"/>
    <x v="2"/>
    <x v="15"/>
  </r>
  <r>
    <s v="EDY SALEH"/>
    <x v="2"/>
    <x v="16"/>
  </r>
  <r>
    <s v="AHMAD BUDI WIJAYA"/>
    <x v="2"/>
    <x v="16"/>
  </r>
  <r>
    <s v="INDIMAN"/>
    <x v="2"/>
    <x v="16"/>
  </r>
  <r>
    <s v="MOH. JAHIDIN"/>
    <x v="9"/>
    <x v="16"/>
  </r>
  <r>
    <s v="RIZKI BUDI PRASETYO"/>
    <x v="2"/>
    <x v="16"/>
  </r>
  <r>
    <s v="BUDIONO"/>
    <x v="2"/>
    <x v="16"/>
  </r>
  <r>
    <s v="SAIKIN"/>
    <x v="2"/>
    <x v="16"/>
  </r>
  <r>
    <s v="ADI SAPUTRA"/>
    <x v="2"/>
    <x v="17"/>
  </r>
  <r>
    <s v="PINGKY FAJAR A"/>
    <x v="2"/>
    <x v="18"/>
  </r>
  <r>
    <s v="FENDIK YULI SETIAWAN"/>
    <x v="2"/>
    <x v="18"/>
  </r>
  <r>
    <s v="FRANSISKUS SUCIADI"/>
    <x v="2"/>
    <x v="18"/>
  </r>
  <r>
    <s v="CANDRA YOGI P"/>
    <x v="2"/>
    <x v="18"/>
  </r>
  <r>
    <s v="ANGGA SETIAWAN"/>
    <x v="2"/>
    <x v="18"/>
  </r>
  <r>
    <s v="TOSARI"/>
    <x v="2"/>
    <x v="18"/>
  </r>
  <r>
    <s v="ARFAN SANTOSO"/>
    <x v="2"/>
    <x v="18"/>
  </r>
  <r>
    <s v="DWI CAHYONO"/>
    <x v="2"/>
    <x v="18"/>
  </r>
  <r>
    <s v="RIO LUKMANUL H."/>
    <x v="2"/>
    <x v="19"/>
  </r>
  <r>
    <s v="KRISTONO"/>
    <x v="2"/>
    <x v="19"/>
  </r>
  <r>
    <s v="SUTRISNO"/>
    <x v="9"/>
    <x v="19"/>
  </r>
  <r>
    <s v="MUHAMMAD RUSTAM EFENDI"/>
    <x v="2"/>
    <x v="19"/>
  </r>
  <r>
    <s v="TAUFIQ RAHMAN"/>
    <x v="2"/>
    <x v="19"/>
  </r>
  <r>
    <s v="AFRIANDO"/>
    <x v="2"/>
    <x v="19"/>
  </r>
  <r>
    <s v="KUSNADI"/>
    <x v="2"/>
    <x v="19"/>
  </r>
  <r>
    <s v="MAGIYANTO"/>
    <x v="2"/>
    <x v="20"/>
  </r>
  <r>
    <s v="RAHUL"/>
    <x v="2"/>
    <x v="20"/>
  </r>
  <r>
    <s v="EDUAR"/>
    <x v="2"/>
    <x v="20"/>
  </r>
  <r>
    <s v="PATRISIUS"/>
    <x v="2"/>
    <x v="20"/>
  </r>
  <r>
    <s v="WAHYUDI"/>
    <x v="2"/>
    <x v="20"/>
  </r>
  <r>
    <s v="MULYO"/>
    <x v="2"/>
    <x v="20"/>
  </r>
  <r>
    <s v="RONNY"/>
    <x v="2"/>
    <x v="20"/>
  </r>
  <r>
    <s v="JOHAN ISKANDAR"/>
    <x v="2"/>
    <x v="20"/>
  </r>
  <r>
    <s v="NOBER RANTE LANGNGAN"/>
    <x v="2"/>
    <x v="21"/>
  </r>
  <r>
    <s v="YOHANIS EFRIANUS"/>
    <x v="2"/>
    <x v="21"/>
  </r>
  <r>
    <s v="HASDIANTO"/>
    <x v="2"/>
    <x v="21"/>
  </r>
  <r>
    <s v="ZULKIFLI"/>
    <x v="2"/>
    <x v="21"/>
  </r>
  <r>
    <s v="YOHANIS SALEMPANG"/>
    <x v="2"/>
    <x v="21"/>
  </r>
  <r>
    <s v="IRWAN SETIADI"/>
    <x v="2"/>
    <x v="21"/>
  </r>
  <r>
    <s v="HENDRA YUNIANTO"/>
    <x v="2"/>
    <x v="21"/>
  </r>
  <r>
    <s v="EDI ROTAMA"/>
    <x v="2"/>
    <x v="21"/>
  </r>
  <r>
    <s v="ARDIANSYAH"/>
    <x v="2"/>
    <x v="21"/>
  </r>
  <r>
    <s v="AGUSTINUS BERE"/>
    <x v="2"/>
    <x v="21"/>
  </r>
  <r>
    <s v="DIEXY ARMANDO"/>
    <x v="2"/>
    <x v="22"/>
  </r>
  <r>
    <s v="MAHE EKO PRASTIO"/>
    <x v="2"/>
    <x v="22"/>
  </r>
  <r>
    <s v="EDI ADAM"/>
    <x v="2"/>
    <x v="22"/>
  </r>
  <r>
    <s v="AHMAD YANI"/>
    <x v="2"/>
    <x v="22"/>
  </r>
  <r>
    <s v="ABU BAKAR SIDIK"/>
    <x v="2"/>
    <x v="22"/>
  </r>
  <r>
    <s v="AGUS PRASETIYO UTOMO"/>
    <x v="2"/>
    <x v="22"/>
  </r>
  <r>
    <s v="ASWANDI"/>
    <x v="2"/>
    <x v="22"/>
  </r>
  <r>
    <s v="ARI DARMAWAN"/>
    <x v="2"/>
    <x v="22"/>
  </r>
  <r>
    <s v="JOKO MUSTOFA"/>
    <x v="2"/>
    <x v="22"/>
  </r>
  <r>
    <s v="MAHDUN NASROH"/>
    <x v="2"/>
    <x v="22"/>
  </r>
  <r>
    <s v="REVO AGUNG YULIANTO"/>
    <x v="2"/>
    <x v="22"/>
  </r>
  <r>
    <s v="SULIS ANTO"/>
    <x v="2"/>
    <x v="22"/>
  </r>
  <r>
    <s v="PETRUS PALI'"/>
    <x v="2"/>
    <x v="22"/>
  </r>
  <r>
    <s v="MIKA"/>
    <x v="2"/>
    <x v="22"/>
  </r>
  <r>
    <s v="ARROCHMAN"/>
    <x v="2"/>
    <x v="22"/>
  </r>
  <r>
    <s v="SUYARTO"/>
    <x v="2"/>
    <x v="22"/>
  </r>
  <r>
    <s v="M. SAMSUL"/>
    <x v="2"/>
    <x v="22"/>
  </r>
  <r>
    <s v="NURKHOLIS ASHADI"/>
    <x v="2"/>
    <x v="22"/>
  </r>
  <r>
    <s v="YUSEP RAHMAN"/>
    <x v="2"/>
    <x v="22"/>
  </r>
  <r>
    <s v="AGUSMAN"/>
    <x v="2"/>
    <x v="22"/>
  </r>
  <r>
    <s v="ARIS RAHMAN SOLAHUDIN"/>
    <x v="2"/>
    <x v="22"/>
  </r>
  <r>
    <s v="ALFA RIZKY KURNIA ISLAM"/>
    <x v="2"/>
    <x v="22"/>
  </r>
  <r>
    <s v="DEDE ISKANDAR"/>
    <x v="2"/>
    <x v="22"/>
  </r>
  <r>
    <s v="TEGUH WAHYU SUPRIADI"/>
    <x v="2"/>
    <x v="22"/>
  </r>
  <r>
    <s v="SUPRIYANTO"/>
    <x v="2"/>
    <x v="22"/>
  </r>
  <r>
    <s v="AAN LERIYANTO"/>
    <x v="2"/>
    <x v="22"/>
  </r>
  <r>
    <s v="ZAINAL MUSTHOFA ANWAR"/>
    <x v="2"/>
    <x v="22"/>
  </r>
  <r>
    <s v="AGUNG IZUL HAQ"/>
    <x v="2"/>
    <x v="22"/>
  </r>
  <r>
    <s v="AEGY NANDA FAUJI"/>
    <x v="2"/>
    <x v="22"/>
  </r>
  <r>
    <s v="AHDI ARDIANSYAH"/>
    <x v="2"/>
    <x v="22"/>
  </r>
  <r>
    <s v="AGUS KRISTANTO"/>
    <x v="2"/>
    <x v="22"/>
  </r>
  <r>
    <s v="BRAHMA KARTIKA YUDHA"/>
    <x v="2"/>
    <x v="22"/>
  </r>
  <r>
    <s v="HERRY SUSTRIANTO"/>
    <x v="2"/>
    <x v="22"/>
  </r>
  <r>
    <s v="DARMAN"/>
    <x v="2"/>
    <x v="22"/>
  </r>
  <r>
    <s v="NOOR SHOFA HIKMAWAN"/>
    <x v="2"/>
    <x v="22"/>
  </r>
  <r>
    <s v="EKO PRASTYO"/>
    <x v="2"/>
    <x v="22"/>
  </r>
  <r>
    <s v="RAMA DANU WIJAYA S"/>
    <x v="2"/>
    <x v="22"/>
  </r>
  <r>
    <s v="EKO PRASETYO BUDIONO"/>
    <x v="2"/>
    <x v="22"/>
  </r>
  <r>
    <s v="REKA PRASTYO"/>
    <x v="2"/>
    <x v="22"/>
  </r>
  <r>
    <s v="RIKI FATHUROHMAN"/>
    <x v="2"/>
    <x v="22"/>
  </r>
  <r>
    <s v="HENDRO SETYO WIDODO"/>
    <x v="2"/>
    <x v="22"/>
  </r>
  <r>
    <s v="MUHAMMAD NOOR"/>
    <x v="2"/>
    <x v="22"/>
  </r>
  <r>
    <s v="AHMAD RIDANI"/>
    <x v="2"/>
    <x v="22"/>
  </r>
  <r>
    <s v="AINUN INDRAYHANA MARWONO"/>
    <x v="2"/>
    <x v="22"/>
  </r>
  <r>
    <s v="HASRIZAL"/>
    <x v="2"/>
    <x v="22"/>
  </r>
  <r>
    <s v="AMIRUDDIN"/>
    <x v="2"/>
    <x v="22"/>
  </r>
  <r>
    <s v="ADIANTO"/>
    <x v="2"/>
    <x v="22"/>
  </r>
  <r>
    <s v="SEYFI VIRCCMACHFUZHAR"/>
    <x v="2"/>
    <x v="22"/>
  </r>
  <r>
    <s v="PURWADJI"/>
    <x v="2"/>
    <x v="22"/>
  </r>
  <r>
    <s v="RAHMAT BAHARUDIN"/>
    <x v="2"/>
    <x v="22"/>
  </r>
  <r>
    <s v="EKO SUDARMINTO"/>
    <x v="2"/>
    <x v="22"/>
  </r>
  <r>
    <s v="IMANUEL AMBA"/>
    <x v="2"/>
    <x v="22"/>
  </r>
  <r>
    <s v="PRASETYO YUDHA WIJAYA"/>
    <x v="2"/>
    <x v="22"/>
  </r>
  <r>
    <s v="WENDRI LEBANG"/>
    <x v="2"/>
    <x v="22"/>
  </r>
  <r>
    <s v="SUANDI"/>
    <x v="2"/>
    <x v="22"/>
  </r>
  <r>
    <s v="ANDIKA MANGGALA PUTRA"/>
    <x v="2"/>
    <x v="22"/>
  </r>
  <r>
    <s v="RAFCHEL SIDABALOK"/>
    <x v="2"/>
    <x v="22"/>
  </r>
  <r>
    <s v="DAPIK PAMUNGKAS"/>
    <x v="2"/>
    <x v="22"/>
  </r>
  <r>
    <s v="RAFI SETIAWAN"/>
    <x v="2"/>
    <x v="22"/>
  </r>
  <r>
    <s v="HAMID"/>
    <x v="2"/>
    <x v="22"/>
  </r>
  <r>
    <s v="NOVI FAUZY"/>
    <x v="2"/>
    <x v="22"/>
  </r>
  <r>
    <s v="IMAM SAEFUL"/>
    <x v="2"/>
    <x v="22"/>
  </r>
  <r>
    <s v="AHMAD JUNAIDI"/>
    <x v="2"/>
    <x v="22"/>
  </r>
  <r>
    <s v="FERY WAHYUDI"/>
    <x v="2"/>
    <x v="22"/>
  </r>
  <r>
    <s v="RISWAN"/>
    <x v="2"/>
    <x v="22"/>
  </r>
  <r>
    <s v="FIRANDIKA SEETYO NUGROHO"/>
    <x v="2"/>
    <x v="22"/>
  </r>
  <r>
    <s v="IRVAN KURNIANTORO"/>
    <x v="2"/>
    <x v="22"/>
  </r>
  <r>
    <s v="RIYO"/>
    <x v="2"/>
    <x v="22"/>
  </r>
  <r>
    <s v="UGIK WIDIYANTO"/>
    <x v="2"/>
    <x v="22"/>
  </r>
  <r>
    <s v="MARKUS WAHYU N"/>
    <x v="2"/>
    <x v="22"/>
  </r>
  <r>
    <s v="DIMAS BAYU S"/>
    <x v="2"/>
    <x v="22"/>
  </r>
  <r>
    <s v="AHMAD MUHKLAS"/>
    <x v="2"/>
    <x v="22"/>
  </r>
  <r>
    <s v="NUR FADLI"/>
    <x v="2"/>
    <x v="22"/>
  </r>
  <r>
    <s v="NUR AHMAD"/>
    <x v="2"/>
    <x v="22"/>
  </r>
  <r>
    <s v="M. KASMIR"/>
    <x v="2"/>
    <x v="22"/>
  </r>
  <r>
    <s v="DESY SUHENDRA"/>
    <x v="2"/>
    <x v="22"/>
  </r>
  <r>
    <s v="KHOIRUL YASIN"/>
    <x v="2"/>
    <x v="22"/>
  </r>
  <r>
    <s v="SARBANI"/>
    <x v="2"/>
    <x v="22"/>
  </r>
  <r>
    <s v="ANDI ASRAFUL"/>
    <x v="2"/>
    <x v="22"/>
  </r>
  <r>
    <s v="SHOLEH BUDIARTO"/>
    <x v="2"/>
    <x v="22"/>
  </r>
  <r>
    <s v="BULAN ICHWAN"/>
    <x v="2"/>
    <x v="22"/>
  </r>
  <r>
    <s v="YOGA WIHIANTO"/>
    <x v="2"/>
    <x v="22"/>
  </r>
  <r>
    <s v="ANDIKA MANGGALA PUTRA"/>
    <x v="2"/>
    <x v="22"/>
  </r>
  <r>
    <s v="RAFCHEL SIDABALOK"/>
    <x v="2"/>
    <x v="22"/>
  </r>
  <r>
    <s v="ROHMAN ANGGUNATA"/>
    <x v="2"/>
    <x v="22"/>
  </r>
  <r>
    <s v="ARIF SUJATMIKO"/>
    <x v="2"/>
    <x v="22"/>
  </r>
  <r>
    <s v="ANANG BAGUS S"/>
    <x v="2"/>
    <x v="22"/>
  </r>
  <r>
    <s v="ARIS KARDI S"/>
    <x v="2"/>
    <x v="22"/>
  </r>
  <r>
    <s v="AGUSTINUS SAUNG"/>
    <x v="2"/>
    <x v="22"/>
  </r>
  <r>
    <s v="PARULIN SIMANJUNTAK"/>
    <x v="2"/>
    <x v="22"/>
  </r>
  <r>
    <s v="KASIYANTO"/>
    <x v="2"/>
    <x v="22"/>
  </r>
  <r>
    <s v="ZAKARIA"/>
    <x v="2"/>
    <x v="22"/>
  </r>
  <r>
    <s v="ANDRI ASMAWAN"/>
    <x v="2"/>
    <x v="22"/>
  </r>
  <r>
    <s v="SLAMET RIWANTO"/>
    <x v="2"/>
    <x v="23"/>
  </r>
  <r>
    <s v="ARIF SUGIARTO"/>
    <x v="2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3:H28" firstHeaderRow="1" firstDataRow="1" firstDataCol="1" rowPageCount="1" colPageCount="1"/>
  <pivotFields count="3">
    <pivotField dataField="1" showAll="0"/>
    <pivotField axis="axisPage" showAll="0">
      <items count="11">
        <item x="1"/>
        <item x="9"/>
        <item x="7"/>
        <item x="8"/>
        <item x="2"/>
        <item x="6"/>
        <item x="4"/>
        <item x="3"/>
        <item x="5"/>
        <item x="0"/>
        <item t="default"/>
      </items>
    </pivotField>
    <pivotField axis="axisRow" showAll="0">
      <items count="2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1" hier="-1"/>
  </pageFields>
  <dataFields count="1">
    <dataField name="Count of Nam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NO.REGISTRASI" displayName="NO.REGISTRASI" ref="B2:D51" totalsRowShown="0" headerRowDxfId="191">
  <autoFilter ref="B2:D51"/>
  <tableColumns count="3">
    <tableColumn id="1" name="NO. REGISTRASI"/>
    <tableColumn id="2" name="INISIAL"/>
    <tableColumn id="3" name="NAMA PERUSAHA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I48"/>
  <sheetViews>
    <sheetView workbookViewId="0">
      <selection activeCell="I6" sqref="A6:XFD6"/>
    </sheetView>
  </sheetViews>
  <sheetFormatPr defaultRowHeight="15"/>
  <cols>
    <col min="2" max="2" width="17.140625" customWidth="1"/>
    <col min="3" max="3" width="19.5703125" bestFit="1" customWidth="1"/>
    <col min="4" max="4" width="33.42578125" bestFit="1" customWidth="1"/>
    <col min="10" max="10" width="16.42578125" bestFit="1" customWidth="1"/>
  </cols>
  <sheetData>
    <row r="2" spans="2:9">
      <c r="B2" s="168" t="s">
        <v>107</v>
      </c>
      <c r="C2" s="168" t="s">
        <v>153</v>
      </c>
      <c r="D2" s="168" t="s">
        <v>108</v>
      </c>
    </row>
    <row r="3" spans="2:9">
      <c r="B3" s="167" t="s">
        <v>172</v>
      </c>
      <c r="C3" t="s">
        <v>102</v>
      </c>
      <c r="D3" t="s">
        <v>154</v>
      </c>
      <c r="G3" s="206" t="s">
        <v>172</v>
      </c>
      <c r="H3" t="s">
        <v>102</v>
      </c>
    </row>
    <row r="4" spans="2:9">
      <c r="B4" s="167" t="s">
        <v>173</v>
      </c>
      <c r="C4" t="s">
        <v>98</v>
      </c>
      <c r="D4" t="s">
        <v>155</v>
      </c>
      <c r="G4" s="167" t="s">
        <v>173</v>
      </c>
      <c r="H4" t="s">
        <v>4608</v>
      </c>
    </row>
    <row r="5" spans="2:9">
      <c r="B5" s="167" t="s">
        <v>174</v>
      </c>
      <c r="C5" t="s">
        <v>101</v>
      </c>
    </row>
    <row r="6" spans="2:9">
      <c r="B6" s="167" t="s">
        <v>175</v>
      </c>
      <c r="C6" t="s">
        <v>109</v>
      </c>
      <c r="I6" t="s">
        <v>4609</v>
      </c>
    </row>
    <row r="7" spans="2:9">
      <c r="B7" s="167" t="s">
        <v>176</v>
      </c>
      <c r="C7" t="s">
        <v>110</v>
      </c>
      <c r="D7" t="s">
        <v>156</v>
      </c>
    </row>
    <row r="8" spans="2:9">
      <c r="B8" s="167" t="s">
        <v>177</v>
      </c>
      <c r="C8" t="s">
        <v>111</v>
      </c>
      <c r="D8" t="s">
        <v>157</v>
      </c>
    </row>
    <row r="9" spans="2:9">
      <c r="B9" s="167" t="s">
        <v>178</v>
      </c>
      <c r="C9" t="s">
        <v>112</v>
      </c>
      <c r="D9" t="s">
        <v>158</v>
      </c>
    </row>
    <row r="10" spans="2:9">
      <c r="B10" s="167" t="s">
        <v>179</v>
      </c>
      <c r="C10" t="s">
        <v>113</v>
      </c>
    </row>
    <row r="11" spans="2:9">
      <c r="B11" s="167" t="s">
        <v>180</v>
      </c>
      <c r="C11" t="s">
        <v>114</v>
      </c>
      <c r="D11" t="s">
        <v>159</v>
      </c>
    </row>
    <row r="12" spans="2:9">
      <c r="B12" s="167" t="s">
        <v>181</v>
      </c>
      <c r="C12" t="s">
        <v>115</v>
      </c>
      <c r="D12" t="s">
        <v>160</v>
      </c>
    </row>
    <row r="13" spans="2:9">
      <c r="B13" s="167" t="s">
        <v>182</v>
      </c>
      <c r="C13" t="s">
        <v>116</v>
      </c>
    </row>
    <row r="14" spans="2:9">
      <c r="B14" s="167" t="s">
        <v>183</v>
      </c>
      <c r="C14" t="s">
        <v>117</v>
      </c>
      <c r="D14" t="s">
        <v>161</v>
      </c>
    </row>
    <row r="15" spans="2:9">
      <c r="B15" s="167" t="s">
        <v>184</v>
      </c>
      <c r="C15" t="s">
        <v>118</v>
      </c>
    </row>
    <row r="16" spans="2:9">
      <c r="B16" s="167" t="s">
        <v>185</v>
      </c>
      <c r="C16" t="s">
        <v>119</v>
      </c>
      <c r="D16" t="s">
        <v>162</v>
      </c>
    </row>
    <row r="17" spans="2:4">
      <c r="B17" s="167" t="s">
        <v>186</v>
      </c>
      <c r="C17" t="s">
        <v>120</v>
      </c>
      <c r="D17" t="s">
        <v>163</v>
      </c>
    </row>
    <row r="18" spans="2:4">
      <c r="B18" s="167" t="s">
        <v>187</v>
      </c>
      <c r="C18" t="s">
        <v>121</v>
      </c>
      <c r="D18" t="s">
        <v>164</v>
      </c>
    </row>
    <row r="19" spans="2:4">
      <c r="B19" s="167" t="s">
        <v>188</v>
      </c>
      <c r="C19" t="s">
        <v>122</v>
      </c>
    </row>
    <row r="20" spans="2:4">
      <c r="B20" s="167" t="s">
        <v>189</v>
      </c>
      <c r="C20" t="s">
        <v>123</v>
      </c>
      <c r="D20" t="s">
        <v>165</v>
      </c>
    </row>
    <row r="21" spans="2:4">
      <c r="B21" s="167" t="s">
        <v>190</v>
      </c>
      <c r="C21" t="s">
        <v>124</v>
      </c>
      <c r="D21" t="s">
        <v>166</v>
      </c>
    </row>
    <row r="22" spans="2:4">
      <c r="B22" s="167" t="s">
        <v>191</v>
      </c>
      <c r="C22" t="s">
        <v>125</v>
      </c>
    </row>
    <row r="23" spans="2:4">
      <c r="B23" s="167" t="s">
        <v>192</v>
      </c>
      <c r="C23" t="s">
        <v>126</v>
      </c>
      <c r="D23" t="s">
        <v>167</v>
      </c>
    </row>
    <row r="24" spans="2:4">
      <c r="B24" s="167" t="s">
        <v>193</v>
      </c>
      <c r="C24" t="s">
        <v>127</v>
      </c>
      <c r="D24" t="s">
        <v>168</v>
      </c>
    </row>
    <row r="25" spans="2:4">
      <c r="B25" s="167" t="s">
        <v>194</v>
      </c>
      <c r="C25" t="s">
        <v>128</v>
      </c>
      <c r="D25" t="s">
        <v>169</v>
      </c>
    </row>
    <row r="26" spans="2:4">
      <c r="B26" s="167" t="s">
        <v>195</v>
      </c>
      <c r="C26" t="s">
        <v>129</v>
      </c>
      <c r="D26" t="s">
        <v>170</v>
      </c>
    </row>
    <row r="27" spans="2:4">
      <c r="B27" s="167" t="s">
        <v>196</v>
      </c>
      <c r="C27" t="s">
        <v>130</v>
      </c>
    </row>
    <row r="28" spans="2:4">
      <c r="B28" s="167" t="s">
        <v>197</v>
      </c>
      <c r="C28" t="s">
        <v>131</v>
      </c>
    </row>
    <row r="29" spans="2:4">
      <c r="B29" s="167" t="s">
        <v>198</v>
      </c>
      <c r="C29" t="s">
        <v>132</v>
      </c>
      <c r="D29" t="s">
        <v>171</v>
      </c>
    </row>
    <row r="30" spans="2:4">
      <c r="B30" s="167" t="s">
        <v>199</v>
      </c>
      <c r="C30" t="s">
        <v>134</v>
      </c>
      <c r="D30" t="s">
        <v>133</v>
      </c>
    </row>
    <row r="31" spans="2:4">
      <c r="B31" s="167" t="s">
        <v>200</v>
      </c>
      <c r="C31" t="s">
        <v>135</v>
      </c>
    </row>
    <row r="32" spans="2:4">
      <c r="B32" s="167" t="s">
        <v>201</v>
      </c>
      <c r="C32" t="s">
        <v>136</v>
      </c>
    </row>
    <row r="33" spans="2:3">
      <c r="B33" s="167" t="s">
        <v>202</v>
      </c>
      <c r="C33" t="s">
        <v>137</v>
      </c>
    </row>
    <row r="34" spans="2:3">
      <c r="B34" s="167" t="s">
        <v>203</v>
      </c>
      <c r="C34" t="s">
        <v>138</v>
      </c>
    </row>
    <row r="35" spans="2:3">
      <c r="B35" s="167" t="s">
        <v>204</v>
      </c>
      <c r="C35" t="s">
        <v>139</v>
      </c>
    </row>
    <row r="36" spans="2:3">
      <c r="B36" s="167" t="s">
        <v>205</v>
      </c>
      <c r="C36" t="s">
        <v>140</v>
      </c>
    </row>
    <row r="37" spans="2:3">
      <c r="B37" s="167" t="s">
        <v>206</v>
      </c>
      <c r="C37" t="s">
        <v>141</v>
      </c>
    </row>
    <row r="38" spans="2:3">
      <c r="B38" s="167" t="s">
        <v>207</v>
      </c>
      <c r="C38" t="s">
        <v>142</v>
      </c>
    </row>
    <row r="39" spans="2:3">
      <c r="B39" s="167" t="s">
        <v>208</v>
      </c>
      <c r="C39" t="s">
        <v>143</v>
      </c>
    </row>
    <row r="40" spans="2:3">
      <c r="B40" s="167" t="s">
        <v>209</v>
      </c>
      <c r="C40" t="s">
        <v>144</v>
      </c>
    </row>
    <row r="41" spans="2:3">
      <c r="B41" s="167" t="s">
        <v>210</v>
      </c>
      <c r="C41" t="s">
        <v>145</v>
      </c>
    </row>
    <row r="42" spans="2:3">
      <c r="B42" s="167" t="s">
        <v>211</v>
      </c>
      <c r="C42" t="s">
        <v>146</v>
      </c>
    </row>
    <row r="43" spans="2:3">
      <c r="B43" s="167" t="s">
        <v>212</v>
      </c>
      <c r="C43" t="s">
        <v>147</v>
      </c>
    </row>
    <row r="44" spans="2:3">
      <c r="B44" s="167" t="s">
        <v>213</v>
      </c>
      <c r="C44" t="s">
        <v>148</v>
      </c>
    </row>
    <row r="45" spans="2:3">
      <c r="B45" s="167" t="s">
        <v>214</v>
      </c>
      <c r="C45" t="s">
        <v>149</v>
      </c>
    </row>
    <row r="46" spans="2:3">
      <c r="B46" s="167" t="s">
        <v>215</v>
      </c>
      <c r="C46" t="s">
        <v>150</v>
      </c>
    </row>
    <row r="47" spans="2:3">
      <c r="B47" s="167" t="s">
        <v>216</v>
      </c>
      <c r="C47" t="s">
        <v>151</v>
      </c>
    </row>
    <row r="48" spans="2:3">
      <c r="B48" s="167" t="s">
        <v>217</v>
      </c>
      <c r="C48" t="s">
        <v>152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filterMode="1"/>
  <dimension ref="A1:AY89"/>
  <sheetViews>
    <sheetView zoomScaleNormal="100" workbookViewId="0">
      <selection activeCell="F59" sqref="A1:AY89"/>
    </sheetView>
  </sheetViews>
  <sheetFormatPr defaultRowHeight="15"/>
  <cols>
    <col min="1" max="1" width="9.140625" style="1148"/>
    <col min="2" max="2" width="9.28515625" style="1148" bestFit="1" customWidth="1"/>
    <col min="3" max="3" width="13.85546875" style="1148" bestFit="1" customWidth="1"/>
    <col min="4" max="8" width="9.140625" style="1148"/>
    <col min="9" max="9" width="10.28515625" style="1148" bestFit="1" customWidth="1"/>
    <col min="10" max="10" width="9.28515625" style="1148" bestFit="1" customWidth="1"/>
    <col min="11" max="11" width="9.140625" style="1148"/>
    <col min="12" max="12" width="13.140625" style="1148" bestFit="1" customWidth="1"/>
    <col min="13" max="15" width="9.28515625" style="1148" bestFit="1" customWidth="1"/>
    <col min="16" max="16" width="9.140625" style="1148"/>
    <col min="17" max="17" width="9.28515625" style="1148" bestFit="1" customWidth="1"/>
    <col min="18" max="19" width="9.140625" style="1148"/>
    <col min="20" max="22" width="9.28515625" style="1148" bestFit="1" customWidth="1"/>
    <col min="23" max="16384" width="9.140625" style="1148"/>
  </cols>
  <sheetData>
    <row r="1" spans="1:51">
      <c r="J1" s="1148" t="s">
        <v>12026</v>
      </c>
    </row>
    <row r="2" spans="1:51" ht="15.75" thickBot="1">
      <c r="B2" s="384" t="s">
        <v>24</v>
      </c>
      <c r="C2" s="590" t="s">
        <v>24</v>
      </c>
      <c r="D2" s="590" t="s">
        <v>24</v>
      </c>
      <c r="E2" s="697" t="s">
        <v>24</v>
      </c>
      <c r="F2" s="697" t="s">
        <v>6711</v>
      </c>
      <c r="G2" s="697" t="s">
        <v>6932</v>
      </c>
      <c r="H2" s="590" t="s">
        <v>6955</v>
      </c>
      <c r="I2" s="903" t="s">
        <v>2421</v>
      </c>
      <c r="J2" s="1038" t="s">
        <v>11160</v>
      </c>
      <c r="K2" s="697" t="s">
        <v>11446</v>
      </c>
      <c r="L2" s="697" t="s">
        <v>24</v>
      </c>
      <c r="M2" s="697" t="s">
        <v>24</v>
      </c>
      <c r="N2" s="697" t="s">
        <v>24</v>
      </c>
      <c r="O2" s="697" t="s">
        <v>24</v>
      </c>
      <c r="P2" s="697" t="s">
        <v>3072</v>
      </c>
      <c r="Q2" s="697" t="s">
        <v>24</v>
      </c>
      <c r="R2" s="697" t="s">
        <v>1763</v>
      </c>
      <c r="S2" s="697" t="s">
        <v>24</v>
      </c>
      <c r="T2" s="697" t="s">
        <v>1049</v>
      </c>
      <c r="U2" s="697" t="s">
        <v>1072</v>
      </c>
      <c r="V2" s="697" t="s">
        <v>1074</v>
      </c>
      <c r="W2" s="697" t="s">
        <v>1076</v>
      </c>
      <c r="X2" s="697" t="s">
        <v>11537</v>
      </c>
      <c r="Y2" s="956" t="s">
        <v>4583</v>
      </c>
      <c r="Z2" s="956" t="s">
        <v>11537</v>
      </c>
      <c r="AA2" s="1149" t="s">
        <v>24</v>
      </c>
      <c r="AB2" s="956" t="s">
        <v>24</v>
      </c>
      <c r="AC2" s="1150" t="s">
        <v>1461</v>
      </c>
    </row>
    <row r="3" spans="1:51" s="967" customFormat="1" ht="25.5" customHeight="1" thickBot="1">
      <c r="B3" s="2380" t="s">
        <v>19</v>
      </c>
      <c r="C3" s="2382" t="s">
        <v>49</v>
      </c>
      <c r="D3" s="2382" t="s">
        <v>8</v>
      </c>
      <c r="E3" s="2382" t="s">
        <v>12</v>
      </c>
      <c r="F3" s="2384" t="s">
        <v>10</v>
      </c>
      <c r="G3" s="2378" t="s">
        <v>5</v>
      </c>
      <c r="H3" s="2388" t="s">
        <v>64</v>
      </c>
      <c r="I3" s="2388"/>
      <c r="J3" s="2388"/>
      <c r="K3" s="2384" t="s">
        <v>65</v>
      </c>
      <c r="L3" s="2384"/>
      <c r="M3" s="2384"/>
      <c r="N3" s="2388" t="s">
        <v>66</v>
      </c>
      <c r="O3" s="2390" t="s">
        <v>90</v>
      </c>
      <c r="P3" s="2388" t="s">
        <v>67</v>
      </c>
      <c r="Q3" s="2392" t="s">
        <v>91</v>
      </c>
      <c r="R3" s="2394" t="s">
        <v>92</v>
      </c>
      <c r="S3" s="2392" t="s">
        <v>69</v>
      </c>
      <c r="T3" s="2390" t="s">
        <v>11980</v>
      </c>
      <c r="U3" s="2390"/>
      <c r="V3" s="2390"/>
      <c r="W3" s="2390"/>
      <c r="X3" s="2396" t="s">
        <v>105</v>
      </c>
      <c r="Y3" s="2398" t="s">
        <v>106</v>
      </c>
      <c r="Z3" s="2386"/>
      <c r="AA3" s="2401" t="s">
        <v>73</v>
      </c>
      <c r="AB3" s="2402"/>
      <c r="AC3" s="2402"/>
      <c r="AD3" s="2402"/>
      <c r="AE3" s="2402"/>
      <c r="AF3" s="2402"/>
      <c r="AG3" s="2403"/>
      <c r="AH3" s="2407" t="s">
        <v>1093</v>
      </c>
      <c r="AI3" s="2409" t="s">
        <v>93</v>
      </c>
      <c r="AJ3" s="2410"/>
      <c r="AK3" s="2410"/>
      <c r="AL3" s="2410"/>
      <c r="AM3" s="2410"/>
      <c r="AN3" s="2411"/>
      <c r="AO3" s="2412" t="s">
        <v>3096</v>
      </c>
      <c r="AP3" s="2412" t="s">
        <v>218</v>
      </c>
      <c r="AQ3" s="2414" t="s">
        <v>94</v>
      </c>
      <c r="AR3" s="2415"/>
      <c r="AS3" s="2415"/>
      <c r="AT3" s="2415"/>
      <c r="AU3" s="2400" t="s">
        <v>11700</v>
      </c>
      <c r="AV3" s="2400"/>
      <c r="AW3" s="2400"/>
      <c r="AX3" s="2400"/>
      <c r="AY3" s="2400"/>
    </row>
    <row r="4" spans="1:51" s="967" customFormat="1" ht="39" thickBot="1">
      <c r="B4" s="2381"/>
      <c r="C4" s="2383"/>
      <c r="D4" s="2383"/>
      <c r="E4" s="2383"/>
      <c r="F4" s="2385"/>
      <c r="G4" s="2379"/>
      <c r="H4" s="1123" t="s">
        <v>74</v>
      </c>
      <c r="I4" s="1124" t="s">
        <v>75</v>
      </c>
      <c r="J4" s="1125" t="s">
        <v>76</v>
      </c>
      <c r="K4" s="1126" t="s">
        <v>77</v>
      </c>
      <c r="L4" s="1125" t="s">
        <v>78</v>
      </c>
      <c r="M4" s="1124" t="s">
        <v>59</v>
      </c>
      <c r="N4" s="2389"/>
      <c r="O4" s="2391"/>
      <c r="P4" s="2389"/>
      <c r="Q4" s="2393"/>
      <c r="R4" s="2395"/>
      <c r="S4" s="2393"/>
      <c r="T4" s="1124" t="s">
        <v>79</v>
      </c>
      <c r="U4" s="1124" t="s">
        <v>80</v>
      </c>
      <c r="V4" s="1124" t="s">
        <v>81</v>
      </c>
      <c r="W4" s="1124" t="s">
        <v>82</v>
      </c>
      <c r="X4" s="2397"/>
      <c r="Y4" s="2399"/>
      <c r="Z4" s="2387"/>
      <c r="AA4" s="2404"/>
      <c r="AB4" s="2405"/>
      <c r="AC4" s="2405"/>
      <c r="AD4" s="2405"/>
      <c r="AE4" s="2405"/>
      <c r="AF4" s="2405"/>
      <c r="AG4" s="2406"/>
      <c r="AH4" s="2408"/>
      <c r="AI4" s="1127" t="s">
        <v>70</v>
      </c>
      <c r="AJ4" s="1127" t="s">
        <v>95</v>
      </c>
      <c r="AK4" s="1128" t="s">
        <v>68</v>
      </c>
      <c r="AL4" s="1129" t="s">
        <v>220</v>
      </c>
      <c r="AM4" s="1130" t="s">
        <v>71</v>
      </c>
      <c r="AN4" s="1129" t="s">
        <v>72</v>
      </c>
      <c r="AO4" s="2413"/>
      <c r="AP4" s="2413"/>
      <c r="AQ4" s="1151" t="s">
        <v>96</v>
      </c>
      <c r="AR4" s="1151" t="s">
        <v>97</v>
      </c>
      <c r="AS4" s="1151" t="s">
        <v>6566</v>
      </c>
      <c r="AT4" s="1152" t="s">
        <v>219</v>
      </c>
      <c r="AU4" s="1153" t="s">
        <v>11695</v>
      </c>
      <c r="AV4" s="1153" t="s">
        <v>11696</v>
      </c>
      <c r="AW4" s="1154" t="s">
        <v>11698</v>
      </c>
      <c r="AX4" s="1153" t="s">
        <v>11699</v>
      </c>
      <c r="AY4" s="1154" t="s">
        <v>11703</v>
      </c>
    </row>
    <row r="5" spans="1:51" s="967" customFormat="1" ht="12.75">
      <c r="B5" s="1131"/>
      <c r="C5" s="1132"/>
      <c r="D5" s="1133"/>
      <c r="E5" s="1133"/>
      <c r="F5" s="1134"/>
      <c r="G5" s="1135"/>
      <c r="H5" s="1136"/>
      <c r="I5" s="1137"/>
      <c r="J5" s="1134"/>
      <c r="K5" s="1132"/>
      <c r="L5" s="1138"/>
      <c r="M5" s="1137"/>
      <c r="N5" s="1139"/>
      <c r="O5" s="1137"/>
      <c r="P5" s="1139"/>
      <c r="Q5" s="1140"/>
      <c r="R5" s="1141"/>
      <c r="S5" s="1142"/>
      <c r="T5" s="1155"/>
      <c r="U5" s="1155"/>
      <c r="V5" s="1155"/>
      <c r="W5" s="1155"/>
      <c r="X5" s="1143"/>
      <c r="Y5" s="1144"/>
      <c r="Z5" s="1145"/>
      <c r="AA5" s="150"/>
      <c r="AB5" s="150"/>
      <c r="AC5" s="150"/>
      <c r="AD5" s="150"/>
      <c r="AE5" s="150"/>
      <c r="AF5" s="150"/>
      <c r="AG5" s="150"/>
      <c r="AH5" s="150"/>
      <c r="AI5" s="1146"/>
      <c r="AJ5" s="1146"/>
      <c r="AK5" s="1147"/>
      <c r="AL5" s="1145"/>
      <c r="AM5" s="1143"/>
      <c r="AN5" s="1145"/>
      <c r="AO5" s="155"/>
      <c r="AP5" s="155"/>
      <c r="AQ5" s="1156"/>
      <c r="AR5" s="1156"/>
      <c r="AS5" s="1156"/>
      <c r="AT5" s="1156"/>
      <c r="AU5" s="1157"/>
      <c r="AV5" s="1157"/>
      <c r="AW5" s="1158"/>
      <c r="AX5" s="1157"/>
      <c r="AY5" s="1158"/>
    </row>
    <row r="6" spans="1:51" s="965" customFormat="1" ht="15" hidden="1" customHeight="1">
      <c r="A6" s="967" t="str">
        <f>S6</f>
        <v>EBS-063</v>
      </c>
      <c r="B6" s="968">
        <v>599</v>
      </c>
      <c r="C6" s="677" t="s">
        <v>4784</v>
      </c>
      <c r="D6" s="684" t="s">
        <v>230</v>
      </c>
      <c r="E6" s="554" t="s">
        <v>222</v>
      </c>
      <c r="F6" s="509" t="s">
        <v>24</v>
      </c>
      <c r="G6" s="311" t="s">
        <v>114</v>
      </c>
      <c r="H6" s="950" t="s">
        <v>4785</v>
      </c>
      <c r="I6" s="616">
        <v>30725</v>
      </c>
      <c r="J6" s="697">
        <v>37</v>
      </c>
      <c r="K6" s="602" t="s">
        <v>493</v>
      </c>
      <c r="L6" s="667">
        <v>15418402000004</v>
      </c>
      <c r="M6" s="771">
        <v>45561</v>
      </c>
      <c r="N6" s="701">
        <v>43790</v>
      </c>
      <c r="O6" s="1037" t="s">
        <v>24</v>
      </c>
      <c r="P6" s="986" t="s">
        <v>24</v>
      </c>
      <c r="Q6" s="986" t="s">
        <v>24</v>
      </c>
      <c r="R6" s="771" t="s">
        <v>2087</v>
      </c>
      <c r="S6" s="697" t="s">
        <v>4962</v>
      </c>
      <c r="T6" s="382">
        <v>44240</v>
      </c>
      <c r="U6" s="1038">
        <v>44240</v>
      </c>
      <c r="V6" s="382" t="s">
        <v>24</v>
      </c>
      <c r="W6" s="382" t="s">
        <v>24</v>
      </c>
      <c r="X6" s="669"/>
      <c r="Y6" s="987"/>
      <c r="Z6" s="988"/>
      <c r="AA6" s="697" t="s">
        <v>1086</v>
      </c>
      <c r="AB6" s="590"/>
      <c r="AC6" s="590"/>
      <c r="AD6" s="590"/>
      <c r="AE6" s="590"/>
      <c r="AF6" s="697"/>
      <c r="AG6" s="1159"/>
      <c r="AH6" s="659" t="s">
        <v>1086</v>
      </c>
      <c r="AI6" s="382">
        <v>43790</v>
      </c>
      <c r="AJ6" s="683">
        <v>43787</v>
      </c>
      <c r="AK6" s="616">
        <v>43788</v>
      </c>
      <c r="AL6" s="384"/>
      <c r="AM6" s="384"/>
      <c r="AN6" s="384"/>
      <c r="AO6" s="384"/>
      <c r="AP6" s="384" t="s">
        <v>6564</v>
      </c>
      <c r="AQ6" s="384"/>
      <c r="AR6" s="384"/>
      <c r="AS6" s="384" t="s">
        <v>11598</v>
      </c>
      <c r="AT6" s="384"/>
      <c r="AU6" s="966"/>
      <c r="AV6" s="966"/>
      <c r="AW6" s="966"/>
      <c r="AX6" s="966"/>
      <c r="AY6" s="966"/>
    </row>
    <row r="7" spans="1:51" s="965" customFormat="1" ht="15" hidden="1" customHeight="1">
      <c r="A7" s="967" t="str">
        <f t="shared" ref="A7:A70" si="0">S7</f>
        <v>EBS-006</v>
      </c>
      <c r="B7" s="968">
        <v>604</v>
      </c>
      <c r="C7" s="553" t="s">
        <v>4795</v>
      </c>
      <c r="D7" s="384" t="s">
        <v>4796</v>
      </c>
      <c r="E7" s="554" t="s">
        <v>222</v>
      </c>
      <c r="F7" s="509" t="s">
        <v>24</v>
      </c>
      <c r="G7" s="311" t="s">
        <v>114</v>
      </c>
      <c r="H7" s="1039" t="s">
        <v>24</v>
      </c>
      <c r="I7" s="616">
        <v>34612</v>
      </c>
      <c r="J7" s="697">
        <v>26</v>
      </c>
      <c r="K7" s="616" t="s">
        <v>83</v>
      </c>
      <c r="L7" s="681">
        <v>941015600249</v>
      </c>
      <c r="M7" s="616">
        <v>45204</v>
      </c>
      <c r="N7" s="683">
        <v>43294</v>
      </c>
      <c r="O7" s="1037">
        <v>43652</v>
      </c>
      <c r="P7" s="1040" t="s">
        <v>24</v>
      </c>
      <c r="Q7" s="986">
        <v>44017</v>
      </c>
      <c r="R7" s="771" t="s">
        <v>12081</v>
      </c>
      <c r="S7" s="697" t="s">
        <v>4966</v>
      </c>
      <c r="T7" s="382">
        <v>44474</v>
      </c>
      <c r="U7" s="1038">
        <v>44474</v>
      </c>
      <c r="V7" s="382" t="s">
        <v>24</v>
      </c>
      <c r="W7" s="382" t="s">
        <v>24</v>
      </c>
      <c r="X7" s="669"/>
      <c r="Y7" s="987"/>
      <c r="Z7" s="988"/>
      <c r="AA7" s="697" t="s">
        <v>100</v>
      </c>
      <c r="AB7" s="590"/>
      <c r="AC7" s="590"/>
      <c r="AD7" s="590"/>
      <c r="AE7" s="590"/>
      <c r="AF7" s="697"/>
      <c r="AG7" s="1159"/>
      <c r="AH7" s="659" t="s">
        <v>100</v>
      </c>
      <c r="AI7" s="382">
        <v>43294</v>
      </c>
      <c r="AJ7" s="1040" t="s">
        <v>24</v>
      </c>
      <c r="AK7" s="616">
        <v>43150</v>
      </c>
      <c r="AL7" s="384"/>
      <c r="AM7" s="384"/>
      <c r="AN7" s="384"/>
      <c r="AO7" s="384"/>
      <c r="AP7" s="384" t="s">
        <v>6564</v>
      </c>
      <c r="AQ7" s="384"/>
      <c r="AR7" s="384"/>
      <c r="AS7" s="384"/>
      <c r="AT7" s="384"/>
      <c r="AU7" s="966"/>
      <c r="AV7" s="966"/>
      <c r="AW7" s="966"/>
      <c r="AX7" s="966"/>
      <c r="AY7" s="966"/>
    </row>
    <row r="8" spans="1:51" s="965" customFormat="1" ht="15" hidden="1" customHeight="1">
      <c r="A8" s="967" t="s">
        <v>6522</v>
      </c>
      <c r="B8" s="968">
        <v>605</v>
      </c>
      <c r="C8" s="553" t="s">
        <v>4797</v>
      </c>
      <c r="D8" s="681" t="s">
        <v>611</v>
      </c>
      <c r="E8" s="554" t="s">
        <v>222</v>
      </c>
      <c r="F8" s="509" t="s">
        <v>24</v>
      </c>
      <c r="G8" s="311" t="s">
        <v>114</v>
      </c>
      <c r="H8" s="1039" t="s">
        <v>24</v>
      </c>
      <c r="I8" s="616">
        <v>29301</v>
      </c>
      <c r="J8" s="697">
        <v>41</v>
      </c>
      <c r="K8" s="1041" t="s">
        <v>24</v>
      </c>
      <c r="L8" s="1042" t="s">
        <v>24</v>
      </c>
      <c r="M8" s="1043" t="s">
        <v>24</v>
      </c>
      <c r="N8" s="683">
        <v>42613</v>
      </c>
      <c r="O8" s="1037">
        <v>42960</v>
      </c>
      <c r="P8" s="1044" t="s">
        <v>24</v>
      </c>
      <c r="Q8" s="986">
        <v>43325</v>
      </c>
      <c r="R8" s="771" t="s">
        <v>12172</v>
      </c>
      <c r="S8" s="697" t="s">
        <v>24</v>
      </c>
      <c r="T8" s="382">
        <v>44276</v>
      </c>
      <c r="U8" s="1038" t="s">
        <v>99</v>
      </c>
      <c r="V8" s="382" t="s">
        <v>24</v>
      </c>
      <c r="W8" s="382" t="s">
        <v>24</v>
      </c>
      <c r="X8" s="669"/>
      <c r="Y8" s="987"/>
      <c r="Z8" s="988"/>
      <c r="AA8" s="697"/>
      <c r="AB8" s="590"/>
      <c r="AC8" s="590"/>
      <c r="AD8" s="590"/>
      <c r="AE8" s="590"/>
      <c r="AF8" s="697"/>
      <c r="AG8" s="1159"/>
      <c r="AH8" s="659" t="s">
        <v>12173</v>
      </c>
      <c r="AI8" s="382">
        <v>42613</v>
      </c>
      <c r="AJ8" s="1044" t="s">
        <v>24</v>
      </c>
      <c r="AK8" s="616" t="s">
        <v>24</v>
      </c>
      <c r="AL8" s="384"/>
      <c r="AM8" s="384"/>
      <c r="AN8" s="384"/>
      <c r="AO8" s="384"/>
      <c r="AP8" s="384" t="s">
        <v>6564</v>
      </c>
      <c r="AQ8" s="384"/>
      <c r="AR8" s="384"/>
      <c r="AS8" s="384" t="s">
        <v>11598</v>
      </c>
      <c r="AT8" s="384"/>
      <c r="AU8" s="966"/>
      <c r="AV8" s="966"/>
      <c r="AW8" s="966"/>
      <c r="AX8" s="966"/>
      <c r="AY8" s="966"/>
    </row>
    <row r="9" spans="1:51" s="965" customFormat="1" ht="15" hidden="1" customHeight="1">
      <c r="A9" s="967" t="str">
        <f t="shared" si="0"/>
        <v>EBS-066</v>
      </c>
      <c r="B9" s="968">
        <v>609</v>
      </c>
      <c r="C9" s="677" t="s">
        <v>299</v>
      </c>
      <c r="D9" s="684" t="s">
        <v>230</v>
      </c>
      <c r="E9" s="554" t="s">
        <v>222</v>
      </c>
      <c r="F9" s="509" t="s">
        <v>24</v>
      </c>
      <c r="G9" s="311" t="s">
        <v>114</v>
      </c>
      <c r="H9" s="950" t="s">
        <v>2906</v>
      </c>
      <c r="I9" s="616">
        <v>31425</v>
      </c>
      <c r="J9" s="697">
        <v>35</v>
      </c>
      <c r="K9" s="384" t="s">
        <v>493</v>
      </c>
      <c r="L9" s="681">
        <v>15408203000002</v>
      </c>
      <c r="M9" s="616">
        <v>45525</v>
      </c>
      <c r="N9" s="701">
        <v>43790</v>
      </c>
      <c r="O9" s="1037" t="s">
        <v>24</v>
      </c>
      <c r="P9" s="986" t="s">
        <v>24</v>
      </c>
      <c r="Q9" s="986" t="s">
        <v>24</v>
      </c>
      <c r="R9" s="771" t="s">
        <v>2087</v>
      </c>
      <c r="S9" s="697" t="s">
        <v>4970</v>
      </c>
      <c r="T9" s="382">
        <v>44209</v>
      </c>
      <c r="U9" s="1038" t="s">
        <v>99</v>
      </c>
      <c r="V9" s="382" t="s">
        <v>24</v>
      </c>
      <c r="W9" s="382" t="s">
        <v>24</v>
      </c>
      <c r="X9" s="669"/>
      <c r="Y9" s="987"/>
      <c r="Z9" s="988"/>
      <c r="AA9" s="697" t="s">
        <v>1086</v>
      </c>
      <c r="AB9" s="590"/>
      <c r="AC9" s="590"/>
      <c r="AD9" s="590"/>
      <c r="AE9" s="590"/>
      <c r="AF9" s="697"/>
      <c r="AG9" s="1159"/>
      <c r="AH9" s="659" t="s">
        <v>1086</v>
      </c>
      <c r="AI9" s="382">
        <v>43790</v>
      </c>
      <c r="AJ9" s="986" t="s">
        <v>24</v>
      </c>
      <c r="AK9" s="616" t="s">
        <v>24</v>
      </c>
      <c r="AL9" s="384"/>
      <c r="AM9" s="384"/>
      <c r="AN9" s="384"/>
      <c r="AO9" s="384"/>
      <c r="AP9" s="384" t="s">
        <v>6564</v>
      </c>
      <c r="AQ9" s="384"/>
      <c r="AR9" s="384"/>
      <c r="AS9" s="384" t="s">
        <v>11598</v>
      </c>
      <c r="AT9" s="384"/>
      <c r="AU9" s="966"/>
      <c r="AV9" s="966"/>
      <c r="AW9" s="966"/>
      <c r="AX9" s="966"/>
      <c r="AY9" s="966"/>
    </row>
    <row r="10" spans="1:51" s="965" customFormat="1" ht="15" hidden="1" customHeight="1">
      <c r="A10" s="967" t="s">
        <v>524</v>
      </c>
      <c r="B10" s="968">
        <v>617</v>
      </c>
      <c r="C10" s="553" t="s">
        <v>4812</v>
      </c>
      <c r="D10" s="989" t="s">
        <v>226</v>
      </c>
      <c r="E10" s="554" t="s">
        <v>222</v>
      </c>
      <c r="F10" s="509" t="s">
        <v>24</v>
      </c>
      <c r="G10" s="311" t="s">
        <v>114</v>
      </c>
      <c r="H10" s="1045" t="s">
        <v>4813</v>
      </c>
      <c r="I10" s="616">
        <v>29258</v>
      </c>
      <c r="J10" s="697">
        <v>41</v>
      </c>
      <c r="K10" s="1041" t="s">
        <v>24</v>
      </c>
      <c r="L10" s="1042" t="s">
        <v>24</v>
      </c>
      <c r="M10" s="1043" t="s">
        <v>24</v>
      </c>
      <c r="N10" s="683">
        <v>43073</v>
      </c>
      <c r="O10" s="1037">
        <v>43461</v>
      </c>
      <c r="P10" s="1040" t="s">
        <v>24</v>
      </c>
      <c r="Q10" s="986">
        <v>43826</v>
      </c>
      <c r="R10" s="771" t="s">
        <v>12172</v>
      </c>
      <c r="S10" s="697" t="s">
        <v>24</v>
      </c>
      <c r="T10" s="382">
        <v>44234</v>
      </c>
      <c r="U10" s="1038" t="s">
        <v>99</v>
      </c>
      <c r="V10" s="382" t="s">
        <v>24</v>
      </c>
      <c r="W10" s="382" t="s">
        <v>24</v>
      </c>
      <c r="X10" s="669"/>
      <c r="Y10" s="987"/>
      <c r="Z10" s="988"/>
      <c r="AA10" s="697"/>
      <c r="AB10" s="590"/>
      <c r="AC10" s="590"/>
      <c r="AD10" s="590"/>
      <c r="AE10" s="590"/>
      <c r="AF10" s="697"/>
      <c r="AG10" s="1159"/>
      <c r="AH10" s="659" t="s">
        <v>12173</v>
      </c>
      <c r="AI10" s="382">
        <v>43073</v>
      </c>
      <c r="AJ10" s="1062" t="s">
        <v>24</v>
      </c>
      <c r="AK10" s="1062" t="s">
        <v>24</v>
      </c>
      <c r="AL10" s="384"/>
      <c r="AM10" s="384"/>
      <c r="AN10" s="384"/>
      <c r="AO10" s="384"/>
      <c r="AP10" s="384" t="s">
        <v>6564</v>
      </c>
      <c r="AQ10" s="384"/>
      <c r="AR10" s="384"/>
      <c r="AS10" s="384" t="s">
        <v>11598</v>
      </c>
      <c r="AT10" s="384"/>
      <c r="AU10" s="966"/>
      <c r="AV10" s="966"/>
      <c r="AW10" s="966"/>
      <c r="AX10" s="966"/>
      <c r="AY10" s="966"/>
    </row>
    <row r="11" spans="1:51" s="965" customFormat="1" ht="15" hidden="1" customHeight="1">
      <c r="A11" s="967" t="str">
        <f t="shared" si="0"/>
        <v>-</v>
      </c>
      <c r="B11" s="968">
        <v>620</v>
      </c>
      <c r="C11" s="553" t="s">
        <v>4818</v>
      </c>
      <c r="D11" s="554" t="s">
        <v>226</v>
      </c>
      <c r="E11" s="554" t="s">
        <v>222</v>
      </c>
      <c r="F11" s="509" t="s">
        <v>24</v>
      </c>
      <c r="G11" s="509" t="s">
        <v>114</v>
      </c>
      <c r="H11" s="950" t="s">
        <v>4819</v>
      </c>
      <c r="I11" s="1037">
        <v>33077</v>
      </c>
      <c r="J11" s="697">
        <v>31</v>
      </c>
      <c r="K11" s="1041" t="s">
        <v>24</v>
      </c>
      <c r="L11" s="1042" t="s">
        <v>24</v>
      </c>
      <c r="M11" s="1043" t="s">
        <v>24</v>
      </c>
      <c r="N11" s="1038">
        <v>43736</v>
      </c>
      <c r="O11" s="1037" t="s">
        <v>24</v>
      </c>
      <c r="P11" s="986" t="s">
        <v>24</v>
      </c>
      <c r="Q11" s="986" t="s">
        <v>24</v>
      </c>
      <c r="R11" s="771" t="s">
        <v>2087</v>
      </c>
      <c r="S11" s="697" t="s">
        <v>24</v>
      </c>
      <c r="T11" s="382">
        <v>44400</v>
      </c>
      <c r="U11" s="1038" t="s">
        <v>99</v>
      </c>
      <c r="V11" s="382" t="s">
        <v>24</v>
      </c>
      <c r="W11" s="382" t="s">
        <v>24</v>
      </c>
      <c r="X11" s="669"/>
      <c r="Y11" s="987"/>
      <c r="Z11" s="988"/>
      <c r="AA11" s="384"/>
      <c r="AB11" s="384"/>
      <c r="AC11" s="384"/>
      <c r="AD11" s="384"/>
      <c r="AE11" s="384"/>
      <c r="AF11" s="384"/>
      <c r="AG11" s="384"/>
      <c r="AH11" s="659" t="s">
        <v>12173</v>
      </c>
      <c r="AI11" s="382">
        <v>43736</v>
      </c>
      <c r="AJ11" s="683" t="s">
        <v>24</v>
      </c>
      <c r="AK11" s="616" t="s">
        <v>24</v>
      </c>
      <c r="AL11" s="384"/>
      <c r="AM11" s="384"/>
      <c r="AN11" s="384"/>
      <c r="AO11" s="384"/>
      <c r="AP11" s="384" t="s">
        <v>6564</v>
      </c>
      <c r="AQ11" s="384"/>
      <c r="AR11" s="384"/>
      <c r="AS11" s="384" t="s">
        <v>11598</v>
      </c>
      <c r="AT11" s="384"/>
      <c r="AU11" s="966"/>
      <c r="AV11" s="966"/>
      <c r="AW11" s="966"/>
      <c r="AX11" s="966"/>
      <c r="AY11" s="966"/>
    </row>
    <row r="12" spans="1:51" s="965" customFormat="1" ht="15" hidden="1" customHeight="1">
      <c r="A12" s="967" t="str">
        <f t="shared" si="0"/>
        <v>EBS-012</v>
      </c>
      <c r="B12" s="968">
        <v>623</v>
      </c>
      <c r="C12" s="677" t="s">
        <v>4824</v>
      </c>
      <c r="D12" s="554" t="s">
        <v>230</v>
      </c>
      <c r="E12" s="554" t="s">
        <v>222</v>
      </c>
      <c r="F12" s="509" t="s">
        <v>24</v>
      </c>
      <c r="G12" s="509" t="s">
        <v>114</v>
      </c>
      <c r="H12" s="950" t="s">
        <v>4825</v>
      </c>
      <c r="I12" s="1037">
        <v>30671</v>
      </c>
      <c r="J12" s="697">
        <v>37</v>
      </c>
      <c r="K12" s="616" t="s">
        <v>493</v>
      </c>
      <c r="L12" s="681">
        <v>838814331078</v>
      </c>
      <c r="M12" s="616">
        <v>44794</v>
      </c>
      <c r="N12" s="1038">
        <v>43715</v>
      </c>
      <c r="O12" s="1037" t="s">
        <v>24</v>
      </c>
      <c r="P12" s="986" t="s">
        <v>24</v>
      </c>
      <c r="Q12" s="986" t="s">
        <v>24</v>
      </c>
      <c r="R12" s="771" t="s">
        <v>2087</v>
      </c>
      <c r="S12" s="697" t="s">
        <v>4976</v>
      </c>
      <c r="T12" s="382">
        <v>44551</v>
      </c>
      <c r="U12" s="1038">
        <v>44551</v>
      </c>
      <c r="V12" s="382" t="s">
        <v>24</v>
      </c>
      <c r="W12" s="382" t="s">
        <v>24</v>
      </c>
      <c r="X12" s="669"/>
      <c r="Y12" s="987"/>
      <c r="Z12" s="988"/>
      <c r="AA12" s="384" t="s">
        <v>1086</v>
      </c>
      <c r="AB12" s="384"/>
      <c r="AC12" s="384"/>
      <c r="AD12" s="384"/>
      <c r="AE12" s="384"/>
      <c r="AF12" s="384"/>
      <c r="AG12" s="384"/>
      <c r="AH12" s="659" t="s">
        <v>1086</v>
      </c>
      <c r="AI12" s="382">
        <v>43715</v>
      </c>
      <c r="AJ12" s="683">
        <v>43710</v>
      </c>
      <c r="AK12" s="616">
        <v>43711</v>
      </c>
      <c r="AL12" s="384"/>
      <c r="AM12" s="384"/>
      <c r="AN12" s="384"/>
      <c r="AO12" s="384"/>
      <c r="AP12" s="384" t="s">
        <v>6564</v>
      </c>
      <c r="AQ12" s="384"/>
      <c r="AR12" s="384"/>
      <c r="AS12" s="384" t="s">
        <v>11598</v>
      </c>
      <c r="AT12" s="384"/>
      <c r="AU12" s="966"/>
      <c r="AV12" s="966"/>
      <c r="AW12" s="966"/>
      <c r="AX12" s="966"/>
      <c r="AY12" s="966"/>
    </row>
    <row r="13" spans="1:51" s="965" customFormat="1" ht="15" hidden="1" customHeight="1">
      <c r="A13" s="967" t="str">
        <f t="shared" si="0"/>
        <v>EBS-037</v>
      </c>
      <c r="B13" s="968">
        <v>650</v>
      </c>
      <c r="C13" s="553" t="s">
        <v>4861</v>
      </c>
      <c r="D13" s="384" t="s">
        <v>230</v>
      </c>
      <c r="E13" s="684" t="s">
        <v>222</v>
      </c>
      <c r="F13" s="311" t="s">
        <v>24</v>
      </c>
      <c r="G13" s="311" t="s">
        <v>114</v>
      </c>
      <c r="H13" s="1046" t="s">
        <v>4862</v>
      </c>
      <c r="I13" s="616">
        <v>31507</v>
      </c>
      <c r="J13" s="697">
        <v>35</v>
      </c>
      <c r="K13" s="616" t="s">
        <v>493</v>
      </c>
      <c r="L13" s="681">
        <v>860419310477</v>
      </c>
      <c r="M13" s="616">
        <v>44291</v>
      </c>
      <c r="N13" s="683">
        <v>43207</v>
      </c>
      <c r="O13" s="616">
        <v>43559</v>
      </c>
      <c r="P13" s="683" t="s">
        <v>498</v>
      </c>
      <c r="Q13" s="986">
        <v>43924</v>
      </c>
      <c r="R13" s="771" t="s">
        <v>12172</v>
      </c>
      <c r="S13" s="384" t="s">
        <v>5000</v>
      </c>
      <c r="T13" s="616">
        <v>44291</v>
      </c>
      <c r="U13" s="701">
        <v>44291</v>
      </c>
      <c r="V13" s="382" t="s">
        <v>24</v>
      </c>
      <c r="W13" s="382" t="s">
        <v>24</v>
      </c>
      <c r="X13" s="669"/>
      <c r="Y13" s="987"/>
      <c r="Z13" s="988"/>
      <c r="AA13" s="384" t="s">
        <v>1086</v>
      </c>
      <c r="AB13" s="384"/>
      <c r="AC13" s="384"/>
      <c r="AD13" s="384"/>
      <c r="AE13" s="384"/>
      <c r="AF13" s="384"/>
      <c r="AG13" s="384"/>
      <c r="AH13" s="659" t="s">
        <v>1086</v>
      </c>
      <c r="AI13" s="382">
        <v>43207</v>
      </c>
      <c r="AJ13" s="683">
        <v>43218</v>
      </c>
      <c r="AK13" s="616">
        <v>43205</v>
      </c>
      <c r="AL13" s="384"/>
      <c r="AM13" s="384"/>
      <c r="AN13" s="384"/>
      <c r="AO13" s="384"/>
      <c r="AP13" s="384" t="s">
        <v>6564</v>
      </c>
      <c r="AQ13" s="384"/>
      <c r="AR13" s="384"/>
      <c r="AS13" s="384" t="s">
        <v>11598</v>
      </c>
      <c r="AT13" s="384"/>
      <c r="AU13" s="966"/>
      <c r="AV13" s="966"/>
      <c r="AW13" s="966"/>
      <c r="AX13" s="966"/>
      <c r="AY13" s="966"/>
    </row>
    <row r="14" spans="1:51" s="965" customFormat="1" ht="15" hidden="1" customHeight="1">
      <c r="A14" s="967" t="str">
        <f t="shared" si="0"/>
        <v>EBS-040</v>
      </c>
      <c r="B14" s="968">
        <v>653</v>
      </c>
      <c r="C14" s="553" t="s">
        <v>4867</v>
      </c>
      <c r="D14" s="384" t="s">
        <v>230</v>
      </c>
      <c r="E14" s="684" t="s">
        <v>222</v>
      </c>
      <c r="F14" s="311" t="s">
        <v>24</v>
      </c>
      <c r="G14" s="311" t="s">
        <v>114</v>
      </c>
      <c r="H14" s="984" t="s">
        <v>4868</v>
      </c>
      <c r="I14" s="616">
        <v>27023</v>
      </c>
      <c r="J14" s="697">
        <v>48</v>
      </c>
      <c r="K14" s="616" t="s">
        <v>494</v>
      </c>
      <c r="L14" s="681">
        <v>731215261498</v>
      </c>
      <c r="M14" s="616">
        <v>44920</v>
      </c>
      <c r="N14" s="683">
        <v>43231</v>
      </c>
      <c r="O14" s="616">
        <v>43585</v>
      </c>
      <c r="P14" s="384" t="s">
        <v>24</v>
      </c>
      <c r="Q14" s="986">
        <v>43950</v>
      </c>
      <c r="R14" s="771" t="s">
        <v>12172</v>
      </c>
      <c r="S14" s="384" t="s">
        <v>5003</v>
      </c>
      <c r="T14" s="616">
        <v>44555</v>
      </c>
      <c r="U14" s="701">
        <v>44555</v>
      </c>
      <c r="V14" s="382" t="s">
        <v>24</v>
      </c>
      <c r="W14" s="382" t="s">
        <v>24</v>
      </c>
      <c r="X14" s="669"/>
      <c r="Y14" s="987"/>
      <c r="Z14" s="988"/>
      <c r="AA14" s="384" t="s">
        <v>1086</v>
      </c>
      <c r="AB14" s="384"/>
      <c r="AC14" s="384"/>
      <c r="AD14" s="384"/>
      <c r="AE14" s="384"/>
      <c r="AF14" s="384"/>
      <c r="AG14" s="384"/>
      <c r="AH14" s="659" t="s">
        <v>1086</v>
      </c>
      <c r="AI14" s="382">
        <v>43231</v>
      </c>
      <c r="AJ14" s="683">
        <v>43232</v>
      </c>
      <c r="AK14" s="616">
        <v>43169</v>
      </c>
      <c r="AL14" s="384"/>
      <c r="AM14" s="384"/>
      <c r="AN14" s="384"/>
      <c r="AO14" s="384"/>
      <c r="AP14" s="384" t="s">
        <v>6564</v>
      </c>
      <c r="AQ14" s="384"/>
      <c r="AR14" s="384"/>
      <c r="AS14" s="384" t="s">
        <v>11598</v>
      </c>
      <c r="AT14" s="384"/>
      <c r="AU14" s="966"/>
      <c r="AV14" s="966"/>
      <c r="AW14" s="966"/>
      <c r="AX14" s="966"/>
      <c r="AY14" s="966"/>
    </row>
    <row r="15" spans="1:51" s="965" customFormat="1" ht="15" hidden="1" customHeight="1">
      <c r="A15" s="967" t="str">
        <f t="shared" si="0"/>
        <v>EBS-044</v>
      </c>
      <c r="B15" s="968">
        <v>660</v>
      </c>
      <c r="C15" s="553" t="s">
        <v>4880</v>
      </c>
      <c r="D15" s="384" t="s">
        <v>257</v>
      </c>
      <c r="E15" s="684" t="s">
        <v>222</v>
      </c>
      <c r="F15" s="311" t="s">
        <v>24</v>
      </c>
      <c r="G15" s="311" t="s">
        <v>114</v>
      </c>
      <c r="H15" s="1046" t="s">
        <v>4881</v>
      </c>
      <c r="I15" s="616">
        <v>25577</v>
      </c>
      <c r="J15" s="697">
        <v>52</v>
      </c>
      <c r="K15" s="616" t="s">
        <v>493</v>
      </c>
      <c r="L15" s="681">
        <v>700115263473</v>
      </c>
      <c r="M15" s="616">
        <v>44935</v>
      </c>
      <c r="N15" s="683">
        <v>43186</v>
      </c>
      <c r="O15" s="616">
        <v>43538</v>
      </c>
      <c r="P15" s="384" t="s">
        <v>24</v>
      </c>
      <c r="Q15" s="986">
        <v>43903</v>
      </c>
      <c r="R15" s="771" t="s">
        <v>12172</v>
      </c>
      <c r="S15" s="384" t="s">
        <v>5007</v>
      </c>
      <c r="T15" s="616">
        <v>44205</v>
      </c>
      <c r="U15" s="701">
        <v>44205</v>
      </c>
      <c r="V15" s="382" t="s">
        <v>24</v>
      </c>
      <c r="W15" s="382" t="s">
        <v>24</v>
      </c>
      <c r="X15" s="669"/>
      <c r="Y15" s="987"/>
      <c r="Z15" s="988"/>
      <c r="AA15" s="384" t="s">
        <v>100</v>
      </c>
      <c r="AB15" s="384"/>
      <c r="AC15" s="384"/>
      <c r="AD15" s="384"/>
      <c r="AE15" s="384"/>
      <c r="AF15" s="384"/>
      <c r="AG15" s="384"/>
      <c r="AH15" s="659" t="s">
        <v>100</v>
      </c>
      <c r="AI15" s="382">
        <v>43186</v>
      </c>
      <c r="AJ15" s="683">
        <v>43187</v>
      </c>
      <c r="AK15" s="616">
        <v>43181</v>
      </c>
      <c r="AL15" s="384"/>
      <c r="AM15" s="384"/>
      <c r="AN15" s="384"/>
      <c r="AO15" s="384"/>
      <c r="AP15" s="384" t="s">
        <v>6564</v>
      </c>
      <c r="AQ15" s="384"/>
      <c r="AR15" s="384"/>
      <c r="AS15" s="384" t="s">
        <v>11598</v>
      </c>
      <c r="AT15" s="384"/>
      <c r="AU15" s="966"/>
      <c r="AV15" s="966"/>
      <c r="AW15" s="966"/>
      <c r="AX15" s="966"/>
      <c r="AY15" s="966"/>
    </row>
    <row r="16" spans="1:51" s="965" customFormat="1" ht="15" hidden="1" customHeight="1">
      <c r="A16" s="967" t="str">
        <f t="shared" si="0"/>
        <v>-</v>
      </c>
      <c r="B16" s="968">
        <v>668</v>
      </c>
      <c r="C16" s="553" t="s">
        <v>4891</v>
      </c>
      <c r="D16" s="384" t="s">
        <v>221</v>
      </c>
      <c r="E16" s="684" t="s">
        <v>222</v>
      </c>
      <c r="F16" s="684" t="s">
        <v>24</v>
      </c>
      <c r="G16" s="311" t="s">
        <v>114</v>
      </c>
      <c r="H16" s="1039" t="s">
        <v>24</v>
      </c>
      <c r="I16" s="616">
        <v>36539</v>
      </c>
      <c r="J16" s="697">
        <v>21</v>
      </c>
      <c r="K16" s="1047" t="s">
        <v>24</v>
      </c>
      <c r="L16" s="1048" t="s">
        <v>24</v>
      </c>
      <c r="M16" s="1049" t="s">
        <v>24</v>
      </c>
      <c r="N16" s="701">
        <v>43683</v>
      </c>
      <c r="O16" s="616" t="s">
        <v>24</v>
      </c>
      <c r="P16" s="683" t="s">
        <v>24</v>
      </c>
      <c r="Q16" s="986" t="s">
        <v>24</v>
      </c>
      <c r="R16" s="771" t="s">
        <v>2087</v>
      </c>
      <c r="S16" s="384" t="s">
        <v>24</v>
      </c>
      <c r="T16" s="616">
        <v>44210</v>
      </c>
      <c r="U16" s="701" t="s">
        <v>99</v>
      </c>
      <c r="V16" s="382" t="s">
        <v>24</v>
      </c>
      <c r="W16" s="382" t="s">
        <v>24</v>
      </c>
      <c r="X16" s="669"/>
      <c r="Y16" s="987"/>
      <c r="Z16" s="988"/>
      <c r="AA16" s="384"/>
      <c r="AB16" s="384"/>
      <c r="AC16" s="384"/>
      <c r="AD16" s="384"/>
      <c r="AE16" s="384"/>
      <c r="AF16" s="384"/>
      <c r="AG16" s="384"/>
      <c r="AH16" s="659" t="s">
        <v>12173</v>
      </c>
      <c r="AI16" s="382">
        <v>43683</v>
      </c>
      <c r="AJ16" s="683" t="s">
        <v>24</v>
      </c>
      <c r="AK16" s="616" t="s">
        <v>24</v>
      </c>
      <c r="AL16" s="384"/>
      <c r="AM16" s="384"/>
      <c r="AN16" s="384"/>
      <c r="AO16" s="384"/>
      <c r="AP16" s="384" t="s">
        <v>6564</v>
      </c>
      <c r="AQ16" s="384"/>
      <c r="AR16" s="384"/>
      <c r="AS16" s="384" t="s">
        <v>11598</v>
      </c>
      <c r="AT16" s="384"/>
      <c r="AU16" s="966"/>
      <c r="AV16" s="966"/>
      <c r="AW16" s="966"/>
      <c r="AX16" s="966"/>
      <c r="AY16" s="966"/>
    </row>
    <row r="17" spans="1:51" s="965" customFormat="1" ht="15" hidden="1" customHeight="1">
      <c r="A17" s="967" t="str">
        <f t="shared" si="0"/>
        <v>EBS-049</v>
      </c>
      <c r="B17" s="968">
        <v>669</v>
      </c>
      <c r="C17" s="677" t="s">
        <v>4892</v>
      </c>
      <c r="D17" s="684" t="s">
        <v>230</v>
      </c>
      <c r="E17" s="684" t="s">
        <v>222</v>
      </c>
      <c r="F17" s="684" t="s">
        <v>24</v>
      </c>
      <c r="G17" s="311" t="s">
        <v>114</v>
      </c>
      <c r="H17" s="1039" t="s">
        <v>24</v>
      </c>
      <c r="I17" s="616">
        <v>28239</v>
      </c>
      <c r="J17" s="697">
        <v>44</v>
      </c>
      <c r="K17" s="1047" t="s">
        <v>24</v>
      </c>
      <c r="L17" s="1048" t="s">
        <v>24</v>
      </c>
      <c r="M17" s="1049" t="s">
        <v>24</v>
      </c>
      <c r="N17" s="683">
        <v>43456</v>
      </c>
      <c r="O17" s="616">
        <v>43799</v>
      </c>
      <c r="P17" s="384" t="s">
        <v>1458</v>
      </c>
      <c r="Q17" s="986">
        <v>44164</v>
      </c>
      <c r="R17" s="771" t="s">
        <v>12081</v>
      </c>
      <c r="S17" s="384" t="s">
        <v>5012</v>
      </c>
      <c r="T17" s="616">
        <v>44310</v>
      </c>
      <c r="U17" s="701">
        <v>44310</v>
      </c>
      <c r="V17" s="382" t="s">
        <v>24</v>
      </c>
      <c r="W17" s="382" t="s">
        <v>24</v>
      </c>
      <c r="X17" s="669"/>
      <c r="Y17" s="987"/>
      <c r="Z17" s="988"/>
      <c r="AA17" s="384" t="s">
        <v>1086</v>
      </c>
      <c r="AB17" s="384"/>
      <c r="AC17" s="384"/>
      <c r="AD17" s="384"/>
      <c r="AE17" s="384"/>
      <c r="AF17" s="384"/>
      <c r="AG17" s="384"/>
      <c r="AH17" s="659" t="s">
        <v>1086</v>
      </c>
      <c r="AI17" s="382">
        <v>43456</v>
      </c>
      <c r="AJ17" s="384" t="s">
        <v>24</v>
      </c>
      <c r="AK17" s="616">
        <v>43454</v>
      </c>
      <c r="AL17" s="384"/>
      <c r="AM17" s="384"/>
      <c r="AN17" s="384"/>
      <c r="AO17" s="384"/>
      <c r="AP17" s="384" t="s">
        <v>6564</v>
      </c>
      <c r="AQ17" s="384"/>
      <c r="AR17" s="384"/>
      <c r="AS17" s="384" t="s">
        <v>11598</v>
      </c>
      <c r="AT17" s="384"/>
      <c r="AU17" s="966"/>
      <c r="AV17" s="966"/>
      <c r="AW17" s="966"/>
      <c r="AX17" s="966"/>
      <c r="AY17" s="966"/>
    </row>
    <row r="18" spans="1:51" s="965" customFormat="1" ht="15" hidden="1" customHeight="1">
      <c r="A18" s="967" t="str">
        <f t="shared" si="0"/>
        <v>EBS-052</v>
      </c>
      <c r="B18" s="968">
        <v>673</v>
      </c>
      <c r="C18" s="553" t="s">
        <v>4897</v>
      </c>
      <c r="D18" s="697" t="s">
        <v>234</v>
      </c>
      <c r="E18" s="554" t="s">
        <v>222</v>
      </c>
      <c r="F18" s="509" t="s">
        <v>24</v>
      </c>
      <c r="G18" s="509" t="s">
        <v>114</v>
      </c>
      <c r="H18" s="950" t="s">
        <v>4898</v>
      </c>
      <c r="I18" s="616">
        <v>33048</v>
      </c>
      <c r="J18" s="697">
        <v>31</v>
      </c>
      <c r="K18" s="771" t="s">
        <v>83</v>
      </c>
      <c r="L18" s="667">
        <v>900614280797</v>
      </c>
      <c r="M18" s="771">
        <v>44006</v>
      </c>
      <c r="N18" s="705">
        <v>43682</v>
      </c>
      <c r="O18" s="616" t="s">
        <v>24</v>
      </c>
      <c r="P18" s="683" t="s">
        <v>24</v>
      </c>
      <c r="Q18" s="986" t="s">
        <v>24</v>
      </c>
      <c r="R18" s="771" t="s">
        <v>2087</v>
      </c>
      <c r="S18" s="384" t="s">
        <v>5014</v>
      </c>
      <c r="T18" s="382">
        <v>44371</v>
      </c>
      <c r="U18" s="1038" t="s">
        <v>99</v>
      </c>
      <c r="V18" s="382" t="s">
        <v>24</v>
      </c>
      <c r="W18" s="382" t="s">
        <v>24</v>
      </c>
      <c r="X18" s="669"/>
      <c r="Y18" s="987"/>
      <c r="Z18" s="988"/>
      <c r="AA18" s="384" t="s">
        <v>100</v>
      </c>
      <c r="AB18" s="384"/>
      <c r="AC18" s="384"/>
      <c r="AD18" s="384"/>
      <c r="AE18" s="384"/>
      <c r="AF18" s="384"/>
      <c r="AG18" s="384"/>
      <c r="AH18" s="659" t="s">
        <v>100</v>
      </c>
      <c r="AI18" s="382">
        <v>43682</v>
      </c>
      <c r="AJ18" s="683" t="s">
        <v>24</v>
      </c>
      <c r="AK18" s="616" t="s">
        <v>24</v>
      </c>
      <c r="AL18" s="384"/>
      <c r="AM18" s="384"/>
      <c r="AN18" s="384"/>
      <c r="AO18" s="384"/>
      <c r="AP18" s="384" t="s">
        <v>6564</v>
      </c>
      <c r="AQ18" s="384"/>
      <c r="AR18" s="384"/>
      <c r="AS18" s="384" t="s">
        <v>6567</v>
      </c>
      <c r="AT18" s="384"/>
      <c r="AU18" s="966"/>
      <c r="AV18" s="966"/>
      <c r="AW18" s="966"/>
      <c r="AX18" s="966"/>
      <c r="AY18" s="966"/>
    </row>
    <row r="19" spans="1:51" s="965" customFormat="1" ht="15" hidden="1" customHeight="1">
      <c r="A19" s="967" t="str">
        <f t="shared" si="0"/>
        <v>EBS-053</v>
      </c>
      <c r="B19" s="968">
        <v>674</v>
      </c>
      <c r="C19" s="553" t="s">
        <v>4899</v>
      </c>
      <c r="D19" s="697" t="s">
        <v>230</v>
      </c>
      <c r="E19" s="554" t="s">
        <v>222</v>
      </c>
      <c r="F19" s="509" t="s">
        <v>24</v>
      </c>
      <c r="G19" s="509" t="s">
        <v>114</v>
      </c>
      <c r="H19" s="950" t="s">
        <v>4900</v>
      </c>
      <c r="I19" s="616">
        <v>28681</v>
      </c>
      <c r="J19" s="697">
        <v>43</v>
      </c>
      <c r="K19" s="616" t="s">
        <v>493</v>
      </c>
      <c r="L19" s="681">
        <v>780714281057</v>
      </c>
      <c r="M19" s="616">
        <v>45117</v>
      </c>
      <c r="N19" s="701">
        <v>43491</v>
      </c>
      <c r="O19" s="1050">
        <v>43838</v>
      </c>
      <c r="P19" s="683" t="s">
        <v>498</v>
      </c>
      <c r="Q19" s="986">
        <v>44203</v>
      </c>
      <c r="R19" s="771" t="s">
        <v>12081</v>
      </c>
      <c r="S19" s="384" t="s">
        <v>5015</v>
      </c>
      <c r="T19" s="382">
        <v>44387</v>
      </c>
      <c r="U19" s="1038">
        <v>44387</v>
      </c>
      <c r="V19" s="382" t="s">
        <v>24</v>
      </c>
      <c r="W19" s="382" t="s">
        <v>24</v>
      </c>
      <c r="X19" s="669"/>
      <c r="Y19" s="987"/>
      <c r="Z19" s="988"/>
      <c r="AA19" s="384" t="s">
        <v>1086</v>
      </c>
      <c r="AB19" s="384"/>
      <c r="AC19" s="384"/>
      <c r="AD19" s="384"/>
      <c r="AE19" s="384"/>
      <c r="AF19" s="384"/>
      <c r="AG19" s="384"/>
      <c r="AH19" s="659" t="s">
        <v>1086</v>
      </c>
      <c r="AI19" s="382">
        <v>43491</v>
      </c>
      <c r="AJ19" s="683">
        <v>43486</v>
      </c>
      <c r="AK19" s="616">
        <v>43487</v>
      </c>
      <c r="AL19" s="384"/>
      <c r="AM19" s="384"/>
      <c r="AN19" s="384"/>
      <c r="AO19" s="384"/>
      <c r="AP19" s="384" t="s">
        <v>6564</v>
      </c>
      <c r="AQ19" s="384"/>
      <c r="AR19" s="384"/>
      <c r="AS19" s="384" t="s">
        <v>11598</v>
      </c>
      <c r="AT19" s="384"/>
      <c r="AU19" s="966"/>
      <c r="AV19" s="966"/>
      <c r="AW19" s="966"/>
      <c r="AX19" s="966"/>
      <c r="AY19" s="966"/>
    </row>
    <row r="20" spans="1:51" s="965" customFormat="1" ht="15" hidden="1" customHeight="1">
      <c r="A20" s="967" t="str">
        <f t="shared" si="0"/>
        <v>-</v>
      </c>
      <c r="B20" s="968">
        <v>678</v>
      </c>
      <c r="C20" s="553" t="s">
        <v>4906</v>
      </c>
      <c r="D20" s="554" t="s">
        <v>4907</v>
      </c>
      <c r="E20" s="554" t="s">
        <v>222</v>
      </c>
      <c r="F20" s="509" t="s">
        <v>24</v>
      </c>
      <c r="G20" s="509" t="s">
        <v>114</v>
      </c>
      <c r="H20" s="700" t="s">
        <v>4908</v>
      </c>
      <c r="I20" s="616">
        <v>25757</v>
      </c>
      <c r="J20" s="697">
        <v>51</v>
      </c>
      <c r="K20" s="1047" t="s">
        <v>24</v>
      </c>
      <c r="L20" s="1048" t="s">
        <v>24</v>
      </c>
      <c r="M20" s="1049" t="s">
        <v>24</v>
      </c>
      <c r="N20" s="701">
        <v>43496</v>
      </c>
      <c r="O20" s="616" t="s">
        <v>24</v>
      </c>
      <c r="P20" s="683" t="s">
        <v>24</v>
      </c>
      <c r="Q20" s="986" t="s">
        <v>24</v>
      </c>
      <c r="R20" s="771" t="s">
        <v>2087</v>
      </c>
      <c r="S20" s="384" t="s">
        <v>24</v>
      </c>
      <c r="T20" s="382">
        <v>44385</v>
      </c>
      <c r="U20" s="1038" t="s">
        <v>99</v>
      </c>
      <c r="V20" s="382" t="s">
        <v>24</v>
      </c>
      <c r="W20" s="382" t="s">
        <v>24</v>
      </c>
      <c r="X20" s="669"/>
      <c r="Y20" s="987"/>
      <c r="Z20" s="988"/>
      <c r="AA20" s="384" t="s">
        <v>24</v>
      </c>
      <c r="AB20" s="384"/>
      <c r="AC20" s="384"/>
      <c r="AD20" s="384"/>
      <c r="AE20" s="384"/>
      <c r="AF20" s="384"/>
      <c r="AG20" s="384"/>
      <c r="AH20" s="659" t="s">
        <v>24</v>
      </c>
      <c r="AI20" s="382">
        <v>43496</v>
      </c>
      <c r="AJ20" s="1160" t="s">
        <v>24</v>
      </c>
      <c r="AK20" s="616" t="s">
        <v>24</v>
      </c>
      <c r="AL20" s="384"/>
      <c r="AM20" s="384"/>
      <c r="AN20" s="384"/>
      <c r="AO20" s="384"/>
      <c r="AP20" s="384" t="s">
        <v>6564</v>
      </c>
      <c r="AQ20" s="384"/>
      <c r="AR20" s="384"/>
      <c r="AS20" s="384" t="s">
        <v>11598</v>
      </c>
      <c r="AT20" s="384"/>
      <c r="AU20" s="966"/>
      <c r="AV20" s="966"/>
      <c r="AW20" s="966"/>
      <c r="AX20" s="966"/>
      <c r="AY20" s="966"/>
    </row>
    <row r="21" spans="1:51" s="965" customFormat="1" ht="15" hidden="1" customHeight="1">
      <c r="A21" s="967" t="str">
        <f t="shared" si="0"/>
        <v>-</v>
      </c>
      <c r="B21" s="968">
        <v>681</v>
      </c>
      <c r="C21" s="553" t="s">
        <v>4913</v>
      </c>
      <c r="D21" s="697" t="s">
        <v>226</v>
      </c>
      <c r="E21" s="554" t="s">
        <v>222</v>
      </c>
      <c r="F21" s="509" t="s">
        <v>24</v>
      </c>
      <c r="G21" s="509" t="s">
        <v>114</v>
      </c>
      <c r="H21" s="700" t="s">
        <v>4914</v>
      </c>
      <c r="I21" s="616">
        <v>30579</v>
      </c>
      <c r="J21" s="697">
        <v>38</v>
      </c>
      <c r="K21" s="1041" t="s">
        <v>24</v>
      </c>
      <c r="L21" s="1042" t="s">
        <v>24</v>
      </c>
      <c r="M21" s="1043" t="s">
        <v>24</v>
      </c>
      <c r="N21" s="701">
        <v>43661</v>
      </c>
      <c r="O21" s="616" t="s">
        <v>24</v>
      </c>
      <c r="P21" s="683" t="s">
        <v>24</v>
      </c>
      <c r="Q21" s="986" t="s">
        <v>24</v>
      </c>
      <c r="R21" s="771" t="s">
        <v>2087</v>
      </c>
      <c r="S21" s="384" t="s">
        <v>24</v>
      </c>
      <c r="T21" s="382">
        <v>44459</v>
      </c>
      <c r="U21" s="1038" t="s">
        <v>99</v>
      </c>
      <c r="V21" s="382" t="s">
        <v>24</v>
      </c>
      <c r="W21" s="382" t="s">
        <v>24</v>
      </c>
      <c r="X21" s="669"/>
      <c r="Y21" s="987"/>
      <c r="Z21" s="988"/>
      <c r="AA21" s="384"/>
      <c r="AB21" s="384"/>
      <c r="AC21" s="384"/>
      <c r="AD21" s="384"/>
      <c r="AE21" s="384"/>
      <c r="AF21" s="384"/>
      <c r="AG21" s="384"/>
      <c r="AH21" s="659" t="s">
        <v>12173</v>
      </c>
      <c r="AI21" s="382">
        <v>43661</v>
      </c>
      <c r="AJ21" s="683" t="s">
        <v>24</v>
      </c>
      <c r="AK21" s="616" t="s">
        <v>24</v>
      </c>
      <c r="AL21" s="384"/>
      <c r="AM21" s="384"/>
      <c r="AN21" s="384"/>
      <c r="AO21" s="384"/>
      <c r="AP21" s="384" t="s">
        <v>6564</v>
      </c>
      <c r="AQ21" s="384"/>
      <c r="AR21" s="384"/>
      <c r="AS21" s="384" t="s">
        <v>11598</v>
      </c>
      <c r="AT21" s="384"/>
      <c r="AU21" s="966"/>
      <c r="AV21" s="966"/>
      <c r="AW21" s="966"/>
      <c r="AX21" s="966"/>
      <c r="AY21" s="966"/>
    </row>
    <row r="22" spans="1:51" s="965" customFormat="1" ht="15" hidden="1" customHeight="1">
      <c r="A22" s="967" t="str">
        <f t="shared" si="0"/>
        <v>-</v>
      </c>
      <c r="B22" s="968">
        <v>682</v>
      </c>
      <c r="C22" s="553" t="s">
        <v>4915</v>
      </c>
      <c r="D22" s="697" t="s">
        <v>221</v>
      </c>
      <c r="E22" s="554" t="s">
        <v>222</v>
      </c>
      <c r="F22" s="509" t="s">
        <v>24</v>
      </c>
      <c r="G22" s="509" t="s">
        <v>114</v>
      </c>
      <c r="H22" s="700" t="s">
        <v>4916</v>
      </c>
      <c r="I22" s="616">
        <v>36675</v>
      </c>
      <c r="J22" s="697">
        <v>20</v>
      </c>
      <c r="K22" s="1047" t="s">
        <v>24</v>
      </c>
      <c r="L22" s="1048" t="s">
        <v>24</v>
      </c>
      <c r="M22" s="1049" t="s">
        <v>24</v>
      </c>
      <c r="N22" s="701">
        <v>43669</v>
      </c>
      <c r="O22" s="1051" t="s">
        <v>24</v>
      </c>
      <c r="P22" s="1052" t="s">
        <v>24</v>
      </c>
      <c r="Q22" s="986" t="s">
        <v>24</v>
      </c>
      <c r="R22" s="771" t="s">
        <v>2087</v>
      </c>
      <c r="S22" s="384" t="s">
        <v>24</v>
      </c>
      <c r="T22" s="382">
        <v>44345</v>
      </c>
      <c r="U22" s="1038" t="s">
        <v>99</v>
      </c>
      <c r="V22" s="382" t="s">
        <v>24</v>
      </c>
      <c r="W22" s="382" t="s">
        <v>24</v>
      </c>
      <c r="X22" s="669"/>
      <c r="Y22" s="987"/>
      <c r="Z22" s="988"/>
      <c r="AA22" s="384"/>
      <c r="AB22" s="384"/>
      <c r="AC22" s="384"/>
      <c r="AD22" s="384"/>
      <c r="AE22" s="384"/>
      <c r="AF22" s="384"/>
      <c r="AG22" s="384"/>
      <c r="AH22" s="659" t="s">
        <v>12173</v>
      </c>
      <c r="AI22" s="382">
        <v>43669</v>
      </c>
      <c r="AJ22" s="683" t="s">
        <v>24</v>
      </c>
      <c r="AK22" s="616" t="s">
        <v>24</v>
      </c>
      <c r="AL22" s="384"/>
      <c r="AM22" s="384"/>
      <c r="AN22" s="384"/>
      <c r="AO22" s="384"/>
      <c r="AP22" s="384" t="s">
        <v>6564</v>
      </c>
      <c r="AQ22" s="384"/>
      <c r="AR22" s="384"/>
      <c r="AS22" s="384" t="s">
        <v>11598</v>
      </c>
      <c r="AT22" s="384"/>
      <c r="AU22" s="966"/>
      <c r="AV22" s="966"/>
      <c r="AW22" s="966"/>
      <c r="AX22" s="966"/>
      <c r="AY22" s="966"/>
    </row>
    <row r="23" spans="1:51" s="965" customFormat="1" ht="15" hidden="1" customHeight="1">
      <c r="A23" s="967" t="str">
        <f t="shared" si="0"/>
        <v>-</v>
      </c>
      <c r="B23" s="968">
        <v>683</v>
      </c>
      <c r="C23" s="553" t="s">
        <v>4917</v>
      </c>
      <c r="D23" s="697" t="s">
        <v>221</v>
      </c>
      <c r="E23" s="554" t="s">
        <v>222</v>
      </c>
      <c r="F23" s="509" t="s">
        <v>24</v>
      </c>
      <c r="G23" s="509" t="s">
        <v>114</v>
      </c>
      <c r="H23" s="700" t="s">
        <v>4918</v>
      </c>
      <c r="I23" s="616">
        <v>36731</v>
      </c>
      <c r="J23" s="697">
        <v>20</v>
      </c>
      <c r="K23" s="1047" t="s">
        <v>24</v>
      </c>
      <c r="L23" s="1048" t="s">
        <v>24</v>
      </c>
      <c r="M23" s="1049" t="s">
        <v>24</v>
      </c>
      <c r="N23" s="701">
        <v>43669</v>
      </c>
      <c r="O23" s="616" t="s">
        <v>24</v>
      </c>
      <c r="P23" s="683" t="s">
        <v>24</v>
      </c>
      <c r="Q23" s="986" t="s">
        <v>24</v>
      </c>
      <c r="R23" s="771" t="s">
        <v>2087</v>
      </c>
      <c r="S23" s="384" t="s">
        <v>24</v>
      </c>
      <c r="T23" s="382">
        <v>44401</v>
      </c>
      <c r="U23" s="1038" t="s">
        <v>99</v>
      </c>
      <c r="V23" s="382" t="s">
        <v>24</v>
      </c>
      <c r="W23" s="382" t="s">
        <v>24</v>
      </c>
      <c r="X23" s="669"/>
      <c r="Y23" s="987"/>
      <c r="Z23" s="988"/>
      <c r="AA23" s="384"/>
      <c r="AB23" s="384"/>
      <c r="AC23" s="384"/>
      <c r="AD23" s="384"/>
      <c r="AE23" s="384"/>
      <c r="AF23" s="384"/>
      <c r="AG23" s="384"/>
      <c r="AH23" s="659" t="s">
        <v>12173</v>
      </c>
      <c r="AI23" s="382">
        <v>43669</v>
      </c>
      <c r="AJ23" s="683" t="s">
        <v>24</v>
      </c>
      <c r="AK23" s="616" t="s">
        <v>24</v>
      </c>
      <c r="AL23" s="384"/>
      <c r="AM23" s="384"/>
      <c r="AN23" s="384"/>
      <c r="AO23" s="384"/>
      <c r="AP23" s="384" t="s">
        <v>6564</v>
      </c>
      <c r="AQ23" s="384"/>
      <c r="AR23" s="384"/>
      <c r="AS23" s="384" t="s">
        <v>11598</v>
      </c>
      <c r="AT23" s="384"/>
      <c r="AU23" s="966"/>
      <c r="AV23" s="966"/>
      <c r="AW23" s="966"/>
      <c r="AX23" s="966"/>
      <c r="AY23" s="966"/>
    </row>
    <row r="24" spans="1:51" s="965" customFormat="1" ht="15" hidden="1" customHeight="1">
      <c r="A24" s="967" t="str">
        <f t="shared" si="0"/>
        <v>-</v>
      </c>
      <c r="B24" s="968">
        <v>689</v>
      </c>
      <c r="C24" s="553" t="s">
        <v>4928</v>
      </c>
      <c r="D24" s="697" t="s">
        <v>221</v>
      </c>
      <c r="E24" s="554" t="s">
        <v>222</v>
      </c>
      <c r="F24" s="509" t="s">
        <v>24</v>
      </c>
      <c r="G24" s="509" t="s">
        <v>114</v>
      </c>
      <c r="H24" s="1053" t="s">
        <v>24</v>
      </c>
      <c r="I24" s="616">
        <v>35860</v>
      </c>
      <c r="J24" s="697">
        <v>23</v>
      </c>
      <c r="K24" s="1047" t="s">
        <v>24</v>
      </c>
      <c r="L24" s="1048" t="s">
        <v>24</v>
      </c>
      <c r="M24" s="1049" t="s">
        <v>24</v>
      </c>
      <c r="N24" s="701">
        <v>43118</v>
      </c>
      <c r="O24" s="616" t="s">
        <v>24</v>
      </c>
      <c r="P24" s="683" t="s">
        <v>24</v>
      </c>
      <c r="Q24" s="986" t="s">
        <v>24</v>
      </c>
      <c r="R24" s="771" t="s">
        <v>2087</v>
      </c>
      <c r="S24" s="384" t="s">
        <v>24</v>
      </c>
      <c r="T24" s="382">
        <v>44261</v>
      </c>
      <c r="U24" s="1038" t="s">
        <v>99</v>
      </c>
      <c r="V24" s="382" t="s">
        <v>24</v>
      </c>
      <c r="W24" s="382" t="s">
        <v>24</v>
      </c>
      <c r="X24" s="669"/>
      <c r="Y24" s="987"/>
      <c r="Z24" s="988"/>
      <c r="AA24" s="384" t="s">
        <v>24</v>
      </c>
      <c r="AB24" s="384"/>
      <c r="AC24" s="384"/>
      <c r="AD24" s="384"/>
      <c r="AE24" s="384"/>
      <c r="AF24" s="384"/>
      <c r="AG24" s="384"/>
      <c r="AH24" s="659" t="s">
        <v>24</v>
      </c>
      <c r="AI24" s="382">
        <v>43118</v>
      </c>
      <c r="AJ24" s="683" t="s">
        <v>24</v>
      </c>
      <c r="AK24" s="616" t="s">
        <v>24</v>
      </c>
      <c r="AL24" s="384"/>
      <c r="AM24" s="384"/>
      <c r="AN24" s="384"/>
      <c r="AO24" s="384"/>
      <c r="AP24" s="384" t="s">
        <v>6564</v>
      </c>
      <c r="AQ24" s="384"/>
      <c r="AR24" s="384"/>
      <c r="AS24" s="384" t="s">
        <v>11598</v>
      </c>
      <c r="AT24" s="384"/>
      <c r="AU24" s="966"/>
      <c r="AV24" s="966"/>
      <c r="AW24" s="966"/>
      <c r="AX24" s="966"/>
      <c r="AY24" s="966"/>
    </row>
    <row r="25" spans="1:51" s="965" customFormat="1" ht="15" hidden="1" customHeight="1">
      <c r="A25" s="967" t="str">
        <f t="shared" si="0"/>
        <v>EBS-070</v>
      </c>
      <c r="B25" s="968">
        <v>694</v>
      </c>
      <c r="C25" s="677" t="s">
        <v>4935</v>
      </c>
      <c r="D25" s="554" t="s">
        <v>230</v>
      </c>
      <c r="E25" s="554" t="s">
        <v>222</v>
      </c>
      <c r="F25" s="509" t="s">
        <v>24</v>
      </c>
      <c r="G25" s="509" t="s">
        <v>114</v>
      </c>
      <c r="H25" s="1053" t="s">
        <v>24</v>
      </c>
      <c r="I25" s="616">
        <v>29802</v>
      </c>
      <c r="J25" s="697">
        <v>40</v>
      </c>
      <c r="K25" s="384" t="s">
        <v>493</v>
      </c>
      <c r="L25" s="681">
        <v>14508108000001</v>
      </c>
      <c r="M25" s="616">
        <v>45572</v>
      </c>
      <c r="N25" s="701">
        <v>43768</v>
      </c>
      <c r="O25" s="616" t="s">
        <v>24</v>
      </c>
      <c r="P25" s="683" t="s">
        <v>24</v>
      </c>
      <c r="Q25" s="986" t="s">
        <v>24</v>
      </c>
      <c r="R25" s="771" t="s">
        <v>2087</v>
      </c>
      <c r="S25" s="384" t="s">
        <v>5026</v>
      </c>
      <c r="T25" s="382">
        <v>44412</v>
      </c>
      <c r="U25" s="1038" t="s">
        <v>99</v>
      </c>
      <c r="V25" s="382" t="s">
        <v>24</v>
      </c>
      <c r="W25" s="382" t="s">
        <v>24</v>
      </c>
      <c r="X25" s="669"/>
      <c r="Y25" s="987"/>
      <c r="Z25" s="988"/>
      <c r="AA25" s="384" t="s">
        <v>1086</v>
      </c>
      <c r="AB25" s="384"/>
      <c r="AC25" s="384"/>
      <c r="AD25" s="384"/>
      <c r="AE25" s="384"/>
      <c r="AF25" s="384"/>
      <c r="AG25" s="384"/>
      <c r="AH25" s="659" t="s">
        <v>1086</v>
      </c>
      <c r="AI25" s="382">
        <v>43768</v>
      </c>
      <c r="AJ25" s="683" t="s">
        <v>24</v>
      </c>
      <c r="AK25" s="616" t="s">
        <v>24</v>
      </c>
      <c r="AL25" s="384"/>
      <c r="AM25" s="384"/>
      <c r="AN25" s="384"/>
      <c r="AO25" s="384"/>
      <c r="AP25" s="384" t="s">
        <v>6564</v>
      </c>
      <c r="AQ25" s="384"/>
      <c r="AR25" s="384"/>
      <c r="AS25" s="384" t="s">
        <v>11598</v>
      </c>
      <c r="AT25" s="384"/>
      <c r="AU25" s="966"/>
      <c r="AV25" s="966"/>
      <c r="AW25" s="966"/>
      <c r="AX25" s="966"/>
      <c r="AY25" s="966"/>
    </row>
    <row r="26" spans="1:51" s="965" customFormat="1" ht="15" hidden="1" customHeight="1">
      <c r="A26" s="967" t="str">
        <f t="shared" si="0"/>
        <v>-</v>
      </c>
      <c r="B26" s="968">
        <v>698</v>
      </c>
      <c r="C26" s="694" t="s">
        <v>4941</v>
      </c>
      <c r="D26" s="1054" t="s">
        <v>611</v>
      </c>
      <c r="E26" s="1054" t="s">
        <v>222</v>
      </c>
      <c r="F26" s="695" t="s">
        <v>24</v>
      </c>
      <c r="G26" s="695" t="s">
        <v>114</v>
      </c>
      <c r="H26" s="1055" t="s">
        <v>4942</v>
      </c>
      <c r="I26" s="1056">
        <v>33141</v>
      </c>
      <c r="J26" s="697">
        <v>30</v>
      </c>
      <c r="K26" s="1057" t="s">
        <v>83</v>
      </c>
      <c r="L26" s="1058">
        <v>900917321119</v>
      </c>
      <c r="M26" s="1059">
        <v>44829</v>
      </c>
      <c r="N26" s="701">
        <v>43818</v>
      </c>
      <c r="O26" s="616" t="s">
        <v>24</v>
      </c>
      <c r="P26" s="683" t="s">
        <v>24</v>
      </c>
      <c r="Q26" s="986" t="s">
        <v>24</v>
      </c>
      <c r="R26" s="771" t="s">
        <v>2087</v>
      </c>
      <c r="S26" s="384" t="s">
        <v>24</v>
      </c>
      <c r="T26" s="382">
        <v>44464</v>
      </c>
      <c r="U26" s="1038" t="s">
        <v>99</v>
      </c>
      <c r="V26" s="382" t="s">
        <v>24</v>
      </c>
      <c r="W26" s="382" t="s">
        <v>24</v>
      </c>
      <c r="X26" s="669"/>
      <c r="Y26" s="987"/>
      <c r="Z26" s="988"/>
      <c r="AA26" s="384" t="s">
        <v>24</v>
      </c>
      <c r="AB26" s="384"/>
      <c r="AC26" s="384"/>
      <c r="AD26" s="384"/>
      <c r="AE26" s="384"/>
      <c r="AF26" s="384"/>
      <c r="AG26" s="384"/>
      <c r="AH26" s="659" t="s">
        <v>24</v>
      </c>
      <c r="AI26" s="382">
        <v>43818</v>
      </c>
      <c r="AJ26" s="683" t="s">
        <v>24</v>
      </c>
      <c r="AK26" s="616" t="s">
        <v>24</v>
      </c>
      <c r="AL26" s="384"/>
      <c r="AM26" s="384"/>
      <c r="AN26" s="384"/>
      <c r="AO26" s="384"/>
      <c r="AP26" s="384" t="s">
        <v>6564</v>
      </c>
      <c r="AQ26" s="384"/>
      <c r="AR26" s="384"/>
      <c r="AS26" s="384" t="s">
        <v>11598</v>
      </c>
      <c r="AT26" s="384"/>
      <c r="AU26" s="966"/>
      <c r="AV26" s="966"/>
      <c r="AW26" s="966"/>
      <c r="AX26" s="966"/>
      <c r="AY26" s="966"/>
    </row>
    <row r="27" spans="1:51" s="965" customFormat="1" ht="15" hidden="1" customHeight="1">
      <c r="A27" s="967" t="str">
        <f t="shared" si="0"/>
        <v>-</v>
      </c>
      <c r="B27" s="968">
        <v>751</v>
      </c>
      <c r="C27" s="682" t="s">
        <v>4500</v>
      </c>
      <c r="D27" s="697" t="s">
        <v>230</v>
      </c>
      <c r="E27" s="554" t="s">
        <v>222</v>
      </c>
      <c r="F27" s="509" t="s">
        <v>24</v>
      </c>
      <c r="G27" s="697" t="s">
        <v>121</v>
      </c>
      <c r="H27" s="700" t="s">
        <v>4501</v>
      </c>
      <c r="I27" s="701">
        <v>32523</v>
      </c>
      <c r="J27" s="697">
        <v>32</v>
      </c>
      <c r="K27" s="602" t="s">
        <v>493</v>
      </c>
      <c r="L27" s="667">
        <v>741115590181</v>
      </c>
      <c r="M27" s="771">
        <v>44211</v>
      </c>
      <c r="N27" s="701">
        <v>43690</v>
      </c>
      <c r="O27" s="616" t="s">
        <v>24</v>
      </c>
      <c r="P27" s="384" t="s">
        <v>24</v>
      </c>
      <c r="Q27" s="986" t="s">
        <v>24</v>
      </c>
      <c r="R27" s="771" t="s">
        <v>2087</v>
      </c>
      <c r="S27" s="697" t="s">
        <v>24</v>
      </c>
      <c r="T27" s="382">
        <v>44576</v>
      </c>
      <c r="U27" s="1038">
        <v>44576</v>
      </c>
      <c r="V27" s="382" t="s">
        <v>24</v>
      </c>
      <c r="W27" s="382" t="s">
        <v>24</v>
      </c>
      <c r="X27" s="669"/>
      <c r="Y27" s="987"/>
      <c r="Z27" s="988"/>
      <c r="AA27" s="384" t="s">
        <v>592</v>
      </c>
      <c r="AB27" s="384" t="s">
        <v>1086</v>
      </c>
      <c r="AC27" s="384" t="s">
        <v>24</v>
      </c>
      <c r="AD27" s="384" t="s">
        <v>24</v>
      </c>
      <c r="AE27" s="384" t="s">
        <v>24</v>
      </c>
      <c r="AF27" s="384"/>
      <c r="AG27" s="384"/>
      <c r="AH27" s="659" t="s">
        <v>12174</v>
      </c>
      <c r="AI27" s="382">
        <v>43690</v>
      </c>
      <c r="AJ27" s="683">
        <v>43740</v>
      </c>
      <c r="AK27" s="616">
        <v>43741</v>
      </c>
      <c r="AL27" s="384"/>
      <c r="AM27" s="384"/>
      <c r="AN27" s="384"/>
      <c r="AO27" s="384"/>
      <c r="AP27" s="384" t="s">
        <v>6564</v>
      </c>
      <c r="AQ27" s="384"/>
      <c r="AR27" s="384"/>
      <c r="AS27" s="384"/>
      <c r="AT27" s="384"/>
      <c r="AU27" s="966"/>
      <c r="AV27" s="966"/>
      <c r="AW27" s="966"/>
      <c r="AX27" s="966"/>
      <c r="AY27" s="966"/>
    </row>
    <row r="28" spans="1:51" s="965" customFormat="1" ht="15" hidden="1" customHeight="1">
      <c r="A28" s="967" t="str">
        <f t="shared" si="0"/>
        <v>ESP-022</v>
      </c>
      <c r="B28" s="968">
        <v>762</v>
      </c>
      <c r="C28" s="553" t="s">
        <v>4521</v>
      </c>
      <c r="D28" s="554" t="s">
        <v>230</v>
      </c>
      <c r="E28" s="554" t="s">
        <v>222</v>
      </c>
      <c r="F28" s="509" t="s">
        <v>24</v>
      </c>
      <c r="G28" s="697" t="s">
        <v>121</v>
      </c>
      <c r="H28" s="700" t="s">
        <v>4522</v>
      </c>
      <c r="I28" s="616">
        <v>34747</v>
      </c>
      <c r="J28" s="697">
        <v>26</v>
      </c>
      <c r="K28" s="384" t="s">
        <v>493</v>
      </c>
      <c r="L28" s="681">
        <v>950219310668</v>
      </c>
      <c r="M28" s="616">
        <v>45339</v>
      </c>
      <c r="N28" s="701">
        <v>43491</v>
      </c>
      <c r="O28" s="616">
        <v>43847</v>
      </c>
      <c r="P28" s="683" t="s">
        <v>24</v>
      </c>
      <c r="Q28" s="986">
        <v>44212</v>
      </c>
      <c r="R28" s="771" t="s">
        <v>12081</v>
      </c>
      <c r="S28" s="697" t="s">
        <v>4582</v>
      </c>
      <c r="T28" s="382">
        <v>44609</v>
      </c>
      <c r="U28" s="1038" t="s">
        <v>99</v>
      </c>
      <c r="V28" s="382" t="s">
        <v>24</v>
      </c>
      <c r="W28" s="382" t="s">
        <v>24</v>
      </c>
      <c r="X28" s="669"/>
      <c r="Y28" s="987"/>
      <c r="Z28" s="988"/>
      <c r="AA28" s="384" t="s">
        <v>4604</v>
      </c>
      <c r="AB28" s="384" t="s">
        <v>24</v>
      </c>
      <c r="AC28" s="384" t="s">
        <v>24</v>
      </c>
      <c r="AD28" s="384" t="s">
        <v>24</v>
      </c>
      <c r="AE28" s="384" t="s">
        <v>24</v>
      </c>
      <c r="AF28" s="384"/>
      <c r="AG28" s="384"/>
      <c r="AH28" s="659" t="s">
        <v>12175</v>
      </c>
      <c r="AI28" s="382">
        <v>43491</v>
      </c>
      <c r="AJ28" s="683" t="s">
        <v>24</v>
      </c>
      <c r="AK28" s="616">
        <v>43496</v>
      </c>
      <c r="AL28" s="384"/>
      <c r="AM28" s="384"/>
      <c r="AN28" s="384"/>
      <c r="AO28" s="384"/>
      <c r="AP28" s="384" t="s">
        <v>6564</v>
      </c>
      <c r="AQ28" s="384"/>
      <c r="AR28" s="384"/>
      <c r="AS28" s="384"/>
      <c r="AT28" s="384"/>
      <c r="AU28" s="966"/>
      <c r="AV28" s="966"/>
      <c r="AW28" s="966"/>
      <c r="AX28" s="966"/>
      <c r="AY28" s="966"/>
    </row>
    <row r="29" spans="1:51" s="965" customFormat="1" ht="15" hidden="1" customHeight="1">
      <c r="A29" s="967" t="str">
        <f t="shared" si="0"/>
        <v>ESP-028</v>
      </c>
      <c r="B29" s="968">
        <v>769</v>
      </c>
      <c r="C29" s="553" t="s">
        <v>4533</v>
      </c>
      <c r="D29" s="697" t="s">
        <v>230</v>
      </c>
      <c r="E29" s="554" t="s">
        <v>222</v>
      </c>
      <c r="F29" s="509" t="s">
        <v>24</v>
      </c>
      <c r="G29" s="509" t="s">
        <v>121</v>
      </c>
      <c r="H29" s="700" t="s">
        <v>4534</v>
      </c>
      <c r="I29" s="962">
        <v>34520</v>
      </c>
      <c r="J29" s="697">
        <v>27</v>
      </c>
      <c r="K29" s="384" t="s">
        <v>493</v>
      </c>
      <c r="L29" s="681">
        <v>930432460312</v>
      </c>
      <c r="M29" s="616">
        <v>44654</v>
      </c>
      <c r="N29" s="701">
        <v>43642</v>
      </c>
      <c r="O29" s="616" t="s">
        <v>24</v>
      </c>
      <c r="P29" s="384" t="s">
        <v>24</v>
      </c>
      <c r="Q29" s="986" t="s">
        <v>24</v>
      </c>
      <c r="R29" s="771" t="s">
        <v>2087</v>
      </c>
      <c r="S29" s="697" t="s">
        <v>4588</v>
      </c>
      <c r="T29" s="382">
        <v>44382</v>
      </c>
      <c r="U29" s="1038">
        <v>44382</v>
      </c>
      <c r="V29" s="382" t="s">
        <v>24</v>
      </c>
      <c r="W29" s="382" t="s">
        <v>24</v>
      </c>
      <c r="X29" s="669"/>
      <c r="Y29" s="987"/>
      <c r="Z29" s="988"/>
      <c r="AA29" s="384" t="s">
        <v>4604</v>
      </c>
      <c r="AB29" s="384" t="s">
        <v>24</v>
      </c>
      <c r="AC29" s="384" t="s">
        <v>24</v>
      </c>
      <c r="AD29" s="384" t="s">
        <v>24</v>
      </c>
      <c r="AE29" s="384" t="s">
        <v>24</v>
      </c>
      <c r="AF29" s="384"/>
      <c r="AG29" s="384"/>
      <c r="AH29" s="659" t="s">
        <v>12175</v>
      </c>
      <c r="AI29" s="382">
        <v>43642</v>
      </c>
      <c r="AJ29" s="683">
        <v>43635</v>
      </c>
      <c r="AK29" s="616">
        <v>43636</v>
      </c>
      <c r="AL29" s="384"/>
      <c r="AM29" s="384"/>
      <c r="AN29" s="384"/>
      <c r="AO29" s="384"/>
      <c r="AP29" s="384" t="s">
        <v>6564</v>
      </c>
      <c r="AQ29" s="384"/>
      <c r="AR29" s="384"/>
      <c r="AS29" s="384"/>
      <c r="AT29" s="384"/>
      <c r="AU29" s="966"/>
      <c r="AV29" s="966"/>
      <c r="AW29" s="966"/>
      <c r="AX29" s="966"/>
      <c r="AY29" s="966"/>
    </row>
    <row r="30" spans="1:51" s="965" customFormat="1" ht="15" hidden="1" customHeight="1">
      <c r="A30" s="967" t="str">
        <f t="shared" si="0"/>
        <v>ESP-031</v>
      </c>
      <c r="B30" s="968">
        <v>772</v>
      </c>
      <c r="C30" s="553" t="s">
        <v>3344</v>
      </c>
      <c r="D30" s="697" t="s">
        <v>230</v>
      </c>
      <c r="E30" s="554" t="s">
        <v>222</v>
      </c>
      <c r="F30" s="509" t="s">
        <v>24</v>
      </c>
      <c r="G30" s="509" t="s">
        <v>121</v>
      </c>
      <c r="H30" s="1046" t="s">
        <v>4539</v>
      </c>
      <c r="I30" s="616">
        <v>34584</v>
      </c>
      <c r="J30" s="697">
        <v>26</v>
      </c>
      <c r="K30" s="602" t="s">
        <v>493</v>
      </c>
      <c r="L30" s="667">
        <v>930919310129</v>
      </c>
      <c r="M30" s="771">
        <v>45542</v>
      </c>
      <c r="N30" s="701">
        <v>43568</v>
      </c>
      <c r="O30" s="616">
        <v>43951</v>
      </c>
      <c r="P30" s="384" t="s">
        <v>24</v>
      </c>
      <c r="Q30" s="986">
        <v>44316</v>
      </c>
      <c r="R30" s="771" t="s">
        <v>12081</v>
      </c>
      <c r="S30" s="697" t="s">
        <v>4591</v>
      </c>
      <c r="T30" s="382">
        <v>44446</v>
      </c>
      <c r="U30" s="1038">
        <v>44446</v>
      </c>
      <c r="V30" s="382" t="s">
        <v>24</v>
      </c>
      <c r="W30" s="382" t="s">
        <v>24</v>
      </c>
      <c r="X30" s="669"/>
      <c r="Y30" s="1161"/>
      <c r="Z30" s="988"/>
      <c r="AA30" s="384" t="s">
        <v>4606</v>
      </c>
      <c r="AB30" s="384" t="s">
        <v>590</v>
      </c>
      <c r="AC30" s="384" t="s">
        <v>24</v>
      </c>
      <c r="AD30" s="384" t="s">
        <v>24</v>
      </c>
      <c r="AE30" s="384" t="s">
        <v>24</v>
      </c>
      <c r="AF30" s="384"/>
      <c r="AG30" s="384"/>
      <c r="AH30" s="659" t="s">
        <v>12176</v>
      </c>
      <c r="AI30" s="382">
        <v>43568</v>
      </c>
      <c r="AJ30" s="683">
        <v>43570</v>
      </c>
      <c r="AK30" s="616">
        <v>43571</v>
      </c>
      <c r="AL30" s="384"/>
      <c r="AM30" s="384"/>
      <c r="AN30" s="384"/>
      <c r="AO30" s="384"/>
      <c r="AP30" s="384" t="s">
        <v>6564</v>
      </c>
      <c r="AQ30" s="384"/>
      <c r="AR30" s="384"/>
      <c r="AS30" s="384"/>
      <c r="AT30" s="384"/>
      <c r="AU30" s="966"/>
      <c r="AV30" s="966"/>
      <c r="AW30" s="966"/>
      <c r="AX30" s="966"/>
      <c r="AY30" s="966"/>
    </row>
    <row r="31" spans="1:51" s="965" customFormat="1" ht="15" hidden="1" customHeight="1">
      <c r="A31" s="967" t="str">
        <f t="shared" si="0"/>
        <v>-</v>
      </c>
      <c r="B31" s="968">
        <v>779</v>
      </c>
      <c r="C31" s="682" t="s">
        <v>4550</v>
      </c>
      <c r="D31" s="554" t="s">
        <v>230</v>
      </c>
      <c r="E31" s="554" t="s">
        <v>222</v>
      </c>
      <c r="F31" s="509" t="s">
        <v>24</v>
      </c>
      <c r="G31" s="509" t="s">
        <v>121</v>
      </c>
      <c r="H31" s="1053" t="s">
        <v>24</v>
      </c>
      <c r="I31" s="1060" t="s">
        <v>24</v>
      </c>
      <c r="J31" s="697" t="s">
        <v>24</v>
      </c>
      <c r="K31" s="1047" t="s">
        <v>24</v>
      </c>
      <c r="L31" s="1048" t="s">
        <v>24</v>
      </c>
      <c r="M31" s="1049" t="s">
        <v>24</v>
      </c>
      <c r="N31" s="701">
        <v>43817</v>
      </c>
      <c r="O31" s="616" t="s">
        <v>24</v>
      </c>
      <c r="P31" s="384" t="s">
        <v>24</v>
      </c>
      <c r="Q31" s="986" t="s">
        <v>24</v>
      </c>
      <c r="R31" s="771" t="s">
        <v>2087</v>
      </c>
      <c r="S31" s="697" t="s">
        <v>24</v>
      </c>
      <c r="T31" s="382" t="s">
        <v>24</v>
      </c>
      <c r="U31" s="1038" t="s">
        <v>99</v>
      </c>
      <c r="V31" s="382" t="s">
        <v>24</v>
      </c>
      <c r="W31" s="382" t="s">
        <v>24</v>
      </c>
      <c r="X31" s="669"/>
      <c r="Y31" s="987"/>
      <c r="Z31" s="988"/>
      <c r="AA31" s="384" t="s">
        <v>24</v>
      </c>
      <c r="AB31" s="384" t="s">
        <v>24</v>
      </c>
      <c r="AC31" s="384" t="s">
        <v>24</v>
      </c>
      <c r="AD31" s="384" t="s">
        <v>24</v>
      </c>
      <c r="AE31" s="384" t="s">
        <v>24</v>
      </c>
      <c r="AF31" s="384"/>
      <c r="AG31" s="384"/>
      <c r="AH31" s="659" t="s">
        <v>12177</v>
      </c>
      <c r="AI31" s="382">
        <v>43817</v>
      </c>
      <c r="AJ31" s="683"/>
      <c r="AK31" s="616"/>
      <c r="AL31" s="384"/>
      <c r="AM31" s="384"/>
      <c r="AN31" s="384"/>
      <c r="AO31" s="384"/>
      <c r="AP31" s="384" t="s">
        <v>6564</v>
      </c>
      <c r="AQ31" s="384"/>
      <c r="AR31" s="384"/>
      <c r="AS31" s="384"/>
      <c r="AT31" s="384"/>
      <c r="AU31" s="966"/>
      <c r="AV31" s="966"/>
      <c r="AW31" s="966"/>
      <c r="AX31" s="966"/>
      <c r="AY31" s="966"/>
    </row>
    <row r="32" spans="1:51" s="965" customFormat="1" ht="15" hidden="1" customHeight="1">
      <c r="A32" s="967" t="str">
        <f t="shared" si="0"/>
        <v>ESP-044</v>
      </c>
      <c r="B32" s="968">
        <v>787</v>
      </c>
      <c r="C32" s="682" t="s">
        <v>4557</v>
      </c>
      <c r="D32" s="554" t="s">
        <v>230</v>
      </c>
      <c r="E32" s="554" t="s">
        <v>222</v>
      </c>
      <c r="F32" s="509" t="s">
        <v>24</v>
      </c>
      <c r="G32" s="509" t="s">
        <v>121</v>
      </c>
      <c r="H32" s="1039" t="s">
        <v>24</v>
      </c>
      <c r="I32" s="616">
        <v>34386</v>
      </c>
      <c r="J32" s="697">
        <v>27</v>
      </c>
      <c r="K32" s="384" t="s">
        <v>493</v>
      </c>
      <c r="L32" s="681">
        <v>970232460041</v>
      </c>
      <c r="M32" s="616">
        <v>44978</v>
      </c>
      <c r="N32" s="701">
        <v>43867</v>
      </c>
      <c r="O32" s="616" t="s">
        <v>24</v>
      </c>
      <c r="P32" s="384" t="s">
        <v>24</v>
      </c>
      <c r="Q32" s="986" t="s">
        <v>24</v>
      </c>
      <c r="R32" s="771" t="s">
        <v>2087</v>
      </c>
      <c r="S32" s="697" t="s">
        <v>4603</v>
      </c>
      <c r="T32" s="382">
        <v>44248</v>
      </c>
      <c r="U32" s="1038">
        <v>44248</v>
      </c>
      <c r="V32" s="382" t="s">
        <v>24</v>
      </c>
      <c r="W32" s="382" t="s">
        <v>24</v>
      </c>
      <c r="X32" s="669"/>
      <c r="Y32" s="987"/>
      <c r="Z32" s="988"/>
      <c r="AA32" s="384" t="s">
        <v>4604</v>
      </c>
      <c r="AB32" s="384" t="s">
        <v>11521</v>
      </c>
      <c r="AC32" s="384" t="s">
        <v>24</v>
      </c>
      <c r="AD32" s="384"/>
      <c r="AE32" s="384"/>
      <c r="AF32" s="384"/>
      <c r="AG32" s="384"/>
      <c r="AH32" s="659" t="s">
        <v>12178</v>
      </c>
      <c r="AI32" s="382">
        <v>43867</v>
      </c>
      <c r="AJ32" s="683">
        <v>43879</v>
      </c>
      <c r="AK32" s="616">
        <v>43879</v>
      </c>
      <c r="AL32" s="384"/>
      <c r="AM32" s="384"/>
      <c r="AN32" s="384"/>
      <c r="AO32" s="384" t="s">
        <v>11521</v>
      </c>
      <c r="AP32" s="384" t="s">
        <v>6564</v>
      </c>
      <c r="AQ32" s="384"/>
      <c r="AR32" s="384"/>
      <c r="AS32" s="384"/>
      <c r="AT32" s="384"/>
      <c r="AU32" s="966"/>
      <c r="AV32" s="966"/>
      <c r="AW32" s="966"/>
      <c r="AX32" s="966"/>
      <c r="AY32" s="966"/>
    </row>
    <row r="33" spans="1:51" s="965" customFormat="1" ht="15" hidden="1" customHeight="1">
      <c r="A33" s="967" t="s">
        <v>24</v>
      </c>
      <c r="B33" s="968">
        <v>875</v>
      </c>
      <c r="C33" s="563" t="s">
        <v>4410</v>
      </c>
      <c r="D33" s="590" t="s">
        <v>257</v>
      </c>
      <c r="E33" s="554" t="s">
        <v>1122</v>
      </c>
      <c r="F33" s="526" t="s">
        <v>24</v>
      </c>
      <c r="G33" s="526" t="s">
        <v>124</v>
      </c>
      <c r="H33" s="704" t="s">
        <v>4411</v>
      </c>
      <c r="I33" s="705">
        <v>34063</v>
      </c>
      <c r="J33" s="697">
        <v>28</v>
      </c>
      <c r="K33" s="590" t="s">
        <v>494</v>
      </c>
      <c r="L33" s="1061">
        <v>930419310887</v>
      </c>
      <c r="M33" s="600">
        <v>45386</v>
      </c>
      <c r="N33" s="705">
        <v>43778</v>
      </c>
      <c r="O33" s="600" t="s">
        <v>24</v>
      </c>
      <c r="P33" s="1062" t="s">
        <v>24</v>
      </c>
      <c r="Q33" s="1062" t="s">
        <v>24</v>
      </c>
      <c r="R33" s="771" t="s">
        <v>2087</v>
      </c>
      <c r="S33" s="590" t="s">
        <v>24</v>
      </c>
      <c r="T33" s="600">
        <v>44290</v>
      </c>
      <c r="U33" s="705">
        <v>44290</v>
      </c>
      <c r="V33" s="382" t="s">
        <v>24</v>
      </c>
      <c r="W33" s="382" t="s">
        <v>24</v>
      </c>
      <c r="X33" s="669"/>
      <c r="Y33" s="1068"/>
      <c r="Z33" s="590"/>
      <c r="AA33" s="590" t="s">
        <v>100</v>
      </c>
      <c r="AB33" s="590"/>
      <c r="AC33" s="590"/>
      <c r="AD33" s="590"/>
      <c r="AE33" s="590"/>
      <c r="AF33" s="590"/>
      <c r="AG33" s="590"/>
      <c r="AH33" s="590" t="s">
        <v>100</v>
      </c>
      <c r="AI33" s="382">
        <v>43778</v>
      </c>
      <c r="AJ33" s="1036">
        <v>43773</v>
      </c>
      <c r="AK33" s="600">
        <v>43774</v>
      </c>
      <c r="AL33" s="384"/>
      <c r="AM33" s="384"/>
      <c r="AN33" s="384"/>
      <c r="AO33" s="384"/>
      <c r="AP33" s="384" t="s">
        <v>6564</v>
      </c>
      <c r="AQ33" s="384"/>
      <c r="AR33" s="384"/>
      <c r="AS33" s="384" t="s">
        <v>11598</v>
      </c>
      <c r="AT33" s="384"/>
      <c r="AU33" s="966"/>
      <c r="AV33" s="966"/>
      <c r="AW33" s="966"/>
      <c r="AX33" s="966"/>
      <c r="AY33" s="966"/>
    </row>
    <row r="34" spans="1:51" s="965" customFormat="1" ht="15" hidden="1" customHeight="1">
      <c r="A34" s="967" t="str">
        <f t="shared" si="0"/>
        <v>-</v>
      </c>
      <c r="B34" s="968">
        <v>909</v>
      </c>
      <c r="C34" s="563" t="s">
        <v>2123</v>
      </c>
      <c r="D34" s="566" t="s">
        <v>221</v>
      </c>
      <c r="E34" s="554" t="s">
        <v>222</v>
      </c>
      <c r="F34" s="526" t="s">
        <v>24</v>
      </c>
      <c r="G34" s="526" t="s">
        <v>127</v>
      </c>
      <c r="H34" s="704" t="s">
        <v>2124</v>
      </c>
      <c r="I34" s="1063">
        <v>35251</v>
      </c>
      <c r="J34" s="697">
        <v>24</v>
      </c>
      <c r="K34" s="1064" t="s">
        <v>24</v>
      </c>
      <c r="L34" s="1065" t="s">
        <v>24</v>
      </c>
      <c r="M34" s="1066" t="s">
        <v>24</v>
      </c>
      <c r="N34" s="705">
        <v>43763</v>
      </c>
      <c r="O34" s="600" t="s">
        <v>24</v>
      </c>
      <c r="P34" s="590" t="s">
        <v>24</v>
      </c>
      <c r="Q34" s="1062" t="s">
        <v>24</v>
      </c>
      <c r="R34" s="771" t="s">
        <v>2087</v>
      </c>
      <c r="S34" s="590" t="s">
        <v>24</v>
      </c>
      <c r="T34" s="600">
        <v>44382</v>
      </c>
      <c r="U34" s="705" t="s">
        <v>99</v>
      </c>
      <c r="V34" s="382" t="s">
        <v>24</v>
      </c>
      <c r="W34" s="382" t="s">
        <v>24</v>
      </c>
      <c r="X34" s="1162"/>
      <c r="Y34" s="1068"/>
      <c r="Z34" s="705"/>
      <c r="AA34" s="590" t="s">
        <v>24</v>
      </c>
      <c r="AB34" s="590" t="s">
        <v>24</v>
      </c>
      <c r="AC34" s="590"/>
      <c r="AD34" s="590"/>
      <c r="AE34" s="590"/>
      <c r="AF34" s="590"/>
      <c r="AG34" s="590"/>
      <c r="AH34" s="590" t="s">
        <v>12179</v>
      </c>
      <c r="AI34" s="382">
        <v>43763</v>
      </c>
      <c r="AJ34" s="1036" t="s">
        <v>24</v>
      </c>
      <c r="AK34" s="600" t="s">
        <v>24</v>
      </c>
      <c r="AL34" s="384"/>
      <c r="AM34" s="384"/>
      <c r="AN34" s="384"/>
      <c r="AO34" s="384"/>
      <c r="AP34" s="602" t="s">
        <v>6564</v>
      </c>
      <c r="AQ34" s="384"/>
      <c r="AR34" s="384"/>
      <c r="AS34" s="384" t="s">
        <v>11598</v>
      </c>
      <c r="AT34" s="384"/>
      <c r="AU34" s="966"/>
      <c r="AV34" s="966"/>
      <c r="AW34" s="966"/>
      <c r="AX34" s="966"/>
      <c r="AY34" s="966"/>
    </row>
    <row r="35" spans="1:51" s="965" customFormat="1" ht="15" hidden="1" customHeight="1">
      <c r="A35" s="967" t="str">
        <f t="shared" si="0"/>
        <v>KMP-004</v>
      </c>
      <c r="B35" s="968">
        <v>911</v>
      </c>
      <c r="C35" s="563" t="s">
        <v>2127</v>
      </c>
      <c r="D35" s="566" t="s">
        <v>230</v>
      </c>
      <c r="E35" s="554" t="s">
        <v>222</v>
      </c>
      <c r="F35" s="526" t="s">
        <v>24</v>
      </c>
      <c r="G35" s="526" t="s">
        <v>127</v>
      </c>
      <c r="H35" s="950" t="s">
        <v>2128</v>
      </c>
      <c r="I35" s="705">
        <v>29089</v>
      </c>
      <c r="J35" s="697">
        <v>42</v>
      </c>
      <c r="K35" s="602" t="s">
        <v>493</v>
      </c>
      <c r="L35" s="667" t="s">
        <v>2336</v>
      </c>
      <c r="M35" s="771">
        <v>45526</v>
      </c>
      <c r="N35" s="705">
        <v>43228</v>
      </c>
      <c r="O35" s="600" t="s">
        <v>24</v>
      </c>
      <c r="P35" s="590" t="s">
        <v>24</v>
      </c>
      <c r="Q35" s="1062" t="s">
        <v>24</v>
      </c>
      <c r="R35" s="771" t="s">
        <v>2087</v>
      </c>
      <c r="S35" s="590" t="s">
        <v>2370</v>
      </c>
      <c r="T35" s="600">
        <v>44430</v>
      </c>
      <c r="U35" s="705" t="s">
        <v>99</v>
      </c>
      <c r="V35" s="382" t="s">
        <v>24</v>
      </c>
      <c r="W35" s="382" t="s">
        <v>24</v>
      </c>
      <c r="X35" s="1162"/>
      <c r="Y35" s="1068"/>
      <c r="Z35" s="705"/>
      <c r="AA35" s="590" t="s">
        <v>1086</v>
      </c>
      <c r="AB35" s="590" t="s">
        <v>24</v>
      </c>
      <c r="AC35" s="590"/>
      <c r="AD35" s="590"/>
      <c r="AE35" s="590"/>
      <c r="AF35" s="590"/>
      <c r="AG35" s="590"/>
      <c r="AH35" s="590" t="s">
        <v>12076</v>
      </c>
      <c r="AI35" s="382">
        <v>43228</v>
      </c>
      <c r="AJ35" s="1036" t="s">
        <v>24</v>
      </c>
      <c r="AK35" s="600" t="s">
        <v>24</v>
      </c>
      <c r="AL35" s="384"/>
      <c r="AM35" s="384"/>
      <c r="AN35" s="384"/>
      <c r="AO35" s="384"/>
      <c r="AP35" s="384" t="s">
        <v>6564</v>
      </c>
      <c r="AQ35" s="384"/>
      <c r="AR35" s="384"/>
      <c r="AS35" s="384" t="s">
        <v>11694</v>
      </c>
      <c r="AT35" s="384"/>
      <c r="AU35" s="966"/>
      <c r="AV35" s="966"/>
      <c r="AW35" s="966"/>
      <c r="AX35" s="966"/>
      <c r="AY35" s="966"/>
    </row>
    <row r="36" spans="1:51" s="965" customFormat="1" ht="15" hidden="1" customHeight="1">
      <c r="A36" s="967" t="str">
        <f t="shared" si="0"/>
        <v>KMP-019</v>
      </c>
      <c r="B36" s="968">
        <v>922</v>
      </c>
      <c r="C36" s="563" t="s">
        <v>2147</v>
      </c>
      <c r="D36" s="566" t="s">
        <v>230</v>
      </c>
      <c r="E36" s="554" t="s">
        <v>222</v>
      </c>
      <c r="F36" s="526" t="s">
        <v>24</v>
      </c>
      <c r="G36" s="526" t="s">
        <v>127</v>
      </c>
      <c r="H36" s="704" t="s">
        <v>2148</v>
      </c>
      <c r="I36" s="705">
        <v>33461</v>
      </c>
      <c r="J36" s="697">
        <v>30</v>
      </c>
      <c r="K36" s="602" t="s">
        <v>493</v>
      </c>
      <c r="L36" s="667">
        <v>910819430180</v>
      </c>
      <c r="M36" s="771">
        <v>45515</v>
      </c>
      <c r="N36" s="705">
        <v>43552</v>
      </c>
      <c r="O36" s="600">
        <v>43917</v>
      </c>
      <c r="P36" s="590" t="s">
        <v>497</v>
      </c>
      <c r="Q36" s="1062">
        <v>44282</v>
      </c>
      <c r="R36" s="771" t="s">
        <v>12081</v>
      </c>
      <c r="S36" s="590" t="s">
        <v>2375</v>
      </c>
      <c r="T36" s="600">
        <v>44419</v>
      </c>
      <c r="U36" s="705">
        <v>44419</v>
      </c>
      <c r="V36" s="382" t="s">
        <v>24</v>
      </c>
      <c r="W36" s="382" t="s">
        <v>24</v>
      </c>
      <c r="X36" s="1162"/>
      <c r="Y36" s="1068"/>
      <c r="Z36" s="705"/>
      <c r="AA36" s="590" t="s">
        <v>1086</v>
      </c>
      <c r="AB36" s="590" t="s">
        <v>24</v>
      </c>
      <c r="AC36" s="590"/>
      <c r="AD36" s="590"/>
      <c r="AE36" s="590"/>
      <c r="AF36" s="590"/>
      <c r="AG36" s="590"/>
      <c r="AH36" s="590" t="s">
        <v>12076</v>
      </c>
      <c r="AI36" s="382">
        <v>43552</v>
      </c>
      <c r="AJ36" s="1036">
        <v>43549</v>
      </c>
      <c r="AK36" s="600">
        <v>43550</v>
      </c>
      <c r="AL36" s="384"/>
      <c r="AM36" s="384"/>
      <c r="AN36" s="384"/>
      <c r="AO36" s="384"/>
      <c r="AP36" s="384" t="s">
        <v>6564</v>
      </c>
      <c r="AQ36" s="384"/>
      <c r="AR36" s="384"/>
      <c r="AS36" s="384" t="s">
        <v>11694</v>
      </c>
      <c r="AT36" s="384"/>
      <c r="AU36" s="966"/>
      <c r="AV36" s="966"/>
      <c r="AW36" s="966"/>
      <c r="AX36" s="966"/>
      <c r="AY36" s="966"/>
    </row>
    <row r="37" spans="1:51" s="965" customFormat="1" ht="15" hidden="1" customHeight="1">
      <c r="A37" s="967" t="str">
        <f t="shared" si="0"/>
        <v>KMP-016</v>
      </c>
      <c r="B37" s="968">
        <v>926</v>
      </c>
      <c r="C37" s="648" t="s">
        <v>2153</v>
      </c>
      <c r="D37" s="566" t="s">
        <v>234</v>
      </c>
      <c r="E37" s="554" t="s">
        <v>222</v>
      </c>
      <c r="F37" s="526" t="s">
        <v>24</v>
      </c>
      <c r="G37" s="526" t="s">
        <v>127</v>
      </c>
      <c r="H37" s="704" t="s">
        <v>2154</v>
      </c>
      <c r="I37" s="705">
        <v>28600</v>
      </c>
      <c r="J37" s="697">
        <v>43</v>
      </c>
      <c r="K37" s="590" t="s">
        <v>83</v>
      </c>
      <c r="L37" s="654">
        <v>780414331111</v>
      </c>
      <c r="M37" s="600">
        <v>44671</v>
      </c>
      <c r="N37" s="705">
        <v>43559</v>
      </c>
      <c r="O37" s="600" t="s">
        <v>24</v>
      </c>
      <c r="P37" s="590" t="s">
        <v>24</v>
      </c>
      <c r="Q37" s="1062" t="s">
        <v>24</v>
      </c>
      <c r="R37" s="771" t="s">
        <v>2087</v>
      </c>
      <c r="S37" s="590" t="s">
        <v>2378</v>
      </c>
      <c r="T37" s="600">
        <v>44306</v>
      </c>
      <c r="U37" s="705">
        <v>44306</v>
      </c>
      <c r="V37" s="382" t="s">
        <v>24</v>
      </c>
      <c r="W37" s="382" t="s">
        <v>24</v>
      </c>
      <c r="X37" s="1162"/>
      <c r="Y37" s="1068"/>
      <c r="Z37" s="705"/>
      <c r="AA37" s="590" t="s">
        <v>100</v>
      </c>
      <c r="AB37" s="590" t="s">
        <v>24</v>
      </c>
      <c r="AC37" s="590"/>
      <c r="AD37" s="590"/>
      <c r="AE37" s="590"/>
      <c r="AF37" s="590"/>
      <c r="AG37" s="590"/>
      <c r="AH37" s="590" t="s">
        <v>12075</v>
      </c>
      <c r="AI37" s="382">
        <v>43559</v>
      </c>
      <c r="AJ37" s="1036">
        <v>43556</v>
      </c>
      <c r="AK37" s="600">
        <v>43557</v>
      </c>
      <c r="AL37" s="384"/>
      <c r="AM37" s="384"/>
      <c r="AN37" s="384"/>
      <c r="AO37" s="384"/>
      <c r="AP37" s="602" t="s">
        <v>6564</v>
      </c>
      <c r="AQ37" s="384"/>
      <c r="AR37" s="384"/>
      <c r="AS37" s="384" t="s">
        <v>11598</v>
      </c>
      <c r="AT37" s="384"/>
      <c r="AU37" s="966"/>
      <c r="AV37" s="966"/>
      <c r="AW37" s="966"/>
      <c r="AX37" s="966"/>
      <c r="AY37" s="966"/>
    </row>
    <row r="38" spans="1:51" s="965" customFormat="1" ht="15" hidden="1" customHeight="1">
      <c r="A38" s="967" t="str">
        <f t="shared" si="0"/>
        <v>KMP-001</v>
      </c>
      <c r="B38" s="968">
        <v>929</v>
      </c>
      <c r="C38" s="563" t="s">
        <v>2158</v>
      </c>
      <c r="D38" s="566" t="s">
        <v>1503</v>
      </c>
      <c r="E38" s="554" t="s">
        <v>222</v>
      </c>
      <c r="F38" s="526" t="s">
        <v>24</v>
      </c>
      <c r="G38" s="526" t="s">
        <v>127</v>
      </c>
      <c r="H38" s="704" t="s">
        <v>2159</v>
      </c>
      <c r="I38" s="1063">
        <v>28973</v>
      </c>
      <c r="J38" s="697">
        <v>42</v>
      </c>
      <c r="K38" s="590" t="s">
        <v>493</v>
      </c>
      <c r="L38" s="654">
        <v>760417170041</v>
      </c>
      <c r="M38" s="600">
        <v>45044</v>
      </c>
      <c r="N38" s="705">
        <v>43726</v>
      </c>
      <c r="O38" s="600" t="s">
        <v>24</v>
      </c>
      <c r="P38" s="590" t="s">
        <v>24</v>
      </c>
      <c r="Q38" s="1062" t="s">
        <v>24</v>
      </c>
      <c r="R38" s="771" t="s">
        <v>2087</v>
      </c>
      <c r="S38" s="590" t="s">
        <v>2380</v>
      </c>
      <c r="T38" s="600">
        <v>44314</v>
      </c>
      <c r="U38" s="705">
        <v>44314</v>
      </c>
      <c r="V38" s="382" t="s">
        <v>24</v>
      </c>
      <c r="W38" s="382" t="s">
        <v>24</v>
      </c>
      <c r="X38" s="1162"/>
      <c r="Y38" s="1068"/>
      <c r="Z38" s="705"/>
      <c r="AA38" s="590" t="s">
        <v>100</v>
      </c>
      <c r="AB38" s="590" t="s">
        <v>24</v>
      </c>
      <c r="AC38" s="590"/>
      <c r="AD38" s="590"/>
      <c r="AE38" s="590"/>
      <c r="AF38" s="590"/>
      <c r="AG38" s="590"/>
      <c r="AH38" s="590" t="s">
        <v>12075</v>
      </c>
      <c r="AI38" s="382">
        <v>43726</v>
      </c>
      <c r="AJ38" s="1036">
        <v>43724</v>
      </c>
      <c r="AK38" s="600">
        <v>43725</v>
      </c>
      <c r="AL38" s="384"/>
      <c r="AM38" s="384"/>
      <c r="AN38" s="384"/>
      <c r="AO38" s="384"/>
      <c r="AP38" s="602" t="s">
        <v>6564</v>
      </c>
      <c r="AQ38" s="384"/>
      <c r="AR38" s="384"/>
      <c r="AS38" s="384" t="s">
        <v>11598</v>
      </c>
      <c r="AT38" s="384"/>
      <c r="AU38" s="966"/>
      <c r="AV38" s="966"/>
      <c r="AW38" s="966"/>
      <c r="AX38" s="966"/>
      <c r="AY38" s="966"/>
    </row>
    <row r="39" spans="1:51" s="965" customFormat="1" ht="15" hidden="1" customHeight="1">
      <c r="A39" s="967" t="str">
        <f t="shared" si="0"/>
        <v>-</v>
      </c>
      <c r="B39" s="968">
        <v>935</v>
      </c>
      <c r="C39" s="563" t="s">
        <v>2170</v>
      </c>
      <c r="D39" s="566" t="s">
        <v>221</v>
      </c>
      <c r="E39" s="554" t="s">
        <v>222</v>
      </c>
      <c r="F39" s="526" t="s">
        <v>24</v>
      </c>
      <c r="G39" s="526" t="s">
        <v>127</v>
      </c>
      <c r="H39" s="1039" t="s">
        <v>24</v>
      </c>
      <c r="I39" s="1067" t="s">
        <v>24</v>
      </c>
      <c r="J39" s="697" t="s">
        <v>24</v>
      </c>
      <c r="K39" s="1064" t="s">
        <v>24</v>
      </c>
      <c r="L39" s="1065" t="s">
        <v>24</v>
      </c>
      <c r="M39" s="1066" t="s">
        <v>24</v>
      </c>
      <c r="N39" s="705">
        <v>43684</v>
      </c>
      <c r="O39" s="600" t="s">
        <v>24</v>
      </c>
      <c r="P39" s="590" t="s">
        <v>24</v>
      </c>
      <c r="Q39" s="1062" t="s">
        <v>24</v>
      </c>
      <c r="R39" s="771" t="s">
        <v>2087</v>
      </c>
      <c r="S39" s="590" t="s">
        <v>24</v>
      </c>
      <c r="T39" s="600" t="s">
        <v>24</v>
      </c>
      <c r="U39" s="705" t="s">
        <v>99</v>
      </c>
      <c r="V39" s="382" t="s">
        <v>24</v>
      </c>
      <c r="W39" s="382" t="s">
        <v>24</v>
      </c>
      <c r="X39" s="1162"/>
      <c r="Y39" s="1068"/>
      <c r="Z39" s="705"/>
      <c r="AA39" s="590" t="s">
        <v>24</v>
      </c>
      <c r="AB39" s="590" t="s">
        <v>24</v>
      </c>
      <c r="AC39" s="590"/>
      <c r="AD39" s="590"/>
      <c r="AE39" s="590"/>
      <c r="AF39" s="590"/>
      <c r="AG39" s="590"/>
      <c r="AH39" s="590" t="s">
        <v>12179</v>
      </c>
      <c r="AI39" s="382">
        <v>43684</v>
      </c>
      <c r="AJ39" s="1036" t="s">
        <v>24</v>
      </c>
      <c r="AK39" s="600" t="s">
        <v>24</v>
      </c>
      <c r="AL39" s="384"/>
      <c r="AM39" s="384"/>
      <c r="AN39" s="384"/>
      <c r="AO39" s="384"/>
      <c r="AP39" s="602" t="s">
        <v>6564</v>
      </c>
      <c r="AQ39" s="384"/>
      <c r="AR39" s="384"/>
      <c r="AS39" s="384" t="s">
        <v>11598</v>
      </c>
      <c r="AT39" s="384"/>
      <c r="AU39" s="966"/>
      <c r="AV39" s="966"/>
      <c r="AW39" s="966"/>
      <c r="AX39" s="966"/>
      <c r="AY39" s="966"/>
    </row>
    <row r="40" spans="1:51" s="965" customFormat="1" ht="15" hidden="1" customHeight="1">
      <c r="A40" s="967" t="str">
        <f t="shared" si="0"/>
        <v>KMP-003</v>
      </c>
      <c r="B40" s="968">
        <v>943</v>
      </c>
      <c r="C40" s="563" t="s">
        <v>2183</v>
      </c>
      <c r="D40" s="566" t="s">
        <v>303</v>
      </c>
      <c r="E40" s="554" t="s">
        <v>222</v>
      </c>
      <c r="F40" s="526" t="s">
        <v>24</v>
      </c>
      <c r="G40" s="526" t="s">
        <v>127</v>
      </c>
      <c r="H40" s="704" t="s">
        <v>2184</v>
      </c>
      <c r="I40" s="1063">
        <v>32576</v>
      </c>
      <c r="J40" s="697">
        <v>32</v>
      </c>
      <c r="K40" s="1063" t="s">
        <v>83</v>
      </c>
      <c r="L40" s="654">
        <v>890307240277</v>
      </c>
      <c r="M40" s="1063">
        <v>44994</v>
      </c>
      <c r="N40" s="705">
        <v>43672</v>
      </c>
      <c r="O40" s="600" t="s">
        <v>24</v>
      </c>
      <c r="P40" s="590" t="s">
        <v>24</v>
      </c>
      <c r="Q40" s="1062" t="s">
        <v>24</v>
      </c>
      <c r="R40" s="771" t="s">
        <v>2087</v>
      </c>
      <c r="S40" s="590" t="s">
        <v>2390</v>
      </c>
      <c r="T40" s="600">
        <v>44264</v>
      </c>
      <c r="U40" s="705">
        <v>44264</v>
      </c>
      <c r="V40" s="382" t="s">
        <v>24</v>
      </c>
      <c r="W40" s="382" t="s">
        <v>24</v>
      </c>
      <c r="X40" s="1162"/>
      <c r="Y40" s="1068"/>
      <c r="Z40" s="705"/>
      <c r="AA40" s="590" t="s">
        <v>100</v>
      </c>
      <c r="AB40" s="590" t="s">
        <v>24</v>
      </c>
      <c r="AC40" s="590"/>
      <c r="AD40" s="590"/>
      <c r="AE40" s="590"/>
      <c r="AF40" s="590"/>
      <c r="AG40" s="590"/>
      <c r="AH40" s="590" t="s">
        <v>12075</v>
      </c>
      <c r="AI40" s="382">
        <v>43672</v>
      </c>
      <c r="AJ40" s="1036">
        <v>43675</v>
      </c>
      <c r="AK40" s="600">
        <v>43676</v>
      </c>
      <c r="AL40" s="384"/>
      <c r="AM40" s="384"/>
      <c r="AN40" s="384"/>
      <c r="AO40" s="384"/>
      <c r="AP40" s="384" t="s">
        <v>6564</v>
      </c>
      <c r="AQ40" s="384"/>
      <c r="AR40" s="384"/>
      <c r="AS40" s="384"/>
      <c r="AT40" s="384" t="s">
        <v>11598</v>
      </c>
      <c r="AU40" s="966"/>
      <c r="AV40" s="966"/>
      <c r="AW40" s="966"/>
      <c r="AX40" s="966"/>
      <c r="AY40" s="966"/>
    </row>
    <row r="41" spans="1:51" s="965" customFormat="1" ht="15" hidden="1" customHeight="1">
      <c r="A41" s="967" t="str">
        <f t="shared" si="0"/>
        <v>KMP-031</v>
      </c>
      <c r="B41" s="968">
        <v>945</v>
      </c>
      <c r="C41" s="563" t="s">
        <v>2187</v>
      </c>
      <c r="D41" s="566" t="s">
        <v>230</v>
      </c>
      <c r="E41" s="554" t="s">
        <v>222</v>
      </c>
      <c r="F41" s="526" t="s">
        <v>24</v>
      </c>
      <c r="G41" s="526" t="s">
        <v>127</v>
      </c>
      <c r="H41" s="704" t="s">
        <v>2188</v>
      </c>
      <c r="I41" s="705">
        <v>35415</v>
      </c>
      <c r="J41" s="697">
        <v>24</v>
      </c>
      <c r="K41" s="590" t="s">
        <v>493</v>
      </c>
      <c r="L41" s="654">
        <v>9411219310574</v>
      </c>
      <c r="M41" s="600">
        <v>44911</v>
      </c>
      <c r="N41" s="705">
        <v>43561</v>
      </c>
      <c r="O41" s="600">
        <v>43931</v>
      </c>
      <c r="P41" s="590" t="s">
        <v>497</v>
      </c>
      <c r="Q41" s="1062">
        <v>44296</v>
      </c>
      <c r="R41" s="771" t="s">
        <v>12081</v>
      </c>
      <c r="S41" s="590" t="s">
        <v>2392</v>
      </c>
      <c r="T41" s="600">
        <v>44546</v>
      </c>
      <c r="U41" s="705">
        <v>44546</v>
      </c>
      <c r="V41" s="382" t="s">
        <v>24</v>
      </c>
      <c r="W41" s="382" t="s">
        <v>24</v>
      </c>
      <c r="X41" s="1162"/>
      <c r="Y41" s="1068"/>
      <c r="Z41" s="705"/>
      <c r="AA41" s="590" t="s">
        <v>1086</v>
      </c>
      <c r="AB41" s="590" t="s">
        <v>24</v>
      </c>
      <c r="AC41" s="590"/>
      <c r="AD41" s="590"/>
      <c r="AE41" s="590"/>
      <c r="AF41" s="590"/>
      <c r="AG41" s="590"/>
      <c r="AH41" s="590" t="s">
        <v>12076</v>
      </c>
      <c r="AI41" s="382">
        <v>43561</v>
      </c>
      <c r="AJ41" s="1036">
        <v>43558</v>
      </c>
      <c r="AK41" s="600">
        <v>43559</v>
      </c>
      <c r="AL41" s="384"/>
      <c r="AM41" s="384"/>
      <c r="AN41" s="384"/>
      <c r="AO41" s="384"/>
      <c r="AP41" s="384" t="s">
        <v>6564</v>
      </c>
      <c r="AQ41" s="384"/>
      <c r="AR41" s="384"/>
      <c r="AS41" s="384" t="s">
        <v>11694</v>
      </c>
      <c r="AT41" s="384"/>
      <c r="AU41" s="966"/>
      <c r="AV41" s="966"/>
      <c r="AW41" s="966"/>
      <c r="AX41" s="966"/>
      <c r="AY41" s="966"/>
    </row>
    <row r="42" spans="1:51" s="965" customFormat="1" ht="15" hidden="1" customHeight="1">
      <c r="A42" s="967" t="str">
        <f t="shared" si="0"/>
        <v>-</v>
      </c>
      <c r="B42" s="968">
        <v>966</v>
      </c>
      <c r="C42" s="650" t="s">
        <v>2223</v>
      </c>
      <c r="D42" s="566" t="s">
        <v>221</v>
      </c>
      <c r="E42" s="554" t="s">
        <v>222</v>
      </c>
      <c r="F42" s="509" t="s">
        <v>24</v>
      </c>
      <c r="G42" s="526" t="s">
        <v>127</v>
      </c>
      <c r="H42" s="1068" t="s">
        <v>2224</v>
      </c>
      <c r="I42" s="1069">
        <v>36218</v>
      </c>
      <c r="J42" s="697">
        <v>22</v>
      </c>
      <c r="K42" s="1064" t="s">
        <v>24</v>
      </c>
      <c r="L42" s="1065" t="s">
        <v>24</v>
      </c>
      <c r="M42" s="1066" t="s">
        <v>24</v>
      </c>
      <c r="N42" s="705">
        <v>43643</v>
      </c>
      <c r="O42" s="600" t="s">
        <v>24</v>
      </c>
      <c r="P42" s="590" t="s">
        <v>24</v>
      </c>
      <c r="Q42" s="1062" t="s">
        <v>24</v>
      </c>
      <c r="R42" s="771" t="s">
        <v>2087</v>
      </c>
      <c r="S42" s="590" t="s">
        <v>24</v>
      </c>
      <c r="T42" s="600">
        <v>44254</v>
      </c>
      <c r="U42" s="705" t="s">
        <v>99</v>
      </c>
      <c r="V42" s="382" t="s">
        <v>24</v>
      </c>
      <c r="W42" s="382" t="s">
        <v>24</v>
      </c>
      <c r="X42" s="1162"/>
      <c r="Y42" s="1068"/>
      <c r="Z42" s="705"/>
      <c r="AA42" s="590" t="s">
        <v>24</v>
      </c>
      <c r="AB42" s="590" t="s">
        <v>24</v>
      </c>
      <c r="AC42" s="590"/>
      <c r="AD42" s="590"/>
      <c r="AE42" s="590"/>
      <c r="AF42" s="590"/>
      <c r="AG42" s="590"/>
      <c r="AH42" s="590" t="s">
        <v>12179</v>
      </c>
      <c r="AI42" s="382">
        <v>43643</v>
      </c>
      <c r="AJ42" s="1036" t="s">
        <v>24</v>
      </c>
      <c r="AK42" s="600" t="s">
        <v>24</v>
      </c>
      <c r="AL42" s="384"/>
      <c r="AM42" s="384"/>
      <c r="AN42" s="384"/>
      <c r="AO42" s="384"/>
      <c r="AP42" s="602" t="s">
        <v>6564</v>
      </c>
      <c r="AQ42" s="384"/>
      <c r="AR42" s="384"/>
      <c r="AS42" s="384" t="s">
        <v>11598</v>
      </c>
      <c r="AT42" s="384"/>
      <c r="AU42" s="966"/>
      <c r="AV42" s="966"/>
      <c r="AW42" s="966"/>
      <c r="AX42" s="966"/>
      <c r="AY42" s="966"/>
    </row>
    <row r="43" spans="1:51" s="965" customFormat="1" ht="15" hidden="1" customHeight="1">
      <c r="A43" s="967" t="str">
        <f t="shared" si="0"/>
        <v>KMP-062</v>
      </c>
      <c r="B43" s="968">
        <v>992</v>
      </c>
      <c r="C43" s="563" t="s">
        <v>2271</v>
      </c>
      <c r="D43" s="554" t="s">
        <v>230</v>
      </c>
      <c r="E43" s="554" t="s">
        <v>222</v>
      </c>
      <c r="F43" s="509" t="s">
        <v>24</v>
      </c>
      <c r="G43" s="509" t="s">
        <v>127</v>
      </c>
      <c r="H43" s="704" t="s">
        <v>2272</v>
      </c>
      <c r="I43" s="1063">
        <v>34503</v>
      </c>
      <c r="J43" s="697">
        <v>27</v>
      </c>
      <c r="K43" s="1070" t="s">
        <v>493</v>
      </c>
      <c r="L43" s="654">
        <v>940619310493</v>
      </c>
      <c r="M43" s="600">
        <v>44730</v>
      </c>
      <c r="N43" s="1038">
        <v>43643</v>
      </c>
      <c r="O43" s="600" t="s">
        <v>24</v>
      </c>
      <c r="P43" s="590" t="s">
        <v>24</v>
      </c>
      <c r="Q43" s="1062" t="s">
        <v>24</v>
      </c>
      <c r="R43" s="771" t="s">
        <v>2087</v>
      </c>
      <c r="S43" s="697" t="s">
        <v>2426</v>
      </c>
      <c r="T43" s="382">
        <v>44365</v>
      </c>
      <c r="U43" s="1038">
        <v>44365</v>
      </c>
      <c r="V43" s="382" t="s">
        <v>24</v>
      </c>
      <c r="W43" s="382" t="s">
        <v>24</v>
      </c>
      <c r="X43" s="1163"/>
      <c r="Y43" s="1068"/>
      <c r="Z43" s="1164"/>
      <c r="AA43" s="590" t="s">
        <v>1086</v>
      </c>
      <c r="AB43" s="590" t="s">
        <v>24</v>
      </c>
      <c r="AC43" s="643"/>
      <c r="AD43" s="590"/>
      <c r="AE43" s="590"/>
      <c r="AF43" s="590"/>
      <c r="AG43" s="590"/>
      <c r="AH43" s="590" t="s">
        <v>12076</v>
      </c>
      <c r="AI43" s="382">
        <v>43643</v>
      </c>
      <c r="AJ43" s="1062">
        <v>43635</v>
      </c>
      <c r="AK43" s="600">
        <v>43643</v>
      </c>
      <c r="AL43" s="590"/>
      <c r="AM43" s="590"/>
      <c r="AN43" s="590"/>
      <c r="AO43" s="590"/>
      <c r="AP43" s="384" t="s">
        <v>6564</v>
      </c>
      <c r="AQ43" s="590"/>
      <c r="AR43" s="590"/>
      <c r="AS43" s="590" t="s">
        <v>11694</v>
      </c>
      <c r="AT43" s="590"/>
      <c r="AU43" s="966" t="s">
        <v>11697</v>
      </c>
      <c r="AV43" s="966" t="s">
        <v>11701</v>
      </c>
      <c r="AW43" s="966" t="s">
        <v>11694</v>
      </c>
      <c r="AX43" s="966"/>
      <c r="AY43" s="966"/>
    </row>
    <row r="44" spans="1:51" s="965" customFormat="1" ht="15" hidden="1" customHeight="1">
      <c r="A44" s="967" t="str">
        <f t="shared" si="0"/>
        <v>-</v>
      </c>
      <c r="B44" s="968">
        <v>995</v>
      </c>
      <c r="C44" s="563" t="s">
        <v>2275</v>
      </c>
      <c r="D44" s="566" t="s">
        <v>234</v>
      </c>
      <c r="E44" s="554" t="s">
        <v>222</v>
      </c>
      <c r="F44" s="509" t="s">
        <v>24</v>
      </c>
      <c r="G44" s="509" t="s">
        <v>127</v>
      </c>
      <c r="H44" s="704" t="s">
        <v>2276</v>
      </c>
      <c r="I44" s="1063">
        <v>32431</v>
      </c>
      <c r="J44" s="697">
        <v>32</v>
      </c>
      <c r="K44" s="602" t="s">
        <v>83</v>
      </c>
      <c r="L44" s="667" t="s">
        <v>2342</v>
      </c>
      <c r="M44" s="771">
        <v>44849</v>
      </c>
      <c r="N44" s="382" t="s">
        <v>24</v>
      </c>
      <c r="O44" s="600" t="s">
        <v>24</v>
      </c>
      <c r="P44" s="590" t="s">
        <v>497</v>
      </c>
      <c r="Q44" s="1062" t="s">
        <v>24</v>
      </c>
      <c r="R44" s="771" t="s">
        <v>2087</v>
      </c>
      <c r="S44" s="697" t="s">
        <v>24</v>
      </c>
      <c r="T44" s="382">
        <v>44484</v>
      </c>
      <c r="U44" s="1038" t="s">
        <v>1497</v>
      </c>
      <c r="V44" s="382" t="s">
        <v>24</v>
      </c>
      <c r="W44" s="382" t="s">
        <v>24</v>
      </c>
      <c r="X44" s="1163"/>
      <c r="Y44" s="1046"/>
      <c r="Z44" s="1164"/>
      <c r="AA44" s="590" t="s">
        <v>24</v>
      </c>
      <c r="AB44" s="590" t="s">
        <v>24</v>
      </c>
      <c r="AC44" s="643"/>
      <c r="AD44" s="384"/>
      <c r="AE44" s="384"/>
      <c r="AF44" s="384"/>
      <c r="AG44" s="384"/>
      <c r="AH44" s="590" t="s">
        <v>12179</v>
      </c>
      <c r="AI44" s="382" t="s">
        <v>24</v>
      </c>
      <c r="AJ44" s="1062"/>
      <c r="AK44" s="600">
        <v>43348</v>
      </c>
      <c r="AL44" s="590"/>
      <c r="AM44" s="590"/>
      <c r="AN44" s="590"/>
      <c r="AO44" s="590"/>
      <c r="AP44" s="602" t="s">
        <v>6564</v>
      </c>
      <c r="AQ44" s="590"/>
      <c r="AR44" s="590"/>
      <c r="AS44" s="590" t="s">
        <v>11598</v>
      </c>
      <c r="AT44" s="590"/>
      <c r="AU44" s="966"/>
      <c r="AV44" s="966"/>
      <c r="AW44" s="966"/>
      <c r="AX44" s="966"/>
      <c r="AY44" s="966"/>
    </row>
    <row r="45" spans="1:51" s="965" customFormat="1" ht="15" hidden="1" customHeight="1">
      <c r="A45" s="967" t="str">
        <f t="shared" si="0"/>
        <v>KMP-080</v>
      </c>
      <c r="B45" s="968">
        <v>997</v>
      </c>
      <c r="C45" s="563" t="s">
        <v>2278</v>
      </c>
      <c r="D45" s="566" t="s">
        <v>257</v>
      </c>
      <c r="E45" s="554" t="s">
        <v>222</v>
      </c>
      <c r="F45" s="509" t="s">
        <v>24</v>
      </c>
      <c r="G45" s="509" t="s">
        <v>127</v>
      </c>
      <c r="H45" s="704" t="s">
        <v>2279</v>
      </c>
      <c r="I45" s="1063">
        <v>34252</v>
      </c>
      <c r="J45" s="697">
        <v>27</v>
      </c>
      <c r="K45" s="602" t="s">
        <v>83</v>
      </c>
      <c r="L45" s="667" t="s">
        <v>2344</v>
      </c>
      <c r="M45" s="771">
        <v>45209</v>
      </c>
      <c r="N45" s="382" t="s">
        <v>24</v>
      </c>
      <c r="O45" s="600" t="s">
        <v>24</v>
      </c>
      <c r="P45" s="590" t="s">
        <v>24</v>
      </c>
      <c r="Q45" s="1062" t="s">
        <v>24</v>
      </c>
      <c r="R45" s="771" t="s">
        <v>2087</v>
      </c>
      <c r="S45" s="697" t="s">
        <v>2429</v>
      </c>
      <c r="T45" s="382">
        <v>44479</v>
      </c>
      <c r="U45" s="1038" t="s">
        <v>99</v>
      </c>
      <c r="V45" s="382" t="s">
        <v>24</v>
      </c>
      <c r="W45" s="382" t="s">
        <v>24</v>
      </c>
      <c r="X45" s="1163"/>
      <c r="Y45" s="1046"/>
      <c r="Z45" s="1164"/>
      <c r="AA45" s="590" t="s">
        <v>24</v>
      </c>
      <c r="AB45" s="590" t="s">
        <v>24</v>
      </c>
      <c r="AC45" s="643"/>
      <c r="AD45" s="384"/>
      <c r="AE45" s="384"/>
      <c r="AF45" s="384"/>
      <c r="AG45" s="384"/>
      <c r="AH45" s="590" t="s">
        <v>12179</v>
      </c>
      <c r="AI45" s="382" t="s">
        <v>24</v>
      </c>
      <c r="AJ45" s="1062"/>
      <c r="AK45" s="600"/>
      <c r="AL45" s="590"/>
      <c r="AM45" s="590"/>
      <c r="AN45" s="590"/>
      <c r="AO45" s="590"/>
      <c r="AP45" s="602" t="s">
        <v>6564</v>
      </c>
      <c r="AQ45" s="590"/>
      <c r="AR45" s="590"/>
      <c r="AS45" s="590" t="s">
        <v>11598</v>
      </c>
      <c r="AT45" s="590"/>
      <c r="AU45" s="966"/>
      <c r="AV45" s="966"/>
      <c r="AW45" s="966"/>
      <c r="AX45" s="966"/>
      <c r="AY45" s="966"/>
    </row>
    <row r="46" spans="1:51" s="965" customFormat="1" ht="15" hidden="1" customHeight="1">
      <c r="A46" s="967" t="str">
        <f t="shared" si="0"/>
        <v>KMP-077</v>
      </c>
      <c r="B46" s="968">
        <v>1001</v>
      </c>
      <c r="C46" s="563" t="s">
        <v>2285</v>
      </c>
      <c r="D46" s="566" t="s">
        <v>230</v>
      </c>
      <c r="E46" s="554" t="s">
        <v>222</v>
      </c>
      <c r="F46" s="509" t="s">
        <v>24</v>
      </c>
      <c r="G46" s="509" t="s">
        <v>127</v>
      </c>
      <c r="H46" s="704" t="s">
        <v>2286</v>
      </c>
      <c r="I46" s="1063">
        <v>35018</v>
      </c>
      <c r="J46" s="697">
        <v>25</v>
      </c>
      <c r="K46" s="602" t="s">
        <v>493</v>
      </c>
      <c r="L46" s="667" t="s">
        <v>2348</v>
      </c>
      <c r="M46" s="771">
        <v>45245</v>
      </c>
      <c r="N46" s="1038">
        <v>43449</v>
      </c>
      <c r="O46" s="600" t="s">
        <v>24</v>
      </c>
      <c r="P46" s="590" t="s">
        <v>24</v>
      </c>
      <c r="Q46" s="1062" t="s">
        <v>24</v>
      </c>
      <c r="R46" s="771" t="s">
        <v>2087</v>
      </c>
      <c r="S46" s="697" t="s">
        <v>2433</v>
      </c>
      <c r="T46" s="382">
        <v>44515</v>
      </c>
      <c r="U46" s="1038">
        <v>44515</v>
      </c>
      <c r="V46" s="382" t="s">
        <v>24</v>
      </c>
      <c r="W46" s="382" t="s">
        <v>24</v>
      </c>
      <c r="X46" s="1163"/>
      <c r="Y46" s="1046"/>
      <c r="Z46" s="1164"/>
      <c r="AA46" s="590" t="s">
        <v>1086</v>
      </c>
      <c r="AB46" s="590" t="s">
        <v>24</v>
      </c>
      <c r="AC46" s="643"/>
      <c r="AD46" s="384"/>
      <c r="AE46" s="384"/>
      <c r="AF46" s="384"/>
      <c r="AG46" s="384"/>
      <c r="AH46" s="590" t="s">
        <v>12076</v>
      </c>
      <c r="AI46" s="382">
        <v>43449</v>
      </c>
      <c r="AJ46" s="1062">
        <v>43447</v>
      </c>
      <c r="AK46" s="600">
        <v>43447</v>
      </c>
      <c r="AL46" s="590"/>
      <c r="AM46" s="590"/>
      <c r="AN46" s="590"/>
      <c r="AO46" s="590"/>
      <c r="AP46" s="590" t="s">
        <v>6564</v>
      </c>
      <c r="AQ46" s="590"/>
      <c r="AR46" s="590"/>
      <c r="AS46" s="590" t="s">
        <v>11694</v>
      </c>
      <c r="AT46" s="590"/>
      <c r="AU46" s="966"/>
      <c r="AV46" s="966"/>
      <c r="AW46" s="966"/>
      <c r="AX46" s="966"/>
      <c r="AY46" s="966"/>
    </row>
    <row r="47" spans="1:51" s="965" customFormat="1" ht="15" hidden="1" customHeight="1">
      <c r="A47" s="967" t="str">
        <f t="shared" si="0"/>
        <v>KMP-095</v>
      </c>
      <c r="B47" s="968">
        <v>1016</v>
      </c>
      <c r="C47" s="563" t="s">
        <v>1393</v>
      </c>
      <c r="D47" s="566" t="s">
        <v>230</v>
      </c>
      <c r="E47" s="554" t="s">
        <v>222</v>
      </c>
      <c r="F47" s="509" t="s">
        <v>24</v>
      </c>
      <c r="G47" s="509" t="s">
        <v>127</v>
      </c>
      <c r="H47" s="1071" t="s">
        <v>24</v>
      </c>
      <c r="I47" s="1069">
        <v>30088</v>
      </c>
      <c r="J47" s="697">
        <v>39</v>
      </c>
      <c r="K47" s="590" t="s">
        <v>493</v>
      </c>
      <c r="L47" s="654">
        <v>820519310520</v>
      </c>
      <c r="M47" s="600">
        <v>45063</v>
      </c>
      <c r="N47" s="705">
        <v>43810</v>
      </c>
      <c r="O47" s="600" t="s">
        <v>24</v>
      </c>
      <c r="P47" s="590" t="s">
        <v>24</v>
      </c>
      <c r="Q47" s="1062" t="s">
        <v>24</v>
      </c>
      <c r="R47" s="771" t="s">
        <v>2087</v>
      </c>
      <c r="S47" s="697" t="s">
        <v>2445</v>
      </c>
      <c r="T47" s="382">
        <v>44333</v>
      </c>
      <c r="U47" s="1038">
        <v>44333</v>
      </c>
      <c r="V47" s="382" t="s">
        <v>24</v>
      </c>
      <c r="W47" s="382" t="s">
        <v>24</v>
      </c>
      <c r="X47" s="1163"/>
      <c r="Y47" s="1046"/>
      <c r="Z47" s="1164"/>
      <c r="AA47" s="590" t="s">
        <v>100</v>
      </c>
      <c r="AB47" s="590" t="s">
        <v>1086</v>
      </c>
      <c r="AC47" s="643"/>
      <c r="AD47" s="384"/>
      <c r="AE47" s="384"/>
      <c r="AF47" s="384"/>
      <c r="AG47" s="384"/>
      <c r="AH47" s="590" t="s">
        <v>12180</v>
      </c>
      <c r="AI47" s="382">
        <v>43810</v>
      </c>
      <c r="AJ47" s="1062">
        <v>43809</v>
      </c>
      <c r="AK47" s="600">
        <v>43809</v>
      </c>
      <c r="AL47" s="590"/>
      <c r="AM47" s="590"/>
      <c r="AN47" s="590"/>
      <c r="AO47" s="590"/>
      <c r="AP47" s="384" t="s">
        <v>6564</v>
      </c>
      <c r="AQ47" s="590"/>
      <c r="AR47" s="590"/>
      <c r="AS47" s="590" t="s">
        <v>11694</v>
      </c>
      <c r="AT47" s="590"/>
      <c r="AU47" s="966"/>
      <c r="AV47" s="966"/>
      <c r="AW47" s="966"/>
      <c r="AX47" s="966"/>
      <c r="AY47" s="966"/>
    </row>
    <row r="48" spans="1:51" s="965" customFormat="1" ht="15" hidden="1" customHeight="1">
      <c r="A48" s="967" t="str">
        <f t="shared" si="0"/>
        <v>KMP-100</v>
      </c>
      <c r="B48" s="968">
        <v>1021</v>
      </c>
      <c r="C48" s="563" t="s">
        <v>2311</v>
      </c>
      <c r="D48" s="566" t="s">
        <v>230</v>
      </c>
      <c r="E48" s="554" t="s">
        <v>222</v>
      </c>
      <c r="F48" s="509" t="s">
        <v>24</v>
      </c>
      <c r="G48" s="509" t="s">
        <v>127</v>
      </c>
      <c r="H48" s="1071" t="s">
        <v>24</v>
      </c>
      <c r="I48" s="1069">
        <v>30076</v>
      </c>
      <c r="J48" s="697">
        <v>39</v>
      </c>
      <c r="K48" s="602" t="s">
        <v>493</v>
      </c>
      <c r="L48" s="667">
        <v>820517230273</v>
      </c>
      <c r="M48" s="771">
        <v>45051</v>
      </c>
      <c r="N48" s="1038">
        <v>43807</v>
      </c>
      <c r="O48" s="600" t="s">
        <v>24</v>
      </c>
      <c r="P48" s="590" t="s">
        <v>24</v>
      </c>
      <c r="Q48" s="1062" t="s">
        <v>24</v>
      </c>
      <c r="R48" s="771" t="s">
        <v>2087</v>
      </c>
      <c r="S48" s="697" t="s">
        <v>2450</v>
      </c>
      <c r="T48" s="382">
        <v>44321</v>
      </c>
      <c r="U48" s="1038">
        <v>44321</v>
      </c>
      <c r="V48" s="382" t="s">
        <v>24</v>
      </c>
      <c r="W48" s="382" t="s">
        <v>24</v>
      </c>
      <c r="X48" s="1163"/>
      <c r="Y48" s="1046"/>
      <c r="Z48" s="1164"/>
      <c r="AA48" s="590" t="s">
        <v>1086</v>
      </c>
      <c r="AB48" s="590" t="s">
        <v>24</v>
      </c>
      <c r="AC48" s="643"/>
      <c r="AD48" s="384"/>
      <c r="AE48" s="384"/>
      <c r="AF48" s="384"/>
      <c r="AG48" s="384"/>
      <c r="AH48" s="590" t="s">
        <v>12076</v>
      </c>
      <c r="AI48" s="382">
        <v>43807</v>
      </c>
      <c r="AJ48" s="1062">
        <v>43804</v>
      </c>
      <c r="AK48" s="600">
        <v>43804</v>
      </c>
      <c r="AL48" s="590"/>
      <c r="AM48" s="590"/>
      <c r="AN48" s="590"/>
      <c r="AO48" s="590"/>
      <c r="AP48" s="384" t="s">
        <v>6564</v>
      </c>
      <c r="AQ48" s="590"/>
      <c r="AR48" s="590"/>
      <c r="AS48" s="590" t="s">
        <v>11598</v>
      </c>
      <c r="AT48" s="590"/>
      <c r="AU48" s="966"/>
      <c r="AV48" s="966"/>
      <c r="AW48" s="966"/>
      <c r="AX48" s="966"/>
      <c r="AY48" s="966"/>
    </row>
    <row r="49" spans="1:51" s="965" customFormat="1" ht="16.5" customHeight="1">
      <c r="A49" s="967" t="str">
        <f t="shared" si="0"/>
        <v>INA-002</v>
      </c>
      <c r="B49" s="968">
        <v>1049</v>
      </c>
      <c r="C49" s="650" t="s">
        <v>6614</v>
      </c>
      <c r="D49" s="590" t="s">
        <v>6615</v>
      </c>
      <c r="E49" s="554" t="s">
        <v>4292</v>
      </c>
      <c r="F49" s="509" t="s">
        <v>6616</v>
      </c>
      <c r="G49" s="509" t="s">
        <v>102</v>
      </c>
      <c r="H49" s="1072" t="s">
        <v>6617</v>
      </c>
      <c r="I49" s="720">
        <v>31889</v>
      </c>
      <c r="J49" s="697">
        <v>34</v>
      </c>
      <c r="K49" s="1064" t="s">
        <v>83</v>
      </c>
      <c r="L49" s="1073">
        <v>860414400072</v>
      </c>
      <c r="M49" s="1066">
        <v>43943</v>
      </c>
      <c r="N49" s="705">
        <v>43464</v>
      </c>
      <c r="O49" s="600" t="s">
        <v>24</v>
      </c>
      <c r="P49" s="590" t="s">
        <v>24</v>
      </c>
      <c r="Q49" s="1062" t="s">
        <v>24</v>
      </c>
      <c r="R49" s="771" t="s">
        <v>2087</v>
      </c>
      <c r="S49" s="697" t="s">
        <v>6711</v>
      </c>
      <c r="T49" s="382">
        <v>43943</v>
      </c>
      <c r="U49" s="382">
        <v>43943</v>
      </c>
      <c r="V49" s="382">
        <v>43943</v>
      </c>
      <c r="W49" s="382" t="s">
        <v>24</v>
      </c>
      <c r="X49" s="553"/>
      <c r="Y49" s="1046"/>
      <c r="Z49" s="1165"/>
      <c r="AA49" s="590" t="s">
        <v>100</v>
      </c>
      <c r="AB49" s="590"/>
      <c r="AC49" s="643"/>
      <c r="AD49" s="384"/>
      <c r="AE49" s="384"/>
      <c r="AF49" s="384"/>
      <c r="AG49" s="384"/>
      <c r="AH49" s="590" t="s">
        <v>100</v>
      </c>
      <c r="AI49" s="382">
        <v>43464</v>
      </c>
      <c r="AJ49" s="600" t="s">
        <v>24</v>
      </c>
      <c r="AK49" s="600">
        <v>43467</v>
      </c>
      <c r="AL49" s="590"/>
      <c r="AM49" s="590"/>
      <c r="AN49" s="590"/>
      <c r="AO49" s="590"/>
      <c r="AP49" s="602" t="s">
        <v>6564</v>
      </c>
      <c r="AQ49" s="590"/>
      <c r="AR49" s="590"/>
      <c r="AS49" s="590" t="s">
        <v>11505</v>
      </c>
      <c r="AT49" s="590"/>
      <c r="AU49" s="966"/>
      <c r="AV49" s="966"/>
      <c r="AW49" s="966"/>
      <c r="AX49" s="966"/>
      <c r="AY49" s="966"/>
    </row>
    <row r="50" spans="1:51" s="965" customFormat="1" ht="15" customHeight="1">
      <c r="A50" s="967" t="str">
        <f t="shared" si="0"/>
        <v>-</v>
      </c>
      <c r="B50" s="968">
        <v>1061</v>
      </c>
      <c r="C50" s="715" t="s">
        <v>6652</v>
      </c>
      <c r="D50" s="566" t="s">
        <v>6644</v>
      </c>
      <c r="E50" s="554" t="s">
        <v>4292</v>
      </c>
      <c r="F50" s="590" t="s">
        <v>6653</v>
      </c>
      <c r="G50" s="711" t="s">
        <v>102</v>
      </c>
      <c r="H50" s="1074" t="s">
        <v>6654</v>
      </c>
      <c r="I50" s="1075">
        <v>35177</v>
      </c>
      <c r="J50" s="697">
        <v>25</v>
      </c>
      <c r="K50" s="1064" t="s">
        <v>24</v>
      </c>
      <c r="L50" s="1065" t="s">
        <v>24</v>
      </c>
      <c r="M50" s="1066" t="s">
        <v>24</v>
      </c>
      <c r="N50" s="1038">
        <v>43502</v>
      </c>
      <c r="O50" s="600" t="s">
        <v>24</v>
      </c>
      <c r="P50" s="590" t="s">
        <v>24</v>
      </c>
      <c r="Q50" s="1062" t="s">
        <v>24</v>
      </c>
      <c r="R50" s="771" t="s">
        <v>2087</v>
      </c>
      <c r="S50" s="697" t="s">
        <v>24</v>
      </c>
      <c r="T50" s="382">
        <v>43943</v>
      </c>
      <c r="U50" s="382" t="s">
        <v>24</v>
      </c>
      <c r="V50" s="382" t="s">
        <v>24</v>
      </c>
      <c r="W50" s="382" t="s">
        <v>24</v>
      </c>
      <c r="X50" s="553"/>
      <c r="Y50" s="1046"/>
      <c r="Z50" s="1165"/>
      <c r="AA50" s="590"/>
      <c r="AB50" s="590"/>
      <c r="AC50" s="643"/>
      <c r="AD50" s="384"/>
      <c r="AE50" s="384"/>
      <c r="AF50" s="384"/>
      <c r="AG50" s="384"/>
      <c r="AH50" s="590" t="s">
        <v>12173</v>
      </c>
      <c r="AI50" s="382">
        <v>43502</v>
      </c>
      <c r="AJ50" s="600" t="s">
        <v>24</v>
      </c>
      <c r="AK50" s="600" t="s">
        <v>24</v>
      </c>
      <c r="AL50" s="590"/>
      <c r="AM50" s="590"/>
      <c r="AN50" s="590"/>
      <c r="AO50" s="590"/>
      <c r="AP50" s="590" t="s">
        <v>6564</v>
      </c>
      <c r="AQ50" s="590"/>
      <c r="AR50" s="590"/>
      <c r="AS50" s="590" t="s">
        <v>11598</v>
      </c>
      <c r="AT50" s="590"/>
      <c r="AU50" s="966"/>
      <c r="AV50" s="966"/>
      <c r="AW50" s="966"/>
      <c r="AX50" s="966"/>
      <c r="AY50" s="966"/>
    </row>
    <row r="51" spans="1:51" s="965" customFormat="1" ht="15" customHeight="1">
      <c r="A51" s="967" t="str">
        <f t="shared" si="0"/>
        <v>INF-030</v>
      </c>
      <c r="B51" s="968">
        <v>1092</v>
      </c>
      <c r="C51" s="650" t="s">
        <v>6752</v>
      </c>
      <c r="D51" s="590" t="s">
        <v>6753</v>
      </c>
      <c r="E51" s="554" t="s">
        <v>1122</v>
      </c>
      <c r="F51" s="590" t="s">
        <v>6754</v>
      </c>
      <c r="G51" s="509" t="s">
        <v>102</v>
      </c>
      <c r="H51" s="1039" t="s">
        <v>24</v>
      </c>
      <c r="I51" s="600">
        <v>34553</v>
      </c>
      <c r="J51" s="697">
        <v>26</v>
      </c>
      <c r="K51" s="590" t="s">
        <v>83</v>
      </c>
      <c r="L51" s="654" t="s">
        <v>24</v>
      </c>
      <c r="M51" s="600">
        <v>44415</v>
      </c>
      <c r="N51" s="1038">
        <v>43464</v>
      </c>
      <c r="O51" s="600" t="s">
        <v>24</v>
      </c>
      <c r="P51" s="590" t="s">
        <v>24</v>
      </c>
      <c r="Q51" s="1062" t="s">
        <v>24</v>
      </c>
      <c r="R51" s="771" t="s">
        <v>2087</v>
      </c>
      <c r="S51" s="697" t="s">
        <v>6932</v>
      </c>
      <c r="T51" s="382">
        <v>44415</v>
      </c>
      <c r="U51" s="1038">
        <v>44415</v>
      </c>
      <c r="V51" s="382" t="s">
        <v>24</v>
      </c>
      <c r="W51" s="382" t="s">
        <v>24</v>
      </c>
      <c r="X51" s="553"/>
      <c r="Y51" s="1046"/>
      <c r="Z51" s="1165"/>
      <c r="AA51" s="590" t="s">
        <v>100</v>
      </c>
      <c r="AB51" s="590" t="s">
        <v>927</v>
      </c>
      <c r="AC51" s="643"/>
      <c r="AD51" s="384"/>
      <c r="AE51" s="384"/>
      <c r="AF51" s="384"/>
      <c r="AG51" s="384"/>
      <c r="AH51" s="590" t="s">
        <v>12077</v>
      </c>
      <c r="AI51" s="382">
        <v>43464</v>
      </c>
      <c r="AJ51" s="1062" t="s">
        <v>24</v>
      </c>
      <c r="AK51" s="600">
        <v>43464</v>
      </c>
      <c r="AL51" s="590"/>
      <c r="AM51" s="590"/>
      <c r="AN51" s="590"/>
      <c r="AO51" s="590"/>
      <c r="AP51" s="590" t="s">
        <v>6564</v>
      </c>
      <c r="AQ51" s="590"/>
      <c r="AR51" s="590"/>
      <c r="AS51" s="590" t="s">
        <v>11505</v>
      </c>
      <c r="AT51" s="590"/>
      <c r="AU51" s="966"/>
      <c r="AV51" s="966"/>
      <c r="AW51" s="966"/>
      <c r="AX51" s="966"/>
      <c r="AY51" s="966"/>
    </row>
    <row r="52" spans="1:51" s="965" customFormat="1" ht="15" customHeight="1">
      <c r="A52" s="967" t="str">
        <f t="shared" si="0"/>
        <v>INF-028</v>
      </c>
      <c r="B52" s="968">
        <v>1135</v>
      </c>
      <c r="C52" s="650" t="s">
        <v>6891</v>
      </c>
      <c r="D52" s="590" t="s">
        <v>705</v>
      </c>
      <c r="E52" s="566" t="s">
        <v>1122</v>
      </c>
      <c r="F52" s="566" t="s">
        <v>6892</v>
      </c>
      <c r="G52" s="526" t="s">
        <v>102</v>
      </c>
      <c r="H52" s="1071" t="s">
        <v>24</v>
      </c>
      <c r="I52" s="1069">
        <v>35005</v>
      </c>
      <c r="J52" s="697">
        <v>25</v>
      </c>
      <c r="K52" s="590" t="s">
        <v>83</v>
      </c>
      <c r="L52" s="654">
        <v>951113250578</v>
      </c>
      <c r="M52" s="600">
        <v>44137</v>
      </c>
      <c r="N52" s="705">
        <v>43642</v>
      </c>
      <c r="O52" s="600" t="s">
        <v>24</v>
      </c>
      <c r="P52" s="590" t="s">
        <v>24</v>
      </c>
      <c r="Q52" s="1062" t="s">
        <v>24</v>
      </c>
      <c r="R52" s="771" t="s">
        <v>2087</v>
      </c>
      <c r="S52" s="590" t="s">
        <v>6955</v>
      </c>
      <c r="T52" s="600">
        <v>44502</v>
      </c>
      <c r="U52" s="705">
        <v>44502</v>
      </c>
      <c r="V52" s="382" t="s">
        <v>24</v>
      </c>
      <c r="W52" s="382" t="s">
        <v>24</v>
      </c>
      <c r="X52" s="553"/>
      <c r="Y52" s="1046"/>
      <c r="Z52" s="1165"/>
      <c r="AA52" s="590" t="s">
        <v>100</v>
      </c>
      <c r="AB52" s="590" t="s">
        <v>926</v>
      </c>
      <c r="AC52" s="643"/>
      <c r="AD52" s="384"/>
      <c r="AE52" s="384"/>
      <c r="AF52" s="384"/>
      <c r="AG52" s="384"/>
      <c r="AH52" s="590" t="s">
        <v>12078</v>
      </c>
      <c r="AI52" s="382">
        <v>43642</v>
      </c>
      <c r="AJ52" s="705">
        <v>43691</v>
      </c>
      <c r="AK52" s="600">
        <v>43692</v>
      </c>
      <c r="AL52" s="590"/>
      <c r="AM52" s="590"/>
      <c r="AN52" s="590"/>
      <c r="AO52" s="590"/>
      <c r="AP52" s="590" t="s">
        <v>6564</v>
      </c>
      <c r="AQ52" s="590" t="s">
        <v>102</v>
      </c>
      <c r="AR52" s="590" t="s">
        <v>705</v>
      </c>
      <c r="AS52" s="590" t="s">
        <v>11598</v>
      </c>
      <c r="AT52" s="590"/>
      <c r="AU52" s="966"/>
      <c r="AV52" s="966"/>
      <c r="AW52" s="966"/>
      <c r="AX52" s="966"/>
      <c r="AY52" s="966"/>
    </row>
    <row r="53" spans="1:51" s="965" customFormat="1" ht="15" customHeight="1">
      <c r="A53" s="967" t="str">
        <f t="shared" si="0"/>
        <v>INB-056</v>
      </c>
      <c r="B53" s="968">
        <v>2101</v>
      </c>
      <c r="C53" s="553" t="s">
        <v>10126</v>
      </c>
      <c r="D53" s="384" t="s">
        <v>230</v>
      </c>
      <c r="E53" s="684" t="s">
        <v>4222</v>
      </c>
      <c r="F53" s="311" t="s">
        <v>10127</v>
      </c>
      <c r="G53" s="311" t="s">
        <v>102</v>
      </c>
      <c r="H53" s="1039" t="s">
        <v>24</v>
      </c>
      <c r="I53" s="1076">
        <v>30425</v>
      </c>
      <c r="J53" s="697">
        <v>38</v>
      </c>
      <c r="K53" s="602" t="s">
        <v>494</v>
      </c>
      <c r="L53" s="667" t="s">
        <v>24</v>
      </c>
      <c r="M53" s="771">
        <v>44305</v>
      </c>
      <c r="N53" s="616">
        <v>42765</v>
      </c>
      <c r="O53" s="616" t="s">
        <v>24</v>
      </c>
      <c r="P53" s="616" t="s">
        <v>24</v>
      </c>
      <c r="Q53" s="1062" t="s">
        <v>24</v>
      </c>
      <c r="R53" s="771" t="s">
        <v>2087</v>
      </c>
      <c r="S53" s="1038" t="s">
        <v>10958</v>
      </c>
      <c r="T53" s="382">
        <v>44305</v>
      </c>
      <c r="U53" s="701">
        <v>44305</v>
      </c>
      <c r="V53" s="382" t="s">
        <v>24</v>
      </c>
      <c r="W53" s="382" t="s">
        <v>24</v>
      </c>
      <c r="X53" s="553"/>
      <c r="Y53" s="1046"/>
      <c r="Z53" s="1165"/>
      <c r="AA53" s="697" t="s">
        <v>11338</v>
      </c>
      <c r="AB53" s="384" t="s">
        <v>6967</v>
      </c>
      <c r="AC53" s="384" t="s">
        <v>24</v>
      </c>
      <c r="AD53" s="384" t="s">
        <v>24</v>
      </c>
      <c r="AE53" s="590" t="s">
        <v>24</v>
      </c>
      <c r="AF53" s="590" t="s">
        <v>24</v>
      </c>
      <c r="AG53" s="590" t="s">
        <v>24</v>
      </c>
      <c r="AH53" s="590" t="s">
        <v>12079</v>
      </c>
      <c r="AI53" s="1166">
        <v>42765</v>
      </c>
      <c r="AJ53" s="616" t="s">
        <v>24</v>
      </c>
      <c r="AK53" s="701">
        <v>42772</v>
      </c>
      <c r="AL53" s="590"/>
      <c r="AM53" s="590"/>
      <c r="AN53" s="590"/>
      <c r="AO53" s="590"/>
      <c r="AP53" s="590" t="s">
        <v>6564</v>
      </c>
      <c r="AQ53" s="590" t="s">
        <v>102</v>
      </c>
      <c r="AR53" s="590" t="s">
        <v>230</v>
      </c>
      <c r="AS53" s="590" t="s">
        <v>11694</v>
      </c>
      <c r="AT53" s="590"/>
      <c r="AU53" s="966"/>
      <c r="AV53" s="966"/>
      <c r="AW53" s="966"/>
      <c r="AX53" s="966"/>
      <c r="AY53" s="966"/>
    </row>
    <row r="54" spans="1:51" s="965" customFormat="1" ht="15" customHeight="1">
      <c r="A54" s="967" t="str">
        <f t="shared" si="0"/>
        <v>INB-261</v>
      </c>
      <c r="B54" s="968">
        <v>2309</v>
      </c>
      <c r="C54" s="548" t="s">
        <v>10530</v>
      </c>
      <c r="D54" s="591" t="s">
        <v>10531</v>
      </c>
      <c r="E54" s="554" t="s">
        <v>4222</v>
      </c>
      <c r="F54" s="591" t="s">
        <v>10532</v>
      </c>
      <c r="G54" s="736" t="s">
        <v>102</v>
      </c>
      <c r="H54" s="1039" t="s">
        <v>24</v>
      </c>
      <c r="I54" s="1077">
        <v>31832</v>
      </c>
      <c r="J54" s="697">
        <v>34</v>
      </c>
      <c r="K54" s="602" t="s">
        <v>83</v>
      </c>
      <c r="L54" s="667" t="s">
        <v>24</v>
      </c>
      <c r="M54" s="771">
        <v>44251</v>
      </c>
      <c r="N54" s="774">
        <v>41616</v>
      </c>
      <c r="O54" s="382" t="s">
        <v>24</v>
      </c>
      <c r="P54" s="382" t="s">
        <v>24</v>
      </c>
      <c r="Q54" s="1062" t="s">
        <v>24</v>
      </c>
      <c r="R54" s="771" t="s">
        <v>2087</v>
      </c>
      <c r="S54" s="1038" t="s">
        <v>11160</v>
      </c>
      <c r="T54" s="382">
        <v>44616</v>
      </c>
      <c r="U54" s="1038">
        <v>44616</v>
      </c>
      <c r="V54" s="382" t="s">
        <v>24</v>
      </c>
      <c r="W54" s="382" t="s">
        <v>24</v>
      </c>
      <c r="X54" s="553"/>
      <c r="Y54" s="1046"/>
      <c r="Z54" s="1165"/>
      <c r="AA54" s="591" t="s">
        <v>100</v>
      </c>
      <c r="AB54" s="591" t="s">
        <v>24</v>
      </c>
      <c r="AC54" s="591" t="s">
        <v>24</v>
      </c>
      <c r="AD54" s="591" t="s">
        <v>24</v>
      </c>
      <c r="AE54" s="591" t="s">
        <v>24</v>
      </c>
      <c r="AF54" s="591" t="s">
        <v>24</v>
      </c>
      <c r="AG54" s="591" t="s">
        <v>24</v>
      </c>
      <c r="AH54" s="384" t="s">
        <v>12080</v>
      </c>
      <c r="AI54" s="1166">
        <v>41616</v>
      </c>
      <c r="AJ54" s="774" t="s">
        <v>24</v>
      </c>
      <c r="AK54" s="1079">
        <v>41623</v>
      </c>
      <c r="AL54" s="384"/>
      <c r="AM54" s="384"/>
      <c r="AN54" s="384"/>
      <c r="AO54" s="384"/>
      <c r="AP54" s="384" t="s">
        <v>6564</v>
      </c>
      <c r="AQ54" s="384"/>
      <c r="AR54" s="384"/>
      <c r="AS54" s="384" t="s">
        <v>11598</v>
      </c>
      <c r="AT54" s="384"/>
      <c r="AU54" s="966"/>
      <c r="AV54" s="966"/>
      <c r="AW54" s="966"/>
      <c r="AX54" s="966"/>
      <c r="AY54" s="966"/>
    </row>
    <row r="55" spans="1:51" s="965" customFormat="1" ht="15" customHeight="1">
      <c r="A55" s="967" t="str">
        <f t="shared" si="0"/>
        <v>INI-003</v>
      </c>
      <c r="B55" s="968">
        <v>2506</v>
      </c>
      <c r="C55" s="548" t="s">
        <v>11416</v>
      </c>
      <c r="D55" s="591" t="s">
        <v>11408</v>
      </c>
      <c r="E55" s="557" t="s">
        <v>601</v>
      </c>
      <c r="F55" s="509" t="s">
        <v>11417</v>
      </c>
      <c r="G55" s="509" t="s">
        <v>102</v>
      </c>
      <c r="H55" s="704" t="s">
        <v>11418</v>
      </c>
      <c r="I55" s="1078">
        <v>32879</v>
      </c>
      <c r="J55" s="697">
        <v>31</v>
      </c>
      <c r="K55" s="602" t="s">
        <v>83</v>
      </c>
      <c r="L55" s="667">
        <v>900113310354</v>
      </c>
      <c r="M55" s="771">
        <v>44932</v>
      </c>
      <c r="N55" s="1079">
        <v>42207</v>
      </c>
      <c r="O55" s="382" t="s">
        <v>24</v>
      </c>
      <c r="P55" s="697" t="s">
        <v>24</v>
      </c>
      <c r="Q55" s="1062" t="s">
        <v>24</v>
      </c>
      <c r="R55" s="771" t="s">
        <v>2087</v>
      </c>
      <c r="S55" s="697" t="s">
        <v>11446</v>
      </c>
      <c r="T55" s="382">
        <v>43836</v>
      </c>
      <c r="U55" s="1038">
        <v>43836</v>
      </c>
      <c r="V55" s="382" t="s">
        <v>24</v>
      </c>
      <c r="W55" s="382" t="s">
        <v>24</v>
      </c>
      <c r="X55" s="553"/>
      <c r="Y55" s="1046"/>
      <c r="Z55" s="1165"/>
      <c r="AA55" s="697" t="s">
        <v>100</v>
      </c>
      <c r="AB55" s="697"/>
      <c r="AC55" s="697"/>
      <c r="AD55" s="697"/>
      <c r="AE55" s="697"/>
      <c r="AF55" s="697"/>
      <c r="AG55" s="1159"/>
      <c r="AH55" s="384" t="s">
        <v>100</v>
      </c>
      <c r="AI55" s="1166">
        <v>42207</v>
      </c>
      <c r="AJ55" s="1038" t="s">
        <v>24</v>
      </c>
      <c r="AK55" s="1038">
        <v>43476</v>
      </c>
      <c r="AL55" s="384"/>
      <c r="AM55" s="384"/>
      <c r="AN55" s="384"/>
      <c r="AO55" s="384"/>
      <c r="AP55" s="602" t="s">
        <v>6564</v>
      </c>
      <c r="AQ55" s="384"/>
      <c r="AR55" s="384"/>
      <c r="AS55" s="384" t="s">
        <v>11598</v>
      </c>
      <c r="AT55" s="384"/>
      <c r="AU55" s="966"/>
      <c r="AV55" s="966"/>
      <c r="AW55" s="966"/>
      <c r="AX55" s="966"/>
      <c r="AY55" s="966"/>
    </row>
    <row r="56" spans="1:51" s="965" customFormat="1" ht="15" customHeight="1">
      <c r="A56" s="967" t="str">
        <f t="shared" si="0"/>
        <v>-</v>
      </c>
      <c r="B56" s="968">
        <v>2515</v>
      </c>
      <c r="C56" s="548" t="s">
        <v>973</v>
      </c>
      <c r="D56" s="748" t="s">
        <v>11403</v>
      </c>
      <c r="E56" s="557" t="s">
        <v>601</v>
      </c>
      <c r="F56" s="509" t="s">
        <v>11406</v>
      </c>
      <c r="G56" s="509" t="s">
        <v>102</v>
      </c>
      <c r="H56" s="950" t="s">
        <v>11407</v>
      </c>
      <c r="I56" s="1078">
        <v>25325</v>
      </c>
      <c r="J56" s="697">
        <v>52</v>
      </c>
      <c r="K56" s="1080" t="s">
        <v>24</v>
      </c>
      <c r="L56" s="1081" t="s">
        <v>24</v>
      </c>
      <c r="M56" s="1082" t="s">
        <v>24</v>
      </c>
      <c r="N56" s="1079">
        <v>43211</v>
      </c>
      <c r="O56" s="382" t="s">
        <v>24</v>
      </c>
      <c r="P56" s="697" t="s">
        <v>24</v>
      </c>
      <c r="Q56" s="1062" t="s">
        <v>24</v>
      </c>
      <c r="R56" s="771" t="s">
        <v>2087</v>
      </c>
      <c r="S56" s="697" t="s">
        <v>24</v>
      </c>
      <c r="T56" s="382">
        <v>43953</v>
      </c>
      <c r="U56" s="1038" t="s">
        <v>99</v>
      </c>
      <c r="V56" s="382" t="s">
        <v>24</v>
      </c>
      <c r="W56" s="382" t="s">
        <v>24</v>
      </c>
      <c r="X56" s="553"/>
      <c r="Y56" s="1046"/>
      <c r="Z56" s="1165"/>
      <c r="AA56" s="697"/>
      <c r="AB56" s="697"/>
      <c r="AC56" s="697"/>
      <c r="AD56" s="697"/>
      <c r="AE56" s="697"/>
      <c r="AF56" s="697"/>
      <c r="AG56" s="1159"/>
      <c r="AH56" s="384" t="s">
        <v>12173</v>
      </c>
      <c r="AI56" s="1166">
        <v>43211</v>
      </c>
      <c r="AJ56" s="1038" t="s">
        <v>24</v>
      </c>
      <c r="AK56" s="1038" t="s">
        <v>24</v>
      </c>
      <c r="AL56" s="384"/>
      <c r="AM56" s="384"/>
      <c r="AN56" s="384"/>
      <c r="AO56" s="384"/>
      <c r="AP56" s="384" t="s">
        <v>6564</v>
      </c>
      <c r="AQ56" s="384"/>
      <c r="AR56" s="384"/>
      <c r="AS56" s="384" t="s">
        <v>11505</v>
      </c>
      <c r="AT56" s="384"/>
      <c r="AU56" s="966"/>
      <c r="AV56" s="966"/>
      <c r="AW56" s="966"/>
      <c r="AX56" s="966"/>
      <c r="AY56" s="966"/>
    </row>
    <row r="57" spans="1:51" s="965" customFormat="1" ht="15" customHeight="1">
      <c r="A57" s="967" t="str">
        <f t="shared" si="0"/>
        <v>-</v>
      </c>
      <c r="B57" s="968">
        <v>2517</v>
      </c>
      <c r="C57" s="548" t="s">
        <v>11409</v>
      </c>
      <c r="D57" s="557" t="s">
        <v>11410</v>
      </c>
      <c r="E57" s="557" t="s">
        <v>601</v>
      </c>
      <c r="F57" s="697" t="s">
        <v>11411</v>
      </c>
      <c r="G57" s="509" t="s">
        <v>102</v>
      </c>
      <c r="H57" s="950" t="s">
        <v>11412</v>
      </c>
      <c r="I57" s="774">
        <v>29776</v>
      </c>
      <c r="J57" s="697">
        <v>40</v>
      </c>
      <c r="K57" s="1080" t="s">
        <v>24</v>
      </c>
      <c r="L57" s="1081" t="s">
        <v>24</v>
      </c>
      <c r="M57" s="1082" t="s">
        <v>24</v>
      </c>
      <c r="N57" s="1079">
        <v>43750</v>
      </c>
      <c r="O57" s="382" t="s">
        <v>24</v>
      </c>
      <c r="P57" s="697" t="s">
        <v>24</v>
      </c>
      <c r="Q57" s="1062" t="s">
        <v>24</v>
      </c>
      <c r="R57" s="771" t="s">
        <v>2087</v>
      </c>
      <c r="S57" s="697" t="s">
        <v>24</v>
      </c>
      <c r="T57" s="382">
        <v>44021</v>
      </c>
      <c r="U57" s="1038" t="s">
        <v>99</v>
      </c>
      <c r="V57" s="382" t="s">
        <v>24</v>
      </c>
      <c r="W57" s="382" t="s">
        <v>24</v>
      </c>
      <c r="X57" s="553"/>
      <c r="Y57" s="1046"/>
      <c r="Z57" s="1165"/>
      <c r="AA57" s="697"/>
      <c r="AB57" s="697"/>
      <c r="AC57" s="697"/>
      <c r="AD57" s="697"/>
      <c r="AE57" s="697"/>
      <c r="AF57" s="697"/>
      <c r="AG57" s="1159"/>
      <c r="AH57" s="384" t="s">
        <v>12173</v>
      </c>
      <c r="AI57" s="1166">
        <v>43750</v>
      </c>
      <c r="AJ57" s="763" t="s">
        <v>24</v>
      </c>
      <c r="AK57" s="1038" t="s">
        <v>24</v>
      </c>
      <c r="AL57" s="384"/>
      <c r="AM57" s="384"/>
      <c r="AN57" s="384"/>
      <c r="AO57" s="384"/>
      <c r="AP57" s="384" t="s">
        <v>6564</v>
      </c>
      <c r="AQ57" s="384"/>
      <c r="AR57" s="384"/>
      <c r="AS57" s="384" t="s">
        <v>12073</v>
      </c>
      <c r="AT57" s="384"/>
      <c r="AU57" s="966"/>
      <c r="AV57" s="966"/>
      <c r="AW57" s="966"/>
      <c r="AX57" s="966"/>
      <c r="AY57" s="966"/>
    </row>
    <row r="58" spans="1:51" s="965" customFormat="1" ht="15" hidden="1" customHeight="1">
      <c r="A58" s="967" t="s">
        <v>24</v>
      </c>
      <c r="B58" s="968">
        <v>2518</v>
      </c>
      <c r="C58" s="783" t="s">
        <v>2670</v>
      </c>
      <c r="D58" s="905" t="s">
        <v>230</v>
      </c>
      <c r="E58" s="557" t="s">
        <v>222</v>
      </c>
      <c r="F58" s="1083" t="s">
        <v>2671</v>
      </c>
      <c r="G58" s="509" t="s">
        <v>139</v>
      </c>
      <c r="H58" s="1084" t="s">
        <v>2672</v>
      </c>
      <c r="I58" s="1085">
        <v>31787</v>
      </c>
      <c r="J58" s="697">
        <v>34</v>
      </c>
      <c r="K58" s="609" t="s">
        <v>493</v>
      </c>
      <c r="L58" s="1086" t="s">
        <v>2938</v>
      </c>
      <c r="M58" s="641">
        <v>44206</v>
      </c>
      <c r="N58" s="772">
        <v>43280</v>
      </c>
      <c r="O58" s="382">
        <v>43656</v>
      </c>
      <c r="P58" s="763" t="s">
        <v>24</v>
      </c>
      <c r="Q58" s="1062">
        <v>44021</v>
      </c>
      <c r="R58" s="771" t="s">
        <v>12081</v>
      </c>
      <c r="S58" s="697" t="s">
        <v>24</v>
      </c>
      <c r="T58" s="382">
        <v>43840</v>
      </c>
      <c r="U58" s="1038">
        <v>43840</v>
      </c>
      <c r="V58" s="382" t="s">
        <v>24</v>
      </c>
      <c r="W58" s="382" t="s">
        <v>24</v>
      </c>
      <c r="X58" s="1163"/>
      <c r="Y58" s="1046"/>
      <c r="Z58" s="1165"/>
      <c r="AA58" s="384" t="s">
        <v>3077</v>
      </c>
      <c r="AB58" s="697" t="s">
        <v>3078</v>
      </c>
      <c r="AC58" s="697"/>
      <c r="AD58" s="697"/>
      <c r="AE58" s="697"/>
      <c r="AF58" s="697"/>
      <c r="AG58" s="1159"/>
      <c r="AH58" s="384" t="s">
        <v>12082</v>
      </c>
      <c r="AI58" s="1166">
        <v>43280</v>
      </c>
      <c r="AJ58" s="763">
        <v>43287</v>
      </c>
      <c r="AK58" s="763">
        <v>43279</v>
      </c>
      <c r="AL58" s="384"/>
      <c r="AM58" s="384"/>
      <c r="AN58" s="384"/>
      <c r="AO58" s="384"/>
      <c r="AP58" s="590" t="s">
        <v>6564</v>
      </c>
      <c r="AQ58" s="384"/>
      <c r="AR58" s="384"/>
      <c r="AS58" s="384"/>
      <c r="AT58" s="384" t="s">
        <v>11523</v>
      </c>
      <c r="AU58" s="966"/>
      <c r="AV58" s="966"/>
      <c r="AW58" s="966"/>
      <c r="AX58" s="966"/>
      <c r="AY58" s="966"/>
    </row>
    <row r="59" spans="1:51" s="965" customFormat="1" ht="15" customHeight="1">
      <c r="A59" s="967" t="str">
        <f t="shared" si="0"/>
        <v>-</v>
      </c>
      <c r="B59" s="968">
        <v>2524</v>
      </c>
      <c r="C59" s="765" t="s">
        <v>11432</v>
      </c>
      <c r="D59" s="591" t="s">
        <v>11408</v>
      </c>
      <c r="E59" s="557" t="s">
        <v>601</v>
      </c>
      <c r="F59" s="697" t="s">
        <v>11433</v>
      </c>
      <c r="G59" s="509" t="s">
        <v>102</v>
      </c>
      <c r="H59" s="1039" t="s">
        <v>24</v>
      </c>
      <c r="I59" s="1087" t="s">
        <v>24</v>
      </c>
      <c r="J59" s="697" t="s">
        <v>24</v>
      </c>
      <c r="K59" s="1041" t="s">
        <v>24</v>
      </c>
      <c r="L59" s="1042" t="s">
        <v>24</v>
      </c>
      <c r="M59" s="1043" t="s">
        <v>24</v>
      </c>
      <c r="N59" s="1079">
        <v>43061</v>
      </c>
      <c r="O59" s="382" t="s">
        <v>24</v>
      </c>
      <c r="P59" s="697" t="s">
        <v>24</v>
      </c>
      <c r="Q59" s="1062" t="s">
        <v>24</v>
      </c>
      <c r="R59" s="771" t="s">
        <v>2087</v>
      </c>
      <c r="S59" s="697" t="s">
        <v>24</v>
      </c>
      <c r="T59" s="382" t="s">
        <v>24</v>
      </c>
      <c r="U59" s="1038" t="s">
        <v>99</v>
      </c>
      <c r="V59" s="382" t="s">
        <v>24</v>
      </c>
      <c r="W59" s="382" t="s">
        <v>24</v>
      </c>
      <c r="X59" s="553"/>
      <c r="Y59" s="1046"/>
      <c r="Z59" s="1165"/>
      <c r="AA59" s="697"/>
      <c r="AB59" s="697"/>
      <c r="AC59" s="697"/>
      <c r="AD59" s="697"/>
      <c r="AE59" s="697"/>
      <c r="AF59" s="697"/>
      <c r="AG59" s="1159"/>
      <c r="AH59" s="384" t="s">
        <v>12173</v>
      </c>
      <c r="AI59" s="1166">
        <v>43061</v>
      </c>
      <c r="AJ59" s="1038" t="s">
        <v>24</v>
      </c>
      <c r="AK59" s="1038" t="s">
        <v>24</v>
      </c>
      <c r="AL59" s="384"/>
      <c r="AM59" s="384"/>
      <c r="AN59" s="384"/>
      <c r="AO59" s="384"/>
      <c r="AP59" s="384" t="s">
        <v>6564</v>
      </c>
      <c r="AQ59" s="384"/>
      <c r="AR59" s="384"/>
      <c r="AS59" s="384" t="s">
        <v>12073</v>
      </c>
      <c r="AT59" s="384"/>
      <c r="AU59" s="966"/>
      <c r="AV59" s="966"/>
      <c r="AW59" s="966"/>
      <c r="AX59" s="966"/>
      <c r="AY59" s="966"/>
    </row>
    <row r="60" spans="1:51" s="965" customFormat="1" ht="15" hidden="1" customHeight="1">
      <c r="A60" s="967" t="str">
        <f t="shared" si="0"/>
        <v>LPB-073</v>
      </c>
      <c r="B60" s="968">
        <v>2546</v>
      </c>
      <c r="C60" s="548" t="s">
        <v>3336</v>
      </c>
      <c r="D60" s="557" t="s">
        <v>230</v>
      </c>
      <c r="E60" s="557" t="s">
        <v>222</v>
      </c>
      <c r="F60" s="509" t="s">
        <v>3590</v>
      </c>
      <c r="G60" s="509" t="s">
        <v>129</v>
      </c>
      <c r="H60" s="542" t="s">
        <v>3591</v>
      </c>
      <c r="I60" s="1088">
        <v>30353</v>
      </c>
      <c r="J60" s="697">
        <v>38</v>
      </c>
      <c r="K60" s="759" t="s">
        <v>494</v>
      </c>
      <c r="L60" s="760">
        <v>830214570669</v>
      </c>
      <c r="M60" s="761">
        <v>44598</v>
      </c>
      <c r="N60" s="1079">
        <v>43461</v>
      </c>
      <c r="O60" s="382">
        <v>43083</v>
      </c>
      <c r="P60" s="763" t="s">
        <v>24</v>
      </c>
      <c r="Q60" s="1062">
        <v>43448</v>
      </c>
      <c r="R60" s="771" t="s">
        <v>12172</v>
      </c>
      <c r="S60" s="697" t="s">
        <v>4058</v>
      </c>
      <c r="T60" s="382">
        <v>44233</v>
      </c>
      <c r="U60" s="1038">
        <v>44233</v>
      </c>
      <c r="V60" s="382" t="s">
        <v>24</v>
      </c>
      <c r="W60" s="382" t="s">
        <v>24</v>
      </c>
      <c r="X60" s="553"/>
      <c r="Y60" s="1046"/>
      <c r="Z60" s="1165"/>
      <c r="AA60" s="697" t="s">
        <v>3077</v>
      </c>
      <c r="AB60" s="697"/>
      <c r="AC60" s="697"/>
      <c r="AD60" s="697"/>
      <c r="AE60" s="697"/>
      <c r="AF60" s="697"/>
      <c r="AG60" s="1159"/>
      <c r="AH60" s="384" t="s">
        <v>3077</v>
      </c>
      <c r="AI60" s="1166">
        <v>43461</v>
      </c>
      <c r="AJ60" s="763" t="s">
        <v>24</v>
      </c>
      <c r="AK60" s="382">
        <v>43457</v>
      </c>
      <c r="AL60" s="384"/>
      <c r="AM60" s="384"/>
      <c r="AN60" s="384"/>
      <c r="AO60" s="384"/>
      <c r="AP60" s="384" t="s">
        <v>6564</v>
      </c>
      <c r="AQ60" s="384"/>
      <c r="AR60" s="384"/>
      <c r="AS60" s="384" t="s">
        <v>11598</v>
      </c>
      <c r="AT60" s="384"/>
      <c r="AU60" s="966"/>
      <c r="AV60" s="966"/>
      <c r="AW60" s="966"/>
      <c r="AX60" s="966"/>
      <c r="AY60" s="966"/>
    </row>
    <row r="61" spans="1:51" s="965" customFormat="1" ht="15" hidden="1" customHeight="1">
      <c r="A61" s="967" t="str">
        <f t="shared" si="0"/>
        <v>LPB-075</v>
      </c>
      <c r="B61" s="968">
        <v>2575</v>
      </c>
      <c r="C61" s="746" t="s">
        <v>3668</v>
      </c>
      <c r="D61" s="557" t="s">
        <v>230</v>
      </c>
      <c r="E61" s="557" t="s">
        <v>222</v>
      </c>
      <c r="F61" s="509" t="s">
        <v>3669</v>
      </c>
      <c r="G61" s="509" t="s">
        <v>129</v>
      </c>
      <c r="H61" s="542" t="s">
        <v>3670</v>
      </c>
      <c r="I61" s="1088">
        <v>33014</v>
      </c>
      <c r="J61" s="697">
        <v>31</v>
      </c>
      <c r="K61" s="759" t="s">
        <v>493</v>
      </c>
      <c r="L61" s="760">
        <v>1723170400366</v>
      </c>
      <c r="M61" s="761" t="s">
        <v>3671</v>
      </c>
      <c r="N61" s="1079">
        <v>42481</v>
      </c>
      <c r="O61" s="382">
        <v>42831</v>
      </c>
      <c r="P61" s="763" t="s">
        <v>24</v>
      </c>
      <c r="Q61" s="1062">
        <v>43196</v>
      </c>
      <c r="R61" s="771" t="s">
        <v>12172</v>
      </c>
      <c r="S61" s="697" t="s">
        <v>4084</v>
      </c>
      <c r="T61" s="382">
        <v>44337</v>
      </c>
      <c r="U61" s="1038">
        <v>44337</v>
      </c>
      <c r="V61" s="382" t="s">
        <v>24</v>
      </c>
      <c r="W61" s="382" t="s">
        <v>24</v>
      </c>
      <c r="X61" s="553"/>
      <c r="Y61" s="1046"/>
      <c r="Z61" s="1165"/>
      <c r="AA61" s="697" t="s">
        <v>3077</v>
      </c>
      <c r="AB61" s="697"/>
      <c r="AC61" s="697"/>
      <c r="AD61" s="697"/>
      <c r="AE61" s="697"/>
      <c r="AF61" s="697"/>
      <c r="AG61" s="1159"/>
      <c r="AH61" s="384" t="s">
        <v>3077</v>
      </c>
      <c r="AI61" s="1166">
        <v>42481</v>
      </c>
      <c r="AJ61" s="763" t="s">
        <v>24</v>
      </c>
      <c r="AK61" s="382">
        <v>43457</v>
      </c>
      <c r="AL61" s="384"/>
      <c r="AM61" s="384"/>
      <c r="AN61" s="384"/>
      <c r="AO61" s="384"/>
      <c r="AP61" s="384" t="s">
        <v>6564</v>
      </c>
      <c r="AQ61" s="384"/>
      <c r="AR61" s="384"/>
      <c r="AS61" s="384" t="s">
        <v>11598</v>
      </c>
      <c r="AT61" s="384"/>
      <c r="AU61" s="966"/>
      <c r="AV61" s="966"/>
      <c r="AW61" s="966"/>
      <c r="AX61" s="966"/>
      <c r="AY61" s="966"/>
    </row>
    <row r="62" spans="1:51" s="965" customFormat="1" ht="15" hidden="1" customHeight="1">
      <c r="A62" s="967" t="str">
        <f t="shared" si="0"/>
        <v>LPB-044</v>
      </c>
      <c r="B62" s="968">
        <v>2591</v>
      </c>
      <c r="C62" s="548" t="s">
        <v>3708</v>
      </c>
      <c r="D62" s="757" t="s">
        <v>230</v>
      </c>
      <c r="E62" s="557" t="s">
        <v>222</v>
      </c>
      <c r="F62" s="509" t="s">
        <v>3709</v>
      </c>
      <c r="G62" s="509" t="s">
        <v>129</v>
      </c>
      <c r="H62" s="542" t="s">
        <v>3710</v>
      </c>
      <c r="I62" s="1088">
        <v>31547</v>
      </c>
      <c r="J62" s="697">
        <v>35</v>
      </c>
      <c r="K62" s="757" t="s">
        <v>493</v>
      </c>
      <c r="L62" s="753">
        <v>860522200283</v>
      </c>
      <c r="M62" s="1088" t="s">
        <v>3711</v>
      </c>
      <c r="N62" s="1079">
        <v>42752</v>
      </c>
      <c r="O62" s="382">
        <v>43145</v>
      </c>
      <c r="P62" s="763" t="s">
        <v>24</v>
      </c>
      <c r="Q62" s="1062">
        <v>43510</v>
      </c>
      <c r="R62" s="771" t="s">
        <v>12172</v>
      </c>
      <c r="S62" s="697" t="s">
        <v>4096</v>
      </c>
      <c r="T62" s="382">
        <v>44331</v>
      </c>
      <c r="U62" s="1038">
        <v>44331</v>
      </c>
      <c r="V62" s="382" t="s">
        <v>24</v>
      </c>
      <c r="W62" s="382" t="s">
        <v>24</v>
      </c>
      <c r="X62" s="553"/>
      <c r="Y62" s="1046"/>
      <c r="Z62" s="1165"/>
      <c r="AA62" s="697" t="s">
        <v>3077</v>
      </c>
      <c r="AB62" s="697"/>
      <c r="AC62" s="697"/>
      <c r="AD62" s="697"/>
      <c r="AE62" s="697"/>
      <c r="AF62" s="697"/>
      <c r="AG62" s="1159"/>
      <c r="AH62" s="384" t="s">
        <v>3077</v>
      </c>
      <c r="AI62" s="1166">
        <v>42752</v>
      </c>
      <c r="AJ62" s="763" t="s">
        <v>24</v>
      </c>
      <c r="AK62" s="382">
        <v>42788</v>
      </c>
      <c r="AL62" s="384"/>
      <c r="AM62" s="384"/>
      <c r="AN62" s="384"/>
      <c r="AO62" s="384"/>
      <c r="AP62" s="602" t="s">
        <v>6564</v>
      </c>
      <c r="AQ62" s="384"/>
      <c r="AR62" s="384"/>
      <c r="AS62" s="384" t="s">
        <v>11598</v>
      </c>
      <c r="AT62" s="384"/>
      <c r="AU62" s="966"/>
      <c r="AV62" s="966"/>
      <c r="AW62" s="966"/>
      <c r="AX62" s="966"/>
      <c r="AY62" s="966"/>
    </row>
    <row r="63" spans="1:51" s="965" customFormat="1" ht="15" hidden="1" customHeight="1">
      <c r="A63" s="967" t="str">
        <f t="shared" si="0"/>
        <v>LPB-026</v>
      </c>
      <c r="B63" s="968">
        <v>2680</v>
      </c>
      <c r="C63" s="746" t="s">
        <v>3490</v>
      </c>
      <c r="D63" s="557" t="s">
        <v>230</v>
      </c>
      <c r="E63" s="557" t="s">
        <v>222</v>
      </c>
      <c r="F63" s="509" t="s">
        <v>3970</v>
      </c>
      <c r="G63" s="509" t="s">
        <v>129</v>
      </c>
      <c r="H63" s="1089" t="s">
        <v>3971</v>
      </c>
      <c r="I63" s="1090">
        <v>30139</v>
      </c>
      <c r="J63" s="697">
        <v>39</v>
      </c>
      <c r="K63" s="757" t="s">
        <v>493</v>
      </c>
      <c r="L63" s="753">
        <v>820714331196</v>
      </c>
      <c r="M63" s="1088">
        <v>44749</v>
      </c>
      <c r="N63" s="1079">
        <v>43552</v>
      </c>
      <c r="O63" s="382">
        <v>43903</v>
      </c>
      <c r="P63" s="763" t="s">
        <v>498</v>
      </c>
      <c r="Q63" s="1062">
        <v>44268</v>
      </c>
      <c r="R63" s="771" t="s">
        <v>12081</v>
      </c>
      <c r="S63" s="697" t="s">
        <v>4154</v>
      </c>
      <c r="T63" s="382">
        <v>44384</v>
      </c>
      <c r="U63" s="1038">
        <v>44384</v>
      </c>
      <c r="V63" s="382" t="s">
        <v>24</v>
      </c>
      <c r="W63" s="382" t="s">
        <v>24</v>
      </c>
      <c r="X63" s="553"/>
      <c r="Y63" s="1046"/>
      <c r="Z63" s="1165"/>
      <c r="AA63" s="797" t="s">
        <v>3077</v>
      </c>
      <c r="AB63" s="591"/>
      <c r="AC63" s="591"/>
      <c r="AD63" s="591"/>
      <c r="AE63" s="591"/>
      <c r="AF63" s="591"/>
      <c r="AG63" s="1159"/>
      <c r="AH63" s="384" t="s">
        <v>3077</v>
      </c>
      <c r="AI63" s="1166">
        <v>43552</v>
      </c>
      <c r="AJ63" s="763">
        <v>43549</v>
      </c>
      <c r="AK63" s="382">
        <v>43550</v>
      </c>
      <c r="AL63" s="384"/>
      <c r="AM63" s="384"/>
      <c r="AN63" s="384"/>
      <c r="AO63" s="384"/>
      <c r="AP63" s="384" t="s">
        <v>6564</v>
      </c>
      <c r="AQ63" s="384"/>
      <c r="AR63" s="384"/>
      <c r="AS63" s="384" t="s">
        <v>11598</v>
      </c>
      <c r="AT63" s="384"/>
      <c r="AU63" s="966"/>
      <c r="AV63" s="966"/>
      <c r="AW63" s="966"/>
      <c r="AX63" s="966"/>
      <c r="AY63" s="966"/>
    </row>
    <row r="64" spans="1:51" s="965" customFormat="1" ht="15" hidden="1" customHeight="1">
      <c r="A64" s="967" t="str">
        <f t="shared" si="0"/>
        <v>LPB-099</v>
      </c>
      <c r="B64" s="968">
        <v>2688</v>
      </c>
      <c r="C64" s="548" t="s">
        <v>2302</v>
      </c>
      <c r="D64" s="557" t="s">
        <v>230</v>
      </c>
      <c r="E64" s="557" t="s">
        <v>222</v>
      </c>
      <c r="F64" s="509" t="s">
        <v>3988</v>
      </c>
      <c r="G64" s="509" t="s">
        <v>129</v>
      </c>
      <c r="H64" s="1091" t="s">
        <v>3989</v>
      </c>
      <c r="I64" s="1088">
        <v>28847</v>
      </c>
      <c r="J64" s="697">
        <v>42</v>
      </c>
      <c r="K64" s="759" t="s">
        <v>493</v>
      </c>
      <c r="L64" s="760">
        <v>781214331000</v>
      </c>
      <c r="M64" s="761">
        <v>45649</v>
      </c>
      <c r="N64" s="1079">
        <v>43663</v>
      </c>
      <c r="O64" s="382" t="s">
        <v>24</v>
      </c>
      <c r="P64" s="763" t="s">
        <v>24</v>
      </c>
      <c r="Q64" s="1062" t="s">
        <v>24</v>
      </c>
      <c r="R64" s="771" t="s">
        <v>2087</v>
      </c>
      <c r="S64" s="697" t="s">
        <v>4161</v>
      </c>
      <c r="T64" s="382">
        <v>44553</v>
      </c>
      <c r="U64" s="1038">
        <v>44553</v>
      </c>
      <c r="V64" s="382" t="s">
        <v>24</v>
      </c>
      <c r="W64" s="382" t="s">
        <v>24</v>
      </c>
      <c r="X64" s="553"/>
      <c r="Y64" s="1046"/>
      <c r="Z64" s="1165"/>
      <c r="AA64" s="797" t="s">
        <v>3077</v>
      </c>
      <c r="AB64" s="591"/>
      <c r="AC64" s="591"/>
      <c r="AD64" s="591"/>
      <c r="AE64" s="591"/>
      <c r="AF64" s="591"/>
      <c r="AG64" s="1159"/>
      <c r="AH64" s="384" t="s">
        <v>3077</v>
      </c>
      <c r="AI64" s="1166">
        <v>43663</v>
      </c>
      <c r="AJ64" s="763">
        <v>43661</v>
      </c>
      <c r="AK64" s="382">
        <v>43662</v>
      </c>
      <c r="AL64" s="384"/>
      <c r="AM64" s="384"/>
      <c r="AN64" s="384"/>
      <c r="AO64" s="384"/>
      <c r="AP64" s="384" t="s">
        <v>6564</v>
      </c>
      <c r="AQ64" s="384"/>
      <c r="AR64" s="384"/>
      <c r="AS64" s="384" t="s">
        <v>11598</v>
      </c>
      <c r="AT64" s="384"/>
      <c r="AU64" s="966"/>
      <c r="AV64" s="966"/>
      <c r="AW64" s="966"/>
      <c r="AX64" s="966"/>
      <c r="AY64" s="966"/>
    </row>
    <row r="65" spans="1:51" s="965" customFormat="1" ht="15" hidden="1" customHeight="1">
      <c r="A65" s="967" t="str">
        <f t="shared" si="0"/>
        <v>LPB-136</v>
      </c>
      <c r="B65" s="968">
        <v>2702</v>
      </c>
      <c r="C65" s="879" t="s">
        <v>4020</v>
      </c>
      <c r="D65" s="557" t="s">
        <v>230</v>
      </c>
      <c r="E65" s="557" t="s">
        <v>222</v>
      </c>
      <c r="F65" s="509" t="s">
        <v>24</v>
      </c>
      <c r="G65" s="509" t="s">
        <v>129</v>
      </c>
      <c r="H65" s="1039" t="s">
        <v>24</v>
      </c>
      <c r="I65" s="1088">
        <v>32365</v>
      </c>
      <c r="J65" s="697">
        <v>33</v>
      </c>
      <c r="K65" s="1092" t="s">
        <v>493</v>
      </c>
      <c r="L65" s="1093">
        <v>1721170700365</v>
      </c>
      <c r="M65" s="1094">
        <v>44783</v>
      </c>
      <c r="N65" s="600">
        <v>43797</v>
      </c>
      <c r="O65" s="382" t="s">
        <v>24</v>
      </c>
      <c r="P65" s="763" t="s">
        <v>24</v>
      </c>
      <c r="Q65" s="1062" t="s">
        <v>24</v>
      </c>
      <c r="R65" s="771" t="s">
        <v>2087</v>
      </c>
      <c r="S65" s="697" t="s">
        <v>4168</v>
      </c>
      <c r="T65" s="382">
        <v>44418</v>
      </c>
      <c r="U65" s="1038">
        <v>44418</v>
      </c>
      <c r="V65" s="382" t="s">
        <v>24</v>
      </c>
      <c r="W65" s="382" t="s">
        <v>24</v>
      </c>
      <c r="X65" s="553"/>
      <c r="Y65" s="1046"/>
      <c r="Z65" s="1165"/>
      <c r="AA65" s="797" t="s">
        <v>3077</v>
      </c>
      <c r="AB65" s="591"/>
      <c r="AC65" s="591"/>
      <c r="AD65" s="591"/>
      <c r="AE65" s="591"/>
      <c r="AF65" s="591"/>
      <c r="AG65" s="1159"/>
      <c r="AH65" s="384" t="s">
        <v>3077</v>
      </c>
      <c r="AI65" s="1166">
        <v>43797</v>
      </c>
      <c r="AJ65" s="763">
        <v>43795</v>
      </c>
      <c r="AK65" s="382">
        <v>43796</v>
      </c>
      <c r="AL65" s="384"/>
      <c r="AM65" s="384"/>
      <c r="AN65" s="384"/>
      <c r="AO65" s="384"/>
      <c r="AP65" s="384" t="s">
        <v>6564</v>
      </c>
      <c r="AQ65" s="384"/>
      <c r="AR65" s="384"/>
      <c r="AS65" s="384" t="s">
        <v>11598</v>
      </c>
      <c r="AT65" s="384"/>
      <c r="AU65" s="966"/>
      <c r="AV65" s="966"/>
      <c r="AW65" s="966"/>
      <c r="AX65" s="966"/>
      <c r="AY65" s="966"/>
    </row>
    <row r="66" spans="1:51" s="965" customFormat="1" ht="16.5" hidden="1" customHeight="1">
      <c r="A66" s="967" t="str">
        <f t="shared" si="0"/>
        <v>LPB-143</v>
      </c>
      <c r="B66" s="968">
        <v>2712</v>
      </c>
      <c r="C66" s="879" t="s">
        <v>4033</v>
      </c>
      <c r="D66" s="557" t="s">
        <v>230</v>
      </c>
      <c r="E66" s="557" t="s">
        <v>222</v>
      </c>
      <c r="F66" s="509" t="s">
        <v>24</v>
      </c>
      <c r="G66" s="509" t="s">
        <v>129</v>
      </c>
      <c r="H66" s="1095" t="s">
        <v>24</v>
      </c>
      <c r="I66" s="1088">
        <v>33784</v>
      </c>
      <c r="J66" s="697">
        <v>29</v>
      </c>
      <c r="K66" s="1096" t="s">
        <v>493</v>
      </c>
      <c r="L66" s="1097">
        <v>920619310672</v>
      </c>
      <c r="M66" s="1098">
        <v>45106</v>
      </c>
      <c r="N66" s="600">
        <v>43832</v>
      </c>
      <c r="O66" s="382" t="s">
        <v>24</v>
      </c>
      <c r="P66" s="763" t="s">
        <v>24</v>
      </c>
      <c r="Q66" s="1062" t="s">
        <v>24</v>
      </c>
      <c r="R66" s="771" t="s">
        <v>2087</v>
      </c>
      <c r="S66" s="697" t="s">
        <v>4174</v>
      </c>
      <c r="T66" s="382">
        <v>44376</v>
      </c>
      <c r="U66" s="1038">
        <v>44376</v>
      </c>
      <c r="V66" s="382" t="s">
        <v>24</v>
      </c>
      <c r="W66" s="382" t="s">
        <v>24</v>
      </c>
      <c r="X66" s="553"/>
      <c r="Y66" s="1046"/>
      <c r="Z66" s="1165"/>
      <c r="AA66" s="797" t="s">
        <v>3077</v>
      </c>
      <c r="AB66" s="591"/>
      <c r="AC66" s="591"/>
      <c r="AD66" s="591"/>
      <c r="AE66" s="591"/>
      <c r="AF66" s="591"/>
      <c r="AG66" s="1159"/>
      <c r="AH66" s="384" t="s">
        <v>3077</v>
      </c>
      <c r="AI66" s="1166">
        <v>43832</v>
      </c>
      <c r="AJ66" s="763">
        <v>43830</v>
      </c>
      <c r="AK66" s="382">
        <v>43830</v>
      </c>
      <c r="AL66" s="384"/>
      <c r="AM66" s="384"/>
      <c r="AN66" s="384"/>
      <c r="AO66" s="384"/>
      <c r="AP66" s="384" t="s">
        <v>6564</v>
      </c>
      <c r="AQ66" s="384"/>
      <c r="AR66" s="384"/>
      <c r="AS66" s="384" t="s">
        <v>11694</v>
      </c>
      <c r="AT66" s="384"/>
      <c r="AU66" s="966"/>
      <c r="AV66" s="966"/>
      <c r="AW66" s="966"/>
      <c r="AX66" s="966"/>
      <c r="AY66" s="966"/>
    </row>
    <row r="67" spans="1:51" s="965" customFormat="1" ht="15" hidden="1" customHeight="1">
      <c r="A67" s="967" t="str">
        <f t="shared" si="0"/>
        <v>PEN-033</v>
      </c>
      <c r="B67" s="968">
        <v>2927</v>
      </c>
      <c r="C67" s="806" t="s">
        <v>2646</v>
      </c>
      <c r="D67" s="791" t="s">
        <v>230</v>
      </c>
      <c r="E67" s="796" t="s">
        <v>222</v>
      </c>
      <c r="F67" s="906" t="s">
        <v>2647</v>
      </c>
      <c r="G67" s="509" t="s">
        <v>139</v>
      </c>
      <c r="H67" s="1099" t="s">
        <v>2648</v>
      </c>
      <c r="I67" s="1100">
        <v>33845</v>
      </c>
      <c r="J67" s="697">
        <v>28</v>
      </c>
      <c r="K67" s="609" t="s">
        <v>493</v>
      </c>
      <c r="L67" s="1086" t="s">
        <v>2932</v>
      </c>
      <c r="M67" s="641">
        <v>44802</v>
      </c>
      <c r="N67" s="1101">
        <v>43132</v>
      </c>
      <c r="O67" s="382">
        <v>43818</v>
      </c>
      <c r="P67" s="763" t="s">
        <v>498</v>
      </c>
      <c r="Q67" s="1062">
        <v>44183</v>
      </c>
      <c r="R67" s="771" t="s">
        <v>12081</v>
      </c>
      <c r="S67" s="697" t="s">
        <v>3013</v>
      </c>
      <c r="T67" s="382">
        <v>44072</v>
      </c>
      <c r="U67" s="1038" t="s">
        <v>99</v>
      </c>
      <c r="V67" s="382" t="s">
        <v>24</v>
      </c>
      <c r="W67" s="382" t="s">
        <v>24</v>
      </c>
      <c r="X67" s="1163"/>
      <c r="Y67" s="1046"/>
      <c r="Z67" s="1165"/>
      <c r="AA67" s="1167" t="s">
        <v>3077</v>
      </c>
      <c r="AB67" s="1004" t="s">
        <v>3078</v>
      </c>
      <c r="AC67" s="1004"/>
      <c r="AD67" s="1004"/>
      <c r="AE67" s="1004"/>
      <c r="AF67" s="1004"/>
      <c r="AG67" s="1168"/>
      <c r="AH67" s="1169" t="s">
        <v>12082</v>
      </c>
      <c r="AI67" s="1166">
        <v>43132</v>
      </c>
      <c r="AJ67" s="785" t="s">
        <v>24</v>
      </c>
      <c r="AK67" s="785" t="s">
        <v>24</v>
      </c>
      <c r="AL67" s="384"/>
      <c r="AM67" s="384"/>
      <c r="AN67" s="384"/>
      <c r="AO67" s="384"/>
      <c r="AP67" s="384" t="s">
        <v>6564</v>
      </c>
      <c r="AQ67" s="384"/>
      <c r="AR67" s="384"/>
      <c r="AS67" s="384"/>
      <c r="AT67" s="384" t="s">
        <v>11523</v>
      </c>
      <c r="AU67" s="966"/>
      <c r="AV67" s="966"/>
      <c r="AW67" s="966"/>
      <c r="AX67" s="966"/>
      <c r="AY67" s="966"/>
    </row>
    <row r="68" spans="1:51" s="965" customFormat="1" ht="15" hidden="1" customHeight="1">
      <c r="A68" s="967" t="s">
        <v>24</v>
      </c>
      <c r="B68" s="968">
        <v>2928</v>
      </c>
      <c r="C68" s="793" t="s">
        <v>2649</v>
      </c>
      <c r="D68" s="791" t="s">
        <v>230</v>
      </c>
      <c r="E68" s="796" t="s">
        <v>222</v>
      </c>
      <c r="F68" s="906" t="s">
        <v>2650</v>
      </c>
      <c r="G68" s="509" t="s">
        <v>139</v>
      </c>
      <c r="H68" s="1099" t="s">
        <v>2651</v>
      </c>
      <c r="I68" s="803">
        <v>32140</v>
      </c>
      <c r="J68" s="697">
        <v>33</v>
      </c>
      <c r="K68" s="791" t="s">
        <v>493</v>
      </c>
      <c r="L68" s="1102" t="s">
        <v>2933</v>
      </c>
      <c r="M68" s="1103" t="s">
        <v>24</v>
      </c>
      <c r="N68" s="1101">
        <v>43280</v>
      </c>
      <c r="O68" s="382">
        <v>43883</v>
      </c>
      <c r="P68" s="763" t="s">
        <v>497</v>
      </c>
      <c r="Q68" s="1062">
        <v>44248</v>
      </c>
      <c r="R68" s="771" t="s">
        <v>12081</v>
      </c>
      <c r="S68" s="697" t="s">
        <v>24</v>
      </c>
      <c r="T68" s="382">
        <v>44194</v>
      </c>
      <c r="U68" s="1038">
        <v>44194</v>
      </c>
      <c r="V68" s="382" t="s">
        <v>24</v>
      </c>
      <c r="W68" s="382" t="s">
        <v>24</v>
      </c>
      <c r="X68" s="1163"/>
      <c r="Y68" s="1046"/>
      <c r="Z68" s="1165"/>
      <c r="AA68" s="1167" t="s">
        <v>3077</v>
      </c>
      <c r="AB68" s="1168" t="s">
        <v>3078</v>
      </c>
      <c r="AC68" s="1167"/>
      <c r="AD68" s="1004"/>
      <c r="AE68" s="1004"/>
      <c r="AF68" s="1004"/>
      <c r="AG68" s="1168"/>
      <c r="AH68" s="1169" t="s">
        <v>12082</v>
      </c>
      <c r="AI68" s="1166">
        <v>43280</v>
      </c>
      <c r="AJ68" s="785">
        <v>43287</v>
      </c>
      <c r="AK68" s="785">
        <v>43279</v>
      </c>
      <c r="AL68" s="384"/>
      <c r="AM68" s="384"/>
      <c r="AN68" s="384"/>
      <c r="AO68" s="384"/>
      <c r="AP68" s="384" t="s">
        <v>6564</v>
      </c>
      <c r="AQ68" s="384"/>
      <c r="AR68" s="384"/>
      <c r="AS68" s="384"/>
      <c r="AT68" s="384" t="s">
        <v>11523</v>
      </c>
      <c r="AU68" s="966"/>
      <c r="AV68" s="966"/>
      <c r="AW68" s="966"/>
      <c r="AX68" s="966"/>
      <c r="AY68" s="966"/>
    </row>
    <row r="69" spans="1:51" s="965" customFormat="1" ht="15" hidden="1" customHeight="1">
      <c r="A69" s="967" t="str">
        <f t="shared" si="0"/>
        <v>PEN-044</v>
      </c>
      <c r="B69" s="968">
        <v>2939</v>
      </c>
      <c r="C69" s="793" t="s">
        <v>2682</v>
      </c>
      <c r="D69" s="791" t="s">
        <v>230</v>
      </c>
      <c r="E69" s="796" t="s">
        <v>222</v>
      </c>
      <c r="F69" s="906" t="s">
        <v>2683</v>
      </c>
      <c r="G69" s="509" t="s">
        <v>139</v>
      </c>
      <c r="H69" s="1099" t="s">
        <v>2684</v>
      </c>
      <c r="I69" s="803">
        <v>33220</v>
      </c>
      <c r="J69" s="697">
        <v>30</v>
      </c>
      <c r="K69" s="609" t="s">
        <v>493</v>
      </c>
      <c r="L69" s="1086" t="s">
        <v>2941</v>
      </c>
      <c r="M69" s="610" t="s">
        <v>2942</v>
      </c>
      <c r="N69" s="705">
        <v>43407</v>
      </c>
      <c r="O69" s="382" t="s">
        <v>24</v>
      </c>
      <c r="P69" s="763" t="s">
        <v>24</v>
      </c>
      <c r="Q69" s="1062" t="s">
        <v>24</v>
      </c>
      <c r="R69" s="771" t="s">
        <v>2087</v>
      </c>
      <c r="S69" s="697" t="s">
        <v>3024</v>
      </c>
      <c r="T69" s="382">
        <v>44178</v>
      </c>
      <c r="U69" s="1038">
        <v>44178</v>
      </c>
      <c r="V69" s="382" t="s">
        <v>24</v>
      </c>
      <c r="W69" s="382" t="s">
        <v>24</v>
      </c>
      <c r="X69" s="1163"/>
      <c r="Y69" s="1046"/>
      <c r="Z69" s="1165"/>
      <c r="AA69" s="1004" t="s">
        <v>3077</v>
      </c>
      <c r="AB69" s="1040" t="s">
        <v>3078</v>
      </c>
      <c r="AC69" s="1004"/>
      <c r="AD69" s="1004"/>
      <c r="AE69" s="1004"/>
      <c r="AF69" s="1004"/>
      <c r="AG69" s="1168"/>
      <c r="AH69" s="1169" t="s">
        <v>12082</v>
      </c>
      <c r="AI69" s="1166">
        <v>43407</v>
      </c>
      <c r="AJ69" s="785">
        <v>43533</v>
      </c>
      <c r="AK69" s="785">
        <v>43536</v>
      </c>
      <c r="AL69" s="384"/>
      <c r="AM69" s="384"/>
      <c r="AN69" s="384"/>
      <c r="AO69" s="384"/>
      <c r="AP69" s="384" t="s">
        <v>6564</v>
      </c>
      <c r="AQ69" s="384"/>
      <c r="AR69" s="384"/>
      <c r="AS69" s="384"/>
      <c r="AT69" s="384" t="s">
        <v>11598</v>
      </c>
      <c r="AU69" s="966"/>
      <c r="AV69" s="966"/>
      <c r="AW69" s="966"/>
      <c r="AX69" s="966"/>
      <c r="AY69" s="966"/>
    </row>
    <row r="70" spans="1:51" s="965" customFormat="1" ht="15" hidden="1" customHeight="1">
      <c r="A70" s="967" t="str">
        <f t="shared" si="0"/>
        <v>PEN-091</v>
      </c>
      <c r="B70" s="968">
        <v>3012</v>
      </c>
      <c r="C70" s="786" t="s">
        <v>2894</v>
      </c>
      <c r="D70" s="796" t="s">
        <v>230</v>
      </c>
      <c r="E70" s="796" t="s">
        <v>222</v>
      </c>
      <c r="F70" s="539" t="s">
        <v>24</v>
      </c>
      <c r="G70" s="509" t="s">
        <v>139</v>
      </c>
      <c r="H70" s="1104" t="s">
        <v>2895</v>
      </c>
      <c r="I70" s="1105">
        <v>29726</v>
      </c>
      <c r="J70" s="697">
        <v>40</v>
      </c>
      <c r="K70" s="602" t="s">
        <v>493</v>
      </c>
      <c r="L70" s="667">
        <v>810315253205</v>
      </c>
      <c r="M70" s="771">
        <v>45371</v>
      </c>
      <c r="N70" s="1101">
        <v>43754</v>
      </c>
      <c r="O70" s="382" t="s">
        <v>24</v>
      </c>
      <c r="P70" s="763" t="s">
        <v>24</v>
      </c>
      <c r="Q70" s="1062" t="s">
        <v>24</v>
      </c>
      <c r="R70" s="771" t="s">
        <v>2087</v>
      </c>
      <c r="S70" s="697" t="s">
        <v>3072</v>
      </c>
      <c r="T70" s="382">
        <v>44336</v>
      </c>
      <c r="U70" s="382">
        <v>44336</v>
      </c>
      <c r="V70" s="382" t="s">
        <v>24</v>
      </c>
      <c r="W70" s="382" t="s">
        <v>24</v>
      </c>
      <c r="X70" s="1163"/>
      <c r="Y70" s="1046"/>
      <c r="Z70" s="1165"/>
      <c r="AA70" s="1167" t="s">
        <v>3077</v>
      </c>
      <c r="AB70" s="1004" t="s">
        <v>24</v>
      </c>
      <c r="AC70" s="1004"/>
      <c r="AD70" s="1004"/>
      <c r="AE70" s="1004"/>
      <c r="AF70" s="1004"/>
      <c r="AG70" s="1168"/>
      <c r="AH70" s="1169" t="s">
        <v>12083</v>
      </c>
      <c r="AI70" s="1166">
        <v>43754</v>
      </c>
      <c r="AJ70" s="785">
        <v>43752</v>
      </c>
      <c r="AK70" s="785">
        <v>43753</v>
      </c>
      <c r="AL70" s="384"/>
      <c r="AM70" s="384"/>
      <c r="AN70" s="384"/>
      <c r="AO70" s="384"/>
      <c r="AP70" s="384" t="s">
        <v>6564</v>
      </c>
      <c r="AQ70" s="384"/>
      <c r="AR70" s="384"/>
      <c r="AS70" s="384"/>
      <c r="AT70" s="384" t="s">
        <v>11598</v>
      </c>
      <c r="AU70" s="966"/>
      <c r="AV70" s="966"/>
      <c r="AW70" s="966"/>
      <c r="AX70" s="966"/>
      <c r="AY70" s="966"/>
    </row>
    <row r="71" spans="1:51" s="965" customFormat="1" ht="15" hidden="1" customHeight="1">
      <c r="A71" s="967" t="s">
        <v>24</v>
      </c>
      <c r="B71" s="968">
        <v>3058</v>
      </c>
      <c r="C71" s="1106" t="s">
        <v>11982</v>
      </c>
      <c r="D71" s="796" t="s">
        <v>257</v>
      </c>
      <c r="E71" s="796" t="s">
        <v>1122</v>
      </c>
      <c r="F71" s="539" t="s">
        <v>24</v>
      </c>
      <c r="G71" s="509" t="s">
        <v>140</v>
      </c>
      <c r="H71" s="1107" t="s">
        <v>2046</v>
      </c>
      <c r="I71" s="1108">
        <v>35301</v>
      </c>
      <c r="J71" s="697">
        <v>24</v>
      </c>
      <c r="K71" s="652" t="s">
        <v>493</v>
      </c>
      <c r="L71" s="667">
        <v>9308019310414</v>
      </c>
      <c r="M71" s="652">
        <v>44797</v>
      </c>
      <c r="N71" s="1101">
        <v>43712</v>
      </c>
      <c r="O71" s="382" t="s">
        <v>24</v>
      </c>
      <c r="P71" s="697" t="s">
        <v>24</v>
      </c>
      <c r="Q71" s="1062" t="s">
        <v>24</v>
      </c>
      <c r="R71" s="771" t="s">
        <v>2087</v>
      </c>
      <c r="S71" s="697" t="s">
        <v>24</v>
      </c>
      <c r="T71" s="382">
        <v>44432</v>
      </c>
      <c r="U71" s="1038">
        <v>44432</v>
      </c>
      <c r="V71" s="382" t="s">
        <v>24</v>
      </c>
      <c r="W71" s="382" t="s">
        <v>24</v>
      </c>
      <c r="X71" s="1163"/>
      <c r="Y71" s="1046"/>
      <c r="Z71" s="1164"/>
      <c r="AA71" s="1167" t="s">
        <v>2084</v>
      </c>
      <c r="AB71" s="1004" t="s">
        <v>24</v>
      </c>
      <c r="AC71" s="1004"/>
      <c r="AD71" s="1004"/>
      <c r="AE71" s="1004"/>
      <c r="AF71" s="1004"/>
      <c r="AG71" s="1168"/>
      <c r="AH71" s="1169" t="s">
        <v>12084</v>
      </c>
      <c r="AI71" s="1166">
        <v>43712</v>
      </c>
      <c r="AJ71" s="818">
        <v>43710</v>
      </c>
      <c r="AK71" s="805">
        <v>43711</v>
      </c>
      <c r="AL71" s="384"/>
      <c r="AM71" s="384"/>
      <c r="AN71" s="384"/>
      <c r="AO71" s="384"/>
      <c r="AP71" s="384" t="s">
        <v>6564</v>
      </c>
      <c r="AQ71" s="384" t="s">
        <v>124</v>
      </c>
      <c r="AR71" s="384" t="s">
        <v>2534</v>
      </c>
      <c r="AS71" s="384" t="s">
        <v>11694</v>
      </c>
      <c r="AT71" s="384"/>
      <c r="AU71" s="966"/>
      <c r="AV71" s="966"/>
      <c r="AW71" s="966"/>
      <c r="AX71" s="966"/>
      <c r="AY71" s="966"/>
    </row>
    <row r="72" spans="1:51" s="965" customFormat="1" ht="15" hidden="1" customHeight="1">
      <c r="A72" s="967" t="str">
        <f t="shared" ref="A72:A81" si="1">S72</f>
        <v>-</v>
      </c>
      <c r="B72" s="968">
        <v>3275</v>
      </c>
      <c r="C72" s="814" t="s">
        <v>1780</v>
      </c>
      <c r="D72" s="835" t="s">
        <v>234</v>
      </c>
      <c r="E72" s="835" t="s">
        <v>222</v>
      </c>
      <c r="F72" s="560" t="s">
        <v>24</v>
      </c>
      <c r="G72" s="509" t="s">
        <v>144</v>
      </c>
      <c r="H72" s="817" t="s">
        <v>1781</v>
      </c>
      <c r="I72" s="785">
        <v>34675</v>
      </c>
      <c r="J72" s="697">
        <v>26</v>
      </c>
      <c r="K72" s="1109" t="s">
        <v>24</v>
      </c>
      <c r="L72" s="1110" t="s">
        <v>24</v>
      </c>
      <c r="M72" s="1111" t="s">
        <v>24</v>
      </c>
      <c r="N72" s="705">
        <v>43752</v>
      </c>
      <c r="O72" s="382" t="s">
        <v>24</v>
      </c>
      <c r="P72" s="697" t="s">
        <v>24</v>
      </c>
      <c r="Q72" s="1062" t="s">
        <v>24</v>
      </c>
      <c r="R72" s="771" t="s">
        <v>2087</v>
      </c>
      <c r="S72" s="697" t="s">
        <v>24</v>
      </c>
      <c r="T72" s="382">
        <v>44172</v>
      </c>
      <c r="U72" s="1038" t="s">
        <v>24</v>
      </c>
      <c r="V72" s="382" t="s">
        <v>24</v>
      </c>
      <c r="W72" s="382" t="s">
        <v>24</v>
      </c>
      <c r="X72" s="1163"/>
      <c r="Y72" s="1046"/>
      <c r="Z72" s="1164"/>
      <c r="AA72" s="497" t="s">
        <v>24</v>
      </c>
      <c r="AB72" s="497" t="s">
        <v>24</v>
      </c>
      <c r="AC72" s="497" t="s">
        <v>24</v>
      </c>
      <c r="AD72" s="497"/>
      <c r="AE72" s="497"/>
      <c r="AF72" s="497"/>
      <c r="AG72" s="497"/>
      <c r="AH72" s="1169" t="s">
        <v>12181</v>
      </c>
      <c r="AI72" s="1166">
        <v>43752</v>
      </c>
      <c r="AJ72" s="1038" t="s">
        <v>24</v>
      </c>
      <c r="AK72" s="382" t="s">
        <v>24</v>
      </c>
      <c r="AL72" s="384"/>
      <c r="AM72" s="384"/>
      <c r="AN72" s="384"/>
      <c r="AO72" s="384"/>
      <c r="AP72" s="384" t="s">
        <v>6564</v>
      </c>
      <c r="AQ72" s="384" t="s">
        <v>144</v>
      </c>
      <c r="AR72" s="384" t="s">
        <v>234</v>
      </c>
      <c r="AS72" s="384" t="s">
        <v>11598</v>
      </c>
      <c r="AT72" s="384"/>
      <c r="AU72" s="966"/>
      <c r="AV72" s="966"/>
      <c r="AW72" s="966"/>
      <c r="AX72" s="966"/>
      <c r="AY72" s="966"/>
    </row>
    <row r="73" spans="1:51" s="965" customFormat="1" ht="15" hidden="1" customHeight="1">
      <c r="A73" s="967" t="str">
        <f t="shared" si="1"/>
        <v>TJPM-007</v>
      </c>
      <c r="B73" s="968">
        <v>3324</v>
      </c>
      <c r="C73" s="558" t="s">
        <v>1736</v>
      </c>
      <c r="D73" s="835" t="s">
        <v>303</v>
      </c>
      <c r="E73" s="835" t="s">
        <v>222</v>
      </c>
      <c r="F73" s="497" t="s">
        <v>24</v>
      </c>
      <c r="G73" s="697" t="s">
        <v>145</v>
      </c>
      <c r="H73" s="984" t="s">
        <v>1737</v>
      </c>
      <c r="I73" s="805">
        <v>34257</v>
      </c>
      <c r="J73" s="697">
        <v>27</v>
      </c>
      <c r="K73" s="602" t="s">
        <v>496</v>
      </c>
      <c r="L73" s="667">
        <v>931017230208</v>
      </c>
      <c r="M73" s="771">
        <v>45578</v>
      </c>
      <c r="N73" s="818">
        <v>43715</v>
      </c>
      <c r="O73" s="382" t="s">
        <v>24</v>
      </c>
      <c r="P73" s="697" t="s">
        <v>24</v>
      </c>
      <c r="Q73" s="1062" t="s">
        <v>24</v>
      </c>
      <c r="R73" s="771" t="s">
        <v>2087</v>
      </c>
      <c r="S73" s="697" t="s">
        <v>1763</v>
      </c>
      <c r="T73" s="382">
        <v>44484</v>
      </c>
      <c r="U73" s="1038">
        <v>44484</v>
      </c>
      <c r="V73" s="382" t="s">
        <v>24</v>
      </c>
      <c r="W73" s="382" t="s">
        <v>24</v>
      </c>
      <c r="X73" s="1163"/>
      <c r="Y73" s="1046"/>
      <c r="Z73" s="1164"/>
      <c r="AA73" s="497" t="s">
        <v>100</v>
      </c>
      <c r="AB73" s="497" t="s">
        <v>24</v>
      </c>
      <c r="AC73" s="497"/>
      <c r="AD73" s="497"/>
      <c r="AE73" s="497"/>
      <c r="AF73" s="497"/>
      <c r="AG73" s="497"/>
      <c r="AH73" s="1169" t="s">
        <v>12075</v>
      </c>
      <c r="AI73" s="1166">
        <v>43715</v>
      </c>
      <c r="AJ73" s="763">
        <v>43710</v>
      </c>
      <c r="AK73" s="382">
        <v>43711</v>
      </c>
      <c r="AL73" s="384"/>
      <c r="AM73" s="384"/>
      <c r="AN73" s="384"/>
      <c r="AO73" s="384"/>
      <c r="AP73" s="384" t="s">
        <v>6564</v>
      </c>
      <c r="AQ73" s="384" t="s">
        <v>145</v>
      </c>
      <c r="AR73" s="384" t="s">
        <v>234</v>
      </c>
      <c r="AS73" s="384" t="s">
        <v>11598</v>
      </c>
      <c r="AT73" s="384"/>
      <c r="AU73" s="966"/>
      <c r="AV73" s="966"/>
      <c r="AW73" s="966"/>
      <c r="AX73" s="966"/>
      <c r="AY73" s="966"/>
    </row>
    <row r="74" spans="1:51" s="965" customFormat="1" ht="15" hidden="1" customHeight="1">
      <c r="A74" s="967" t="str">
        <f t="shared" si="1"/>
        <v>TJPR-028</v>
      </c>
      <c r="B74" s="968">
        <v>3365</v>
      </c>
      <c r="C74" s="558" t="s">
        <v>1554</v>
      </c>
      <c r="D74" s="497" t="s">
        <v>230</v>
      </c>
      <c r="E74" s="835" t="s">
        <v>222</v>
      </c>
      <c r="F74" s="560" t="s">
        <v>24</v>
      </c>
      <c r="G74" s="509" t="s">
        <v>146</v>
      </c>
      <c r="H74" s="1112" t="s">
        <v>24</v>
      </c>
      <c r="I74" s="805">
        <v>30040</v>
      </c>
      <c r="J74" s="697">
        <v>39</v>
      </c>
      <c r="K74" s="602" t="s">
        <v>493</v>
      </c>
      <c r="L74" s="667">
        <v>891232460189</v>
      </c>
      <c r="M74" s="771">
        <v>44650</v>
      </c>
      <c r="N74" s="818">
        <v>43462</v>
      </c>
      <c r="O74" s="382" t="s">
        <v>24</v>
      </c>
      <c r="P74" s="697" t="s">
        <v>24</v>
      </c>
      <c r="Q74" s="1062" t="s">
        <v>24</v>
      </c>
      <c r="R74" s="771" t="s">
        <v>2087</v>
      </c>
      <c r="S74" s="697" t="s">
        <v>1655</v>
      </c>
      <c r="T74" s="382">
        <v>43920</v>
      </c>
      <c r="U74" s="382">
        <v>43920</v>
      </c>
      <c r="V74" s="382" t="s">
        <v>24</v>
      </c>
      <c r="W74" s="382" t="s">
        <v>24</v>
      </c>
      <c r="X74" s="1163"/>
      <c r="Y74" s="1046"/>
      <c r="Z74" s="1164"/>
      <c r="AA74" s="497" t="s">
        <v>1687</v>
      </c>
      <c r="AB74" s="497" t="s">
        <v>1086</v>
      </c>
      <c r="AC74" s="497"/>
      <c r="AD74" s="497"/>
      <c r="AE74" s="497"/>
      <c r="AF74" s="497"/>
      <c r="AG74" s="497"/>
      <c r="AH74" s="1169" t="s">
        <v>12182</v>
      </c>
      <c r="AI74" s="1166">
        <v>43462</v>
      </c>
      <c r="AJ74" s="763" t="s">
        <v>24</v>
      </c>
      <c r="AK74" s="382">
        <v>43485</v>
      </c>
      <c r="AL74" s="384"/>
      <c r="AM74" s="384"/>
      <c r="AN74" s="384"/>
      <c r="AO74" s="384"/>
      <c r="AP74" s="384" t="s">
        <v>6564</v>
      </c>
      <c r="AQ74" s="384"/>
      <c r="AR74" s="384"/>
      <c r="AS74" s="384" t="s">
        <v>11694</v>
      </c>
      <c r="AT74" s="384"/>
      <c r="AU74" s="966" t="s">
        <v>11697</v>
      </c>
      <c r="AV74" s="966" t="s">
        <v>11701</v>
      </c>
      <c r="AW74" s="966" t="s">
        <v>11694</v>
      </c>
      <c r="AX74" s="966"/>
      <c r="AY74" s="966"/>
    </row>
    <row r="75" spans="1:51" s="965" customFormat="1" ht="15" hidden="1" customHeight="1">
      <c r="A75" s="967" t="str">
        <f t="shared" si="1"/>
        <v>-</v>
      </c>
      <c r="B75" s="968">
        <v>3483</v>
      </c>
      <c r="C75" s="822" t="s">
        <v>1368</v>
      </c>
      <c r="D75" s="835" t="s">
        <v>11563</v>
      </c>
      <c r="E75" s="835" t="s">
        <v>1122</v>
      </c>
      <c r="F75" s="560" t="s">
        <v>1369</v>
      </c>
      <c r="G75" s="509" t="s">
        <v>147</v>
      </c>
      <c r="H75" s="1113" t="s">
        <v>1370</v>
      </c>
      <c r="I75" s="846">
        <v>30631</v>
      </c>
      <c r="J75" s="697">
        <v>37</v>
      </c>
      <c r="K75" s="1041" t="s">
        <v>24</v>
      </c>
      <c r="L75" s="1042" t="s">
        <v>24</v>
      </c>
      <c r="M75" s="1043" t="s">
        <v>24</v>
      </c>
      <c r="N75" s="818">
        <v>43655</v>
      </c>
      <c r="O75" s="382" t="s">
        <v>24</v>
      </c>
      <c r="P75" s="697" t="s">
        <v>24</v>
      </c>
      <c r="Q75" s="1062" t="s">
        <v>24</v>
      </c>
      <c r="R75" s="771" t="s">
        <v>2087</v>
      </c>
      <c r="S75" s="664" t="s">
        <v>24</v>
      </c>
      <c r="T75" s="382">
        <v>44511</v>
      </c>
      <c r="U75" s="1038" t="s">
        <v>99</v>
      </c>
      <c r="V75" s="382" t="s">
        <v>24</v>
      </c>
      <c r="W75" s="382" t="s">
        <v>24</v>
      </c>
      <c r="X75" s="1163"/>
      <c r="Y75" s="1046"/>
      <c r="Z75" s="1164"/>
      <c r="AA75" s="497" t="s">
        <v>24</v>
      </c>
      <c r="AB75" s="497" t="s">
        <v>24</v>
      </c>
      <c r="AC75" s="497"/>
      <c r="AD75" s="497"/>
      <c r="AE75" s="497"/>
      <c r="AF75" s="497"/>
      <c r="AG75" s="497"/>
      <c r="AH75" s="1169" t="s">
        <v>12179</v>
      </c>
      <c r="AI75" s="1166">
        <v>43655</v>
      </c>
      <c r="AJ75" s="382" t="s">
        <v>24</v>
      </c>
      <c r="AK75" s="382" t="s">
        <v>24</v>
      </c>
      <c r="AL75" s="384"/>
      <c r="AM75" s="384"/>
      <c r="AN75" s="384"/>
      <c r="AO75" s="384"/>
      <c r="AP75" s="384" t="s">
        <v>6564</v>
      </c>
      <c r="AQ75" s="384"/>
      <c r="AR75" s="384"/>
      <c r="AS75" s="384" t="s">
        <v>11694</v>
      </c>
      <c r="AT75" s="384"/>
      <c r="AU75" s="966"/>
      <c r="AV75" s="966"/>
      <c r="AW75" s="966"/>
      <c r="AX75" s="966"/>
      <c r="AY75" s="966"/>
    </row>
    <row r="76" spans="1:51" s="965" customFormat="1" ht="15" customHeight="1">
      <c r="A76" s="967" t="str">
        <f t="shared" si="1"/>
        <v>-</v>
      </c>
      <c r="B76" s="968">
        <v>3543</v>
      </c>
      <c r="C76" s="558" t="s">
        <v>8524</v>
      </c>
      <c r="D76" s="497" t="s">
        <v>11413</v>
      </c>
      <c r="E76" s="835" t="s">
        <v>601</v>
      </c>
      <c r="F76" s="560" t="s">
        <v>11414</v>
      </c>
      <c r="G76" s="509" t="s">
        <v>102</v>
      </c>
      <c r="H76" s="817" t="s">
        <v>11415</v>
      </c>
      <c r="I76" s="1114">
        <v>32955</v>
      </c>
      <c r="J76" s="697">
        <v>31</v>
      </c>
      <c r="K76" s="1109" t="s">
        <v>24</v>
      </c>
      <c r="L76" s="1110" t="s">
        <v>24</v>
      </c>
      <c r="M76" s="1111" t="s">
        <v>24</v>
      </c>
      <c r="N76" s="818">
        <v>41963</v>
      </c>
      <c r="O76" s="382" t="s">
        <v>24</v>
      </c>
      <c r="P76" s="697" t="s">
        <v>24</v>
      </c>
      <c r="Q76" s="1062" t="s">
        <v>24</v>
      </c>
      <c r="R76" s="771" t="s">
        <v>2087</v>
      </c>
      <c r="S76" s="697" t="s">
        <v>24</v>
      </c>
      <c r="T76" s="382">
        <v>43913</v>
      </c>
      <c r="U76" s="1038" t="s">
        <v>99</v>
      </c>
      <c r="V76" s="805" t="s">
        <v>24</v>
      </c>
      <c r="W76" s="382" t="s">
        <v>24</v>
      </c>
      <c r="X76" s="553"/>
      <c r="Y76" s="1046"/>
      <c r="Z76" s="1165"/>
      <c r="AA76" s="497"/>
      <c r="AB76" s="497"/>
      <c r="AC76" s="497"/>
      <c r="AD76" s="497"/>
      <c r="AE76" s="497"/>
      <c r="AF76" s="497"/>
      <c r="AG76" s="497"/>
      <c r="AH76" s="1169" t="s">
        <v>12173</v>
      </c>
      <c r="AI76" s="1166">
        <v>41963</v>
      </c>
      <c r="AJ76" s="1038" t="s">
        <v>24</v>
      </c>
      <c r="AK76" s="1038" t="s">
        <v>24</v>
      </c>
      <c r="AL76" s="384"/>
      <c r="AM76" s="384"/>
      <c r="AN76" s="384"/>
      <c r="AO76" s="384"/>
      <c r="AP76" s="384" t="s">
        <v>6564</v>
      </c>
      <c r="AQ76" s="384"/>
      <c r="AR76" s="384"/>
      <c r="AS76" s="384" t="s">
        <v>11598</v>
      </c>
      <c r="AT76" s="384"/>
      <c r="AU76" s="966"/>
      <c r="AV76" s="966"/>
      <c r="AW76" s="966"/>
      <c r="AX76" s="966"/>
      <c r="AY76" s="966"/>
    </row>
    <row r="77" spans="1:51" s="965" customFormat="1" ht="15" hidden="1" customHeight="1">
      <c r="A77" s="967" t="str">
        <f t="shared" si="1"/>
        <v>TW-009</v>
      </c>
      <c r="B77" s="968">
        <v>3544</v>
      </c>
      <c r="C77" s="558" t="s">
        <v>956</v>
      </c>
      <c r="D77" s="835" t="s">
        <v>230</v>
      </c>
      <c r="E77" s="835" t="s">
        <v>222</v>
      </c>
      <c r="F77" s="560" t="s">
        <v>24</v>
      </c>
      <c r="G77" s="509" t="s">
        <v>150</v>
      </c>
      <c r="H77" s="817" t="s">
        <v>957</v>
      </c>
      <c r="I77" s="1115">
        <v>27126</v>
      </c>
      <c r="J77" s="697">
        <v>47</v>
      </c>
      <c r="K77" s="497" t="s">
        <v>493</v>
      </c>
      <c r="L77" s="813">
        <v>740417231107</v>
      </c>
      <c r="M77" s="805">
        <v>45023</v>
      </c>
      <c r="N77" s="818">
        <v>43058</v>
      </c>
      <c r="O77" s="382" t="s">
        <v>24</v>
      </c>
      <c r="P77" s="664" t="s">
        <v>498</v>
      </c>
      <c r="Q77" s="1062" t="s">
        <v>24</v>
      </c>
      <c r="R77" s="771" t="s">
        <v>2087</v>
      </c>
      <c r="S77" s="697" t="s">
        <v>1043</v>
      </c>
      <c r="T77" s="382">
        <v>44293</v>
      </c>
      <c r="U77" s="382">
        <v>44293</v>
      </c>
      <c r="V77" s="382" t="s">
        <v>24</v>
      </c>
      <c r="W77" s="382" t="s">
        <v>24</v>
      </c>
      <c r="X77" s="1163"/>
      <c r="Y77" s="1046"/>
      <c r="Z77" s="1164"/>
      <c r="AA77" s="497" t="s">
        <v>1086</v>
      </c>
      <c r="AB77" s="497" t="s">
        <v>1089</v>
      </c>
      <c r="AC77" s="497"/>
      <c r="AD77" s="497"/>
      <c r="AE77" s="497"/>
      <c r="AF77" s="497"/>
      <c r="AG77" s="497"/>
      <c r="AH77" s="1169" t="s">
        <v>12085</v>
      </c>
      <c r="AI77" s="1166">
        <v>43058</v>
      </c>
      <c r="AJ77" s="382">
        <v>43063</v>
      </c>
      <c r="AK77" s="382">
        <v>43068</v>
      </c>
      <c r="AL77" s="384"/>
      <c r="AM77" s="384"/>
      <c r="AN77" s="384"/>
      <c r="AO77" s="384"/>
      <c r="AP77" s="384" t="s">
        <v>6564</v>
      </c>
      <c r="AQ77" s="384"/>
      <c r="AR77" s="384"/>
      <c r="AS77" s="384" t="s">
        <v>11598</v>
      </c>
      <c r="AT77" s="384"/>
      <c r="AU77" s="966"/>
      <c r="AV77" s="966"/>
      <c r="AW77" s="966"/>
      <c r="AX77" s="966"/>
      <c r="AY77" s="966"/>
    </row>
    <row r="78" spans="1:51" s="965" customFormat="1" ht="15" hidden="1" customHeight="1">
      <c r="A78" s="967" t="str">
        <f t="shared" si="1"/>
        <v>TW-044</v>
      </c>
      <c r="B78" s="968">
        <v>3550</v>
      </c>
      <c r="C78" s="558" t="s">
        <v>965</v>
      </c>
      <c r="D78" s="835" t="s">
        <v>230</v>
      </c>
      <c r="E78" s="835" t="s">
        <v>222</v>
      </c>
      <c r="F78" s="560" t="s">
        <v>24</v>
      </c>
      <c r="G78" s="509" t="s">
        <v>150</v>
      </c>
      <c r="H78" s="950" t="s">
        <v>1104</v>
      </c>
      <c r="I78" s="805">
        <v>28656</v>
      </c>
      <c r="J78" s="697">
        <v>43</v>
      </c>
      <c r="K78" s="602" t="s">
        <v>493</v>
      </c>
      <c r="L78" s="667">
        <v>780619310349</v>
      </c>
      <c r="M78" s="771">
        <v>44727</v>
      </c>
      <c r="N78" s="1116">
        <v>42961</v>
      </c>
      <c r="O78" s="382" t="s">
        <v>24</v>
      </c>
      <c r="P78" s="763" t="s">
        <v>24</v>
      </c>
      <c r="Q78" s="1062" t="s">
        <v>24</v>
      </c>
      <c r="R78" s="771" t="s">
        <v>2087</v>
      </c>
      <c r="S78" s="697" t="s">
        <v>1049</v>
      </c>
      <c r="T78" s="382">
        <v>43997</v>
      </c>
      <c r="U78" s="382">
        <v>43997</v>
      </c>
      <c r="V78" s="382" t="s">
        <v>24</v>
      </c>
      <c r="W78" s="382" t="s">
        <v>24</v>
      </c>
      <c r="X78" s="1163"/>
      <c r="Y78" s="1046"/>
      <c r="Z78" s="1164"/>
      <c r="AA78" s="497" t="s">
        <v>1086</v>
      </c>
      <c r="AB78" s="497" t="s">
        <v>1089</v>
      </c>
      <c r="AC78" s="497"/>
      <c r="AD78" s="497"/>
      <c r="AE78" s="497"/>
      <c r="AF78" s="497"/>
      <c r="AG78" s="497"/>
      <c r="AH78" s="1169" t="s">
        <v>12085</v>
      </c>
      <c r="AI78" s="1166">
        <v>42961</v>
      </c>
      <c r="AJ78" s="382" t="s">
        <v>24</v>
      </c>
      <c r="AK78" s="382" t="s">
        <v>24</v>
      </c>
      <c r="AL78" s="384"/>
      <c r="AM78" s="384"/>
      <c r="AN78" s="384"/>
      <c r="AO78" s="384"/>
      <c r="AP78" s="384" t="s">
        <v>6564</v>
      </c>
      <c r="AQ78" s="384"/>
      <c r="AR78" s="384"/>
      <c r="AS78" s="384" t="s">
        <v>11598</v>
      </c>
      <c r="AT78" s="384"/>
      <c r="AU78" s="966"/>
      <c r="AV78" s="966"/>
      <c r="AW78" s="966"/>
      <c r="AX78" s="966"/>
      <c r="AY78" s="966"/>
    </row>
    <row r="79" spans="1:51" s="965" customFormat="1" ht="15" hidden="1" customHeight="1">
      <c r="A79" s="967" t="str">
        <f t="shared" si="1"/>
        <v>TW-030</v>
      </c>
      <c r="B79" s="968">
        <v>3577</v>
      </c>
      <c r="C79" s="558" t="s">
        <v>1008</v>
      </c>
      <c r="D79" s="497" t="s">
        <v>226</v>
      </c>
      <c r="E79" s="835" t="s">
        <v>222</v>
      </c>
      <c r="F79" s="560" t="s">
        <v>24</v>
      </c>
      <c r="G79" s="509" t="s">
        <v>150</v>
      </c>
      <c r="H79" s="817" t="s">
        <v>1009</v>
      </c>
      <c r="I79" s="805">
        <v>35634</v>
      </c>
      <c r="J79" s="697">
        <v>23</v>
      </c>
      <c r="K79" s="497" t="s">
        <v>493</v>
      </c>
      <c r="L79" s="813">
        <v>9407202300072</v>
      </c>
      <c r="M79" s="805">
        <v>45130</v>
      </c>
      <c r="N79" s="818">
        <v>43540</v>
      </c>
      <c r="O79" s="382" t="s">
        <v>24</v>
      </c>
      <c r="P79" s="763" t="s">
        <v>24</v>
      </c>
      <c r="Q79" s="1062" t="s">
        <v>24</v>
      </c>
      <c r="R79" s="771" t="s">
        <v>2087</v>
      </c>
      <c r="S79" s="697" t="s">
        <v>1072</v>
      </c>
      <c r="T79" s="382">
        <v>44400</v>
      </c>
      <c r="U79" s="382">
        <v>44400</v>
      </c>
      <c r="V79" s="382" t="s">
        <v>24</v>
      </c>
      <c r="W79" s="382" t="s">
        <v>24</v>
      </c>
      <c r="X79" s="1163"/>
      <c r="Y79" s="1046"/>
      <c r="Z79" s="1164"/>
      <c r="AA79" s="497" t="s">
        <v>100</v>
      </c>
      <c r="AB79" s="497" t="s">
        <v>1091</v>
      </c>
      <c r="AC79" s="497" t="s">
        <v>1085</v>
      </c>
      <c r="AD79" s="497"/>
      <c r="AE79" s="497"/>
      <c r="AF79" s="497"/>
      <c r="AG79" s="497"/>
      <c r="AH79" s="1169" t="s">
        <v>12086</v>
      </c>
      <c r="AI79" s="1166">
        <v>43540</v>
      </c>
      <c r="AJ79" s="382">
        <v>43804</v>
      </c>
      <c r="AK79" s="382">
        <v>43804</v>
      </c>
      <c r="AL79" s="384"/>
      <c r="AM79" s="384"/>
      <c r="AN79" s="384"/>
      <c r="AO79" s="384"/>
      <c r="AP79" s="384" t="s">
        <v>6564</v>
      </c>
      <c r="AQ79" s="384"/>
      <c r="AR79" s="384"/>
      <c r="AS79" s="384" t="s">
        <v>11598</v>
      </c>
      <c r="AT79" s="384"/>
      <c r="AU79" s="966"/>
      <c r="AV79" s="966"/>
      <c r="AW79" s="966"/>
      <c r="AX79" s="966"/>
      <c r="AY79" s="966"/>
    </row>
    <row r="80" spans="1:51" s="965" customFormat="1" ht="15" hidden="1" customHeight="1">
      <c r="A80" s="967" t="str">
        <f t="shared" si="1"/>
        <v>TW-032</v>
      </c>
      <c r="B80" s="968">
        <v>3580</v>
      </c>
      <c r="C80" s="814" t="s">
        <v>1014</v>
      </c>
      <c r="D80" s="497" t="s">
        <v>230</v>
      </c>
      <c r="E80" s="835" t="s">
        <v>222</v>
      </c>
      <c r="F80" s="560" t="s">
        <v>24</v>
      </c>
      <c r="G80" s="509" t="s">
        <v>150</v>
      </c>
      <c r="H80" s="817" t="s">
        <v>1015</v>
      </c>
      <c r="I80" s="805">
        <v>33428</v>
      </c>
      <c r="J80" s="697">
        <v>30</v>
      </c>
      <c r="K80" s="497" t="s">
        <v>493</v>
      </c>
      <c r="L80" s="813">
        <v>870719380913</v>
      </c>
      <c r="M80" s="805">
        <v>44386</v>
      </c>
      <c r="N80" s="818">
        <v>43538</v>
      </c>
      <c r="O80" s="805">
        <v>43905</v>
      </c>
      <c r="P80" s="785" t="s">
        <v>497</v>
      </c>
      <c r="Q80" s="1062">
        <v>44270</v>
      </c>
      <c r="R80" s="771" t="s">
        <v>12081</v>
      </c>
      <c r="S80" s="697" t="s">
        <v>1074</v>
      </c>
      <c r="T80" s="382">
        <v>44386</v>
      </c>
      <c r="U80" s="382">
        <v>44386</v>
      </c>
      <c r="V80" s="382" t="s">
        <v>24</v>
      </c>
      <c r="W80" s="382" t="s">
        <v>24</v>
      </c>
      <c r="X80" s="1163"/>
      <c r="Y80" s="1046"/>
      <c r="Z80" s="1164"/>
      <c r="AA80" s="497" t="s">
        <v>1086</v>
      </c>
      <c r="AB80" s="497"/>
      <c r="AC80" s="497"/>
      <c r="AD80" s="497"/>
      <c r="AE80" s="497"/>
      <c r="AF80" s="497"/>
      <c r="AG80" s="497"/>
      <c r="AH80" s="1169" t="s">
        <v>1086</v>
      </c>
      <c r="AI80" s="1166">
        <v>43538</v>
      </c>
      <c r="AJ80" s="805">
        <v>43535</v>
      </c>
      <c r="AK80" s="805">
        <v>43543</v>
      </c>
      <c r="AL80" s="384"/>
      <c r="AM80" s="384"/>
      <c r="AN80" s="384"/>
      <c r="AO80" s="384"/>
      <c r="AP80" s="384" t="s">
        <v>6564</v>
      </c>
      <c r="AQ80" s="384"/>
      <c r="AR80" s="384"/>
      <c r="AS80" s="384" t="s">
        <v>6567</v>
      </c>
      <c r="AT80" s="384"/>
      <c r="AU80" s="966"/>
      <c r="AV80" s="966"/>
      <c r="AW80" s="966"/>
      <c r="AX80" s="966"/>
      <c r="AY80" s="966"/>
    </row>
    <row r="81" spans="1:51" s="965" customFormat="1" ht="15" hidden="1" customHeight="1">
      <c r="A81" s="967" t="str">
        <f t="shared" si="1"/>
        <v>TW-034</v>
      </c>
      <c r="B81" s="968">
        <v>3582</v>
      </c>
      <c r="C81" s="558" t="s">
        <v>1018</v>
      </c>
      <c r="D81" s="497" t="s">
        <v>230</v>
      </c>
      <c r="E81" s="835" t="s">
        <v>222</v>
      </c>
      <c r="F81" s="560" t="s">
        <v>24</v>
      </c>
      <c r="G81" s="509" t="s">
        <v>150</v>
      </c>
      <c r="H81" s="817" t="s">
        <v>1019</v>
      </c>
      <c r="I81" s="805">
        <v>31550</v>
      </c>
      <c r="J81" s="697">
        <v>35</v>
      </c>
      <c r="K81" s="602" t="s">
        <v>493</v>
      </c>
      <c r="L81" s="667">
        <v>850517231346</v>
      </c>
      <c r="M81" s="771">
        <v>44699</v>
      </c>
      <c r="N81" s="1117">
        <v>43559</v>
      </c>
      <c r="O81" s="382">
        <v>43927</v>
      </c>
      <c r="P81" s="763" t="s">
        <v>501</v>
      </c>
      <c r="Q81" s="1062">
        <v>44292</v>
      </c>
      <c r="R81" s="771" t="s">
        <v>12081</v>
      </c>
      <c r="S81" s="697" t="s">
        <v>1076</v>
      </c>
      <c r="T81" s="382">
        <v>44334</v>
      </c>
      <c r="U81" s="382">
        <v>44334</v>
      </c>
      <c r="V81" s="382" t="s">
        <v>24</v>
      </c>
      <c r="W81" s="382" t="s">
        <v>24</v>
      </c>
      <c r="X81" s="1163"/>
      <c r="Y81" s="1046"/>
      <c r="Z81" s="1164"/>
      <c r="AA81" s="497" t="s">
        <v>1086</v>
      </c>
      <c r="AB81" s="497" t="s">
        <v>1089</v>
      </c>
      <c r="AC81" s="497"/>
      <c r="AD81" s="497"/>
      <c r="AE81" s="497"/>
      <c r="AF81" s="497"/>
      <c r="AG81" s="497"/>
      <c r="AH81" s="1169" t="s">
        <v>12085</v>
      </c>
      <c r="AI81" s="1166">
        <v>43559</v>
      </c>
      <c r="AJ81" s="382">
        <v>43717</v>
      </c>
      <c r="AK81" s="382">
        <v>43718</v>
      </c>
      <c r="AL81" s="384"/>
      <c r="AM81" s="384"/>
      <c r="AN81" s="384"/>
      <c r="AO81" s="384"/>
      <c r="AP81" s="384" t="s">
        <v>6564</v>
      </c>
      <c r="AQ81" s="384"/>
      <c r="AR81" s="384"/>
      <c r="AS81" s="384"/>
      <c r="AT81" s="384"/>
      <c r="AU81" s="966"/>
      <c r="AV81" s="966"/>
      <c r="AW81" s="966"/>
      <c r="AX81" s="966"/>
      <c r="AY81" s="966"/>
    </row>
    <row r="82" spans="1:51" s="965" customFormat="1" ht="15" hidden="1" customHeight="1">
      <c r="A82" s="967" t="str">
        <f>S82</f>
        <v>ESP-047</v>
      </c>
      <c r="B82" s="968">
        <v>3752</v>
      </c>
      <c r="C82" s="1118" t="s">
        <v>5668</v>
      </c>
      <c r="D82" s="847" t="s">
        <v>230</v>
      </c>
      <c r="E82" s="844" t="s">
        <v>222</v>
      </c>
      <c r="F82" s="830" t="s">
        <v>24</v>
      </c>
      <c r="G82" s="535" t="s">
        <v>121</v>
      </c>
      <c r="H82" s="1119" t="s">
        <v>5669</v>
      </c>
      <c r="I82" s="1120">
        <v>35061</v>
      </c>
      <c r="J82" s="697">
        <v>25</v>
      </c>
      <c r="K82" s="609" t="s">
        <v>493</v>
      </c>
      <c r="L82" s="135">
        <v>951225350314</v>
      </c>
      <c r="M82" s="610">
        <v>44923</v>
      </c>
      <c r="N82" s="382">
        <v>43883</v>
      </c>
      <c r="O82" s="1121" t="s">
        <v>24</v>
      </c>
      <c r="P82" s="1122" t="s">
        <v>24</v>
      </c>
      <c r="Q82" s="1062" t="s">
        <v>24</v>
      </c>
      <c r="R82" s="771" t="s">
        <v>2087</v>
      </c>
      <c r="S82" s="697" t="s">
        <v>11537</v>
      </c>
      <c r="T82" s="382">
        <v>44558</v>
      </c>
      <c r="U82" s="1038">
        <v>44558</v>
      </c>
      <c r="V82" s="382" t="s">
        <v>24</v>
      </c>
      <c r="W82" s="382" t="s">
        <v>24</v>
      </c>
      <c r="X82" s="553"/>
      <c r="Y82" s="1046" t="s">
        <v>24</v>
      </c>
      <c r="Z82" s="1164" t="s">
        <v>24</v>
      </c>
      <c r="AA82" s="1122" t="s">
        <v>592</v>
      </c>
      <c r="AB82" s="1122" t="s">
        <v>24</v>
      </c>
      <c r="AC82" s="497"/>
      <c r="AD82" s="497"/>
      <c r="AE82" s="497"/>
      <c r="AF82" s="497"/>
      <c r="AG82" s="497"/>
      <c r="AH82" s="1169" t="s">
        <v>12087</v>
      </c>
      <c r="AI82" s="1166">
        <v>43883</v>
      </c>
      <c r="AJ82" s="1170">
        <v>43848</v>
      </c>
      <c r="AK82" s="1170">
        <v>43848</v>
      </c>
      <c r="AL82" s="497" t="s">
        <v>24</v>
      </c>
      <c r="AM82" s="497"/>
      <c r="AN82" s="497"/>
      <c r="AO82" s="497"/>
      <c r="AP82" s="602" t="s">
        <v>6564</v>
      </c>
      <c r="AQ82" s="497" t="s">
        <v>98</v>
      </c>
      <c r="AR82" s="497" t="s">
        <v>11522</v>
      </c>
      <c r="AS82" s="497" t="s">
        <v>11523</v>
      </c>
      <c r="AT82" s="497" t="s">
        <v>11538</v>
      </c>
      <c r="AU82" s="966"/>
      <c r="AV82" s="966"/>
      <c r="AW82" s="966"/>
      <c r="AX82" s="966"/>
      <c r="AY82" s="966"/>
    </row>
    <row r="83" spans="1:51" s="169" customFormat="1" ht="15" hidden="1" customHeight="1">
      <c r="A83" s="967" t="str">
        <f>S83</f>
        <v>-</v>
      </c>
      <c r="B83" s="171">
        <v>3157</v>
      </c>
      <c r="C83" s="549" t="s">
        <v>470</v>
      </c>
      <c r="D83" s="797" t="s">
        <v>230</v>
      </c>
      <c r="E83" s="538" t="s">
        <v>222</v>
      </c>
      <c r="F83" s="802" t="s">
        <v>471</v>
      </c>
      <c r="G83" s="509" t="s">
        <v>141</v>
      </c>
      <c r="H83" s="801" t="s">
        <v>472</v>
      </c>
      <c r="I83" s="593">
        <v>36134</v>
      </c>
      <c r="J83" s="903">
        <f t="shared" ref="J83:J88" ca="1" si="2">IF(OR(I83="",I83="-"),"-",ROUND((NOW()-I83)/356,0))</f>
        <v>23</v>
      </c>
      <c r="K83" s="138" t="s">
        <v>493</v>
      </c>
      <c r="L83" s="143">
        <v>930513450460</v>
      </c>
      <c r="M83" s="134">
        <v>45265</v>
      </c>
      <c r="N83" s="341">
        <v>43742</v>
      </c>
      <c r="O83" s="904" t="s">
        <v>24</v>
      </c>
      <c r="P83" s="903" t="s">
        <v>24</v>
      </c>
      <c r="Q83" s="198" t="str">
        <f t="shared" ref="Q83:Q88" si="3">IF(OR(O83="-",O83=""),"-",O83+365)</f>
        <v>-</v>
      </c>
      <c r="R83" s="181" t="str">
        <f t="shared" ref="R83:R88" ca="1" si="4">IF(OR(O83="",O83="-"),"TIDAK MCU",IF(Q83&gt;TODAY(),"BERLAKU","EXPIRED"))</f>
        <v>TIDAK MCU</v>
      </c>
      <c r="S83" s="394" t="s">
        <v>24</v>
      </c>
      <c r="T83" s="904">
        <v>44535</v>
      </c>
      <c r="U83" s="887">
        <v>44535</v>
      </c>
      <c r="V83" s="904" t="s">
        <v>24</v>
      </c>
      <c r="W83" s="136" t="s">
        <v>24</v>
      </c>
      <c r="X83" s="348"/>
      <c r="Y83" s="201"/>
      <c r="Z83" s="351"/>
      <c r="AA83" s="473" t="s">
        <v>587</v>
      </c>
      <c r="AB83" s="494" t="s">
        <v>588</v>
      </c>
      <c r="AC83" s="362" t="s">
        <v>24</v>
      </c>
      <c r="AD83" s="362"/>
      <c r="AE83" s="362"/>
      <c r="AF83" s="362"/>
      <c r="AG83" s="372"/>
      <c r="AH83" s="482" t="str">
        <f t="shared" ref="AH83:AH88" si="5">+CONCATENATE(AA83,AB83,AC83,AD83,AE83,AF83,AG83)</f>
        <v>LV, ELFWATER TRUCK-</v>
      </c>
      <c r="AI83" s="209">
        <f t="shared" ref="AI83:AI88" si="6">N83</f>
        <v>43742</v>
      </c>
      <c r="AJ83" s="345" t="s">
        <v>24</v>
      </c>
      <c r="AK83" s="480">
        <v>43740</v>
      </c>
      <c r="AL83" s="230" t="s">
        <v>24</v>
      </c>
      <c r="AM83" s="232" t="s">
        <v>24</v>
      </c>
      <c r="AN83" s="232" t="s">
        <v>24</v>
      </c>
      <c r="AO83" s="230" t="s">
        <v>24</v>
      </c>
      <c r="AP83" s="230" t="s">
        <v>3094</v>
      </c>
      <c r="AQ83" s="230" t="s">
        <v>24</v>
      </c>
      <c r="AR83" s="230" t="s">
        <v>24</v>
      </c>
      <c r="AS83" s="230" t="s">
        <v>24</v>
      </c>
      <c r="AT83" s="230" t="s">
        <v>24</v>
      </c>
      <c r="AU83" s="885"/>
      <c r="AV83" s="885"/>
      <c r="AW83" s="885"/>
      <c r="AX83" s="885"/>
      <c r="AY83" s="885"/>
    </row>
    <row r="84" spans="1:51" s="169" customFormat="1" ht="15" hidden="1" customHeight="1">
      <c r="A84" s="214"/>
      <c r="B84" s="171">
        <v>3498</v>
      </c>
      <c r="C84" s="811" t="s">
        <v>1417</v>
      </c>
      <c r="D84" s="254" t="s">
        <v>257</v>
      </c>
      <c r="E84" s="559" t="s">
        <v>1122</v>
      </c>
      <c r="F84" s="272" t="s">
        <v>24</v>
      </c>
      <c r="G84" s="509" t="s">
        <v>147</v>
      </c>
      <c r="H84" s="825" t="s">
        <v>1418</v>
      </c>
      <c r="I84" s="826">
        <v>34063</v>
      </c>
      <c r="J84" s="903">
        <f t="shared" ca="1" si="2"/>
        <v>29</v>
      </c>
      <c r="K84" s="180" t="s">
        <v>83</v>
      </c>
      <c r="L84" s="732" t="s">
        <v>1419</v>
      </c>
      <c r="M84" s="518">
        <v>45730</v>
      </c>
      <c r="N84" s="562">
        <v>43992</v>
      </c>
      <c r="O84" s="904">
        <v>43634</v>
      </c>
      <c r="P84" s="903" t="s">
        <v>24</v>
      </c>
      <c r="Q84" s="198">
        <f t="shared" si="3"/>
        <v>43999</v>
      </c>
      <c r="R84" s="181" t="str">
        <f t="shared" ca="1" si="4"/>
        <v>EXPIRED</v>
      </c>
      <c r="S84" s="823" t="s">
        <v>1490</v>
      </c>
      <c r="T84" s="904">
        <v>44290</v>
      </c>
      <c r="U84" s="887">
        <v>44290</v>
      </c>
      <c r="V84" s="904" t="s">
        <v>24</v>
      </c>
      <c r="W84" s="136" t="s">
        <v>24</v>
      </c>
      <c r="X84" s="348"/>
      <c r="Y84" s="201"/>
      <c r="Z84" s="351"/>
      <c r="AA84" s="471" t="s">
        <v>100</v>
      </c>
      <c r="AB84" s="254" t="s">
        <v>24</v>
      </c>
      <c r="AC84" s="272"/>
      <c r="AD84" s="272"/>
      <c r="AE84" s="272"/>
      <c r="AF84" s="254"/>
      <c r="AG84" s="254"/>
      <c r="AH84" s="482" t="str">
        <f t="shared" si="5"/>
        <v>LIGHT VEHICLE-</v>
      </c>
      <c r="AI84" s="209">
        <f t="shared" si="6"/>
        <v>43992</v>
      </c>
      <c r="AJ84" s="904">
        <v>43260</v>
      </c>
      <c r="AK84" s="670">
        <v>43258</v>
      </c>
      <c r="AL84" s="230"/>
      <c r="AM84" s="232"/>
      <c r="AN84" s="232"/>
      <c r="AO84" s="230"/>
      <c r="AP84" s="230"/>
      <c r="AQ84" s="230"/>
      <c r="AR84" s="230"/>
      <c r="AS84" s="230"/>
      <c r="AT84" s="230"/>
      <c r="AU84" s="885"/>
      <c r="AV84" s="885"/>
      <c r="AW84" s="885"/>
      <c r="AX84" s="885"/>
      <c r="AY84" s="885"/>
    </row>
    <row r="85" spans="1:51" s="169" customFormat="1" ht="15" hidden="1" customHeight="1">
      <c r="A85" s="161"/>
      <c r="B85" s="171">
        <v>3114</v>
      </c>
      <c r="C85" s="549" t="s">
        <v>350</v>
      </c>
      <c r="D85" s="797" t="s">
        <v>230</v>
      </c>
      <c r="E85" s="538" t="s">
        <v>222</v>
      </c>
      <c r="F85" s="802" t="s">
        <v>351</v>
      </c>
      <c r="G85" s="509" t="s">
        <v>141</v>
      </c>
      <c r="H85" s="790" t="s">
        <v>352</v>
      </c>
      <c r="I85" s="593">
        <v>34847</v>
      </c>
      <c r="J85" s="903">
        <f t="shared" ca="1" si="2"/>
        <v>26</v>
      </c>
      <c r="K85" s="176" t="s">
        <v>24</v>
      </c>
      <c r="L85" s="170" t="s">
        <v>24</v>
      </c>
      <c r="M85" s="173" t="s">
        <v>24</v>
      </c>
      <c r="N85" s="341">
        <v>43444</v>
      </c>
      <c r="O85" s="904" t="s">
        <v>24</v>
      </c>
      <c r="P85" s="903" t="s">
        <v>24</v>
      </c>
      <c r="Q85" s="198" t="str">
        <f t="shared" si="3"/>
        <v>-</v>
      </c>
      <c r="R85" s="181" t="str">
        <f t="shared" ca="1" si="4"/>
        <v>TIDAK MCU</v>
      </c>
      <c r="S85" s="394" t="s">
        <v>24</v>
      </c>
      <c r="T85" s="904">
        <v>44344</v>
      </c>
      <c r="U85" s="904">
        <v>44344</v>
      </c>
      <c r="V85" s="904" t="s">
        <v>24</v>
      </c>
      <c r="W85" s="136" t="s">
        <v>24</v>
      </c>
      <c r="X85" s="348"/>
      <c r="Y85" s="201"/>
      <c r="Z85" s="901"/>
      <c r="AA85" s="1000" t="s">
        <v>592</v>
      </c>
      <c r="AB85" s="1020" t="s">
        <v>24</v>
      </c>
      <c r="AC85" s="483"/>
      <c r="AD85" s="483"/>
      <c r="AE85" s="483"/>
      <c r="AF85" s="483"/>
      <c r="AG85" s="845"/>
      <c r="AH85" s="482" t="str">
        <f t="shared" si="5"/>
        <v>PC 200, PC 300-</v>
      </c>
      <c r="AI85" s="209">
        <f t="shared" si="6"/>
        <v>43444</v>
      </c>
      <c r="AJ85" s="345">
        <v>43677</v>
      </c>
      <c r="AK85" s="1192">
        <v>43678</v>
      </c>
      <c r="AL85" s="230"/>
      <c r="AM85" s="232"/>
      <c r="AN85" s="232"/>
      <c r="AO85" s="230"/>
      <c r="AP85" s="180" t="s">
        <v>3094</v>
      </c>
      <c r="AQ85" s="230"/>
      <c r="AR85" s="230"/>
      <c r="AS85" s="230"/>
      <c r="AT85" s="230"/>
      <c r="AU85" s="885"/>
      <c r="AV85" s="885"/>
      <c r="AW85" s="885"/>
      <c r="AX85" s="885"/>
      <c r="AY85" s="885"/>
    </row>
    <row r="86" spans="1:51" s="448" customFormat="1" ht="15" hidden="1" customHeight="1">
      <c r="A86" s="997"/>
      <c r="B86" s="1216">
        <v>591</v>
      </c>
      <c r="C86" s="1024" t="s">
        <v>6341</v>
      </c>
      <c r="D86" s="958" t="s">
        <v>230</v>
      </c>
      <c r="E86" s="709" t="s">
        <v>222</v>
      </c>
      <c r="F86" s="912" t="s">
        <v>24</v>
      </c>
      <c r="G86" s="959" t="s">
        <v>113</v>
      </c>
      <c r="H86" s="1217" t="s">
        <v>24</v>
      </c>
      <c r="I86" s="1029">
        <v>28584</v>
      </c>
      <c r="J86" s="445">
        <f t="shared" ca="1" si="2"/>
        <v>44</v>
      </c>
      <c r="K86" s="917" t="s">
        <v>493</v>
      </c>
      <c r="L86" s="918">
        <v>17187804000031</v>
      </c>
      <c r="M86" s="917">
        <v>45727</v>
      </c>
      <c r="N86" s="928">
        <v>43800</v>
      </c>
      <c r="O86" s="1030" t="s">
        <v>24</v>
      </c>
      <c r="P86" s="971" t="s">
        <v>24</v>
      </c>
      <c r="Q86" s="1025" t="str">
        <f t="shared" si="3"/>
        <v>-</v>
      </c>
      <c r="R86" s="919" t="str">
        <f t="shared" ca="1" si="4"/>
        <v>TIDAK MCU</v>
      </c>
      <c r="S86" s="445" t="s">
        <v>24</v>
      </c>
      <c r="T86" s="446">
        <v>44290</v>
      </c>
      <c r="U86" s="517">
        <v>44290</v>
      </c>
      <c r="V86" s="446">
        <v>44290</v>
      </c>
      <c r="W86" s="446" t="s">
        <v>24</v>
      </c>
      <c r="X86" s="1009"/>
      <c r="Y86" s="1026"/>
      <c r="Z86" s="1027"/>
      <c r="AA86" s="445" t="s">
        <v>100</v>
      </c>
      <c r="AB86" s="447" t="s">
        <v>5053</v>
      </c>
      <c r="AC86" s="447"/>
      <c r="AD86" s="447"/>
      <c r="AE86" s="447"/>
      <c r="AF86" s="445"/>
      <c r="AG86" s="972"/>
      <c r="AH86" s="1028" t="str">
        <f t="shared" si="5"/>
        <v>LIGHT VEHICLEDRILLING MACHINE</v>
      </c>
      <c r="AI86" s="446">
        <f t="shared" si="6"/>
        <v>43800</v>
      </c>
      <c r="AJ86" s="1029">
        <v>43804</v>
      </c>
      <c r="AK86" s="1029">
        <v>43804</v>
      </c>
      <c r="AL86" s="877"/>
      <c r="AM86" s="877"/>
      <c r="AN86" s="877"/>
      <c r="AO86" s="877"/>
      <c r="AP86" s="1010" t="s">
        <v>6564</v>
      </c>
      <c r="AQ86" s="877"/>
      <c r="AR86" s="877"/>
      <c r="AS86" s="877"/>
      <c r="AT86" s="877"/>
      <c r="AU86" s="458"/>
      <c r="AV86" s="458"/>
      <c r="AW86" s="458"/>
      <c r="AX86" s="458"/>
      <c r="AY86" s="458"/>
    </row>
    <row r="87" spans="1:51" s="448" customFormat="1" ht="15" hidden="1" customHeight="1">
      <c r="A87" s="997"/>
      <c r="B87" s="1216">
        <v>3208</v>
      </c>
      <c r="C87" s="970" t="s">
        <v>1018</v>
      </c>
      <c r="D87" s="998" t="s">
        <v>257</v>
      </c>
      <c r="E87" s="911" t="s">
        <v>1122</v>
      </c>
      <c r="F87" s="913" t="s">
        <v>24</v>
      </c>
      <c r="G87" s="912" t="s">
        <v>143</v>
      </c>
      <c r="H87" s="969" t="s">
        <v>1895</v>
      </c>
      <c r="I87" s="1218">
        <v>35100</v>
      </c>
      <c r="J87" s="445">
        <f t="shared" ca="1" si="2"/>
        <v>26</v>
      </c>
      <c r="K87" s="916" t="s">
        <v>83</v>
      </c>
      <c r="L87" s="918">
        <v>1723181100674</v>
      </c>
      <c r="M87" s="917">
        <v>44962</v>
      </c>
      <c r="N87" s="1219">
        <v>43361</v>
      </c>
      <c r="O87" s="446" t="s">
        <v>24</v>
      </c>
      <c r="P87" s="909" t="s">
        <v>24</v>
      </c>
      <c r="Q87" s="920" t="str">
        <f t="shared" si="3"/>
        <v>-</v>
      </c>
      <c r="R87" s="919" t="str">
        <f t="shared" ca="1" si="4"/>
        <v>TIDAK MCU</v>
      </c>
      <c r="S87" s="445" t="s">
        <v>24</v>
      </c>
      <c r="T87" s="446">
        <f ca="1">IF(OR(I87="",I87="-"),"-",DATE(YEAR(TODAY())+1,MONTH(I87),DAY(I87)))</f>
        <v>44597</v>
      </c>
      <c r="U87" s="446" t="str">
        <f ca="1">IF(OR(T87="",T87="-"),"-",IF(M87&gt;=T87,IF(OR(S87="-",S87=""),"GROUND TEST",DATE(YEAR(TODAY())+1,MONTH(I87),DAY(I87))),"SIM MATI"))</f>
        <v>GROUND TEST</v>
      </c>
      <c r="V87" s="446" t="s">
        <v>24</v>
      </c>
      <c r="W87" s="446" t="s">
        <v>24</v>
      </c>
      <c r="X87" s="921"/>
      <c r="Y87" s="922"/>
      <c r="Z87" s="923"/>
      <c r="AA87" s="924" t="s">
        <v>100</v>
      </c>
      <c r="AB87" s="925" t="s">
        <v>24</v>
      </c>
      <c r="AC87" s="925" t="s">
        <v>24</v>
      </c>
      <c r="AD87" s="925"/>
      <c r="AE87" s="925"/>
      <c r="AF87" s="925"/>
      <c r="AG87" s="926"/>
      <c r="AH87" s="927" t="str">
        <f t="shared" si="5"/>
        <v>LIGHT VEHICLE--</v>
      </c>
      <c r="AI87" s="878">
        <f t="shared" si="6"/>
        <v>43361</v>
      </c>
      <c r="AJ87" s="915" t="s">
        <v>24</v>
      </c>
      <c r="AK87" s="915" t="s">
        <v>24</v>
      </c>
      <c r="AL87" s="877"/>
      <c r="AM87" s="877"/>
      <c r="AN87" s="877"/>
      <c r="AO87" s="877"/>
      <c r="AP87" s="877"/>
      <c r="AQ87" s="877"/>
      <c r="AR87" s="877"/>
      <c r="AS87" s="877"/>
      <c r="AT87" s="877"/>
      <c r="AU87" s="458"/>
      <c r="AV87" s="458"/>
      <c r="AW87" s="458"/>
      <c r="AX87" s="458"/>
      <c r="AY87" s="458"/>
    </row>
    <row r="88" spans="1:51" s="169" customFormat="1" ht="15" hidden="1" customHeight="1">
      <c r="A88" s="214"/>
      <c r="B88" s="171">
        <v>2884</v>
      </c>
      <c r="C88" s="745" t="s">
        <v>5062</v>
      </c>
      <c r="D88" s="748" t="s">
        <v>257</v>
      </c>
      <c r="E88" s="531" t="s">
        <v>1122</v>
      </c>
      <c r="F88" s="736" t="s">
        <v>24</v>
      </c>
      <c r="G88" s="509" t="s">
        <v>5055</v>
      </c>
      <c r="H88" s="769" t="s">
        <v>5063</v>
      </c>
      <c r="I88" s="739">
        <v>34718</v>
      </c>
      <c r="J88" s="903">
        <f t="shared" ca="1" si="2"/>
        <v>27</v>
      </c>
      <c r="K88" s="178" t="s">
        <v>493</v>
      </c>
      <c r="L88" s="613">
        <v>950119310268</v>
      </c>
      <c r="M88" s="444">
        <v>44215</v>
      </c>
      <c r="N88" s="577">
        <v>43354</v>
      </c>
      <c r="O88" s="442" t="s">
        <v>24</v>
      </c>
      <c r="P88" s="744" t="s">
        <v>24</v>
      </c>
      <c r="Q88" s="198" t="str">
        <f t="shared" si="3"/>
        <v>-</v>
      </c>
      <c r="R88" s="181" t="str">
        <f t="shared" ca="1" si="4"/>
        <v>TIDAK MCU</v>
      </c>
      <c r="S88" s="360" t="s">
        <v>5070</v>
      </c>
      <c r="T88" s="904">
        <v>43849</v>
      </c>
      <c r="U88" s="904">
        <v>43856</v>
      </c>
      <c r="V88" s="904" t="s">
        <v>24</v>
      </c>
      <c r="W88" s="136" t="s">
        <v>24</v>
      </c>
      <c r="X88" s="200"/>
      <c r="Y88" s="201"/>
      <c r="Z88" s="202"/>
      <c r="AA88" s="357" t="s">
        <v>100</v>
      </c>
      <c r="AB88" s="361" t="s">
        <v>24</v>
      </c>
      <c r="AC88" s="360"/>
      <c r="AD88" s="360"/>
      <c r="AE88" s="360"/>
      <c r="AF88" s="360"/>
      <c r="AG88" s="376"/>
      <c r="AH88" s="232" t="str">
        <f t="shared" si="5"/>
        <v>LIGHT VEHICLE-</v>
      </c>
      <c r="AI88" s="209">
        <f t="shared" si="6"/>
        <v>43354</v>
      </c>
      <c r="AJ88" s="596">
        <v>43354</v>
      </c>
      <c r="AK88" s="670">
        <v>43354</v>
      </c>
      <c r="AL88" s="230"/>
      <c r="AM88" s="232"/>
      <c r="AN88" s="232"/>
      <c r="AO88" s="230"/>
      <c r="AP88" s="230"/>
      <c r="AQ88" s="230"/>
      <c r="AR88" s="230"/>
      <c r="AS88" s="230"/>
      <c r="AT88" s="230"/>
      <c r="AU88" s="885"/>
      <c r="AV88" s="885"/>
      <c r="AW88" s="885"/>
      <c r="AX88" s="885"/>
      <c r="AY88" s="885"/>
    </row>
    <row r="89" spans="1:51" s="169" customFormat="1" ht="15" hidden="1" customHeight="1">
      <c r="A89" s="214"/>
      <c r="B89" s="171">
        <v>785</v>
      </c>
      <c r="C89" s="682" t="s">
        <v>4554</v>
      </c>
      <c r="D89" s="554" t="s">
        <v>303</v>
      </c>
      <c r="E89" s="554" t="s">
        <v>222</v>
      </c>
      <c r="F89" s="509" t="s">
        <v>24</v>
      </c>
      <c r="G89" s="509" t="s">
        <v>12214</v>
      </c>
      <c r="H89" s="680" t="s">
        <v>4555</v>
      </c>
      <c r="I89" s="530">
        <v>33940</v>
      </c>
      <c r="J89" s="903">
        <f ca="1">IF(OR(I89="",I89="-"),"-",ROUND((NOW()-I89)/356,0))</f>
        <v>29</v>
      </c>
      <c r="K89" s="178" t="s">
        <v>493</v>
      </c>
      <c r="L89" s="613">
        <v>921222230052</v>
      </c>
      <c r="M89" s="181">
        <v>45262</v>
      </c>
      <c r="N89" s="578">
        <v>43860</v>
      </c>
      <c r="O89" s="217" t="s">
        <v>24</v>
      </c>
      <c r="P89" s="232" t="s">
        <v>24</v>
      </c>
      <c r="Q89" s="194" t="str">
        <f>IF(OR(O89="-",O89=""),"-",O89+365)</f>
        <v>-</v>
      </c>
      <c r="R89" s="181" t="str">
        <f ca="1">IF(OR(O89="",O89="-"),"TIDAK MCU",IF(Q89&gt;TODAY(),"BERLAKU","EXPIRED"))</f>
        <v>TIDAK MCU</v>
      </c>
      <c r="S89" s="394" t="s">
        <v>6573</v>
      </c>
      <c r="T89" s="904">
        <v>44532</v>
      </c>
      <c r="U89" s="904">
        <v>44532</v>
      </c>
      <c r="V89" s="904" t="s">
        <v>24</v>
      </c>
      <c r="W89" s="136" t="s">
        <v>24</v>
      </c>
      <c r="X89" s="645"/>
      <c r="Y89" s="172"/>
      <c r="Z89" s="350"/>
      <c r="AA89" s="230" t="s">
        <v>100</v>
      </c>
      <c r="AB89" s="230" t="s">
        <v>24</v>
      </c>
      <c r="AC89" s="230"/>
      <c r="AD89" s="230"/>
      <c r="AE89" s="230"/>
      <c r="AF89" s="230"/>
      <c r="AG89" s="230"/>
      <c r="AH89" s="481" t="str">
        <f>+CONCATENATE(AA89,AB89,AC89,AD89,AE89,AF89,AG89)</f>
        <v>LIGHT VEHICLE-</v>
      </c>
      <c r="AI89" s="904">
        <f>N89</f>
        <v>43860</v>
      </c>
      <c r="AJ89" s="592">
        <v>43869</v>
      </c>
      <c r="AK89" s="614">
        <v>43869</v>
      </c>
      <c r="AL89" s="230"/>
      <c r="AM89" s="232"/>
      <c r="AN89" s="232"/>
      <c r="AO89" s="230"/>
      <c r="AP89" s="180" t="s">
        <v>3094</v>
      </c>
      <c r="AQ89" s="230"/>
      <c r="AR89" s="230"/>
      <c r="AS89" s="230"/>
      <c r="AT89" s="230"/>
      <c r="AU89" s="885"/>
      <c r="AV89" s="885"/>
      <c r="AW89" s="885"/>
      <c r="AX89" s="885"/>
      <c r="AY89" s="885"/>
    </row>
  </sheetData>
  <autoFilter ref="A5:AY89">
    <filterColumn colId="6">
      <filters>
        <filter val="KPP"/>
      </filters>
    </filterColumn>
  </autoFilter>
  <sortState ref="F2:F10">
    <sortCondition ref="F2"/>
  </sortState>
  <mergeCells count="25">
    <mergeCell ref="AU3:AY3"/>
    <mergeCell ref="AA3:AG4"/>
    <mergeCell ref="AH3:AH4"/>
    <mergeCell ref="AI3:AN3"/>
    <mergeCell ref="AO3:AO4"/>
    <mergeCell ref="AP3:AP4"/>
    <mergeCell ref="AQ3:AT3"/>
    <mergeCell ref="Z3:Z4"/>
    <mergeCell ref="H3:J3"/>
    <mergeCell ref="K3:M3"/>
    <mergeCell ref="N3:N4"/>
    <mergeCell ref="O3:O4"/>
    <mergeCell ref="P3:P4"/>
    <mergeCell ref="Q3:Q4"/>
    <mergeCell ref="R3:R4"/>
    <mergeCell ref="S3:S4"/>
    <mergeCell ref="T3:W3"/>
    <mergeCell ref="X3:X4"/>
    <mergeCell ref="Y3:Y4"/>
    <mergeCell ref="G3:G4"/>
    <mergeCell ref="B3:B4"/>
    <mergeCell ref="C3:C4"/>
    <mergeCell ref="D3:D4"/>
    <mergeCell ref="E3:E4"/>
    <mergeCell ref="F3:F4"/>
  </mergeCells>
  <conditionalFormatting sqref="X3:Z5">
    <cfRule type="containsText" dxfId="190" priority="120" operator="containsText" text="BELUM INDUKSI">
      <formula>NOT(ISERROR(SEARCH("BELUM INDUKSI",#REF!)))</formula>
    </cfRule>
  </conditionalFormatting>
  <conditionalFormatting sqref="AQ3">
    <cfRule type="containsText" dxfId="189" priority="119" operator="containsText" text="BELUM MCU">
      <formula>NOT(ISERROR(SEARCH("BELUM MCU",AQ3)))</formula>
    </cfRule>
  </conditionalFormatting>
  <conditionalFormatting sqref="AN4:AN5 AK4:AL5">
    <cfRule type="containsText" dxfId="188" priority="118" operator="containsText" text="BELUM INDUKSI">
      <formula>NOT(ISERROR(SEARCH("BELUM INDUKSI",#REF!)))</formula>
    </cfRule>
  </conditionalFormatting>
  <conditionalFormatting sqref="R3:R5">
    <cfRule type="containsText" dxfId="187" priority="116" operator="containsText" text="EXPIRED">
      <formula>NOT(ISERROR(SEARCH("EXPIRED",R3)))</formula>
    </cfRule>
    <cfRule type="containsText" dxfId="186" priority="117" operator="containsText" text="TIDAK MCU">
      <formula>NOT(ISERROR(SEARCH("TIDAK MCU",R3)))</formula>
    </cfRule>
  </conditionalFormatting>
  <conditionalFormatting sqref="J3:J5">
    <cfRule type="cellIs" dxfId="185" priority="115" operator="greaterThan">
      <formula>49</formula>
    </cfRule>
  </conditionalFormatting>
  <conditionalFormatting sqref="AM4:AM5">
    <cfRule type="containsText" dxfId="184" priority="114" operator="containsText" text="BELUM INDUKSI">
      <formula>NOT(ISERROR(SEARCH("BELUM INDUKSI",#REF!)))</formula>
    </cfRule>
  </conditionalFormatting>
  <conditionalFormatting sqref="AP3:AP5">
    <cfRule type="containsText" dxfId="183" priority="113" operator="containsText" text="AKTIF">
      <formula>NOT(ISERROR(SEARCH("AKTIF",AP3)))</formula>
    </cfRule>
  </conditionalFormatting>
  <conditionalFormatting sqref="AP3:AP5">
    <cfRule type="containsText" dxfId="182" priority="112" operator="containsText" text="NON AKTIF">
      <formula>NOT(ISERROR(SEARCH("NON AKTIF",AP3)))</formula>
    </cfRule>
  </conditionalFormatting>
  <conditionalFormatting sqref="AU3">
    <cfRule type="containsText" dxfId="181" priority="111" operator="containsText" text="BELUM MCU">
      <formula>NOT(ISERROR(SEARCH("BELUM MCU",AU3)))</formula>
    </cfRule>
  </conditionalFormatting>
  <conditionalFormatting sqref="AU3 AW3:AY3 AV3:AV5">
    <cfRule type="containsText" dxfId="180" priority="110" operator="containsText" text="CLOSE">
      <formula>NOT(ISERROR(SEARCH("CLOSE",AU3)))</formula>
    </cfRule>
  </conditionalFormatting>
  <conditionalFormatting sqref="AU3 AW3:AY3 AV3:AV5">
    <cfRule type="containsText" dxfId="179" priority="109" operator="containsText" text="OPEN">
      <formula>NOT(ISERROR(SEARCH("OPEN",AU3)))</formula>
    </cfRule>
  </conditionalFormatting>
  <conditionalFormatting sqref="AA72:AG82 AA54:AG66 AF53:AG53 AA53:AD53 AC52:AG52 AA11:AG51 AB6:AB10 AF6:AG10">
    <cfRule type="containsText" dxfId="178" priority="93" operator="containsText" text=" ">
      <formula>NOT(ISERROR(SEARCH(" ",AA6)))</formula>
    </cfRule>
  </conditionalFormatting>
  <conditionalFormatting sqref="R6:R82">
    <cfRule type="containsText" dxfId="177" priority="91" operator="containsText" text="EXPIRED">
      <formula>NOT(ISERROR(SEARCH("EXPIRED",R6)))</formula>
    </cfRule>
    <cfRule type="containsText" dxfId="176" priority="92" operator="containsText" text="TIDAK MCU">
      <formula>NOT(ISERROR(SEARCH("TIDAK MCU",R6)))</formula>
    </cfRule>
  </conditionalFormatting>
  <conditionalFormatting sqref="J6:J82">
    <cfRule type="cellIs" dxfId="175" priority="90" operator="greaterThan">
      <formula>49</formula>
    </cfRule>
  </conditionalFormatting>
  <conditionalFormatting sqref="U6:U10">
    <cfRule type="containsText" dxfId="174" priority="88" operator="containsText" text="SIM MATI">
      <formula>NOT(ISERROR(SEARCH("SIM MATI",U6)))</formula>
    </cfRule>
    <cfRule type="containsText" dxfId="173" priority="89" operator="containsText" text="NO. SIM">
      <formula>NOT(ISERROR(SEARCH("NO. SIM",U6)))</formula>
    </cfRule>
  </conditionalFormatting>
  <conditionalFormatting sqref="AA10 AA6:AA8">
    <cfRule type="containsText" dxfId="172" priority="87" operator="containsText" text=" ">
      <formula>NOT(ISERROR(SEARCH(" ",AA6)))</formula>
    </cfRule>
  </conditionalFormatting>
  <conditionalFormatting sqref="R6:R82">
    <cfRule type="containsText" dxfId="171" priority="86" operator="containsText" text="BERLAKU">
      <formula>NOT(ISERROR(SEARCH("BERLAKU",R6)))</formula>
    </cfRule>
  </conditionalFormatting>
  <conditionalFormatting sqref="AP6:AP82">
    <cfRule type="containsText" dxfId="170" priority="85" operator="containsText" text="AKTIF">
      <formula>NOT(ISERROR(SEARCH("AKTIF",AP6)))</formula>
    </cfRule>
  </conditionalFormatting>
  <conditionalFormatting sqref="AP6:AP82">
    <cfRule type="containsText" dxfId="169" priority="84" operator="containsText" text="NON AKTIF">
      <formula>NOT(ISERROR(SEARCH("NON AKTIF",AP6)))</formula>
    </cfRule>
  </conditionalFormatting>
  <conditionalFormatting sqref="AV6:AV82">
    <cfRule type="containsText" dxfId="168" priority="83" operator="containsText" text="CLOSE">
      <formula>NOT(ISERROR(SEARCH("CLOSE",AV6)))</formula>
    </cfRule>
  </conditionalFormatting>
  <conditionalFormatting sqref="AV6:AV82">
    <cfRule type="containsText" dxfId="167" priority="82" operator="containsText" text="OPEN">
      <formula>NOT(ISERROR(SEARCH("OPEN",AV6)))</formula>
    </cfRule>
  </conditionalFormatting>
  <conditionalFormatting sqref="I6:I82">
    <cfRule type="duplicateValues" dxfId="166" priority="94"/>
  </conditionalFormatting>
  <conditionalFormatting sqref="AA9">
    <cfRule type="containsText" dxfId="165" priority="81" operator="containsText" text=" ">
      <formula>NOT(ISERROR(SEARCH(" ",AA9)))</formula>
    </cfRule>
  </conditionalFormatting>
  <conditionalFormatting sqref="AK53:AK82 AK10:AK51">
    <cfRule type="containsText" dxfId="164" priority="80" operator="containsText" text="BELUM MCU">
      <formula>NOT(ISERROR(SEARCH("BELUM MCU",AK10)))</formula>
    </cfRule>
  </conditionalFormatting>
  <conditionalFormatting sqref="AA52">
    <cfRule type="containsText" dxfId="163" priority="79" operator="containsText" text=" ">
      <formula>NOT(ISERROR(SEARCH(" ",AA52)))</formula>
    </cfRule>
  </conditionalFormatting>
  <conditionalFormatting sqref="AB52">
    <cfRule type="containsText" dxfId="162" priority="78" operator="containsText" text=" ">
      <formula>NOT(ISERROR(SEARCH(" ",AB52)))</formula>
    </cfRule>
  </conditionalFormatting>
  <conditionalFormatting sqref="AE53">
    <cfRule type="containsText" dxfId="161" priority="77" operator="containsText" text=" ">
      <formula>NOT(ISERROR(SEARCH(" ",AE53)))</formula>
    </cfRule>
  </conditionalFormatting>
  <conditionalFormatting sqref="AK83">
    <cfRule type="containsText" dxfId="160" priority="75" operator="containsText" text="BELUM MCU">
      <formula>NOT(ISERROR(SEARCH("BELUM MCU",AK83)))</formula>
    </cfRule>
  </conditionalFormatting>
  <conditionalFormatting sqref="R83">
    <cfRule type="containsText" dxfId="159" priority="73" operator="containsText" text="EXPIRED">
      <formula>NOT(ISERROR(SEARCH("EXPIRED",R83)))</formula>
    </cfRule>
    <cfRule type="containsText" dxfId="158" priority="74" operator="containsText" text="TIDAK MCU">
      <formula>NOT(ISERROR(SEARCH("TIDAK MCU",R83)))</formula>
    </cfRule>
  </conditionalFormatting>
  <conditionalFormatting sqref="J83">
    <cfRule type="cellIs" dxfId="157" priority="72" operator="greaterThan">
      <formula>49</formula>
    </cfRule>
  </conditionalFormatting>
  <conditionalFormatting sqref="R83">
    <cfRule type="containsText" dxfId="156" priority="71" operator="containsText" text="BERLAKU">
      <formula>NOT(ISERROR(SEARCH("BERLAKU",R83)))</formula>
    </cfRule>
  </conditionalFormatting>
  <conditionalFormatting sqref="AP83">
    <cfRule type="containsText" dxfId="155" priority="70" operator="containsText" text="AKTIF">
      <formula>NOT(ISERROR(SEARCH("AKTIF",AP83)))</formula>
    </cfRule>
  </conditionalFormatting>
  <conditionalFormatting sqref="AP83">
    <cfRule type="containsText" dxfId="154" priority="69" operator="containsText" text="NON AKTIF">
      <formula>NOT(ISERROR(SEARCH("NON AKTIF",AP83)))</formula>
    </cfRule>
  </conditionalFormatting>
  <conditionalFormatting sqref="AV83">
    <cfRule type="containsText" dxfId="153" priority="68" operator="containsText" text="CLOSE">
      <formula>NOT(ISERROR(SEARCH("CLOSE",AV83)))</formula>
    </cfRule>
  </conditionalFormatting>
  <conditionalFormatting sqref="AV83">
    <cfRule type="containsText" dxfId="152" priority="67" operator="containsText" text="OPEN">
      <formula>NOT(ISERROR(SEARCH("OPEN",AV83)))</formula>
    </cfRule>
  </conditionalFormatting>
  <conditionalFormatting sqref="I83">
    <cfRule type="duplicateValues" dxfId="151" priority="76"/>
  </conditionalFormatting>
  <conditionalFormatting sqref="AK84">
    <cfRule type="containsText" dxfId="150" priority="65" operator="containsText" text="BELUM MCU">
      <formula>NOT(ISERROR(SEARCH("BELUM MCU",AK84)))</formula>
    </cfRule>
  </conditionalFormatting>
  <conditionalFormatting sqref="AC84:AG84">
    <cfRule type="containsText" dxfId="149" priority="64" operator="containsText" text=" ">
      <formula>NOT(ISERROR(SEARCH(" ",AC84)))</formula>
    </cfRule>
  </conditionalFormatting>
  <conditionalFormatting sqref="R84">
    <cfRule type="containsText" dxfId="148" priority="62" operator="containsText" text="EXPIRED">
      <formula>NOT(ISERROR(SEARCH("EXPIRED",R84)))</formula>
    </cfRule>
    <cfRule type="containsText" dxfId="147" priority="63" operator="containsText" text="TIDAK MCU">
      <formula>NOT(ISERROR(SEARCH("TIDAK MCU",R84)))</formula>
    </cfRule>
  </conditionalFormatting>
  <conditionalFormatting sqref="J84">
    <cfRule type="cellIs" dxfId="146" priority="61" operator="greaterThan">
      <formula>49</formula>
    </cfRule>
  </conditionalFormatting>
  <conditionalFormatting sqref="R84">
    <cfRule type="containsText" dxfId="145" priority="60" operator="containsText" text="BERLAKU">
      <formula>NOT(ISERROR(SEARCH("BERLAKU",R84)))</formula>
    </cfRule>
  </conditionalFormatting>
  <conditionalFormatting sqref="AP84">
    <cfRule type="containsText" dxfId="144" priority="59" operator="containsText" text="AKTIF">
      <formula>NOT(ISERROR(SEARCH("AKTIF",AP84)))</formula>
    </cfRule>
  </conditionalFormatting>
  <conditionalFormatting sqref="AP84">
    <cfRule type="containsText" dxfId="143" priority="58" operator="containsText" text="NON AKTIF">
      <formula>NOT(ISERROR(SEARCH("NON AKTIF",AP84)))</formula>
    </cfRule>
  </conditionalFormatting>
  <conditionalFormatting sqref="AV84">
    <cfRule type="containsText" dxfId="142" priority="57" operator="containsText" text="CLOSE">
      <formula>NOT(ISERROR(SEARCH("CLOSE",AV84)))</formula>
    </cfRule>
  </conditionalFormatting>
  <conditionalFormatting sqref="AV84">
    <cfRule type="containsText" dxfId="141" priority="56" operator="containsText" text="OPEN">
      <formula>NOT(ISERROR(SEARCH("OPEN",AV84)))</formula>
    </cfRule>
  </conditionalFormatting>
  <conditionalFormatting sqref="I84">
    <cfRule type="duplicateValues" dxfId="140" priority="66"/>
  </conditionalFormatting>
  <conditionalFormatting sqref="AK85">
    <cfRule type="containsText" dxfId="139" priority="54" operator="containsText" text="BELUM MCU">
      <formula>NOT(ISERROR(SEARCH("BELUM MCU",AK85)))</formula>
    </cfRule>
  </conditionalFormatting>
  <conditionalFormatting sqref="R85">
    <cfRule type="containsText" dxfId="138" priority="52" operator="containsText" text="EXPIRED">
      <formula>NOT(ISERROR(SEARCH("EXPIRED",R85)))</formula>
    </cfRule>
    <cfRule type="containsText" dxfId="137" priority="53" operator="containsText" text="TIDAK MCU">
      <formula>NOT(ISERROR(SEARCH("TIDAK MCU",R85)))</formula>
    </cfRule>
  </conditionalFormatting>
  <conditionalFormatting sqref="J85">
    <cfRule type="cellIs" dxfId="136" priority="51" operator="greaterThan">
      <formula>49</formula>
    </cfRule>
  </conditionalFormatting>
  <conditionalFormatting sqref="R85">
    <cfRule type="containsText" dxfId="135" priority="50" operator="containsText" text="BERLAKU">
      <formula>NOT(ISERROR(SEARCH("BERLAKU",R85)))</formula>
    </cfRule>
  </conditionalFormatting>
  <conditionalFormatting sqref="AP85">
    <cfRule type="containsText" dxfId="134" priority="49" operator="containsText" text="AKTIF">
      <formula>NOT(ISERROR(SEARCH("AKTIF",AP85)))</formula>
    </cfRule>
  </conditionalFormatting>
  <conditionalFormatting sqref="AP85">
    <cfRule type="containsText" dxfId="133" priority="48" operator="containsText" text="NON AKTIF">
      <formula>NOT(ISERROR(SEARCH("NON AKTIF",AP85)))</formula>
    </cfRule>
  </conditionalFormatting>
  <conditionalFormatting sqref="AV85">
    <cfRule type="containsText" dxfId="132" priority="47" operator="containsText" text="CLOSE">
      <formula>NOT(ISERROR(SEARCH("CLOSE",AV85)))</formula>
    </cfRule>
  </conditionalFormatting>
  <conditionalFormatting sqref="AV85">
    <cfRule type="containsText" dxfId="131" priority="46" operator="containsText" text="OPEN">
      <formula>NOT(ISERROR(SEARCH("OPEN",AV85)))</formula>
    </cfRule>
  </conditionalFormatting>
  <conditionalFormatting sqref="I85">
    <cfRule type="duplicateValues" dxfId="130" priority="55"/>
  </conditionalFormatting>
  <conditionalFormatting sqref="AF86:AG86">
    <cfRule type="containsText" dxfId="129" priority="44" operator="containsText" text=" ">
      <formula>NOT(ISERROR(SEARCH(" ",AF86)))</formula>
    </cfRule>
  </conditionalFormatting>
  <conditionalFormatting sqref="R86">
    <cfRule type="containsText" dxfId="128" priority="42" operator="containsText" text="EXPIRED">
      <formula>NOT(ISERROR(SEARCH("EXPIRED",R86)))</formula>
    </cfRule>
    <cfRule type="containsText" dxfId="127" priority="43" operator="containsText" text="TIDAK MCU">
      <formula>NOT(ISERROR(SEARCH("TIDAK MCU",R86)))</formula>
    </cfRule>
  </conditionalFormatting>
  <conditionalFormatting sqref="J86">
    <cfRule type="cellIs" dxfId="126" priority="41" operator="greaterThan">
      <formula>49</formula>
    </cfRule>
  </conditionalFormatting>
  <conditionalFormatting sqref="U86">
    <cfRule type="containsText" dxfId="125" priority="39" operator="containsText" text="SIM MATI">
      <formula>NOT(ISERROR(SEARCH("SIM MATI",U86)))</formula>
    </cfRule>
    <cfRule type="containsText" dxfId="124" priority="40" operator="containsText" text="NO. SIM">
      <formula>NOT(ISERROR(SEARCH("NO. SIM",U86)))</formula>
    </cfRule>
  </conditionalFormatting>
  <conditionalFormatting sqref="AA86">
    <cfRule type="containsText" dxfId="123" priority="38" operator="containsText" text=" ">
      <formula>NOT(ISERROR(SEARCH(" ",AA86)))</formula>
    </cfRule>
  </conditionalFormatting>
  <conditionalFormatting sqref="R86">
    <cfRule type="containsText" dxfId="122" priority="37" operator="containsText" text="BERLAKU">
      <formula>NOT(ISERROR(SEARCH("BERLAKU",R86)))</formula>
    </cfRule>
  </conditionalFormatting>
  <conditionalFormatting sqref="AP86">
    <cfRule type="containsText" dxfId="121" priority="36" operator="containsText" text="AKTIF">
      <formula>NOT(ISERROR(SEARCH("AKTIF",AP86)))</formula>
    </cfRule>
  </conditionalFormatting>
  <conditionalFormatting sqref="AP86">
    <cfRule type="containsText" dxfId="120" priority="35" operator="containsText" text="NON AKTIF">
      <formula>NOT(ISERROR(SEARCH("NON AKTIF",AP86)))</formula>
    </cfRule>
  </conditionalFormatting>
  <conditionalFormatting sqref="AV86">
    <cfRule type="containsText" dxfId="119" priority="34" operator="containsText" text="CLOSE">
      <formula>NOT(ISERROR(SEARCH("CLOSE",AV86)))</formula>
    </cfRule>
  </conditionalFormatting>
  <conditionalFormatting sqref="AV86">
    <cfRule type="containsText" dxfId="118" priority="33" operator="containsText" text="OPEN">
      <formula>NOT(ISERROR(SEARCH("OPEN",AV86)))</formula>
    </cfRule>
  </conditionalFormatting>
  <conditionalFormatting sqref="I86">
    <cfRule type="duplicateValues" dxfId="117" priority="45"/>
  </conditionalFormatting>
  <conditionalFormatting sqref="AK87">
    <cfRule type="containsText" dxfId="116" priority="31" operator="containsText" text="BELUM MCU">
      <formula>NOT(ISERROR(SEARCH("BELUM MCU",AK87)))</formula>
    </cfRule>
  </conditionalFormatting>
  <conditionalFormatting sqref="R87">
    <cfRule type="containsText" dxfId="115" priority="29" operator="containsText" text="EXPIRED">
      <formula>NOT(ISERROR(SEARCH("EXPIRED",R87)))</formula>
    </cfRule>
    <cfRule type="containsText" dxfId="114" priority="30" operator="containsText" text="TIDAK MCU">
      <formula>NOT(ISERROR(SEARCH("TIDAK MCU",R87)))</formula>
    </cfRule>
  </conditionalFormatting>
  <conditionalFormatting sqref="J87">
    <cfRule type="cellIs" dxfId="113" priority="28" operator="greaterThan">
      <formula>49</formula>
    </cfRule>
  </conditionalFormatting>
  <conditionalFormatting sqref="R87">
    <cfRule type="containsText" dxfId="112" priority="27" operator="containsText" text="BERLAKU">
      <formula>NOT(ISERROR(SEARCH("BERLAKU",R87)))</formula>
    </cfRule>
  </conditionalFormatting>
  <conditionalFormatting sqref="AP87">
    <cfRule type="containsText" dxfId="111" priority="26" operator="containsText" text="AKTIF">
      <formula>NOT(ISERROR(SEARCH("AKTIF",AP87)))</formula>
    </cfRule>
  </conditionalFormatting>
  <conditionalFormatting sqref="AP87">
    <cfRule type="containsText" dxfId="110" priority="25" operator="containsText" text="NON AKTIF">
      <formula>NOT(ISERROR(SEARCH("NON AKTIF",AP87)))</formula>
    </cfRule>
  </conditionalFormatting>
  <conditionalFormatting sqref="AV87">
    <cfRule type="containsText" dxfId="109" priority="24" operator="containsText" text="CLOSE">
      <formula>NOT(ISERROR(SEARCH("CLOSE",AV87)))</formula>
    </cfRule>
  </conditionalFormatting>
  <conditionalFormatting sqref="AV87">
    <cfRule type="containsText" dxfId="108" priority="23" operator="containsText" text="OPEN">
      <formula>NOT(ISERROR(SEARCH("OPEN",AV87)))</formula>
    </cfRule>
  </conditionalFormatting>
  <conditionalFormatting sqref="I87">
    <cfRule type="duplicateValues" dxfId="107" priority="32"/>
  </conditionalFormatting>
  <conditionalFormatting sqref="AK88">
    <cfRule type="containsText" dxfId="106" priority="21" operator="containsText" text="BELUM MCU">
      <formula>NOT(ISERROR(SEARCH("BELUM MCU",AK88)))</formula>
    </cfRule>
  </conditionalFormatting>
  <conditionalFormatting sqref="AA88 AC88:AG88">
    <cfRule type="containsText" dxfId="105" priority="20" operator="containsText" text=" ">
      <formula>NOT(ISERROR(SEARCH(" ",AA88)))</formula>
    </cfRule>
  </conditionalFormatting>
  <conditionalFormatting sqref="R88">
    <cfRule type="containsText" dxfId="104" priority="18" operator="containsText" text="EXPIRED">
      <formula>NOT(ISERROR(SEARCH("EXPIRED",R88)))</formula>
    </cfRule>
    <cfRule type="containsText" dxfId="103" priority="19" operator="containsText" text="TIDAK MCU">
      <formula>NOT(ISERROR(SEARCH("TIDAK MCU",R88)))</formula>
    </cfRule>
  </conditionalFormatting>
  <conditionalFormatting sqref="J88">
    <cfRule type="cellIs" dxfId="102" priority="17" operator="greaterThan">
      <formula>49</formula>
    </cfRule>
  </conditionalFormatting>
  <conditionalFormatting sqref="R88">
    <cfRule type="containsText" dxfId="101" priority="16" operator="containsText" text="BERLAKU">
      <formula>NOT(ISERROR(SEARCH("BERLAKU",R88)))</formula>
    </cfRule>
  </conditionalFormatting>
  <conditionalFormatting sqref="AP88">
    <cfRule type="containsText" dxfId="100" priority="15" operator="containsText" text="AKTIF">
      <formula>NOT(ISERROR(SEARCH("AKTIF",AP88)))</formula>
    </cfRule>
  </conditionalFormatting>
  <conditionalFormatting sqref="AP88">
    <cfRule type="containsText" dxfId="99" priority="14" operator="containsText" text="NON AKTIF">
      <formula>NOT(ISERROR(SEARCH("NON AKTIF",AP88)))</formula>
    </cfRule>
  </conditionalFormatting>
  <conditionalFormatting sqref="AV88">
    <cfRule type="containsText" dxfId="98" priority="13" operator="containsText" text="CLOSE">
      <formula>NOT(ISERROR(SEARCH("CLOSE",AV88)))</formula>
    </cfRule>
  </conditionalFormatting>
  <conditionalFormatting sqref="AV88">
    <cfRule type="containsText" dxfId="97" priority="12" operator="containsText" text="OPEN">
      <formula>NOT(ISERROR(SEARCH("OPEN",AV88)))</formula>
    </cfRule>
  </conditionalFormatting>
  <conditionalFormatting sqref="I88">
    <cfRule type="duplicateValues" dxfId="96" priority="22"/>
  </conditionalFormatting>
  <conditionalFormatting sqref="AK89">
    <cfRule type="containsText" dxfId="95" priority="10" operator="containsText" text="BELUM MCU">
      <formula>NOT(ISERROR(SEARCH("BELUM MCU",AK89)))</formula>
    </cfRule>
  </conditionalFormatting>
  <conditionalFormatting sqref="AA89 AC89:AG89">
    <cfRule type="containsText" dxfId="94" priority="9" operator="containsText" text=" ">
      <formula>NOT(ISERROR(SEARCH(" ",AA89)))</formula>
    </cfRule>
  </conditionalFormatting>
  <conditionalFormatting sqref="R89">
    <cfRule type="containsText" dxfId="93" priority="7" operator="containsText" text="EXPIRED">
      <formula>NOT(ISERROR(SEARCH("EXPIRED",R89)))</formula>
    </cfRule>
    <cfRule type="containsText" dxfId="92" priority="8" operator="containsText" text="TIDAK MCU">
      <formula>NOT(ISERROR(SEARCH("TIDAK MCU",R89)))</formula>
    </cfRule>
  </conditionalFormatting>
  <conditionalFormatting sqref="J89">
    <cfRule type="cellIs" dxfId="91" priority="6" operator="greaterThan">
      <formula>49</formula>
    </cfRule>
  </conditionalFormatting>
  <conditionalFormatting sqref="R89">
    <cfRule type="containsText" dxfId="90" priority="5" operator="containsText" text="BERLAKU">
      <formula>NOT(ISERROR(SEARCH("BERLAKU",R89)))</formula>
    </cfRule>
  </conditionalFormatting>
  <conditionalFormatting sqref="AP89">
    <cfRule type="containsText" dxfId="89" priority="4" operator="containsText" text="AKTIF">
      <formula>NOT(ISERROR(SEARCH("AKTIF",AP89)))</formula>
    </cfRule>
  </conditionalFormatting>
  <conditionalFormatting sqref="AP89">
    <cfRule type="containsText" dxfId="88" priority="3" operator="containsText" text="NON AKTIF">
      <formula>NOT(ISERROR(SEARCH("NON AKTIF",AP89)))</formula>
    </cfRule>
  </conditionalFormatting>
  <conditionalFormatting sqref="AV89">
    <cfRule type="containsText" dxfId="87" priority="2" operator="containsText" text="CLOSE">
      <formula>NOT(ISERROR(SEARCH("CLOSE",AV89)))</formula>
    </cfRule>
  </conditionalFormatting>
  <conditionalFormatting sqref="AV89">
    <cfRule type="containsText" dxfId="86" priority="1" operator="containsText" text="OPEN">
      <formula>NOT(ISERROR(SEARCH("OPEN",AV89)))</formula>
    </cfRule>
  </conditionalFormatting>
  <conditionalFormatting sqref="I89">
    <cfRule type="duplicateValues" dxfId="85" priority="11"/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9"/>
  </sheetPr>
  <dimension ref="A1:BJ4966"/>
  <sheetViews>
    <sheetView zoomScale="80" zoomScaleNormal="80" zoomScaleSheetLayoutView="85" workbookViewId="0">
      <pane xSplit="7" ySplit="6" topLeftCell="H4910" activePane="bottomRight" state="frozen"/>
      <selection activeCell="H84" activeCellId="1" sqref="H86 H84"/>
      <selection pane="topRight" activeCell="H84" activeCellId="1" sqref="H86 H84"/>
      <selection pane="bottomLeft" activeCell="H84" activeCellId="1" sqref="H86 H84"/>
      <selection pane="bottomRight" activeCell="H4924" sqref="H4924"/>
    </sheetView>
  </sheetViews>
  <sheetFormatPr defaultRowHeight="12.75"/>
  <cols>
    <col min="1" max="1" width="5.7109375" style="160" bestFit="1" customWidth="1"/>
    <col min="2" max="2" width="5.28515625" style="146" bestFit="1" customWidth="1"/>
    <col min="3" max="3" width="35.5703125" style="1210" customWidth="1"/>
    <col min="4" max="4" width="22" style="146" customWidth="1"/>
    <col min="5" max="5" width="13.7109375" style="146" bestFit="1" customWidth="1"/>
    <col min="6" max="6" width="13.85546875" style="1211" customWidth="1"/>
    <col min="7" max="7" width="12.42578125" style="146" customWidth="1"/>
    <col min="8" max="8" width="21.42578125" style="1204" customWidth="1"/>
    <col min="9" max="9" width="12.28515625" style="1205" customWidth="1"/>
    <col min="10" max="10" width="9.28515625" style="146" customWidth="1"/>
    <col min="11" max="11" width="11.42578125" style="1206" customWidth="1"/>
    <col min="12" max="12" width="17.85546875" style="1207" customWidth="1"/>
    <col min="13" max="13" width="14.42578125" style="186" customWidth="1"/>
    <col min="14" max="14" width="12.140625" style="1206" customWidth="1"/>
    <col min="15" max="15" width="12.28515625" style="1205" customWidth="1"/>
    <col min="16" max="16" width="11.28515625" style="1206" customWidth="1"/>
    <col min="17" max="17" width="13" style="1206" customWidth="1"/>
    <col min="18" max="18" width="13.28515625" style="186" customWidth="1"/>
    <col min="19" max="19" width="11" style="1206" customWidth="1"/>
    <col min="20" max="20" width="11.7109375" style="186" customWidth="1"/>
    <col min="21" max="21" width="14.7109375" style="186" customWidth="1"/>
    <col min="22" max="22" width="10.28515625" style="186" customWidth="1"/>
    <col min="23" max="23" width="12.28515625" style="186" customWidth="1"/>
    <col min="24" max="24" width="22.28515625" style="1208" customWidth="1"/>
    <col min="25" max="25" width="15.28515625" style="349" customWidth="1"/>
    <col min="26" max="26" width="11.28515625" style="146" customWidth="1"/>
    <col min="27" max="27" width="21.42578125" style="146" customWidth="1"/>
    <col min="28" max="31" width="20.5703125" style="146" customWidth="1"/>
    <col min="32" max="32" width="23.42578125" style="146" customWidth="1"/>
    <col min="33" max="33" width="28.42578125" style="146" bestFit="1" customWidth="1"/>
    <col min="34" max="34" width="35.7109375" style="146" customWidth="1"/>
    <col min="35" max="35" width="130.7109375" style="146" bestFit="1" customWidth="1"/>
    <col min="36" max="36" width="10.5703125" style="1205" customWidth="1"/>
    <col min="37" max="37" width="10.5703125" style="1209" bestFit="1" customWidth="1"/>
    <col min="38" max="38" width="12.28515625" style="186" customWidth="1"/>
    <col min="39" max="39" width="15" style="146" customWidth="1"/>
    <col min="40" max="40" width="13.85546875" style="179" customWidth="1"/>
    <col min="41" max="41" width="10.85546875" style="179" customWidth="1"/>
    <col min="42" max="42" width="15.7109375" style="146" bestFit="1" customWidth="1"/>
    <col min="43" max="43" width="13.140625" style="146" customWidth="1"/>
    <col min="44" max="44" width="14.28515625" style="146" bestFit="1" customWidth="1"/>
    <col min="45" max="45" width="16.7109375" style="146" bestFit="1" customWidth="1"/>
    <col min="46" max="46" width="18.28515625" style="146" bestFit="1" customWidth="1"/>
    <col min="47" max="47" width="11" style="146" customWidth="1"/>
    <col min="48" max="48" width="15.85546875" style="146" customWidth="1"/>
    <col min="49" max="49" width="10.7109375" style="146" customWidth="1"/>
    <col min="50" max="50" width="17.85546875" style="146" customWidth="1"/>
    <col min="51" max="51" width="11" style="146" customWidth="1"/>
    <col min="52" max="52" width="10.28515625" style="146" bestFit="1" customWidth="1"/>
    <col min="53" max="53" width="12.140625" style="1206" bestFit="1" customWidth="1"/>
    <col min="54" max="16384" width="9.140625" style="1206"/>
  </cols>
  <sheetData>
    <row r="1" spans="1:60" s="214" customFormat="1">
      <c r="A1" s="160"/>
      <c r="B1" s="144"/>
      <c r="C1" s="537" t="s">
        <v>84</v>
      </c>
      <c r="D1" s="2427" t="s">
        <v>103</v>
      </c>
      <c r="E1" s="145" t="s">
        <v>104</v>
      </c>
      <c r="F1" s="190"/>
      <c r="G1" s="144"/>
      <c r="H1" s="233"/>
      <c r="I1" s="189"/>
      <c r="J1" s="177"/>
      <c r="L1" s="185"/>
      <c r="M1" s="186"/>
      <c r="N1" s="187"/>
      <c r="O1" s="189"/>
      <c r="R1" s="147"/>
      <c r="T1" s="192"/>
      <c r="U1" s="192"/>
      <c r="V1" s="192"/>
      <c r="W1" s="192"/>
      <c r="X1" s="182"/>
      <c r="Y1" s="175"/>
      <c r="Z1" s="177"/>
      <c r="AA1" s="487"/>
      <c r="AB1" s="146"/>
      <c r="AC1" s="146"/>
      <c r="AD1" s="146"/>
      <c r="AE1" s="146"/>
      <c r="AF1" s="146"/>
      <c r="AG1" s="146"/>
      <c r="AH1" s="146"/>
      <c r="AI1" s="177"/>
      <c r="AJ1" s="189"/>
      <c r="AK1" s="189"/>
      <c r="AL1" s="192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885" t="s">
        <v>3094</v>
      </c>
      <c r="BB1" s="885">
        <f>+COUNTIF($AQ$7:$AQ$1048576,"AKTIF")</f>
        <v>3632</v>
      </c>
    </row>
    <row r="2" spans="1:60" s="214" customFormat="1">
      <c r="A2" s="160"/>
      <c r="B2" s="144"/>
      <c r="D2" s="2427"/>
      <c r="E2" s="144"/>
      <c r="F2" s="190"/>
      <c r="G2" s="144"/>
      <c r="H2" s="233"/>
      <c r="I2" s="189"/>
      <c r="J2" s="177"/>
      <c r="L2" s="185"/>
      <c r="M2" s="193"/>
      <c r="N2" s="187"/>
      <c r="O2" s="189"/>
      <c r="R2" s="192"/>
      <c r="T2" s="192"/>
      <c r="U2" s="192"/>
      <c r="V2" s="192"/>
      <c r="W2" s="192"/>
      <c r="X2" s="182"/>
      <c r="Y2" s="175"/>
      <c r="Z2" s="177"/>
      <c r="AA2" s="487"/>
      <c r="AB2" s="146"/>
      <c r="AC2" s="146"/>
      <c r="AD2" s="146"/>
      <c r="AE2" s="146"/>
      <c r="AF2" s="146"/>
      <c r="AG2" s="146"/>
      <c r="AH2" s="146"/>
      <c r="AI2" s="177"/>
      <c r="AJ2" s="189"/>
      <c r="AK2" s="189"/>
      <c r="AL2" s="192"/>
      <c r="AM2" s="177"/>
      <c r="AN2" s="177"/>
      <c r="AO2" s="177"/>
      <c r="AP2" s="177"/>
      <c r="AQ2" s="177"/>
      <c r="AR2" s="177"/>
      <c r="AS2" s="177"/>
      <c r="AT2" s="177"/>
      <c r="AU2" s="177"/>
      <c r="AV2" s="177"/>
      <c r="AW2" s="177"/>
      <c r="AX2" s="177"/>
      <c r="AY2" s="177"/>
      <c r="AZ2" s="177"/>
      <c r="BA2" s="885" t="s">
        <v>6564</v>
      </c>
      <c r="BB2" s="885">
        <f>+COUNTIF($AQ$7:$AQ$1048576,"NON AKTIF")</f>
        <v>322</v>
      </c>
    </row>
    <row r="3" spans="1:60" s="177" customFormat="1" ht="13.5" thickBot="1">
      <c r="A3" s="179"/>
      <c r="B3" s="177">
        <v>1</v>
      </c>
      <c r="C3" s="177">
        <v>2</v>
      </c>
      <c r="D3" s="177">
        <v>3</v>
      </c>
      <c r="E3" s="177">
        <v>4</v>
      </c>
      <c r="F3" s="188">
        <v>5</v>
      </c>
      <c r="G3" s="885">
        <v>6</v>
      </c>
      <c r="H3" s="175">
        <v>7</v>
      </c>
      <c r="I3" s="147">
        <v>8</v>
      </c>
      <c r="J3" s="177">
        <v>9</v>
      </c>
      <c r="K3" s="177">
        <v>10</v>
      </c>
      <c r="L3" s="188">
        <v>11</v>
      </c>
      <c r="M3" s="147">
        <v>12</v>
      </c>
      <c r="N3" s="177">
        <v>13</v>
      </c>
      <c r="O3" s="147">
        <v>14</v>
      </c>
      <c r="P3" s="177">
        <v>15</v>
      </c>
      <c r="Q3" s="177">
        <v>16</v>
      </c>
      <c r="R3" s="188">
        <v>17</v>
      </c>
      <c r="S3" s="177">
        <v>18</v>
      </c>
      <c r="T3" s="177">
        <v>19</v>
      </c>
      <c r="U3" s="177">
        <v>20</v>
      </c>
      <c r="V3" s="148">
        <v>21</v>
      </c>
      <c r="W3" s="177">
        <v>22</v>
      </c>
      <c r="X3" s="885">
        <v>23</v>
      </c>
      <c r="Y3" s="175">
        <v>24</v>
      </c>
      <c r="Z3" s="177">
        <v>25</v>
      </c>
      <c r="AA3" s="487">
        <v>26</v>
      </c>
      <c r="AB3" s="146">
        <v>27</v>
      </c>
      <c r="AC3" s="146">
        <v>28</v>
      </c>
      <c r="AD3" s="146">
        <v>29</v>
      </c>
      <c r="AE3" s="146">
        <v>30</v>
      </c>
      <c r="AF3" s="146">
        <v>31</v>
      </c>
      <c r="AG3" s="149">
        <v>32</v>
      </c>
      <c r="AH3" s="146"/>
      <c r="AI3" s="177">
        <v>33</v>
      </c>
      <c r="AJ3" s="147">
        <v>34</v>
      </c>
      <c r="AK3" s="147">
        <v>35</v>
      </c>
      <c r="AL3" s="192"/>
      <c r="BA3" s="885" t="s">
        <v>13163</v>
      </c>
      <c r="BB3" s="885">
        <f>+COUNTA(B7:B1048576)</f>
        <v>4952</v>
      </c>
      <c r="BC3" s="177">
        <f>+IF(B7="",0,B7)</f>
        <v>1</v>
      </c>
    </row>
    <row r="4" spans="1:60" s="214" customFormat="1" ht="25.5" customHeight="1" thickBot="1">
      <c r="A4" s="160"/>
      <c r="B4" s="2416" t="s">
        <v>19</v>
      </c>
      <c r="C4" s="2418" t="s">
        <v>49</v>
      </c>
      <c r="D4" s="2418" t="s">
        <v>8</v>
      </c>
      <c r="E4" s="2418" t="s">
        <v>12</v>
      </c>
      <c r="F4" s="2420" t="s">
        <v>10</v>
      </c>
      <c r="G4" s="2455" t="s">
        <v>5</v>
      </c>
      <c r="H4" s="2422" t="s">
        <v>64</v>
      </c>
      <c r="I4" s="2422"/>
      <c r="J4" s="2422"/>
      <c r="K4" s="2420" t="s">
        <v>65</v>
      </c>
      <c r="L4" s="2420"/>
      <c r="M4" s="2420"/>
      <c r="N4" s="2422" t="s">
        <v>66</v>
      </c>
      <c r="O4" s="2424" t="s">
        <v>90</v>
      </c>
      <c r="P4" s="2422" t="s">
        <v>67</v>
      </c>
      <c r="Q4" s="2453" t="s">
        <v>91</v>
      </c>
      <c r="R4" s="2451" t="s">
        <v>92</v>
      </c>
      <c r="S4" s="2435" t="s">
        <v>69</v>
      </c>
      <c r="T4" s="2424" t="s">
        <v>11980</v>
      </c>
      <c r="U4" s="2424"/>
      <c r="V4" s="2424"/>
      <c r="W4" s="2424"/>
      <c r="X4" s="2437" t="s">
        <v>12063</v>
      </c>
      <c r="Y4" s="2439" t="s">
        <v>106</v>
      </c>
      <c r="Z4" s="2443"/>
      <c r="AA4" s="2445" t="s">
        <v>73</v>
      </c>
      <c r="AB4" s="2446"/>
      <c r="AC4" s="2446"/>
      <c r="AD4" s="2446"/>
      <c r="AE4" s="2446"/>
      <c r="AF4" s="2446"/>
      <c r="AG4" s="2447"/>
      <c r="AH4" s="1237"/>
      <c r="AI4" s="2441" t="s">
        <v>1093</v>
      </c>
      <c r="AJ4" s="2428" t="s">
        <v>93</v>
      </c>
      <c r="AK4" s="2429"/>
      <c r="AL4" s="2429"/>
      <c r="AM4" s="2429"/>
      <c r="AN4" s="2429"/>
      <c r="AO4" s="2430"/>
      <c r="AP4" s="2431" t="s">
        <v>3096</v>
      </c>
      <c r="AQ4" s="2431" t="s">
        <v>218</v>
      </c>
      <c r="AR4" s="2433" t="s">
        <v>94</v>
      </c>
      <c r="AS4" s="2434"/>
      <c r="AT4" s="2434"/>
      <c r="AU4" s="2434"/>
      <c r="AV4" s="2426" t="s">
        <v>11700</v>
      </c>
      <c r="AW4" s="2426"/>
      <c r="AX4" s="2426"/>
      <c r="AY4" s="2426"/>
      <c r="AZ4" s="2426"/>
      <c r="BA4" s="885" t="s">
        <v>13164</v>
      </c>
      <c r="BB4" s="885">
        <f>+BB3-SUM(BB1:BB2)</f>
        <v>998</v>
      </c>
    </row>
    <row r="5" spans="1:60" s="214" customFormat="1" ht="26.25" thickBot="1">
      <c r="A5" s="160"/>
      <c r="B5" s="2417"/>
      <c r="C5" s="2419"/>
      <c r="D5" s="2419"/>
      <c r="E5" s="2419"/>
      <c r="F5" s="2421"/>
      <c r="G5" s="2456"/>
      <c r="H5" s="234" t="s">
        <v>74</v>
      </c>
      <c r="I5" s="486" t="s">
        <v>75</v>
      </c>
      <c r="J5" s="1233" t="s">
        <v>76</v>
      </c>
      <c r="K5" s="484" t="s">
        <v>77</v>
      </c>
      <c r="L5" s="485" t="s">
        <v>78</v>
      </c>
      <c r="M5" s="486" t="s">
        <v>59</v>
      </c>
      <c r="N5" s="2423"/>
      <c r="O5" s="2425"/>
      <c r="P5" s="2423"/>
      <c r="Q5" s="2454"/>
      <c r="R5" s="2452"/>
      <c r="S5" s="2436"/>
      <c r="T5" s="162" t="s">
        <v>79</v>
      </c>
      <c r="U5" s="162" t="s">
        <v>80</v>
      </c>
      <c r="V5" s="162" t="s">
        <v>81</v>
      </c>
      <c r="W5" s="162" t="s">
        <v>82</v>
      </c>
      <c r="X5" s="2438"/>
      <c r="Y5" s="2440"/>
      <c r="Z5" s="2444"/>
      <c r="AA5" s="2448"/>
      <c r="AB5" s="2449"/>
      <c r="AC5" s="2449"/>
      <c r="AD5" s="2449"/>
      <c r="AE5" s="2449"/>
      <c r="AF5" s="2449"/>
      <c r="AG5" s="2450"/>
      <c r="AH5" s="1238"/>
      <c r="AI5" s="2442"/>
      <c r="AJ5" s="1234" t="s">
        <v>70</v>
      </c>
      <c r="AK5" s="191" t="s">
        <v>95</v>
      </c>
      <c r="AL5" s="163" t="s">
        <v>68</v>
      </c>
      <c r="AM5" s="165" t="s">
        <v>220</v>
      </c>
      <c r="AN5" s="164" t="s">
        <v>71</v>
      </c>
      <c r="AO5" s="165" t="s">
        <v>72</v>
      </c>
      <c r="AP5" s="2432"/>
      <c r="AQ5" s="2432"/>
      <c r="AR5" s="166" t="s">
        <v>96</v>
      </c>
      <c r="AS5" s="166" t="s">
        <v>97</v>
      </c>
      <c r="AT5" s="166" t="s">
        <v>6566</v>
      </c>
      <c r="AU5" s="454" t="s">
        <v>219</v>
      </c>
      <c r="AV5" s="455" t="s">
        <v>11695</v>
      </c>
      <c r="AW5" s="455" t="s">
        <v>11696</v>
      </c>
      <c r="AX5" s="456" t="s">
        <v>11698</v>
      </c>
      <c r="AY5" s="455" t="s">
        <v>11699</v>
      </c>
      <c r="AZ5" s="456" t="s">
        <v>11703</v>
      </c>
    </row>
    <row r="6" spans="1:60" s="160" customFormat="1" ht="20.25" customHeight="1">
      <c r="B6" s="1301"/>
      <c r="C6" s="150"/>
      <c r="D6" s="150"/>
      <c r="E6" s="150"/>
      <c r="F6" s="151"/>
      <c r="G6" s="150"/>
      <c r="H6" s="235"/>
      <c r="I6" s="152"/>
      <c r="J6" s="151"/>
      <c r="K6" s="150"/>
      <c r="L6" s="151"/>
      <c r="M6" s="152"/>
      <c r="N6" s="153"/>
      <c r="O6" s="152"/>
      <c r="P6" s="153"/>
      <c r="Q6" s="154"/>
      <c r="R6" s="155"/>
      <c r="S6" s="154"/>
      <c r="T6" s="156"/>
      <c r="U6" s="156"/>
      <c r="V6" s="156"/>
      <c r="W6" s="156"/>
      <c r="X6" s="183"/>
      <c r="Y6" s="174"/>
      <c r="Z6" s="154"/>
      <c r="AA6" s="157"/>
      <c r="AB6" s="157"/>
      <c r="AC6" s="157"/>
      <c r="AD6" s="157"/>
      <c r="AE6" s="157"/>
      <c r="AF6" s="157"/>
      <c r="AG6" s="157"/>
      <c r="AH6" s="157"/>
      <c r="AI6" s="157"/>
      <c r="AJ6" s="155"/>
      <c r="AK6" s="155"/>
      <c r="AL6" s="155"/>
      <c r="AM6" s="154"/>
      <c r="AN6" s="154"/>
      <c r="AO6" s="158"/>
      <c r="AP6" s="159"/>
      <c r="AQ6" s="159"/>
      <c r="AR6" s="158"/>
      <c r="AS6" s="158"/>
      <c r="AT6" s="158"/>
      <c r="AU6" s="158"/>
      <c r="AV6" s="179"/>
      <c r="AW6" s="179"/>
      <c r="AX6" s="179"/>
      <c r="AY6" s="179"/>
      <c r="AZ6" s="179"/>
    </row>
    <row r="7" spans="1:60" ht="15" customHeight="1">
      <c r="A7" s="885"/>
      <c r="B7" s="1310">
        <v>1</v>
      </c>
      <c r="C7" s="551" t="s">
        <v>5603</v>
      </c>
      <c r="D7" s="552" t="s">
        <v>5604</v>
      </c>
      <c r="E7" s="554" t="s">
        <v>4228</v>
      </c>
      <c r="F7" s="509" t="s">
        <v>5605</v>
      </c>
      <c r="G7" s="509" t="s">
        <v>98</v>
      </c>
      <c r="H7" s="1353" t="s">
        <v>5606</v>
      </c>
      <c r="I7" s="2036">
        <v>31935</v>
      </c>
      <c r="J7" s="1314">
        <f t="shared" ref="J7:J70" ca="1" si="0">IF(OR(I7="",I7="-"),"-",ROUND((NOW()-I7)/356,0))</f>
        <v>35</v>
      </c>
      <c r="K7" s="176" t="s">
        <v>24</v>
      </c>
      <c r="L7" s="170" t="s">
        <v>24</v>
      </c>
      <c r="M7" s="173" t="s">
        <v>24</v>
      </c>
      <c r="N7" s="556">
        <v>43455</v>
      </c>
      <c r="O7" s="511" t="s">
        <v>24</v>
      </c>
      <c r="P7" s="513" t="s">
        <v>24</v>
      </c>
      <c r="Q7" s="194" t="str">
        <f t="shared" ref="Q7:Q70" si="1">IF(OR(O7="-",O7=""),"-",O7+365)</f>
        <v>-</v>
      </c>
      <c r="R7" s="181" t="str">
        <f t="shared" ref="R7:R70" ca="1" si="2">IF(OR(O7="",O7="-"),"TIDAK MCU",IF(Q7&gt;TODAY(),"BERLAKU","EXPIRED"))</f>
        <v>TIDAK MCU</v>
      </c>
      <c r="S7" s="1319" t="s">
        <v>24</v>
      </c>
      <c r="T7" s="440">
        <v>44354</v>
      </c>
      <c r="U7" s="443" t="s">
        <v>24</v>
      </c>
      <c r="V7" s="1330" t="s">
        <v>24</v>
      </c>
      <c r="W7" s="1311" t="s">
        <v>24</v>
      </c>
      <c r="X7" s="347"/>
      <c r="Y7" s="172"/>
      <c r="Z7" s="350"/>
      <c r="AA7" s="353" t="s">
        <v>24</v>
      </c>
      <c r="AB7" s="352" t="s">
        <v>24</v>
      </c>
      <c r="AC7" s="352" t="s">
        <v>24</v>
      </c>
      <c r="AD7" s="352" t="s">
        <v>24</v>
      </c>
      <c r="AE7" s="359"/>
      <c r="AF7" s="359"/>
      <c r="AG7" s="373"/>
      <c r="AH7" s="1239"/>
      <c r="AI7" s="481" t="str">
        <f t="shared" ref="AI7:AI70" si="3">+CONCATENATE(AA7,AB7,AC7,AD7,AE7,AF7,AG7)</f>
        <v>----</v>
      </c>
      <c r="AJ7" s="1330">
        <f t="shared" ref="AJ7:AJ70" si="4">N7</f>
        <v>43455</v>
      </c>
      <c r="AK7" s="217" t="s">
        <v>24</v>
      </c>
      <c r="AL7" s="614" t="s">
        <v>24</v>
      </c>
      <c r="AM7" s="180"/>
      <c r="AN7" s="178"/>
      <c r="AO7" s="178"/>
      <c r="AP7" s="180"/>
      <c r="AQ7" s="1231" t="s">
        <v>3094</v>
      </c>
      <c r="AR7" s="180"/>
      <c r="AS7" s="180"/>
      <c r="AT7" s="180"/>
      <c r="AU7" s="180"/>
      <c r="AV7" s="885"/>
      <c r="AW7" s="885"/>
      <c r="AX7" s="885"/>
      <c r="AY7" s="885"/>
      <c r="AZ7" s="885"/>
    </row>
    <row r="8" spans="1:60" ht="15" customHeight="1">
      <c r="A8" s="885"/>
      <c r="B8" s="1310">
        <v>2</v>
      </c>
      <c r="C8" s="551" t="s">
        <v>998</v>
      </c>
      <c r="D8" s="604" t="s">
        <v>5642</v>
      </c>
      <c r="E8" s="521" t="s">
        <v>4222</v>
      </c>
      <c r="F8" s="509" t="s">
        <v>5607</v>
      </c>
      <c r="G8" s="509" t="s">
        <v>98</v>
      </c>
      <c r="H8" s="522" t="s">
        <v>5608</v>
      </c>
      <c r="I8" s="523">
        <v>35379</v>
      </c>
      <c r="J8" s="1314">
        <f t="shared" ca="1" si="0"/>
        <v>25</v>
      </c>
      <c r="K8" s="176" t="s">
        <v>493</v>
      </c>
      <c r="L8" s="170">
        <v>951132460098</v>
      </c>
      <c r="M8" s="173">
        <v>44875</v>
      </c>
      <c r="N8" s="556">
        <v>43155</v>
      </c>
      <c r="O8" s="512">
        <v>42785</v>
      </c>
      <c r="P8" s="463" t="s">
        <v>24</v>
      </c>
      <c r="Q8" s="194">
        <f t="shared" si="1"/>
        <v>43150</v>
      </c>
      <c r="R8" s="181" t="str">
        <f t="shared" ca="1" si="2"/>
        <v>EXPIRED</v>
      </c>
      <c r="S8" s="1319" t="s">
        <v>11532</v>
      </c>
      <c r="T8" s="440">
        <v>44510</v>
      </c>
      <c r="U8" s="440">
        <v>44510</v>
      </c>
      <c r="V8" s="1311">
        <v>44510</v>
      </c>
      <c r="W8" s="1311" t="s">
        <v>24</v>
      </c>
      <c r="X8" s="347"/>
      <c r="Y8" s="172"/>
      <c r="Z8" s="350"/>
      <c r="AA8" s="353" t="s">
        <v>4457</v>
      </c>
      <c r="AB8" s="352" t="s">
        <v>24</v>
      </c>
      <c r="AC8" s="352" t="s">
        <v>24</v>
      </c>
      <c r="AD8" s="352" t="s">
        <v>24</v>
      </c>
      <c r="AE8" s="359"/>
      <c r="AF8" s="359"/>
      <c r="AG8" s="373"/>
      <c r="AH8" s="1239"/>
      <c r="AI8" s="481" t="str">
        <f t="shared" si="3"/>
        <v>SC P360, SC P380---</v>
      </c>
      <c r="AJ8" s="1330">
        <f t="shared" si="4"/>
        <v>43155</v>
      </c>
      <c r="AK8" s="217">
        <v>43851</v>
      </c>
      <c r="AL8" s="614">
        <v>43851</v>
      </c>
      <c r="AM8" s="180"/>
      <c r="AN8" s="178"/>
      <c r="AO8" s="178"/>
      <c r="AP8" s="180"/>
      <c r="AQ8" s="1231" t="s">
        <v>3094</v>
      </c>
      <c r="AR8" s="180" t="s">
        <v>98</v>
      </c>
      <c r="AS8" s="180" t="s">
        <v>4264</v>
      </c>
      <c r="AT8" s="180" t="s">
        <v>11530</v>
      </c>
      <c r="AU8" s="180" t="s">
        <v>11531</v>
      </c>
      <c r="AV8" s="885"/>
      <c r="AW8" s="885"/>
      <c r="AX8" s="885"/>
      <c r="AY8" s="885"/>
      <c r="AZ8" s="885"/>
    </row>
    <row r="9" spans="1:60" ht="15" customHeight="1">
      <c r="A9" s="885"/>
      <c r="B9" s="1310">
        <v>3</v>
      </c>
      <c r="C9" s="605" t="s">
        <v>5609</v>
      </c>
      <c r="D9" s="552" t="s">
        <v>5610</v>
      </c>
      <c r="E9" s="521" t="s">
        <v>4292</v>
      </c>
      <c r="F9" s="606" t="s">
        <v>5611</v>
      </c>
      <c r="G9" s="509" t="s">
        <v>98</v>
      </c>
      <c r="H9" s="522" t="s">
        <v>11449</v>
      </c>
      <c r="I9" s="523">
        <v>32507</v>
      </c>
      <c r="J9" s="1314">
        <f t="shared" ca="1" si="0"/>
        <v>33</v>
      </c>
      <c r="K9" s="176" t="s">
        <v>24</v>
      </c>
      <c r="L9" s="170" t="s">
        <v>24</v>
      </c>
      <c r="M9" s="173" t="s">
        <v>24</v>
      </c>
      <c r="N9" s="556">
        <v>42450</v>
      </c>
      <c r="O9" s="511">
        <v>42796</v>
      </c>
      <c r="P9" s="513" t="s">
        <v>24</v>
      </c>
      <c r="Q9" s="194">
        <f t="shared" si="1"/>
        <v>43161</v>
      </c>
      <c r="R9" s="181" t="str">
        <f t="shared" ca="1" si="2"/>
        <v>EXPIRED</v>
      </c>
      <c r="S9" s="1319" t="s">
        <v>24</v>
      </c>
      <c r="T9" s="440">
        <v>44560</v>
      </c>
      <c r="U9" s="443" t="s">
        <v>99</v>
      </c>
      <c r="V9" s="1330" t="s">
        <v>24</v>
      </c>
      <c r="W9" s="1311" t="s">
        <v>24</v>
      </c>
      <c r="X9" s="347"/>
      <c r="Y9" s="172"/>
      <c r="Z9" s="350"/>
      <c r="AA9" s="353" t="s">
        <v>24</v>
      </c>
      <c r="AB9" s="352" t="s">
        <v>24</v>
      </c>
      <c r="AC9" s="352" t="s">
        <v>24</v>
      </c>
      <c r="AD9" s="352" t="s">
        <v>24</v>
      </c>
      <c r="AE9" s="359"/>
      <c r="AF9" s="359"/>
      <c r="AG9" s="373"/>
      <c r="AH9" s="1239"/>
      <c r="AI9" s="481" t="str">
        <f t="shared" si="3"/>
        <v>----</v>
      </c>
      <c r="AJ9" s="1330">
        <f t="shared" si="4"/>
        <v>42450</v>
      </c>
      <c r="AK9" s="217" t="s">
        <v>24</v>
      </c>
      <c r="AL9" s="614" t="s">
        <v>24</v>
      </c>
      <c r="AM9" s="180"/>
      <c r="AN9" s="178"/>
      <c r="AO9" s="178"/>
      <c r="AP9" s="180"/>
      <c r="AQ9" s="1231" t="s">
        <v>3094</v>
      </c>
      <c r="AR9" s="180"/>
      <c r="AS9" s="180"/>
      <c r="AT9" s="180"/>
      <c r="AU9" s="180"/>
      <c r="AV9" s="885"/>
      <c r="AW9" s="885"/>
      <c r="AX9" s="885"/>
      <c r="AY9" s="885"/>
      <c r="AZ9" s="885"/>
    </row>
    <row r="10" spans="1:60" ht="15" customHeight="1">
      <c r="A10" s="885"/>
      <c r="B10" s="1310">
        <v>4</v>
      </c>
      <c r="C10" s="605" t="s">
        <v>5612</v>
      </c>
      <c r="D10" s="552" t="s">
        <v>5613</v>
      </c>
      <c r="E10" s="521" t="s">
        <v>4228</v>
      </c>
      <c r="F10" s="606" t="s">
        <v>5614</v>
      </c>
      <c r="G10" s="509" t="s">
        <v>98</v>
      </c>
      <c r="H10" s="522" t="s">
        <v>5615</v>
      </c>
      <c r="I10" s="523">
        <v>35457</v>
      </c>
      <c r="J10" s="1314">
        <f t="shared" ca="1" si="0"/>
        <v>25</v>
      </c>
      <c r="K10" s="176" t="s">
        <v>24</v>
      </c>
      <c r="L10" s="170" t="s">
        <v>24</v>
      </c>
      <c r="M10" s="173" t="s">
        <v>24</v>
      </c>
      <c r="N10" s="556">
        <v>42494</v>
      </c>
      <c r="O10" s="511">
        <v>43587</v>
      </c>
      <c r="P10" s="513" t="s">
        <v>24</v>
      </c>
      <c r="Q10" s="194">
        <f t="shared" si="1"/>
        <v>43952</v>
      </c>
      <c r="R10" s="181" t="str">
        <f t="shared" ca="1" si="2"/>
        <v>EXPIRED</v>
      </c>
      <c r="S10" s="1319" t="s">
        <v>24</v>
      </c>
      <c r="T10" s="440">
        <v>44588</v>
      </c>
      <c r="U10" s="443" t="s">
        <v>99</v>
      </c>
      <c r="V10" s="1330" t="s">
        <v>24</v>
      </c>
      <c r="W10" s="1311" t="s">
        <v>24</v>
      </c>
      <c r="X10" s="347"/>
      <c r="Y10" s="172"/>
      <c r="Z10" s="350"/>
      <c r="AA10" s="352" t="s">
        <v>24</v>
      </c>
      <c r="AB10" s="352" t="s">
        <v>24</v>
      </c>
      <c r="AC10" s="352" t="s">
        <v>24</v>
      </c>
      <c r="AD10" s="352" t="s">
        <v>24</v>
      </c>
      <c r="AE10" s="359"/>
      <c r="AF10" s="359"/>
      <c r="AG10" s="373"/>
      <c r="AH10" s="1239"/>
      <c r="AI10" s="481" t="str">
        <f t="shared" si="3"/>
        <v>----</v>
      </c>
      <c r="AJ10" s="1330">
        <f t="shared" si="4"/>
        <v>42494</v>
      </c>
      <c r="AK10" s="217" t="s">
        <v>24</v>
      </c>
      <c r="AL10" s="614" t="s">
        <v>24</v>
      </c>
      <c r="AM10" s="180"/>
      <c r="AN10" s="178"/>
      <c r="AO10" s="178"/>
      <c r="AP10" s="180"/>
      <c r="AQ10" s="1231" t="s">
        <v>3094</v>
      </c>
      <c r="AR10" s="180"/>
      <c r="AS10" s="180"/>
      <c r="AT10" s="180"/>
      <c r="AU10" s="180"/>
      <c r="AV10" s="885"/>
      <c r="AW10" s="885"/>
      <c r="AX10" s="885"/>
      <c r="AY10" s="885"/>
      <c r="AZ10" s="885"/>
    </row>
    <row r="11" spans="1:60" ht="15" customHeight="1">
      <c r="A11" s="885"/>
      <c r="B11" s="1310">
        <v>5</v>
      </c>
      <c r="C11" s="551" t="s">
        <v>5616</v>
      </c>
      <c r="D11" s="603" t="s">
        <v>5610</v>
      </c>
      <c r="E11" s="521" t="s">
        <v>4292</v>
      </c>
      <c r="F11" s="509" t="s">
        <v>5617</v>
      </c>
      <c r="G11" s="509" t="s">
        <v>98</v>
      </c>
      <c r="H11" s="522" t="s">
        <v>11450</v>
      </c>
      <c r="I11" s="523">
        <v>35658</v>
      </c>
      <c r="J11" s="1314">
        <f t="shared" ca="1" si="0"/>
        <v>24</v>
      </c>
      <c r="K11" s="176" t="s">
        <v>24</v>
      </c>
      <c r="L11" s="170" t="s">
        <v>24</v>
      </c>
      <c r="M11" s="173" t="s">
        <v>24</v>
      </c>
      <c r="N11" s="524">
        <v>42807</v>
      </c>
      <c r="O11" s="511">
        <v>43168</v>
      </c>
      <c r="P11" s="513" t="s">
        <v>24</v>
      </c>
      <c r="Q11" s="194">
        <f t="shared" si="1"/>
        <v>43533</v>
      </c>
      <c r="R11" s="181" t="str">
        <f t="shared" ca="1" si="2"/>
        <v>EXPIRED</v>
      </c>
      <c r="S11" s="1319" t="s">
        <v>24</v>
      </c>
      <c r="T11" s="181">
        <v>44424</v>
      </c>
      <c r="U11" s="444" t="s">
        <v>99</v>
      </c>
      <c r="V11" s="1330" t="s">
        <v>24</v>
      </c>
      <c r="W11" s="1311" t="s">
        <v>24</v>
      </c>
      <c r="X11" s="347"/>
      <c r="Y11" s="172"/>
      <c r="Z11" s="350"/>
      <c r="AA11" s="353" t="s">
        <v>24</v>
      </c>
      <c r="AB11" s="352" t="s">
        <v>24</v>
      </c>
      <c r="AC11" s="352" t="s">
        <v>24</v>
      </c>
      <c r="AD11" s="352" t="s">
        <v>24</v>
      </c>
      <c r="AE11" s="359"/>
      <c r="AF11" s="359"/>
      <c r="AG11" s="373"/>
      <c r="AH11" s="1239"/>
      <c r="AI11" s="481" t="str">
        <f t="shared" si="3"/>
        <v>----</v>
      </c>
      <c r="AJ11" s="1330">
        <f t="shared" si="4"/>
        <v>42807</v>
      </c>
      <c r="AK11" s="217" t="s">
        <v>24</v>
      </c>
      <c r="AL11" s="614" t="s">
        <v>24</v>
      </c>
      <c r="AM11" s="180"/>
      <c r="AN11" s="178"/>
      <c r="AO11" s="178"/>
      <c r="AP11" s="180"/>
      <c r="AQ11" s="1231" t="s">
        <v>3094</v>
      </c>
      <c r="AR11" s="180"/>
      <c r="AS11" s="180"/>
      <c r="AT11" s="180"/>
      <c r="AU11" s="180"/>
      <c r="AV11" s="885"/>
      <c r="AW11" s="885"/>
      <c r="AX11" s="885"/>
      <c r="AY11" s="885"/>
      <c r="AZ11" s="885"/>
    </row>
    <row r="12" spans="1:60" ht="15" customHeight="1">
      <c r="A12" s="885"/>
      <c r="B12" s="1310">
        <v>6</v>
      </c>
      <c r="C12" s="551" t="s">
        <v>5618</v>
      </c>
      <c r="D12" s="552" t="s">
        <v>4270</v>
      </c>
      <c r="E12" s="521" t="s">
        <v>4228</v>
      </c>
      <c r="F12" s="509" t="s">
        <v>5619</v>
      </c>
      <c r="G12" s="509" t="s">
        <v>98</v>
      </c>
      <c r="H12" s="522" t="s">
        <v>5620</v>
      </c>
      <c r="I12" s="523">
        <v>33136</v>
      </c>
      <c r="J12" s="1314">
        <f t="shared" ca="1" si="0"/>
        <v>31</v>
      </c>
      <c r="K12" s="176" t="s">
        <v>493</v>
      </c>
      <c r="L12" s="170">
        <v>19319009000017</v>
      </c>
      <c r="M12" s="173">
        <v>45663</v>
      </c>
      <c r="N12" s="524">
        <v>42716</v>
      </c>
      <c r="O12" s="511">
        <v>43046</v>
      </c>
      <c r="P12" s="513" t="s">
        <v>24</v>
      </c>
      <c r="Q12" s="194">
        <f t="shared" si="1"/>
        <v>43411</v>
      </c>
      <c r="R12" s="181" t="str">
        <f t="shared" ca="1" si="2"/>
        <v>EXPIRED</v>
      </c>
      <c r="S12" s="1319" t="s">
        <v>11797</v>
      </c>
      <c r="T12" s="440">
        <v>44459</v>
      </c>
      <c r="U12" s="440">
        <v>44459</v>
      </c>
      <c r="V12" s="1330" t="s">
        <v>24</v>
      </c>
      <c r="W12" s="1311" t="s">
        <v>24</v>
      </c>
      <c r="X12" s="347"/>
      <c r="Y12" s="172" t="s">
        <v>11798</v>
      </c>
      <c r="Z12" s="350"/>
      <c r="AA12" s="353" t="s">
        <v>4457</v>
      </c>
      <c r="AB12" s="352" t="s">
        <v>24</v>
      </c>
      <c r="AC12" s="352" t="s">
        <v>24</v>
      </c>
      <c r="AD12" s="352" t="s">
        <v>24</v>
      </c>
      <c r="AE12" s="359"/>
      <c r="AF12" s="359"/>
      <c r="AG12" s="373"/>
      <c r="AH12" s="1239"/>
      <c r="AI12" s="481" t="str">
        <f t="shared" si="3"/>
        <v>SC P360, SC P380---</v>
      </c>
      <c r="AJ12" s="1330">
        <f t="shared" si="4"/>
        <v>42716</v>
      </c>
      <c r="AK12" s="217">
        <v>43881</v>
      </c>
      <c r="AL12" s="614">
        <v>43881</v>
      </c>
      <c r="AM12" s="180"/>
      <c r="AN12" s="178"/>
      <c r="AO12" s="178"/>
      <c r="AP12" s="180"/>
      <c r="AQ12" s="1231" t="s">
        <v>3094</v>
      </c>
      <c r="AR12" s="180" t="s">
        <v>98</v>
      </c>
      <c r="AS12" s="180" t="s">
        <v>11794</v>
      </c>
      <c r="AT12" s="180" t="s">
        <v>11530</v>
      </c>
      <c r="AU12" s="180"/>
      <c r="AV12" s="885"/>
      <c r="AW12" s="885"/>
      <c r="AX12" s="885"/>
      <c r="AY12" s="885"/>
      <c r="AZ12" s="457"/>
      <c r="BA12" s="2342"/>
      <c r="BB12" s="2342"/>
      <c r="BC12" s="2342"/>
      <c r="BD12" s="2342"/>
      <c r="BE12" s="2342"/>
      <c r="BF12" s="2342"/>
      <c r="BG12" s="2342"/>
      <c r="BH12" s="2342"/>
    </row>
    <row r="13" spans="1:60" ht="15" customHeight="1">
      <c r="A13" s="885"/>
      <c r="B13" s="1310">
        <v>7</v>
      </c>
      <c r="C13" s="551" t="s">
        <v>5621</v>
      </c>
      <c r="D13" s="552" t="s">
        <v>4780</v>
      </c>
      <c r="E13" s="554" t="s">
        <v>4222</v>
      </c>
      <c r="F13" s="509" t="s">
        <v>5622</v>
      </c>
      <c r="G13" s="509" t="s">
        <v>98</v>
      </c>
      <c r="H13" s="522" t="s">
        <v>24</v>
      </c>
      <c r="I13" s="523">
        <v>35265</v>
      </c>
      <c r="J13" s="1314">
        <f t="shared" ca="1" si="0"/>
        <v>25</v>
      </c>
      <c r="K13" s="176" t="s">
        <v>24</v>
      </c>
      <c r="L13" s="170" t="s">
        <v>24</v>
      </c>
      <c r="M13" s="173" t="s">
        <v>24</v>
      </c>
      <c r="N13" s="556">
        <v>42741</v>
      </c>
      <c r="O13" s="511">
        <v>43090</v>
      </c>
      <c r="P13" s="513" t="s">
        <v>24</v>
      </c>
      <c r="Q13" s="194">
        <f t="shared" si="1"/>
        <v>43455</v>
      </c>
      <c r="R13" s="181" t="str">
        <f t="shared" ca="1" si="2"/>
        <v>EXPIRED</v>
      </c>
      <c r="S13" s="1319" t="s">
        <v>24</v>
      </c>
      <c r="T13" s="440">
        <v>44396</v>
      </c>
      <c r="U13" s="443" t="s">
        <v>24</v>
      </c>
      <c r="V13" s="1330" t="s">
        <v>24</v>
      </c>
      <c r="W13" s="1311" t="s">
        <v>24</v>
      </c>
      <c r="X13" s="347"/>
      <c r="Y13" s="172"/>
      <c r="Z13" s="350"/>
      <c r="AA13" s="353" t="s">
        <v>24</v>
      </c>
      <c r="AB13" s="352" t="s">
        <v>24</v>
      </c>
      <c r="AC13" s="352" t="s">
        <v>24</v>
      </c>
      <c r="AD13" s="352" t="s">
        <v>24</v>
      </c>
      <c r="AE13" s="359"/>
      <c r="AF13" s="359"/>
      <c r="AG13" s="373"/>
      <c r="AH13" s="1239"/>
      <c r="AI13" s="481" t="str">
        <f t="shared" si="3"/>
        <v>----</v>
      </c>
      <c r="AJ13" s="1330">
        <f t="shared" si="4"/>
        <v>42741</v>
      </c>
      <c r="AK13" s="217" t="s">
        <v>24</v>
      </c>
      <c r="AL13" s="614" t="s">
        <v>24</v>
      </c>
      <c r="AM13" s="180"/>
      <c r="AN13" s="178"/>
      <c r="AO13" s="178"/>
      <c r="AP13" s="180"/>
      <c r="AQ13" s="1231" t="s">
        <v>3094</v>
      </c>
      <c r="AR13" s="180"/>
      <c r="AS13" s="180"/>
      <c r="AT13" s="180"/>
      <c r="AU13" s="180"/>
      <c r="AZ13" s="885"/>
    </row>
    <row r="14" spans="1:60" ht="15" customHeight="1">
      <c r="A14" s="885"/>
      <c r="B14" s="1310">
        <v>8</v>
      </c>
      <c r="C14" s="551" t="s">
        <v>5623</v>
      </c>
      <c r="D14" s="603" t="s">
        <v>5613</v>
      </c>
      <c r="E14" s="521" t="s">
        <v>4228</v>
      </c>
      <c r="F14" s="606" t="s">
        <v>5624</v>
      </c>
      <c r="G14" s="509" t="s">
        <v>98</v>
      </c>
      <c r="H14" s="522" t="s">
        <v>5625</v>
      </c>
      <c r="I14" s="523">
        <v>32563</v>
      </c>
      <c r="J14" s="1314">
        <f t="shared" ca="1" si="0"/>
        <v>33</v>
      </c>
      <c r="K14" s="176" t="s">
        <v>24</v>
      </c>
      <c r="L14" s="170" t="s">
        <v>24</v>
      </c>
      <c r="M14" s="173" t="s">
        <v>24</v>
      </c>
      <c r="N14" s="556">
        <v>42741</v>
      </c>
      <c r="O14" s="511">
        <v>43102</v>
      </c>
      <c r="P14" s="513" t="s">
        <v>24</v>
      </c>
      <c r="Q14" s="194">
        <f t="shared" si="1"/>
        <v>43467</v>
      </c>
      <c r="R14" s="181" t="str">
        <f t="shared" ca="1" si="2"/>
        <v>EXPIRED</v>
      </c>
      <c r="S14" s="1319" t="s">
        <v>24</v>
      </c>
      <c r="T14" s="440">
        <v>44616</v>
      </c>
      <c r="U14" s="443" t="s">
        <v>99</v>
      </c>
      <c r="V14" s="1330" t="s">
        <v>24</v>
      </c>
      <c r="W14" s="1311" t="s">
        <v>24</v>
      </c>
      <c r="X14" s="347"/>
      <c r="Y14" s="172"/>
      <c r="Z14" s="350"/>
      <c r="AA14" s="353" t="s">
        <v>24</v>
      </c>
      <c r="AB14" s="352" t="s">
        <v>24</v>
      </c>
      <c r="AC14" s="352" t="s">
        <v>24</v>
      </c>
      <c r="AD14" s="352" t="s">
        <v>24</v>
      </c>
      <c r="AE14" s="359"/>
      <c r="AF14" s="359"/>
      <c r="AG14" s="373"/>
      <c r="AH14" s="1239"/>
      <c r="AI14" s="481" t="str">
        <f t="shared" si="3"/>
        <v>----</v>
      </c>
      <c r="AJ14" s="1330">
        <f t="shared" si="4"/>
        <v>42741</v>
      </c>
      <c r="AK14" s="217" t="s">
        <v>24</v>
      </c>
      <c r="AL14" s="614" t="s">
        <v>24</v>
      </c>
      <c r="AM14" s="180"/>
      <c r="AN14" s="178"/>
      <c r="AO14" s="178"/>
      <c r="AP14" s="180"/>
      <c r="AQ14" s="1231" t="s">
        <v>3094</v>
      </c>
      <c r="AR14" s="180"/>
      <c r="AS14" s="180"/>
      <c r="AT14" s="180"/>
      <c r="AU14" s="180"/>
      <c r="AV14" s="885"/>
      <c r="AW14" s="885"/>
      <c r="AX14" s="885"/>
      <c r="AY14" s="885"/>
      <c r="AZ14" s="885"/>
    </row>
    <row r="15" spans="1:60" ht="15" customHeight="1">
      <c r="A15" s="885"/>
      <c r="B15" s="1310">
        <v>9</v>
      </c>
      <c r="C15" s="551" t="s">
        <v>5626</v>
      </c>
      <c r="D15" s="604" t="s">
        <v>4416</v>
      </c>
      <c r="E15" s="844" t="s">
        <v>4222</v>
      </c>
      <c r="F15" s="604" t="s">
        <v>5627</v>
      </c>
      <c r="G15" s="644" t="s">
        <v>98</v>
      </c>
      <c r="H15" s="522" t="s">
        <v>5628</v>
      </c>
      <c r="I15" s="523">
        <v>35899</v>
      </c>
      <c r="J15" s="1314">
        <f t="shared" ca="1" si="0"/>
        <v>24</v>
      </c>
      <c r="K15" s="176" t="s">
        <v>24</v>
      </c>
      <c r="L15" s="170" t="s">
        <v>24</v>
      </c>
      <c r="M15" s="173" t="s">
        <v>24</v>
      </c>
      <c r="N15" s="556">
        <v>43461</v>
      </c>
      <c r="O15" s="607" t="s">
        <v>24</v>
      </c>
      <c r="P15" s="608" t="s">
        <v>24</v>
      </c>
      <c r="Q15" s="194" t="str">
        <f t="shared" si="1"/>
        <v>-</v>
      </c>
      <c r="R15" s="181" t="str">
        <f t="shared" ca="1" si="2"/>
        <v>TIDAK MCU</v>
      </c>
      <c r="S15" s="1319" t="s">
        <v>24</v>
      </c>
      <c r="T15" s="440">
        <v>44300</v>
      </c>
      <c r="U15" s="449" t="s">
        <v>24</v>
      </c>
      <c r="V15" s="1330" t="s">
        <v>24</v>
      </c>
      <c r="W15" s="1311" t="s">
        <v>24</v>
      </c>
      <c r="X15" s="347"/>
      <c r="Y15" s="172"/>
      <c r="Z15" s="350"/>
      <c r="AA15" s="353" t="s">
        <v>24</v>
      </c>
      <c r="AB15" s="359"/>
      <c r="AC15" s="359"/>
      <c r="AD15" s="359"/>
      <c r="AE15" s="359"/>
      <c r="AF15" s="359"/>
      <c r="AG15" s="373"/>
      <c r="AH15" s="1239"/>
      <c r="AI15" s="481" t="str">
        <f t="shared" si="3"/>
        <v>-</v>
      </c>
      <c r="AJ15" s="1330">
        <f t="shared" si="4"/>
        <v>43461</v>
      </c>
      <c r="AK15" s="217" t="s">
        <v>24</v>
      </c>
      <c r="AL15" s="614" t="s">
        <v>24</v>
      </c>
      <c r="AM15" s="180"/>
      <c r="AN15" s="178"/>
      <c r="AO15" s="178"/>
      <c r="AP15" s="180"/>
      <c r="AQ15" s="1231" t="s">
        <v>3094</v>
      </c>
      <c r="AR15" s="180"/>
      <c r="AS15" s="180"/>
      <c r="AT15" s="180"/>
      <c r="AU15" s="180"/>
      <c r="AV15" s="885"/>
      <c r="AW15" s="885"/>
      <c r="AX15" s="885"/>
      <c r="AY15" s="885"/>
      <c r="AZ15" s="885"/>
    </row>
    <row r="16" spans="1:60" ht="15" customHeight="1">
      <c r="A16" s="885"/>
      <c r="B16" s="1310">
        <v>10</v>
      </c>
      <c r="C16" s="551" t="s">
        <v>5629</v>
      </c>
      <c r="D16" s="604" t="s">
        <v>4416</v>
      </c>
      <c r="E16" s="844" t="s">
        <v>4222</v>
      </c>
      <c r="F16" s="836" t="s">
        <v>5630</v>
      </c>
      <c r="G16" s="644" t="s">
        <v>98</v>
      </c>
      <c r="H16" s="522" t="s">
        <v>5631</v>
      </c>
      <c r="I16" s="837">
        <v>31218</v>
      </c>
      <c r="J16" s="1314">
        <f t="shared" ca="1" si="0"/>
        <v>37</v>
      </c>
      <c r="K16" s="176" t="s">
        <v>24</v>
      </c>
      <c r="L16" s="170" t="s">
        <v>24</v>
      </c>
      <c r="M16" s="173" t="s">
        <v>24</v>
      </c>
      <c r="N16" s="556">
        <v>43461</v>
      </c>
      <c r="O16" s="607" t="s">
        <v>24</v>
      </c>
      <c r="P16" s="608" t="s">
        <v>24</v>
      </c>
      <c r="Q16" s="194" t="str">
        <f t="shared" si="1"/>
        <v>-</v>
      </c>
      <c r="R16" s="181" t="str">
        <f t="shared" ca="1" si="2"/>
        <v>TIDAK MCU</v>
      </c>
      <c r="S16" s="1319" t="s">
        <v>24</v>
      </c>
      <c r="T16" s="440">
        <v>44367</v>
      </c>
      <c r="U16" s="449" t="s">
        <v>24</v>
      </c>
      <c r="V16" s="1330" t="s">
        <v>24</v>
      </c>
      <c r="W16" s="1311" t="s">
        <v>24</v>
      </c>
      <c r="X16" s="347"/>
      <c r="Y16" s="172"/>
      <c r="Z16" s="350"/>
      <c r="AA16" s="353" t="s">
        <v>24</v>
      </c>
      <c r="AB16" s="359"/>
      <c r="AC16" s="359"/>
      <c r="AD16" s="359"/>
      <c r="AE16" s="359"/>
      <c r="AF16" s="359"/>
      <c r="AG16" s="373"/>
      <c r="AH16" s="1239"/>
      <c r="AI16" s="481" t="str">
        <f t="shared" si="3"/>
        <v>-</v>
      </c>
      <c r="AJ16" s="1330">
        <f t="shared" si="4"/>
        <v>43461</v>
      </c>
      <c r="AK16" s="217" t="s">
        <v>24</v>
      </c>
      <c r="AL16" s="614" t="s">
        <v>24</v>
      </c>
      <c r="AM16" s="180"/>
      <c r="AN16" s="178"/>
      <c r="AO16" s="178"/>
      <c r="AP16" s="180"/>
      <c r="AQ16" s="1231" t="s">
        <v>3094</v>
      </c>
      <c r="AR16" s="180"/>
      <c r="AS16" s="180"/>
      <c r="AT16" s="180"/>
      <c r="AU16" s="180"/>
      <c r="AV16" s="885"/>
      <c r="AW16" s="885"/>
      <c r="AX16" s="885"/>
      <c r="AY16" s="885"/>
      <c r="AZ16" s="885"/>
    </row>
    <row r="17" spans="1:60" ht="15" customHeight="1">
      <c r="A17" s="885"/>
      <c r="B17" s="1310">
        <v>11</v>
      </c>
      <c r="C17" s="605" t="s">
        <v>5632</v>
      </c>
      <c r="D17" s="604" t="s">
        <v>5610</v>
      </c>
      <c r="E17" s="521" t="s">
        <v>4292</v>
      </c>
      <c r="F17" s="509" t="s">
        <v>5633</v>
      </c>
      <c r="G17" s="509" t="s">
        <v>98</v>
      </c>
      <c r="H17" s="522" t="s">
        <v>5634</v>
      </c>
      <c r="I17" s="523">
        <v>32901</v>
      </c>
      <c r="J17" s="1314">
        <f t="shared" ca="1" si="0"/>
        <v>32</v>
      </c>
      <c r="K17" s="176" t="s">
        <v>24</v>
      </c>
      <c r="L17" s="170" t="s">
        <v>24</v>
      </c>
      <c r="M17" s="173" t="s">
        <v>24</v>
      </c>
      <c r="N17" s="556">
        <v>42814</v>
      </c>
      <c r="O17" s="511">
        <v>43168</v>
      </c>
      <c r="P17" s="513" t="s">
        <v>24</v>
      </c>
      <c r="Q17" s="194">
        <f t="shared" si="1"/>
        <v>43533</v>
      </c>
      <c r="R17" s="181" t="str">
        <f t="shared" ca="1" si="2"/>
        <v>EXPIRED</v>
      </c>
      <c r="S17" s="1319" t="s">
        <v>24</v>
      </c>
      <c r="T17" s="440">
        <v>44589</v>
      </c>
      <c r="U17" s="443" t="s">
        <v>99</v>
      </c>
      <c r="V17" s="1330" t="s">
        <v>24</v>
      </c>
      <c r="W17" s="1311" t="s">
        <v>24</v>
      </c>
      <c r="X17" s="347"/>
      <c r="Y17" s="172"/>
      <c r="Z17" s="350"/>
      <c r="AA17" s="353" t="s">
        <v>24</v>
      </c>
      <c r="AB17" s="352" t="s">
        <v>24</v>
      </c>
      <c r="AC17" s="352" t="s">
        <v>24</v>
      </c>
      <c r="AD17" s="352" t="s">
        <v>24</v>
      </c>
      <c r="AE17" s="359"/>
      <c r="AF17" s="359"/>
      <c r="AG17" s="373"/>
      <c r="AH17" s="1239"/>
      <c r="AI17" s="481" t="str">
        <f t="shared" si="3"/>
        <v>----</v>
      </c>
      <c r="AJ17" s="1330">
        <f t="shared" si="4"/>
        <v>42814</v>
      </c>
      <c r="AK17" s="217" t="s">
        <v>24</v>
      </c>
      <c r="AL17" s="614" t="s">
        <v>24</v>
      </c>
      <c r="AM17" s="180"/>
      <c r="AN17" s="178"/>
      <c r="AO17" s="178"/>
      <c r="AP17" s="180"/>
      <c r="AQ17" s="1231" t="s">
        <v>3094</v>
      </c>
      <c r="AR17" s="180"/>
      <c r="AS17" s="180"/>
      <c r="AT17" s="180"/>
      <c r="AU17" s="180"/>
      <c r="AV17" s="885"/>
      <c r="AW17" s="885"/>
      <c r="AX17" s="885"/>
      <c r="AY17" s="885"/>
      <c r="AZ17" s="885"/>
    </row>
    <row r="18" spans="1:60" s="2186" customFormat="1" ht="15" customHeight="1">
      <c r="A18" s="885"/>
      <c r="B18" s="1310">
        <v>12</v>
      </c>
      <c r="C18" s="551" t="s">
        <v>5635</v>
      </c>
      <c r="D18" s="603" t="s">
        <v>5795</v>
      </c>
      <c r="E18" s="521" t="s">
        <v>4228</v>
      </c>
      <c r="F18" s="509" t="s">
        <v>13808</v>
      </c>
      <c r="G18" s="509" t="s">
        <v>98</v>
      </c>
      <c r="H18" s="522" t="s">
        <v>5637</v>
      </c>
      <c r="I18" s="523">
        <v>33186</v>
      </c>
      <c r="J18" s="903">
        <f t="shared" ca="1" si="0"/>
        <v>31</v>
      </c>
      <c r="K18" s="176" t="s">
        <v>24</v>
      </c>
      <c r="L18" s="170" t="s">
        <v>24</v>
      </c>
      <c r="M18" s="173" t="s">
        <v>24</v>
      </c>
      <c r="N18" s="556">
        <v>42837</v>
      </c>
      <c r="O18" s="511">
        <v>43189</v>
      </c>
      <c r="P18" s="513" t="s">
        <v>24</v>
      </c>
      <c r="Q18" s="194">
        <f t="shared" si="1"/>
        <v>43554</v>
      </c>
      <c r="R18" s="181" t="str">
        <f t="shared" ca="1" si="2"/>
        <v>EXPIRED</v>
      </c>
      <c r="S18" s="1319" t="s">
        <v>24</v>
      </c>
      <c r="T18" s="440">
        <v>44509</v>
      </c>
      <c r="U18" s="443" t="s">
        <v>99</v>
      </c>
      <c r="V18" s="1330" t="s">
        <v>24</v>
      </c>
      <c r="W18" s="1311" t="s">
        <v>24</v>
      </c>
      <c r="X18" s="347"/>
      <c r="Y18" s="172"/>
      <c r="Z18" s="350"/>
      <c r="AA18" s="353" t="s">
        <v>24</v>
      </c>
      <c r="AB18" s="352" t="s">
        <v>24</v>
      </c>
      <c r="AC18" s="352" t="s">
        <v>24</v>
      </c>
      <c r="AD18" s="352" t="s">
        <v>24</v>
      </c>
      <c r="AE18" s="359"/>
      <c r="AF18" s="359"/>
      <c r="AG18" s="373"/>
      <c r="AH18" s="1239"/>
      <c r="AI18" s="481" t="str">
        <f t="shared" si="3"/>
        <v>----</v>
      </c>
      <c r="AJ18" s="1330">
        <f t="shared" si="4"/>
        <v>42837</v>
      </c>
      <c r="AK18" s="217" t="s">
        <v>24</v>
      </c>
      <c r="AL18" s="614" t="s">
        <v>24</v>
      </c>
      <c r="AM18" s="180"/>
      <c r="AN18" s="178"/>
      <c r="AO18" s="178"/>
      <c r="AP18" s="180"/>
      <c r="AQ18" s="1231" t="s">
        <v>3094</v>
      </c>
      <c r="AR18" s="180"/>
      <c r="AS18" s="180"/>
      <c r="AT18" s="180"/>
      <c r="AU18" s="180"/>
      <c r="AV18" s="885"/>
      <c r="AW18" s="885"/>
      <c r="AX18" s="885"/>
      <c r="AY18" s="885"/>
      <c r="AZ18" s="885"/>
      <c r="BA18" s="1206"/>
      <c r="BB18" s="1206"/>
      <c r="BC18" s="1206"/>
      <c r="BD18" s="1206"/>
      <c r="BE18" s="1206"/>
      <c r="BF18" s="1206"/>
      <c r="BG18" s="1206"/>
      <c r="BH18" s="1206"/>
    </row>
    <row r="19" spans="1:60" ht="15" customHeight="1">
      <c r="A19" s="885"/>
      <c r="B19" s="1310">
        <v>13</v>
      </c>
      <c r="C19" s="551" t="s">
        <v>5638</v>
      </c>
      <c r="D19" s="552" t="s">
        <v>4780</v>
      </c>
      <c r="E19" s="554" t="s">
        <v>4222</v>
      </c>
      <c r="F19" s="509" t="s">
        <v>5639</v>
      </c>
      <c r="G19" s="509" t="s">
        <v>98</v>
      </c>
      <c r="H19" s="522" t="s">
        <v>5640</v>
      </c>
      <c r="I19" s="523">
        <v>34543</v>
      </c>
      <c r="J19" s="903">
        <f t="shared" ca="1" si="0"/>
        <v>27</v>
      </c>
      <c r="K19" s="176" t="s">
        <v>24</v>
      </c>
      <c r="L19" s="170" t="s">
        <v>24</v>
      </c>
      <c r="M19" s="173" t="s">
        <v>24</v>
      </c>
      <c r="N19" s="556">
        <v>42977</v>
      </c>
      <c r="O19" s="511">
        <v>43337</v>
      </c>
      <c r="P19" s="513" t="s">
        <v>24</v>
      </c>
      <c r="Q19" s="194">
        <f t="shared" si="1"/>
        <v>43702</v>
      </c>
      <c r="R19" s="181" t="str">
        <f t="shared" ca="1" si="2"/>
        <v>EXPIRED</v>
      </c>
      <c r="S19" s="1319" t="s">
        <v>24</v>
      </c>
      <c r="T19" s="440">
        <v>44405</v>
      </c>
      <c r="U19" s="443" t="s">
        <v>24</v>
      </c>
      <c r="V19" s="1330" t="s">
        <v>24</v>
      </c>
      <c r="W19" s="1311" t="s">
        <v>24</v>
      </c>
      <c r="X19" s="347"/>
      <c r="Y19" s="172"/>
      <c r="Z19" s="350"/>
      <c r="AA19" s="353" t="s">
        <v>24</v>
      </c>
      <c r="AB19" s="352" t="s">
        <v>24</v>
      </c>
      <c r="AC19" s="352" t="s">
        <v>24</v>
      </c>
      <c r="AD19" s="352" t="s">
        <v>24</v>
      </c>
      <c r="AE19" s="359"/>
      <c r="AF19" s="359"/>
      <c r="AG19" s="373"/>
      <c r="AH19" s="1239"/>
      <c r="AI19" s="481" t="str">
        <f t="shared" si="3"/>
        <v>----</v>
      </c>
      <c r="AJ19" s="1330">
        <f t="shared" si="4"/>
        <v>42977</v>
      </c>
      <c r="AK19" s="217" t="s">
        <v>24</v>
      </c>
      <c r="AL19" s="614" t="s">
        <v>24</v>
      </c>
      <c r="AM19" s="180"/>
      <c r="AN19" s="178"/>
      <c r="AO19" s="178"/>
      <c r="AP19" s="180"/>
      <c r="AQ19" s="1231" t="s">
        <v>3094</v>
      </c>
      <c r="AR19" s="180"/>
      <c r="AS19" s="180"/>
      <c r="AT19" s="180"/>
      <c r="AU19" s="180"/>
      <c r="AZ19" s="458"/>
      <c r="BA19" s="2186"/>
      <c r="BB19" s="2186"/>
      <c r="BC19" s="2186"/>
      <c r="BD19" s="2186"/>
      <c r="BE19" s="2186"/>
      <c r="BF19" s="2186"/>
      <c r="BG19" s="2186"/>
      <c r="BH19" s="2186"/>
    </row>
    <row r="20" spans="1:60" ht="15" customHeight="1">
      <c r="A20" s="885"/>
      <c r="B20" s="1310">
        <v>14</v>
      </c>
      <c r="C20" s="551" t="s">
        <v>5641</v>
      </c>
      <c r="D20" s="552" t="s">
        <v>5642</v>
      </c>
      <c r="E20" s="554" t="s">
        <v>4222</v>
      </c>
      <c r="F20" s="509" t="s">
        <v>5643</v>
      </c>
      <c r="G20" s="509" t="s">
        <v>98</v>
      </c>
      <c r="H20" s="522" t="s">
        <v>5644</v>
      </c>
      <c r="I20" s="523">
        <v>33706</v>
      </c>
      <c r="J20" s="903">
        <f t="shared" ca="1" si="0"/>
        <v>30</v>
      </c>
      <c r="K20" s="609" t="s">
        <v>493</v>
      </c>
      <c r="L20" s="135">
        <v>920419310675</v>
      </c>
      <c r="M20" s="610">
        <v>44663</v>
      </c>
      <c r="N20" s="556">
        <v>43455</v>
      </c>
      <c r="O20" s="511" t="s">
        <v>24</v>
      </c>
      <c r="P20" s="513" t="s">
        <v>24</v>
      </c>
      <c r="Q20" s="194" t="str">
        <f t="shared" si="1"/>
        <v>-</v>
      </c>
      <c r="R20" s="181" t="str">
        <f t="shared" ca="1" si="2"/>
        <v>TIDAK MCU</v>
      </c>
      <c r="S20" s="1319" t="s">
        <v>6382</v>
      </c>
      <c r="T20" s="440">
        <v>44298</v>
      </c>
      <c r="U20" s="443">
        <v>44298</v>
      </c>
      <c r="V20" s="1311">
        <v>44298</v>
      </c>
      <c r="W20" s="1311" t="s">
        <v>24</v>
      </c>
      <c r="X20" s="347"/>
      <c r="Y20" s="172"/>
      <c r="Z20" s="350"/>
      <c r="AA20" s="352" t="s">
        <v>4457</v>
      </c>
      <c r="AB20" s="352" t="s">
        <v>924</v>
      </c>
      <c r="AC20" s="352" t="s">
        <v>24</v>
      </c>
      <c r="AD20" s="352" t="s">
        <v>24</v>
      </c>
      <c r="AE20" s="359"/>
      <c r="AF20" s="359"/>
      <c r="AG20" s="373"/>
      <c r="AH20" s="1239"/>
      <c r="AI20" s="481" t="str">
        <f t="shared" si="3"/>
        <v>SC P360, SC P380CRANE TRUCK (SIO)--</v>
      </c>
      <c r="AJ20" s="1330">
        <f t="shared" si="4"/>
        <v>43455</v>
      </c>
      <c r="AK20" s="217">
        <v>43040</v>
      </c>
      <c r="AL20" s="614">
        <v>43040</v>
      </c>
      <c r="AM20" s="180"/>
      <c r="AN20" s="178"/>
      <c r="AO20" s="178"/>
      <c r="AP20" s="180"/>
      <c r="AQ20" s="1231" t="s">
        <v>3094</v>
      </c>
      <c r="AR20" s="180"/>
      <c r="AS20" s="180"/>
      <c r="AT20" s="180"/>
      <c r="AU20" s="180"/>
      <c r="AV20" s="885"/>
      <c r="AW20" s="885"/>
      <c r="AX20" s="885"/>
      <c r="AY20" s="885"/>
      <c r="AZ20" s="458"/>
      <c r="BA20" s="2186"/>
      <c r="BB20" s="2186"/>
      <c r="BC20" s="2186"/>
      <c r="BD20" s="2186"/>
      <c r="BE20" s="2186"/>
      <c r="BF20" s="2186"/>
      <c r="BG20" s="2186"/>
      <c r="BH20" s="2186"/>
    </row>
    <row r="21" spans="1:60" ht="15" customHeight="1">
      <c r="A21" s="885"/>
      <c r="B21" s="1310">
        <v>15</v>
      </c>
      <c r="C21" s="551" t="s">
        <v>13031</v>
      </c>
      <c r="D21" s="552" t="s">
        <v>4780</v>
      </c>
      <c r="E21" s="521" t="s">
        <v>4222</v>
      </c>
      <c r="F21" s="509" t="s">
        <v>5645</v>
      </c>
      <c r="G21" s="509" t="s">
        <v>98</v>
      </c>
      <c r="H21" s="522" t="s">
        <v>5646</v>
      </c>
      <c r="I21" s="523">
        <v>34245</v>
      </c>
      <c r="J21" s="903">
        <f t="shared" ca="1" si="0"/>
        <v>28</v>
      </c>
      <c r="K21" s="176" t="s">
        <v>24</v>
      </c>
      <c r="L21" s="170" t="s">
        <v>24</v>
      </c>
      <c r="M21" s="173" t="s">
        <v>24</v>
      </c>
      <c r="N21" s="556">
        <v>43059</v>
      </c>
      <c r="O21" s="511" t="s">
        <v>24</v>
      </c>
      <c r="P21" s="513" t="s">
        <v>24</v>
      </c>
      <c r="Q21" s="194" t="str">
        <f t="shared" si="1"/>
        <v>-</v>
      </c>
      <c r="R21" s="181" t="str">
        <f t="shared" ca="1" si="2"/>
        <v>TIDAK MCU</v>
      </c>
      <c r="S21" s="1319" t="s">
        <v>24</v>
      </c>
      <c r="T21" s="440">
        <v>44472</v>
      </c>
      <c r="U21" s="443" t="s">
        <v>24</v>
      </c>
      <c r="V21" s="1330" t="s">
        <v>24</v>
      </c>
      <c r="W21" s="1311" t="s">
        <v>24</v>
      </c>
      <c r="X21" s="347"/>
      <c r="Y21" s="172"/>
      <c r="Z21" s="350"/>
      <c r="AA21" s="353" t="s">
        <v>24</v>
      </c>
      <c r="AB21" s="352" t="s">
        <v>24</v>
      </c>
      <c r="AC21" s="352" t="s">
        <v>24</v>
      </c>
      <c r="AD21" s="352" t="s">
        <v>24</v>
      </c>
      <c r="AE21" s="359"/>
      <c r="AF21" s="359"/>
      <c r="AG21" s="373"/>
      <c r="AH21" s="1239"/>
      <c r="AI21" s="481" t="str">
        <f t="shared" si="3"/>
        <v>----</v>
      </c>
      <c r="AJ21" s="1330">
        <f t="shared" si="4"/>
        <v>43059</v>
      </c>
      <c r="AK21" s="217" t="s">
        <v>24</v>
      </c>
      <c r="AL21" s="614" t="s">
        <v>24</v>
      </c>
      <c r="AM21" s="180"/>
      <c r="AN21" s="178"/>
      <c r="AO21" s="178"/>
      <c r="AP21" s="180"/>
      <c r="AQ21" s="1231" t="s">
        <v>3094</v>
      </c>
      <c r="AR21" s="180"/>
      <c r="AS21" s="180"/>
      <c r="AT21" s="180"/>
      <c r="AU21" s="180"/>
      <c r="AZ21" s="177"/>
    </row>
    <row r="22" spans="1:60" ht="15" customHeight="1">
      <c r="A22" s="885"/>
      <c r="B22" s="1310">
        <v>16</v>
      </c>
      <c r="C22" s="551" t="s">
        <v>5647</v>
      </c>
      <c r="D22" s="552" t="s">
        <v>4216</v>
      </c>
      <c r="E22" s="521" t="s">
        <v>601</v>
      </c>
      <c r="F22" s="509" t="s">
        <v>5648</v>
      </c>
      <c r="G22" s="509" t="s">
        <v>98</v>
      </c>
      <c r="H22" s="522" t="s">
        <v>5649</v>
      </c>
      <c r="I22" s="523">
        <v>33365</v>
      </c>
      <c r="J22" s="903">
        <f t="shared" ca="1" si="0"/>
        <v>31</v>
      </c>
      <c r="K22" s="609" t="s">
        <v>493</v>
      </c>
      <c r="L22" s="135">
        <v>910519310794</v>
      </c>
      <c r="M22" s="610">
        <v>44688</v>
      </c>
      <c r="N22" s="556">
        <v>43399</v>
      </c>
      <c r="O22" s="511">
        <v>43420</v>
      </c>
      <c r="P22" s="513" t="s">
        <v>24</v>
      </c>
      <c r="Q22" s="194">
        <f t="shared" si="1"/>
        <v>43785</v>
      </c>
      <c r="R22" s="181" t="str">
        <f t="shared" ca="1" si="2"/>
        <v>EXPIRED</v>
      </c>
      <c r="S22" s="1319" t="s">
        <v>6383</v>
      </c>
      <c r="T22" s="440">
        <v>44323</v>
      </c>
      <c r="U22" s="443">
        <v>44323</v>
      </c>
      <c r="V22" s="1330" t="s">
        <v>24</v>
      </c>
      <c r="W22" s="1311" t="s">
        <v>24</v>
      </c>
      <c r="X22" s="347"/>
      <c r="Y22" s="172"/>
      <c r="Z22" s="350"/>
      <c r="AA22" s="1000" t="s">
        <v>4457</v>
      </c>
      <c r="AB22" s="1019" t="s">
        <v>24</v>
      </c>
      <c r="AC22" s="352" t="s">
        <v>24</v>
      </c>
      <c r="AD22" s="352" t="s">
        <v>24</v>
      </c>
      <c r="AE22" s="359"/>
      <c r="AF22" s="359"/>
      <c r="AG22" s="373"/>
      <c r="AH22" s="1239"/>
      <c r="AI22" s="481" t="str">
        <f t="shared" si="3"/>
        <v>SC P360, SC P380---</v>
      </c>
      <c r="AJ22" s="1330">
        <f t="shared" si="4"/>
        <v>43399</v>
      </c>
      <c r="AK22" s="217">
        <v>42979</v>
      </c>
      <c r="AL22" s="614">
        <v>43040</v>
      </c>
      <c r="AM22" s="180"/>
      <c r="AN22" s="178"/>
      <c r="AO22" s="178"/>
      <c r="AP22" s="180"/>
      <c r="AQ22" s="1231" t="s">
        <v>3094</v>
      </c>
      <c r="AR22" s="180"/>
      <c r="AS22" s="180"/>
      <c r="AT22" s="180"/>
      <c r="AU22" s="180"/>
      <c r="AV22" s="885"/>
      <c r="AW22" s="885"/>
      <c r="AX22" s="885"/>
      <c r="AY22" s="885"/>
      <c r="AZ22" s="177"/>
    </row>
    <row r="23" spans="1:60" ht="15" customHeight="1">
      <c r="A23" s="885"/>
      <c r="B23" s="1310">
        <v>17</v>
      </c>
      <c r="C23" s="551" t="s">
        <v>5650</v>
      </c>
      <c r="D23" s="552" t="s">
        <v>4264</v>
      </c>
      <c r="E23" s="554" t="s">
        <v>4222</v>
      </c>
      <c r="F23" s="509" t="s">
        <v>5651</v>
      </c>
      <c r="G23" s="509" t="s">
        <v>98</v>
      </c>
      <c r="H23" s="522" t="s">
        <v>5652</v>
      </c>
      <c r="I23" s="523">
        <v>35277</v>
      </c>
      <c r="J23" s="903">
        <f t="shared" ca="1" si="0"/>
        <v>25</v>
      </c>
      <c r="K23" s="176" t="s">
        <v>24</v>
      </c>
      <c r="L23" s="170" t="s">
        <v>24</v>
      </c>
      <c r="M23" s="173" t="s">
        <v>24</v>
      </c>
      <c r="N23" s="524">
        <v>43175</v>
      </c>
      <c r="O23" s="511">
        <v>43520</v>
      </c>
      <c r="P23" s="513" t="s">
        <v>24</v>
      </c>
      <c r="Q23" s="194">
        <f t="shared" si="1"/>
        <v>43885</v>
      </c>
      <c r="R23" s="181" t="str">
        <f t="shared" ca="1" si="2"/>
        <v>EXPIRED</v>
      </c>
      <c r="S23" s="1319" t="s">
        <v>24</v>
      </c>
      <c r="T23" s="440">
        <v>44408</v>
      </c>
      <c r="U23" s="443" t="s">
        <v>24</v>
      </c>
      <c r="V23" s="1311">
        <v>43830</v>
      </c>
      <c r="W23" s="1311" t="s">
        <v>24</v>
      </c>
      <c r="X23" s="347"/>
      <c r="Y23" s="172"/>
      <c r="Z23" s="350"/>
      <c r="AA23" s="353" t="s">
        <v>24</v>
      </c>
      <c r="AB23" s="352" t="s">
        <v>24</v>
      </c>
      <c r="AC23" s="352" t="s">
        <v>24</v>
      </c>
      <c r="AD23" s="352" t="s">
        <v>24</v>
      </c>
      <c r="AE23" s="359"/>
      <c r="AF23" s="359"/>
      <c r="AG23" s="373"/>
      <c r="AH23" s="1239"/>
      <c r="AI23" s="481" t="str">
        <f t="shared" si="3"/>
        <v>----</v>
      </c>
      <c r="AJ23" s="1330">
        <f t="shared" si="4"/>
        <v>43175</v>
      </c>
      <c r="AK23" s="217" t="s">
        <v>24</v>
      </c>
      <c r="AL23" s="614" t="s">
        <v>24</v>
      </c>
      <c r="AM23" s="180"/>
      <c r="AN23" s="178"/>
      <c r="AO23" s="178"/>
      <c r="AP23" s="180"/>
      <c r="AQ23" s="1231" t="s">
        <v>3094</v>
      </c>
      <c r="AR23" s="180"/>
      <c r="AS23" s="180"/>
      <c r="AT23" s="180"/>
      <c r="AU23" s="180"/>
      <c r="AV23" s="885"/>
      <c r="AW23" s="885"/>
      <c r="AX23" s="885"/>
      <c r="AY23" s="885"/>
      <c r="AZ23" s="177"/>
    </row>
    <row r="24" spans="1:60" ht="15" customHeight="1">
      <c r="A24" s="885"/>
      <c r="B24" s="1310">
        <v>18</v>
      </c>
      <c r="C24" s="611" t="s">
        <v>5653</v>
      </c>
      <c r="D24" s="552" t="s">
        <v>5642</v>
      </c>
      <c r="E24" s="521" t="s">
        <v>4222</v>
      </c>
      <c r="F24" s="509" t="s">
        <v>5654</v>
      </c>
      <c r="G24" s="509" t="s">
        <v>98</v>
      </c>
      <c r="H24" s="522" t="s">
        <v>5655</v>
      </c>
      <c r="I24" s="523">
        <v>31658</v>
      </c>
      <c r="J24" s="903">
        <f t="shared" ca="1" si="0"/>
        <v>35</v>
      </c>
      <c r="K24" s="609" t="s">
        <v>494</v>
      </c>
      <c r="L24" s="135">
        <v>860917231016</v>
      </c>
      <c r="M24" s="610">
        <v>44442</v>
      </c>
      <c r="N24" s="556">
        <v>43182</v>
      </c>
      <c r="O24" s="511">
        <v>43518</v>
      </c>
      <c r="P24" s="513" t="s">
        <v>24</v>
      </c>
      <c r="Q24" s="194">
        <f t="shared" si="1"/>
        <v>43883</v>
      </c>
      <c r="R24" s="181" t="str">
        <f t="shared" ca="1" si="2"/>
        <v>EXPIRED</v>
      </c>
      <c r="S24" s="1319" t="s">
        <v>6384</v>
      </c>
      <c r="T24" s="440">
        <v>44442</v>
      </c>
      <c r="U24" s="443">
        <v>44442</v>
      </c>
      <c r="V24" s="1330" t="s">
        <v>24</v>
      </c>
      <c r="W24" s="1311" t="s">
        <v>24</v>
      </c>
      <c r="X24" s="347"/>
      <c r="Y24" s="172"/>
      <c r="Z24" s="350"/>
      <c r="AA24" s="422" t="s">
        <v>4457</v>
      </c>
      <c r="AB24" s="352" t="s">
        <v>24</v>
      </c>
      <c r="AC24" s="352" t="s">
        <v>24</v>
      </c>
      <c r="AD24" s="352" t="s">
        <v>24</v>
      </c>
      <c r="AE24" s="359"/>
      <c r="AF24" s="359"/>
      <c r="AG24" s="373"/>
      <c r="AH24" s="1239"/>
      <c r="AI24" s="481" t="str">
        <f t="shared" si="3"/>
        <v>SC P360, SC P380---</v>
      </c>
      <c r="AJ24" s="1330">
        <f t="shared" si="4"/>
        <v>43182</v>
      </c>
      <c r="AK24" s="217">
        <v>44081</v>
      </c>
      <c r="AL24" s="614">
        <v>43134</v>
      </c>
      <c r="AM24" s="180"/>
      <c r="AN24" s="178"/>
      <c r="AO24" s="178"/>
      <c r="AP24" s="180"/>
      <c r="AQ24" s="1231" t="s">
        <v>3094</v>
      </c>
      <c r="AR24" s="180"/>
      <c r="AS24" s="180"/>
      <c r="AT24" s="180"/>
      <c r="AU24" s="180"/>
      <c r="AV24" s="885"/>
      <c r="AW24" s="885"/>
      <c r="AX24" s="885"/>
      <c r="AY24" s="885"/>
      <c r="AZ24" s="885"/>
    </row>
    <row r="25" spans="1:60" ht="15" customHeight="1">
      <c r="A25" s="885"/>
      <c r="B25" s="1310">
        <v>19</v>
      </c>
      <c r="C25" s="611" t="s">
        <v>5656</v>
      </c>
      <c r="D25" s="552" t="s">
        <v>4253</v>
      </c>
      <c r="E25" s="521" t="s">
        <v>4241</v>
      </c>
      <c r="F25" s="509" t="s">
        <v>5657</v>
      </c>
      <c r="G25" s="509" t="s">
        <v>98</v>
      </c>
      <c r="H25" s="522" t="s">
        <v>5658</v>
      </c>
      <c r="I25" s="523">
        <v>31997</v>
      </c>
      <c r="J25" s="903">
        <f t="shared" ca="1" si="0"/>
        <v>34</v>
      </c>
      <c r="K25" s="609" t="s">
        <v>493</v>
      </c>
      <c r="L25" s="135">
        <v>870832460059</v>
      </c>
      <c r="M25" s="610">
        <v>45146</v>
      </c>
      <c r="N25" s="524">
        <v>43182</v>
      </c>
      <c r="O25" s="511">
        <v>43518</v>
      </c>
      <c r="P25" s="513" t="s">
        <v>24</v>
      </c>
      <c r="Q25" s="194">
        <f t="shared" si="1"/>
        <v>43883</v>
      </c>
      <c r="R25" s="181" t="str">
        <f t="shared" ca="1" si="2"/>
        <v>EXPIRED</v>
      </c>
      <c r="S25" s="1319" t="s">
        <v>6385</v>
      </c>
      <c r="T25" s="440">
        <v>44416</v>
      </c>
      <c r="U25" s="443">
        <v>44416</v>
      </c>
      <c r="V25" s="1330" t="s">
        <v>24</v>
      </c>
      <c r="W25" s="1311" t="s">
        <v>24</v>
      </c>
      <c r="X25" s="347"/>
      <c r="Y25" s="172"/>
      <c r="Z25" s="350"/>
      <c r="AA25" s="422" t="s">
        <v>4457</v>
      </c>
      <c r="AB25" s="352" t="s">
        <v>24</v>
      </c>
      <c r="AC25" s="352" t="s">
        <v>24</v>
      </c>
      <c r="AD25" s="352" t="s">
        <v>24</v>
      </c>
      <c r="AE25" s="359"/>
      <c r="AF25" s="359"/>
      <c r="AG25" s="373"/>
      <c r="AH25" s="1239"/>
      <c r="AI25" s="481" t="str">
        <f t="shared" si="3"/>
        <v>SC P360, SC P380---</v>
      </c>
      <c r="AJ25" s="1330">
        <f t="shared" si="4"/>
        <v>43182</v>
      </c>
      <c r="AK25" s="217">
        <v>44074</v>
      </c>
      <c r="AL25" s="614">
        <v>43103</v>
      </c>
      <c r="AM25" s="180"/>
      <c r="AN25" s="178"/>
      <c r="AO25" s="178"/>
      <c r="AP25" s="180"/>
      <c r="AQ25" s="1231" t="s">
        <v>3094</v>
      </c>
      <c r="AR25" s="180"/>
      <c r="AS25" s="180"/>
      <c r="AT25" s="180"/>
      <c r="AU25" s="180"/>
      <c r="AV25" s="885"/>
      <c r="AW25" s="885"/>
      <c r="AX25" s="885"/>
      <c r="AY25" s="885"/>
      <c r="AZ25" s="885"/>
    </row>
    <row r="26" spans="1:60" ht="15" customHeight="1">
      <c r="A26" s="885"/>
      <c r="B26" s="1310">
        <v>20</v>
      </c>
      <c r="C26" s="551" t="s">
        <v>5659</v>
      </c>
      <c r="D26" s="552" t="s">
        <v>4216</v>
      </c>
      <c r="E26" s="554" t="s">
        <v>601</v>
      </c>
      <c r="F26" s="509" t="s">
        <v>5660</v>
      </c>
      <c r="G26" s="509" t="s">
        <v>98</v>
      </c>
      <c r="H26" s="522" t="s">
        <v>5661</v>
      </c>
      <c r="I26" s="523">
        <v>33805</v>
      </c>
      <c r="J26" s="903">
        <f t="shared" ca="1" si="0"/>
        <v>29</v>
      </c>
      <c r="K26" s="609" t="s">
        <v>493</v>
      </c>
      <c r="L26" s="135">
        <v>920732460270</v>
      </c>
      <c r="M26" s="610">
        <v>44762</v>
      </c>
      <c r="N26" s="524">
        <v>43182</v>
      </c>
      <c r="O26" s="511">
        <v>43518</v>
      </c>
      <c r="P26" s="513" t="s">
        <v>24</v>
      </c>
      <c r="Q26" s="194">
        <f t="shared" si="1"/>
        <v>43883</v>
      </c>
      <c r="R26" s="181" t="str">
        <f t="shared" ca="1" si="2"/>
        <v>EXPIRED</v>
      </c>
      <c r="S26" s="1319" t="s">
        <v>6386</v>
      </c>
      <c r="T26" s="440">
        <v>44397</v>
      </c>
      <c r="U26" s="440">
        <v>44397</v>
      </c>
      <c r="V26" s="1330" t="s">
        <v>24</v>
      </c>
      <c r="W26" s="1311" t="s">
        <v>24</v>
      </c>
      <c r="X26" s="347"/>
      <c r="Y26" s="172"/>
      <c r="Z26" s="350"/>
      <c r="AA26" s="353" t="s">
        <v>4457</v>
      </c>
      <c r="AB26" s="352" t="s">
        <v>24</v>
      </c>
      <c r="AC26" s="352" t="s">
        <v>24</v>
      </c>
      <c r="AD26" s="352" t="s">
        <v>24</v>
      </c>
      <c r="AE26" s="359"/>
      <c r="AF26" s="359"/>
      <c r="AG26" s="373"/>
      <c r="AH26" s="1239"/>
      <c r="AI26" s="481" t="str">
        <f t="shared" si="3"/>
        <v>SC P360, SC P380---</v>
      </c>
      <c r="AJ26" s="1330">
        <f t="shared" si="4"/>
        <v>43182</v>
      </c>
      <c r="AK26" s="217">
        <v>44006</v>
      </c>
      <c r="AL26" s="614">
        <v>43127</v>
      </c>
      <c r="AM26" s="180"/>
      <c r="AN26" s="178"/>
      <c r="AO26" s="178"/>
      <c r="AP26" s="180"/>
      <c r="AQ26" s="1231" t="s">
        <v>3094</v>
      </c>
      <c r="AR26" s="180"/>
      <c r="AS26" s="180"/>
      <c r="AT26" s="180"/>
      <c r="AU26" s="180"/>
      <c r="AV26" s="885"/>
      <c r="AW26" s="885"/>
      <c r="AX26" s="885"/>
      <c r="AY26" s="885"/>
      <c r="AZ26" s="177"/>
    </row>
    <row r="27" spans="1:60" ht="15" customHeight="1">
      <c r="A27" s="885"/>
      <c r="B27" s="1310">
        <v>21</v>
      </c>
      <c r="C27" s="546" t="s">
        <v>5662</v>
      </c>
      <c r="D27" s="615" t="s">
        <v>230</v>
      </c>
      <c r="E27" s="644" t="s">
        <v>222</v>
      </c>
      <c r="F27" s="509" t="s">
        <v>5663</v>
      </c>
      <c r="G27" s="509" t="s">
        <v>98</v>
      </c>
      <c r="H27" s="522" t="s">
        <v>5664</v>
      </c>
      <c r="I27" s="523">
        <v>33830</v>
      </c>
      <c r="J27" s="1314">
        <f t="shared" ca="1" si="0"/>
        <v>29</v>
      </c>
      <c r="K27" s="139" t="s">
        <v>493</v>
      </c>
      <c r="L27" s="142">
        <v>940419310497</v>
      </c>
      <c r="M27" s="141">
        <v>44655</v>
      </c>
      <c r="N27" s="556">
        <v>43629</v>
      </c>
      <c r="O27" s="607" t="s">
        <v>24</v>
      </c>
      <c r="P27" s="608" t="s">
        <v>24</v>
      </c>
      <c r="Q27" s="194" t="str">
        <f t="shared" si="1"/>
        <v>-</v>
      </c>
      <c r="R27" s="181" t="str">
        <f t="shared" ca="1" si="2"/>
        <v>TIDAK MCU</v>
      </c>
      <c r="S27" s="1319" t="s">
        <v>6387</v>
      </c>
      <c r="T27" s="440">
        <v>44422</v>
      </c>
      <c r="U27" s="443">
        <v>44422</v>
      </c>
      <c r="V27" s="1330" t="s">
        <v>24</v>
      </c>
      <c r="W27" s="1311" t="s">
        <v>24</v>
      </c>
      <c r="X27" s="347"/>
      <c r="Y27" s="172"/>
      <c r="Z27" s="350"/>
      <c r="AA27" s="359" t="s">
        <v>592</v>
      </c>
      <c r="AB27" s="359"/>
      <c r="AC27" s="359"/>
      <c r="AD27" s="359"/>
      <c r="AE27" s="359"/>
      <c r="AF27" s="359"/>
      <c r="AG27" s="373"/>
      <c r="AH27" s="1239"/>
      <c r="AI27" s="481" t="str">
        <f t="shared" si="3"/>
        <v>PC 200, PC 300</v>
      </c>
      <c r="AJ27" s="1330">
        <f t="shared" si="4"/>
        <v>43629</v>
      </c>
      <c r="AK27" s="199">
        <v>43626</v>
      </c>
      <c r="AL27" s="614">
        <v>43627</v>
      </c>
      <c r="AM27" s="180"/>
      <c r="AN27" s="178"/>
      <c r="AO27" s="178"/>
      <c r="AP27" s="180"/>
      <c r="AQ27" s="180"/>
      <c r="AR27" s="180"/>
      <c r="AS27" s="180"/>
      <c r="AT27" s="180"/>
      <c r="AU27" s="180"/>
      <c r="AV27" s="885"/>
      <c r="AW27" s="885"/>
      <c r="AX27" s="885"/>
      <c r="AY27" s="885"/>
      <c r="AZ27" s="177"/>
    </row>
    <row r="28" spans="1:60" s="2186" customFormat="1" ht="15" customHeight="1">
      <c r="A28" s="458"/>
      <c r="B28" s="1310">
        <v>22</v>
      </c>
      <c r="C28" s="2242" t="s">
        <v>1024</v>
      </c>
      <c r="D28" s="2243" t="s">
        <v>230</v>
      </c>
      <c r="E28" s="709" t="s">
        <v>222</v>
      </c>
      <c r="F28" s="912" t="s">
        <v>24</v>
      </c>
      <c r="G28" s="912" t="s">
        <v>150</v>
      </c>
      <c r="H28" s="1643" t="s">
        <v>24</v>
      </c>
      <c r="I28" s="2244">
        <v>33239</v>
      </c>
      <c r="J28" s="445">
        <f t="shared" ca="1" si="0"/>
        <v>31</v>
      </c>
      <c r="K28" s="916" t="s">
        <v>493</v>
      </c>
      <c r="L28" s="918">
        <v>910116310162</v>
      </c>
      <c r="M28" s="919">
        <v>44197</v>
      </c>
      <c r="N28" s="517">
        <v>43841</v>
      </c>
      <c r="O28" s="2245" t="s">
        <v>24</v>
      </c>
      <c r="P28" s="2246" t="s">
        <v>24</v>
      </c>
      <c r="Q28" s="1025" t="str">
        <f t="shared" si="1"/>
        <v>-</v>
      </c>
      <c r="R28" s="919" t="str">
        <f t="shared" ca="1" si="2"/>
        <v>TIDAK MCU</v>
      </c>
      <c r="S28" s="445" t="s">
        <v>1081</v>
      </c>
      <c r="T28" s="1933">
        <v>44197</v>
      </c>
      <c r="U28" s="1933">
        <v>44197</v>
      </c>
      <c r="V28" s="446" t="s">
        <v>24</v>
      </c>
      <c r="W28" s="446" t="s">
        <v>24</v>
      </c>
      <c r="X28" s="1940"/>
      <c r="Y28" s="1026"/>
      <c r="Z28" s="2247"/>
      <c r="AA28" s="2248" t="s">
        <v>1086</v>
      </c>
      <c r="AB28" s="2249"/>
      <c r="AC28" s="2249"/>
      <c r="AD28" s="2249"/>
      <c r="AE28" s="2249"/>
      <c r="AF28" s="2249"/>
      <c r="AG28" s="2250"/>
      <c r="AH28" s="1975"/>
      <c r="AI28" s="1028" t="str">
        <f t="shared" si="3"/>
        <v>HINO 260 JD/TI</v>
      </c>
      <c r="AJ28" s="446">
        <f t="shared" si="4"/>
        <v>43841</v>
      </c>
      <c r="AK28" s="1727">
        <v>43839</v>
      </c>
      <c r="AL28" s="1727">
        <v>43840</v>
      </c>
      <c r="AM28" s="916"/>
      <c r="AN28" s="916"/>
      <c r="AO28" s="916"/>
      <c r="AP28" s="916"/>
      <c r="AQ28" s="916" t="s">
        <v>6564</v>
      </c>
      <c r="AR28" s="916" t="s">
        <v>98</v>
      </c>
      <c r="AS28" s="916" t="s">
        <v>4253</v>
      </c>
      <c r="AT28" s="916" t="s">
        <v>11598</v>
      </c>
      <c r="AU28" s="916"/>
      <c r="AV28" s="1308"/>
      <c r="AW28" s="1308"/>
      <c r="AX28" s="1308"/>
      <c r="AY28" s="1308"/>
      <c r="AZ28" s="458"/>
    </row>
    <row r="29" spans="1:60" ht="15" customHeight="1">
      <c r="A29" s="885"/>
      <c r="B29" s="1310">
        <v>23</v>
      </c>
      <c r="C29" s="546" t="s">
        <v>5665</v>
      </c>
      <c r="D29" s="615" t="s">
        <v>230</v>
      </c>
      <c r="E29" s="644" t="s">
        <v>222</v>
      </c>
      <c r="F29" s="509" t="s">
        <v>5666</v>
      </c>
      <c r="G29" s="509" t="s">
        <v>98</v>
      </c>
      <c r="H29" s="522" t="s">
        <v>5667</v>
      </c>
      <c r="I29" s="523">
        <v>34429</v>
      </c>
      <c r="J29" s="1314">
        <f t="shared" ca="1" si="0"/>
        <v>28</v>
      </c>
      <c r="K29" s="139" t="s">
        <v>493</v>
      </c>
      <c r="L29" s="142">
        <v>920819310887</v>
      </c>
      <c r="M29" s="141">
        <v>45518</v>
      </c>
      <c r="N29" s="556">
        <v>43629</v>
      </c>
      <c r="O29" s="607" t="s">
        <v>24</v>
      </c>
      <c r="P29" s="608" t="s">
        <v>24</v>
      </c>
      <c r="Q29" s="194" t="str">
        <f t="shared" si="1"/>
        <v>-</v>
      </c>
      <c r="R29" s="181" t="str">
        <f t="shared" ca="1" si="2"/>
        <v>TIDAK MCU</v>
      </c>
      <c r="S29" s="1319" t="s">
        <v>6388</v>
      </c>
      <c r="T29" s="440">
        <v>44291</v>
      </c>
      <c r="U29" s="443">
        <v>44291</v>
      </c>
      <c r="V29" s="1330" t="s">
        <v>24</v>
      </c>
      <c r="W29" s="1311" t="s">
        <v>24</v>
      </c>
      <c r="X29" s="347"/>
      <c r="Y29" s="172"/>
      <c r="Z29" s="350"/>
      <c r="AA29" s="354" t="s">
        <v>592</v>
      </c>
      <c r="AB29" s="359"/>
      <c r="AC29" s="359"/>
      <c r="AD29" s="359"/>
      <c r="AE29" s="359"/>
      <c r="AF29" s="359"/>
      <c r="AG29" s="373"/>
      <c r="AH29" s="1239"/>
      <c r="AI29" s="481" t="str">
        <f t="shared" si="3"/>
        <v>PC 200, PC 300</v>
      </c>
      <c r="AJ29" s="1330">
        <f t="shared" si="4"/>
        <v>43629</v>
      </c>
      <c r="AK29" s="199">
        <v>43626</v>
      </c>
      <c r="AL29" s="614">
        <v>43627</v>
      </c>
      <c r="AM29" s="180"/>
      <c r="AN29" s="178"/>
      <c r="AO29" s="178"/>
      <c r="AP29" s="180"/>
      <c r="AQ29" s="180"/>
      <c r="AR29" s="180"/>
      <c r="AS29" s="180"/>
      <c r="AT29" s="180"/>
      <c r="AU29" s="180"/>
      <c r="AV29" s="885"/>
      <c r="AW29" s="885"/>
      <c r="AX29" s="885"/>
      <c r="AY29" s="885"/>
      <c r="AZ29" s="885"/>
    </row>
    <row r="30" spans="1:60" ht="15" customHeight="1">
      <c r="A30" s="885"/>
      <c r="B30" s="1310">
        <v>24</v>
      </c>
      <c r="C30" s="1515" t="s">
        <v>5670</v>
      </c>
      <c r="D30" s="603" t="s">
        <v>5642</v>
      </c>
      <c r="E30" s="521" t="s">
        <v>4222</v>
      </c>
      <c r="F30" s="509" t="s">
        <v>5671</v>
      </c>
      <c r="G30" s="509" t="s">
        <v>98</v>
      </c>
      <c r="H30" s="522" t="s">
        <v>5672</v>
      </c>
      <c r="I30" s="523">
        <v>34886</v>
      </c>
      <c r="J30" s="1314">
        <f t="shared" ca="1" si="0"/>
        <v>26</v>
      </c>
      <c r="K30" s="609" t="s">
        <v>493</v>
      </c>
      <c r="L30" s="135">
        <v>950719310189</v>
      </c>
      <c r="M30" s="610">
        <v>45113</v>
      </c>
      <c r="N30" s="556">
        <v>43333</v>
      </c>
      <c r="O30" s="511" t="s">
        <v>24</v>
      </c>
      <c r="P30" s="513" t="s">
        <v>24</v>
      </c>
      <c r="Q30" s="194" t="str">
        <f t="shared" si="1"/>
        <v>-</v>
      </c>
      <c r="R30" s="181" t="str">
        <f t="shared" ca="1" si="2"/>
        <v>TIDAK MCU</v>
      </c>
      <c r="S30" s="1319" t="s">
        <v>6390</v>
      </c>
      <c r="T30" s="440">
        <v>44383</v>
      </c>
      <c r="U30" s="443">
        <v>44383</v>
      </c>
      <c r="V30" s="443">
        <v>44383</v>
      </c>
      <c r="W30" s="1311" t="s">
        <v>24</v>
      </c>
      <c r="X30" s="347"/>
      <c r="Y30" s="172"/>
      <c r="Z30" s="350"/>
      <c r="AA30" s="353" t="s">
        <v>4457</v>
      </c>
      <c r="AB30" s="352" t="s">
        <v>924</v>
      </c>
      <c r="AC30" s="352" t="s">
        <v>24</v>
      </c>
      <c r="AD30" s="352" t="s">
        <v>24</v>
      </c>
      <c r="AE30" s="359"/>
      <c r="AF30" s="359"/>
      <c r="AG30" s="373"/>
      <c r="AH30" s="1239"/>
      <c r="AI30" s="481" t="str">
        <f t="shared" si="3"/>
        <v>SC P360, SC P380CRANE TRUCK (SIO)--</v>
      </c>
      <c r="AJ30" s="1330">
        <f t="shared" si="4"/>
        <v>43333</v>
      </c>
      <c r="AK30" s="217">
        <v>43647</v>
      </c>
      <c r="AL30" s="614">
        <v>43649</v>
      </c>
      <c r="AM30" s="180"/>
      <c r="AN30" s="178"/>
      <c r="AO30" s="178"/>
      <c r="AP30" s="180"/>
      <c r="AQ30" s="1231" t="s">
        <v>3094</v>
      </c>
      <c r="AR30" s="180"/>
      <c r="AS30" s="180"/>
      <c r="AT30" s="180"/>
      <c r="AU30" s="180"/>
      <c r="AV30" s="885"/>
      <c r="AW30" s="885"/>
      <c r="AX30" s="885"/>
      <c r="AY30" s="885"/>
      <c r="AZ30" s="177"/>
    </row>
    <row r="31" spans="1:60" ht="15" customHeight="1">
      <c r="A31" s="885"/>
      <c r="B31" s="1310">
        <v>25</v>
      </c>
      <c r="C31" s="551" t="s">
        <v>956</v>
      </c>
      <c r="D31" s="552" t="s">
        <v>4270</v>
      </c>
      <c r="E31" s="521" t="s">
        <v>4228</v>
      </c>
      <c r="F31" s="509" t="s">
        <v>5673</v>
      </c>
      <c r="G31" s="509" t="s">
        <v>98</v>
      </c>
      <c r="H31" s="522" t="s">
        <v>5674</v>
      </c>
      <c r="I31" s="523">
        <v>33841</v>
      </c>
      <c r="J31" s="1314">
        <f t="shared" ca="1" si="0"/>
        <v>29</v>
      </c>
      <c r="K31" s="609" t="s">
        <v>493</v>
      </c>
      <c r="L31" s="135">
        <v>920819310747</v>
      </c>
      <c r="M31" s="610">
        <v>45163</v>
      </c>
      <c r="N31" s="556">
        <v>43333</v>
      </c>
      <c r="O31" s="511" t="s">
        <v>24</v>
      </c>
      <c r="P31" s="513" t="s">
        <v>24</v>
      </c>
      <c r="Q31" s="194" t="str">
        <f t="shared" si="1"/>
        <v>-</v>
      </c>
      <c r="R31" s="181" t="str">
        <f t="shared" ca="1" si="2"/>
        <v>TIDAK MCU</v>
      </c>
      <c r="S31" s="1319" t="s">
        <v>6391</v>
      </c>
      <c r="T31" s="440">
        <v>44433</v>
      </c>
      <c r="U31" s="443">
        <v>44433</v>
      </c>
      <c r="V31" s="1330" t="s">
        <v>24</v>
      </c>
      <c r="W31" s="1311" t="s">
        <v>24</v>
      </c>
      <c r="X31" s="347"/>
      <c r="Y31" s="172"/>
      <c r="Z31" s="350"/>
      <c r="AA31" s="422" t="s">
        <v>4457</v>
      </c>
      <c r="AB31" s="352" t="s">
        <v>24</v>
      </c>
      <c r="AC31" s="352" t="s">
        <v>24</v>
      </c>
      <c r="AD31" s="352" t="s">
        <v>24</v>
      </c>
      <c r="AE31" s="359"/>
      <c r="AF31" s="359"/>
      <c r="AG31" s="373"/>
      <c r="AH31" s="1239"/>
      <c r="AI31" s="481" t="str">
        <f t="shared" si="3"/>
        <v>SC P360, SC P380---</v>
      </c>
      <c r="AJ31" s="1330">
        <f t="shared" si="4"/>
        <v>43333</v>
      </c>
      <c r="AK31" s="217">
        <v>44074</v>
      </c>
      <c r="AL31" s="614">
        <v>43338</v>
      </c>
      <c r="AM31" s="180"/>
      <c r="AN31" s="178"/>
      <c r="AO31" s="178"/>
      <c r="AP31" s="180"/>
      <c r="AQ31" s="1231" t="s">
        <v>3094</v>
      </c>
      <c r="AR31" s="180"/>
      <c r="AS31" s="180"/>
      <c r="AT31" s="180"/>
      <c r="AU31" s="180"/>
      <c r="AV31" s="885"/>
      <c r="AW31" s="885"/>
      <c r="AX31" s="885"/>
      <c r="AY31" s="885"/>
      <c r="AZ31" s="177"/>
    </row>
    <row r="32" spans="1:60" ht="15" customHeight="1">
      <c r="A32" s="885"/>
      <c r="B32" s="1310">
        <v>26</v>
      </c>
      <c r="C32" s="1514" t="s">
        <v>5675</v>
      </c>
      <c r="D32" s="552" t="s">
        <v>4264</v>
      </c>
      <c r="E32" s="521" t="s">
        <v>4222</v>
      </c>
      <c r="F32" s="509" t="s">
        <v>5676</v>
      </c>
      <c r="G32" s="509" t="s">
        <v>98</v>
      </c>
      <c r="H32" s="522" t="s">
        <v>5677</v>
      </c>
      <c r="I32" s="523">
        <v>34335</v>
      </c>
      <c r="J32" s="1314">
        <f t="shared" ca="1" si="0"/>
        <v>28</v>
      </c>
      <c r="K32" s="176" t="s">
        <v>24</v>
      </c>
      <c r="L32" s="170" t="s">
        <v>24</v>
      </c>
      <c r="M32" s="173" t="s">
        <v>24</v>
      </c>
      <c r="N32" s="556">
        <v>43339</v>
      </c>
      <c r="O32" s="511">
        <v>43693</v>
      </c>
      <c r="P32" s="513" t="s">
        <v>24</v>
      </c>
      <c r="Q32" s="194">
        <f t="shared" si="1"/>
        <v>44058</v>
      </c>
      <c r="R32" s="181" t="str">
        <f t="shared" ca="1" si="2"/>
        <v>EXPIRED</v>
      </c>
      <c r="S32" s="1319" t="s">
        <v>24</v>
      </c>
      <c r="T32" s="440">
        <v>44197</v>
      </c>
      <c r="U32" s="443" t="s">
        <v>99</v>
      </c>
      <c r="V32" s="1311">
        <v>43830</v>
      </c>
      <c r="W32" s="1311" t="s">
        <v>24</v>
      </c>
      <c r="X32" s="347"/>
      <c r="Y32" s="172"/>
      <c r="Z32" s="350"/>
      <c r="AA32" s="353" t="s">
        <v>24</v>
      </c>
      <c r="AB32" s="352" t="s">
        <v>24</v>
      </c>
      <c r="AC32" s="352" t="s">
        <v>24</v>
      </c>
      <c r="AD32" s="352" t="s">
        <v>24</v>
      </c>
      <c r="AE32" s="359"/>
      <c r="AF32" s="359"/>
      <c r="AG32" s="373"/>
      <c r="AH32" s="1239"/>
      <c r="AI32" s="481" t="str">
        <f t="shared" si="3"/>
        <v>----</v>
      </c>
      <c r="AJ32" s="1330">
        <f t="shared" si="4"/>
        <v>43339</v>
      </c>
      <c r="AK32" s="217" t="s">
        <v>24</v>
      </c>
      <c r="AL32" s="614" t="s">
        <v>24</v>
      </c>
      <c r="AM32" s="180"/>
      <c r="AN32" s="178"/>
      <c r="AO32" s="178"/>
      <c r="AP32" s="180"/>
      <c r="AQ32" s="1231" t="s">
        <v>3094</v>
      </c>
      <c r="AR32" s="180"/>
      <c r="AS32" s="180"/>
      <c r="AT32" s="180"/>
      <c r="AU32" s="180"/>
      <c r="AV32" s="885"/>
      <c r="AW32" s="885"/>
      <c r="AX32" s="885"/>
      <c r="AY32" s="885"/>
      <c r="AZ32" s="177"/>
    </row>
    <row r="33" spans="1:60" ht="15" customHeight="1">
      <c r="A33" s="885"/>
      <c r="B33" s="1310">
        <v>27</v>
      </c>
      <c r="C33" s="1544" t="s">
        <v>5678</v>
      </c>
      <c r="D33" s="552" t="s">
        <v>4264</v>
      </c>
      <c r="E33" s="521" t="s">
        <v>4222</v>
      </c>
      <c r="F33" s="509" t="s">
        <v>5679</v>
      </c>
      <c r="G33" s="509" t="s">
        <v>98</v>
      </c>
      <c r="H33" s="522" t="s">
        <v>5680</v>
      </c>
      <c r="I33" s="523">
        <v>35802</v>
      </c>
      <c r="J33" s="1314">
        <f t="shared" ca="1" si="0"/>
        <v>24</v>
      </c>
      <c r="K33" s="176" t="s">
        <v>24</v>
      </c>
      <c r="L33" s="170" t="s">
        <v>24</v>
      </c>
      <c r="M33" s="173" t="s">
        <v>24</v>
      </c>
      <c r="N33" s="556">
        <v>43339</v>
      </c>
      <c r="O33" s="511">
        <v>43695</v>
      </c>
      <c r="P33" s="513" t="s">
        <v>24</v>
      </c>
      <c r="Q33" s="194">
        <f t="shared" si="1"/>
        <v>44060</v>
      </c>
      <c r="R33" s="181" t="str">
        <f t="shared" ca="1" si="2"/>
        <v>EXPIRED</v>
      </c>
      <c r="S33" s="1319" t="s">
        <v>24</v>
      </c>
      <c r="T33" s="440">
        <v>44203</v>
      </c>
      <c r="U33" s="443" t="s">
        <v>99</v>
      </c>
      <c r="V33" s="1311">
        <v>43830</v>
      </c>
      <c r="W33" s="1311" t="s">
        <v>24</v>
      </c>
      <c r="X33" s="347"/>
      <c r="Y33" s="172"/>
      <c r="Z33" s="350"/>
      <c r="AA33" s="353" t="s">
        <v>24</v>
      </c>
      <c r="AB33" s="352" t="s">
        <v>24</v>
      </c>
      <c r="AC33" s="352" t="s">
        <v>24</v>
      </c>
      <c r="AD33" s="352" t="s">
        <v>24</v>
      </c>
      <c r="AE33" s="359"/>
      <c r="AF33" s="359"/>
      <c r="AG33" s="373"/>
      <c r="AH33" s="1239"/>
      <c r="AI33" s="481" t="str">
        <f t="shared" si="3"/>
        <v>----</v>
      </c>
      <c r="AJ33" s="1330">
        <f t="shared" si="4"/>
        <v>43339</v>
      </c>
      <c r="AK33" s="217" t="s">
        <v>24</v>
      </c>
      <c r="AL33" s="614" t="s">
        <v>24</v>
      </c>
      <c r="AM33" s="180"/>
      <c r="AN33" s="178"/>
      <c r="AO33" s="178"/>
      <c r="AP33" s="180"/>
      <c r="AQ33" s="1231" t="s">
        <v>3094</v>
      </c>
      <c r="AR33" s="180"/>
      <c r="AS33" s="180"/>
      <c r="AT33" s="180"/>
      <c r="AU33" s="180"/>
      <c r="AV33" s="885"/>
      <c r="AW33" s="885"/>
      <c r="AX33" s="885"/>
      <c r="AY33" s="885"/>
      <c r="AZ33" s="177"/>
    </row>
    <row r="34" spans="1:60" ht="15" customHeight="1">
      <c r="A34" s="885"/>
      <c r="B34" s="1310">
        <v>28</v>
      </c>
      <c r="C34" s="546" t="s">
        <v>5681</v>
      </c>
      <c r="D34" s="552" t="s">
        <v>5642</v>
      </c>
      <c r="E34" s="521" t="s">
        <v>4222</v>
      </c>
      <c r="F34" s="509" t="s">
        <v>5682</v>
      </c>
      <c r="G34" s="509" t="s">
        <v>98</v>
      </c>
      <c r="H34" s="522" t="s">
        <v>5683</v>
      </c>
      <c r="I34" s="523">
        <v>35365</v>
      </c>
      <c r="J34" s="1314">
        <f t="shared" ca="1" si="0"/>
        <v>25</v>
      </c>
      <c r="K34" s="176" t="s">
        <v>493</v>
      </c>
      <c r="L34" s="170">
        <v>25269610000126</v>
      </c>
      <c r="M34" s="173">
        <v>45893</v>
      </c>
      <c r="N34" s="556">
        <v>43340</v>
      </c>
      <c r="O34" s="511">
        <v>43691</v>
      </c>
      <c r="P34" s="513" t="s">
        <v>24</v>
      </c>
      <c r="Q34" s="194">
        <f t="shared" si="1"/>
        <v>44056</v>
      </c>
      <c r="R34" s="181" t="str">
        <f t="shared" ca="1" si="2"/>
        <v>EXPIRED</v>
      </c>
      <c r="S34" s="1319" t="s">
        <v>13732</v>
      </c>
      <c r="T34" s="440">
        <v>44496</v>
      </c>
      <c r="U34" s="443">
        <v>44496</v>
      </c>
      <c r="V34" s="1311">
        <v>43830</v>
      </c>
      <c r="W34" s="1311" t="s">
        <v>24</v>
      </c>
      <c r="X34" s="347"/>
      <c r="Y34" s="172"/>
      <c r="Z34" s="350"/>
      <c r="AA34" s="353" t="s">
        <v>4457</v>
      </c>
      <c r="AB34" s="352" t="s">
        <v>24</v>
      </c>
      <c r="AC34" s="352" t="s">
        <v>24</v>
      </c>
      <c r="AD34" s="352" t="s">
        <v>24</v>
      </c>
      <c r="AE34" s="359"/>
      <c r="AF34" s="359"/>
      <c r="AG34" s="373"/>
      <c r="AH34" s="1239"/>
      <c r="AI34" s="481" t="str">
        <f t="shared" si="3"/>
        <v>SC P360, SC P380---</v>
      </c>
      <c r="AJ34" s="1330">
        <f t="shared" si="4"/>
        <v>43340</v>
      </c>
      <c r="AK34" s="217">
        <v>44186</v>
      </c>
      <c r="AL34" s="614">
        <v>44186</v>
      </c>
      <c r="AM34" s="180"/>
      <c r="AN34" s="178"/>
      <c r="AO34" s="178"/>
      <c r="AP34" s="180"/>
      <c r="AQ34" s="1231" t="s">
        <v>3094</v>
      </c>
      <c r="AR34" s="180"/>
      <c r="AS34" s="180"/>
      <c r="AT34" s="180"/>
      <c r="AU34" s="180"/>
      <c r="AV34" s="885"/>
      <c r="AW34" s="885"/>
      <c r="AX34" s="885"/>
      <c r="AY34" s="885"/>
      <c r="AZ34" s="177"/>
    </row>
    <row r="35" spans="1:60" ht="15" customHeight="1">
      <c r="A35" s="885"/>
      <c r="B35" s="1310">
        <v>29</v>
      </c>
      <c r="C35" s="1493" t="s">
        <v>5684</v>
      </c>
      <c r="D35" s="552" t="s">
        <v>4264</v>
      </c>
      <c r="E35" s="521" t="s">
        <v>4222</v>
      </c>
      <c r="F35" s="509" t="s">
        <v>5685</v>
      </c>
      <c r="G35" s="509" t="s">
        <v>98</v>
      </c>
      <c r="H35" s="522" t="s">
        <v>5686</v>
      </c>
      <c r="I35" s="523">
        <v>35667</v>
      </c>
      <c r="J35" s="1314">
        <f t="shared" ca="1" si="0"/>
        <v>24</v>
      </c>
      <c r="K35" s="176" t="s">
        <v>24</v>
      </c>
      <c r="L35" s="170" t="s">
        <v>24</v>
      </c>
      <c r="M35" s="173" t="s">
        <v>24</v>
      </c>
      <c r="N35" s="556">
        <v>43455</v>
      </c>
      <c r="O35" s="511" t="s">
        <v>24</v>
      </c>
      <c r="P35" s="513" t="s">
        <v>24</v>
      </c>
      <c r="Q35" s="194" t="str">
        <f t="shared" si="1"/>
        <v>-</v>
      </c>
      <c r="R35" s="181" t="str">
        <f t="shared" ca="1" si="2"/>
        <v>TIDAK MCU</v>
      </c>
      <c r="S35" s="1319" t="s">
        <v>24</v>
      </c>
      <c r="T35" s="440">
        <v>44433</v>
      </c>
      <c r="U35" s="443" t="s">
        <v>99</v>
      </c>
      <c r="V35" s="1311">
        <v>43830</v>
      </c>
      <c r="W35" s="1311" t="s">
        <v>24</v>
      </c>
      <c r="X35" s="347"/>
      <c r="Y35" s="172"/>
      <c r="Z35" s="350"/>
      <c r="AA35" s="353" t="s">
        <v>24</v>
      </c>
      <c r="AB35" s="352" t="s">
        <v>24</v>
      </c>
      <c r="AC35" s="352" t="s">
        <v>24</v>
      </c>
      <c r="AD35" s="352" t="s">
        <v>24</v>
      </c>
      <c r="AE35" s="359"/>
      <c r="AF35" s="359"/>
      <c r="AG35" s="373"/>
      <c r="AH35" s="1239"/>
      <c r="AI35" s="481" t="str">
        <f t="shared" si="3"/>
        <v>----</v>
      </c>
      <c r="AJ35" s="1330">
        <f t="shared" si="4"/>
        <v>43455</v>
      </c>
      <c r="AK35" s="217" t="s">
        <v>24</v>
      </c>
      <c r="AL35" s="614" t="s">
        <v>24</v>
      </c>
      <c r="AM35" s="180"/>
      <c r="AN35" s="178"/>
      <c r="AO35" s="178"/>
      <c r="AP35" s="180"/>
      <c r="AQ35" s="1231" t="s">
        <v>3094</v>
      </c>
      <c r="AR35" s="180"/>
      <c r="AS35" s="180"/>
      <c r="AT35" s="180"/>
      <c r="AU35" s="180"/>
      <c r="AV35" s="885"/>
      <c r="AW35" s="885"/>
      <c r="AX35" s="885"/>
      <c r="AY35" s="885"/>
      <c r="AZ35" s="177"/>
    </row>
    <row r="36" spans="1:60" ht="15" customHeight="1">
      <c r="A36" s="885"/>
      <c r="B36" s="1310">
        <v>30</v>
      </c>
      <c r="C36" s="551" t="s">
        <v>5687</v>
      </c>
      <c r="D36" s="552" t="s">
        <v>4264</v>
      </c>
      <c r="E36" s="521" t="s">
        <v>4222</v>
      </c>
      <c r="F36" s="509" t="s">
        <v>5688</v>
      </c>
      <c r="G36" s="509" t="s">
        <v>98</v>
      </c>
      <c r="H36" s="522" t="s">
        <v>5689</v>
      </c>
      <c r="I36" s="523">
        <v>35632</v>
      </c>
      <c r="J36" s="1314">
        <f t="shared" ca="1" si="0"/>
        <v>24</v>
      </c>
      <c r="K36" s="176" t="s">
        <v>24</v>
      </c>
      <c r="L36" s="170" t="s">
        <v>24</v>
      </c>
      <c r="M36" s="173" t="s">
        <v>24</v>
      </c>
      <c r="N36" s="556">
        <v>43343</v>
      </c>
      <c r="O36" s="511" t="s">
        <v>24</v>
      </c>
      <c r="P36" s="513" t="s">
        <v>24</v>
      </c>
      <c r="Q36" s="194" t="str">
        <f t="shared" si="1"/>
        <v>-</v>
      </c>
      <c r="R36" s="181" t="str">
        <f t="shared" ca="1" si="2"/>
        <v>TIDAK MCU</v>
      </c>
      <c r="S36" s="1319" t="s">
        <v>24</v>
      </c>
      <c r="T36" s="440">
        <v>44398</v>
      </c>
      <c r="U36" s="443" t="s">
        <v>24</v>
      </c>
      <c r="V36" s="1311">
        <v>43830</v>
      </c>
      <c r="W36" s="1311" t="s">
        <v>24</v>
      </c>
      <c r="X36" s="347"/>
      <c r="Y36" s="172"/>
      <c r="Z36" s="350"/>
      <c r="AA36" s="353" t="s">
        <v>24</v>
      </c>
      <c r="AB36" s="352" t="s">
        <v>24</v>
      </c>
      <c r="AC36" s="352" t="s">
        <v>24</v>
      </c>
      <c r="AD36" s="352" t="s">
        <v>24</v>
      </c>
      <c r="AE36" s="359"/>
      <c r="AF36" s="359"/>
      <c r="AG36" s="373"/>
      <c r="AH36" s="1239"/>
      <c r="AI36" s="481" t="str">
        <f t="shared" si="3"/>
        <v>----</v>
      </c>
      <c r="AJ36" s="1330">
        <f t="shared" si="4"/>
        <v>43343</v>
      </c>
      <c r="AK36" s="217" t="s">
        <v>24</v>
      </c>
      <c r="AL36" s="614" t="s">
        <v>24</v>
      </c>
      <c r="AM36" s="180"/>
      <c r="AN36" s="178"/>
      <c r="AO36" s="178"/>
      <c r="AP36" s="180"/>
      <c r="AQ36" s="1231" t="s">
        <v>3094</v>
      </c>
      <c r="AR36" s="180"/>
      <c r="AS36" s="180"/>
      <c r="AT36" s="180"/>
      <c r="AU36" s="180"/>
      <c r="AV36" s="885"/>
      <c r="AW36" s="885"/>
      <c r="AX36" s="885"/>
      <c r="AY36" s="885"/>
      <c r="AZ36" s="177"/>
    </row>
    <row r="37" spans="1:60" ht="15" customHeight="1">
      <c r="A37" s="885"/>
      <c r="B37" s="1310">
        <v>31</v>
      </c>
      <c r="C37" s="551" t="s">
        <v>3692</v>
      </c>
      <c r="D37" s="552" t="s">
        <v>4216</v>
      </c>
      <c r="E37" s="554" t="s">
        <v>601</v>
      </c>
      <c r="F37" s="509" t="s">
        <v>5690</v>
      </c>
      <c r="G37" s="509" t="s">
        <v>98</v>
      </c>
      <c r="H37" s="522" t="s">
        <v>5691</v>
      </c>
      <c r="I37" s="523">
        <v>35195</v>
      </c>
      <c r="J37" s="1314">
        <f t="shared" ca="1" si="0"/>
        <v>26</v>
      </c>
      <c r="K37" s="176" t="s">
        <v>493</v>
      </c>
      <c r="L37" s="170" t="s">
        <v>24</v>
      </c>
      <c r="M37" s="173">
        <v>45422</v>
      </c>
      <c r="N37" s="556">
        <v>43455</v>
      </c>
      <c r="O37" s="512" t="s">
        <v>24</v>
      </c>
      <c r="P37" s="513" t="s">
        <v>24</v>
      </c>
      <c r="Q37" s="194" t="str">
        <f t="shared" si="1"/>
        <v>-</v>
      </c>
      <c r="R37" s="181" t="str">
        <f t="shared" ca="1" si="2"/>
        <v>TIDAK MCU</v>
      </c>
      <c r="S37" s="1319" t="s">
        <v>6392</v>
      </c>
      <c r="T37" s="440">
        <v>44326</v>
      </c>
      <c r="U37" s="440">
        <v>44326</v>
      </c>
      <c r="V37" s="1330" t="s">
        <v>24</v>
      </c>
      <c r="W37" s="1311" t="s">
        <v>24</v>
      </c>
      <c r="X37" s="347"/>
      <c r="Y37" s="172"/>
      <c r="Z37" s="350"/>
      <c r="AA37" s="422" t="s">
        <v>4457</v>
      </c>
      <c r="AB37" s="352" t="s">
        <v>24</v>
      </c>
      <c r="AC37" s="352" t="s">
        <v>24</v>
      </c>
      <c r="AD37" s="352" t="s">
        <v>24</v>
      </c>
      <c r="AE37" s="359"/>
      <c r="AF37" s="359"/>
      <c r="AG37" s="373"/>
      <c r="AH37" s="1239"/>
      <c r="AI37" s="481" t="str">
        <f t="shared" si="3"/>
        <v>SC P360, SC P380---</v>
      </c>
      <c r="AJ37" s="1330">
        <f t="shared" si="4"/>
        <v>43455</v>
      </c>
      <c r="AK37" s="217">
        <v>43773</v>
      </c>
      <c r="AL37" s="614">
        <v>43773</v>
      </c>
      <c r="AM37" s="180"/>
      <c r="AN37" s="178"/>
      <c r="AO37" s="178"/>
      <c r="AP37" s="180"/>
      <c r="AQ37" s="1231" t="s">
        <v>3094</v>
      </c>
      <c r="AR37" s="180"/>
      <c r="AS37" s="180"/>
      <c r="AT37" s="180"/>
      <c r="AU37" s="180"/>
      <c r="AZ37" s="177"/>
    </row>
    <row r="38" spans="1:60" ht="15" customHeight="1">
      <c r="A38" s="885"/>
      <c r="B38" s="1310">
        <v>32</v>
      </c>
      <c r="C38" s="546" t="s">
        <v>5692</v>
      </c>
      <c r="D38" s="604" t="s">
        <v>230</v>
      </c>
      <c r="E38" s="521" t="s">
        <v>4228</v>
      </c>
      <c r="F38" s="509" t="s">
        <v>11968</v>
      </c>
      <c r="G38" s="509" t="s">
        <v>98</v>
      </c>
      <c r="H38" s="522" t="s">
        <v>5693</v>
      </c>
      <c r="I38" s="523">
        <v>34320</v>
      </c>
      <c r="J38" s="903">
        <f t="shared" ca="1" si="0"/>
        <v>28</v>
      </c>
      <c r="K38" s="609" t="s">
        <v>493</v>
      </c>
      <c r="L38" s="135">
        <v>93121930586</v>
      </c>
      <c r="M38" s="610">
        <v>44912</v>
      </c>
      <c r="N38" s="533">
        <v>43904</v>
      </c>
      <c r="O38" s="511" t="s">
        <v>24</v>
      </c>
      <c r="P38" s="463" t="s">
        <v>24</v>
      </c>
      <c r="Q38" s="194" t="str">
        <f t="shared" si="1"/>
        <v>-</v>
      </c>
      <c r="R38" s="181" t="str">
        <f t="shared" ca="1" si="2"/>
        <v>TIDAK MCU</v>
      </c>
      <c r="S38" s="1319" t="s">
        <v>11884</v>
      </c>
      <c r="T38" s="440">
        <v>44547</v>
      </c>
      <c r="U38" s="443">
        <v>44547</v>
      </c>
      <c r="V38" s="1330" t="s">
        <v>24</v>
      </c>
      <c r="W38" s="136" t="s">
        <v>24</v>
      </c>
      <c r="X38" s="347"/>
      <c r="Y38" s="172"/>
      <c r="Z38" s="350"/>
      <c r="AA38" s="352" t="s">
        <v>4457</v>
      </c>
      <c r="AB38" s="352" t="s">
        <v>24</v>
      </c>
      <c r="AC38" s="352" t="s">
        <v>24</v>
      </c>
      <c r="AD38" s="352" t="s">
        <v>24</v>
      </c>
      <c r="AE38" s="359"/>
      <c r="AF38" s="359"/>
      <c r="AG38" s="373"/>
      <c r="AH38" s="1239"/>
      <c r="AI38" s="481" t="str">
        <f t="shared" si="3"/>
        <v>SC P360, SC P380---</v>
      </c>
      <c r="AJ38" s="1330">
        <f t="shared" si="4"/>
        <v>43904</v>
      </c>
      <c r="AK38" s="217">
        <v>43880</v>
      </c>
      <c r="AL38" s="614">
        <v>43880</v>
      </c>
      <c r="AM38" s="180"/>
      <c r="AN38" s="178"/>
      <c r="AO38" s="178"/>
      <c r="AP38" s="180"/>
      <c r="AQ38" s="1231" t="s">
        <v>3094</v>
      </c>
      <c r="AR38" s="180" t="s">
        <v>98</v>
      </c>
      <c r="AS38" s="180" t="s">
        <v>4270</v>
      </c>
      <c r="AT38" s="180" t="s">
        <v>11598</v>
      </c>
      <c r="AU38" s="180"/>
      <c r="AV38" s="885"/>
      <c r="AW38" s="885"/>
      <c r="AX38" s="885"/>
      <c r="AY38" s="885"/>
      <c r="AZ38" s="148"/>
      <c r="BA38" s="1210"/>
      <c r="BB38" s="1210"/>
      <c r="BC38" s="1210"/>
      <c r="BD38" s="1210"/>
      <c r="BE38" s="1210"/>
      <c r="BF38" s="1210"/>
      <c r="BG38" s="1210"/>
      <c r="BH38" s="1210"/>
    </row>
    <row r="39" spans="1:60" ht="15" customHeight="1">
      <c r="A39" s="885"/>
      <c r="B39" s="1310">
        <v>33</v>
      </c>
      <c r="C39" s="551" t="s">
        <v>5694</v>
      </c>
      <c r="D39" s="2154" t="s">
        <v>4270</v>
      </c>
      <c r="E39" s="521" t="s">
        <v>4228</v>
      </c>
      <c r="F39" s="1404" t="s">
        <v>5695</v>
      </c>
      <c r="G39" s="509" t="s">
        <v>98</v>
      </c>
      <c r="H39" s="522" t="s">
        <v>5696</v>
      </c>
      <c r="I39" s="523">
        <v>33241</v>
      </c>
      <c r="J39" s="1314">
        <f t="shared" ca="1" si="0"/>
        <v>31</v>
      </c>
      <c r="K39" s="609" t="s">
        <v>493</v>
      </c>
      <c r="L39" s="135">
        <v>910132490015</v>
      </c>
      <c r="M39" s="610">
        <v>44564</v>
      </c>
      <c r="N39" s="556">
        <v>43354</v>
      </c>
      <c r="O39" s="511">
        <v>43715</v>
      </c>
      <c r="P39" s="513" t="s">
        <v>497</v>
      </c>
      <c r="Q39" s="194">
        <f t="shared" si="1"/>
        <v>44080</v>
      </c>
      <c r="R39" s="181" t="str">
        <f t="shared" ca="1" si="2"/>
        <v>EXPIRED</v>
      </c>
      <c r="S39" s="394" t="s">
        <v>6393</v>
      </c>
      <c r="T39" s="440">
        <v>44564</v>
      </c>
      <c r="U39" s="443">
        <v>44564</v>
      </c>
      <c r="V39" s="1330" t="s">
        <v>24</v>
      </c>
      <c r="W39" s="1311" t="s">
        <v>24</v>
      </c>
      <c r="X39" s="347"/>
      <c r="Y39" s="172"/>
      <c r="Z39" s="350"/>
      <c r="AA39" s="352" t="s">
        <v>4457</v>
      </c>
      <c r="AB39" s="352" t="s">
        <v>24</v>
      </c>
      <c r="AC39" s="352" t="s">
        <v>24</v>
      </c>
      <c r="AD39" s="352" t="s">
        <v>24</v>
      </c>
      <c r="AE39" s="359"/>
      <c r="AF39" s="359"/>
      <c r="AG39" s="373"/>
      <c r="AH39" s="1239"/>
      <c r="AI39" s="481" t="str">
        <f t="shared" si="3"/>
        <v>SC P360, SC P380---</v>
      </c>
      <c r="AJ39" s="1330">
        <f t="shared" si="4"/>
        <v>43354</v>
      </c>
      <c r="AK39" s="1330">
        <v>43355</v>
      </c>
      <c r="AL39" s="670">
        <v>43332</v>
      </c>
      <c r="AM39" s="180"/>
      <c r="AN39" s="178"/>
      <c r="AO39" s="178"/>
      <c r="AP39" s="180"/>
      <c r="AQ39" s="1231" t="s">
        <v>3094</v>
      </c>
      <c r="AR39" s="180"/>
      <c r="AS39" s="180"/>
      <c r="AT39" s="180"/>
      <c r="AU39" s="180"/>
      <c r="AV39" s="885"/>
      <c r="AW39" s="885"/>
      <c r="AX39" s="885"/>
      <c r="AY39" s="885"/>
      <c r="AZ39" s="177"/>
    </row>
    <row r="40" spans="1:60" ht="15" customHeight="1">
      <c r="A40" s="885"/>
      <c r="B40" s="1310">
        <v>34</v>
      </c>
      <c r="C40" s="551" t="s">
        <v>5697</v>
      </c>
      <c r="D40" s="552" t="s">
        <v>611</v>
      </c>
      <c r="E40" s="521" t="s">
        <v>4241</v>
      </c>
      <c r="F40" s="509" t="s">
        <v>5698</v>
      </c>
      <c r="G40" s="509" t="s">
        <v>98</v>
      </c>
      <c r="H40" s="522" t="s">
        <v>5699</v>
      </c>
      <c r="I40" s="523">
        <v>34199</v>
      </c>
      <c r="J40" s="903">
        <f t="shared" ca="1" si="0"/>
        <v>28</v>
      </c>
      <c r="K40" s="176" t="s">
        <v>24</v>
      </c>
      <c r="L40" s="170" t="s">
        <v>24</v>
      </c>
      <c r="M40" s="173" t="s">
        <v>24</v>
      </c>
      <c r="N40" s="524">
        <v>43455</v>
      </c>
      <c r="O40" s="511" t="s">
        <v>24</v>
      </c>
      <c r="P40" s="513" t="s">
        <v>24</v>
      </c>
      <c r="Q40" s="194" t="str">
        <f t="shared" si="1"/>
        <v>-</v>
      </c>
      <c r="R40" s="181" t="str">
        <f t="shared" ca="1" si="2"/>
        <v>TIDAK MCU</v>
      </c>
      <c r="S40" s="394" t="s">
        <v>6394</v>
      </c>
      <c r="T40" s="440">
        <v>44426</v>
      </c>
      <c r="U40" s="443">
        <v>44426</v>
      </c>
      <c r="V40" s="1330" t="s">
        <v>24</v>
      </c>
      <c r="W40" s="1311" t="s">
        <v>24</v>
      </c>
      <c r="X40" s="347"/>
      <c r="Y40" s="172"/>
      <c r="Z40" s="350"/>
      <c r="AA40" s="890" t="s">
        <v>6538</v>
      </c>
      <c r="AB40" s="352" t="s">
        <v>24</v>
      </c>
      <c r="AC40" s="352" t="s">
        <v>24</v>
      </c>
      <c r="AD40" s="352" t="s">
        <v>24</v>
      </c>
      <c r="AE40" s="359"/>
      <c r="AF40" s="359"/>
      <c r="AG40" s="373"/>
      <c r="AH40" s="1239"/>
      <c r="AI40" s="481" t="str">
        <f t="shared" si="3"/>
        <v>WA 600 (TYREHANDLER)---</v>
      </c>
      <c r="AJ40" s="1330">
        <f t="shared" si="4"/>
        <v>43455</v>
      </c>
      <c r="AK40" s="217">
        <v>43700</v>
      </c>
      <c r="AL40" s="614">
        <v>43700</v>
      </c>
      <c r="AM40" s="180"/>
      <c r="AN40" s="178"/>
      <c r="AO40" s="178"/>
      <c r="AP40" s="180"/>
      <c r="AQ40" s="1231" t="s">
        <v>3094</v>
      </c>
      <c r="AR40" s="180"/>
      <c r="AS40" s="180"/>
      <c r="AT40" s="180"/>
      <c r="AU40" s="180"/>
      <c r="AV40" s="885"/>
      <c r="AW40" s="885"/>
      <c r="AX40" s="885"/>
      <c r="AY40" s="885"/>
      <c r="AZ40" s="177"/>
    </row>
    <row r="41" spans="1:60" ht="15" customHeight="1">
      <c r="A41" s="885"/>
      <c r="B41" s="1310">
        <v>35</v>
      </c>
      <c r="C41" s="551" t="s">
        <v>5700</v>
      </c>
      <c r="D41" s="552" t="s">
        <v>5610</v>
      </c>
      <c r="E41" s="521" t="s">
        <v>4292</v>
      </c>
      <c r="F41" s="509" t="s">
        <v>5701</v>
      </c>
      <c r="G41" s="509" t="s">
        <v>98</v>
      </c>
      <c r="H41" s="522" t="s">
        <v>5702</v>
      </c>
      <c r="I41" s="523">
        <v>32703</v>
      </c>
      <c r="J41" s="903">
        <f t="shared" ca="1" si="0"/>
        <v>33</v>
      </c>
      <c r="K41" s="176" t="s">
        <v>24</v>
      </c>
      <c r="L41" s="170" t="s">
        <v>24</v>
      </c>
      <c r="M41" s="173" t="s">
        <v>24</v>
      </c>
      <c r="N41" s="524">
        <v>43455</v>
      </c>
      <c r="O41" s="511" t="s">
        <v>24</v>
      </c>
      <c r="P41" s="513" t="s">
        <v>24</v>
      </c>
      <c r="Q41" s="194" t="str">
        <f t="shared" si="1"/>
        <v>-</v>
      </c>
      <c r="R41" s="181" t="str">
        <f t="shared" ca="1" si="2"/>
        <v>TIDAK MCU</v>
      </c>
      <c r="S41" s="1319" t="s">
        <v>24</v>
      </c>
      <c r="T41" s="440">
        <v>44391</v>
      </c>
      <c r="U41" s="443" t="s">
        <v>24</v>
      </c>
      <c r="V41" s="1330" t="s">
        <v>24</v>
      </c>
      <c r="W41" s="1311" t="s">
        <v>24</v>
      </c>
      <c r="X41" s="347"/>
      <c r="Y41" s="172"/>
      <c r="Z41" s="350"/>
      <c r="AA41" s="352" t="s">
        <v>24</v>
      </c>
      <c r="AB41" s="352" t="s">
        <v>24</v>
      </c>
      <c r="AC41" s="352" t="s">
        <v>24</v>
      </c>
      <c r="AD41" s="352" t="s">
        <v>24</v>
      </c>
      <c r="AE41" s="359"/>
      <c r="AF41" s="359"/>
      <c r="AG41" s="373"/>
      <c r="AH41" s="1239"/>
      <c r="AI41" s="481" t="str">
        <f t="shared" si="3"/>
        <v>----</v>
      </c>
      <c r="AJ41" s="1330">
        <f t="shared" si="4"/>
        <v>43455</v>
      </c>
      <c r="AK41" s="217" t="s">
        <v>24</v>
      </c>
      <c r="AL41" s="614" t="s">
        <v>24</v>
      </c>
      <c r="AM41" s="180"/>
      <c r="AN41" s="178"/>
      <c r="AO41" s="178"/>
      <c r="AP41" s="180"/>
      <c r="AQ41" s="1231" t="s">
        <v>3094</v>
      </c>
      <c r="AR41" s="180"/>
      <c r="AS41" s="180"/>
      <c r="AT41" s="180"/>
      <c r="AU41" s="180"/>
      <c r="AV41" s="885"/>
      <c r="AW41" s="885"/>
      <c r="AX41" s="885"/>
      <c r="AY41" s="885"/>
      <c r="AZ41" s="885"/>
    </row>
    <row r="42" spans="1:60" ht="15" customHeight="1">
      <c r="A42" s="885"/>
      <c r="B42" s="1310">
        <v>36</v>
      </c>
      <c r="C42" s="551" t="s">
        <v>5703</v>
      </c>
      <c r="D42" s="604" t="s">
        <v>611</v>
      </c>
      <c r="E42" s="521" t="s">
        <v>4241</v>
      </c>
      <c r="F42" s="509" t="s">
        <v>5704</v>
      </c>
      <c r="G42" s="509" t="s">
        <v>98</v>
      </c>
      <c r="H42" s="522" t="s">
        <v>5705</v>
      </c>
      <c r="I42" s="523">
        <v>33683</v>
      </c>
      <c r="J42" s="903">
        <f t="shared" ca="1" si="0"/>
        <v>30</v>
      </c>
      <c r="K42" s="176" t="s">
        <v>493</v>
      </c>
      <c r="L42" s="170">
        <v>920332460301</v>
      </c>
      <c r="M42" s="173">
        <v>44275</v>
      </c>
      <c r="N42" s="524">
        <v>42395</v>
      </c>
      <c r="O42" s="511">
        <v>42757</v>
      </c>
      <c r="P42" s="513" t="s">
        <v>24</v>
      </c>
      <c r="Q42" s="194">
        <f t="shared" si="1"/>
        <v>43122</v>
      </c>
      <c r="R42" s="181" t="str">
        <f t="shared" ca="1" si="2"/>
        <v>EXPIRED</v>
      </c>
      <c r="S42" s="1319" t="s">
        <v>6395</v>
      </c>
      <c r="T42" s="440">
        <v>44275</v>
      </c>
      <c r="U42" s="440">
        <v>44275</v>
      </c>
      <c r="V42" s="1330" t="s">
        <v>24</v>
      </c>
      <c r="W42" s="1311" t="s">
        <v>24</v>
      </c>
      <c r="X42" s="347"/>
      <c r="Y42" s="172"/>
      <c r="Z42" s="350"/>
      <c r="AA42" s="352" t="s">
        <v>931</v>
      </c>
      <c r="AB42" s="352" t="s">
        <v>4775</v>
      </c>
      <c r="AC42" s="890" t="s">
        <v>926</v>
      </c>
      <c r="AD42" s="890" t="s">
        <v>927</v>
      </c>
      <c r="AE42" s="359" t="s">
        <v>13667</v>
      </c>
      <c r="AF42" s="359"/>
      <c r="AG42" s="373"/>
      <c r="AH42" s="1239"/>
      <c r="AI42" s="481" t="str">
        <f t="shared" si="3"/>
        <v>FORKLIFT (SIO)MERLO P120.10 HMHD 465, HD 785SC P360 - SC P410 A/MWA 600 (TH)</v>
      </c>
      <c r="AJ42" s="1330">
        <f t="shared" si="4"/>
        <v>42395</v>
      </c>
      <c r="AK42" s="217">
        <v>44168</v>
      </c>
      <c r="AL42" s="614">
        <v>44168</v>
      </c>
      <c r="AM42" s="180"/>
      <c r="AN42" s="178"/>
      <c r="AO42" s="178"/>
      <c r="AP42" s="180" t="s">
        <v>927</v>
      </c>
      <c r="AQ42" s="1231" t="s">
        <v>3094</v>
      </c>
      <c r="AR42" s="180"/>
      <c r="AS42" s="180"/>
      <c r="AT42" s="180"/>
      <c r="AU42" s="180"/>
      <c r="AV42" s="885"/>
      <c r="AW42" s="885"/>
      <c r="AX42" s="885"/>
      <c r="AY42" s="885"/>
      <c r="AZ42" s="177"/>
    </row>
    <row r="43" spans="1:60" s="2342" customFormat="1" ht="15" customHeight="1">
      <c r="A43" s="885"/>
      <c r="B43" s="1310">
        <v>37</v>
      </c>
      <c r="C43" s="605" t="s">
        <v>5706</v>
      </c>
      <c r="D43" s="604" t="s">
        <v>5707</v>
      </c>
      <c r="E43" s="521" t="s">
        <v>4241</v>
      </c>
      <c r="F43" s="509" t="s">
        <v>5708</v>
      </c>
      <c r="G43" s="509" t="s">
        <v>98</v>
      </c>
      <c r="H43" s="522" t="s">
        <v>5709</v>
      </c>
      <c r="I43" s="523">
        <v>35729</v>
      </c>
      <c r="J43" s="903">
        <f t="shared" ca="1" si="0"/>
        <v>24</v>
      </c>
      <c r="K43" s="176" t="s">
        <v>24</v>
      </c>
      <c r="L43" s="170" t="s">
        <v>24</v>
      </c>
      <c r="M43" s="173" t="s">
        <v>24</v>
      </c>
      <c r="N43" s="524">
        <v>42723</v>
      </c>
      <c r="O43" s="511">
        <v>43083</v>
      </c>
      <c r="P43" s="513" t="s">
        <v>24</v>
      </c>
      <c r="Q43" s="194">
        <f t="shared" si="1"/>
        <v>43448</v>
      </c>
      <c r="R43" s="181" t="str">
        <f t="shared" ca="1" si="2"/>
        <v>EXPIRED</v>
      </c>
      <c r="S43" s="394" t="s">
        <v>24</v>
      </c>
      <c r="T43" s="440">
        <v>44495</v>
      </c>
      <c r="U43" s="443" t="s">
        <v>99</v>
      </c>
      <c r="V43" s="904" t="s">
        <v>24</v>
      </c>
      <c r="W43" s="136" t="s">
        <v>24</v>
      </c>
      <c r="X43" s="347"/>
      <c r="Y43" s="172"/>
      <c r="Z43" s="350"/>
      <c r="AA43" s="353" t="s">
        <v>24</v>
      </c>
      <c r="AB43" s="352" t="s">
        <v>24</v>
      </c>
      <c r="AC43" s="352" t="s">
        <v>24</v>
      </c>
      <c r="AD43" s="352" t="s">
        <v>24</v>
      </c>
      <c r="AE43" s="359"/>
      <c r="AF43" s="359"/>
      <c r="AG43" s="373"/>
      <c r="AH43" s="1239"/>
      <c r="AI43" s="481" t="str">
        <f t="shared" si="3"/>
        <v>----</v>
      </c>
      <c r="AJ43" s="1330">
        <f t="shared" si="4"/>
        <v>42723</v>
      </c>
      <c r="AK43" s="217" t="s">
        <v>24</v>
      </c>
      <c r="AL43" s="614" t="s">
        <v>24</v>
      </c>
      <c r="AM43" s="180"/>
      <c r="AN43" s="178"/>
      <c r="AO43" s="178"/>
      <c r="AP43" s="180"/>
      <c r="AQ43" s="1231" t="s">
        <v>3094</v>
      </c>
      <c r="AR43" s="180"/>
      <c r="AS43" s="180"/>
      <c r="AT43" s="180"/>
      <c r="AU43" s="180"/>
      <c r="AV43" s="885"/>
      <c r="AW43" s="457"/>
      <c r="AX43" s="457"/>
      <c r="AY43" s="457"/>
      <c r="AZ43" s="885"/>
      <c r="BA43" s="1206"/>
      <c r="BB43" s="1206"/>
      <c r="BC43" s="1206"/>
      <c r="BD43" s="1206"/>
      <c r="BE43" s="1206"/>
      <c r="BF43" s="1206"/>
      <c r="BG43" s="1206"/>
      <c r="BH43" s="1206"/>
    </row>
    <row r="44" spans="1:60" ht="15" customHeight="1">
      <c r="A44" s="885"/>
      <c r="B44" s="1310">
        <v>38</v>
      </c>
      <c r="C44" s="551" t="s">
        <v>1412</v>
      </c>
      <c r="D44" s="604" t="s">
        <v>230</v>
      </c>
      <c r="E44" s="644" t="s">
        <v>222</v>
      </c>
      <c r="F44" s="509" t="s">
        <v>24</v>
      </c>
      <c r="G44" s="509" t="s">
        <v>98</v>
      </c>
      <c r="H44" s="522" t="s">
        <v>5710</v>
      </c>
      <c r="I44" s="523">
        <v>35375</v>
      </c>
      <c r="J44" s="903">
        <f t="shared" ca="1" si="0"/>
        <v>25</v>
      </c>
      <c r="K44" s="139" t="s">
        <v>493</v>
      </c>
      <c r="L44" s="142">
        <v>931119310310</v>
      </c>
      <c r="M44" s="141">
        <v>44871</v>
      </c>
      <c r="N44" s="524">
        <v>43632</v>
      </c>
      <c r="O44" s="1416" t="s">
        <v>24</v>
      </c>
      <c r="P44" s="608" t="s">
        <v>24</v>
      </c>
      <c r="Q44" s="194" t="str">
        <f t="shared" si="1"/>
        <v>-</v>
      </c>
      <c r="R44" s="181" t="str">
        <f t="shared" ca="1" si="2"/>
        <v>TIDAK MCU</v>
      </c>
      <c r="S44" s="1319" t="s">
        <v>6396</v>
      </c>
      <c r="T44" s="440">
        <v>44506</v>
      </c>
      <c r="U44" s="443">
        <v>44506</v>
      </c>
      <c r="V44" s="1330" t="s">
        <v>24</v>
      </c>
      <c r="W44" s="1311" t="s">
        <v>24</v>
      </c>
      <c r="X44" s="347"/>
      <c r="Y44" s="172"/>
      <c r="Z44" s="350"/>
      <c r="AA44" s="354" t="s">
        <v>592</v>
      </c>
      <c r="AB44" s="359" t="s">
        <v>590</v>
      </c>
      <c r="AC44" s="359"/>
      <c r="AD44" s="359"/>
      <c r="AE44" s="359"/>
      <c r="AF44" s="359"/>
      <c r="AG44" s="373"/>
      <c r="AH44" s="1239"/>
      <c r="AI44" s="481" t="str">
        <f t="shared" si="3"/>
        <v xml:space="preserve">PC 200, PC 300COMPACTOR </v>
      </c>
      <c r="AJ44" s="1330">
        <f t="shared" si="4"/>
        <v>43632</v>
      </c>
      <c r="AK44" s="199">
        <v>43628</v>
      </c>
      <c r="AL44" s="614">
        <v>43629</v>
      </c>
      <c r="AM44" s="180"/>
      <c r="AN44" s="178"/>
      <c r="AO44" s="178"/>
      <c r="AP44" s="180"/>
      <c r="AQ44" s="180"/>
      <c r="AR44" s="180"/>
      <c r="AS44" s="180"/>
      <c r="AT44" s="180"/>
      <c r="AU44" s="180"/>
      <c r="AV44" s="885"/>
      <c r="AW44" s="885"/>
      <c r="AX44" s="885"/>
      <c r="AY44" s="885"/>
      <c r="AZ44" s="177"/>
    </row>
    <row r="45" spans="1:60" ht="15" customHeight="1">
      <c r="A45" s="885"/>
      <c r="B45" s="1310">
        <v>39</v>
      </c>
      <c r="C45" s="551" t="s">
        <v>5711</v>
      </c>
      <c r="D45" s="615" t="s">
        <v>230</v>
      </c>
      <c r="E45" s="644" t="s">
        <v>222</v>
      </c>
      <c r="F45" s="509" t="s">
        <v>24</v>
      </c>
      <c r="G45" s="509" t="s">
        <v>98</v>
      </c>
      <c r="H45" s="522" t="s">
        <v>5712</v>
      </c>
      <c r="I45" s="523">
        <v>31964</v>
      </c>
      <c r="J45" s="1314">
        <f t="shared" ca="1" si="0"/>
        <v>35</v>
      </c>
      <c r="K45" s="139" t="s">
        <v>493</v>
      </c>
      <c r="L45" s="142">
        <v>870732460014</v>
      </c>
      <c r="M45" s="141">
        <v>44383</v>
      </c>
      <c r="N45" s="524">
        <v>43637</v>
      </c>
      <c r="O45" s="607" t="s">
        <v>24</v>
      </c>
      <c r="P45" s="608" t="s">
        <v>24</v>
      </c>
      <c r="Q45" s="194" t="str">
        <f t="shared" si="1"/>
        <v>-</v>
      </c>
      <c r="R45" s="181" t="str">
        <f t="shared" ca="1" si="2"/>
        <v>TIDAK MCU</v>
      </c>
      <c r="S45" s="1319" t="s">
        <v>6397</v>
      </c>
      <c r="T45" s="440">
        <v>44383</v>
      </c>
      <c r="U45" s="443">
        <v>44383</v>
      </c>
      <c r="V45" s="1330" t="s">
        <v>24</v>
      </c>
      <c r="W45" s="1311" t="s">
        <v>24</v>
      </c>
      <c r="X45" s="347"/>
      <c r="Y45" s="172"/>
      <c r="Z45" s="350"/>
      <c r="AA45" s="422" t="s">
        <v>589</v>
      </c>
      <c r="AB45" s="359"/>
      <c r="AC45" s="359"/>
      <c r="AD45" s="359"/>
      <c r="AE45" s="359"/>
      <c r="AF45" s="359"/>
      <c r="AG45" s="373"/>
      <c r="AH45" s="1239"/>
      <c r="AI45" s="481" t="str">
        <f t="shared" si="3"/>
        <v>DZ 85</v>
      </c>
      <c r="AJ45" s="1330">
        <f t="shared" si="4"/>
        <v>43637</v>
      </c>
      <c r="AK45" s="199">
        <v>43635</v>
      </c>
      <c r="AL45" s="614">
        <v>43636</v>
      </c>
      <c r="AM45" s="180"/>
      <c r="AN45" s="178"/>
      <c r="AO45" s="178"/>
      <c r="AP45" s="180"/>
      <c r="AQ45" s="180" t="s">
        <v>6564</v>
      </c>
      <c r="AR45" s="180" t="s">
        <v>98</v>
      </c>
      <c r="AS45" s="180" t="s">
        <v>230</v>
      </c>
      <c r="AT45" s="180" t="s">
        <v>11598</v>
      </c>
      <c r="AU45" s="180" t="s">
        <v>24</v>
      </c>
      <c r="AV45" s="885"/>
      <c r="AW45" s="885"/>
      <c r="AX45" s="885"/>
      <c r="AY45" s="885"/>
      <c r="AZ45" s="177"/>
    </row>
    <row r="46" spans="1:60" ht="15" customHeight="1">
      <c r="A46" s="885"/>
      <c r="B46" s="1310">
        <v>40</v>
      </c>
      <c r="C46" s="611" t="s">
        <v>5713</v>
      </c>
      <c r="D46" s="604" t="s">
        <v>5714</v>
      </c>
      <c r="E46" s="521" t="s">
        <v>601</v>
      </c>
      <c r="F46" s="509" t="s">
        <v>5715</v>
      </c>
      <c r="G46" s="509" t="s">
        <v>98</v>
      </c>
      <c r="H46" s="522" t="s">
        <v>5716</v>
      </c>
      <c r="I46" s="523">
        <v>35348</v>
      </c>
      <c r="J46" s="1314">
        <f t="shared" ca="1" si="0"/>
        <v>25</v>
      </c>
      <c r="K46" s="176" t="s">
        <v>24</v>
      </c>
      <c r="L46" s="170" t="s">
        <v>24</v>
      </c>
      <c r="M46" s="173" t="s">
        <v>24</v>
      </c>
      <c r="N46" s="1907">
        <v>42741</v>
      </c>
      <c r="O46" s="511">
        <v>43102</v>
      </c>
      <c r="P46" s="513" t="s">
        <v>24</v>
      </c>
      <c r="Q46" s="194">
        <f t="shared" si="1"/>
        <v>43467</v>
      </c>
      <c r="R46" s="181" t="str">
        <f t="shared" ca="1" si="2"/>
        <v>EXPIRED</v>
      </c>
      <c r="S46" s="1319" t="s">
        <v>24</v>
      </c>
      <c r="T46" s="440">
        <v>44479</v>
      </c>
      <c r="U46" s="443" t="s">
        <v>99</v>
      </c>
      <c r="V46" s="1330" t="s">
        <v>24</v>
      </c>
      <c r="W46" s="1311" t="s">
        <v>24</v>
      </c>
      <c r="X46" s="347"/>
      <c r="Y46" s="172"/>
      <c r="Z46" s="350"/>
      <c r="AA46" s="353" t="s">
        <v>24</v>
      </c>
      <c r="AB46" s="352" t="s">
        <v>24</v>
      </c>
      <c r="AC46" s="352" t="s">
        <v>24</v>
      </c>
      <c r="AD46" s="352" t="s">
        <v>24</v>
      </c>
      <c r="AE46" s="359"/>
      <c r="AF46" s="359"/>
      <c r="AG46" s="373"/>
      <c r="AH46" s="1239"/>
      <c r="AI46" s="481" t="str">
        <f t="shared" si="3"/>
        <v>----</v>
      </c>
      <c r="AJ46" s="1330">
        <f t="shared" si="4"/>
        <v>42741</v>
      </c>
      <c r="AK46" s="217" t="s">
        <v>24</v>
      </c>
      <c r="AL46" s="614" t="s">
        <v>24</v>
      </c>
      <c r="AM46" s="180"/>
      <c r="AN46" s="178"/>
      <c r="AO46" s="178"/>
      <c r="AP46" s="180"/>
      <c r="AQ46" s="1231" t="s">
        <v>3094</v>
      </c>
      <c r="AR46" s="180"/>
      <c r="AS46" s="180"/>
      <c r="AT46" s="180"/>
      <c r="AU46" s="180"/>
      <c r="AV46" s="885"/>
      <c r="AW46" s="885"/>
      <c r="AX46" s="885"/>
      <c r="AY46" s="885"/>
      <c r="AZ46" s="177"/>
    </row>
    <row r="47" spans="1:60" ht="15" customHeight="1">
      <c r="A47" s="885"/>
      <c r="B47" s="1310">
        <v>41</v>
      </c>
      <c r="C47" s="605" t="s">
        <v>5717</v>
      </c>
      <c r="D47" s="604" t="s">
        <v>4216</v>
      </c>
      <c r="E47" s="521" t="s">
        <v>601</v>
      </c>
      <c r="F47" s="509" t="s">
        <v>5718</v>
      </c>
      <c r="G47" s="509" t="s">
        <v>98</v>
      </c>
      <c r="H47" s="522" t="s">
        <v>24</v>
      </c>
      <c r="I47" s="523">
        <v>34182</v>
      </c>
      <c r="J47" s="1314">
        <f t="shared" ca="1" si="0"/>
        <v>28</v>
      </c>
      <c r="K47" s="176" t="s">
        <v>493</v>
      </c>
      <c r="L47" s="170">
        <v>25269308000152</v>
      </c>
      <c r="M47" s="173">
        <v>45914</v>
      </c>
      <c r="N47" s="524">
        <v>42741</v>
      </c>
      <c r="O47" s="511">
        <v>43102</v>
      </c>
      <c r="P47" s="513" t="s">
        <v>24</v>
      </c>
      <c r="Q47" s="194">
        <f t="shared" si="1"/>
        <v>43467</v>
      </c>
      <c r="R47" s="181" t="str">
        <f t="shared" ca="1" si="2"/>
        <v>EXPIRED</v>
      </c>
      <c r="S47" s="1319" t="s">
        <v>13715</v>
      </c>
      <c r="T47" s="440">
        <v>44409</v>
      </c>
      <c r="U47" s="443">
        <v>44409</v>
      </c>
      <c r="V47" s="1330" t="s">
        <v>24</v>
      </c>
      <c r="W47" s="1311" t="s">
        <v>24</v>
      </c>
      <c r="X47" s="347"/>
      <c r="Y47" s="172"/>
      <c r="Z47" s="350"/>
      <c r="AA47" s="353" t="s">
        <v>9118</v>
      </c>
      <c r="AB47" s="352" t="s">
        <v>24</v>
      </c>
      <c r="AC47" s="352" t="s">
        <v>24</v>
      </c>
      <c r="AD47" s="352" t="s">
        <v>24</v>
      </c>
      <c r="AE47" s="359"/>
      <c r="AF47" s="359"/>
      <c r="AG47" s="373"/>
      <c r="AH47" s="1239"/>
      <c r="AI47" s="481" t="str">
        <f t="shared" si="3"/>
        <v>SC P380---</v>
      </c>
      <c r="AJ47" s="1330">
        <f t="shared" si="4"/>
        <v>42741</v>
      </c>
      <c r="AK47" s="217">
        <v>44173</v>
      </c>
      <c r="AL47" s="614">
        <v>44183</v>
      </c>
      <c r="AM47" s="180"/>
      <c r="AN47" s="178"/>
      <c r="AO47" s="178"/>
      <c r="AP47" s="180"/>
      <c r="AQ47" s="1231" t="s">
        <v>3094</v>
      </c>
      <c r="AR47" s="180"/>
      <c r="AS47" s="180"/>
      <c r="AT47" s="180"/>
      <c r="AU47" s="180"/>
      <c r="AV47" s="885"/>
      <c r="AW47" s="885"/>
      <c r="AX47" s="885"/>
      <c r="AY47" s="885"/>
      <c r="AZ47" s="177"/>
    </row>
    <row r="48" spans="1:60" ht="15" customHeight="1">
      <c r="A48" s="885"/>
      <c r="B48" s="1310">
        <v>42</v>
      </c>
      <c r="C48" s="605" t="s">
        <v>5719</v>
      </c>
      <c r="D48" s="604" t="s">
        <v>5707</v>
      </c>
      <c r="E48" s="521" t="s">
        <v>4241</v>
      </c>
      <c r="F48" s="509" t="s">
        <v>5720</v>
      </c>
      <c r="G48" s="509" t="s">
        <v>98</v>
      </c>
      <c r="H48" s="522" t="s">
        <v>5721</v>
      </c>
      <c r="I48" s="523">
        <v>32421</v>
      </c>
      <c r="J48" s="1314">
        <f t="shared" ca="1" si="0"/>
        <v>33</v>
      </c>
      <c r="K48" s="176" t="s">
        <v>24</v>
      </c>
      <c r="L48" s="170" t="s">
        <v>24</v>
      </c>
      <c r="M48" s="173" t="s">
        <v>24</v>
      </c>
      <c r="N48" s="524">
        <v>42863</v>
      </c>
      <c r="O48" s="511" t="s">
        <v>24</v>
      </c>
      <c r="P48" s="513" t="s">
        <v>24</v>
      </c>
      <c r="Q48" s="194" t="str">
        <f t="shared" si="1"/>
        <v>-</v>
      </c>
      <c r="R48" s="181" t="str">
        <f t="shared" ca="1" si="2"/>
        <v>TIDAK MCU</v>
      </c>
      <c r="S48" s="1319" t="s">
        <v>24</v>
      </c>
      <c r="T48" s="440">
        <v>44474</v>
      </c>
      <c r="U48" s="443" t="s">
        <v>99</v>
      </c>
      <c r="V48" s="1330" t="s">
        <v>24</v>
      </c>
      <c r="W48" s="1311" t="s">
        <v>24</v>
      </c>
      <c r="X48" s="347"/>
      <c r="Y48" s="172"/>
      <c r="Z48" s="350"/>
      <c r="AA48" s="353" t="s">
        <v>24</v>
      </c>
      <c r="AB48" s="352" t="s">
        <v>24</v>
      </c>
      <c r="AC48" s="352" t="s">
        <v>24</v>
      </c>
      <c r="AD48" s="352" t="s">
        <v>24</v>
      </c>
      <c r="AE48" s="359"/>
      <c r="AF48" s="359"/>
      <c r="AG48" s="373"/>
      <c r="AH48" s="1239"/>
      <c r="AI48" s="481" t="str">
        <f t="shared" si="3"/>
        <v>----</v>
      </c>
      <c r="AJ48" s="1330">
        <f t="shared" si="4"/>
        <v>42863</v>
      </c>
      <c r="AK48" s="217" t="s">
        <v>24</v>
      </c>
      <c r="AL48" s="614" t="s">
        <v>24</v>
      </c>
      <c r="AM48" s="180"/>
      <c r="AN48" s="178"/>
      <c r="AO48" s="178"/>
      <c r="AP48" s="180"/>
      <c r="AQ48" s="1231" t="s">
        <v>3094</v>
      </c>
      <c r="AR48" s="180"/>
      <c r="AS48" s="180"/>
      <c r="AT48" s="180"/>
      <c r="AU48" s="180"/>
      <c r="AV48" s="885"/>
      <c r="AW48" s="885"/>
      <c r="AX48" s="885"/>
      <c r="AY48" s="885"/>
      <c r="AZ48" s="885"/>
    </row>
    <row r="49" spans="1:60" ht="15" customHeight="1">
      <c r="A49" s="885"/>
      <c r="B49" s="1310">
        <v>43</v>
      </c>
      <c r="C49" s="551" t="s">
        <v>5722</v>
      </c>
      <c r="D49" s="604" t="s">
        <v>5723</v>
      </c>
      <c r="E49" s="644" t="s">
        <v>4228</v>
      </c>
      <c r="F49" s="509" t="s">
        <v>5724</v>
      </c>
      <c r="G49" s="509" t="s">
        <v>98</v>
      </c>
      <c r="H49" s="522" t="s">
        <v>5725</v>
      </c>
      <c r="I49" s="523">
        <v>36516</v>
      </c>
      <c r="J49" s="903">
        <f t="shared" ca="1" si="0"/>
        <v>22</v>
      </c>
      <c r="K49" s="176" t="s">
        <v>24</v>
      </c>
      <c r="L49" s="170" t="s">
        <v>24</v>
      </c>
      <c r="M49" s="173" t="s">
        <v>24</v>
      </c>
      <c r="N49" s="524">
        <v>43647</v>
      </c>
      <c r="O49" s="607">
        <v>43997</v>
      </c>
      <c r="P49" s="608" t="s">
        <v>24</v>
      </c>
      <c r="Q49" s="194">
        <f t="shared" si="1"/>
        <v>44362</v>
      </c>
      <c r="R49" s="181" t="str">
        <f t="shared" ca="1" si="2"/>
        <v>BERLAKU</v>
      </c>
      <c r="S49" s="1319" t="s">
        <v>24</v>
      </c>
      <c r="T49" s="440">
        <v>44552</v>
      </c>
      <c r="U49" s="443" t="s">
        <v>99</v>
      </c>
      <c r="V49" s="1330" t="s">
        <v>24</v>
      </c>
      <c r="W49" s="1311" t="s">
        <v>24</v>
      </c>
      <c r="X49" s="347"/>
      <c r="Y49" s="172"/>
      <c r="Z49" s="350"/>
      <c r="AA49" s="353" t="s">
        <v>24</v>
      </c>
      <c r="AB49" s="352" t="s">
        <v>24</v>
      </c>
      <c r="AC49" s="352" t="s">
        <v>24</v>
      </c>
      <c r="AD49" s="352" t="s">
        <v>24</v>
      </c>
      <c r="AE49" s="359"/>
      <c r="AF49" s="359"/>
      <c r="AG49" s="373"/>
      <c r="AH49" s="1239"/>
      <c r="AI49" s="481" t="str">
        <f t="shared" si="3"/>
        <v>----</v>
      </c>
      <c r="AJ49" s="1330">
        <f t="shared" si="4"/>
        <v>43647</v>
      </c>
      <c r="AK49" s="217" t="s">
        <v>24</v>
      </c>
      <c r="AL49" s="614" t="s">
        <v>24</v>
      </c>
      <c r="AM49" s="180"/>
      <c r="AN49" s="178"/>
      <c r="AO49" s="178"/>
      <c r="AP49" s="180"/>
      <c r="AQ49" s="1231" t="s">
        <v>3094</v>
      </c>
      <c r="AR49" s="180"/>
      <c r="AS49" s="180"/>
      <c r="AT49" s="180"/>
      <c r="AU49" s="180"/>
      <c r="AZ49" s="885"/>
    </row>
    <row r="50" spans="1:60" s="2186" customFormat="1" ht="15" customHeight="1">
      <c r="A50" s="885"/>
      <c r="B50" s="1310">
        <v>44</v>
      </c>
      <c r="C50" s="605" t="s">
        <v>5726</v>
      </c>
      <c r="D50" s="615" t="s">
        <v>4253</v>
      </c>
      <c r="E50" s="521" t="s">
        <v>4241</v>
      </c>
      <c r="F50" s="509" t="s">
        <v>5727</v>
      </c>
      <c r="G50" s="509" t="s">
        <v>98</v>
      </c>
      <c r="H50" s="522" t="s">
        <v>5728</v>
      </c>
      <c r="I50" s="523">
        <v>34406</v>
      </c>
      <c r="J50" s="903">
        <f t="shared" ca="1" si="0"/>
        <v>28</v>
      </c>
      <c r="K50" s="138" t="s">
        <v>493</v>
      </c>
      <c r="L50" s="143">
        <v>940332460091</v>
      </c>
      <c r="M50" s="134">
        <v>44886</v>
      </c>
      <c r="N50" s="524">
        <v>43033</v>
      </c>
      <c r="O50" s="511" t="s">
        <v>24</v>
      </c>
      <c r="P50" s="513" t="s">
        <v>24</v>
      </c>
      <c r="Q50" s="194" t="str">
        <f t="shared" si="1"/>
        <v>-</v>
      </c>
      <c r="R50" s="181" t="str">
        <f t="shared" ca="1" si="2"/>
        <v>TIDAK MCU</v>
      </c>
      <c r="S50" s="1319" t="s">
        <v>6398</v>
      </c>
      <c r="T50" s="440">
        <v>44268</v>
      </c>
      <c r="U50" s="443">
        <v>44268</v>
      </c>
      <c r="V50" s="1330" t="s">
        <v>24</v>
      </c>
      <c r="W50" s="1311" t="s">
        <v>24</v>
      </c>
      <c r="X50" s="347"/>
      <c r="Y50" s="172"/>
      <c r="Z50" s="350"/>
      <c r="AA50" s="353" t="s">
        <v>4457</v>
      </c>
      <c r="AB50" s="352" t="s">
        <v>924</v>
      </c>
      <c r="AC50" s="352" t="s">
        <v>24</v>
      </c>
      <c r="AD50" s="352" t="s">
        <v>24</v>
      </c>
      <c r="AE50" s="359"/>
      <c r="AF50" s="359"/>
      <c r="AG50" s="373"/>
      <c r="AH50" s="1239"/>
      <c r="AI50" s="481" t="str">
        <f t="shared" si="3"/>
        <v>SC P360, SC P380CRANE TRUCK (SIO)--</v>
      </c>
      <c r="AJ50" s="1330">
        <f t="shared" si="4"/>
        <v>43033</v>
      </c>
      <c r="AK50" s="217">
        <v>43647</v>
      </c>
      <c r="AL50" s="614">
        <v>43649</v>
      </c>
      <c r="AM50" s="180"/>
      <c r="AN50" s="178"/>
      <c r="AO50" s="178"/>
      <c r="AP50" s="180"/>
      <c r="AQ50" s="1231" t="s">
        <v>3094</v>
      </c>
      <c r="AR50" s="180"/>
      <c r="AS50" s="180"/>
      <c r="AT50" s="180"/>
      <c r="AU50" s="180"/>
      <c r="AV50" s="885"/>
      <c r="AW50" s="885"/>
      <c r="AX50" s="885"/>
      <c r="AY50" s="885"/>
      <c r="AZ50" s="885"/>
      <c r="BA50" s="1206"/>
      <c r="BB50" s="1206"/>
      <c r="BC50" s="1206"/>
      <c r="BD50" s="1206"/>
      <c r="BE50" s="1206"/>
      <c r="BF50" s="1206"/>
      <c r="BG50" s="1206"/>
      <c r="BH50" s="1206"/>
    </row>
    <row r="51" spans="1:60" s="2186" customFormat="1" ht="15" customHeight="1">
      <c r="A51" s="885"/>
      <c r="B51" s="1310">
        <v>45</v>
      </c>
      <c r="C51" s="1493" t="s">
        <v>5729</v>
      </c>
      <c r="D51" s="615" t="s">
        <v>4253</v>
      </c>
      <c r="E51" s="521" t="s">
        <v>4241</v>
      </c>
      <c r="F51" s="509" t="s">
        <v>5730</v>
      </c>
      <c r="G51" s="509" t="s">
        <v>98</v>
      </c>
      <c r="H51" s="522" t="s">
        <v>5731</v>
      </c>
      <c r="I51" s="523">
        <v>29422</v>
      </c>
      <c r="J51" s="1314">
        <f t="shared" ca="1" si="0"/>
        <v>42</v>
      </c>
      <c r="K51" s="138" t="s">
        <v>494</v>
      </c>
      <c r="L51" s="143" t="s">
        <v>24</v>
      </c>
      <c r="M51" s="134">
        <v>44762</v>
      </c>
      <c r="N51" s="524">
        <v>43047</v>
      </c>
      <c r="O51" s="511" t="s">
        <v>24</v>
      </c>
      <c r="P51" s="513" t="s">
        <v>24</v>
      </c>
      <c r="Q51" s="194" t="str">
        <f t="shared" si="1"/>
        <v>-</v>
      </c>
      <c r="R51" s="181" t="str">
        <f t="shared" ca="1" si="2"/>
        <v>TIDAK MCU</v>
      </c>
      <c r="S51" s="1319" t="s">
        <v>6399</v>
      </c>
      <c r="T51" s="440">
        <v>44397</v>
      </c>
      <c r="U51" s="443" t="s">
        <v>99</v>
      </c>
      <c r="V51" s="1330" t="s">
        <v>24</v>
      </c>
      <c r="W51" s="1311" t="s">
        <v>24</v>
      </c>
      <c r="X51" s="347"/>
      <c r="Y51" s="172"/>
      <c r="Z51" s="350"/>
      <c r="AA51" s="353" t="s">
        <v>4457</v>
      </c>
      <c r="AB51" s="352" t="s">
        <v>6539</v>
      </c>
      <c r="AC51" s="352" t="s">
        <v>931</v>
      </c>
      <c r="AD51" s="352" t="s">
        <v>24</v>
      </c>
      <c r="AE51" s="359"/>
      <c r="AF51" s="359"/>
      <c r="AG51" s="373"/>
      <c r="AH51" s="1239"/>
      <c r="AI51" s="481" t="str">
        <f t="shared" si="3"/>
        <v>SC P360, SC P380TADANO FORKLIFT (SIO)-</v>
      </c>
      <c r="AJ51" s="1330">
        <f t="shared" si="4"/>
        <v>43047</v>
      </c>
      <c r="AK51" s="217" t="s">
        <v>24</v>
      </c>
      <c r="AL51" s="614" t="s">
        <v>24</v>
      </c>
      <c r="AM51" s="180"/>
      <c r="AN51" s="178"/>
      <c r="AO51" s="178"/>
      <c r="AP51" s="180"/>
      <c r="AQ51" s="1231" t="s">
        <v>3094</v>
      </c>
      <c r="AR51" s="180"/>
      <c r="AS51" s="180"/>
      <c r="AT51" s="180"/>
      <c r="AU51" s="180"/>
      <c r="AV51" s="885"/>
      <c r="AW51" s="885"/>
      <c r="AX51" s="885"/>
      <c r="AY51" s="885"/>
      <c r="AZ51" s="885"/>
      <c r="BA51" s="1206"/>
      <c r="BB51" s="1206"/>
      <c r="BC51" s="1206"/>
      <c r="BD51" s="1206"/>
      <c r="BE51" s="1206"/>
      <c r="BF51" s="1206"/>
      <c r="BG51" s="1206"/>
      <c r="BH51" s="1206"/>
    </row>
    <row r="52" spans="1:60" ht="15" customHeight="1">
      <c r="A52" s="885"/>
      <c r="B52" s="1310">
        <v>46</v>
      </c>
      <c r="C52" s="546" t="s">
        <v>5732</v>
      </c>
      <c r="D52" s="615" t="s">
        <v>230</v>
      </c>
      <c r="E52" s="644" t="s">
        <v>222</v>
      </c>
      <c r="F52" s="838" t="s">
        <v>5733</v>
      </c>
      <c r="G52" s="644" t="s">
        <v>98</v>
      </c>
      <c r="H52" s="522" t="s">
        <v>5734</v>
      </c>
      <c r="I52" s="837">
        <v>35100</v>
      </c>
      <c r="J52" s="903">
        <f t="shared" ca="1" si="0"/>
        <v>26</v>
      </c>
      <c r="K52" s="139" t="s">
        <v>493</v>
      </c>
      <c r="L52" s="140">
        <v>940232460353</v>
      </c>
      <c r="M52" s="141">
        <v>44962</v>
      </c>
      <c r="N52" s="524">
        <v>43167</v>
      </c>
      <c r="O52" s="607" t="s">
        <v>24</v>
      </c>
      <c r="P52" s="608" t="s">
        <v>24</v>
      </c>
      <c r="Q52" s="194" t="str">
        <f t="shared" si="1"/>
        <v>-</v>
      </c>
      <c r="R52" s="181" t="str">
        <f t="shared" ca="1" si="2"/>
        <v>TIDAK MCU</v>
      </c>
      <c r="S52" s="1319" t="s">
        <v>6400</v>
      </c>
      <c r="T52" s="440">
        <v>44232</v>
      </c>
      <c r="U52" s="443" t="s">
        <v>99</v>
      </c>
      <c r="V52" s="1330" t="s">
        <v>24</v>
      </c>
      <c r="W52" s="1311" t="s">
        <v>24</v>
      </c>
      <c r="X52" s="347"/>
      <c r="Y52" s="172"/>
      <c r="Z52" s="350"/>
      <c r="AA52" s="353" t="s">
        <v>590</v>
      </c>
      <c r="AB52" s="359"/>
      <c r="AC52" s="359"/>
      <c r="AD52" s="359"/>
      <c r="AE52" s="359"/>
      <c r="AF52" s="359"/>
      <c r="AG52" s="373"/>
      <c r="AH52" s="1239"/>
      <c r="AI52" s="481" t="str">
        <f t="shared" si="3"/>
        <v xml:space="preserve">COMPACTOR </v>
      </c>
      <c r="AJ52" s="1330">
        <f t="shared" si="4"/>
        <v>43167</v>
      </c>
      <c r="AK52" s="217" t="s">
        <v>24</v>
      </c>
      <c r="AL52" s="614" t="s">
        <v>24</v>
      </c>
      <c r="AM52" s="180"/>
      <c r="AN52" s="178"/>
      <c r="AO52" s="178"/>
      <c r="AP52" s="180"/>
      <c r="AQ52" s="180"/>
      <c r="AR52" s="180"/>
      <c r="AS52" s="180"/>
      <c r="AT52" s="180"/>
      <c r="AU52" s="180"/>
      <c r="AV52" s="885"/>
      <c r="AW52" s="885"/>
      <c r="AX52" s="885"/>
      <c r="AY52" s="885"/>
      <c r="AZ52" s="177"/>
    </row>
    <row r="53" spans="1:60" ht="15" customHeight="1">
      <c r="A53" s="885"/>
      <c r="B53" s="1310">
        <v>47</v>
      </c>
      <c r="C53" s="546" t="s">
        <v>5735</v>
      </c>
      <c r="D53" s="604" t="s">
        <v>4253</v>
      </c>
      <c r="E53" s="521" t="s">
        <v>4241</v>
      </c>
      <c r="F53" s="509" t="s">
        <v>5736</v>
      </c>
      <c r="G53" s="509" t="s">
        <v>98</v>
      </c>
      <c r="H53" s="522" t="s">
        <v>5737</v>
      </c>
      <c r="I53" s="523">
        <v>33267</v>
      </c>
      <c r="J53" s="903">
        <f t="shared" ca="1" si="0"/>
        <v>31</v>
      </c>
      <c r="K53" s="2044" t="s">
        <v>493</v>
      </c>
      <c r="L53" s="2066">
        <v>910119310639</v>
      </c>
      <c r="M53" s="2080">
        <v>44590</v>
      </c>
      <c r="N53" s="524">
        <v>42095</v>
      </c>
      <c r="O53" s="511" t="s">
        <v>24</v>
      </c>
      <c r="P53" s="617" t="s">
        <v>498</v>
      </c>
      <c r="Q53" s="194" t="str">
        <f t="shared" si="1"/>
        <v>-</v>
      </c>
      <c r="R53" s="181" t="str">
        <f t="shared" ca="1" si="2"/>
        <v>TIDAK MCU</v>
      </c>
      <c r="S53" s="1319" t="s">
        <v>6401</v>
      </c>
      <c r="T53" s="440">
        <v>44590</v>
      </c>
      <c r="U53" s="443">
        <v>44590</v>
      </c>
      <c r="V53" s="1330" t="s">
        <v>24</v>
      </c>
      <c r="W53" s="1311" t="s">
        <v>24</v>
      </c>
      <c r="X53" s="347"/>
      <c r="Y53" s="172"/>
      <c r="Z53" s="350"/>
      <c r="AA53" s="353" t="s">
        <v>4457</v>
      </c>
      <c r="AB53" s="352" t="s">
        <v>6540</v>
      </c>
      <c r="AC53" s="352" t="s">
        <v>24</v>
      </c>
      <c r="AD53" s="352" t="s">
        <v>24</v>
      </c>
      <c r="AE53" s="359"/>
      <c r="AF53" s="359"/>
      <c r="AG53" s="373"/>
      <c r="AH53" s="1239"/>
      <c r="AI53" s="481" t="str">
        <f t="shared" si="3"/>
        <v>SC P360, SC P380MOBILE CRANI (SIO)--</v>
      </c>
      <c r="AJ53" s="1330">
        <f t="shared" si="4"/>
        <v>42095</v>
      </c>
      <c r="AK53" s="217">
        <v>43707</v>
      </c>
      <c r="AL53" s="614">
        <v>43707</v>
      </c>
      <c r="AM53" s="180"/>
      <c r="AN53" s="178"/>
      <c r="AO53" s="178"/>
      <c r="AP53" s="180"/>
      <c r="AQ53" s="1231" t="s">
        <v>3094</v>
      </c>
      <c r="AR53" s="180"/>
      <c r="AS53" s="180"/>
      <c r="AT53" s="180"/>
      <c r="AU53" s="180"/>
      <c r="AV53" s="885"/>
      <c r="AW53" s="885"/>
      <c r="AX53" s="885"/>
      <c r="AY53" s="885"/>
      <c r="AZ53" s="177"/>
    </row>
    <row r="54" spans="1:60" ht="15" customHeight="1">
      <c r="A54" s="885"/>
      <c r="B54" s="1310">
        <v>48</v>
      </c>
      <c r="C54" s="605" t="s">
        <v>5738</v>
      </c>
      <c r="D54" s="604" t="s">
        <v>611</v>
      </c>
      <c r="E54" s="521" t="s">
        <v>4241</v>
      </c>
      <c r="F54" s="509" t="s">
        <v>5739</v>
      </c>
      <c r="G54" s="509" t="s">
        <v>98</v>
      </c>
      <c r="H54" s="522" t="s">
        <v>5740</v>
      </c>
      <c r="I54" s="523">
        <v>35773</v>
      </c>
      <c r="J54" s="903">
        <f t="shared" ca="1" si="0"/>
        <v>24</v>
      </c>
      <c r="K54" s="176" t="s">
        <v>24</v>
      </c>
      <c r="L54" s="170" t="s">
        <v>24</v>
      </c>
      <c r="M54" s="173" t="s">
        <v>24</v>
      </c>
      <c r="N54" s="524">
        <v>43125</v>
      </c>
      <c r="O54" s="511" t="s">
        <v>24</v>
      </c>
      <c r="P54" s="513" t="s">
        <v>24</v>
      </c>
      <c r="Q54" s="194" t="str">
        <f t="shared" si="1"/>
        <v>-</v>
      </c>
      <c r="R54" s="181" t="str">
        <f t="shared" ca="1" si="2"/>
        <v>TIDAK MCU</v>
      </c>
      <c r="S54" s="1319" t="s">
        <v>24</v>
      </c>
      <c r="T54" s="440">
        <v>44539</v>
      </c>
      <c r="U54" s="443" t="s">
        <v>99</v>
      </c>
      <c r="V54" s="1330" t="s">
        <v>24</v>
      </c>
      <c r="W54" s="1311" t="s">
        <v>24</v>
      </c>
      <c r="X54" s="347"/>
      <c r="Y54" s="172"/>
      <c r="Z54" s="350"/>
      <c r="AA54" s="353" t="s">
        <v>24</v>
      </c>
      <c r="AB54" s="352" t="s">
        <v>24</v>
      </c>
      <c r="AC54" s="352" t="s">
        <v>24</v>
      </c>
      <c r="AD54" s="352" t="s">
        <v>24</v>
      </c>
      <c r="AE54" s="359"/>
      <c r="AF54" s="359"/>
      <c r="AG54" s="373"/>
      <c r="AH54" s="1239"/>
      <c r="AI54" s="481" t="str">
        <f t="shared" si="3"/>
        <v>----</v>
      </c>
      <c r="AJ54" s="1330">
        <f t="shared" si="4"/>
        <v>43125</v>
      </c>
      <c r="AK54" s="217" t="s">
        <v>24</v>
      </c>
      <c r="AL54" s="614" t="s">
        <v>24</v>
      </c>
      <c r="AM54" s="180"/>
      <c r="AN54" s="178"/>
      <c r="AO54" s="178"/>
      <c r="AP54" s="180"/>
      <c r="AQ54" s="1231" t="s">
        <v>3094</v>
      </c>
      <c r="AR54" s="180"/>
      <c r="AS54" s="180"/>
      <c r="AT54" s="180"/>
      <c r="AU54" s="180"/>
      <c r="AV54" s="885"/>
      <c r="AW54" s="885"/>
      <c r="AX54" s="885"/>
      <c r="AY54" s="885"/>
      <c r="AZ54" s="885"/>
    </row>
    <row r="55" spans="1:60" ht="15" customHeight="1">
      <c r="A55" s="885"/>
      <c r="B55" s="1310">
        <v>49</v>
      </c>
      <c r="C55" s="546" t="s">
        <v>5741</v>
      </c>
      <c r="D55" s="615" t="s">
        <v>611</v>
      </c>
      <c r="E55" s="521" t="s">
        <v>4241</v>
      </c>
      <c r="F55" s="509" t="s">
        <v>5742</v>
      </c>
      <c r="G55" s="509" t="s">
        <v>98</v>
      </c>
      <c r="H55" s="522" t="s">
        <v>5743</v>
      </c>
      <c r="I55" s="523">
        <v>35645</v>
      </c>
      <c r="J55" s="903">
        <f t="shared" ca="1" si="0"/>
        <v>24</v>
      </c>
      <c r="K55" s="176" t="s">
        <v>24</v>
      </c>
      <c r="L55" s="170" t="s">
        <v>24</v>
      </c>
      <c r="M55" s="173" t="s">
        <v>24</v>
      </c>
      <c r="N55" s="524">
        <v>43139</v>
      </c>
      <c r="O55" s="511" t="s">
        <v>24</v>
      </c>
      <c r="P55" s="513" t="s">
        <v>24</v>
      </c>
      <c r="Q55" s="194" t="str">
        <f t="shared" si="1"/>
        <v>-</v>
      </c>
      <c r="R55" s="181" t="str">
        <f t="shared" ca="1" si="2"/>
        <v>TIDAK MCU</v>
      </c>
      <c r="S55" s="1319" t="s">
        <v>24</v>
      </c>
      <c r="T55" s="440">
        <v>44411</v>
      </c>
      <c r="U55" s="443" t="s">
        <v>99</v>
      </c>
      <c r="V55" s="1330" t="s">
        <v>24</v>
      </c>
      <c r="W55" s="1311" t="s">
        <v>24</v>
      </c>
      <c r="X55" s="347"/>
      <c r="Y55" s="172"/>
      <c r="Z55" s="350"/>
      <c r="AA55" s="352" t="s">
        <v>24</v>
      </c>
      <c r="AB55" s="352" t="s">
        <v>24</v>
      </c>
      <c r="AC55" s="352" t="s">
        <v>24</v>
      </c>
      <c r="AD55" s="352" t="s">
        <v>24</v>
      </c>
      <c r="AE55" s="359"/>
      <c r="AF55" s="359"/>
      <c r="AG55" s="373"/>
      <c r="AH55" s="1239"/>
      <c r="AI55" s="481" t="str">
        <f t="shared" si="3"/>
        <v>----</v>
      </c>
      <c r="AJ55" s="1330">
        <f t="shared" si="4"/>
        <v>43139</v>
      </c>
      <c r="AK55" s="217" t="s">
        <v>24</v>
      </c>
      <c r="AL55" s="614" t="s">
        <v>24</v>
      </c>
      <c r="AM55" s="180"/>
      <c r="AN55" s="178"/>
      <c r="AO55" s="178"/>
      <c r="AP55" s="180"/>
      <c r="AQ55" s="1231" t="s">
        <v>3094</v>
      </c>
      <c r="AR55" s="180"/>
      <c r="AS55" s="180"/>
      <c r="AT55" s="180"/>
      <c r="AU55" s="180"/>
      <c r="AV55" s="885"/>
      <c r="AW55" s="885"/>
      <c r="AX55" s="885"/>
      <c r="AY55" s="885"/>
      <c r="AZ55" s="177"/>
    </row>
    <row r="56" spans="1:60" ht="15" customHeight="1">
      <c r="A56" s="885"/>
      <c r="B56" s="1310">
        <v>50</v>
      </c>
      <c r="C56" s="611" t="s">
        <v>5744</v>
      </c>
      <c r="D56" s="604" t="s">
        <v>611</v>
      </c>
      <c r="E56" s="554" t="s">
        <v>4241</v>
      </c>
      <c r="F56" s="509" t="s">
        <v>5745</v>
      </c>
      <c r="G56" s="509" t="s">
        <v>98</v>
      </c>
      <c r="H56" s="522" t="s">
        <v>5746</v>
      </c>
      <c r="I56" s="523">
        <v>33367</v>
      </c>
      <c r="J56" s="1314">
        <f t="shared" ca="1" si="0"/>
        <v>31</v>
      </c>
      <c r="K56" s="176" t="s">
        <v>24</v>
      </c>
      <c r="L56" s="170" t="s">
        <v>24</v>
      </c>
      <c r="M56" s="173" t="s">
        <v>24</v>
      </c>
      <c r="N56" s="524">
        <v>43139</v>
      </c>
      <c r="O56" s="511" t="s">
        <v>24</v>
      </c>
      <c r="P56" s="513" t="s">
        <v>24</v>
      </c>
      <c r="Q56" s="194" t="str">
        <f t="shared" si="1"/>
        <v>-</v>
      </c>
      <c r="R56" s="181" t="str">
        <f t="shared" ca="1" si="2"/>
        <v>TIDAK MCU</v>
      </c>
      <c r="S56" s="1319" t="s">
        <v>12247</v>
      </c>
      <c r="T56" s="440">
        <v>44325</v>
      </c>
      <c r="U56" s="440">
        <v>44325</v>
      </c>
      <c r="V56" s="1330" t="s">
        <v>24</v>
      </c>
      <c r="W56" s="1311" t="s">
        <v>24</v>
      </c>
      <c r="X56" s="347"/>
      <c r="Y56" s="172"/>
      <c r="Z56" s="350"/>
      <c r="AA56" s="353" t="s">
        <v>24</v>
      </c>
      <c r="AB56" s="352" t="s">
        <v>24</v>
      </c>
      <c r="AC56" s="352" t="s">
        <v>24</v>
      </c>
      <c r="AD56" s="352" t="s">
        <v>24</v>
      </c>
      <c r="AE56" s="359"/>
      <c r="AF56" s="359"/>
      <c r="AG56" s="373"/>
      <c r="AH56" s="1239"/>
      <c r="AI56" s="481" t="str">
        <f t="shared" si="3"/>
        <v>----</v>
      </c>
      <c r="AJ56" s="1330">
        <f t="shared" si="4"/>
        <v>43139</v>
      </c>
      <c r="AK56" s="217" t="s">
        <v>24</v>
      </c>
      <c r="AL56" s="614" t="s">
        <v>24</v>
      </c>
      <c r="AM56" s="180"/>
      <c r="AN56" s="178"/>
      <c r="AO56" s="178"/>
      <c r="AP56" s="180"/>
      <c r="AQ56" s="1231" t="s">
        <v>3094</v>
      </c>
      <c r="AR56" s="180"/>
      <c r="AS56" s="180"/>
      <c r="AT56" s="180"/>
      <c r="AU56" s="180"/>
      <c r="AV56" s="885"/>
      <c r="AW56" s="885"/>
      <c r="AX56" s="885"/>
      <c r="AY56" s="885"/>
      <c r="AZ56" s="177"/>
    </row>
    <row r="57" spans="1:60" ht="15" customHeight="1">
      <c r="A57" s="885"/>
      <c r="B57" s="1310">
        <v>51</v>
      </c>
      <c r="C57" s="611" t="s">
        <v>5747</v>
      </c>
      <c r="D57" s="604" t="s">
        <v>4253</v>
      </c>
      <c r="E57" s="521" t="s">
        <v>4241</v>
      </c>
      <c r="F57" s="509" t="s">
        <v>5748</v>
      </c>
      <c r="G57" s="509" t="s">
        <v>98</v>
      </c>
      <c r="H57" s="522" t="s">
        <v>5749</v>
      </c>
      <c r="I57" s="523">
        <v>36126</v>
      </c>
      <c r="J57" s="1314">
        <f t="shared" ca="1" si="0"/>
        <v>23</v>
      </c>
      <c r="K57" s="176" t="s">
        <v>493</v>
      </c>
      <c r="L57" s="170">
        <v>961119310795</v>
      </c>
      <c r="M57" s="173">
        <v>45623</v>
      </c>
      <c r="N57" s="524">
        <v>43139</v>
      </c>
      <c r="O57" s="511" t="s">
        <v>24</v>
      </c>
      <c r="P57" s="513" t="s">
        <v>24</v>
      </c>
      <c r="Q57" s="194" t="str">
        <f t="shared" si="1"/>
        <v>-</v>
      </c>
      <c r="R57" s="181" t="str">
        <f t="shared" ca="1" si="2"/>
        <v>TIDAK MCU</v>
      </c>
      <c r="S57" s="1319" t="s">
        <v>11910</v>
      </c>
      <c r="T57" s="440">
        <v>44527</v>
      </c>
      <c r="U57" s="440">
        <v>44527</v>
      </c>
      <c r="V57" s="1330" t="s">
        <v>24</v>
      </c>
      <c r="W57" s="1311" t="s">
        <v>24</v>
      </c>
      <c r="X57" s="347"/>
      <c r="Y57" s="172"/>
      <c r="Z57" s="350"/>
      <c r="AA57" s="353" t="s">
        <v>4457</v>
      </c>
      <c r="AB57" s="352" t="s">
        <v>24</v>
      </c>
      <c r="AC57" s="352" t="s">
        <v>24</v>
      </c>
      <c r="AD57" s="352" t="s">
        <v>24</v>
      </c>
      <c r="AE57" s="359"/>
      <c r="AF57" s="359"/>
      <c r="AG57" s="373"/>
      <c r="AH57" s="1239"/>
      <c r="AI57" s="481" t="str">
        <f t="shared" si="3"/>
        <v>SC P360, SC P380---</v>
      </c>
      <c r="AJ57" s="1330">
        <f t="shared" si="4"/>
        <v>43139</v>
      </c>
      <c r="AK57" s="217">
        <v>43865</v>
      </c>
      <c r="AL57" s="614">
        <v>43865</v>
      </c>
      <c r="AM57" s="180"/>
      <c r="AN57" s="178"/>
      <c r="AO57" s="178"/>
      <c r="AP57" s="180"/>
      <c r="AQ57" s="1231" t="s">
        <v>3094</v>
      </c>
      <c r="AR57" s="180" t="s">
        <v>98</v>
      </c>
      <c r="AS57" s="180" t="s">
        <v>611</v>
      </c>
      <c r="AT57" s="180" t="s">
        <v>11530</v>
      </c>
      <c r="AU57" s="180"/>
      <c r="AV57" s="885"/>
      <c r="AW57" s="885"/>
      <c r="AX57" s="885"/>
      <c r="AY57" s="885"/>
      <c r="AZ57" s="177"/>
    </row>
    <row r="58" spans="1:60" ht="15" customHeight="1">
      <c r="A58" s="885"/>
      <c r="B58" s="1310">
        <v>52</v>
      </c>
      <c r="C58" s="551" t="s">
        <v>1615</v>
      </c>
      <c r="D58" s="618" t="s">
        <v>611</v>
      </c>
      <c r="E58" s="554" t="s">
        <v>4241</v>
      </c>
      <c r="F58" s="509" t="s">
        <v>5750</v>
      </c>
      <c r="G58" s="509" t="s">
        <v>98</v>
      </c>
      <c r="H58" s="522" t="s">
        <v>5751</v>
      </c>
      <c r="I58" s="523">
        <v>35924</v>
      </c>
      <c r="J58" s="1314">
        <f t="shared" ca="1" si="0"/>
        <v>23</v>
      </c>
      <c r="K58" s="176" t="s">
        <v>24</v>
      </c>
      <c r="L58" s="170" t="s">
        <v>24</v>
      </c>
      <c r="M58" s="173" t="s">
        <v>24</v>
      </c>
      <c r="N58" s="524">
        <v>43139</v>
      </c>
      <c r="O58" s="511" t="s">
        <v>24</v>
      </c>
      <c r="P58" s="513" t="s">
        <v>24</v>
      </c>
      <c r="Q58" s="194" t="str">
        <f t="shared" si="1"/>
        <v>-</v>
      </c>
      <c r="R58" s="181" t="str">
        <f t="shared" ca="1" si="2"/>
        <v>TIDAK MCU</v>
      </c>
      <c r="S58" s="1319" t="s">
        <v>6402</v>
      </c>
      <c r="T58" s="440">
        <v>44325</v>
      </c>
      <c r="U58" s="443">
        <v>44325</v>
      </c>
      <c r="V58" s="1330" t="s">
        <v>24</v>
      </c>
      <c r="W58" s="1311" t="s">
        <v>24</v>
      </c>
      <c r="X58" s="347"/>
      <c r="Y58" s="172"/>
      <c r="Z58" s="350"/>
      <c r="AA58" s="353" t="s">
        <v>931</v>
      </c>
      <c r="AB58" s="352" t="s">
        <v>4775</v>
      </c>
      <c r="AC58" s="352" t="s">
        <v>24</v>
      </c>
      <c r="AD58" s="352" t="s">
        <v>24</v>
      </c>
      <c r="AE58" s="359" t="s">
        <v>24</v>
      </c>
      <c r="AF58" s="359" t="s">
        <v>24</v>
      </c>
      <c r="AG58" s="359" t="s">
        <v>24</v>
      </c>
      <c r="AH58" s="1239"/>
      <c r="AI58" s="481" t="str">
        <f t="shared" si="3"/>
        <v>FORKLIFT (SIO)MERLO P120.10 HM-----</v>
      </c>
      <c r="AJ58" s="1330">
        <f t="shared" si="4"/>
        <v>43139</v>
      </c>
      <c r="AK58" s="217">
        <v>43647</v>
      </c>
      <c r="AL58" s="614">
        <v>43649</v>
      </c>
      <c r="AM58" s="180"/>
      <c r="AN58" s="178"/>
      <c r="AO58" s="178"/>
      <c r="AP58" s="180"/>
      <c r="AQ58" s="1231" t="s">
        <v>3094</v>
      </c>
      <c r="AR58" s="180"/>
      <c r="AS58" s="180"/>
      <c r="AT58" s="180"/>
      <c r="AU58" s="180"/>
      <c r="AV58" s="885"/>
      <c r="AW58" s="885"/>
      <c r="AX58" s="885"/>
      <c r="AY58" s="885"/>
      <c r="AZ58" s="177"/>
    </row>
    <row r="59" spans="1:60" ht="15" customHeight="1">
      <c r="A59" s="885"/>
      <c r="B59" s="1310">
        <v>53</v>
      </c>
      <c r="C59" s="611" t="s">
        <v>5752</v>
      </c>
      <c r="D59" s="604" t="s">
        <v>5707</v>
      </c>
      <c r="E59" s="521" t="s">
        <v>4241</v>
      </c>
      <c r="F59" s="509" t="s">
        <v>5753</v>
      </c>
      <c r="G59" s="509" t="s">
        <v>98</v>
      </c>
      <c r="H59" s="522" t="s">
        <v>5754</v>
      </c>
      <c r="I59" s="523">
        <v>36510</v>
      </c>
      <c r="J59" s="1314">
        <f t="shared" ca="1" si="0"/>
        <v>22</v>
      </c>
      <c r="K59" s="176" t="s">
        <v>24</v>
      </c>
      <c r="L59" s="170" t="s">
        <v>24</v>
      </c>
      <c r="M59" s="173" t="s">
        <v>24</v>
      </c>
      <c r="N59" s="524">
        <v>43139</v>
      </c>
      <c r="O59" s="511" t="s">
        <v>24</v>
      </c>
      <c r="P59" s="513" t="s">
        <v>24</v>
      </c>
      <c r="Q59" s="194" t="str">
        <f t="shared" si="1"/>
        <v>-</v>
      </c>
      <c r="R59" s="181" t="str">
        <f t="shared" ca="1" si="2"/>
        <v>TIDAK MCU</v>
      </c>
      <c r="S59" s="1319" t="s">
        <v>24</v>
      </c>
      <c r="T59" s="440">
        <v>44546</v>
      </c>
      <c r="U59" s="443" t="s">
        <v>99</v>
      </c>
      <c r="V59" s="1330" t="s">
        <v>24</v>
      </c>
      <c r="W59" s="1311" t="s">
        <v>24</v>
      </c>
      <c r="X59" s="347"/>
      <c r="Y59" s="172"/>
      <c r="Z59" s="350"/>
      <c r="AA59" s="353" t="s">
        <v>24</v>
      </c>
      <c r="AB59" s="352" t="s">
        <v>24</v>
      </c>
      <c r="AC59" s="352" t="s">
        <v>24</v>
      </c>
      <c r="AD59" s="352" t="s">
        <v>24</v>
      </c>
      <c r="AE59" s="359"/>
      <c r="AF59" s="359"/>
      <c r="AG59" s="373"/>
      <c r="AH59" s="1239"/>
      <c r="AI59" s="481" t="str">
        <f t="shared" si="3"/>
        <v>----</v>
      </c>
      <c r="AJ59" s="1330">
        <f t="shared" si="4"/>
        <v>43139</v>
      </c>
      <c r="AK59" s="217" t="s">
        <v>24</v>
      </c>
      <c r="AL59" s="614" t="s">
        <v>24</v>
      </c>
      <c r="AM59" s="180"/>
      <c r="AN59" s="178"/>
      <c r="AO59" s="178"/>
      <c r="AP59" s="180"/>
      <c r="AQ59" s="1231" t="s">
        <v>3094</v>
      </c>
      <c r="AR59" s="180"/>
      <c r="AS59" s="180"/>
      <c r="AT59" s="180"/>
      <c r="AU59" s="180"/>
      <c r="AV59" s="885"/>
      <c r="AW59" s="885"/>
      <c r="AX59" s="885"/>
      <c r="AY59" s="885"/>
      <c r="AZ59" s="177"/>
    </row>
    <row r="60" spans="1:60" ht="15" customHeight="1">
      <c r="A60" s="885"/>
      <c r="B60" s="1310">
        <v>54</v>
      </c>
      <c r="C60" s="611" t="s">
        <v>5755</v>
      </c>
      <c r="D60" s="604" t="s">
        <v>5707</v>
      </c>
      <c r="E60" s="521" t="s">
        <v>4241</v>
      </c>
      <c r="F60" s="509" t="s">
        <v>5756</v>
      </c>
      <c r="G60" s="509" t="s">
        <v>98</v>
      </c>
      <c r="H60" s="522" t="s">
        <v>5757</v>
      </c>
      <c r="I60" s="523">
        <v>35632</v>
      </c>
      <c r="J60" s="1314">
        <f t="shared" ca="1" si="0"/>
        <v>24</v>
      </c>
      <c r="K60" s="176" t="s">
        <v>24</v>
      </c>
      <c r="L60" s="170" t="s">
        <v>24</v>
      </c>
      <c r="M60" s="173" t="s">
        <v>24</v>
      </c>
      <c r="N60" s="524">
        <v>43186</v>
      </c>
      <c r="O60" s="511">
        <v>43538</v>
      </c>
      <c r="P60" s="513" t="s">
        <v>24</v>
      </c>
      <c r="Q60" s="194">
        <f t="shared" si="1"/>
        <v>43903</v>
      </c>
      <c r="R60" s="181" t="str">
        <f t="shared" ca="1" si="2"/>
        <v>EXPIRED</v>
      </c>
      <c r="S60" s="1319" t="s">
        <v>24</v>
      </c>
      <c r="T60" s="440">
        <v>44398</v>
      </c>
      <c r="U60" s="443" t="s">
        <v>99</v>
      </c>
      <c r="V60" s="1330" t="s">
        <v>24</v>
      </c>
      <c r="W60" s="1311" t="s">
        <v>24</v>
      </c>
      <c r="X60" s="347"/>
      <c r="Y60" s="172"/>
      <c r="Z60" s="350"/>
      <c r="AA60" s="353" t="s">
        <v>24</v>
      </c>
      <c r="AB60" s="352" t="s">
        <v>24</v>
      </c>
      <c r="AC60" s="352" t="s">
        <v>24</v>
      </c>
      <c r="AD60" s="352" t="s">
        <v>24</v>
      </c>
      <c r="AE60" s="359"/>
      <c r="AF60" s="359"/>
      <c r="AG60" s="373"/>
      <c r="AH60" s="1239"/>
      <c r="AI60" s="481" t="str">
        <f t="shared" si="3"/>
        <v>----</v>
      </c>
      <c r="AJ60" s="1330">
        <f t="shared" si="4"/>
        <v>43186</v>
      </c>
      <c r="AK60" s="217" t="s">
        <v>24</v>
      </c>
      <c r="AL60" s="614" t="s">
        <v>24</v>
      </c>
      <c r="AM60" s="180"/>
      <c r="AN60" s="178"/>
      <c r="AO60" s="178"/>
      <c r="AP60" s="180"/>
      <c r="AQ60" s="1231" t="s">
        <v>3094</v>
      </c>
      <c r="AR60" s="180"/>
      <c r="AS60" s="180"/>
      <c r="AT60" s="180"/>
      <c r="AU60" s="180"/>
      <c r="AV60" s="885"/>
      <c r="AW60" s="885"/>
      <c r="AX60" s="885"/>
      <c r="AY60" s="885"/>
      <c r="AZ60" s="177"/>
    </row>
    <row r="61" spans="1:60" ht="15" customHeight="1">
      <c r="A61" s="885"/>
      <c r="B61" s="1310">
        <v>55</v>
      </c>
      <c r="C61" s="1515" t="s">
        <v>5758</v>
      </c>
      <c r="D61" s="615" t="s">
        <v>611</v>
      </c>
      <c r="E61" s="644" t="s">
        <v>4241</v>
      </c>
      <c r="F61" s="509" t="s">
        <v>5759</v>
      </c>
      <c r="G61" s="509" t="s">
        <v>98</v>
      </c>
      <c r="H61" s="522" t="s">
        <v>5760</v>
      </c>
      <c r="I61" s="523">
        <v>36643</v>
      </c>
      <c r="J61" s="1314">
        <f t="shared" ca="1" si="0"/>
        <v>21</v>
      </c>
      <c r="K61" s="176" t="s">
        <v>24</v>
      </c>
      <c r="L61" s="170" t="s">
        <v>24</v>
      </c>
      <c r="M61" s="173" t="s">
        <v>24</v>
      </c>
      <c r="N61" s="524">
        <v>43651</v>
      </c>
      <c r="O61" s="607" t="s">
        <v>24</v>
      </c>
      <c r="P61" s="608" t="s">
        <v>24</v>
      </c>
      <c r="Q61" s="194" t="str">
        <f t="shared" si="1"/>
        <v>-</v>
      </c>
      <c r="R61" s="181" t="str">
        <f t="shared" ca="1" si="2"/>
        <v>TIDAK MCU</v>
      </c>
      <c r="S61" s="1319" t="s">
        <v>24</v>
      </c>
      <c r="T61" s="440">
        <v>44313</v>
      </c>
      <c r="U61" s="443" t="s">
        <v>99</v>
      </c>
      <c r="V61" s="1330" t="s">
        <v>24</v>
      </c>
      <c r="W61" s="1311" t="s">
        <v>24</v>
      </c>
      <c r="X61" s="347"/>
      <c r="Y61" s="172"/>
      <c r="Z61" s="350"/>
      <c r="AA61" s="353" t="s">
        <v>24</v>
      </c>
      <c r="AB61" s="359"/>
      <c r="AC61" s="359"/>
      <c r="AD61" s="359"/>
      <c r="AE61" s="359"/>
      <c r="AF61" s="359"/>
      <c r="AG61" s="373"/>
      <c r="AH61" s="1239"/>
      <c r="AI61" s="481" t="str">
        <f t="shared" si="3"/>
        <v>-</v>
      </c>
      <c r="AJ61" s="1330">
        <f t="shared" si="4"/>
        <v>43651</v>
      </c>
      <c r="AK61" s="217" t="s">
        <v>24</v>
      </c>
      <c r="AL61" s="614" t="s">
        <v>24</v>
      </c>
      <c r="AM61" s="180"/>
      <c r="AN61" s="178"/>
      <c r="AO61" s="178"/>
      <c r="AP61" s="180"/>
      <c r="AQ61" s="1231" t="s">
        <v>3094</v>
      </c>
      <c r="AR61" s="180"/>
      <c r="AS61" s="180"/>
      <c r="AT61" s="180"/>
      <c r="AU61" s="180"/>
      <c r="AV61" s="885"/>
      <c r="AW61" s="885"/>
      <c r="AX61" s="885"/>
      <c r="AY61" s="885"/>
      <c r="AZ61" s="885"/>
    </row>
    <row r="62" spans="1:60" ht="15" customHeight="1">
      <c r="A62" s="885"/>
      <c r="B62" s="1310">
        <v>56</v>
      </c>
      <c r="C62" s="1514" t="s">
        <v>5761</v>
      </c>
      <c r="D62" s="604" t="s">
        <v>611</v>
      </c>
      <c r="E62" s="521" t="s">
        <v>4241</v>
      </c>
      <c r="F62" s="509" t="s">
        <v>5762</v>
      </c>
      <c r="G62" s="509" t="s">
        <v>98</v>
      </c>
      <c r="H62" s="522" t="s">
        <v>5763</v>
      </c>
      <c r="I62" s="523">
        <v>34403</v>
      </c>
      <c r="J62" s="1314">
        <f t="shared" ca="1" si="0"/>
        <v>28</v>
      </c>
      <c r="K62" s="176" t="s">
        <v>24</v>
      </c>
      <c r="L62" s="170" t="s">
        <v>24</v>
      </c>
      <c r="M62" s="173" t="s">
        <v>24</v>
      </c>
      <c r="N62" s="524">
        <v>43235</v>
      </c>
      <c r="O62" s="511" t="s">
        <v>24</v>
      </c>
      <c r="P62" s="513" t="s">
        <v>24</v>
      </c>
      <c r="Q62" s="194" t="str">
        <f t="shared" si="1"/>
        <v>-</v>
      </c>
      <c r="R62" s="181" t="str">
        <f t="shared" ca="1" si="2"/>
        <v>TIDAK MCU</v>
      </c>
      <c r="S62" s="1319" t="s">
        <v>24</v>
      </c>
      <c r="T62" s="440">
        <v>44265</v>
      </c>
      <c r="U62" s="443" t="s">
        <v>99</v>
      </c>
      <c r="V62" s="1330" t="s">
        <v>24</v>
      </c>
      <c r="W62" s="1311" t="s">
        <v>24</v>
      </c>
      <c r="X62" s="347"/>
      <c r="Y62" s="172"/>
      <c r="Z62" s="350"/>
      <c r="AA62" s="353" t="s">
        <v>24</v>
      </c>
      <c r="AB62" s="352" t="s">
        <v>24</v>
      </c>
      <c r="AC62" s="352" t="s">
        <v>24</v>
      </c>
      <c r="AD62" s="352" t="s">
        <v>24</v>
      </c>
      <c r="AE62" s="359"/>
      <c r="AF62" s="359"/>
      <c r="AG62" s="373"/>
      <c r="AH62" s="1239"/>
      <c r="AI62" s="481" t="str">
        <f t="shared" si="3"/>
        <v>----</v>
      </c>
      <c r="AJ62" s="1330">
        <f t="shared" si="4"/>
        <v>43235</v>
      </c>
      <c r="AK62" s="217" t="s">
        <v>24</v>
      </c>
      <c r="AL62" s="614" t="s">
        <v>24</v>
      </c>
      <c r="AM62" s="180"/>
      <c r="AN62" s="178"/>
      <c r="AO62" s="178"/>
      <c r="AP62" s="180"/>
      <c r="AQ62" s="1231" t="s">
        <v>3094</v>
      </c>
      <c r="AR62" s="180"/>
      <c r="AS62" s="180"/>
      <c r="AT62" s="180"/>
      <c r="AU62" s="180"/>
      <c r="AV62" s="885"/>
      <c r="AW62" s="885"/>
      <c r="AX62" s="885"/>
      <c r="AY62" s="885"/>
      <c r="AZ62" s="885"/>
    </row>
    <row r="63" spans="1:60" ht="15" customHeight="1">
      <c r="A63" s="885"/>
      <c r="B63" s="1310">
        <v>57</v>
      </c>
      <c r="C63" s="551" t="s">
        <v>2664</v>
      </c>
      <c r="D63" s="618" t="s">
        <v>611</v>
      </c>
      <c r="E63" s="554" t="s">
        <v>4241</v>
      </c>
      <c r="F63" s="509" t="s">
        <v>5764</v>
      </c>
      <c r="G63" s="509" t="s">
        <v>98</v>
      </c>
      <c r="H63" s="522" t="s">
        <v>5765</v>
      </c>
      <c r="I63" s="523">
        <v>33879</v>
      </c>
      <c r="J63" s="1314">
        <f t="shared" ca="1" si="0"/>
        <v>29</v>
      </c>
      <c r="K63" s="176" t="s">
        <v>24</v>
      </c>
      <c r="L63" s="170" t="s">
        <v>24</v>
      </c>
      <c r="M63" s="173" t="s">
        <v>24</v>
      </c>
      <c r="N63" s="524">
        <v>43231</v>
      </c>
      <c r="O63" s="511">
        <v>43145</v>
      </c>
      <c r="P63" s="513" t="s">
        <v>24</v>
      </c>
      <c r="Q63" s="194">
        <f t="shared" si="1"/>
        <v>43510</v>
      </c>
      <c r="R63" s="181" t="str">
        <f t="shared" ca="1" si="2"/>
        <v>EXPIRED</v>
      </c>
      <c r="S63" s="1319" t="s">
        <v>12259</v>
      </c>
      <c r="T63" s="440">
        <v>44471</v>
      </c>
      <c r="U63" s="440">
        <v>44471</v>
      </c>
      <c r="V63" s="1330" t="s">
        <v>24</v>
      </c>
      <c r="W63" s="1311" t="s">
        <v>24</v>
      </c>
      <c r="X63" s="347"/>
      <c r="Y63" s="172"/>
      <c r="Z63" s="350"/>
      <c r="AA63" s="1173" t="s">
        <v>6538</v>
      </c>
      <c r="AB63" s="352" t="s">
        <v>24</v>
      </c>
      <c r="AC63" s="352" t="s">
        <v>24</v>
      </c>
      <c r="AD63" s="352" t="s">
        <v>24</v>
      </c>
      <c r="AE63" s="359"/>
      <c r="AF63" s="359"/>
      <c r="AG63" s="373"/>
      <c r="AH63" s="1239"/>
      <c r="AI63" s="481" t="str">
        <f t="shared" si="3"/>
        <v>WA 600 (TYREHANDLER)---</v>
      </c>
      <c r="AJ63" s="1330">
        <f t="shared" si="4"/>
        <v>43231</v>
      </c>
      <c r="AK63" s="217" t="s">
        <v>24</v>
      </c>
      <c r="AL63" s="614" t="s">
        <v>24</v>
      </c>
      <c r="AM63" s="180"/>
      <c r="AN63" s="178"/>
      <c r="AO63" s="178"/>
      <c r="AP63" s="180"/>
      <c r="AQ63" s="1231" t="s">
        <v>3094</v>
      </c>
      <c r="AR63" s="180"/>
      <c r="AS63" s="180"/>
      <c r="AT63" s="180"/>
      <c r="AU63" s="180"/>
      <c r="AV63" s="885"/>
      <c r="AW63" s="885"/>
      <c r="AX63" s="885"/>
      <c r="AY63" s="885"/>
      <c r="AZ63" s="177"/>
    </row>
    <row r="64" spans="1:60" ht="15" customHeight="1">
      <c r="A64" s="885"/>
      <c r="B64" s="1310">
        <v>58</v>
      </c>
      <c r="C64" s="551" t="s">
        <v>5766</v>
      </c>
      <c r="D64" s="618" t="s">
        <v>611</v>
      </c>
      <c r="E64" s="554" t="s">
        <v>4241</v>
      </c>
      <c r="F64" s="509" t="s">
        <v>13186</v>
      </c>
      <c r="G64" s="509" t="s">
        <v>98</v>
      </c>
      <c r="H64" s="522" t="s">
        <v>5767</v>
      </c>
      <c r="I64" s="523">
        <v>35471</v>
      </c>
      <c r="J64" s="1314">
        <f t="shared" ca="1" si="0"/>
        <v>25</v>
      </c>
      <c r="K64" s="176" t="s">
        <v>24</v>
      </c>
      <c r="L64" s="170" t="s">
        <v>24</v>
      </c>
      <c r="M64" s="173" t="s">
        <v>24</v>
      </c>
      <c r="N64" s="524">
        <v>43455</v>
      </c>
      <c r="O64" s="511">
        <v>43256</v>
      </c>
      <c r="P64" s="513" t="s">
        <v>24</v>
      </c>
      <c r="Q64" s="194">
        <f t="shared" si="1"/>
        <v>43621</v>
      </c>
      <c r="R64" s="181" t="str">
        <f t="shared" ca="1" si="2"/>
        <v>EXPIRED</v>
      </c>
      <c r="S64" s="1319" t="s">
        <v>24</v>
      </c>
      <c r="T64" s="440">
        <v>44237</v>
      </c>
      <c r="U64" s="443" t="s">
        <v>24</v>
      </c>
      <c r="V64" s="1330" t="s">
        <v>24</v>
      </c>
      <c r="W64" s="1311" t="s">
        <v>24</v>
      </c>
      <c r="X64" s="347"/>
      <c r="Y64" s="172"/>
      <c r="Z64" s="350"/>
      <c r="AA64" s="353" t="s">
        <v>24</v>
      </c>
      <c r="AB64" s="352" t="s">
        <v>24</v>
      </c>
      <c r="AC64" s="352" t="s">
        <v>24</v>
      </c>
      <c r="AD64" s="352" t="s">
        <v>24</v>
      </c>
      <c r="AE64" s="359"/>
      <c r="AF64" s="359"/>
      <c r="AG64" s="373"/>
      <c r="AH64" s="1239"/>
      <c r="AI64" s="481" t="str">
        <f t="shared" si="3"/>
        <v>----</v>
      </c>
      <c r="AJ64" s="1330">
        <f t="shared" si="4"/>
        <v>43455</v>
      </c>
      <c r="AK64" s="217" t="s">
        <v>24</v>
      </c>
      <c r="AL64" s="614" t="s">
        <v>24</v>
      </c>
      <c r="AM64" s="180"/>
      <c r="AN64" s="178"/>
      <c r="AO64" s="178"/>
      <c r="AP64" s="180"/>
      <c r="AQ64" s="1231" t="s">
        <v>3094</v>
      </c>
      <c r="AR64" s="180"/>
      <c r="AS64" s="180"/>
      <c r="AT64" s="180"/>
      <c r="AU64" s="180"/>
      <c r="AV64" s="885"/>
      <c r="AW64" s="885"/>
      <c r="AX64" s="885"/>
      <c r="AY64" s="885"/>
      <c r="AZ64" s="177"/>
    </row>
    <row r="65" spans="1:60" ht="15" customHeight="1">
      <c r="A65" s="885"/>
      <c r="B65" s="1310">
        <v>59</v>
      </c>
      <c r="C65" s="1493" t="s">
        <v>5768</v>
      </c>
      <c r="D65" s="615" t="s">
        <v>5707</v>
      </c>
      <c r="E65" s="521" t="s">
        <v>4241</v>
      </c>
      <c r="F65" s="509" t="s">
        <v>5769</v>
      </c>
      <c r="G65" s="509" t="s">
        <v>98</v>
      </c>
      <c r="H65" s="522" t="s">
        <v>5770</v>
      </c>
      <c r="I65" s="523">
        <v>35383</v>
      </c>
      <c r="J65" s="1314">
        <f t="shared" ca="1" si="0"/>
        <v>25</v>
      </c>
      <c r="K65" s="176" t="s">
        <v>24</v>
      </c>
      <c r="L65" s="170" t="s">
        <v>24</v>
      </c>
      <c r="M65" s="173" t="s">
        <v>24</v>
      </c>
      <c r="N65" s="524">
        <v>43284</v>
      </c>
      <c r="O65" s="512">
        <v>43641</v>
      </c>
      <c r="P65" s="513" t="s">
        <v>24</v>
      </c>
      <c r="Q65" s="194">
        <f t="shared" si="1"/>
        <v>44006</v>
      </c>
      <c r="R65" s="181" t="str">
        <f t="shared" ca="1" si="2"/>
        <v>EXPIRED</v>
      </c>
      <c r="S65" s="1319" t="s">
        <v>24</v>
      </c>
      <c r="T65" s="440">
        <v>44514</v>
      </c>
      <c r="U65" s="443" t="s">
        <v>99</v>
      </c>
      <c r="V65" s="1330" t="s">
        <v>24</v>
      </c>
      <c r="W65" s="1311" t="s">
        <v>24</v>
      </c>
      <c r="X65" s="347"/>
      <c r="Y65" s="172"/>
      <c r="Z65" s="350"/>
      <c r="AA65" s="353" t="s">
        <v>24</v>
      </c>
      <c r="AB65" s="352" t="s">
        <v>24</v>
      </c>
      <c r="AC65" s="352" t="s">
        <v>24</v>
      </c>
      <c r="AD65" s="352" t="s">
        <v>24</v>
      </c>
      <c r="AE65" s="359"/>
      <c r="AF65" s="359"/>
      <c r="AG65" s="373"/>
      <c r="AH65" s="1239"/>
      <c r="AI65" s="481" t="str">
        <f t="shared" si="3"/>
        <v>----</v>
      </c>
      <c r="AJ65" s="1330">
        <f t="shared" si="4"/>
        <v>43284</v>
      </c>
      <c r="AK65" s="217" t="s">
        <v>24</v>
      </c>
      <c r="AL65" s="614" t="s">
        <v>24</v>
      </c>
      <c r="AM65" s="180"/>
      <c r="AN65" s="178"/>
      <c r="AO65" s="178"/>
      <c r="AP65" s="180"/>
      <c r="AQ65" s="1231" t="s">
        <v>3094</v>
      </c>
      <c r="AR65" s="180"/>
      <c r="AS65" s="180"/>
      <c r="AT65" s="180"/>
      <c r="AU65" s="180"/>
      <c r="AV65" s="885"/>
      <c r="AW65" s="885"/>
      <c r="AX65" s="885"/>
      <c r="AY65" s="885"/>
      <c r="AZ65" s="177"/>
    </row>
    <row r="66" spans="1:60" ht="15" customHeight="1">
      <c r="A66" s="885"/>
      <c r="B66" s="1310">
        <v>60</v>
      </c>
      <c r="C66" s="611" t="s">
        <v>5771</v>
      </c>
      <c r="D66" s="604" t="s">
        <v>611</v>
      </c>
      <c r="E66" s="554" t="s">
        <v>4241</v>
      </c>
      <c r="F66" s="509" t="s">
        <v>13187</v>
      </c>
      <c r="G66" s="509" t="s">
        <v>98</v>
      </c>
      <c r="H66" s="522" t="s">
        <v>5772</v>
      </c>
      <c r="I66" s="523">
        <v>35580</v>
      </c>
      <c r="J66" s="1314">
        <f t="shared" ca="1" si="0"/>
        <v>24</v>
      </c>
      <c r="K66" s="176" t="s">
        <v>24</v>
      </c>
      <c r="L66" s="170" t="s">
        <v>24</v>
      </c>
      <c r="M66" s="173" t="s">
        <v>24</v>
      </c>
      <c r="N66" s="524">
        <v>43291</v>
      </c>
      <c r="O66" s="511">
        <v>43641</v>
      </c>
      <c r="P66" s="513" t="s">
        <v>24</v>
      </c>
      <c r="Q66" s="194">
        <f t="shared" si="1"/>
        <v>44006</v>
      </c>
      <c r="R66" s="181" t="str">
        <f t="shared" ca="1" si="2"/>
        <v>EXPIRED</v>
      </c>
      <c r="S66" s="1319" t="s">
        <v>24</v>
      </c>
      <c r="T66" s="440">
        <v>44346</v>
      </c>
      <c r="U66" s="443" t="s">
        <v>99</v>
      </c>
      <c r="V66" s="1330" t="s">
        <v>24</v>
      </c>
      <c r="W66" s="1311" t="s">
        <v>24</v>
      </c>
      <c r="X66" s="347"/>
      <c r="Y66" s="172"/>
      <c r="Z66" s="350"/>
      <c r="AA66" s="353" t="s">
        <v>24</v>
      </c>
      <c r="AB66" s="352" t="s">
        <v>24</v>
      </c>
      <c r="AC66" s="352" t="s">
        <v>24</v>
      </c>
      <c r="AD66" s="352" t="s">
        <v>24</v>
      </c>
      <c r="AE66" s="359"/>
      <c r="AF66" s="359"/>
      <c r="AG66" s="373"/>
      <c r="AH66" s="1239"/>
      <c r="AI66" s="481" t="str">
        <f t="shared" si="3"/>
        <v>----</v>
      </c>
      <c r="AJ66" s="1330">
        <f t="shared" si="4"/>
        <v>43291</v>
      </c>
      <c r="AK66" s="217" t="s">
        <v>24</v>
      </c>
      <c r="AL66" s="614" t="s">
        <v>24</v>
      </c>
      <c r="AM66" s="180"/>
      <c r="AN66" s="178"/>
      <c r="AO66" s="178"/>
      <c r="AP66" s="180"/>
      <c r="AQ66" s="1231" t="s">
        <v>3094</v>
      </c>
      <c r="AR66" s="180"/>
      <c r="AS66" s="180"/>
      <c r="AT66" s="180"/>
      <c r="AU66" s="180"/>
      <c r="AV66" s="885"/>
      <c r="AW66" s="885"/>
      <c r="AX66" s="885"/>
      <c r="AY66" s="885"/>
      <c r="AZ66" s="177"/>
    </row>
    <row r="67" spans="1:60" ht="15" customHeight="1">
      <c r="A67" s="885"/>
      <c r="B67" s="1310">
        <v>61</v>
      </c>
      <c r="C67" s="611" t="s">
        <v>5773</v>
      </c>
      <c r="D67" s="604" t="s">
        <v>611</v>
      </c>
      <c r="E67" s="521" t="s">
        <v>4241</v>
      </c>
      <c r="F67" s="509" t="s">
        <v>13188</v>
      </c>
      <c r="G67" s="509" t="s">
        <v>98</v>
      </c>
      <c r="H67" s="522" t="s">
        <v>5774</v>
      </c>
      <c r="I67" s="523">
        <v>33545</v>
      </c>
      <c r="J67" s="1314">
        <f t="shared" ca="1" si="0"/>
        <v>30</v>
      </c>
      <c r="K67" s="176" t="s">
        <v>24</v>
      </c>
      <c r="L67" s="170" t="s">
        <v>24</v>
      </c>
      <c r="M67" s="173" t="s">
        <v>24</v>
      </c>
      <c r="N67" s="524">
        <v>43291</v>
      </c>
      <c r="O67" s="511">
        <v>43511</v>
      </c>
      <c r="P67" s="513" t="s">
        <v>24</v>
      </c>
      <c r="Q67" s="194">
        <f t="shared" si="1"/>
        <v>43876</v>
      </c>
      <c r="R67" s="181" t="str">
        <f t="shared" ca="1" si="2"/>
        <v>EXPIRED</v>
      </c>
      <c r="S67" s="1319" t="s">
        <v>6403</v>
      </c>
      <c r="T67" s="440">
        <v>44503</v>
      </c>
      <c r="U67" s="443">
        <v>44503</v>
      </c>
      <c r="V67" s="1330" t="s">
        <v>24</v>
      </c>
      <c r="W67" s="1311" t="s">
        <v>24</v>
      </c>
      <c r="X67" s="347"/>
      <c r="Y67" s="172"/>
      <c r="Z67" s="350"/>
      <c r="AA67" s="353" t="s">
        <v>6538</v>
      </c>
      <c r="AB67" s="890" t="s">
        <v>926</v>
      </c>
      <c r="AC67" s="352" t="s">
        <v>24</v>
      </c>
      <c r="AD67" s="352" t="s">
        <v>24</v>
      </c>
      <c r="AE67" s="359"/>
      <c r="AF67" s="359"/>
      <c r="AG67" s="373"/>
      <c r="AH67" s="1239"/>
      <c r="AI67" s="481" t="str">
        <f t="shared" si="3"/>
        <v>WA 600 (TYREHANDLER)HD 465, HD 785--</v>
      </c>
      <c r="AJ67" s="1330">
        <f t="shared" si="4"/>
        <v>43291</v>
      </c>
      <c r="AK67" s="217">
        <v>43963</v>
      </c>
      <c r="AL67" s="614">
        <v>43963</v>
      </c>
      <c r="AM67" s="180"/>
      <c r="AN67" s="178"/>
      <c r="AO67" s="178"/>
      <c r="AP67" s="180" t="s">
        <v>926</v>
      </c>
      <c r="AQ67" s="1231" t="s">
        <v>3094</v>
      </c>
      <c r="AR67" s="180"/>
      <c r="AS67" s="180"/>
      <c r="AT67" s="180"/>
      <c r="AU67" s="180"/>
      <c r="AV67" s="885"/>
      <c r="AW67" s="885"/>
      <c r="AX67" s="885"/>
      <c r="AY67" s="885"/>
      <c r="AZ67" s="177"/>
    </row>
    <row r="68" spans="1:60" s="1210" customFormat="1" ht="15" customHeight="1">
      <c r="A68" s="885"/>
      <c r="B68" s="1310">
        <v>62</v>
      </c>
      <c r="C68" s="551" t="s">
        <v>5775</v>
      </c>
      <c r="D68" s="618" t="s">
        <v>611</v>
      </c>
      <c r="E68" s="554" t="s">
        <v>4241</v>
      </c>
      <c r="F68" s="509" t="s">
        <v>13189</v>
      </c>
      <c r="G68" s="509" t="s">
        <v>98</v>
      </c>
      <c r="H68" s="522" t="s">
        <v>5776</v>
      </c>
      <c r="I68" s="523">
        <v>33210</v>
      </c>
      <c r="J68" s="1314">
        <f t="shared" ca="1" si="0"/>
        <v>31</v>
      </c>
      <c r="K68" s="314" t="s">
        <v>24</v>
      </c>
      <c r="L68" s="170" t="s">
        <v>24</v>
      </c>
      <c r="M68" s="173" t="s">
        <v>24</v>
      </c>
      <c r="N68" s="524">
        <v>43291</v>
      </c>
      <c r="O68" s="511">
        <v>43511</v>
      </c>
      <c r="P68" s="608" t="s">
        <v>24</v>
      </c>
      <c r="Q68" s="194">
        <f t="shared" si="1"/>
        <v>43876</v>
      </c>
      <c r="R68" s="181" t="str">
        <f t="shared" ca="1" si="2"/>
        <v>EXPIRED</v>
      </c>
      <c r="S68" s="1319" t="s">
        <v>24</v>
      </c>
      <c r="T68" s="440">
        <v>44533</v>
      </c>
      <c r="U68" s="443" t="s">
        <v>24</v>
      </c>
      <c r="V68" s="1330" t="s">
        <v>24</v>
      </c>
      <c r="W68" s="1311" t="s">
        <v>24</v>
      </c>
      <c r="X68" s="347"/>
      <c r="Y68" s="172"/>
      <c r="Z68" s="350"/>
      <c r="AA68" s="353" t="s">
        <v>24</v>
      </c>
      <c r="AB68" s="352" t="s">
        <v>24</v>
      </c>
      <c r="AC68" s="352" t="s">
        <v>24</v>
      </c>
      <c r="AD68" s="352" t="s">
        <v>24</v>
      </c>
      <c r="AE68" s="359"/>
      <c r="AF68" s="359"/>
      <c r="AG68" s="373"/>
      <c r="AH68" s="1239"/>
      <c r="AI68" s="481" t="str">
        <f t="shared" si="3"/>
        <v>----</v>
      </c>
      <c r="AJ68" s="1330">
        <f t="shared" si="4"/>
        <v>43291</v>
      </c>
      <c r="AK68" s="217" t="s">
        <v>24</v>
      </c>
      <c r="AL68" s="614" t="s">
        <v>24</v>
      </c>
      <c r="AM68" s="180"/>
      <c r="AN68" s="178"/>
      <c r="AO68" s="178"/>
      <c r="AP68" s="180"/>
      <c r="AQ68" s="1231" t="s">
        <v>3094</v>
      </c>
      <c r="AR68" s="180"/>
      <c r="AS68" s="180"/>
      <c r="AT68" s="180"/>
      <c r="AU68" s="180"/>
      <c r="AV68" s="885"/>
      <c r="AW68" s="148"/>
      <c r="AX68" s="148"/>
      <c r="AY68" s="148"/>
      <c r="AZ68" s="885"/>
      <c r="BA68" s="1206"/>
      <c r="BB68" s="1206"/>
      <c r="BC68" s="1206"/>
      <c r="BD68" s="1206"/>
      <c r="BE68" s="1206"/>
      <c r="BF68" s="1206"/>
      <c r="BG68" s="1206"/>
      <c r="BH68" s="1206"/>
    </row>
    <row r="69" spans="1:60" ht="15" customHeight="1">
      <c r="A69" s="885"/>
      <c r="B69" s="1310">
        <v>63</v>
      </c>
      <c r="C69" s="611" t="s">
        <v>5777</v>
      </c>
      <c r="D69" s="604" t="s">
        <v>5778</v>
      </c>
      <c r="E69" s="521" t="s">
        <v>4241</v>
      </c>
      <c r="F69" s="509" t="s">
        <v>5779</v>
      </c>
      <c r="G69" s="509" t="s">
        <v>98</v>
      </c>
      <c r="H69" s="522" t="s">
        <v>5780</v>
      </c>
      <c r="I69" s="523">
        <v>34170</v>
      </c>
      <c r="J69" s="1314">
        <f t="shared" ca="1" si="0"/>
        <v>28</v>
      </c>
      <c r="K69" s="176" t="s">
        <v>24</v>
      </c>
      <c r="L69" s="170" t="s">
        <v>24</v>
      </c>
      <c r="M69" s="173" t="s">
        <v>24</v>
      </c>
      <c r="N69" s="524">
        <v>43301</v>
      </c>
      <c r="O69" s="511">
        <v>43533</v>
      </c>
      <c r="P69" s="513" t="s">
        <v>24</v>
      </c>
      <c r="Q69" s="194">
        <f t="shared" si="1"/>
        <v>43898</v>
      </c>
      <c r="R69" s="181" t="str">
        <f t="shared" ca="1" si="2"/>
        <v>EXPIRED</v>
      </c>
      <c r="S69" s="1319" t="s">
        <v>24</v>
      </c>
      <c r="T69" s="440">
        <v>44397</v>
      </c>
      <c r="U69" s="443" t="s">
        <v>24</v>
      </c>
      <c r="V69" s="1330" t="s">
        <v>24</v>
      </c>
      <c r="W69" s="1311" t="s">
        <v>24</v>
      </c>
      <c r="X69" s="347"/>
      <c r="Y69" s="172"/>
      <c r="Z69" s="350"/>
      <c r="AA69" s="353" t="s">
        <v>24</v>
      </c>
      <c r="AB69" s="352" t="s">
        <v>24</v>
      </c>
      <c r="AC69" s="352" t="s">
        <v>24</v>
      </c>
      <c r="AD69" s="352" t="s">
        <v>24</v>
      </c>
      <c r="AE69" s="359"/>
      <c r="AF69" s="359"/>
      <c r="AG69" s="373"/>
      <c r="AH69" s="1239"/>
      <c r="AI69" s="481" t="str">
        <f t="shared" si="3"/>
        <v>----</v>
      </c>
      <c r="AJ69" s="1330">
        <f t="shared" si="4"/>
        <v>43301</v>
      </c>
      <c r="AK69" s="217" t="s">
        <v>24</v>
      </c>
      <c r="AL69" s="614" t="s">
        <v>24</v>
      </c>
      <c r="AM69" s="180"/>
      <c r="AN69" s="178"/>
      <c r="AO69" s="178"/>
      <c r="AP69" s="180"/>
      <c r="AQ69" s="1231" t="s">
        <v>3094</v>
      </c>
      <c r="AR69" s="180"/>
      <c r="AS69" s="180"/>
      <c r="AT69" s="180"/>
      <c r="AU69" s="180"/>
      <c r="AV69" s="885"/>
      <c r="AW69" s="885"/>
      <c r="AX69" s="885"/>
      <c r="AY69" s="885"/>
      <c r="AZ69" s="177"/>
    </row>
    <row r="70" spans="1:60" ht="15" customHeight="1">
      <c r="A70" s="885"/>
      <c r="B70" s="1310">
        <v>64</v>
      </c>
      <c r="C70" s="611" t="s">
        <v>5781</v>
      </c>
      <c r="D70" s="604" t="s">
        <v>611</v>
      </c>
      <c r="E70" s="554" t="s">
        <v>4241</v>
      </c>
      <c r="F70" s="509" t="s">
        <v>13190</v>
      </c>
      <c r="G70" s="509" t="s">
        <v>98</v>
      </c>
      <c r="H70" s="522" t="s">
        <v>5782</v>
      </c>
      <c r="I70" s="523">
        <v>35286</v>
      </c>
      <c r="J70" s="1314">
        <f t="shared" ca="1" si="0"/>
        <v>25</v>
      </c>
      <c r="K70" s="176" t="s">
        <v>24</v>
      </c>
      <c r="L70" s="170" t="s">
        <v>24</v>
      </c>
      <c r="M70" s="173" t="s">
        <v>24</v>
      </c>
      <c r="N70" s="524">
        <v>43322</v>
      </c>
      <c r="O70" s="511">
        <v>43676</v>
      </c>
      <c r="P70" s="513" t="s">
        <v>24</v>
      </c>
      <c r="Q70" s="194">
        <f t="shared" si="1"/>
        <v>44041</v>
      </c>
      <c r="R70" s="181" t="str">
        <f t="shared" ca="1" si="2"/>
        <v>EXPIRED</v>
      </c>
      <c r="S70" s="1319" t="s">
        <v>12249</v>
      </c>
      <c r="T70" s="440">
        <v>44417</v>
      </c>
      <c r="U70" s="440">
        <v>44417</v>
      </c>
      <c r="V70" s="1330" t="s">
        <v>24</v>
      </c>
      <c r="W70" s="1311" t="s">
        <v>24</v>
      </c>
      <c r="X70" s="347"/>
      <c r="Y70" s="172"/>
      <c r="Z70" s="350"/>
      <c r="AA70" s="1173" t="s">
        <v>4457</v>
      </c>
      <c r="AB70" s="352" t="s">
        <v>24</v>
      </c>
      <c r="AC70" s="352" t="s">
        <v>24</v>
      </c>
      <c r="AD70" s="352" t="s">
        <v>24</v>
      </c>
      <c r="AE70" s="359"/>
      <c r="AF70" s="359"/>
      <c r="AG70" s="373"/>
      <c r="AH70" s="1239"/>
      <c r="AI70" s="481" t="str">
        <f t="shared" si="3"/>
        <v>SC P360, SC P380---</v>
      </c>
      <c r="AJ70" s="1330">
        <f t="shared" si="4"/>
        <v>43322</v>
      </c>
      <c r="AK70" s="217">
        <v>43970</v>
      </c>
      <c r="AL70" s="614">
        <v>43970</v>
      </c>
      <c r="AM70" s="180"/>
      <c r="AN70" s="178"/>
      <c r="AO70" s="178"/>
      <c r="AP70" s="180"/>
      <c r="AQ70" s="1231" t="s">
        <v>3094</v>
      </c>
      <c r="AR70" s="180"/>
      <c r="AS70" s="180"/>
      <c r="AT70" s="180"/>
      <c r="AU70" s="180"/>
      <c r="AV70" s="885"/>
      <c r="AW70" s="885"/>
      <c r="AX70" s="885"/>
      <c r="AY70" s="885"/>
      <c r="AZ70" s="177"/>
    </row>
    <row r="71" spans="1:60" ht="15" customHeight="1">
      <c r="A71" s="885"/>
      <c r="B71" s="1310">
        <v>65</v>
      </c>
      <c r="C71" s="611" t="s">
        <v>5783</v>
      </c>
      <c r="D71" s="604" t="s">
        <v>4253</v>
      </c>
      <c r="E71" s="554" t="s">
        <v>4241</v>
      </c>
      <c r="F71" s="509" t="s">
        <v>5784</v>
      </c>
      <c r="G71" s="509" t="s">
        <v>98</v>
      </c>
      <c r="H71" s="522" t="s">
        <v>5785</v>
      </c>
      <c r="I71" s="523">
        <v>33761</v>
      </c>
      <c r="J71" s="1314">
        <f t="shared" ref="J71:J96" ca="1" si="5">IF(OR(I71="",I71="-"),"-",ROUND((NOW()-I71)/356,0))</f>
        <v>30</v>
      </c>
      <c r="K71" s="138" t="s">
        <v>493</v>
      </c>
      <c r="L71" s="143">
        <v>920617230305</v>
      </c>
      <c r="M71" s="134">
        <v>45449</v>
      </c>
      <c r="N71" s="524">
        <v>43333</v>
      </c>
      <c r="O71" s="511" t="s">
        <v>24</v>
      </c>
      <c r="P71" s="513" t="s">
        <v>24</v>
      </c>
      <c r="Q71" s="194" t="str">
        <f t="shared" ref="Q71:Q96" si="6">IF(OR(O71="-",O71=""),"-",O71+365)</f>
        <v>-</v>
      </c>
      <c r="R71" s="181" t="str">
        <f t="shared" ref="R71:R96" ca="1" si="7">IF(OR(O71="",O71="-"),"TIDAK MCU",IF(Q71&gt;TODAY(),"BERLAKU","EXPIRED"))</f>
        <v>TIDAK MCU</v>
      </c>
      <c r="S71" s="1319" t="s">
        <v>6404</v>
      </c>
      <c r="T71" s="440">
        <v>44353</v>
      </c>
      <c r="U71" s="440">
        <v>44353</v>
      </c>
      <c r="V71" s="1330" t="s">
        <v>24</v>
      </c>
      <c r="W71" s="1311" t="s">
        <v>24</v>
      </c>
      <c r="X71" s="347"/>
      <c r="Y71" s="172"/>
      <c r="Z71" s="350"/>
      <c r="AA71" s="422" t="s">
        <v>4457</v>
      </c>
      <c r="AB71" s="352" t="s">
        <v>24</v>
      </c>
      <c r="AC71" s="352" t="s">
        <v>24</v>
      </c>
      <c r="AD71" s="352" t="s">
        <v>24</v>
      </c>
      <c r="AE71" s="359"/>
      <c r="AF71" s="359"/>
      <c r="AG71" s="373"/>
      <c r="AH71" s="1239"/>
      <c r="AI71" s="481" t="str">
        <f t="shared" ref="AI71:AI96" si="8">+CONCATENATE(AA71,AB71,AC71,AD71,AE71,AF71,AG71)</f>
        <v>SC P360, SC P380---</v>
      </c>
      <c r="AJ71" s="1330">
        <f t="shared" ref="AJ71:AJ96" si="9">N71</f>
        <v>43333</v>
      </c>
      <c r="AK71" s="217">
        <v>43337</v>
      </c>
      <c r="AL71" s="614">
        <v>43337</v>
      </c>
      <c r="AM71" s="180"/>
      <c r="AN71" s="178"/>
      <c r="AO71" s="178"/>
      <c r="AP71" s="180"/>
      <c r="AQ71" s="1231" t="s">
        <v>3094</v>
      </c>
      <c r="AR71" s="180"/>
      <c r="AS71" s="180"/>
      <c r="AT71" s="180"/>
      <c r="AU71" s="180"/>
      <c r="AV71" s="885"/>
      <c r="AW71" s="885"/>
      <c r="AX71" s="885"/>
      <c r="AY71" s="885"/>
      <c r="AZ71" s="177"/>
    </row>
    <row r="72" spans="1:60" ht="15" customHeight="1">
      <c r="A72" s="885"/>
      <c r="B72" s="1310">
        <v>66</v>
      </c>
      <c r="C72" s="611" t="s">
        <v>1012</v>
      </c>
      <c r="D72" s="604" t="s">
        <v>4253</v>
      </c>
      <c r="E72" s="554" t="s">
        <v>4241</v>
      </c>
      <c r="F72" s="509" t="s">
        <v>5786</v>
      </c>
      <c r="G72" s="509" t="s">
        <v>98</v>
      </c>
      <c r="H72" s="522" t="s">
        <v>5787</v>
      </c>
      <c r="I72" s="523">
        <v>32610</v>
      </c>
      <c r="J72" s="1314">
        <f t="shared" ca="1" si="5"/>
        <v>33</v>
      </c>
      <c r="K72" s="138" t="s">
        <v>493</v>
      </c>
      <c r="L72" s="143">
        <v>890429340166</v>
      </c>
      <c r="M72" s="134">
        <v>44665</v>
      </c>
      <c r="N72" s="524">
        <v>43455</v>
      </c>
      <c r="O72" s="511" t="s">
        <v>24</v>
      </c>
      <c r="P72" s="513" t="s">
        <v>24</v>
      </c>
      <c r="Q72" s="194" t="str">
        <f t="shared" si="6"/>
        <v>-</v>
      </c>
      <c r="R72" s="181" t="str">
        <f t="shared" ca="1" si="7"/>
        <v>TIDAK MCU</v>
      </c>
      <c r="S72" s="1319" t="s">
        <v>6405</v>
      </c>
      <c r="T72" s="440">
        <v>44298</v>
      </c>
      <c r="U72" s="440">
        <v>44298</v>
      </c>
      <c r="V72" s="1330" t="s">
        <v>24</v>
      </c>
      <c r="W72" s="1311" t="s">
        <v>24</v>
      </c>
      <c r="X72" s="347"/>
      <c r="Y72" s="172"/>
      <c r="Z72" s="350"/>
      <c r="AA72" s="353" t="s">
        <v>4457</v>
      </c>
      <c r="AB72" s="352" t="s">
        <v>24</v>
      </c>
      <c r="AC72" s="352" t="s">
        <v>24</v>
      </c>
      <c r="AD72" s="352" t="s">
        <v>24</v>
      </c>
      <c r="AE72" s="359"/>
      <c r="AF72" s="359"/>
      <c r="AG72" s="373"/>
      <c r="AH72" s="1239"/>
      <c r="AI72" s="481" t="str">
        <f t="shared" si="8"/>
        <v>SC P360, SC P380---</v>
      </c>
      <c r="AJ72" s="1330">
        <f t="shared" si="9"/>
        <v>43455</v>
      </c>
      <c r="AK72" s="217">
        <v>43351</v>
      </c>
      <c r="AL72" s="614">
        <v>43321</v>
      </c>
      <c r="AM72" s="180"/>
      <c r="AN72" s="178"/>
      <c r="AO72" s="178"/>
      <c r="AP72" s="180"/>
      <c r="AQ72" s="1231" t="s">
        <v>3094</v>
      </c>
      <c r="AR72" s="180"/>
      <c r="AS72" s="180"/>
      <c r="AT72" s="180"/>
      <c r="AU72" s="180"/>
      <c r="AV72" s="885"/>
      <c r="AW72" s="885"/>
      <c r="AX72" s="885"/>
      <c r="AY72" s="885"/>
      <c r="AZ72" s="177"/>
    </row>
    <row r="73" spans="1:60" ht="15" customHeight="1">
      <c r="A73" s="885"/>
      <c r="B73" s="1310">
        <v>67</v>
      </c>
      <c r="C73" s="605" t="s">
        <v>5788</v>
      </c>
      <c r="D73" s="604" t="s">
        <v>4253</v>
      </c>
      <c r="E73" s="521" t="s">
        <v>4241</v>
      </c>
      <c r="F73" s="509" t="s">
        <v>5789</v>
      </c>
      <c r="G73" s="509" t="s">
        <v>98</v>
      </c>
      <c r="H73" s="522" t="s">
        <v>5790</v>
      </c>
      <c r="I73" s="523">
        <v>33516</v>
      </c>
      <c r="J73" s="1314">
        <f t="shared" ca="1" si="5"/>
        <v>30</v>
      </c>
      <c r="K73" s="138" t="s">
        <v>493</v>
      </c>
      <c r="L73" s="135">
        <v>911019310477</v>
      </c>
      <c r="M73" s="134">
        <v>44474</v>
      </c>
      <c r="N73" s="524">
        <v>43354</v>
      </c>
      <c r="O73" s="511" t="s">
        <v>24</v>
      </c>
      <c r="P73" s="619" t="s">
        <v>497</v>
      </c>
      <c r="Q73" s="194" t="str">
        <f t="shared" si="6"/>
        <v>-</v>
      </c>
      <c r="R73" s="181" t="str">
        <f t="shared" ca="1" si="7"/>
        <v>TIDAK MCU</v>
      </c>
      <c r="S73" s="1319" t="s">
        <v>6406</v>
      </c>
      <c r="T73" s="440">
        <v>44474</v>
      </c>
      <c r="U73" s="443">
        <v>44474</v>
      </c>
      <c r="V73" s="1330" t="s">
        <v>24</v>
      </c>
      <c r="W73" s="1311" t="s">
        <v>24</v>
      </c>
      <c r="X73" s="347"/>
      <c r="Y73" s="172"/>
      <c r="Z73" s="350"/>
      <c r="AA73" s="353" t="s">
        <v>4457</v>
      </c>
      <c r="AB73" s="352" t="s">
        <v>924</v>
      </c>
      <c r="AC73" s="352" t="s">
        <v>24</v>
      </c>
      <c r="AD73" s="352" t="s">
        <v>24</v>
      </c>
      <c r="AE73" s="359"/>
      <c r="AF73" s="359"/>
      <c r="AG73" s="373"/>
      <c r="AH73" s="1239"/>
      <c r="AI73" s="481" t="str">
        <f t="shared" si="8"/>
        <v>SC P360, SC P380CRANE TRUCK (SIO)--</v>
      </c>
      <c r="AJ73" s="1330">
        <f t="shared" si="9"/>
        <v>43354</v>
      </c>
      <c r="AK73" s="217">
        <v>43647</v>
      </c>
      <c r="AL73" s="614">
        <v>43649</v>
      </c>
      <c r="AM73" s="180"/>
      <c r="AN73" s="178"/>
      <c r="AO73" s="178"/>
      <c r="AP73" s="180"/>
      <c r="AQ73" s="1231" t="s">
        <v>3094</v>
      </c>
      <c r="AR73" s="180"/>
      <c r="AS73" s="180"/>
      <c r="AT73" s="180"/>
      <c r="AU73" s="180"/>
      <c r="AV73" s="885"/>
      <c r="AW73" s="885"/>
      <c r="AX73" s="885"/>
      <c r="AY73" s="885"/>
      <c r="AZ73" s="177"/>
    </row>
    <row r="74" spans="1:60" ht="15" customHeight="1">
      <c r="A74" s="885"/>
      <c r="B74" s="1310">
        <v>68</v>
      </c>
      <c r="C74" s="605" t="s">
        <v>5791</v>
      </c>
      <c r="D74" s="615" t="s">
        <v>4253</v>
      </c>
      <c r="E74" s="521" t="s">
        <v>4241</v>
      </c>
      <c r="F74" s="509" t="s">
        <v>5792</v>
      </c>
      <c r="G74" s="509" t="s">
        <v>98</v>
      </c>
      <c r="H74" s="522" t="s">
        <v>5793</v>
      </c>
      <c r="I74" s="523">
        <v>31479</v>
      </c>
      <c r="J74" s="1314">
        <f t="shared" ca="1" si="5"/>
        <v>36</v>
      </c>
      <c r="K74" s="138" t="s">
        <v>493</v>
      </c>
      <c r="L74" s="143">
        <v>860319310512</v>
      </c>
      <c r="M74" s="134">
        <v>44628</v>
      </c>
      <c r="N74" s="524">
        <v>43354</v>
      </c>
      <c r="O74" s="511">
        <v>43715</v>
      </c>
      <c r="P74" s="513" t="s">
        <v>874</v>
      </c>
      <c r="Q74" s="194">
        <f t="shared" si="6"/>
        <v>44080</v>
      </c>
      <c r="R74" s="181" t="str">
        <f t="shared" ca="1" si="7"/>
        <v>EXPIRED</v>
      </c>
      <c r="S74" s="1319" t="s">
        <v>6407</v>
      </c>
      <c r="T74" s="440">
        <v>44263</v>
      </c>
      <c r="U74" s="443">
        <v>44263</v>
      </c>
      <c r="V74" s="1330" t="s">
        <v>24</v>
      </c>
      <c r="W74" s="1311" t="s">
        <v>24</v>
      </c>
      <c r="X74" s="347"/>
      <c r="Y74" s="172"/>
      <c r="Z74" s="350"/>
      <c r="AA74" s="353" t="s">
        <v>4457</v>
      </c>
      <c r="AB74" s="352" t="s">
        <v>924</v>
      </c>
      <c r="AC74" s="352" t="s">
        <v>24</v>
      </c>
      <c r="AD74" s="352" t="s">
        <v>24</v>
      </c>
      <c r="AE74" s="359"/>
      <c r="AF74" s="359"/>
      <c r="AG74" s="373"/>
      <c r="AH74" s="1239"/>
      <c r="AI74" s="481" t="str">
        <f t="shared" si="8"/>
        <v>SC P360, SC P380CRANE TRUCK (SIO)--</v>
      </c>
      <c r="AJ74" s="1330">
        <f t="shared" si="9"/>
        <v>43354</v>
      </c>
      <c r="AK74" s="217">
        <v>43647</v>
      </c>
      <c r="AL74" s="614">
        <v>43649</v>
      </c>
      <c r="AM74" s="180"/>
      <c r="AN74" s="178"/>
      <c r="AO74" s="178"/>
      <c r="AP74" s="180"/>
      <c r="AQ74" s="1231" t="s">
        <v>3094</v>
      </c>
      <c r="AR74" s="180"/>
      <c r="AS74" s="180"/>
      <c r="AT74" s="180"/>
      <c r="AU74" s="180"/>
      <c r="AV74" s="885"/>
      <c r="AW74" s="885"/>
      <c r="AX74" s="885"/>
      <c r="AY74" s="885"/>
      <c r="AZ74" s="177"/>
    </row>
    <row r="75" spans="1:60" ht="15" customHeight="1">
      <c r="A75" s="885"/>
      <c r="B75" s="1310">
        <v>69</v>
      </c>
      <c r="C75" s="546" t="s">
        <v>5794</v>
      </c>
      <c r="D75" s="604" t="s">
        <v>5795</v>
      </c>
      <c r="E75" s="644" t="s">
        <v>4228</v>
      </c>
      <c r="F75" s="509" t="s">
        <v>5796</v>
      </c>
      <c r="G75" s="509" t="s">
        <v>98</v>
      </c>
      <c r="H75" s="522" t="s">
        <v>5797</v>
      </c>
      <c r="I75" s="523">
        <v>35013</v>
      </c>
      <c r="J75" s="1314">
        <f t="shared" ca="1" si="5"/>
        <v>26</v>
      </c>
      <c r="K75" s="176" t="s">
        <v>24</v>
      </c>
      <c r="L75" s="170" t="s">
        <v>24</v>
      </c>
      <c r="M75" s="173" t="s">
        <v>24</v>
      </c>
      <c r="N75" s="524">
        <v>43656</v>
      </c>
      <c r="O75" s="607" t="s">
        <v>24</v>
      </c>
      <c r="P75" s="608" t="s">
        <v>24</v>
      </c>
      <c r="Q75" s="194" t="str">
        <f t="shared" si="6"/>
        <v>-</v>
      </c>
      <c r="R75" s="181" t="str">
        <f t="shared" ca="1" si="7"/>
        <v>TIDAK MCU</v>
      </c>
      <c r="S75" s="1319" t="s">
        <v>24</v>
      </c>
      <c r="T75" s="440">
        <v>44510</v>
      </c>
      <c r="U75" s="443" t="s">
        <v>99</v>
      </c>
      <c r="V75" s="1330" t="s">
        <v>24</v>
      </c>
      <c r="W75" s="1311" t="s">
        <v>24</v>
      </c>
      <c r="X75" s="347"/>
      <c r="Y75" s="172"/>
      <c r="Z75" s="350"/>
      <c r="AA75" s="353" t="s">
        <v>24</v>
      </c>
      <c r="AB75" s="359"/>
      <c r="AC75" s="359"/>
      <c r="AD75" s="359"/>
      <c r="AE75" s="359"/>
      <c r="AF75" s="359"/>
      <c r="AG75" s="373"/>
      <c r="AH75" s="1239"/>
      <c r="AI75" s="481" t="str">
        <f t="shared" si="8"/>
        <v>-</v>
      </c>
      <c r="AJ75" s="1330">
        <f t="shared" si="9"/>
        <v>43656</v>
      </c>
      <c r="AK75" s="217" t="s">
        <v>24</v>
      </c>
      <c r="AL75" s="614" t="s">
        <v>24</v>
      </c>
      <c r="AM75" s="180"/>
      <c r="AN75" s="178"/>
      <c r="AO75" s="178"/>
      <c r="AP75" s="180"/>
      <c r="AQ75" s="1231" t="s">
        <v>3094</v>
      </c>
      <c r="AR75" s="180"/>
      <c r="AS75" s="180"/>
      <c r="AT75" s="180"/>
      <c r="AU75" s="180"/>
      <c r="AZ75" s="177"/>
    </row>
    <row r="76" spans="1:60" ht="15" customHeight="1">
      <c r="A76" s="885"/>
      <c r="B76" s="1310">
        <v>70</v>
      </c>
      <c r="C76" s="611" t="s">
        <v>1986</v>
      </c>
      <c r="D76" s="604" t="s">
        <v>4253</v>
      </c>
      <c r="E76" s="521" t="s">
        <v>4241</v>
      </c>
      <c r="F76" s="509" t="s">
        <v>5798</v>
      </c>
      <c r="G76" s="509" t="s">
        <v>98</v>
      </c>
      <c r="H76" s="522" t="s">
        <v>5799</v>
      </c>
      <c r="I76" s="523">
        <v>35127</v>
      </c>
      <c r="J76" s="1314">
        <f t="shared" ca="1" si="5"/>
        <v>26</v>
      </c>
      <c r="K76" s="138" t="s">
        <v>493</v>
      </c>
      <c r="L76" s="143">
        <v>960319310561</v>
      </c>
      <c r="M76" s="134">
        <v>44988</v>
      </c>
      <c r="N76" s="524">
        <v>43393</v>
      </c>
      <c r="O76" s="511">
        <v>43750</v>
      </c>
      <c r="P76" s="513" t="s">
        <v>83</v>
      </c>
      <c r="Q76" s="194">
        <f t="shared" si="6"/>
        <v>44115</v>
      </c>
      <c r="R76" s="181" t="str">
        <f t="shared" ca="1" si="7"/>
        <v>EXPIRED</v>
      </c>
      <c r="S76" s="1319" t="s">
        <v>6408</v>
      </c>
      <c r="T76" s="440">
        <v>44258</v>
      </c>
      <c r="U76" s="443">
        <v>44258</v>
      </c>
      <c r="V76" s="1330" t="s">
        <v>24</v>
      </c>
      <c r="W76" s="1311" t="s">
        <v>24</v>
      </c>
      <c r="X76" s="347"/>
      <c r="Y76" s="172"/>
      <c r="Z76" s="350"/>
      <c r="AA76" s="353" t="s">
        <v>4457</v>
      </c>
      <c r="AB76" s="352" t="s">
        <v>924</v>
      </c>
      <c r="AC76" s="352" t="s">
        <v>24</v>
      </c>
      <c r="AD76" s="352" t="s">
        <v>24</v>
      </c>
      <c r="AE76" s="359"/>
      <c r="AF76" s="359"/>
      <c r="AG76" s="373"/>
      <c r="AH76" s="1239"/>
      <c r="AI76" s="481" t="str">
        <f t="shared" si="8"/>
        <v>SC P360, SC P380CRANE TRUCK (SIO)--</v>
      </c>
      <c r="AJ76" s="1330">
        <f t="shared" si="9"/>
        <v>43393</v>
      </c>
      <c r="AK76" s="217">
        <v>43376</v>
      </c>
      <c r="AL76" s="614">
        <v>43383</v>
      </c>
      <c r="AM76" s="180"/>
      <c r="AN76" s="178"/>
      <c r="AO76" s="178"/>
      <c r="AP76" s="180"/>
      <c r="AQ76" s="1231" t="s">
        <v>3094</v>
      </c>
      <c r="AR76" s="180"/>
      <c r="AS76" s="180"/>
      <c r="AT76" s="180"/>
      <c r="AU76" s="180"/>
      <c r="AV76" s="885"/>
      <c r="AW76" s="885"/>
      <c r="AX76" s="885"/>
      <c r="AY76" s="885"/>
      <c r="AZ76" s="177"/>
    </row>
    <row r="77" spans="1:60" ht="15" customHeight="1">
      <c r="A77" s="885"/>
      <c r="B77" s="1310">
        <v>71</v>
      </c>
      <c r="C77" s="1220" t="s">
        <v>5800</v>
      </c>
      <c r="D77" s="552" t="s">
        <v>4253</v>
      </c>
      <c r="E77" s="521" t="s">
        <v>4241</v>
      </c>
      <c r="F77" s="509" t="s">
        <v>5801</v>
      </c>
      <c r="G77" s="509" t="s">
        <v>98</v>
      </c>
      <c r="H77" s="522" t="s">
        <v>5802</v>
      </c>
      <c r="I77" s="523">
        <v>32143</v>
      </c>
      <c r="J77" s="1314">
        <f t="shared" ca="1" si="5"/>
        <v>34</v>
      </c>
      <c r="K77" s="138" t="s">
        <v>493</v>
      </c>
      <c r="L77" s="143">
        <v>880619310341</v>
      </c>
      <c r="M77" s="134">
        <v>45089</v>
      </c>
      <c r="N77" s="524">
        <v>43393</v>
      </c>
      <c r="O77" s="511">
        <v>43750</v>
      </c>
      <c r="P77" s="513" t="s">
        <v>498</v>
      </c>
      <c r="Q77" s="194">
        <f t="shared" si="6"/>
        <v>44115</v>
      </c>
      <c r="R77" s="181" t="str">
        <f t="shared" ca="1" si="7"/>
        <v>EXPIRED</v>
      </c>
      <c r="S77" s="1319" t="s">
        <v>6409</v>
      </c>
      <c r="T77" s="440">
        <v>44562</v>
      </c>
      <c r="U77" s="443">
        <v>44562</v>
      </c>
      <c r="V77" s="1330" t="s">
        <v>24</v>
      </c>
      <c r="W77" s="1311" t="s">
        <v>24</v>
      </c>
      <c r="X77" s="347"/>
      <c r="Y77" s="172"/>
      <c r="Z77" s="350"/>
      <c r="AA77" s="353" t="s">
        <v>4457</v>
      </c>
      <c r="AB77" s="352" t="s">
        <v>6540</v>
      </c>
      <c r="AC77" s="352" t="s">
        <v>24</v>
      </c>
      <c r="AD77" s="352" t="s">
        <v>24</v>
      </c>
      <c r="AE77" s="359"/>
      <c r="AF77" s="359"/>
      <c r="AG77" s="373"/>
      <c r="AH77" s="1239"/>
      <c r="AI77" s="481" t="str">
        <f t="shared" si="8"/>
        <v>SC P360, SC P380MOBILE CRANI (SIO)--</v>
      </c>
      <c r="AJ77" s="1330">
        <f t="shared" si="9"/>
        <v>43393</v>
      </c>
      <c r="AK77" s="217">
        <v>43707</v>
      </c>
      <c r="AL77" s="614">
        <v>43707</v>
      </c>
      <c r="AM77" s="180"/>
      <c r="AN77" s="178"/>
      <c r="AO77" s="178"/>
      <c r="AP77" s="180"/>
      <c r="AQ77" s="1231" t="s">
        <v>3094</v>
      </c>
      <c r="AR77" s="180"/>
      <c r="AS77" s="180"/>
      <c r="AT77" s="180"/>
      <c r="AU77" s="180"/>
      <c r="AV77" s="885"/>
      <c r="AW77" s="885"/>
      <c r="AX77" s="885"/>
      <c r="AY77" s="885"/>
      <c r="AZ77" s="177"/>
    </row>
    <row r="78" spans="1:60" ht="15" customHeight="1">
      <c r="A78" s="885"/>
      <c r="B78" s="1310">
        <v>72</v>
      </c>
      <c r="C78" s="546" t="s">
        <v>5804</v>
      </c>
      <c r="D78" s="615" t="s">
        <v>4270</v>
      </c>
      <c r="E78" s="644" t="s">
        <v>4228</v>
      </c>
      <c r="F78" s="509" t="s">
        <v>5805</v>
      </c>
      <c r="G78" s="509" t="s">
        <v>98</v>
      </c>
      <c r="H78" s="522" t="s">
        <v>5806</v>
      </c>
      <c r="I78" s="523">
        <v>33847</v>
      </c>
      <c r="J78" s="1314">
        <f t="shared" ca="1" si="5"/>
        <v>29</v>
      </c>
      <c r="K78" s="634" t="s">
        <v>493</v>
      </c>
      <c r="L78" s="635">
        <v>920819310553</v>
      </c>
      <c r="M78" s="636">
        <v>44439</v>
      </c>
      <c r="N78" s="524">
        <v>43662</v>
      </c>
      <c r="O78" s="607" t="s">
        <v>24</v>
      </c>
      <c r="P78" s="608" t="s">
        <v>24</v>
      </c>
      <c r="Q78" s="194" t="str">
        <f t="shared" si="6"/>
        <v>-</v>
      </c>
      <c r="R78" s="181" t="str">
        <f t="shared" ca="1" si="7"/>
        <v>TIDAK MCU</v>
      </c>
      <c r="S78" s="1319" t="s">
        <v>6410</v>
      </c>
      <c r="T78" s="440">
        <v>44439</v>
      </c>
      <c r="U78" s="443">
        <v>44439</v>
      </c>
      <c r="V78" s="1330" t="s">
        <v>24</v>
      </c>
      <c r="W78" s="1311" t="s">
        <v>24</v>
      </c>
      <c r="X78" s="347"/>
      <c r="Y78" s="172"/>
      <c r="Z78" s="350"/>
      <c r="AA78" s="354" t="s">
        <v>4457</v>
      </c>
      <c r="AB78" s="359"/>
      <c r="AC78" s="359"/>
      <c r="AD78" s="359"/>
      <c r="AE78" s="359"/>
      <c r="AF78" s="359"/>
      <c r="AG78" s="373"/>
      <c r="AH78" s="1239"/>
      <c r="AI78" s="481" t="str">
        <f t="shared" si="8"/>
        <v>SC P360, SC P380</v>
      </c>
      <c r="AJ78" s="1330">
        <f t="shared" si="9"/>
        <v>43662</v>
      </c>
      <c r="AK78" s="2100">
        <v>43636</v>
      </c>
      <c r="AL78" s="614">
        <v>43637</v>
      </c>
      <c r="AM78" s="180"/>
      <c r="AN78" s="178"/>
      <c r="AO78" s="178"/>
      <c r="AP78" s="180"/>
      <c r="AQ78" s="1231" t="s">
        <v>3094</v>
      </c>
      <c r="AR78" s="180"/>
      <c r="AS78" s="180"/>
      <c r="AT78" s="180"/>
      <c r="AU78" s="180"/>
      <c r="AV78" s="885"/>
      <c r="AW78" s="885"/>
      <c r="AX78" s="885"/>
      <c r="AY78" s="885"/>
      <c r="AZ78" s="177"/>
    </row>
    <row r="79" spans="1:60" ht="15" customHeight="1">
      <c r="A79" s="885"/>
      <c r="B79" s="1310">
        <v>73</v>
      </c>
      <c r="C79" s="611" t="s">
        <v>5807</v>
      </c>
      <c r="D79" s="604" t="s">
        <v>5808</v>
      </c>
      <c r="E79" s="521" t="s">
        <v>601</v>
      </c>
      <c r="F79" s="509" t="s">
        <v>5809</v>
      </c>
      <c r="G79" s="509" t="s">
        <v>98</v>
      </c>
      <c r="H79" s="522" t="s">
        <v>24</v>
      </c>
      <c r="I79" s="523">
        <v>31236</v>
      </c>
      <c r="J79" s="1314">
        <f t="shared" ca="1" si="5"/>
        <v>37</v>
      </c>
      <c r="K79" s="176" t="s">
        <v>24</v>
      </c>
      <c r="L79" s="170" t="s">
        <v>24</v>
      </c>
      <c r="M79" s="173" t="s">
        <v>24</v>
      </c>
      <c r="N79" s="524">
        <v>42387</v>
      </c>
      <c r="O79" s="511">
        <v>42749</v>
      </c>
      <c r="P79" s="513" t="s">
        <v>24</v>
      </c>
      <c r="Q79" s="194">
        <f t="shared" si="6"/>
        <v>43114</v>
      </c>
      <c r="R79" s="181" t="str">
        <f t="shared" ca="1" si="7"/>
        <v>EXPIRED</v>
      </c>
      <c r="S79" s="1319" t="s">
        <v>24</v>
      </c>
      <c r="T79" s="440">
        <v>44385</v>
      </c>
      <c r="U79" s="443" t="s">
        <v>24</v>
      </c>
      <c r="V79" s="1330" t="s">
        <v>24</v>
      </c>
      <c r="W79" s="1311" t="s">
        <v>24</v>
      </c>
      <c r="X79" s="347"/>
      <c r="Y79" s="172"/>
      <c r="Z79" s="350"/>
      <c r="AA79" s="353" t="s">
        <v>24</v>
      </c>
      <c r="AB79" s="352" t="s">
        <v>24</v>
      </c>
      <c r="AC79" s="352" t="s">
        <v>24</v>
      </c>
      <c r="AD79" s="352" t="s">
        <v>24</v>
      </c>
      <c r="AE79" s="359"/>
      <c r="AF79" s="359"/>
      <c r="AG79" s="373"/>
      <c r="AH79" s="1239"/>
      <c r="AI79" s="481" t="str">
        <f t="shared" si="8"/>
        <v>----</v>
      </c>
      <c r="AJ79" s="1330">
        <f t="shared" si="9"/>
        <v>42387</v>
      </c>
      <c r="AK79" s="217" t="s">
        <v>24</v>
      </c>
      <c r="AL79" s="614" t="s">
        <v>24</v>
      </c>
      <c r="AM79" s="180"/>
      <c r="AN79" s="178"/>
      <c r="AO79" s="178"/>
      <c r="AP79" s="180"/>
      <c r="AQ79" s="1231" t="s">
        <v>3094</v>
      </c>
      <c r="AR79" s="180"/>
      <c r="AS79" s="180"/>
      <c r="AT79" s="180"/>
      <c r="AU79" s="180"/>
      <c r="AV79" s="885"/>
      <c r="AW79" s="885"/>
      <c r="AX79" s="885"/>
      <c r="AY79" s="885"/>
      <c r="AZ79" s="177"/>
    </row>
    <row r="80" spans="1:60" ht="15" customHeight="1">
      <c r="A80" s="885"/>
      <c r="B80" s="1310">
        <v>74</v>
      </c>
      <c r="C80" s="611" t="s">
        <v>1417</v>
      </c>
      <c r="D80" s="552" t="s">
        <v>5714</v>
      </c>
      <c r="E80" s="554" t="s">
        <v>601</v>
      </c>
      <c r="F80" s="509" t="s">
        <v>5810</v>
      </c>
      <c r="G80" s="509" t="s">
        <v>98</v>
      </c>
      <c r="H80" s="522" t="s">
        <v>24</v>
      </c>
      <c r="I80" s="523">
        <v>34131</v>
      </c>
      <c r="J80" s="1314">
        <f t="shared" ca="1" si="5"/>
        <v>28</v>
      </c>
      <c r="K80" s="176" t="s">
        <v>24</v>
      </c>
      <c r="L80" s="170" t="s">
        <v>24</v>
      </c>
      <c r="M80" s="173" t="s">
        <v>24</v>
      </c>
      <c r="N80" s="524">
        <v>42387</v>
      </c>
      <c r="O80" s="511">
        <v>42749</v>
      </c>
      <c r="P80" s="513" t="s">
        <v>24</v>
      </c>
      <c r="Q80" s="194">
        <f t="shared" si="6"/>
        <v>43114</v>
      </c>
      <c r="R80" s="181" t="str">
        <f t="shared" ca="1" si="7"/>
        <v>EXPIRED</v>
      </c>
      <c r="S80" s="1319" t="s">
        <v>24</v>
      </c>
      <c r="T80" s="440">
        <v>44358</v>
      </c>
      <c r="U80" s="443" t="s">
        <v>24</v>
      </c>
      <c r="V80" s="1330" t="s">
        <v>24</v>
      </c>
      <c r="W80" s="1311" t="s">
        <v>24</v>
      </c>
      <c r="X80" s="347"/>
      <c r="Y80" s="172"/>
      <c r="Z80" s="350"/>
      <c r="AA80" s="353" t="s">
        <v>24</v>
      </c>
      <c r="AB80" s="352" t="s">
        <v>24</v>
      </c>
      <c r="AC80" s="352" t="s">
        <v>24</v>
      </c>
      <c r="AD80" s="352" t="s">
        <v>24</v>
      </c>
      <c r="AE80" s="359"/>
      <c r="AF80" s="359"/>
      <c r="AG80" s="373"/>
      <c r="AH80" s="1239"/>
      <c r="AI80" s="481" t="str">
        <f t="shared" si="8"/>
        <v>----</v>
      </c>
      <c r="AJ80" s="1330">
        <f t="shared" si="9"/>
        <v>42387</v>
      </c>
      <c r="AK80" s="217" t="s">
        <v>24</v>
      </c>
      <c r="AL80" s="614" t="s">
        <v>24</v>
      </c>
      <c r="AM80" s="180"/>
      <c r="AN80" s="178"/>
      <c r="AO80" s="178"/>
      <c r="AP80" s="180"/>
      <c r="AQ80" s="1231" t="s">
        <v>3094</v>
      </c>
      <c r="AR80" s="180"/>
      <c r="AS80" s="180"/>
      <c r="AT80" s="180"/>
      <c r="AU80" s="180"/>
      <c r="AV80" s="885"/>
      <c r="AW80" s="885"/>
      <c r="AX80" s="885"/>
      <c r="AY80" s="885"/>
      <c r="AZ80" s="177"/>
    </row>
    <row r="81" spans="1:52" ht="15" customHeight="1">
      <c r="A81" s="885"/>
      <c r="B81" s="1310">
        <v>75</v>
      </c>
      <c r="C81" s="605" t="s">
        <v>5811</v>
      </c>
      <c r="D81" s="615" t="s">
        <v>4270</v>
      </c>
      <c r="E81" s="521" t="s">
        <v>4228</v>
      </c>
      <c r="F81" s="509" t="s">
        <v>5812</v>
      </c>
      <c r="G81" s="509" t="s">
        <v>98</v>
      </c>
      <c r="H81" s="522" t="s">
        <v>5813</v>
      </c>
      <c r="I81" s="523">
        <v>29764</v>
      </c>
      <c r="J81" s="1314">
        <f t="shared" ca="1" si="5"/>
        <v>41</v>
      </c>
      <c r="K81" s="138" t="s">
        <v>493</v>
      </c>
      <c r="L81" s="135">
        <v>810617230083</v>
      </c>
      <c r="M81" s="134">
        <v>44009</v>
      </c>
      <c r="N81" s="524">
        <v>42425</v>
      </c>
      <c r="O81" s="511">
        <v>42786</v>
      </c>
      <c r="P81" s="513" t="s">
        <v>24</v>
      </c>
      <c r="Q81" s="194">
        <f t="shared" si="6"/>
        <v>43151</v>
      </c>
      <c r="R81" s="181" t="str">
        <f t="shared" ca="1" si="7"/>
        <v>EXPIRED</v>
      </c>
      <c r="S81" s="1319" t="s">
        <v>6411</v>
      </c>
      <c r="T81" s="440">
        <v>44374</v>
      </c>
      <c r="U81" s="443">
        <v>44374</v>
      </c>
      <c r="V81" s="1330" t="s">
        <v>24</v>
      </c>
      <c r="W81" s="1311" t="s">
        <v>24</v>
      </c>
      <c r="X81" s="347"/>
      <c r="Y81" s="172"/>
      <c r="Z81" s="350"/>
      <c r="AA81" s="353" t="s">
        <v>4457</v>
      </c>
      <c r="AB81" s="352" t="s">
        <v>24</v>
      </c>
      <c r="AC81" s="352" t="s">
        <v>24</v>
      </c>
      <c r="AD81" s="352" t="s">
        <v>24</v>
      </c>
      <c r="AE81" s="359"/>
      <c r="AF81" s="359"/>
      <c r="AG81" s="373"/>
      <c r="AH81" s="1239"/>
      <c r="AI81" s="481" t="str">
        <f t="shared" si="8"/>
        <v>SC P360, SC P380---</v>
      </c>
      <c r="AJ81" s="1330">
        <f t="shared" si="9"/>
        <v>42425</v>
      </c>
      <c r="AK81" s="217" t="s">
        <v>24</v>
      </c>
      <c r="AL81" s="614">
        <v>42425</v>
      </c>
      <c r="AM81" s="180"/>
      <c r="AN81" s="178"/>
      <c r="AO81" s="178"/>
      <c r="AP81" s="180"/>
      <c r="AQ81" s="1231" t="s">
        <v>3094</v>
      </c>
      <c r="AR81" s="180"/>
      <c r="AS81" s="180"/>
      <c r="AT81" s="180"/>
      <c r="AU81" s="180"/>
      <c r="AV81" s="885"/>
      <c r="AW81" s="885"/>
      <c r="AX81" s="885"/>
      <c r="AY81" s="885"/>
      <c r="AZ81" s="177"/>
    </row>
    <row r="82" spans="1:52" ht="15" customHeight="1">
      <c r="A82" s="885"/>
      <c r="B82" s="1310">
        <v>76</v>
      </c>
      <c r="C82" s="605" t="s">
        <v>5814</v>
      </c>
      <c r="D82" s="615" t="s">
        <v>4216</v>
      </c>
      <c r="E82" s="521" t="s">
        <v>601</v>
      </c>
      <c r="F82" s="509" t="s">
        <v>5815</v>
      </c>
      <c r="G82" s="509" t="s">
        <v>98</v>
      </c>
      <c r="H82" s="522" t="s">
        <v>5816</v>
      </c>
      <c r="I82" s="523">
        <v>34295</v>
      </c>
      <c r="J82" s="1314">
        <f t="shared" ca="1" si="5"/>
        <v>28</v>
      </c>
      <c r="K82" s="138" t="s">
        <v>493</v>
      </c>
      <c r="L82" s="135">
        <v>931117231176</v>
      </c>
      <c r="M82" s="134">
        <v>44157</v>
      </c>
      <c r="N82" s="524">
        <v>42443</v>
      </c>
      <c r="O82" s="511">
        <v>42804</v>
      </c>
      <c r="P82" s="513" t="s">
        <v>24</v>
      </c>
      <c r="Q82" s="194">
        <f t="shared" si="6"/>
        <v>43169</v>
      </c>
      <c r="R82" s="181" t="str">
        <f t="shared" ca="1" si="7"/>
        <v>EXPIRED</v>
      </c>
      <c r="S82" s="1319" t="s">
        <v>6412</v>
      </c>
      <c r="T82" s="440">
        <v>44522</v>
      </c>
      <c r="U82" s="443" t="s">
        <v>99</v>
      </c>
      <c r="V82" s="1330" t="s">
        <v>24</v>
      </c>
      <c r="W82" s="1311" t="s">
        <v>24</v>
      </c>
      <c r="X82" s="347"/>
      <c r="Y82" s="172"/>
      <c r="Z82" s="350"/>
      <c r="AA82" s="353" t="s">
        <v>4457</v>
      </c>
      <c r="AB82" s="352" t="s">
        <v>24</v>
      </c>
      <c r="AC82" s="352" t="s">
        <v>24</v>
      </c>
      <c r="AD82" s="352" t="s">
        <v>24</v>
      </c>
      <c r="AE82" s="359"/>
      <c r="AF82" s="359"/>
      <c r="AG82" s="373"/>
      <c r="AH82" s="1239"/>
      <c r="AI82" s="481" t="str">
        <f t="shared" si="8"/>
        <v>SC P360, SC P380---</v>
      </c>
      <c r="AJ82" s="1330">
        <f t="shared" si="9"/>
        <v>42443</v>
      </c>
      <c r="AK82" s="217" t="s">
        <v>24</v>
      </c>
      <c r="AL82" s="614" t="s">
        <v>24</v>
      </c>
      <c r="AM82" s="180"/>
      <c r="AN82" s="178"/>
      <c r="AO82" s="178"/>
      <c r="AP82" s="180"/>
      <c r="AQ82" s="1231" t="s">
        <v>3094</v>
      </c>
      <c r="AR82" s="180"/>
      <c r="AS82" s="180"/>
      <c r="AT82" s="180"/>
      <c r="AU82" s="180"/>
      <c r="AV82" s="885"/>
      <c r="AW82" s="885"/>
      <c r="AX82" s="885"/>
      <c r="AY82" s="885"/>
      <c r="AZ82" s="177"/>
    </row>
    <row r="83" spans="1:52" ht="15" customHeight="1">
      <c r="A83" s="885"/>
      <c r="B83" s="1310">
        <v>77</v>
      </c>
      <c r="C83" s="605" t="s">
        <v>5817</v>
      </c>
      <c r="D83" s="603" t="s">
        <v>4216</v>
      </c>
      <c r="E83" s="521" t="s">
        <v>601</v>
      </c>
      <c r="F83" s="509" t="s">
        <v>5818</v>
      </c>
      <c r="G83" s="509" t="s">
        <v>98</v>
      </c>
      <c r="H83" s="522" t="s">
        <v>5819</v>
      </c>
      <c r="I83" s="523">
        <v>33602</v>
      </c>
      <c r="J83" s="1314">
        <f t="shared" ca="1" si="5"/>
        <v>30</v>
      </c>
      <c r="K83" s="138" t="s">
        <v>493</v>
      </c>
      <c r="L83" s="135">
        <v>911232460218</v>
      </c>
      <c r="M83" s="134">
        <v>43829</v>
      </c>
      <c r="N83" s="524">
        <v>42443</v>
      </c>
      <c r="O83" s="511">
        <v>42804</v>
      </c>
      <c r="P83" s="513" t="s">
        <v>24</v>
      </c>
      <c r="Q83" s="194">
        <f t="shared" si="6"/>
        <v>43169</v>
      </c>
      <c r="R83" s="181" t="str">
        <f t="shared" ca="1" si="7"/>
        <v>EXPIRED</v>
      </c>
      <c r="S83" s="1319" t="s">
        <v>6413</v>
      </c>
      <c r="T83" s="440">
        <v>44560</v>
      </c>
      <c r="U83" s="443" t="s">
        <v>99</v>
      </c>
      <c r="V83" s="1330" t="s">
        <v>24</v>
      </c>
      <c r="W83" s="1311" t="s">
        <v>24</v>
      </c>
      <c r="X83" s="347"/>
      <c r="Y83" s="172"/>
      <c r="Z83" s="350"/>
      <c r="AA83" s="353" t="s">
        <v>4457</v>
      </c>
      <c r="AB83" s="352" t="s">
        <v>24</v>
      </c>
      <c r="AC83" s="352" t="s">
        <v>24</v>
      </c>
      <c r="AD83" s="352" t="s">
        <v>24</v>
      </c>
      <c r="AE83" s="359"/>
      <c r="AF83" s="359"/>
      <c r="AG83" s="373"/>
      <c r="AH83" s="1239"/>
      <c r="AI83" s="481" t="str">
        <f t="shared" si="8"/>
        <v>SC P360, SC P380---</v>
      </c>
      <c r="AJ83" s="1330">
        <f t="shared" si="9"/>
        <v>42443</v>
      </c>
      <c r="AK83" s="217" t="s">
        <v>24</v>
      </c>
      <c r="AL83" s="614" t="s">
        <v>24</v>
      </c>
      <c r="AM83" s="180"/>
      <c r="AN83" s="178"/>
      <c r="AO83" s="178"/>
      <c r="AP83" s="180"/>
      <c r="AQ83" s="1231" t="s">
        <v>3094</v>
      </c>
      <c r="AR83" s="180"/>
      <c r="AS83" s="180"/>
      <c r="AT83" s="180"/>
      <c r="AU83" s="180"/>
      <c r="AV83" s="885"/>
      <c r="AW83" s="885"/>
      <c r="AX83" s="885"/>
      <c r="AY83" s="885"/>
      <c r="AZ83" s="177"/>
    </row>
    <row r="84" spans="1:52" ht="15" customHeight="1">
      <c r="A84" s="885"/>
      <c r="B84" s="1310">
        <v>78</v>
      </c>
      <c r="C84" s="611" t="s">
        <v>3932</v>
      </c>
      <c r="D84" s="552" t="s">
        <v>4270</v>
      </c>
      <c r="E84" s="521" t="s">
        <v>4228</v>
      </c>
      <c r="F84" s="509" t="s">
        <v>5820</v>
      </c>
      <c r="G84" s="509" t="s">
        <v>98</v>
      </c>
      <c r="H84" s="522" t="s">
        <v>5821</v>
      </c>
      <c r="I84" s="523">
        <v>31116</v>
      </c>
      <c r="J84" s="1314">
        <f t="shared" ca="1" si="5"/>
        <v>37</v>
      </c>
      <c r="K84" s="138" t="s">
        <v>494</v>
      </c>
      <c r="L84" s="135">
        <v>850317230162</v>
      </c>
      <c r="M84" s="134">
        <v>44265</v>
      </c>
      <c r="N84" s="524">
        <v>42391</v>
      </c>
      <c r="O84" s="511">
        <v>42754</v>
      </c>
      <c r="P84" s="513" t="s">
        <v>24</v>
      </c>
      <c r="Q84" s="194">
        <f t="shared" si="6"/>
        <v>43119</v>
      </c>
      <c r="R84" s="181" t="str">
        <f t="shared" ca="1" si="7"/>
        <v>EXPIRED</v>
      </c>
      <c r="S84" s="1319" t="s">
        <v>6414</v>
      </c>
      <c r="T84" s="440">
        <v>44265</v>
      </c>
      <c r="U84" s="440">
        <v>44265</v>
      </c>
      <c r="V84" s="1330" t="s">
        <v>24</v>
      </c>
      <c r="W84" s="1311" t="s">
        <v>24</v>
      </c>
      <c r="X84" s="347"/>
      <c r="Y84" s="172"/>
      <c r="Z84" s="350"/>
      <c r="AA84" s="353" t="s">
        <v>4457</v>
      </c>
      <c r="AB84" s="352" t="s">
        <v>24</v>
      </c>
      <c r="AC84" s="352" t="s">
        <v>24</v>
      </c>
      <c r="AD84" s="352" t="s">
        <v>24</v>
      </c>
      <c r="AE84" s="359"/>
      <c r="AF84" s="359"/>
      <c r="AG84" s="373"/>
      <c r="AH84" s="1239"/>
      <c r="AI84" s="481" t="str">
        <f t="shared" si="8"/>
        <v>SC P360, SC P380---</v>
      </c>
      <c r="AJ84" s="1330">
        <f t="shared" si="9"/>
        <v>42391</v>
      </c>
      <c r="AK84" s="217">
        <v>42391</v>
      </c>
      <c r="AL84" s="614">
        <v>42391</v>
      </c>
      <c r="AM84" s="180"/>
      <c r="AN84" s="178"/>
      <c r="AO84" s="178"/>
      <c r="AP84" s="180"/>
      <c r="AQ84" s="1231" t="s">
        <v>3094</v>
      </c>
      <c r="AR84" s="180"/>
      <c r="AS84" s="180"/>
      <c r="AT84" s="180"/>
      <c r="AU84" s="180"/>
      <c r="AV84" s="885"/>
      <c r="AW84" s="885"/>
      <c r="AX84" s="885"/>
      <c r="AY84" s="885"/>
      <c r="AZ84" s="177"/>
    </row>
    <row r="85" spans="1:52" ht="15" customHeight="1">
      <c r="A85" s="885"/>
      <c r="B85" s="1310">
        <v>79</v>
      </c>
      <c r="C85" s="1220" t="s">
        <v>4508</v>
      </c>
      <c r="D85" s="604" t="s">
        <v>4270</v>
      </c>
      <c r="E85" s="521" t="s">
        <v>4228</v>
      </c>
      <c r="F85" s="509" t="s">
        <v>5822</v>
      </c>
      <c r="G85" s="509" t="s">
        <v>98</v>
      </c>
      <c r="H85" s="522" t="s">
        <v>5823</v>
      </c>
      <c r="I85" s="523">
        <v>32819</v>
      </c>
      <c r="J85" s="1314">
        <f t="shared" ca="1" si="5"/>
        <v>32</v>
      </c>
      <c r="K85" s="138" t="s">
        <v>493</v>
      </c>
      <c r="L85" s="135">
        <v>891117230048</v>
      </c>
      <c r="M85" s="134">
        <v>44507</v>
      </c>
      <c r="N85" s="524">
        <v>42391</v>
      </c>
      <c r="O85" s="511">
        <v>42754</v>
      </c>
      <c r="P85" s="513" t="s">
        <v>24</v>
      </c>
      <c r="Q85" s="194">
        <f t="shared" si="6"/>
        <v>43119</v>
      </c>
      <c r="R85" s="181" t="str">
        <f t="shared" ca="1" si="7"/>
        <v>EXPIRED</v>
      </c>
      <c r="S85" s="1319" t="s">
        <v>6415</v>
      </c>
      <c r="T85" s="440">
        <v>44507</v>
      </c>
      <c r="U85" s="443">
        <v>44507</v>
      </c>
      <c r="V85" s="1330" t="s">
        <v>24</v>
      </c>
      <c r="W85" s="1311" t="s">
        <v>24</v>
      </c>
      <c r="X85" s="347"/>
      <c r="Y85" s="172"/>
      <c r="Z85" s="350"/>
      <c r="AA85" s="353" t="s">
        <v>4457</v>
      </c>
      <c r="AB85" s="352" t="s">
        <v>24</v>
      </c>
      <c r="AC85" s="352" t="s">
        <v>24</v>
      </c>
      <c r="AD85" s="352" t="s">
        <v>24</v>
      </c>
      <c r="AE85" s="359"/>
      <c r="AF85" s="359"/>
      <c r="AG85" s="373"/>
      <c r="AH85" s="1239"/>
      <c r="AI85" s="481" t="str">
        <f t="shared" si="8"/>
        <v>SC P360, SC P380---</v>
      </c>
      <c r="AJ85" s="1330">
        <f t="shared" si="9"/>
        <v>42391</v>
      </c>
      <c r="AK85" s="217">
        <v>42391</v>
      </c>
      <c r="AL85" s="614" t="s">
        <v>24</v>
      </c>
      <c r="AM85" s="180"/>
      <c r="AN85" s="178"/>
      <c r="AO85" s="178"/>
      <c r="AP85" s="180"/>
      <c r="AQ85" s="1231" t="s">
        <v>3094</v>
      </c>
      <c r="AR85" s="180"/>
      <c r="AS85" s="180"/>
      <c r="AT85" s="180"/>
      <c r="AU85" s="180"/>
      <c r="AV85" s="885"/>
      <c r="AW85" s="885"/>
      <c r="AX85" s="885"/>
      <c r="AY85" s="885"/>
      <c r="AZ85" s="177"/>
    </row>
    <row r="86" spans="1:52" ht="15" customHeight="1">
      <c r="A86" s="885"/>
      <c r="B86" s="1310">
        <v>80</v>
      </c>
      <c r="C86" s="605" t="s">
        <v>5824</v>
      </c>
      <c r="D86" s="603" t="s">
        <v>5825</v>
      </c>
      <c r="E86" s="521" t="s">
        <v>601</v>
      </c>
      <c r="F86" s="509" t="s">
        <v>5826</v>
      </c>
      <c r="G86" s="509" t="s">
        <v>98</v>
      </c>
      <c r="H86" s="522" t="s">
        <v>5827</v>
      </c>
      <c r="I86" s="523">
        <v>30239</v>
      </c>
      <c r="J86" s="1314">
        <f t="shared" ca="1" si="5"/>
        <v>39</v>
      </c>
      <c r="K86" s="176" t="s">
        <v>24</v>
      </c>
      <c r="L86" s="170" t="s">
        <v>24</v>
      </c>
      <c r="M86" s="173" t="s">
        <v>24</v>
      </c>
      <c r="N86" s="524">
        <v>43455</v>
      </c>
      <c r="O86" s="511" t="s">
        <v>24</v>
      </c>
      <c r="P86" s="513" t="s">
        <v>24</v>
      </c>
      <c r="Q86" s="194" t="str">
        <f t="shared" si="6"/>
        <v>-</v>
      </c>
      <c r="R86" s="181" t="str">
        <f t="shared" ca="1" si="7"/>
        <v>TIDAK MCU</v>
      </c>
      <c r="S86" s="1319" t="s">
        <v>24</v>
      </c>
      <c r="T86" s="440">
        <v>44484</v>
      </c>
      <c r="U86" s="443" t="s">
        <v>99</v>
      </c>
      <c r="V86" s="1330" t="s">
        <v>24</v>
      </c>
      <c r="W86" s="1311" t="s">
        <v>24</v>
      </c>
      <c r="X86" s="347"/>
      <c r="Y86" s="172"/>
      <c r="Z86" s="350"/>
      <c r="AA86" s="353" t="s">
        <v>24</v>
      </c>
      <c r="AB86" s="352" t="s">
        <v>24</v>
      </c>
      <c r="AC86" s="352" t="s">
        <v>24</v>
      </c>
      <c r="AD86" s="352" t="s">
        <v>24</v>
      </c>
      <c r="AE86" s="359"/>
      <c r="AF86" s="359"/>
      <c r="AG86" s="373"/>
      <c r="AH86" s="1239"/>
      <c r="AI86" s="481" t="str">
        <f t="shared" si="8"/>
        <v>----</v>
      </c>
      <c r="AJ86" s="1330">
        <f t="shared" si="9"/>
        <v>43455</v>
      </c>
      <c r="AK86" s="217" t="s">
        <v>24</v>
      </c>
      <c r="AL86" s="614" t="s">
        <v>24</v>
      </c>
      <c r="AM86" s="180"/>
      <c r="AN86" s="178"/>
      <c r="AO86" s="178"/>
      <c r="AP86" s="180"/>
      <c r="AQ86" s="1231" t="s">
        <v>3094</v>
      </c>
      <c r="AR86" s="180"/>
      <c r="AS86" s="180"/>
      <c r="AT86" s="180"/>
      <c r="AU86" s="180"/>
      <c r="AV86" s="885"/>
      <c r="AW86" s="885"/>
      <c r="AX86" s="885"/>
      <c r="AY86" s="885"/>
      <c r="AZ86" s="177"/>
    </row>
    <row r="87" spans="1:52" ht="15" customHeight="1">
      <c r="A87" s="885"/>
      <c r="B87" s="1310">
        <v>81</v>
      </c>
      <c r="C87" s="611" t="s">
        <v>1390</v>
      </c>
      <c r="D87" s="552" t="s">
        <v>5642</v>
      </c>
      <c r="E87" s="521" t="s">
        <v>4222</v>
      </c>
      <c r="F87" s="509" t="s">
        <v>5828</v>
      </c>
      <c r="G87" s="509" t="s">
        <v>98</v>
      </c>
      <c r="H87" s="522" t="s">
        <v>5829</v>
      </c>
      <c r="I87" s="523">
        <v>32207</v>
      </c>
      <c r="J87" s="1314">
        <f t="shared" ca="1" si="5"/>
        <v>34</v>
      </c>
      <c r="K87" s="138" t="s">
        <v>493</v>
      </c>
      <c r="L87" s="135" t="s">
        <v>24</v>
      </c>
      <c r="M87" s="134">
        <v>45356</v>
      </c>
      <c r="N87" s="524">
        <v>42468</v>
      </c>
      <c r="O87" s="511">
        <v>42831</v>
      </c>
      <c r="P87" s="513" t="s">
        <v>24</v>
      </c>
      <c r="Q87" s="194">
        <f t="shared" si="6"/>
        <v>43196</v>
      </c>
      <c r="R87" s="181" t="str">
        <f t="shared" ca="1" si="7"/>
        <v>EXPIRED</v>
      </c>
      <c r="S87" s="1319" t="s">
        <v>6416</v>
      </c>
      <c r="T87" s="440">
        <v>44260</v>
      </c>
      <c r="U87" s="443">
        <v>44260</v>
      </c>
      <c r="V87" s="1330" t="s">
        <v>24</v>
      </c>
      <c r="W87" s="1311" t="s">
        <v>24</v>
      </c>
      <c r="X87" s="347"/>
      <c r="Y87" s="172"/>
      <c r="Z87" s="350"/>
      <c r="AA87" s="353" t="s">
        <v>4457</v>
      </c>
      <c r="AB87" s="352" t="s">
        <v>924</v>
      </c>
      <c r="AC87" s="352" t="s">
        <v>24</v>
      </c>
      <c r="AD87" s="352" t="s">
        <v>24</v>
      </c>
      <c r="AE87" s="359"/>
      <c r="AF87" s="359"/>
      <c r="AG87" s="373"/>
      <c r="AH87" s="1239"/>
      <c r="AI87" s="481" t="str">
        <f t="shared" si="8"/>
        <v>SC P360, SC P380CRANE TRUCK (SIO)--</v>
      </c>
      <c r="AJ87" s="1330">
        <f t="shared" si="9"/>
        <v>42468</v>
      </c>
      <c r="AK87" s="217">
        <v>43647</v>
      </c>
      <c r="AL87" s="614">
        <v>43649</v>
      </c>
      <c r="AM87" s="180"/>
      <c r="AN87" s="178"/>
      <c r="AO87" s="178"/>
      <c r="AP87" s="180"/>
      <c r="AQ87" s="1231" t="s">
        <v>3094</v>
      </c>
      <c r="AR87" s="180"/>
      <c r="AS87" s="180"/>
      <c r="AT87" s="180"/>
      <c r="AU87" s="180"/>
      <c r="AV87" s="885"/>
      <c r="AW87" s="885"/>
      <c r="AX87" s="885"/>
      <c r="AY87" s="885"/>
      <c r="AZ87" s="177"/>
    </row>
    <row r="88" spans="1:52" ht="15" customHeight="1">
      <c r="A88" s="885"/>
      <c r="B88" s="1310">
        <v>82</v>
      </c>
      <c r="C88" s="611" t="s">
        <v>1176</v>
      </c>
      <c r="D88" s="552" t="s">
        <v>5803</v>
      </c>
      <c r="E88" s="521" t="s">
        <v>601</v>
      </c>
      <c r="F88" s="509" t="s">
        <v>5830</v>
      </c>
      <c r="G88" s="509" t="s">
        <v>98</v>
      </c>
      <c r="H88" s="522" t="s">
        <v>5831</v>
      </c>
      <c r="I88" s="523">
        <v>33056</v>
      </c>
      <c r="J88" s="1314">
        <f t="shared" ca="1" si="5"/>
        <v>32</v>
      </c>
      <c r="K88" s="176" t="s">
        <v>24</v>
      </c>
      <c r="L88" s="170" t="s">
        <v>24</v>
      </c>
      <c r="M88" s="173" t="s">
        <v>24</v>
      </c>
      <c r="N88" s="524">
        <v>42478</v>
      </c>
      <c r="O88" s="511">
        <v>42474</v>
      </c>
      <c r="P88" s="513" t="s">
        <v>24</v>
      </c>
      <c r="Q88" s="194">
        <f t="shared" si="6"/>
        <v>42839</v>
      </c>
      <c r="R88" s="181" t="str">
        <f t="shared" ca="1" si="7"/>
        <v>EXPIRED</v>
      </c>
      <c r="S88" s="1319" t="s">
        <v>24</v>
      </c>
      <c r="T88" s="440">
        <v>44379</v>
      </c>
      <c r="U88" s="443" t="s">
        <v>24</v>
      </c>
      <c r="V88" s="1330" t="s">
        <v>24</v>
      </c>
      <c r="W88" s="1311" t="s">
        <v>24</v>
      </c>
      <c r="X88" s="347"/>
      <c r="Y88" s="172"/>
      <c r="Z88" s="350"/>
      <c r="AA88" s="353" t="s">
        <v>24</v>
      </c>
      <c r="AB88" s="352" t="s">
        <v>24</v>
      </c>
      <c r="AC88" s="352" t="s">
        <v>24</v>
      </c>
      <c r="AD88" s="352" t="s">
        <v>24</v>
      </c>
      <c r="AE88" s="359"/>
      <c r="AF88" s="359"/>
      <c r="AG88" s="373"/>
      <c r="AH88" s="1239"/>
      <c r="AI88" s="481" t="str">
        <f t="shared" si="8"/>
        <v>----</v>
      </c>
      <c r="AJ88" s="1330">
        <f t="shared" si="9"/>
        <v>42478</v>
      </c>
      <c r="AK88" s="217" t="s">
        <v>24</v>
      </c>
      <c r="AL88" s="614" t="s">
        <v>24</v>
      </c>
      <c r="AM88" s="180"/>
      <c r="AN88" s="178"/>
      <c r="AO88" s="178"/>
      <c r="AP88" s="180"/>
      <c r="AQ88" s="1231" t="s">
        <v>3094</v>
      </c>
      <c r="AR88" s="180"/>
      <c r="AS88" s="180"/>
      <c r="AT88" s="180"/>
      <c r="AU88" s="180"/>
      <c r="AV88" s="885"/>
      <c r="AW88" s="885"/>
      <c r="AX88" s="885"/>
      <c r="AY88" s="885"/>
      <c r="AZ88" s="177"/>
    </row>
    <row r="89" spans="1:52" ht="15" customHeight="1">
      <c r="A89" s="885"/>
      <c r="B89" s="1310">
        <v>83</v>
      </c>
      <c r="C89" s="611" t="s">
        <v>5832</v>
      </c>
      <c r="D89" s="552" t="s">
        <v>4270</v>
      </c>
      <c r="E89" s="521" t="s">
        <v>4228</v>
      </c>
      <c r="F89" s="509" t="s">
        <v>5833</v>
      </c>
      <c r="G89" s="509" t="s">
        <v>98</v>
      </c>
      <c r="H89" s="522" t="s">
        <v>5834</v>
      </c>
      <c r="I89" s="523">
        <v>29728</v>
      </c>
      <c r="J89" s="1314">
        <f t="shared" ca="1" si="5"/>
        <v>41</v>
      </c>
      <c r="K89" s="138" t="s">
        <v>493</v>
      </c>
      <c r="L89" s="135">
        <v>810532460107</v>
      </c>
      <c r="M89" s="134">
        <v>44703</v>
      </c>
      <c r="N89" s="524">
        <v>42485</v>
      </c>
      <c r="O89" s="511">
        <v>42845</v>
      </c>
      <c r="P89" s="513" t="s">
        <v>24</v>
      </c>
      <c r="Q89" s="194">
        <f t="shared" si="6"/>
        <v>43210</v>
      </c>
      <c r="R89" s="181" t="str">
        <f t="shared" ca="1" si="7"/>
        <v>EXPIRED</v>
      </c>
      <c r="S89" s="1319" t="s">
        <v>6417</v>
      </c>
      <c r="T89" s="440">
        <v>44338</v>
      </c>
      <c r="U89" s="440">
        <v>44338</v>
      </c>
      <c r="V89" s="1330" t="s">
        <v>24</v>
      </c>
      <c r="W89" s="1311" t="s">
        <v>24</v>
      </c>
      <c r="X89" s="347"/>
      <c r="Y89" s="172"/>
      <c r="Z89" s="350"/>
      <c r="AA89" s="422" t="s">
        <v>4457</v>
      </c>
      <c r="AB89" s="352" t="s">
        <v>24</v>
      </c>
      <c r="AC89" s="352" t="s">
        <v>24</v>
      </c>
      <c r="AD89" s="352" t="s">
        <v>24</v>
      </c>
      <c r="AE89" s="359"/>
      <c r="AF89" s="359"/>
      <c r="AG89" s="373"/>
      <c r="AH89" s="1239"/>
      <c r="AI89" s="481" t="str">
        <f t="shared" si="8"/>
        <v>SC P360, SC P380---</v>
      </c>
      <c r="AJ89" s="1330">
        <f t="shared" si="9"/>
        <v>42485</v>
      </c>
      <c r="AK89" s="217">
        <v>43773</v>
      </c>
      <c r="AL89" s="614">
        <v>43773</v>
      </c>
      <c r="AM89" s="180"/>
      <c r="AN89" s="178"/>
      <c r="AO89" s="178"/>
      <c r="AP89" s="180"/>
      <c r="AQ89" s="1231" t="s">
        <v>3094</v>
      </c>
      <c r="AR89" s="180"/>
      <c r="AS89" s="180"/>
      <c r="AT89" s="180"/>
      <c r="AU89" s="180"/>
      <c r="AV89" s="885"/>
      <c r="AW89" s="885"/>
      <c r="AX89" s="885"/>
      <c r="AY89" s="885"/>
      <c r="AZ89" s="177"/>
    </row>
    <row r="90" spans="1:52" ht="15" customHeight="1">
      <c r="A90" s="885"/>
      <c r="B90" s="1310">
        <v>84</v>
      </c>
      <c r="C90" s="605" t="s">
        <v>5835</v>
      </c>
      <c r="D90" s="552" t="s">
        <v>5714</v>
      </c>
      <c r="E90" s="521" t="s">
        <v>601</v>
      </c>
      <c r="F90" s="509" t="s">
        <v>13194</v>
      </c>
      <c r="G90" s="509" t="s">
        <v>98</v>
      </c>
      <c r="H90" s="522" t="s">
        <v>5836</v>
      </c>
      <c r="I90" s="523">
        <v>32794</v>
      </c>
      <c r="J90" s="1314">
        <f t="shared" ca="1" si="5"/>
        <v>32</v>
      </c>
      <c r="K90" s="176" t="s">
        <v>24</v>
      </c>
      <c r="L90" s="170" t="s">
        <v>24</v>
      </c>
      <c r="M90" s="173" t="s">
        <v>24</v>
      </c>
      <c r="N90" s="524">
        <v>42494</v>
      </c>
      <c r="O90" s="511">
        <v>42857</v>
      </c>
      <c r="P90" s="513" t="s">
        <v>24</v>
      </c>
      <c r="Q90" s="194">
        <f t="shared" si="6"/>
        <v>43222</v>
      </c>
      <c r="R90" s="181" t="str">
        <f t="shared" ca="1" si="7"/>
        <v>EXPIRED</v>
      </c>
      <c r="S90" s="1319" t="s">
        <v>24</v>
      </c>
      <c r="T90" s="440">
        <v>44482</v>
      </c>
      <c r="U90" s="443" t="s">
        <v>99</v>
      </c>
      <c r="V90" s="1330" t="s">
        <v>24</v>
      </c>
      <c r="W90" s="1311" t="s">
        <v>24</v>
      </c>
      <c r="X90" s="347"/>
      <c r="Y90" s="172"/>
      <c r="Z90" s="350"/>
      <c r="AA90" s="353" t="s">
        <v>24</v>
      </c>
      <c r="AB90" s="352" t="s">
        <v>24</v>
      </c>
      <c r="AC90" s="352" t="s">
        <v>24</v>
      </c>
      <c r="AD90" s="352" t="s">
        <v>24</v>
      </c>
      <c r="AE90" s="359"/>
      <c r="AF90" s="359"/>
      <c r="AG90" s="373"/>
      <c r="AH90" s="1239"/>
      <c r="AI90" s="481" t="str">
        <f t="shared" si="8"/>
        <v>----</v>
      </c>
      <c r="AJ90" s="1330">
        <f t="shared" si="9"/>
        <v>42494</v>
      </c>
      <c r="AK90" s="217" t="s">
        <v>24</v>
      </c>
      <c r="AL90" s="614" t="s">
        <v>24</v>
      </c>
      <c r="AM90" s="180"/>
      <c r="AN90" s="178"/>
      <c r="AO90" s="178"/>
      <c r="AP90" s="180"/>
      <c r="AQ90" s="1231" t="s">
        <v>3094</v>
      </c>
      <c r="AR90" s="180"/>
      <c r="AS90" s="180"/>
      <c r="AT90" s="180"/>
      <c r="AU90" s="180"/>
      <c r="AV90" s="885"/>
      <c r="AW90" s="885"/>
      <c r="AX90" s="885"/>
      <c r="AY90" s="885"/>
      <c r="AZ90" s="177"/>
    </row>
    <row r="91" spans="1:52" ht="15" customHeight="1">
      <c r="A91" s="885"/>
      <c r="B91" s="1310">
        <v>85</v>
      </c>
      <c r="C91" s="611" t="s">
        <v>5837</v>
      </c>
      <c r="D91" s="552" t="s">
        <v>4270</v>
      </c>
      <c r="E91" s="554" t="s">
        <v>4228</v>
      </c>
      <c r="F91" s="509" t="s">
        <v>5838</v>
      </c>
      <c r="G91" s="509" t="s">
        <v>98</v>
      </c>
      <c r="H91" s="522" t="s">
        <v>5839</v>
      </c>
      <c r="I91" s="523">
        <v>33714</v>
      </c>
      <c r="J91" s="1314">
        <f t="shared" ca="1" si="5"/>
        <v>30</v>
      </c>
      <c r="K91" s="138" t="s">
        <v>493</v>
      </c>
      <c r="L91" s="135">
        <v>920432460269</v>
      </c>
      <c r="M91" s="134">
        <v>44671</v>
      </c>
      <c r="N91" s="1464">
        <v>42494</v>
      </c>
      <c r="O91" s="511">
        <v>42857</v>
      </c>
      <c r="P91" s="513" t="s">
        <v>24</v>
      </c>
      <c r="Q91" s="194">
        <f t="shared" si="6"/>
        <v>43222</v>
      </c>
      <c r="R91" s="181" t="str">
        <f t="shared" ca="1" si="7"/>
        <v>EXPIRED</v>
      </c>
      <c r="S91" s="1319" t="s">
        <v>6418</v>
      </c>
      <c r="T91" s="440">
        <v>44306</v>
      </c>
      <c r="U91" s="440">
        <v>44306</v>
      </c>
      <c r="V91" s="1330" t="s">
        <v>24</v>
      </c>
      <c r="W91" s="1311" t="s">
        <v>24</v>
      </c>
      <c r="X91" s="347"/>
      <c r="Y91" s="172"/>
      <c r="Z91" s="350"/>
      <c r="AA91" s="353" t="s">
        <v>4457</v>
      </c>
      <c r="AB91" s="352" t="s">
        <v>24</v>
      </c>
      <c r="AC91" s="352" t="s">
        <v>24</v>
      </c>
      <c r="AD91" s="352" t="s">
        <v>24</v>
      </c>
      <c r="AE91" s="359"/>
      <c r="AF91" s="359"/>
      <c r="AG91" s="373"/>
      <c r="AH91" s="1239"/>
      <c r="AI91" s="481" t="str">
        <f t="shared" si="8"/>
        <v>SC P360, SC P380---</v>
      </c>
      <c r="AJ91" s="1330">
        <f t="shared" si="9"/>
        <v>42494</v>
      </c>
      <c r="AK91" s="217">
        <v>42494</v>
      </c>
      <c r="AL91" s="614">
        <v>42494</v>
      </c>
      <c r="AM91" s="180"/>
      <c r="AN91" s="178"/>
      <c r="AO91" s="178"/>
      <c r="AP91" s="180"/>
      <c r="AQ91" s="1231" t="s">
        <v>3094</v>
      </c>
      <c r="AR91" s="180"/>
      <c r="AS91" s="180"/>
      <c r="AT91" s="180"/>
      <c r="AU91" s="180"/>
      <c r="AV91" s="885"/>
      <c r="AW91" s="885"/>
      <c r="AX91" s="885"/>
      <c r="AY91" s="885"/>
      <c r="AZ91" s="177"/>
    </row>
    <row r="92" spans="1:52" ht="15" customHeight="1">
      <c r="A92" s="885"/>
      <c r="B92" s="1310">
        <v>86</v>
      </c>
      <c r="C92" s="1515" t="s">
        <v>5840</v>
      </c>
      <c r="D92" s="615" t="s">
        <v>4270</v>
      </c>
      <c r="E92" s="644" t="s">
        <v>4228</v>
      </c>
      <c r="F92" s="509" t="s">
        <v>5841</v>
      </c>
      <c r="G92" s="509" t="s">
        <v>98</v>
      </c>
      <c r="H92" s="522" t="s">
        <v>5842</v>
      </c>
      <c r="I92" s="523">
        <v>33516</v>
      </c>
      <c r="J92" s="1314">
        <f t="shared" ca="1" si="5"/>
        <v>30</v>
      </c>
      <c r="K92" s="139" t="s">
        <v>493</v>
      </c>
      <c r="L92" s="142">
        <v>911019310741</v>
      </c>
      <c r="M92" s="141">
        <v>45570</v>
      </c>
      <c r="N92" s="524">
        <v>43662</v>
      </c>
      <c r="O92" s="607" t="s">
        <v>24</v>
      </c>
      <c r="P92" s="608" t="s">
        <v>24</v>
      </c>
      <c r="Q92" s="194" t="str">
        <f t="shared" si="6"/>
        <v>-</v>
      </c>
      <c r="R92" s="181" t="str">
        <f t="shared" ca="1" si="7"/>
        <v>TIDAK MCU</v>
      </c>
      <c r="S92" s="1319" t="s">
        <v>6419</v>
      </c>
      <c r="T92" s="440">
        <v>44474</v>
      </c>
      <c r="U92" s="443">
        <v>44474</v>
      </c>
      <c r="V92" s="1330" t="s">
        <v>24</v>
      </c>
      <c r="W92" s="1311" t="s">
        <v>24</v>
      </c>
      <c r="X92" s="347"/>
      <c r="Y92" s="172"/>
      <c r="Z92" s="350"/>
      <c r="AA92" s="354" t="s">
        <v>4457</v>
      </c>
      <c r="AB92" s="359"/>
      <c r="AC92" s="359"/>
      <c r="AD92" s="359"/>
      <c r="AE92" s="359"/>
      <c r="AF92" s="359"/>
      <c r="AG92" s="373"/>
      <c r="AH92" s="1239"/>
      <c r="AI92" s="481" t="str">
        <f t="shared" si="8"/>
        <v>SC P360, SC P380</v>
      </c>
      <c r="AJ92" s="1330">
        <f t="shared" si="9"/>
        <v>43662</v>
      </c>
      <c r="AK92" s="199">
        <v>43636</v>
      </c>
      <c r="AL92" s="614">
        <v>43637</v>
      </c>
      <c r="AM92" s="180"/>
      <c r="AN92" s="178"/>
      <c r="AO92" s="178"/>
      <c r="AP92" s="180"/>
      <c r="AQ92" s="1231" t="s">
        <v>3094</v>
      </c>
      <c r="AR92" s="180"/>
      <c r="AS92" s="180"/>
      <c r="AT92" s="180"/>
      <c r="AU92" s="180"/>
      <c r="AV92" s="885"/>
      <c r="AW92" s="885"/>
      <c r="AX92" s="885"/>
      <c r="AY92" s="885"/>
      <c r="AZ92" s="177"/>
    </row>
    <row r="93" spans="1:52" ht="15" customHeight="1">
      <c r="A93" s="885"/>
      <c r="B93" s="1310">
        <v>87</v>
      </c>
      <c r="C93" s="611" t="s">
        <v>5843</v>
      </c>
      <c r="D93" s="615" t="s">
        <v>4216</v>
      </c>
      <c r="E93" s="521" t="s">
        <v>601</v>
      </c>
      <c r="F93" s="509" t="s">
        <v>5844</v>
      </c>
      <c r="G93" s="509" t="s">
        <v>98</v>
      </c>
      <c r="H93" s="522" t="s">
        <v>5845</v>
      </c>
      <c r="I93" s="523">
        <v>30367</v>
      </c>
      <c r="J93" s="1314">
        <f t="shared" ca="1" si="5"/>
        <v>39</v>
      </c>
      <c r="K93" s="466" t="s">
        <v>494</v>
      </c>
      <c r="L93" s="135">
        <v>830217231040</v>
      </c>
      <c r="M93" s="134">
        <v>44612</v>
      </c>
      <c r="N93" s="524">
        <v>42690</v>
      </c>
      <c r="O93" s="511">
        <v>43051</v>
      </c>
      <c r="P93" s="513" t="s">
        <v>24</v>
      </c>
      <c r="Q93" s="194">
        <f t="shared" si="6"/>
        <v>43416</v>
      </c>
      <c r="R93" s="181" t="str">
        <f t="shared" ca="1" si="7"/>
        <v>EXPIRED</v>
      </c>
      <c r="S93" s="1319" t="s">
        <v>6420</v>
      </c>
      <c r="T93" s="440">
        <v>44612</v>
      </c>
      <c r="U93" s="443">
        <v>44612</v>
      </c>
      <c r="V93" s="1330" t="s">
        <v>24</v>
      </c>
      <c r="W93" s="1311" t="s">
        <v>24</v>
      </c>
      <c r="X93" s="347"/>
      <c r="Y93" s="172"/>
      <c r="Z93" s="350"/>
      <c r="AA93" s="353" t="s">
        <v>4457</v>
      </c>
      <c r="AB93" s="352" t="s">
        <v>24</v>
      </c>
      <c r="AC93" s="352" t="s">
        <v>24</v>
      </c>
      <c r="AD93" s="352" t="s">
        <v>24</v>
      </c>
      <c r="AE93" s="359"/>
      <c r="AF93" s="359"/>
      <c r="AG93" s="373"/>
      <c r="AH93" s="1239"/>
      <c r="AI93" s="481" t="str">
        <f t="shared" si="8"/>
        <v>SC P360, SC P380---</v>
      </c>
      <c r="AJ93" s="1330">
        <f t="shared" si="9"/>
        <v>42690</v>
      </c>
      <c r="AK93" s="217">
        <v>42691</v>
      </c>
      <c r="AL93" s="614" t="s">
        <v>24</v>
      </c>
      <c r="AM93" s="180"/>
      <c r="AN93" s="178"/>
      <c r="AO93" s="178"/>
      <c r="AP93" s="180"/>
      <c r="AQ93" s="1231" t="s">
        <v>3094</v>
      </c>
      <c r="AR93" s="180"/>
      <c r="AS93" s="180"/>
      <c r="AT93" s="180"/>
      <c r="AU93" s="180"/>
      <c r="AV93" s="885"/>
      <c r="AW93" s="885"/>
      <c r="AX93" s="885"/>
      <c r="AY93" s="885"/>
      <c r="AZ93" s="177"/>
    </row>
    <row r="94" spans="1:52" ht="15" customHeight="1">
      <c r="A94" s="885"/>
      <c r="B94" s="1310">
        <v>88</v>
      </c>
      <c r="C94" s="1514" t="s">
        <v>5846</v>
      </c>
      <c r="D94" s="615" t="s">
        <v>4216</v>
      </c>
      <c r="E94" s="521" t="s">
        <v>601</v>
      </c>
      <c r="F94" s="509" t="s">
        <v>5847</v>
      </c>
      <c r="G94" s="509" t="s">
        <v>98</v>
      </c>
      <c r="H94" s="522" t="s">
        <v>5848</v>
      </c>
      <c r="I94" s="523">
        <v>34315</v>
      </c>
      <c r="J94" s="1314">
        <f t="shared" ca="1" si="5"/>
        <v>28</v>
      </c>
      <c r="K94" s="466" t="s">
        <v>493</v>
      </c>
      <c r="L94" s="467" t="s">
        <v>5849</v>
      </c>
      <c r="M94" s="134">
        <v>44177</v>
      </c>
      <c r="N94" s="524">
        <v>42690</v>
      </c>
      <c r="O94" s="511">
        <v>43051</v>
      </c>
      <c r="P94" s="513" t="s">
        <v>24</v>
      </c>
      <c r="Q94" s="194">
        <f t="shared" si="6"/>
        <v>43416</v>
      </c>
      <c r="R94" s="181" t="str">
        <f t="shared" ca="1" si="7"/>
        <v>EXPIRED</v>
      </c>
      <c r="S94" s="1319" t="s">
        <v>6421</v>
      </c>
      <c r="T94" s="440">
        <v>44542</v>
      </c>
      <c r="U94" s="440">
        <v>44542</v>
      </c>
      <c r="V94" s="1330" t="s">
        <v>24</v>
      </c>
      <c r="W94" s="1311" t="s">
        <v>24</v>
      </c>
      <c r="X94" s="347"/>
      <c r="Y94" s="172"/>
      <c r="Z94" s="350"/>
      <c r="AA94" s="353" t="s">
        <v>4457</v>
      </c>
      <c r="AB94" s="352" t="s">
        <v>24</v>
      </c>
      <c r="AC94" s="352" t="s">
        <v>24</v>
      </c>
      <c r="AD94" s="352" t="s">
        <v>24</v>
      </c>
      <c r="AE94" s="359"/>
      <c r="AF94" s="359"/>
      <c r="AG94" s="373"/>
      <c r="AH94" s="1239"/>
      <c r="AI94" s="481" t="str">
        <f t="shared" si="8"/>
        <v>SC P360, SC P380---</v>
      </c>
      <c r="AJ94" s="1330">
        <f t="shared" si="9"/>
        <v>42690</v>
      </c>
      <c r="AK94" s="217">
        <v>42691</v>
      </c>
      <c r="AL94" s="614" t="s">
        <v>24</v>
      </c>
      <c r="AM94" s="180"/>
      <c r="AN94" s="178"/>
      <c r="AO94" s="178"/>
      <c r="AP94" s="180"/>
      <c r="AQ94" s="1231" t="s">
        <v>3094</v>
      </c>
      <c r="AR94" s="180"/>
      <c r="AS94" s="180"/>
      <c r="AT94" s="180"/>
      <c r="AU94" s="180"/>
      <c r="AV94" s="885"/>
      <c r="AW94" s="885"/>
      <c r="AX94" s="885"/>
      <c r="AY94" s="885"/>
      <c r="AZ94" s="177"/>
    </row>
    <row r="95" spans="1:52" ht="15" customHeight="1">
      <c r="A95" s="885"/>
      <c r="B95" s="1310">
        <v>89</v>
      </c>
      <c r="C95" s="605" t="s">
        <v>5850</v>
      </c>
      <c r="D95" s="615" t="s">
        <v>4253</v>
      </c>
      <c r="E95" s="521" t="s">
        <v>4241</v>
      </c>
      <c r="F95" s="509" t="s">
        <v>5851</v>
      </c>
      <c r="G95" s="509" t="s">
        <v>98</v>
      </c>
      <c r="H95" s="522" t="s">
        <v>5852</v>
      </c>
      <c r="I95" s="523">
        <v>30317</v>
      </c>
      <c r="J95" s="1314">
        <f t="shared" ca="1" si="5"/>
        <v>39</v>
      </c>
      <c r="K95" s="466" t="s">
        <v>493</v>
      </c>
      <c r="L95" s="135">
        <v>830119310566</v>
      </c>
      <c r="M95" s="134">
        <v>45292</v>
      </c>
      <c r="N95" s="524">
        <v>42758</v>
      </c>
      <c r="O95" s="511">
        <v>43378</v>
      </c>
      <c r="P95" s="513" t="s">
        <v>24</v>
      </c>
      <c r="Q95" s="194">
        <f t="shared" si="6"/>
        <v>43743</v>
      </c>
      <c r="R95" s="181" t="str">
        <f t="shared" ca="1" si="7"/>
        <v>EXPIRED</v>
      </c>
      <c r="S95" s="1319" t="s">
        <v>6422</v>
      </c>
      <c r="T95" s="440">
        <v>44197</v>
      </c>
      <c r="U95" s="443">
        <v>44197</v>
      </c>
      <c r="V95" s="1330" t="s">
        <v>24</v>
      </c>
      <c r="W95" s="1311" t="s">
        <v>24</v>
      </c>
      <c r="X95" s="347"/>
      <c r="Y95" s="172"/>
      <c r="Z95" s="350"/>
      <c r="AA95" s="353" t="s">
        <v>4457</v>
      </c>
      <c r="AB95" s="352" t="s">
        <v>6540</v>
      </c>
      <c r="AC95" s="352" t="s">
        <v>24</v>
      </c>
      <c r="AD95" s="352" t="s">
        <v>24</v>
      </c>
      <c r="AE95" s="359"/>
      <c r="AF95" s="359"/>
      <c r="AG95" s="373"/>
      <c r="AH95" s="1239"/>
      <c r="AI95" s="481" t="str">
        <f t="shared" si="8"/>
        <v>SC P360, SC P380MOBILE CRANI (SIO)--</v>
      </c>
      <c r="AJ95" s="1330">
        <f t="shared" si="9"/>
        <v>42758</v>
      </c>
      <c r="AK95" s="217">
        <v>43707</v>
      </c>
      <c r="AL95" s="614">
        <v>43707</v>
      </c>
      <c r="AM95" s="180"/>
      <c r="AN95" s="178"/>
      <c r="AO95" s="178"/>
      <c r="AP95" s="180"/>
      <c r="AQ95" s="1231" t="s">
        <v>3094</v>
      </c>
      <c r="AR95" s="180"/>
      <c r="AS95" s="180"/>
      <c r="AT95" s="180"/>
      <c r="AU95" s="180"/>
      <c r="AV95" s="885"/>
      <c r="AW95" s="885"/>
      <c r="AX95" s="885"/>
      <c r="AY95" s="885"/>
      <c r="AZ95" s="177"/>
    </row>
    <row r="96" spans="1:52" ht="15" customHeight="1">
      <c r="A96" s="885"/>
      <c r="B96" s="1310">
        <v>90</v>
      </c>
      <c r="C96" s="605" t="s">
        <v>5853</v>
      </c>
      <c r="D96" s="604" t="s">
        <v>5854</v>
      </c>
      <c r="E96" s="521" t="s">
        <v>601</v>
      </c>
      <c r="F96" s="509" t="s">
        <v>5855</v>
      </c>
      <c r="G96" s="509" t="s">
        <v>98</v>
      </c>
      <c r="H96" s="522" t="s">
        <v>5856</v>
      </c>
      <c r="I96" s="523">
        <v>34254</v>
      </c>
      <c r="J96" s="1314">
        <f t="shared" ca="1" si="5"/>
        <v>28</v>
      </c>
      <c r="K96" s="176" t="s">
        <v>24</v>
      </c>
      <c r="L96" s="170" t="s">
        <v>24</v>
      </c>
      <c r="M96" s="173" t="s">
        <v>24</v>
      </c>
      <c r="N96" s="524">
        <v>42767</v>
      </c>
      <c r="O96" s="511">
        <v>43126</v>
      </c>
      <c r="P96" s="513" t="s">
        <v>24</v>
      </c>
      <c r="Q96" s="194">
        <f t="shared" si="6"/>
        <v>43491</v>
      </c>
      <c r="R96" s="181" t="str">
        <f t="shared" ca="1" si="7"/>
        <v>EXPIRED</v>
      </c>
      <c r="S96" s="1319" t="s">
        <v>24</v>
      </c>
      <c r="T96" s="440">
        <v>44481</v>
      </c>
      <c r="U96" s="443" t="s">
        <v>99</v>
      </c>
      <c r="V96" s="1330" t="s">
        <v>24</v>
      </c>
      <c r="W96" s="1311" t="s">
        <v>24</v>
      </c>
      <c r="X96" s="347"/>
      <c r="Y96" s="172"/>
      <c r="Z96" s="350"/>
      <c r="AA96" s="353" t="s">
        <v>24</v>
      </c>
      <c r="AB96" s="352" t="s">
        <v>24</v>
      </c>
      <c r="AC96" s="352" t="s">
        <v>24</v>
      </c>
      <c r="AD96" s="352" t="s">
        <v>24</v>
      </c>
      <c r="AE96" s="359"/>
      <c r="AF96" s="359"/>
      <c r="AG96" s="373"/>
      <c r="AH96" s="1239"/>
      <c r="AI96" s="481" t="str">
        <f t="shared" si="8"/>
        <v>----</v>
      </c>
      <c r="AJ96" s="1330">
        <f t="shared" si="9"/>
        <v>42767</v>
      </c>
      <c r="AK96" s="217" t="s">
        <v>24</v>
      </c>
      <c r="AL96" s="614" t="s">
        <v>24</v>
      </c>
      <c r="AM96" s="180"/>
      <c r="AN96" s="178"/>
      <c r="AO96" s="178"/>
      <c r="AP96" s="180"/>
      <c r="AQ96" s="1231" t="s">
        <v>3094</v>
      </c>
      <c r="AR96" s="180"/>
      <c r="AS96" s="180"/>
      <c r="AT96" s="180"/>
      <c r="AU96" s="180"/>
      <c r="AV96" s="885"/>
      <c r="AW96" s="885"/>
      <c r="AX96" s="885"/>
      <c r="AY96" s="885"/>
      <c r="AZ96" s="177"/>
    </row>
    <row r="97" spans="1:52" ht="15" customHeight="1">
      <c r="A97" s="885"/>
      <c r="B97" s="1310">
        <v>91</v>
      </c>
      <c r="C97" s="611" t="s">
        <v>5857</v>
      </c>
      <c r="D97" s="604" t="s">
        <v>5858</v>
      </c>
      <c r="E97" s="521" t="s">
        <v>601</v>
      </c>
      <c r="F97" s="509" t="s">
        <v>5859</v>
      </c>
      <c r="G97" s="509" t="s">
        <v>98</v>
      </c>
      <c r="H97" s="522" t="s">
        <v>5860</v>
      </c>
      <c r="I97" s="523">
        <v>34029</v>
      </c>
      <c r="J97" s="1314">
        <f t="shared" ref="J97:J160" ca="1" si="10">IF(OR(I97="",I97="-"),"-",ROUND((NOW()-I97)/356,0))</f>
        <v>29</v>
      </c>
      <c r="K97" s="176" t="s">
        <v>24</v>
      </c>
      <c r="L97" s="170" t="s">
        <v>24</v>
      </c>
      <c r="M97" s="173" t="s">
        <v>24</v>
      </c>
      <c r="N97" s="524">
        <v>42748</v>
      </c>
      <c r="O97" s="511">
        <v>43144</v>
      </c>
      <c r="P97" s="513" t="s">
        <v>24</v>
      </c>
      <c r="Q97" s="194">
        <f t="shared" ref="Q97:Q160" si="11">IF(OR(O97="-",O97=""),"-",O97+365)</f>
        <v>43509</v>
      </c>
      <c r="R97" s="181" t="str">
        <f t="shared" ref="R97:R160" ca="1" si="12">IF(OR(O97="",O97="-"),"TIDAK MCU",IF(Q97&gt;TODAY(),"BERLAKU","EXPIRED"))</f>
        <v>EXPIRED</v>
      </c>
      <c r="S97" s="1319" t="s">
        <v>24</v>
      </c>
      <c r="T97" s="440">
        <v>44621</v>
      </c>
      <c r="U97" s="443" t="s">
        <v>24</v>
      </c>
      <c r="V97" s="1330" t="s">
        <v>24</v>
      </c>
      <c r="W97" s="1311" t="s">
        <v>24</v>
      </c>
      <c r="X97" s="347"/>
      <c r="Y97" s="172"/>
      <c r="Z97" s="350"/>
      <c r="AA97" s="353" t="s">
        <v>24</v>
      </c>
      <c r="AB97" s="352" t="s">
        <v>24</v>
      </c>
      <c r="AC97" s="352" t="s">
        <v>24</v>
      </c>
      <c r="AD97" s="352" t="s">
        <v>24</v>
      </c>
      <c r="AE97" s="359"/>
      <c r="AF97" s="359"/>
      <c r="AG97" s="373"/>
      <c r="AH97" s="1239"/>
      <c r="AI97" s="481" t="str">
        <f t="shared" ref="AI97:AI160" si="13">+CONCATENATE(AA97,AB97,AC97,AD97,AE97,AF97,AG97)</f>
        <v>----</v>
      </c>
      <c r="AJ97" s="1330">
        <f t="shared" ref="AJ97:AJ160" si="14">N97</f>
        <v>42748</v>
      </c>
      <c r="AK97" s="217" t="s">
        <v>24</v>
      </c>
      <c r="AL97" s="614" t="s">
        <v>24</v>
      </c>
      <c r="AM97" s="180"/>
      <c r="AN97" s="178"/>
      <c r="AO97" s="178"/>
      <c r="AP97" s="180"/>
      <c r="AQ97" s="1231" t="s">
        <v>3094</v>
      </c>
      <c r="AR97" s="180"/>
      <c r="AS97" s="180"/>
      <c r="AT97" s="180"/>
      <c r="AU97" s="180"/>
      <c r="AV97" s="885"/>
      <c r="AW97" s="885"/>
      <c r="AX97" s="885"/>
      <c r="AY97" s="885"/>
      <c r="AZ97" s="177"/>
    </row>
    <row r="98" spans="1:52" ht="15" customHeight="1">
      <c r="A98" s="885"/>
      <c r="B98" s="1310">
        <v>92</v>
      </c>
      <c r="C98" s="611" t="s">
        <v>5861</v>
      </c>
      <c r="D98" s="604" t="s">
        <v>4216</v>
      </c>
      <c r="E98" s="521" t="s">
        <v>601</v>
      </c>
      <c r="F98" s="509" t="s">
        <v>5862</v>
      </c>
      <c r="G98" s="509" t="s">
        <v>98</v>
      </c>
      <c r="H98" s="522" t="s">
        <v>5863</v>
      </c>
      <c r="I98" s="523">
        <v>33857</v>
      </c>
      <c r="J98" s="1314">
        <f t="shared" ca="1" si="10"/>
        <v>29</v>
      </c>
      <c r="K98" s="466" t="s">
        <v>493</v>
      </c>
      <c r="L98" s="135">
        <v>920919310228</v>
      </c>
      <c r="M98" s="134">
        <v>44814</v>
      </c>
      <c r="N98" s="524">
        <v>42807</v>
      </c>
      <c r="O98" s="511">
        <v>43167</v>
      </c>
      <c r="P98" s="513" t="s">
        <v>24</v>
      </c>
      <c r="Q98" s="194">
        <f t="shared" si="11"/>
        <v>43532</v>
      </c>
      <c r="R98" s="181" t="str">
        <f t="shared" ca="1" si="12"/>
        <v>EXPIRED</v>
      </c>
      <c r="S98" s="1319" t="s">
        <v>6423</v>
      </c>
      <c r="T98" s="440">
        <v>44449</v>
      </c>
      <c r="U98" s="443">
        <v>44449</v>
      </c>
      <c r="V98" s="1330" t="s">
        <v>24</v>
      </c>
      <c r="W98" s="1311" t="s">
        <v>24</v>
      </c>
      <c r="X98" s="347"/>
      <c r="Y98" s="172"/>
      <c r="Z98" s="350"/>
      <c r="AA98" s="353" t="s">
        <v>4457</v>
      </c>
      <c r="AB98" s="352" t="s">
        <v>24</v>
      </c>
      <c r="AC98" s="352" t="s">
        <v>24</v>
      </c>
      <c r="AD98" s="352" t="s">
        <v>24</v>
      </c>
      <c r="AE98" s="359"/>
      <c r="AF98" s="359"/>
      <c r="AG98" s="373"/>
      <c r="AH98" s="1239"/>
      <c r="AI98" s="481" t="str">
        <f t="shared" si="13"/>
        <v>SC P360, SC P380---</v>
      </c>
      <c r="AJ98" s="1330">
        <f t="shared" si="14"/>
        <v>42807</v>
      </c>
      <c r="AK98" s="217">
        <v>42810</v>
      </c>
      <c r="AL98" s="614">
        <v>42795</v>
      </c>
      <c r="AM98" s="180"/>
      <c r="AN98" s="178"/>
      <c r="AO98" s="178"/>
      <c r="AP98" s="180"/>
      <c r="AQ98" s="1231" t="s">
        <v>3094</v>
      </c>
      <c r="AR98" s="180"/>
      <c r="AS98" s="180"/>
      <c r="AT98" s="180"/>
      <c r="AU98" s="180"/>
      <c r="AV98" s="885" t="s">
        <v>40</v>
      </c>
      <c r="AW98" s="885" t="s">
        <v>11701</v>
      </c>
      <c r="AX98" s="885" t="s">
        <v>11705</v>
      </c>
      <c r="AY98" s="461">
        <v>43894</v>
      </c>
      <c r="AZ98" s="177"/>
    </row>
    <row r="99" spans="1:52" ht="15" customHeight="1">
      <c r="A99" s="885"/>
      <c r="B99" s="1310">
        <v>93</v>
      </c>
      <c r="C99" s="622" t="s">
        <v>5864</v>
      </c>
      <c r="D99" s="615" t="s">
        <v>5865</v>
      </c>
      <c r="E99" s="521" t="s">
        <v>601</v>
      </c>
      <c r="F99" s="509" t="s">
        <v>5866</v>
      </c>
      <c r="G99" s="509" t="s">
        <v>98</v>
      </c>
      <c r="H99" s="522" t="s">
        <v>5867</v>
      </c>
      <c r="I99" s="620">
        <v>33362</v>
      </c>
      <c r="J99" s="1314">
        <f t="shared" ca="1" si="10"/>
        <v>31</v>
      </c>
      <c r="K99" s="176" t="s">
        <v>24</v>
      </c>
      <c r="L99" s="170" t="s">
        <v>24</v>
      </c>
      <c r="M99" s="173" t="s">
        <v>24</v>
      </c>
      <c r="N99" s="524">
        <v>42807</v>
      </c>
      <c r="O99" s="511">
        <v>43168</v>
      </c>
      <c r="P99" s="513" t="s">
        <v>24</v>
      </c>
      <c r="Q99" s="194">
        <f t="shared" si="11"/>
        <v>43533</v>
      </c>
      <c r="R99" s="181" t="str">
        <f t="shared" ca="1" si="12"/>
        <v>EXPIRED</v>
      </c>
      <c r="S99" s="1319" t="s">
        <v>24</v>
      </c>
      <c r="T99" s="440">
        <v>44320</v>
      </c>
      <c r="U99" s="443" t="s">
        <v>24</v>
      </c>
      <c r="V99" s="1330" t="s">
        <v>24</v>
      </c>
      <c r="W99" s="1311" t="s">
        <v>24</v>
      </c>
      <c r="X99" s="347"/>
      <c r="Y99" s="172"/>
      <c r="Z99" s="350"/>
      <c r="AA99" s="355" t="s">
        <v>24</v>
      </c>
      <c r="AB99" s="352" t="s">
        <v>24</v>
      </c>
      <c r="AC99" s="232" t="s">
        <v>24</v>
      </c>
      <c r="AD99" s="232" t="s">
        <v>24</v>
      </c>
      <c r="AE99" s="230"/>
      <c r="AF99" s="230"/>
      <c r="AG99" s="374"/>
      <c r="AH99" s="1239"/>
      <c r="AI99" s="481" t="str">
        <f t="shared" si="13"/>
        <v>----</v>
      </c>
      <c r="AJ99" s="1330">
        <f t="shared" si="14"/>
        <v>42807</v>
      </c>
      <c r="AK99" s="217" t="s">
        <v>24</v>
      </c>
      <c r="AL99" s="614" t="s">
        <v>24</v>
      </c>
      <c r="AM99" s="180"/>
      <c r="AN99" s="178"/>
      <c r="AO99" s="178"/>
      <c r="AP99" s="180"/>
      <c r="AQ99" s="1231" t="s">
        <v>3094</v>
      </c>
      <c r="AR99" s="180"/>
      <c r="AS99" s="180"/>
      <c r="AT99" s="180"/>
      <c r="AU99" s="180"/>
      <c r="AV99" s="885"/>
      <c r="AW99" s="885"/>
      <c r="AX99" s="885"/>
      <c r="AY99" s="885"/>
      <c r="AZ99" s="177"/>
    </row>
    <row r="100" spans="1:52" ht="15" customHeight="1">
      <c r="A100" s="885"/>
      <c r="B100" s="1310">
        <v>94</v>
      </c>
      <c r="C100" s="1350" t="s">
        <v>5868</v>
      </c>
      <c r="D100" s="1567" t="s">
        <v>4270</v>
      </c>
      <c r="E100" s="521" t="s">
        <v>4228</v>
      </c>
      <c r="F100" s="509" t="s">
        <v>5869</v>
      </c>
      <c r="G100" s="509" t="s">
        <v>98</v>
      </c>
      <c r="H100" s="522" t="s">
        <v>5870</v>
      </c>
      <c r="I100" s="620">
        <v>34273</v>
      </c>
      <c r="J100" s="1314">
        <f t="shared" ca="1" si="10"/>
        <v>28</v>
      </c>
      <c r="K100" s="466" t="s">
        <v>493</v>
      </c>
      <c r="L100" s="135">
        <v>911032460113</v>
      </c>
      <c r="M100" s="134">
        <v>45596</v>
      </c>
      <c r="N100" s="524">
        <v>42809</v>
      </c>
      <c r="O100" s="511">
        <v>43167</v>
      </c>
      <c r="P100" s="513" t="s">
        <v>24</v>
      </c>
      <c r="Q100" s="194">
        <f t="shared" si="11"/>
        <v>43532</v>
      </c>
      <c r="R100" s="181" t="str">
        <f t="shared" ca="1" si="12"/>
        <v>EXPIRED</v>
      </c>
      <c r="S100" s="1319" t="s">
        <v>6424</v>
      </c>
      <c r="T100" s="441">
        <v>44500</v>
      </c>
      <c r="U100" s="443">
        <v>44500</v>
      </c>
      <c r="V100" s="1330" t="s">
        <v>24</v>
      </c>
      <c r="W100" s="1311" t="s">
        <v>24</v>
      </c>
      <c r="X100" s="347"/>
      <c r="Y100" s="172"/>
      <c r="Z100" s="350"/>
      <c r="AA100" s="355" t="s">
        <v>4457</v>
      </c>
      <c r="AB100" s="232" t="s">
        <v>24</v>
      </c>
      <c r="AC100" s="232" t="s">
        <v>24</v>
      </c>
      <c r="AD100" s="232" t="s">
        <v>24</v>
      </c>
      <c r="AE100" s="230"/>
      <c r="AF100" s="230"/>
      <c r="AG100" s="374"/>
      <c r="AH100" s="1239"/>
      <c r="AI100" s="481" t="str">
        <f t="shared" si="13"/>
        <v>SC P360, SC P380---</v>
      </c>
      <c r="AJ100" s="1330">
        <f t="shared" si="14"/>
        <v>42809</v>
      </c>
      <c r="AK100" s="217">
        <v>42810</v>
      </c>
      <c r="AL100" s="621">
        <v>42795</v>
      </c>
      <c r="AM100" s="180"/>
      <c r="AN100" s="178"/>
      <c r="AO100" s="178"/>
      <c r="AP100" s="180"/>
      <c r="AQ100" s="1231" t="s">
        <v>3094</v>
      </c>
      <c r="AR100" s="180"/>
      <c r="AS100" s="180"/>
      <c r="AT100" s="180"/>
      <c r="AU100" s="180"/>
      <c r="AV100" s="885"/>
      <c r="AW100" s="885"/>
      <c r="AX100" s="885"/>
      <c r="AY100" s="885"/>
      <c r="AZ100" s="177"/>
    </row>
    <row r="101" spans="1:52" ht="12.75" customHeight="1">
      <c r="A101" s="885"/>
      <c r="B101" s="1310">
        <v>95</v>
      </c>
      <c r="C101" s="622" t="s">
        <v>3309</v>
      </c>
      <c r="D101" s="1567" t="s">
        <v>5808</v>
      </c>
      <c r="E101" s="521" t="s">
        <v>601</v>
      </c>
      <c r="F101" s="509" t="s">
        <v>5871</v>
      </c>
      <c r="G101" s="509" t="s">
        <v>98</v>
      </c>
      <c r="H101" s="522" t="s">
        <v>5872</v>
      </c>
      <c r="I101" s="620">
        <v>33053</v>
      </c>
      <c r="J101" s="1314">
        <f t="shared" ca="1" si="10"/>
        <v>32</v>
      </c>
      <c r="K101" s="176" t="s">
        <v>24</v>
      </c>
      <c r="L101" s="170" t="s">
        <v>24</v>
      </c>
      <c r="M101" s="173" t="s">
        <v>24</v>
      </c>
      <c r="N101" s="524">
        <v>42823</v>
      </c>
      <c r="O101" s="511">
        <v>43181</v>
      </c>
      <c r="P101" s="513" t="s">
        <v>24</v>
      </c>
      <c r="Q101" s="194">
        <f t="shared" si="11"/>
        <v>43546</v>
      </c>
      <c r="R101" s="181" t="str">
        <f t="shared" ca="1" si="12"/>
        <v>EXPIRED</v>
      </c>
      <c r="S101" s="1319" t="s">
        <v>6425</v>
      </c>
      <c r="T101" s="441">
        <v>44376</v>
      </c>
      <c r="U101" s="443">
        <v>44376</v>
      </c>
      <c r="V101" s="1330" t="s">
        <v>24</v>
      </c>
      <c r="W101" s="1311" t="s">
        <v>24</v>
      </c>
      <c r="X101" s="347"/>
      <c r="Y101" s="172"/>
      <c r="Z101" s="350"/>
      <c r="AA101" s="355" t="s">
        <v>931</v>
      </c>
      <c r="AB101" s="462" t="s">
        <v>4775</v>
      </c>
      <c r="AC101" s="232" t="s">
        <v>24</v>
      </c>
      <c r="AD101" s="232" t="s">
        <v>24</v>
      </c>
      <c r="AE101" s="230"/>
      <c r="AF101" s="230"/>
      <c r="AG101" s="374"/>
      <c r="AH101" s="1239"/>
      <c r="AI101" s="481" t="str">
        <f t="shared" si="13"/>
        <v>FORKLIFT (SIO)MERLO P120.10 HM--</v>
      </c>
      <c r="AJ101" s="1330">
        <f t="shared" si="14"/>
        <v>42823</v>
      </c>
      <c r="AK101" s="217">
        <v>43647</v>
      </c>
      <c r="AL101" s="614">
        <v>43649</v>
      </c>
      <c r="AM101" s="180"/>
      <c r="AN101" s="178"/>
      <c r="AO101" s="178"/>
      <c r="AP101" s="180"/>
      <c r="AQ101" s="1231" t="s">
        <v>3094</v>
      </c>
      <c r="AR101" s="180"/>
      <c r="AS101" s="180"/>
      <c r="AT101" s="180"/>
      <c r="AU101" s="180"/>
      <c r="AV101" s="885"/>
      <c r="AW101" s="885"/>
      <c r="AX101" s="885"/>
      <c r="AY101" s="885"/>
      <c r="AZ101" s="177"/>
    </row>
    <row r="102" spans="1:52" ht="15" customHeight="1">
      <c r="A102" s="885"/>
      <c r="B102" s="1310">
        <v>96</v>
      </c>
      <c r="C102" s="2011" t="s">
        <v>5873</v>
      </c>
      <c r="D102" s="1567" t="s">
        <v>4253</v>
      </c>
      <c r="E102" s="644" t="s">
        <v>4241</v>
      </c>
      <c r="F102" s="509" t="s">
        <v>5874</v>
      </c>
      <c r="G102" s="509" t="s">
        <v>98</v>
      </c>
      <c r="H102" s="522" t="s">
        <v>5875</v>
      </c>
      <c r="I102" s="620">
        <v>33624</v>
      </c>
      <c r="J102" s="1314">
        <f t="shared" ca="1" si="10"/>
        <v>30</v>
      </c>
      <c r="K102" s="139" t="s">
        <v>493</v>
      </c>
      <c r="L102" s="142">
        <v>920119310629</v>
      </c>
      <c r="M102" s="141">
        <v>44947</v>
      </c>
      <c r="N102" s="524">
        <v>43662</v>
      </c>
      <c r="O102" s="607" t="s">
        <v>24</v>
      </c>
      <c r="P102" s="608" t="s">
        <v>24</v>
      </c>
      <c r="Q102" s="194" t="str">
        <f t="shared" si="11"/>
        <v>-</v>
      </c>
      <c r="R102" s="181" t="str">
        <f t="shared" ca="1" si="12"/>
        <v>TIDAK MCU</v>
      </c>
      <c r="S102" s="1319" t="s">
        <v>6426</v>
      </c>
      <c r="T102" s="441">
        <v>44217</v>
      </c>
      <c r="U102" s="443">
        <v>44217</v>
      </c>
      <c r="V102" s="1330" t="s">
        <v>24</v>
      </c>
      <c r="W102" s="1311" t="s">
        <v>24</v>
      </c>
      <c r="X102" s="347"/>
      <c r="Y102" s="172"/>
      <c r="Z102" s="350"/>
      <c r="AA102" s="355" t="s">
        <v>4457</v>
      </c>
      <c r="AB102" s="230"/>
      <c r="AC102" s="230"/>
      <c r="AD102" s="230"/>
      <c r="AE102" s="230"/>
      <c r="AF102" s="230"/>
      <c r="AG102" s="374"/>
      <c r="AH102" s="1239"/>
      <c r="AI102" s="481" t="str">
        <f t="shared" si="13"/>
        <v>SC P360, SC P380</v>
      </c>
      <c r="AJ102" s="1330">
        <f t="shared" si="14"/>
        <v>43662</v>
      </c>
      <c r="AK102" s="205">
        <v>43636</v>
      </c>
      <c r="AL102" s="621">
        <v>43647</v>
      </c>
      <c r="AM102" s="180"/>
      <c r="AN102" s="178"/>
      <c r="AO102" s="178"/>
      <c r="AP102" s="180"/>
      <c r="AQ102" s="1231" t="s">
        <v>3094</v>
      </c>
      <c r="AR102" s="180"/>
      <c r="AS102" s="180"/>
      <c r="AT102" s="180"/>
      <c r="AU102" s="180"/>
      <c r="AV102" s="885"/>
      <c r="AW102" s="885"/>
      <c r="AX102" s="885"/>
      <c r="AY102" s="885"/>
      <c r="AZ102" s="177"/>
    </row>
    <row r="103" spans="1:52" ht="15" customHeight="1">
      <c r="A103" s="885"/>
      <c r="B103" s="1310">
        <v>97</v>
      </c>
      <c r="C103" s="1350" t="s">
        <v>5876</v>
      </c>
      <c r="D103" s="1567" t="s">
        <v>5714</v>
      </c>
      <c r="E103" s="521" t="s">
        <v>601</v>
      </c>
      <c r="F103" s="509" t="s">
        <v>5877</v>
      </c>
      <c r="G103" s="509" t="s">
        <v>98</v>
      </c>
      <c r="H103" s="623" t="s">
        <v>5878</v>
      </c>
      <c r="I103" s="620">
        <v>35395</v>
      </c>
      <c r="J103" s="1314">
        <f t="shared" ca="1" si="10"/>
        <v>25</v>
      </c>
      <c r="K103" s="176" t="s">
        <v>24</v>
      </c>
      <c r="L103" s="170" t="s">
        <v>24</v>
      </c>
      <c r="M103" s="173" t="s">
        <v>24</v>
      </c>
      <c r="N103" s="524">
        <v>42920</v>
      </c>
      <c r="O103" s="511">
        <v>43271</v>
      </c>
      <c r="P103" s="513" t="s">
        <v>24</v>
      </c>
      <c r="Q103" s="194">
        <f t="shared" si="11"/>
        <v>43636</v>
      </c>
      <c r="R103" s="181" t="str">
        <f t="shared" ca="1" si="12"/>
        <v>EXPIRED</v>
      </c>
      <c r="S103" s="1319" t="s">
        <v>24</v>
      </c>
      <c r="T103" s="441">
        <v>44526</v>
      </c>
      <c r="U103" s="443" t="s">
        <v>99</v>
      </c>
      <c r="V103" s="1330" t="s">
        <v>24</v>
      </c>
      <c r="W103" s="1311" t="s">
        <v>24</v>
      </c>
      <c r="X103" s="347"/>
      <c r="Y103" s="172"/>
      <c r="Z103" s="350"/>
      <c r="AA103" s="355" t="s">
        <v>24</v>
      </c>
      <c r="AB103" s="232" t="s">
        <v>24</v>
      </c>
      <c r="AC103" s="232" t="s">
        <v>24</v>
      </c>
      <c r="AD103" s="232" t="s">
        <v>24</v>
      </c>
      <c r="AE103" s="230"/>
      <c r="AF103" s="230"/>
      <c r="AG103" s="374"/>
      <c r="AH103" s="1239"/>
      <c r="AI103" s="481" t="str">
        <f t="shared" si="13"/>
        <v>----</v>
      </c>
      <c r="AJ103" s="1330">
        <f t="shared" si="14"/>
        <v>42920</v>
      </c>
      <c r="AK103" s="211" t="s">
        <v>24</v>
      </c>
      <c r="AL103" s="621" t="s">
        <v>24</v>
      </c>
      <c r="AM103" s="180"/>
      <c r="AN103" s="178"/>
      <c r="AO103" s="178"/>
      <c r="AP103" s="180"/>
      <c r="AQ103" s="1231" t="s">
        <v>3094</v>
      </c>
      <c r="AR103" s="180"/>
      <c r="AS103" s="180"/>
      <c r="AT103" s="180"/>
      <c r="AU103" s="180"/>
      <c r="AV103" s="885"/>
      <c r="AW103" s="885"/>
      <c r="AX103" s="885"/>
      <c r="AY103" s="885"/>
      <c r="AZ103" s="177"/>
    </row>
    <row r="104" spans="1:52" ht="15" customHeight="1">
      <c r="A104" s="885"/>
      <c r="B104" s="1310">
        <v>98</v>
      </c>
      <c r="C104" s="2016" t="s">
        <v>2658</v>
      </c>
      <c r="D104" s="609" t="s">
        <v>5714</v>
      </c>
      <c r="E104" s="1283" t="s">
        <v>601</v>
      </c>
      <c r="F104" s="509" t="s">
        <v>5879</v>
      </c>
      <c r="G104" s="624" t="s">
        <v>98</v>
      </c>
      <c r="H104" s="625" t="s">
        <v>5880</v>
      </c>
      <c r="I104" s="134">
        <v>32230</v>
      </c>
      <c r="J104" s="1314">
        <f t="shared" ca="1" si="10"/>
        <v>34</v>
      </c>
      <c r="K104" s="176" t="s">
        <v>24</v>
      </c>
      <c r="L104" s="170" t="s">
        <v>24</v>
      </c>
      <c r="M104" s="173" t="s">
        <v>24</v>
      </c>
      <c r="N104" s="524">
        <v>42928</v>
      </c>
      <c r="O104" s="1330">
        <v>43289</v>
      </c>
      <c r="P104" s="1314" t="s">
        <v>24</v>
      </c>
      <c r="Q104" s="194">
        <f t="shared" si="11"/>
        <v>43654</v>
      </c>
      <c r="R104" s="181" t="str">
        <f t="shared" ca="1" si="12"/>
        <v>EXPIRED</v>
      </c>
      <c r="S104" s="1319" t="s">
        <v>24</v>
      </c>
      <c r="T104" s="1330">
        <v>44283</v>
      </c>
      <c r="U104" s="1329" t="s">
        <v>24</v>
      </c>
      <c r="V104" s="1330" t="s">
        <v>24</v>
      </c>
      <c r="W104" s="1311" t="s">
        <v>24</v>
      </c>
      <c r="X104" s="347"/>
      <c r="Y104" s="172"/>
      <c r="Z104" s="350"/>
      <c r="AA104" s="178" t="s">
        <v>24</v>
      </c>
      <c r="AB104" s="178" t="s">
        <v>24</v>
      </c>
      <c r="AC104" s="178" t="s">
        <v>24</v>
      </c>
      <c r="AD104" s="178" t="s">
        <v>24</v>
      </c>
      <c r="AE104" s="369"/>
      <c r="AF104" s="1319"/>
      <c r="AG104" s="375"/>
      <c r="AH104" s="1239"/>
      <c r="AI104" s="481" t="str">
        <f t="shared" si="13"/>
        <v>----</v>
      </c>
      <c r="AJ104" s="1330">
        <f t="shared" si="14"/>
        <v>42928</v>
      </c>
      <c r="AK104" s="181" t="s">
        <v>24</v>
      </c>
      <c r="AL104" s="1183" t="s">
        <v>24</v>
      </c>
      <c r="AM104" s="180"/>
      <c r="AN104" s="178"/>
      <c r="AO104" s="178"/>
      <c r="AP104" s="180"/>
      <c r="AQ104" s="1231" t="s">
        <v>3094</v>
      </c>
      <c r="AR104" s="180"/>
      <c r="AS104" s="180"/>
      <c r="AT104" s="180"/>
      <c r="AU104" s="180"/>
      <c r="AV104" s="885"/>
      <c r="AW104" s="885"/>
      <c r="AX104" s="885"/>
      <c r="AY104" s="885"/>
      <c r="AZ104" s="177"/>
    </row>
    <row r="105" spans="1:52" ht="15" customHeight="1">
      <c r="A105" s="885"/>
      <c r="B105" s="1310">
        <v>99</v>
      </c>
      <c r="C105" s="2008" t="s">
        <v>5881</v>
      </c>
      <c r="D105" s="138" t="s">
        <v>4253</v>
      </c>
      <c r="E105" s="644" t="s">
        <v>4241</v>
      </c>
      <c r="F105" s="509" t="s">
        <v>5882</v>
      </c>
      <c r="G105" s="644" t="s">
        <v>98</v>
      </c>
      <c r="H105" s="570" t="s">
        <v>5883</v>
      </c>
      <c r="I105" s="908">
        <v>34001</v>
      </c>
      <c r="J105" s="902">
        <f t="shared" ca="1" si="10"/>
        <v>29</v>
      </c>
      <c r="K105" s="139" t="s">
        <v>493</v>
      </c>
      <c r="L105" s="142">
        <v>920219310199</v>
      </c>
      <c r="M105" s="141">
        <v>44958</v>
      </c>
      <c r="N105" s="524">
        <v>43582</v>
      </c>
      <c r="O105" s="1311" t="s">
        <v>24</v>
      </c>
      <c r="P105" s="1319" t="s">
        <v>24</v>
      </c>
      <c r="Q105" s="194" t="str">
        <f t="shared" si="11"/>
        <v>-</v>
      </c>
      <c r="R105" s="181" t="str">
        <f t="shared" ca="1" si="12"/>
        <v>TIDAK MCU</v>
      </c>
      <c r="S105" s="1319" t="s">
        <v>6427</v>
      </c>
      <c r="T105" s="1330">
        <v>44228</v>
      </c>
      <c r="U105" s="1329">
        <v>44228</v>
      </c>
      <c r="V105" s="1330" t="s">
        <v>24</v>
      </c>
      <c r="W105" s="1311" t="s">
        <v>24</v>
      </c>
      <c r="X105" s="347"/>
      <c r="Y105" s="172"/>
      <c r="Z105" s="350"/>
      <c r="AA105" s="1319" t="s">
        <v>4457</v>
      </c>
      <c r="AB105" s="180"/>
      <c r="AC105" s="180"/>
      <c r="AD105" s="180"/>
      <c r="AE105" s="369"/>
      <c r="AF105" s="1319"/>
      <c r="AG105" s="375"/>
      <c r="AH105" s="1239"/>
      <c r="AI105" s="481" t="str">
        <f t="shared" si="13"/>
        <v>SC P360, SC P380</v>
      </c>
      <c r="AJ105" s="1330">
        <f t="shared" si="14"/>
        <v>43582</v>
      </c>
      <c r="AK105" s="199">
        <v>43671</v>
      </c>
      <c r="AL105" s="614">
        <v>43671</v>
      </c>
      <c r="AM105" s="180"/>
      <c r="AN105" s="178"/>
      <c r="AO105" s="178"/>
      <c r="AP105" s="180"/>
      <c r="AQ105" s="1231" t="s">
        <v>3094</v>
      </c>
      <c r="AR105" s="180"/>
      <c r="AS105" s="180"/>
      <c r="AT105" s="180"/>
      <c r="AU105" s="180"/>
      <c r="AV105" s="885"/>
      <c r="AW105" s="885"/>
      <c r="AX105" s="885"/>
      <c r="AY105" s="885"/>
      <c r="AZ105" s="177"/>
    </row>
    <row r="106" spans="1:52" ht="15" customHeight="1">
      <c r="A106" s="885"/>
      <c r="B106" s="1310">
        <v>100</v>
      </c>
      <c r="C106" s="628" t="s">
        <v>5884</v>
      </c>
      <c r="D106" s="571" t="s">
        <v>4216</v>
      </c>
      <c r="E106" s="567" t="s">
        <v>601</v>
      </c>
      <c r="F106" s="526" t="s">
        <v>5885</v>
      </c>
      <c r="G106" s="526" t="s">
        <v>98</v>
      </c>
      <c r="H106" s="627" t="s">
        <v>5886</v>
      </c>
      <c r="I106" s="908">
        <v>34686</v>
      </c>
      <c r="J106" s="902">
        <f t="shared" ca="1" si="10"/>
        <v>27</v>
      </c>
      <c r="K106" s="2045" t="s">
        <v>493</v>
      </c>
      <c r="L106" s="573">
        <v>921232460357</v>
      </c>
      <c r="M106" s="1358">
        <v>44126</v>
      </c>
      <c r="N106" s="510">
        <v>43038</v>
      </c>
      <c r="O106" s="1330">
        <v>43391</v>
      </c>
      <c r="P106" s="1314" t="s">
        <v>24</v>
      </c>
      <c r="Q106" s="194">
        <f t="shared" si="11"/>
        <v>43756</v>
      </c>
      <c r="R106" s="181" t="str">
        <f t="shared" ca="1" si="12"/>
        <v>EXPIRED</v>
      </c>
      <c r="S106" s="1319" t="s">
        <v>6428</v>
      </c>
      <c r="T106" s="1330">
        <v>44548</v>
      </c>
      <c r="U106" s="1329">
        <v>44548</v>
      </c>
      <c r="V106" s="1330" t="s">
        <v>24</v>
      </c>
      <c r="W106" s="1311" t="s">
        <v>24</v>
      </c>
      <c r="X106" s="347"/>
      <c r="Y106" s="172"/>
      <c r="Z106" s="350"/>
      <c r="AA106" s="353" t="s">
        <v>4457</v>
      </c>
      <c r="AB106" s="178" t="s">
        <v>24</v>
      </c>
      <c r="AC106" s="178" t="s">
        <v>24</v>
      </c>
      <c r="AD106" s="178" t="s">
        <v>24</v>
      </c>
      <c r="AE106" s="369"/>
      <c r="AF106" s="1319"/>
      <c r="AG106" s="375"/>
      <c r="AH106" s="1239"/>
      <c r="AI106" s="481" t="str">
        <f t="shared" si="13"/>
        <v>SC P360, SC P380---</v>
      </c>
      <c r="AJ106" s="1330">
        <f t="shared" si="14"/>
        <v>43038</v>
      </c>
      <c r="AK106" s="217">
        <v>43039</v>
      </c>
      <c r="AL106" s="2108">
        <v>42924</v>
      </c>
      <c r="AM106" s="180"/>
      <c r="AN106" s="178"/>
      <c r="AO106" s="178"/>
      <c r="AP106" s="180"/>
      <c r="AQ106" s="1231" t="s">
        <v>3094</v>
      </c>
      <c r="AR106" s="180"/>
      <c r="AS106" s="180"/>
      <c r="AT106" s="180"/>
      <c r="AU106" s="180"/>
      <c r="AV106" s="885"/>
      <c r="AW106" s="885"/>
      <c r="AX106" s="885"/>
      <c r="AY106" s="885"/>
      <c r="AZ106" s="177"/>
    </row>
    <row r="107" spans="1:52" ht="15" customHeight="1">
      <c r="A107" s="885"/>
      <c r="B107" s="1310">
        <v>101</v>
      </c>
      <c r="C107" s="565" t="s">
        <v>5887</v>
      </c>
      <c r="D107" s="633" t="s">
        <v>4253</v>
      </c>
      <c r="E107" s="566" t="s">
        <v>4241</v>
      </c>
      <c r="F107" s="526" t="s">
        <v>5888</v>
      </c>
      <c r="G107" s="526" t="s">
        <v>98</v>
      </c>
      <c r="H107" s="627" t="s">
        <v>5889</v>
      </c>
      <c r="I107" s="908">
        <v>34177</v>
      </c>
      <c r="J107" s="902">
        <f t="shared" ca="1" si="10"/>
        <v>28</v>
      </c>
      <c r="K107" s="1179" t="s">
        <v>493</v>
      </c>
      <c r="L107" s="135">
        <v>930719310446</v>
      </c>
      <c r="M107" s="629">
        <v>44404</v>
      </c>
      <c r="N107" s="510">
        <v>43047</v>
      </c>
      <c r="O107" s="1330" t="s">
        <v>24</v>
      </c>
      <c r="P107" s="1314" t="s">
        <v>24</v>
      </c>
      <c r="Q107" s="194" t="str">
        <f t="shared" si="11"/>
        <v>-</v>
      </c>
      <c r="R107" s="181" t="str">
        <f t="shared" ca="1" si="12"/>
        <v>TIDAK MCU</v>
      </c>
      <c r="S107" s="1319" t="s">
        <v>6429</v>
      </c>
      <c r="T107" s="1330">
        <v>44404</v>
      </c>
      <c r="U107" s="1329">
        <v>44404</v>
      </c>
      <c r="V107" s="1330" t="s">
        <v>24</v>
      </c>
      <c r="W107" s="1311" t="s">
        <v>24</v>
      </c>
      <c r="X107" s="347"/>
      <c r="Y107" s="172"/>
      <c r="Z107" s="350"/>
      <c r="AA107" s="1314" t="s">
        <v>4457</v>
      </c>
      <c r="AB107" s="1231" t="s">
        <v>933</v>
      </c>
      <c r="AC107" s="178" t="s">
        <v>24</v>
      </c>
      <c r="AD107" s="178" t="s">
        <v>24</v>
      </c>
      <c r="AE107" s="369"/>
      <c r="AF107" s="1319"/>
      <c r="AG107" s="375"/>
      <c r="AH107" s="1239"/>
      <c r="AI107" s="481" t="str">
        <f t="shared" si="13"/>
        <v>SC P360, SC P380MOBILE CRANE (SIO)--</v>
      </c>
      <c r="AJ107" s="1330">
        <f t="shared" si="14"/>
        <v>43047</v>
      </c>
      <c r="AK107" s="181">
        <v>44013</v>
      </c>
      <c r="AL107" s="1183">
        <v>43707</v>
      </c>
      <c r="AM107" s="180"/>
      <c r="AN107" s="178"/>
      <c r="AO107" s="178"/>
      <c r="AP107" s="180"/>
      <c r="AQ107" s="1231" t="s">
        <v>3094</v>
      </c>
      <c r="AR107" s="180"/>
      <c r="AS107" s="180"/>
      <c r="AT107" s="180"/>
      <c r="AU107" s="180"/>
      <c r="AV107" s="885"/>
      <c r="AW107" s="885"/>
      <c r="AX107" s="885"/>
      <c r="AY107" s="885"/>
      <c r="AZ107" s="177"/>
    </row>
    <row r="108" spans="1:52" ht="15" customHeight="1">
      <c r="A108" s="885"/>
      <c r="B108" s="1310">
        <v>102</v>
      </c>
      <c r="C108" s="628" t="s">
        <v>5893</v>
      </c>
      <c r="D108" s="633" t="s">
        <v>4253</v>
      </c>
      <c r="E108" s="567" t="s">
        <v>4241</v>
      </c>
      <c r="F108" s="526" t="s">
        <v>5894</v>
      </c>
      <c r="G108" s="526" t="s">
        <v>98</v>
      </c>
      <c r="H108" s="570" t="s">
        <v>5895</v>
      </c>
      <c r="I108" s="908">
        <v>31792</v>
      </c>
      <c r="J108" s="902">
        <f t="shared" ca="1" si="10"/>
        <v>35</v>
      </c>
      <c r="K108" s="1179" t="s">
        <v>494</v>
      </c>
      <c r="L108" s="135">
        <v>870117231078</v>
      </c>
      <c r="M108" s="629">
        <v>44576</v>
      </c>
      <c r="N108" s="510">
        <v>43047</v>
      </c>
      <c r="O108" s="1330" t="s">
        <v>24</v>
      </c>
      <c r="P108" s="1314" t="s">
        <v>24</v>
      </c>
      <c r="Q108" s="194" t="str">
        <f t="shared" si="11"/>
        <v>-</v>
      </c>
      <c r="R108" s="181" t="str">
        <f t="shared" ca="1" si="12"/>
        <v>TIDAK MCU</v>
      </c>
      <c r="S108" s="1319" t="s">
        <v>6431</v>
      </c>
      <c r="T108" s="1330">
        <v>44576</v>
      </c>
      <c r="U108" s="1329">
        <v>44576</v>
      </c>
      <c r="V108" s="1330" t="s">
        <v>24</v>
      </c>
      <c r="W108" s="1311" t="s">
        <v>24</v>
      </c>
      <c r="X108" s="347"/>
      <c r="Y108" s="172"/>
      <c r="Z108" s="350"/>
      <c r="AA108" s="178" t="s">
        <v>4457</v>
      </c>
      <c r="AB108" s="178" t="s">
        <v>24</v>
      </c>
      <c r="AC108" s="178" t="s">
        <v>24</v>
      </c>
      <c r="AD108" s="178" t="s">
        <v>24</v>
      </c>
      <c r="AE108" s="369"/>
      <c r="AF108" s="1319"/>
      <c r="AG108" s="375"/>
      <c r="AH108" s="1239"/>
      <c r="AI108" s="481" t="str">
        <f t="shared" si="13"/>
        <v>SC P360, SC P380---</v>
      </c>
      <c r="AJ108" s="1330">
        <f t="shared" si="14"/>
        <v>43047</v>
      </c>
      <c r="AK108" s="181">
        <v>43046</v>
      </c>
      <c r="AL108" s="1986">
        <v>43029</v>
      </c>
      <c r="AM108" s="180"/>
      <c r="AN108" s="178"/>
      <c r="AO108" s="178"/>
      <c r="AP108" s="180"/>
      <c r="AQ108" s="1231" t="s">
        <v>3094</v>
      </c>
      <c r="AR108" s="180"/>
      <c r="AS108" s="180"/>
      <c r="AT108" s="180"/>
      <c r="AU108" s="180"/>
      <c r="AV108" s="885"/>
      <c r="AW108" s="885"/>
      <c r="AX108" s="885"/>
      <c r="AY108" s="885"/>
      <c r="AZ108" s="177"/>
    </row>
    <row r="109" spans="1:52" ht="15" customHeight="1">
      <c r="A109" s="885"/>
      <c r="B109" s="1310">
        <v>103</v>
      </c>
      <c r="C109" s="628" t="s">
        <v>5896</v>
      </c>
      <c r="D109" s="571" t="s">
        <v>4216</v>
      </c>
      <c r="E109" s="567" t="s">
        <v>601</v>
      </c>
      <c r="F109" s="526" t="s">
        <v>5897</v>
      </c>
      <c r="G109" s="526" t="s">
        <v>98</v>
      </c>
      <c r="H109" s="570" t="s">
        <v>5898</v>
      </c>
      <c r="I109" s="908">
        <v>33451</v>
      </c>
      <c r="J109" s="902">
        <f t="shared" ca="1" si="10"/>
        <v>30</v>
      </c>
      <c r="K109" s="1179" t="s">
        <v>493</v>
      </c>
      <c r="L109" s="135">
        <v>910819310208</v>
      </c>
      <c r="M109" s="629">
        <v>44774</v>
      </c>
      <c r="N109" s="510">
        <v>43047</v>
      </c>
      <c r="O109" s="1330" t="s">
        <v>24</v>
      </c>
      <c r="P109" s="1314" t="s">
        <v>24</v>
      </c>
      <c r="Q109" s="194" t="str">
        <f t="shared" si="11"/>
        <v>-</v>
      </c>
      <c r="R109" s="181" t="str">
        <f t="shared" ca="1" si="12"/>
        <v>TIDAK MCU</v>
      </c>
      <c r="S109" s="1319" t="s">
        <v>6432</v>
      </c>
      <c r="T109" s="1330">
        <v>44409</v>
      </c>
      <c r="U109" s="1329">
        <v>44409</v>
      </c>
      <c r="V109" s="1330" t="s">
        <v>24</v>
      </c>
      <c r="W109" s="1311" t="s">
        <v>24</v>
      </c>
      <c r="X109" s="347"/>
      <c r="Y109" s="172"/>
      <c r="Z109" s="350"/>
      <c r="AA109" s="178" t="s">
        <v>4457</v>
      </c>
      <c r="AB109" s="178" t="s">
        <v>24</v>
      </c>
      <c r="AC109" s="178" t="s">
        <v>24</v>
      </c>
      <c r="AD109" s="178" t="s">
        <v>24</v>
      </c>
      <c r="AE109" s="369"/>
      <c r="AF109" s="1319"/>
      <c r="AG109" s="375"/>
      <c r="AH109" s="1239"/>
      <c r="AI109" s="481" t="str">
        <f t="shared" si="13"/>
        <v>SC P360, SC P380---</v>
      </c>
      <c r="AJ109" s="1330">
        <f t="shared" si="14"/>
        <v>43047</v>
      </c>
      <c r="AK109" s="181">
        <v>43046</v>
      </c>
      <c r="AL109" s="1986">
        <v>43026</v>
      </c>
      <c r="AM109" s="180"/>
      <c r="AN109" s="178"/>
      <c r="AO109" s="178"/>
      <c r="AP109" s="180"/>
      <c r="AQ109" s="1231" t="s">
        <v>3094</v>
      </c>
      <c r="AR109" s="180"/>
      <c r="AS109" s="180"/>
      <c r="AT109" s="180"/>
      <c r="AU109" s="180"/>
      <c r="AV109" s="885"/>
      <c r="AW109" s="885"/>
      <c r="AX109" s="885"/>
      <c r="AY109" s="885"/>
      <c r="AZ109" s="177"/>
    </row>
    <row r="110" spans="1:52" ht="15" customHeight="1">
      <c r="A110" s="885"/>
      <c r="B110" s="1310">
        <v>104</v>
      </c>
      <c r="C110" s="1497" t="s">
        <v>5899</v>
      </c>
      <c r="D110" s="571" t="s">
        <v>4216</v>
      </c>
      <c r="E110" s="567" t="s">
        <v>601</v>
      </c>
      <c r="F110" s="526" t="s">
        <v>5900</v>
      </c>
      <c r="G110" s="526" t="s">
        <v>98</v>
      </c>
      <c r="H110" s="570" t="s">
        <v>5901</v>
      </c>
      <c r="I110" s="908">
        <v>35257</v>
      </c>
      <c r="J110" s="902">
        <f t="shared" ca="1" si="10"/>
        <v>25</v>
      </c>
      <c r="K110" s="1179" t="s">
        <v>493</v>
      </c>
      <c r="L110" s="135">
        <v>940727460143</v>
      </c>
      <c r="M110" s="629">
        <v>44388</v>
      </c>
      <c r="N110" s="510">
        <v>43047</v>
      </c>
      <c r="O110" s="1330" t="s">
        <v>24</v>
      </c>
      <c r="P110" s="1314" t="s">
        <v>24</v>
      </c>
      <c r="Q110" s="194" t="str">
        <f t="shared" si="11"/>
        <v>-</v>
      </c>
      <c r="R110" s="181" t="str">
        <f t="shared" ca="1" si="12"/>
        <v>TIDAK MCU</v>
      </c>
      <c r="S110" s="1319" t="s">
        <v>6433</v>
      </c>
      <c r="T110" s="1330">
        <v>44388</v>
      </c>
      <c r="U110" s="1329">
        <v>44388</v>
      </c>
      <c r="V110" s="1330" t="s">
        <v>24</v>
      </c>
      <c r="W110" s="1311" t="s">
        <v>24</v>
      </c>
      <c r="X110" s="347"/>
      <c r="Y110" s="172"/>
      <c r="Z110" s="350"/>
      <c r="AA110" s="1314" t="s">
        <v>4457</v>
      </c>
      <c r="AB110" s="178" t="s">
        <v>24</v>
      </c>
      <c r="AC110" s="178" t="s">
        <v>24</v>
      </c>
      <c r="AD110" s="178" t="s">
        <v>24</v>
      </c>
      <c r="AE110" s="369"/>
      <c r="AF110" s="1319"/>
      <c r="AG110" s="375"/>
      <c r="AH110" s="1239"/>
      <c r="AI110" s="481" t="str">
        <f t="shared" si="13"/>
        <v>SC P360, SC P380---</v>
      </c>
      <c r="AJ110" s="1330">
        <f t="shared" si="14"/>
        <v>43047</v>
      </c>
      <c r="AK110" s="181">
        <v>43046</v>
      </c>
      <c r="AL110" s="1986">
        <v>43026</v>
      </c>
      <c r="AM110" s="180"/>
      <c r="AN110" s="178"/>
      <c r="AO110" s="178"/>
      <c r="AP110" s="180"/>
      <c r="AQ110" s="1231" t="s">
        <v>3094</v>
      </c>
      <c r="AR110" s="180"/>
      <c r="AS110" s="180"/>
      <c r="AT110" s="180"/>
      <c r="AU110" s="180"/>
      <c r="AV110" s="885"/>
      <c r="AW110" s="885"/>
      <c r="AX110" s="885"/>
      <c r="AY110" s="885"/>
      <c r="AZ110" s="177"/>
    </row>
    <row r="111" spans="1:52" ht="15" customHeight="1">
      <c r="A111" s="885"/>
      <c r="B111" s="1310">
        <v>105</v>
      </c>
      <c r="C111" s="628" t="s">
        <v>5902</v>
      </c>
      <c r="D111" s="571" t="s">
        <v>4216</v>
      </c>
      <c r="E111" s="567" t="s">
        <v>601</v>
      </c>
      <c r="F111" s="526" t="s">
        <v>5903</v>
      </c>
      <c r="G111" s="526" t="s">
        <v>98</v>
      </c>
      <c r="H111" s="570" t="s">
        <v>5904</v>
      </c>
      <c r="I111" s="908">
        <v>30243</v>
      </c>
      <c r="J111" s="902">
        <f t="shared" ca="1" si="10"/>
        <v>39</v>
      </c>
      <c r="K111" s="1179" t="s">
        <v>493</v>
      </c>
      <c r="L111" s="135">
        <v>821020180305</v>
      </c>
      <c r="M111" s="629">
        <v>44835</v>
      </c>
      <c r="N111" s="510">
        <v>43047</v>
      </c>
      <c r="O111" s="1330" t="s">
        <v>24</v>
      </c>
      <c r="P111" s="1314" t="s">
        <v>24</v>
      </c>
      <c r="Q111" s="194" t="str">
        <f t="shared" si="11"/>
        <v>-</v>
      </c>
      <c r="R111" s="181" t="str">
        <f t="shared" ca="1" si="12"/>
        <v>TIDAK MCU</v>
      </c>
      <c r="S111" s="1319" t="s">
        <v>6434</v>
      </c>
      <c r="T111" s="1330">
        <v>44488</v>
      </c>
      <c r="U111" s="1329">
        <v>44488</v>
      </c>
      <c r="V111" s="1330" t="s">
        <v>24</v>
      </c>
      <c r="W111" s="1311" t="s">
        <v>24</v>
      </c>
      <c r="X111" s="347"/>
      <c r="Y111" s="172"/>
      <c r="Z111" s="350"/>
      <c r="AA111" s="1314" t="s">
        <v>4457</v>
      </c>
      <c r="AB111" s="178" t="s">
        <v>24</v>
      </c>
      <c r="AC111" s="178" t="s">
        <v>24</v>
      </c>
      <c r="AD111" s="178" t="s">
        <v>24</v>
      </c>
      <c r="AE111" s="369"/>
      <c r="AF111" s="1319"/>
      <c r="AG111" s="375"/>
      <c r="AH111" s="1239"/>
      <c r="AI111" s="481" t="str">
        <f t="shared" si="13"/>
        <v>SC P360, SC P380---</v>
      </c>
      <c r="AJ111" s="1330">
        <f t="shared" si="14"/>
        <v>43047</v>
      </c>
      <c r="AK111" s="181">
        <v>43046</v>
      </c>
      <c r="AL111" s="1986">
        <v>43026</v>
      </c>
      <c r="AM111" s="180"/>
      <c r="AN111" s="178"/>
      <c r="AO111" s="178"/>
      <c r="AP111" s="180"/>
      <c r="AQ111" s="1231" t="s">
        <v>3094</v>
      </c>
      <c r="AR111" s="180"/>
      <c r="AS111" s="180"/>
      <c r="AT111" s="180"/>
      <c r="AU111" s="180"/>
      <c r="AV111" s="885"/>
      <c r="AW111" s="885"/>
      <c r="AX111" s="885"/>
      <c r="AY111" s="885"/>
      <c r="AZ111" s="177"/>
    </row>
    <row r="112" spans="1:52" ht="15" customHeight="1">
      <c r="A112" s="885"/>
      <c r="B112" s="1310">
        <v>106</v>
      </c>
      <c r="C112" s="638" t="s">
        <v>5905</v>
      </c>
      <c r="D112" s="633" t="s">
        <v>4216</v>
      </c>
      <c r="E112" s="567" t="s">
        <v>601</v>
      </c>
      <c r="F112" s="526" t="s">
        <v>5906</v>
      </c>
      <c r="G112" s="526" t="s">
        <v>98</v>
      </c>
      <c r="H112" s="570" t="s">
        <v>5907</v>
      </c>
      <c r="I112" s="908">
        <v>34828</v>
      </c>
      <c r="J112" s="902">
        <f t="shared" ca="1" si="10"/>
        <v>27</v>
      </c>
      <c r="K112" s="632" t="s">
        <v>493</v>
      </c>
      <c r="L112" s="143">
        <v>950519310532</v>
      </c>
      <c r="M112" s="134">
        <v>44690</v>
      </c>
      <c r="N112" s="510">
        <v>43047</v>
      </c>
      <c r="O112" s="1330" t="s">
        <v>24</v>
      </c>
      <c r="P112" s="1314" t="s">
        <v>24</v>
      </c>
      <c r="Q112" s="194" t="str">
        <f t="shared" si="11"/>
        <v>-</v>
      </c>
      <c r="R112" s="181" t="str">
        <f t="shared" ca="1" si="12"/>
        <v>TIDAK MCU</v>
      </c>
      <c r="S112" s="1319" t="s">
        <v>6435</v>
      </c>
      <c r="T112" s="1330">
        <v>44325</v>
      </c>
      <c r="U112" s="1329">
        <v>44325</v>
      </c>
      <c r="V112" s="1330" t="s">
        <v>24</v>
      </c>
      <c r="W112" s="1311" t="s">
        <v>24</v>
      </c>
      <c r="X112" s="347"/>
      <c r="Y112" s="172"/>
      <c r="Z112" s="350"/>
      <c r="AA112" s="216" t="s">
        <v>4457</v>
      </c>
      <c r="AB112" s="178" t="s">
        <v>24</v>
      </c>
      <c r="AC112" s="178" t="s">
        <v>24</v>
      </c>
      <c r="AD112" s="178" t="s">
        <v>24</v>
      </c>
      <c r="AE112" s="369"/>
      <c r="AF112" s="1319"/>
      <c r="AG112" s="375"/>
      <c r="AH112" s="1239"/>
      <c r="AI112" s="481" t="str">
        <f t="shared" si="13"/>
        <v>SC P360, SC P380---</v>
      </c>
      <c r="AJ112" s="1330">
        <f t="shared" si="14"/>
        <v>43047</v>
      </c>
      <c r="AK112" s="181">
        <v>43048</v>
      </c>
      <c r="AL112" s="1183">
        <v>43026</v>
      </c>
      <c r="AM112" s="180"/>
      <c r="AN112" s="178"/>
      <c r="AO112" s="178"/>
      <c r="AP112" s="180"/>
      <c r="AQ112" s="1231" t="s">
        <v>3094</v>
      </c>
      <c r="AR112" s="180"/>
      <c r="AS112" s="180"/>
      <c r="AT112" s="180"/>
      <c r="AU112" s="180"/>
      <c r="AV112" s="885"/>
      <c r="AW112" s="885"/>
      <c r="AX112" s="885"/>
      <c r="AY112" s="885"/>
      <c r="AZ112" s="177"/>
    </row>
    <row r="113" spans="1:60" ht="15" customHeight="1">
      <c r="A113" s="885"/>
      <c r="B113" s="1310">
        <v>107</v>
      </c>
      <c r="C113" s="565" t="s">
        <v>1508</v>
      </c>
      <c r="D113" s="633" t="s">
        <v>4416</v>
      </c>
      <c r="E113" s="633" t="s">
        <v>4222</v>
      </c>
      <c r="F113" s="526" t="s">
        <v>5908</v>
      </c>
      <c r="G113" s="571" t="s">
        <v>98</v>
      </c>
      <c r="H113" s="570" t="s">
        <v>5909</v>
      </c>
      <c r="I113" s="908">
        <v>31874</v>
      </c>
      <c r="J113" s="902">
        <f t="shared" ca="1" si="10"/>
        <v>35</v>
      </c>
      <c r="K113" s="176" t="s">
        <v>24</v>
      </c>
      <c r="L113" s="170" t="s">
        <v>24</v>
      </c>
      <c r="M113" s="173" t="s">
        <v>24</v>
      </c>
      <c r="N113" s="510">
        <v>43582</v>
      </c>
      <c r="O113" s="1311" t="s">
        <v>24</v>
      </c>
      <c r="P113" s="1319" t="s">
        <v>24</v>
      </c>
      <c r="Q113" s="194" t="str">
        <f t="shared" si="11"/>
        <v>-</v>
      </c>
      <c r="R113" s="181" t="str">
        <f t="shared" ca="1" si="12"/>
        <v>TIDAK MCU</v>
      </c>
      <c r="S113" s="1319" t="s">
        <v>24</v>
      </c>
      <c r="T113" s="1330">
        <v>44293</v>
      </c>
      <c r="U113" s="518"/>
      <c r="V113" s="1330" t="s">
        <v>24</v>
      </c>
      <c r="W113" s="1311" t="s">
        <v>24</v>
      </c>
      <c r="X113" s="347"/>
      <c r="Y113" s="172"/>
      <c r="Z113" s="350"/>
      <c r="AA113" s="1314" t="s">
        <v>24</v>
      </c>
      <c r="AB113" s="180"/>
      <c r="AC113" s="180"/>
      <c r="AD113" s="180"/>
      <c r="AE113" s="369"/>
      <c r="AF113" s="1319"/>
      <c r="AG113" s="375"/>
      <c r="AH113" s="1239"/>
      <c r="AI113" s="481" t="str">
        <f t="shared" si="13"/>
        <v>-</v>
      </c>
      <c r="AJ113" s="1330">
        <f t="shared" si="14"/>
        <v>43582</v>
      </c>
      <c r="AK113" s="181" t="s">
        <v>24</v>
      </c>
      <c r="AL113" s="1183" t="s">
        <v>24</v>
      </c>
      <c r="AM113" s="180"/>
      <c r="AN113" s="178"/>
      <c r="AO113" s="178"/>
      <c r="AP113" s="180"/>
      <c r="AQ113" s="1231" t="s">
        <v>3094</v>
      </c>
      <c r="AR113" s="180"/>
      <c r="AS113" s="180"/>
      <c r="AT113" s="180"/>
      <c r="AU113" s="180"/>
      <c r="AV113" s="885"/>
      <c r="AW113" s="885"/>
      <c r="AX113" s="885"/>
      <c r="AY113" s="885"/>
      <c r="AZ113" s="177"/>
    </row>
    <row r="114" spans="1:60" ht="15" customHeight="1">
      <c r="A114" s="885"/>
      <c r="B114" s="1310">
        <v>108</v>
      </c>
      <c r="C114" s="626" t="s">
        <v>5910</v>
      </c>
      <c r="D114" s="633" t="s">
        <v>5714</v>
      </c>
      <c r="E114" s="521" t="s">
        <v>601</v>
      </c>
      <c r="F114" s="509" t="s">
        <v>5911</v>
      </c>
      <c r="G114" s="509" t="s">
        <v>98</v>
      </c>
      <c r="H114" s="630" t="s">
        <v>5912</v>
      </c>
      <c r="I114" s="908">
        <v>34305</v>
      </c>
      <c r="J114" s="902">
        <f t="shared" ca="1" si="10"/>
        <v>28</v>
      </c>
      <c r="K114" s="316" t="s">
        <v>24</v>
      </c>
      <c r="L114" s="326" t="s">
        <v>24</v>
      </c>
      <c r="M114" s="336" t="s">
        <v>24</v>
      </c>
      <c r="N114" s="556">
        <v>43328</v>
      </c>
      <c r="O114" s="584">
        <v>43687</v>
      </c>
      <c r="P114" s="463" t="s">
        <v>83</v>
      </c>
      <c r="Q114" s="194">
        <f t="shared" si="11"/>
        <v>44052</v>
      </c>
      <c r="R114" s="181" t="str">
        <f t="shared" ca="1" si="12"/>
        <v>EXPIRED</v>
      </c>
      <c r="S114" s="1319" t="s">
        <v>24</v>
      </c>
      <c r="T114" s="1330">
        <v>44532</v>
      </c>
      <c r="U114" s="212" t="s">
        <v>99</v>
      </c>
      <c r="V114" s="1330" t="s">
        <v>24</v>
      </c>
      <c r="W114" s="1311" t="s">
        <v>24</v>
      </c>
      <c r="X114" s="347"/>
      <c r="Y114" s="172"/>
      <c r="Z114" s="350"/>
      <c r="AA114" s="1314" t="s">
        <v>24</v>
      </c>
      <c r="AB114" s="1314" t="s">
        <v>24</v>
      </c>
      <c r="AC114" s="1314" t="s">
        <v>24</v>
      </c>
      <c r="AD114" s="1314" t="s">
        <v>24</v>
      </c>
      <c r="AE114" s="1319"/>
      <c r="AF114" s="1319"/>
      <c r="AG114" s="375"/>
      <c r="AH114" s="1239"/>
      <c r="AI114" s="481" t="str">
        <f t="shared" si="13"/>
        <v>----</v>
      </c>
      <c r="AJ114" s="1330">
        <f t="shared" si="14"/>
        <v>43328</v>
      </c>
      <c r="AK114" s="584" t="s">
        <v>24</v>
      </c>
      <c r="AL114" s="621" t="s">
        <v>24</v>
      </c>
      <c r="AM114" s="180"/>
      <c r="AN114" s="178"/>
      <c r="AO114" s="178"/>
      <c r="AP114" s="180"/>
      <c r="AQ114" s="1231" t="s">
        <v>3094</v>
      </c>
      <c r="AR114" s="180"/>
      <c r="AS114" s="180"/>
      <c r="AT114" s="180"/>
      <c r="AU114" s="180"/>
      <c r="AV114" s="885"/>
      <c r="AW114" s="885"/>
      <c r="AX114" s="885"/>
      <c r="AY114" s="885"/>
      <c r="AZ114" s="177"/>
    </row>
    <row r="115" spans="1:60" ht="15" customHeight="1">
      <c r="A115" s="885"/>
      <c r="B115" s="1310">
        <v>109</v>
      </c>
      <c r="C115" s="626" t="s">
        <v>5913</v>
      </c>
      <c r="D115" s="633" t="s">
        <v>5714</v>
      </c>
      <c r="E115" s="521" t="s">
        <v>601</v>
      </c>
      <c r="F115" s="509" t="s">
        <v>5914</v>
      </c>
      <c r="G115" s="509" t="s">
        <v>98</v>
      </c>
      <c r="H115" s="570" t="s">
        <v>5915</v>
      </c>
      <c r="I115" s="908">
        <v>36440</v>
      </c>
      <c r="J115" s="902">
        <f t="shared" ca="1" si="10"/>
        <v>22</v>
      </c>
      <c r="K115" s="316" t="s">
        <v>24</v>
      </c>
      <c r="L115" s="326" t="s">
        <v>24</v>
      </c>
      <c r="M115" s="336" t="s">
        <v>24</v>
      </c>
      <c r="N115" s="556">
        <v>43333</v>
      </c>
      <c r="O115" s="211" t="s">
        <v>24</v>
      </c>
      <c r="P115" s="244" t="s">
        <v>24</v>
      </c>
      <c r="Q115" s="194" t="str">
        <f t="shared" si="11"/>
        <v>-</v>
      </c>
      <c r="R115" s="181" t="str">
        <f t="shared" ca="1" si="12"/>
        <v>TIDAK MCU</v>
      </c>
      <c r="S115" s="1319" t="s">
        <v>24</v>
      </c>
      <c r="T115" s="1330">
        <v>44476</v>
      </c>
      <c r="U115" s="212" t="s">
        <v>99</v>
      </c>
      <c r="V115" s="1330" t="s">
        <v>24</v>
      </c>
      <c r="W115" s="1311" t="s">
        <v>24</v>
      </c>
      <c r="X115" s="347"/>
      <c r="Y115" s="172"/>
      <c r="Z115" s="350"/>
      <c r="AA115" s="1314" t="s">
        <v>24</v>
      </c>
      <c r="AB115" s="244" t="s">
        <v>24</v>
      </c>
      <c r="AC115" s="244" t="s">
        <v>24</v>
      </c>
      <c r="AD115" s="244" t="s">
        <v>24</v>
      </c>
      <c r="AE115" s="213"/>
      <c r="AF115" s="1319"/>
      <c r="AG115" s="375"/>
      <c r="AH115" s="1239"/>
      <c r="AI115" s="481" t="str">
        <f t="shared" si="13"/>
        <v>----</v>
      </c>
      <c r="AJ115" s="1330">
        <f t="shared" si="14"/>
        <v>43333</v>
      </c>
      <c r="AK115" s="211" t="s">
        <v>24</v>
      </c>
      <c r="AL115" s="621" t="s">
        <v>24</v>
      </c>
      <c r="AM115" s="180"/>
      <c r="AN115" s="178"/>
      <c r="AO115" s="178"/>
      <c r="AP115" s="180"/>
      <c r="AQ115" s="1231" t="s">
        <v>3094</v>
      </c>
      <c r="AR115" s="180"/>
      <c r="AS115" s="180"/>
      <c r="AT115" s="180"/>
      <c r="AU115" s="180"/>
      <c r="AV115" s="885"/>
      <c r="AW115" s="885"/>
      <c r="AX115" s="885"/>
      <c r="AY115" s="885"/>
      <c r="AZ115" s="177"/>
    </row>
    <row r="116" spans="1:60" ht="15" customHeight="1">
      <c r="B116" s="1310">
        <v>110</v>
      </c>
      <c r="C116" s="648" t="s">
        <v>10111</v>
      </c>
      <c r="D116" s="567" t="s">
        <v>230</v>
      </c>
      <c r="E116" s="521" t="s">
        <v>4222</v>
      </c>
      <c r="F116" s="526" t="s">
        <v>10112</v>
      </c>
      <c r="G116" s="509" t="s">
        <v>102</v>
      </c>
      <c r="H116" s="570" t="s">
        <v>24</v>
      </c>
      <c r="I116" s="733">
        <v>34408</v>
      </c>
      <c r="J116" s="1314">
        <f t="shared" ca="1" si="10"/>
        <v>28</v>
      </c>
      <c r="K116" s="176" t="s">
        <v>24</v>
      </c>
      <c r="L116" s="170" t="s">
        <v>24</v>
      </c>
      <c r="M116" s="173" t="s">
        <v>24</v>
      </c>
      <c r="N116" s="510">
        <v>42090</v>
      </c>
      <c r="O116" s="601" t="s">
        <v>24</v>
      </c>
      <c r="P116" s="601" t="s">
        <v>24</v>
      </c>
      <c r="Q116" s="194" t="str">
        <f t="shared" si="11"/>
        <v>-</v>
      </c>
      <c r="R116" s="181" t="str">
        <f t="shared" ca="1" si="12"/>
        <v>TIDAK MCU</v>
      </c>
      <c r="S116" s="451" t="s">
        <v>10950</v>
      </c>
      <c r="T116" s="1330">
        <v>44635</v>
      </c>
      <c r="U116" s="212">
        <v>44635</v>
      </c>
      <c r="V116" s="1330" t="s">
        <v>24</v>
      </c>
      <c r="W116" s="1311" t="s">
        <v>24</v>
      </c>
      <c r="X116" s="347"/>
      <c r="Y116" s="172"/>
      <c r="Z116" s="350"/>
      <c r="AA116" s="213" t="s">
        <v>925</v>
      </c>
      <c r="AB116" s="213" t="s">
        <v>6967</v>
      </c>
      <c r="AC116" s="213" t="s">
        <v>24</v>
      </c>
      <c r="AD116" s="213" t="s">
        <v>24</v>
      </c>
      <c r="AE116" s="213" t="s">
        <v>24</v>
      </c>
      <c r="AF116" s="1319" t="s">
        <v>24</v>
      </c>
      <c r="AG116" s="375" t="s">
        <v>24</v>
      </c>
      <c r="AH116" s="1239"/>
      <c r="AI116" s="481" t="str">
        <f t="shared" si="13"/>
        <v>PC 200 - PC 2000HITACHI ZX 870-----</v>
      </c>
      <c r="AJ116" s="1330">
        <f t="shared" si="14"/>
        <v>42090</v>
      </c>
      <c r="AK116" s="199" t="s">
        <v>24</v>
      </c>
      <c r="AL116" s="696">
        <v>42097</v>
      </c>
      <c r="AM116" s="180"/>
      <c r="AN116" s="178"/>
      <c r="AO116" s="178"/>
      <c r="AP116" s="180"/>
      <c r="AQ116" s="1231" t="s">
        <v>3094</v>
      </c>
      <c r="AR116" s="180"/>
      <c r="AS116" s="180"/>
      <c r="AT116" s="180"/>
      <c r="AU116" s="180"/>
      <c r="AV116" s="885"/>
      <c r="AW116" s="885"/>
      <c r="AX116" s="885"/>
      <c r="AY116" s="885"/>
      <c r="AZ116" s="177"/>
    </row>
    <row r="117" spans="1:60" ht="15" customHeight="1">
      <c r="A117" s="885"/>
      <c r="B117" s="1310">
        <v>111</v>
      </c>
      <c r="C117" s="638" t="s">
        <v>5918</v>
      </c>
      <c r="D117" s="633" t="s">
        <v>5714</v>
      </c>
      <c r="E117" s="521" t="s">
        <v>601</v>
      </c>
      <c r="F117" s="509" t="s">
        <v>5919</v>
      </c>
      <c r="G117" s="509" t="s">
        <v>98</v>
      </c>
      <c r="H117" s="570" t="s">
        <v>5920</v>
      </c>
      <c r="I117" s="468">
        <v>36120</v>
      </c>
      <c r="J117" s="1314">
        <f t="shared" ca="1" si="10"/>
        <v>23</v>
      </c>
      <c r="K117" s="1225" t="s">
        <v>24</v>
      </c>
      <c r="L117" s="328" t="s">
        <v>24</v>
      </c>
      <c r="M117" s="1227" t="s">
        <v>24</v>
      </c>
      <c r="N117" s="510">
        <v>43339</v>
      </c>
      <c r="O117" s="584">
        <v>43695</v>
      </c>
      <c r="P117" s="463" t="s">
        <v>24</v>
      </c>
      <c r="Q117" s="194">
        <f t="shared" si="11"/>
        <v>44060</v>
      </c>
      <c r="R117" s="181" t="str">
        <f t="shared" ca="1" si="12"/>
        <v>EXPIRED</v>
      </c>
      <c r="S117" s="1319" t="s">
        <v>24</v>
      </c>
      <c r="T117" s="1330">
        <v>44521</v>
      </c>
      <c r="U117" s="212" t="s">
        <v>24</v>
      </c>
      <c r="V117" s="1330" t="s">
        <v>24</v>
      </c>
      <c r="W117" s="1311" t="s">
        <v>24</v>
      </c>
      <c r="X117" s="347"/>
      <c r="Y117" s="172"/>
      <c r="Z117" s="350"/>
      <c r="AA117" s="244" t="s">
        <v>24</v>
      </c>
      <c r="AB117" s="244" t="s">
        <v>24</v>
      </c>
      <c r="AC117" s="244" t="s">
        <v>24</v>
      </c>
      <c r="AD117" s="244" t="s">
        <v>24</v>
      </c>
      <c r="AE117" s="213"/>
      <c r="AF117" s="1319"/>
      <c r="AG117" s="375"/>
      <c r="AH117" s="1239"/>
      <c r="AI117" s="481" t="str">
        <f t="shared" si="13"/>
        <v>----</v>
      </c>
      <c r="AJ117" s="1330">
        <f t="shared" si="14"/>
        <v>43339</v>
      </c>
      <c r="AK117" s="217" t="s">
        <v>24</v>
      </c>
      <c r="AL117" s="614" t="s">
        <v>24</v>
      </c>
      <c r="AM117" s="180"/>
      <c r="AN117" s="178"/>
      <c r="AO117" s="178"/>
      <c r="AP117" s="180"/>
      <c r="AQ117" s="1231" t="s">
        <v>3094</v>
      </c>
      <c r="AR117" s="180"/>
      <c r="AS117" s="180"/>
      <c r="AT117" s="180"/>
      <c r="AU117" s="180"/>
      <c r="AV117" s="885"/>
      <c r="AW117" s="885"/>
      <c r="AX117" s="885"/>
      <c r="AY117" s="885"/>
      <c r="AZ117" s="177"/>
    </row>
    <row r="118" spans="1:60" ht="15" customHeight="1">
      <c r="A118" s="885"/>
      <c r="B118" s="1310">
        <v>112</v>
      </c>
      <c r="C118" s="626" t="s">
        <v>5921</v>
      </c>
      <c r="D118" s="633" t="s">
        <v>5714</v>
      </c>
      <c r="E118" s="521" t="s">
        <v>601</v>
      </c>
      <c r="F118" s="509" t="s">
        <v>5922</v>
      </c>
      <c r="G118" s="509" t="s">
        <v>98</v>
      </c>
      <c r="H118" s="570" t="s">
        <v>5923</v>
      </c>
      <c r="I118" s="468">
        <v>34861</v>
      </c>
      <c r="J118" s="1314">
        <f t="shared" ca="1" si="10"/>
        <v>26</v>
      </c>
      <c r="K118" s="316" t="s">
        <v>24</v>
      </c>
      <c r="L118" s="326" t="s">
        <v>24</v>
      </c>
      <c r="M118" s="336" t="s">
        <v>24</v>
      </c>
      <c r="N118" s="510">
        <v>43339</v>
      </c>
      <c r="O118" s="211">
        <v>43695</v>
      </c>
      <c r="P118" s="463" t="s">
        <v>24</v>
      </c>
      <c r="Q118" s="194">
        <f t="shared" si="11"/>
        <v>44060</v>
      </c>
      <c r="R118" s="181" t="str">
        <f t="shared" ca="1" si="12"/>
        <v>EXPIRED</v>
      </c>
      <c r="S118" s="1319" t="s">
        <v>24</v>
      </c>
      <c r="T118" s="1330">
        <v>44358</v>
      </c>
      <c r="U118" s="212" t="s">
        <v>99</v>
      </c>
      <c r="V118" s="904" t="s">
        <v>24</v>
      </c>
      <c r="W118" s="136" t="s">
        <v>24</v>
      </c>
      <c r="X118" s="347"/>
      <c r="Y118" s="172"/>
      <c r="Z118" s="350"/>
      <c r="AA118" s="244" t="s">
        <v>24</v>
      </c>
      <c r="AB118" s="244" t="s">
        <v>24</v>
      </c>
      <c r="AC118" s="244" t="s">
        <v>24</v>
      </c>
      <c r="AD118" s="244" t="s">
        <v>24</v>
      </c>
      <c r="AE118" s="213"/>
      <c r="AF118" s="1319"/>
      <c r="AG118" s="375"/>
      <c r="AH118" s="1239"/>
      <c r="AI118" s="481" t="str">
        <f t="shared" si="13"/>
        <v>----</v>
      </c>
      <c r="AJ118" s="1330">
        <f t="shared" si="14"/>
        <v>43339</v>
      </c>
      <c r="AK118" s="217" t="s">
        <v>24</v>
      </c>
      <c r="AL118" s="614" t="s">
        <v>24</v>
      </c>
      <c r="AM118" s="180"/>
      <c r="AN118" s="178"/>
      <c r="AO118" s="178"/>
      <c r="AP118" s="180"/>
      <c r="AQ118" s="1231" t="s">
        <v>3094</v>
      </c>
      <c r="AR118" s="180"/>
      <c r="AS118" s="180"/>
      <c r="AT118" s="180"/>
      <c r="AU118" s="180"/>
      <c r="AV118" s="885"/>
      <c r="AW118" s="885"/>
      <c r="AX118" s="885"/>
      <c r="AY118" s="885"/>
      <c r="AZ118" s="177"/>
    </row>
    <row r="119" spans="1:60" ht="15" customHeight="1">
      <c r="A119" s="885"/>
      <c r="B119" s="1310">
        <v>113</v>
      </c>
      <c r="C119" s="626" t="s">
        <v>5924</v>
      </c>
      <c r="D119" s="633" t="s">
        <v>5714</v>
      </c>
      <c r="E119" s="521" t="s">
        <v>601</v>
      </c>
      <c r="F119" s="526" t="s">
        <v>5925</v>
      </c>
      <c r="G119" s="509" t="s">
        <v>98</v>
      </c>
      <c r="H119" s="570" t="s">
        <v>5926</v>
      </c>
      <c r="I119" s="468">
        <v>33191</v>
      </c>
      <c r="J119" s="1314">
        <f t="shared" ca="1" si="10"/>
        <v>31</v>
      </c>
      <c r="K119" s="176" t="s">
        <v>24</v>
      </c>
      <c r="L119" s="170" t="s">
        <v>24</v>
      </c>
      <c r="M119" s="173" t="s">
        <v>24</v>
      </c>
      <c r="N119" s="510">
        <v>43343</v>
      </c>
      <c r="O119" s="211">
        <v>43701</v>
      </c>
      <c r="P119" s="463" t="s">
        <v>498</v>
      </c>
      <c r="Q119" s="194">
        <f t="shared" si="11"/>
        <v>44066</v>
      </c>
      <c r="R119" s="181" t="str">
        <f t="shared" ca="1" si="12"/>
        <v>EXPIRED</v>
      </c>
      <c r="S119" s="394" t="s">
        <v>24</v>
      </c>
      <c r="T119" s="1330">
        <v>44514</v>
      </c>
      <c r="U119" s="212" t="s">
        <v>99</v>
      </c>
      <c r="V119" s="904" t="s">
        <v>24</v>
      </c>
      <c r="W119" s="136" t="s">
        <v>24</v>
      </c>
      <c r="X119" s="347"/>
      <c r="Y119" s="172"/>
      <c r="Z119" s="350"/>
      <c r="AA119" s="244" t="s">
        <v>24</v>
      </c>
      <c r="AB119" s="244" t="s">
        <v>24</v>
      </c>
      <c r="AC119" s="244" t="s">
        <v>24</v>
      </c>
      <c r="AD119" s="244" t="s">
        <v>24</v>
      </c>
      <c r="AE119" s="213"/>
      <c r="AF119" s="1319"/>
      <c r="AG119" s="375"/>
      <c r="AH119" s="1239"/>
      <c r="AI119" s="481" t="str">
        <f t="shared" si="13"/>
        <v>----</v>
      </c>
      <c r="AJ119" s="1330">
        <f t="shared" si="14"/>
        <v>43343</v>
      </c>
      <c r="AK119" s="217" t="s">
        <v>24</v>
      </c>
      <c r="AL119" s="614" t="s">
        <v>24</v>
      </c>
      <c r="AM119" s="180"/>
      <c r="AN119" s="178"/>
      <c r="AO119" s="178"/>
      <c r="AP119" s="180"/>
      <c r="AQ119" s="1231" t="s">
        <v>3094</v>
      </c>
      <c r="AR119" s="180"/>
      <c r="AS119" s="180"/>
      <c r="AT119" s="180"/>
      <c r="AU119" s="180"/>
      <c r="AV119" s="885"/>
      <c r="AW119" s="885"/>
      <c r="AX119" s="885"/>
      <c r="AY119" s="885"/>
      <c r="AZ119" s="177"/>
    </row>
    <row r="120" spans="1:60" ht="15" customHeight="1">
      <c r="A120" s="885"/>
      <c r="B120" s="1310">
        <v>114</v>
      </c>
      <c r="C120" s="638" t="s">
        <v>5927</v>
      </c>
      <c r="D120" s="633" t="s">
        <v>5803</v>
      </c>
      <c r="E120" s="566" t="s">
        <v>601</v>
      </c>
      <c r="F120" s="526" t="s">
        <v>5928</v>
      </c>
      <c r="G120" s="509" t="s">
        <v>98</v>
      </c>
      <c r="H120" s="570" t="s">
        <v>5929</v>
      </c>
      <c r="I120" s="468">
        <v>35154</v>
      </c>
      <c r="J120" s="1314">
        <f t="shared" ca="1" si="10"/>
        <v>26</v>
      </c>
      <c r="K120" s="176" t="s">
        <v>24</v>
      </c>
      <c r="L120" s="170" t="s">
        <v>24</v>
      </c>
      <c r="M120" s="173" t="s">
        <v>24</v>
      </c>
      <c r="N120" s="510">
        <v>43368</v>
      </c>
      <c r="O120" s="211">
        <v>43729</v>
      </c>
      <c r="P120" s="463" t="s">
        <v>497</v>
      </c>
      <c r="Q120" s="194">
        <f t="shared" si="11"/>
        <v>44094</v>
      </c>
      <c r="R120" s="181" t="str">
        <f t="shared" ca="1" si="12"/>
        <v>EXPIRED</v>
      </c>
      <c r="S120" s="394" t="s">
        <v>24</v>
      </c>
      <c r="T120" s="1330">
        <v>37345</v>
      </c>
      <c r="U120" s="205" t="s">
        <v>24</v>
      </c>
      <c r="V120" s="904" t="s">
        <v>24</v>
      </c>
      <c r="W120" s="136" t="s">
        <v>24</v>
      </c>
      <c r="X120" s="347"/>
      <c r="Y120" s="172"/>
      <c r="Z120" s="350"/>
      <c r="AA120" s="244" t="s">
        <v>24</v>
      </c>
      <c r="AB120" s="244" t="s">
        <v>24</v>
      </c>
      <c r="AC120" s="244" t="s">
        <v>24</v>
      </c>
      <c r="AD120" s="244" t="s">
        <v>24</v>
      </c>
      <c r="AE120" s="213"/>
      <c r="AF120" s="1319"/>
      <c r="AG120" s="375"/>
      <c r="AH120" s="1239"/>
      <c r="AI120" s="481" t="str">
        <f t="shared" si="13"/>
        <v>----</v>
      </c>
      <c r="AJ120" s="1330">
        <f t="shared" si="14"/>
        <v>43368</v>
      </c>
      <c r="AK120" s="217" t="s">
        <v>24</v>
      </c>
      <c r="AL120" s="614" t="s">
        <v>24</v>
      </c>
      <c r="AM120" s="180"/>
      <c r="AN120" s="178"/>
      <c r="AO120" s="178"/>
      <c r="AP120" s="180"/>
      <c r="AQ120" s="1231" t="s">
        <v>3094</v>
      </c>
      <c r="AR120" s="180"/>
      <c r="AS120" s="180"/>
      <c r="AT120" s="180"/>
      <c r="AU120" s="180"/>
      <c r="AV120" s="885"/>
      <c r="AW120" s="885"/>
      <c r="AX120" s="885"/>
      <c r="AY120" s="885"/>
      <c r="AZ120" s="177"/>
    </row>
    <row r="121" spans="1:60" ht="15" customHeight="1">
      <c r="A121" s="885"/>
      <c r="B121" s="1310">
        <v>115</v>
      </c>
      <c r="C121" s="1526" t="s">
        <v>5930</v>
      </c>
      <c r="D121" s="1568" t="s">
        <v>5931</v>
      </c>
      <c r="E121" s="709" t="s">
        <v>4292</v>
      </c>
      <c r="F121" s="912" t="s">
        <v>5932</v>
      </c>
      <c r="G121" s="912" t="s">
        <v>98</v>
      </c>
      <c r="H121" s="1644" t="s">
        <v>11451</v>
      </c>
      <c r="I121" s="1749">
        <v>36189</v>
      </c>
      <c r="J121" s="445">
        <f t="shared" ca="1" si="10"/>
        <v>23</v>
      </c>
      <c r="K121" s="1803" t="s">
        <v>24</v>
      </c>
      <c r="L121" s="1831" t="s">
        <v>24</v>
      </c>
      <c r="M121" s="1876" t="s">
        <v>24</v>
      </c>
      <c r="N121" s="1711">
        <v>42716</v>
      </c>
      <c r="O121" s="1711">
        <v>43077</v>
      </c>
      <c r="P121" s="1580" t="s">
        <v>24</v>
      </c>
      <c r="Q121" s="1025">
        <f t="shared" si="11"/>
        <v>43442</v>
      </c>
      <c r="R121" s="919" t="str">
        <f t="shared" ca="1" si="12"/>
        <v>EXPIRED</v>
      </c>
      <c r="S121" s="445" t="s">
        <v>24</v>
      </c>
      <c r="T121" s="446">
        <v>44225</v>
      </c>
      <c r="U121" s="1718" t="s">
        <v>99</v>
      </c>
      <c r="V121" s="446" t="s">
        <v>24</v>
      </c>
      <c r="W121" s="446" t="s">
        <v>24</v>
      </c>
      <c r="X121" s="1009"/>
      <c r="Y121" s="1026"/>
      <c r="Z121" s="1027"/>
      <c r="AA121" s="447" t="s">
        <v>24</v>
      </c>
      <c r="AB121" s="447" t="s">
        <v>24</v>
      </c>
      <c r="AC121" s="447" t="s">
        <v>24</v>
      </c>
      <c r="AD121" s="447" t="s">
        <v>24</v>
      </c>
      <c r="AE121" s="447"/>
      <c r="AF121" s="445"/>
      <c r="AG121" s="972"/>
      <c r="AH121" s="1975"/>
      <c r="AI121" s="1028" t="str">
        <f t="shared" si="13"/>
        <v>----</v>
      </c>
      <c r="AJ121" s="446">
        <f t="shared" si="14"/>
        <v>42716</v>
      </c>
      <c r="AK121" s="1727" t="s">
        <v>24</v>
      </c>
      <c r="AL121" s="1727" t="s">
        <v>24</v>
      </c>
      <c r="AM121" s="916"/>
      <c r="AN121" s="916"/>
      <c r="AO121" s="916"/>
      <c r="AP121" s="916"/>
      <c r="AQ121" s="2001" t="s">
        <v>6564</v>
      </c>
      <c r="AR121" s="916"/>
      <c r="AS121" s="916"/>
      <c r="AT121" s="916"/>
      <c r="AU121" s="916"/>
      <c r="AV121" s="458"/>
      <c r="AW121" s="458"/>
      <c r="AX121" s="458"/>
      <c r="AY121" s="458"/>
      <c r="AZ121" s="177"/>
    </row>
    <row r="122" spans="1:60" ht="15" customHeight="1">
      <c r="A122" s="885"/>
      <c r="B122" s="1310">
        <v>116</v>
      </c>
      <c r="C122" s="626" t="s">
        <v>5933</v>
      </c>
      <c r="D122" s="571" t="s">
        <v>4291</v>
      </c>
      <c r="E122" s="521" t="s">
        <v>4292</v>
      </c>
      <c r="F122" s="526" t="s">
        <v>5934</v>
      </c>
      <c r="G122" s="509" t="s">
        <v>98</v>
      </c>
      <c r="H122" s="570" t="s">
        <v>11452</v>
      </c>
      <c r="I122" s="468">
        <v>35274</v>
      </c>
      <c r="J122" s="1314">
        <f t="shared" ca="1" si="10"/>
        <v>25</v>
      </c>
      <c r="K122" s="1225" t="s">
        <v>24</v>
      </c>
      <c r="L122" s="328" t="s">
        <v>24</v>
      </c>
      <c r="M122" s="1227" t="s">
        <v>24</v>
      </c>
      <c r="N122" s="510">
        <v>42734</v>
      </c>
      <c r="O122" s="584">
        <v>43096</v>
      </c>
      <c r="P122" s="463" t="s">
        <v>24</v>
      </c>
      <c r="Q122" s="194">
        <f t="shared" si="11"/>
        <v>43461</v>
      </c>
      <c r="R122" s="181" t="str">
        <f t="shared" ca="1" si="12"/>
        <v>EXPIRED</v>
      </c>
      <c r="S122" s="1319" t="s">
        <v>24</v>
      </c>
      <c r="T122" s="1330">
        <v>44405</v>
      </c>
      <c r="U122" s="212" t="s">
        <v>99</v>
      </c>
      <c r="V122" s="1311">
        <v>43830</v>
      </c>
      <c r="W122" s="1311" t="s">
        <v>24</v>
      </c>
      <c r="X122" s="347"/>
      <c r="Y122" s="172"/>
      <c r="Z122" s="350"/>
      <c r="AA122" s="244" t="s">
        <v>24</v>
      </c>
      <c r="AB122" s="244" t="s">
        <v>24</v>
      </c>
      <c r="AC122" s="244" t="s">
        <v>24</v>
      </c>
      <c r="AD122" s="244" t="s">
        <v>24</v>
      </c>
      <c r="AE122" s="213"/>
      <c r="AF122" s="1319"/>
      <c r="AG122" s="375"/>
      <c r="AH122" s="1239"/>
      <c r="AI122" s="481" t="str">
        <f t="shared" si="13"/>
        <v>----</v>
      </c>
      <c r="AJ122" s="1330">
        <f t="shared" si="14"/>
        <v>42734</v>
      </c>
      <c r="AK122" s="217" t="s">
        <v>24</v>
      </c>
      <c r="AL122" s="614" t="s">
        <v>24</v>
      </c>
      <c r="AM122" s="180"/>
      <c r="AN122" s="178"/>
      <c r="AO122" s="178"/>
      <c r="AP122" s="180"/>
      <c r="AQ122" s="1231" t="s">
        <v>3094</v>
      </c>
      <c r="AR122" s="180"/>
      <c r="AS122" s="180"/>
      <c r="AT122" s="180"/>
      <c r="AU122" s="180"/>
      <c r="AV122" s="885"/>
      <c r="AW122" s="885"/>
      <c r="AX122" s="885"/>
      <c r="AY122" s="885"/>
      <c r="AZ122" s="177"/>
    </row>
    <row r="123" spans="1:60" ht="15" customHeight="1">
      <c r="A123" s="885"/>
      <c r="B123" s="1310">
        <v>117</v>
      </c>
      <c r="C123" s="638" t="s">
        <v>5935</v>
      </c>
      <c r="D123" s="633" t="s">
        <v>4291</v>
      </c>
      <c r="E123" s="521" t="s">
        <v>4292</v>
      </c>
      <c r="F123" s="509" t="s">
        <v>13193</v>
      </c>
      <c r="G123" s="509" t="s">
        <v>98</v>
      </c>
      <c r="H123" s="570" t="s">
        <v>5936</v>
      </c>
      <c r="I123" s="468">
        <v>33333</v>
      </c>
      <c r="J123" s="1314">
        <f t="shared" ca="1" si="10"/>
        <v>31</v>
      </c>
      <c r="K123" s="176" t="s">
        <v>24</v>
      </c>
      <c r="L123" s="170" t="s">
        <v>24</v>
      </c>
      <c r="M123" s="173" t="s">
        <v>24</v>
      </c>
      <c r="N123" s="510">
        <v>42863</v>
      </c>
      <c r="O123" s="584" t="s">
        <v>24</v>
      </c>
      <c r="P123" s="463" t="s">
        <v>24</v>
      </c>
      <c r="Q123" s="194" t="str">
        <f t="shared" si="11"/>
        <v>-</v>
      </c>
      <c r="R123" s="181" t="str">
        <f t="shared" ca="1" si="12"/>
        <v>TIDAK MCU</v>
      </c>
      <c r="S123" s="1319" t="s">
        <v>24</v>
      </c>
      <c r="T123" s="1330">
        <v>44291</v>
      </c>
      <c r="U123" s="212" t="s">
        <v>24</v>
      </c>
      <c r="V123" s="1311">
        <v>43830</v>
      </c>
      <c r="W123" s="1311" t="s">
        <v>24</v>
      </c>
      <c r="X123" s="347"/>
      <c r="Y123" s="172"/>
      <c r="Z123" s="350"/>
      <c r="AA123" s="244" t="s">
        <v>24</v>
      </c>
      <c r="AB123" s="244" t="s">
        <v>24</v>
      </c>
      <c r="AC123" s="244" t="s">
        <v>24</v>
      </c>
      <c r="AD123" s="244" t="s">
        <v>24</v>
      </c>
      <c r="AE123" s="213"/>
      <c r="AF123" s="1319"/>
      <c r="AG123" s="375"/>
      <c r="AH123" s="1239"/>
      <c r="AI123" s="481" t="str">
        <f t="shared" si="13"/>
        <v>----</v>
      </c>
      <c r="AJ123" s="1330">
        <f t="shared" si="14"/>
        <v>42863</v>
      </c>
      <c r="AK123" s="217" t="s">
        <v>24</v>
      </c>
      <c r="AL123" s="614" t="s">
        <v>24</v>
      </c>
      <c r="AM123" s="180"/>
      <c r="AN123" s="178"/>
      <c r="AO123" s="178"/>
      <c r="AP123" s="180"/>
      <c r="AQ123" s="1231" t="s">
        <v>3094</v>
      </c>
      <c r="AR123" s="180"/>
      <c r="AS123" s="180"/>
      <c r="AT123" s="180"/>
      <c r="AU123" s="180"/>
      <c r="AV123" s="885"/>
      <c r="AW123" s="885"/>
      <c r="AX123" s="885"/>
      <c r="AY123" s="885"/>
      <c r="AZ123" s="177"/>
    </row>
    <row r="124" spans="1:60" ht="15" customHeight="1">
      <c r="A124" s="885"/>
      <c r="B124" s="1310">
        <v>118</v>
      </c>
      <c r="C124" s="626" t="s">
        <v>5937</v>
      </c>
      <c r="D124" s="633" t="s">
        <v>13706</v>
      </c>
      <c r="E124" s="521" t="s">
        <v>4292</v>
      </c>
      <c r="F124" s="509" t="s">
        <v>13708</v>
      </c>
      <c r="G124" s="509" t="s">
        <v>102</v>
      </c>
      <c r="H124" s="570" t="s">
        <v>11453</v>
      </c>
      <c r="I124" s="468">
        <v>34540</v>
      </c>
      <c r="J124" s="1314">
        <f t="shared" ca="1" si="10"/>
        <v>27</v>
      </c>
      <c r="K124" s="176" t="s">
        <v>24</v>
      </c>
      <c r="L124" s="170" t="s">
        <v>24</v>
      </c>
      <c r="M124" s="173" t="s">
        <v>24</v>
      </c>
      <c r="N124" s="510">
        <v>42920</v>
      </c>
      <c r="O124" s="211">
        <v>43303</v>
      </c>
      <c r="P124" s="463" t="s">
        <v>24</v>
      </c>
      <c r="Q124" s="194">
        <f t="shared" si="11"/>
        <v>43668</v>
      </c>
      <c r="R124" s="181" t="str">
        <f t="shared" ca="1" si="12"/>
        <v>EXPIRED</v>
      </c>
      <c r="S124" s="394" t="s">
        <v>24</v>
      </c>
      <c r="T124" s="1330">
        <v>44402</v>
      </c>
      <c r="U124" s="212" t="s">
        <v>99</v>
      </c>
      <c r="V124" s="1311">
        <v>43830</v>
      </c>
      <c r="W124" s="136" t="s">
        <v>24</v>
      </c>
      <c r="X124" s="347"/>
      <c r="Y124" s="172"/>
      <c r="Z124" s="350"/>
      <c r="AA124" s="244" t="s">
        <v>24</v>
      </c>
      <c r="AB124" s="244" t="s">
        <v>24</v>
      </c>
      <c r="AC124" s="244" t="s">
        <v>24</v>
      </c>
      <c r="AD124" s="244" t="s">
        <v>24</v>
      </c>
      <c r="AE124" s="213"/>
      <c r="AF124" s="1319"/>
      <c r="AG124" s="375"/>
      <c r="AH124" s="1239"/>
      <c r="AI124" s="481" t="str">
        <f t="shared" si="13"/>
        <v>----</v>
      </c>
      <c r="AJ124" s="1330">
        <f t="shared" si="14"/>
        <v>42920</v>
      </c>
      <c r="AK124" s="217" t="s">
        <v>24</v>
      </c>
      <c r="AL124" s="614" t="s">
        <v>24</v>
      </c>
      <c r="AM124" s="180"/>
      <c r="AN124" s="178"/>
      <c r="AO124" s="178"/>
      <c r="AP124" s="180"/>
      <c r="AQ124" s="1231" t="s">
        <v>3094</v>
      </c>
      <c r="AR124" s="180"/>
      <c r="AS124" s="180"/>
      <c r="AT124" s="180"/>
      <c r="AU124" s="180"/>
      <c r="AV124" s="885"/>
      <c r="AW124" s="885"/>
      <c r="AX124" s="885"/>
      <c r="AY124" s="885"/>
      <c r="AZ124" s="177"/>
    </row>
    <row r="125" spans="1:60" ht="15" customHeight="1">
      <c r="A125" s="885"/>
      <c r="B125" s="1310">
        <v>119</v>
      </c>
      <c r="C125" s="638" t="s">
        <v>5043</v>
      </c>
      <c r="D125" s="633" t="s">
        <v>4291</v>
      </c>
      <c r="E125" s="521" t="s">
        <v>4292</v>
      </c>
      <c r="F125" s="526" t="s">
        <v>5938</v>
      </c>
      <c r="G125" s="509" t="s">
        <v>98</v>
      </c>
      <c r="H125" s="570" t="s">
        <v>5939</v>
      </c>
      <c r="I125" s="468">
        <v>33333</v>
      </c>
      <c r="J125" s="1314">
        <f t="shared" ca="1" si="10"/>
        <v>31</v>
      </c>
      <c r="K125" s="316" t="s">
        <v>24</v>
      </c>
      <c r="L125" s="326" t="s">
        <v>24</v>
      </c>
      <c r="M125" s="336" t="s">
        <v>24</v>
      </c>
      <c r="N125" s="510">
        <v>43284</v>
      </c>
      <c r="O125" s="584">
        <v>43550</v>
      </c>
      <c r="P125" s="463" t="s">
        <v>24</v>
      </c>
      <c r="Q125" s="194">
        <f t="shared" si="11"/>
        <v>43915</v>
      </c>
      <c r="R125" s="181" t="str">
        <f t="shared" ca="1" si="12"/>
        <v>EXPIRED</v>
      </c>
      <c r="S125" s="1319" t="s">
        <v>24</v>
      </c>
      <c r="T125" s="1330">
        <v>44291</v>
      </c>
      <c r="U125" s="212" t="s">
        <v>24</v>
      </c>
      <c r="V125" s="1311">
        <v>43830</v>
      </c>
      <c r="W125" s="1311" t="s">
        <v>24</v>
      </c>
      <c r="X125" s="347"/>
      <c r="Y125" s="172"/>
      <c r="Z125" s="350"/>
      <c r="AA125" s="244" t="s">
        <v>24</v>
      </c>
      <c r="AB125" s="244" t="s">
        <v>24</v>
      </c>
      <c r="AC125" s="244" t="s">
        <v>24</v>
      </c>
      <c r="AD125" s="244" t="s">
        <v>24</v>
      </c>
      <c r="AE125" s="213"/>
      <c r="AF125" s="1319"/>
      <c r="AG125" s="375"/>
      <c r="AH125" s="1239"/>
      <c r="AI125" s="481" t="str">
        <f t="shared" si="13"/>
        <v>----</v>
      </c>
      <c r="AJ125" s="1330">
        <f t="shared" si="14"/>
        <v>43284</v>
      </c>
      <c r="AK125" s="217" t="s">
        <v>24</v>
      </c>
      <c r="AL125" s="614" t="s">
        <v>24</v>
      </c>
      <c r="AM125" s="180"/>
      <c r="AN125" s="178"/>
      <c r="AO125" s="178"/>
      <c r="AP125" s="180"/>
      <c r="AQ125" s="1231" t="s">
        <v>3094</v>
      </c>
      <c r="AR125" s="180"/>
      <c r="AS125" s="180"/>
      <c r="AT125" s="180"/>
      <c r="AU125" s="180"/>
      <c r="AV125" s="885"/>
      <c r="AW125" s="885"/>
      <c r="AX125" s="885"/>
      <c r="AY125" s="885"/>
      <c r="AZ125" s="458"/>
      <c r="BA125" s="2186"/>
      <c r="BB125" s="2186"/>
      <c r="BC125" s="2186"/>
      <c r="BD125" s="2186"/>
      <c r="BE125" s="2186"/>
      <c r="BF125" s="2186"/>
      <c r="BG125" s="2186"/>
      <c r="BH125" s="2186"/>
    </row>
    <row r="126" spans="1:60" ht="15" customHeight="1">
      <c r="A126" s="885"/>
      <c r="B126" s="1310">
        <v>120</v>
      </c>
      <c r="C126" s="628" t="s">
        <v>5940</v>
      </c>
      <c r="D126" s="633" t="s">
        <v>4270</v>
      </c>
      <c r="E126" s="644" t="s">
        <v>4228</v>
      </c>
      <c r="F126" s="526" t="s">
        <v>5941</v>
      </c>
      <c r="G126" s="644" t="s">
        <v>98</v>
      </c>
      <c r="H126" s="570" t="s">
        <v>5942</v>
      </c>
      <c r="I126" s="468">
        <v>34248</v>
      </c>
      <c r="J126" s="1314">
        <f t="shared" ca="1" si="10"/>
        <v>28</v>
      </c>
      <c r="K126" s="634" t="s">
        <v>493</v>
      </c>
      <c r="L126" s="635">
        <v>931019310285</v>
      </c>
      <c r="M126" s="636">
        <v>45205</v>
      </c>
      <c r="N126" s="510">
        <v>43582</v>
      </c>
      <c r="O126" s="601" t="s">
        <v>24</v>
      </c>
      <c r="P126" s="203" t="s">
        <v>24</v>
      </c>
      <c r="Q126" s="194" t="str">
        <f t="shared" si="11"/>
        <v>-</v>
      </c>
      <c r="R126" s="181" t="str">
        <f t="shared" ca="1" si="12"/>
        <v>TIDAK MCU</v>
      </c>
      <c r="S126" s="394" t="s">
        <v>6436</v>
      </c>
      <c r="T126" s="1330">
        <v>44475</v>
      </c>
      <c r="U126" s="212">
        <v>44475</v>
      </c>
      <c r="V126" s="1330" t="s">
        <v>24</v>
      </c>
      <c r="W126" s="136" t="s">
        <v>24</v>
      </c>
      <c r="X126" s="347"/>
      <c r="Y126" s="172"/>
      <c r="Z126" s="350"/>
      <c r="AA126" s="213" t="s">
        <v>4457</v>
      </c>
      <c r="AB126" s="213"/>
      <c r="AC126" s="213"/>
      <c r="AD126" s="213"/>
      <c r="AE126" s="213"/>
      <c r="AF126" s="1319"/>
      <c r="AG126" s="375"/>
      <c r="AH126" s="1239"/>
      <c r="AI126" s="481" t="str">
        <f t="shared" si="13"/>
        <v>SC P360, SC P380</v>
      </c>
      <c r="AJ126" s="1330">
        <f t="shared" si="14"/>
        <v>43582</v>
      </c>
      <c r="AK126" s="199">
        <v>43637</v>
      </c>
      <c r="AL126" s="614">
        <v>43636</v>
      </c>
      <c r="AM126" s="180"/>
      <c r="AN126" s="178"/>
      <c r="AO126" s="178"/>
      <c r="AP126" s="180"/>
      <c r="AQ126" s="1231" t="s">
        <v>3094</v>
      </c>
      <c r="AR126" s="180"/>
      <c r="AS126" s="180"/>
      <c r="AT126" s="180"/>
      <c r="AU126" s="180"/>
      <c r="AV126" s="885"/>
      <c r="AW126" s="885"/>
      <c r="AX126" s="885"/>
      <c r="AY126" s="885"/>
      <c r="AZ126" s="458"/>
      <c r="BA126" s="2186"/>
      <c r="BB126" s="2186"/>
      <c r="BC126" s="2186"/>
      <c r="BD126" s="2186"/>
      <c r="BE126" s="2186"/>
      <c r="BF126" s="2186"/>
      <c r="BG126" s="2186"/>
      <c r="BH126" s="2186"/>
    </row>
    <row r="127" spans="1:60" ht="15" customHeight="1">
      <c r="A127" s="885"/>
      <c r="B127" s="1310">
        <v>121</v>
      </c>
      <c r="C127" s="638" t="s">
        <v>5943</v>
      </c>
      <c r="D127" s="633" t="s">
        <v>4291</v>
      </c>
      <c r="E127" s="521" t="s">
        <v>4292</v>
      </c>
      <c r="F127" s="509" t="s">
        <v>5944</v>
      </c>
      <c r="G127" s="509" t="s">
        <v>98</v>
      </c>
      <c r="H127" s="570" t="s">
        <v>5945</v>
      </c>
      <c r="I127" s="468">
        <v>36345</v>
      </c>
      <c r="J127" s="903">
        <f t="shared" ca="1" si="10"/>
        <v>22</v>
      </c>
      <c r="K127" s="316" t="s">
        <v>24</v>
      </c>
      <c r="L127" s="326" t="s">
        <v>24</v>
      </c>
      <c r="M127" s="336" t="s">
        <v>24</v>
      </c>
      <c r="N127" s="510">
        <v>43328</v>
      </c>
      <c r="O127" s="211">
        <v>43687</v>
      </c>
      <c r="P127" s="463" t="s">
        <v>83</v>
      </c>
      <c r="Q127" s="194">
        <f t="shared" si="11"/>
        <v>44052</v>
      </c>
      <c r="R127" s="181" t="str">
        <f t="shared" ca="1" si="12"/>
        <v>EXPIRED</v>
      </c>
      <c r="S127" s="1319" t="s">
        <v>24</v>
      </c>
      <c r="T127" s="1330">
        <v>44381</v>
      </c>
      <c r="U127" s="212" t="s">
        <v>24</v>
      </c>
      <c r="V127" s="1311">
        <v>43830</v>
      </c>
      <c r="W127" s="136" t="s">
        <v>24</v>
      </c>
      <c r="X127" s="347"/>
      <c r="Y127" s="172"/>
      <c r="Z127" s="350"/>
      <c r="AA127" s="244" t="s">
        <v>24</v>
      </c>
      <c r="AB127" s="244" t="s">
        <v>24</v>
      </c>
      <c r="AC127" s="244" t="s">
        <v>24</v>
      </c>
      <c r="AD127" s="244" t="s">
        <v>24</v>
      </c>
      <c r="AE127" s="213"/>
      <c r="AF127" s="1319"/>
      <c r="AG127" s="375"/>
      <c r="AH127" s="1239"/>
      <c r="AI127" s="481" t="str">
        <f t="shared" si="13"/>
        <v>----</v>
      </c>
      <c r="AJ127" s="1330">
        <f t="shared" si="14"/>
        <v>43328</v>
      </c>
      <c r="AK127" s="217" t="s">
        <v>24</v>
      </c>
      <c r="AL127" s="614" t="s">
        <v>24</v>
      </c>
      <c r="AM127" s="180"/>
      <c r="AN127" s="178"/>
      <c r="AO127" s="178"/>
      <c r="AP127" s="180"/>
      <c r="AQ127" s="1231" t="s">
        <v>3094</v>
      </c>
      <c r="AR127" s="180"/>
      <c r="AS127" s="180"/>
      <c r="AT127" s="180"/>
      <c r="AU127" s="180"/>
      <c r="AV127" s="885"/>
      <c r="AW127" s="885"/>
      <c r="AX127" s="885"/>
      <c r="AY127" s="885"/>
      <c r="AZ127" s="177"/>
    </row>
    <row r="128" spans="1:60" ht="15" customHeight="1">
      <c r="A128" s="885"/>
      <c r="B128" s="1310">
        <v>122</v>
      </c>
      <c r="C128" s="638" t="s">
        <v>1412</v>
      </c>
      <c r="D128" s="633" t="s">
        <v>4291</v>
      </c>
      <c r="E128" s="521" t="s">
        <v>4292</v>
      </c>
      <c r="F128" s="509" t="s">
        <v>5946</v>
      </c>
      <c r="G128" s="509" t="s">
        <v>98</v>
      </c>
      <c r="H128" s="570" t="s">
        <v>5947</v>
      </c>
      <c r="I128" s="468">
        <v>33674</v>
      </c>
      <c r="J128" s="903">
        <f t="shared" ca="1" si="10"/>
        <v>30</v>
      </c>
      <c r="K128" s="316" t="s">
        <v>24</v>
      </c>
      <c r="L128" s="326" t="s">
        <v>24</v>
      </c>
      <c r="M128" s="336" t="s">
        <v>24</v>
      </c>
      <c r="N128" s="510">
        <v>43333</v>
      </c>
      <c r="O128" s="584" t="s">
        <v>24</v>
      </c>
      <c r="P128" s="463" t="s">
        <v>24</v>
      </c>
      <c r="Q128" s="194" t="str">
        <f t="shared" si="11"/>
        <v>-</v>
      </c>
      <c r="R128" s="181" t="str">
        <f t="shared" ca="1" si="12"/>
        <v>TIDAK MCU</v>
      </c>
      <c r="S128" s="1319" t="s">
        <v>24</v>
      </c>
      <c r="T128" s="1330">
        <v>44266</v>
      </c>
      <c r="U128" s="212" t="s">
        <v>24</v>
      </c>
      <c r="V128" s="637">
        <v>44266</v>
      </c>
      <c r="W128" s="136" t="s">
        <v>24</v>
      </c>
      <c r="X128" s="347"/>
      <c r="Y128" s="172"/>
      <c r="Z128" s="350"/>
      <c r="AA128" s="244" t="s">
        <v>24</v>
      </c>
      <c r="AB128" s="244" t="s">
        <v>24</v>
      </c>
      <c r="AC128" s="244" t="s">
        <v>24</v>
      </c>
      <c r="AD128" s="244" t="s">
        <v>24</v>
      </c>
      <c r="AE128" s="213"/>
      <c r="AF128" s="1319"/>
      <c r="AG128" s="375"/>
      <c r="AH128" s="1239"/>
      <c r="AI128" s="481" t="str">
        <f t="shared" si="13"/>
        <v>----</v>
      </c>
      <c r="AJ128" s="1330">
        <f t="shared" si="14"/>
        <v>43333</v>
      </c>
      <c r="AK128" s="217" t="s">
        <v>24</v>
      </c>
      <c r="AL128" s="614" t="s">
        <v>24</v>
      </c>
      <c r="AM128" s="180"/>
      <c r="AN128" s="178"/>
      <c r="AO128" s="178"/>
      <c r="AP128" s="180"/>
      <c r="AQ128" s="1231" t="s">
        <v>3094</v>
      </c>
      <c r="AR128" s="180"/>
      <c r="AS128" s="180"/>
      <c r="AT128" s="180"/>
      <c r="AU128" s="180"/>
      <c r="AV128" s="885"/>
      <c r="AW128" s="885"/>
      <c r="AX128" s="885"/>
      <c r="AY128" s="885"/>
      <c r="AZ128" s="177"/>
    </row>
    <row r="129" spans="1:52" ht="15" customHeight="1">
      <c r="A129" s="885"/>
      <c r="B129" s="1310">
        <v>123</v>
      </c>
      <c r="C129" s="626" t="s">
        <v>5948</v>
      </c>
      <c r="D129" s="633" t="s">
        <v>4291</v>
      </c>
      <c r="E129" s="521" t="s">
        <v>4292</v>
      </c>
      <c r="F129" s="509" t="s">
        <v>5949</v>
      </c>
      <c r="G129" s="509" t="s">
        <v>98</v>
      </c>
      <c r="H129" s="570" t="s">
        <v>5950</v>
      </c>
      <c r="I129" s="468">
        <v>35014</v>
      </c>
      <c r="J129" s="903">
        <f t="shared" ca="1" si="10"/>
        <v>26</v>
      </c>
      <c r="K129" s="316" t="s">
        <v>24</v>
      </c>
      <c r="L129" s="326" t="s">
        <v>24</v>
      </c>
      <c r="M129" s="336" t="s">
        <v>24</v>
      </c>
      <c r="N129" s="510">
        <v>43712</v>
      </c>
      <c r="O129" s="211" t="s">
        <v>24</v>
      </c>
      <c r="P129" s="463" t="s">
        <v>874</v>
      </c>
      <c r="Q129" s="194" t="str">
        <f t="shared" si="11"/>
        <v>-</v>
      </c>
      <c r="R129" s="181" t="str">
        <f t="shared" ca="1" si="12"/>
        <v>TIDAK MCU</v>
      </c>
      <c r="S129" s="1319" t="s">
        <v>24</v>
      </c>
      <c r="T129" s="1330">
        <v>44511</v>
      </c>
      <c r="U129" s="212" t="s">
        <v>99</v>
      </c>
      <c r="V129" s="1311">
        <v>43830</v>
      </c>
      <c r="W129" s="136" t="s">
        <v>24</v>
      </c>
      <c r="X129" s="347"/>
      <c r="Y129" s="172"/>
      <c r="Z129" s="350"/>
      <c r="AA129" s="244" t="s">
        <v>24</v>
      </c>
      <c r="AB129" s="244" t="s">
        <v>24</v>
      </c>
      <c r="AC129" s="244" t="s">
        <v>24</v>
      </c>
      <c r="AD129" s="244" t="s">
        <v>24</v>
      </c>
      <c r="AE129" s="213"/>
      <c r="AF129" s="1319"/>
      <c r="AG129" s="375"/>
      <c r="AH129" s="1239"/>
      <c r="AI129" s="481" t="str">
        <f t="shared" si="13"/>
        <v>----</v>
      </c>
      <c r="AJ129" s="1330">
        <f t="shared" si="14"/>
        <v>43712</v>
      </c>
      <c r="AK129" s="584" t="s">
        <v>24</v>
      </c>
      <c r="AL129" s="621" t="s">
        <v>24</v>
      </c>
      <c r="AM129" s="180"/>
      <c r="AN129" s="178"/>
      <c r="AO129" s="178"/>
      <c r="AP129" s="180"/>
      <c r="AQ129" s="1231" t="s">
        <v>3094</v>
      </c>
      <c r="AR129" s="180"/>
      <c r="AS129" s="180"/>
      <c r="AT129" s="180"/>
      <c r="AU129" s="180"/>
      <c r="AV129" s="885"/>
      <c r="AW129" s="885"/>
      <c r="AX129" s="885"/>
      <c r="AY129" s="885"/>
      <c r="AZ129" s="885"/>
    </row>
    <row r="130" spans="1:52" ht="15" customHeight="1">
      <c r="A130" s="885"/>
      <c r="B130" s="1310">
        <v>124</v>
      </c>
      <c r="C130" s="638" t="s">
        <v>5951</v>
      </c>
      <c r="D130" s="633" t="s">
        <v>4291</v>
      </c>
      <c r="E130" s="554" t="s">
        <v>4292</v>
      </c>
      <c r="F130" s="526" t="s">
        <v>5952</v>
      </c>
      <c r="G130" s="509" t="s">
        <v>98</v>
      </c>
      <c r="H130" s="570" t="s">
        <v>5953</v>
      </c>
      <c r="I130" s="468">
        <v>34049</v>
      </c>
      <c r="J130" s="903">
        <f t="shared" ca="1" si="10"/>
        <v>29</v>
      </c>
      <c r="K130" s="316" t="s">
        <v>24</v>
      </c>
      <c r="L130" s="326" t="s">
        <v>24</v>
      </c>
      <c r="M130" s="336" t="s">
        <v>24</v>
      </c>
      <c r="N130" s="510">
        <v>43391</v>
      </c>
      <c r="O130" s="211">
        <v>43753</v>
      </c>
      <c r="P130" s="463" t="s">
        <v>24</v>
      </c>
      <c r="Q130" s="194">
        <f t="shared" si="11"/>
        <v>44118</v>
      </c>
      <c r="R130" s="181" t="str">
        <f t="shared" ca="1" si="12"/>
        <v>EXPIRED</v>
      </c>
      <c r="S130" s="1319" t="s">
        <v>24</v>
      </c>
      <c r="T130" s="1330">
        <v>44276</v>
      </c>
      <c r="U130" s="205" t="s">
        <v>24</v>
      </c>
      <c r="V130" s="637">
        <v>44266</v>
      </c>
      <c r="W130" s="136" t="s">
        <v>24</v>
      </c>
      <c r="X130" s="347"/>
      <c r="Y130" s="172"/>
      <c r="Z130" s="350"/>
      <c r="AA130" s="1314" t="s">
        <v>24</v>
      </c>
      <c r="AB130" s="244" t="s">
        <v>24</v>
      </c>
      <c r="AC130" s="244" t="s">
        <v>24</v>
      </c>
      <c r="AD130" s="244" t="s">
        <v>24</v>
      </c>
      <c r="AE130" s="213"/>
      <c r="AF130" s="1319"/>
      <c r="AG130" s="375"/>
      <c r="AH130" s="1239"/>
      <c r="AI130" s="481" t="str">
        <f t="shared" si="13"/>
        <v>----</v>
      </c>
      <c r="AJ130" s="1330">
        <f t="shared" si="14"/>
        <v>43391</v>
      </c>
      <c r="AK130" s="217" t="s">
        <v>24</v>
      </c>
      <c r="AL130" s="614" t="s">
        <v>24</v>
      </c>
      <c r="AM130" s="180"/>
      <c r="AN130" s="178"/>
      <c r="AO130" s="178"/>
      <c r="AP130" s="180"/>
      <c r="AQ130" s="1231" t="s">
        <v>3094</v>
      </c>
      <c r="AR130" s="180"/>
      <c r="AS130" s="180"/>
      <c r="AT130" s="180"/>
      <c r="AU130" s="180"/>
      <c r="AV130" s="885"/>
      <c r="AW130" s="885"/>
      <c r="AX130" s="885"/>
      <c r="AY130" s="885"/>
      <c r="AZ130" s="885"/>
    </row>
    <row r="131" spans="1:52" ht="15" customHeight="1">
      <c r="A131" s="885"/>
      <c r="B131" s="1310">
        <v>125</v>
      </c>
      <c r="C131" s="1497" t="s">
        <v>5954</v>
      </c>
      <c r="D131" s="567" t="s">
        <v>230</v>
      </c>
      <c r="E131" s="644" t="s">
        <v>222</v>
      </c>
      <c r="F131" s="526" t="s">
        <v>5955</v>
      </c>
      <c r="G131" s="644" t="s">
        <v>98</v>
      </c>
      <c r="H131" s="570" t="s">
        <v>5956</v>
      </c>
      <c r="I131" s="468">
        <v>34625</v>
      </c>
      <c r="J131" s="1314">
        <f t="shared" ca="1" si="10"/>
        <v>27</v>
      </c>
      <c r="K131" s="634" t="s">
        <v>493</v>
      </c>
      <c r="L131" s="635">
        <v>941019310416</v>
      </c>
      <c r="M131" s="636">
        <v>44852</v>
      </c>
      <c r="N131" s="510">
        <v>43671</v>
      </c>
      <c r="O131" s="205" t="s">
        <v>24</v>
      </c>
      <c r="P131" s="203" t="s">
        <v>24</v>
      </c>
      <c r="Q131" s="194" t="str">
        <f t="shared" si="11"/>
        <v>-</v>
      </c>
      <c r="R131" s="181" t="str">
        <f t="shared" ca="1" si="12"/>
        <v>TIDAK MCU</v>
      </c>
      <c r="S131" s="1319" t="s">
        <v>6437</v>
      </c>
      <c r="T131" s="1330">
        <v>44487</v>
      </c>
      <c r="U131" s="212">
        <v>44487</v>
      </c>
      <c r="V131" s="1330" t="s">
        <v>24</v>
      </c>
      <c r="W131" s="1311" t="s">
        <v>24</v>
      </c>
      <c r="X131" s="347"/>
      <c r="Y131" s="172"/>
      <c r="Z131" s="350"/>
      <c r="AA131" s="1319" t="s">
        <v>590</v>
      </c>
      <c r="AB131" s="213"/>
      <c r="AC131" s="213"/>
      <c r="AD131" s="213"/>
      <c r="AE131" s="213"/>
      <c r="AF131" s="1319"/>
      <c r="AG131" s="375"/>
      <c r="AH131" s="1239"/>
      <c r="AI131" s="481" t="str">
        <f t="shared" si="13"/>
        <v xml:space="preserve">COMPACTOR </v>
      </c>
      <c r="AJ131" s="1330">
        <f t="shared" si="14"/>
        <v>43671</v>
      </c>
      <c r="AK131" s="199">
        <v>43658</v>
      </c>
      <c r="AL131" s="614">
        <v>43658</v>
      </c>
      <c r="AM131" s="180"/>
      <c r="AN131" s="178"/>
      <c r="AO131" s="178"/>
      <c r="AP131" s="180"/>
      <c r="AQ131" s="180"/>
      <c r="AR131" s="180"/>
      <c r="AS131" s="180"/>
      <c r="AT131" s="180"/>
      <c r="AU131" s="180"/>
      <c r="AV131" s="885"/>
      <c r="AW131" s="885"/>
      <c r="AX131" s="885"/>
      <c r="AY131" s="885"/>
      <c r="AZ131" s="885"/>
    </row>
    <row r="132" spans="1:52" ht="15" customHeight="1">
      <c r="A132" s="885"/>
      <c r="B132" s="1310">
        <v>126</v>
      </c>
      <c r="C132" s="638" t="s">
        <v>5957</v>
      </c>
      <c r="D132" s="633" t="s">
        <v>4291</v>
      </c>
      <c r="E132" s="521" t="s">
        <v>4292</v>
      </c>
      <c r="F132" s="526" t="s">
        <v>5958</v>
      </c>
      <c r="G132" s="509" t="s">
        <v>98</v>
      </c>
      <c r="H132" s="570" t="s">
        <v>5959</v>
      </c>
      <c r="I132" s="468">
        <v>34976</v>
      </c>
      <c r="J132" s="903">
        <f t="shared" ca="1" si="10"/>
        <v>26</v>
      </c>
      <c r="K132" s="316" t="s">
        <v>24</v>
      </c>
      <c r="L132" s="326" t="s">
        <v>24</v>
      </c>
      <c r="M132" s="336" t="s">
        <v>24</v>
      </c>
      <c r="N132" s="510">
        <v>43419</v>
      </c>
      <c r="O132" s="211">
        <v>43778</v>
      </c>
      <c r="P132" s="244" t="s">
        <v>24</v>
      </c>
      <c r="Q132" s="194">
        <f t="shared" si="11"/>
        <v>44143</v>
      </c>
      <c r="R132" s="181" t="str">
        <f t="shared" ca="1" si="12"/>
        <v>EXPIRED</v>
      </c>
      <c r="S132" s="1319" t="s">
        <v>24</v>
      </c>
      <c r="T132" s="1330">
        <v>44473</v>
      </c>
      <c r="U132" s="212" t="s">
        <v>24</v>
      </c>
      <c r="V132" s="1330" t="s">
        <v>24</v>
      </c>
      <c r="W132" s="136" t="s">
        <v>24</v>
      </c>
      <c r="X132" s="347"/>
      <c r="Y132" s="172"/>
      <c r="Z132" s="350"/>
      <c r="AA132" s="1314" t="s">
        <v>24</v>
      </c>
      <c r="AB132" s="244" t="s">
        <v>24</v>
      </c>
      <c r="AC132" s="244" t="s">
        <v>24</v>
      </c>
      <c r="AD132" s="244" t="s">
        <v>24</v>
      </c>
      <c r="AE132" s="213"/>
      <c r="AF132" s="1319"/>
      <c r="AG132" s="375"/>
      <c r="AH132" s="1239"/>
      <c r="AI132" s="481" t="str">
        <f t="shared" si="13"/>
        <v>----</v>
      </c>
      <c r="AJ132" s="1330">
        <f t="shared" si="14"/>
        <v>43419</v>
      </c>
      <c r="AK132" s="217" t="s">
        <v>24</v>
      </c>
      <c r="AL132" s="614" t="s">
        <v>24</v>
      </c>
      <c r="AM132" s="180"/>
      <c r="AN132" s="178"/>
      <c r="AO132" s="178"/>
      <c r="AP132" s="180"/>
      <c r="AQ132" s="1231" t="s">
        <v>3094</v>
      </c>
      <c r="AR132" s="180"/>
      <c r="AS132" s="180"/>
      <c r="AT132" s="180"/>
      <c r="AU132" s="180"/>
      <c r="AV132" s="885"/>
      <c r="AW132" s="885"/>
      <c r="AX132" s="885"/>
      <c r="AY132" s="885"/>
      <c r="AZ132" s="885"/>
    </row>
    <row r="133" spans="1:52" ht="15" customHeight="1">
      <c r="A133" s="885"/>
      <c r="B133" s="1310">
        <v>127</v>
      </c>
      <c r="C133" s="638" t="s">
        <v>5960</v>
      </c>
      <c r="D133" s="633" t="s">
        <v>5610</v>
      </c>
      <c r="E133" s="521" t="s">
        <v>4292</v>
      </c>
      <c r="F133" s="526" t="s">
        <v>5961</v>
      </c>
      <c r="G133" s="509" t="s">
        <v>98</v>
      </c>
      <c r="H133" s="570" t="s">
        <v>5962</v>
      </c>
      <c r="I133" s="468">
        <v>33805</v>
      </c>
      <c r="J133" s="903">
        <f t="shared" ca="1" si="10"/>
        <v>29</v>
      </c>
      <c r="K133" s="176" t="s">
        <v>24</v>
      </c>
      <c r="L133" s="170" t="s">
        <v>24</v>
      </c>
      <c r="M133" s="173" t="s">
        <v>24</v>
      </c>
      <c r="N133" s="510">
        <v>43419</v>
      </c>
      <c r="O133" s="211">
        <v>43771</v>
      </c>
      <c r="P133" s="463" t="s">
        <v>24</v>
      </c>
      <c r="Q133" s="194">
        <f t="shared" si="11"/>
        <v>44136</v>
      </c>
      <c r="R133" s="181" t="str">
        <f t="shared" ca="1" si="12"/>
        <v>EXPIRED</v>
      </c>
      <c r="S133" s="1319" t="s">
        <v>24</v>
      </c>
      <c r="T133" s="1330">
        <v>44397</v>
      </c>
      <c r="U133" s="212" t="s">
        <v>24</v>
      </c>
      <c r="V133" s="1330" t="s">
        <v>24</v>
      </c>
      <c r="W133" s="136" t="s">
        <v>24</v>
      </c>
      <c r="X133" s="347"/>
      <c r="Y133" s="172"/>
      <c r="Z133" s="350"/>
      <c r="AA133" s="1314" t="s">
        <v>24</v>
      </c>
      <c r="AB133" s="244" t="s">
        <v>24</v>
      </c>
      <c r="AC133" s="244" t="s">
        <v>24</v>
      </c>
      <c r="AD133" s="244" t="s">
        <v>24</v>
      </c>
      <c r="AE133" s="213"/>
      <c r="AF133" s="1319"/>
      <c r="AG133" s="375"/>
      <c r="AH133" s="1239"/>
      <c r="AI133" s="481" t="str">
        <f t="shared" si="13"/>
        <v>----</v>
      </c>
      <c r="AJ133" s="1330">
        <f t="shared" si="14"/>
        <v>43419</v>
      </c>
      <c r="AK133" s="217" t="s">
        <v>24</v>
      </c>
      <c r="AL133" s="614" t="s">
        <v>24</v>
      </c>
      <c r="AM133" s="180"/>
      <c r="AN133" s="178"/>
      <c r="AO133" s="178"/>
      <c r="AP133" s="180"/>
      <c r="AQ133" s="1231" t="s">
        <v>3094</v>
      </c>
      <c r="AR133" s="180"/>
      <c r="AS133" s="180"/>
      <c r="AT133" s="180"/>
      <c r="AU133" s="180"/>
      <c r="AV133" s="885"/>
      <c r="AW133" s="885"/>
      <c r="AX133" s="885"/>
      <c r="AY133" s="885"/>
      <c r="AZ133" s="177"/>
    </row>
    <row r="134" spans="1:52" ht="15" customHeight="1">
      <c r="A134" s="885"/>
      <c r="B134" s="1310">
        <v>128</v>
      </c>
      <c r="C134" s="638" t="s">
        <v>5963</v>
      </c>
      <c r="D134" s="633" t="s">
        <v>5964</v>
      </c>
      <c r="E134" s="521" t="s">
        <v>4228</v>
      </c>
      <c r="F134" s="509" t="s">
        <v>5965</v>
      </c>
      <c r="G134" s="509" t="s">
        <v>98</v>
      </c>
      <c r="H134" s="570" t="s">
        <v>5966</v>
      </c>
      <c r="I134" s="468">
        <v>32747</v>
      </c>
      <c r="J134" s="1314">
        <f t="shared" ca="1" si="10"/>
        <v>32</v>
      </c>
      <c r="K134" s="316" t="s">
        <v>24</v>
      </c>
      <c r="L134" s="326" t="s">
        <v>24</v>
      </c>
      <c r="M134" s="336" t="s">
        <v>24</v>
      </c>
      <c r="N134" s="510">
        <v>43419</v>
      </c>
      <c r="O134" s="584">
        <v>43771</v>
      </c>
      <c r="P134" s="463" t="s">
        <v>24</v>
      </c>
      <c r="Q134" s="194">
        <f t="shared" si="11"/>
        <v>44136</v>
      </c>
      <c r="R134" s="181" t="str">
        <f t="shared" ca="1" si="12"/>
        <v>EXPIRED</v>
      </c>
      <c r="S134" s="1319" t="s">
        <v>24</v>
      </c>
      <c r="T134" s="1330">
        <v>44435</v>
      </c>
      <c r="U134" s="212" t="s">
        <v>24</v>
      </c>
      <c r="V134" s="1330" t="s">
        <v>24</v>
      </c>
      <c r="W134" s="136" t="s">
        <v>24</v>
      </c>
      <c r="X134" s="347"/>
      <c r="Y134" s="172"/>
      <c r="Z134" s="350"/>
      <c r="AA134" s="1314" t="s">
        <v>24</v>
      </c>
      <c r="AB134" s="244" t="s">
        <v>24</v>
      </c>
      <c r="AC134" s="244" t="s">
        <v>24</v>
      </c>
      <c r="AD134" s="244" t="s">
        <v>24</v>
      </c>
      <c r="AE134" s="213"/>
      <c r="AF134" s="1319"/>
      <c r="AG134" s="375"/>
      <c r="AH134" s="1239"/>
      <c r="AI134" s="481" t="str">
        <f t="shared" si="13"/>
        <v>----</v>
      </c>
      <c r="AJ134" s="1330">
        <f t="shared" si="14"/>
        <v>43419</v>
      </c>
      <c r="AK134" s="211" t="s">
        <v>24</v>
      </c>
      <c r="AL134" s="621" t="s">
        <v>24</v>
      </c>
      <c r="AM134" s="180"/>
      <c r="AN134" s="178"/>
      <c r="AO134" s="178"/>
      <c r="AP134" s="180"/>
      <c r="AQ134" s="1231" t="s">
        <v>3094</v>
      </c>
      <c r="AR134" s="180"/>
      <c r="AS134" s="180"/>
      <c r="AT134" s="180"/>
      <c r="AU134" s="180"/>
      <c r="AV134" s="885"/>
      <c r="AW134" s="885"/>
      <c r="AX134" s="885"/>
      <c r="AY134" s="885"/>
      <c r="AZ134" s="177"/>
    </row>
    <row r="135" spans="1:52" ht="15" customHeight="1">
      <c r="A135" s="885"/>
      <c r="B135" s="1310">
        <v>129</v>
      </c>
      <c r="C135" s="628" t="s">
        <v>5967</v>
      </c>
      <c r="D135" s="633" t="s">
        <v>4270</v>
      </c>
      <c r="E135" s="644" t="s">
        <v>4228</v>
      </c>
      <c r="F135" s="526" t="s">
        <v>13714</v>
      </c>
      <c r="G135" s="644" t="s">
        <v>98</v>
      </c>
      <c r="H135" s="570" t="s">
        <v>5968</v>
      </c>
      <c r="I135" s="468">
        <v>34723</v>
      </c>
      <c r="J135" s="1314">
        <f t="shared" ca="1" si="10"/>
        <v>27</v>
      </c>
      <c r="K135" s="634" t="s">
        <v>493</v>
      </c>
      <c r="L135" s="635">
        <v>950119311765</v>
      </c>
      <c r="M135" s="636">
        <v>45315</v>
      </c>
      <c r="N135" s="510">
        <v>43582</v>
      </c>
      <c r="O135" s="205" t="s">
        <v>24</v>
      </c>
      <c r="P135" s="203" t="s">
        <v>24</v>
      </c>
      <c r="Q135" s="194" t="str">
        <f t="shared" si="11"/>
        <v>-</v>
      </c>
      <c r="R135" s="181" t="str">
        <f t="shared" ca="1" si="12"/>
        <v>TIDAK MCU</v>
      </c>
      <c r="S135" s="1319" t="s">
        <v>6438</v>
      </c>
      <c r="T135" s="1330">
        <v>44585</v>
      </c>
      <c r="U135" s="212">
        <v>44585</v>
      </c>
      <c r="V135" s="1330" t="s">
        <v>24</v>
      </c>
      <c r="W135" s="136" t="s">
        <v>24</v>
      </c>
      <c r="X135" s="347"/>
      <c r="Y135" s="172"/>
      <c r="Z135" s="350"/>
      <c r="AA135" s="1319" t="s">
        <v>4457</v>
      </c>
      <c r="AB135" s="213"/>
      <c r="AC135" s="213"/>
      <c r="AD135" s="213"/>
      <c r="AE135" s="213"/>
      <c r="AF135" s="1319"/>
      <c r="AG135" s="375"/>
      <c r="AH135" s="1239"/>
      <c r="AI135" s="481" t="str">
        <f t="shared" si="13"/>
        <v>SC P360, SC P380</v>
      </c>
      <c r="AJ135" s="1330">
        <f t="shared" si="14"/>
        <v>43582</v>
      </c>
      <c r="AK135" s="199">
        <v>43637</v>
      </c>
      <c r="AL135" s="614">
        <v>43636</v>
      </c>
      <c r="AM135" s="180"/>
      <c r="AN135" s="178"/>
      <c r="AO135" s="178"/>
      <c r="AP135" s="180"/>
      <c r="AQ135" s="1231" t="s">
        <v>3094</v>
      </c>
      <c r="AR135" s="180"/>
      <c r="AS135" s="180"/>
      <c r="AT135" s="180"/>
      <c r="AU135" s="180"/>
      <c r="AV135" s="885"/>
      <c r="AW135" s="885"/>
      <c r="AX135" s="885"/>
      <c r="AY135" s="885"/>
      <c r="AZ135" s="177"/>
    </row>
    <row r="136" spans="1:52" ht="15" customHeight="1">
      <c r="A136" s="885"/>
      <c r="B136" s="1310">
        <v>130</v>
      </c>
      <c r="C136" s="1490" t="s">
        <v>5969</v>
      </c>
      <c r="D136" s="566" t="s">
        <v>230</v>
      </c>
      <c r="E136" s="644" t="s">
        <v>222</v>
      </c>
      <c r="F136" s="526" t="s">
        <v>5882</v>
      </c>
      <c r="G136" s="644" t="s">
        <v>98</v>
      </c>
      <c r="H136" s="570" t="s">
        <v>5970</v>
      </c>
      <c r="I136" s="468">
        <v>34822</v>
      </c>
      <c r="J136" s="1314">
        <f t="shared" ca="1" si="10"/>
        <v>27</v>
      </c>
      <c r="K136" s="634" t="s">
        <v>493</v>
      </c>
      <c r="L136" s="635">
        <v>850519310665</v>
      </c>
      <c r="M136" s="636">
        <v>44684</v>
      </c>
      <c r="N136" s="510">
        <v>43671</v>
      </c>
      <c r="O136" s="205" t="s">
        <v>24</v>
      </c>
      <c r="P136" s="203" t="s">
        <v>24</v>
      </c>
      <c r="Q136" s="194" t="str">
        <f t="shared" si="11"/>
        <v>-</v>
      </c>
      <c r="R136" s="181" t="str">
        <f t="shared" ca="1" si="12"/>
        <v>TIDAK MCU</v>
      </c>
      <c r="S136" s="1319" t="s">
        <v>6439</v>
      </c>
      <c r="T136" s="1330">
        <v>44319</v>
      </c>
      <c r="U136" s="443">
        <v>44319</v>
      </c>
      <c r="V136" s="1330" t="s">
        <v>24</v>
      </c>
      <c r="W136" s="1311" t="s">
        <v>24</v>
      </c>
      <c r="X136" s="347"/>
      <c r="Y136" s="172"/>
      <c r="Z136" s="350"/>
      <c r="AA136" s="216" t="s">
        <v>590</v>
      </c>
      <c r="AB136" s="213"/>
      <c r="AC136" s="213"/>
      <c r="AD136" s="213"/>
      <c r="AE136" s="213"/>
      <c r="AF136" s="1319"/>
      <c r="AG136" s="375"/>
      <c r="AH136" s="1239"/>
      <c r="AI136" s="481" t="str">
        <f t="shared" si="13"/>
        <v xml:space="preserve">COMPACTOR </v>
      </c>
      <c r="AJ136" s="1330">
        <f t="shared" si="14"/>
        <v>43671</v>
      </c>
      <c r="AK136" s="199">
        <v>43658</v>
      </c>
      <c r="AL136" s="614">
        <v>43658</v>
      </c>
      <c r="AM136" s="180"/>
      <c r="AN136" s="178"/>
      <c r="AO136" s="178"/>
      <c r="AP136" s="180"/>
      <c r="AQ136" s="1231" t="s">
        <v>3094</v>
      </c>
      <c r="AR136" s="180"/>
      <c r="AS136" s="180"/>
      <c r="AT136" s="180"/>
      <c r="AU136" s="180"/>
      <c r="AV136" s="885"/>
      <c r="AW136" s="885"/>
      <c r="AX136" s="885"/>
      <c r="AY136" s="885"/>
      <c r="AZ136" s="177"/>
    </row>
    <row r="137" spans="1:52" ht="15" customHeight="1">
      <c r="A137" s="885"/>
      <c r="B137" s="1310">
        <v>131</v>
      </c>
      <c r="C137" s="1506" t="s">
        <v>5971</v>
      </c>
      <c r="D137" s="1556" t="s">
        <v>2603</v>
      </c>
      <c r="E137" s="709" t="s">
        <v>1122</v>
      </c>
      <c r="F137" s="1598" t="s">
        <v>5972</v>
      </c>
      <c r="G137" s="912" t="s">
        <v>98</v>
      </c>
      <c r="H137" s="1644" t="s">
        <v>24</v>
      </c>
      <c r="I137" s="1749">
        <v>32303</v>
      </c>
      <c r="J137" s="445">
        <f t="shared" ca="1" si="10"/>
        <v>34</v>
      </c>
      <c r="K137" s="1568" t="s">
        <v>83</v>
      </c>
      <c r="L137" s="1850" t="s">
        <v>24</v>
      </c>
      <c r="M137" s="1749">
        <v>44721</v>
      </c>
      <c r="N137" s="1711">
        <v>43455</v>
      </c>
      <c r="O137" s="1916" t="s">
        <v>24</v>
      </c>
      <c r="P137" s="1580" t="s">
        <v>498</v>
      </c>
      <c r="Q137" s="1025" t="str">
        <f t="shared" si="11"/>
        <v>-</v>
      </c>
      <c r="R137" s="919" t="str">
        <f t="shared" ca="1" si="12"/>
        <v>TIDAK MCU</v>
      </c>
      <c r="S137" s="445" t="s">
        <v>6440</v>
      </c>
      <c r="T137" s="446">
        <v>44356</v>
      </c>
      <c r="U137" s="1718">
        <v>44356</v>
      </c>
      <c r="V137" s="446">
        <v>43991</v>
      </c>
      <c r="W137" s="446" t="s">
        <v>24</v>
      </c>
      <c r="X137" s="1009"/>
      <c r="Y137" s="1026"/>
      <c r="Z137" s="1027"/>
      <c r="AA137" s="445" t="s">
        <v>100</v>
      </c>
      <c r="AB137" s="447" t="s">
        <v>24</v>
      </c>
      <c r="AC137" s="447" t="s">
        <v>24</v>
      </c>
      <c r="AD137" s="447" t="s">
        <v>24</v>
      </c>
      <c r="AE137" s="447"/>
      <c r="AF137" s="445"/>
      <c r="AG137" s="972"/>
      <c r="AH137" s="1975"/>
      <c r="AI137" s="1028" t="str">
        <f t="shared" si="13"/>
        <v>LIGHT VEHICLE---</v>
      </c>
      <c r="AJ137" s="446">
        <f t="shared" si="14"/>
        <v>43455</v>
      </c>
      <c r="AK137" s="1727">
        <v>43819</v>
      </c>
      <c r="AL137" s="1727">
        <v>43819</v>
      </c>
      <c r="AM137" s="916"/>
      <c r="AN137" s="916"/>
      <c r="AO137" s="916"/>
      <c r="AP137" s="916"/>
      <c r="AQ137" s="2001" t="s">
        <v>6564</v>
      </c>
      <c r="AR137" s="916"/>
      <c r="AS137" s="916"/>
      <c r="AT137" s="916"/>
      <c r="AU137" s="916"/>
      <c r="AV137" s="458"/>
      <c r="AW137" s="458"/>
      <c r="AX137" s="458"/>
      <c r="AY137" s="458"/>
      <c r="AZ137" s="177"/>
    </row>
    <row r="138" spans="1:52" ht="15" customHeight="1">
      <c r="A138" s="885"/>
      <c r="B138" s="1310">
        <v>132</v>
      </c>
      <c r="C138" s="1503" t="s">
        <v>5973</v>
      </c>
      <c r="D138" s="567" t="s">
        <v>5974</v>
      </c>
      <c r="E138" s="521" t="s">
        <v>1122</v>
      </c>
      <c r="F138" s="509" t="s">
        <v>5975</v>
      </c>
      <c r="G138" s="509" t="s">
        <v>98</v>
      </c>
      <c r="H138" s="630" t="s">
        <v>5976</v>
      </c>
      <c r="I138" s="631">
        <v>33110</v>
      </c>
      <c r="J138" s="1314">
        <f t="shared" ca="1" si="10"/>
        <v>31</v>
      </c>
      <c r="K138" s="176" t="s">
        <v>24</v>
      </c>
      <c r="L138" s="170" t="s">
        <v>24</v>
      </c>
      <c r="M138" s="173" t="s">
        <v>24</v>
      </c>
      <c r="N138" s="510">
        <v>43455</v>
      </c>
      <c r="O138" s="211" t="s">
        <v>24</v>
      </c>
      <c r="P138" s="463" t="s">
        <v>24</v>
      </c>
      <c r="Q138" s="194" t="str">
        <f t="shared" si="11"/>
        <v>-</v>
      </c>
      <c r="R138" s="181" t="str">
        <f t="shared" ca="1" si="12"/>
        <v>TIDAK MCU</v>
      </c>
      <c r="S138" s="1319" t="s">
        <v>24</v>
      </c>
      <c r="T138" s="1330">
        <v>44433</v>
      </c>
      <c r="U138" s="212" t="s">
        <v>99</v>
      </c>
      <c r="V138" s="1330" t="s">
        <v>24</v>
      </c>
      <c r="W138" s="1311" t="s">
        <v>24</v>
      </c>
      <c r="X138" s="347"/>
      <c r="Y138" s="172"/>
      <c r="Z138" s="350"/>
      <c r="AA138" s="244" t="s">
        <v>24</v>
      </c>
      <c r="AB138" s="244" t="s">
        <v>24</v>
      </c>
      <c r="AC138" s="244" t="s">
        <v>24</v>
      </c>
      <c r="AD138" s="244" t="s">
        <v>24</v>
      </c>
      <c r="AE138" s="213"/>
      <c r="AF138" s="1319"/>
      <c r="AG138" s="375"/>
      <c r="AH138" s="1239"/>
      <c r="AI138" s="481" t="str">
        <f t="shared" si="13"/>
        <v>----</v>
      </c>
      <c r="AJ138" s="1330">
        <f t="shared" si="14"/>
        <v>43455</v>
      </c>
      <c r="AK138" s="211" t="s">
        <v>24</v>
      </c>
      <c r="AL138" s="621" t="s">
        <v>24</v>
      </c>
      <c r="AM138" s="180"/>
      <c r="AN138" s="178"/>
      <c r="AO138" s="178"/>
      <c r="AP138" s="180"/>
      <c r="AQ138" s="1231" t="s">
        <v>3094</v>
      </c>
      <c r="AR138" s="180"/>
      <c r="AS138" s="180"/>
      <c r="AT138" s="180"/>
      <c r="AU138" s="180"/>
      <c r="AV138" s="885"/>
      <c r="AW138" s="885"/>
      <c r="AX138" s="885"/>
      <c r="AY138" s="885"/>
      <c r="AZ138" s="177"/>
    </row>
    <row r="139" spans="1:52" ht="15" customHeight="1">
      <c r="A139" s="885"/>
      <c r="B139" s="1310">
        <v>133</v>
      </c>
      <c r="C139" s="648" t="s">
        <v>5977</v>
      </c>
      <c r="D139" s="566" t="s">
        <v>5978</v>
      </c>
      <c r="E139" s="554" t="s">
        <v>1122</v>
      </c>
      <c r="F139" s="509" t="s">
        <v>5979</v>
      </c>
      <c r="G139" s="509" t="s">
        <v>98</v>
      </c>
      <c r="H139" s="630" t="s">
        <v>11454</v>
      </c>
      <c r="I139" s="631">
        <v>33014</v>
      </c>
      <c r="J139" s="1314">
        <f t="shared" ca="1" si="10"/>
        <v>32</v>
      </c>
      <c r="K139" s="138" t="s">
        <v>83</v>
      </c>
      <c r="L139" s="143">
        <v>900517230289</v>
      </c>
      <c r="M139" s="134">
        <v>45433</v>
      </c>
      <c r="N139" s="510">
        <v>43455</v>
      </c>
      <c r="O139" s="211" t="s">
        <v>24</v>
      </c>
      <c r="P139" s="463" t="s">
        <v>24</v>
      </c>
      <c r="Q139" s="194" t="str">
        <f t="shared" si="11"/>
        <v>-</v>
      </c>
      <c r="R139" s="181" t="str">
        <f t="shared" ca="1" si="12"/>
        <v>TIDAK MCU</v>
      </c>
      <c r="S139" s="1319" t="s">
        <v>24</v>
      </c>
      <c r="T139" s="1330">
        <v>44337</v>
      </c>
      <c r="U139" s="212" t="s">
        <v>24</v>
      </c>
      <c r="V139" s="1330" t="s">
        <v>24</v>
      </c>
      <c r="W139" s="1311" t="s">
        <v>24</v>
      </c>
      <c r="X139" s="347"/>
      <c r="Y139" s="172"/>
      <c r="Z139" s="350"/>
      <c r="AA139" s="244" t="s">
        <v>24</v>
      </c>
      <c r="AB139" s="244" t="s">
        <v>24</v>
      </c>
      <c r="AC139" s="244" t="s">
        <v>24</v>
      </c>
      <c r="AD139" s="244" t="s">
        <v>24</v>
      </c>
      <c r="AE139" s="213"/>
      <c r="AF139" s="1319"/>
      <c r="AG139" s="375"/>
      <c r="AH139" s="1239"/>
      <c r="AI139" s="481" t="str">
        <f t="shared" si="13"/>
        <v>----</v>
      </c>
      <c r="AJ139" s="1330">
        <f t="shared" si="14"/>
        <v>43455</v>
      </c>
      <c r="AK139" s="211" t="s">
        <v>24</v>
      </c>
      <c r="AL139" s="621" t="s">
        <v>24</v>
      </c>
      <c r="AM139" s="180"/>
      <c r="AN139" s="178"/>
      <c r="AO139" s="178"/>
      <c r="AP139" s="180"/>
      <c r="AQ139" s="1231" t="s">
        <v>3094</v>
      </c>
      <c r="AR139" s="180"/>
      <c r="AS139" s="180"/>
      <c r="AT139" s="180"/>
      <c r="AU139" s="180"/>
      <c r="AV139" s="885"/>
      <c r="AW139" s="885"/>
      <c r="AX139" s="885"/>
      <c r="AY139" s="885"/>
      <c r="AZ139" s="177"/>
    </row>
    <row r="140" spans="1:52" ht="15" customHeight="1">
      <c r="A140" s="885"/>
      <c r="B140" s="1310">
        <v>134</v>
      </c>
      <c r="C140" s="648" t="s">
        <v>12041</v>
      </c>
      <c r="D140" s="566" t="s">
        <v>5126</v>
      </c>
      <c r="E140" s="554" t="s">
        <v>1122</v>
      </c>
      <c r="F140" s="526" t="s">
        <v>5980</v>
      </c>
      <c r="G140" s="509" t="s">
        <v>98</v>
      </c>
      <c r="H140" s="522" t="s">
        <v>5981</v>
      </c>
      <c r="I140" s="468">
        <v>30547</v>
      </c>
      <c r="J140" s="1314">
        <f t="shared" ca="1" si="10"/>
        <v>39</v>
      </c>
      <c r="K140" s="316" t="s">
        <v>83</v>
      </c>
      <c r="L140" s="326">
        <v>830818221026</v>
      </c>
      <c r="M140" s="336">
        <v>44792</v>
      </c>
      <c r="N140" s="510">
        <v>43455</v>
      </c>
      <c r="O140" s="584" t="s">
        <v>24</v>
      </c>
      <c r="P140" s="463" t="s">
        <v>24</v>
      </c>
      <c r="Q140" s="194" t="str">
        <f t="shared" si="11"/>
        <v>-</v>
      </c>
      <c r="R140" s="181" t="str">
        <f t="shared" ca="1" si="12"/>
        <v>TIDAK MCU</v>
      </c>
      <c r="S140" s="394" t="s">
        <v>12042</v>
      </c>
      <c r="T140" s="1330">
        <v>44427</v>
      </c>
      <c r="U140" s="212">
        <v>44427</v>
      </c>
      <c r="V140" s="904" t="s">
        <v>24</v>
      </c>
      <c r="W140" s="136" t="s">
        <v>24</v>
      </c>
      <c r="X140" s="347"/>
      <c r="Y140" s="172"/>
      <c r="Z140" s="350"/>
      <c r="AA140" s="243" t="s">
        <v>100</v>
      </c>
      <c r="AB140" s="244" t="s">
        <v>24</v>
      </c>
      <c r="AC140" s="244" t="s">
        <v>24</v>
      </c>
      <c r="AD140" s="244" t="s">
        <v>24</v>
      </c>
      <c r="AE140" s="213"/>
      <c r="AF140" s="1319"/>
      <c r="AG140" s="375"/>
      <c r="AH140" s="1239"/>
      <c r="AI140" s="481" t="str">
        <f t="shared" si="13"/>
        <v>LIGHT VEHICLE---</v>
      </c>
      <c r="AJ140" s="904">
        <f t="shared" si="14"/>
        <v>43455</v>
      </c>
      <c r="AK140" s="211">
        <v>43935</v>
      </c>
      <c r="AL140" s="621">
        <v>43935</v>
      </c>
      <c r="AM140" s="180"/>
      <c r="AN140" s="178"/>
      <c r="AO140" s="178"/>
      <c r="AP140" s="180"/>
      <c r="AQ140" s="1231" t="s">
        <v>3094</v>
      </c>
      <c r="AR140" s="180"/>
      <c r="AS140" s="180"/>
      <c r="AT140" s="180"/>
      <c r="AU140" s="180"/>
      <c r="AV140" s="885"/>
      <c r="AW140" s="885"/>
      <c r="AX140" s="885"/>
      <c r="AY140" s="885"/>
      <c r="AZ140" s="177"/>
    </row>
    <row r="141" spans="1:52" ht="15" customHeight="1">
      <c r="A141" s="885"/>
      <c r="B141" s="1310">
        <v>135</v>
      </c>
      <c r="C141" s="648" t="s">
        <v>5982</v>
      </c>
      <c r="D141" s="567" t="s">
        <v>5983</v>
      </c>
      <c r="E141" s="521" t="s">
        <v>1122</v>
      </c>
      <c r="F141" s="526" t="s">
        <v>5984</v>
      </c>
      <c r="G141" s="509" t="s">
        <v>98</v>
      </c>
      <c r="H141" s="522" t="s">
        <v>24</v>
      </c>
      <c r="I141" s="468">
        <v>30230</v>
      </c>
      <c r="J141" s="1314">
        <f t="shared" ca="1" si="10"/>
        <v>39</v>
      </c>
      <c r="K141" s="571" t="s">
        <v>83</v>
      </c>
      <c r="L141" s="573" t="s">
        <v>24</v>
      </c>
      <c r="M141" s="468">
        <v>44110</v>
      </c>
      <c r="N141" s="510">
        <v>42477</v>
      </c>
      <c r="O141" s="584">
        <v>42842</v>
      </c>
      <c r="P141" s="463" t="s">
        <v>24</v>
      </c>
      <c r="Q141" s="194">
        <f t="shared" si="11"/>
        <v>43207</v>
      </c>
      <c r="R141" s="181" t="str">
        <f t="shared" ca="1" si="12"/>
        <v>EXPIRED</v>
      </c>
      <c r="S141" s="1319" t="s">
        <v>24</v>
      </c>
      <c r="T141" s="1330">
        <v>44475</v>
      </c>
      <c r="U141" s="212" t="s">
        <v>99</v>
      </c>
      <c r="V141" s="1330" t="s">
        <v>24</v>
      </c>
      <c r="W141" s="1311" t="s">
        <v>24</v>
      </c>
      <c r="X141" s="347"/>
      <c r="Y141" s="172"/>
      <c r="Z141" s="350"/>
      <c r="AA141" s="244" t="s">
        <v>24</v>
      </c>
      <c r="AB141" s="244" t="s">
        <v>24</v>
      </c>
      <c r="AC141" s="244" t="s">
        <v>24</v>
      </c>
      <c r="AD141" s="244" t="s">
        <v>24</v>
      </c>
      <c r="AE141" s="213"/>
      <c r="AF141" s="1319"/>
      <c r="AG141" s="375"/>
      <c r="AH141" s="1239"/>
      <c r="AI141" s="481" t="str">
        <f t="shared" si="13"/>
        <v>----</v>
      </c>
      <c r="AJ141" s="1330">
        <f t="shared" si="14"/>
        <v>42477</v>
      </c>
      <c r="AK141" s="217" t="s">
        <v>24</v>
      </c>
      <c r="AL141" s="614" t="s">
        <v>24</v>
      </c>
      <c r="AM141" s="180"/>
      <c r="AN141" s="178"/>
      <c r="AO141" s="178"/>
      <c r="AP141" s="180"/>
      <c r="AQ141" s="1231" t="s">
        <v>3094</v>
      </c>
      <c r="AR141" s="180"/>
      <c r="AS141" s="180"/>
      <c r="AT141" s="180"/>
      <c r="AU141" s="180"/>
      <c r="AV141" s="885"/>
      <c r="AW141" s="885"/>
      <c r="AX141" s="885"/>
      <c r="AY141" s="885"/>
      <c r="AZ141" s="177"/>
    </row>
    <row r="142" spans="1:52" ht="15" customHeight="1">
      <c r="A142" s="885"/>
      <c r="B142" s="1310">
        <v>136</v>
      </c>
      <c r="C142" s="628" t="s">
        <v>981</v>
      </c>
      <c r="D142" s="633" t="s">
        <v>611</v>
      </c>
      <c r="E142" s="644" t="s">
        <v>4241</v>
      </c>
      <c r="F142" s="509" t="s">
        <v>5985</v>
      </c>
      <c r="G142" s="644" t="s">
        <v>98</v>
      </c>
      <c r="H142" s="570" t="s">
        <v>5986</v>
      </c>
      <c r="I142" s="468">
        <v>33166</v>
      </c>
      <c r="J142" s="1314">
        <f t="shared" ca="1" si="10"/>
        <v>31</v>
      </c>
      <c r="K142" s="316" t="s">
        <v>24</v>
      </c>
      <c r="L142" s="326" t="s">
        <v>24</v>
      </c>
      <c r="M142" s="336" t="s">
        <v>24</v>
      </c>
      <c r="N142" s="510">
        <v>43669</v>
      </c>
      <c r="O142" s="601" t="s">
        <v>24</v>
      </c>
      <c r="P142" s="203" t="s">
        <v>24</v>
      </c>
      <c r="Q142" s="194" t="str">
        <f t="shared" si="11"/>
        <v>-</v>
      </c>
      <c r="R142" s="181" t="str">
        <f t="shared" ca="1" si="12"/>
        <v>TIDAK MCU</v>
      </c>
      <c r="S142" s="394" t="s">
        <v>24</v>
      </c>
      <c r="T142" s="1330">
        <v>44489</v>
      </c>
      <c r="U142" s="205" t="s">
        <v>24</v>
      </c>
      <c r="V142" s="904" t="s">
        <v>24</v>
      </c>
      <c r="W142" s="136" t="s">
        <v>24</v>
      </c>
      <c r="X142" s="347"/>
      <c r="Y142" s="172"/>
      <c r="Z142" s="350"/>
      <c r="AA142" s="353" t="s">
        <v>24</v>
      </c>
      <c r="AB142" s="213"/>
      <c r="AC142" s="213"/>
      <c r="AD142" s="213"/>
      <c r="AE142" s="213"/>
      <c r="AF142" s="1319"/>
      <c r="AG142" s="375"/>
      <c r="AH142" s="1239"/>
      <c r="AI142" s="481" t="str">
        <f t="shared" si="13"/>
        <v>-</v>
      </c>
      <c r="AJ142" s="904">
        <f t="shared" si="14"/>
        <v>43669</v>
      </c>
      <c r="AK142" s="217" t="s">
        <v>24</v>
      </c>
      <c r="AL142" s="614" t="s">
        <v>24</v>
      </c>
      <c r="AM142" s="180"/>
      <c r="AN142" s="178"/>
      <c r="AO142" s="178"/>
      <c r="AP142" s="180"/>
      <c r="AQ142" s="1231" t="s">
        <v>3094</v>
      </c>
      <c r="AR142" s="180"/>
      <c r="AS142" s="180"/>
      <c r="AT142" s="180"/>
      <c r="AU142" s="180"/>
      <c r="AV142" s="885"/>
      <c r="AW142" s="885"/>
      <c r="AX142" s="885"/>
      <c r="AY142" s="885"/>
      <c r="AZ142" s="177"/>
    </row>
    <row r="143" spans="1:52" ht="15" customHeight="1">
      <c r="A143" s="885"/>
      <c r="B143" s="1310">
        <v>137</v>
      </c>
      <c r="C143" s="648" t="s">
        <v>5987</v>
      </c>
      <c r="D143" s="567" t="s">
        <v>5380</v>
      </c>
      <c r="E143" s="521" t="s">
        <v>1122</v>
      </c>
      <c r="F143" s="526" t="s">
        <v>5988</v>
      </c>
      <c r="G143" s="509" t="s">
        <v>98</v>
      </c>
      <c r="H143" s="570" t="s">
        <v>11455</v>
      </c>
      <c r="I143" s="468">
        <v>33465</v>
      </c>
      <c r="J143" s="1314">
        <f t="shared" ca="1" si="10"/>
        <v>30</v>
      </c>
      <c r="K143" s="316" t="s">
        <v>24</v>
      </c>
      <c r="L143" s="326" t="s">
        <v>24</v>
      </c>
      <c r="M143" s="336" t="s">
        <v>24</v>
      </c>
      <c r="N143" s="510">
        <v>42830</v>
      </c>
      <c r="O143" s="584" t="s">
        <v>24</v>
      </c>
      <c r="P143" s="463" t="s">
        <v>24</v>
      </c>
      <c r="Q143" s="194" t="str">
        <f t="shared" si="11"/>
        <v>-</v>
      </c>
      <c r="R143" s="181" t="str">
        <f t="shared" ca="1" si="12"/>
        <v>TIDAK MCU</v>
      </c>
      <c r="S143" s="394" t="s">
        <v>24</v>
      </c>
      <c r="T143" s="1330">
        <v>44423</v>
      </c>
      <c r="U143" s="212" t="s">
        <v>99</v>
      </c>
      <c r="V143" s="904" t="s">
        <v>24</v>
      </c>
      <c r="W143" s="136" t="s">
        <v>24</v>
      </c>
      <c r="X143" s="347"/>
      <c r="Y143" s="172"/>
      <c r="Z143" s="350"/>
      <c r="AA143" s="244" t="s">
        <v>24</v>
      </c>
      <c r="AB143" s="244" t="s">
        <v>24</v>
      </c>
      <c r="AC143" s="244" t="s">
        <v>24</v>
      </c>
      <c r="AD143" s="244" t="s">
        <v>24</v>
      </c>
      <c r="AE143" s="213"/>
      <c r="AF143" s="1319"/>
      <c r="AG143" s="375"/>
      <c r="AH143" s="1239"/>
      <c r="AI143" s="481" t="str">
        <f t="shared" si="13"/>
        <v>----</v>
      </c>
      <c r="AJ143" s="1330">
        <f t="shared" si="14"/>
        <v>42830</v>
      </c>
      <c r="AK143" s="211" t="s">
        <v>24</v>
      </c>
      <c r="AL143" s="621" t="s">
        <v>24</v>
      </c>
      <c r="AM143" s="180"/>
      <c r="AN143" s="178"/>
      <c r="AO143" s="178"/>
      <c r="AP143" s="180"/>
      <c r="AQ143" s="1231" t="s">
        <v>3094</v>
      </c>
      <c r="AR143" s="180"/>
      <c r="AS143" s="180"/>
      <c r="AT143" s="180"/>
      <c r="AU143" s="180"/>
      <c r="AV143" s="885"/>
      <c r="AW143" s="885"/>
      <c r="AX143" s="885"/>
      <c r="AY143" s="885"/>
      <c r="AZ143" s="177"/>
    </row>
    <row r="144" spans="1:52" ht="15" customHeight="1">
      <c r="A144" s="885"/>
      <c r="B144" s="1310">
        <v>138</v>
      </c>
      <c r="C144" s="648" t="s">
        <v>5989</v>
      </c>
      <c r="D144" s="567" t="s">
        <v>5990</v>
      </c>
      <c r="E144" s="521" t="s">
        <v>1122</v>
      </c>
      <c r="F144" s="526" t="s">
        <v>5991</v>
      </c>
      <c r="G144" s="509" t="s">
        <v>98</v>
      </c>
      <c r="H144" s="522" t="s">
        <v>5992</v>
      </c>
      <c r="I144" s="468">
        <v>36406</v>
      </c>
      <c r="J144" s="1314">
        <f t="shared" ca="1" si="10"/>
        <v>22</v>
      </c>
      <c r="K144" s="571" t="s">
        <v>83</v>
      </c>
      <c r="L144" s="574">
        <v>990917230007</v>
      </c>
      <c r="M144" s="468">
        <v>45538</v>
      </c>
      <c r="N144" s="510">
        <v>43455</v>
      </c>
      <c r="O144" s="584" t="s">
        <v>24</v>
      </c>
      <c r="P144" s="463" t="s">
        <v>24</v>
      </c>
      <c r="Q144" s="194" t="str">
        <f t="shared" si="11"/>
        <v>-</v>
      </c>
      <c r="R144" s="181" t="str">
        <f t="shared" ca="1" si="12"/>
        <v>TIDAK MCU</v>
      </c>
      <c r="S144" s="394" t="s">
        <v>24</v>
      </c>
      <c r="T144" s="1330">
        <v>44442</v>
      </c>
      <c r="U144" s="212" t="s">
        <v>99</v>
      </c>
      <c r="V144" s="904" t="s">
        <v>24</v>
      </c>
      <c r="W144" s="136" t="s">
        <v>24</v>
      </c>
      <c r="X144" s="347"/>
      <c r="Y144" s="172"/>
      <c r="Z144" s="350"/>
      <c r="AA144" s="244" t="s">
        <v>24</v>
      </c>
      <c r="AB144" s="244" t="s">
        <v>24</v>
      </c>
      <c r="AC144" s="244" t="s">
        <v>24</v>
      </c>
      <c r="AD144" s="244" t="s">
        <v>24</v>
      </c>
      <c r="AE144" s="213"/>
      <c r="AF144" s="1319"/>
      <c r="AG144" s="375"/>
      <c r="AH144" s="1239"/>
      <c r="AI144" s="481" t="str">
        <f t="shared" si="13"/>
        <v>----</v>
      </c>
      <c r="AJ144" s="1330">
        <f t="shared" si="14"/>
        <v>43455</v>
      </c>
      <c r="AK144" s="217" t="s">
        <v>24</v>
      </c>
      <c r="AL144" s="614" t="s">
        <v>24</v>
      </c>
      <c r="AM144" s="180"/>
      <c r="AN144" s="178"/>
      <c r="AO144" s="178"/>
      <c r="AP144" s="180"/>
      <c r="AQ144" s="1231" t="s">
        <v>3094</v>
      </c>
      <c r="AR144" s="180"/>
      <c r="AS144" s="180"/>
      <c r="AT144" s="180"/>
      <c r="AU144" s="180"/>
      <c r="AV144" s="885"/>
      <c r="AW144" s="885"/>
      <c r="AX144" s="885"/>
      <c r="AY144" s="885"/>
      <c r="AZ144" s="177"/>
    </row>
    <row r="145" spans="1:60" ht="15" customHeight="1">
      <c r="A145" s="885"/>
      <c r="B145" s="1310">
        <v>139</v>
      </c>
      <c r="C145" s="648" t="s">
        <v>3097</v>
      </c>
      <c r="D145" s="566" t="s">
        <v>5993</v>
      </c>
      <c r="E145" s="521" t="s">
        <v>1122</v>
      </c>
      <c r="F145" s="526" t="s">
        <v>5994</v>
      </c>
      <c r="G145" s="509" t="s">
        <v>98</v>
      </c>
      <c r="H145" s="522" t="s">
        <v>5995</v>
      </c>
      <c r="I145" s="468">
        <v>27343</v>
      </c>
      <c r="J145" s="903">
        <f t="shared" ca="1" si="10"/>
        <v>48</v>
      </c>
      <c r="K145" s="571" t="s">
        <v>83</v>
      </c>
      <c r="L145" s="574" t="s">
        <v>24</v>
      </c>
      <c r="M145" s="468">
        <v>44875</v>
      </c>
      <c r="N145" s="510">
        <v>43336</v>
      </c>
      <c r="O145" s="211" t="s">
        <v>24</v>
      </c>
      <c r="P145" s="463" t="s">
        <v>24</v>
      </c>
      <c r="Q145" s="194" t="str">
        <f t="shared" si="11"/>
        <v>-</v>
      </c>
      <c r="R145" s="181" t="str">
        <f t="shared" ca="1" si="12"/>
        <v>TIDAK MCU</v>
      </c>
      <c r="S145" s="394" t="s">
        <v>6441</v>
      </c>
      <c r="T145" s="1330">
        <v>44510</v>
      </c>
      <c r="U145" s="212">
        <v>44510</v>
      </c>
      <c r="V145" s="904" t="s">
        <v>24</v>
      </c>
      <c r="W145" s="136" t="s">
        <v>24</v>
      </c>
      <c r="X145" s="347"/>
      <c r="Y145" s="172"/>
      <c r="Z145" s="350"/>
      <c r="AA145" s="1314" t="s">
        <v>100</v>
      </c>
      <c r="AB145" s="244" t="s">
        <v>24</v>
      </c>
      <c r="AC145" s="244" t="s">
        <v>24</v>
      </c>
      <c r="AD145" s="244" t="s">
        <v>24</v>
      </c>
      <c r="AE145" s="213"/>
      <c r="AF145" s="1319"/>
      <c r="AG145" s="375"/>
      <c r="AH145" s="1239"/>
      <c r="AI145" s="481" t="str">
        <f t="shared" si="13"/>
        <v>LIGHT VEHICLE---</v>
      </c>
      <c r="AJ145" s="1330">
        <f t="shared" si="14"/>
        <v>43336</v>
      </c>
      <c r="AK145" s="217">
        <v>44130</v>
      </c>
      <c r="AL145" s="614">
        <v>44130</v>
      </c>
      <c r="AM145" s="180"/>
      <c r="AN145" s="178"/>
      <c r="AO145" s="178"/>
      <c r="AP145" s="180"/>
      <c r="AQ145" s="1231" t="s">
        <v>3094</v>
      </c>
      <c r="AR145" s="180"/>
      <c r="AS145" s="180"/>
      <c r="AT145" s="180"/>
      <c r="AU145" s="180"/>
      <c r="AV145" s="885"/>
      <c r="AW145" s="885"/>
      <c r="AX145" s="885"/>
      <c r="AY145" s="885"/>
      <c r="AZ145" s="1331"/>
      <c r="BA145" s="2343"/>
      <c r="BB145" s="2343"/>
      <c r="BC145" s="2343"/>
      <c r="BD145" s="2343"/>
      <c r="BE145" s="2343"/>
      <c r="BF145" s="2343"/>
      <c r="BG145" s="2343"/>
      <c r="BH145" s="2343"/>
    </row>
    <row r="146" spans="1:60" ht="15" customHeight="1">
      <c r="A146" s="885"/>
      <c r="B146" s="1310">
        <v>140</v>
      </c>
      <c r="C146" s="1517" t="s">
        <v>5996</v>
      </c>
      <c r="D146" s="1568" t="s">
        <v>4315</v>
      </c>
      <c r="E146" s="1589" t="s">
        <v>601</v>
      </c>
      <c r="F146" s="1598" t="s">
        <v>5997</v>
      </c>
      <c r="G146" s="1589" t="s">
        <v>98</v>
      </c>
      <c r="H146" s="1644" t="s">
        <v>5998</v>
      </c>
      <c r="I146" s="1749">
        <v>36606</v>
      </c>
      <c r="J146" s="445">
        <f t="shared" ca="1" si="10"/>
        <v>22</v>
      </c>
      <c r="K146" s="1809" t="s">
        <v>24</v>
      </c>
      <c r="L146" s="1843" t="s">
        <v>24</v>
      </c>
      <c r="M146" s="1881" t="s">
        <v>24</v>
      </c>
      <c r="N146" s="1711">
        <v>43669</v>
      </c>
      <c r="O146" s="1916" t="s">
        <v>24</v>
      </c>
      <c r="P146" s="1580" t="s">
        <v>24</v>
      </c>
      <c r="Q146" s="1025" t="str">
        <f t="shared" si="11"/>
        <v>-</v>
      </c>
      <c r="R146" s="919" t="str">
        <f t="shared" ca="1" si="12"/>
        <v>TIDAK MCU</v>
      </c>
      <c r="S146" s="445" t="s">
        <v>24</v>
      </c>
      <c r="T146" s="446">
        <v>44276</v>
      </c>
      <c r="U146" s="1711" t="s">
        <v>24</v>
      </c>
      <c r="V146" s="446" t="s">
        <v>24</v>
      </c>
      <c r="W146" s="446" t="s">
        <v>24</v>
      </c>
      <c r="X146" s="1009"/>
      <c r="Y146" s="1026"/>
      <c r="Z146" s="1027"/>
      <c r="AA146" s="445" t="s">
        <v>24</v>
      </c>
      <c r="AB146" s="447"/>
      <c r="AC146" s="447"/>
      <c r="AD146" s="447"/>
      <c r="AE146" s="447"/>
      <c r="AF146" s="445"/>
      <c r="AG146" s="972"/>
      <c r="AH146" s="1975"/>
      <c r="AI146" s="1028" t="str">
        <f t="shared" si="13"/>
        <v>-</v>
      </c>
      <c r="AJ146" s="446">
        <f t="shared" si="14"/>
        <v>43669</v>
      </c>
      <c r="AK146" s="1727" t="s">
        <v>24</v>
      </c>
      <c r="AL146" s="1727" t="s">
        <v>24</v>
      </c>
      <c r="AM146" s="916"/>
      <c r="AN146" s="916"/>
      <c r="AO146" s="916"/>
      <c r="AP146" s="916"/>
      <c r="AQ146" s="2001" t="s">
        <v>6564</v>
      </c>
      <c r="AR146" s="916"/>
      <c r="AS146" s="916"/>
      <c r="AT146" s="916"/>
      <c r="AU146" s="916"/>
      <c r="AV146" s="1308"/>
      <c r="AW146" s="1308"/>
      <c r="AX146" s="1308"/>
      <c r="AY146" s="1308"/>
      <c r="AZ146" s="458"/>
      <c r="BA146" s="2186"/>
      <c r="BB146" s="2186"/>
      <c r="BC146" s="2186"/>
      <c r="BD146" s="2186"/>
      <c r="BE146" s="2186"/>
      <c r="BF146" s="2186"/>
      <c r="BG146" s="2186"/>
      <c r="BH146" s="2186"/>
    </row>
    <row r="147" spans="1:60" ht="15" customHeight="1">
      <c r="A147" s="885"/>
      <c r="B147" s="1310">
        <v>141</v>
      </c>
      <c r="C147" s="628" t="s">
        <v>5999</v>
      </c>
      <c r="D147" s="571" t="s">
        <v>230</v>
      </c>
      <c r="E147" s="644" t="s">
        <v>222</v>
      </c>
      <c r="F147" s="526" t="s">
        <v>24</v>
      </c>
      <c r="G147" s="644" t="s">
        <v>98</v>
      </c>
      <c r="H147" s="570" t="s">
        <v>6000</v>
      </c>
      <c r="I147" s="468">
        <v>34803</v>
      </c>
      <c r="J147" s="1314">
        <f t="shared" ca="1" si="10"/>
        <v>27</v>
      </c>
      <c r="K147" s="634" t="s">
        <v>493</v>
      </c>
      <c r="L147" s="635">
        <v>950419310854</v>
      </c>
      <c r="M147" s="636">
        <v>45396</v>
      </c>
      <c r="N147" s="510">
        <v>43676</v>
      </c>
      <c r="O147" s="205" t="s">
        <v>24</v>
      </c>
      <c r="P147" s="213" t="s">
        <v>24</v>
      </c>
      <c r="Q147" s="194" t="str">
        <f t="shared" si="11"/>
        <v>-</v>
      </c>
      <c r="R147" s="181" t="str">
        <f t="shared" ca="1" si="12"/>
        <v>TIDAK MCU</v>
      </c>
      <c r="S147" s="1319" t="s">
        <v>6442</v>
      </c>
      <c r="T147" s="1330">
        <v>44300</v>
      </c>
      <c r="U147" s="212">
        <v>44300</v>
      </c>
      <c r="V147" s="1330" t="s">
        <v>24</v>
      </c>
      <c r="W147" s="1311" t="s">
        <v>24</v>
      </c>
      <c r="X147" s="347"/>
      <c r="Y147" s="172"/>
      <c r="Z147" s="350"/>
      <c r="AA147" s="1319" t="s">
        <v>592</v>
      </c>
      <c r="AB147" s="213"/>
      <c r="AC147" s="213"/>
      <c r="AD147" s="213"/>
      <c r="AE147" s="213"/>
      <c r="AF147" s="1319"/>
      <c r="AG147" s="375"/>
      <c r="AH147" s="1239"/>
      <c r="AI147" s="481" t="str">
        <f t="shared" si="13"/>
        <v>PC 200, PC 300</v>
      </c>
      <c r="AJ147" s="1330">
        <f t="shared" si="14"/>
        <v>43676</v>
      </c>
      <c r="AK147" s="199">
        <v>43663</v>
      </c>
      <c r="AL147" s="614">
        <v>43664</v>
      </c>
      <c r="AM147" s="180"/>
      <c r="AN147" s="178"/>
      <c r="AO147" s="178"/>
      <c r="AP147" s="180"/>
      <c r="AQ147" s="180"/>
      <c r="AR147" s="180"/>
      <c r="AS147" s="180"/>
      <c r="AT147" s="180"/>
      <c r="AU147" s="180"/>
      <c r="AV147" s="885"/>
      <c r="AW147" s="885"/>
      <c r="AX147" s="885"/>
      <c r="AY147" s="885"/>
      <c r="AZ147" s="885"/>
    </row>
    <row r="148" spans="1:60" ht="15" customHeight="1">
      <c r="A148" s="885"/>
      <c r="B148" s="1310">
        <v>142</v>
      </c>
      <c r="C148" s="565" t="s">
        <v>6001</v>
      </c>
      <c r="D148" s="633" t="s">
        <v>6002</v>
      </c>
      <c r="E148" s="644" t="s">
        <v>3085</v>
      </c>
      <c r="F148" s="526" t="s">
        <v>6003</v>
      </c>
      <c r="G148" s="644" t="s">
        <v>98</v>
      </c>
      <c r="H148" s="570" t="s">
        <v>6004</v>
      </c>
      <c r="I148" s="468">
        <v>34854</v>
      </c>
      <c r="J148" s="1314">
        <f t="shared" ca="1" si="10"/>
        <v>26</v>
      </c>
      <c r="K148" s="316" t="s">
        <v>24</v>
      </c>
      <c r="L148" s="326" t="s">
        <v>24</v>
      </c>
      <c r="M148" s="336" t="s">
        <v>24</v>
      </c>
      <c r="N148" s="510">
        <v>43685</v>
      </c>
      <c r="O148" s="601" t="s">
        <v>24</v>
      </c>
      <c r="P148" s="203" t="s">
        <v>24</v>
      </c>
      <c r="Q148" s="194" t="str">
        <f t="shared" si="11"/>
        <v>-</v>
      </c>
      <c r="R148" s="181" t="str">
        <f t="shared" ca="1" si="12"/>
        <v>TIDAK MCU</v>
      </c>
      <c r="S148" s="1319" t="s">
        <v>24</v>
      </c>
      <c r="T148" s="1330">
        <v>44351</v>
      </c>
      <c r="U148" s="205" t="s">
        <v>24</v>
      </c>
      <c r="V148" s="1330" t="s">
        <v>24</v>
      </c>
      <c r="W148" s="1311" t="s">
        <v>24</v>
      </c>
      <c r="X148" s="347"/>
      <c r="Y148" s="172"/>
      <c r="Z148" s="350"/>
      <c r="AA148" s="1314" t="s">
        <v>24</v>
      </c>
      <c r="AB148" s="213"/>
      <c r="AC148" s="213"/>
      <c r="AD148" s="213"/>
      <c r="AE148" s="213"/>
      <c r="AF148" s="1319"/>
      <c r="AG148" s="375"/>
      <c r="AH148" s="1239"/>
      <c r="AI148" s="481" t="str">
        <f t="shared" si="13"/>
        <v>-</v>
      </c>
      <c r="AJ148" s="1330">
        <f t="shared" si="14"/>
        <v>43685</v>
      </c>
      <c r="AK148" s="211" t="s">
        <v>24</v>
      </c>
      <c r="AL148" s="621" t="s">
        <v>24</v>
      </c>
      <c r="AM148" s="180"/>
      <c r="AN148" s="178"/>
      <c r="AO148" s="178"/>
      <c r="AP148" s="180"/>
      <c r="AQ148" s="1231" t="s">
        <v>3094</v>
      </c>
      <c r="AR148" s="180"/>
      <c r="AS148" s="180"/>
      <c r="AT148" s="180"/>
      <c r="AU148" s="180"/>
      <c r="AV148" s="885"/>
      <c r="AW148" s="885"/>
      <c r="AX148" s="885"/>
      <c r="AY148" s="885"/>
      <c r="AZ148" s="177"/>
    </row>
    <row r="149" spans="1:60" ht="15" customHeight="1">
      <c r="A149" s="458"/>
      <c r="B149" s="1310">
        <v>143</v>
      </c>
      <c r="C149" s="1506" t="s">
        <v>2626</v>
      </c>
      <c r="D149" s="1556" t="s">
        <v>6002</v>
      </c>
      <c r="E149" s="709" t="s">
        <v>3085</v>
      </c>
      <c r="F149" s="912" t="s">
        <v>6005</v>
      </c>
      <c r="G149" s="912" t="s">
        <v>98</v>
      </c>
      <c r="H149" s="1644" t="s">
        <v>6006</v>
      </c>
      <c r="I149" s="1749">
        <v>31342</v>
      </c>
      <c r="J149" s="445">
        <f t="shared" ca="1" si="10"/>
        <v>36</v>
      </c>
      <c r="K149" s="1568" t="s">
        <v>83</v>
      </c>
      <c r="L149" s="1850">
        <v>851009312203</v>
      </c>
      <c r="M149" s="1749">
        <v>44126</v>
      </c>
      <c r="N149" s="1711">
        <v>43354</v>
      </c>
      <c r="O149" s="1916">
        <v>43715</v>
      </c>
      <c r="P149" s="1580" t="s">
        <v>24</v>
      </c>
      <c r="Q149" s="1025">
        <f t="shared" si="11"/>
        <v>44080</v>
      </c>
      <c r="R149" s="919" t="str">
        <f t="shared" ca="1" si="12"/>
        <v>EXPIRED</v>
      </c>
      <c r="S149" s="445" t="s">
        <v>6443</v>
      </c>
      <c r="T149" s="446">
        <v>44491</v>
      </c>
      <c r="U149" s="1718">
        <v>44491</v>
      </c>
      <c r="V149" s="446" t="s">
        <v>24</v>
      </c>
      <c r="W149" s="446" t="s">
        <v>24</v>
      </c>
      <c r="X149" s="1009"/>
      <c r="Y149" s="1026"/>
      <c r="Z149" s="1027"/>
      <c r="AA149" s="447" t="s">
        <v>100</v>
      </c>
      <c r="AB149" s="447" t="s">
        <v>24</v>
      </c>
      <c r="AC149" s="447" t="s">
        <v>24</v>
      </c>
      <c r="AD149" s="447" t="s">
        <v>24</v>
      </c>
      <c r="AE149" s="447"/>
      <c r="AF149" s="445"/>
      <c r="AG149" s="972"/>
      <c r="AH149" s="1975"/>
      <c r="AI149" s="1028" t="str">
        <f t="shared" si="13"/>
        <v>LIGHT VEHICLE---</v>
      </c>
      <c r="AJ149" s="446">
        <f t="shared" si="14"/>
        <v>43354</v>
      </c>
      <c r="AK149" s="1727" t="s">
        <v>24</v>
      </c>
      <c r="AL149" s="1727">
        <v>43369</v>
      </c>
      <c r="AM149" s="916"/>
      <c r="AN149" s="916"/>
      <c r="AO149" s="916"/>
      <c r="AP149" s="916"/>
      <c r="AQ149" s="916" t="s">
        <v>3094</v>
      </c>
      <c r="AR149" s="916"/>
      <c r="AS149" s="916"/>
      <c r="AT149" s="916"/>
      <c r="AU149" s="916"/>
      <c r="AV149" s="458"/>
      <c r="AW149" s="458"/>
      <c r="AX149" s="458"/>
      <c r="AY149" s="458"/>
      <c r="AZ149" s="885"/>
    </row>
    <row r="150" spans="1:60" ht="15" customHeight="1">
      <c r="A150" s="885"/>
      <c r="B150" s="1310">
        <v>144</v>
      </c>
      <c r="C150" s="628" t="s">
        <v>13615</v>
      </c>
      <c r="D150" s="633" t="s">
        <v>4291</v>
      </c>
      <c r="E150" s="644" t="s">
        <v>4292</v>
      </c>
      <c r="F150" s="644" t="s">
        <v>6007</v>
      </c>
      <c r="G150" s="644" t="s">
        <v>98</v>
      </c>
      <c r="H150" s="570" t="s">
        <v>6008</v>
      </c>
      <c r="I150" s="468">
        <v>36790</v>
      </c>
      <c r="J150" s="1314">
        <f t="shared" ca="1" si="10"/>
        <v>21</v>
      </c>
      <c r="K150" s="176" t="s">
        <v>24</v>
      </c>
      <c r="L150" s="170" t="s">
        <v>24</v>
      </c>
      <c r="M150" s="173" t="s">
        <v>24</v>
      </c>
      <c r="N150" s="510">
        <v>43685</v>
      </c>
      <c r="O150" s="601" t="s">
        <v>24</v>
      </c>
      <c r="P150" s="203" t="s">
        <v>24</v>
      </c>
      <c r="Q150" s="194" t="str">
        <f t="shared" si="11"/>
        <v>-</v>
      </c>
      <c r="R150" s="181" t="str">
        <f t="shared" ca="1" si="12"/>
        <v>TIDAK MCU</v>
      </c>
      <c r="S150" s="1319" t="s">
        <v>24</v>
      </c>
      <c r="T150" s="1330">
        <v>44460</v>
      </c>
      <c r="U150" s="205" t="s">
        <v>24</v>
      </c>
      <c r="V150" s="1330" t="s">
        <v>24</v>
      </c>
      <c r="W150" s="1311" t="s">
        <v>24</v>
      </c>
      <c r="X150" s="347"/>
      <c r="Y150" s="172"/>
      <c r="Z150" s="350"/>
      <c r="AA150" s="244" t="s">
        <v>24</v>
      </c>
      <c r="AB150" s="213"/>
      <c r="AC150" s="213"/>
      <c r="AD150" s="213"/>
      <c r="AE150" s="213"/>
      <c r="AF150" s="1319"/>
      <c r="AG150" s="375"/>
      <c r="AH150" s="1239"/>
      <c r="AI150" s="481" t="str">
        <f t="shared" si="13"/>
        <v>-</v>
      </c>
      <c r="AJ150" s="1330">
        <f t="shared" si="14"/>
        <v>43685</v>
      </c>
      <c r="AK150" s="211" t="s">
        <v>24</v>
      </c>
      <c r="AL150" s="621" t="s">
        <v>24</v>
      </c>
      <c r="AM150" s="180"/>
      <c r="AN150" s="178"/>
      <c r="AO150" s="178"/>
      <c r="AP150" s="180"/>
      <c r="AQ150" s="1231" t="s">
        <v>3094</v>
      </c>
      <c r="AR150" s="180"/>
      <c r="AS150" s="180"/>
      <c r="AT150" s="180"/>
      <c r="AU150" s="180"/>
      <c r="AV150" s="885"/>
      <c r="AW150" s="885"/>
      <c r="AX150" s="885"/>
      <c r="AY150" s="885"/>
      <c r="AZ150" s="885"/>
    </row>
    <row r="151" spans="1:60" ht="15" customHeight="1">
      <c r="A151" s="885"/>
      <c r="B151" s="1310">
        <v>145</v>
      </c>
      <c r="C151" s="648" t="s">
        <v>6009</v>
      </c>
      <c r="D151" s="567" t="s">
        <v>6010</v>
      </c>
      <c r="E151" s="521" t="s">
        <v>3085</v>
      </c>
      <c r="F151" s="526" t="s">
        <v>6011</v>
      </c>
      <c r="G151" s="509" t="s">
        <v>98</v>
      </c>
      <c r="H151" s="570" t="s">
        <v>6012</v>
      </c>
      <c r="I151" s="468">
        <v>34608</v>
      </c>
      <c r="J151" s="1314">
        <f t="shared" ca="1" si="10"/>
        <v>27</v>
      </c>
      <c r="K151" s="316" t="s">
        <v>24</v>
      </c>
      <c r="L151" s="326" t="s">
        <v>24</v>
      </c>
      <c r="M151" s="336" t="s">
        <v>24</v>
      </c>
      <c r="N151" s="510">
        <v>43400</v>
      </c>
      <c r="O151" s="584" t="s">
        <v>24</v>
      </c>
      <c r="P151" s="463" t="s">
        <v>24</v>
      </c>
      <c r="Q151" s="194" t="str">
        <f t="shared" si="11"/>
        <v>-</v>
      </c>
      <c r="R151" s="181" t="str">
        <f t="shared" ca="1" si="12"/>
        <v>TIDAK MCU</v>
      </c>
      <c r="S151" s="1319" t="s">
        <v>24</v>
      </c>
      <c r="T151" s="1330">
        <v>44470</v>
      </c>
      <c r="U151" s="212" t="s">
        <v>99</v>
      </c>
      <c r="V151" s="1330" t="s">
        <v>24</v>
      </c>
      <c r="W151" s="1311" t="s">
        <v>24</v>
      </c>
      <c r="X151" s="347"/>
      <c r="Y151" s="172"/>
      <c r="Z151" s="350"/>
      <c r="AA151" s="353" t="s">
        <v>24</v>
      </c>
      <c r="AB151" s="244" t="s">
        <v>24</v>
      </c>
      <c r="AC151" s="244" t="s">
        <v>24</v>
      </c>
      <c r="AD151" s="244" t="s">
        <v>24</v>
      </c>
      <c r="AE151" s="213"/>
      <c r="AF151" s="1319"/>
      <c r="AG151" s="375"/>
      <c r="AH151" s="1239"/>
      <c r="AI151" s="481" t="str">
        <f t="shared" si="13"/>
        <v>----</v>
      </c>
      <c r="AJ151" s="1330">
        <f t="shared" si="14"/>
        <v>43400</v>
      </c>
      <c r="AK151" s="217" t="s">
        <v>24</v>
      </c>
      <c r="AL151" s="614" t="s">
        <v>24</v>
      </c>
      <c r="AM151" s="180"/>
      <c r="AN151" s="178"/>
      <c r="AO151" s="178"/>
      <c r="AP151" s="180"/>
      <c r="AQ151" s="1231" t="s">
        <v>3094</v>
      </c>
      <c r="AR151" s="180"/>
      <c r="AS151" s="180"/>
      <c r="AT151" s="180"/>
      <c r="AU151" s="180"/>
      <c r="AV151" s="885"/>
      <c r="AW151" s="885"/>
      <c r="AX151" s="885"/>
      <c r="AY151" s="885"/>
      <c r="AZ151" s="177"/>
    </row>
    <row r="152" spans="1:60" ht="15" customHeight="1">
      <c r="A152" s="885"/>
      <c r="B152" s="1310">
        <v>146</v>
      </c>
      <c r="C152" s="648" t="s">
        <v>6013</v>
      </c>
      <c r="D152" s="566" t="s">
        <v>6010</v>
      </c>
      <c r="E152" s="521" t="s">
        <v>3085</v>
      </c>
      <c r="F152" s="526" t="s">
        <v>6014</v>
      </c>
      <c r="G152" s="509" t="s">
        <v>98</v>
      </c>
      <c r="H152" s="570" t="s">
        <v>6015</v>
      </c>
      <c r="I152" s="468">
        <v>34599</v>
      </c>
      <c r="J152" s="1314">
        <f t="shared" ca="1" si="10"/>
        <v>27</v>
      </c>
      <c r="K152" s="316" t="s">
        <v>24</v>
      </c>
      <c r="L152" s="326" t="s">
        <v>24</v>
      </c>
      <c r="M152" s="336" t="s">
        <v>24</v>
      </c>
      <c r="N152" s="510">
        <v>43455</v>
      </c>
      <c r="O152" s="584" t="s">
        <v>24</v>
      </c>
      <c r="P152" s="463" t="s">
        <v>24</v>
      </c>
      <c r="Q152" s="194" t="str">
        <f t="shared" si="11"/>
        <v>-</v>
      </c>
      <c r="R152" s="181" t="str">
        <f t="shared" ca="1" si="12"/>
        <v>TIDAK MCU</v>
      </c>
      <c r="S152" s="1319" t="s">
        <v>24</v>
      </c>
      <c r="T152" s="1330">
        <v>44826</v>
      </c>
      <c r="U152" s="212" t="s">
        <v>99</v>
      </c>
      <c r="V152" s="1330" t="s">
        <v>24</v>
      </c>
      <c r="W152" s="1311" t="s">
        <v>24</v>
      </c>
      <c r="X152" s="347"/>
      <c r="Y152" s="172"/>
      <c r="Z152" s="350"/>
      <c r="AA152" s="244" t="s">
        <v>24</v>
      </c>
      <c r="AB152" s="244" t="s">
        <v>24</v>
      </c>
      <c r="AC152" s="244" t="s">
        <v>24</v>
      </c>
      <c r="AD152" s="244" t="s">
        <v>24</v>
      </c>
      <c r="AE152" s="213"/>
      <c r="AF152" s="1319"/>
      <c r="AG152" s="375"/>
      <c r="AH152" s="1239"/>
      <c r="AI152" s="481" t="str">
        <f t="shared" si="13"/>
        <v>----</v>
      </c>
      <c r="AJ152" s="1330">
        <f t="shared" si="14"/>
        <v>43455</v>
      </c>
      <c r="AK152" s="211" t="s">
        <v>24</v>
      </c>
      <c r="AL152" s="621" t="s">
        <v>24</v>
      </c>
      <c r="AM152" s="180"/>
      <c r="AN152" s="178"/>
      <c r="AO152" s="178"/>
      <c r="AP152" s="180"/>
      <c r="AQ152" s="1231" t="s">
        <v>3094</v>
      </c>
      <c r="AR152" s="180"/>
      <c r="AS152" s="180"/>
      <c r="AT152" s="180"/>
      <c r="AU152" s="180"/>
      <c r="AV152" s="885"/>
      <c r="AW152" s="885"/>
      <c r="AX152" s="885"/>
      <c r="AY152" s="885"/>
      <c r="AZ152" s="177"/>
    </row>
    <row r="153" spans="1:60" ht="15" customHeight="1">
      <c r="A153" s="458"/>
      <c r="B153" s="1310">
        <v>147</v>
      </c>
      <c r="C153" s="1506" t="s">
        <v>6016</v>
      </c>
      <c r="D153" s="1556" t="s">
        <v>6002</v>
      </c>
      <c r="E153" s="709" t="s">
        <v>3085</v>
      </c>
      <c r="F153" s="1598" t="s">
        <v>6017</v>
      </c>
      <c r="G153" s="912" t="s">
        <v>98</v>
      </c>
      <c r="H153" s="1644" t="s">
        <v>6018</v>
      </c>
      <c r="I153" s="1749">
        <v>34270</v>
      </c>
      <c r="J153" s="445">
        <f t="shared" ca="1" si="10"/>
        <v>28</v>
      </c>
      <c r="K153" s="1803" t="s">
        <v>24</v>
      </c>
      <c r="L153" s="1831" t="s">
        <v>24</v>
      </c>
      <c r="M153" s="1876" t="s">
        <v>24</v>
      </c>
      <c r="N153" s="1711">
        <v>43421</v>
      </c>
      <c r="O153" s="1916" t="s">
        <v>24</v>
      </c>
      <c r="P153" s="1580" t="s">
        <v>24</v>
      </c>
      <c r="Q153" s="1025" t="str">
        <f t="shared" si="11"/>
        <v>-</v>
      </c>
      <c r="R153" s="919" t="str">
        <f t="shared" ca="1" si="12"/>
        <v>TIDAK MCU</v>
      </c>
      <c r="S153" s="445" t="s">
        <v>24</v>
      </c>
      <c r="T153" s="446">
        <v>44497</v>
      </c>
      <c r="U153" s="1718" t="s">
        <v>99</v>
      </c>
      <c r="V153" s="446" t="s">
        <v>24</v>
      </c>
      <c r="W153" s="446" t="s">
        <v>24</v>
      </c>
      <c r="X153" s="1009"/>
      <c r="Y153" s="1026"/>
      <c r="Z153" s="1027"/>
      <c r="AA153" s="447" t="s">
        <v>24</v>
      </c>
      <c r="AB153" s="447" t="s">
        <v>24</v>
      </c>
      <c r="AC153" s="447" t="s">
        <v>24</v>
      </c>
      <c r="AD153" s="447" t="s">
        <v>24</v>
      </c>
      <c r="AE153" s="447"/>
      <c r="AF153" s="445"/>
      <c r="AG153" s="972"/>
      <c r="AH153" s="1975"/>
      <c r="AI153" s="1028" t="str">
        <f t="shared" si="13"/>
        <v>----</v>
      </c>
      <c r="AJ153" s="446">
        <f t="shared" si="14"/>
        <v>43421</v>
      </c>
      <c r="AK153" s="1727" t="s">
        <v>24</v>
      </c>
      <c r="AL153" s="1727" t="s">
        <v>24</v>
      </c>
      <c r="AM153" s="916"/>
      <c r="AN153" s="916"/>
      <c r="AO153" s="916"/>
      <c r="AP153" s="916"/>
      <c r="AQ153" s="916" t="s">
        <v>3094</v>
      </c>
      <c r="AR153" s="916"/>
      <c r="AS153" s="916"/>
      <c r="AT153" s="916"/>
      <c r="AU153" s="916"/>
      <c r="AV153" s="458"/>
      <c r="AW153" s="458"/>
      <c r="AX153" s="458"/>
      <c r="AY153" s="458"/>
      <c r="AZ153" s="177"/>
    </row>
    <row r="154" spans="1:60" ht="15" customHeight="1">
      <c r="A154" s="885"/>
      <c r="B154" s="1310">
        <v>148</v>
      </c>
      <c r="C154" s="648" t="s">
        <v>2088</v>
      </c>
      <c r="D154" s="567" t="s">
        <v>6002</v>
      </c>
      <c r="E154" s="521" t="s">
        <v>3085</v>
      </c>
      <c r="F154" s="526" t="s">
        <v>6019</v>
      </c>
      <c r="G154" s="509" t="s">
        <v>98</v>
      </c>
      <c r="H154" s="570" t="s">
        <v>6020</v>
      </c>
      <c r="I154" s="468">
        <v>33275</v>
      </c>
      <c r="J154" s="903">
        <f t="shared" ca="1" si="10"/>
        <v>31</v>
      </c>
      <c r="K154" s="138" t="s">
        <v>83</v>
      </c>
      <c r="L154" s="143">
        <v>910219410230</v>
      </c>
      <c r="M154" s="134" t="s">
        <v>24</v>
      </c>
      <c r="N154" s="510">
        <v>43421</v>
      </c>
      <c r="O154" s="584" t="s">
        <v>24</v>
      </c>
      <c r="P154" s="463" t="s">
        <v>24</v>
      </c>
      <c r="Q154" s="194" t="str">
        <f t="shared" si="11"/>
        <v>-</v>
      </c>
      <c r="R154" s="181" t="str">
        <f t="shared" ca="1" si="12"/>
        <v>TIDAK MCU</v>
      </c>
      <c r="S154" s="1319" t="s">
        <v>6444</v>
      </c>
      <c r="T154" s="1330">
        <v>44598</v>
      </c>
      <c r="U154" s="212" t="s">
        <v>99</v>
      </c>
      <c r="V154" s="1330" t="s">
        <v>24</v>
      </c>
      <c r="W154" s="1311" t="s">
        <v>24</v>
      </c>
      <c r="X154" s="347"/>
      <c r="Y154" s="172"/>
      <c r="Z154" s="350"/>
      <c r="AA154" s="243" t="s">
        <v>100</v>
      </c>
      <c r="AB154" s="244" t="s">
        <v>24</v>
      </c>
      <c r="AC154" s="244" t="s">
        <v>24</v>
      </c>
      <c r="AD154" s="244" t="s">
        <v>24</v>
      </c>
      <c r="AE154" s="213"/>
      <c r="AF154" s="1319"/>
      <c r="AG154" s="375"/>
      <c r="AH154" s="1239"/>
      <c r="AI154" s="481" t="str">
        <f t="shared" si="13"/>
        <v>LIGHT VEHICLE---</v>
      </c>
      <c r="AJ154" s="1330">
        <f t="shared" si="14"/>
        <v>43421</v>
      </c>
      <c r="AK154" s="217" t="s">
        <v>24</v>
      </c>
      <c r="AL154" s="614" t="s">
        <v>24</v>
      </c>
      <c r="AM154" s="180"/>
      <c r="AN154" s="178"/>
      <c r="AO154" s="178"/>
      <c r="AP154" s="180"/>
      <c r="AQ154" s="1231" t="s">
        <v>3094</v>
      </c>
      <c r="AR154" s="180"/>
      <c r="AS154" s="180"/>
      <c r="AT154" s="180"/>
      <c r="AU154" s="180"/>
      <c r="AV154" s="885"/>
      <c r="AW154" s="885"/>
      <c r="AX154" s="885"/>
      <c r="AY154" s="885"/>
      <c r="AZ154" s="177"/>
    </row>
    <row r="155" spans="1:60" s="2186" customFormat="1" ht="15" customHeight="1">
      <c r="A155" s="885"/>
      <c r="B155" s="1310">
        <v>149</v>
      </c>
      <c r="C155" s="638" t="s">
        <v>6021</v>
      </c>
      <c r="D155" s="633" t="s">
        <v>6002</v>
      </c>
      <c r="E155" s="521" t="s">
        <v>3085</v>
      </c>
      <c r="F155" s="526" t="s">
        <v>6022</v>
      </c>
      <c r="G155" s="509" t="s">
        <v>98</v>
      </c>
      <c r="H155" s="570" t="s">
        <v>6023</v>
      </c>
      <c r="I155" s="468">
        <v>33918</v>
      </c>
      <c r="J155" s="1314">
        <f t="shared" ca="1" si="10"/>
        <v>29</v>
      </c>
      <c r="K155" s="571" t="s">
        <v>83</v>
      </c>
      <c r="L155" s="574">
        <v>924447231206</v>
      </c>
      <c r="M155" s="468">
        <v>45240</v>
      </c>
      <c r="N155" s="510">
        <v>43421</v>
      </c>
      <c r="O155" s="584" t="s">
        <v>24</v>
      </c>
      <c r="P155" s="463" t="s">
        <v>24</v>
      </c>
      <c r="Q155" s="194" t="str">
        <f t="shared" si="11"/>
        <v>-</v>
      </c>
      <c r="R155" s="181" t="str">
        <f t="shared" ca="1" si="12"/>
        <v>TIDAK MCU</v>
      </c>
      <c r="S155" s="1319" t="s">
        <v>6445</v>
      </c>
      <c r="T155" s="1330">
        <v>44510</v>
      </c>
      <c r="U155" s="212">
        <v>44510</v>
      </c>
      <c r="V155" s="1330" t="s">
        <v>24</v>
      </c>
      <c r="W155" s="1311" t="s">
        <v>24</v>
      </c>
      <c r="X155" s="347"/>
      <c r="Y155" s="172"/>
      <c r="Z155" s="350"/>
      <c r="AA155" s="243" t="s">
        <v>100</v>
      </c>
      <c r="AB155" s="244" t="s">
        <v>24</v>
      </c>
      <c r="AC155" s="244" t="s">
        <v>24</v>
      </c>
      <c r="AD155" s="244" t="s">
        <v>24</v>
      </c>
      <c r="AE155" s="213"/>
      <c r="AF155" s="1319"/>
      <c r="AG155" s="375"/>
      <c r="AH155" s="1239"/>
      <c r="AI155" s="481" t="str">
        <f t="shared" si="13"/>
        <v>LIGHT VEHICLE---</v>
      </c>
      <c r="AJ155" s="1330">
        <f t="shared" si="14"/>
        <v>43421</v>
      </c>
      <c r="AK155" s="217">
        <v>43514</v>
      </c>
      <c r="AL155" s="614">
        <v>43514</v>
      </c>
      <c r="AM155" s="180"/>
      <c r="AN155" s="178"/>
      <c r="AO155" s="178"/>
      <c r="AP155" s="180"/>
      <c r="AQ155" s="1231" t="s">
        <v>3094</v>
      </c>
      <c r="AR155" s="180"/>
      <c r="AS155" s="180"/>
      <c r="AT155" s="180"/>
      <c r="AU155" s="180"/>
      <c r="AV155" s="885"/>
      <c r="AW155" s="885"/>
      <c r="AX155" s="885"/>
      <c r="AY155" s="885"/>
      <c r="AZ155" s="885"/>
      <c r="BA155" s="1206"/>
      <c r="BB155" s="1206"/>
      <c r="BC155" s="1206"/>
      <c r="BD155" s="1206"/>
      <c r="BE155" s="1206"/>
      <c r="BF155" s="1206"/>
      <c r="BG155" s="1206"/>
      <c r="BH155" s="1206"/>
    </row>
    <row r="156" spans="1:60" s="2186" customFormat="1" ht="15" customHeight="1">
      <c r="A156" s="885"/>
      <c r="B156" s="1310">
        <v>150</v>
      </c>
      <c r="C156" s="648" t="s">
        <v>6024</v>
      </c>
      <c r="D156" s="567" t="s">
        <v>4270</v>
      </c>
      <c r="E156" s="521" t="s">
        <v>4228</v>
      </c>
      <c r="F156" s="526" t="s">
        <v>6025</v>
      </c>
      <c r="G156" s="509" t="s">
        <v>98</v>
      </c>
      <c r="H156" s="570" t="s">
        <v>6026</v>
      </c>
      <c r="I156" s="468">
        <v>35539</v>
      </c>
      <c r="J156" s="1314">
        <f t="shared" ca="1" si="10"/>
        <v>25</v>
      </c>
      <c r="K156" s="138" t="s">
        <v>493</v>
      </c>
      <c r="L156" s="143">
        <v>940419310110</v>
      </c>
      <c r="M156" s="134">
        <v>44670</v>
      </c>
      <c r="N156" s="510">
        <v>43034</v>
      </c>
      <c r="O156" s="584" t="s">
        <v>24</v>
      </c>
      <c r="P156" s="463" t="s">
        <v>24</v>
      </c>
      <c r="Q156" s="194" t="str">
        <f t="shared" si="11"/>
        <v>-</v>
      </c>
      <c r="R156" s="181" t="str">
        <f t="shared" ca="1" si="12"/>
        <v>TIDAK MCU</v>
      </c>
      <c r="S156" s="1319" t="s">
        <v>6446</v>
      </c>
      <c r="T156" s="1330">
        <v>44305</v>
      </c>
      <c r="U156" s="212">
        <v>44305</v>
      </c>
      <c r="V156" s="1330" t="s">
        <v>24</v>
      </c>
      <c r="W156" s="1311" t="s">
        <v>24</v>
      </c>
      <c r="X156" s="347"/>
      <c r="Y156" s="172"/>
      <c r="Z156" s="350"/>
      <c r="AA156" s="243" t="s">
        <v>4457</v>
      </c>
      <c r="AB156" s="244" t="s">
        <v>24</v>
      </c>
      <c r="AC156" s="244" t="s">
        <v>24</v>
      </c>
      <c r="AD156" s="244" t="s">
        <v>24</v>
      </c>
      <c r="AE156" s="213"/>
      <c r="AF156" s="1319"/>
      <c r="AG156" s="375"/>
      <c r="AH156" s="1239"/>
      <c r="AI156" s="481" t="str">
        <f t="shared" si="13"/>
        <v>SC P360, SC P380---</v>
      </c>
      <c r="AJ156" s="1330">
        <f t="shared" si="14"/>
        <v>43034</v>
      </c>
      <c r="AK156" s="217" t="s">
        <v>24</v>
      </c>
      <c r="AL156" s="614">
        <v>43040</v>
      </c>
      <c r="AM156" s="180"/>
      <c r="AN156" s="178"/>
      <c r="AO156" s="178"/>
      <c r="AP156" s="180"/>
      <c r="AQ156" s="1231" t="s">
        <v>3094</v>
      </c>
      <c r="AR156" s="180"/>
      <c r="AS156" s="180"/>
      <c r="AT156" s="180"/>
      <c r="AU156" s="180"/>
      <c r="AV156" s="885"/>
      <c r="AW156" s="885"/>
      <c r="AX156" s="885"/>
      <c r="AY156" s="885"/>
      <c r="AZ156" s="885"/>
      <c r="BA156" s="1206"/>
      <c r="BB156" s="1206"/>
      <c r="BC156" s="1206"/>
      <c r="BD156" s="1206"/>
      <c r="BE156" s="1206"/>
      <c r="BF156" s="1206"/>
      <c r="BG156" s="1206"/>
      <c r="BH156" s="1206"/>
    </row>
    <row r="157" spans="1:60" ht="15" customHeight="1">
      <c r="A157" s="885"/>
      <c r="B157" s="1310">
        <v>151</v>
      </c>
      <c r="C157" s="626" t="s">
        <v>6027</v>
      </c>
      <c r="D157" s="566" t="s">
        <v>4227</v>
      </c>
      <c r="E157" s="521" t="s">
        <v>4228</v>
      </c>
      <c r="F157" s="526" t="s">
        <v>6028</v>
      </c>
      <c r="G157" s="509" t="s">
        <v>98</v>
      </c>
      <c r="H157" s="570" t="s">
        <v>6029</v>
      </c>
      <c r="I157" s="468">
        <v>32520</v>
      </c>
      <c r="J157" s="1314">
        <f t="shared" ca="1" si="10"/>
        <v>33</v>
      </c>
      <c r="K157" s="316" t="s">
        <v>24</v>
      </c>
      <c r="L157" s="326" t="s">
        <v>24</v>
      </c>
      <c r="M157" s="336" t="s">
        <v>24</v>
      </c>
      <c r="N157" s="510">
        <v>43455</v>
      </c>
      <c r="O157" s="584" t="s">
        <v>24</v>
      </c>
      <c r="P157" s="463" t="s">
        <v>24</v>
      </c>
      <c r="Q157" s="194" t="str">
        <f t="shared" si="11"/>
        <v>-</v>
      </c>
      <c r="R157" s="181" t="str">
        <f t="shared" ca="1" si="12"/>
        <v>TIDAK MCU</v>
      </c>
      <c r="S157" s="1319" t="s">
        <v>24</v>
      </c>
      <c r="T157" s="1330">
        <v>44573</v>
      </c>
      <c r="U157" s="212" t="s">
        <v>99</v>
      </c>
      <c r="V157" s="1330" t="s">
        <v>24</v>
      </c>
      <c r="W157" s="1311" t="s">
        <v>24</v>
      </c>
      <c r="X157" s="347"/>
      <c r="Y157" s="172"/>
      <c r="Z157" s="350"/>
      <c r="AA157" s="244" t="s">
        <v>24</v>
      </c>
      <c r="AB157" s="244" t="s">
        <v>24</v>
      </c>
      <c r="AC157" s="244" t="s">
        <v>24</v>
      </c>
      <c r="AD157" s="244" t="s">
        <v>24</v>
      </c>
      <c r="AE157" s="213"/>
      <c r="AF157" s="1319"/>
      <c r="AG157" s="375"/>
      <c r="AH157" s="1239"/>
      <c r="AI157" s="481" t="str">
        <f t="shared" si="13"/>
        <v>----</v>
      </c>
      <c r="AJ157" s="1330">
        <f t="shared" si="14"/>
        <v>43455</v>
      </c>
      <c r="AK157" s="217" t="s">
        <v>24</v>
      </c>
      <c r="AL157" s="614" t="s">
        <v>24</v>
      </c>
      <c r="AM157" s="180"/>
      <c r="AN157" s="178"/>
      <c r="AO157" s="178"/>
      <c r="AP157" s="180"/>
      <c r="AQ157" s="1231" t="s">
        <v>3094</v>
      </c>
      <c r="AR157" s="180"/>
      <c r="AS157" s="180"/>
      <c r="AT157" s="180"/>
      <c r="AU157" s="180"/>
      <c r="AV157" s="885"/>
      <c r="AW157" s="885"/>
      <c r="AX157" s="885"/>
      <c r="AY157" s="885"/>
      <c r="AZ157" s="177"/>
    </row>
    <row r="158" spans="1:60" ht="15" customHeight="1">
      <c r="A158" s="885"/>
      <c r="B158" s="1310">
        <v>152</v>
      </c>
      <c r="C158" s="1510" t="s">
        <v>6030</v>
      </c>
      <c r="D158" s="571" t="s">
        <v>5613</v>
      </c>
      <c r="E158" s="521" t="s">
        <v>4228</v>
      </c>
      <c r="F158" s="526" t="s">
        <v>6031</v>
      </c>
      <c r="G158" s="509" t="s">
        <v>98</v>
      </c>
      <c r="H158" s="570" t="s">
        <v>6032</v>
      </c>
      <c r="I158" s="468">
        <v>33463</v>
      </c>
      <c r="J158" s="1314">
        <f t="shared" ca="1" si="10"/>
        <v>30</v>
      </c>
      <c r="K158" s="176" t="s">
        <v>24</v>
      </c>
      <c r="L158" s="170" t="s">
        <v>24</v>
      </c>
      <c r="M158" s="173" t="s">
        <v>24</v>
      </c>
      <c r="N158" s="510">
        <v>43455</v>
      </c>
      <c r="O158" s="584">
        <v>43533</v>
      </c>
      <c r="P158" s="463" t="s">
        <v>24</v>
      </c>
      <c r="Q158" s="194">
        <f t="shared" si="11"/>
        <v>43898</v>
      </c>
      <c r="R158" s="181" t="str">
        <f t="shared" ca="1" si="12"/>
        <v>EXPIRED</v>
      </c>
      <c r="S158" s="1319" t="s">
        <v>24</v>
      </c>
      <c r="T158" s="1330">
        <v>44421</v>
      </c>
      <c r="U158" s="212" t="s">
        <v>99</v>
      </c>
      <c r="V158" s="1330" t="s">
        <v>24</v>
      </c>
      <c r="W158" s="1311" t="s">
        <v>24</v>
      </c>
      <c r="X158" s="347"/>
      <c r="Y158" s="172"/>
      <c r="Z158" s="350"/>
      <c r="AA158" s="244" t="s">
        <v>24</v>
      </c>
      <c r="AB158" s="244" t="s">
        <v>24</v>
      </c>
      <c r="AC158" s="244" t="s">
        <v>24</v>
      </c>
      <c r="AD158" s="244" t="s">
        <v>24</v>
      </c>
      <c r="AE158" s="213"/>
      <c r="AF158" s="1319"/>
      <c r="AG158" s="375"/>
      <c r="AH158" s="1239"/>
      <c r="AI158" s="481" t="str">
        <f t="shared" si="13"/>
        <v>----</v>
      </c>
      <c r="AJ158" s="1330">
        <f t="shared" si="14"/>
        <v>43455</v>
      </c>
      <c r="AK158" s="211" t="s">
        <v>24</v>
      </c>
      <c r="AL158" s="621" t="s">
        <v>24</v>
      </c>
      <c r="AM158" s="180"/>
      <c r="AN158" s="178"/>
      <c r="AO158" s="178"/>
      <c r="AP158" s="180"/>
      <c r="AQ158" s="1231" t="s">
        <v>3094</v>
      </c>
      <c r="AR158" s="180"/>
      <c r="AS158" s="180"/>
      <c r="AT158" s="180"/>
      <c r="AU158" s="180"/>
      <c r="AV158" s="885"/>
      <c r="AW158" s="885"/>
      <c r="AX158" s="885"/>
      <c r="AY158" s="885"/>
      <c r="AZ158" s="885"/>
    </row>
    <row r="159" spans="1:60" ht="15" customHeight="1">
      <c r="A159" s="885"/>
      <c r="B159" s="1310">
        <v>153</v>
      </c>
      <c r="C159" s="638" t="s">
        <v>6033</v>
      </c>
      <c r="D159" s="633" t="s">
        <v>5613</v>
      </c>
      <c r="E159" s="521" t="s">
        <v>4228</v>
      </c>
      <c r="F159" s="526" t="s">
        <v>6034</v>
      </c>
      <c r="G159" s="509" t="s">
        <v>98</v>
      </c>
      <c r="H159" s="570" t="s">
        <v>6035</v>
      </c>
      <c r="I159" s="468">
        <v>36368</v>
      </c>
      <c r="J159" s="903">
        <f t="shared" ca="1" si="10"/>
        <v>22</v>
      </c>
      <c r="K159" s="176" t="s">
        <v>24</v>
      </c>
      <c r="L159" s="170" t="s">
        <v>24</v>
      </c>
      <c r="M159" s="173" t="s">
        <v>24</v>
      </c>
      <c r="N159" s="510">
        <v>43339</v>
      </c>
      <c r="O159" s="584">
        <v>43693</v>
      </c>
      <c r="P159" s="463" t="s">
        <v>24</v>
      </c>
      <c r="Q159" s="194">
        <f t="shared" si="11"/>
        <v>44058</v>
      </c>
      <c r="R159" s="181" t="str">
        <f t="shared" ca="1" si="12"/>
        <v>EXPIRED</v>
      </c>
      <c r="S159" s="1319" t="s">
        <v>24</v>
      </c>
      <c r="T159" s="1330">
        <v>44404</v>
      </c>
      <c r="U159" s="212" t="s">
        <v>24</v>
      </c>
      <c r="V159" s="1330" t="s">
        <v>24</v>
      </c>
      <c r="W159" s="1311" t="s">
        <v>24</v>
      </c>
      <c r="X159" s="347"/>
      <c r="Y159" s="172"/>
      <c r="Z159" s="350"/>
      <c r="AA159" s="244" t="s">
        <v>24</v>
      </c>
      <c r="AB159" s="244" t="s">
        <v>24</v>
      </c>
      <c r="AC159" s="244" t="s">
        <v>24</v>
      </c>
      <c r="AD159" s="244" t="s">
        <v>24</v>
      </c>
      <c r="AE159" s="213"/>
      <c r="AF159" s="1319"/>
      <c r="AG159" s="375"/>
      <c r="AH159" s="1239"/>
      <c r="AI159" s="481" t="str">
        <f t="shared" si="13"/>
        <v>----</v>
      </c>
      <c r="AJ159" s="1330">
        <f t="shared" si="14"/>
        <v>43339</v>
      </c>
      <c r="AK159" s="211" t="s">
        <v>24</v>
      </c>
      <c r="AL159" s="621" t="s">
        <v>24</v>
      </c>
      <c r="AM159" s="180"/>
      <c r="AN159" s="178"/>
      <c r="AO159" s="178"/>
      <c r="AP159" s="180"/>
      <c r="AQ159" s="1231" t="s">
        <v>3094</v>
      </c>
      <c r="AR159" s="180"/>
      <c r="AS159" s="180"/>
      <c r="AT159" s="180"/>
      <c r="AU159" s="180"/>
      <c r="AV159" s="885"/>
      <c r="AW159" s="885"/>
      <c r="AX159" s="885"/>
      <c r="AY159" s="885"/>
      <c r="AZ159" s="177"/>
    </row>
    <row r="160" spans="1:60" ht="15" customHeight="1">
      <c r="A160" s="885"/>
      <c r="B160" s="1310">
        <v>154</v>
      </c>
      <c r="C160" s="1510" t="s">
        <v>6036</v>
      </c>
      <c r="D160" s="571" t="s">
        <v>5636</v>
      </c>
      <c r="E160" s="521" t="s">
        <v>4228</v>
      </c>
      <c r="F160" s="526" t="s">
        <v>6037</v>
      </c>
      <c r="G160" s="509" t="s">
        <v>98</v>
      </c>
      <c r="H160" s="570" t="s">
        <v>6038</v>
      </c>
      <c r="I160" s="468">
        <v>32144</v>
      </c>
      <c r="J160" s="1314">
        <f t="shared" ca="1" si="10"/>
        <v>34</v>
      </c>
      <c r="K160" s="176" t="s">
        <v>24</v>
      </c>
      <c r="L160" s="170" t="s">
        <v>24</v>
      </c>
      <c r="M160" s="173" t="s">
        <v>24</v>
      </c>
      <c r="N160" s="510">
        <v>43340</v>
      </c>
      <c r="O160" s="584">
        <v>43702</v>
      </c>
      <c r="P160" s="463" t="s">
        <v>498</v>
      </c>
      <c r="Q160" s="194">
        <f t="shared" si="11"/>
        <v>44067</v>
      </c>
      <c r="R160" s="181" t="str">
        <f t="shared" ca="1" si="12"/>
        <v>EXPIRED</v>
      </c>
      <c r="S160" s="1319" t="s">
        <v>24</v>
      </c>
      <c r="T160" s="1330">
        <v>44198</v>
      </c>
      <c r="U160" s="212" t="s">
        <v>99</v>
      </c>
      <c r="V160" s="1330" t="s">
        <v>24</v>
      </c>
      <c r="W160" s="1311" t="s">
        <v>24</v>
      </c>
      <c r="X160" s="347"/>
      <c r="Y160" s="172"/>
      <c r="Z160" s="350"/>
      <c r="AA160" s="244" t="s">
        <v>24</v>
      </c>
      <c r="AB160" s="244" t="s">
        <v>24</v>
      </c>
      <c r="AC160" s="244" t="s">
        <v>24</v>
      </c>
      <c r="AD160" s="244" t="s">
        <v>24</v>
      </c>
      <c r="AE160" s="213"/>
      <c r="AF160" s="1319"/>
      <c r="AG160" s="375"/>
      <c r="AH160" s="1239"/>
      <c r="AI160" s="481" t="str">
        <f t="shared" si="13"/>
        <v>----</v>
      </c>
      <c r="AJ160" s="1330">
        <f t="shared" si="14"/>
        <v>43340</v>
      </c>
      <c r="AK160" s="217" t="s">
        <v>24</v>
      </c>
      <c r="AL160" s="614" t="s">
        <v>24</v>
      </c>
      <c r="AM160" s="180"/>
      <c r="AN160" s="178"/>
      <c r="AO160" s="178"/>
      <c r="AP160" s="180"/>
      <c r="AQ160" s="1231" t="s">
        <v>3094</v>
      </c>
      <c r="AR160" s="180"/>
      <c r="AS160" s="180"/>
      <c r="AT160" s="180"/>
      <c r="AU160" s="180"/>
      <c r="AV160" s="885"/>
      <c r="AW160" s="885"/>
      <c r="AX160" s="885"/>
      <c r="AY160" s="885"/>
      <c r="AZ160" s="177"/>
    </row>
    <row r="161" spans="1:60" ht="15" customHeight="1">
      <c r="A161" s="885"/>
      <c r="B161" s="1310">
        <v>155</v>
      </c>
      <c r="C161" s="638" t="s">
        <v>6039</v>
      </c>
      <c r="D161" s="633" t="s">
        <v>230</v>
      </c>
      <c r="E161" s="521" t="s">
        <v>4228</v>
      </c>
      <c r="F161" s="526" t="s">
        <v>11857</v>
      </c>
      <c r="G161" s="509" t="s">
        <v>102</v>
      </c>
      <c r="H161" s="570" t="s">
        <v>6040</v>
      </c>
      <c r="I161" s="468">
        <v>31249</v>
      </c>
      <c r="J161" s="903">
        <f t="shared" ref="J161:J224" ca="1" si="15">IF(OR(I161="",I161="-"),"-",ROUND((NOW()-I161)/356,0))</f>
        <v>37</v>
      </c>
      <c r="K161" s="138" t="s">
        <v>493</v>
      </c>
      <c r="L161" s="143">
        <v>810519310608</v>
      </c>
      <c r="M161" s="134">
        <v>45067</v>
      </c>
      <c r="N161" s="510">
        <v>43364</v>
      </c>
      <c r="O161" s="584">
        <v>43723</v>
      </c>
      <c r="P161" s="463" t="s">
        <v>24</v>
      </c>
      <c r="Q161" s="194">
        <f t="shared" ref="Q161:Q224" si="16">IF(OR(O161="-",O161=""),"-",O161+365)</f>
        <v>44088</v>
      </c>
      <c r="R161" s="181" t="str">
        <f t="shared" ref="R161:R224" ca="1" si="17">IF(OR(O161="",O161="-"),"TIDAK MCU",IF(Q161&gt;TODAY(),"BERLAKU","EXPIRED"))</f>
        <v>EXPIRED</v>
      </c>
      <c r="S161" s="1319" t="s">
        <v>11887</v>
      </c>
      <c r="T161" s="1330">
        <v>44398</v>
      </c>
      <c r="U161" s="212">
        <v>44398</v>
      </c>
      <c r="V161" s="1330" t="s">
        <v>24</v>
      </c>
      <c r="W161" s="1311" t="s">
        <v>24</v>
      </c>
      <c r="X161" s="347"/>
      <c r="Y161" s="172"/>
      <c r="Z161" s="350"/>
      <c r="AA161" s="243" t="s">
        <v>4457</v>
      </c>
      <c r="AB161" s="244" t="s">
        <v>24</v>
      </c>
      <c r="AC161" s="244"/>
      <c r="AD161" s="244"/>
      <c r="AE161" s="213"/>
      <c r="AF161" s="1319"/>
      <c r="AG161" s="375"/>
      <c r="AH161" s="1239"/>
      <c r="AI161" s="481" t="str">
        <f t="shared" ref="AI161:AI224" si="18">+CONCATENATE(AA161,AB161,AC161,AD161,AE161,AF161,AG161)</f>
        <v>SC P360, SC P380-</v>
      </c>
      <c r="AJ161" s="1330">
        <f t="shared" ref="AJ161:AJ224" si="19">N161</f>
        <v>43364</v>
      </c>
      <c r="AK161" s="217">
        <v>43880</v>
      </c>
      <c r="AL161" s="614">
        <v>43880</v>
      </c>
      <c r="AM161" s="180"/>
      <c r="AN161" s="178"/>
      <c r="AO161" s="178"/>
      <c r="AP161" s="180"/>
      <c r="AQ161" s="1231" t="s">
        <v>3094</v>
      </c>
      <c r="AR161" s="180" t="s">
        <v>98</v>
      </c>
      <c r="AS161" s="180" t="s">
        <v>4270</v>
      </c>
      <c r="AT161" s="180" t="s">
        <v>11598</v>
      </c>
      <c r="AU161" s="180" t="s">
        <v>24</v>
      </c>
      <c r="AV161" s="885"/>
      <c r="AW161" s="885"/>
      <c r="AX161" s="885"/>
      <c r="AY161" s="885"/>
      <c r="AZ161" s="177"/>
    </row>
    <row r="162" spans="1:60" ht="15" customHeight="1">
      <c r="A162" s="885"/>
      <c r="B162" s="1310">
        <v>156</v>
      </c>
      <c r="C162" s="565" t="s">
        <v>811</v>
      </c>
      <c r="D162" s="633" t="s">
        <v>4270</v>
      </c>
      <c r="E162" s="566" t="s">
        <v>4228</v>
      </c>
      <c r="F162" s="526" t="s">
        <v>6041</v>
      </c>
      <c r="G162" s="509" t="s">
        <v>98</v>
      </c>
      <c r="H162" s="570" t="s">
        <v>6042</v>
      </c>
      <c r="I162" s="468">
        <v>34803</v>
      </c>
      <c r="J162" s="1314">
        <f t="shared" ca="1" si="15"/>
        <v>27</v>
      </c>
      <c r="K162" s="571" t="s">
        <v>493</v>
      </c>
      <c r="L162" s="574">
        <v>950432460037</v>
      </c>
      <c r="M162" s="468">
        <v>45030</v>
      </c>
      <c r="N162" s="510">
        <v>43364</v>
      </c>
      <c r="O162" s="211">
        <v>43723</v>
      </c>
      <c r="P162" s="463" t="s">
        <v>24</v>
      </c>
      <c r="Q162" s="194">
        <f t="shared" si="16"/>
        <v>44088</v>
      </c>
      <c r="R162" s="181" t="str">
        <f t="shared" ca="1" si="17"/>
        <v>EXPIRED</v>
      </c>
      <c r="S162" s="1319" t="s">
        <v>6447</v>
      </c>
      <c r="T162" s="1330">
        <v>44300</v>
      </c>
      <c r="U162" s="212">
        <v>44300</v>
      </c>
      <c r="V162" s="1330" t="s">
        <v>24</v>
      </c>
      <c r="W162" s="1311" t="s">
        <v>24</v>
      </c>
      <c r="X162" s="347"/>
      <c r="Y162" s="172"/>
      <c r="Z162" s="350"/>
      <c r="AA162" s="243" t="s">
        <v>4457</v>
      </c>
      <c r="AB162" s="244" t="s">
        <v>24</v>
      </c>
      <c r="AC162" s="244" t="s">
        <v>24</v>
      </c>
      <c r="AD162" s="244" t="s">
        <v>24</v>
      </c>
      <c r="AE162" s="213"/>
      <c r="AF162" s="1319"/>
      <c r="AG162" s="375"/>
      <c r="AH162" s="1239"/>
      <c r="AI162" s="481" t="str">
        <f t="shared" si="18"/>
        <v>SC P360, SC P380---</v>
      </c>
      <c r="AJ162" s="1330">
        <f t="shared" si="19"/>
        <v>43364</v>
      </c>
      <c r="AK162" s="217">
        <v>43365</v>
      </c>
      <c r="AL162" s="614">
        <v>43353</v>
      </c>
      <c r="AM162" s="180"/>
      <c r="AN162" s="178"/>
      <c r="AO162" s="178"/>
      <c r="AP162" s="180"/>
      <c r="AQ162" s="1231" t="s">
        <v>3094</v>
      </c>
      <c r="AR162" s="180"/>
      <c r="AS162" s="180"/>
      <c r="AT162" s="180"/>
      <c r="AU162" s="180"/>
      <c r="AV162" s="885"/>
      <c r="AW162" s="885"/>
      <c r="AX162" s="885"/>
      <c r="AY162" s="885"/>
      <c r="AZ162" s="177"/>
    </row>
    <row r="163" spans="1:60" ht="15" customHeight="1">
      <c r="A163" s="885"/>
      <c r="B163" s="1310">
        <v>157</v>
      </c>
      <c r="C163" s="626" t="s">
        <v>6043</v>
      </c>
      <c r="D163" s="633" t="s">
        <v>4270</v>
      </c>
      <c r="E163" s="521" t="s">
        <v>4228</v>
      </c>
      <c r="F163" s="526" t="s">
        <v>6044</v>
      </c>
      <c r="G163" s="509" t="s">
        <v>98</v>
      </c>
      <c r="H163" s="570" t="s">
        <v>6045</v>
      </c>
      <c r="I163" s="468">
        <v>33556</v>
      </c>
      <c r="J163" s="903">
        <f t="shared" ca="1" si="15"/>
        <v>30</v>
      </c>
      <c r="K163" s="138" t="s">
        <v>493</v>
      </c>
      <c r="L163" s="143">
        <v>911119310487</v>
      </c>
      <c r="M163" s="134">
        <v>44879</v>
      </c>
      <c r="N163" s="510">
        <v>43364</v>
      </c>
      <c r="O163" s="584">
        <v>43723</v>
      </c>
      <c r="P163" s="463" t="s">
        <v>24</v>
      </c>
      <c r="Q163" s="194">
        <f t="shared" si="16"/>
        <v>44088</v>
      </c>
      <c r="R163" s="181" t="str">
        <f t="shared" ca="1" si="17"/>
        <v>EXPIRED</v>
      </c>
      <c r="S163" s="1319" t="s">
        <v>6448</v>
      </c>
      <c r="T163" s="1330">
        <v>44514</v>
      </c>
      <c r="U163" s="212">
        <v>44514</v>
      </c>
      <c r="V163" s="1330" t="s">
        <v>24</v>
      </c>
      <c r="W163" s="1311" t="s">
        <v>24</v>
      </c>
      <c r="X163" s="347"/>
      <c r="Y163" s="172"/>
      <c r="Z163" s="350"/>
      <c r="AA163" s="244" t="s">
        <v>4457</v>
      </c>
      <c r="AB163" s="244" t="s">
        <v>24</v>
      </c>
      <c r="AC163" s="244" t="s">
        <v>24</v>
      </c>
      <c r="AD163" s="244" t="s">
        <v>24</v>
      </c>
      <c r="AE163" s="213"/>
      <c r="AF163" s="1319"/>
      <c r="AG163" s="375"/>
      <c r="AH163" s="1239"/>
      <c r="AI163" s="481" t="str">
        <f t="shared" si="18"/>
        <v>SC P360, SC P380---</v>
      </c>
      <c r="AJ163" s="1330">
        <f t="shared" si="19"/>
        <v>43364</v>
      </c>
      <c r="AK163" s="217">
        <v>43365</v>
      </c>
      <c r="AL163" s="614">
        <v>43353</v>
      </c>
      <c r="AM163" s="180"/>
      <c r="AN163" s="178"/>
      <c r="AO163" s="178"/>
      <c r="AP163" s="180"/>
      <c r="AQ163" s="1231" t="s">
        <v>3094</v>
      </c>
      <c r="AR163" s="180"/>
      <c r="AS163" s="180"/>
      <c r="AT163" s="180"/>
      <c r="AU163" s="180"/>
      <c r="AV163" s="885"/>
      <c r="AW163" s="885"/>
      <c r="AX163" s="885"/>
      <c r="AY163" s="885"/>
      <c r="AZ163" s="177"/>
    </row>
    <row r="164" spans="1:60" ht="15" customHeight="1">
      <c r="A164" s="885"/>
      <c r="B164" s="1310">
        <v>158</v>
      </c>
      <c r="C164" s="638" t="s">
        <v>6046</v>
      </c>
      <c r="D164" s="633" t="s">
        <v>4270</v>
      </c>
      <c r="E164" s="521" t="s">
        <v>4228</v>
      </c>
      <c r="F164" s="509" t="s">
        <v>6047</v>
      </c>
      <c r="G164" s="509" t="s">
        <v>98</v>
      </c>
      <c r="H164" s="570" t="s">
        <v>6048</v>
      </c>
      <c r="I164" s="468">
        <v>31313</v>
      </c>
      <c r="J164" s="903">
        <f t="shared" ca="1" si="15"/>
        <v>36</v>
      </c>
      <c r="K164" s="571" t="s">
        <v>493</v>
      </c>
      <c r="L164" s="574">
        <v>861219310468</v>
      </c>
      <c r="M164" s="468">
        <v>45291</v>
      </c>
      <c r="N164" s="510">
        <v>43364</v>
      </c>
      <c r="O164" s="584">
        <v>43723</v>
      </c>
      <c r="P164" s="463" t="s">
        <v>24</v>
      </c>
      <c r="Q164" s="194">
        <f t="shared" si="16"/>
        <v>44088</v>
      </c>
      <c r="R164" s="181" t="str">
        <f t="shared" ca="1" si="17"/>
        <v>EXPIRED</v>
      </c>
      <c r="S164" s="1319" t="s">
        <v>6449</v>
      </c>
      <c r="T164" s="1330">
        <v>44462</v>
      </c>
      <c r="U164" s="212">
        <v>44462</v>
      </c>
      <c r="V164" s="1330" t="s">
        <v>24</v>
      </c>
      <c r="W164" s="1311" t="s">
        <v>24</v>
      </c>
      <c r="X164" s="347"/>
      <c r="Y164" s="172"/>
      <c r="Z164" s="350"/>
      <c r="AA164" s="244" t="s">
        <v>4457</v>
      </c>
      <c r="AB164" s="244" t="s">
        <v>24</v>
      </c>
      <c r="AC164" s="244" t="s">
        <v>24</v>
      </c>
      <c r="AD164" s="244" t="s">
        <v>24</v>
      </c>
      <c r="AE164" s="213"/>
      <c r="AF164" s="1319"/>
      <c r="AG164" s="375"/>
      <c r="AH164" s="1239"/>
      <c r="AI164" s="481" t="str">
        <f t="shared" si="18"/>
        <v>SC P360, SC P380---</v>
      </c>
      <c r="AJ164" s="1330">
        <f t="shared" si="19"/>
        <v>43364</v>
      </c>
      <c r="AK164" s="211" t="s">
        <v>24</v>
      </c>
      <c r="AL164" s="621">
        <v>43353</v>
      </c>
      <c r="AM164" s="180"/>
      <c r="AN164" s="178"/>
      <c r="AO164" s="178"/>
      <c r="AP164" s="180"/>
      <c r="AQ164" s="1231" t="s">
        <v>3094</v>
      </c>
      <c r="AR164" s="180"/>
      <c r="AS164" s="180"/>
      <c r="AT164" s="180"/>
      <c r="AU164" s="180"/>
      <c r="AV164" s="885"/>
      <c r="AW164" s="885"/>
      <c r="AX164" s="885"/>
      <c r="AY164" s="885"/>
      <c r="AZ164" s="148"/>
      <c r="BA164" s="1210"/>
      <c r="BB164" s="1210"/>
      <c r="BC164" s="1210"/>
      <c r="BD164" s="1210"/>
      <c r="BE164" s="1210"/>
      <c r="BF164" s="1210"/>
      <c r="BG164" s="1210"/>
      <c r="BH164" s="1210"/>
    </row>
    <row r="165" spans="1:60" ht="15" customHeight="1">
      <c r="A165" s="885"/>
      <c r="B165" s="1310">
        <v>159</v>
      </c>
      <c r="C165" s="626" t="s">
        <v>6049</v>
      </c>
      <c r="D165" s="633" t="s">
        <v>4227</v>
      </c>
      <c r="E165" s="521" t="s">
        <v>4228</v>
      </c>
      <c r="F165" s="526" t="s">
        <v>6050</v>
      </c>
      <c r="G165" s="509" t="s">
        <v>98</v>
      </c>
      <c r="H165" s="570" t="s">
        <v>5608</v>
      </c>
      <c r="I165" s="468">
        <v>36108</v>
      </c>
      <c r="J165" s="1314">
        <f t="shared" ca="1" si="15"/>
        <v>23</v>
      </c>
      <c r="K165" s="316" t="s">
        <v>24</v>
      </c>
      <c r="L165" s="326" t="s">
        <v>24</v>
      </c>
      <c r="M165" s="336" t="s">
        <v>24</v>
      </c>
      <c r="N165" s="510">
        <v>43368</v>
      </c>
      <c r="O165" s="211">
        <v>43729</v>
      </c>
      <c r="P165" s="244" t="s">
        <v>874</v>
      </c>
      <c r="Q165" s="194">
        <f t="shared" si="16"/>
        <v>44094</v>
      </c>
      <c r="R165" s="181" t="str">
        <f t="shared" ca="1" si="17"/>
        <v>EXPIRED</v>
      </c>
      <c r="S165" s="1319" t="s">
        <v>24</v>
      </c>
      <c r="T165" s="1330">
        <v>44509</v>
      </c>
      <c r="U165" s="212" t="s">
        <v>99</v>
      </c>
      <c r="V165" s="1330" t="s">
        <v>24</v>
      </c>
      <c r="W165" s="1311" t="s">
        <v>24</v>
      </c>
      <c r="X165" s="347"/>
      <c r="Y165" s="172"/>
      <c r="Z165" s="350"/>
      <c r="AA165" s="244" t="s">
        <v>24</v>
      </c>
      <c r="AB165" s="244" t="s">
        <v>24</v>
      </c>
      <c r="AC165" s="244" t="s">
        <v>24</v>
      </c>
      <c r="AD165" s="244" t="s">
        <v>24</v>
      </c>
      <c r="AE165" s="213"/>
      <c r="AF165" s="1319"/>
      <c r="AG165" s="375"/>
      <c r="AH165" s="1239"/>
      <c r="AI165" s="481" t="str">
        <f t="shared" si="18"/>
        <v>----</v>
      </c>
      <c r="AJ165" s="1330">
        <f t="shared" si="19"/>
        <v>43368</v>
      </c>
      <c r="AK165" s="211" t="s">
        <v>24</v>
      </c>
      <c r="AL165" s="621" t="s">
        <v>24</v>
      </c>
      <c r="AM165" s="180"/>
      <c r="AN165" s="178"/>
      <c r="AO165" s="178"/>
      <c r="AP165" s="180"/>
      <c r="AQ165" s="1231" t="s">
        <v>3094</v>
      </c>
      <c r="AR165" s="180"/>
      <c r="AS165" s="180"/>
      <c r="AT165" s="180"/>
      <c r="AU165" s="180"/>
      <c r="AV165" s="885"/>
      <c r="AW165" s="885"/>
      <c r="AX165" s="885"/>
      <c r="AY165" s="885"/>
      <c r="AZ165" s="177"/>
    </row>
    <row r="166" spans="1:60" ht="15" customHeight="1">
      <c r="A166" s="885"/>
      <c r="B166" s="1310">
        <v>160</v>
      </c>
      <c r="C166" s="638" t="s">
        <v>6051</v>
      </c>
      <c r="D166" s="633" t="s">
        <v>4227</v>
      </c>
      <c r="E166" s="521" t="s">
        <v>4228</v>
      </c>
      <c r="F166" s="526" t="s">
        <v>6052</v>
      </c>
      <c r="G166" s="509" t="s">
        <v>98</v>
      </c>
      <c r="H166" s="570" t="s">
        <v>6053</v>
      </c>
      <c r="I166" s="468">
        <v>34466</v>
      </c>
      <c r="J166" s="1314">
        <f t="shared" ca="1" si="15"/>
        <v>28</v>
      </c>
      <c r="K166" s="176" t="s">
        <v>24</v>
      </c>
      <c r="L166" s="170" t="s">
        <v>24</v>
      </c>
      <c r="M166" s="173" t="s">
        <v>24</v>
      </c>
      <c r="N166" s="510">
        <v>43371</v>
      </c>
      <c r="O166" s="211" t="s">
        <v>24</v>
      </c>
      <c r="P166" s="463" t="s">
        <v>24</v>
      </c>
      <c r="Q166" s="194" t="str">
        <f t="shared" si="16"/>
        <v>-</v>
      </c>
      <c r="R166" s="181" t="str">
        <f t="shared" ca="1" si="17"/>
        <v>TIDAK MCU</v>
      </c>
      <c r="S166" s="1319" t="s">
        <v>24</v>
      </c>
      <c r="T166" s="1330">
        <v>44328</v>
      </c>
      <c r="U166" s="212" t="s">
        <v>24</v>
      </c>
      <c r="V166" s="1330" t="s">
        <v>24</v>
      </c>
      <c r="W166" s="1311" t="s">
        <v>24</v>
      </c>
      <c r="X166" s="347"/>
      <c r="Y166" s="172"/>
      <c r="Z166" s="350"/>
      <c r="AA166" s="244" t="s">
        <v>24</v>
      </c>
      <c r="AB166" s="244" t="s">
        <v>24</v>
      </c>
      <c r="AC166" s="244" t="s">
        <v>24</v>
      </c>
      <c r="AD166" s="244" t="s">
        <v>24</v>
      </c>
      <c r="AE166" s="213"/>
      <c r="AF166" s="1319"/>
      <c r="AG166" s="375"/>
      <c r="AH166" s="1239"/>
      <c r="AI166" s="481" t="str">
        <f t="shared" si="18"/>
        <v>----</v>
      </c>
      <c r="AJ166" s="1330">
        <f t="shared" si="19"/>
        <v>43371</v>
      </c>
      <c r="AK166" s="211" t="s">
        <v>24</v>
      </c>
      <c r="AL166" s="621" t="s">
        <v>24</v>
      </c>
      <c r="AM166" s="180"/>
      <c r="AN166" s="178"/>
      <c r="AO166" s="178"/>
      <c r="AP166" s="180"/>
      <c r="AQ166" s="1231" t="s">
        <v>3094</v>
      </c>
      <c r="AR166" s="180"/>
      <c r="AS166" s="180"/>
      <c r="AT166" s="180"/>
      <c r="AU166" s="180"/>
      <c r="AV166" s="885"/>
      <c r="AW166" s="885"/>
      <c r="AX166" s="885"/>
      <c r="AY166" s="885"/>
      <c r="AZ166" s="885"/>
    </row>
    <row r="167" spans="1:60" ht="15" customHeight="1">
      <c r="A167" s="885"/>
      <c r="B167" s="1310">
        <v>161</v>
      </c>
      <c r="C167" s="638" t="s">
        <v>6054</v>
      </c>
      <c r="D167" s="566" t="s">
        <v>230</v>
      </c>
      <c r="E167" s="644" t="s">
        <v>222</v>
      </c>
      <c r="F167" s="526" t="s">
        <v>6055</v>
      </c>
      <c r="G167" s="509" t="s">
        <v>98</v>
      </c>
      <c r="H167" s="570" t="s">
        <v>6056</v>
      </c>
      <c r="I167" s="468">
        <v>34463</v>
      </c>
      <c r="J167" s="1314">
        <f t="shared" ca="1" si="15"/>
        <v>28</v>
      </c>
      <c r="K167" s="640" t="s">
        <v>493</v>
      </c>
      <c r="L167" s="574">
        <v>940519310411</v>
      </c>
      <c r="M167" s="468">
        <v>44690</v>
      </c>
      <c r="N167" s="510">
        <v>43371</v>
      </c>
      <c r="O167" s="211" t="s">
        <v>24</v>
      </c>
      <c r="P167" s="244" t="s">
        <v>24</v>
      </c>
      <c r="Q167" s="194" t="str">
        <f t="shared" si="16"/>
        <v>-</v>
      </c>
      <c r="R167" s="181" t="str">
        <f t="shared" ca="1" si="17"/>
        <v>TIDAK MCU</v>
      </c>
      <c r="S167" s="1319" t="s">
        <v>6450</v>
      </c>
      <c r="T167" s="1330">
        <v>44325</v>
      </c>
      <c r="U167" s="211">
        <v>44325</v>
      </c>
      <c r="V167" s="1330" t="s">
        <v>24</v>
      </c>
      <c r="W167" s="1311" t="s">
        <v>24</v>
      </c>
      <c r="X167" s="347"/>
      <c r="Y167" s="172"/>
      <c r="Z167" s="350"/>
      <c r="AA167" s="243" t="s">
        <v>592</v>
      </c>
      <c r="AB167" s="244" t="s">
        <v>24</v>
      </c>
      <c r="AC167" s="244" t="s">
        <v>24</v>
      </c>
      <c r="AD167" s="244" t="s">
        <v>24</v>
      </c>
      <c r="AE167" s="213"/>
      <c r="AF167" s="1319"/>
      <c r="AG167" s="375"/>
      <c r="AH167" s="1239"/>
      <c r="AI167" s="481" t="str">
        <f t="shared" si="18"/>
        <v>PC 200, PC 300---</v>
      </c>
      <c r="AJ167" s="1330">
        <f t="shared" si="19"/>
        <v>43371</v>
      </c>
      <c r="AK167" s="211">
        <v>43371</v>
      </c>
      <c r="AL167" s="621">
        <v>43371</v>
      </c>
      <c r="AM167" s="180"/>
      <c r="AN167" s="178"/>
      <c r="AO167" s="178"/>
      <c r="AP167" s="180"/>
      <c r="AQ167" s="1231" t="s">
        <v>3094</v>
      </c>
      <c r="AR167" s="180"/>
      <c r="AS167" s="180"/>
      <c r="AT167" s="180"/>
      <c r="AU167" s="180"/>
      <c r="AZ167" s="885"/>
    </row>
    <row r="168" spans="1:60" ht="15" customHeight="1">
      <c r="A168" s="885"/>
      <c r="B168" s="1310">
        <v>162</v>
      </c>
      <c r="C168" s="638" t="s">
        <v>6057</v>
      </c>
      <c r="D168" s="571" t="s">
        <v>4270</v>
      </c>
      <c r="E168" s="521" t="s">
        <v>4228</v>
      </c>
      <c r="F168" s="526" t="s">
        <v>6058</v>
      </c>
      <c r="G168" s="509" t="s">
        <v>98</v>
      </c>
      <c r="H168" s="570" t="s">
        <v>6059</v>
      </c>
      <c r="I168" s="468">
        <v>35832</v>
      </c>
      <c r="J168" s="1314">
        <f t="shared" ca="1" si="15"/>
        <v>24</v>
      </c>
      <c r="K168" s="138" t="s">
        <v>493</v>
      </c>
      <c r="L168" s="143">
        <v>950219310490</v>
      </c>
      <c r="M168" s="134">
        <v>44963</v>
      </c>
      <c r="N168" s="510">
        <v>43386</v>
      </c>
      <c r="O168" s="584">
        <v>43748</v>
      </c>
      <c r="P168" s="463" t="s">
        <v>497</v>
      </c>
      <c r="Q168" s="194">
        <f t="shared" si="16"/>
        <v>44113</v>
      </c>
      <c r="R168" s="181" t="str">
        <f t="shared" ca="1" si="17"/>
        <v>EXPIRED</v>
      </c>
      <c r="S168" s="1319" t="s">
        <v>6451</v>
      </c>
      <c r="T168" s="1330">
        <v>44598</v>
      </c>
      <c r="U168" s="212">
        <v>44598</v>
      </c>
      <c r="V168" s="1330" t="s">
        <v>24</v>
      </c>
      <c r="W168" s="1311" t="s">
        <v>24</v>
      </c>
      <c r="X168" s="347"/>
      <c r="Y168" s="172"/>
      <c r="Z168" s="350"/>
      <c r="AA168" s="244" t="s">
        <v>4457</v>
      </c>
      <c r="AB168" s="244" t="s">
        <v>24</v>
      </c>
      <c r="AC168" s="244" t="s">
        <v>24</v>
      </c>
      <c r="AD168" s="244" t="s">
        <v>24</v>
      </c>
      <c r="AE168" s="213"/>
      <c r="AF168" s="1319"/>
      <c r="AG168" s="375"/>
      <c r="AH168" s="1239"/>
      <c r="AI168" s="481" t="str">
        <f t="shared" si="18"/>
        <v>SC P360, SC P380---</v>
      </c>
      <c r="AJ168" s="1330">
        <f t="shared" si="19"/>
        <v>43386</v>
      </c>
      <c r="AK168" s="217" t="s">
        <v>24</v>
      </c>
      <c r="AL168" s="614">
        <v>43365</v>
      </c>
      <c r="AM168" s="180"/>
      <c r="AN168" s="178"/>
      <c r="AO168" s="178"/>
      <c r="AP168" s="180"/>
      <c r="AQ168" s="1231" t="s">
        <v>3094</v>
      </c>
      <c r="AR168" s="180"/>
      <c r="AS168" s="180"/>
      <c r="AT168" s="180"/>
      <c r="AU168" s="180"/>
      <c r="AZ168" s="885"/>
    </row>
    <row r="169" spans="1:60" ht="15" customHeight="1">
      <c r="A169" s="885"/>
      <c r="B169" s="1310">
        <v>163</v>
      </c>
      <c r="C169" s="638" t="s">
        <v>6060</v>
      </c>
      <c r="D169" s="633" t="s">
        <v>4270</v>
      </c>
      <c r="E169" s="554" t="s">
        <v>4228</v>
      </c>
      <c r="F169" s="526" t="s">
        <v>6061</v>
      </c>
      <c r="G169" s="509" t="s">
        <v>98</v>
      </c>
      <c r="H169" s="570" t="s">
        <v>6062</v>
      </c>
      <c r="I169" s="468">
        <v>32966</v>
      </c>
      <c r="J169" s="1314">
        <f t="shared" ca="1" si="15"/>
        <v>32</v>
      </c>
      <c r="K169" s="138" t="s">
        <v>493</v>
      </c>
      <c r="L169" s="143">
        <v>900417231042</v>
      </c>
      <c r="M169" s="134">
        <v>44289</v>
      </c>
      <c r="N169" s="510">
        <v>43386</v>
      </c>
      <c r="O169" s="211" t="s">
        <v>24</v>
      </c>
      <c r="P169" s="244" t="s">
        <v>24</v>
      </c>
      <c r="Q169" s="194" t="str">
        <f t="shared" si="16"/>
        <v>-</v>
      </c>
      <c r="R169" s="181" t="str">
        <f t="shared" ca="1" si="17"/>
        <v>TIDAK MCU</v>
      </c>
      <c r="S169" s="1319" t="s">
        <v>6452</v>
      </c>
      <c r="T169" s="1330">
        <v>44289</v>
      </c>
      <c r="U169" s="212">
        <v>44289</v>
      </c>
      <c r="V169" s="1330" t="s">
        <v>24</v>
      </c>
      <c r="W169" s="1311" t="s">
        <v>24</v>
      </c>
      <c r="X169" s="347"/>
      <c r="Y169" s="172"/>
      <c r="Z169" s="350"/>
      <c r="AA169" s="243" t="s">
        <v>4457</v>
      </c>
      <c r="AB169" s="244" t="s">
        <v>24</v>
      </c>
      <c r="AC169" s="244" t="s">
        <v>24</v>
      </c>
      <c r="AD169" s="244" t="s">
        <v>24</v>
      </c>
      <c r="AE169" s="213"/>
      <c r="AF169" s="1319"/>
      <c r="AG169" s="375"/>
      <c r="AH169" s="1239"/>
      <c r="AI169" s="481" t="str">
        <f t="shared" si="18"/>
        <v>SC P360, SC P380---</v>
      </c>
      <c r="AJ169" s="1330">
        <f t="shared" si="19"/>
        <v>43386</v>
      </c>
      <c r="AK169" s="217" t="s">
        <v>24</v>
      </c>
      <c r="AL169" s="614">
        <v>43365</v>
      </c>
      <c r="AM169" s="180"/>
      <c r="AN169" s="178"/>
      <c r="AO169" s="178"/>
      <c r="AP169" s="180"/>
      <c r="AQ169" s="1231" t="s">
        <v>3094</v>
      </c>
      <c r="AR169" s="180"/>
      <c r="AS169" s="180"/>
      <c r="AT169" s="180"/>
      <c r="AU169" s="180"/>
      <c r="AZ169" s="177"/>
    </row>
    <row r="170" spans="1:60" ht="15" customHeight="1">
      <c r="A170" s="885"/>
      <c r="B170" s="1310">
        <v>164</v>
      </c>
      <c r="C170" s="638" t="s">
        <v>998</v>
      </c>
      <c r="D170" s="571" t="s">
        <v>4270</v>
      </c>
      <c r="E170" s="521" t="s">
        <v>4228</v>
      </c>
      <c r="F170" s="526" t="s">
        <v>6063</v>
      </c>
      <c r="G170" s="509" t="s">
        <v>98</v>
      </c>
      <c r="H170" s="570" t="s">
        <v>6064</v>
      </c>
      <c r="I170" s="468">
        <v>34865</v>
      </c>
      <c r="J170" s="1314">
        <f t="shared" ca="1" si="15"/>
        <v>26</v>
      </c>
      <c r="K170" s="138" t="s">
        <v>493</v>
      </c>
      <c r="L170" s="143">
        <v>950619310523</v>
      </c>
      <c r="M170" s="134">
        <v>44727</v>
      </c>
      <c r="N170" s="510">
        <v>43386</v>
      </c>
      <c r="O170" s="211">
        <v>43748</v>
      </c>
      <c r="P170" s="244" t="s">
        <v>83</v>
      </c>
      <c r="Q170" s="194">
        <f t="shared" si="16"/>
        <v>44113</v>
      </c>
      <c r="R170" s="181" t="str">
        <f t="shared" ca="1" si="17"/>
        <v>EXPIRED</v>
      </c>
      <c r="S170" s="1319" t="s">
        <v>6453</v>
      </c>
      <c r="T170" s="1330">
        <v>44362</v>
      </c>
      <c r="U170" s="212">
        <v>44362</v>
      </c>
      <c r="V170" s="1330" t="s">
        <v>24</v>
      </c>
      <c r="W170" s="1311" t="s">
        <v>24</v>
      </c>
      <c r="X170" s="347"/>
      <c r="Y170" s="172"/>
      <c r="Z170" s="350"/>
      <c r="AA170" s="902" t="s">
        <v>4457</v>
      </c>
      <c r="AB170" s="1019" t="s">
        <v>24</v>
      </c>
      <c r="AC170" s="244" t="s">
        <v>24</v>
      </c>
      <c r="AD170" s="244" t="s">
        <v>24</v>
      </c>
      <c r="AE170" s="213"/>
      <c r="AF170" s="1319"/>
      <c r="AG170" s="375"/>
      <c r="AH170" s="1239"/>
      <c r="AI170" s="481" t="str">
        <f t="shared" si="18"/>
        <v>SC P360, SC P380---</v>
      </c>
      <c r="AJ170" s="1330">
        <f t="shared" si="19"/>
        <v>43386</v>
      </c>
      <c r="AK170" s="211" t="s">
        <v>24</v>
      </c>
      <c r="AL170" s="621">
        <v>43370</v>
      </c>
      <c r="AM170" s="180"/>
      <c r="AN170" s="178"/>
      <c r="AO170" s="178"/>
      <c r="AP170" s="180"/>
      <c r="AQ170" s="1231" t="s">
        <v>3094</v>
      </c>
      <c r="AR170" s="180"/>
      <c r="AS170" s="180"/>
      <c r="AT170" s="180"/>
      <c r="AU170" s="180"/>
      <c r="AZ170" s="177"/>
    </row>
    <row r="171" spans="1:60" ht="15" customHeight="1">
      <c r="A171" s="885"/>
      <c r="B171" s="1310">
        <v>165</v>
      </c>
      <c r="C171" s="626" t="s">
        <v>6065</v>
      </c>
      <c r="D171" s="633" t="s">
        <v>4270</v>
      </c>
      <c r="E171" s="521" t="s">
        <v>4228</v>
      </c>
      <c r="F171" s="526" t="s">
        <v>6066</v>
      </c>
      <c r="G171" s="509" t="s">
        <v>98</v>
      </c>
      <c r="H171" s="570" t="s">
        <v>6067</v>
      </c>
      <c r="I171" s="468">
        <v>33304</v>
      </c>
      <c r="J171" s="1314">
        <f t="shared" ca="1" si="15"/>
        <v>31</v>
      </c>
      <c r="K171" s="138" t="s">
        <v>493</v>
      </c>
      <c r="L171" s="143">
        <v>17239103000019</v>
      </c>
      <c r="M171" s="134">
        <v>45695</v>
      </c>
      <c r="N171" s="510">
        <v>43391</v>
      </c>
      <c r="O171" s="211">
        <v>43750</v>
      </c>
      <c r="P171" s="244" t="s">
        <v>24</v>
      </c>
      <c r="Q171" s="194">
        <f t="shared" si="16"/>
        <v>44115</v>
      </c>
      <c r="R171" s="181" t="str">
        <f t="shared" ca="1" si="17"/>
        <v>EXPIRED</v>
      </c>
      <c r="S171" s="1319" t="s">
        <v>6454</v>
      </c>
      <c r="T171" s="1330">
        <v>44262</v>
      </c>
      <c r="U171" s="212">
        <v>44262</v>
      </c>
      <c r="V171" s="1330" t="s">
        <v>24</v>
      </c>
      <c r="W171" s="1311" t="s">
        <v>24</v>
      </c>
      <c r="X171" s="347"/>
      <c r="Y171" s="172"/>
      <c r="Z171" s="350"/>
      <c r="AA171" s="243" t="s">
        <v>4457</v>
      </c>
      <c r="AB171" s="244" t="s">
        <v>24</v>
      </c>
      <c r="AC171" s="244" t="s">
        <v>24</v>
      </c>
      <c r="AD171" s="244" t="s">
        <v>24</v>
      </c>
      <c r="AE171" s="213"/>
      <c r="AF171" s="1319"/>
      <c r="AG171" s="375"/>
      <c r="AH171" s="1239"/>
      <c r="AI171" s="481" t="str">
        <f t="shared" si="18"/>
        <v>SC P360, SC P380---</v>
      </c>
      <c r="AJ171" s="1330">
        <f t="shared" si="19"/>
        <v>43391</v>
      </c>
      <c r="AK171" s="211" t="s">
        <v>24</v>
      </c>
      <c r="AL171" s="621">
        <v>43370</v>
      </c>
      <c r="AM171" s="180"/>
      <c r="AN171" s="178"/>
      <c r="AO171" s="178"/>
      <c r="AP171" s="180"/>
      <c r="AQ171" s="1231" t="s">
        <v>3094</v>
      </c>
      <c r="AR171" s="180"/>
      <c r="AS171" s="180"/>
      <c r="AT171" s="180"/>
      <c r="AU171" s="180"/>
      <c r="AZ171" s="177"/>
    </row>
    <row r="172" spans="1:60" ht="15" customHeight="1">
      <c r="A172" s="885"/>
      <c r="B172" s="1310">
        <v>166</v>
      </c>
      <c r="C172" s="626" t="s">
        <v>6068</v>
      </c>
      <c r="D172" s="571" t="s">
        <v>4253</v>
      </c>
      <c r="E172" s="521" t="s">
        <v>4241</v>
      </c>
      <c r="F172" s="526" t="s">
        <v>6069</v>
      </c>
      <c r="G172" s="509" t="s">
        <v>98</v>
      </c>
      <c r="H172" s="570" t="s">
        <v>6070</v>
      </c>
      <c r="I172" s="468">
        <v>33102</v>
      </c>
      <c r="J172" s="1314">
        <f t="shared" ca="1" si="15"/>
        <v>31</v>
      </c>
      <c r="K172" s="138" t="s">
        <v>493</v>
      </c>
      <c r="L172" s="143">
        <v>900819310818</v>
      </c>
      <c r="M172" s="134">
        <v>45155</v>
      </c>
      <c r="N172" s="510">
        <v>43391</v>
      </c>
      <c r="O172" s="211">
        <v>43750</v>
      </c>
      <c r="P172" s="589" t="s">
        <v>83</v>
      </c>
      <c r="Q172" s="194">
        <f t="shared" si="16"/>
        <v>44115</v>
      </c>
      <c r="R172" s="181" t="str">
        <f t="shared" ca="1" si="17"/>
        <v>EXPIRED</v>
      </c>
      <c r="S172" s="1319" t="s">
        <v>6455</v>
      </c>
      <c r="T172" s="1330">
        <v>44425</v>
      </c>
      <c r="U172" s="212">
        <v>44425</v>
      </c>
      <c r="V172" s="1330" t="s">
        <v>24</v>
      </c>
      <c r="W172" s="1311" t="s">
        <v>24</v>
      </c>
      <c r="X172" s="347"/>
      <c r="Y172" s="172"/>
      <c r="Z172" s="350"/>
      <c r="AA172" s="244" t="s">
        <v>4457</v>
      </c>
      <c r="AB172" s="244" t="s">
        <v>24</v>
      </c>
      <c r="AC172" s="244" t="s">
        <v>24</v>
      </c>
      <c r="AD172" s="244" t="s">
        <v>24</v>
      </c>
      <c r="AE172" s="213"/>
      <c r="AF172" s="1319"/>
      <c r="AG172" s="375"/>
      <c r="AH172" s="1239"/>
      <c r="AI172" s="481" t="str">
        <f t="shared" si="18"/>
        <v>SC P360, SC P380---</v>
      </c>
      <c r="AJ172" s="1330">
        <f t="shared" si="19"/>
        <v>43391</v>
      </c>
      <c r="AK172" s="211">
        <v>43376</v>
      </c>
      <c r="AL172" s="621">
        <v>43379</v>
      </c>
      <c r="AM172" s="180"/>
      <c r="AN172" s="178"/>
      <c r="AO172" s="178"/>
      <c r="AP172" s="180"/>
      <c r="AQ172" s="1231" t="s">
        <v>3094</v>
      </c>
      <c r="AR172" s="180"/>
      <c r="AS172" s="180"/>
      <c r="AT172" s="180"/>
      <c r="AU172" s="180"/>
      <c r="AZ172" s="177"/>
    </row>
    <row r="173" spans="1:60" ht="15" customHeight="1">
      <c r="A173" s="1331"/>
      <c r="B173" s="1310">
        <v>167</v>
      </c>
      <c r="C173" s="565" t="s">
        <v>6071</v>
      </c>
      <c r="D173" s="566" t="s">
        <v>257</v>
      </c>
      <c r="E173" s="844" t="s">
        <v>222</v>
      </c>
      <c r="F173" s="633" t="s">
        <v>24</v>
      </c>
      <c r="G173" s="844" t="s">
        <v>130</v>
      </c>
      <c r="H173" s="1688" t="s">
        <v>6072</v>
      </c>
      <c r="I173" s="1777">
        <v>35495</v>
      </c>
      <c r="J173" s="1304">
        <f t="shared" ca="1" si="15"/>
        <v>25</v>
      </c>
      <c r="K173" s="1820" t="s">
        <v>493</v>
      </c>
      <c r="L173" s="2057">
        <v>970332460270</v>
      </c>
      <c r="M173" s="2077">
        <v>45357</v>
      </c>
      <c r="N173" s="1394">
        <v>43685</v>
      </c>
      <c r="O173" s="1394" t="s">
        <v>24</v>
      </c>
      <c r="P173" s="1302" t="s">
        <v>24</v>
      </c>
      <c r="Q173" s="1925" t="str">
        <f t="shared" si="16"/>
        <v>-</v>
      </c>
      <c r="R173" s="1926" t="str">
        <f t="shared" ca="1" si="17"/>
        <v>TIDAK MCU</v>
      </c>
      <c r="S173" s="1304" t="s">
        <v>13409</v>
      </c>
      <c r="T173" s="1931">
        <v>44261</v>
      </c>
      <c r="U173" s="1394">
        <v>44261</v>
      </c>
      <c r="V173" s="1931" t="s">
        <v>24</v>
      </c>
      <c r="W173" s="1931" t="s">
        <v>24</v>
      </c>
      <c r="X173" s="1541"/>
      <c r="Y173" s="1946"/>
      <c r="Z173" s="1952"/>
      <c r="AA173" s="1302" t="s">
        <v>100</v>
      </c>
      <c r="AB173" s="1302"/>
      <c r="AC173" s="1302"/>
      <c r="AD173" s="1302"/>
      <c r="AE173" s="1302"/>
      <c r="AF173" s="1304"/>
      <c r="AG173" s="1970"/>
      <c r="AH173" s="1976"/>
      <c r="AI173" s="1549" t="str">
        <f t="shared" si="18"/>
        <v>LIGHT VEHICLE</v>
      </c>
      <c r="AJ173" s="1931">
        <f t="shared" si="19"/>
        <v>43685</v>
      </c>
      <c r="AK173" s="1394">
        <v>44126</v>
      </c>
      <c r="AL173" s="1394">
        <v>44126</v>
      </c>
      <c r="AM173" s="2000"/>
      <c r="AN173" s="2000"/>
      <c r="AO173" s="2000"/>
      <c r="AP173" s="2000"/>
      <c r="AQ173" s="2000" t="s">
        <v>3094</v>
      </c>
      <c r="AR173" s="2000" t="s">
        <v>98</v>
      </c>
      <c r="AS173" s="2000" t="s">
        <v>230</v>
      </c>
      <c r="AT173" s="2000" t="s">
        <v>6567</v>
      </c>
      <c r="AU173" s="2000"/>
      <c r="AV173" s="1331"/>
      <c r="AW173" s="1331"/>
      <c r="AX173" s="1331"/>
      <c r="AY173" s="1331"/>
      <c r="AZ173" s="177"/>
    </row>
    <row r="174" spans="1:60" ht="15" customHeight="1">
      <c r="A174" s="885"/>
      <c r="B174" s="1310">
        <v>168</v>
      </c>
      <c r="C174" s="638" t="s">
        <v>6073</v>
      </c>
      <c r="D174" s="633" t="s">
        <v>5964</v>
      </c>
      <c r="E174" s="521" t="s">
        <v>4228</v>
      </c>
      <c r="F174" s="526" t="s">
        <v>6074</v>
      </c>
      <c r="G174" s="509" t="s">
        <v>98</v>
      </c>
      <c r="H174" s="570" t="s">
        <v>11456</v>
      </c>
      <c r="I174" s="468">
        <v>33830</v>
      </c>
      <c r="J174" s="1314">
        <f t="shared" ca="1" si="15"/>
        <v>29</v>
      </c>
      <c r="K174" s="176" t="s">
        <v>24</v>
      </c>
      <c r="L174" s="170" t="s">
        <v>24</v>
      </c>
      <c r="M174" s="173" t="s">
        <v>24</v>
      </c>
      <c r="N174" s="510">
        <v>43412</v>
      </c>
      <c r="O174" s="584">
        <v>43701</v>
      </c>
      <c r="P174" s="463" t="s">
        <v>498</v>
      </c>
      <c r="Q174" s="194">
        <f t="shared" si="16"/>
        <v>44066</v>
      </c>
      <c r="R174" s="181" t="str">
        <f t="shared" ca="1" si="17"/>
        <v>EXPIRED</v>
      </c>
      <c r="S174" s="1319" t="s">
        <v>24</v>
      </c>
      <c r="T174" s="1330">
        <v>44422</v>
      </c>
      <c r="U174" s="212" t="s">
        <v>24</v>
      </c>
      <c r="V174" s="1330" t="s">
        <v>24</v>
      </c>
      <c r="W174" s="1311" t="s">
        <v>24</v>
      </c>
      <c r="X174" s="347"/>
      <c r="Y174" s="172"/>
      <c r="Z174" s="350"/>
      <c r="AA174" s="244" t="s">
        <v>24</v>
      </c>
      <c r="AB174" s="244" t="s">
        <v>24</v>
      </c>
      <c r="AC174" s="244" t="s">
        <v>24</v>
      </c>
      <c r="AD174" s="244" t="s">
        <v>24</v>
      </c>
      <c r="AE174" s="213"/>
      <c r="AF174" s="1319"/>
      <c r="AG174" s="375"/>
      <c r="AH174" s="1239"/>
      <c r="AI174" s="481" t="str">
        <f t="shared" si="18"/>
        <v>----</v>
      </c>
      <c r="AJ174" s="1330">
        <f t="shared" si="19"/>
        <v>43412</v>
      </c>
      <c r="AK174" s="211" t="s">
        <v>24</v>
      </c>
      <c r="AL174" s="621" t="s">
        <v>24</v>
      </c>
      <c r="AM174" s="180"/>
      <c r="AN174" s="178"/>
      <c r="AO174" s="178"/>
      <c r="AP174" s="180"/>
      <c r="AQ174" s="1231" t="s">
        <v>3094</v>
      </c>
      <c r="AR174" s="180"/>
      <c r="AS174" s="180"/>
      <c r="AT174" s="180"/>
      <c r="AU174" s="180"/>
      <c r="AZ174" s="177"/>
    </row>
    <row r="175" spans="1:60" s="2343" customFormat="1" ht="15" customHeight="1">
      <c r="A175" s="885"/>
      <c r="B175" s="1310">
        <v>169</v>
      </c>
      <c r="C175" s="638" t="s">
        <v>6075</v>
      </c>
      <c r="D175" s="633" t="s">
        <v>5610</v>
      </c>
      <c r="E175" s="521" t="s">
        <v>4292</v>
      </c>
      <c r="F175" s="509" t="s">
        <v>6076</v>
      </c>
      <c r="G175" s="509" t="s">
        <v>98</v>
      </c>
      <c r="H175" s="570" t="s">
        <v>6077</v>
      </c>
      <c r="I175" s="468">
        <v>34916</v>
      </c>
      <c r="J175" s="1314">
        <f t="shared" ca="1" si="15"/>
        <v>26</v>
      </c>
      <c r="K175" s="316" t="s">
        <v>24</v>
      </c>
      <c r="L175" s="326" t="s">
        <v>24</v>
      </c>
      <c r="M175" s="336" t="s">
        <v>24</v>
      </c>
      <c r="N175" s="510">
        <v>43414</v>
      </c>
      <c r="O175" s="584" t="s">
        <v>24</v>
      </c>
      <c r="P175" s="463" t="s">
        <v>24</v>
      </c>
      <c r="Q175" s="194" t="str">
        <f t="shared" si="16"/>
        <v>-</v>
      </c>
      <c r="R175" s="181" t="str">
        <f t="shared" ca="1" si="17"/>
        <v>TIDAK MCU</v>
      </c>
      <c r="S175" s="1319" t="s">
        <v>24</v>
      </c>
      <c r="T175" s="1330">
        <v>44413</v>
      </c>
      <c r="U175" s="212" t="s">
        <v>99</v>
      </c>
      <c r="V175" s="1330" t="s">
        <v>24</v>
      </c>
      <c r="W175" s="1311" t="s">
        <v>24</v>
      </c>
      <c r="X175" s="347"/>
      <c r="Y175" s="172"/>
      <c r="Z175" s="350"/>
      <c r="AA175" s="244" t="s">
        <v>24</v>
      </c>
      <c r="AB175" s="244" t="s">
        <v>24</v>
      </c>
      <c r="AC175" s="244" t="s">
        <v>24</v>
      </c>
      <c r="AD175" s="244" t="s">
        <v>24</v>
      </c>
      <c r="AE175" s="213"/>
      <c r="AF175" s="1319"/>
      <c r="AG175" s="375"/>
      <c r="AH175" s="1239"/>
      <c r="AI175" s="481" t="str">
        <f t="shared" si="18"/>
        <v>----</v>
      </c>
      <c r="AJ175" s="1330">
        <f t="shared" si="19"/>
        <v>43414</v>
      </c>
      <c r="AK175" s="211" t="s">
        <v>24</v>
      </c>
      <c r="AL175" s="621" t="s">
        <v>24</v>
      </c>
      <c r="AM175" s="180"/>
      <c r="AN175" s="178"/>
      <c r="AO175" s="178"/>
      <c r="AP175" s="180"/>
      <c r="AQ175" s="1231" t="s">
        <v>3094</v>
      </c>
      <c r="AR175" s="180"/>
      <c r="AS175" s="180"/>
      <c r="AT175" s="180"/>
      <c r="AU175" s="180"/>
      <c r="AV175" s="146"/>
      <c r="AW175" s="146"/>
      <c r="AX175" s="146"/>
      <c r="AY175" s="146"/>
      <c r="AZ175" s="885"/>
      <c r="BA175" s="1206"/>
      <c r="BB175" s="1206"/>
      <c r="BC175" s="1206"/>
      <c r="BD175" s="1206"/>
      <c r="BE175" s="1206"/>
      <c r="BF175" s="1206"/>
      <c r="BG175" s="1206"/>
      <c r="BH175" s="1206"/>
    </row>
    <row r="176" spans="1:60" s="2186" customFormat="1" ht="15" customHeight="1">
      <c r="A176" s="885"/>
      <c r="B176" s="1310">
        <v>170</v>
      </c>
      <c r="C176" s="638" t="s">
        <v>6078</v>
      </c>
      <c r="D176" s="633" t="s">
        <v>4253</v>
      </c>
      <c r="E176" s="521" t="s">
        <v>4241</v>
      </c>
      <c r="F176" s="509" t="s">
        <v>6079</v>
      </c>
      <c r="G176" s="509" t="s">
        <v>98</v>
      </c>
      <c r="H176" s="570" t="s">
        <v>6080</v>
      </c>
      <c r="I176" s="468">
        <v>33051</v>
      </c>
      <c r="J176" s="1314">
        <f t="shared" ca="1" si="15"/>
        <v>32</v>
      </c>
      <c r="K176" s="632" t="s">
        <v>493</v>
      </c>
      <c r="L176" s="143">
        <v>900632460338</v>
      </c>
      <c r="M176" s="134">
        <v>44374</v>
      </c>
      <c r="N176" s="510">
        <v>43451</v>
      </c>
      <c r="O176" s="584" t="s">
        <v>24</v>
      </c>
      <c r="P176" s="463" t="s">
        <v>24</v>
      </c>
      <c r="Q176" s="194" t="str">
        <f t="shared" si="16"/>
        <v>-</v>
      </c>
      <c r="R176" s="181" t="str">
        <f t="shared" ca="1" si="17"/>
        <v>TIDAK MCU</v>
      </c>
      <c r="S176" s="1319" t="s">
        <v>6456</v>
      </c>
      <c r="T176" s="1330">
        <v>44374</v>
      </c>
      <c r="U176" s="1329">
        <v>44374</v>
      </c>
      <c r="V176" s="1330" t="s">
        <v>24</v>
      </c>
      <c r="W176" s="1311" t="s">
        <v>24</v>
      </c>
      <c r="X176" s="347"/>
      <c r="Y176" s="172"/>
      <c r="Z176" s="350"/>
      <c r="AA176" s="243" t="s">
        <v>4457</v>
      </c>
      <c r="AB176" s="244" t="s">
        <v>24</v>
      </c>
      <c r="AC176" s="244" t="s">
        <v>24</v>
      </c>
      <c r="AD176" s="244" t="s">
        <v>24</v>
      </c>
      <c r="AE176" s="213"/>
      <c r="AF176" s="1319"/>
      <c r="AG176" s="375"/>
      <c r="AH176" s="1239"/>
      <c r="AI176" s="481" t="str">
        <f t="shared" si="18"/>
        <v>SC P360, SC P380---</v>
      </c>
      <c r="AJ176" s="1330">
        <f t="shared" si="19"/>
        <v>43451</v>
      </c>
      <c r="AK176" s="211">
        <v>43971</v>
      </c>
      <c r="AL176" s="621">
        <v>43448</v>
      </c>
      <c r="AM176" s="180"/>
      <c r="AN176" s="178"/>
      <c r="AO176" s="178"/>
      <c r="AP176" s="180"/>
      <c r="AQ176" s="1231" t="s">
        <v>3094</v>
      </c>
      <c r="AR176" s="180"/>
      <c r="AS176" s="180"/>
      <c r="AT176" s="180"/>
      <c r="AU176" s="180"/>
      <c r="AV176" s="146"/>
      <c r="AW176" s="146"/>
      <c r="AX176" s="146"/>
      <c r="AY176" s="146"/>
      <c r="AZ176" s="885"/>
      <c r="BA176" s="1206"/>
      <c r="BB176" s="1206"/>
      <c r="BC176" s="1206"/>
      <c r="BD176" s="1206"/>
      <c r="BE176" s="1206"/>
      <c r="BF176" s="1206"/>
      <c r="BG176" s="1206"/>
      <c r="BH176" s="1206"/>
    </row>
    <row r="177" spans="1:60" ht="15" customHeight="1">
      <c r="A177" s="885"/>
      <c r="B177" s="1310">
        <v>171</v>
      </c>
      <c r="C177" s="628" t="s">
        <v>6081</v>
      </c>
      <c r="D177" s="567" t="s">
        <v>230</v>
      </c>
      <c r="E177" s="644" t="s">
        <v>222</v>
      </c>
      <c r="F177" s="634" t="s">
        <v>6082</v>
      </c>
      <c r="G177" s="644" t="s">
        <v>98</v>
      </c>
      <c r="H177" s="570" t="s">
        <v>6083</v>
      </c>
      <c r="I177" s="468">
        <v>35685</v>
      </c>
      <c r="J177" s="1314">
        <f t="shared" ca="1" si="15"/>
        <v>24</v>
      </c>
      <c r="K177" s="634" t="s">
        <v>493</v>
      </c>
      <c r="L177" s="635">
        <v>950919310328</v>
      </c>
      <c r="M177" s="636">
        <v>44816</v>
      </c>
      <c r="N177" s="510">
        <v>43685</v>
      </c>
      <c r="O177" s="601" t="s">
        <v>24</v>
      </c>
      <c r="P177" s="203" t="s">
        <v>24</v>
      </c>
      <c r="Q177" s="194" t="str">
        <f t="shared" si="16"/>
        <v>-</v>
      </c>
      <c r="R177" s="181" t="str">
        <f t="shared" ca="1" si="17"/>
        <v>TIDAK MCU</v>
      </c>
      <c r="S177" s="1319" t="s">
        <v>6457</v>
      </c>
      <c r="T177" s="1330">
        <v>44451</v>
      </c>
      <c r="U177" s="212">
        <v>44451</v>
      </c>
      <c r="V177" s="1330" t="s">
        <v>24</v>
      </c>
      <c r="W177" s="1311" t="s">
        <v>24</v>
      </c>
      <c r="X177" s="347"/>
      <c r="Y177" s="172"/>
      <c r="Z177" s="350"/>
      <c r="AA177" s="213" t="s">
        <v>590</v>
      </c>
      <c r="AB177" s="213"/>
      <c r="AC177" s="213"/>
      <c r="AD177" s="213"/>
      <c r="AE177" s="213"/>
      <c r="AF177" s="1319"/>
      <c r="AG177" s="375"/>
      <c r="AH177" s="1239"/>
      <c r="AI177" s="481" t="str">
        <f t="shared" si="18"/>
        <v xml:space="preserve">COMPACTOR </v>
      </c>
      <c r="AJ177" s="1330">
        <f t="shared" si="19"/>
        <v>43685</v>
      </c>
      <c r="AK177" s="1287">
        <v>43666</v>
      </c>
      <c r="AL177" s="1281">
        <v>43666</v>
      </c>
      <c r="AM177" s="180"/>
      <c r="AN177" s="178"/>
      <c r="AO177" s="178"/>
      <c r="AP177" s="180"/>
      <c r="AQ177" s="180"/>
      <c r="AR177" s="180"/>
      <c r="AS177" s="180"/>
      <c r="AT177" s="180"/>
      <c r="AU177" s="180"/>
      <c r="AZ177" s="177"/>
    </row>
    <row r="178" spans="1:60" ht="15" customHeight="1">
      <c r="A178" s="885"/>
      <c r="B178" s="1310">
        <v>172</v>
      </c>
      <c r="C178" s="626" t="s">
        <v>1920</v>
      </c>
      <c r="D178" s="566" t="s">
        <v>4264</v>
      </c>
      <c r="E178" s="521" t="s">
        <v>4222</v>
      </c>
      <c r="F178" s="526" t="s">
        <v>6084</v>
      </c>
      <c r="G178" s="509" t="s">
        <v>98</v>
      </c>
      <c r="H178" s="570" t="s">
        <v>6085</v>
      </c>
      <c r="I178" s="468">
        <v>33516</v>
      </c>
      <c r="J178" s="1314">
        <f t="shared" ca="1" si="15"/>
        <v>30</v>
      </c>
      <c r="K178" s="176" t="s">
        <v>24</v>
      </c>
      <c r="L178" s="170" t="s">
        <v>24</v>
      </c>
      <c r="M178" s="173" t="s">
        <v>24</v>
      </c>
      <c r="N178" s="510">
        <v>43455</v>
      </c>
      <c r="O178" s="584" t="s">
        <v>24</v>
      </c>
      <c r="P178" s="463" t="s">
        <v>24</v>
      </c>
      <c r="Q178" s="194" t="str">
        <f t="shared" si="16"/>
        <v>-</v>
      </c>
      <c r="R178" s="181" t="str">
        <f t="shared" ca="1" si="17"/>
        <v>TIDAK MCU</v>
      </c>
      <c r="S178" s="1319" t="s">
        <v>24</v>
      </c>
      <c r="T178" s="1330">
        <v>44474</v>
      </c>
      <c r="U178" s="212" t="s">
        <v>99</v>
      </c>
      <c r="V178" s="1311">
        <v>43830</v>
      </c>
      <c r="W178" s="1311" t="s">
        <v>24</v>
      </c>
      <c r="X178" s="347"/>
      <c r="Y178" s="172"/>
      <c r="Z178" s="350"/>
      <c r="AA178" s="244" t="s">
        <v>24</v>
      </c>
      <c r="AB178" s="244" t="s">
        <v>24</v>
      </c>
      <c r="AC178" s="244" t="s">
        <v>24</v>
      </c>
      <c r="AD178" s="244" t="s">
        <v>24</v>
      </c>
      <c r="AE178" s="213"/>
      <c r="AF178" s="1319"/>
      <c r="AG178" s="375"/>
      <c r="AH178" s="1239"/>
      <c r="AI178" s="481" t="str">
        <f t="shared" si="18"/>
        <v>----</v>
      </c>
      <c r="AJ178" s="1330">
        <f t="shared" si="19"/>
        <v>43455</v>
      </c>
      <c r="AK178" s="217" t="s">
        <v>24</v>
      </c>
      <c r="AL178" s="614" t="s">
        <v>24</v>
      </c>
      <c r="AM178" s="180"/>
      <c r="AN178" s="178"/>
      <c r="AO178" s="178"/>
      <c r="AP178" s="180"/>
      <c r="AQ178" s="1231" t="s">
        <v>3094</v>
      </c>
      <c r="AR178" s="180"/>
      <c r="AS178" s="180"/>
      <c r="AT178" s="180"/>
      <c r="AU178" s="180"/>
      <c r="AZ178" s="177"/>
    </row>
    <row r="179" spans="1:60" ht="15" customHeight="1">
      <c r="A179" s="885"/>
      <c r="B179" s="1310">
        <v>173</v>
      </c>
      <c r="C179" s="626" t="s">
        <v>6086</v>
      </c>
      <c r="D179" s="566" t="s">
        <v>4264</v>
      </c>
      <c r="E179" s="521" t="s">
        <v>4222</v>
      </c>
      <c r="F179" s="526" t="s">
        <v>6087</v>
      </c>
      <c r="G179" s="509" t="s">
        <v>98</v>
      </c>
      <c r="H179" s="570" t="s">
        <v>6088</v>
      </c>
      <c r="I179" s="468">
        <v>35768</v>
      </c>
      <c r="J179" s="1314">
        <f t="shared" ca="1" si="15"/>
        <v>24</v>
      </c>
      <c r="K179" s="176" t="s">
        <v>24</v>
      </c>
      <c r="L179" s="170" t="s">
        <v>24</v>
      </c>
      <c r="M179" s="173" t="s">
        <v>24</v>
      </c>
      <c r="N179" s="510">
        <v>43455</v>
      </c>
      <c r="O179" s="584" t="s">
        <v>24</v>
      </c>
      <c r="P179" s="463" t="s">
        <v>24</v>
      </c>
      <c r="Q179" s="194" t="str">
        <f t="shared" si="16"/>
        <v>-</v>
      </c>
      <c r="R179" s="181" t="str">
        <f t="shared" ca="1" si="17"/>
        <v>TIDAK MCU</v>
      </c>
      <c r="S179" s="1319" t="s">
        <v>24</v>
      </c>
      <c r="T179" s="1330">
        <v>44534</v>
      </c>
      <c r="U179" s="212" t="s">
        <v>99</v>
      </c>
      <c r="V179" s="1311">
        <v>43830</v>
      </c>
      <c r="W179" s="1311" t="s">
        <v>24</v>
      </c>
      <c r="X179" s="347"/>
      <c r="Y179" s="172"/>
      <c r="Z179" s="350"/>
      <c r="AA179" s="353" t="s">
        <v>24</v>
      </c>
      <c r="AB179" s="244" t="s">
        <v>24</v>
      </c>
      <c r="AC179" s="244" t="s">
        <v>24</v>
      </c>
      <c r="AD179" s="244" t="s">
        <v>24</v>
      </c>
      <c r="AE179" s="213"/>
      <c r="AF179" s="1319"/>
      <c r="AG179" s="375"/>
      <c r="AH179" s="1239"/>
      <c r="AI179" s="481" t="str">
        <f t="shared" si="18"/>
        <v>----</v>
      </c>
      <c r="AJ179" s="1330">
        <f t="shared" si="19"/>
        <v>43455</v>
      </c>
      <c r="AK179" s="217" t="s">
        <v>24</v>
      </c>
      <c r="AL179" s="614" t="s">
        <v>24</v>
      </c>
      <c r="AM179" s="180"/>
      <c r="AN179" s="178"/>
      <c r="AO179" s="178"/>
      <c r="AP179" s="180"/>
      <c r="AQ179" s="1231" t="s">
        <v>3094</v>
      </c>
      <c r="AR179" s="180"/>
      <c r="AS179" s="180"/>
      <c r="AT179" s="180"/>
      <c r="AU179" s="180"/>
      <c r="AZ179" s="885"/>
    </row>
    <row r="180" spans="1:60" ht="15" customHeight="1">
      <c r="A180" s="885"/>
      <c r="B180" s="1310">
        <v>174</v>
      </c>
      <c r="C180" s="638" t="s">
        <v>6089</v>
      </c>
      <c r="D180" s="633" t="s">
        <v>4221</v>
      </c>
      <c r="E180" s="521" t="s">
        <v>4222</v>
      </c>
      <c r="F180" s="526" t="s">
        <v>14081</v>
      </c>
      <c r="G180" s="509" t="s">
        <v>98</v>
      </c>
      <c r="H180" s="570" t="s">
        <v>6090</v>
      </c>
      <c r="I180" s="468">
        <v>35881</v>
      </c>
      <c r="J180" s="1314">
        <f t="shared" ca="1" si="15"/>
        <v>24</v>
      </c>
      <c r="K180" s="176" t="s">
        <v>24</v>
      </c>
      <c r="L180" s="170" t="s">
        <v>24</v>
      </c>
      <c r="M180" s="173" t="s">
        <v>24</v>
      </c>
      <c r="N180" s="510">
        <v>43455</v>
      </c>
      <c r="O180" s="584" t="s">
        <v>24</v>
      </c>
      <c r="P180" s="463" t="s">
        <v>24</v>
      </c>
      <c r="Q180" s="194" t="str">
        <f t="shared" si="16"/>
        <v>-</v>
      </c>
      <c r="R180" s="181" t="str">
        <f t="shared" ca="1" si="17"/>
        <v>TIDAK MCU</v>
      </c>
      <c r="S180" s="1319" t="s">
        <v>24</v>
      </c>
      <c r="T180" s="1330">
        <v>44282</v>
      </c>
      <c r="U180" s="212" t="s">
        <v>99</v>
      </c>
      <c r="V180" s="1330" t="s">
        <v>24</v>
      </c>
      <c r="W180" s="1311" t="s">
        <v>24</v>
      </c>
      <c r="X180" s="347"/>
      <c r="Y180" s="172"/>
      <c r="Z180" s="350"/>
      <c r="AA180" s="244" t="s">
        <v>24</v>
      </c>
      <c r="AB180" s="244" t="s">
        <v>24</v>
      </c>
      <c r="AC180" s="244" t="s">
        <v>24</v>
      </c>
      <c r="AD180" s="244" t="s">
        <v>24</v>
      </c>
      <c r="AE180" s="213"/>
      <c r="AF180" s="1319"/>
      <c r="AG180" s="375"/>
      <c r="AH180" s="1239"/>
      <c r="AI180" s="481" t="str">
        <f t="shared" si="18"/>
        <v>----</v>
      </c>
      <c r="AJ180" s="1330">
        <f t="shared" si="19"/>
        <v>43455</v>
      </c>
      <c r="AK180" s="211" t="s">
        <v>24</v>
      </c>
      <c r="AL180" s="621" t="s">
        <v>24</v>
      </c>
      <c r="AM180" s="180"/>
      <c r="AN180" s="178"/>
      <c r="AO180" s="178"/>
      <c r="AP180" s="180"/>
      <c r="AQ180" s="1231" t="s">
        <v>3094</v>
      </c>
      <c r="AR180" s="180"/>
      <c r="AS180" s="180"/>
      <c r="AT180" s="180"/>
      <c r="AU180" s="180"/>
      <c r="AZ180" s="177"/>
    </row>
    <row r="181" spans="1:60" ht="15" customHeight="1">
      <c r="A181" s="885"/>
      <c r="B181" s="1310">
        <v>175</v>
      </c>
      <c r="C181" s="626" t="s">
        <v>5492</v>
      </c>
      <c r="D181" s="604" t="s">
        <v>4221</v>
      </c>
      <c r="E181" s="521" t="s">
        <v>4222</v>
      </c>
      <c r="F181" s="509" t="s">
        <v>6091</v>
      </c>
      <c r="G181" s="509" t="s">
        <v>98</v>
      </c>
      <c r="H181" s="570" t="s">
        <v>6092</v>
      </c>
      <c r="I181" s="468">
        <v>35427</v>
      </c>
      <c r="J181" s="1314">
        <f t="shared" ca="1" si="15"/>
        <v>25</v>
      </c>
      <c r="K181" s="176" t="s">
        <v>24</v>
      </c>
      <c r="L181" s="170" t="s">
        <v>24</v>
      </c>
      <c r="M181" s="173" t="s">
        <v>24</v>
      </c>
      <c r="N181" s="510">
        <v>43455</v>
      </c>
      <c r="O181" s="584" t="s">
        <v>24</v>
      </c>
      <c r="P181" s="463" t="s">
        <v>24</v>
      </c>
      <c r="Q181" s="194" t="str">
        <f t="shared" si="16"/>
        <v>-</v>
      </c>
      <c r="R181" s="181" t="str">
        <f t="shared" ca="1" si="17"/>
        <v>TIDAK MCU</v>
      </c>
      <c r="S181" s="1319" t="s">
        <v>24</v>
      </c>
      <c r="T181" s="1330">
        <v>44558</v>
      </c>
      <c r="U181" s="212" t="s">
        <v>99</v>
      </c>
      <c r="V181" s="1330" t="s">
        <v>24</v>
      </c>
      <c r="W181" s="1311" t="s">
        <v>24</v>
      </c>
      <c r="X181" s="347"/>
      <c r="Y181" s="172"/>
      <c r="Z181" s="350"/>
      <c r="AA181" s="244" t="s">
        <v>24</v>
      </c>
      <c r="AB181" s="244" t="s">
        <v>24</v>
      </c>
      <c r="AC181" s="244" t="s">
        <v>24</v>
      </c>
      <c r="AD181" s="244" t="s">
        <v>24</v>
      </c>
      <c r="AE181" s="213"/>
      <c r="AF181" s="1319"/>
      <c r="AG181" s="375"/>
      <c r="AH181" s="1239"/>
      <c r="AI181" s="481" t="str">
        <f t="shared" si="18"/>
        <v>----</v>
      </c>
      <c r="AJ181" s="1330">
        <f t="shared" si="19"/>
        <v>43455</v>
      </c>
      <c r="AK181" s="217" t="s">
        <v>24</v>
      </c>
      <c r="AL181" s="614" t="s">
        <v>24</v>
      </c>
      <c r="AM181" s="180"/>
      <c r="AN181" s="178"/>
      <c r="AO181" s="178"/>
      <c r="AP181" s="180"/>
      <c r="AQ181" s="1231" t="s">
        <v>3094</v>
      </c>
      <c r="AR181" s="180"/>
      <c r="AS181" s="180"/>
      <c r="AT181" s="180"/>
      <c r="AU181" s="180"/>
      <c r="AZ181" s="177"/>
    </row>
    <row r="182" spans="1:60" ht="15" customHeight="1">
      <c r="A182" s="885"/>
      <c r="B182" s="1310">
        <v>176</v>
      </c>
      <c r="C182" s="638" t="s">
        <v>6093</v>
      </c>
      <c r="D182" s="604" t="s">
        <v>5610</v>
      </c>
      <c r="E182" s="521" t="s">
        <v>4292</v>
      </c>
      <c r="F182" s="509" t="s">
        <v>6094</v>
      </c>
      <c r="G182" s="509" t="s">
        <v>98</v>
      </c>
      <c r="H182" s="570" t="s">
        <v>6095</v>
      </c>
      <c r="I182" s="468">
        <v>34108</v>
      </c>
      <c r="J182" s="1314">
        <f t="shared" ca="1" si="15"/>
        <v>29</v>
      </c>
      <c r="K182" s="176" t="s">
        <v>24</v>
      </c>
      <c r="L182" s="170" t="s">
        <v>24</v>
      </c>
      <c r="M182" s="173" t="s">
        <v>24</v>
      </c>
      <c r="N182" s="510">
        <v>43455</v>
      </c>
      <c r="O182" s="584" t="s">
        <v>24</v>
      </c>
      <c r="P182" s="463" t="s">
        <v>24</v>
      </c>
      <c r="Q182" s="194" t="str">
        <f t="shared" si="16"/>
        <v>-</v>
      </c>
      <c r="R182" s="181" t="str">
        <f t="shared" ca="1" si="17"/>
        <v>TIDAK MCU</v>
      </c>
      <c r="S182" s="1319" t="s">
        <v>24</v>
      </c>
      <c r="T182" s="1330">
        <v>44335</v>
      </c>
      <c r="U182" s="212" t="s">
        <v>99</v>
      </c>
      <c r="V182" s="1330" t="s">
        <v>24</v>
      </c>
      <c r="W182" s="1311" t="s">
        <v>24</v>
      </c>
      <c r="X182" s="347"/>
      <c r="Y182" s="172"/>
      <c r="Z182" s="350"/>
      <c r="AA182" s="244" t="s">
        <v>24</v>
      </c>
      <c r="AB182" s="244" t="s">
        <v>24</v>
      </c>
      <c r="AC182" s="244" t="s">
        <v>24</v>
      </c>
      <c r="AD182" s="244" t="s">
        <v>24</v>
      </c>
      <c r="AE182" s="213"/>
      <c r="AF182" s="1319"/>
      <c r="AG182" s="375"/>
      <c r="AH182" s="1239"/>
      <c r="AI182" s="481" t="str">
        <f t="shared" si="18"/>
        <v>----</v>
      </c>
      <c r="AJ182" s="1330">
        <f t="shared" si="19"/>
        <v>43455</v>
      </c>
      <c r="AK182" s="217" t="s">
        <v>24</v>
      </c>
      <c r="AL182" s="614" t="s">
        <v>24</v>
      </c>
      <c r="AM182" s="180"/>
      <c r="AN182" s="178"/>
      <c r="AO182" s="178"/>
      <c r="AP182" s="180"/>
      <c r="AQ182" s="1231" t="s">
        <v>3094</v>
      </c>
      <c r="AR182" s="180"/>
      <c r="AS182" s="180"/>
      <c r="AT182" s="180"/>
      <c r="AU182" s="180"/>
      <c r="AZ182" s="177"/>
    </row>
    <row r="183" spans="1:60" ht="15" customHeight="1">
      <c r="A183" s="885"/>
      <c r="B183" s="1310">
        <v>177</v>
      </c>
      <c r="C183" s="638" t="s">
        <v>6096</v>
      </c>
      <c r="D183" s="633" t="s">
        <v>5964</v>
      </c>
      <c r="E183" s="521" t="s">
        <v>4228</v>
      </c>
      <c r="F183" s="509" t="s">
        <v>6097</v>
      </c>
      <c r="G183" s="509" t="s">
        <v>98</v>
      </c>
      <c r="H183" s="570" t="s">
        <v>6098</v>
      </c>
      <c r="I183" s="468">
        <v>35594</v>
      </c>
      <c r="J183" s="1314">
        <f t="shared" ca="1" si="15"/>
        <v>24</v>
      </c>
      <c r="K183" s="176" t="s">
        <v>24</v>
      </c>
      <c r="L183" s="170" t="s">
        <v>24</v>
      </c>
      <c r="M183" s="173" t="s">
        <v>24</v>
      </c>
      <c r="N183" s="510">
        <v>43455</v>
      </c>
      <c r="O183" s="584" t="s">
        <v>24</v>
      </c>
      <c r="P183" s="463" t="s">
        <v>24</v>
      </c>
      <c r="Q183" s="194" t="str">
        <f t="shared" si="16"/>
        <v>-</v>
      </c>
      <c r="R183" s="181" t="str">
        <f t="shared" ca="1" si="17"/>
        <v>TIDAK MCU</v>
      </c>
      <c r="S183" s="1319" t="s">
        <v>24</v>
      </c>
      <c r="T183" s="1330">
        <v>44360</v>
      </c>
      <c r="U183" s="212" t="s">
        <v>99</v>
      </c>
      <c r="V183" s="1330" t="s">
        <v>24</v>
      </c>
      <c r="W183" s="1311" t="s">
        <v>24</v>
      </c>
      <c r="X183" s="347"/>
      <c r="Y183" s="172"/>
      <c r="Z183" s="350"/>
      <c r="AA183" s="244" t="s">
        <v>24</v>
      </c>
      <c r="AB183" s="244" t="s">
        <v>24</v>
      </c>
      <c r="AC183" s="244" t="s">
        <v>24</v>
      </c>
      <c r="AD183" s="244" t="s">
        <v>24</v>
      </c>
      <c r="AE183" s="213"/>
      <c r="AF183" s="1319"/>
      <c r="AG183" s="375"/>
      <c r="AH183" s="1239"/>
      <c r="AI183" s="481" t="str">
        <f t="shared" si="18"/>
        <v>----</v>
      </c>
      <c r="AJ183" s="1330">
        <f t="shared" si="19"/>
        <v>43455</v>
      </c>
      <c r="AK183" s="217" t="s">
        <v>24</v>
      </c>
      <c r="AL183" s="614" t="s">
        <v>24</v>
      </c>
      <c r="AM183" s="180"/>
      <c r="AN183" s="178"/>
      <c r="AO183" s="178"/>
      <c r="AP183" s="180"/>
      <c r="AQ183" s="1231" t="s">
        <v>3094</v>
      </c>
      <c r="AR183" s="180"/>
      <c r="AS183" s="180"/>
      <c r="AT183" s="180"/>
      <c r="AU183" s="180"/>
      <c r="AZ183" s="177"/>
    </row>
    <row r="184" spans="1:60" ht="15" customHeight="1">
      <c r="A184" s="885"/>
      <c r="B184" s="1310">
        <v>178</v>
      </c>
      <c r="C184" s="638" t="s">
        <v>2559</v>
      </c>
      <c r="D184" s="633" t="s">
        <v>4227</v>
      </c>
      <c r="E184" s="554" t="s">
        <v>4228</v>
      </c>
      <c r="F184" s="526" t="s">
        <v>6099</v>
      </c>
      <c r="G184" s="509" t="s">
        <v>98</v>
      </c>
      <c r="H184" s="570" t="s">
        <v>6100</v>
      </c>
      <c r="I184" s="468">
        <v>36324</v>
      </c>
      <c r="J184" s="1314">
        <f t="shared" ca="1" si="15"/>
        <v>22</v>
      </c>
      <c r="K184" s="316" t="s">
        <v>24</v>
      </c>
      <c r="L184" s="326" t="s">
        <v>24</v>
      </c>
      <c r="M184" s="336" t="s">
        <v>24</v>
      </c>
      <c r="N184" s="510">
        <v>43455</v>
      </c>
      <c r="O184" s="584" t="s">
        <v>24</v>
      </c>
      <c r="P184" s="244" t="s">
        <v>24</v>
      </c>
      <c r="Q184" s="194" t="str">
        <f t="shared" si="16"/>
        <v>-</v>
      </c>
      <c r="R184" s="181" t="str">
        <f t="shared" ca="1" si="17"/>
        <v>TIDAK MCU</v>
      </c>
      <c r="S184" s="1319" t="s">
        <v>24</v>
      </c>
      <c r="T184" s="1330">
        <v>44360</v>
      </c>
      <c r="U184" s="212" t="s">
        <v>99</v>
      </c>
      <c r="V184" s="1330" t="s">
        <v>24</v>
      </c>
      <c r="W184" s="1311" t="s">
        <v>24</v>
      </c>
      <c r="X184" s="347"/>
      <c r="Y184" s="172"/>
      <c r="Z184" s="350"/>
      <c r="AA184" s="244" t="s">
        <v>24</v>
      </c>
      <c r="AB184" s="244" t="s">
        <v>24</v>
      </c>
      <c r="AC184" s="244" t="s">
        <v>24</v>
      </c>
      <c r="AD184" s="244" t="s">
        <v>24</v>
      </c>
      <c r="AE184" s="213"/>
      <c r="AF184" s="1319"/>
      <c r="AG184" s="375"/>
      <c r="AH184" s="1239"/>
      <c r="AI184" s="481" t="str">
        <f t="shared" si="18"/>
        <v>----</v>
      </c>
      <c r="AJ184" s="1330">
        <f t="shared" si="19"/>
        <v>43455</v>
      </c>
      <c r="AK184" s="217" t="s">
        <v>24</v>
      </c>
      <c r="AL184" s="614" t="s">
        <v>24</v>
      </c>
      <c r="AM184" s="180"/>
      <c r="AN184" s="178"/>
      <c r="AO184" s="178"/>
      <c r="AP184" s="180"/>
      <c r="AQ184" s="1231" t="s">
        <v>3094</v>
      </c>
      <c r="AR184" s="180"/>
      <c r="AS184" s="180"/>
      <c r="AT184" s="180"/>
      <c r="AU184" s="180"/>
      <c r="AZ184" s="177"/>
    </row>
    <row r="185" spans="1:60" ht="15" customHeight="1">
      <c r="A185" s="885"/>
      <c r="B185" s="1310">
        <v>179</v>
      </c>
      <c r="C185" s="638" t="s">
        <v>4797</v>
      </c>
      <c r="D185" s="633" t="s">
        <v>611</v>
      </c>
      <c r="E185" s="521" t="s">
        <v>4241</v>
      </c>
      <c r="F185" s="509" t="s">
        <v>6101</v>
      </c>
      <c r="G185" s="509" t="s">
        <v>98</v>
      </c>
      <c r="H185" s="570" t="s">
        <v>6102</v>
      </c>
      <c r="I185" s="468">
        <v>35993</v>
      </c>
      <c r="J185" s="1314">
        <f t="shared" ca="1" si="15"/>
        <v>23</v>
      </c>
      <c r="K185" s="316" t="s">
        <v>24</v>
      </c>
      <c r="L185" s="326" t="s">
        <v>24</v>
      </c>
      <c r="M185" s="336" t="s">
        <v>24</v>
      </c>
      <c r="N185" s="510">
        <v>43455</v>
      </c>
      <c r="O185" s="584" t="s">
        <v>24</v>
      </c>
      <c r="P185" s="244" t="s">
        <v>24</v>
      </c>
      <c r="Q185" s="194" t="str">
        <f t="shared" si="16"/>
        <v>-</v>
      </c>
      <c r="R185" s="181" t="str">
        <f t="shared" ca="1" si="17"/>
        <v>TIDAK MCU</v>
      </c>
      <c r="S185" s="1319" t="s">
        <v>12191</v>
      </c>
      <c r="T185" s="1330">
        <v>44394</v>
      </c>
      <c r="U185" s="211">
        <v>44394</v>
      </c>
      <c r="V185" s="1330" t="s">
        <v>24</v>
      </c>
      <c r="W185" s="1311" t="s">
        <v>24</v>
      </c>
      <c r="X185" s="347"/>
      <c r="Y185" s="172"/>
      <c r="Z185" s="350"/>
      <c r="AA185" s="465" t="s">
        <v>927</v>
      </c>
      <c r="AB185" s="244" t="s">
        <v>24</v>
      </c>
      <c r="AC185" s="244" t="s">
        <v>24</v>
      </c>
      <c r="AD185" s="244" t="s">
        <v>24</v>
      </c>
      <c r="AE185" s="213"/>
      <c r="AF185" s="1319"/>
      <c r="AG185" s="375"/>
      <c r="AH185" s="1239"/>
      <c r="AI185" s="481" t="str">
        <f t="shared" si="18"/>
        <v>SC P360 - SC P410 A/M---</v>
      </c>
      <c r="AJ185" s="1330">
        <f t="shared" si="19"/>
        <v>43455</v>
      </c>
      <c r="AK185" s="217">
        <v>43956</v>
      </c>
      <c r="AL185" s="614">
        <v>43956</v>
      </c>
      <c r="AM185" s="180"/>
      <c r="AN185" s="178"/>
      <c r="AO185" s="178"/>
      <c r="AP185" s="180"/>
      <c r="AQ185" s="1231" t="s">
        <v>3094</v>
      </c>
      <c r="AR185" s="180"/>
      <c r="AS185" s="180"/>
      <c r="AT185" s="180"/>
      <c r="AU185" s="180"/>
      <c r="AZ185" s="177"/>
    </row>
    <row r="186" spans="1:60" ht="15" customHeight="1">
      <c r="A186" s="885"/>
      <c r="B186" s="1310">
        <v>180</v>
      </c>
      <c r="C186" s="638" t="s">
        <v>6103</v>
      </c>
      <c r="D186" s="633" t="s">
        <v>611</v>
      </c>
      <c r="E186" s="554" t="s">
        <v>4241</v>
      </c>
      <c r="F186" s="526" t="s">
        <v>6104</v>
      </c>
      <c r="G186" s="509" t="s">
        <v>98</v>
      </c>
      <c r="H186" s="570" t="s">
        <v>6105</v>
      </c>
      <c r="I186" s="468">
        <v>34908</v>
      </c>
      <c r="J186" s="1314">
        <f t="shared" ca="1" si="15"/>
        <v>26</v>
      </c>
      <c r="K186" s="316" t="s">
        <v>24</v>
      </c>
      <c r="L186" s="326" t="s">
        <v>24</v>
      </c>
      <c r="M186" s="336" t="s">
        <v>24</v>
      </c>
      <c r="N186" s="510">
        <v>43455</v>
      </c>
      <c r="O186" s="211" t="s">
        <v>24</v>
      </c>
      <c r="P186" s="244" t="s">
        <v>24</v>
      </c>
      <c r="Q186" s="194" t="str">
        <f t="shared" si="16"/>
        <v>-</v>
      </c>
      <c r="R186" s="181" t="str">
        <f t="shared" ca="1" si="17"/>
        <v>TIDAK MCU</v>
      </c>
      <c r="S186" s="1319" t="s">
        <v>12250</v>
      </c>
      <c r="T186" s="1330">
        <v>44405</v>
      </c>
      <c r="U186" s="211">
        <v>44405</v>
      </c>
      <c r="V186" s="1330" t="s">
        <v>24</v>
      </c>
      <c r="W186" s="1311" t="s">
        <v>24</v>
      </c>
      <c r="X186" s="347"/>
      <c r="Y186" s="172"/>
      <c r="Z186" s="350"/>
      <c r="AA186" s="465" t="s">
        <v>927</v>
      </c>
      <c r="AB186" s="244" t="s">
        <v>24</v>
      </c>
      <c r="AC186" s="244" t="s">
        <v>24</v>
      </c>
      <c r="AD186" s="244" t="s">
        <v>24</v>
      </c>
      <c r="AE186" s="213"/>
      <c r="AF186" s="1319"/>
      <c r="AG186" s="375"/>
      <c r="AH186" s="1239"/>
      <c r="AI186" s="481" t="str">
        <f t="shared" si="18"/>
        <v>SC P360 - SC P410 A/M---</v>
      </c>
      <c r="AJ186" s="1330">
        <f t="shared" si="19"/>
        <v>43455</v>
      </c>
      <c r="AK186" s="217">
        <v>43979</v>
      </c>
      <c r="AL186" s="614">
        <v>43979</v>
      </c>
      <c r="AM186" s="180"/>
      <c r="AN186" s="178"/>
      <c r="AO186" s="178"/>
      <c r="AP186" s="180"/>
      <c r="AQ186" s="1231" t="s">
        <v>3094</v>
      </c>
      <c r="AR186" s="180"/>
      <c r="AS186" s="180"/>
      <c r="AT186" s="180"/>
      <c r="AU186" s="180"/>
      <c r="AZ186" s="885"/>
    </row>
    <row r="187" spans="1:60" ht="15" customHeight="1">
      <c r="A187" s="885"/>
      <c r="B187" s="1310">
        <v>181</v>
      </c>
      <c r="C187" s="638" t="s">
        <v>6106</v>
      </c>
      <c r="D187" s="571" t="s">
        <v>6107</v>
      </c>
      <c r="E187" s="521" t="s">
        <v>601</v>
      </c>
      <c r="F187" s="509" t="s">
        <v>6108</v>
      </c>
      <c r="G187" s="509" t="s">
        <v>98</v>
      </c>
      <c r="H187" s="570" t="s">
        <v>6109</v>
      </c>
      <c r="I187" s="468">
        <v>36947</v>
      </c>
      <c r="J187" s="1314">
        <f t="shared" ca="1" si="15"/>
        <v>21</v>
      </c>
      <c r="K187" s="176" t="s">
        <v>24</v>
      </c>
      <c r="L187" s="170" t="s">
        <v>24</v>
      </c>
      <c r="M187" s="173" t="s">
        <v>24</v>
      </c>
      <c r="N187" s="510">
        <v>43455</v>
      </c>
      <c r="O187" s="584" t="s">
        <v>24</v>
      </c>
      <c r="P187" s="463" t="s">
        <v>24</v>
      </c>
      <c r="Q187" s="194" t="str">
        <f t="shared" si="16"/>
        <v>-</v>
      </c>
      <c r="R187" s="181" t="str">
        <f t="shared" ca="1" si="17"/>
        <v>TIDAK MCU</v>
      </c>
      <c r="S187" s="1319" t="s">
        <v>24</v>
      </c>
      <c r="T187" s="1330">
        <v>44617</v>
      </c>
      <c r="U187" s="1329" t="s">
        <v>99</v>
      </c>
      <c r="V187" s="1330" t="s">
        <v>24</v>
      </c>
      <c r="W187" s="1311" t="s">
        <v>24</v>
      </c>
      <c r="X187" s="347"/>
      <c r="Y187" s="172"/>
      <c r="Z187" s="350"/>
      <c r="AA187" s="244" t="s">
        <v>24</v>
      </c>
      <c r="AB187" s="244" t="s">
        <v>24</v>
      </c>
      <c r="AC187" s="244" t="s">
        <v>24</v>
      </c>
      <c r="AD187" s="244" t="s">
        <v>24</v>
      </c>
      <c r="AE187" s="213"/>
      <c r="AF187" s="1319"/>
      <c r="AG187" s="375"/>
      <c r="AH187" s="1239"/>
      <c r="AI187" s="481" t="str">
        <f t="shared" si="18"/>
        <v>----</v>
      </c>
      <c r="AJ187" s="1330">
        <f t="shared" si="19"/>
        <v>43455</v>
      </c>
      <c r="AK187" s="217" t="s">
        <v>24</v>
      </c>
      <c r="AL187" s="614" t="s">
        <v>24</v>
      </c>
      <c r="AM187" s="180"/>
      <c r="AN187" s="178"/>
      <c r="AO187" s="178"/>
      <c r="AP187" s="180"/>
      <c r="AQ187" s="1231" t="s">
        <v>3094</v>
      </c>
      <c r="AR187" s="180"/>
      <c r="AS187" s="180"/>
      <c r="AT187" s="180"/>
      <c r="AU187" s="180"/>
      <c r="AZ187" s="885"/>
    </row>
    <row r="188" spans="1:60" ht="15" customHeight="1">
      <c r="A188" s="885"/>
      <c r="B188" s="1310">
        <v>182</v>
      </c>
      <c r="C188" s="626" t="s">
        <v>6110</v>
      </c>
      <c r="D188" s="571" t="s">
        <v>6111</v>
      </c>
      <c r="E188" s="521" t="s">
        <v>4228</v>
      </c>
      <c r="F188" s="509" t="s">
        <v>6112</v>
      </c>
      <c r="G188" s="509" t="s">
        <v>98</v>
      </c>
      <c r="H188" s="570" t="s">
        <v>6113</v>
      </c>
      <c r="I188" s="468">
        <v>34367</v>
      </c>
      <c r="J188" s="1314">
        <f t="shared" ca="1" si="15"/>
        <v>28</v>
      </c>
      <c r="K188" s="316" t="s">
        <v>24</v>
      </c>
      <c r="L188" s="326" t="s">
        <v>24</v>
      </c>
      <c r="M188" s="336" t="s">
        <v>24</v>
      </c>
      <c r="N188" s="510">
        <v>43455</v>
      </c>
      <c r="O188" s="211" t="s">
        <v>24</v>
      </c>
      <c r="P188" s="244" t="s">
        <v>24</v>
      </c>
      <c r="Q188" s="194" t="str">
        <f t="shared" si="16"/>
        <v>-</v>
      </c>
      <c r="R188" s="181" t="str">
        <f t="shared" ca="1" si="17"/>
        <v>TIDAK MCU</v>
      </c>
      <c r="S188" s="1319" t="s">
        <v>24</v>
      </c>
      <c r="T188" s="1330">
        <v>44229</v>
      </c>
      <c r="U188" s="1329" t="s">
        <v>99</v>
      </c>
      <c r="V188" s="1330" t="s">
        <v>24</v>
      </c>
      <c r="W188" s="1311" t="s">
        <v>24</v>
      </c>
      <c r="X188" s="347"/>
      <c r="Y188" s="172"/>
      <c r="Z188" s="350"/>
      <c r="AA188" s="244" t="s">
        <v>24</v>
      </c>
      <c r="AB188" s="244" t="s">
        <v>24</v>
      </c>
      <c r="AC188" s="244" t="s">
        <v>24</v>
      </c>
      <c r="AD188" s="244" t="s">
        <v>24</v>
      </c>
      <c r="AE188" s="213"/>
      <c r="AF188" s="1319"/>
      <c r="AG188" s="375"/>
      <c r="AH188" s="1239"/>
      <c r="AI188" s="481" t="str">
        <f t="shared" si="18"/>
        <v>----</v>
      </c>
      <c r="AJ188" s="1330">
        <f t="shared" si="19"/>
        <v>43455</v>
      </c>
      <c r="AK188" s="211" t="s">
        <v>24</v>
      </c>
      <c r="AL188" s="621" t="s">
        <v>24</v>
      </c>
      <c r="AM188" s="180"/>
      <c r="AN188" s="178"/>
      <c r="AO188" s="178"/>
      <c r="AP188" s="180"/>
      <c r="AQ188" s="1231" t="s">
        <v>3094</v>
      </c>
      <c r="AR188" s="180"/>
      <c r="AS188" s="180"/>
      <c r="AT188" s="180"/>
      <c r="AU188" s="180"/>
      <c r="AZ188" s="177"/>
    </row>
    <row r="189" spans="1:60" ht="15" customHeight="1">
      <c r="A189" s="885"/>
      <c r="B189" s="1310">
        <v>183</v>
      </c>
      <c r="C189" s="638" t="s">
        <v>6114</v>
      </c>
      <c r="D189" s="633" t="s">
        <v>6115</v>
      </c>
      <c r="E189" s="554" t="s">
        <v>4292</v>
      </c>
      <c r="F189" s="509" t="s">
        <v>6116</v>
      </c>
      <c r="G189" s="509" t="s">
        <v>98</v>
      </c>
      <c r="H189" s="570" t="s">
        <v>6117</v>
      </c>
      <c r="I189" s="468">
        <v>33332</v>
      </c>
      <c r="J189" s="1314">
        <f t="shared" ca="1" si="15"/>
        <v>31</v>
      </c>
      <c r="K189" s="316" t="s">
        <v>24</v>
      </c>
      <c r="L189" s="326" t="s">
        <v>24</v>
      </c>
      <c r="M189" s="336" t="s">
        <v>24</v>
      </c>
      <c r="N189" s="510">
        <v>43455</v>
      </c>
      <c r="O189" s="584" t="s">
        <v>24</v>
      </c>
      <c r="P189" s="463" t="s">
        <v>24</v>
      </c>
      <c r="Q189" s="194" t="str">
        <f t="shared" si="16"/>
        <v>-</v>
      </c>
      <c r="R189" s="181" t="str">
        <f t="shared" ca="1" si="17"/>
        <v>TIDAK MCU</v>
      </c>
      <c r="S189" s="1319" t="s">
        <v>24</v>
      </c>
      <c r="T189" s="1330">
        <v>44655</v>
      </c>
      <c r="U189" s="212" t="s">
        <v>24</v>
      </c>
      <c r="V189" s="1330" t="s">
        <v>24</v>
      </c>
      <c r="W189" s="1311" t="s">
        <v>24</v>
      </c>
      <c r="X189" s="347"/>
      <c r="Y189" s="172"/>
      <c r="Z189" s="350"/>
      <c r="AA189" s="244" t="s">
        <v>24</v>
      </c>
      <c r="AB189" s="244" t="s">
        <v>24</v>
      </c>
      <c r="AC189" s="244" t="s">
        <v>24</v>
      </c>
      <c r="AD189" s="244" t="s">
        <v>24</v>
      </c>
      <c r="AE189" s="213"/>
      <c r="AF189" s="1319"/>
      <c r="AG189" s="375"/>
      <c r="AH189" s="1239"/>
      <c r="AI189" s="481" t="str">
        <f t="shared" si="18"/>
        <v>----</v>
      </c>
      <c r="AJ189" s="1330">
        <f t="shared" si="19"/>
        <v>43455</v>
      </c>
      <c r="AK189" s="211" t="s">
        <v>24</v>
      </c>
      <c r="AL189" s="621" t="s">
        <v>24</v>
      </c>
      <c r="AM189" s="180"/>
      <c r="AN189" s="178"/>
      <c r="AO189" s="178"/>
      <c r="AP189" s="180"/>
      <c r="AQ189" s="1231" t="s">
        <v>3094</v>
      </c>
      <c r="AR189" s="180"/>
      <c r="AS189" s="180"/>
      <c r="AT189" s="180"/>
      <c r="AU189" s="180"/>
      <c r="AW189" s="179"/>
      <c r="AX189" s="179"/>
      <c r="AY189" s="179"/>
      <c r="AZ189" s="457"/>
      <c r="BA189" s="2342"/>
      <c r="BB189" s="2342"/>
      <c r="BC189" s="2342"/>
      <c r="BD189" s="2342"/>
      <c r="BE189" s="2342"/>
      <c r="BF189" s="2342"/>
      <c r="BG189" s="2342"/>
      <c r="BH189" s="2342"/>
    </row>
    <row r="190" spans="1:60" ht="15" customHeight="1">
      <c r="A190" s="885"/>
      <c r="B190" s="1310">
        <v>184</v>
      </c>
      <c r="C190" s="1511" t="s">
        <v>5170</v>
      </c>
      <c r="D190" s="633" t="s">
        <v>4291</v>
      </c>
      <c r="E190" s="554" t="s">
        <v>4292</v>
      </c>
      <c r="F190" s="509" t="s">
        <v>6118</v>
      </c>
      <c r="G190" s="509" t="s">
        <v>98</v>
      </c>
      <c r="H190" s="570" t="s">
        <v>6119</v>
      </c>
      <c r="I190" s="468">
        <v>35571</v>
      </c>
      <c r="J190" s="1314">
        <f t="shared" ca="1" si="15"/>
        <v>24</v>
      </c>
      <c r="K190" s="316" t="s">
        <v>24</v>
      </c>
      <c r="L190" s="326" t="s">
        <v>24</v>
      </c>
      <c r="M190" s="336" t="s">
        <v>24</v>
      </c>
      <c r="N190" s="510">
        <v>43455</v>
      </c>
      <c r="O190" s="584" t="s">
        <v>24</v>
      </c>
      <c r="P190" s="463" t="s">
        <v>24</v>
      </c>
      <c r="Q190" s="194" t="str">
        <f t="shared" si="16"/>
        <v>-</v>
      </c>
      <c r="R190" s="181" t="str">
        <f t="shared" ca="1" si="17"/>
        <v>TIDAK MCU</v>
      </c>
      <c r="S190" s="1319" t="s">
        <v>24</v>
      </c>
      <c r="T190" s="1330">
        <v>44337</v>
      </c>
      <c r="U190" s="212" t="s">
        <v>99</v>
      </c>
      <c r="V190" s="1311">
        <v>43830</v>
      </c>
      <c r="W190" s="1311" t="s">
        <v>24</v>
      </c>
      <c r="X190" s="347"/>
      <c r="Y190" s="172"/>
      <c r="Z190" s="350"/>
      <c r="AA190" s="244" t="s">
        <v>24</v>
      </c>
      <c r="AB190" s="244" t="s">
        <v>24</v>
      </c>
      <c r="AC190" s="244" t="s">
        <v>24</v>
      </c>
      <c r="AD190" s="244" t="s">
        <v>24</v>
      </c>
      <c r="AE190" s="213"/>
      <c r="AF190" s="1319"/>
      <c r="AG190" s="375"/>
      <c r="AH190" s="1239"/>
      <c r="AI190" s="481" t="str">
        <f t="shared" si="18"/>
        <v>----</v>
      </c>
      <c r="AJ190" s="1330">
        <f t="shared" si="19"/>
        <v>43455</v>
      </c>
      <c r="AK190" s="217" t="s">
        <v>24</v>
      </c>
      <c r="AL190" s="614" t="s">
        <v>24</v>
      </c>
      <c r="AM190" s="180"/>
      <c r="AN190" s="178"/>
      <c r="AO190" s="178"/>
      <c r="AP190" s="180"/>
      <c r="AQ190" s="1231" t="s">
        <v>3094</v>
      </c>
      <c r="AR190" s="180"/>
      <c r="AS190" s="180"/>
      <c r="AT190" s="180"/>
      <c r="AU190" s="180"/>
      <c r="AZ190" s="177"/>
    </row>
    <row r="191" spans="1:60" ht="15" customHeight="1">
      <c r="A191" s="885"/>
      <c r="B191" s="1310">
        <v>185</v>
      </c>
      <c r="C191" s="628" t="s">
        <v>6120</v>
      </c>
      <c r="D191" s="571" t="s">
        <v>230</v>
      </c>
      <c r="E191" s="644" t="s">
        <v>222</v>
      </c>
      <c r="F191" s="836" t="s">
        <v>24</v>
      </c>
      <c r="G191" s="644" t="s">
        <v>98</v>
      </c>
      <c r="H191" s="570" t="s">
        <v>6121</v>
      </c>
      <c r="I191" s="468">
        <v>35270</v>
      </c>
      <c r="J191" s="1314">
        <f t="shared" ca="1" si="15"/>
        <v>25</v>
      </c>
      <c r="K191" s="139" t="s">
        <v>493</v>
      </c>
      <c r="L191" s="140" t="s">
        <v>6122</v>
      </c>
      <c r="M191" s="141">
        <v>44766</v>
      </c>
      <c r="N191" s="510">
        <v>43719</v>
      </c>
      <c r="O191" s="601" t="s">
        <v>24</v>
      </c>
      <c r="P191" s="203" t="s">
        <v>24</v>
      </c>
      <c r="Q191" s="194" t="str">
        <f t="shared" si="16"/>
        <v>-</v>
      </c>
      <c r="R191" s="181" t="str">
        <f t="shared" ca="1" si="17"/>
        <v>TIDAK MCU</v>
      </c>
      <c r="S191" s="1319" t="s">
        <v>6458</v>
      </c>
      <c r="T191" s="1330">
        <v>44401</v>
      </c>
      <c r="U191" s="212">
        <v>44401</v>
      </c>
      <c r="V191" s="1330" t="s">
        <v>24</v>
      </c>
      <c r="W191" s="1311" t="s">
        <v>24</v>
      </c>
      <c r="X191" s="347"/>
      <c r="Y191" s="172"/>
      <c r="Z191" s="350"/>
      <c r="AA191" s="213" t="s">
        <v>589</v>
      </c>
      <c r="AB191" s="213"/>
      <c r="AC191" s="213"/>
      <c r="AD191" s="213"/>
      <c r="AE191" s="213"/>
      <c r="AF191" s="1319"/>
      <c r="AG191" s="375"/>
      <c r="AH191" s="1239"/>
      <c r="AI191" s="481" t="str">
        <f t="shared" si="18"/>
        <v>DZ 85</v>
      </c>
      <c r="AJ191" s="1330">
        <f t="shared" si="19"/>
        <v>43719</v>
      </c>
      <c r="AK191" s="1287">
        <v>43716</v>
      </c>
      <c r="AL191" s="1281">
        <v>43717</v>
      </c>
      <c r="AM191" s="180"/>
      <c r="AN191" s="178"/>
      <c r="AO191" s="178"/>
      <c r="AP191" s="180"/>
      <c r="AQ191" s="180"/>
      <c r="AR191" s="180"/>
      <c r="AS191" s="180"/>
      <c r="AT191" s="180"/>
      <c r="AU191" s="180"/>
      <c r="AZ191" s="177"/>
    </row>
    <row r="192" spans="1:60" s="1210" customFormat="1" ht="15" customHeight="1">
      <c r="A192" s="885"/>
      <c r="B192" s="1310">
        <v>186</v>
      </c>
      <c r="C192" s="648" t="s">
        <v>6123</v>
      </c>
      <c r="D192" s="566" t="s">
        <v>5990</v>
      </c>
      <c r="E192" s="554" t="s">
        <v>1122</v>
      </c>
      <c r="F192" s="509" t="s">
        <v>6124</v>
      </c>
      <c r="G192" s="509" t="s">
        <v>98</v>
      </c>
      <c r="H192" s="570" t="s">
        <v>6125</v>
      </c>
      <c r="I192" s="468">
        <v>36639</v>
      </c>
      <c r="J192" s="1314">
        <f t="shared" ca="1" si="15"/>
        <v>21</v>
      </c>
      <c r="K192" s="176" t="s">
        <v>24</v>
      </c>
      <c r="L192" s="170" t="s">
        <v>24</v>
      </c>
      <c r="M192" s="173" t="s">
        <v>24</v>
      </c>
      <c r="N192" s="510">
        <v>43455</v>
      </c>
      <c r="O192" s="584" t="s">
        <v>24</v>
      </c>
      <c r="P192" s="463" t="s">
        <v>24</v>
      </c>
      <c r="Q192" s="194" t="str">
        <f t="shared" si="16"/>
        <v>-</v>
      </c>
      <c r="R192" s="181" t="str">
        <f t="shared" ca="1" si="17"/>
        <v>TIDAK MCU</v>
      </c>
      <c r="S192" s="1319" t="s">
        <v>24</v>
      </c>
      <c r="T192" s="1330">
        <v>44309</v>
      </c>
      <c r="U192" s="212" t="s">
        <v>24</v>
      </c>
      <c r="V192" s="1330" t="s">
        <v>24</v>
      </c>
      <c r="W192" s="1311" t="s">
        <v>24</v>
      </c>
      <c r="X192" s="347"/>
      <c r="Y192" s="172"/>
      <c r="Z192" s="350"/>
      <c r="AA192" s="244" t="s">
        <v>24</v>
      </c>
      <c r="AB192" s="244" t="s">
        <v>24</v>
      </c>
      <c r="AC192" s="244" t="s">
        <v>24</v>
      </c>
      <c r="AD192" s="244" t="s">
        <v>24</v>
      </c>
      <c r="AE192" s="213"/>
      <c r="AF192" s="1319"/>
      <c r="AG192" s="375"/>
      <c r="AH192" s="1239"/>
      <c r="AI192" s="481" t="str">
        <f t="shared" si="18"/>
        <v>----</v>
      </c>
      <c r="AJ192" s="1330">
        <f t="shared" si="19"/>
        <v>43455</v>
      </c>
      <c r="AK192" s="217" t="s">
        <v>24</v>
      </c>
      <c r="AL192" s="614" t="s">
        <v>24</v>
      </c>
      <c r="AM192" s="180"/>
      <c r="AN192" s="178"/>
      <c r="AO192" s="178"/>
      <c r="AP192" s="180"/>
      <c r="AQ192" s="1231" t="s">
        <v>3094</v>
      </c>
      <c r="AR192" s="180"/>
      <c r="AS192" s="180"/>
      <c r="AT192" s="180"/>
      <c r="AU192" s="180"/>
      <c r="AV192" s="146"/>
      <c r="AW192" s="146"/>
      <c r="AX192" s="146"/>
      <c r="AY192" s="146"/>
      <c r="AZ192" s="885"/>
      <c r="BA192" s="1206"/>
      <c r="BB192" s="1206"/>
      <c r="BC192" s="1206"/>
      <c r="BD192" s="1206"/>
      <c r="BE192" s="1206"/>
      <c r="BF192" s="1206"/>
      <c r="BG192" s="1206"/>
      <c r="BH192" s="1206"/>
    </row>
    <row r="193" spans="1:52" ht="15" customHeight="1">
      <c r="A193" s="885"/>
      <c r="B193" s="1310">
        <v>187</v>
      </c>
      <c r="C193" s="648" t="s">
        <v>6126</v>
      </c>
      <c r="D193" s="566" t="s">
        <v>230</v>
      </c>
      <c r="E193" s="644" t="s">
        <v>222</v>
      </c>
      <c r="F193" s="526" t="s">
        <v>6127</v>
      </c>
      <c r="G193" s="509" t="s">
        <v>98</v>
      </c>
      <c r="H193" s="570" t="s">
        <v>2266</v>
      </c>
      <c r="I193" s="468">
        <v>35053</v>
      </c>
      <c r="J193" s="1314">
        <f t="shared" ca="1" si="15"/>
        <v>26</v>
      </c>
      <c r="K193" s="571" t="s">
        <v>493</v>
      </c>
      <c r="L193" s="574" t="s">
        <v>24</v>
      </c>
      <c r="M193" s="468" t="s">
        <v>6128</v>
      </c>
      <c r="N193" s="510">
        <v>42724</v>
      </c>
      <c r="O193" s="211">
        <v>43082</v>
      </c>
      <c r="P193" s="463" t="s">
        <v>24</v>
      </c>
      <c r="Q193" s="194">
        <f t="shared" si="16"/>
        <v>43447</v>
      </c>
      <c r="R193" s="181" t="str">
        <f t="shared" ca="1" si="17"/>
        <v>EXPIRED</v>
      </c>
      <c r="S193" s="1319" t="s">
        <v>6459</v>
      </c>
      <c r="T193" s="1330">
        <v>44550</v>
      </c>
      <c r="U193" s="212">
        <v>44550</v>
      </c>
      <c r="V193" s="1330" t="s">
        <v>24</v>
      </c>
      <c r="W193" s="1311" t="s">
        <v>24</v>
      </c>
      <c r="X193" s="347"/>
      <c r="Y193" s="172"/>
      <c r="Z193" s="350"/>
      <c r="AA193" s="244" t="s">
        <v>592</v>
      </c>
      <c r="AB193" s="244" t="s">
        <v>24</v>
      </c>
      <c r="AC193" s="244" t="s">
        <v>24</v>
      </c>
      <c r="AD193" s="244" t="s">
        <v>24</v>
      </c>
      <c r="AE193" s="213"/>
      <c r="AF193" s="1319"/>
      <c r="AG193" s="375"/>
      <c r="AH193" s="1239"/>
      <c r="AI193" s="481" t="str">
        <f t="shared" si="18"/>
        <v>PC 200, PC 300---</v>
      </c>
      <c r="AJ193" s="1330">
        <f t="shared" si="19"/>
        <v>42724</v>
      </c>
      <c r="AK193" s="217" t="s">
        <v>24</v>
      </c>
      <c r="AL193" s="614" t="s">
        <v>24</v>
      </c>
      <c r="AM193" s="180"/>
      <c r="AN193" s="178"/>
      <c r="AO193" s="178"/>
      <c r="AP193" s="180"/>
      <c r="AQ193" s="180"/>
      <c r="AR193" s="180"/>
      <c r="AS193" s="180"/>
      <c r="AT193" s="180"/>
      <c r="AU193" s="180"/>
      <c r="AZ193" s="885"/>
    </row>
    <row r="194" spans="1:52" ht="15" customHeight="1">
      <c r="A194" s="885"/>
      <c r="B194" s="1310">
        <v>188</v>
      </c>
      <c r="C194" s="638" t="s">
        <v>2193</v>
      </c>
      <c r="D194" s="633" t="s">
        <v>230</v>
      </c>
      <c r="E194" s="521" t="s">
        <v>222</v>
      </c>
      <c r="F194" s="509" t="s">
        <v>6129</v>
      </c>
      <c r="G194" s="509" t="s">
        <v>98</v>
      </c>
      <c r="H194" s="570" t="s">
        <v>6130</v>
      </c>
      <c r="I194" s="468">
        <v>31524</v>
      </c>
      <c r="J194" s="1314">
        <f t="shared" ca="1" si="15"/>
        <v>36</v>
      </c>
      <c r="K194" s="138" t="s">
        <v>493</v>
      </c>
      <c r="L194" s="143">
        <v>860432460137</v>
      </c>
      <c r="M194" s="134">
        <v>44673</v>
      </c>
      <c r="N194" s="510">
        <v>42724</v>
      </c>
      <c r="O194" s="211">
        <v>43082</v>
      </c>
      <c r="P194" s="463" t="s">
        <v>24</v>
      </c>
      <c r="Q194" s="194">
        <f t="shared" si="16"/>
        <v>43447</v>
      </c>
      <c r="R194" s="181" t="str">
        <f t="shared" ca="1" si="17"/>
        <v>EXPIRED</v>
      </c>
      <c r="S194" s="1319" t="s">
        <v>6460</v>
      </c>
      <c r="T194" s="1330">
        <v>44308</v>
      </c>
      <c r="U194" s="212">
        <v>44308</v>
      </c>
      <c r="V194" s="1330" t="s">
        <v>24</v>
      </c>
      <c r="W194" s="1311" t="s">
        <v>24</v>
      </c>
      <c r="X194" s="347"/>
      <c r="Y194" s="172"/>
      <c r="Z194" s="350"/>
      <c r="AA194" s="244" t="s">
        <v>592</v>
      </c>
      <c r="AB194" s="244" t="s">
        <v>24</v>
      </c>
      <c r="AC194" s="244" t="s">
        <v>24</v>
      </c>
      <c r="AD194" s="244" t="s">
        <v>24</v>
      </c>
      <c r="AE194" s="213"/>
      <c r="AF194" s="1319"/>
      <c r="AG194" s="375"/>
      <c r="AH194" s="1239"/>
      <c r="AI194" s="481" t="str">
        <f t="shared" si="18"/>
        <v>PC 200, PC 300---</v>
      </c>
      <c r="AJ194" s="1330">
        <f t="shared" si="19"/>
        <v>42724</v>
      </c>
      <c r="AK194" s="205">
        <v>42805</v>
      </c>
      <c r="AL194" s="621" t="s">
        <v>6544</v>
      </c>
      <c r="AM194" s="180"/>
      <c r="AN194" s="178"/>
      <c r="AO194" s="178"/>
      <c r="AP194" s="180"/>
      <c r="AQ194" s="1231" t="s">
        <v>3094</v>
      </c>
      <c r="AR194" s="180"/>
      <c r="AS194" s="180"/>
      <c r="AT194" s="180"/>
      <c r="AU194" s="180"/>
      <c r="AZ194" s="177"/>
    </row>
    <row r="195" spans="1:52" ht="15" customHeight="1">
      <c r="A195" s="885"/>
      <c r="B195" s="1310">
        <v>189</v>
      </c>
      <c r="C195" s="626" t="s">
        <v>6131</v>
      </c>
      <c r="D195" s="571" t="s">
        <v>230</v>
      </c>
      <c r="E195" s="521" t="s">
        <v>222</v>
      </c>
      <c r="F195" s="509" t="s">
        <v>6132</v>
      </c>
      <c r="G195" s="509" t="s">
        <v>98</v>
      </c>
      <c r="H195" s="570" t="s">
        <v>6133</v>
      </c>
      <c r="I195" s="468">
        <v>31849</v>
      </c>
      <c r="J195" s="1314">
        <f t="shared" ca="1" si="15"/>
        <v>35</v>
      </c>
      <c r="K195" s="138" t="s">
        <v>493</v>
      </c>
      <c r="L195" s="143">
        <v>870332460034</v>
      </c>
      <c r="M195" s="134">
        <v>42807</v>
      </c>
      <c r="N195" s="510">
        <v>43132</v>
      </c>
      <c r="O195" s="584" t="s">
        <v>24</v>
      </c>
      <c r="P195" s="463" t="s">
        <v>24</v>
      </c>
      <c r="Q195" s="194" t="str">
        <f t="shared" si="16"/>
        <v>-</v>
      </c>
      <c r="R195" s="181" t="str">
        <f t="shared" ca="1" si="17"/>
        <v>TIDAK MCU</v>
      </c>
      <c r="S195" s="1319" t="s">
        <v>6461</v>
      </c>
      <c r="T195" s="1330">
        <v>44268</v>
      </c>
      <c r="U195" s="212" t="s">
        <v>889</v>
      </c>
      <c r="V195" s="1330" t="s">
        <v>24</v>
      </c>
      <c r="W195" s="1311" t="s">
        <v>24</v>
      </c>
      <c r="X195" s="347"/>
      <c r="Y195" s="172"/>
      <c r="Z195" s="350"/>
      <c r="AA195" s="244" t="s">
        <v>592</v>
      </c>
      <c r="AB195" s="244" t="s">
        <v>24</v>
      </c>
      <c r="AC195" s="244" t="s">
        <v>24</v>
      </c>
      <c r="AD195" s="244" t="s">
        <v>24</v>
      </c>
      <c r="AE195" s="213"/>
      <c r="AF195" s="1319"/>
      <c r="AG195" s="375"/>
      <c r="AH195" s="1239"/>
      <c r="AI195" s="481" t="str">
        <f t="shared" si="18"/>
        <v>PC 200, PC 300---</v>
      </c>
      <c r="AJ195" s="1330">
        <f t="shared" si="19"/>
        <v>43132</v>
      </c>
      <c r="AK195" s="217" t="s">
        <v>24</v>
      </c>
      <c r="AL195" s="614">
        <v>43471</v>
      </c>
      <c r="AM195" s="180"/>
      <c r="AN195" s="178"/>
      <c r="AO195" s="178"/>
      <c r="AP195" s="180"/>
      <c r="AQ195" s="180"/>
      <c r="AR195" s="180"/>
      <c r="AS195" s="180"/>
      <c r="AT195" s="180"/>
      <c r="AU195" s="180"/>
      <c r="AZ195" s="177"/>
    </row>
    <row r="196" spans="1:52" ht="15" customHeight="1">
      <c r="A196" s="885"/>
      <c r="B196" s="1310">
        <v>190</v>
      </c>
      <c r="C196" s="638" t="s">
        <v>6134</v>
      </c>
      <c r="D196" s="633" t="s">
        <v>230</v>
      </c>
      <c r="E196" s="521" t="s">
        <v>222</v>
      </c>
      <c r="F196" s="509" t="s">
        <v>6135</v>
      </c>
      <c r="G196" s="509" t="s">
        <v>98</v>
      </c>
      <c r="H196" s="570" t="s">
        <v>6136</v>
      </c>
      <c r="I196" s="468">
        <v>30823</v>
      </c>
      <c r="J196" s="1314">
        <f t="shared" ca="1" si="15"/>
        <v>38</v>
      </c>
      <c r="K196" s="138" t="s">
        <v>493</v>
      </c>
      <c r="L196" s="143">
        <v>1723180500914</v>
      </c>
      <c r="M196" s="629">
        <v>45067</v>
      </c>
      <c r="N196" s="510">
        <v>42748</v>
      </c>
      <c r="O196" s="584" t="s">
        <v>24</v>
      </c>
      <c r="P196" s="463" t="s">
        <v>24</v>
      </c>
      <c r="Q196" s="194" t="str">
        <f t="shared" si="16"/>
        <v>-</v>
      </c>
      <c r="R196" s="181" t="str">
        <f t="shared" ca="1" si="17"/>
        <v>TIDAK MCU</v>
      </c>
      <c r="S196" s="1319" t="s">
        <v>6462</v>
      </c>
      <c r="T196" s="1330">
        <v>44337</v>
      </c>
      <c r="U196" s="211">
        <v>44337</v>
      </c>
      <c r="V196" s="1330" t="s">
        <v>24</v>
      </c>
      <c r="W196" s="1311" t="s">
        <v>24</v>
      </c>
      <c r="X196" s="347"/>
      <c r="Y196" s="172"/>
      <c r="Z196" s="350"/>
      <c r="AA196" s="243" t="s">
        <v>592</v>
      </c>
      <c r="AB196" s="244" t="s">
        <v>24</v>
      </c>
      <c r="AC196" s="244" t="s">
        <v>24</v>
      </c>
      <c r="AD196" s="244" t="s">
        <v>24</v>
      </c>
      <c r="AE196" s="213"/>
      <c r="AF196" s="1319"/>
      <c r="AG196" s="375"/>
      <c r="AH196" s="1239"/>
      <c r="AI196" s="481" t="str">
        <f t="shared" si="18"/>
        <v>PC 200, PC 300---</v>
      </c>
      <c r="AJ196" s="1330">
        <f t="shared" si="19"/>
        <v>42748</v>
      </c>
      <c r="AK196" s="217">
        <v>43994</v>
      </c>
      <c r="AL196" s="614" t="s">
        <v>24</v>
      </c>
      <c r="AM196" s="180"/>
      <c r="AN196" s="178"/>
      <c r="AO196" s="178"/>
      <c r="AP196" s="180"/>
      <c r="AQ196" s="1231" t="s">
        <v>3094</v>
      </c>
      <c r="AR196" s="180"/>
      <c r="AS196" s="180"/>
      <c r="AT196" s="180"/>
      <c r="AU196" s="180"/>
      <c r="AZ196" s="177"/>
    </row>
    <row r="197" spans="1:52" ht="15" customHeight="1">
      <c r="A197" s="885"/>
      <c r="B197" s="1310">
        <v>191</v>
      </c>
      <c r="C197" s="628" t="s">
        <v>6137</v>
      </c>
      <c r="D197" s="571" t="s">
        <v>230</v>
      </c>
      <c r="E197" s="644" t="s">
        <v>222</v>
      </c>
      <c r="F197" s="836" t="s">
        <v>24</v>
      </c>
      <c r="G197" s="644" t="s">
        <v>98</v>
      </c>
      <c r="H197" s="570" t="s">
        <v>24</v>
      </c>
      <c r="I197" s="468">
        <v>34367</v>
      </c>
      <c r="J197" s="1314">
        <f t="shared" ca="1" si="15"/>
        <v>28</v>
      </c>
      <c r="K197" s="139" t="s">
        <v>494</v>
      </c>
      <c r="L197" s="140">
        <v>880232460103</v>
      </c>
      <c r="M197" s="141">
        <v>45324</v>
      </c>
      <c r="N197" s="510">
        <v>43699</v>
      </c>
      <c r="O197" s="601" t="s">
        <v>24</v>
      </c>
      <c r="P197" s="203" t="s">
        <v>24</v>
      </c>
      <c r="Q197" s="194" t="str">
        <f t="shared" si="16"/>
        <v>-</v>
      </c>
      <c r="R197" s="181" t="str">
        <f t="shared" ca="1" si="17"/>
        <v>TIDAK MCU</v>
      </c>
      <c r="S197" s="1319" t="s">
        <v>6463</v>
      </c>
      <c r="T197" s="1330">
        <v>44229</v>
      </c>
      <c r="U197" s="212">
        <v>44229</v>
      </c>
      <c r="V197" s="1330" t="s">
        <v>24</v>
      </c>
      <c r="W197" s="1311" t="s">
        <v>24</v>
      </c>
      <c r="X197" s="347"/>
      <c r="Y197" s="172"/>
      <c r="Z197" s="350"/>
      <c r="AA197" s="213" t="s">
        <v>594</v>
      </c>
      <c r="AB197" s="213"/>
      <c r="AC197" s="213"/>
      <c r="AD197" s="213"/>
      <c r="AE197" s="213"/>
      <c r="AF197" s="1319"/>
      <c r="AG197" s="375"/>
      <c r="AH197" s="1239"/>
      <c r="AI197" s="481" t="str">
        <f t="shared" si="18"/>
        <v>PC 200 - PC 400</v>
      </c>
      <c r="AJ197" s="1330">
        <f t="shared" si="19"/>
        <v>43699</v>
      </c>
      <c r="AK197" s="205">
        <v>43689</v>
      </c>
      <c r="AL197" s="621">
        <v>43692</v>
      </c>
      <c r="AM197" s="180"/>
      <c r="AN197" s="178"/>
      <c r="AO197" s="178"/>
      <c r="AP197" s="180"/>
      <c r="AQ197" s="180"/>
      <c r="AR197" s="180"/>
      <c r="AS197" s="180"/>
      <c r="AT197" s="180"/>
      <c r="AU197" s="180"/>
      <c r="AZ197" s="177"/>
    </row>
    <row r="198" spans="1:52" ht="15" customHeight="1">
      <c r="A198" s="885"/>
      <c r="B198" s="1310">
        <v>192</v>
      </c>
      <c r="C198" s="628" t="s">
        <v>3443</v>
      </c>
      <c r="D198" s="571" t="s">
        <v>230</v>
      </c>
      <c r="E198" s="644" t="s">
        <v>222</v>
      </c>
      <c r="F198" s="836" t="s">
        <v>24</v>
      </c>
      <c r="G198" s="644" t="s">
        <v>98</v>
      </c>
      <c r="H198" s="570" t="s">
        <v>24</v>
      </c>
      <c r="I198" s="468">
        <v>33017</v>
      </c>
      <c r="J198" s="1314">
        <f t="shared" ca="1" si="15"/>
        <v>32</v>
      </c>
      <c r="K198" s="634" t="s">
        <v>494</v>
      </c>
      <c r="L198" s="646">
        <v>920532460110</v>
      </c>
      <c r="M198" s="636">
        <v>45436</v>
      </c>
      <c r="N198" s="510">
        <v>43691</v>
      </c>
      <c r="O198" s="601" t="s">
        <v>24</v>
      </c>
      <c r="P198" s="203" t="s">
        <v>24</v>
      </c>
      <c r="Q198" s="194" t="str">
        <f t="shared" si="16"/>
        <v>-</v>
      </c>
      <c r="R198" s="181" t="str">
        <f t="shared" ca="1" si="17"/>
        <v>TIDAK MCU</v>
      </c>
      <c r="S198" s="1319" t="s">
        <v>6464</v>
      </c>
      <c r="T198" s="1330">
        <v>44340</v>
      </c>
      <c r="U198" s="212">
        <v>44340</v>
      </c>
      <c r="V198" s="1330" t="s">
        <v>24</v>
      </c>
      <c r="W198" s="1311" t="s">
        <v>24</v>
      </c>
      <c r="X198" s="347"/>
      <c r="Y198" s="172"/>
      <c r="Z198" s="350"/>
      <c r="AA198" s="216" t="s">
        <v>589</v>
      </c>
      <c r="AB198" s="1319"/>
      <c r="AC198" s="213"/>
      <c r="AD198" s="213"/>
      <c r="AE198" s="213"/>
      <c r="AF198" s="1319"/>
      <c r="AG198" s="375"/>
      <c r="AH198" s="1239"/>
      <c r="AI198" s="481" t="str">
        <f t="shared" si="18"/>
        <v>DZ 85</v>
      </c>
      <c r="AJ198" s="1330">
        <f t="shared" si="19"/>
        <v>43691</v>
      </c>
      <c r="AK198" s="205">
        <v>43621</v>
      </c>
      <c r="AL198" s="621">
        <v>43685</v>
      </c>
      <c r="AM198" s="180"/>
      <c r="AN198" s="178"/>
      <c r="AO198" s="178"/>
      <c r="AP198" s="180"/>
      <c r="AQ198" s="180" t="s">
        <v>6564</v>
      </c>
      <c r="AR198" s="180" t="s">
        <v>98</v>
      </c>
      <c r="AS198" s="180" t="s">
        <v>230</v>
      </c>
      <c r="AT198" s="180" t="s">
        <v>11598</v>
      </c>
      <c r="AU198" s="180" t="s">
        <v>24</v>
      </c>
      <c r="AZ198" s="177"/>
    </row>
    <row r="199" spans="1:52" ht="15" customHeight="1">
      <c r="A199" s="885"/>
      <c r="B199" s="1310">
        <v>193</v>
      </c>
      <c r="C199" s="638" t="s">
        <v>6138</v>
      </c>
      <c r="D199" s="633" t="s">
        <v>230</v>
      </c>
      <c r="E199" s="521" t="s">
        <v>222</v>
      </c>
      <c r="F199" s="509" t="s">
        <v>6139</v>
      </c>
      <c r="G199" s="509" t="s">
        <v>98</v>
      </c>
      <c r="H199" s="570" t="s">
        <v>24</v>
      </c>
      <c r="I199" s="468">
        <v>34793</v>
      </c>
      <c r="J199" s="1314">
        <f t="shared" ca="1" si="15"/>
        <v>27</v>
      </c>
      <c r="K199" s="316" t="s">
        <v>24</v>
      </c>
      <c r="L199" s="326" t="s">
        <v>24</v>
      </c>
      <c r="M199" s="336" t="s">
        <v>24</v>
      </c>
      <c r="N199" s="510">
        <v>42822</v>
      </c>
      <c r="O199" s="584" t="s">
        <v>24</v>
      </c>
      <c r="P199" s="463" t="s">
        <v>24</v>
      </c>
      <c r="Q199" s="194" t="str">
        <f t="shared" si="16"/>
        <v>-</v>
      </c>
      <c r="R199" s="181" t="str">
        <f t="shared" ca="1" si="17"/>
        <v>TIDAK MCU</v>
      </c>
      <c r="S199" s="1319" t="s">
        <v>6465</v>
      </c>
      <c r="T199" s="1330">
        <v>44290</v>
      </c>
      <c r="U199" s="1330">
        <v>44290</v>
      </c>
      <c r="V199" s="1330" t="s">
        <v>24</v>
      </c>
      <c r="W199" s="1311" t="s">
        <v>24</v>
      </c>
      <c r="X199" s="347"/>
      <c r="Y199" s="172"/>
      <c r="Z199" s="350"/>
      <c r="AA199" s="216" t="s">
        <v>592</v>
      </c>
      <c r="AB199" s="244" t="s">
        <v>24</v>
      </c>
      <c r="AC199" s="244" t="s">
        <v>24</v>
      </c>
      <c r="AD199" s="244" t="s">
        <v>24</v>
      </c>
      <c r="AE199" s="213"/>
      <c r="AF199" s="1319"/>
      <c r="AG199" s="375"/>
      <c r="AH199" s="1239"/>
      <c r="AI199" s="481" t="str">
        <f t="shared" si="18"/>
        <v>PC 200, PC 300---</v>
      </c>
      <c r="AJ199" s="1330">
        <f t="shared" si="19"/>
        <v>42822</v>
      </c>
      <c r="AK199" s="211">
        <v>42822</v>
      </c>
      <c r="AL199" s="621" t="s">
        <v>24</v>
      </c>
      <c r="AM199" s="180"/>
      <c r="AN199" s="178"/>
      <c r="AO199" s="178"/>
      <c r="AP199" s="180"/>
      <c r="AQ199" s="1231" t="s">
        <v>3094</v>
      </c>
      <c r="AR199" s="180"/>
      <c r="AS199" s="180"/>
      <c r="AT199" s="180"/>
      <c r="AU199" s="180"/>
      <c r="AZ199" s="177"/>
    </row>
    <row r="200" spans="1:52" ht="15" customHeight="1">
      <c r="A200" s="885"/>
      <c r="B200" s="1310">
        <v>194</v>
      </c>
      <c r="C200" s="565" t="s">
        <v>6140</v>
      </c>
      <c r="D200" s="633" t="s">
        <v>6002</v>
      </c>
      <c r="E200" s="844" t="s">
        <v>3085</v>
      </c>
      <c r="F200" s="633" t="s">
        <v>6141</v>
      </c>
      <c r="G200" s="644" t="s">
        <v>98</v>
      </c>
      <c r="H200" s="522" t="s">
        <v>6142</v>
      </c>
      <c r="I200" s="468">
        <v>33368</v>
      </c>
      <c r="J200" s="1314">
        <f t="shared" ca="1" si="15"/>
        <v>31</v>
      </c>
      <c r="K200" s="316" t="s">
        <v>24</v>
      </c>
      <c r="L200" s="326" t="s">
        <v>24</v>
      </c>
      <c r="M200" s="336" t="s">
        <v>24</v>
      </c>
      <c r="N200" s="510">
        <v>43704</v>
      </c>
      <c r="O200" s="601" t="s">
        <v>24</v>
      </c>
      <c r="P200" s="203" t="s">
        <v>24</v>
      </c>
      <c r="Q200" s="194" t="str">
        <f t="shared" si="16"/>
        <v>-</v>
      </c>
      <c r="R200" s="181" t="str">
        <f t="shared" ca="1" si="17"/>
        <v>TIDAK MCU</v>
      </c>
      <c r="S200" s="1319" t="s">
        <v>24</v>
      </c>
      <c r="T200" s="1330">
        <v>44326</v>
      </c>
      <c r="U200" s="205" t="s">
        <v>24</v>
      </c>
      <c r="V200" s="1330" t="s">
        <v>24</v>
      </c>
      <c r="W200" s="1311" t="s">
        <v>24</v>
      </c>
      <c r="X200" s="347"/>
      <c r="Y200" s="172"/>
      <c r="Z200" s="350"/>
      <c r="AA200" s="1314" t="s">
        <v>24</v>
      </c>
      <c r="AB200" s="213"/>
      <c r="AC200" s="213"/>
      <c r="AD200" s="213"/>
      <c r="AE200" s="213"/>
      <c r="AF200" s="1319"/>
      <c r="AG200" s="375"/>
      <c r="AH200" s="1239"/>
      <c r="AI200" s="481" t="str">
        <f t="shared" si="18"/>
        <v>-</v>
      </c>
      <c r="AJ200" s="1330">
        <f t="shared" si="19"/>
        <v>43704</v>
      </c>
      <c r="AK200" s="211" t="s">
        <v>24</v>
      </c>
      <c r="AL200" s="621" t="s">
        <v>24</v>
      </c>
      <c r="AM200" s="180"/>
      <c r="AN200" s="178"/>
      <c r="AO200" s="178"/>
      <c r="AP200" s="180"/>
      <c r="AQ200" s="1231" t="s">
        <v>3094</v>
      </c>
      <c r="AR200" s="180"/>
      <c r="AS200" s="180"/>
      <c r="AT200" s="180"/>
      <c r="AU200" s="180"/>
      <c r="AZ200" s="177"/>
    </row>
    <row r="201" spans="1:52" ht="15" customHeight="1">
      <c r="A201" s="885"/>
      <c r="B201" s="1310">
        <v>195</v>
      </c>
      <c r="C201" s="1497" t="s">
        <v>6143</v>
      </c>
      <c r="D201" s="571" t="s">
        <v>2700</v>
      </c>
      <c r="E201" s="644" t="s">
        <v>4241</v>
      </c>
      <c r="F201" s="836" t="s">
        <v>6144</v>
      </c>
      <c r="G201" s="644" t="s">
        <v>98</v>
      </c>
      <c r="H201" s="522" t="s">
        <v>5986</v>
      </c>
      <c r="I201" s="468">
        <v>33166</v>
      </c>
      <c r="J201" s="1314">
        <f t="shared" ca="1" si="15"/>
        <v>31</v>
      </c>
      <c r="K201" s="176" t="s">
        <v>24</v>
      </c>
      <c r="L201" s="170" t="s">
        <v>24</v>
      </c>
      <c r="M201" s="173" t="s">
        <v>24</v>
      </c>
      <c r="N201" s="510">
        <v>43704</v>
      </c>
      <c r="O201" s="601" t="s">
        <v>24</v>
      </c>
      <c r="P201" s="203" t="s">
        <v>24</v>
      </c>
      <c r="Q201" s="194" t="str">
        <f t="shared" si="16"/>
        <v>-</v>
      </c>
      <c r="R201" s="181" t="str">
        <f t="shared" ca="1" si="17"/>
        <v>TIDAK MCU</v>
      </c>
      <c r="S201" s="1319" t="s">
        <v>24</v>
      </c>
      <c r="T201" s="1330">
        <v>44489</v>
      </c>
      <c r="U201" s="205" t="s">
        <v>24</v>
      </c>
      <c r="V201" s="1330" t="s">
        <v>24</v>
      </c>
      <c r="W201" s="1311" t="s">
        <v>24</v>
      </c>
      <c r="X201" s="347"/>
      <c r="Y201" s="172"/>
      <c r="Z201" s="350"/>
      <c r="AA201" s="244" t="s">
        <v>24</v>
      </c>
      <c r="AB201" s="213"/>
      <c r="AC201" s="213"/>
      <c r="AD201" s="213"/>
      <c r="AE201" s="213"/>
      <c r="AF201" s="1319"/>
      <c r="AG201" s="375"/>
      <c r="AH201" s="1239"/>
      <c r="AI201" s="481" t="str">
        <f t="shared" si="18"/>
        <v>-</v>
      </c>
      <c r="AJ201" s="1330">
        <f t="shared" si="19"/>
        <v>43704</v>
      </c>
      <c r="AK201" s="211" t="s">
        <v>24</v>
      </c>
      <c r="AL201" s="621" t="s">
        <v>24</v>
      </c>
      <c r="AM201" s="180"/>
      <c r="AN201" s="178"/>
      <c r="AO201" s="178"/>
      <c r="AP201" s="180"/>
      <c r="AQ201" s="1231" t="s">
        <v>3094</v>
      </c>
      <c r="AR201" s="180"/>
      <c r="AS201" s="180"/>
      <c r="AT201" s="180"/>
      <c r="AU201" s="180"/>
      <c r="AZ201" s="177"/>
    </row>
    <row r="202" spans="1:52" ht="15" customHeight="1">
      <c r="A202" s="885"/>
      <c r="B202" s="1310">
        <v>196</v>
      </c>
      <c r="C202" s="638" t="s">
        <v>6145</v>
      </c>
      <c r="D202" s="571" t="s">
        <v>230</v>
      </c>
      <c r="E202" s="521" t="s">
        <v>222</v>
      </c>
      <c r="F202" s="526" t="s">
        <v>6146</v>
      </c>
      <c r="G202" s="509" t="s">
        <v>98</v>
      </c>
      <c r="H202" s="522" t="s">
        <v>2266</v>
      </c>
      <c r="I202" s="468">
        <v>35053</v>
      </c>
      <c r="J202" s="1314">
        <f t="shared" ca="1" si="15"/>
        <v>26</v>
      </c>
      <c r="K202" s="138" t="s">
        <v>493</v>
      </c>
      <c r="L202" s="143">
        <v>951219310138</v>
      </c>
      <c r="M202" s="134">
        <v>44915</v>
      </c>
      <c r="N202" s="510">
        <v>42835</v>
      </c>
      <c r="O202" s="584">
        <v>43196</v>
      </c>
      <c r="P202" s="463" t="s">
        <v>24</v>
      </c>
      <c r="Q202" s="194">
        <f t="shared" si="16"/>
        <v>43561</v>
      </c>
      <c r="R202" s="181" t="str">
        <f t="shared" ca="1" si="17"/>
        <v>EXPIRED</v>
      </c>
      <c r="S202" s="1319" t="s">
        <v>6466</v>
      </c>
      <c r="T202" s="1330">
        <v>44550</v>
      </c>
      <c r="U202" s="1329">
        <v>44550</v>
      </c>
      <c r="V202" s="1330" t="s">
        <v>24</v>
      </c>
      <c r="W202" s="1311" t="s">
        <v>24</v>
      </c>
      <c r="X202" s="347"/>
      <c r="Y202" s="172"/>
      <c r="Z202" s="350"/>
      <c r="AA202" s="244" t="s">
        <v>592</v>
      </c>
      <c r="AB202" s="244" t="s">
        <v>24</v>
      </c>
      <c r="AC202" s="244" t="s">
        <v>24</v>
      </c>
      <c r="AD202" s="244" t="s">
        <v>24</v>
      </c>
      <c r="AE202" s="213"/>
      <c r="AF202" s="1319"/>
      <c r="AG202" s="375"/>
      <c r="AH202" s="1239"/>
      <c r="AI202" s="481" t="str">
        <f t="shared" si="18"/>
        <v>PC 200, PC 300---</v>
      </c>
      <c r="AJ202" s="1330">
        <f t="shared" si="19"/>
        <v>42835</v>
      </c>
      <c r="AK202" s="205">
        <v>42805</v>
      </c>
      <c r="AL202" s="621">
        <v>42830</v>
      </c>
      <c r="AM202" s="180"/>
      <c r="AN202" s="178"/>
      <c r="AO202" s="178"/>
      <c r="AP202" s="180"/>
      <c r="AQ202" s="180"/>
      <c r="AR202" s="180"/>
      <c r="AS202" s="180"/>
      <c r="AT202" s="180"/>
      <c r="AU202" s="180"/>
      <c r="AZ202" s="177"/>
    </row>
    <row r="203" spans="1:52" ht="15" customHeight="1">
      <c r="A203" s="885"/>
      <c r="B203" s="1310">
        <v>197</v>
      </c>
      <c r="C203" s="626" t="s">
        <v>6147</v>
      </c>
      <c r="D203" s="571" t="s">
        <v>230</v>
      </c>
      <c r="E203" s="521" t="s">
        <v>222</v>
      </c>
      <c r="F203" s="509" t="s">
        <v>6148</v>
      </c>
      <c r="G203" s="509" t="s">
        <v>98</v>
      </c>
      <c r="H203" s="522" t="s">
        <v>11457</v>
      </c>
      <c r="I203" s="468">
        <v>32930</v>
      </c>
      <c r="J203" s="1314">
        <f t="shared" ca="1" si="15"/>
        <v>32</v>
      </c>
      <c r="K203" s="632" t="s">
        <v>493</v>
      </c>
      <c r="L203" s="143">
        <v>900232460330</v>
      </c>
      <c r="M203" s="134">
        <v>43522</v>
      </c>
      <c r="N203" s="510">
        <v>42935</v>
      </c>
      <c r="O203" s="584">
        <v>42934</v>
      </c>
      <c r="P203" s="463" t="s">
        <v>24</v>
      </c>
      <c r="Q203" s="194">
        <f t="shared" si="16"/>
        <v>43299</v>
      </c>
      <c r="R203" s="181" t="str">
        <f t="shared" ca="1" si="17"/>
        <v>EXPIRED</v>
      </c>
      <c r="S203" s="1319" t="s">
        <v>6467</v>
      </c>
      <c r="T203" s="1330">
        <v>44253</v>
      </c>
      <c r="U203" s="212" t="s">
        <v>889</v>
      </c>
      <c r="V203" s="1330" t="s">
        <v>24</v>
      </c>
      <c r="W203" s="1311" t="s">
        <v>24</v>
      </c>
      <c r="X203" s="347"/>
      <c r="Y203" s="172"/>
      <c r="Z203" s="350"/>
      <c r="AA203" s="244" t="s">
        <v>589</v>
      </c>
      <c r="AB203" s="244" t="s">
        <v>594</v>
      </c>
      <c r="AC203" s="244" t="s">
        <v>24</v>
      </c>
      <c r="AD203" s="244" t="s">
        <v>24</v>
      </c>
      <c r="AE203" s="213"/>
      <c r="AF203" s="1319"/>
      <c r="AG203" s="375"/>
      <c r="AH203" s="1239"/>
      <c r="AI203" s="481" t="str">
        <f t="shared" si="18"/>
        <v>DZ 85PC 200 - PC 400--</v>
      </c>
      <c r="AJ203" s="1330">
        <f t="shared" si="19"/>
        <v>42935</v>
      </c>
      <c r="AK203" s="217" t="s">
        <v>24</v>
      </c>
      <c r="AL203" s="614">
        <v>42928</v>
      </c>
      <c r="AM203" s="180"/>
      <c r="AN203" s="178"/>
      <c r="AO203" s="178"/>
      <c r="AP203" s="180"/>
      <c r="AQ203" s="180"/>
      <c r="AR203" s="180"/>
      <c r="AS203" s="180"/>
      <c r="AT203" s="180"/>
      <c r="AU203" s="180"/>
      <c r="AZ203" s="885"/>
    </row>
    <row r="204" spans="1:52" ht="15" customHeight="1">
      <c r="A204" s="885"/>
      <c r="B204" s="1310">
        <v>198</v>
      </c>
      <c r="C204" s="638" t="s">
        <v>6149</v>
      </c>
      <c r="D204" s="633" t="s">
        <v>230</v>
      </c>
      <c r="E204" s="521" t="s">
        <v>222</v>
      </c>
      <c r="F204" s="509" t="s">
        <v>6150</v>
      </c>
      <c r="G204" s="509" t="s">
        <v>98</v>
      </c>
      <c r="H204" s="570" t="s">
        <v>6151</v>
      </c>
      <c r="I204" s="468">
        <v>33819</v>
      </c>
      <c r="J204" s="1314">
        <f t="shared" ca="1" si="15"/>
        <v>29</v>
      </c>
      <c r="K204" s="640" t="s">
        <v>24</v>
      </c>
      <c r="L204" s="574" t="s">
        <v>24</v>
      </c>
      <c r="M204" s="468" t="s">
        <v>24</v>
      </c>
      <c r="N204" s="510">
        <v>42950</v>
      </c>
      <c r="O204" s="584" t="s">
        <v>24</v>
      </c>
      <c r="P204" s="463" t="s">
        <v>24</v>
      </c>
      <c r="Q204" s="194" t="str">
        <f t="shared" si="16"/>
        <v>-</v>
      </c>
      <c r="R204" s="181" t="str">
        <f t="shared" ca="1" si="17"/>
        <v>TIDAK MCU</v>
      </c>
      <c r="S204" s="1319" t="s">
        <v>6468</v>
      </c>
      <c r="T204" s="1330">
        <v>44411</v>
      </c>
      <c r="U204" s="211">
        <v>44411</v>
      </c>
      <c r="V204" s="1330" t="s">
        <v>24</v>
      </c>
      <c r="W204" s="1311" t="s">
        <v>24</v>
      </c>
      <c r="X204" s="347"/>
      <c r="Y204" s="172"/>
      <c r="Z204" s="350"/>
      <c r="AA204" s="243" t="s">
        <v>589</v>
      </c>
      <c r="AB204" s="244"/>
      <c r="AC204" s="244"/>
      <c r="AD204" s="244"/>
      <c r="AE204" s="213"/>
      <c r="AF204" s="1319"/>
      <c r="AG204" s="375"/>
      <c r="AH204" s="1239"/>
      <c r="AI204" s="481" t="str">
        <f t="shared" si="18"/>
        <v>DZ 85</v>
      </c>
      <c r="AJ204" s="1330">
        <f t="shared" si="19"/>
        <v>42950</v>
      </c>
      <c r="AK204" s="217">
        <v>42950</v>
      </c>
      <c r="AL204" s="614" t="s">
        <v>24</v>
      </c>
      <c r="AM204" s="180"/>
      <c r="AN204" s="178"/>
      <c r="AO204" s="178"/>
      <c r="AP204" s="180"/>
      <c r="AQ204" s="1231" t="s">
        <v>3094</v>
      </c>
      <c r="AR204" s="180"/>
      <c r="AS204" s="180"/>
      <c r="AT204" s="180"/>
      <c r="AU204" s="180"/>
      <c r="AZ204" s="177"/>
    </row>
    <row r="205" spans="1:52" ht="15" customHeight="1">
      <c r="A205" s="885"/>
      <c r="B205" s="1310">
        <v>199</v>
      </c>
      <c r="C205" s="638" t="s">
        <v>6152</v>
      </c>
      <c r="D205" s="633" t="s">
        <v>230</v>
      </c>
      <c r="E205" s="521" t="s">
        <v>222</v>
      </c>
      <c r="F205" s="526" t="s">
        <v>6153</v>
      </c>
      <c r="G205" s="509" t="s">
        <v>98</v>
      </c>
      <c r="H205" s="570" t="s">
        <v>6154</v>
      </c>
      <c r="I205" s="468">
        <v>32731</v>
      </c>
      <c r="J205" s="1314">
        <f t="shared" ca="1" si="15"/>
        <v>32</v>
      </c>
      <c r="K205" s="571" t="s">
        <v>493</v>
      </c>
      <c r="L205" s="574">
        <v>890816380089</v>
      </c>
      <c r="M205" s="468">
        <v>44784</v>
      </c>
      <c r="N205" s="510">
        <v>42940</v>
      </c>
      <c r="O205" s="584" t="s">
        <v>24</v>
      </c>
      <c r="P205" s="463" t="s">
        <v>24</v>
      </c>
      <c r="Q205" s="194" t="str">
        <f t="shared" si="16"/>
        <v>-</v>
      </c>
      <c r="R205" s="181" t="str">
        <f t="shared" ca="1" si="17"/>
        <v>TIDAK MCU</v>
      </c>
      <c r="S205" s="1319" t="s">
        <v>6469</v>
      </c>
      <c r="T205" s="1330">
        <v>44419</v>
      </c>
      <c r="U205" s="212">
        <v>44419</v>
      </c>
      <c r="V205" s="1330" t="s">
        <v>24</v>
      </c>
      <c r="W205" s="1311" t="s">
        <v>24</v>
      </c>
      <c r="X205" s="347"/>
      <c r="Y205" s="172"/>
      <c r="Z205" s="350"/>
      <c r="AA205" s="244" t="s">
        <v>589</v>
      </c>
      <c r="AB205" s="244" t="s">
        <v>24</v>
      </c>
      <c r="AC205" s="244" t="s">
        <v>24</v>
      </c>
      <c r="AD205" s="244" t="s">
        <v>24</v>
      </c>
      <c r="AE205" s="213"/>
      <c r="AF205" s="1319"/>
      <c r="AG205" s="375"/>
      <c r="AH205" s="1239"/>
      <c r="AI205" s="481" t="str">
        <f t="shared" si="18"/>
        <v>DZ 85---</v>
      </c>
      <c r="AJ205" s="1330">
        <f t="shared" si="19"/>
        <v>42940</v>
      </c>
      <c r="AK205" s="211" t="s">
        <v>24</v>
      </c>
      <c r="AL205" s="621">
        <v>42942</v>
      </c>
      <c r="AM205" s="180"/>
      <c r="AN205" s="178"/>
      <c r="AO205" s="178"/>
      <c r="AP205" s="180"/>
      <c r="AQ205" s="1231" t="s">
        <v>3094</v>
      </c>
      <c r="AR205" s="180"/>
      <c r="AS205" s="180"/>
      <c r="AT205" s="180"/>
      <c r="AU205" s="180"/>
      <c r="AZ205" s="885"/>
    </row>
    <row r="206" spans="1:52" ht="15" customHeight="1">
      <c r="A206" s="885"/>
      <c r="B206" s="1310">
        <v>200</v>
      </c>
      <c r="C206" s="565" t="s">
        <v>6155</v>
      </c>
      <c r="D206" s="633" t="s">
        <v>230</v>
      </c>
      <c r="E206" s="844" t="s">
        <v>222</v>
      </c>
      <c r="F206" s="844" t="s">
        <v>24</v>
      </c>
      <c r="G206" s="644" t="s">
        <v>98</v>
      </c>
      <c r="H206" s="570" t="s">
        <v>24</v>
      </c>
      <c r="I206" s="468">
        <v>34787</v>
      </c>
      <c r="J206" s="1314">
        <f t="shared" ca="1" si="15"/>
        <v>27</v>
      </c>
      <c r="K206" s="139" t="s">
        <v>493</v>
      </c>
      <c r="L206" s="140" t="s">
        <v>6156</v>
      </c>
      <c r="M206" s="141">
        <v>45380</v>
      </c>
      <c r="N206" s="510">
        <v>43691</v>
      </c>
      <c r="O206" s="601" t="s">
        <v>24</v>
      </c>
      <c r="P206" s="203" t="s">
        <v>24</v>
      </c>
      <c r="Q206" s="194" t="str">
        <f t="shared" si="16"/>
        <v>-</v>
      </c>
      <c r="R206" s="181" t="str">
        <f t="shared" ca="1" si="17"/>
        <v>TIDAK MCU</v>
      </c>
      <c r="S206" s="1319" t="s">
        <v>6470</v>
      </c>
      <c r="T206" s="1330">
        <v>44284</v>
      </c>
      <c r="U206" s="212">
        <v>44284</v>
      </c>
      <c r="V206" s="1330" t="s">
        <v>24</v>
      </c>
      <c r="W206" s="1311" t="s">
        <v>24</v>
      </c>
      <c r="X206" s="347"/>
      <c r="Y206" s="172"/>
      <c r="Z206" s="350"/>
      <c r="AA206" s="243" t="s">
        <v>589</v>
      </c>
      <c r="AB206" s="213"/>
      <c r="AC206" s="213"/>
      <c r="AD206" s="213"/>
      <c r="AE206" s="213"/>
      <c r="AF206" s="1319"/>
      <c r="AG206" s="375"/>
      <c r="AH206" s="1239"/>
      <c r="AI206" s="481" t="str">
        <f t="shared" si="18"/>
        <v>DZ 85</v>
      </c>
      <c r="AJ206" s="1330">
        <f t="shared" si="19"/>
        <v>43691</v>
      </c>
      <c r="AK206" s="211">
        <v>43684</v>
      </c>
      <c r="AL206" s="621">
        <v>43685</v>
      </c>
      <c r="AM206" s="180"/>
      <c r="AN206" s="178"/>
      <c r="AO206" s="178"/>
      <c r="AP206" s="180"/>
      <c r="AQ206" s="1231" t="s">
        <v>3094</v>
      </c>
      <c r="AR206" s="180"/>
      <c r="AS206" s="180"/>
      <c r="AT206" s="180"/>
      <c r="AU206" s="180"/>
      <c r="AZ206" s="885"/>
    </row>
    <row r="207" spans="1:52" ht="15" customHeight="1">
      <c r="A207" s="885"/>
      <c r="B207" s="1310">
        <v>201</v>
      </c>
      <c r="C207" s="626" t="s">
        <v>6157</v>
      </c>
      <c r="D207" s="633" t="s">
        <v>230</v>
      </c>
      <c r="E207" s="521" t="s">
        <v>222</v>
      </c>
      <c r="F207" s="509" t="s">
        <v>6158</v>
      </c>
      <c r="G207" s="509" t="s">
        <v>98</v>
      </c>
      <c r="H207" s="570" t="s">
        <v>6159</v>
      </c>
      <c r="I207" s="468">
        <v>32430</v>
      </c>
      <c r="J207" s="1314">
        <f t="shared" ca="1" si="15"/>
        <v>33</v>
      </c>
      <c r="K207" s="632" t="s">
        <v>493</v>
      </c>
      <c r="L207" s="143">
        <v>881019310486</v>
      </c>
      <c r="M207" s="134">
        <v>44848</v>
      </c>
      <c r="N207" s="510">
        <v>43122</v>
      </c>
      <c r="O207" s="584" t="s">
        <v>24</v>
      </c>
      <c r="P207" s="463" t="s">
        <v>24</v>
      </c>
      <c r="Q207" s="194" t="str">
        <f t="shared" si="16"/>
        <v>-</v>
      </c>
      <c r="R207" s="181" t="str">
        <f t="shared" ca="1" si="17"/>
        <v>TIDAK MCU</v>
      </c>
      <c r="S207" s="1319" t="s">
        <v>6471</v>
      </c>
      <c r="T207" s="1330">
        <v>44483</v>
      </c>
      <c r="U207" s="1329">
        <v>44483</v>
      </c>
      <c r="V207" s="1330" t="s">
        <v>24</v>
      </c>
      <c r="W207" s="1311" t="s">
        <v>24</v>
      </c>
      <c r="X207" s="347"/>
      <c r="Y207" s="172"/>
      <c r="Z207" s="350"/>
      <c r="AA207" s="244" t="s">
        <v>592</v>
      </c>
      <c r="AB207" s="244" t="s">
        <v>24</v>
      </c>
      <c r="AC207" s="244" t="s">
        <v>24</v>
      </c>
      <c r="AD207" s="244" t="s">
        <v>24</v>
      </c>
      <c r="AE207" s="213"/>
      <c r="AF207" s="1319"/>
      <c r="AG207" s="375"/>
      <c r="AH207" s="1239"/>
      <c r="AI207" s="481" t="str">
        <f t="shared" si="18"/>
        <v>PC 200, PC 300---</v>
      </c>
      <c r="AJ207" s="1330">
        <f t="shared" si="19"/>
        <v>43122</v>
      </c>
      <c r="AK207" s="211">
        <v>44124</v>
      </c>
      <c r="AL207" s="621" t="s">
        <v>24</v>
      </c>
      <c r="AM207" s="180"/>
      <c r="AN207" s="178"/>
      <c r="AO207" s="178"/>
      <c r="AP207" s="180"/>
      <c r="AQ207" s="180" t="s">
        <v>3094</v>
      </c>
      <c r="AR207" s="180"/>
      <c r="AS207" s="180"/>
      <c r="AT207" s="180"/>
      <c r="AU207" s="180"/>
      <c r="AZ207" s="177"/>
    </row>
    <row r="208" spans="1:52" ht="15" customHeight="1">
      <c r="A208" s="885"/>
      <c r="B208" s="1310">
        <v>202</v>
      </c>
      <c r="C208" s="626" t="s">
        <v>6160</v>
      </c>
      <c r="D208" s="571" t="s">
        <v>230</v>
      </c>
      <c r="E208" s="521" t="s">
        <v>222</v>
      </c>
      <c r="F208" s="526" t="s">
        <v>6161</v>
      </c>
      <c r="G208" s="509" t="s">
        <v>98</v>
      </c>
      <c r="H208" s="570" t="s">
        <v>6162</v>
      </c>
      <c r="I208" s="468">
        <v>33576</v>
      </c>
      <c r="J208" s="1314">
        <f t="shared" ca="1" si="15"/>
        <v>30</v>
      </c>
      <c r="K208" s="632" t="s">
        <v>493</v>
      </c>
      <c r="L208" s="639">
        <v>901219310357</v>
      </c>
      <c r="M208" s="134">
        <v>44899</v>
      </c>
      <c r="N208" s="510">
        <v>43125</v>
      </c>
      <c r="O208" s="584" t="s">
        <v>24</v>
      </c>
      <c r="P208" s="463" t="s">
        <v>24</v>
      </c>
      <c r="Q208" s="194" t="str">
        <f t="shared" si="16"/>
        <v>-</v>
      </c>
      <c r="R208" s="181" t="str">
        <f t="shared" ca="1" si="17"/>
        <v>TIDAK MCU</v>
      </c>
      <c r="S208" s="1319" t="s">
        <v>6472</v>
      </c>
      <c r="T208" s="1330">
        <v>44534</v>
      </c>
      <c r="U208" s="212" t="s">
        <v>99</v>
      </c>
      <c r="V208" s="1330" t="s">
        <v>24</v>
      </c>
      <c r="W208" s="1311" t="s">
        <v>24</v>
      </c>
      <c r="X208" s="347"/>
      <c r="Y208" s="172"/>
      <c r="Z208" s="350"/>
      <c r="AA208" s="244" t="s">
        <v>592</v>
      </c>
      <c r="AB208" s="244" t="s">
        <v>24</v>
      </c>
      <c r="AC208" s="244" t="s">
        <v>24</v>
      </c>
      <c r="AD208" s="244" t="s">
        <v>24</v>
      </c>
      <c r="AE208" s="213"/>
      <c r="AF208" s="1319"/>
      <c r="AG208" s="375"/>
      <c r="AH208" s="1239"/>
      <c r="AI208" s="481" t="str">
        <f t="shared" si="18"/>
        <v>PC 200, PC 300---</v>
      </c>
      <c r="AJ208" s="1330">
        <f t="shared" si="19"/>
        <v>43125</v>
      </c>
      <c r="AK208" s="211">
        <v>43125</v>
      </c>
      <c r="AL208" s="621" t="s">
        <v>24</v>
      </c>
      <c r="AM208" s="180"/>
      <c r="AN208" s="178"/>
      <c r="AO208" s="178"/>
      <c r="AP208" s="180"/>
      <c r="AQ208" s="180"/>
      <c r="AR208" s="180"/>
      <c r="AS208" s="180"/>
      <c r="AT208" s="180"/>
      <c r="AU208" s="180"/>
      <c r="AZ208" s="177"/>
    </row>
    <row r="209" spans="1:60" ht="15" customHeight="1">
      <c r="A209" s="885"/>
      <c r="B209" s="1310">
        <v>203</v>
      </c>
      <c r="C209" s="626" t="s">
        <v>6163</v>
      </c>
      <c r="D209" s="571" t="s">
        <v>230</v>
      </c>
      <c r="E209" s="521" t="s">
        <v>222</v>
      </c>
      <c r="F209" s="526" t="s">
        <v>5750</v>
      </c>
      <c r="G209" s="509" t="s">
        <v>98</v>
      </c>
      <c r="H209" s="522" t="s">
        <v>6164</v>
      </c>
      <c r="I209" s="468">
        <v>35710</v>
      </c>
      <c r="J209" s="1314">
        <f t="shared" ca="1" si="15"/>
        <v>24</v>
      </c>
      <c r="K209" s="632" t="s">
        <v>493</v>
      </c>
      <c r="L209" s="143">
        <v>941019310389</v>
      </c>
      <c r="M209" s="134">
        <v>44841</v>
      </c>
      <c r="N209" s="510">
        <v>43132</v>
      </c>
      <c r="O209" s="584" t="s">
        <v>24</v>
      </c>
      <c r="P209" s="463" t="s">
        <v>24</v>
      </c>
      <c r="Q209" s="194" t="str">
        <f t="shared" si="16"/>
        <v>-</v>
      </c>
      <c r="R209" s="181" t="str">
        <f t="shared" ca="1" si="17"/>
        <v>TIDAK MCU</v>
      </c>
      <c r="S209" s="1319" t="s">
        <v>6473</v>
      </c>
      <c r="T209" s="1330">
        <v>44476</v>
      </c>
      <c r="U209" s="212" t="s">
        <v>99</v>
      </c>
      <c r="V209" s="1330" t="s">
        <v>24</v>
      </c>
      <c r="W209" s="1311" t="s">
        <v>24</v>
      </c>
      <c r="X209" s="347"/>
      <c r="Y209" s="172"/>
      <c r="Z209" s="350"/>
      <c r="AA209" s="244" t="s">
        <v>592</v>
      </c>
      <c r="AB209" s="244" t="s">
        <v>24</v>
      </c>
      <c r="AC209" s="244" t="s">
        <v>24</v>
      </c>
      <c r="AD209" s="244" t="s">
        <v>24</v>
      </c>
      <c r="AE209" s="213"/>
      <c r="AF209" s="1319"/>
      <c r="AG209" s="375"/>
      <c r="AH209" s="1239"/>
      <c r="AI209" s="481" t="str">
        <f t="shared" si="18"/>
        <v>PC 200, PC 300---</v>
      </c>
      <c r="AJ209" s="1330">
        <f t="shared" si="19"/>
        <v>43132</v>
      </c>
      <c r="AK209" s="211">
        <v>43132</v>
      </c>
      <c r="AL209" s="621" t="s">
        <v>24</v>
      </c>
      <c r="AM209" s="180"/>
      <c r="AN209" s="178"/>
      <c r="AO209" s="178"/>
      <c r="AP209" s="180"/>
      <c r="AQ209" s="180"/>
      <c r="AR209" s="180"/>
      <c r="AS209" s="180"/>
      <c r="AT209" s="180"/>
      <c r="AU209" s="180"/>
      <c r="AZ209" s="177"/>
    </row>
    <row r="210" spans="1:60" ht="15" customHeight="1">
      <c r="A210" s="885"/>
      <c r="B210" s="1310">
        <v>204</v>
      </c>
      <c r="C210" s="626" t="s">
        <v>6165</v>
      </c>
      <c r="D210" s="633" t="s">
        <v>230</v>
      </c>
      <c r="E210" s="521" t="s">
        <v>222</v>
      </c>
      <c r="F210" s="526" t="s">
        <v>5753</v>
      </c>
      <c r="G210" s="509" t="s">
        <v>13721</v>
      </c>
      <c r="H210" s="522" t="s">
        <v>6166</v>
      </c>
      <c r="I210" s="468">
        <v>34703</v>
      </c>
      <c r="J210" s="1314">
        <f t="shared" ca="1" si="15"/>
        <v>27</v>
      </c>
      <c r="K210" s="632" t="s">
        <v>493</v>
      </c>
      <c r="L210" s="143">
        <v>950119310326</v>
      </c>
      <c r="M210" s="134">
        <v>44565</v>
      </c>
      <c r="N210" s="510">
        <v>43125</v>
      </c>
      <c r="O210" s="584" t="s">
        <v>24</v>
      </c>
      <c r="P210" s="463" t="s">
        <v>24</v>
      </c>
      <c r="Q210" s="194" t="str">
        <f t="shared" si="16"/>
        <v>-</v>
      </c>
      <c r="R210" s="181" t="str">
        <f t="shared" ca="1" si="17"/>
        <v>TIDAK MCU</v>
      </c>
      <c r="S210" s="1319" t="s">
        <v>6474</v>
      </c>
      <c r="T210" s="1330">
        <v>44565</v>
      </c>
      <c r="U210" s="212">
        <v>44565</v>
      </c>
      <c r="V210" s="1330" t="s">
        <v>24</v>
      </c>
      <c r="W210" s="1311" t="s">
        <v>24</v>
      </c>
      <c r="X210" s="347"/>
      <c r="Y210" s="172"/>
      <c r="Z210" s="350"/>
      <c r="AA210" s="244" t="s">
        <v>592</v>
      </c>
      <c r="AB210" s="244" t="s">
        <v>24</v>
      </c>
      <c r="AC210" s="244" t="s">
        <v>24</v>
      </c>
      <c r="AD210" s="244" t="s">
        <v>24</v>
      </c>
      <c r="AE210" s="213"/>
      <c r="AF210" s="1319"/>
      <c r="AG210" s="375"/>
      <c r="AH210" s="1239"/>
      <c r="AI210" s="481" t="str">
        <f t="shared" si="18"/>
        <v>PC 200, PC 300---</v>
      </c>
      <c r="AJ210" s="1330">
        <f t="shared" si="19"/>
        <v>43125</v>
      </c>
      <c r="AK210" s="211">
        <v>43125</v>
      </c>
      <c r="AL210" s="621" t="s">
        <v>24</v>
      </c>
      <c r="AM210" s="180"/>
      <c r="AN210" s="178"/>
      <c r="AO210" s="178"/>
      <c r="AP210" s="180"/>
      <c r="AQ210" s="180"/>
      <c r="AR210" s="180"/>
      <c r="AS210" s="180"/>
      <c r="AT210" s="180"/>
      <c r="AU210" s="180"/>
      <c r="AZ210" s="177"/>
    </row>
    <row r="211" spans="1:60" ht="15" customHeight="1">
      <c r="A211" s="885"/>
      <c r="B211" s="1310">
        <v>205</v>
      </c>
      <c r="C211" s="628" t="s">
        <v>6167</v>
      </c>
      <c r="D211" s="633" t="s">
        <v>4253</v>
      </c>
      <c r="E211" s="644" t="s">
        <v>4241</v>
      </c>
      <c r="F211" s="571" t="s">
        <v>6168</v>
      </c>
      <c r="G211" s="644" t="s">
        <v>98</v>
      </c>
      <c r="H211" s="570" t="s">
        <v>6169</v>
      </c>
      <c r="I211" s="468">
        <v>34980</v>
      </c>
      <c r="J211" s="1314">
        <f t="shared" ca="1" si="15"/>
        <v>26</v>
      </c>
      <c r="K211" s="139" t="s">
        <v>493</v>
      </c>
      <c r="L211" s="140" t="s">
        <v>6170</v>
      </c>
      <c r="M211" s="141">
        <v>45207</v>
      </c>
      <c r="N211" s="510">
        <v>43706</v>
      </c>
      <c r="O211" s="601" t="s">
        <v>24</v>
      </c>
      <c r="P211" s="203" t="s">
        <v>24</v>
      </c>
      <c r="Q211" s="194" t="str">
        <f t="shared" si="16"/>
        <v>-</v>
      </c>
      <c r="R211" s="181" t="str">
        <f t="shared" ca="1" si="17"/>
        <v>TIDAK MCU</v>
      </c>
      <c r="S211" s="1319" t="s">
        <v>6475</v>
      </c>
      <c r="T211" s="1330">
        <v>44477</v>
      </c>
      <c r="U211" s="212">
        <v>44477</v>
      </c>
      <c r="V211" s="1330" t="s">
        <v>24</v>
      </c>
      <c r="W211" s="1311" t="s">
        <v>24</v>
      </c>
      <c r="X211" s="347"/>
      <c r="Y211" s="172"/>
      <c r="Z211" s="350"/>
      <c r="AA211" s="213" t="s">
        <v>4457</v>
      </c>
      <c r="AB211" s="213"/>
      <c r="AC211" s="213"/>
      <c r="AD211" s="213"/>
      <c r="AE211" s="213"/>
      <c r="AF211" s="1319"/>
      <c r="AG211" s="375"/>
      <c r="AH211" s="1239"/>
      <c r="AI211" s="481" t="str">
        <f t="shared" si="18"/>
        <v>SC P360, SC P380</v>
      </c>
      <c r="AJ211" s="1330">
        <f t="shared" si="19"/>
        <v>43706</v>
      </c>
      <c r="AK211" s="211" t="s">
        <v>24</v>
      </c>
      <c r="AL211" s="621" t="s">
        <v>24</v>
      </c>
      <c r="AM211" s="180"/>
      <c r="AN211" s="178"/>
      <c r="AO211" s="178"/>
      <c r="AP211" s="180"/>
      <c r="AQ211" s="1231" t="s">
        <v>3094</v>
      </c>
      <c r="AR211" s="180"/>
      <c r="AS211" s="180"/>
      <c r="AT211" s="180"/>
      <c r="AU211" s="180"/>
      <c r="AZ211" s="177"/>
    </row>
    <row r="212" spans="1:60" ht="15" customHeight="1">
      <c r="A212" s="885"/>
      <c r="B212" s="1310">
        <v>206</v>
      </c>
      <c r="C212" s="638" t="s">
        <v>6171</v>
      </c>
      <c r="D212" s="633" t="s">
        <v>230</v>
      </c>
      <c r="E212" s="521" t="s">
        <v>222</v>
      </c>
      <c r="F212" s="526" t="s">
        <v>6172</v>
      </c>
      <c r="G212" s="509" t="s">
        <v>98</v>
      </c>
      <c r="H212" s="570" t="s">
        <v>6173</v>
      </c>
      <c r="I212" s="468">
        <v>34437</v>
      </c>
      <c r="J212" s="1314">
        <f t="shared" ca="1" si="15"/>
        <v>28</v>
      </c>
      <c r="K212" s="632" t="s">
        <v>493</v>
      </c>
      <c r="L212" s="143">
        <v>940432460271</v>
      </c>
      <c r="M212" s="134">
        <v>44664</v>
      </c>
      <c r="N212" s="510">
        <v>43143</v>
      </c>
      <c r="O212" s="584">
        <v>43504</v>
      </c>
      <c r="P212" s="463" t="s">
        <v>24</v>
      </c>
      <c r="Q212" s="194">
        <f t="shared" si="16"/>
        <v>43869</v>
      </c>
      <c r="R212" s="181" t="str">
        <f t="shared" ca="1" si="17"/>
        <v>EXPIRED</v>
      </c>
      <c r="S212" s="1319" t="s">
        <v>6476</v>
      </c>
      <c r="T212" s="1330">
        <v>44299</v>
      </c>
      <c r="U212" s="212">
        <v>44299</v>
      </c>
      <c r="V212" s="1330" t="s">
        <v>24</v>
      </c>
      <c r="W212" s="1311" t="s">
        <v>24</v>
      </c>
      <c r="X212" s="347"/>
      <c r="Y212" s="172"/>
      <c r="Z212" s="350"/>
      <c r="AA212" s="243" t="s">
        <v>592</v>
      </c>
      <c r="AB212" s="244" t="s">
        <v>24</v>
      </c>
      <c r="AC212" s="244" t="s">
        <v>24</v>
      </c>
      <c r="AD212" s="244" t="s">
        <v>24</v>
      </c>
      <c r="AE212" s="213"/>
      <c r="AF212" s="1319"/>
      <c r="AG212" s="375"/>
      <c r="AH212" s="1239"/>
      <c r="AI212" s="481" t="str">
        <f t="shared" si="18"/>
        <v>PC 200, PC 300---</v>
      </c>
      <c r="AJ212" s="1330">
        <f t="shared" si="19"/>
        <v>43143</v>
      </c>
      <c r="AK212" s="211">
        <v>43994</v>
      </c>
      <c r="AL212" s="621">
        <v>43138</v>
      </c>
      <c r="AM212" s="180"/>
      <c r="AN212" s="178"/>
      <c r="AO212" s="178"/>
      <c r="AP212" s="180"/>
      <c r="AQ212" s="1231" t="s">
        <v>3094</v>
      </c>
      <c r="AR212" s="180"/>
      <c r="AS212" s="180"/>
      <c r="AT212" s="180"/>
      <c r="AU212" s="180"/>
      <c r="AZ212" s="177"/>
    </row>
    <row r="213" spans="1:60" ht="15" customHeight="1">
      <c r="A213" s="885"/>
      <c r="B213" s="1310">
        <v>207</v>
      </c>
      <c r="C213" s="628" t="s">
        <v>6174</v>
      </c>
      <c r="D213" s="633" t="s">
        <v>4227</v>
      </c>
      <c r="E213" s="644" t="s">
        <v>4228</v>
      </c>
      <c r="F213" s="571" t="s">
        <v>6175</v>
      </c>
      <c r="G213" s="644" t="s">
        <v>98</v>
      </c>
      <c r="H213" s="570" t="s">
        <v>6176</v>
      </c>
      <c r="I213" s="468">
        <v>36527</v>
      </c>
      <c r="J213" s="1314">
        <f t="shared" ca="1" si="15"/>
        <v>22</v>
      </c>
      <c r="K213" s="316" t="s">
        <v>24</v>
      </c>
      <c r="L213" s="326" t="s">
        <v>24</v>
      </c>
      <c r="M213" s="336" t="s">
        <v>24</v>
      </c>
      <c r="N213" s="510" t="s">
        <v>24</v>
      </c>
      <c r="O213" s="601" t="s">
        <v>24</v>
      </c>
      <c r="P213" s="203" t="s">
        <v>24</v>
      </c>
      <c r="Q213" s="194" t="str">
        <f t="shared" si="16"/>
        <v>-</v>
      </c>
      <c r="R213" s="181" t="str">
        <f t="shared" ca="1" si="17"/>
        <v>TIDAK MCU</v>
      </c>
      <c r="S213" s="1319" t="s">
        <v>24</v>
      </c>
      <c r="T213" s="1330">
        <v>44563</v>
      </c>
      <c r="U213" s="205"/>
      <c r="V213" s="1330" t="s">
        <v>24</v>
      </c>
      <c r="W213" s="1311" t="s">
        <v>24</v>
      </c>
      <c r="X213" s="347"/>
      <c r="Y213" s="172"/>
      <c r="Z213" s="350"/>
      <c r="AA213" s="1314" t="s">
        <v>24</v>
      </c>
      <c r="AB213" s="213"/>
      <c r="AC213" s="213"/>
      <c r="AD213" s="213"/>
      <c r="AE213" s="213"/>
      <c r="AF213" s="1319"/>
      <c r="AG213" s="375"/>
      <c r="AH213" s="1239"/>
      <c r="AI213" s="481" t="str">
        <f t="shared" si="18"/>
        <v>-</v>
      </c>
      <c r="AJ213" s="1330" t="str">
        <f t="shared" si="19"/>
        <v>-</v>
      </c>
      <c r="AK213" s="211" t="s">
        <v>24</v>
      </c>
      <c r="AL213" s="621" t="s">
        <v>24</v>
      </c>
      <c r="AM213" s="180"/>
      <c r="AN213" s="178"/>
      <c r="AO213" s="178"/>
      <c r="AP213" s="180"/>
      <c r="AQ213" s="1231" t="s">
        <v>3094</v>
      </c>
      <c r="AR213" s="180"/>
      <c r="AS213" s="180"/>
      <c r="AT213" s="180"/>
      <c r="AU213" s="180"/>
      <c r="AW213" s="1309"/>
      <c r="AX213" s="1309"/>
      <c r="AY213" s="1309"/>
      <c r="AZ213" s="177"/>
    </row>
    <row r="214" spans="1:60" ht="15" customHeight="1">
      <c r="A214" s="885"/>
      <c r="B214" s="1310">
        <v>208</v>
      </c>
      <c r="C214" s="638" t="s">
        <v>3641</v>
      </c>
      <c r="D214" s="633" t="s">
        <v>230</v>
      </c>
      <c r="E214" s="521" t="s">
        <v>222</v>
      </c>
      <c r="F214" s="526" t="s">
        <v>6177</v>
      </c>
      <c r="G214" s="509" t="s">
        <v>98</v>
      </c>
      <c r="H214" s="570" t="s">
        <v>24</v>
      </c>
      <c r="I214" s="468">
        <v>30390</v>
      </c>
      <c r="J214" s="1314">
        <f t="shared" ca="1" si="15"/>
        <v>39</v>
      </c>
      <c r="K214" s="316" t="s">
        <v>24</v>
      </c>
      <c r="L214" s="326" t="s">
        <v>24</v>
      </c>
      <c r="M214" s="336" t="s">
        <v>24</v>
      </c>
      <c r="N214" s="510">
        <v>43143</v>
      </c>
      <c r="O214" s="584" t="s">
        <v>24</v>
      </c>
      <c r="P214" s="463" t="s">
        <v>24</v>
      </c>
      <c r="Q214" s="194" t="str">
        <f t="shared" si="16"/>
        <v>-</v>
      </c>
      <c r="R214" s="181" t="str">
        <f t="shared" ca="1" si="17"/>
        <v>TIDAK MCU</v>
      </c>
      <c r="S214" s="1319" t="s">
        <v>6477</v>
      </c>
      <c r="T214" s="1330">
        <v>44270</v>
      </c>
      <c r="U214" s="211">
        <v>44270</v>
      </c>
      <c r="V214" s="1330" t="s">
        <v>24</v>
      </c>
      <c r="W214" s="1311" t="s">
        <v>24</v>
      </c>
      <c r="X214" s="347"/>
      <c r="Y214" s="172"/>
      <c r="Z214" s="350"/>
      <c r="AA214" s="216" t="s">
        <v>589</v>
      </c>
      <c r="AB214" s="244" t="s">
        <v>24</v>
      </c>
      <c r="AC214" s="244" t="s">
        <v>24</v>
      </c>
      <c r="AD214" s="244" t="s">
        <v>24</v>
      </c>
      <c r="AE214" s="213"/>
      <c r="AF214" s="1319"/>
      <c r="AG214" s="375"/>
      <c r="AH214" s="1239"/>
      <c r="AI214" s="481" t="str">
        <f t="shared" si="18"/>
        <v>DZ 85---</v>
      </c>
      <c r="AJ214" s="1330">
        <f t="shared" si="19"/>
        <v>43143</v>
      </c>
      <c r="AK214" s="217">
        <v>43143</v>
      </c>
      <c r="AL214" s="614">
        <v>43143</v>
      </c>
      <c r="AM214" s="180"/>
      <c r="AN214" s="178"/>
      <c r="AO214" s="178"/>
      <c r="AP214" s="180"/>
      <c r="AQ214" s="1231" t="s">
        <v>3094</v>
      </c>
      <c r="AR214" s="180"/>
      <c r="AS214" s="180"/>
      <c r="AT214" s="180"/>
      <c r="AU214" s="180"/>
      <c r="AZ214" s="177"/>
    </row>
    <row r="215" spans="1:60" ht="15" customHeight="1">
      <c r="A215" s="885"/>
      <c r="B215" s="1310">
        <v>209</v>
      </c>
      <c r="C215" s="638" t="s">
        <v>6178</v>
      </c>
      <c r="D215" s="633" t="s">
        <v>230</v>
      </c>
      <c r="E215" s="554" t="s">
        <v>222</v>
      </c>
      <c r="F215" s="526" t="s">
        <v>6179</v>
      </c>
      <c r="G215" s="509" t="s">
        <v>98</v>
      </c>
      <c r="H215" s="570" t="s">
        <v>24</v>
      </c>
      <c r="I215" s="468">
        <v>32980</v>
      </c>
      <c r="J215" s="1314">
        <f t="shared" ca="1" si="15"/>
        <v>32</v>
      </c>
      <c r="K215" s="176" t="s">
        <v>24</v>
      </c>
      <c r="L215" s="170" t="s">
        <v>24</v>
      </c>
      <c r="M215" s="173" t="s">
        <v>24</v>
      </c>
      <c r="N215" s="510">
        <v>43146</v>
      </c>
      <c r="O215" s="584" t="s">
        <v>24</v>
      </c>
      <c r="P215" s="463" t="s">
        <v>24</v>
      </c>
      <c r="Q215" s="194" t="str">
        <f t="shared" si="16"/>
        <v>-</v>
      </c>
      <c r="R215" s="181" t="str">
        <f t="shared" ca="1" si="17"/>
        <v>TIDAK MCU</v>
      </c>
      <c r="S215" s="1319" t="s">
        <v>6478</v>
      </c>
      <c r="T215" s="1330">
        <v>44303</v>
      </c>
      <c r="U215" s="211">
        <v>44303</v>
      </c>
      <c r="V215" s="1330" t="s">
        <v>24</v>
      </c>
      <c r="W215" s="1311" t="s">
        <v>24</v>
      </c>
      <c r="X215" s="347"/>
      <c r="Y215" s="172"/>
      <c r="Z215" s="350"/>
      <c r="AA215" s="243" t="s">
        <v>589</v>
      </c>
      <c r="AB215" s="244" t="s">
        <v>24</v>
      </c>
      <c r="AC215" s="244" t="s">
        <v>24</v>
      </c>
      <c r="AD215" s="244" t="s">
        <v>24</v>
      </c>
      <c r="AE215" s="213"/>
      <c r="AF215" s="1319"/>
      <c r="AG215" s="375"/>
      <c r="AH215" s="1239"/>
      <c r="AI215" s="481" t="str">
        <f t="shared" si="18"/>
        <v>DZ 85---</v>
      </c>
      <c r="AJ215" s="1330">
        <f t="shared" si="19"/>
        <v>43146</v>
      </c>
      <c r="AK215" s="211">
        <v>43146</v>
      </c>
      <c r="AL215" s="621">
        <v>43146</v>
      </c>
      <c r="AM215" s="180"/>
      <c r="AN215" s="178"/>
      <c r="AO215" s="178"/>
      <c r="AP215" s="180"/>
      <c r="AQ215" s="1231" t="s">
        <v>3094</v>
      </c>
      <c r="AR215" s="180"/>
      <c r="AS215" s="180"/>
      <c r="AT215" s="180"/>
      <c r="AU215" s="180"/>
      <c r="AZ215" s="177"/>
    </row>
    <row r="216" spans="1:60" s="2342" customFormat="1" ht="15" customHeight="1">
      <c r="A216" s="885"/>
      <c r="B216" s="1310">
        <v>210</v>
      </c>
      <c r="C216" s="638" t="s">
        <v>6180</v>
      </c>
      <c r="D216" s="633" t="s">
        <v>230</v>
      </c>
      <c r="E216" s="521" t="s">
        <v>222</v>
      </c>
      <c r="F216" s="526" t="s">
        <v>6181</v>
      </c>
      <c r="G216" s="509" t="s">
        <v>98</v>
      </c>
      <c r="H216" s="570" t="s">
        <v>6182</v>
      </c>
      <c r="I216" s="468">
        <v>26927</v>
      </c>
      <c r="J216" s="1314">
        <f t="shared" ca="1" si="15"/>
        <v>49</v>
      </c>
      <c r="K216" s="641" t="s">
        <v>493</v>
      </c>
      <c r="L216" s="135">
        <v>790917230020</v>
      </c>
      <c r="M216" s="610">
        <v>44824</v>
      </c>
      <c r="N216" s="510">
        <v>43146</v>
      </c>
      <c r="O216" s="642" t="s">
        <v>24</v>
      </c>
      <c r="P216" s="643" t="s">
        <v>24</v>
      </c>
      <c r="Q216" s="194" t="str">
        <f t="shared" si="16"/>
        <v>-</v>
      </c>
      <c r="R216" s="181" t="str">
        <f t="shared" ca="1" si="17"/>
        <v>TIDAK MCU</v>
      </c>
      <c r="S216" s="1319" t="s">
        <v>6479</v>
      </c>
      <c r="T216" s="1330">
        <v>44459</v>
      </c>
      <c r="U216" s="212">
        <v>44459</v>
      </c>
      <c r="V216" s="1330" t="s">
        <v>24</v>
      </c>
      <c r="W216" s="1311" t="s">
        <v>24</v>
      </c>
      <c r="X216" s="347"/>
      <c r="Y216" s="172"/>
      <c r="Z216" s="350"/>
      <c r="AA216" s="244" t="s">
        <v>590</v>
      </c>
      <c r="AB216" s="244" t="s">
        <v>24</v>
      </c>
      <c r="AC216" s="244" t="s">
        <v>24</v>
      </c>
      <c r="AD216" s="244" t="s">
        <v>24</v>
      </c>
      <c r="AE216" s="213"/>
      <c r="AF216" s="1319"/>
      <c r="AG216" s="375"/>
      <c r="AH216" s="1239"/>
      <c r="AI216" s="481" t="str">
        <f t="shared" si="18"/>
        <v>COMPACTOR ---</v>
      </c>
      <c r="AJ216" s="1330">
        <f t="shared" si="19"/>
        <v>43146</v>
      </c>
      <c r="AK216" s="217">
        <v>43146</v>
      </c>
      <c r="AL216" s="614" t="s">
        <v>24</v>
      </c>
      <c r="AM216" s="180"/>
      <c r="AN216" s="178"/>
      <c r="AO216" s="178"/>
      <c r="AP216" s="180"/>
      <c r="AQ216" s="180" t="s">
        <v>3094</v>
      </c>
      <c r="AR216" s="180"/>
      <c r="AS216" s="180"/>
      <c r="AT216" s="180"/>
      <c r="AU216" s="180"/>
      <c r="AV216" s="146"/>
      <c r="AW216" s="146"/>
      <c r="AX216" s="146"/>
      <c r="AY216" s="146"/>
      <c r="AZ216" s="885"/>
      <c r="BA216" s="1206"/>
      <c r="BB216" s="1206"/>
      <c r="BC216" s="1206"/>
      <c r="BD216" s="1206"/>
      <c r="BE216" s="1206"/>
      <c r="BF216" s="1206"/>
      <c r="BG216" s="1206"/>
      <c r="BH216" s="1206"/>
    </row>
    <row r="217" spans="1:60" ht="15" customHeight="1">
      <c r="A217" s="885"/>
      <c r="B217" s="1310">
        <v>211</v>
      </c>
      <c r="C217" s="626" t="s">
        <v>6183</v>
      </c>
      <c r="D217" s="633" t="s">
        <v>230</v>
      </c>
      <c r="E217" s="521" t="s">
        <v>222</v>
      </c>
      <c r="F217" s="526" t="s">
        <v>6184</v>
      </c>
      <c r="G217" s="509" t="s">
        <v>98</v>
      </c>
      <c r="H217" s="522" t="s">
        <v>6185</v>
      </c>
      <c r="I217" s="468">
        <v>34982</v>
      </c>
      <c r="J217" s="1314">
        <f t="shared" ca="1" si="15"/>
        <v>26</v>
      </c>
      <c r="K217" s="632" t="s">
        <v>493</v>
      </c>
      <c r="L217" s="143">
        <v>951032460082</v>
      </c>
      <c r="M217" s="134">
        <v>44844</v>
      </c>
      <c r="N217" s="510">
        <v>43143</v>
      </c>
      <c r="O217" s="584" t="s">
        <v>24</v>
      </c>
      <c r="P217" s="463" t="s">
        <v>24</v>
      </c>
      <c r="Q217" s="194" t="str">
        <f t="shared" si="16"/>
        <v>-</v>
      </c>
      <c r="R217" s="181" t="str">
        <f t="shared" ca="1" si="17"/>
        <v>TIDAK MCU</v>
      </c>
      <c r="S217" s="1319" t="s">
        <v>6480</v>
      </c>
      <c r="T217" s="1330">
        <v>44479</v>
      </c>
      <c r="U217" s="1329">
        <v>44479</v>
      </c>
      <c r="V217" s="1330" t="s">
        <v>24</v>
      </c>
      <c r="W217" s="1311" t="s">
        <v>24</v>
      </c>
      <c r="X217" s="347"/>
      <c r="Y217" s="172"/>
      <c r="Z217" s="350"/>
      <c r="AA217" s="244" t="s">
        <v>589</v>
      </c>
      <c r="AB217" s="244" t="s">
        <v>24</v>
      </c>
      <c r="AC217" s="244" t="s">
        <v>24</v>
      </c>
      <c r="AD217" s="244" t="s">
        <v>24</v>
      </c>
      <c r="AE217" s="213"/>
      <c r="AF217" s="1319"/>
      <c r="AG217" s="375"/>
      <c r="AH217" s="1239"/>
      <c r="AI217" s="481" t="str">
        <f t="shared" si="18"/>
        <v>DZ 85---</v>
      </c>
      <c r="AJ217" s="1330">
        <f t="shared" si="19"/>
        <v>43143</v>
      </c>
      <c r="AK217" s="211">
        <v>44124</v>
      </c>
      <c r="AL217" s="621" t="s">
        <v>24</v>
      </c>
      <c r="AM217" s="180"/>
      <c r="AN217" s="178"/>
      <c r="AO217" s="178"/>
      <c r="AP217" s="180"/>
      <c r="AQ217" s="180" t="s">
        <v>3094</v>
      </c>
      <c r="AR217" s="180"/>
      <c r="AS217" s="180"/>
      <c r="AT217" s="180"/>
      <c r="AU217" s="180"/>
      <c r="AZ217" s="177"/>
    </row>
    <row r="218" spans="1:60" ht="15" customHeight="1">
      <c r="A218" s="885"/>
      <c r="B218" s="1310">
        <v>212</v>
      </c>
      <c r="C218" s="628" t="s">
        <v>6186</v>
      </c>
      <c r="D218" s="571" t="s">
        <v>230</v>
      </c>
      <c r="E218" s="644" t="s">
        <v>222</v>
      </c>
      <c r="F218" s="634" t="s">
        <v>24</v>
      </c>
      <c r="G218" s="644" t="s">
        <v>98</v>
      </c>
      <c r="H218" s="522" t="s">
        <v>6187</v>
      </c>
      <c r="I218" s="468">
        <v>30696</v>
      </c>
      <c r="J218" s="1314">
        <f t="shared" ca="1" si="15"/>
        <v>38</v>
      </c>
      <c r="K218" s="634" t="s">
        <v>493</v>
      </c>
      <c r="L218" s="646" t="s">
        <v>6188</v>
      </c>
      <c r="M218" s="636">
        <v>45306</v>
      </c>
      <c r="N218" s="510">
        <v>43701</v>
      </c>
      <c r="O218" s="601" t="s">
        <v>24</v>
      </c>
      <c r="P218" s="203" t="s">
        <v>24</v>
      </c>
      <c r="Q218" s="194" t="str">
        <f t="shared" si="16"/>
        <v>-</v>
      </c>
      <c r="R218" s="181" t="str">
        <f t="shared" ca="1" si="17"/>
        <v>TIDAK MCU</v>
      </c>
      <c r="S218" s="1319" t="s">
        <v>6481</v>
      </c>
      <c r="T218" s="1330">
        <v>44211</v>
      </c>
      <c r="U218" s="1329" t="s">
        <v>99</v>
      </c>
      <c r="V218" s="1330" t="s">
        <v>24</v>
      </c>
      <c r="W218" s="1311" t="s">
        <v>24</v>
      </c>
      <c r="X218" s="347"/>
      <c r="Y218" s="172"/>
      <c r="Z218" s="350"/>
      <c r="AA218" s="1319" t="s">
        <v>589</v>
      </c>
      <c r="AB218" s="213"/>
      <c r="AC218" s="213"/>
      <c r="AD218" s="213"/>
      <c r="AE218" s="213"/>
      <c r="AF218" s="1319"/>
      <c r="AG218" s="375"/>
      <c r="AH218" s="1239"/>
      <c r="AI218" s="481" t="str">
        <f t="shared" si="18"/>
        <v>DZ 85</v>
      </c>
      <c r="AJ218" s="1330">
        <f t="shared" si="19"/>
        <v>43701</v>
      </c>
      <c r="AK218" s="211" t="s">
        <v>24</v>
      </c>
      <c r="AL218" s="621" t="s">
        <v>24</v>
      </c>
      <c r="AM218" s="180"/>
      <c r="AN218" s="178"/>
      <c r="AO218" s="178"/>
      <c r="AP218" s="180"/>
      <c r="AQ218" s="180"/>
      <c r="AR218" s="180"/>
      <c r="AS218" s="180"/>
      <c r="AT218" s="180"/>
      <c r="AU218" s="180"/>
      <c r="AZ218" s="148"/>
      <c r="BA218" s="1210"/>
      <c r="BB218" s="1210"/>
      <c r="BC218" s="1210"/>
      <c r="BD218" s="1210"/>
      <c r="BE218" s="1210"/>
      <c r="BF218" s="1210"/>
      <c r="BG218" s="1210"/>
      <c r="BH218" s="1210"/>
    </row>
    <row r="219" spans="1:60" ht="15" customHeight="1">
      <c r="A219" s="885"/>
      <c r="B219" s="1310">
        <v>213</v>
      </c>
      <c r="C219" s="638" t="s">
        <v>6189</v>
      </c>
      <c r="D219" s="633" t="s">
        <v>230</v>
      </c>
      <c r="E219" s="521" t="s">
        <v>222</v>
      </c>
      <c r="F219" s="526" t="s">
        <v>6190</v>
      </c>
      <c r="G219" s="509" t="s">
        <v>98</v>
      </c>
      <c r="H219" s="522" t="s">
        <v>11458</v>
      </c>
      <c r="I219" s="468">
        <v>33740</v>
      </c>
      <c r="J219" s="1314">
        <f t="shared" ca="1" si="15"/>
        <v>30</v>
      </c>
      <c r="K219" s="632" t="s">
        <v>493</v>
      </c>
      <c r="L219" s="143">
        <v>920519310738</v>
      </c>
      <c r="M219" s="134" t="s">
        <v>6191</v>
      </c>
      <c r="N219" s="510">
        <v>43248</v>
      </c>
      <c r="O219" s="584">
        <v>43613</v>
      </c>
      <c r="P219" s="463" t="s">
        <v>24</v>
      </c>
      <c r="Q219" s="194">
        <f t="shared" si="16"/>
        <v>43978</v>
      </c>
      <c r="R219" s="181" t="str">
        <f t="shared" ca="1" si="17"/>
        <v>EXPIRED</v>
      </c>
      <c r="S219" s="1319" t="s">
        <v>6482</v>
      </c>
      <c r="T219" s="1330">
        <v>44332</v>
      </c>
      <c r="U219" s="212">
        <v>44332</v>
      </c>
      <c r="V219" s="1330" t="s">
        <v>24</v>
      </c>
      <c r="W219" s="1311" t="s">
        <v>24</v>
      </c>
      <c r="X219" s="347"/>
      <c r="Y219" s="172"/>
      <c r="Z219" s="350"/>
      <c r="AA219" s="243" t="s">
        <v>594</v>
      </c>
      <c r="AB219" s="244" t="s">
        <v>24</v>
      </c>
      <c r="AC219" s="244" t="s">
        <v>24</v>
      </c>
      <c r="AD219" s="244" t="s">
        <v>24</v>
      </c>
      <c r="AE219" s="213"/>
      <c r="AF219" s="1319"/>
      <c r="AG219" s="375"/>
      <c r="AH219" s="1239"/>
      <c r="AI219" s="481" t="str">
        <f t="shared" si="18"/>
        <v>PC 200 - PC 400---</v>
      </c>
      <c r="AJ219" s="1330">
        <f t="shared" si="19"/>
        <v>43248</v>
      </c>
      <c r="AK219" s="211">
        <v>43237</v>
      </c>
      <c r="AL219" s="621" t="s">
        <v>6545</v>
      </c>
      <c r="AM219" s="180"/>
      <c r="AN219" s="178"/>
      <c r="AO219" s="178"/>
      <c r="AP219" s="180"/>
      <c r="AQ219" s="1231" t="s">
        <v>3094</v>
      </c>
      <c r="AR219" s="180"/>
      <c r="AS219" s="180"/>
      <c r="AT219" s="180"/>
      <c r="AU219" s="180"/>
      <c r="AZ219" s="148"/>
      <c r="BA219" s="1210"/>
      <c r="BB219" s="1210"/>
      <c r="BC219" s="1210"/>
      <c r="BD219" s="1210"/>
      <c r="BE219" s="1210"/>
      <c r="BF219" s="1210"/>
      <c r="BG219" s="1210"/>
      <c r="BH219" s="1210"/>
    </row>
    <row r="220" spans="1:60" ht="15" customHeight="1">
      <c r="A220" s="885"/>
      <c r="B220" s="1310">
        <v>214</v>
      </c>
      <c r="C220" s="1497" t="s">
        <v>2787</v>
      </c>
      <c r="D220" s="571" t="s">
        <v>5610</v>
      </c>
      <c r="E220" s="644" t="s">
        <v>4292</v>
      </c>
      <c r="F220" s="634" t="s">
        <v>6192</v>
      </c>
      <c r="G220" s="644" t="s">
        <v>98</v>
      </c>
      <c r="H220" s="570" t="s">
        <v>6193</v>
      </c>
      <c r="I220" s="468">
        <v>32845</v>
      </c>
      <c r="J220" s="1314">
        <f t="shared" ca="1" si="15"/>
        <v>32</v>
      </c>
      <c r="K220" s="176" t="s">
        <v>24</v>
      </c>
      <c r="L220" s="170" t="s">
        <v>24</v>
      </c>
      <c r="M220" s="173" t="s">
        <v>24</v>
      </c>
      <c r="N220" s="510" t="s">
        <v>24</v>
      </c>
      <c r="O220" s="601" t="s">
        <v>24</v>
      </c>
      <c r="P220" s="203" t="s">
        <v>24</v>
      </c>
      <c r="Q220" s="194" t="str">
        <f t="shared" si="16"/>
        <v>-</v>
      </c>
      <c r="R220" s="181" t="str">
        <f t="shared" ca="1" si="17"/>
        <v>TIDAK MCU</v>
      </c>
      <c r="S220" s="1319" t="s">
        <v>24</v>
      </c>
      <c r="T220" s="1330">
        <v>44533</v>
      </c>
      <c r="U220" s="205" t="s">
        <v>24</v>
      </c>
      <c r="V220" s="1330" t="s">
        <v>24</v>
      </c>
      <c r="W220" s="1311" t="s">
        <v>24</v>
      </c>
      <c r="X220" s="347"/>
      <c r="Y220" s="172"/>
      <c r="Z220" s="350"/>
      <c r="AA220" s="244" t="s">
        <v>24</v>
      </c>
      <c r="AB220" s="213"/>
      <c r="AC220" s="213"/>
      <c r="AD220" s="213"/>
      <c r="AE220" s="213"/>
      <c r="AF220" s="1319"/>
      <c r="AG220" s="375"/>
      <c r="AH220" s="1239"/>
      <c r="AI220" s="481" t="str">
        <f t="shared" si="18"/>
        <v>-</v>
      </c>
      <c r="AJ220" s="1330" t="str">
        <f t="shared" si="19"/>
        <v>-</v>
      </c>
      <c r="AK220" s="211" t="s">
        <v>24</v>
      </c>
      <c r="AL220" s="621" t="s">
        <v>24</v>
      </c>
      <c r="AM220" s="180"/>
      <c r="AN220" s="178"/>
      <c r="AO220" s="178"/>
      <c r="AP220" s="180"/>
      <c r="AQ220" s="1231" t="s">
        <v>3094</v>
      </c>
      <c r="AR220" s="180"/>
      <c r="AS220" s="180"/>
      <c r="AT220" s="180"/>
      <c r="AU220" s="180"/>
      <c r="AZ220" s="177"/>
    </row>
    <row r="221" spans="1:60" ht="15" customHeight="1">
      <c r="A221" s="885"/>
      <c r="B221" s="1310">
        <v>215</v>
      </c>
      <c r="C221" s="626" t="s">
        <v>6194</v>
      </c>
      <c r="D221" s="633" t="s">
        <v>230</v>
      </c>
      <c r="E221" s="521" t="s">
        <v>222</v>
      </c>
      <c r="F221" s="526" t="s">
        <v>6195</v>
      </c>
      <c r="G221" s="509" t="s">
        <v>98</v>
      </c>
      <c r="H221" s="570" t="s">
        <v>6196</v>
      </c>
      <c r="I221" s="468">
        <v>31229</v>
      </c>
      <c r="J221" s="1314">
        <f t="shared" ca="1" si="15"/>
        <v>37</v>
      </c>
      <c r="K221" s="632" t="s">
        <v>493</v>
      </c>
      <c r="L221" s="143">
        <v>850719310802</v>
      </c>
      <c r="M221" s="134">
        <v>45108</v>
      </c>
      <c r="N221" s="510">
        <v>43291</v>
      </c>
      <c r="O221" s="584" t="s">
        <v>24</v>
      </c>
      <c r="P221" s="463" t="s">
        <v>24</v>
      </c>
      <c r="Q221" s="194" t="str">
        <f t="shared" si="16"/>
        <v>-</v>
      </c>
      <c r="R221" s="181" t="str">
        <f t="shared" ca="1" si="17"/>
        <v>TIDAK MCU</v>
      </c>
      <c r="S221" s="1319" t="s">
        <v>6483</v>
      </c>
      <c r="T221" s="1330">
        <v>44378</v>
      </c>
      <c r="U221" s="212">
        <v>44378</v>
      </c>
      <c r="V221" s="1330" t="s">
        <v>24</v>
      </c>
      <c r="W221" s="1311" t="s">
        <v>24</v>
      </c>
      <c r="X221" s="347"/>
      <c r="Y221" s="172"/>
      <c r="Z221" s="350"/>
      <c r="AA221" s="244" t="s">
        <v>594</v>
      </c>
      <c r="AB221" s="244" t="s">
        <v>24</v>
      </c>
      <c r="AC221" s="244" t="s">
        <v>24</v>
      </c>
      <c r="AD221" s="244" t="s">
        <v>24</v>
      </c>
      <c r="AE221" s="213"/>
      <c r="AF221" s="1319"/>
      <c r="AG221" s="375"/>
      <c r="AH221" s="1239"/>
      <c r="AI221" s="481" t="str">
        <f t="shared" si="18"/>
        <v>PC 200 - PC 400---</v>
      </c>
      <c r="AJ221" s="1330">
        <f t="shared" si="19"/>
        <v>43291</v>
      </c>
      <c r="AK221" s="217">
        <v>43291</v>
      </c>
      <c r="AL221" s="614" t="s">
        <v>24</v>
      </c>
      <c r="AM221" s="180"/>
      <c r="AN221" s="178"/>
      <c r="AO221" s="178"/>
      <c r="AP221" s="180"/>
      <c r="AQ221" s="180" t="s">
        <v>3094</v>
      </c>
      <c r="AR221" s="180"/>
      <c r="AS221" s="180"/>
      <c r="AT221" s="180"/>
      <c r="AU221" s="180"/>
      <c r="AZ221" s="177"/>
    </row>
    <row r="222" spans="1:60" ht="15" customHeight="1">
      <c r="A222" s="885"/>
      <c r="B222" s="1310">
        <v>216</v>
      </c>
      <c r="C222" s="626" t="s">
        <v>6197</v>
      </c>
      <c r="D222" s="633" t="s">
        <v>230</v>
      </c>
      <c r="E222" s="521" t="s">
        <v>222</v>
      </c>
      <c r="F222" s="526" t="s">
        <v>6198</v>
      </c>
      <c r="G222" s="509" t="s">
        <v>98</v>
      </c>
      <c r="H222" s="570" t="s">
        <v>6199</v>
      </c>
      <c r="I222" s="468">
        <v>26893</v>
      </c>
      <c r="J222" s="1314">
        <f t="shared" ca="1" si="15"/>
        <v>49</v>
      </c>
      <c r="K222" s="632" t="s">
        <v>493</v>
      </c>
      <c r="L222" s="143">
        <v>730817231219</v>
      </c>
      <c r="M222" s="134">
        <v>44425</v>
      </c>
      <c r="N222" s="510">
        <v>43291</v>
      </c>
      <c r="O222" s="584" t="s">
        <v>24</v>
      </c>
      <c r="P222" s="463" t="s">
        <v>24</v>
      </c>
      <c r="Q222" s="194" t="str">
        <f t="shared" si="16"/>
        <v>-</v>
      </c>
      <c r="R222" s="181" t="str">
        <f t="shared" ca="1" si="17"/>
        <v>TIDAK MCU</v>
      </c>
      <c r="S222" s="1319" t="s">
        <v>6484</v>
      </c>
      <c r="T222" s="1330">
        <v>44425</v>
      </c>
      <c r="U222" s="212">
        <v>44425</v>
      </c>
      <c r="V222" s="1330" t="s">
        <v>24</v>
      </c>
      <c r="W222" s="1311" t="s">
        <v>24</v>
      </c>
      <c r="X222" s="347"/>
      <c r="Y222" s="172"/>
      <c r="Z222" s="350"/>
      <c r="AA222" s="902" t="s">
        <v>589</v>
      </c>
      <c r="AB222" s="1019" t="s">
        <v>594</v>
      </c>
      <c r="AC222" s="244" t="s">
        <v>590</v>
      </c>
      <c r="AD222" s="244" t="s">
        <v>24</v>
      </c>
      <c r="AE222" s="213"/>
      <c r="AF222" s="1319"/>
      <c r="AG222" s="375"/>
      <c r="AH222" s="1239"/>
      <c r="AI222" s="481" t="str">
        <f t="shared" si="18"/>
        <v>DZ 85PC 200 - PC 400COMPACTOR -</v>
      </c>
      <c r="AJ222" s="1330">
        <f t="shared" si="19"/>
        <v>43291</v>
      </c>
      <c r="AK222" s="211">
        <v>43291</v>
      </c>
      <c r="AL222" s="621" t="s">
        <v>24</v>
      </c>
      <c r="AM222" s="180"/>
      <c r="AN222" s="178"/>
      <c r="AO222" s="178"/>
      <c r="AP222" s="180"/>
      <c r="AQ222" s="180"/>
      <c r="AR222" s="180"/>
      <c r="AS222" s="180"/>
      <c r="AT222" s="180"/>
      <c r="AU222" s="180"/>
      <c r="AZ222" s="885"/>
    </row>
    <row r="223" spans="1:60" ht="15" customHeight="1">
      <c r="A223" s="885"/>
      <c r="B223" s="1310">
        <v>217</v>
      </c>
      <c r="C223" s="638" t="s">
        <v>6200</v>
      </c>
      <c r="D223" s="633" t="s">
        <v>230</v>
      </c>
      <c r="E223" s="521" t="s">
        <v>222</v>
      </c>
      <c r="F223" s="526" t="s">
        <v>6201</v>
      </c>
      <c r="G223" s="509" t="s">
        <v>98</v>
      </c>
      <c r="H223" s="570" t="s">
        <v>24</v>
      </c>
      <c r="I223" s="468">
        <v>33312</v>
      </c>
      <c r="J223" s="1314">
        <f t="shared" ca="1" si="15"/>
        <v>31</v>
      </c>
      <c r="K223" s="176" t="s">
        <v>24</v>
      </c>
      <c r="L223" s="170" t="s">
        <v>24</v>
      </c>
      <c r="M223" s="173" t="s">
        <v>24</v>
      </c>
      <c r="N223" s="510">
        <v>43315</v>
      </c>
      <c r="O223" s="584" t="s">
        <v>24</v>
      </c>
      <c r="P223" s="463" t="s">
        <v>24</v>
      </c>
      <c r="Q223" s="194" t="str">
        <f t="shared" si="16"/>
        <v>-</v>
      </c>
      <c r="R223" s="181" t="str">
        <f t="shared" ca="1" si="17"/>
        <v>TIDAK MCU</v>
      </c>
      <c r="S223" s="1319" t="s">
        <v>6485</v>
      </c>
      <c r="T223" s="1330">
        <v>44270</v>
      </c>
      <c r="U223" s="211">
        <v>44270</v>
      </c>
      <c r="V223" s="1330" t="s">
        <v>24</v>
      </c>
      <c r="W223" s="1311" t="s">
        <v>24</v>
      </c>
      <c r="X223" s="347"/>
      <c r="Y223" s="172"/>
      <c r="Z223" s="350"/>
      <c r="AA223" s="243" t="s">
        <v>594</v>
      </c>
      <c r="AB223" s="244" t="s">
        <v>24</v>
      </c>
      <c r="AC223" s="244" t="s">
        <v>24</v>
      </c>
      <c r="AD223" s="244" t="s">
        <v>24</v>
      </c>
      <c r="AE223" s="213"/>
      <c r="AF223" s="1319"/>
      <c r="AG223" s="375"/>
      <c r="AH223" s="1239"/>
      <c r="AI223" s="481" t="str">
        <f t="shared" si="18"/>
        <v>PC 200 - PC 400---</v>
      </c>
      <c r="AJ223" s="1330">
        <f t="shared" si="19"/>
        <v>43315</v>
      </c>
      <c r="AK223" s="217">
        <v>43994</v>
      </c>
      <c r="AL223" s="614" t="s">
        <v>24</v>
      </c>
      <c r="AM223" s="180"/>
      <c r="AN223" s="178"/>
      <c r="AO223" s="178"/>
      <c r="AP223" s="180"/>
      <c r="AQ223" s="1231" t="s">
        <v>3094</v>
      </c>
      <c r="AR223" s="180"/>
      <c r="AS223" s="180"/>
      <c r="AT223" s="180"/>
      <c r="AU223" s="180"/>
      <c r="AZ223" s="885"/>
    </row>
    <row r="224" spans="1:60" ht="15" customHeight="1">
      <c r="A224" s="885"/>
      <c r="B224" s="1310">
        <v>218</v>
      </c>
      <c r="C224" s="626" t="s">
        <v>6202</v>
      </c>
      <c r="D224" s="571" t="s">
        <v>230</v>
      </c>
      <c r="E224" s="521" t="s">
        <v>222</v>
      </c>
      <c r="F224" s="526" t="s">
        <v>6203</v>
      </c>
      <c r="G224" s="509" t="s">
        <v>98</v>
      </c>
      <c r="H224" s="570" t="s">
        <v>6204</v>
      </c>
      <c r="I224" s="468">
        <v>34734</v>
      </c>
      <c r="J224" s="1314">
        <f t="shared" ca="1" si="15"/>
        <v>27</v>
      </c>
      <c r="K224" s="632" t="s">
        <v>493</v>
      </c>
      <c r="L224" s="143">
        <v>9500232460003</v>
      </c>
      <c r="M224" s="134">
        <v>43865</v>
      </c>
      <c r="N224" s="510">
        <v>43315</v>
      </c>
      <c r="O224" s="584" t="s">
        <v>24</v>
      </c>
      <c r="P224" s="463" t="s">
        <v>24</v>
      </c>
      <c r="Q224" s="194" t="str">
        <f t="shared" si="16"/>
        <v>-</v>
      </c>
      <c r="R224" s="181" t="str">
        <f t="shared" ca="1" si="17"/>
        <v>TIDAK MCU</v>
      </c>
      <c r="S224" s="1319" t="s">
        <v>6486</v>
      </c>
      <c r="T224" s="1330">
        <v>44231</v>
      </c>
      <c r="U224" s="212" t="s">
        <v>99</v>
      </c>
      <c r="V224" s="1330" t="s">
        <v>24</v>
      </c>
      <c r="W224" s="1311" t="s">
        <v>24</v>
      </c>
      <c r="X224" s="347"/>
      <c r="Y224" s="172"/>
      <c r="Z224" s="350"/>
      <c r="AA224" s="244" t="s">
        <v>594</v>
      </c>
      <c r="AB224" s="244" t="s">
        <v>24</v>
      </c>
      <c r="AC224" s="244" t="s">
        <v>24</v>
      </c>
      <c r="AD224" s="244" t="s">
        <v>24</v>
      </c>
      <c r="AE224" s="213"/>
      <c r="AF224" s="1319"/>
      <c r="AG224" s="375"/>
      <c r="AH224" s="1239"/>
      <c r="AI224" s="481" t="str">
        <f t="shared" si="18"/>
        <v>PC 200 - PC 400---</v>
      </c>
      <c r="AJ224" s="1330">
        <f t="shared" si="19"/>
        <v>43315</v>
      </c>
      <c r="AK224" s="211">
        <v>43315</v>
      </c>
      <c r="AL224" s="621" t="s">
        <v>24</v>
      </c>
      <c r="AM224" s="180"/>
      <c r="AN224" s="178"/>
      <c r="AO224" s="178"/>
      <c r="AP224" s="180"/>
      <c r="AQ224" s="180"/>
      <c r="AR224" s="180"/>
      <c r="AS224" s="180"/>
      <c r="AT224" s="180"/>
      <c r="AU224" s="180"/>
      <c r="AZ224" s="177"/>
    </row>
    <row r="225" spans="1:52" ht="15" customHeight="1">
      <c r="A225" s="885"/>
      <c r="B225" s="1310">
        <v>219</v>
      </c>
      <c r="C225" s="628" t="s">
        <v>6205</v>
      </c>
      <c r="D225" s="571" t="s">
        <v>5714</v>
      </c>
      <c r="E225" s="644" t="s">
        <v>601</v>
      </c>
      <c r="F225" s="634" t="s">
        <v>6206</v>
      </c>
      <c r="G225" s="644" t="s">
        <v>98</v>
      </c>
      <c r="H225" s="570" t="s">
        <v>6207</v>
      </c>
      <c r="I225" s="468">
        <v>37355</v>
      </c>
      <c r="J225" s="1314">
        <f t="shared" ref="J225:J288" ca="1" si="20">IF(OR(I225="",I225="-"),"-",ROUND((NOW()-I225)/356,0))</f>
        <v>19</v>
      </c>
      <c r="K225" s="176" t="s">
        <v>24</v>
      </c>
      <c r="L225" s="170" t="s">
        <v>24</v>
      </c>
      <c r="M225" s="173" t="s">
        <v>24</v>
      </c>
      <c r="N225" s="510">
        <v>43698</v>
      </c>
      <c r="O225" s="601" t="s">
        <v>24</v>
      </c>
      <c r="P225" s="203" t="s">
        <v>24</v>
      </c>
      <c r="Q225" s="194" t="str">
        <f t="shared" ref="Q225:Q288" si="21">IF(OR(O225="-",O225=""),"-",O225+365)</f>
        <v>-</v>
      </c>
      <c r="R225" s="181" t="str">
        <f t="shared" ref="R225:R288" ca="1" si="22">IF(OR(O225="",O225="-"),"TIDAK MCU",IF(Q225&gt;TODAY(),"BERLAKU","EXPIRED"))</f>
        <v>TIDAK MCU</v>
      </c>
      <c r="S225" s="1319" t="s">
        <v>24</v>
      </c>
      <c r="T225" s="1330">
        <v>44295</v>
      </c>
      <c r="U225" s="205" t="s">
        <v>24</v>
      </c>
      <c r="V225" s="1330" t="s">
        <v>24</v>
      </c>
      <c r="W225" s="1311" t="s">
        <v>24</v>
      </c>
      <c r="X225" s="347"/>
      <c r="Y225" s="172"/>
      <c r="Z225" s="350"/>
      <c r="AA225" s="244" t="s">
        <v>24</v>
      </c>
      <c r="AB225" s="213"/>
      <c r="AC225" s="213"/>
      <c r="AD225" s="213"/>
      <c r="AE225" s="213"/>
      <c r="AF225" s="1319"/>
      <c r="AG225" s="375"/>
      <c r="AH225" s="1239"/>
      <c r="AI225" s="481" t="str">
        <f t="shared" ref="AI225:AI288" si="23">+CONCATENATE(AA225,AB225,AC225,AD225,AE225,AF225,AG225)</f>
        <v>-</v>
      </c>
      <c r="AJ225" s="1330">
        <f t="shared" ref="AJ225:AJ288" si="24">N225</f>
        <v>43698</v>
      </c>
      <c r="AK225" s="211" t="s">
        <v>24</v>
      </c>
      <c r="AL225" s="621" t="s">
        <v>24</v>
      </c>
      <c r="AM225" s="180"/>
      <c r="AN225" s="178"/>
      <c r="AO225" s="178"/>
      <c r="AP225" s="180"/>
      <c r="AQ225" s="1231" t="s">
        <v>3094</v>
      </c>
      <c r="AR225" s="180"/>
      <c r="AS225" s="180"/>
      <c r="AT225" s="180"/>
      <c r="AU225" s="180"/>
      <c r="AZ225" s="177"/>
    </row>
    <row r="226" spans="1:52" ht="15" customHeight="1">
      <c r="A226" s="885"/>
      <c r="B226" s="1310">
        <v>220</v>
      </c>
      <c r="C226" s="626" t="s">
        <v>6208</v>
      </c>
      <c r="D226" s="571" t="s">
        <v>230</v>
      </c>
      <c r="E226" s="521" t="s">
        <v>222</v>
      </c>
      <c r="F226" s="526" t="s">
        <v>6209</v>
      </c>
      <c r="G226" s="509" t="s">
        <v>98</v>
      </c>
      <c r="H226" s="522" t="s">
        <v>6210</v>
      </c>
      <c r="I226" s="468">
        <v>34732</v>
      </c>
      <c r="J226" s="1314">
        <f t="shared" ca="1" si="20"/>
        <v>27</v>
      </c>
      <c r="K226" s="176" t="s">
        <v>24</v>
      </c>
      <c r="L226" s="170" t="s">
        <v>24</v>
      </c>
      <c r="M226" s="173" t="s">
        <v>24</v>
      </c>
      <c r="N226" s="510">
        <v>43315</v>
      </c>
      <c r="O226" s="584" t="s">
        <v>24</v>
      </c>
      <c r="P226" s="463" t="s">
        <v>24</v>
      </c>
      <c r="Q226" s="194" t="str">
        <f t="shared" si="21"/>
        <v>-</v>
      </c>
      <c r="R226" s="181" t="str">
        <f t="shared" ca="1" si="22"/>
        <v>TIDAK MCU</v>
      </c>
      <c r="S226" s="1319" t="s">
        <v>6487</v>
      </c>
      <c r="T226" s="1330">
        <v>44229</v>
      </c>
      <c r="U226" s="1329" t="s">
        <v>99</v>
      </c>
      <c r="V226" s="1330" t="s">
        <v>24</v>
      </c>
      <c r="W226" s="1311" t="s">
        <v>24</v>
      </c>
      <c r="X226" s="347"/>
      <c r="Y226" s="172"/>
      <c r="Z226" s="350"/>
      <c r="AA226" s="244" t="s">
        <v>594</v>
      </c>
      <c r="AB226" s="244" t="s">
        <v>24</v>
      </c>
      <c r="AC226" s="244" t="s">
        <v>24</v>
      </c>
      <c r="AD226" s="244" t="s">
        <v>24</v>
      </c>
      <c r="AE226" s="213"/>
      <c r="AF226" s="1319"/>
      <c r="AG226" s="375"/>
      <c r="AH226" s="1239"/>
      <c r="AI226" s="481" t="str">
        <f t="shared" si="23"/>
        <v>PC 200 - PC 400---</v>
      </c>
      <c r="AJ226" s="1330">
        <f t="shared" si="24"/>
        <v>43315</v>
      </c>
      <c r="AK226" s="211">
        <v>43315</v>
      </c>
      <c r="AL226" s="621" t="s">
        <v>24</v>
      </c>
      <c r="AM226" s="180"/>
      <c r="AN226" s="178"/>
      <c r="AO226" s="178"/>
      <c r="AP226" s="180"/>
      <c r="AQ226" s="180"/>
      <c r="AR226" s="180"/>
      <c r="AS226" s="180"/>
      <c r="AT226" s="180"/>
      <c r="AU226" s="180"/>
      <c r="AZ226" s="177"/>
    </row>
    <row r="227" spans="1:52" ht="15" customHeight="1">
      <c r="A227" s="885"/>
      <c r="B227" s="1310">
        <v>221</v>
      </c>
      <c r="C227" s="1497" t="s">
        <v>6211</v>
      </c>
      <c r="D227" s="571" t="s">
        <v>5126</v>
      </c>
      <c r="E227" s="644" t="s">
        <v>222</v>
      </c>
      <c r="F227" s="634" t="s">
        <v>24</v>
      </c>
      <c r="G227" s="644" t="s">
        <v>98</v>
      </c>
      <c r="H227" s="522" t="s">
        <v>24</v>
      </c>
      <c r="I227" s="468">
        <v>30377</v>
      </c>
      <c r="J227" s="1314">
        <f t="shared" ca="1" si="20"/>
        <v>39</v>
      </c>
      <c r="K227" s="176" t="s">
        <v>24</v>
      </c>
      <c r="L227" s="170" t="s">
        <v>24</v>
      </c>
      <c r="M227" s="173" t="s">
        <v>24</v>
      </c>
      <c r="N227" s="510">
        <v>43721</v>
      </c>
      <c r="O227" s="601" t="s">
        <v>24</v>
      </c>
      <c r="P227" s="203" t="s">
        <v>24</v>
      </c>
      <c r="Q227" s="194" t="str">
        <f t="shared" si="21"/>
        <v>-</v>
      </c>
      <c r="R227" s="181" t="str">
        <f t="shared" ca="1" si="22"/>
        <v>TIDAK MCU</v>
      </c>
      <c r="S227" s="1319" t="s">
        <v>24</v>
      </c>
      <c r="T227" s="1330">
        <v>44257</v>
      </c>
      <c r="U227" s="205" t="s">
        <v>24</v>
      </c>
      <c r="V227" s="1330" t="s">
        <v>24</v>
      </c>
      <c r="W227" s="1311" t="s">
        <v>24</v>
      </c>
      <c r="X227" s="347"/>
      <c r="Y227" s="172"/>
      <c r="Z227" s="350"/>
      <c r="AA227" s="244" t="s">
        <v>24</v>
      </c>
      <c r="AB227" s="213"/>
      <c r="AC227" s="213"/>
      <c r="AD227" s="213"/>
      <c r="AE227" s="213"/>
      <c r="AF227" s="1319"/>
      <c r="AG227" s="375"/>
      <c r="AH227" s="1239"/>
      <c r="AI227" s="481" t="str">
        <f t="shared" si="23"/>
        <v>-</v>
      </c>
      <c r="AJ227" s="1330">
        <f t="shared" si="24"/>
        <v>43721</v>
      </c>
      <c r="AK227" s="211" t="s">
        <v>24</v>
      </c>
      <c r="AL227" s="621" t="s">
        <v>24</v>
      </c>
      <c r="AM227" s="180"/>
      <c r="AN227" s="178"/>
      <c r="AO227" s="178"/>
      <c r="AP227" s="180"/>
      <c r="AQ227" s="1231" t="s">
        <v>3094</v>
      </c>
      <c r="AR227" s="180"/>
      <c r="AS227" s="180"/>
      <c r="AT227" s="180"/>
      <c r="AU227" s="180"/>
      <c r="AZ227" s="885"/>
    </row>
    <row r="228" spans="1:52" ht="15" customHeight="1">
      <c r="A228" s="885"/>
      <c r="B228" s="1310">
        <v>222</v>
      </c>
      <c r="C228" s="628" t="s">
        <v>6212</v>
      </c>
      <c r="D228" s="633" t="s">
        <v>6213</v>
      </c>
      <c r="E228" s="644" t="s">
        <v>1122</v>
      </c>
      <c r="F228" s="571" t="s">
        <v>6214</v>
      </c>
      <c r="G228" s="644" t="s">
        <v>98</v>
      </c>
      <c r="H228" s="570" t="s">
        <v>6215</v>
      </c>
      <c r="I228" s="468">
        <v>35345</v>
      </c>
      <c r="J228" s="903">
        <f t="shared" ca="1" si="20"/>
        <v>25</v>
      </c>
      <c r="K228" s="176" t="s">
        <v>24</v>
      </c>
      <c r="L228" s="170" t="s">
        <v>24</v>
      </c>
      <c r="M228" s="173" t="s">
        <v>24</v>
      </c>
      <c r="N228" s="510">
        <v>43752</v>
      </c>
      <c r="O228" s="601" t="s">
        <v>24</v>
      </c>
      <c r="P228" s="203" t="s">
        <v>24</v>
      </c>
      <c r="Q228" s="194" t="str">
        <f t="shared" si="21"/>
        <v>-</v>
      </c>
      <c r="R228" s="181" t="str">
        <f t="shared" ca="1" si="22"/>
        <v>TIDAK MCU</v>
      </c>
      <c r="S228" s="394" t="s">
        <v>24</v>
      </c>
      <c r="T228" s="1330">
        <v>44476</v>
      </c>
      <c r="U228" s="205" t="s">
        <v>24</v>
      </c>
      <c r="V228" s="1330" t="s">
        <v>24</v>
      </c>
      <c r="W228" s="136" t="s">
        <v>24</v>
      </c>
      <c r="X228" s="347"/>
      <c r="Y228" s="172"/>
      <c r="Z228" s="350"/>
      <c r="AA228" s="244" t="s">
        <v>24</v>
      </c>
      <c r="AB228" s="213"/>
      <c r="AC228" s="213"/>
      <c r="AD228" s="213"/>
      <c r="AE228" s="213"/>
      <c r="AF228" s="1319"/>
      <c r="AG228" s="375"/>
      <c r="AH228" s="1239"/>
      <c r="AI228" s="481" t="str">
        <f t="shared" si="23"/>
        <v>-</v>
      </c>
      <c r="AJ228" s="1330">
        <f t="shared" si="24"/>
        <v>43752</v>
      </c>
      <c r="AK228" s="217" t="s">
        <v>24</v>
      </c>
      <c r="AL228" s="614" t="s">
        <v>24</v>
      </c>
      <c r="AM228" s="180"/>
      <c r="AN228" s="178"/>
      <c r="AO228" s="178"/>
      <c r="AP228" s="180"/>
      <c r="AQ228" s="1231" t="s">
        <v>3094</v>
      </c>
      <c r="AR228" s="180"/>
      <c r="AS228" s="180"/>
      <c r="AT228" s="180"/>
      <c r="AU228" s="180"/>
      <c r="AZ228" s="177"/>
    </row>
    <row r="229" spans="1:52" ht="15" customHeight="1">
      <c r="A229" s="885"/>
      <c r="B229" s="1310">
        <v>223</v>
      </c>
      <c r="C229" s="626" t="s">
        <v>2725</v>
      </c>
      <c r="D229" s="571" t="s">
        <v>230</v>
      </c>
      <c r="E229" s="521" t="s">
        <v>222</v>
      </c>
      <c r="F229" s="526" t="s">
        <v>6216</v>
      </c>
      <c r="G229" s="509" t="s">
        <v>98</v>
      </c>
      <c r="H229" s="570" t="s">
        <v>6217</v>
      </c>
      <c r="I229" s="468">
        <v>35253</v>
      </c>
      <c r="J229" s="903">
        <f t="shared" ca="1" si="20"/>
        <v>25</v>
      </c>
      <c r="K229" s="632" t="s">
        <v>493</v>
      </c>
      <c r="L229" s="639">
        <v>960732460007</v>
      </c>
      <c r="M229" s="134">
        <v>45114</v>
      </c>
      <c r="N229" s="510">
        <v>43336</v>
      </c>
      <c r="O229" s="584" t="s">
        <v>24</v>
      </c>
      <c r="P229" s="463" t="s">
        <v>24</v>
      </c>
      <c r="Q229" s="194" t="str">
        <f t="shared" si="21"/>
        <v>-</v>
      </c>
      <c r="R229" s="181" t="str">
        <f t="shared" ca="1" si="22"/>
        <v>TIDAK MCU</v>
      </c>
      <c r="S229" s="394" t="s">
        <v>6488</v>
      </c>
      <c r="T229" s="1330">
        <v>44384</v>
      </c>
      <c r="U229" s="212" t="s">
        <v>99</v>
      </c>
      <c r="V229" s="904" t="s">
        <v>24</v>
      </c>
      <c r="W229" s="136" t="s">
        <v>24</v>
      </c>
      <c r="X229" s="347"/>
      <c r="Y229" s="172"/>
      <c r="Z229" s="350"/>
      <c r="AA229" s="244" t="s">
        <v>590</v>
      </c>
      <c r="AB229" s="244" t="s">
        <v>24</v>
      </c>
      <c r="AC229" s="244" t="s">
        <v>24</v>
      </c>
      <c r="AD229" s="244" t="s">
        <v>24</v>
      </c>
      <c r="AE229" s="213"/>
      <c r="AF229" s="1319"/>
      <c r="AG229" s="375"/>
      <c r="AH229" s="1239"/>
      <c r="AI229" s="481" t="str">
        <f t="shared" si="23"/>
        <v>COMPACTOR ---</v>
      </c>
      <c r="AJ229" s="1330">
        <f t="shared" si="24"/>
        <v>43336</v>
      </c>
      <c r="AK229" s="211" t="s">
        <v>24</v>
      </c>
      <c r="AL229" s="621" t="s">
        <v>24</v>
      </c>
      <c r="AM229" s="180"/>
      <c r="AN229" s="178"/>
      <c r="AO229" s="178"/>
      <c r="AP229" s="180"/>
      <c r="AQ229" s="180"/>
      <c r="AR229" s="180"/>
      <c r="AS229" s="180"/>
      <c r="AT229" s="180"/>
      <c r="AU229" s="180"/>
      <c r="AZ229" s="177"/>
    </row>
    <row r="230" spans="1:52" ht="15" customHeight="1">
      <c r="A230" s="885"/>
      <c r="B230" s="1310">
        <v>224</v>
      </c>
      <c r="C230" s="628" t="s">
        <v>6218</v>
      </c>
      <c r="D230" s="571" t="s">
        <v>230</v>
      </c>
      <c r="E230" s="644" t="s">
        <v>222</v>
      </c>
      <c r="F230" s="634" t="s">
        <v>24</v>
      </c>
      <c r="G230" s="644" t="s">
        <v>98</v>
      </c>
      <c r="H230" s="522" t="s">
        <v>24</v>
      </c>
      <c r="I230" s="468">
        <v>35249</v>
      </c>
      <c r="J230" s="903">
        <f t="shared" ca="1" si="20"/>
        <v>25</v>
      </c>
      <c r="K230" s="139" t="s">
        <v>494</v>
      </c>
      <c r="L230" s="140">
        <v>970419310203</v>
      </c>
      <c r="M230" s="141">
        <v>43649</v>
      </c>
      <c r="N230" s="510">
        <v>43698</v>
      </c>
      <c r="O230" s="601" t="s">
        <v>24</v>
      </c>
      <c r="P230" s="203" t="s">
        <v>24</v>
      </c>
      <c r="Q230" s="194" t="str">
        <f t="shared" si="21"/>
        <v>-</v>
      </c>
      <c r="R230" s="181" t="str">
        <f t="shared" ca="1" si="22"/>
        <v>TIDAK MCU</v>
      </c>
      <c r="S230" s="394" t="s">
        <v>6489</v>
      </c>
      <c r="T230" s="1330">
        <v>44380</v>
      </c>
      <c r="U230" s="212" t="s">
        <v>889</v>
      </c>
      <c r="V230" s="904" t="s">
        <v>24</v>
      </c>
      <c r="W230" s="136" t="s">
        <v>24</v>
      </c>
      <c r="X230" s="347"/>
      <c r="Y230" s="172"/>
      <c r="Z230" s="350"/>
      <c r="AA230" s="213" t="s">
        <v>590</v>
      </c>
      <c r="AB230" s="213"/>
      <c r="AC230" s="213"/>
      <c r="AD230" s="213"/>
      <c r="AE230" s="213"/>
      <c r="AF230" s="1319"/>
      <c r="AG230" s="375"/>
      <c r="AH230" s="1239"/>
      <c r="AI230" s="481" t="str">
        <f t="shared" si="23"/>
        <v xml:space="preserve">COMPACTOR </v>
      </c>
      <c r="AJ230" s="1330">
        <f t="shared" si="24"/>
        <v>43698</v>
      </c>
      <c r="AK230" s="199">
        <v>43689</v>
      </c>
      <c r="AL230" s="614">
        <v>43692</v>
      </c>
      <c r="AM230" s="180"/>
      <c r="AN230" s="178"/>
      <c r="AO230" s="178"/>
      <c r="AP230" s="180"/>
      <c r="AQ230" s="180"/>
      <c r="AR230" s="180"/>
      <c r="AS230" s="180"/>
      <c r="AT230" s="180"/>
      <c r="AU230" s="180"/>
      <c r="AZ230" s="177"/>
    </row>
    <row r="231" spans="1:52" ht="15" customHeight="1">
      <c r="A231" s="885"/>
      <c r="B231" s="1310">
        <v>225</v>
      </c>
      <c r="C231" s="626" t="s">
        <v>6219</v>
      </c>
      <c r="D231" s="633" t="s">
        <v>230</v>
      </c>
      <c r="E231" s="521" t="s">
        <v>222</v>
      </c>
      <c r="F231" s="526" t="s">
        <v>6220</v>
      </c>
      <c r="G231" s="509" t="s">
        <v>98</v>
      </c>
      <c r="H231" s="522" t="s">
        <v>6221</v>
      </c>
      <c r="I231" s="468">
        <v>34431</v>
      </c>
      <c r="J231" s="903">
        <f t="shared" ca="1" si="20"/>
        <v>28</v>
      </c>
      <c r="K231" s="632" t="s">
        <v>493</v>
      </c>
      <c r="L231" s="143" t="s">
        <v>24</v>
      </c>
      <c r="M231" s="134">
        <v>44293</v>
      </c>
      <c r="N231" s="510">
        <v>43336</v>
      </c>
      <c r="O231" s="584" t="s">
        <v>24</v>
      </c>
      <c r="P231" s="463" t="s">
        <v>24</v>
      </c>
      <c r="Q231" s="194" t="str">
        <f t="shared" si="21"/>
        <v>-</v>
      </c>
      <c r="R231" s="181" t="str">
        <f t="shared" ca="1" si="22"/>
        <v>TIDAK MCU</v>
      </c>
      <c r="S231" s="394" t="s">
        <v>6490</v>
      </c>
      <c r="T231" s="1330">
        <v>44293</v>
      </c>
      <c r="U231" s="212">
        <v>44293</v>
      </c>
      <c r="V231" s="1330" t="s">
        <v>24</v>
      </c>
      <c r="W231" s="136" t="s">
        <v>24</v>
      </c>
      <c r="X231" s="347"/>
      <c r="Y231" s="172"/>
      <c r="Z231" s="350"/>
      <c r="AA231" s="244" t="s">
        <v>589</v>
      </c>
      <c r="AB231" s="244" t="s">
        <v>590</v>
      </c>
      <c r="AC231" s="244" t="s">
        <v>24</v>
      </c>
      <c r="AD231" s="244" t="s">
        <v>24</v>
      </c>
      <c r="AE231" s="213"/>
      <c r="AF231" s="1319"/>
      <c r="AG231" s="375"/>
      <c r="AH231" s="1239"/>
      <c r="AI231" s="481" t="str">
        <f t="shared" si="23"/>
        <v>DZ 85COMPACTOR --</v>
      </c>
      <c r="AJ231" s="1330">
        <f t="shared" si="24"/>
        <v>43336</v>
      </c>
      <c r="AK231" s="217" t="s">
        <v>24</v>
      </c>
      <c r="AL231" s="614" t="s">
        <v>24</v>
      </c>
      <c r="AM231" s="180"/>
      <c r="AN231" s="178"/>
      <c r="AO231" s="178"/>
      <c r="AP231" s="180"/>
      <c r="AQ231" s="180" t="s">
        <v>3094</v>
      </c>
      <c r="AR231" s="180"/>
      <c r="AS231" s="180"/>
      <c r="AT231" s="180"/>
      <c r="AU231" s="180"/>
      <c r="AZ231" s="177"/>
    </row>
    <row r="232" spans="1:52" ht="15" customHeight="1">
      <c r="A232" s="885"/>
      <c r="B232" s="1310">
        <v>226</v>
      </c>
      <c r="C232" s="638" t="s">
        <v>6222</v>
      </c>
      <c r="D232" s="633" t="s">
        <v>230</v>
      </c>
      <c r="E232" s="521" t="s">
        <v>222</v>
      </c>
      <c r="F232" s="526" t="s">
        <v>6223</v>
      </c>
      <c r="G232" s="509" t="s">
        <v>98</v>
      </c>
      <c r="H232" s="570" t="s">
        <v>6224</v>
      </c>
      <c r="I232" s="468">
        <v>33798</v>
      </c>
      <c r="J232" s="903">
        <f t="shared" ca="1" si="20"/>
        <v>29</v>
      </c>
      <c r="K232" s="632" t="s">
        <v>493</v>
      </c>
      <c r="L232" s="143">
        <v>920732460232</v>
      </c>
      <c r="M232" s="134">
        <v>44755</v>
      </c>
      <c r="N232" s="510">
        <v>42868</v>
      </c>
      <c r="O232" s="584" t="s">
        <v>24</v>
      </c>
      <c r="P232" s="463" t="s">
        <v>24</v>
      </c>
      <c r="Q232" s="194" t="str">
        <f t="shared" si="21"/>
        <v>-</v>
      </c>
      <c r="R232" s="181" t="str">
        <f t="shared" ca="1" si="22"/>
        <v>TIDAK MCU</v>
      </c>
      <c r="S232" s="1319" t="s">
        <v>6491</v>
      </c>
      <c r="T232" s="1330">
        <v>44390</v>
      </c>
      <c r="U232" s="212">
        <v>44390</v>
      </c>
      <c r="V232" s="1330" t="s">
        <v>24</v>
      </c>
      <c r="W232" s="1311" t="s">
        <v>24</v>
      </c>
      <c r="X232" s="347"/>
      <c r="Y232" s="172"/>
      <c r="Z232" s="350"/>
      <c r="AA232" s="243" t="s">
        <v>594</v>
      </c>
      <c r="AB232" s="243" t="s">
        <v>6541</v>
      </c>
      <c r="AC232" s="244" t="s">
        <v>24</v>
      </c>
      <c r="AD232" s="244" t="s">
        <v>24</v>
      </c>
      <c r="AE232" s="213"/>
      <c r="AF232" s="1319"/>
      <c r="AG232" s="375"/>
      <c r="AH232" s="1239"/>
      <c r="AI232" s="481" t="str">
        <f t="shared" si="23"/>
        <v>PC 200 - PC 400HITACHI 470--</v>
      </c>
      <c r="AJ232" s="1330">
        <f t="shared" si="24"/>
        <v>42868</v>
      </c>
      <c r="AK232" s="217">
        <v>44083</v>
      </c>
      <c r="AL232" s="614" t="s">
        <v>6546</v>
      </c>
      <c r="AM232" s="180"/>
      <c r="AN232" s="178"/>
      <c r="AO232" s="178"/>
      <c r="AP232" s="180"/>
      <c r="AQ232" s="1231" t="s">
        <v>3094</v>
      </c>
      <c r="AR232" s="180"/>
      <c r="AS232" s="180"/>
      <c r="AT232" s="180"/>
      <c r="AU232" s="180"/>
      <c r="AZ232" s="177"/>
    </row>
    <row r="233" spans="1:52" ht="15" customHeight="1">
      <c r="A233" s="885"/>
      <c r="B233" s="1310">
        <v>227</v>
      </c>
      <c r="C233" s="638" t="s">
        <v>6225</v>
      </c>
      <c r="D233" s="633" t="s">
        <v>230</v>
      </c>
      <c r="E233" s="521" t="s">
        <v>222</v>
      </c>
      <c r="F233" s="526" t="s">
        <v>6226</v>
      </c>
      <c r="G233" s="509" t="s">
        <v>98</v>
      </c>
      <c r="H233" s="522" t="s">
        <v>6227</v>
      </c>
      <c r="I233" s="468">
        <v>33467</v>
      </c>
      <c r="J233" s="231">
        <f t="shared" ca="1" si="20"/>
        <v>30</v>
      </c>
      <c r="K233" s="632" t="s">
        <v>24</v>
      </c>
      <c r="L233" s="143" t="s">
        <v>24</v>
      </c>
      <c r="M233" s="134" t="s">
        <v>24</v>
      </c>
      <c r="N233" s="510">
        <v>42905</v>
      </c>
      <c r="O233" s="584" t="s">
        <v>24</v>
      </c>
      <c r="P233" s="463" t="s">
        <v>24</v>
      </c>
      <c r="Q233" s="194" t="str">
        <f t="shared" si="21"/>
        <v>-</v>
      </c>
      <c r="R233" s="181" t="str">
        <f t="shared" ca="1" si="22"/>
        <v>TIDAK MCU</v>
      </c>
      <c r="S233" s="1319" t="s">
        <v>6492</v>
      </c>
      <c r="T233" s="1330">
        <v>44425</v>
      </c>
      <c r="U233" s="211">
        <v>44425</v>
      </c>
      <c r="V233" s="1330" t="s">
        <v>24</v>
      </c>
      <c r="W233" s="1311" t="s">
        <v>24</v>
      </c>
      <c r="X233" s="347"/>
      <c r="Y233" s="172"/>
      <c r="Z233" s="350"/>
      <c r="AA233" s="243" t="s">
        <v>594</v>
      </c>
      <c r="AB233" s="243" t="s">
        <v>6541</v>
      </c>
      <c r="AC233" s="244" t="s">
        <v>24</v>
      </c>
      <c r="AD233" s="244" t="s">
        <v>24</v>
      </c>
      <c r="AE233" s="213"/>
      <c r="AF233" s="1319"/>
      <c r="AG233" s="375"/>
      <c r="AH233" s="1239"/>
      <c r="AI233" s="481" t="str">
        <f t="shared" si="23"/>
        <v>PC 200 - PC 400HITACHI 470--</v>
      </c>
      <c r="AJ233" s="1330">
        <f t="shared" si="24"/>
        <v>42905</v>
      </c>
      <c r="AK233" s="211">
        <v>44076</v>
      </c>
      <c r="AL233" s="621" t="s">
        <v>24</v>
      </c>
      <c r="AM233" s="180"/>
      <c r="AN233" s="178"/>
      <c r="AO233" s="178"/>
      <c r="AP233" s="180"/>
      <c r="AQ233" s="1231" t="s">
        <v>3094</v>
      </c>
      <c r="AR233" s="180"/>
      <c r="AS233" s="180"/>
      <c r="AT233" s="180"/>
      <c r="AU233" s="180"/>
      <c r="AZ233" s="177"/>
    </row>
    <row r="234" spans="1:52" ht="15" customHeight="1">
      <c r="A234" s="885"/>
      <c r="B234" s="1310">
        <v>228</v>
      </c>
      <c r="C234" s="565" t="s">
        <v>6228</v>
      </c>
      <c r="D234" s="633" t="s">
        <v>5610</v>
      </c>
      <c r="E234" s="844" t="s">
        <v>4292</v>
      </c>
      <c r="F234" s="634" t="s">
        <v>5955</v>
      </c>
      <c r="G234" s="644" t="s">
        <v>98</v>
      </c>
      <c r="H234" s="522" t="s">
        <v>6229</v>
      </c>
      <c r="I234" s="468">
        <v>35144</v>
      </c>
      <c r="J234" s="903">
        <f t="shared" ca="1" si="20"/>
        <v>26</v>
      </c>
      <c r="K234" s="176" t="s">
        <v>24</v>
      </c>
      <c r="L234" s="170" t="s">
        <v>24</v>
      </c>
      <c r="M234" s="173" t="s">
        <v>24</v>
      </c>
      <c r="N234" s="510" t="s">
        <v>24</v>
      </c>
      <c r="O234" s="601" t="s">
        <v>24</v>
      </c>
      <c r="P234" s="203" t="s">
        <v>24</v>
      </c>
      <c r="Q234" s="194" t="str">
        <f t="shared" si="21"/>
        <v>-</v>
      </c>
      <c r="R234" s="181" t="str">
        <f t="shared" ca="1" si="22"/>
        <v>TIDAK MCU</v>
      </c>
      <c r="S234" s="394" t="s">
        <v>24</v>
      </c>
      <c r="T234" s="1330">
        <v>44640</v>
      </c>
      <c r="U234" s="205" t="s">
        <v>24</v>
      </c>
      <c r="V234" s="904" t="s">
        <v>24</v>
      </c>
      <c r="W234" s="136" t="s">
        <v>24</v>
      </c>
      <c r="X234" s="347"/>
      <c r="Y234" s="172"/>
      <c r="Z234" s="350"/>
      <c r="AA234" s="244" t="s">
        <v>24</v>
      </c>
      <c r="AB234" s="213"/>
      <c r="AC234" s="213"/>
      <c r="AD234" s="213"/>
      <c r="AE234" s="213"/>
      <c r="AF234" s="1319"/>
      <c r="AG234" s="375"/>
      <c r="AH234" s="1239"/>
      <c r="AI234" s="481" t="str">
        <f t="shared" si="23"/>
        <v>-</v>
      </c>
      <c r="AJ234" s="1330" t="str">
        <f t="shared" si="24"/>
        <v>-</v>
      </c>
      <c r="AK234" s="217" t="s">
        <v>24</v>
      </c>
      <c r="AL234" s="614" t="s">
        <v>24</v>
      </c>
      <c r="AM234" s="180"/>
      <c r="AN234" s="178"/>
      <c r="AO234" s="178"/>
      <c r="AP234" s="180"/>
      <c r="AQ234" s="1231" t="s">
        <v>3094</v>
      </c>
      <c r="AR234" s="180"/>
      <c r="AS234" s="180"/>
      <c r="AT234" s="180"/>
      <c r="AU234" s="180"/>
      <c r="AZ234" s="177"/>
    </row>
    <row r="235" spans="1:52" ht="15" customHeight="1">
      <c r="A235" s="885"/>
      <c r="B235" s="1310">
        <v>229</v>
      </c>
      <c r="C235" s="565" t="s">
        <v>6230</v>
      </c>
      <c r="D235" s="633" t="s">
        <v>611</v>
      </c>
      <c r="E235" s="844" t="s">
        <v>4241</v>
      </c>
      <c r="F235" s="634" t="s">
        <v>6231</v>
      </c>
      <c r="G235" s="644" t="s">
        <v>98</v>
      </c>
      <c r="H235" s="570" t="s">
        <v>6232</v>
      </c>
      <c r="I235" s="636">
        <v>35587</v>
      </c>
      <c r="J235" s="903">
        <f t="shared" ca="1" si="20"/>
        <v>24</v>
      </c>
      <c r="K235" s="176" t="s">
        <v>24</v>
      </c>
      <c r="L235" s="170" t="s">
        <v>24</v>
      </c>
      <c r="M235" s="173" t="s">
        <v>24</v>
      </c>
      <c r="N235" s="510" t="s">
        <v>24</v>
      </c>
      <c r="O235" s="601" t="s">
        <v>24</v>
      </c>
      <c r="P235" s="203" t="s">
        <v>24</v>
      </c>
      <c r="Q235" s="194" t="str">
        <f t="shared" si="21"/>
        <v>-</v>
      </c>
      <c r="R235" s="181" t="str">
        <f t="shared" ca="1" si="22"/>
        <v>TIDAK MCU</v>
      </c>
      <c r="S235" s="1319" t="s">
        <v>24</v>
      </c>
      <c r="T235" s="1330">
        <v>44353</v>
      </c>
      <c r="U235" s="212" t="s">
        <v>24</v>
      </c>
      <c r="V235" s="904" t="s">
        <v>24</v>
      </c>
      <c r="W235" s="136" t="s">
        <v>24</v>
      </c>
      <c r="X235" s="347"/>
      <c r="Y235" s="172"/>
      <c r="Z235" s="350"/>
      <c r="AA235" s="244" t="s">
        <v>24</v>
      </c>
      <c r="AB235" s="213"/>
      <c r="AC235" s="213"/>
      <c r="AD235" s="213"/>
      <c r="AE235" s="213"/>
      <c r="AF235" s="1319"/>
      <c r="AG235" s="375"/>
      <c r="AH235" s="1239"/>
      <c r="AI235" s="481" t="str">
        <f t="shared" si="23"/>
        <v>-</v>
      </c>
      <c r="AJ235" s="1330" t="str">
        <f t="shared" si="24"/>
        <v>-</v>
      </c>
      <c r="AK235" s="211" t="s">
        <v>24</v>
      </c>
      <c r="AL235" s="621" t="s">
        <v>24</v>
      </c>
      <c r="AM235" s="180"/>
      <c r="AN235" s="178"/>
      <c r="AO235" s="178"/>
      <c r="AP235" s="180"/>
      <c r="AQ235" s="1231" t="s">
        <v>3094</v>
      </c>
      <c r="AR235" s="180"/>
      <c r="AS235" s="180"/>
      <c r="AT235" s="180"/>
      <c r="AU235" s="180"/>
      <c r="AZ235" s="177"/>
    </row>
    <row r="236" spans="1:52" ht="15" customHeight="1">
      <c r="A236" s="885"/>
      <c r="B236" s="1310">
        <v>230</v>
      </c>
      <c r="C236" s="638" t="s">
        <v>6235</v>
      </c>
      <c r="D236" s="633" t="s">
        <v>230</v>
      </c>
      <c r="E236" s="521" t="s">
        <v>222</v>
      </c>
      <c r="F236" s="526" t="s">
        <v>6236</v>
      </c>
      <c r="G236" s="509" t="s">
        <v>13721</v>
      </c>
      <c r="H236" s="570" t="s">
        <v>24</v>
      </c>
      <c r="I236" s="468">
        <v>33378</v>
      </c>
      <c r="J236" s="903">
        <f t="shared" ca="1" si="20"/>
        <v>31</v>
      </c>
      <c r="K236" s="176" t="s">
        <v>24</v>
      </c>
      <c r="L236" s="170" t="s">
        <v>24</v>
      </c>
      <c r="M236" s="173" t="s">
        <v>24</v>
      </c>
      <c r="N236" s="510">
        <v>42926</v>
      </c>
      <c r="O236" s="584" t="s">
        <v>24</v>
      </c>
      <c r="P236" s="463" t="s">
        <v>24</v>
      </c>
      <c r="Q236" s="194" t="str">
        <f t="shared" si="21"/>
        <v>-</v>
      </c>
      <c r="R236" s="181" t="str">
        <f t="shared" ca="1" si="22"/>
        <v>TIDAK MCU</v>
      </c>
      <c r="S236" s="1319" t="s">
        <v>6493</v>
      </c>
      <c r="T236" s="1330">
        <v>44701</v>
      </c>
      <c r="U236" s="1329">
        <v>44701</v>
      </c>
      <c r="V236" s="1330" t="s">
        <v>24</v>
      </c>
      <c r="W236" s="136" t="s">
        <v>24</v>
      </c>
      <c r="X236" s="347"/>
      <c r="Y236" s="172"/>
      <c r="Z236" s="350"/>
      <c r="AA236" s="244" t="s">
        <v>594</v>
      </c>
      <c r="AB236" s="244" t="s">
        <v>6541</v>
      </c>
      <c r="AC236" s="244" t="s">
        <v>24</v>
      </c>
      <c r="AD236" s="244" t="s">
        <v>24</v>
      </c>
      <c r="AE236" s="213"/>
      <c r="AF236" s="1319"/>
      <c r="AG236" s="375"/>
      <c r="AH236" s="1239"/>
      <c r="AI236" s="481" t="str">
        <f t="shared" si="23"/>
        <v>PC 200 - PC 400HITACHI 470--</v>
      </c>
      <c r="AJ236" s="1330">
        <f t="shared" si="24"/>
        <v>42926</v>
      </c>
      <c r="AK236" s="211" t="s">
        <v>24</v>
      </c>
      <c r="AL236" s="621" t="s">
        <v>24</v>
      </c>
      <c r="AM236" s="180"/>
      <c r="AN236" s="178"/>
      <c r="AO236" s="178"/>
      <c r="AP236" s="180"/>
      <c r="AQ236" s="1231" t="s">
        <v>3094</v>
      </c>
      <c r="AR236" s="180"/>
      <c r="AS236" s="180"/>
      <c r="AT236" s="180"/>
      <c r="AU236" s="180"/>
      <c r="AZ236" s="177"/>
    </row>
    <row r="237" spans="1:52" ht="15" customHeight="1">
      <c r="A237" s="885"/>
      <c r="B237" s="1310">
        <v>231</v>
      </c>
      <c r="C237" s="626" t="s">
        <v>6237</v>
      </c>
      <c r="D237" s="571" t="s">
        <v>230</v>
      </c>
      <c r="E237" s="521" t="s">
        <v>222</v>
      </c>
      <c r="F237" s="526" t="s">
        <v>6238</v>
      </c>
      <c r="G237" s="509" t="s">
        <v>98</v>
      </c>
      <c r="H237" s="570" t="s">
        <v>24</v>
      </c>
      <c r="I237" s="468">
        <v>30349</v>
      </c>
      <c r="J237" s="903">
        <f t="shared" ca="1" si="20"/>
        <v>39</v>
      </c>
      <c r="K237" s="632" t="s">
        <v>493</v>
      </c>
      <c r="L237" s="143" t="s">
        <v>24</v>
      </c>
      <c r="M237" s="134">
        <v>44471</v>
      </c>
      <c r="N237" s="510">
        <v>42956</v>
      </c>
      <c r="O237" s="584" t="s">
        <v>24</v>
      </c>
      <c r="P237" s="463" t="s">
        <v>24</v>
      </c>
      <c r="Q237" s="194" t="str">
        <f t="shared" si="21"/>
        <v>-</v>
      </c>
      <c r="R237" s="181" t="str">
        <f t="shared" ca="1" si="22"/>
        <v>TIDAK MCU</v>
      </c>
      <c r="S237" s="1319" t="s">
        <v>6494</v>
      </c>
      <c r="T237" s="1330">
        <v>44229</v>
      </c>
      <c r="U237" s="212" t="s">
        <v>99</v>
      </c>
      <c r="V237" s="904" t="s">
        <v>24</v>
      </c>
      <c r="W237" s="136" t="s">
        <v>24</v>
      </c>
      <c r="X237" s="347"/>
      <c r="Y237" s="172"/>
      <c r="Z237" s="350"/>
      <c r="AA237" s="244" t="s">
        <v>594</v>
      </c>
      <c r="AB237" s="244" t="s">
        <v>24</v>
      </c>
      <c r="AC237" s="244" t="s">
        <v>24</v>
      </c>
      <c r="AD237" s="244" t="s">
        <v>24</v>
      </c>
      <c r="AE237" s="213"/>
      <c r="AF237" s="1319"/>
      <c r="AG237" s="375"/>
      <c r="AH237" s="1239"/>
      <c r="AI237" s="481" t="str">
        <f t="shared" si="23"/>
        <v>PC 200 - PC 400---</v>
      </c>
      <c r="AJ237" s="1330">
        <f t="shared" si="24"/>
        <v>42956</v>
      </c>
      <c r="AK237" s="217" t="s">
        <v>24</v>
      </c>
      <c r="AL237" s="614" t="s">
        <v>24</v>
      </c>
      <c r="AM237" s="180"/>
      <c r="AN237" s="178"/>
      <c r="AO237" s="178"/>
      <c r="AP237" s="180"/>
      <c r="AQ237" s="180"/>
      <c r="AR237" s="180"/>
      <c r="AS237" s="180"/>
      <c r="AT237" s="180"/>
      <c r="AU237" s="180"/>
      <c r="AZ237" s="177"/>
    </row>
    <row r="238" spans="1:52" ht="15" customHeight="1">
      <c r="A238" s="885"/>
      <c r="B238" s="1310">
        <v>232</v>
      </c>
      <c r="C238" s="626" t="s">
        <v>2323</v>
      </c>
      <c r="D238" s="571" t="s">
        <v>230</v>
      </c>
      <c r="E238" s="521" t="s">
        <v>222</v>
      </c>
      <c r="F238" s="526" t="s">
        <v>6239</v>
      </c>
      <c r="G238" s="509" t="s">
        <v>98</v>
      </c>
      <c r="H238" s="570" t="s">
        <v>6240</v>
      </c>
      <c r="I238" s="468">
        <v>31450</v>
      </c>
      <c r="J238" s="903">
        <f t="shared" ca="1" si="20"/>
        <v>36</v>
      </c>
      <c r="K238" s="632" t="s">
        <v>493</v>
      </c>
      <c r="L238" s="143">
        <v>860232460214</v>
      </c>
      <c r="M238" s="134">
        <v>43503</v>
      </c>
      <c r="N238" s="510">
        <v>42975</v>
      </c>
      <c r="O238" s="584" t="s">
        <v>24</v>
      </c>
      <c r="P238" s="463" t="s">
        <v>24</v>
      </c>
      <c r="Q238" s="194" t="str">
        <f t="shared" si="21"/>
        <v>-</v>
      </c>
      <c r="R238" s="181" t="str">
        <f t="shared" ca="1" si="22"/>
        <v>TIDAK MCU</v>
      </c>
      <c r="S238" s="1319" t="s">
        <v>6495</v>
      </c>
      <c r="T238" s="1330">
        <v>44234</v>
      </c>
      <c r="U238" s="443" t="s">
        <v>99</v>
      </c>
      <c r="V238" s="904" t="s">
        <v>24</v>
      </c>
      <c r="W238" s="136" t="s">
        <v>24</v>
      </c>
      <c r="X238" s="347"/>
      <c r="Y238" s="172"/>
      <c r="Z238" s="350"/>
      <c r="AA238" s="244" t="s">
        <v>590</v>
      </c>
      <c r="AB238" s="244" t="s">
        <v>24</v>
      </c>
      <c r="AC238" s="244" t="s">
        <v>24</v>
      </c>
      <c r="AD238" s="244" t="s">
        <v>24</v>
      </c>
      <c r="AE238" s="213"/>
      <c r="AF238" s="1319"/>
      <c r="AG238" s="375"/>
      <c r="AH238" s="1239"/>
      <c r="AI238" s="481" t="str">
        <f t="shared" si="23"/>
        <v>COMPACTOR ---</v>
      </c>
      <c r="AJ238" s="1330">
        <f t="shared" si="24"/>
        <v>42975</v>
      </c>
      <c r="AK238" s="217" t="s">
        <v>24</v>
      </c>
      <c r="AL238" s="614" t="s">
        <v>24</v>
      </c>
      <c r="AM238" s="180"/>
      <c r="AN238" s="178"/>
      <c r="AO238" s="178"/>
      <c r="AP238" s="180"/>
      <c r="AQ238" s="180"/>
      <c r="AR238" s="180"/>
      <c r="AS238" s="180"/>
      <c r="AT238" s="180"/>
      <c r="AU238" s="180"/>
      <c r="AZ238" s="177"/>
    </row>
    <row r="239" spans="1:52" ht="15" customHeight="1">
      <c r="A239" s="885"/>
      <c r="B239" s="1310">
        <v>233</v>
      </c>
      <c r="C239" s="626" t="s">
        <v>6241</v>
      </c>
      <c r="D239" s="571" t="s">
        <v>230</v>
      </c>
      <c r="E239" s="521" t="s">
        <v>222</v>
      </c>
      <c r="F239" s="526" t="s">
        <v>6242</v>
      </c>
      <c r="G239" s="509" t="s">
        <v>98</v>
      </c>
      <c r="H239" s="570" t="s">
        <v>24</v>
      </c>
      <c r="I239" s="468">
        <v>30337</v>
      </c>
      <c r="J239" s="903">
        <f t="shared" ca="1" si="20"/>
        <v>39</v>
      </c>
      <c r="K239" s="632" t="s">
        <v>493</v>
      </c>
      <c r="L239" s="143" t="s">
        <v>24</v>
      </c>
      <c r="M239" s="134">
        <v>43486</v>
      </c>
      <c r="N239" s="510">
        <v>42956</v>
      </c>
      <c r="O239" s="584" t="s">
        <v>24</v>
      </c>
      <c r="P239" s="463" t="s">
        <v>24</v>
      </c>
      <c r="Q239" s="194" t="str">
        <f t="shared" si="21"/>
        <v>-</v>
      </c>
      <c r="R239" s="181" t="str">
        <f t="shared" ca="1" si="22"/>
        <v>TIDAK MCU</v>
      </c>
      <c r="S239" s="1319" t="s">
        <v>6496</v>
      </c>
      <c r="T239" s="1330">
        <v>44217</v>
      </c>
      <c r="U239" s="212" t="s">
        <v>99</v>
      </c>
      <c r="V239" s="904" t="s">
        <v>24</v>
      </c>
      <c r="W239" s="136" t="s">
        <v>24</v>
      </c>
      <c r="X239" s="347"/>
      <c r="Y239" s="172"/>
      <c r="Z239" s="350"/>
      <c r="AA239" s="244" t="s">
        <v>594</v>
      </c>
      <c r="AB239" s="244" t="s">
        <v>6541</v>
      </c>
      <c r="AC239" s="244" t="s">
        <v>24</v>
      </c>
      <c r="AD239" s="244" t="s">
        <v>24</v>
      </c>
      <c r="AE239" s="213"/>
      <c r="AF239" s="1319"/>
      <c r="AG239" s="375"/>
      <c r="AH239" s="1239"/>
      <c r="AI239" s="481" t="str">
        <f t="shared" si="23"/>
        <v>PC 200 - PC 400HITACHI 470--</v>
      </c>
      <c r="AJ239" s="1330">
        <f t="shared" si="24"/>
        <v>42956</v>
      </c>
      <c r="AK239" s="217" t="s">
        <v>24</v>
      </c>
      <c r="AL239" s="614" t="s">
        <v>24</v>
      </c>
      <c r="AM239" s="180"/>
      <c r="AN239" s="178"/>
      <c r="AO239" s="178"/>
      <c r="AP239" s="180"/>
      <c r="AQ239" s="180"/>
      <c r="AR239" s="180"/>
      <c r="AS239" s="180"/>
      <c r="AT239" s="180"/>
      <c r="AU239" s="180"/>
      <c r="AZ239" s="177"/>
    </row>
    <row r="240" spans="1:52" ht="15" customHeight="1">
      <c r="A240" s="885"/>
      <c r="B240" s="1310">
        <v>234</v>
      </c>
      <c r="C240" s="626" t="s">
        <v>6243</v>
      </c>
      <c r="D240" s="571" t="s">
        <v>230</v>
      </c>
      <c r="E240" s="521" t="s">
        <v>222</v>
      </c>
      <c r="F240" s="509" t="s">
        <v>6244</v>
      </c>
      <c r="G240" s="509" t="s">
        <v>98</v>
      </c>
      <c r="H240" s="522" t="s">
        <v>6245</v>
      </c>
      <c r="I240" s="468">
        <v>32314</v>
      </c>
      <c r="J240" s="903">
        <f t="shared" ca="1" si="20"/>
        <v>34</v>
      </c>
      <c r="K240" s="632" t="s">
        <v>493</v>
      </c>
      <c r="L240" s="143">
        <v>880617231074</v>
      </c>
      <c r="M240" s="134">
        <v>44732</v>
      </c>
      <c r="N240" s="510">
        <v>43457</v>
      </c>
      <c r="O240" s="584" t="s">
        <v>24</v>
      </c>
      <c r="P240" s="463" t="s">
        <v>24</v>
      </c>
      <c r="Q240" s="194" t="str">
        <f t="shared" si="21"/>
        <v>-</v>
      </c>
      <c r="R240" s="181" t="str">
        <f t="shared" ca="1" si="22"/>
        <v>TIDAK MCU</v>
      </c>
      <c r="S240" s="1319" t="s">
        <v>6497</v>
      </c>
      <c r="T240" s="1330">
        <v>44367</v>
      </c>
      <c r="U240" s="212">
        <v>44367</v>
      </c>
      <c r="V240" s="395" t="s">
        <v>24</v>
      </c>
      <c r="W240" s="136" t="s">
        <v>24</v>
      </c>
      <c r="X240" s="347"/>
      <c r="Y240" s="172"/>
      <c r="Z240" s="350"/>
      <c r="AA240" s="244" t="s">
        <v>590</v>
      </c>
      <c r="AB240" s="244" t="s">
        <v>589</v>
      </c>
      <c r="AC240" s="244" t="s">
        <v>24</v>
      </c>
      <c r="AD240" s="244" t="s">
        <v>24</v>
      </c>
      <c r="AE240" s="213"/>
      <c r="AF240" s="1319"/>
      <c r="AG240" s="375"/>
      <c r="AH240" s="1239"/>
      <c r="AI240" s="481" t="str">
        <f t="shared" si="23"/>
        <v>COMPACTOR DZ 85--</v>
      </c>
      <c r="AJ240" s="1330">
        <f t="shared" si="24"/>
        <v>43457</v>
      </c>
      <c r="AK240" s="199">
        <v>43480</v>
      </c>
      <c r="AL240" s="614">
        <v>43482</v>
      </c>
      <c r="AM240" s="180"/>
      <c r="AN240" s="178"/>
      <c r="AO240" s="178"/>
      <c r="AP240" s="180"/>
      <c r="AQ240" s="180"/>
      <c r="AR240" s="180"/>
      <c r="AS240" s="180"/>
      <c r="AT240" s="180"/>
      <c r="AU240" s="180"/>
      <c r="AZ240" s="177"/>
    </row>
    <row r="241" spans="1:60" ht="15" customHeight="1">
      <c r="A241" s="885"/>
      <c r="B241" s="1310">
        <v>235</v>
      </c>
      <c r="C241" s="628" t="s">
        <v>6246</v>
      </c>
      <c r="D241" s="571" t="s">
        <v>230</v>
      </c>
      <c r="E241" s="521" t="s">
        <v>222</v>
      </c>
      <c r="F241" s="509" t="s">
        <v>6247</v>
      </c>
      <c r="G241" s="509" t="s">
        <v>98</v>
      </c>
      <c r="H241" s="522" t="s">
        <v>6248</v>
      </c>
      <c r="I241" s="468">
        <v>26409</v>
      </c>
      <c r="J241" s="903">
        <f t="shared" ca="1" si="20"/>
        <v>50</v>
      </c>
      <c r="K241" s="571" t="s">
        <v>493</v>
      </c>
      <c r="L241" s="574">
        <v>720417231175</v>
      </c>
      <c r="M241" s="468">
        <v>43941</v>
      </c>
      <c r="N241" s="510">
        <v>43075</v>
      </c>
      <c r="O241" s="584" t="s">
        <v>24</v>
      </c>
      <c r="P241" s="463" t="s">
        <v>24</v>
      </c>
      <c r="Q241" s="194" t="str">
        <f t="shared" si="21"/>
        <v>-</v>
      </c>
      <c r="R241" s="181" t="str">
        <f t="shared" ca="1" si="22"/>
        <v>TIDAK MCU</v>
      </c>
      <c r="S241" s="1319" t="s">
        <v>6498</v>
      </c>
      <c r="T241" s="1330">
        <v>44306</v>
      </c>
      <c r="U241" s="212">
        <v>44306</v>
      </c>
      <c r="V241" s="1330" t="s">
        <v>24</v>
      </c>
      <c r="W241" s="136" t="s">
        <v>24</v>
      </c>
      <c r="X241" s="347"/>
      <c r="Y241" s="172"/>
      <c r="Z241" s="350"/>
      <c r="AA241" s="1314" t="s">
        <v>589</v>
      </c>
      <c r="AB241" s="244" t="s">
        <v>24</v>
      </c>
      <c r="AC241" s="244" t="s">
        <v>24</v>
      </c>
      <c r="AD241" s="244" t="s">
        <v>24</v>
      </c>
      <c r="AE241" s="213"/>
      <c r="AF241" s="1319"/>
      <c r="AG241" s="375"/>
      <c r="AH241" s="1239"/>
      <c r="AI241" s="481" t="str">
        <f t="shared" si="23"/>
        <v>DZ 85---</v>
      </c>
      <c r="AJ241" s="1330">
        <f t="shared" si="24"/>
        <v>43075</v>
      </c>
      <c r="AK241" s="199" t="s">
        <v>6547</v>
      </c>
      <c r="AL241" s="614">
        <v>43078</v>
      </c>
      <c r="AM241" s="180"/>
      <c r="AN241" s="178"/>
      <c r="AO241" s="178"/>
      <c r="AP241" s="180"/>
      <c r="AQ241" s="180"/>
      <c r="AR241" s="180"/>
      <c r="AS241" s="180"/>
      <c r="AT241" s="180"/>
      <c r="AU241" s="180"/>
      <c r="AW241" s="179"/>
      <c r="AX241" s="179"/>
      <c r="AY241" s="179"/>
      <c r="AZ241" s="177"/>
    </row>
    <row r="242" spans="1:60" ht="15" customHeight="1">
      <c r="A242" s="885"/>
      <c r="B242" s="1310">
        <v>236</v>
      </c>
      <c r="C242" s="628" t="s">
        <v>4286</v>
      </c>
      <c r="D242" s="571" t="s">
        <v>230</v>
      </c>
      <c r="E242" s="521" t="s">
        <v>222</v>
      </c>
      <c r="F242" s="509" t="s">
        <v>6249</v>
      </c>
      <c r="G242" s="509" t="s">
        <v>98</v>
      </c>
      <c r="H242" s="522" t="s">
        <v>6250</v>
      </c>
      <c r="I242" s="468">
        <v>31300</v>
      </c>
      <c r="J242" s="231">
        <f t="shared" ca="1" si="20"/>
        <v>36</v>
      </c>
      <c r="K242" s="640" t="s">
        <v>493</v>
      </c>
      <c r="L242" s="574">
        <v>850919380536</v>
      </c>
      <c r="M242" s="468">
        <v>44814</v>
      </c>
      <c r="N242" s="510" t="s">
        <v>24</v>
      </c>
      <c r="O242" s="584" t="s">
        <v>24</v>
      </c>
      <c r="P242" s="463" t="s">
        <v>24</v>
      </c>
      <c r="Q242" s="194" t="str">
        <f t="shared" si="21"/>
        <v>-</v>
      </c>
      <c r="R242" s="181" t="str">
        <f t="shared" ca="1" si="22"/>
        <v>TIDAK MCU</v>
      </c>
      <c r="S242" s="1319" t="s">
        <v>6499</v>
      </c>
      <c r="T242" s="1330">
        <v>44449</v>
      </c>
      <c r="U242" s="212" t="s">
        <v>99</v>
      </c>
      <c r="V242" s="1330" t="s">
        <v>24</v>
      </c>
      <c r="W242" s="136" t="s">
        <v>24</v>
      </c>
      <c r="X242" s="347"/>
      <c r="Y242" s="172"/>
      <c r="Z242" s="350"/>
      <c r="AA242" s="1314" t="s">
        <v>590</v>
      </c>
      <c r="AB242" s="244" t="s">
        <v>24</v>
      </c>
      <c r="AC242" s="244" t="s">
        <v>24</v>
      </c>
      <c r="AD242" s="244" t="s">
        <v>24</v>
      </c>
      <c r="AE242" s="213"/>
      <c r="AF242" s="1319"/>
      <c r="AG242" s="375"/>
      <c r="AH242" s="1239"/>
      <c r="AI242" s="481" t="str">
        <f t="shared" si="23"/>
        <v>COMPACTOR ---</v>
      </c>
      <c r="AJ242" s="1330" t="str">
        <f t="shared" si="24"/>
        <v>-</v>
      </c>
      <c r="AK242" s="217" t="s">
        <v>24</v>
      </c>
      <c r="AL242" s="614" t="s">
        <v>24</v>
      </c>
      <c r="AM242" s="180"/>
      <c r="AN242" s="178"/>
      <c r="AO242" s="178"/>
      <c r="AP242" s="180"/>
      <c r="AQ242" s="180" t="s">
        <v>3094</v>
      </c>
      <c r="AR242" s="180"/>
      <c r="AS242" s="180"/>
      <c r="AT242" s="180"/>
      <c r="AU242" s="180"/>
      <c r="AW242" s="179"/>
      <c r="AX242" s="179"/>
      <c r="AY242" s="179"/>
      <c r="AZ242" s="177"/>
    </row>
    <row r="243" spans="1:60" ht="15" customHeight="1">
      <c r="A243" s="885"/>
      <c r="B243" s="1310">
        <v>237</v>
      </c>
      <c r="C243" s="628" t="s">
        <v>6251</v>
      </c>
      <c r="D243" s="571" t="s">
        <v>230</v>
      </c>
      <c r="E243" s="521" t="s">
        <v>222</v>
      </c>
      <c r="F243" s="509" t="s">
        <v>6252</v>
      </c>
      <c r="G243" s="509" t="s">
        <v>98</v>
      </c>
      <c r="H243" s="522" t="s">
        <v>6253</v>
      </c>
      <c r="I243" s="468">
        <v>34511</v>
      </c>
      <c r="J243" s="231">
        <f t="shared" ca="1" si="20"/>
        <v>27</v>
      </c>
      <c r="K243" s="632" t="s">
        <v>493</v>
      </c>
      <c r="L243" s="143">
        <v>940619310168</v>
      </c>
      <c r="M243" s="134">
        <v>44738</v>
      </c>
      <c r="N243" s="510">
        <v>43125</v>
      </c>
      <c r="O243" s="584" t="s">
        <v>24</v>
      </c>
      <c r="P243" s="463" t="s">
        <v>24</v>
      </c>
      <c r="Q243" s="194" t="str">
        <f t="shared" si="21"/>
        <v>-</v>
      </c>
      <c r="R243" s="181" t="str">
        <f t="shared" ca="1" si="22"/>
        <v>TIDAK MCU</v>
      </c>
      <c r="S243" s="1319" t="s">
        <v>6500</v>
      </c>
      <c r="T243" s="1330">
        <v>44373</v>
      </c>
      <c r="U243" s="212" t="s">
        <v>99</v>
      </c>
      <c r="V243" s="1330" t="s">
        <v>24</v>
      </c>
      <c r="W243" s="136" t="s">
        <v>24</v>
      </c>
      <c r="X243" s="347"/>
      <c r="Y243" s="172"/>
      <c r="Z243" s="350"/>
      <c r="AA243" s="244" t="s">
        <v>590</v>
      </c>
      <c r="AB243" s="244" t="s">
        <v>592</v>
      </c>
      <c r="AC243" s="244" t="s">
        <v>24</v>
      </c>
      <c r="AD243" s="244" t="s">
        <v>24</v>
      </c>
      <c r="AE243" s="213"/>
      <c r="AF243" s="1319"/>
      <c r="AG243" s="375"/>
      <c r="AH243" s="1239"/>
      <c r="AI243" s="481" t="str">
        <f t="shared" si="23"/>
        <v>COMPACTOR PC 200, PC 300--</v>
      </c>
      <c r="AJ243" s="1330">
        <f t="shared" si="24"/>
        <v>43125</v>
      </c>
      <c r="AK243" s="211" t="s">
        <v>24</v>
      </c>
      <c r="AL243" s="621" t="s">
        <v>24</v>
      </c>
      <c r="AM243" s="180"/>
      <c r="AN243" s="178"/>
      <c r="AO243" s="178"/>
      <c r="AP243" s="180"/>
      <c r="AQ243" s="180"/>
      <c r="AR243" s="180"/>
      <c r="AS243" s="180"/>
      <c r="AT243" s="180"/>
      <c r="AU243" s="180"/>
      <c r="AZ243" s="177"/>
    </row>
    <row r="244" spans="1:60" ht="15" customHeight="1">
      <c r="A244" s="885"/>
      <c r="B244" s="1310">
        <v>238</v>
      </c>
      <c r="C244" s="626" t="s">
        <v>6254</v>
      </c>
      <c r="D244" s="571" t="s">
        <v>230</v>
      </c>
      <c r="E244" s="521" t="s">
        <v>222</v>
      </c>
      <c r="F244" s="509" t="s">
        <v>6255</v>
      </c>
      <c r="G244" s="509" t="s">
        <v>98</v>
      </c>
      <c r="H244" s="522" t="s">
        <v>6256</v>
      </c>
      <c r="I244" s="468">
        <v>30304</v>
      </c>
      <c r="J244" s="903">
        <f t="shared" ca="1" si="20"/>
        <v>39</v>
      </c>
      <c r="K244" s="632" t="s">
        <v>493</v>
      </c>
      <c r="L244" s="143">
        <v>821219310690</v>
      </c>
      <c r="M244" s="134">
        <v>43453</v>
      </c>
      <c r="N244" s="510">
        <v>43291</v>
      </c>
      <c r="O244" s="584" t="s">
        <v>24</v>
      </c>
      <c r="P244" s="463" t="s">
        <v>24</v>
      </c>
      <c r="Q244" s="194" t="str">
        <f t="shared" si="21"/>
        <v>-</v>
      </c>
      <c r="R244" s="181" t="str">
        <f t="shared" ca="1" si="22"/>
        <v>TIDAK MCU</v>
      </c>
      <c r="S244" s="1319" t="s">
        <v>6501</v>
      </c>
      <c r="T244" s="1330">
        <v>44549</v>
      </c>
      <c r="U244" s="212" t="s">
        <v>99</v>
      </c>
      <c r="V244" s="1330" t="s">
        <v>24</v>
      </c>
      <c r="W244" s="136" t="s">
        <v>24</v>
      </c>
      <c r="X244" s="347"/>
      <c r="Y244" s="172"/>
      <c r="Z244" s="350"/>
      <c r="AA244" s="244" t="s">
        <v>594</v>
      </c>
      <c r="AB244" s="244" t="s">
        <v>590</v>
      </c>
      <c r="AC244" s="244" t="s">
        <v>24</v>
      </c>
      <c r="AD244" s="244" t="s">
        <v>24</v>
      </c>
      <c r="AE244" s="213"/>
      <c r="AF244" s="1319"/>
      <c r="AG244" s="375"/>
      <c r="AH244" s="1239"/>
      <c r="AI244" s="481" t="str">
        <f t="shared" si="23"/>
        <v>PC 200 - PC 400COMPACTOR --</v>
      </c>
      <c r="AJ244" s="1330">
        <f t="shared" si="24"/>
        <v>43291</v>
      </c>
      <c r="AK244" s="211" t="s">
        <v>24</v>
      </c>
      <c r="AL244" s="621" t="s">
        <v>24</v>
      </c>
      <c r="AM244" s="180"/>
      <c r="AN244" s="178"/>
      <c r="AO244" s="178"/>
      <c r="AP244" s="180"/>
      <c r="AQ244" s="180"/>
      <c r="AR244" s="180"/>
      <c r="AS244" s="180"/>
      <c r="AT244" s="180"/>
      <c r="AU244" s="180"/>
      <c r="AZ244" s="177"/>
    </row>
    <row r="245" spans="1:60" s="1210" customFormat="1" ht="15" customHeight="1">
      <c r="A245" s="458"/>
      <c r="B245" s="1310">
        <v>239</v>
      </c>
      <c r="C245" s="1517" t="s">
        <v>6257</v>
      </c>
      <c r="D245" s="1568" t="s">
        <v>6010</v>
      </c>
      <c r="E245" s="709" t="s">
        <v>3085</v>
      </c>
      <c r="F245" s="912" t="s">
        <v>6258</v>
      </c>
      <c r="G245" s="912" t="s">
        <v>98</v>
      </c>
      <c r="H245" s="1644" t="s">
        <v>6259</v>
      </c>
      <c r="I245" s="1749">
        <v>34923</v>
      </c>
      <c r="J245" s="445">
        <f t="shared" ca="1" si="20"/>
        <v>26</v>
      </c>
      <c r="K245" s="1803" t="s">
        <v>24</v>
      </c>
      <c r="L245" s="1831" t="s">
        <v>24</v>
      </c>
      <c r="M245" s="1876" t="s">
        <v>24</v>
      </c>
      <c r="N245" s="1711">
        <v>43477</v>
      </c>
      <c r="O245" s="1916" t="s">
        <v>24</v>
      </c>
      <c r="P245" s="1580" t="s">
        <v>24</v>
      </c>
      <c r="Q245" s="1025" t="str">
        <f t="shared" si="21"/>
        <v>-</v>
      </c>
      <c r="R245" s="919" t="str">
        <f t="shared" ca="1" si="22"/>
        <v>TIDAK MCU</v>
      </c>
      <c r="S245" s="445" t="s">
        <v>24</v>
      </c>
      <c r="T245" s="446">
        <v>44420</v>
      </c>
      <c r="U245" s="1718" t="s">
        <v>24</v>
      </c>
      <c r="V245" s="446" t="s">
        <v>24</v>
      </c>
      <c r="W245" s="446" t="s">
        <v>24</v>
      </c>
      <c r="X245" s="1009"/>
      <c r="Y245" s="1026"/>
      <c r="Z245" s="1027"/>
      <c r="AA245" s="447" t="s">
        <v>24</v>
      </c>
      <c r="AB245" s="447" t="s">
        <v>24</v>
      </c>
      <c r="AC245" s="447" t="s">
        <v>24</v>
      </c>
      <c r="AD245" s="447" t="s">
        <v>24</v>
      </c>
      <c r="AE245" s="447"/>
      <c r="AF245" s="445"/>
      <c r="AG245" s="972"/>
      <c r="AH245" s="1975"/>
      <c r="AI245" s="1028" t="str">
        <f t="shared" si="23"/>
        <v>----</v>
      </c>
      <c r="AJ245" s="446">
        <f t="shared" si="24"/>
        <v>43477</v>
      </c>
      <c r="AK245" s="1727" t="s">
        <v>24</v>
      </c>
      <c r="AL245" s="1727" t="s">
        <v>24</v>
      </c>
      <c r="AM245" s="916"/>
      <c r="AN245" s="916"/>
      <c r="AO245" s="916"/>
      <c r="AP245" s="916"/>
      <c r="AQ245" s="916" t="s">
        <v>3094</v>
      </c>
      <c r="AR245" s="916"/>
      <c r="AS245" s="916"/>
      <c r="AT245" s="916"/>
      <c r="AU245" s="916"/>
      <c r="AV245" s="1308"/>
      <c r="AW245" s="1308"/>
      <c r="AX245" s="1308"/>
      <c r="AY245" s="1308"/>
      <c r="AZ245" s="885"/>
      <c r="BA245" s="1206"/>
      <c r="BB245" s="1206"/>
      <c r="BC245" s="1206"/>
      <c r="BD245" s="1206"/>
      <c r="BE245" s="1206"/>
      <c r="BF245" s="1206"/>
      <c r="BG245" s="1206"/>
      <c r="BH245" s="1206"/>
    </row>
    <row r="246" spans="1:60" s="1210" customFormat="1" ht="15" customHeight="1">
      <c r="A246" s="885"/>
      <c r="B246" s="1310">
        <v>240</v>
      </c>
      <c r="C246" s="628" t="s">
        <v>5170</v>
      </c>
      <c r="D246" s="571" t="s">
        <v>230</v>
      </c>
      <c r="E246" s="521" t="s">
        <v>222</v>
      </c>
      <c r="F246" s="509" t="s">
        <v>6260</v>
      </c>
      <c r="G246" s="509" t="s">
        <v>98</v>
      </c>
      <c r="H246" s="570" t="s">
        <v>6261</v>
      </c>
      <c r="I246" s="468">
        <v>34859</v>
      </c>
      <c r="J246" s="903">
        <f t="shared" ca="1" si="20"/>
        <v>26</v>
      </c>
      <c r="K246" s="139" t="s">
        <v>493</v>
      </c>
      <c r="L246" s="142">
        <v>950619310843</v>
      </c>
      <c r="M246" s="141">
        <v>45086</v>
      </c>
      <c r="N246" s="510">
        <v>43484</v>
      </c>
      <c r="O246" s="601" t="s">
        <v>24</v>
      </c>
      <c r="P246" s="463" t="s">
        <v>24</v>
      </c>
      <c r="Q246" s="194" t="str">
        <f t="shared" si="21"/>
        <v>-</v>
      </c>
      <c r="R246" s="181" t="str">
        <f t="shared" ca="1" si="22"/>
        <v>TIDAK MCU</v>
      </c>
      <c r="S246" s="1319" t="s">
        <v>6502</v>
      </c>
      <c r="T246" s="1330">
        <v>44356</v>
      </c>
      <c r="U246" s="212">
        <v>44356</v>
      </c>
      <c r="V246" s="1330" t="s">
        <v>24</v>
      </c>
      <c r="W246" s="136" t="s">
        <v>24</v>
      </c>
      <c r="X246" s="347"/>
      <c r="Y246" s="172"/>
      <c r="Z246" s="350"/>
      <c r="AA246" s="353" t="s">
        <v>592</v>
      </c>
      <c r="AB246" s="178" t="s">
        <v>6542</v>
      </c>
      <c r="AC246" s="178" t="s">
        <v>24</v>
      </c>
      <c r="AD246" s="178" t="s">
        <v>24</v>
      </c>
      <c r="AE246" s="369"/>
      <c r="AF246" s="1319"/>
      <c r="AG246" s="375"/>
      <c r="AH246" s="1239"/>
      <c r="AI246" s="481" t="str">
        <f t="shared" si="23"/>
        <v>PC 200, PC 300HITACHI ZX 470--</v>
      </c>
      <c r="AJ246" s="1330">
        <f t="shared" si="24"/>
        <v>43484</v>
      </c>
      <c r="AK246" s="199">
        <v>43480</v>
      </c>
      <c r="AL246" s="614">
        <v>43482</v>
      </c>
      <c r="AM246" s="180"/>
      <c r="AN246" s="178"/>
      <c r="AO246" s="178"/>
      <c r="AP246" s="180"/>
      <c r="AQ246" s="180"/>
      <c r="AR246" s="180"/>
      <c r="AS246" s="180"/>
      <c r="AT246" s="180"/>
      <c r="AU246" s="180"/>
      <c r="AV246" s="146"/>
      <c r="AW246" s="146"/>
      <c r="AX246" s="146"/>
      <c r="AY246" s="146"/>
      <c r="AZ246" s="885"/>
      <c r="BA246" s="1206"/>
      <c r="BB246" s="1206"/>
      <c r="BC246" s="1206"/>
      <c r="BD246" s="1206"/>
      <c r="BE246" s="1206"/>
      <c r="BF246" s="1206"/>
      <c r="BG246" s="1206"/>
      <c r="BH246" s="1206"/>
    </row>
    <row r="247" spans="1:60" ht="15" customHeight="1">
      <c r="A247" s="885"/>
      <c r="B247" s="1310">
        <v>241</v>
      </c>
      <c r="C247" s="565" t="s">
        <v>6262</v>
      </c>
      <c r="D247" s="633" t="s">
        <v>230</v>
      </c>
      <c r="E247" s="554" t="s">
        <v>222</v>
      </c>
      <c r="F247" s="509" t="s">
        <v>6263</v>
      </c>
      <c r="G247" s="509" t="s">
        <v>98</v>
      </c>
      <c r="H247" s="630" t="s">
        <v>6264</v>
      </c>
      <c r="I247" s="631">
        <v>31680</v>
      </c>
      <c r="J247" s="903">
        <f t="shared" ca="1" si="20"/>
        <v>35</v>
      </c>
      <c r="K247" s="139" t="s">
        <v>493</v>
      </c>
      <c r="L247" s="142">
        <v>860932460143</v>
      </c>
      <c r="M247" s="141">
        <v>45560</v>
      </c>
      <c r="N247" s="510">
        <v>43484</v>
      </c>
      <c r="O247" s="601">
        <v>43852</v>
      </c>
      <c r="P247" s="203" t="s">
        <v>83</v>
      </c>
      <c r="Q247" s="194">
        <f t="shared" si="21"/>
        <v>44217</v>
      </c>
      <c r="R247" s="181" t="str">
        <f t="shared" ca="1" si="22"/>
        <v>EXPIRED</v>
      </c>
      <c r="S247" s="1319" t="s">
        <v>6503</v>
      </c>
      <c r="T247" s="1330">
        <v>44464</v>
      </c>
      <c r="U247" s="212">
        <v>44464</v>
      </c>
      <c r="V247" s="1330" t="s">
        <v>24</v>
      </c>
      <c r="W247" s="1311" t="s">
        <v>24</v>
      </c>
      <c r="X247" s="347"/>
      <c r="Y247" s="172"/>
      <c r="Z247" s="350"/>
      <c r="AA247" s="422" t="s">
        <v>592</v>
      </c>
      <c r="AB247" s="178" t="s">
        <v>24</v>
      </c>
      <c r="AC247" s="178" t="s">
        <v>24</v>
      </c>
      <c r="AD247" s="178" t="s">
        <v>24</v>
      </c>
      <c r="AE247" s="369"/>
      <c r="AF247" s="1319"/>
      <c r="AG247" s="375"/>
      <c r="AH247" s="1239"/>
      <c r="AI247" s="481" t="str">
        <f t="shared" si="23"/>
        <v>PC 200, PC 300---</v>
      </c>
      <c r="AJ247" s="1330">
        <f t="shared" si="24"/>
        <v>43484</v>
      </c>
      <c r="AK247" s="199">
        <v>43480</v>
      </c>
      <c r="AL247" s="614">
        <v>43482</v>
      </c>
      <c r="AM247" s="180"/>
      <c r="AN247" s="178"/>
      <c r="AO247" s="178"/>
      <c r="AP247" s="180"/>
      <c r="AQ247" s="1231" t="s">
        <v>3094</v>
      </c>
      <c r="AR247" s="180"/>
      <c r="AS247" s="180"/>
      <c r="AT247" s="180"/>
      <c r="AU247" s="180"/>
      <c r="AZ247" s="177"/>
    </row>
    <row r="248" spans="1:60" ht="15" customHeight="1">
      <c r="A248" s="885"/>
      <c r="B248" s="1310">
        <v>242</v>
      </c>
      <c r="C248" s="628" t="s">
        <v>6265</v>
      </c>
      <c r="D248" s="633" t="s">
        <v>6266</v>
      </c>
      <c r="E248" s="521" t="s">
        <v>601</v>
      </c>
      <c r="F248" s="509" t="s">
        <v>6267</v>
      </c>
      <c r="G248" s="509" t="s">
        <v>98</v>
      </c>
      <c r="H248" s="630" t="s">
        <v>6268</v>
      </c>
      <c r="I248" s="468">
        <v>35394</v>
      </c>
      <c r="J248" s="1314">
        <f t="shared" ca="1" si="20"/>
        <v>25</v>
      </c>
      <c r="K248" s="176" t="s">
        <v>24</v>
      </c>
      <c r="L248" s="170" t="s">
        <v>24</v>
      </c>
      <c r="M248" s="173" t="s">
        <v>24</v>
      </c>
      <c r="N248" s="510">
        <v>43484</v>
      </c>
      <c r="O248" s="601" t="s">
        <v>24</v>
      </c>
      <c r="P248" s="203" t="s">
        <v>24</v>
      </c>
      <c r="Q248" s="194" t="str">
        <f t="shared" si="21"/>
        <v>-</v>
      </c>
      <c r="R248" s="181" t="str">
        <f t="shared" ca="1" si="22"/>
        <v>TIDAK MCU</v>
      </c>
      <c r="S248" s="1319" t="s">
        <v>24</v>
      </c>
      <c r="T248" s="1330">
        <v>44525</v>
      </c>
      <c r="U248" s="212" t="s">
        <v>99</v>
      </c>
      <c r="V248" s="1330" t="s">
        <v>24</v>
      </c>
      <c r="W248" s="1311" t="s">
        <v>24</v>
      </c>
      <c r="X248" s="347"/>
      <c r="Y248" s="172"/>
      <c r="Z248" s="350"/>
      <c r="AA248" s="353" t="s">
        <v>24</v>
      </c>
      <c r="AB248" s="178" t="s">
        <v>24</v>
      </c>
      <c r="AC248" s="178" t="s">
        <v>24</v>
      </c>
      <c r="AD248" s="178" t="s">
        <v>24</v>
      </c>
      <c r="AE248" s="369"/>
      <c r="AF248" s="1319"/>
      <c r="AG248" s="375"/>
      <c r="AH248" s="1239"/>
      <c r="AI248" s="481" t="str">
        <f t="shared" si="23"/>
        <v>----</v>
      </c>
      <c r="AJ248" s="1330">
        <f t="shared" si="24"/>
        <v>43484</v>
      </c>
      <c r="AK248" s="217" t="s">
        <v>24</v>
      </c>
      <c r="AL248" s="614" t="s">
        <v>24</v>
      </c>
      <c r="AM248" s="180"/>
      <c r="AN248" s="178"/>
      <c r="AO248" s="178"/>
      <c r="AP248" s="180"/>
      <c r="AQ248" s="1231" t="s">
        <v>3094</v>
      </c>
      <c r="AR248" s="180"/>
      <c r="AS248" s="180"/>
      <c r="AT248" s="180"/>
      <c r="AU248" s="180"/>
      <c r="AZ248" s="177"/>
    </row>
    <row r="249" spans="1:60" ht="15" customHeight="1">
      <c r="A249" s="885"/>
      <c r="B249" s="1310">
        <v>243</v>
      </c>
      <c r="C249" s="2009" t="s">
        <v>6271</v>
      </c>
      <c r="D249" s="844" t="s">
        <v>6002</v>
      </c>
      <c r="E249" s="644" t="s">
        <v>3085</v>
      </c>
      <c r="F249" s="836" t="s">
        <v>6272</v>
      </c>
      <c r="G249" s="644" t="s">
        <v>98</v>
      </c>
      <c r="H249" s="630" t="s">
        <v>6273</v>
      </c>
      <c r="I249" s="631">
        <v>34905</v>
      </c>
      <c r="J249" s="1314">
        <f t="shared" ca="1" si="20"/>
        <v>26</v>
      </c>
      <c r="K249" s="316" t="s">
        <v>24</v>
      </c>
      <c r="L249" s="326" t="s">
        <v>24</v>
      </c>
      <c r="M249" s="336" t="s">
        <v>24</v>
      </c>
      <c r="N249" s="556">
        <v>43704</v>
      </c>
      <c r="O249" s="601" t="s">
        <v>24</v>
      </c>
      <c r="P249" s="203" t="s">
        <v>24</v>
      </c>
      <c r="Q249" s="194" t="str">
        <f t="shared" si="21"/>
        <v>-</v>
      </c>
      <c r="R249" s="181" t="str">
        <f t="shared" ca="1" si="22"/>
        <v>TIDAK MCU</v>
      </c>
      <c r="S249" s="1319" t="s">
        <v>24</v>
      </c>
      <c r="T249" s="1330">
        <v>44402</v>
      </c>
      <c r="U249" s="1311" t="s">
        <v>24</v>
      </c>
      <c r="V249" s="1330" t="s">
        <v>24</v>
      </c>
      <c r="W249" s="1311" t="s">
        <v>24</v>
      </c>
      <c r="X249" s="347"/>
      <c r="Y249" s="172"/>
      <c r="Z249" s="350"/>
      <c r="AA249" s="1314" t="s">
        <v>24</v>
      </c>
      <c r="AB249" s="1319"/>
      <c r="AC249" s="1319"/>
      <c r="AD249" s="1319"/>
      <c r="AE249" s="1319"/>
      <c r="AF249" s="1319"/>
      <c r="AG249" s="375"/>
      <c r="AH249" s="1239"/>
      <c r="AI249" s="481" t="str">
        <f t="shared" si="23"/>
        <v>-</v>
      </c>
      <c r="AJ249" s="1330">
        <f t="shared" si="24"/>
        <v>43704</v>
      </c>
      <c r="AK249" s="584" t="s">
        <v>24</v>
      </c>
      <c r="AL249" s="621" t="s">
        <v>24</v>
      </c>
      <c r="AM249" s="180"/>
      <c r="AN249" s="178"/>
      <c r="AO249" s="178"/>
      <c r="AP249" s="180"/>
      <c r="AQ249" s="1231" t="s">
        <v>3094</v>
      </c>
      <c r="AR249" s="180"/>
      <c r="AS249" s="180"/>
      <c r="AT249" s="180"/>
      <c r="AU249" s="180"/>
      <c r="AZ249" s="177"/>
    </row>
    <row r="250" spans="1:60" ht="15" customHeight="1">
      <c r="A250" s="885"/>
      <c r="B250" s="1310">
        <v>244</v>
      </c>
      <c r="C250" s="565" t="s">
        <v>6274</v>
      </c>
      <c r="D250" s="633" t="s">
        <v>230</v>
      </c>
      <c r="E250" s="644" t="s">
        <v>222</v>
      </c>
      <c r="F250" s="509" t="s">
        <v>6275</v>
      </c>
      <c r="G250" s="509" t="s">
        <v>98</v>
      </c>
      <c r="H250" s="630" t="s">
        <v>6276</v>
      </c>
      <c r="I250" s="631">
        <v>31241</v>
      </c>
      <c r="J250" s="903">
        <f t="shared" ca="1" si="20"/>
        <v>37</v>
      </c>
      <c r="K250" s="634" t="s">
        <v>493</v>
      </c>
      <c r="L250" s="635">
        <v>850719310794</v>
      </c>
      <c r="M250" s="636">
        <v>45120</v>
      </c>
      <c r="N250" s="510">
        <v>43533</v>
      </c>
      <c r="O250" s="601">
        <v>43896</v>
      </c>
      <c r="P250" s="203" t="s">
        <v>498</v>
      </c>
      <c r="Q250" s="194">
        <f t="shared" si="21"/>
        <v>44261</v>
      </c>
      <c r="R250" s="181" t="str">
        <f t="shared" ca="1" si="22"/>
        <v>EXPIRED</v>
      </c>
      <c r="S250" s="394" t="s">
        <v>6504</v>
      </c>
      <c r="T250" s="904">
        <v>44390</v>
      </c>
      <c r="U250" s="1329">
        <v>44390</v>
      </c>
      <c r="V250" s="904" t="s">
        <v>24</v>
      </c>
      <c r="W250" s="136" t="s">
        <v>24</v>
      </c>
      <c r="X250" s="347"/>
      <c r="Y250" s="172"/>
      <c r="Z250" s="350"/>
      <c r="AA250" s="1319" t="s">
        <v>592</v>
      </c>
      <c r="AB250" s="213" t="s">
        <v>6542</v>
      </c>
      <c r="AC250" s="213" t="s">
        <v>24</v>
      </c>
      <c r="AD250" s="213" t="s">
        <v>24</v>
      </c>
      <c r="AE250" s="213"/>
      <c r="AF250" s="1319"/>
      <c r="AG250" s="375"/>
      <c r="AH250" s="1239"/>
      <c r="AI250" s="481" t="str">
        <f t="shared" si="23"/>
        <v>PC 200, PC 300HITACHI ZX 470--</v>
      </c>
      <c r="AJ250" s="1330">
        <f t="shared" si="24"/>
        <v>43533</v>
      </c>
      <c r="AK250" s="205">
        <v>43528</v>
      </c>
      <c r="AL250" s="621">
        <v>43529</v>
      </c>
      <c r="AM250" s="180"/>
      <c r="AN250" s="178"/>
      <c r="AO250" s="178"/>
      <c r="AP250" s="180"/>
      <c r="AQ250" s="1231" t="s">
        <v>3094</v>
      </c>
      <c r="AR250" s="180"/>
      <c r="AS250" s="180"/>
      <c r="AT250" s="180"/>
      <c r="AU250" s="180"/>
      <c r="AZ250" s="177"/>
    </row>
    <row r="251" spans="1:60" ht="15" customHeight="1">
      <c r="A251" s="885"/>
      <c r="B251" s="1310">
        <v>245</v>
      </c>
      <c r="C251" s="628" t="s">
        <v>6277</v>
      </c>
      <c r="D251" s="571" t="s">
        <v>4270</v>
      </c>
      <c r="E251" s="644" t="s">
        <v>4228</v>
      </c>
      <c r="F251" s="509" t="s">
        <v>6278</v>
      </c>
      <c r="G251" s="509" t="s">
        <v>98</v>
      </c>
      <c r="H251" s="630" t="s">
        <v>6279</v>
      </c>
      <c r="I251" s="631">
        <v>34550</v>
      </c>
      <c r="J251" s="903">
        <f t="shared" ca="1" si="20"/>
        <v>27</v>
      </c>
      <c r="K251" s="316" t="s">
        <v>24</v>
      </c>
      <c r="L251" s="326" t="s">
        <v>24</v>
      </c>
      <c r="M251" s="336" t="s">
        <v>24</v>
      </c>
      <c r="N251" s="510">
        <v>43533</v>
      </c>
      <c r="O251" s="601" t="s">
        <v>24</v>
      </c>
      <c r="P251" s="203" t="s">
        <v>24</v>
      </c>
      <c r="Q251" s="194" t="str">
        <f t="shared" si="21"/>
        <v>-</v>
      </c>
      <c r="R251" s="181" t="str">
        <f t="shared" ca="1" si="22"/>
        <v>TIDAK MCU</v>
      </c>
      <c r="S251" s="394" t="s">
        <v>11498</v>
      </c>
      <c r="T251" s="1330">
        <v>44412</v>
      </c>
      <c r="U251" s="1330">
        <v>44412</v>
      </c>
      <c r="V251" s="904" t="s">
        <v>24</v>
      </c>
      <c r="W251" s="136" t="s">
        <v>24</v>
      </c>
      <c r="X251" s="645"/>
      <c r="Y251" s="172"/>
      <c r="Z251" s="350"/>
      <c r="AA251" s="216" t="s">
        <v>4457</v>
      </c>
      <c r="AB251" s="213" t="s">
        <v>24</v>
      </c>
      <c r="AC251" s="213" t="s">
        <v>24</v>
      </c>
      <c r="AD251" s="213" t="s">
        <v>24</v>
      </c>
      <c r="AE251" s="213"/>
      <c r="AF251" s="1319"/>
      <c r="AG251" s="375"/>
      <c r="AH251" s="1239"/>
      <c r="AI251" s="481" t="str">
        <f t="shared" si="23"/>
        <v>SC P360, SC P380---</v>
      </c>
      <c r="AJ251" s="1330">
        <f t="shared" si="24"/>
        <v>43533</v>
      </c>
      <c r="AK251" s="199">
        <v>43838</v>
      </c>
      <c r="AL251" s="614">
        <v>43838</v>
      </c>
      <c r="AM251" s="180"/>
      <c r="AN251" s="178"/>
      <c r="AO251" s="178"/>
      <c r="AP251" s="180"/>
      <c r="AQ251" s="1231" t="s">
        <v>3094</v>
      </c>
      <c r="AR251" s="180" t="s">
        <v>98</v>
      </c>
      <c r="AS251" s="180" t="s">
        <v>5636</v>
      </c>
      <c r="AT251" s="180" t="s">
        <v>11510</v>
      </c>
      <c r="AU251" s="180" t="s">
        <v>11511</v>
      </c>
      <c r="AZ251" s="177"/>
    </row>
    <row r="252" spans="1:60" ht="15" customHeight="1">
      <c r="A252" s="885"/>
      <c r="B252" s="1310">
        <v>246</v>
      </c>
      <c r="C252" s="628" t="s">
        <v>6280</v>
      </c>
      <c r="D252" s="571" t="s">
        <v>4227</v>
      </c>
      <c r="E252" s="644" t="s">
        <v>4228</v>
      </c>
      <c r="F252" s="509" t="s">
        <v>6281</v>
      </c>
      <c r="G252" s="509" t="s">
        <v>98</v>
      </c>
      <c r="H252" s="630" t="s">
        <v>6282</v>
      </c>
      <c r="I252" s="631">
        <v>35855</v>
      </c>
      <c r="J252" s="903">
        <f t="shared" ca="1" si="20"/>
        <v>24</v>
      </c>
      <c r="K252" s="316" t="s">
        <v>24</v>
      </c>
      <c r="L252" s="326" t="s">
        <v>24</v>
      </c>
      <c r="M252" s="336" t="s">
        <v>24</v>
      </c>
      <c r="N252" s="510">
        <v>43533</v>
      </c>
      <c r="O252" s="601" t="s">
        <v>24</v>
      </c>
      <c r="P252" s="203" t="s">
        <v>24</v>
      </c>
      <c r="Q252" s="194" t="str">
        <f t="shared" si="21"/>
        <v>-</v>
      </c>
      <c r="R252" s="181" t="str">
        <f t="shared" ca="1" si="22"/>
        <v>TIDAK MCU</v>
      </c>
      <c r="S252" s="394" t="s">
        <v>24</v>
      </c>
      <c r="T252" s="904">
        <v>44256</v>
      </c>
      <c r="U252" s="1329" t="s">
        <v>99</v>
      </c>
      <c r="V252" s="395" t="s">
        <v>24</v>
      </c>
      <c r="W252" s="136" t="s">
        <v>24</v>
      </c>
      <c r="X252" s="347"/>
      <c r="Y252" s="172"/>
      <c r="Z252" s="350"/>
      <c r="AA252" s="1314" t="s">
        <v>24</v>
      </c>
      <c r="AB252" s="1319" t="s">
        <v>24</v>
      </c>
      <c r="AC252" s="1319" t="s">
        <v>24</v>
      </c>
      <c r="AD252" s="146" t="s">
        <v>24</v>
      </c>
      <c r="AE252" s="213"/>
      <c r="AF252" s="1319"/>
      <c r="AG252" s="375"/>
      <c r="AH252" s="1239"/>
      <c r="AI252" s="481" t="str">
        <f t="shared" si="23"/>
        <v>----</v>
      </c>
      <c r="AJ252" s="1330">
        <f t="shared" si="24"/>
        <v>43533</v>
      </c>
      <c r="AK252" s="199">
        <v>43528</v>
      </c>
      <c r="AL252" s="614" t="s">
        <v>24</v>
      </c>
      <c r="AM252" s="180"/>
      <c r="AN252" s="178"/>
      <c r="AO252" s="178"/>
      <c r="AP252" s="180"/>
      <c r="AQ252" s="1231" t="s">
        <v>3094</v>
      </c>
      <c r="AR252" s="180"/>
      <c r="AS252" s="180"/>
      <c r="AT252" s="180"/>
      <c r="AU252" s="180"/>
      <c r="AZ252" s="177"/>
    </row>
    <row r="253" spans="1:60" ht="15" customHeight="1">
      <c r="A253" s="885"/>
      <c r="B253" s="1310">
        <v>247</v>
      </c>
      <c r="C253" s="628" t="s">
        <v>6283</v>
      </c>
      <c r="D253" s="571" t="s">
        <v>230</v>
      </c>
      <c r="E253" s="644" t="s">
        <v>222</v>
      </c>
      <c r="F253" s="509" t="s">
        <v>6284</v>
      </c>
      <c r="G253" s="509" t="s">
        <v>98</v>
      </c>
      <c r="H253" s="630" t="s">
        <v>24</v>
      </c>
      <c r="I253" s="631">
        <v>30324</v>
      </c>
      <c r="J253" s="1314">
        <f t="shared" ca="1" si="20"/>
        <v>39</v>
      </c>
      <c r="K253" s="634" t="s">
        <v>493</v>
      </c>
      <c r="L253" s="2058" t="s">
        <v>24</v>
      </c>
      <c r="M253" s="636">
        <v>43532</v>
      </c>
      <c r="N253" s="510">
        <v>43440</v>
      </c>
      <c r="O253" s="601" t="s">
        <v>24</v>
      </c>
      <c r="P253" s="203" t="s">
        <v>24</v>
      </c>
      <c r="Q253" s="194" t="str">
        <f t="shared" si="21"/>
        <v>-</v>
      </c>
      <c r="R253" s="181" t="str">
        <f t="shared" ca="1" si="22"/>
        <v>TIDAK MCU</v>
      </c>
      <c r="S253" s="1319" t="s">
        <v>6505</v>
      </c>
      <c r="T253" s="1330">
        <v>44204</v>
      </c>
      <c r="U253" s="1329" t="s">
        <v>889</v>
      </c>
      <c r="V253" s="1330" t="s">
        <v>24</v>
      </c>
      <c r="W253" s="1311" t="s">
        <v>24</v>
      </c>
      <c r="X253" s="347"/>
      <c r="Y253" s="172"/>
      <c r="Z253" s="350"/>
      <c r="AA253" s="213" t="s">
        <v>589</v>
      </c>
      <c r="AB253" s="213" t="s">
        <v>590</v>
      </c>
      <c r="AC253" s="213" t="s">
        <v>24</v>
      </c>
      <c r="AD253" s="213" t="s">
        <v>24</v>
      </c>
      <c r="AE253" s="213"/>
      <c r="AF253" s="1319"/>
      <c r="AG253" s="375"/>
      <c r="AH253" s="1239"/>
      <c r="AI253" s="481" t="str">
        <f t="shared" si="23"/>
        <v>DZ 85COMPACTOR --</v>
      </c>
      <c r="AJ253" s="1330">
        <f t="shared" si="24"/>
        <v>43440</v>
      </c>
      <c r="AK253" s="205">
        <v>43531</v>
      </c>
      <c r="AL253" s="621">
        <v>43531</v>
      </c>
      <c r="AM253" s="180"/>
      <c r="AN253" s="178"/>
      <c r="AO253" s="178"/>
      <c r="AP253" s="180"/>
      <c r="AQ253" s="180"/>
      <c r="AR253" s="180"/>
      <c r="AS253" s="180"/>
      <c r="AT253" s="180"/>
      <c r="AU253" s="180"/>
      <c r="AZ253" s="177"/>
    </row>
    <row r="254" spans="1:60" ht="15" customHeight="1">
      <c r="A254" s="885"/>
      <c r="B254" s="1310">
        <v>248</v>
      </c>
      <c r="C254" s="628" t="s">
        <v>6285</v>
      </c>
      <c r="D254" s="571" t="s">
        <v>230</v>
      </c>
      <c r="E254" s="644" t="s">
        <v>222</v>
      </c>
      <c r="F254" s="509" t="s">
        <v>6286</v>
      </c>
      <c r="G254" s="509" t="s">
        <v>98</v>
      </c>
      <c r="H254" s="630" t="s">
        <v>24</v>
      </c>
      <c r="I254" s="468">
        <v>34946</v>
      </c>
      <c r="J254" s="903">
        <f t="shared" ca="1" si="20"/>
        <v>26</v>
      </c>
      <c r="K254" s="318" t="s">
        <v>24</v>
      </c>
      <c r="L254" s="326" t="s">
        <v>24</v>
      </c>
      <c r="M254" s="340" t="s">
        <v>24</v>
      </c>
      <c r="N254" s="510">
        <v>43407</v>
      </c>
      <c r="O254" s="205" t="s">
        <v>24</v>
      </c>
      <c r="P254" s="203" t="s">
        <v>24</v>
      </c>
      <c r="Q254" s="194" t="str">
        <f t="shared" si="21"/>
        <v>-</v>
      </c>
      <c r="R254" s="181" t="str">
        <f t="shared" ca="1" si="22"/>
        <v>TIDAK MCU</v>
      </c>
      <c r="S254" s="394" t="s">
        <v>6506</v>
      </c>
      <c r="T254" s="1330">
        <v>44443</v>
      </c>
      <c r="U254" s="1329">
        <v>44443</v>
      </c>
      <c r="V254" s="904" t="s">
        <v>24</v>
      </c>
      <c r="W254" s="136" t="s">
        <v>24</v>
      </c>
      <c r="X254" s="347"/>
      <c r="Y254" s="172"/>
      <c r="Z254" s="350"/>
      <c r="AA254" s="243" t="s">
        <v>589</v>
      </c>
      <c r="AB254" s="243" t="s">
        <v>590</v>
      </c>
      <c r="AC254" s="213" t="s">
        <v>24</v>
      </c>
      <c r="AD254" s="213" t="s">
        <v>24</v>
      </c>
      <c r="AE254" s="213"/>
      <c r="AF254" s="1319"/>
      <c r="AG254" s="375"/>
      <c r="AH254" s="1239"/>
      <c r="AI254" s="481" t="str">
        <f t="shared" si="23"/>
        <v>DZ 85COMPACTOR --</v>
      </c>
      <c r="AJ254" s="1330">
        <f t="shared" si="24"/>
        <v>43407</v>
      </c>
      <c r="AK254" s="205">
        <v>43531</v>
      </c>
      <c r="AL254" s="621">
        <v>43531</v>
      </c>
      <c r="AM254" s="180"/>
      <c r="AN254" s="178"/>
      <c r="AO254" s="178"/>
      <c r="AP254" s="180"/>
      <c r="AQ254" s="180" t="s">
        <v>6564</v>
      </c>
      <c r="AR254" s="180" t="s">
        <v>98</v>
      </c>
      <c r="AS254" s="180" t="s">
        <v>230</v>
      </c>
      <c r="AT254" s="180" t="s">
        <v>11598</v>
      </c>
      <c r="AU254" s="180" t="s">
        <v>24</v>
      </c>
      <c r="AZ254" s="177"/>
    </row>
    <row r="255" spans="1:60" ht="15" customHeight="1">
      <c r="A255" s="885"/>
      <c r="B255" s="1310">
        <v>249</v>
      </c>
      <c r="C255" s="565" t="s">
        <v>6287</v>
      </c>
      <c r="D255" s="633" t="s">
        <v>4253</v>
      </c>
      <c r="E255" s="644" t="s">
        <v>4241</v>
      </c>
      <c r="F255" s="509" t="s">
        <v>6288</v>
      </c>
      <c r="G255" s="509" t="s">
        <v>98</v>
      </c>
      <c r="H255" s="630" t="s">
        <v>6289</v>
      </c>
      <c r="I255" s="468">
        <v>34762</v>
      </c>
      <c r="J255" s="903">
        <f t="shared" ca="1" si="20"/>
        <v>27</v>
      </c>
      <c r="K255" s="571" t="s">
        <v>493</v>
      </c>
      <c r="L255" s="635">
        <v>950332460079</v>
      </c>
      <c r="M255" s="636">
        <v>44624</v>
      </c>
      <c r="N255" s="510">
        <v>43407</v>
      </c>
      <c r="O255" s="205" t="s">
        <v>24</v>
      </c>
      <c r="P255" s="203" t="s">
        <v>24</v>
      </c>
      <c r="Q255" s="194" t="str">
        <f t="shared" si="21"/>
        <v>-</v>
      </c>
      <c r="R255" s="181" t="str">
        <f t="shared" ca="1" si="22"/>
        <v>TIDAK MCU</v>
      </c>
      <c r="S255" s="394" t="s">
        <v>6507</v>
      </c>
      <c r="T255" s="904">
        <v>44624</v>
      </c>
      <c r="U255" s="1330">
        <v>44624</v>
      </c>
      <c r="V255" s="904" t="s">
        <v>24</v>
      </c>
      <c r="W255" s="136" t="s">
        <v>24</v>
      </c>
      <c r="X255" s="347"/>
      <c r="Y255" s="172"/>
      <c r="Z255" s="350"/>
      <c r="AA255" s="243" t="s">
        <v>4457</v>
      </c>
      <c r="AB255" s="213" t="s">
        <v>24</v>
      </c>
      <c r="AC255" s="213" t="s">
        <v>24</v>
      </c>
      <c r="AD255" s="213" t="s">
        <v>24</v>
      </c>
      <c r="AE255" s="213"/>
      <c r="AF255" s="1319"/>
      <c r="AG255" s="375"/>
      <c r="AH255" s="1239"/>
      <c r="AI255" s="481" t="str">
        <f t="shared" si="23"/>
        <v>SC P360, SC P380---</v>
      </c>
      <c r="AJ255" s="1330">
        <f t="shared" si="24"/>
        <v>43407</v>
      </c>
      <c r="AK255" s="211" t="s">
        <v>24</v>
      </c>
      <c r="AL255" s="621" t="s">
        <v>24</v>
      </c>
      <c r="AM255" s="180"/>
      <c r="AN255" s="178"/>
      <c r="AO255" s="178"/>
      <c r="AP255" s="180"/>
      <c r="AQ255" s="1231" t="s">
        <v>3094</v>
      </c>
      <c r="AR255" s="180"/>
      <c r="AS255" s="180"/>
      <c r="AT255" s="180"/>
      <c r="AU255" s="180"/>
      <c r="AZ255" s="177"/>
    </row>
    <row r="256" spans="1:60" ht="15" customHeight="1">
      <c r="A256" s="885"/>
      <c r="B256" s="1310">
        <v>250</v>
      </c>
      <c r="C256" s="628" t="s">
        <v>3418</v>
      </c>
      <c r="D256" s="571" t="s">
        <v>230</v>
      </c>
      <c r="E256" s="644" t="s">
        <v>222</v>
      </c>
      <c r="F256" s="509" t="s">
        <v>6290</v>
      </c>
      <c r="G256" s="509" t="s">
        <v>98</v>
      </c>
      <c r="H256" s="570" t="s">
        <v>24</v>
      </c>
      <c r="I256" s="468">
        <v>34341</v>
      </c>
      <c r="J256" s="1314">
        <f t="shared" ca="1" si="20"/>
        <v>28</v>
      </c>
      <c r="K256" s="634" t="s">
        <v>493</v>
      </c>
      <c r="L256" s="635">
        <v>960132460007</v>
      </c>
      <c r="M256" s="636">
        <v>44933</v>
      </c>
      <c r="N256" s="510">
        <v>43412</v>
      </c>
      <c r="O256" s="205" t="s">
        <v>24</v>
      </c>
      <c r="P256" s="203" t="s">
        <v>24</v>
      </c>
      <c r="Q256" s="194" t="str">
        <f t="shared" si="21"/>
        <v>-</v>
      </c>
      <c r="R256" s="181" t="str">
        <f t="shared" ca="1" si="22"/>
        <v>TIDAK MCU</v>
      </c>
      <c r="S256" s="1319" t="s">
        <v>6508</v>
      </c>
      <c r="T256" s="1330">
        <v>44203</v>
      </c>
      <c r="U256" s="1329">
        <v>44203</v>
      </c>
      <c r="V256" s="1330" t="s">
        <v>24</v>
      </c>
      <c r="W256" s="1311" t="s">
        <v>24</v>
      </c>
      <c r="X256" s="347"/>
      <c r="Y256" s="172"/>
      <c r="Z256" s="350"/>
      <c r="AA256" s="243" t="s">
        <v>589</v>
      </c>
      <c r="AB256" s="243" t="s">
        <v>590</v>
      </c>
      <c r="AC256" s="243" t="s">
        <v>592</v>
      </c>
      <c r="AD256" s="243" t="s">
        <v>6542</v>
      </c>
      <c r="AE256" s="213"/>
      <c r="AF256" s="1319"/>
      <c r="AG256" s="375"/>
      <c r="AH256" s="1239"/>
      <c r="AI256" s="481" t="str">
        <f t="shared" si="23"/>
        <v>DZ 85COMPACTOR PC 200, PC 300HITACHI ZX 470</v>
      </c>
      <c r="AJ256" s="1330">
        <f t="shared" si="24"/>
        <v>43412</v>
      </c>
      <c r="AK256" s="205">
        <v>43542</v>
      </c>
      <c r="AL256" s="621">
        <v>43543</v>
      </c>
      <c r="AM256" s="180"/>
      <c r="AN256" s="178"/>
      <c r="AO256" s="178"/>
      <c r="AP256" s="180"/>
      <c r="AQ256" s="1231" t="s">
        <v>3094</v>
      </c>
      <c r="AR256" s="180" t="s">
        <v>131</v>
      </c>
      <c r="AS256" s="180" t="s">
        <v>230</v>
      </c>
      <c r="AT256" s="180" t="s">
        <v>11598</v>
      </c>
      <c r="AU256" s="180"/>
      <c r="AZ256" s="885"/>
    </row>
    <row r="257" spans="1:52" ht="15" customHeight="1">
      <c r="A257" s="885"/>
      <c r="B257" s="1310">
        <v>251</v>
      </c>
      <c r="C257" s="628" t="s">
        <v>6291</v>
      </c>
      <c r="D257" s="571" t="s">
        <v>230</v>
      </c>
      <c r="E257" s="644" t="s">
        <v>222</v>
      </c>
      <c r="F257" s="509" t="s">
        <v>6129</v>
      </c>
      <c r="G257" s="509" t="s">
        <v>98</v>
      </c>
      <c r="H257" s="570" t="s">
        <v>24</v>
      </c>
      <c r="I257" s="468">
        <v>34727</v>
      </c>
      <c r="J257" s="231">
        <f t="shared" ca="1" si="20"/>
        <v>27</v>
      </c>
      <c r="K257" s="634" t="s">
        <v>493</v>
      </c>
      <c r="L257" s="635">
        <v>970119310159</v>
      </c>
      <c r="M257" s="636">
        <v>44954</v>
      </c>
      <c r="N257" s="510">
        <v>43547</v>
      </c>
      <c r="O257" s="601">
        <v>43910</v>
      </c>
      <c r="P257" s="203" t="s">
        <v>501</v>
      </c>
      <c r="Q257" s="194">
        <f t="shared" si="21"/>
        <v>44275</v>
      </c>
      <c r="R257" s="181" t="str">
        <f t="shared" ca="1" si="22"/>
        <v>EXPIRED</v>
      </c>
      <c r="S257" s="1319" t="s">
        <v>6509</v>
      </c>
      <c r="T257" s="1330">
        <v>44224</v>
      </c>
      <c r="U257" s="1329">
        <v>44224</v>
      </c>
      <c r="V257" s="1330" t="s">
        <v>24</v>
      </c>
      <c r="W257" s="136" t="s">
        <v>24</v>
      </c>
      <c r="X257" s="347"/>
      <c r="Y257" s="172"/>
      <c r="Z257" s="350"/>
      <c r="AA257" s="243" t="s">
        <v>590</v>
      </c>
      <c r="AB257" s="213" t="s">
        <v>24</v>
      </c>
      <c r="AC257" s="213" t="s">
        <v>24</v>
      </c>
      <c r="AD257" s="213" t="s">
        <v>24</v>
      </c>
      <c r="AE257" s="213"/>
      <c r="AF257" s="1319"/>
      <c r="AG257" s="375"/>
      <c r="AH257" s="1239"/>
      <c r="AI257" s="481" t="str">
        <f t="shared" si="23"/>
        <v>COMPACTOR ---</v>
      </c>
      <c r="AJ257" s="1330">
        <f t="shared" si="24"/>
        <v>43547</v>
      </c>
      <c r="AK257" s="205">
        <v>43542</v>
      </c>
      <c r="AL257" s="621">
        <v>43543</v>
      </c>
      <c r="AM257" s="180"/>
      <c r="AN257" s="178"/>
      <c r="AO257" s="178"/>
      <c r="AP257" s="180"/>
      <c r="AQ257" s="180"/>
      <c r="AR257" s="180"/>
      <c r="AS257" s="180"/>
      <c r="AT257" s="180"/>
      <c r="AU257" s="180"/>
      <c r="AZ257" s="885"/>
    </row>
    <row r="258" spans="1:52" ht="15" customHeight="1">
      <c r="A258" s="885"/>
      <c r="B258" s="1310">
        <v>252</v>
      </c>
      <c r="C258" s="565" t="s">
        <v>1532</v>
      </c>
      <c r="D258" s="633" t="s">
        <v>230</v>
      </c>
      <c r="E258" s="644" t="s">
        <v>222</v>
      </c>
      <c r="F258" s="836" t="s">
        <v>24</v>
      </c>
      <c r="G258" s="644" t="s">
        <v>98</v>
      </c>
      <c r="H258" s="522" t="s">
        <v>24</v>
      </c>
      <c r="I258" s="468">
        <v>32974</v>
      </c>
      <c r="J258" s="1314">
        <f t="shared" ca="1" si="20"/>
        <v>32</v>
      </c>
      <c r="K258" s="634" t="s">
        <v>493</v>
      </c>
      <c r="L258" s="646">
        <v>910932460054</v>
      </c>
      <c r="M258" s="636">
        <v>45027</v>
      </c>
      <c r="N258" s="510">
        <v>43729</v>
      </c>
      <c r="O258" s="205" t="s">
        <v>24</v>
      </c>
      <c r="P258" s="203" t="s">
        <v>24</v>
      </c>
      <c r="Q258" s="194" t="str">
        <f t="shared" si="21"/>
        <v>-</v>
      </c>
      <c r="R258" s="181" t="str">
        <f t="shared" ca="1" si="22"/>
        <v>TIDAK MCU</v>
      </c>
      <c r="S258" s="1319" t="s">
        <v>6510</v>
      </c>
      <c r="T258" s="1330">
        <v>44297</v>
      </c>
      <c r="U258" s="1329">
        <v>44297</v>
      </c>
      <c r="V258" s="1330" t="s">
        <v>24</v>
      </c>
      <c r="W258" s="1311" t="s">
        <v>24</v>
      </c>
      <c r="X258" s="347"/>
      <c r="Y258" s="172"/>
      <c r="Z258" s="350"/>
      <c r="AA258" s="243" t="s">
        <v>589</v>
      </c>
      <c r="AB258" s="243" t="s">
        <v>592</v>
      </c>
      <c r="AC258" s="1319"/>
      <c r="AD258" s="213"/>
      <c r="AE258" s="213"/>
      <c r="AF258" s="1319"/>
      <c r="AG258" s="375"/>
      <c r="AH258" s="1239"/>
      <c r="AI258" s="481" t="str">
        <f t="shared" si="23"/>
        <v>DZ 85PC 200, PC 300</v>
      </c>
      <c r="AJ258" s="1330">
        <f t="shared" si="24"/>
        <v>43729</v>
      </c>
      <c r="AK258" s="199">
        <v>43743</v>
      </c>
      <c r="AL258" s="614">
        <v>43744</v>
      </c>
      <c r="AM258" s="180"/>
      <c r="AN258" s="178"/>
      <c r="AO258" s="178"/>
      <c r="AP258" s="180"/>
      <c r="AQ258" s="1231" t="s">
        <v>3094</v>
      </c>
      <c r="AR258" s="180"/>
      <c r="AS258" s="180"/>
      <c r="AT258" s="180"/>
      <c r="AU258" s="180"/>
      <c r="AZ258" s="177"/>
    </row>
    <row r="259" spans="1:52" ht="15" customHeight="1">
      <c r="A259" s="885"/>
      <c r="B259" s="1310">
        <v>253</v>
      </c>
      <c r="C259" s="628" t="s">
        <v>6292</v>
      </c>
      <c r="D259" s="571" t="s">
        <v>611</v>
      </c>
      <c r="E259" s="644" t="s">
        <v>4241</v>
      </c>
      <c r="F259" s="509" t="s">
        <v>6293</v>
      </c>
      <c r="G259" s="509" t="s">
        <v>98</v>
      </c>
      <c r="H259" s="522" t="s">
        <v>6294</v>
      </c>
      <c r="I259" s="468">
        <v>33930</v>
      </c>
      <c r="J259" s="903">
        <f t="shared" ca="1" si="20"/>
        <v>29</v>
      </c>
      <c r="K259" s="316" t="s">
        <v>24</v>
      </c>
      <c r="L259" s="326" t="s">
        <v>24</v>
      </c>
      <c r="M259" s="336" t="s">
        <v>24</v>
      </c>
      <c r="N259" s="510">
        <v>43580</v>
      </c>
      <c r="O259" s="205">
        <v>43870</v>
      </c>
      <c r="P259" s="203" t="s">
        <v>498</v>
      </c>
      <c r="Q259" s="194">
        <f t="shared" si="21"/>
        <v>44235</v>
      </c>
      <c r="R259" s="181" t="str">
        <f t="shared" ca="1" si="22"/>
        <v>EXPIRED</v>
      </c>
      <c r="S259" s="1319" t="s">
        <v>24</v>
      </c>
      <c r="T259" s="1330">
        <v>44522</v>
      </c>
      <c r="U259" s="1329" t="s">
        <v>99</v>
      </c>
      <c r="V259" s="1330" t="s">
        <v>24</v>
      </c>
      <c r="W259" s="1311" t="s">
        <v>24</v>
      </c>
      <c r="X259" s="347"/>
      <c r="Y259" s="172"/>
      <c r="Z259" s="350"/>
      <c r="AA259" s="244" t="s">
        <v>24</v>
      </c>
      <c r="AB259" s="213" t="s">
        <v>24</v>
      </c>
      <c r="AC259" s="213" t="s">
        <v>24</v>
      </c>
      <c r="AD259" s="213" t="s">
        <v>24</v>
      </c>
      <c r="AE259" s="213"/>
      <c r="AF259" s="1319"/>
      <c r="AG259" s="375"/>
      <c r="AH259" s="1239"/>
      <c r="AI259" s="481" t="str">
        <f t="shared" si="23"/>
        <v>----</v>
      </c>
      <c r="AJ259" s="1330">
        <f t="shared" si="24"/>
        <v>43580</v>
      </c>
      <c r="AK259" s="211" t="s">
        <v>24</v>
      </c>
      <c r="AL259" s="621" t="s">
        <v>24</v>
      </c>
      <c r="AM259" s="180"/>
      <c r="AN259" s="178"/>
      <c r="AO259" s="178"/>
      <c r="AP259" s="180"/>
      <c r="AQ259" s="1231" t="s">
        <v>3094</v>
      </c>
      <c r="AR259" s="180"/>
      <c r="AS259" s="180"/>
      <c r="AT259" s="180"/>
      <c r="AU259" s="180"/>
      <c r="AZ259" s="177"/>
    </row>
    <row r="260" spans="1:52" ht="15" customHeight="1">
      <c r="A260" s="885"/>
      <c r="B260" s="1310">
        <v>254</v>
      </c>
      <c r="C260" s="628" t="s">
        <v>6295</v>
      </c>
      <c r="D260" s="571" t="s">
        <v>230</v>
      </c>
      <c r="E260" s="644" t="s">
        <v>222</v>
      </c>
      <c r="F260" s="509" t="s">
        <v>6296</v>
      </c>
      <c r="G260" s="509" t="s">
        <v>98</v>
      </c>
      <c r="H260" s="522" t="s">
        <v>6297</v>
      </c>
      <c r="I260" s="468">
        <v>34685</v>
      </c>
      <c r="J260" s="231">
        <f t="shared" ca="1" si="20"/>
        <v>27</v>
      </c>
      <c r="K260" s="634" t="s">
        <v>493</v>
      </c>
      <c r="L260" s="635">
        <v>921232460234</v>
      </c>
      <c r="M260" s="636">
        <v>44182</v>
      </c>
      <c r="N260" s="510">
        <v>43575</v>
      </c>
      <c r="O260" s="205">
        <v>43937</v>
      </c>
      <c r="P260" s="601" t="s">
        <v>1458</v>
      </c>
      <c r="Q260" s="194">
        <f t="shared" si="21"/>
        <v>44302</v>
      </c>
      <c r="R260" s="181" t="str">
        <f t="shared" ca="1" si="22"/>
        <v>BERLAKU</v>
      </c>
      <c r="S260" s="1319" t="s">
        <v>6511</v>
      </c>
      <c r="T260" s="1330">
        <v>44547</v>
      </c>
      <c r="U260" s="1329">
        <v>44547</v>
      </c>
      <c r="V260" s="1330" t="s">
        <v>24</v>
      </c>
      <c r="W260" s="1311" t="s">
        <v>24</v>
      </c>
      <c r="X260" s="347"/>
      <c r="Y260" s="172"/>
      <c r="Z260" s="350"/>
      <c r="AA260" s="243" t="s">
        <v>590</v>
      </c>
      <c r="AB260" s="213" t="s">
        <v>24</v>
      </c>
      <c r="AC260" s="213" t="s">
        <v>24</v>
      </c>
      <c r="AD260" s="213" t="s">
        <v>24</v>
      </c>
      <c r="AE260" s="213"/>
      <c r="AF260" s="1319"/>
      <c r="AG260" s="375"/>
      <c r="AH260" s="1239"/>
      <c r="AI260" s="481" t="str">
        <f t="shared" si="23"/>
        <v>COMPACTOR ---</v>
      </c>
      <c r="AJ260" s="1330">
        <f t="shared" si="24"/>
        <v>43575</v>
      </c>
      <c r="AK260" s="205">
        <v>43558</v>
      </c>
      <c r="AL260" s="621">
        <v>43566</v>
      </c>
      <c r="AM260" s="180"/>
      <c r="AN260" s="178"/>
      <c r="AO260" s="178"/>
      <c r="AP260" s="180"/>
      <c r="AQ260" s="180"/>
      <c r="AR260" s="180"/>
      <c r="AS260" s="180"/>
      <c r="AT260" s="180"/>
      <c r="AU260" s="180"/>
      <c r="AZ260" s="177"/>
    </row>
    <row r="261" spans="1:52" ht="15" customHeight="1">
      <c r="A261" s="885"/>
      <c r="B261" s="1310">
        <v>255</v>
      </c>
      <c r="C261" s="628" t="s">
        <v>6298</v>
      </c>
      <c r="D261" s="571" t="s">
        <v>230</v>
      </c>
      <c r="E261" s="644" t="s">
        <v>222</v>
      </c>
      <c r="F261" s="509" t="s">
        <v>6299</v>
      </c>
      <c r="G261" s="509" t="s">
        <v>98</v>
      </c>
      <c r="H261" s="522" t="s">
        <v>24</v>
      </c>
      <c r="I261" s="468">
        <v>33644</v>
      </c>
      <c r="J261" s="903">
        <f t="shared" ca="1" si="20"/>
        <v>30</v>
      </c>
      <c r="K261" s="634" t="s">
        <v>493</v>
      </c>
      <c r="L261" s="635">
        <v>920232460122</v>
      </c>
      <c r="M261" s="636">
        <v>43871</v>
      </c>
      <c r="N261" s="510">
        <v>43575</v>
      </c>
      <c r="O261" s="205">
        <v>43937</v>
      </c>
      <c r="P261" s="601" t="s">
        <v>499</v>
      </c>
      <c r="Q261" s="194">
        <f t="shared" si="21"/>
        <v>44302</v>
      </c>
      <c r="R261" s="181" t="str">
        <f t="shared" ca="1" si="22"/>
        <v>BERLAKU</v>
      </c>
      <c r="S261" s="1319" t="s">
        <v>6512</v>
      </c>
      <c r="T261" s="1330">
        <v>44237</v>
      </c>
      <c r="U261" s="1329">
        <v>44237</v>
      </c>
      <c r="V261" s="1330" t="s">
        <v>24</v>
      </c>
      <c r="W261" s="1311" t="s">
        <v>24</v>
      </c>
      <c r="X261" s="347"/>
      <c r="Y261" s="172"/>
      <c r="Z261" s="350"/>
      <c r="AA261" s="243" t="s">
        <v>592</v>
      </c>
      <c r="AB261" s="213" t="s">
        <v>24</v>
      </c>
      <c r="AC261" s="213" t="s">
        <v>24</v>
      </c>
      <c r="AD261" s="213" t="s">
        <v>24</v>
      </c>
      <c r="AE261" s="213"/>
      <c r="AF261" s="1319"/>
      <c r="AG261" s="375"/>
      <c r="AH261" s="1239"/>
      <c r="AI261" s="481" t="str">
        <f t="shared" si="23"/>
        <v>PC 200, PC 300---</v>
      </c>
      <c r="AJ261" s="1330">
        <f t="shared" si="24"/>
        <v>43575</v>
      </c>
      <c r="AK261" s="205">
        <v>43558</v>
      </c>
      <c r="AL261" s="621">
        <v>43566</v>
      </c>
      <c r="AM261" s="180"/>
      <c r="AN261" s="178"/>
      <c r="AO261" s="178"/>
      <c r="AP261" s="180"/>
      <c r="AQ261" s="180"/>
      <c r="AR261" s="180"/>
      <c r="AS261" s="180"/>
      <c r="AT261" s="180"/>
      <c r="AU261" s="180"/>
      <c r="AZ261" s="177"/>
    </row>
    <row r="262" spans="1:52" ht="15" customHeight="1">
      <c r="A262" s="885"/>
      <c r="B262" s="1310">
        <v>256</v>
      </c>
      <c r="C262" s="628" t="s">
        <v>6300</v>
      </c>
      <c r="D262" s="571" t="s">
        <v>230</v>
      </c>
      <c r="E262" s="644" t="s">
        <v>222</v>
      </c>
      <c r="F262" s="509" t="s">
        <v>24</v>
      </c>
      <c r="G262" s="509" t="s">
        <v>98</v>
      </c>
      <c r="H262" s="522" t="s">
        <v>6301</v>
      </c>
      <c r="I262" s="468">
        <v>32396</v>
      </c>
      <c r="J262" s="231">
        <f t="shared" ca="1" si="20"/>
        <v>33</v>
      </c>
      <c r="K262" s="634" t="s">
        <v>493</v>
      </c>
      <c r="L262" s="635">
        <v>880919310569</v>
      </c>
      <c r="M262" s="636">
        <v>45179</v>
      </c>
      <c r="N262" s="510">
        <v>43575</v>
      </c>
      <c r="O262" s="205" t="s">
        <v>24</v>
      </c>
      <c r="P262" s="601" t="s">
        <v>24</v>
      </c>
      <c r="Q262" s="194" t="str">
        <f t="shared" si="21"/>
        <v>-</v>
      </c>
      <c r="R262" s="181" t="str">
        <f t="shared" ca="1" si="22"/>
        <v>TIDAK MCU</v>
      </c>
      <c r="S262" s="1319" t="s">
        <v>6513</v>
      </c>
      <c r="T262" s="1330">
        <v>44449</v>
      </c>
      <c r="U262" s="1329">
        <v>44449</v>
      </c>
      <c r="V262" s="1330" t="s">
        <v>24</v>
      </c>
      <c r="W262" s="1311" t="s">
        <v>24</v>
      </c>
      <c r="X262" s="347"/>
      <c r="Y262" s="172"/>
      <c r="Z262" s="350"/>
      <c r="AA262" s="243" t="s">
        <v>589</v>
      </c>
      <c r="AB262" s="243" t="s">
        <v>592</v>
      </c>
      <c r="AC262" s="213" t="s">
        <v>24</v>
      </c>
      <c r="AD262" s="213" t="s">
        <v>24</v>
      </c>
      <c r="AE262" s="213"/>
      <c r="AF262" s="1319"/>
      <c r="AG262" s="375"/>
      <c r="AH262" s="1239"/>
      <c r="AI262" s="481" t="str">
        <f t="shared" si="23"/>
        <v>DZ 85PC 200, PC 300--</v>
      </c>
      <c r="AJ262" s="1330">
        <f t="shared" si="24"/>
        <v>43575</v>
      </c>
      <c r="AK262" s="199">
        <v>43558</v>
      </c>
      <c r="AL262" s="614">
        <v>43566</v>
      </c>
      <c r="AM262" s="180"/>
      <c r="AN262" s="178"/>
      <c r="AO262" s="178"/>
      <c r="AP262" s="180"/>
      <c r="AQ262" s="180" t="s">
        <v>6564</v>
      </c>
      <c r="AR262" s="180" t="s">
        <v>98</v>
      </c>
      <c r="AS262" s="180" t="s">
        <v>230</v>
      </c>
      <c r="AT262" s="180" t="s">
        <v>11598</v>
      </c>
      <c r="AU262" s="180" t="s">
        <v>24</v>
      </c>
      <c r="AZ262" s="177"/>
    </row>
    <row r="263" spans="1:52" ht="15" customHeight="1">
      <c r="A263" s="885"/>
      <c r="B263" s="1310">
        <v>257</v>
      </c>
      <c r="C263" s="565" t="s">
        <v>4521</v>
      </c>
      <c r="D263" s="633" t="s">
        <v>230</v>
      </c>
      <c r="E263" s="644" t="s">
        <v>222</v>
      </c>
      <c r="F263" s="509" t="s">
        <v>24</v>
      </c>
      <c r="G263" s="509" t="s">
        <v>98</v>
      </c>
      <c r="H263" s="522" t="s">
        <v>6302</v>
      </c>
      <c r="I263" s="468">
        <v>34091</v>
      </c>
      <c r="J263" s="231">
        <f t="shared" ca="1" si="20"/>
        <v>29</v>
      </c>
      <c r="K263" s="634" t="s">
        <v>493</v>
      </c>
      <c r="L263" s="635">
        <v>930519310752</v>
      </c>
      <c r="M263" s="636">
        <v>45414</v>
      </c>
      <c r="N263" s="510">
        <v>43589</v>
      </c>
      <c r="O263" s="205" t="s">
        <v>24</v>
      </c>
      <c r="P263" s="601" t="s">
        <v>24</v>
      </c>
      <c r="Q263" s="194" t="str">
        <f t="shared" si="21"/>
        <v>-</v>
      </c>
      <c r="R263" s="181" t="str">
        <f t="shared" ca="1" si="22"/>
        <v>TIDAK MCU</v>
      </c>
      <c r="S263" s="1319" t="s">
        <v>6514</v>
      </c>
      <c r="T263" s="1330">
        <v>44318</v>
      </c>
      <c r="U263" s="1329">
        <v>44318</v>
      </c>
      <c r="V263" s="1330" t="s">
        <v>24</v>
      </c>
      <c r="W263" s="1311" t="s">
        <v>24</v>
      </c>
      <c r="X263" s="347"/>
      <c r="Y263" s="172"/>
      <c r="Z263" s="350"/>
      <c r="AA263" s="243" t="s">
        <v>590</v>
      </c>
      <c r="AB263" s="213" t="s">
        <v>24</v>
      </c>
      <c r="AC263" s="213" t="s">
        <v>24</v>
      </c>
      <c r="AD263" s="213" t="s">
        <v>24</v>
      </c>
      <c r="AE263" s="213"/>
      <c r="AF263" s="1319"/>
      <c r="AG263" s="375"/>
      <c r="AH263" s="1239"/>
      <c r="AI263" s="481" t="str">
        <f t="shared" si="23"/>
        <v>COMPACTOR ---</v>
      </c>
      <c r="AJ263" s="1330">
        <f t="shared" si="24"/>
        <v>43589</v>
      </c>
      <c r="AK263" s="205">
        <v>43570</v>
      </c>
      <c r="AL263" s="621">
        <v>43585</v>
      </c>
      <c r="AM263" s="180"/>
      <c r="AN263" s="178"/>
      <c r="AO263" s="178"/>
      <c r="AP263" s="180"/>
      <c r="AQ263" s="1231" t="s">
        <v>3094</v>
      </c>
      <c r="AR263" s="180"/>
      <c r="AS263" s="180"/>
      <c r="AT263" s="180"/>
      <c r="AU263" s="180"/>
      <c r="AZ263" s="177"/>
    </row>
    <row r="264" spans="1:52" ht="15" customHeight="1">
      <c r="A264" s="885"/>
      <c r="B264" s="1310">
        <v>258</v>
      </c>
      <c r="C264" s="628" t="s">
        <v>6027</v>
      </c>
      <c r="D264" s="571" t="s">
        <v>230</v>
      </c>
      <c r="E264" s="644" t="s">
        <v>222</v>
      </c>
      <c r="F264" s="509" t="s">
        <v>6303</v>
      </c>
      <c r="G264" s="509" t="s">
        <v>98</v>
      </c>
      <c r="H264" s="522" t="s">
        <v>24</v>
      </c>
      <c r="I264" s="468">
        <v>34946</v>
      </c>
      <c r="J264" s="231">
        <f t="shared" ca="1" si="20"/>
        <v>26</v>
      </c>
      <c r="K264" s="316" t="s">
        <v>24</v>
      </c>
      <c r="L264" s="326" t="s">
        <v>24</v>
      </c>
      <c r="M264" s="336" t="s">
        <v>24</v>
      </c>
      <c r="N264" s="510">
        <v>43594</v>
      </c>
      <c r="O264" s="205" t="s">
        <v>24</v>
      </c>
      <c r="P264" s="203" t="s">
        <v>24</v>
      </c>
      <c r="Q264" s="194" t="str">
        <f t="shared" si="21"/>
        <v>-</v>
      </c>
      <c r="R264" s="181" t="str">
        <f t="shared" ca="1" si="22"/>
        <v>TIDAK MCU</v>
      </c>
      <c r="S264" s="1319" t="s">
        <v>6515</v>
      </c>
      <c r="T264" s="1330">
        <v>44443</v>
      </c>
      <c r="U264" s="1329">
        <v>44443</v>
      </c>
      <c r="V264" s="1330" t="s">
        <v>24</v>
      </c>
      <c r="W264" s="1311" t="s">
        <v>24</v>
      </c>
      <c r="X264" s="347"/>
      <c r="Y264" s="172"/>
      <c r="Z264" s="350"/>
      <c r="AA264" s="243" t="s">
        <v>590</v>
      </c>
      <c r="AB264" s="213" t="s">
        <v>24</v>
      </c>
      <c r="AC264" s="213" t="s">
        <v>24</v>
      </c>
      <c r="AD264" s="213" t="s">
        <v>24</v>
      </c>
      <c r="AE264" s="213"/>
      <c r="AF264" s="1319"/>
      <c r="AG264" s="375"/>
      <c r="AH264" s="1239"/>
      <c r="AI264" s="481" t="str">
        <f t="shared" si="23"/>
        <v>COMPACTOR ---</v>
      </c>
      <c r="AJ264" s="1330">
        <f t="shared" si="24"/>
        <v>43594</v>
      </c>
      <c r="AK264" s="205">
        <v>43579</v>
      </c>
      <c r="AL264" s="621">
        <v>43585</v>
      </c>
      <c r="AM264" s="180"/>
      <c r="AN264" s="178"/>
      <c r="AO264" s="178"/>
      <c r="AP264" s="180"/>
      <c r="AQ264" s="180"/>
      <c r="AR264" s="180"/>
      <c r="AS264" s="180"/>
      <c r="AT264" s="180"/>
      <c r="AU264" s="180"/>
      <c r="AZ264" s="177"/>
    </row>
    <row r="265" spans="1:52" ht="15" customHeight="1">
      <c r="A265" s="885"/>
      <c r="B265" s="1310">
        <v>259</v>
      </c>
      <c r="C265" s="628" t="s">
        <v>6304</v>
      </c>
      <c r="D265" s="571" t="s">
        <v>230</v>
      </c>
      <c r="E265" s="644" t="s">
        <v>222</v>
      </c>
      <c r="F265" s="509" t="s">
        <v>6305</v>
      </c>
      <c r="G265" s="509" t="s">
        <v>98</v>
      </c>
      <c r="H265" s="570" t="s">
        <v>6306</v>
      </c>
      <c r="I265" s="468">
        <v>30806</v>
      </c>
      <c r="J265" s="903">
        <f t="shared" ca="1" si="20"/>
        <v>38</v>
      </c>
      <c r="K265" s="634" t="s">
        <v>494</v>
      </c>
      <c r="L265" s="635">
        <v>840717231076</v>
      </c>
      <c r="M265" s="636">
        <v>45050</v>
      </c>
      <c r="N265" s="510">
        <v>43601</v>
      </c>
      <c r="O265" s="205" t="s">
        <v>24</v>
      </c>
      <c r="P265" s="203" t="s">
        <v>83</v>
      </c>
      <c r="Q265" s="194" t="str">
        <f t="shared" si="21"/>
        <v>-</v>
      </c>
      <c r="R265" s="181" t="str">
        <f t="shared" ca="1" si="22"/>
        <v>TIDAK MCU</v>
      </c>
      <c r="S265" s="1319" t="s">
        <v>6516</v>
      </c>
      <c r="T265" s="1330">
        <v>44320</v>
      </c>
      <c r="U265" s="1329">
        <v>44320</v>
      </c>
      <c r="V265" s="1330" t="s">
        <v>24</v>
      </c>
      <c r="W265" s="1311" t="s">
        <v>24</v>
      </c>
      <c r="X265" s="347"/>
      <c r="Y265" s="172"/>
      <c r="Z265" s="350"/>
      <c r="AA265" s="243" t="s">
        <v>591</v>
      </c>
      <c r="AB265" s="243" t="s">
        <v>590</v>
      </c>
      <c r="AC265" s="213" t="s">
        <v>24</v>
      </c>
      <c r="AD265" s="213" t="s">
        <v>24</v>
      </c>
      <c r="AE265" s="213"/>
      <c r="AF265" s="1319"/>
      <c r="AG265" s="375"/>
      <c r="AH265" s="1239"/>
      <c r="AI265" s="481" t="str">
        <f t="shared" si="23"/>
        <v>PC 200COMPACTOR --</v>
      </c>
      <c r="AJ265" s="1330">
        <f t="shared" si="24"/>
        <v>43601</v>
      </c>
      <c r="AK265" s="205">
        <v>43599</v>
      </c>
      <c r="AL265" s="621">
        <v>43591</v>
      </c>
      <c r="AM265" s="180"/>
      <c r="AN265" s="178"/>
      <c r="AO265" s="178"/>
      <c r="AP265" s="180"/>
      <c r="AQ265" s="180"/>
      <c r="AR265" s="180"/>
      <c r="AS265" s="180"/>
      <c r="AT265" s="180"/>
      <c r="AU265" s="180"/>
      <c r="AZ265" s="177"/>
    </row>
    <row r="266" spans="1:52" ht="15" customHeight="1">
      <c r="A266" s="885"/>
      <c r="B266" s="1310">
        <v>260</v>
      </c>
      <c r="C266" s="565" t="s">
        <v>4026</v>
      </c>
      <c r="D266" s="633" t="s">
        <v>230</v>
      </c>
      <c r="E266" s="644" t="s">
        <v>222</v>
      </c>
      <c r="F266" s="509" t="s">
        <v>6307</v>
      </c>
      <c r="G266" s="509" t="s">
        <v>98</v>
      </c>
      <c r="H266" s="522" t="s">
        <v>6308</v>
      </c>
      <c r="I266" s="468">
        <v>34436</v>
      </c>
      <c r="J266" s="1314">
        <f t="shared" ca="1" si="20"/>
        <v>28</v>
      </c>
      <c r="K266" s="634" t="s">
        <v>493</v>
      </c>
      <c r="L266" s="635">
        <v>940432460120</v>
      </c>
      <c r="M266" s="636">
        <v>45394</v>
      </c>
      <c r="N266" s="510">
        <v>43601</v>
      </c>
      <c r="O266" s="205" t="s">
        <v>24</v>
      </c>
      <c r="P266" s="203" t="s">
        <v>24</v>
      </c>
      <c r="Q266" s="194" t="str">
        <f t="shared" si="21"/>
        <v>-</v>
      </c>
      <c r="R266" s="181" t="str">
        <f t="shared" ca="1" si="22"/>
        <v>TIDAK MCU</v>
      </c>
      <c r="S266" s="1319" t="s">
        <v>6517</v>
      </c>
      <c r="T266" s="1330">
        <v>44298</v>
      </c>
      <c r="U266" s="1329">
        <v>44298</v>
      </c>
      <c r="V266" s="1330" t="s">
        <v>24</v>
      </c>
      <c r="W266" s="136" t="s">
        <v>24</v>
      </c>
      <c r="X266" s="347"/>
      <c r="Y266" s="172"/>
      <c r="Z266" s="350"/>
      <c r="AA266" s="1000" t="s">
        <v>13626</v>
      </c>
      <c r="AB266" s="1022" t="s">
        <v>590</v>
      </c>
      <c r="AC266" s="213" t="s">
        <v>6542</v>
      </c>
      <c r="AD266" s="213" t="s">
        <v>24</v>
      </c>
      <c r="AE266" s="213"/>
      <c r="AF266" s="1319"/>
      <c r="AG266" s="375"/>
      <c r="AH266" s="1239"/>
      <c r="AI266" s="481" t="str">
        <f t="shared" si="23"/>
        <v>PC 200 -  PC 400COMPACTOR HITACHI ZX 470-</v>
      </c>
      <c r="AJ266" s="904">
        <f t="shared" si="24"/>
        <v>43601</v>
      </c>
      <c r="AK266" s="205">
        <v>43599</v>
      </c>
      <c r="AL266" s="621">
        <v>43591</v>
      </c>
      <c r="AM266" s="180"/>
      <c r="AN266" s="178"/>
      <c r="AO266" s="178"/>
      <c r="AP266" s="180"/>
      <c r="AQ266" s="1231" t="s">
        <v>3094</v>
      </c>
      <c r="AR266" s="180"/>
      <c r="AS266" s="180"/>
      <c r="AT266" s="180"/>
      <c r="AU266" s="180"/>
      <c r="AZ266" s="177"/>
    </row>
    <row r="267" spans="1:52" ht="15" customHeight="1">
      <c r="A267" s="885"/>
      <c r="B267" s="1310">
        <v>261</v>
      </c>
      <c r="C267" s="565" t="s">
        <v>6309</v>
      </c>
      <c r="D267" s="633" t="s">
        <v>230</v>
      </c>
      <c r="E267" s="644" t="s">
        <v>222</v>
      </c>
      <c r="F267" s="509" t="s">
        <v>6310</v>
      </c>
      <c r="G267" s="509" t="s">
        <v>98</v>
      </c>
      <c r="H267" s="522" t="s">
        <v>6311</v>
      </c>
      <c r="I267" s="468">
        <v>36685</v>
      </c>
      <c r="J267" s="231">
        <f t="shared" ca="1" si="20"/>
        <v>21</v>
      </c>
      <c r="K267" s="634" t="s">
        <v>493</v>
      </c>
      <c r="L267" s="635">
        <v>970619310338</v>
      </c>
      <c r="M267" s="636">
        <v>45451</v>
      </c>
      <c r="N267" s="510">
        <v>43601</v>
      </c>
      <c r="O267" s="205">
        <v>43968</v>
      </c>
      <c r="P267" s="203" t="s">
        <v>499</v>
      </c>
      <c r="Q267" s="194">
        <f t="shared" si="21"/>
        <v>44333</v>
      </c>
      <c r="R267" s="181" t="str">
        <f t="shared" ca="1" si="22"/>
        <v>BERLAKU</v>
      </c>
      <c r="S267" s="1319" t="s">
        <v>6518</v>
      </c>
      <c r="T267" s="1330">
        <v>44355</v>
      </c>
      <c r="U267" s="1329">
        <v>44355</v>
      </c>
      <c r="V267" s="1330" t="s">
        <v>24</v>
      </c>
      <c r="W267" s="1311" t="s">
        <v>24</v>
      </c>
      <c r="X267" s="347"/>
      <c r="Y267" s="172"/>
      <c r="Z267" s="350"/>
      <c r="AA267" s="243" t="s">
        <v>590</v>
      </c>
      <c r="AB267" s="213" t="s">
        <v>24</v>
      </c>
      <c r="AC267" s="213" t="s">
        <v>24</v>
      </c>
      <c r="AD267" s="213" t="s">
        <v>24</v>
      </c>
      <c r="AE267" s="213"/>
      <c r="AF267" s="1319"/>
      <c r="AG267" s="375"/>
      <c r="AH267" s="1239"/>
      <c r="AI267" s="481" t="str">
        <f t="shared" si="23"/>
        <v>COMPACTOR ---</v>
      </c>
      <c r="AJ267" s="1330">
        <f t="shared" si="24"/>
        <v>43601</v>
      </c>
      <c r="AK267" s="211">
        <v>43994</v>
      </c>
      <c r="AL267" s="621">
        <v>43594</v>
      </c>
      <c r="AM267" s="180"/>
      <c r="AN267" s="178"/>
      <c r="AO267" s="178"/>
      <c r="AP267" s="180"/>
      <c r="AQ267" s="1231" t="s">
        <v>3094</v>
      </c>
      <c r="AR267" s="180"/>
      <c r="AS267" s="180"/>
      <c r="AT267" s="180"/>
      <c r="AU267" s="180"/>
      <c r="AZ267" s="177"/>
    </row>
    <row r="268" spans="1:52" ht="15" customHeight="1">
      <c r="A268" s="885"/>
      <c r="B268" s="1310">
        <v>262</v>
      </c>
      <c r="C268" s="628" t="s">
        <v>6312</v>
      </c>
      <c r="D268" s="571" t="s">
        <v>230</v>
      </c>
      <c r="E268" s="644" t="s">
        <v>222</v>
      </c>
      <c r="F268" s="509" t="s">
        <v>24</v>
      </c>
      <c r="G268" s="509" t="s">
        <v>98</v>
      </c>
      <c r="H268" s="570" t="s">
        <v>6313</v>
      </c>
      <c r="I268" s="468">
        <v>34364</v>
      </c>
      <c r="J268" s="903">
        <f t="shared" ca="1" si="20"/>
        <v>28</v>
      </c>
      <c r="K268" s="634" t="s">
        <v>493</v>
      </c>
      <c r="L268" s="635">
        <v>940119310410</v>
      </c>
      <c r="M268" s="636">
        <v>45321</v>
      </c>
      <c r="N268" s="510">
        <v>43601</v>
      </c>
      <c r="O268" s="205">
        <v>43968</v>
      </c>
      <c r="P268" s="203" t="s">
        <v>24</v>
      </c>
      <c r="Q268" s="194">
        <f t="shared" si="21"/>
        <v>44333</v>
      </c>
      <c r="R268" s="181" t="str">
        <f t="shared" ca="1" si="22"/>
        <v>BERLAKU</v>
      </c>
      <c r="S268" s="1319" t="s">
        <v>6519</v>
      </c>
      <c r="T268" s="1330">
        <v>44226</v>
      </c>
      <c r="U268" s="1329">
        <v>44226</v>
      </c>
      <c r="V268" s="1330" t="s">
        <v>24</v>
      </c>
      <c r="W268" s="1311" t="s">
        <v>24</v>
      </c>
      <c r="X268" s="347"/>
      <c r="Y268" s="172"/>
      <c r="Z268" s="350"/>
      <c r="AA268" s="243" t="s">
        <v>590</v>
      </c>
      <c r="AB268" s="213" t="s">
        <v>24</v>
      </c>
      <c r="AC268" s="213" t="s">
        <v>24</v>
      </c>
      <c r="AD268" s="213" t="s">
        <v>24</v>
      </c>
      <c r="AE268" s="213"/>
      <c r="AF268" s="1319"/>
      <c r="AG268" s="375"/>
      <c r="AH268" s="1239"/>
      <c r="AI268" s="481" t="str">
        <f t="shared" si="23"/>
        <v>COMPACTOR ---</v>
      </c>
      <c r="AJ268" s="1330">
        <f t="shared" si="24"/>
        <v>43601</v>
      </c>
      <c r="AK268" s="205">
        <v>43591</v>
      </c>
      <c r="AL268" s="621">
        <v>43594</v>
      </c>
      <c r="AM268" s="180"/>
      <c r="AN268" s="178"/>
      <c r="AO268" s="178"/>
      <c r="AP268" s="180"/>
      <c r="AQ268" s="180"/>
      <c r="AR268" s="180"/>
      <c r="AS268" s="180"/>
      <c r="AT268" s="180"/>
      <c r="AU268" s="180"/>
      <c r="AZ268" s="177"/>
    </row>
    <row r="269" spans="1:52" ht="15" customHeight="1">
      <c r="A269" s="885"/>
      <c r="B269" s="1310">
        <v>263</v>
      </c>
      <c r="C269" s="565" t="s">
        <v>6314</v>
      </c>
      <c r="D269" s="633" t="s">
        <v>230</v>
      </c>
      <c r="E269" s="644" t="s">
        <v>222</v>
      </c>
      <c r="F269" s="509" t="s">
        <v>6315</v>
      </c>
      <c r="G269" s="509" t="s">
        <v>98</v>
      </c>
      <c r="H269" s="522" t="s">
        <v>24</v>
      </c>
      <c r="I269" s="468">
        <v>34183</v>
      </c>
      <c r="J269" s="231">
        <f t="shared" ca="1" si="20"/>
        <v>28</v>
      </c>
      <c r="K269" s="634" t="s">
        <v>493</v>
      </c>
      <c r="L269" s="635">
        <v>960819310784</v>
      </c>
      <c r="M269" s="636">
        <v>45506</v>
      </c>
      <c r="N269" s="510">
        <v>43610</v>
      </c>
      <c r="O269" s="205">
        <v>43978</v>
      </c>
      <c r="P269" s="203" t="s">
        <v>24</v>
      </c>
      <c r="Q269" s="194">
        <f t="shared" si="21"/>
        <v>44343</v>
      </c>
      <c r="R269" s="181" t="str">
        <f t="shared" ca="1" si="22"/>
        <v>BERLAKU</v>
      </c>
      <c r="S269" s="1319" t="s">
        <v>6520</v>
      </c>
      <c r="T269" s="1330">
        <v>44410</v>
      </c>
      <c r="U269" s="1329">
        <v>44410</v>
      </c>
      <c r="V269" s="1330" t="s">
        <v>24</v>
      </c>
      <c r="W269" s="1311" t="s">
        <v>24</v>
      </c>
      <c r="X269" s="347"/>
      <c r="Y269" s="172"/>
      <c r="Z269" s="350"/>
      <c r="AA269" s="243" t="s">
        <v>590</v>
      </c>
      <c r="AB269" s="213"/>
      <c r="AC269" s="213"/>
      <c r="AD269" s="213"/>
      <c r="AE269" s="213"/>
      <c r="AF269" s="1319"/>
      <c r="AG269" s="375"/>
      <c r="AH269" s="1239"/>
      <c r="AI269" s="481" t="str">
        <f t="shared" si="23"/>
        <v xml:space="preserve">COMPACTOR </v>
      </c>
      <c r="AJ269" s="1330">
        <f t="shared" si="24"/>
        <v>43610</v>
      </c>
      <c r="AK269" s="205">
        <v>43601</v>
      </c>
      <c r="AL269" s="621">
        <v>43608</v>
      </c>
      <c r="AM269" s="180"/>
      <c r="AN269" s="178"/>
      <c r="AO269" s="178"/>
      <c r="AP269" s="180"/>
      <c r="AQ269" s="1231" t="s">
        <v>3094</v>
      </c>
      <c r="AR269" s="180"/>
      <c r="AS269" s="180"/>
      <c r="AT269" s="180"/>
      <c r="AU269" s="180"/>
      <c r="AZ269" s="177"/>
    </row>
    <row r="270" spans="1:52" ht="15" customHeight="1">
      <c r="A270" s="885"/>
      <c r="B270" s="1310">
        <v>264</v>
      </c>
      <c r="C270" s="628" t="s">
        <v>6316</v>
      </c>
      <c r="D270" s="571" t="s">
        <v>230</v>
      </c>
      <c r="E270" s="644" t="s">
        <v>222</v>
      </c>
      <c r="F270" s="509" t="s">
        <v>6317</v>
      </c>
      <c r="G270" s="509" t="s">
        <v>98</v>
      </c>
      <c r="H270" s="522" t="s">
        <v>6318</v>
      </c>
      <c r="I270" s="468">
        <v>34808</v>
      </c>
      <c r="J270" s="1314">
        <f t="shared" ca="1" si="20"/>
        <v>27</v>
      </c>
      <c r="K270" s="634" t="s">
        <v>493</v>
      </c>
      <c r="L270" s="635">
        <v>950419310369</v>
      </c>
      <c r="M270" s="636">
        <v>45035</v>
      </c>
      <c r="N270" s="510">
        <v>43610</v>
      </c>
      <c r="O270" s="205">
        <v>43975</v>
      </c>
      <c r="P270" s="203" t="s">
        <v>83</v>
      </c>
      <c r="Q270" s="194">
        <f t="shared" si="21"/>
        <v>44340</v>
      </c>
      <c r="R270" s="181" t="str">
        <f t="shared" ca="1" si="22"/>
        <v>BERLAKU</v>
      </c>
      <c r="S270" s="1319" t="s">
        <v>6521</v>
      </c>
      <c r="T270" s="1330">
        <v>44305</v>
      </c>
      <c r="U270" s="1329">
        <v>44305</v>
      </c>
      <c r="V270" s="1330" t="s">
        <v>24</v>
      </c>
      <c r="W270" s="1311" t="s">
        <v>24</v>
      </c>
      <c r="X270" s="347"/>
      <c r="Y270" s="172"/>
      <c r="Z270" s="350"/>
      <c r="AA270" s="243" t="s">
        <v>589</v>
      </c>
      <c r="AB270" s="213"/>
      <c r="AC270" s="213"/>
      <c r="AD270" s="1319"/>
      <c r="AE270" s="213"/>
      <c r="AF270" s="1319"/>
      <c r="AG270" s="375"/>
      <c r="AH270" s="1239"/>
      <c r="AI270" s="481" t="str">
        <f t="shared" si="23"/>
        <v>DZ 85</v>
      </c>
      <c r="AJ270" s="1330">
        <f t="shared" si="24"/>
        <v>43610</v>
      </c>
      <c r="AK270" s="205">
        <v>43605</v>
      </c>
      <c r="AL270" s="621">
        <v>43608</v>
      </c>
      <c r="AM270" s="180"/>
      <c r="AN270" s="178"/>
      <c r="AO270" s="178"/>
      <c r="AP270" s="180"/>
      <c r="AQ270" s="180"/>
      <c r="AR270" s="180"/>
      <c r="AS270" s="180"/>
      <c r="AT270" s="180"/>
      <c r="AU270" s="180"/>
      <c r="AZ270" s="177"/>
    </row>
    <row r="271" spans="1:52" ht="15" customHeight="1">
      <c r="A271" s="885"/>
      <c r="B271" s="1310">
        <v>265</v>
      </c>
      <c r="C271" s="565" t="s">
        <v>6319</v>
      </c>
      <c r="D271" s="633" t="s">
        <v>230</v>
      </c>
      <c r="E271" s="644" t="s">
        <v>222</v>
      </c>
      <c r="F271" s="836" t="s">
        <v>24</v>
      </c>
      <c r="G271" s="644" t="s">
        <v>141</v>
      </c>
      <c r="H271" s="630" t="s">
        <v>24</v>
      </c>
      <c r="I271" s="468">
        <v>33900</v>
      </c>
      <c r="J271" s="903">
        <f t="shared" ca="1" si="20"/>
        <v>29</v>
      </c>
      <c r="K271" s="634" t="s">
        <v>493</v>
      </c>
      <c r="L271" s="646">
        <v>2326180500514</v>
      </c>
      <c r="M271" s="636">
        <v>45588</v>
      </c>
      <c r="N271" s="510">
        <v>43791</v>
      </c>
      <c r="O271" s="205" t="s">
        <v>24</v>
      </c>
      <c r="P271" s="203" t="s">
        <v>24</v>
      </c>
      <c r="Q271" s="194" t="str">
        <f t="shared" si="21"/>
        <v>-</v>
      </c>
      <c r="R271" s="181" t="str">
        <f t="shared" ca="1" si="22"/>
        <v>TIDAK MCU</v>
      </c>
      <c r="S271" s="1319" t="s">
        <v>12991</v>
      </c>
      <c r="T271" s="451">
        <v>44492</v>
      </c>
      <c r="U271" s="451">
        <v>44492</v>
      </c>
      <c r="V271" s="1330" t="s">
        <v>24</v>
      </c>
      <c r="W271" s="1311" t="s">
        <v>24</v>
      </c>
      <c r="X271" s="347"/>
      <c r="Y271" s="172"/>
      <c r="Z271" s="350"/>
      <c r="AA271" s="1319" t="s">
        <v>592</v>
      </c>
      <c r="AB271" s="216" t="s">
        <v>589</v>
      </c>
      <c r="AC271" s="213"/>
      <c r="AD271" s="213"/>
      <c r="AE271" s="213"/>
      <c r="AF271" s="1319"/>
      <c r="AG271" s="375"/>
      <c r="AH271" s="1239"/>
      <c r="AI271" s="481" t="str">
        <f t="shared" si="23"/>
        <v>PC 200, PC 300DZ 85</v>
      </c>
      <c r="AJ271" s="1330">
        <f t="shared" si="24"/>
        <v>43791</v>
      </c>
      <c r="AK271" s="198">
        <v>44056</v>
      </c>
      <c r="AL271" s="621">
        <v>44056</v>
      </c>
      <c r="AM271" s="180"/>
      <c r="AN271" s="178"/>
      <c r="AO271" s="178"/>
      <c r="AP271" s="180"/>
      <c r="AQ271" s="1231" t="s">
        <v>3094</v>
      </c>
      <c r="AR271" s="180" t="s">
        <v>98</v>
      </c>
      <c r="AS271" s="180" t="s">
        <v>230</v>
      </c>
      <c r="AT271" s="180" t="s">
        <v>11598</v>
      </c>
      <c r="AU271" s="180"/>
      <c r="AV271" s="885"/>
      <c r="AW271" s="885"/>
      <c r="AX271" s="885"/>
      <c r="AY271" s="885"/>
      <c r="AZ271" s="177"/>
    </row>
    <row r="272" spans="1:52" ht="15" customHeight="1">
      <c r="A272" s="885"/>
      <c r="B272" s="1310">
        <v>266</v>
      </c>
      <c r="C272" s="628" t="s">
        <v>6320</v>
      </c>
      <c r="D272" s="571" t="s">
        <v>230</v>
      </c>
      <c r="E272" s="644" t="s">
        <v>222</v>
      </c>
      <c r="F272" s="836" t="s">
        <v>6321</v>
      </c>
      <c r="G272" s="644" t="s">
        <v>98</v>
      </c>
      <c r="H272" s="630" t="s">
        <v>24</v>
      </c>
      <c r="I272" s="468">
        <v>36440</v>
      </c>
      <c r="J272" s="903">
        <f t="shared" ca="1" si="20"/>
        <v>22</v>
      </c>
      <c r="K272" s="634" t="s">
        <v>493</v>
      </c>
      <c r="L272" s="646">
        <v>961019310863</v>
      </c>
      <c r="M272" s="636">
        <v>45572</v>
      </c>
      <c r="N272" s="510">
        <v>43790</v>
      </c>
      <c r="O272" s="205" t="s">
        <v>24</v>
      </c>
      <c r="P272" s="203" t="s">
        <v>24</v>
      </c>
      <c r="Q272" s="194" t="str">
        <f t="shared" si="21"/>
        <v>-</v>
      </c>
      <c r="R272" s="181" t="str">
        <f t="shared" ca="1" si="22"/>
        <v>TIDAK MCU</v>
      </c>
      <c r="S272" s="1319" t="s">
        <v>6523</v>
      </c>
      <c r="T272" s="1330">
        <v>44476</v>
      </c>
      <c r="U272" s="1329">
        <v>44476</v>
      </c>
      <c r="V272" s="1330" t="s">
        <v>24</v>
      </c>
      <c r="W272" s="1311" t="s">
        <v>24</v>
      </c>
      <c r="X272" s="347"/>
      <c r="Y272" s="172"/>
      <c r="Z272" s="350"/>
      <c r="AA272" s="216" t="s">
        <v>594</v>
      </c>
      <c r="AB272" s="1319"/>
      <c r="AC272" s="213"/>
      <c r="AD272" s="213"/>
      <c r="AE272" s="213"/>
      <c r="AF272" s="1319"/>
      <c r="AG272" s="375"/>
      <c r="AH272" s="1239"/>
      <c r="AI272" s="481" t="str">
        <f t="shared" si="23"/>
        <v>PC 200 - PC 400</v>
      </c>
      <c r="AJ272" s="1330">
        <f t="shared" si="24"/>
        <v>43790</v>
      </c>
      <c r="AK272" s="211">
        <v>43787</v>
      </c>
      <c r="AL272" s="621">
        <v>43788</v>
      </c>
      <c r="AM272" s="180"/>
      <c r="AN272" s="178"/>
      <c r="AO272" s="178"/>
      <c r="AP272" s="180"/>
      <c r="AQ272" s="180"/>
      <c r="AR272" s="180"/>
      <c r="AS272" s="180"/>
      <c r="AT272" s="180"/>
      <c r="AU272" s="180"/>
      <c r="AZ272" s="177"/>
    </row>
    <row r="273" spans="1:52" ht="15" customHeight="1">
      <c r="A273" s="885"/>
      <c r="B273" s="1310">
        <v>267</v>
      </c>
      <c r="C273" s="628" t="s">
        <v>6322</v>
      </c>
      <c r="D273" s="633" t="s">
        <v>230</v>
      </c>
      <c r="E273" s="644" t="s">
        <v>222</v>
      </c>
      <c r="F273" s="644" t="s">
        <v>6323</v>
      </c>
      <c r="G273" s="644" t="s">
        <v>98</v>
      </c>
      <c r="H273" s="570" t="s">
        <v>24</v>
      </c>
      <c r="I273" s="468">
        <v>34198</v>
      </c>
      <c r="J273" s="1314">
        <f t="shared" ca="1" si="20"/>
        <v>28</v>
      </c>
      <c r="K273" s="316" t="s">
        <v>24</v>
      </c>
      <c r="L273" s="326" t="s">
        <v>24</v>
      </c>
      <c r="M273" s="336" t="s">
        <v>24</v>
      </c>
      <c r="N273" s="510">
        <v>43790</v>
      </c>
      <c r="O273" s="205" t="s">
        <v>24</v>
      </c>
      <c r="P273" s="203" t="s">
        <v>24</v>
      </c>
      <c r="Q273" s="194" t="str">
        <f t="shared" si="21"/>
        <v>-</v>
      </c>
      <c r="R273" s="181" t="str">
        <f t="shared" ca="1" si="22"/>
        <v>TIDAK MCU</v>
      </c>
      <c r="S273" s="1319" t="s">
        <v>6524</v>
      </c>
      <c r="T273" s="1330">
        <v>44425</v>
      </c>
      <c r="U273" s="1329">
        <v>44425</v>
      </c>
      <c r="V273" s="1330" t="s">
        <v>24</v>
      </c>
      <c r="W273" s="1311" t="s">
        <v>24</v>
      </c>
      <c r="X273" s="347"/>
      <c r="Y273" s="172"/>
      <c r="Z273" s="350"/>
      <c r="AA273" s="216" t="s">
        <v>594</v>
      </c>
      <c r="AB273" s="213"/>
      <c r="AC273" s="213"/>
      <c r="AD273" s="213"/>
      <c r="AE273" s="213"/>
      <c r="AF273" s="1319"/>
      <c r="AG273" s="375"/>
      <c r="AH273" s="1239"/>
      <c r="AI273" s="481" t="str">
        <f t="shared" si="23"/>
        <v>PC 200 - PC 400</v>
      </c>
      <c r="AJ273" s="1330">
        <f t="shared" si="24"/>
        <v>43790</v>
      </c>
      <c r="AK273" s="211">
        <v>43787</v>
      </c>
      <c r="AL273" s="621">
        <v>43788</v>
      </c>
      <c r="AM273" s="180"/>
      <c r="AN273" s="178"/>
      <c r="AO273" s="178"/>
      <c r="AP273" s="180"/>
      <c r="AQ273" s="180"/>
      <c r="AR273" s="180"/>
      <c r="AS273" s="180"/>
      <c r="AT273" s="180"/>
      <c r="AU273" s="180"/>
      <c r="AZ273" s="177"/>
    </row>
    <row r="274" spans="1:52" ht="15" customHeight="1">
      <c r="A274" s="885"/>
      <c r="B274" s="1310">
        <v>268</v>
      </c>
      <c r="C274" s="565" t="s">
        <v>6324</v>
      </c>
      <c r="D274" s="633" t="s">
        <v>230</v>
      </c>
      <c r="E274" s="844" t="s">
        <v>222</v>
      </c>
      <c r="F274" s="836" t="s">
        <v>24</v>
      </c>
      <c r="G274" s="644" t="s">
        <v>98</v>
      </c>
      <c r="H274" s="522" t="s">
        <v>24</v>
      </c>
      <c r="I274" s="468">
        <v>34066</v>
      </c>
      <c r="J274" s="1314">
        <f t="shared" ca="1" si="20"/>
        <v>29</v>
      </c>
      <c r="K274" s="634" t="s">
        <v>493</v>
      </c>
      <c r="L274" s="646">
        <v>93049310389</v>
      </c>
      <c r="M274" s="636">
        <v>45389</v>
      </c>
      <c r="N274" s="510">
        <v>43781</v>
      </c>
      <c r="O274" s="205" t="s">
        <v>24</v>
      </c>
      <c r="P274" s="203" t="s">
        <v>24</v>
      </c>
      <c r="Q274" s="194" t="str">
        <f t="shared" si="21"/>
        <v>-</v>
      </c>
      <c r="R274" s="181" t="str">
        <f t="shared" ca="1" si="22"/>
        <v>TIDAK MCU</v>
      </c>
      <c r="S274" s="1319" t="s">
        <v>6525</v>
      </c>
      <c r="T274" s="898">
        <v>44293</v>
      </c>
      <c r="U274" s="1235">
        <v>44293</v>
      </c>
      <c r="V274" s="1330" t="s">
        <v>24</v>
      </c>
      <c r="W274" s="1311" t="s">
        <v>24</v>
      </c>
      <c r="X274" s="951"/>
      <c r="Y274" s="900"/>
      <c r="Z274" s="952"/>
      <c r="AA274" s="1000" t="s">
        <v>594</v>
      </c>
      <c r="AB274" s="1305" t="s">
        <v>24</v>
      </c>
      <c r="AC274" s="1305"/>
      <c r="AD274" s="1305"/>
      <c r="AE274" s="1305"/>
      <c r="AF274" s="1305"/>
      <c r="AG274" s="1305"/>
      <c r="AH274" s="369"/>
      <c r="AI274" s="481" t="str">
        <f t="shared" si="23"/>
        <v>PC 200 - PC 400-</v>
      </c>
      <c r="AJ274" s="1315">
        <f t="shared" si="24"/>
        <v>43781</v>
      </c>
      <c r="AK274" s="1330">
        <v>43776</v>
      </c>
      <c r="AL274" s="670">
        <v>43777</v>
      </c>
      <c r="AM274" s="180"/>
      <c r="AN274" s="178"/>
      <c r="AO274" s="178"/>
      <c r="AP274" s="180"/>
      <c r="AQ274" s="1231" t="s">
        <v>3094</v>
      </c>
      <c r="AR274" s="180"/>
      <c r="AS274" s="180"/>
      <c r="AT274" s="180"/>
      <c r="AU274" s="180"/>
      <c r="AZ274" s="177"/>
    </row>
    <row r="275" spans="1:52" ht="15" customHeight="1">
      <c r="A275" s="885"/>
      <c r="B275" s="1310">
        <v>269</v>
      </c>
      <c r="C275" s="1517" t="s">
        <v>6325</v>
      </c>
      <c r="D275" s="1568" t="s">
        <v>4238</v>
      </c>
      <c r="E275" s="1589" t="s">
        <v>222</v>
      </c>
      <c r="F275" s="1589" t="s">
        <v>6326</v>
      </c>
      <c r="G275" s="1589" t="s">
        <v>98</v>
      </c>
      <c r="H275" s="1643" t="s">
        <v>24</v>
      </c>
      <c r="I275" s="1749">
        <v>36351</v>
      </c>
      <c r="J275" s="445">
        <f t="shared" ca="1" si="20"/>
        <v>22</v>
      </c>
      <c r="K275" s="1809" t="s">
        <v>24</v>
      </c>
      <c r="L275" s="1843" t="s">
        <v>24</v>
      </c>
      <c r="M275" s="1881" t="s">
        <v>24</v>
      </c>
      <c r="N275" s="1711">
        <v>43791</v>
      </c>
      <c r="O275" s="1711" t="s">
        <v>24</v>
      </c>
      <c r="P275" s="1580" t="s">
        <v>24</v>
      </c>
      <c r="Q275" s="1025" t="str">
        <f t="shared" si="21"/>
        <v>-</v>
      </c>
      <c r="R275" s="919" t="str">
        <f t="shared" ca="1" si="22"/>
        <v>TIDAK MCU</v>
      </c>
      <c r="S275" s="445" t="s">
        <v>24</v>
      </c>
      <c r="T275" s="446">
        <v>44387</v>
      </c>
      <c r="U275" s="517" t="s">
        <v>99</v>
      </c>
      <c r="V275" s="446" t="s">
        <v>24</v>
      </c>
      <c r="W275" s="446" t="s">
        <v>24</v>
      </c>
      <c r="X275" s="1009"/>
      <c r="Y275" s="1026"/>
      <c r="Z275" s="1027"/>
      <c r="AA275" s="445" t="s">
        <v>24</v>
      </c>
      <c r="AB275" s="447"/>
      <c r="AC275" s="447"/>
      <c r="AD275" s="447"/>
      <c r="AE275" s="447"/>
      <c r="AF275" s="445"/>
      <c r="AG275" s="972"/>
      <c r="AH275" s="1975"/>
      <c r="AI275" s="1028" t="str">
        <f t="shared" si="23"/>
        <v>-</v>
      </c>
      <c r="AJ275" s="446">
        <f t="shared" si="24"/>
        <v>43791</v>
      </c>
      <c r="AK275" s="1711" t="s">
        <v>24</v>
      </c>
      <c r="AL275" s="1711" t="s">
        <v>24</v>
      </c>
      <c r="AM275" s="916"/>
      <c r="AN275" s="916"/>
      <c r="AO275" s="916"/>
      <c r="AP275" s="916"/>
      <c r="AQ275" s="2001" t="s">
        <v>6564</v>
      </c>
      <c r="AR275" s="916"/>
      <c r="AS275" s="916"/>
      <c r="AT275" s="916"/>
      <c r="AU275" s="916"/>
      <c r="AV275" s="1308"/>
      <c r="AW275" s="1308"/>
      <c r="AX275" s="1308"/>
      <c r="AY275" s="1308"/>
      <c r="AZ275" s="177"/>
    </row>
    <row r="276" spans="1:52" ht="15" customHeight="1">
      <c r="A276" s="885"/>
      <c r="B276" s="1310">
        <v>270</v>
      </c>
      <c r="C276" s="628" t="s">
        <v>6327</v>
      </c>
      <c r="D276" s="571" t="s">
        <v>5795</v>
      </c>
      <c r="E276" s="644" t="s">
        <v>4228</v>
      </c>
      <c r="F276" s="836" t="s">
        <v>6328</v>
      </c>
      <c r="G276" s="644" t="s">
        <v>98</v>
      </c>
      <c r="H276" s="522" t="s">
        <v>6329</v>
      </c>
      <c r="I276" s="468">
        <v>34570</v>
      </c>
      <c r="J276" s="903">
        <f t="shared" ca="1" si="20"/>
        <v>27</v>
      </c>
      <c r="K276" s="176" t="s">
        <v>24</v>
      </c>
      <c r="L276" s="170" t="s">
        <v>24</v>
      </c>
      <c r="M276" s="173" t="s">
        <v>24</v>
      </c>
      <c r="N276" s="510">
        <v>43799</v>
      </c>
      <c r="O276" s="205" t="s">
        <v>24</v>
      </c>
      <c r="P276" s="213" t="s">
        <v>24</v>
      </c>
      <c r="Q276" s="194" t="str">
        <f t="shared" si="21"/>
        <v>-</v>
      </c>
      <c r="R276" s="181" t="str">
        <f t="shared" ca="1" si="22"/>
        <v>TIDAK MCU</v>
      </c>
      <c r="S276" s="213" t="s">
        <v>24</v>
      </c>
      <c r="T276" s="211">
        <v>44432</v>
      </c>
      <c r="U276" s="212" t="s">
        <v>99</v>
      </c>
      <c r="V276" s="1330" t="s">
        <v>24</v>
      </c>
      <c r="W276" s="1311" t="s">
        <v>24</v>
      </c>
      <c r="X276" s="347"/>
      <c r="Y276" s="172"/>
      <c r="Z276" s="350"/>
      <c r="AA276" s="353" t="s">
        <v>24</v>
      </c>
      <c r="AB276" s="213"/>
      <c r="AC276" s="213"/>
      <c r="AD276" s="213"/>
      <c r="AE276" s="213"/>
      <c r="AF276" s="1319"/>
      <c r="AG276" s="375"/>
      <c r="AH276" s="1239"/>
      <c r="AI276" s="481" t="str">
        <f t="shared" si="23"/>
        <v>-</v>
      </c>
      <c r="AJ276" s="1330">
        <f t="shared" si="24"/>
        <v>43799</v>
      </c>
      <c r="AK276" s="211" t="s">
        <v>24</v>
      </c>
      <c r="AL276" s="621" t="s">
        <v>24</v>
      </c>
      <c r="AM276" s="180"/>
      <c r="AN276" s="178"/>
      <c r="AO276" s="178"/>
      <c r="AP276" s="180"/>
      <c r="AQ276" s="1231" t="s">
        <v>3094</v>
      </c>
      <c r="AR276" s="180"/>
      <c r="AS276" s="180"/>
      <c r="AT276" s="180"/>
      <c r="AU276" s="180"/>
      <c r="AZ276" s="177"/>
    </row>
    <row r="277" spans="1:52" ht="15" customHeight="1">
      <c r="A277" s="885"/>
      <c r="B277" s="1310">
        <v>271</v>
      </c>
      <c r="C277" s="628" t="s">
        <v>6330</v>
      </c>
      <c r="D277" s="633" t="s">
        <v>4291</v>
      </c>
      <c r="E277" s="644" t="s">
        <v>4292</v>
      </c>
      <c r="F277" s="644" t="s">
        <v>6331</v>
      </c>
      <c r="G277" s="644" t="s">
        <v>98</v>
      </c>
      <c r="H277" s="522" t="s">
        <v>6332</v>
      </c>
      <c r="I277" s="468">
        <v>36914</v>
      </c>
      <c r="J277" s="1314">
        <f t="shared" ca="1" si="20"/>
        <v>21</v>
      </c>
      <c r="K277" s="316" t="s">
        <v>24</v>
      </c>
      <c r="L277" s="326" t="s">
        <v>24</v>
      </c>
      <c r="M277" s="336" t="s">
        <v>24</v>
      </c>
      <c r="N277" s="510">
        <v>43796</v>
      </c>
      <c r="O277" s="205" t="s">
        <v>24</v>
      </c>
      <c r="P277" s="203" t="s">
        <v>24</v>
      </c>
      <c r="Q277" s="194" t="str">
        <f t="shared" si="21"/>
        <v>-</v>
      </c>
      <c r="R277" s="181" t="str">
        <f t="shared" ca="1" si="22"/>
        <v>TIDAK MCU</v>
      </c>
      <c r="S277" s="1319" t="s">
        <v>24</v>
      </c>
      <c r="T277" s="1330">
        <v>44584</v>
      </c>
      <c r="U277" s="1329" t="s">
        <v>99</v>
      </c>
      <c r="V277" s="1330" t="s">
        <v>24</v>
      </c>
      <c r="W277" s="1311" t="s">
        <v>24</v>
      </c>
      <c r="X277" s="347"/>
      <c r="Y277" s="172"/>
      <c r="Z277" s="350"/>
      <c r="AA277" s="1314" t="s">
        <v>24</v>
      </c>
      <c r="AB277" s="213"/>
      <c r="AC277" s="213"/>
      <c r="AD277" s="213"/>
      <c r="AE277" s="213"/>
      <c r="AF277" s="1319"/>
      <c r="AG277" s="375"/>
      <c r="AH277" s="1239"/>
      <c r="AI277" s="481" t="str">
        <f t="shared" si="23"/>
        <v>-</v>
      </c>
      <c r="AJ277" s="1330">
        <f t="shared" si="24"/>
        <v>43796</v>
      </c>
      <c r="AK277" s="211" t="s">
        <v>24</v>
      </c>
      <c r="AL277" s="621" t="s">
        <v>24</v>
      </c>
      <c r="AM277" s="180"/>
      <c r="AN277" s="178"/>
      <c r="AO277" s="178"/>
      <c r="AP277" s="180"/>
      <c r="AQ277" s="1231" t="s">
        <v>3094</v>
      </c>
      <c r="AR277" s="180"/>
      <c r="AS277" s="180"/>
      <c r="AT277" s="180"/>
      <c r="AU277" s="180"/>
      <c r="AZ277" s="177"/>
    </row>
    <row r="278" spans="1:52" ht="15" customHeight="1">
      <c r="A278" s="885"/>
      <c r="B278" s="1310">
        <v>272</v>
      </c>
      <c r="C278" s="565" t="s">
        <v>6333</v>
      </c>
      <c r="D278" s="633" t="s">
        <v>6334</v>
      </c>
      <c r="E278" s="644" t="s">
        <v>4292</v>
      </c>
      <c r="F278" s="836" t="s">
        <v>6335</v>
      </c>
      <c r="G278" s="644" t="s">
        <v>98</v>
      </c>
      <c r="H278" s="522" t="s">
        <v>11459</v>
      </c>
      <c r="I278" s="468">
        <v>35680</v>
      </c>
      <c r="J278" s="903">
        <f t="shared" ca="1" si="20"/>
        <v>24</v>
      </c>
      <c r="K278" s="176" t="s">
        <v>24</v>
      </c>
      <c r="L278" s="170" t="s">
        <v>24</v>
      </c>
      <c r="M278" s="173" t="s">
        <v>24</v>
      </c>
      <c r="N278" s="510">
        <v>43801</v>
      </c>
      <c r="O278" s="205" t="s">
        <v>24</v>
      </c>
      <c r="P278" s="203" t="s">
        <v>24</v>
      </c>
      <c r="Q278" s="194" t="str">
        <f t="shared" si="21"/>
        <v>-</v>
      </c>
      <c r="R278" s="181" t="str">
        <f t="shared" ca="1" si="22"/>
        <v>TIDAK MCU</v>
      </c>
      <c r="S278" s="1319" t="s">
        <v>24</v>
      </c>
      <c r="T278" s="1330">
        <v>44446</v>
      </c>
      <c r="U278" s="1329" t="s">
        <v>99</v>
      </c>
      <c r="V278" s="1330" t="s">
        <v>24</v>
      </c>
      <c r="W278" s="1311" t="s">
        <v>24</v>
      </c>
      <c r="X278" s="347"/>
      <c r="Y278" s="172"/>
      <c r="Z278" s="350"/>
      <c r="AA278" s="353" t="s">
        <v>24</v>
      </c>
      <c r="AB278" s="213"/>
      <c r="AC278" s="213"/>
      <c r="AD278" s="213"/>
      <c r="AE278" s="213"/>
      <c r="AF278" s="1319"/>
      <c r="AG278" s="375"/>
      <c r="AH278" s="1239"/>
      <c r="AI278" s="481" t="str">
        <f t="shared" si="23"/>
        <v>-</v>
      </c>
      <c r="AJ278" s="1330">
        <f t="shared" si="24"/>
        <v>43801</v>
      </c>
      <c r="AK278" s="217" t="s">
        <v>24</v>
      </c>
      <c r="AL278" s="614" t="s">
        <v>24</v>
      </c>
      <c r="AM278" s="180"/>
      <c r="AN278" s="178"/>
      <c r="AO278" s="178"/>
      <c r="AP278" s="180"/>
      <c r="AQ278" s="1231" t="s">
        <v>3094</v>
      </c>
      <c r="AR278" s="180"/>
      <c r="AS278" s="180"/>
      <c r="AT278" s="180"/>
      <c r="AU278" s="180"/>
      <c r="AZ278" s="177"/>
    </row>
    <row r="279" spans="1:52" ht="15" customHeight="1">
      <c r="A279" s="885"/>
      <c r="B279" s="1310">
        <v>273</v>
      </c>
      <c r="C279" s="628" t="s">
        <v>6336</v>
      </c>
      <c r="D279" s="633" t="s">
        <v>2474</v>
      </c>
      <c r="E279" s="644" t="s">
        <v>4241</v>
      </c>
      <c r="F279" s="644" t="s">
        <v>6337</v>
      </c>
      <c r="G279" s="644" t="s">
        <v>98</v>
      </c>
      <c r="H279" s="522" t="s">
        <v>24</v>
      </c>
      <c r="I279" s="468">
        <v>35057</v>
      </c>
      <c r="J279" s="1314">
        <f t="shared" ca="1" si="20"/>
        <v>26</v>
      </c>
      <c r="K279" s="176" t="s">
        <v>24</v>
      </c>
      <c r="L279" s="170" t="s">
        <v>24</v>
      </c>
      <c r="M279" s="173" t="s">
        <v>24</v>
      </c>
      <c r="N279" s="510">
        <v>43794</v>
      </c>
      <c r="O279" s="205" t="s">
        <v>24</v>
      </c>
      <c r="P279" s="203" t="s">
        <v>24</v>
      </c>
      <c r="Q279" s="194" t="str">
        <f t="shared" si="21"/>
        <v>-</v>
      </c>
      <c r="R279" s="181" t="str">
        <f t="shared" ca="1" si="22"/>
        <v>TIDAK MCU</v>
      </c>
      <c r="S279" s="1319" t="s">
        <v>24</v>
      </c>
      <c r="T279" s="1330">
        <v>44554</v>
      </c>
      <c r="U279" s="1329" t="s">
        <v>99</v>
      </c>
      <c r="V279" s="1330" t="s">
        <v>24</v>
      </c>
      <c r="W279" s="1311" t="s">
        <v>24</v>
      </c>
      <c r="X279" s="347"/>
      <c r="Y279" s="172"/>
      <c r="Z279" s="350"/>
      <c r="AA279" s="353" t="s">
        <v>24</v>
      </c>
      <c r="AB279" s="213"/>
      <c r="AC279" s="213"/>
      <c r="AD279" s="213"/>
      <c r="AE279" s="213"/>
      <c r="AF279" s="1319"/>
      <c r="AG279" s="375"/>
      <c r="AH279" s="1239"/>
      <c r="AI279" s="481" t="str">
        <f t="shared" si="23"/>
        <v>-</v>
      </c>
      <c r="AJ279" s="1330">
        <f t="shared" si="24"/>
        <v>43794</v>
      </c>
      <c r="AK279" s="217" t="s">
        <v>24</v>
      </c>
      <c r="AL279" s="614" t="s">
        <v>24</v>
      </c>
      <c r="AM279" s="180"/>
      <c r="AN279" s="178"/>
      <c r="AO279" s="178"/>
      <c r="AP279" s="180"/>
      <c r="AQ279" s="1231" t="s">
        <v>3094</v>
      </c>
      <c r="AR279" s="180"/>
      <c r="AS279" s="180"/>
      <c r="AT279" s="180"/>
      <c r="AU279" s="180"/>
      <c r="AZ279" s="177"/>
    </row>
    <row r="280" spans="1:52" ht="15" customHeight="1">
      <c r="A280" s="885"/>
      <c r="B280" s="1310">
        <v>274</v>
      </c>
      <c r="C280" s="565" t="s">
        <v>6338</v>
      </c>
      <c r="D280" s="633" t="s">
        <v>230</v>
      </c>
      <c r="E280" s="644" t="s">
        <v>222</v>
      </c>
      <c r="F280" s="836" t="s">
        <v>6339</v>
      </c>
      <c r="G280" s="644" t="s">
        <v>98</v>
      </c>
      <c r="H280" s="612" t="s">
        <v>6340</v>
      </c>
      <c r="I280" s="589">
        <v>35491</v>
      </c>
      <c r="J280" s="903">
        <f t="shared" ca="1" si="20"/>
        <v>25</v>
      </c>
      <c r="K280" s="139" t="s">
        <v>493</v>
      </c>
      <c r="L280" s="140">
        <v>950319310584</v>
      </c>
      <c r="M280" s="141">
        <v>44987</v>
      </c>
      <c r="N280" s="510">
        <v>43361</v>
      </c>
      <c r="O280" s="205" t="s">
        <v>24</v>
      </c>
      <c r="P280" s="203" t="s">
        <v>24</v>
      </c>
      <c r="Q280" s="194" t="str">
        <f t="shared" si="21"/>
        <v>-</v>
      </c>
      <c r="R280" s="181" t="str">
        <f t="shared" ca="1" si="22"/>
        <v>TIDAK MCU</v>
      </c>
      <c r="S280" s="1319" t="s">
        <v>6526</v>
      </c>
      <c r="T280" s="1330">
        <v>44257</v>
      </c>
      <c r="U280" s="1329">
        <v>44257</v>
      </c>
      <c r="V280" s="1330" t="s">
        <v>24</v>
      </c>
      <c r="W280" s="1311" t="s">
        <v>24</v>
      </c>
      <c r="X280" s="347"/>
      <c r="Y280" s="172"/>
      <c r="Z280" s="350"/>
      <c r="AA280" s="422" t="s">
        <v>590</v>
      </c>
      <c r="AB280" s="213"/>
      <c r="AC280" s="213"/>
      <c r="AD280" s="213"/>
      <c r="AE280" s="213"/>
      <c r="AF280" s="1319"/>
      <c r="AG280" s="375"/>
      <c r="AH280" s="1239"/>
      <c r="AI280" s="481" t="str">
        <f t="shared" si="23"/>
        <v xml:space="preserve">COMPACTOR </v>
      </c>
      <c r="AJ280" s="1330">
        <f t="shared" si="24"/>
        <v>43361</v>
      </c>
      <c r="AK280" s="217">
        <v>43358</v>
      </c>
      <c r="AL280" s="614">
        <v>43358</v>
      </c>
      <c r="AM280" s="180"/>
      <c r="AN280" s="178"/>
      <c r="AO280" s="178"/>
      <c r="AP280" s="180"/>
      <c r="AQ280" s="1231" t="s">
        <v>3094</v>
      </c>
      <c r="AR280" s="180"/>
      <c r="AS280" s="180"/>
      <c r="AT280" s="180"/>
      <c r="AU280" s="180"/>
      <c r="AZ280" s="177"/>
    </row>
    <row r="281" spans="1:52" ht="15" customHeight="1">
      <c r="A281" s="885"/>
      <c r="B281" s="1310">
        <v>275</v>
      </c>
      <c r="C281" s="565" t="s">
        <v>6341</v>
      </c>
      <c r="D281" s="633" t="s">
        <v>230</v>
      </c>
      <c r="E281" s="844" t="s">
        <v>222</v>
      </c>
      <c r="F281" s="836" t="s">
        <v>6342</v>
      </c>
      <c r="G281" s="836" t="s">
        <v>98</v>
      </c>
      <c r="H281" s="522" t="s">
        <v>24</v>
      </c>
      <c r="I281" s="468">
        <v>33089</v>
      </c>
      <c r="J281" s="903">
        <f t="shared" ca="1" si="20"/>
        <v>31</v>
      </c>
      <c r="K281" s="316" t="s">
        <v>24</v>
      </c>
      <c r="L281" s="326" t="s">
        <v>24</v>
      </c>
      <c r="M281" s="336" t="s">
        <v>24</v>
      </c>
      <c r="N281" s="510">
        <v>43412</v>
      </c>
      <c r="O281" s="205" t="s">
        <v>24</v>
      </c>
      <c r="P281" s="203" t="s">
        <v>24</v>
      </c>
      <c r="Q281" s="194" t="str">
        <f t="shared" si="21"/>
        <v>-</v>
      </c>
      <c r="R281" s="181" t="str">
        <f t="shared" ca="1" si="22"/>
        <v>TIDAK MCU</v>
      </c>
      <c r="S281" s="1319" t="s">
        <v>6527</v>
      </c>
      <c r="T281" s="1330">
        <v>44412</v>
      </c>
      <c r="U281" s="1329">
        <v>44412</v>
      </c>
      <c r="V281" s="1330" t="s">
        <v>24</v>
      </c>
      <c r="W281" s="1311" t="s">
        <v>24</v>
      </c>
      <c r="X281" s="347"/>
      <c r="Y281" s="172"/>
      <c r="Z281" s="350"/>
      <c r="AA281" s="243" t="s">
        <v>589</v>
      </c>
      <c r="AB281" s="243" t="s">
        <v>594</v>
      </c>
      <c r="AC281" s="213" t="s">
        <v>24</v>
      </c>
      <c r="AD281" s="213"/>
      <c r="AE281" s="213"/>
      <c r="AF281" s="1319"/>
      <c r="AG281" s="375"/>
      <c r="AH281" s="1239"/>
      <c r="AI281" s="481" t="str">
        <f t="shared" si="23"/>
        <v>DZ 85PC 200 - PC 400-</v>
      </c>
      <c r="AJ281" s="1330">
        <f t="shared" si="24"/>
        <v>43412</v>
      </c>
      <c r="AK281" s="217">
        <v>43412</v>
      </c>
      <c r="AL281" s="614">
        <v>43412</v>
      </c>
      <c r="AM281" s="180"/>
      <c r="AN281" s="178"/>
      <c r="AO281" s="178"/>
      <c r="AP281" s="180"/>
      <c r="AQ281" s="1231" t="s">
        <v>3094</v>
      </c>
      <c r="AR281" s="180"/>
      <c r="AS281" s="180"/>
      <c r="AT281" s="180"/>
      <c r="AU281" s="180"/>
      <c r="AZ281" s="177"/>
    </row>
    <row r="282" spans="1:52" ht="15" customHeight="1">
      <c r="A282" s="885"/>
      <c r="B282" s="1310">
        <v>276</v>
      </c>
      <c r="C282" s="565" t="s">
        <v>6343</v>
      </c>
      <c r="D282" s="633" t="s">
        <v>230</v>
      </c>
      <c r="E282" s="644" t="s">
        <v>222</v>
      </c>
      <c r="F282" s="836" t="s">
        <v>6344</v>
      </c>
      <c r="G282" s="836" t="s">
        <v>98</v>
      </c>
      <c r="H282" s="570" t="s">
        <v>24</v>
      </c>
      <c r="I282" s="468">
        <v>35680</v>
      </c>
      <c r="J282" s="903">
        <f t="shared" ca="1" si="20"/>
        <v>24</v>
      </c>
      <c r="K282" s="316" t="s">
        <v>24</v>
      </c>
      <c r="L282" s="326" t="s">
        <v>24</v>
      </c>
      <c r="M282" s="336" t="s">
        <v>24</v>
      </c>
      <c r="N282" s="510">
        <v>43427</v>
      </c>
      <c r="O282" s="205" t="s">
        <v>24</v>
      </c>
      <c r="P282" s="203" t="s">
        <v>24</v>
      </c>
      <c r="Q282" s="194" t="str">
        <f t="shared" si="21"/>
        <v>-</v>
      </c>
      <c r="R282" s="181" t="str">
        <f t="shared" ca="1" si="22"/>
        <v>TIDAK MCU</v>
      </c>
      <c r="S282" s="1319" t="s">
        <v>6528</v>
      </c>
      <c r="T282" s="1330">
        <v>44446</v>
      </c>
      <c r="U282" s="1330">
        <v>44446</v>
      </c>
      <c r="V282" s="1330" t="s">
        <v>24</v>
      </c>
      <c r="W282" s="1311" t="s">
        <v>24</v>
      </c>
      <c r="X282" s="347"/>
      <c r="Y282" s="172"/>
      <c r="Z282" s="350"/>
      <c r="AA282" s="243" t="s">
        <v>592</v>
      </c>
      <c r="AB282" s="243" t="s">
        <v>589</v>
      </c>
      <c r="AC282" s="213" t="s">
        <v>24</v>
      </c>
      <c r="AD282" s="213"/>
      <c r="AE282" s="213"/>
      <c r="AF282" s="1319"/>
      <c r="AG282" s="375"/>
      <c r="AH282" s="1239"/>
      <c r="AI282" s="481" t="str">
        <f t="shared" si="23"/>
        <v>PC 200, PC 300DZ 85-</v>
      </c>
      <c r="AJ282" s="1330">
        <f t="shared" si="24"/>
        <v>43427</v>
      </c>
      <c r="AK282" s="217">
        <v>43426</v>
      </c>
      <c r="AL282" s="614">
        <v>43426</v>
      </c>
      <c r="AM282" s="180"/>
      <c r="AN282" s="178"/>
      <c r="AO282" s="178"/>
      <c r="AP282" s="180"/>
      <c r="AQ282" s="1231" t="s">
        <v>3094</v>
      </c>
      <c r="AR282" s="180"/>
      <c r="AS282" s="180"/>
      <c r="AT282" s="180"/>
      <c r="AU282" s="180"/>
      <c r="AZ282" s="177"/>
    </row>
    <row r="283" spans="1:52" ht="15" customHeight="1">
      <c r="A283" s="885"/>
      <c r="B283" s="1310">
        <v>277</v>
      </c>
      <c r="C283" s="628" t="s">
        <v>6345</v>
      </c>
      <c r="D283" s="571" t="s">
        <v>230</v>
      </c>
      <c r="E283" s="644" t="s">
        <v>222</v>
      </c>
      <c r="F283" s="836" t="s">
        <v>24</v>
      </c>
      <c r="G283" s="836" t="s">
        <v>98</v>
      </c>
      <c r="H283" s="570" t="s">
        <v>24</v>
      </c>
      <c r="I283" s="468">
        <v>30533</v>
      </c>
      <c r="J283" s="1314">
        <f t="shared" ca="1" si="20"/>
        <v>39</v>
      </c>
      <c r="K283" s="176" t="s">
        <v>24</v>
      </c>
      <c r="L283" s="170" t="s">
        <v>24</v>
      </c>
      <c r="M283" s="173" t="s">
        <v>24</v>
      </c>
      <c r="N283" s="510">
        <v>43680</v>
      </c>
      <c r="O283" s="205" t="s">
        <v>24</v>
      </c>
      <c r="P283" s="203" t="s">
        <v>24</v>
      </c>
      <c r="Q283" s="194" t="str">
        <f t="shared" si="21"/>
        <v>-</v>
      </c>
      <c r="R283" s="181" t="str">
        <f t="shared" ca="1" si="22"/>
        <v>TIDAK MCU</v>
      </c>
      <c r="S283" s="1319" t="s">
        <v>6529</v>
      </c>
      <c r="T283" s="1330">
        <v>44413</v>
      </c>
      <c r="U283" s="1329" t="s">
        <v>24</v>
      </c>
      <c r="V283" s="1330" t="s">
        <v>24</v>
      </c>
      <c r="W283" s="1311" t="s">
        <v>24</v>
      </c>
      <c r="X283" s="347"/>
      <c r="Y283" s="172"/>
      <c r="Z283" s="350"/>
      <c r="AA283" s="243" t="s">
        <v>589</v>
      </c>
      <c r="AB283" s="213"/>
      <c r="AC283" s="213"/>
      <c r="AD283" s="213"/>
      <c r="AE283" s="213"/>
      <c r="AF283" s="1319"/>
      <c r="AG283" s="375"/>
      <c r="AH283" s="1239"/>
      <c r="AI283" s="481" t="str">
        <f t="shared" si="23"/>
        <v>DZ 85</v>
      </c>
      <c r="AJ283" s="1330">
        <f t="shared" si="24"/>
        <v>43680</v>
      </c>
      <c r="AK283" s="211" t="s">
        <v>24</v>
      </c>
      <c r="AL283" s="621" t="s">
        <v>24</v>
      </c>
      <c r="AM283" s="180"/>
      <c r="AN283" s="178"/>
      <c r="AO283" s="178"/>
      <c r="AP283" s="180"/>
      <c r="AQ283" s="180"/>
      <c r="AR283" s="180"/>
      <c r="AS283" s="180"/>
      <c r="AT283" s="180"/>
      <c r="AU283" s="180"/>
      <c r="AZ283" s="177"/>
    </row>
    <row r="284" spans="1:52" ht="15" customHeight="1">
      <c r="A284" s="885"/>
      <c r="B284" s="1310">
        <v>278</v>
      </c>
      <c r="C284" s="628" t="s">
        <v>6346</v>
      </c>
      <c r="D284" s="633" t="s">
        <v>230</v>
      </c>
      <c r="E284" s="644" t="s">
        <v>222</v>
      </c>
      <c r="F284" s="644" t="s">
        <v>24</v>
      </c>
      <c r="G284" s="644" t="s">
        <v>141</v>
      </c>
      <c r="H284" s="522" t="s">
        <v>6347</v>
      </c>
      <c r="I284" s="468">
        <v>34254</v>
      </c>
      <c r="J284" s="903">
        <f t="shared" ca="1" si="20"/>
        <v>28</v>
      </c>
      <c r="K284" s="634" t="s">
        <v>493</v>
      </c>
      <c r="L284" s="646">
        <v>941032460067</v>
      </c>
      <c r="M284" s="636">
        <v>44846</v>
      </c>
      <c r="N284" s="510">
        <v>43315</v>
      </c>
      <c r="O284" s="205">
        <v>43679</v>
      </c>
      <c r="P284" s="203" t="s">
        <v>24</v>
      </c>
      <c r="Q284" s="194">
        <f t="shared" si="21"/>
        <v>44044</v>
      </c>
      <c r="R284" s="181" t="str">
        <f t="shared" ca="1" si="22"/>
        <v>EXPIRED</v>
      </c>
      <c r="S284" s="1319" t="s">
        <v>13612</v>
      </c>
      <c r="T284" s="1330">
        <v>44481</v>
      </c>
      <c r="U284" s="1329">
        <v>44481</v>
      </c>
      <c r="V284" s="1330" t="s">
        <v>24</v>
      </c>
      <c r="W284" s="1311" t="s">
        <v>24</v>
      </c>
      <c r="X284" s="347"/>
      <c r="Y284" s="172"/>
      <c r="Z284" s="350"/>
      <c r="AA284" s="216" t="s">
        <v>589</v>
      </c>
      <c r="AB284" s="1319"/>
      <c r="AC284" s="213"/>
      <c r="AD284" s="213"/>
      <c r="AE284" s="213"/>
      <c r="AF284" s="1319"/>
      <c r="AG284" s="375"/>
      <c r="AH284" s="1239"/>
      <c r="AI284" s="481" t="str">
        <f t="shared" si="23"/>
        <v>DZ 85</v>
      </c>
      <c r="AJ284" s="1330">
        <f t="shared" si="24"/>
        <v>43315</v>
      </c>
      <c r="AK284" s="211" t="s">
        <v>24</v>
      </c>
      <c r="AL284" s="621">
        <v>44139</v>
      </c>
      <c r="AM284" s="180"/>
      <c r="AN284" s="178"/>
      <c r="AO284" s="178"/>
      <c r="AP284" s="180"/>
      <c r="AQ284" s="180" t="s">
        <v>3094</v>
      </c>
      <c r="AR284" s="180" t="s">
        <v>98</v>
      </c>
      <c r="AS284" s="180" t="s">
        <v>230</v>
      </c>
      <c r="AT284" s="180" t="s">
        <v>6567</v>
      </c>
      <c r="AU284" s="180" t="s">
        <v>13613</v>
      </c>
      <c r="AZ284" s="177"/>
    </row>
    <row r="285" spans="1:52" ht="15" customHeight="1">
      <c r="A285" s="885"/>
      <c r="B285" s="1310">
        <v>279</v>
      </c>
      <c r="C285" s="565" t="s">
        <v>6348</v>
      </c>
      <c r="D285" s="633" t="s">
        <v>4238</v>
      </c>
      <c r="E285" s="844" t="s">
        <v>3085</v>
      </c>
      <c r="F285" s="836" t="s">
        <v>6349</v>
      </c>
      <c r="G285" s="836" t="s">
        <v>98</v>
      </c>
      <c r="H285" s="522" t="s">
        <v>6350</v>
      </c>
      <c r="I285" s="468">
        <v>35536</v>
      </c>
      <c r="J285" s="231">
        <f t="shared" ca="1" si="20"/>
        <v>25</v>
      </c>
      <c r="K285" s="316" t="s">
        <v>24</v>
      </c>
      <c r="L285" s="326" t="s">
        <v>24</v>
      </c>
      <c r="M285" s="336" t="s">
        <v>24</v>
      </c>
      <c r="N285" s="510">
        <v>43825</v>
      </c>
      <c r="O285" s="205" t="s">
        <v>24</v>
      </c>
      <c r="P285" s="203" t="s">
        <v>24</v>
      </c>
      <c r="Q285" s="194" t="str">
        <f t="shared" si="21"/>
        <v>-</v>
      </c>
      <c r="R285" s="181" t="str">
        <f t="shared" ca="1" si="22"/>
        <v>TIDAK MCU</v>
      </c>
      <c r="S285" s="1319" t="s">
        <v>24</v>
      </c>
      <c r="T285" s="1330">
        <v>44302</v>
      </c>
      <c r="U285" s="1329" t="s">
        <v>24</v>
      </c>
      <c r="V285" s="1330" t="s">
        <v>24</v>
      </c>
      <c r="W285" s="1311" t="s">
        <v>24</v>
      </c>
      <c r="X285" s="347"/>
      <c r="Y285" s="172"/>
      <c r="Z285" s="350"/>
      <c r="AA285" s="1314" t="s">
        <v>24</v>
      </c>
      <c r="AB285" s="1319"/>
      <c r="AC285" s="213"/>
      <c r="AD285" s="213"/>
      <c r="AE285" s="213"/>
      <c r="AF285" s="1319"/>
      <c r="AG285" s="375"/>
      <c r="AH285" s="1239"/>
      <c r="AI285" s="481" t="str">
        <f t="shared" si="23"/>
        <v>-</v>
      </c>
      <c r="AJ285" s="1330">
        <f t="shared" si="24"/>
        <v>43825</v>
      </c>
      <c r="AK285" s="211" t="s">
        <v>24</v>
      </c>
      <c r="AL285" s="621" t="s">
        <v>24</v>
      </c>
      <c r="AM285" s="180"/>
      <c r="AN285" s="178"/>
      <c r="AO285" s="178"/>
      <c r="AP285" s="180"/>
      <c r="AQ285" s="1231" t="s">
        <v>3094</v>
      </c>
      <c r="AR285" s="180"/>
      <c r="AS285" s="180"/>
      <c r="AT285" s="180"/>
      <c r="AU285" s="180"/>
      <c r="AZ285" s="177"/>
    </row>
    <row r="286" spans="1:52" ht="15" customHeight="1">
      <c r="A286" s="885"/>
      <c r="B286" s="1310">
        <v>280</v>
      </c>
      <c r="C286" s="628" t="s">
        <v>6351</v>
      </c>
      <c r="D286" s="566" t="s">
        <v>4264</v>
      </c>
      <c r="E286" s="644" t="s">
        <v>4222</v>
      </c>
      <c r="F286" s="644" t="s">
        <v>6352</v>
      </c>
      <c r="G286" s="644" t="s">
        <v>98</v>
      </c>
      <c r="H286" s="522" t="s">
        <v>6353</v>
      </c>
      <c r="I286" s="468">
        <v>36872</v>
      </c>
      <c r="J286" s="231">
        <f t="shared" ca="1" si="20"/>
        <v>21</v>
      </c>
      <c r="K286" s="176" t="s">
        <v>24</v>
      </c>
      <c r="L286" s="170" t="s">
        <v>24</v>
      </c>
      <c r="M286" s="173" t="s">
        <v>24</v>
      </c>
      <c r="N286" s="510">
        <v>43825</v>
      </c>
      <c r="O286" s="205" t="s">
        <v>24</v>
      </c>
      <c r="P286" s="203" t="s">
        <v>24</v>
      </c>
      <c r="Q286" s="194" t="str">
        <f t="shared" si="21"/>
        <v>-</v>
      </c>
      <c r="R286" s="181" t="str">
        <f t="shared" ca="1" si="22"/>
        <v>TIDAK MCU</v>
      </c>
      <c r="S286" s="1319" t="s">
        <v>24</v>
      </c>
      <c r="T286" s="1330">
        <v>44542</v>
      </c>
      <c r="U286" s="1329" t="s">
        <v>24</v>
      </c>
      <c r="V286" s="1311">
        <v>44542</v>
      </c>
      <c r="W286" s="1311" t="s">
        <v>24</v>
      </c>
      <c r="X286" s="347"/>
      <c r="Y286" s="172"/>
      <c r="Z286" s="350"/>
      <c r="AA286" s="353" t="s">
        <v>24</v>
      </c>
      <c r="AB286" s="1319"/>
      <c r="AC286" s="213"/>
      <c r="AD286" s="213"/>
      <c r="AE286" s="213"/>
      <c r="AF286" s="1319"/>
      <c r="AG286" s="375"/>
      <c r="AH286" s="1239"/>
      <c r="AI286" s="481" t="str">
        <f t="shared" si="23"/>
        <v>-</v>
      </c>
      <c r="AJ286" s="1330">
        <f t="shared" si="24"/>
        <v>43825</v>
      </c>
      <c r="AK286" s="217" t="s">
        <v>24</v>
      </c>
      <c r="AL286" s="614" t="s">
        <v>24</v>
      </c>
      <c r="AM286" s="180"/>
      <c r="AN286" s="178"/>
      <c r="AO286" s="178"/>
      <c r="AP286" s="180"/>
      <c r="AQ286" s="1231" t="s">
        <v>3094</v>
      </c>
      <c r="AR286" s="180" t="s">
        <v>12011</v>
      </c>
      <c r="AS286" s="180" t="s">
        <v>6791</v>
      </c>
      <c r="AT286" s="180" t="s">
        <v>6567</v>
      </c>
      <c r="AU286" s="180"/>
      <c r="AZ286" s="177"/>
    </row>
    <row r="287" spans="1:52" ht="15" customHeight="1">
      <c r="A287" s="885"/>
      <c r="B287" s="1310">
        <v>281</v>
      </c>
      <c r="C287" s="565" t="s">
        <v>6354</v>
      </c>
      <c r="D287" s="633" t="s">
        <v>6355</v>
      </c>
      <c r="E287" s="644" t="s">
        <v>1122</v>
      </c>
      <c r="F287" s="836" t="s">
        <v>6356</v>
      </c>
      <c r="G287" s="836" t="s">
        <v>98</v>
      </c>
      <c r="H287" s="522" t="s">
        <v>6357</v>
      </c>
      <c r="I287" s="468">
        <v>34634</v>
      </c>
      <c r="J287" s="903">
        <f t="shared" ca="1" si="20"/>
        <v>27</v>
      </c>
      <c r="K287" s="316" t="s">
        <v>24</v>
      </c>
      <c r="L287" s="326" t="s">
        <v>24</v>
      </c>
      <c r="M287" s="336" t="s">
        <v>24</v>
      </c>
      <c r="N287" s="510">
        <v>43816</v>
      </c>
      <c r="O287" s="205" t="s">
        <v>24</v>
      </c>
      <c r="P287" s="203" t="s">
        <v>24</v>
      </c>
      <c r="Q287" s="194" t="str">
        <f t="shared" si="21"/>
        <v>-</v>
      </c>
      <c r="R287" s="181" t="str">
        <f t="shared" ca="1" si="22"/>
        <v>TIDAK MCU</v>
      </c>
      <c r="S287" s="1319" t="s">
        <v>24</v>
      </c>
      <c r="T287" s="1330">
        <v>44496</v>
      </c>
      <c r="U287" s="1329" t="s">
        <v>24</v>
      </c>
      <c r="V287" s="1330" t="s">
        <v>24</v>
      </c>
      <c r="W287" s="1311" t="s">
        <v>24</v>
      </c>
      <c r="X287" s="347"/>
      <c r="Y287" s="172"/>
      <c r="Z287" s="350"/>
      <c r="AA287" s="244" t="s">
        <v>24</v>
      </c>
      <c r="AB287" s="213"/>
      <c r="AC287" s="213"/>
      <c r="AD287" s="213"/>
      <c r="AE287" s="213"/>
      <c r="AF287" s="1319"/>
      <c r="AG287" s="375"/>
      <c r="AH287" s="1239"/>
      <c r="AI287" s="481" t="str">
        <f t="shared" si="23"/>
        <v>-</v>
      </c>
      <c r="AJ287" s="1330">
        <f t="shared" si="24"/>
        <v>43816</v>
      </c>
      <c r="AK287" s="211" t="s">
        <v>24</v>
      </c>
      <c r="AL287" s="621" t="s">
        <v>24</v>
      </c>
      <c r="AM287" s="180"/>
      <c r="AN287" s="178"/>
      <c r="AO287" s="178"/>
      <c r="AP287" s="180"/>
      <c r="AQ287" s="1231" t="s">
        <v>3094</v>
      </c>
      <c r="AR287" s="180"/>
      <c r="AS287" s="180"/>
      <c r="AT287" s="180"/>
      <c r="AU287" s="180"/>
      <c r="AZ287" s="177"/>
    </row>
    <row r="288" spans="1:52" ht="15" customHeight="1">
      <c r="A288" s="885"/>
      <c r="B288" s="1310">
        <v>282</v>
      </c>
      <c r="C288" s="628" t="s">
        <v>6358</v>
      </c>
      <c r="D288" s="571" t="s">
        <v>4291</v>
      </c>
      <c r="E288" s="644" t="s">
        <v>4292</v>
      </c>
      <c r="F288" s="836" t="s">
        <v>6359</v>
      </c>
      <c r="G288" s="836" t="s">
        <v>98</v>
      </c>
      <c r="H288" s="522" t="s">
        <v>6360</v>
      </c>
      <c r="I288" s="468">
        <v>37254</v>
      </c>
      <c r="J288" s="231">
        <f t="shared" ca="1" si="20"/>
        <v>20</v>
      </c>
      <c r="K288" s="316" t="s">
        <v>24</v>
      </c>
      <c r="L288" s="326" t="s">
        <v>24</v>
      </c>
      <c r="M288" s="336" t="s">
        <v>24</v>
      </c>
      <c r="N288" s="510">
        <v>43816</v>
      </c>
      <c r="O288" s="205" t="s">
        <v>24</v>
      </c>
      <c r="P288" s="203" t="s">
        <v>24</v>
      </c>
      <c r="Q288" s="194" t="str">
        <f t="shared" si="21"/>
        <v>-</v>
      </c>
      <c r="R288" s="181" t="str">
        <f t="shared" ca="1" si="22"/>
        <v>TIDAK MCU</v>
      </c>
      <c r="S288" s="1319" t="s">
        <v>24</v>
      </c>
      <c r="T288" s="1330">
        <v>44559</v>
      </c>
      <c r="U288" s="1329" t="s">
        <v>24</v>
      </c>
      <c r="V288" s="1311">
        <v>44559</v>
      </c>
      <c r="W288" s="1311" t="s">
        <v>24</v>
      </c>
      <c r="X288" s="347"/>
      <c r="Y288" s="172"/>
      <c r="Z288" s="350"/>
      <c r="AA288" s="244" t="s">
        <v>24</v>
      </c>
      <c r="AB288" s="213"/>
      <c r="AC288" s="213"/>
      <c r="AD288" s="213"/>
      <c r="AE288" s="213"/>
      <c r="AF288" s="1319"/>
      <c r="AG288" s="375"/>
      <c r="AH288" s="1239"/>
      <c r="AI288" s="481" t="str">
        <f t="shared" si="23"/>
        <v>-</v>
      </c>
      <c r="AJ288" s="1330">
        <f t="shared" si="24"/>
        <v>43816</v>
      </c>
      <c r="AK288" s="217" t="s">
        <v>24</v>
      </c>
      <c r="AL288" s="614" t="s">
        <v>24</v>
      </c>
      <c r="AM288" s="180"/>
      <c r="AN288" s="178"/>
      <c r="AO288" s="178"/>
      <c r="AP288" s="180"/>
      <c r="AQ288" s="1231" t="s">
        <v>3094</v>
      </c>
      <c r="AR288" s="180"/>
      <c r="AS288" s="180"/>
      <c r="AT288" s="180"/>
      <c r="AU288" s="180"/>
      <c r="AZ288" s="177"/>
    </row>
    <row r="289" spans="1:52" ht="15" customHeight="1">
      <c r="A289" s="885"/>
      <c r="B289" s="1310">
        <v>283</v>
      </c>
      <c r="C289" s="628" t="s">
        <v>6361</v>
      </c>
      <c r="D289" s="604" t="s">
        <v>4291</v>
      </c>
      <c r="E289" s="644" t="s">
        <v>4292</v>
      </c>
      <c r="F289" s="644" t="s">
        <v>6362</v>
      </c>
      <c r="G289" s="644" t="s">
        <v>98</v>
      </c>
      <c r="H289" s="522" t="s">
        <v>6363</v>
      </c>
      <c r="I289" s="468">
        <v>35085</v>
      </c>
      <c r="J289" s="231">
        <f t="shared" ref="J289:J352" ca="1" si="25">IF(OR(I289="",I289="-"),"-",ROUND((NOW()-I289)/356,0))</f>
        <v>26</v>
      </c>
      <c r="K289" s="316" t="s">
        <v>24</v>
      </c>
      <c r="L289" s="326" t="s">
        <v>24</v>
      </c>
      <c r="M289" s="336" t="s">
        <v>24</v>
      </c>
      <c r="N289" s="510">
        <v>43816</v>
      </c>
      <c r="O289" s="205" t="s">
        <v>24</v>
      </c>
      <c r="P289" s="203" t="s">
        <v>24</v>
      </c>
      <c r="Q289" s="194" t="str">
        <f t="shared" ref="Q289:Q334" si="26">IF(OR(O289="-",O289=""),"-",O289+365)</f>
        <v>-</v>
      </c>
      <c r="R289" s="181" t="str">
        <f t="shared" ref="R289:R334" ca="1" si="27">IF(OR(O289="",O289="-"),"TIDAK MCU",IF(Q289&gt;TODAY(),"BERLAKU","EXPIRED"))</f>
        <v>TIDAK MCU</v>
      </c>
      <c r="S289" s="1319" t="s">
        <v>24</v>
      </c>
      <c r="T289" s="1330">
        <v>44582</v>
      </c>
      <c r="U289" s="1329" t="s">
        <v>24</v>
      </c>
      <c r="V289" s="1311">
        <v>44582</v>
      </c>
      <c r="W289" s="1311" t="s">
        <v>24</v>
      </c>
      <c r="X289" s="347"/>
      <c r="Y289" s="172"/>
      <c r="Z289" s="350"/>
      <c r="AA289" s="244" t="s">
        <v>24</v>
      </c>
      <c r="AB289" s="213"/>
      <c r="AC289" s="213"/>
      <c r="AD289" s="213"/>
      <c r="AE289" s="213"/>
      <c r="AF289" s="1319"/>
      <c r="AG289" s="375"/>
      <c r="AH289" s="1239"/>
      <c r="AI289" s="481" t="str">
        <f t="shared" ref="AI289:AI334" si="28">+CONCATENATE(AA289,AB289,AC289,AD289,AE289,AF289,AG289)</f>
        <v>-</v>
      </c>
      <c r="AJ289" s="1330">
        <f t="shared" ref="AJ289:AJ334" si="29">N289</f>
        <v>43816</v>
      </c>
      <c r="AK289" s="217" t="s">
        <v>24</v>
      </c>
      <c r="AL289" s="614" t="s">
        <v>24</v>
      </c>
      <c r="AM289" s="180"/>
      <c r="AN289" s="178"/>
      <c r="AO289" s="178"/>
      <c r="AP289" s="180"/>
      <c r="AQ289" s="1231" t="s">
        <v>3094</v>
      </c>
      <c r="AR289" s="180"/>
      <c r="AS289" s="180"/>
      <c r="AT289" s="180"/>
      <c r="AU289" s="180"/>
      <c r="AZ289" s="177"/>
    </row>
    <row r="290" spans="1:52" ht="15" customHeight="1">
      <c r="A290" s="885"/>
      <c r="B290" s="1310">
        <v>284</v>
      </c>
      <c r="C290" s="628" t="s">
        <v>6364</v>
      </c>
      <c r="D290" s="571" t="s">
        <v>6365</v>
      </c>
      <c r="E290" s="644" t="s">
        <v>601</v>
      </c>
      <c r="F290" s="644" t="s">
        <v>6366</v>
      </c>
      <c r="G290" s="644" t="s">
        <v>98</v>
      </c>
      <c r="H290" s="570" t="s">
        <v>24</v>
      </c>
      <c r="I290" s="468">
        <v>35387</v>
      </c>
      <c r="J290" s="903">
        <f t="shared" ca="1" si="25"/>
        <v>25</v>
      </c>
      <c r="K290" s="316" t="s">
        <v>24</v>
      </c>
      <c r="L290" s="326" t="s">
        <v>24</v>
      </c>
      <c r="M290" s="336" t="s">
        <v>24</v>
      </c>
      <c r="N290" s="510">
        <v>43836</v>
      </c>
      <c r="O290" s="205">
        <v>43820</v>
      </c>
      <c r="P290" s="203" t="s">
        <v>24</v>
      </c>
      <c r="Q290" s="194">
        <f t="shared" si="26"/>
        <v>44185</v>
      </c>
      <c r="R290" s="181" t="str">
        <f t="shared" ca="1" si="27"/>
        <v>EXPIRED</v>
      </c>
      <c r="S290" s="1319" t="s">
        <v>6530</v>
      </c>
      <c r="T290" s="1330">
        <v>44883</v>
      </c>
      <c r="U290" s="1329">
        <v>44883</v>
      </c>
      <c r="V290" s="1330" t="s">
        <v>24</v>
      </c>
      <c r="W290" s="1311" t="s">
        <v>24</v>
      </c>
      <c r="X290" s="347"/>
      <c r="Y290" s="172"/>
      <c r="Z290" s="350"/>
      <c r="AA290" s="243" t="s">
        <v>4457</v>
      </c>
      <c r="AB290" s="213"/>
      <c r="AC290" s="213"/>
      <c r="AD290" s="213"/>
      <c r="AE290" s="213"/>
      <c r="AF290" s="1319"/>
      <c r="AG290" s="375"/>
      <c r="AH290" s="1239"/>
      <c r="AI290" s="481" t="str">
        <f t="shared" si="28"/>
        <v>SC P360, SC P380</v>
      </c>
      <c r="AJ290" s="1330">
        <f t="shared" si="29"/>
        <v>43836</v>
      </c>
      <c r="AK290" s="217">
        <v>43817</v>
      </c>
      <c r="AL290" s="614">
        <v>43818</v>
      </c>
      <c r="AM290" s="180"/>
      <c r="AN290" s="178"/>
      <c r="AO290" s="178"/>
      <c r="AP290" s="180"/>
      <c r="AQ290" s="1231" t="s">
        <v>3094</v>
      </c>
      <c r="AR290" s="180" t="s">
        <v>124</v>
      </c>
      <c r="AS290" s="180" t="s">
        <v>2534</v>
      </c>
      <c r="AT290" s="180" t="s">
        <v>11598</v>
      </c>
      <c r="AU290" s="180"/>
      <c r="AV290" s="885"/>
      <c r="AW290" s="885"/>
      <c r="AX290" s="885"/>
      <c r="AY290" s="885"/>
      <c r="AZ290" s="177"/>
    </row>
    <row r="291" spans="1:52" ht="15" customHeight="1">
      <c r="A291" s="885"/>
      <c r="B291" s="1310">
        <v>285</v>
      </c>
      <c r="C291" s="647" t="s">
        <v>4318</v>
      </c>
      <c r="D291" s="571" t="s">
        <v>6365</v>
      </c>
      <c r="E291" s="521" t="s">
        <v>601</v>
      </c>
      <c r="F291" s="509" t="s">
        <v>13174</v>
      </c>
      <c r="G291" s="644" t="s">
        <v>98</v>
      </c>
      <c r="H291" s="527" t="s">
        <v>4319</v>
      </c>
      <c r="I291" s="589">
        <v>36385</v>
      </c>
      <c r="J291" s="1314">
        <f t="shared" ca="1" si="25"/>
        <v>22</v>
      </c>
      <c r="K291" s="634" t="s">
        <v>493</v>
      </c>
      <c r="L291" s="646">
        <v>98081931025</v>
      </c>
      <c r="M291" s="636">
        <v>45517</v>
      </c>
      <c r="N291" s="510">
        <v>43842</v>
      </c>
      <c r="O291" s="205" t="s">
        <v>24</v>
      </c>
      <c r="P291" s="203" t="s">
        <v>24</v>
      </c>
      <c r="Q291" s="194" t="str">
        <f t="shared" si="26"/>
        <v>-</v>
      </c>
      <c r="R291" s="181" t="str">
        <f t="shared" ca="1" si="27"/>
        <v>TIDAK MCU</v>
      </c>
      <c r="S291" s="1319" t="s">
        <v>6531</v>
      </c>
      <c r="T291" s="1330">
        <v>44786</v>
      </c>
      <c r="U291" s="1329">
        <v>44786</v>
      </c>
      <c r="V291" s="1330" t="s">
        <v>24</v>
      </c>
      <c r="W291" s="1311" t="s">
        <v>24</v>
      </c>
      <c r="X291" s="347"/>
      <c r="Y291" s="172"/>
      <c r="Z291" s="350"/>
      <c r="AA291" s="243" t="s">
        <v>4457</v>
      </c>
      <c r="AB291" s="213"/>
      <c r="AC291" s="213"/>
      <c r="AD291" s="213"/>
      <c r="AE291" s="213"/>
      <c r="AF291" s="1319"/>
      <c r="AG291" s="375"/>
      <c r="AH291" s="1239"/>
      <c r="AI291" s="481" t="str">
        <f t="shared" si="28"/>
        <v>SC P360, SC P380</v>
      </c>
      <c r="AJ291" s="1330">
        <f t="shared" si="29"/>
        <v>43842</v>
      </c>
      <c r="AK291" s="217">
        <v>43849</v>
      </c>
      <c r="AL291" s="614">
        <v>43849</v>
      </c>
      <c r="AM291" s="180"/>
      <c r="AN291" s="178"/>
      <c r="AO291" s="178"/>
      <c r="AP291" s="180"/>
      <c r="AQ291" s="1231" t="s">
        <v>3094</v>
      </c>
      <c r="AR291" s="180" t="s">
        <v>124</v>
      </c>
      <c r="AS291" s="180" t="s">
        <v>2534</v>
      </c>
      <c r="AT291" s="180" t="s">
        <v>11598</v>
      </c>
      <c r="AU291" s="180"/>
      <c r="AV291" s="885"/>
      <c r="AW291" s="885"/>
      <c r="AX291" s="885"/>
      <c r="AY291" s="885"/>
      <c r="AZ291" s="177"/>
    </row>
    <row r="292" spans="1:52" ht="15" customHeight="1">
      <c r="A292" s="885"/>
      <c r="B292" s="1310">
        <v>286</v>
      </c>
      <c r="C292" s="647" t="s">
        <v>6367</v>
      </c>
      <c r="D292" s="571" t="s">
        <v>230</v>
      </c>
      <c r="E292" s="521" t="s">
        <v>222</v>
      </c>
      <c r="F292" s="509" t="s">
        <v>24</v>
      </c>
      <c r="G292" s="836" t="s">
        <v>98</v>
      </c>
      <c r="H292" s="570" t="s">
        <v>24</v>
      </c>
      <c r="I292" s="589">
        <v>36655</v>
      </c>
      <c r="J292" s="903">
        <f t="shared" ca="1" si="25"/>
        <v>21</v>
      </c>
      <c r="K292" s="634" t="s">
        <v>493</v>
      </c>
      <c r="L292" s="646">
        <v>970519310741</v>
      </c>
      <c r="M292" s="636">
        <v>45421</v>
      </c>
      <c r="N292" s="510">
        <v>43846</v>
      </c>
      <c r="O292" s="205" t="s">
        <v>24</v>
      </c>
      <c r="P292" s="203" t="s">
        <v>24</v>
      </c>
      <c r="Q292" s="194" t="str">
        <f t="shared" si="26"/>
        <v>-</v>
      </c>
      <c r="R292" s="181" t="str">
        <f t="shared" ca="1" si="27"/>
        <v>TIDAK MCU</v>
      </c>
      <c r="S292" s="1319" t="s">
        <v>6532</v>
      </c>
      <c r="T292" s="1330">
        <v>44325</v>
      </c>
      <c r="U292" s="1329">
        <v>44325</v>
      </c>
      <c r="V292" s="1330" t="s">
        <v>24</v>
      </c>
      <c r="W292" s="1311" t="s">
        <v>24</v>
      </c>
      <c r="X292" s="347"/>
      <c r="Y292" s="172"/>
      <c r="Z292" s="350"/>
      <c r="AA292" s="244" t="s">
        <v>589</v>
      </c>
      <c r="AB292" s="243" t="s">
        <v>590</v>
      </c>
      <c r="AC292" s="213"/>
      <c r="AD292" s="213"/>
      <c r="AE292" s="213"/>
      <c r="AF292" s="1319"/>
      <c r="AG292" s="375"/>
      <c r="AH292" s="1239"/>
      <c r="AI292" s="481" t="str">
        <f t="shared" si="28"/>
        <v xml:space="preserve">DZ 85COMPACTOR </v>
      </c>
      <c r="AJ292" s="1330">
        <f t="shared" si="29"/>
        <v>43846</v>
      </c>
      <c r="AK292" s="217">
        <v>43839</v>
      </c>
      <c r="AL292" s="614">
        <v>43839</v>
      </c>
      <c r="AM292" s="180"/>
      <c r="AN292" s="178"/>
      <c r="AO292" s="178"/>
      <c r="AP292" s="180"/>
      <c r="AQ292" s="1231" t="s">
        <v>3094</v>
      </c>
      <c r="AR292" s="180"/>
      <c r="AS292" s="180"/>
      <c r="AT292" s="180"/>
      <c r="AU292" s="180"/>
      <c r="AV292" s="885"/>
      <c r="AW292" s="885"/>
      <c r="AX292" s="885"/>
      <c r="AY292" s="885"/>
      <c r="AZ292" s="177"/>
    </row>
    <row r="293" spans="1:52" ht="15" customHeight="1">
      <c r="A293" s="885"/>
      <c r="B293" s="1310">
        <v>287</v>
      </c>
      <c r="C293" s="647" t="s">
        <v>6368</v>
      </c>
      <c r="D293" s="571" t="s">
        <v>230</v>
      </c>
      <c r="E293" s="521" t="s">
        <v>222</v>
      </c>
      <c r="F293" s="509" t="s">
        <v>24</v>
      </c>
      <c r="G293" s="836" t="s">
        <v>98</v>
      </c>
      <c r="H293" s="570" t="s">
        <v>24</v>
      </c>
      <c r="I293" s="589">
        <v>33279</v>
      </c>
      <c r="J293" s="903">
        <f t="shared" ca="1" si="25"/>
        <v>31</v>
      </c>
      <c r="K293" s="634" t="s">
        <v>493</v>
      </c>
      <c r="L293" s="646">
        <v>960232460094</v>
      </c>
      <c r="M293" s="636">
        <v>44602</v>
      </c>
      <c r="N293" s="510">
        <v>43852</v>
      </c>
      <c r="O293" s="205" t="s">
        <v>24</v>
      </c>
      <c r="P293" s="203" t="s">
        <v>24</v>
      </c>
      <c r="Q293" s="194" t="str">
        <f t="shared" si="26"/>
        <v>-</v>
      </c>
      <c r="R293" s="181" t="str">
        <f t="shared" ca="1" si="27"/>
        <v>TIDAK MCU</v>
      </c>
      <c r="S293" s="1319" t="s">
        <v>6533</v>
      </c>
      <c r="T293" s="1330">
        <v>44237</v>
      </c>
      <c r="U293" s="1329">
        <v>44237</v>
      </c>
      <c r="V293" s="1330" t="s">
        <v>24</v>
      </c>
      <c r="W293" s="1311" t="s">
        <v>24</v>
      </c>
      <c r="X293" s="347"/>
      <c r="Y293" s="172"/>
      <c r="Z293" s="350"/>
      <c r="AA293" s="243" t="s">
        <v>6543</v>
      </c>
      <c r="AB293" s="213" t="s">
        <v>24</v>
      </c>
      <c r="AC293" s="213"/>
      <c r="AD293" s="213"/>
      <c r="AE293" s="213"/>
      <c r="AF293" s="1319"/>
      <c r="AG293" s="375"/>
      <c r="AH293" s="1239"/>
      <c r="AI293" s="481" t="str">
        <f t="shared" si="28"/>
        <v>PC 200 - PC 300-</v>
      </c>
      <c r="AJ293" s="1330">
        <f t="shared" si="29"/>
        <v>43852</v>
      </c>
      <c r="AK293" s="211">
        <v>43846</v>
      </c>
      <c r="AL293" s="621">
        <v>43846</v>
      </c>
      <c r="AM293" s="180"/>
      <c r="AN293" s="178"/>
      <c r="AO293" s="178"/>
      <c r="AP293" s="180"/>
      <c r="AQ293" s="1231" t="s">
        <v>3094</v>
      </c>
      <c r="AR293" s="180"/>
      <c r="AS293" s="180"/>
      <c r="AT293" s="180"/>
      <c r="AU293" s="180"/>
      <c r="AV293" s="885"/>
      <c r="AW293" s="885"/>
      <c r="AX293" s="885"/>
      <c r="AY293" s="885"/>
      <c r="AZ293" s="177"/>
    </row>
    <row r="294" spans="1:52" ht="15" customHeight="1">
      <c r="A294" s="885"/>
      <c r="B294" s="1310">
        <v>288</v>
      </c>
      <c r="C294" s="647" t="s">
        <v>6369</v>
      </c>
      <c r="D294" s="633" t="s">
        <v>230</v>
      </c>
      <c r="E294" s="521" t="s">
        <v>222</v>
      </c>
      <c r="F294" s="509" t="s">
        <v>24</v>
      </c>
      <c r="G294" s="644" t="s">
        <v>98</v>
      </c>
      <c r="H294" s="570" t="s">
        <v>24</v>
      </c>
      <c r="I294" s="589">
        <v>36540</v>
      </c>
      <c r="J294" s="903">
        <f t="shared" ca="1" si="25"/>
        <v>22</v>
      </c>
      <c r="K294" s="634" t="s">
        <v>493</v>
      </c>
      <c r="L294" s="646">
        <v>960119310594</v>
      </c>
      <c r="M294" s="636">
        <v>44941</v>
      </c>
      <c r="N294" s="510">
        <v>43822</v>
      </c>
      <c r="O294" s="205" t="s">
        <v>24</v>
      </c>
      <c r="P294" s="203" t="s">
        <v>24</v>
      </c>
      <c r="Q294" s="194" t="str">
        <f t="shared" si="26"/>
        <v>-</v>
      </c>
      <c r="R294" s="181" t="str">
        <f t="shared" ca="1" si="27"/>
        <v>TIDAK MCU</v>
      </c>
      <c r="S294" s="1319" t="s">
        <v>6534</v>
      </c>
      <c r="T294" s="1330">
        <v>44576</v>
      </c>
      <c r="U294" s="1329">
        <v>44576</v>
      </c>
      <c r="V294" s="1330" t="s">
        <v>24</v>
      </c>
      <c r="W294" s="1311" t="s">
        <v>24</v>
      </c>
      <c r="X294" s="347"/>
      <c r="Y294" s="172"/>
      <c r="Z294" s="350"/>
      <c r="AA294" s="243" t="s">
        <v>590</v>
      </c>
      <c r="AB294" s="213" t="s">
        <v>24</v>
      </c>
      <c r="AC294" s="213"/>
      <c r="AD294" s="213"/>
      <c r="AE294" s="213"/>
      <c r="AF294" s="1319"/>
      <c r="AG294" s="375"/>
      <c r="AH294" s="1239"/>
      <c r="AI294" s="481" t="str">
        <f t="shared" si="28"/>
        <v>COMPACTOR -</v>
      </c>
      <c r="AJ294" s="1330">
        <f t="shared" si="29"/>
        <v>43822</v>
      </c>
      <c r="AK294" s="211">
        <v>43819</v>
      </c>
      <c r="AL294" s="621">
        <v>43819</v>
      </c>
      <c r="AM294" s="180"/>
      <c r="AN294" s="178"/>
      <c r="AO294" s="178"/>
      <c r="AP294" s="180"/>
      <c r="AQ294" s="180"/>
      <c r="AR294" s="180"/>
      <c r="AS294" s="180"/>
      <c r="AT294" s="180"/>
      <c r="AU294" s="180"/>
      <c r="AV294" s="885"/>
      <c r="AW294" s="885"/>
      <c r="AX294" s="885"/>
      <c r="AY294" s="885"/>
      <c r="AZ294" s="177"/>
    </row>
    <row r="295" spans="1:52" ht="15" customHeight="1">
      <c r="A295" s="885"/>
      <c r="B295" s="1310">
        <v>289</v>
      </c>
      <c r="C295" s="647" t="s">
        <v>6370</v>
      </c>
      <c r="D295" s="571" t="s">
        <v>230</v>
      </c>
      <c r="E295" s="521" t="s">
        <v>222</v>
      </c>
      <c r="F295" s="509" t="s">
        <v>24</v>
      </c>
      <c r="G295" s="836" t="s">
        <v>98</v>
      </c>
      <c r="H295" s="522" t="s">
        <v>24</v>
      </c>
      <c r="I295" s="589">
        <v>35986</v>
      </c>
      <c r="J295" s="231">
        <f t="shared" ca="1" si="25"/>
        <v>23</v>
      </c>
      <c r="K295" s="634" t="s">
        <v>493</v>
      </c>
      <c r="L295" s="646">
        <v>950719310620</v>
      </c>
      <c r="M295" s="636">
        <v>45117</v>
      </c>
      <c r="N295" s="510">
        <v>43856</v>
      </c>
      <c r="O295" s="205" t="s">
        <v>24</v>
      </c>
      <c r="P295" s="203" t="s">
        <v>24</v>
      </c>
      <c r="Q295" s="194" t="str">
        <f t="shared" si="26"/>
        <v>-</v>
      </c>
      <c r="R295" s="181" t="str">
        <f t="shared" ca="1" si="27"/>
        <v>TIDAK MCU</v>
      </c>
      <c r="S295" s="1319" t="s">
        <v>6535</v>
      </c>
      <c r="T295" s="1330">
        <v>44387</v>
      </c>
      <c r="U295" s="1329">
        <v>44387</v>
      </c>
      <c r="V295" s="1330" t="s">
        <v>24</v>
      </c>
      <c r="W295" s="1311" t="s">
        <v>24</v>
      </c>
      <c r="X295" s="347"/>
      <c r="Y295" s="172"/>
      <c r="Z295" s="350"/>
      <c r="AA295" s="243" t="s">
        <v>6543</v>
      </c>
      <c r="AB295" s="213" t="s">
        <v>24</v>
      </c>
      <c r="AC295" s="213"/>
      <c r="AD295" s="213"/>
      <c r="AE295" s="213"/>
      <c r="AF295" s="1319"/>
      <c r="AG295" s="375"/>
      <c r="AH295" s="1239"/>
      <c r="AI295" s="481" t="str">
        <f t="shared" si="28"/>
        <v>PC 200 - PC 300-</v>
      </c>
      <c r="AJ295" s="1330">
        <f t="shared" si="29"/>
        <v>43856</v>
      </c>
      <c r="AK295" s="211">
        <v>43853</v>
      </c>
      <c r="AL295" s="621">
        <v>43853</v>
      </c>
      <c r="AM295" s="180"/>
      <c r="AN295" s="178"/>
      <c r="AO295" s="178"/>
      <c r="AP295" s="180"/>
      <c r="AQ295" s="1231" t="s">
        <v>3094</v>
      </c>
      <c r="AR295" s="180"/>
      <c r="AS295" s="180"/>
      <c r="AT295" s="180"/>
      <c r="AU295" s="180"/>
      <c r="AV295" s="885"/>
      <c r="AW295" s="885"/>
      <c r="AX295" s="885"/>
      <c r="AY295" s="885"/>
      <c r="AZ295" s="177"/>
    </row>
    <row r="296" spans="1:52" ht="15" customHeight="1">
      <c r="A296" s="885"/>
      <c r="B296" s="1310">
        <v>290</v>
      </c>
      <c r="C296" s="647" t="s">
        <v>4355</v>
      </c>
      <c r="D296" s="571" t="s">
        <v>6365</v>
      </c>
      <c r="E296" s="521" t="s">
        <v>4222</v>
      </c>
      <c r="F296" s="509" t="s">
        <v>13175</v>
      </c>
      <c r="G296" s="644" t="s">
        <v>98</v>
      </c>
      <c r="H296" s="522" t="s">
        <v>24</v>
      </c>
      <c r="I296" s="589">
        <v>33795</v>
      </c>
      <c r="J296" s="903">
        <f t="shared" ca="1" si="25"/>
        <v>29</v>
      </c>
      <c r="K296" s="634" t="s">
        <v>493</v>
      </c>
      <c r="L296" s="646">
        <v>920719310228</v>
      </c>
      <c r="M296" s="636">
        <v>45117</v>
      </c>
      <c r="N296" s="510">
        <v>43855</v>
      </c>
      <c r="O296" s="205" t="s">
        <v>24</v>
      </c>
      <c r="P296" s="203" t="s">
        <v>24</v>
      </c>
      <c r="Q296" s="194" t="str">
        <f t="shared" si="26"/>
        <v>-</v>
      </c>
      <c r="R296" s="181" t="str">
        <f t="shared" ca="1" si="27"/>
        <v>TIDAK MCU</v>
      </c>
      <c r="S296" s="1319" t="s">
        <v>6536</v>
      </c>
      <c r="T296" s="1330">
        <v>44387</v>
      </c>
      <c r="U296" s="1329">
        <v>44387</v>
      </c>
      <c r="V296" s="1330" t="s">
        <v>24</v>
      </c>
      <c r="W296" s="1311" t="s">
        <v>24</v>
      </c>
      <c r="X296" s="347"/>
      <c r="Y296" s="172"/>
      <c r="Z296" s="350"/>
      <c r="AA296" s="243" t="s">
        <v>4457</v>
      </c>
      <c r="AB296" s="213" t="s">
        <v>24</v>
      </c>
      <c r="AC296" s="213"/>
      <c r="AD296" s="213"/>
      <c r="AE296" s="213"/>
      <c r="AF296" s="1319"/>
      <c r="AG296" s="375"/>
      <c r="AH296" s="1239"/>
      <c r="AI296" s="481" t="str">
        <f t="shared" si="28"/>
        <v>SC P360, SC P380-</v>
      </c>
      <c r="AJ296" s="1330">
        <f t="shared" si="29"/>
        <v>43855</v>
      </c>
      <c r="AK296" s="211">
        <v>43849</v>
      </c>
      <c r="AL296" s="621">
        <v>43849</v>
      </c>
      <c r="AM296" s="180"/>
      <c r="AN296" s="178"/>
      <c r="AO296" s="178"/>
      <c r="AP296" s="180"/>
      <c r="AQ296" s="1231" t="s">
        <v>3094</v>
      </c>
      <c r="AR296" s="180" t="s">
        <v>124</v>
      </c>
      <c r="AS296" s="180" t="s">
        <v>2534</v>
      </c>
      <c r="AT296" s="180" t="s">
        <v>6567</v>
      </c>
      <c r="AU296" s="180"/>
      <c r="AV296" s="885"/>
      <c r="AW296" s="885"/>
      <c r="AX296" s="885"/>
      <c r="AY296" s="885"/>
      <c r="AZ296" s="177"/>
    </row>
    <row r="297" spans="1:52" ht="15" customHeight="1">
      <c r="A297" s="885"/>
      <c r="B297" s="1310">
        <v>291</v>
      </c>
      <c r="C297" s="628" t="s">
        <v>6371</v>
      </c>
      <c r="D297" s="571" t="s">
        <v>230</v>
      </c>
      <c r="E297" s="644" t="s">
        <v>222</v>
      </c>
      <c r="F297" s="509" t="s">
        <v>24</v>
      </c>
      <c r="G297" s="836" t="s">
        <v>98</v>
      </c>
      <c r="H297" s="522" t="s">
        <v>24</v>
      </c>
      <c r="I297" s="468">
        <v>36087</v>
      </c>
      <c r="J297" s="1314">
        <f t="shared" ca="1" si="25"/>
        <v>23</v>
      </c>
      <c r="K297" s="139" t="s">
        <v>493</v>
      </c>
      <c r="L297" s="140">
        <v>32469810000045</v>
      </c>
      <c r="M297" s="141">
        <v>45629</v>
      </c>
      <c r="N297" s="510">
        <v>43855</v>
      </c>
      <c r="O297" s="205" t="s">
        <v>24</v>
      </c>
      <c r="P297" s="203" t="s">
        <v>24</v>
      </c>
      <c r="Q297" s="194" t="str">
        <f t="shared" si="26"/>
        <v>-</v>
      </c>
      <c r="R297" s="181" t="str">
        <f t="shared" ca="1" si="27"/>
        <v>TIDAK MCU</v>
      </c>
      <c r="S297" s="1319" t="s">
        <v>6537</v>
      </c>
      <c r="T297" s="1330">
        <v>44488</v>
      </c>
      <c r="U297" s="1329">
        <v>44488</v>
      </c>
      <c r="V297" s="1330" t="s">
        <v>24</v>
      </c>
      <c r="W297" s="136" t="s">
        <v>24</v>
      </c>
      <c r="X297" s="347"/>
      <c r="Y297" s="172"/>
      <c r="Z297" s="350"/>
      <c r="AA297" s="422" t="s">
        <v>590</v>
      </c>
      <c r="AB297" s="213" t="s">
        <v>24</v>
      </c>
      <c r="AC297" s="213"/>
      <c r="AD297" s="213"/>
      <c r="AE297" s="213"/>
      <c r="AF297" s="1319"/>
      <c r="AG297" s="375"/>
      <c r="AH297" s="1239"/>
      <c r="AI297" s="481" t="str">
        <f t="shared" si="28"/>
        <v>COMPACTOR -</v>
      </c>
      <c r="AJ297" s="1330">
        <f t="shared" si="29"/>
        <v>43855</v>
      </c>
      <c r="AK297" s="211">
        <v>43853</v>
      </c>
      <c r="AL297" s="621">
        <v>43853</v>
      </c>
      <c r="AM297" s="180"/>
      <c r="AN297" s="178"/>
      <c r="AO297" s="178"/>
      <c r="AP297" s="180"/>
      <c r="AQ297" s="1231" t="s">
        <v>3094</v>
      </c>
      <c r="AR297" s="180"/>
      <c r="AS297" s="180"/>
      <c r="AT297" s="180"/>
      <c r="AU297" s="180"/>
      <c r="AV297" s="885"/>
      <c r="AW297" s="885"/>
      <c r="AX297" s="885"/>
      <c r="AY297" s="885"/>
      <c r="AZ297" s="177"/>
    </row>
    <row r="298" spans="1:52" ht="15" customHeight="1">
      <c r="A298" s="885"/>
      <c r="B298" s="1310">
        <v>292</v>
      </c>
      <c r="C298" s="628" t="s">
        <v>6372</v>
      </c>
      <c r="D298" s="571" t="s">
        <v>611</v>
      </c>
      <c r="E298" s="644" t="s">
        <v>4241</v>
      </c>
      <c r="F298" s="509" t="s">
        <v>6373</v>
      </c>
      <c r="G298" s="836" t="s">
        <v>98</v>
      </c>
      <c r="H298" s="612" t="s">
        <v>6374</v>
      </c>
      <c r="I298" s="468">
        <v>36416</v>
      </c>
      <c r="J298" s="231">
        <f t="shared" ca="1" si="25"/>
        <v>22</v>
      </c>
      <c r="K298" s="316" t="s">
        <v>24</v>
      </c>
      <c r="L298" s="326" t="s">
        <v>24</v>
      </c>
      <c r="M298" s="336" t="s">
        <v>24</v>
      </c>
      <c r="N298" s="510">
        <v>43862</v>
      </c>
      <c r="O298" s="205" t="s">
        <v>24</v>
      </c>
      <c r="P298" s="203" t="s">
        <v>24</v>
      </c>
      <c r="Q298" s="194" t="str">
        <f t="shared" si="26"/>
        <v>-</v>
      </c>
      <c r="R298" s="181" t="str">
        <f t="shared" ca="1" si="27"/>
        <v>TIDAK MCU</v>
      </c>
      <c r="S298" s="1319" t="s">
        <v>24</v>
      </c>
      <c r="T298" s="1330">
        <v>44452</v>
      </c>
      <c r="U298" s="1329" t="s">
        <v>99</v>
      </c>
      <c r="V298" s="1330" t="s">
        <v>24</v>
      </c>
      <c r="W298" s="136" t="s">
        <v>24</v>
      </c>
      <c r="X298" s="347"/>
      <c r="Y298" s="172"/>
      <c r="Z298" s="350"/>
      <c r="AA298" s="244" t="s">
        <v>24</v>
      </c>
      <c r="AB298" s="213"/>
      <c r="AC298" s="213"/>
      <c r="AD298" s="213"/>
      <c r="AE298" s="213"/>
      <c r="AF298" s="1319"/>
      <c r="AG298" s="375"/>
      <c r="AH298" s="1239"/>
      <c r="AI298" s="481" t="str">
        <f t="shared" si="28"/>
        <v>-</v>
      </c>
      <c r="AJ298" s="1330">
        <f t="shared" si="29"/>
        <v>43862</v>
      </c>
      <c r="AK298" s="211" t="s">
        <v>24</v>
      </c>
      <c r="AL298" s="621" t="s">
        <v>24</v>
      </c>
      <c r="AM298" s="180"/>
      <c r="AN298" s="178"/>
      <c r="AO298" s="178"/>
      <c r="AP298" s="180"/>
      <c r="AQ298" s="1231" t="s">
        <v>3094</v>
      </c>
      <c r="AR298" s="180"/>
      <c r="AS298" s="180"/>
      <c r="AT298" s="180"/>
      <c r="AU298" s="180"/>
      <c r="AV298" s="885"/>
      <c r="AW298" s="885"/>
      <c r="AX298" s="885"/>
      <c r="AY298" s="885"/>
      <c r="AZ298" s="177"/>
    </row>
    <row r="299" spans="1:52" ht="15" customHeight="1">
      <c r="A299" s="885"/>
      <c r="B299" s="1310">
        <v>293</v>
      </c>
      <c r="C299" s="628" t="s">
        <v>1870</v>
      </c>
      <c r="D299" s="571" t="s">
        <v>611</v>
      </c>
      <c r="E299" s="644" t="s">
        <v>4241</v>
      </c>
      <c r="F299" s="509" t="s">
        <v>6375</v>
      </c>
      <c r="G299" s="644" t="s">
        <v>98</v>
      </c>
      <c r="H299" s="612" t="s">
        <v>1872</v>
      </c>
      <c r="I299" s="468">
        <v>31899</v>
      </c>
      <c r="J299" s="1314">
        <f t="shared" ca="1" si="25"/>
        <v>35</v>
      </c>
      <c r="K299" s="316" t="s">
        <v>24</v>
      </c>
      <c r="L299" s="326" t="s">
        <v>24</v>
      </c>
      <c r="M299" s="336" t="s">
        <v>24</v>
      </c>
      <c r="N299" s="510">
        <v>43862</v>
      </c>
      <c r="O299" s="205" t="s">
        <v>24</v>
      </c>
      <c r="P299" s="203" t="s">
        <v>24</v>
      </c>
      <c r="Q299" s="194" t="str">
        <f t="shared" si="26"/>
        <v>-</v>
      </c>
      <c r="R299" s="181" t="str">
        <f t="shared" ca="1" si="27"/>
        <v>TIDAK MCU</v>
      </c>
      <c r="S299" s="1319" t="s">
        <v>24</v>
      </c>
      <c r="T299" s="1330">
        <v>44683</v>
      </c>
      <c r="U299" s="1329" t="s">
        <v>99</v>
      </c>
      <c r="V299" s="1330" t="s">
        <v>24</v>
      </c>
      <c r="W299" s="136" t="s">
        <v>24</v>
      </c>
      <c r="X299" s="347"/>
      <c r="Y299" s="172"/>
      <c r="Z299" s="350"/>
      <c r="AA299" s="244" t="s">
        <v>24</v>
      </c>
      <c r="AB299" s="213"/>
      <c r="AC299" s="213"/>
      <c r="AD299" s="213"/>
      <c r="AE299" s="213"/>
      <c r="AF299" s="1319"/>
      <c r="AG299" s="375"/>
      <c r="AH299" s="1239"/>
      <c r="AI299" s="481" t="str">
        <f t="shared" si="28"/>
        <v>-</v>
      </c>
      <c r="AJ299" s="1330">
        <f t="shared" si="29"/>
        <v>43862</v>
      </c>
      <c r="AK299" s="211" t="s">
        <v>24</v>
      </c>
      <c r="AL299" s="621" t="s">
        <v>24</v>
      </c>
      <c r="AM299" s="180"/>
      <c r="AN299" s="178"/>
      <c r="AO299" s="178"/>
      <c r="AP299" s="180"/>
      <c r="AQ299" s="1231" t="s">
        <v>3094</v>
      </c>
      <c r="AR299" s="180" t="s">
        <v>143</v>
      </c>
      <c r="AS299" s="180" t="s">
        <v>1866</v>
      </c>
      <c r="AT299" s="180" t="s">
        <v>6567</v>
      </c>
      <c r="AU299" s="180"/>
      <c r="AV299" s="885"/>
      <c r="AW299" s="885"/>
      <c r="AX299" s="885"/>
      <c r="AY299" s="885"/>
      <c r="AZ299" s="177"/>
    </row>
    <row r="300" spans="1:52" ht="15" customHeight="1">
      <c r="A300" s="885"/>
      <c r="B300" s="1310">
        <v>294</v>
      </c>
      <c r="C300" s="565" t="s">
        <v>6376</v>
      </c>
      <c r="D300" s="633" t="s">
        <v>611</v>
      </c>
      <c r="E300" s="644" t="s">
        <v>4241</v>
      </c>
      <c r="F300" s="509" t="s">
        <v>6377</v>
      </c>
      <c r="G300" s="836" t="s">
        <v>98</v>
      </c>
      <c r="H300" s="612" t="s">
        <v>6378</v>
      </c>
      <c r="I300" s="468">
        <v>35100</v>
      </c>
      <c r="J300" s="903">
        <f t="shared" ca="1" si="25"/>
        <v>26</v>
      </c>
      <c r="K300" s="316" t="s">
        <v>24</v>
      </c>
      <c r="L300" s="326" t="s">
        <v>24</v>
      </c>
      <c r="M300" s="336" t="s">
        <v>24</v>
      </c>
      <c r="N300" s="510">
        <v>43860</v>
      </c>
      <c r="O300" s="205" t="s">
        <v>24</v>
      </c>
      <c r="P300" s="203" t="s">
        <v>24</v>
      </c>
      <c r="Q300" s="194" t="str">
        <f t="shared" si="26"/>
        <v>-</v>
      </c>
      <c r="R300" s="181" t="str">
        <f t="shared" ca="1" si="27"/>
        <v>TIDAK MCU</v>
      </c>
      <c r="S300" s="1319" t="s">
        <v>13015</v>
      </c>
      <c r="T300" s="1330">
        <v>44602</v>
      </c>
      <c r="U300" s="1330">
        <v>44597</v>
      </c>
      <c r="V300" s="1330" t="s">
        <v>24</v>
      </c>
      <c r="W300" s="136" t="s">
        <v>24</v>
      </c>
      <c r="X300" s="347"/>
      <c r="Y300" s="172"/>
      <c r="Z300" s="350"/>
      <c r="AA300" s="465" t="s">
        <v>6538</v>
      </c>
      <c r="AB300" s="244" t="s">
        <v>24</v>
      </c>
      <c r="AC300" s="213"/>
      <c r="AD300" s="213"/>
      <c r="AE300" s="213"/>
      <c r="AF300" s="1319"/>
      <c r="AG300" s="375"/>
      <c r="AH300" s="1239"/>
      <c r="AI300" s="481" t="str">
        <f t="shared" si="28"/>
        <v>WA 600 (TYREHANDLER)-</v>
      </c>
      <c r="AJ300" s="1330">
        <f t="shared" si="29"/>
        <v>43860</v>
      </c>
      <c r="AK300" s="211">
        <v>44070</v>
      </c>
      <c r="AL300" s="621">
        <v>44070</v>
      </c>
      <c r="AM300" s="180"/>
      <c r="AN300" s="178"/>
      <c r="AO300" s="178"/>
      <c r="AP300" s="180"/>
      <c r="AQ300" s="1231" t="s">
        <v>3094</v>
      </c>
      <c r="AR300" s="180"/>
      <c r="AS300" s="180"/>
      <c r="AT300" s="180"/>
      <c r="AU300" s="180"/>
      <c r="AV300" s="885"/>
      <c r="AW300" s="885"/>
      <c r="AX300" s="885"/>
      <c r="AY300" s="885"/>
      <c r="AZ300" s="177"/>
    </row>
    <row r="301" spans="1:52" ht="15" customHeight="1">
      <c r="A301" s="885"/>
      <c r="B301" s="1310">
        <v>295</v>
      </c>
      <c r="C301" s="628" t="s">
        <v>6379</v>
      </c>
      <c r="D301" s="633" t="s">
        <v>6010</v>
      </c>
      <c r="E301" s="644" t="s">
        <v>3085</v>
      </c>
      <c r="F301" s="509" t="s">
        <v>6380</v>
      </c>
      <c r="G301" s="644" t="s">
        <v>98</v>
      </c>
      <c r="H301" s="522" t="s">
        <v>24</v>
      </c>
      <c r="I301" s="468">
        <v>35487</v>
      </c>
      <c r="J301" s="1314">
        <f t="shared" ca="1" si="25"/>
        <v>25</v>
      </c>
      <c r="K301" s="316" t="s">
        <v>24</v>
      </c>
      <c r="L301" s="326" t="s">
        <v>24</v>
      </c>
      <c r="M301" s="336" t="s">
        <v>24</v>
      </c>
      <c r="N301" s="510">
        <v>43857</v>
      </c>
      <c r="O301" s="205">
        <v>43839</v>
      </c>
      <c r="P301" s="203" t="s">
        <v>83</v>
      </c>
      <c r="Q301" s="194">
        <f t="shared" si="26"/>
        <v>44204</v>
      </c>
      <c r="R301" s="181" t="str">
        <f t="shared" ca="1" si="27"/>
        <v>EXPIRED</v>
      </c>
      <c r="S301" s="1319" t="s">
        <v>24</v>
      </c>
      <c r="T301" s="1330">
        <v>44641</v>
      </c>
      <c r="U301" s="1329" t="s">
        <v>12156</v>
      </c>
      <c r="V301" s="1330" t="s">
        <v>24</v>
      </c>
      <c r="W301" s="1311" t="s">
        <v>24</v>
      </c>
      <c r="X301" s="347"/>
      <c r="Y301" s="172"/>
      <c r="Z301" s="350"/>
      <c r="AA301" s="244" t="s">
        <v>24</v>
      </c>
      <c r="AB301" s="213"/>
      <c r="AC301" s="213"/>
      <c r="AD301" s="213"/>
      <c r="AE301" s="213"/>
      <c r="AF301" s="1319"/>
      <c r="AG301" s="375"/>
      <c r="AH301" s="1239"/>
      <c r="AI301" s="481" t="str">
        <f t="shared" si="28"/>
        <v>-</v>
      </c>
      <c r="AJ301" s="1330">
        <f t="shared" si="29"/>
        <v>43857</v>
      </c>
      <c r="AK301" s="217" t="s">
        <v>24</v>
      </c>
      <c r="AL301" s="614" t="s">
        <v>24</v>
      </c>
      <c r="AM301" s="180"/>
      <c r="AN301" s="178"/>
      <c r="AO301" s="178"/>
      <c r="AP301" s="180"/>
      <c r="AQ301" s="1231" t="s">
        <v>3094</v>
      </c>
      <c r="AR301" s="180"/>
      <c r="AS301" s="180"/>
      <c r="AT301" s="180"/>
      <c r="AU301" s="180"/>
      <c r="AV301" s="885"/>
      <c r="AW301" s="885"/>
      <c r="AX301" s="885"/>
      <c r="AY301" s="885"/>
      <c r="AZ301" s="177"/>
    </row>
    <row r="302" spans="1:52" ht="15" customHeight="1">
      <c r="A302" s="885"/>
      <c r="B302" s="1310">
        <v>296</v>
      </c>
      <c r="C302" s="647" t="s">
        <v>6381</v>
      </c>
      <c r="D302" s="571" t="s">
        <v>4291</v>
      </c>
      <c r="E302" s="521" t="s">
        <v>4292</v>
      </c>
      <c r="F302" s="509" t="s">
        <v>13181</v>
      </c>
      <c r="G302" s="836" t="s">
        <v>98</v>
      </c>
      <c r="H302" s="522" t="s">
        <v>24</v>
      </c>
      <c r="I302" s="468">
        <v>36259</v>
      </c>
      <c r="J302" s="231">
        <f t="shared" ca="1" si="25"/>
        <v>23</v>
      </c>
      <c r="K302" s="316" t="s">
        <v>24</v>
      </c>
      <c r="L302" s="326" t="s">
        <v>24</v>
      </c>
      <c r="M302" s="336" t="s">
        <v>24</v>
      </c>
      <c r="N302" s="510">
        <v>43841</v>
      </c>
      <c r="O302" s="205" t="s">
        <v>24</v>
      </c>
      <c r="P302" s="203" t="s">
        <v>24</v>
      </c>
      <c r="Q302" s="194" t="str">
        <f t="shared" si="26"/>
        <v>-</v>
      </c>
      <c r="R302" s="181" t="str">
        <f t="shared" ca="1" si="27"/>
        <v>TIDAK MCU</v>
      </c>
      <c r="S302" s="1319" t="s">
        <v>24</v>
      </c>
      <c r="T302" s="1330">
        <v>44652</v>
      </c>
      <c r="U302" s="1329" t="s">
        <v>99</v>
      </c>
      <c r="V302" s="904" t="s">
        <v>24</v>
      </c>
      <c r="W302" s="136" t="s">
        <v>24</v>
      </c>
      <c r="X302" s="347"/>
      <c r="Y302" s="172"/>
      <c r="Z302" s="350"/>
      <c r="AA302" s="244" t="s">
        <v>24</v>
      </c>
      <c r="AB302" s="213"/>
      <c r="AC302" s="213"/>
      <c r="AD302" s="213"/>
      <c r="AE302" s="213"/>
      <c r="AF302" s="1319"/>
      <c r="AG302" s="375"/>
      <c r="AH302" s="1239"/>
      <c r="AI302" s="481" t="str">
        <f t="shared" si="28"/>
        <v>-</v>
      </c>
      <c r="AJ302" s="1330">
        <f t="shared" si="29"/>
        <v>43841</v>
      </c>
      <c r="AK302" s="217" t="s">
        <v>24</v>
      </c>
      <c r="AL302" s="614" t="s">
        <v>24</v>
      </c>
      <c r="AM302" s="180"/>
      <c r="AN302" s="178"/>
      <c r="AO302" s="178"/>
      <c r="AP302" s="180"/>
      <c r="AQ302" s="1231" t="s">
        <v>3094</v>
      </c>
      <c r="AR302" s="180"/>
      <c r="AS302" s="180"/>
      <c r="AT302" s="180"/>
      <c r="AU302" s="180"/>
      <c r="AV302" s="885"/>
      <c r="AW302" s="885"/>
      <c r="AX302" s="885"/>
      <c r="AY302" s="885"/>
      <c r="AZ302" s="177"/>
    </row>
    <row r="303" spans="1:52" ht="15" customHeight="1">
      <c r="A303" s="885"/>
      <c r="B303" s="1310">
        <v>297</v>
      </c>
      <c r="C303" s="647" t="s">
        <v>6548</v>
      </c>
      <c r="D303" s="571" t="s">
        <v>230</v>
      </c>
      <c r="E303" s="521" t="s">
        <v>222</v>
      </c>
      <c r="F303" s="509" t="s">
        <v>24</v>
      </c>
      <c r="G303" s="836" t="s">
        <v>98</v>
      </c>
      <c r="H303" s="612" t="s">
        <v>6553</v>
      </c>
      <c r="I303" s="468">
        <v>34051</v>
      </c>
      <c r="J303" s="231">
        <f t="shared" ca="1" si="25"/>
        <v>29</v>
      </c>
      <c r="K303" s="634" t="s">
        <v>493</v>
      </c>
      <c r="L303" s="646">
        <v>930332460282</v>
      </c>
      <c r="M303" s="636">
        <v>44278</v>
      </c>
      <c r="N303" s="510">
        <v>43873</v>
      </c>
      <c r="O303" s="205" t="s">
        <v>24</v>
      </c>
      <c r="P303" s="203" t="s">
        <v>24</v>
      </c>
      <c r="Q303" s="194" t="str">
        <f t="shared" si="26"/>
        <v>-</v>
      </c>
      <c r="R303" s="181" t="str">
        <f t="shared" ca="1" si="27"/>
        <v>TIDAK MCU</v>
      </c>
      <c r="S303" s="1319" t="s">
        <v>6554</v>
      </c>
      <c r="T303" s="450">
        <v>44622</v>
      </c>
      <c r="U303" s="450">
        <v>44278</v>
      </c>
      <c r="V303" s="1330" t="s">
        <v>24</v>
      </c>
      <c r="W303" s="136" t="s">
        <v>24</v>
      </c>
      <c r="X303" s="645"/>
      <c r="Y303" s="172"/>
      <c r="Z303" s="350"/>
      <c r="AA303" s="243" t="s">
        <v>589</v>
      </c>
      <c r="AB303" s="213"/>
      <c r="AC303" s="213"/>
      <c r="AD303" s="213"/>
      <c r="AE303" s="213"/>
      <c r="AF303" s="1319"/>
      <c r="AG303" s="375"/>
      <c r="AH303" s="1239"/>
      <c r="AI303" s="481" t="str">
        <f t="shared" si="28"/>
        <v>DZ 85</v>
      </c>
      <c r="AJ303" s="1330">
        <f t="shared" si="29"/>
        <v>43873</v>
      </c>
      <c r="AK303" s="211">
        <v>43871</v>
      </c>
      <c r="AL303" s="621">
        <v>43872</v>
      </c>
      <c r="AM303" s="180"/>
      <c r="AN303" s="178"/>
      <c r="AO303" s="178"/>
      <c r="AP303" s="180"/>
      <c r="AQ303" s="1231" t="s">
        <v>3094</v>
      </c>
      <c r="AR303" s="180"/>
      <c r="AS303" s="180"/>
      <c r="AT303" s="180"/>
      <c r="AU303" s="180"/>
      <c r="AV303" s="885"/>
      <c r="AW303" s="885"/>
      <c r="AX303" s="885"/>
      <c r="AY303" s="885"/>
      <c r="AZ303" s="177"/>
    </row>
    <row r="304" spans="1:52" ht="15" customHeight="1">
      <c r="A304" s="885"/>
      <c r="B304" s="1310">
        <v>298</v>
      </c>
      <c r="C304" s="565" t="s">
        <v>6549</v>
      </c>
      <c r="D304" s="571" t="s">
        <v>230</v>
      </c>
      <c r="E304" s="521" t="s">
        <v>222</v>
      </c>
      <c r="F304" s="509" t="s">
        <v>24</v>
      </c>
      <c r="G304" s="836" t="s">
        <v>98</v>
      </c>
      <c r="H304" s="527" t="s">
        <v>6558</v>
      </c>
      <c r="I304" s="468">
        <v>35111</v>
      </c>
      <c r="J304" s="903">
        <f t="shared" ca="1" si="25"/>
        <v>26</v>
      </c>
      <c r="K304" s="634" t="s">
        <v>493</v>
      </c>
      <c r="L304" s="646">
        <v>960219310380</v>
      </c>
      <c r="M304" s="636">
        <v>44973</v>
      </c>
      <c r="N304" s="510">
        <v>43873</v>
      </c>
      <c r="O304" s="205" t="s">
        <v>24</v>
      </c>
      <c r="P304" s="203" t="s">
        <v>24</v>
      </c>
      <c r="Q304" s="194" t="str">
        <f t="shared" si="26"/>
        <v>-</v>
      </c>
      <c r="R304" s="181" t="str">
        <f t="shared" ca="1" si="27"/>
        <v>TIDAK MCU</v>
      </c>
      <c r="S304" s="1319" t="s">
        <v>6555</v>
      </c>
      <c r="T304" s="450">
        <v>44912</v>
      </c>
      <c r="U304" s="450">
        <v>44608</v>
      </c>
      <c r="V304" s="1330" t="s">
        <v>24</v>
      </c>
      <c r="W304" s="1311" t="s">
        <v>24</v>
      </c>
      <c r="X304" s="645"/>
      <c r="Y304" s="172"/>
      <c r="Z304" s="350"/>
      <c r="AA304" s="243" t="s">
        <v>592</v>
      </c>
      <c r="AB304" s="213"/>
      <c r="AC304" s="213"/>
      <c r="AD304" s="213"/>
      <c r="AE304" s="213"/>
      <c r="AF304" s="1319"/>
      <c r="AG304" s="375"/>
      <c r="AH304" s="1239"/>
      <c r="AI304" s="481" t="str">
        <f t="shared" si="28"/>
        <v>PC 200, PC 300</v>
      </c>
      <c r="AJ304" s="1330">
        <f t="shared" si="29"/>
        <v>43873</v>
      </c>
      <c r="AK304" s="217">
        <v>43865</v>
      </c>
      <c r="AL304" s="614">
        <v>43865</v>
      </c>
      <c r="AM304" s="180"/>
      <c r="AN304" s="178"/>
      <c r="AO304" s="178"/>
      <c r="AP304" s="180"/>
      <c r="AQ304" s="1231" t="s">
        <v>3094</v>
      </c>
      <c r="AR304" s="180"/>
      <c r="AS304" s="180"/>
      <c r="AT304" s="180"/>
      <c r="AU304" s="180"/>
      <c r="AV304" s="885"/>
      <c r="AW304" s="885"/>
      <c r="AX304" s="885"/>
      <c r="AY304" s="885"/>
      <c r="AZ304" s="177"/>
    </row>
    <row r="305" spans="1:52" ht="15" customHeight="1">
      <c r="A305" s="885"/>
      <c r="B305" s="1310">
        <v>299</v>
      </c>
      <c r="C305" s="628" t="s">
        <v>6550</v>
      </c>
      <c r="D305" s="571" t="s">
        <v>230</v>
      </c>
      <c r="E305" s="521" t="s">
        <v>222</v>
      </c>
      <c r="F305" s="509" t="s">
        <v>24</v>
      </c>
      <c r="G305" s="836" t="s">
        <v>98</v>
      </c>
      <c r="H305" s="527" t="s">
        <v>6559</v>
      </c>
      <c r="I305" s="468">
        <v>32439</v>
      </c>
      <c r="J305" s="903">
        <f t="shared" ca="1" si="25"/>
        <v>33</v>
      </c>
      <c r="K305" s="634" t="s">
        <v>493</v>
      </c>
      <c r="L305" s="646">
        <v>881015390170</v>
      </c>
      <c r="M305" s="636">
        <v>45222</v>
      </c>
      <c r="N305" s="510">
        <v>43873</v>
      </c>
      <c r="O305" s="205" t="s">
        <v>24</v>
      </c>
      <c r="P305" s="203" t="s">
        <v>24</v>
      </c>
      <c r="Q305" s="194" t="str">
        <f t="shared" si="26"/>
        <v>-</v>
      </c>
      <c r="R305" s="181" t="str">
        <f t="shared" ca="1" si="27"/>
        <v>TIDAK MCU</v>
      </c>
      <c r="S305" s="1319" t="s">
        <v>6556</v>
      </c>
      <c r="T305" s="450">
        <v>44632</v>
      </c>
      <c r="U305" s="450">
        <v>44492</v>
      </c>
      <c r="V305" s="1330" t="s">
        <v>24</v>
      </c>
      <c r="W305" s="1311" t="s">
        <v>24</v>
      </c>
      <c r="X305" s="645"/>
      <c r="Y305" s="172"/>
      <c r="Z305" s="350"/>
      <c r="AA305" s="243" t="s">
        <v>589</v>
      </c>
      <c r="AB305" s="213"/>
      <c r="AC305" s="213"/>
      <c r="AD305" s="213"/>
      <c r="AE305" s="213"/>
      <c r="AF305" s="1319"/>
      <c r="AG305" s="375"/>
      <c r="AH305" s="1239"/>
      <c r="AI305" s="481" t="str">
        <f t="shared" si="28"/>
        <v>DZ 85</v>
      </c>
      <c r="AJ305" s="1330">
        <f t="shared" si="29"/>
        <v>43873</v>
      </c>
      <c r="AK305" s="217">
        <v>43865</v>
      </c>
      <c r="AL305" s="614">
        <v>43865</v>
      </c>
      <c r="AM305" s="180"/>
      <c r="AN305" s="178"/>
      <c r="AO305" s="178"/>
      <c r="AP305" s="180"/>
      <c r="AQ305" s="1231" t="s">
        <v>3094</v>
      </c>
      <c r="AR305" s="180"/>
      <c r="AS305" s="180"/>
      <c r="AT305" s="180"/>
      <c r="AU305" s="180"/>
      <c r="AV305" s="885"/>
      <c r="AW305" s="885"/>
      <c r="AX305" s="885"/>
      <c r="AY305" s="885"/>
      <c r="AZ305" s="177"/>
    </row>
    <row r="306" spans="1:52" ht="15" customHeight="1">
      <c r="A306" s="885"/>
      <c r="B306" s="1310">
        <v>300</v>
      </c>
      <c r="C306" s="565" t="s">
        <v>6551</v>
      </c>
      <c r="D306" s="571" t="s">
        <v>230</v>
      </c>
      <c r="E306" s="521" t="s">
        <v>222</v>
      </c>
      <c r="F306" s="509" t="s">
        <v>24</v>
      </c>
      <c r="G306" s="836" t="s">
        <v>98</v>
      </c>
      <c r="H306" s="612" t="s">
        <v>6560</v>
      </c>
      <c r="I306" s="468">
        <v>34019</v>
      </c>
      <c r="J306" s="903">
        <f t="shared" ca="1" si="25"/>
        <v>29</v>
      </c>
      <c r="K306" s="634" t="s">
        <v>493</v>
      </c>
      <c r="L306" s="646">
        <v>15409302000026</v>
      </c>
      <c r="M306" s="636">
        <v>45642</v>
      </c>
      <c r="N306" s="510">
        <v>43870</v>
      </c>
      <c r="O306" s="205" t="s">
        <v>24</v>
      </c>
      <c r="P306" s="203" t="s">
        <v>24</v>
      </c>
      <c r="Q306" s="194" t="str">
        <f t="shared" si="26"/>
        <v>-</v>
      </c>
      <c r="R306" s="181" t="str">
        <f t="shared" ca="1" si="27"/>
        <v>TIDAK MCU</v>
      </c>
      <c r="S306" s="1319" t="s">
        <v>6557</v>
      </c>
      <c r="T306" s="450">
        <v>44632</v>
      </c>
      <c r="U306" s="450">
        <v>44611</v>
      </c>
      <c r="V306" s="1330" t="s">
        <v>24</v>
      </c>
      <c r="W306" s="1311" t="s">
        <v>24</v>
      </c>
      <c r="X306" s="645"/>
      <c r="Y306" s="172"/>
      <c r="Z306" s="350"/>
      <c r="AA306" s="243" t="s">
        <v>589</v>
      </c>
      <c r="AB306" s="213"/>
      <c r="AC306" s="213"/>
      <c r="AD306" s="213"/>
      <c r="AE306" s="213"/>
      <c r="AF306" s="1319"/>
      <c r="AG306" s="375"/>
      <c r="AH306" s="1239"/>
      <c r="AI306" s="481" t="str">
        <f t="shared" si="28"/>
        <v>DZ 85</v>
      </c>
      <c r="AJ306" s="1330">
        <f t="shared" si="29"/>
        <v>43870</v>
      </c>
      <c r="AK306" s="211">
        <v>43860</v>
      </c>
      <c r="AL306" s="621">
        <v>43860</v>
      </c>
      <c r="AM306" s="180"/>
      <c r="AN306" s="178"/>
      <c r="AO306" s="178"/>
      <c r="AP306" s="180"/>
      <c r="AQ306" s="1231" t="s">
        <v>3094</v>
      </c>
      <c r="AR306" s="180"/>
      <c r="AS306" s="180"/>
      <c r="AT306" s="180"/>
      <c r="AU306" s="180"/>
      <c r="AV306" s="885"/>
      <c r="AW306" s="885"/>
      <c r="AX306" s="885"/>
      <c r="AY306" s="885"/>
      <c r="AZ306" s="177"/>
    </row>
    <row r="307" spans="1:52" ht="15" customHeight="1">
      <c r="A307" s="885"/>
      <c r="B307" s="1310">
        <v>301</v>
      </c>
      <c r="C307" s="628" t="s">
        <v>5563</v>
      </c>
      <c r="D307" s="571" t="s">
        <v>6552</v>
      </c>
      <c r="E307" s="521" t="s">
        <v>601</v>
      </c>
      <c r="F307" s="509" t="s">
        <v>24</v>
      </c>
      <c r="G307" s="644" t="s">
        <v>98</v>
      </c>
      <c r="H307" s="522" t="s">
        <v>24</v>
      </c>
      <c r="I307" s="468">
        <v>34061</v>
      </c>
      <c r="J307" s="903">
        <f t="shared" ca="1" si="25"/>
        <v>29</v>
      </c>
      <c r="K307" s="176" t="s">
        <v>24</v>
      </c>
      <c r="L307" s="170" t="s">
        <v>24</v>
      </c>
      <c r="M307" s="173" t="s">
        <v>24</v>
      </c>
      <c r="N307" s="510">
        <v>43836</v>
      </c>
      <c r="O307" s="205" t="s">
        <v>24</v>
      </c>
      <c r="P307" s="203" t="s">
        <v>24</v>
      </c>
      <c r="Q307" s="194" t="str">
        <f t="shared" si="26"/>
        <v>-</v>
      </c>
      <c r="R307" s="181" t="str">
        <f t="shared" ca="1" si="27"/>
        <v>TIDAK MCU</v>
      </c>
      <c r="S307" s="1319" t="s">
        <v>24</v>
      </c>
      <c r="T307" s="450">
        <v>44678</v>
      </c>
      <c r="U307" s="1329" t="s">
        <v>24</v>
      </c>
      <c r="V307" s="1330" t="s">
        <v>24</v>
      </c>
      <c r="W307" s="1311" t="s">
        <v>24</v>
      </c>
      <c r="X307" s="645"/>
      <c r="Y307" s="172"/>
      <c r="Z307" s="350"/>
      <c r="AA307" s="244" t="s">
        <v>24</v>
      </c>
      <c r="AB307" s="213"/>
      <c r="AC307" s="213"/>
      <c r="AD307" s="213"/>
      <c r="AE307" s="213"/>
      <c r="AF307" s="1319"/>
      <c r="AG307" s="375"/>
      <c r="AH307" s="1239"/>
      <c r="AI307" s="481" t="str">
        <f t="shared" si="28"/>
        <v>-</v>
      </c>
      <c r="AJ307" s="1330">
        <f t="shared" si="29"/>
        <v>43836</v>
      </c>
      <c r="AK307" s="211" t="s">
        <v>24</v>
      </c>
      <c r="AL307" s="621" t="s">
        <v>24</v>
      </c>
      <c r="AM307" s="180"/>
      <c r="AN307" s="178"/>
      <c r="AO307" s="178"/>
      <c r="AP307" s="180"/>
      <c r="AQ307" s="1231" t="s">
        <v>3094</v>
      </c>
      <c r="AR307" s="180" t="s">
        <v>109</v>
      </c>
      <c r="AS307" s="180" t="s">
        <v>5297</v>
      </c>
      <c r="AT307" s="180" t="s">
        <v>11598</v>
      </c>
      <c r="AU307" s="180"/>
      <c r="AV307" s="885"/>
      <c r="AW307" s="885"/>
      <c r="AX307" s="885"/>
      <c r="AY307" s="885"/>
      <c r="AZ307" s="177"/>
    </row>
    <row r="308" spans="1:52" ht="15" customHeight="1">
      <c r="A308" s="885"/>
      <c r="B308" s="1310">
        <v>302</v>
      </c>
      <c r="C308" s="648" t="s">
        <v>6596</v>
      </c>
      <c r="D308" s="566" t="s">
        <v>4264</v>
      </c>
      <c r="E308" s="521" t="s">
        <v>4222</v>
      </c>
      <c r="F308" s="509" t="s">
        <v>6597</v>
      </c>
      <c r="G308" s="644" t="s">
        <v>98</v>
      </c>
      <c r="H308" s="672" t="s">
        <v>6603</v>
      </c>
      <c r="I308" s="468">
        <v>36954</v>
      </c>
      <c r="J308" s="231">
        <f t="shared" ca="1" si="25"/>
        <v>21</v>
      </c>
      <c r="K308" s="634" t="s">
        <v>83</v>
      </c>
      <c r="L308" s="1848">
        <v>172301030000002</v>
      </c>
      <c r="M308" s="636">
        <v>45562</v>
      </c>
      <c r="N308" s="510">
        <v>43875</v>
      </c>
      <c r="O308" s="601" t="s">
        <v>24</v>
      </c>
      <c r="P308" s="463" t="s">
        <v>24</v>
      </c>
      <c r="Q308" s="194" t="str">
        <f t="shared" si="26"/>
        <v>-</v>
      </c>
      <c r="R308" s="181" t="str">
        <f t="shared" ca="1" si="27"/>
        <v>TIDAK MCU</v>
      </c>
      <c r="S308" s="1319" t="s">
        <v>24</v>
      </c>
      <c r="T308" s="450">
        <v>44656</v>
      </c>
      <c r="U308" s="1330" t="s">
        <v>24</v>
      </c>
      <c r="V308" s="450">
        <v>44259</v>
      </c>
      <c r="W308" s="1311" t="s">
        <v>24</v>
      </c>
      <c r="X308" s="645"/>
      <c r="Y308" s="172"/>
      <c r="Z308" s="350"/>
      <c r="AA308" s="244" t="s">
        <v>24</v>
      </c>
      <c r="AB308" s="213"/>
      <c r="AC308" s="213"/>
      <c r="AD308" s="213"/>
      <c r="AE308" s="213"/>
      <c r="AF308" s="1319"/>
      <c r="AG308" s="375"/>
      <c r="AH308" s="1239"/>
      <c r="AI308" s="481" t="str">
        <f t="shared" si="28"/>
        <v>-</v>
      </c>
      <c r="AJ308" s="1330">
        <f t="shared" si="29"/>
        <v>43875</v>
      </c>
      <c r="AK308" s="211" t="s">
        <v>24</v>
      </c>
      <c r="AL308" s="621" t="s">
        <v>24</v>
      </c>
      <c r="AM308" s="180"/>
      <c r="AN308" s="178"/>
      <c r="AO308" s="178"/>
      <c r="AP308" s="180"/>
      <c r="AQ308" s="1231" t="s">
        <v>3094</v>
      </c>
      <c r="AR308" s="180"/>
      <c r="AS308" s="180"/>
      <c r="AT308" s="180"/>
      <c r="AU308" s="180"/>
      <c r="AV308" s="885"/>
      <c r="AW308" s="885"/>
      <c r="AX308" s="885"/>
      <c r="AY308" s="885"/>
      <c r="AZ308" s="177"/>
    </row>
    <row r="309" spans="1:52" ht="15" customHeight="1">
      <c r="A309" s="885"/>
      <c r="B309" s="1310">
        <v>303</v>
      </c>
      <c r="C309" s="648" t="s">
        <v>5508</v>
      </c>
      <c r="D309" s="566" t="s">
        <v>4264</v>
      </c>
      <c r="E309" s="567" t="s">
        <v>4222</v>
      </c>
      <c r="F309" s="526" t="s">
        <v>6599</v>
      </c>
      <c r="G309" s="634" t="s">
        <v>98</v>
      </c>
      <c r="H309" s="649" t="s">
        <v>6601</v>
      </c>
      <c r="I309" s="468">
        <v>37299</v>
      </c>
      <c r="J309" s="231">
        <f t="shared" ca="1" si="25"/>
        <v>20</v>
      </c>
      <c r="K309" s="316" t="s">
        <v>24</v>
      </c>
      <c r="L309" s="326" t="s">
        <v>24</v>
      </c>
      <c r="M309" s="336" t="s">
        <v>24</v>
      </c>
      <c r="N309" s="510">
        <v>43875</v>
      </c>
      <c r="O309" s="601" t="s">
        <v>24</v>
      </c>
      <c r="P309" s="463" t="s">
        <v>24</v>
      </c>
      <c r="Q309" s="194" t="str">
        <f t="shared" si="26"/>
        <v>-</v>
      </c>
      <c r="R309" s="181" t="str">
        <f t="shared" ca="1" si="27"/>
        <v>TIDAK MCU</v>
      </c>
      <c r="S309" s="213" t="s">
        <v>24</v>
      </c>
      <c r="T309" s="450">
        <v>44663</v>
      </c>
      <c r="U309" s="1330" t="s">
        <v>24</v>
      </c>
      <c r="V309" s="450">
        <v>44239</v>
      </c>
      <c r="W309" s="1311" t="s">
        <v>24</v>
      </c>
      <c r="X309" s="645"/>
      <c r="Y309" s="172"/>
      <c r="Z309" s="350"/>
      <c r="AA309" s="244" t="s">
        <v>24</v>
      </c>
      <c r="AB309" s="213"/>
      <c r="AC309" s="213"/>
      <c r="AD309" s="213"/>
      <c r="AE309" s="213"/>
      <c r="AF309" s="1319"/>
      <c r="AG309" s="375"/>
      <c r="AH309" s="1239"/>
      <c r="AI309" s="481" t="str">
        <f t="shared" si="28"/>
        <v>-</v>
      </c>
      <c r="AJ309" s="1330">
        <f t="shared" si="29"/>
        <v>43875</v>
      </c>
      <c r="AK309" s="1330" t="s">
        <v>24</v>
      </c>
      <c r="AL309" s="670" t="s">
        <v>24</v>
      </c>
      <c r="AM309" s="180"/>
      <c r="AN309" s="178"/>
      <c r="AO309" s="178"/>
      <c r="AP309" s="180"/>
      <c r="AQ309" s="1231" t="s">
        <v>3094</v>
      </c>
      <c r="AR309" s="180"/>
      <c r="AS309" s="180"/>
      <c r="AT309" s="180"/>
      <c r="AU309" s="180"/>
      <c r="AV309" s="885"/>
      <c r="AW309" s="885"/>
      <c r="AX309" s="885"/>
      <c r="AY309" s="885"/>
      <c r="AZ309" s="177"/>
    </row>
    <row r="310" spans="1:52" ht="15" customHeight="1">
      <c r="A310" s="885"/>
      <c r="B310" s="1310">
        <v>304</v>
      </c>
      <c r="C310" s="648" t="s">
        <v>6598</v>
      </c>
      <c r="D310" s="566" t="s">
        <v>4264</v>
      </c>
      <c r="E310" s="567" t="s">
        <v>4222</v>
      </c>
      <c r="F310" s="526" t="s">
        <v>6600</v>
      </c>
      <c r="G310" s="634" t="s">
        <v>98</v>
      </c>
      <c r="H310" s="649" t="s">
        <v>6602</v>
      </c>
      <c r="I310" s="468">
        <v>35955</v>
      </c>
      <c r="J310" s="903">
        <f t="shared" ca="1" si="25"/>
        <v>23</v>
      </c>
      <c r="K310" s="316" t="s">
        <v>24</v>
      </c>
      <c r="L310" s="326" t="s">
        <v>24</v>
      </c>
      <c r="M310" s="336" t="s">
        <v>24</v>
      </c>
      <c r="N310" s="510">
        <v>43875</v>
      </c>
      <c r="O310" s="601" t="s">
        <v>24</v>
      </c>
      <c r="P310" s="463" t="s">
        <v>24</v>
      </c>
      <c r="Q310" s="194" t="str">
        <f t="shared" si="26"/>
        <v>-</v>
      </c>
      <c r="R310" s="181" t="str">
        <f t="shared" ca="1" si="27"/>
        <v>TIDAK MCU</v>
      </c>
      <c r="S310" s="213" t="s">
        <v>24</v>
      </c>
      <c r="T310" s="450">
        <v>44356</v>
      </c>
      <c r="U310" s="1330" t="s">
        <v>24</v>
      </c>
      <c r="V310" s="468">
        <v>44356</v>
      </c>
      <c r="W310" s="1311" t="s">
        <v>24</v>
      </c>
      <c r="X310" s="645"/>
      <c r="Y310" s="172"/>
      <c r="Z310" s="350"/>
      <c r="AA310" s="244" t="s">
        <v>24</v>
      </c>
      <c r="AB310" s="213"/>
      <c r="AC310" s="213"/>
      <c r="AD310" s="213"/>
      <c r="AE310" s="213"/>
      <c r="AF310" s="1319"/>
      <c r="AG310" s="375"/>
      <c r="AH310" s="1239"/>
      <c r="AI310" s="481" t="str">
        <f t="shared" si="28"/>
        <v>-</v>
      </c>
      <c r="AJ310" s="1330">
        <f t="shared" si="29"/>
        <v>43875</v>
      </c>
      <c r="AK310" s="217" t="s">
        <v>24</v>
      </c>
      <c r="AL310" s="614" t="s">
        <v>24</v>
      </c>
      <c r="AM310" s="180"/>
      <c r="AN310" s="178"/>
      <c r="AO310" s="178"/>
      <c r="AP310" s="180"/>
      <c r="AQ310" s="1231" t="s">
        <v>3094</v>
      </c>
      <c r="AR310" s="180"/>
      <c r="AS310" s="180"/>
      <c r="AT310" s="180"/>
      <c r="AU310" s="180"/>
      <c r="AV310" s="885"/>
      <c r="AW310" s="885"/>
      <c r="AX310" s="885"/>
      <c r="AY310" s="885"/>
      <c r="AZ310" s="177"/>
    </row>
    <row r="311" spans="1:52" ht="15" customHeight="1">
      <c r="A311" s="885"/>
      <c r="B311" s="1310">
        <v>305</v>
      </c>
      <c r="C311" s="650" t="s">
        <v>5599</v>
      </c>
      <c r="D311" s="552" t="s">
        <v>257</v>
      </c>
      <c r="E311" s="567" t="s">
        <v>1122</v>
      </c>
      <c r="F311" s="526" t="s">
        <v>24</v>
      </c>
      <c r="G311" s="526" t="s">
        <v>101</v>
      </c>
      <c r="H311" s="527" t="s">
        <v>5600</v>
      </c>
      <c r="I311" s="589">
        <v>30251</v>
      </c>
      <c r="J311" s="903">
        <f t="shared" ca="1" si="25"/>
        <v>39</v>
      </c>
      <c r="K311" s="244" t="s">
        <v>83</v>
      </c>
      <c r="L311" s="651">
        <v>1723170600337</v>
      </c>
      <c r="M311" s="589">
        <v>44861</v>
      </c>
      <c r="N311" s="577">
        <v>43400</v>
      </c>
      <c r="O311" s="584" t="s">
        <v>24</v>
      </c>
      <c r="P311" s="463" t="s">
        <v>83</v>
      </c>
      <c r="Q311" s="194" t="str">
        <f t="shared" si="26"/>
        <v>-</v>
      </c>
      <c r="R311" s="181" t="str">
        <f t="shared" ca="1" si="27"/>
        <v>TIDAK MCU</v>
      </c>
      <c r="S311" s="213" t="s">
        <v>5601</v>
      </c>
      <c r="T311" s="1330">
        <v>44496</v>
      </c>
      <c r="U311" s="1330">
        <v>44496</v>
      </c>
      <c r="V311" s="1330" t="s">
        <v>24</v>
      </c>
      <c r="W311" s="1311" t="s">
        <v>24</v>
      </c>
      <c r="X311" s="347"/>
      <c r="Y311" s="172"/>
      <c r="Z311" s="350"/>
      <c r="AA311" s="213" t="s">
        <v>587</v>
      </c>
      <c r="AB311" s="839"/>
      <c r="AC311" s="213"/>
      <c r="AD311" s="213"/>
      <c r="AE311" s="213"/>
      <c r="AF311" s="1319"/>
      <c r="AG311" s="375"/>
      <c r="AH311" s="1239"/>
      <c r="AI311" s="481" t="str">
        <f t="shared" si="28"/>
        <v>LV, ELF</v>
      </c>
      <c r="AJ311" s="1330">
        <f t="shared" si="29"/>
        <v>43400</v>
      </c>
      <c r="AK311" s="592">
        <v>44130</v>
      </c>
      <c r="AL311" s="614">
        <v>44130</v>
      </c>
      <c r="AM311" s="180"/>
      <c r="AN311" s="178"/>
      <c r="AO311" s="178"/>
      <c r="AP311" s="180"/>
      <c r="AQ311" s="180" t="s">
        <v>3094</v>
      </c>
      <c r="AR311" s="180"/>
      <c r="AS311" s="180"/>
      <c r="AT311" s="180"/>
      <c r="AU311" s="180"/>
      <c r="AV311" s="885"/>
      <c r="AW311" s="885"/>
      <c r="AX311" s="885"/>
      <c r="AY311" s="885"/>
      <c r="AZ311" s="177"/>
    </row>
    <row r="312" spans="1:52" ht="15" customHeight="1">
      <c r="A312" s="885"/>
      <c r="B312" s="1310">
        <v>306</v>
      </c>
      <c r="C312" s="650" t="s">
        <v>4710</v>
      </c>
      <c r="D312" s="552" t="s">
        <v>257</v>
      </c>
      <c r="E312" s="567" t="s">
        <v>1122</v>
      </c>
      <c r="F312" s="526" t="s">
        <v>24</v>
      </c>
      <c r="G312" s="526" t="s">
        <v>101</v>
      </c>
      <c r="H312" s="522" t="s">
        <v>24</v>
      </c>
      <c r="I312" s="198">
        <v>29474</v>
      </c>
      <c r="J312" s="1314">
        <f t="shared" ca="1" si="25"/>
        <v>42</v>
      </c>
      <c r="K312" s="178" t="s">
        <v>83</v>
      </c>
      <c r="L312" s="613" t="s">
        <v>24</v>
      </c>
      <c r="M312" s="652">
        <v>45545</v>
      </c>
      <c r="N312" s="577">
        <v>41618</v>
      </c>
      <c r="O312" s="584" t="s">
        <v>24</v>
      </c>
      <c r="P312" s="463" t="s">
        <v>24</v>
      </c>
      <c r="Q312" s="194" t="str">
        <f t="shared" si="26"/>
        <v>-</v>
      </c>
      <c r="R312" s="181" t="str">
        <f t="shared" ca="1" si="27"/>
        <v>TIDAK MCU</v>
      </c>
      <c r="S312" s="213" t="s">
        <v>5602</v>
      </c>
      <c r="T312" s="1330">
        <v>44449</v>
      </c>
      <c r="U312" s="1330">
        <v>44449</v>
      </c>
      <c r="V312" s="1330" t="s">
        <v>24</v>
      </c>
      <c r="W312" s="1311" t="s">
        <v>24</v>
      </c>
      <c r="X312" s="347"/>
      <c r="Y312" s="172"/>
      <c r="Z312" s="350"/>
      <c r="AA312" s="213" t="s">
        <v>587</v>
      </c>
      <c r="AB312" s="839"/>
      <c r="AC312" s="213"/>
      <c r="AD312" s="213"/>
      <c r="AE312" s="213"/>
      <c r="AF312" s="1319"/>
      <c r="AG312" s="375"/>
      <c r="AH312" s="1239"/>
      <c r="AI312" s="481" t="str">
        <f t="shared" si="28"/>
        <v>LV, ELF</v>
      </c>
      <c r="AJ312" s="1330">
        <f t="shared" si="29"/>
        <v>41618</v>
      </c>
      <c r="AK312" s="592">
        <v>43788</v>
      </c>
      <c r="AL312" s="614">
        <v>43789</v>
      </c>
      <c r="AM312" s="180"/>
      <c r="AN312" s="178"/>
      <c r="AO312" s="178"/>
      <c r="AP312" s="180"/>
      <c r="AQ312" s="180"/>
      <c r="AR312" s="180"/>
      <c r="AS312" s="180"/>
      <c r="AT312" s="180"/>
      <c r="AU312" s="180"/>
      <c r="AV312" s="885"/>
      <c r="AW312" s="885"/>
      <c r="AX312" s="885"/>
      <c r="AY312" s="885"/>
      <c r="AZ312" s="177"/>
    </row>
    <row r="313" spans="1:52" ht="15" customHeight="1">
      <c r="A313" s="885"/>
      <c r="B313" s="1310">
        <v>307</v>
      </c>
      <c r="C313" s="648" t="s">
        <v>5198</v>
      </c>
      <c r="D313" s="974" t="s">
        <v>1860</v>
      </c>
      <c r="E313" s="567" t="s">
        <v>1122</v>
      </c>
      <c r="F313" s="526" t="s">
        <v>5199</v>
      </c>
      <c r="G313" s="526" t="s">
        <v>109</v>
      </c>
      <c r="H313" s="688" t="s">
        <v>5200</v>
      </c>
      <c r="I313" s="198">
        <v>32524</v>
      </c>
      <c r="J313" s="903">
        <f t="shared" ca="1" si="25"/>
        <v>33</v>
      </c>
      <c r="K313" s="176" t="s">
        <v>24</v>
      </c>
      <c r="L313" s="170" t="s">
        <v>24</v>
      </c>
      <c r="M313" s="173" t="s">
        <v>24</v>
      </c>
      <c r="N313" s="529">
        <v>43481</v>
      </c>
      <c r="O313" s="584" t="s">
        <v>24</v>
      </c>
      <c r="P313" s="463" t="s">
        <v>24</v>
      </c>
      <c r="Q313" s="194" t="str">
        <f t="shared" si="26"/>
        <v>-</v>
      </c>
      <c r="R313" s="181" t="str">
        <f t="shared" ca="1" si="27"/>
        <v>TIDAK MCU</v>
      </c>
      <c r="S313" s="654" t="s">
        <v>24</v>
      </c>
      <c r="T313" s="1330">
        <v>44212</v>
      </c>
      <c r="U313" s="1329" t="s">
        <v>99</v>
      </c>
      <c r="V313" s="1330" t="s">
        <v>24</v>
      </c>
      <c r="W313" s="1311" t="s">
        <v>24</v>
      </c>
      <c r="X313" s="347"/>
      <c r="Y313" s="172"/>
      <c r="Z313" s="350"/>
      <c r="AA313" s="244"/>
      <c r="AB313" s="839"/>
      <c r="AC313" s="213"/>
      <c r="AD313" s="213"/>
      <c r="AE313" s="213"/>
      <c r="AF313" s="1319"/>
      <c r="AG313" s="375"/>
      <c r="AH313" s="1239"/>
      <c r="AI313" s="481" t="str">
        <f t="shared" si="28"/>
        <v/>
      </c>
      <c r="AJ313" s="1330">
        <f t="shared" si="29"/>
        <v>43481</v>
      </c>
      <c r="AK313" s="217" t="s">
        <v>24</v>
      </c>
      <c r="AL313" s="614" t="s">
        <v>24</v>
      </c>
      <c r="AM313" s="180"/>
      <c r="AN313" s="178"/>
      <c r="AO313" s="178"/>
      <c r="AP313" s="180"/>
      <c r="AQ313" s="180"/>
      <c r="AR313" s="180"/>
      <c r="AS313" s="180"/>
      <c r="AT313" s="180"/>
      <c r="AU313" s="180"/>
      <c r="AV313" s="885"/>
      <c r="AW313" s="885"/>
      <c r="AX313" s="885"/>
      <c r="AY313" s="885"/>
      <c r="AZ313" s="177"/>
    </row>
    <row r="314" spans="1:52" ht="15" customHeight="1">
      <c r="A314" s="885"/>
      <c r="B314" s="1310">
        <v>308</v>
      </c>
      <c r="C314" s="563" t="s">
        <v>5201</v>
      </c>
      <c r="D314" s="244" t="s">
        <v>5451</v>
      </c>
      <c r="E314" s="567" t="s">
        <v>1122</v>
      </c>
      <c r="F314" s="526" t="s">
        <v>5202</v>
      </c>
      <c r="G314" s="526" t="s">
        <v>109</v>
      </c>
      <c r="H314" s="653" t="s">
        <v>5203</v>
      </c>
      <c r="I314" s="198">
        <v>33320</v>
      </c>
      <c r="J314" s="903">
        <f t="shared" ca="1" si="25"/>
        <v>31</v>
      </c>
      <c r="K314" s="176" t="s">
        <v>24</v>
      </c>
      <c r="L314" s="170" t="s">
        <v>24</v>
      </c>
      <c r="M314" s="173" t="s">
        <v>24</v>
      </c>
      <c r="N314" s="529">
        <v>42616</v>
      </c>
      <c r="O314" s="584">
        <v>42772</v>
      </c>
      <c r="P314" s="463" t="s">
        <v>24</v>
      </c>
      <c r="Q314" s="194">
        <f t="shared" si="26"/>
        <v>43137</v>
      </c>
      <c r="R314" s="181" t="str">
        <f t="shared" ca="1" si="27"/>
        <v>EXPIRED</v>
      </c>
      <c r="S314" s="654" t="s">
        <v>24</v>
      </c>
      <c r="T314" s="1330">
        <v>44278</v>
      </c>
      <c r="U314" s="1329" t="s">
        <v>24</v>
      </c>
      <c r="V314" s="1330" t="s">
        <v>24</v>
      </c>
      <c r="W314" s="1311" t="s">
        <v>24</v>
      </c>
      <c r="X314" s="347"/>
      <c r="Y314" s="172"/>
      <c r="Z314" s="350"/>
      <c r="AA314" s="244" t="s">
        <v>24</v>
      </c>
      <c r="AB314" s="839"/>
      <c r="AC314" s="213"/>
      <c r="AD314" s="213"/>
      <c r="AE314" s="213"/>
      <c r="AF314" s="1319"/>
      <c r="AG314" s="375"/>
      <c r="AH314" s="1239"/>
      <c r="AI314" s="481" t="str">
        <f t="shared" si="28"/>
        <v>-</v>
      </c>
      <c r="AJ314" s="1330">
        <f t="shared" si="29"/>
        <v>42616</v>
      </c>
      <c r="AK314" s="1330" t="s">
        <v>24</v>
      </c>
      <c r="AL314" s="670" t="s">
        <v>24</v>
      </c>
      <c r="AM314" s="180"/>
      <c r="AN314" s="178"/>
      <c r="AO314" s="178"/>
      <c r="AP314" s="180"/>
      <c r="AQ314" s="1231" t="s">
        <v>3094</v>
      </c>
      <c r="AR314" s="180"/>
      <c r="AS314" s="180"/>
      <c r="AT314" s="180"/>
      <c r="AU314" s="180"/>
      <c r="AV314" s="885"/>
      <c r="AW314" s="885"/>
      <c r="AX314" s="885"/>
      <c r="AY314" s="885"/>
      <c r="AZ314" s="177"/>
    </row>
    <row r="315" spans="1:52" ht="15" customHeight="1">
      <c r="A315" s="885"/>
      <c r="B315" s="1310">
        <v>309</v>
      </c>
      <c r="C315" s="647" t="s">
        <v>5204</v>
      </c>
      <c r="D315" s="244" t="s">
        <v>5205</v>
      </c>
      <c r="E315" s="567" t="s">
        <v>1122</v>
      </c>
      <c r="F315" s="526" t="s">
        <v>5206</v>
      </c>
      <c r="G315" s="526" t="s">
        <v>109</v>
      </c>
      <c r="H315" s="527" t="s">
        <v>5207</v>
      </c>
      <c r="I315" s="528">
        <v>31374</v>
      </c>
      <c r="J315" s="903">
        <f t="shared" ca="1" si="25"/>
        <v>36</v>
      </c>
      <c r="K315" s="176" t="s">
        <v>24</v>
      </c>
      <c r="L315" s="170" t="s">
        <v>24</v>
      </c>
      <c r="M315" s="173" t="s">
        <v>24</v>
      </c>
      <c r="N315" s="577">
        <v>43643</v>
      </c>
      <c r="O315" s="584">
        <v>43967</v>
      </c>
      <c r="P315" s="598" t="s">
        <v>497</v>
      </c>
      <c r="Q315" s="194">
        <f t="shared" si="26"/>
        <v>44332</v>
      </c>
      <c r="R315" s="181" t="str">
        <f t="shared" ca="1" si="27"/>
        <v>BERLAKU</v>
      </c>
      <c r="S315" s="654" t="s">
        <v>24</v>
      </c>
      <c r="T315" s="1330">
        <v>44523</v>
      </c>
      <c r="U315" s="1329" t="s">
        <v>99</v>
      </c>
      <c r="V315" s="1330" t="s">
        <v>24</v>
      </c>
      <c r="W315" s="1311" t="s">
        <v>24</v>
      </c>
      <c r="X315" s="347"/>
      <c r="Y315" s="172"/>
      <c r="Z315" s="350"/>
      <c r="AA315" s="213"/>
      <c r="AB315" s="839"/>
      <c r="AC315" s="213"/>
      <c r="AD315" s="213"/>
      <c r="AE315" s="213"/>
      <c r="AF315" s="1319"/>
      <c r="AG315" s="375"/>
      <c r="AH315" s="1239"/>
      <c r="AI315" s="481" t="str">
        <f t="shared" si="28"/>
        <v/>
      </c>
      <c r="AJ315" s="1330">
        <f t="shared" si="29"/>
        <v>43643</v>
      </c>
      <c r="AK315" s="1330" t="s">
        <v>24</v>
      </c>
      <c r="AL315" s="670" t="s">
        <v>24</v>
      </c>
      <c r="AM315" s="180"/>
      <c r="AN315" s="178"/>
      <c r="AO315" s="178"/>
      <c r="AP315" s="180"/>
      <c r="AQ315" s="180"/>
      <c r="AR315" s="180"/>
      <c r="AS315" s="180"/>
      <c r="AT315" s="180"/>
      <c r="AU315" s="180"/>
      <c r="AV315" s="885"/>
      <c r="AW315" s="885"/>
      <c r="AX315" s="885"/>
      <c r="AY315" s="885"/>
      <c r="AZ315" s="177"/>
    </row>
    <row r="316" spans="1:52" ht="15" customHeight="1">
      <c r="A316" s="885"/>
      <c r="B316" s="1310">
        <v>310</v>
      </c>
      <c r="C316" s="563" t="s">
        <v>5208</v>
      </c>
      <c r="D316" s="590" t="s">
        <v>5209</v>
      </c>
      <c r="E316" s="567" t="s">
        <v>1122</v>
      </c>
      <c r="F316" s="526" t="s">
        <v>5210</v>
      </c>
      <c r="G316" s="526" t="s">
        <v>109</v>
      </c>
      <c r="H316" s="653" t="s">
        <v>5211</v>
      </c>
      <c r="I316" s="198">
        <v>32321</v>
      </c>
      <c r="J316" s="903">
        <f t="shared" ca="1" si="25"/>
        <v>34</v>
      </c>
      <c r="K316" s="176" t="s">
        <v>24</v>
      </c>
      <c r="L316" s="170" t="s">
        <v>24</v>
      </c>
      <c r="M316" s="173" t="s">
        <v>24</v>
      </c>
      <c r="N316" s="529">
        <v>43481</v>
      </c>
      <c r="O316" s="584" t="s">
        <v>24</v>
      </c>
      <c r="P316" s="463" t="s">
        <v>24</v>
      </c>
      <c r="Q316" s="194" t="str">
        <f t="shared" si="26"/>
        <v>-</v>
      </c>
      <c r="R316" s="181" t="str">
        <f t="shared" ca="1" si="27"/>
        <v>TIDAK MCU</v>
      </c>
      <c r="S316" s="654" t="s">
        <v>24</v>
      </c>
      <c r="T316" s="1330">
        <v>44374</v>
      </c>
      <c r="U316" s="1329" t="s">
        <v>24</v>
      </c>
      <c r="V316" s="1330" t="s">
        <v>24</v>
      </c>
      <c r="W316" s="1311" t="s">
        <v>24</v>
      </c>
      <c r="X316" s="347"/>
      <c r="Y316" s="172"/>
      <c r="Z316" s="350"/>
      <c r="AA316" s="244" t="s">
        <v>24</v>
      </c>
      <c r="AB316" s="839"/>
      <c r="AC316" s="213"/>
      <c r="AD316" s="213"/>
      <c r="AE316" s="213"/>
      <c r="AF316" s="1319"/>
      <c r="AG316" s="375"/>
      <c r="AH316" s="1239"/>
      <c r="AI316" s="481" t="str">
        <f t="shared" si="28"/>
        <v>-</v>
      </c>
      <c r="AJ316" s="1330">
        <f t="shared" si="29"/>
        <v>43481</v>
      </c>
      <c r="AK316" s="217" t="s">
        <v>24</v>
      </c>
      <c r="AL316" s="614" t="s">
        <v>24</v>
      </c>
      <c r="AM316" s="180"/>
      <c r="AN316" s="178"/>
      <c r="AO316" s="178"/>
      <c r="AP316" s="180"/>
      <c r="AQ316" s="1231" t="s">
        <v>3094</v>
      </c>
      <c r="AR316" s="180"/>
      <c r="AS316" s="180"/>
      <c r="AT316" s="180"/>
      <c r="AU316" s="180"/>
      <c r="AV316" s="885"/>
      <c r="AW316" s="885"/>
      <c r="AX316" s="885"/>
      <c r="AY316" s="885"/>
      <c r="AZ316" s="177"/>
    </row>
    <row r="317" spans="1:52" ht="15" customHeight="1">
      <c r="A317" s="885"/>
      <c r="B317" s="1310">
        <v>311</v>
      </c>
      <c r="C317" s="563" t="s">
        <v>5212</v>
      </c>
      <c r="D317" s="590" t="s">
        <v>1866</v>
      </c>
      <c r="E317" s="567" t="s">
        <v>1122</v>
      </c>
      <c r="F317" s="526" t="s">
        <v>5213</v>
      </c>
      <c r="G317" s="526" t="s">
        <v>109</v>
      </c>
      <c r="H317" s="688" t="s">
        <v>5214</v>
      </c>
      <c r="I317" s="198">
        <v>35557</v>
      </c>
      <c r="J317" s="903">
        <f t="shared" ca="1" si="25"/>
        <v>24</v>
      </c>
      <c r="K317" s="316" t="s">
        <v>24</v>
      </c>
      <c r="L317" s="326" t="s">
        <v>24</v>
      </c>
      <c r="M317" s="336" t="s">
        <v>24</v>
      </c>
      <c r="N317" s="529">
        <v>43481</v>
      </c>
      <c r="O317" s="584" t="s">
        <v>24</v>
      </c>
      <c r="P317" s="463" t="s">
        <v>24</v>
      </c>
      <c r="Q317" s="194" t="str">
        <f t="shared" si="26"/>
        <v>-</v>
      </c>
      <c r="R317" s="181" t="str">
        <f t="shared" ca="1" si="27"/>
        <v>TIDAK MCU</v>
      </c>
      <c r="S317" s="654" t="s">
        <v>24</v>
      </c>
      <c r="T317" s="1330">
        <v>44323</v>
      </c>
      <c r="U317" s="1329" t="s">
        <v>24</v>
      </c>
      <c r="V317" s="1330" t="s">
        <v>24</v>
      </c>
      <c r="W317" s="1311" t="s">
        <v>24</v>
      </c>
      <c r="X317" s="347"/>
      <c r="Y317" s="172"/>
      <c r="Z317" s="350"/>
      <c r="AA317" s="244"/>
      <c r="AB317" s="839"/>
      <c r="AC317" s="213"/>
      <c r="AD317" s="213"/>
      <c r="AE317" s="213"/>
      <c r="AF317" s="1319"/>
      <c r="AG317" s="375"/>
      <c r="AH317" s="1239"/>
      <c r="AI317" s="481" t="str">
        <f t="shared" si="28"/>
        <v/>
      </c>
      <c r="AJ317" s="1330">
        <f t="shared" si="29"/>
        <v>43481</v>
      </c>
      <c r="AK317" s="217" t="s">
        <v>24</v>
      </c>
      <c r="AL317" s="614" t="s">
        <v>24</v>
      </c>
      <c r="AM317" s="180"/>
      <c r="AN317" s="178"/>
      <c r="AO317" s="178"/>
      <c r="AP317" s="180"/>
      <c r="AQ317" s="1231" t="s">
        <v>3094</v>
      </c>
      <c r="AR317" s="180"/>
      <c r="AS317" s="180"/>
      <c r="AT317" s="180"/>
      <c r="AU317" s="180"/>
      <c r="AV317" s="885"/>
      <c r="AW317" s="885"/>
      <c r="AX317" s="885"/>
      <c r="AY317" s="885"/>
      <c r="AZ317" s="177"/>
    </row>
    <row r="318" spans="1:52" ht="15" customHeight="1">
      <c r="A318" s="885"/>
      <c r="B318" s="1310">
        <v>312</v>
      </c>
      <c r="C318" s="647" t="s">
        <v>5215</v>
      </c>
      <c r="D318" s="590" t="s">
        <v>5209</v>
      </c>
      <c r="E318" s="567" t="s">
        <v>1122</v>
      </c>
      <c r="F318" s="526" t="s">
        <v>5216</v>
      </c>
      <c r="G318" s="526" t="s">
        <v>109</v>
      </c>
      <c r="H318" s="688" t="s">
        <v>5217</v>
      </c>
      <c r="I318" s="198">
        <v>35681</v>
      </c>
      <c r="J318" s="903">
        <f t="shared" ca="1" si="25"/>
        <v>24</v>
      </c>
      <c r="K318" s="176" t="s">
        <v>24</v>
      </c>
      <c r="L318" s="170" t="s">
        <v>24</v>
      </c>
      <c r="M318" s="173" t="s">
        <v>24</v>
      </c>
      <c r="N318" s="529">
        <v>42278</v>
      </c>
      <c r="O318" s="584" t="s">
        <v>24</v>
      </c>
      <c r="P318" s="463" t="s">
        <v>24</v>
      </c>
      <c r="Q318" s="194" t="str">
        <f t="shared" si="26"/>
        <v>-</v>
      </c>
      <c r="R318" s="181" t="str">
        <f t="shared" ca="1" si="27"/>
        <v>TIDAK MCU</v>
      </c>
      <c r="S318" s="654" t="s">
        <v>24</v>
      </c>
      <c r="T318" s="1330">
        <v>44447</v>
      </c>
      <c r="U318" s="1329" t="s">
        <v>99</v>
      </c>
      <c r="V318" s="1330" t="s">
        <v>24</v>
      </c>
      <c r="W318" s="1311" t="s">
        <v>24</v>
      </c>
      <c r="X318" s="347"/>
      <c r="Y318" s="172"/>
      <c r="Z318" s="350"/>
      <c r="AA318" s="244"/>
      <c r="AB318" s="839"/>
      <c r="AC318" s="213"/>
      <c r="AD318" s="213"/>
      <c r="AE318" s="213"/>
      <c r="AF318" s="1319"/>
      <c r="AG318" s="375"/>
      <c r="AH318" s="1239"/>
      <c r="AI318" s="481" t="str">
        <f t="shared" si="28"/>
        <v/>
      </c>
      <c r="AJ318" s="1330">
        <f t="shared" si="29"/>
        <v>42278</v>
      </c>
      <c r="AK318" s="217" t="s">
        <v>24</v>
      </c>
      <c r="AL318" s="614" t="s">
        <v>24</v>
      </c>
      <c r="AM318" s="180"/>
      <c r="AN318" s="178"/>
      <c r="AO318" s="178"/>
      <c r="AP318" s="180"/>
      <c r="AQ318" s="180"/>
      <c r="AR318" s="180"/>
      <c r="AS318" s="180"/>
      <c r="AT318" s="180"/>
      <c r="AU318" s="180"/>
      <c r="AV318" s="885"/>
      <c r="AW318" s="885"/>
      <c r="AX318" s="885"/>
      <c r="AY318" s="885"/>
      <c r="AZ318" s="177"/>
    </row>
    <row r="319" spans="1:52" ht="15" customHeight="1">
      <c r="A319" s="885"/>
      <c r="B319" s="1310">
        <v>313</v>
      </c>
      <c r="C319" s="563" t="s">
        <v>5218</v>
      </c>
      <c r="D319" s="590" t="s">
        <v>5205</v>
      </c>
      <c r="E319" s="567" t="s">
        <v>1122</v>
      </c>
      <c r="F319" s="526" t="s">
        <v>5219</v>
      </c>
      <c r="G319" s="526" t="s">
        <v>109</v>
      </c>
      <c r="H319" s="653" t="s">
        <v>5220</v>
      </c>
      <c r="I319" s="198">
        <v>34551</v>
      </c>
      <c r="J319" s="903">
        <f t="shared" ca="1" si="25"/>
        <v>27</v>
      </c>
      <c r="K319" s="176" t="s">
        <v>24</v>
      </c>
      <c r="L319" s="170" t="s">
        <v>24</v>
      </c>
      <c r="M319" s="173" t="s">
        <v>24</v>
      </c>
      <c r="N319" s="529">
        <v>42627</v>
      </c>
      <c r="O319" s="584">
        <v>42772</v>
      </c>
      <c r="P319" s="463" t="s">
        <v>24</v>
      </c>
      <c r="Q319" s="194">
        <f t="shared" si="26"/>
        <v>43137</v>
      </c>
      <c r="R319" s="181" t="str">
        <f t="shared" ca="1" si="27"/>
        <v>EXPIRED</v>
      </c>
      <c r="S319" s="654" t="s">
        <v>24</v>
      </c>
      <c r="T319" s="1330">
        <v>44413</v>
      </c>
      <c r="U319" s="1329" t="s">
        <v>99</v>
      </c>
      <c r="V319" s="1330" t="s">
        <v>24</v>
      </c>
      <c r="W319" s="1311" t="s">
        <v>24</v>
      </c>
      <c r="X319" s="347"/>
      <c r="Y319" s="172"/>
      <c r="Z319" s="350"/>
      <c r="AA319" s="244"/>
      <c r="AB319" s="839"/>
      <c r="AC319" s="213"/>
      <c r="AD319" s="213"/>
      <c r="AE319" s="213"/>
      <c r="AF319" s="1319"/>
      <c r="AG319" s="375"/>
      <c r="AH319" s="1239"/>
      <c r="AI319" s="481" t="str">
        <f t="shared" si="28"/>
        <v/>
      </c>
      <c r="AJ319" s="1330">
        <f t="shared" si="29"/>
        <v>42627</v>
      </c>
      <c r="AK319" s="217" t="s">
        <v>24</v>
      </c>
      <c r="AL319" s="614" t="s">
        <v>24</v>
      </c>
      <c r="AM319" s="180"/>
      <c r="AN319" s="178"/>
      <c r="AO319" s="178"/>
      <c r="AP319" s="180"/>
      <c r="AQ319" s="1231" t="s">
        <v>3094</v>
      </c>
      <c r="AR319" s="180"/>
      <c r="AS319" s="180"/>
      <c r="AT319" s="180"/>
      <c r="AU319" s="180"/>
      <c r="AV319" s="885"/>
      <c r="AW319" s="885"/>
      <c r="AX319" s="885"/>
      <c r="AY319" s="885"/>
      <c r="AZ319" s="177"/>
    </row>
    <row r="320" spans="1:52" ht="15" customHeight="1">
      <c r="A320" s="885"/>
      <c r="B320" s="1310">
        <v>314</v>
      </c>
      <c r="C320" s="563" t="s">
        <v>5221</v>
      </c>
      <c r="D320" s="590" t="s">
        <v>1911</v>
      </c>
      <c r="E320" s="567" t="s">
        <v>1122</v>
      </c>
      <c r="F320" s="526" t="s">
        <v>5222</v>
      </c>
      <c r="G320" s="526" t="s">
        <v>109</v>
      </c>
      <c r="H320" s="653" t="s">
        <v>5223</v>
      </c>
      <c r="I320" s="198">
        <v>25561</v>
      </c>
      <c r="J320" s="231">
        <f t="shared" ca="1" si="25"/>
        <v>53</v>
      </c>
      <c r="K320" s="176" t="s">
        <v>24</v>
      </c>
      <c r="L320" s="170" t="s">
        <v>24</v>
      </c>
      <c r="M320" s="173" t="s">
        <v>24</v>
      </c>
      <c r="N320" s="529">
        <v>42627</v>
      </c>
      <c r="O320" s="584" t="s">
        <v>24</v>
      </c>
      <c r="P320" s="463" t="s">
        <v>24</v>
      </c>
      <c r="Q320" s="194" t="str">
        <f t="shared" si="26"/>
        <v>-</v>
      </c>
      <c r="R320" s="181" t="str">
        <f t="shared" ca="1" si="27"/>
        <v>TIDAK MCU</v>
      </c>
      <c r="S320" s="654" t="s">
        <v>24</v>
      </c>
      <c r="T320" s="1330">
        <v>44554</v>
      </c>
      <c r="U320" s="1329" t="s">
        <v>99</v>
      </c>
      <c r="V320" s="1330" t="s">
        <v>24</v>
      </c>
      <c r="W320" s="1311" t="s">
        <v>24</v>
      </c>
      <c r="X320" s="347"/>
      <c r="Y320" s="172"/>
      <c r="Z320" s="350"/>
      <c r="AA320" s="244"/>
      <c r="AB320" s="839"/>
      <c r="AC320" s="213"/>
      <c r="AD320" s="213"/>
      <c r="AE320" s="213"/>
      <c r="AF320" s="1319"/>
      <c r="AG320" s="375"/>
      <c r="AH320" s="1239"/>
      <c r="AI320" s="481" t="str">
        <f t="shared" si="28"/>
        <v/>
      </c>
      <c r="AJ320" s="1330">
        <f t="shared" si="29"/>
        <v>42627</v>
      </c>
      <c r="AK320" s="217" t="s">
        <v>24</v>
      </c>
      <c r="AL320" s="614" t="s">
        <v>24</v>
      </c>
      <c r="AM320" s="180"/>
      <c r="AN320" s="178"/>
      <c r="AO320" s="178"/>
      <c r="AP320" s="180"/>
      <c r="AQ320" s="180"/>
      <c r="AR320" s="180"/>
      <c r="AS320" s="180"/>
      <c r="AT320" s="180"/>
      <c r="AU320" s="180"/>
      <c r="AV320" s="885"/>
      <c r="AW320" s="885"/>
      <c r="AX320" s="885"/>
      <c r="AY320" s="885"/>
      <c r="AZ320" s="177"/>
    </row>
    <row r="321" spans="1:52" ht="15" customHeight="1">
      <c r="A321" s="885"/>
      <c r="B321" s="1310">
        <v>315</v>
      </c>
      <c r="C321" s="647" t="s">
        <v>5224</v>
      </c>
      <c r="D321" s="590" t="s">
        <v>5205</v>
      </c>
      <c r="E321" s="567" t="s">
        <v>1122</v>
      </c>
      <c r="F321" s="526" t="s">
        <v>5225</v>
      </c>
      <c r="G321" s="526" t="s">
        <v>109</v>
      </c>
      <c r="H321" s="653" t="s">
        <v>5226</v>
      </c>
      <c r="I321" s="198">
        <v>32508</v>
      </c>
      <c r="J321" s="1314">
        <f t="shared" ca="1" si="25"/>
        <v>33</v>
      </c>
      <c r="K321" s="176" t="s">
        <v>24</v>
      </c>
      <c r="L321" s="170" t="s">
        <v>24</v>
      </c>
      <c r="M321" s="173" t="s">
        <v>24</v>
      </c>
      <c r="N321" s="529">
        <v>42725</v>
      </c>
      <c r="O321" s="584">
        <v>43072</v>
      </c>
      <c r="P321" s="463" t="s">
        <v>24</v>
      </c>
      <c r="Q321" s="194">
        <f t="shared" si="26"/>
        <v>43437</v>
      </c>
      <c r="R321" s="181" t="str">
        <f t="shared" ca="1" si="27"/>
        <v>EXPIRED</v>
      </c>
      <c r="S321" s="654" t="s">
        <v>24</v>
      </c>
      <c r="T321" s="1330">
        <v>44561</v>
      </c>
      <c r="U321" s="1329" t="s">
        <v>99</v>
      </c>
      <c r="V321" s="1330" t="s">
        <v>24</v>
      </c>
      <c r="W321" s="1311" t="s">
        <v>24</v>
      </c>
      <c r="X321" s="347"/>
      <c r="Y321" s="172"/>
      <c r="Z321" s="350"/>
      <c r="AA321" s="244"/>
      <c r="AB321" s="839"/>
      <c r="AC321" s="213"/>
      <c r="AD321" s="213"/>
      <c r="AE321" s="213"/>
      <c r="AF321" s="1319"/>
      <c r="AG321" s="375"/>
      <c r="AH321" s="1239"/>
      <c r="AI321" s="481" t="str">
        <f t="shared" si="28"/>
        <v/>
      </c>
      <c r="AJ321" s="1330">
        <f t="shared" si="29"/>
        <v>42725</v>
      </c>
      <c r="AK321" s="217" t="s">
        <v>24</v>
      </c>
      <c r="AL321" s="614" t="s">
        <v>24</v>
      </c>
      <c r="AM321" s="180"/>
      <c r="AN321" s="178"/>
      <c r="AO321" s="178"/>
      <c r="AP321" s="180"/>
      <c r="AQ321" s="180"/>
      <c r="AR321" s="180"/>
      <c r="AS321" s="180"/>
      <c r="AT321" s="180"/>
      <c r="AU321" s="180"/>
      <c r="AV321" s="885"/>
      <c r="AW321" s="885"/>
      <c r="AX321" s="885"/>
      <c r="AY321" s="885"/>
      <c r="AZ321" s="177"/>
    </row>
    <row r="322" spans="1:52" ht="15" customHeight="1">
      <c r="A322" s="885"/>
      <c r="B322" s="1310">
        <v>316</v>
      </c>
      <c r="C322" s="647" t="s">
        <v>5227</v>
      </c>
      <c r="D322" s="590" t="s">
        <v>1874</v>
      </c>
      <c r="E322" s="567" t="s">
        <v>1122</v>
      </c>
      <c r="F322" s="526" t="s">
        <v>5228</v>
      </c>
      <c r="G322" s="526" t="s">
        <v>109</v>
      </c>
      <c r="H322" s="653" t="s">
        <v>5229</v>
      </c>
      <c r="I322" s="198">
        <v>33153</v>
      </c>
      <c r="J322" s="1314">
        <f t="shared" ca="1" si="25"/>
        <v>31</v>
      </c>
      <c r="K322" s="176" t="s">
        <v>24</v>
      </c>
      <c r="L322" s="170" t="s">
        <v>24</v>
      </c>
      <c r="M322" s="173" t="s">
        <v>24</v>
      </c>
      <c r="N322" s="529">
        <v>42725</v>
      </c>
      <c r="O322" s="584">
        <v>43074</v>
      </c>
      <c r="P322" s="463" t="s">
        <v>24</v>
      </c>
      <c r="Q322" s="194">
        <f t="shared" si="26"/>
        <v>43439</v>
      </c>
      <c r="R322" s="181" t="str">
        <f t="shared" ca="1" si="27"/>
        <v>EXPIRED</v>
      </c>
      <c r="S322" s="654" t="s">
        <v>24</v>
      </c>
      <c r="T322" s="1330">
        <v>44476</v>
      </c>
      <c r="U322" s="1329" t="s">
        <v>99</v>
      </c>
      <c r="V322" s="1330" t="s">
        <v>24</v>
      </c>
      <c r="W322" s="1311" t="s">
        <v>24</v>
      </c>
      <c r="X322" s="347"/>
      <c r="Y322" s="172"/>
      <c r="Z322" s="350"/>
      <c r="AA322" s="244"/>
      <c r="AB322" s="839"/>
      <c r="AC322" s="213"/>
      <c r="AD322" s="213"/>
      <c r="AE322" s="213"/>
      <c r="AF322" s="1319"/>
      <c r="AG322" s="375"/>
      <c r="AH322" s="1239"/>
      <c r="AI322" s="481" t="str">
        <f t="shared" si="28"/>
        <v/>
      </c>
      <c r="AJ322" s="1330">
        <f t="shared" si="29"/>
        <v>42725</v>
      </c>
      <c r="AK322" s="217" t="s">
        <v>24</v>
      </c>
      <c r="AL322" s="614" t="s">
        <v>24</v>
      </c>
      <c r="AM322" s="180"/>
      <c r="AN322" s="178"/>
      <c r="AO322" s="178"/>
      <c r="AP322" s="180"/>
      <c r="AQ322" s="180"/>
      <c r="AR322" s="180"/>
      <c r="AS322" s="180"/>
      <c r="AT322" s="180"/>
      <c r="AU322" s="180"/>
      <c r="AV322" s="885"/>
      <c r="AW322" s="885"/>
      <c r="AX322" s="885"/>
      <c r="AY322" s="885"/>
      <c r="AZ322" s="177"/>
    </row>
    <row r="323" spans="1:52" ht="15" customHeight="1">
      <c r="A323" s="885"/>
      <c r="B323" s="1310">
        <v>317</v>
      </c>
      <c r="C323" s="563" t="s">
        <v>5230</v>
      </c>
      <c r="D323" s="590" t="s">
        <v>1858</v>
      </c>
      <c r="E323" s="567" t="s">
        <v>1122</v>
      </c>
      <c r="F323" s="526" t="s">
        <v>5231</v>
      </c>
      <c r="G323" s="526" t="s">
        <v>109</v>
      </c>
      <c r="H323" s="527" t="s">
        <v>5232</v>
      </c>
      <c r="I323" s="198">
        <v>30609</v>
      </c>
      <c r="J323" s="1314">
        <f t="shared" ca="1" si="25"/>
        <v>38</v>
      </c>
      <c r="K323" s="176" t="s">
        <v>24</v>
      </c>
      <c r="L323" s="170" t="s">
        <v>24</v>
      </c>
      <c r="M323" s="173" t="s">
        <v>24</v>
      </c>
      <c r="N323" s="529">
        <v>42747</v>
      </c>
      <c r="O323" s="584">
        <v>43093</v>
      </c>
      <c r="P323" s="463" t="s">
        <v>24</v>
      </c>
      <c r="Q323" s="194">
        <f t="shared" si="26"/>
        <v>43458</v>
      </c>
      <c r="R323" s="181" t="str">
        <f t="shared" ca="1" si="27"/>
        <v>EXPIRED</v>
      </c>
      <c r="S323" s="654" t="s">
        <v>24</v>
      </c>
      <c r="T323" s="1330">
        <v>44489</v>
      </c>
      <c r="U323" s="1329" t="s">
        <v>99</v>
      </c>
      <c r="V323" s="1330" t="s">
        <v>24</v>
      </c>
      <c r="W323" s="1311" t="s">
        <v>24</v>
      </c>
      <c r="X323" s="347"/>
      <c r="Y323" s="172"/>
      <c r="Z323" s="350"/>
      <c r="AA323" s="244"/>
      <c r="AB323" s="839"/>
      <c r="AC323" s="213"/>
      <c r="AD323" s="213"/>
      <c r="AE323" s="213"/>
      <c r="AF323" s="1319"/>
      <c r="AG323" s="375"/>
      <c r="AH323" s="1239"/>
      <c r="AI323" s="481" t="str">
        <f t="shared" si="28"/>
        <v/>
      </c>
      <c r="AJ323" s="1330">
        <f t="shared" si="29"/>
        <v>42747</v>
      </c>
      <c r="AK323" s="217" t="s">
        <v>24</v>
      </c>
      <c r="AL323" s="614" t="s">
        <v>24</v>
      </c>
      <c r="AM323" s="180"/>
      <c r="AN323" s="178"/>
      <c r="AO323" s="178"/>
      <c r="AP323" s="180"/>
      <c r="AQ323" s="1231" t="s">
        <v>3094</v>
      </c>
      <c r="AR323" s="180"/>
      <c r="AS323" s="180"/>
      <c r="AT323" s="180"/>
      <c r="AU323" s="180"/>
      <c r="AV323" s="885"/>
      <c r="AW323" s="885"/>
      <c r="AX323" s="885"/>
      <c r="AY323" s="885"/>
      <c r="AZ323" s="177"/>
    </row>
    <row r="324" spans="1:52" ht="15" customHeight="1">
      <c r="A324" s="885"/>
      <c r="B324" s="1310">
        <v>318</v>
      </c>
      <c r="C324" s="647" t="s">
        <v>5233</v>
      </c>
      <c r="D324" s="1434" t="s">
        <v>5407</v>
      </c>
      <c r="E324" s="567" t="s">
        <v>1122</v>
      </c>
      <c r="F324" s="526" t="s">
        <v>5234</v>
      </c>
      <c r="G324" s="526" t="s">
        <v>109</v>
      </c>
      <c r="H324" s="527" t="s">
        <v>5235</v>
      </c>
      <c r="I324" s="198">
        <v>35399</v>
      </c>
      <c r="J324" s="1314">
        <f t="shared" ca="1" si="25"/>
        <v>25</v>
      </c>
      <c r="K324" s="316" t="s">
        <v>24</v>
      </c>
      <c r="L324" s="326" t="s">
        <v>24</v>
      </c>
      <c r="M324" s="336" t="s">
        <v>24</v>
      </c>
      <c r="N324" s="529">
        <v>42747</v>
      </c>
      <c r="O324" s="211">
        <v>43106</v>
      </c>
      <c r="P324" s="244" t="s">
        <v>24</v>
      </c>
      <c r="Q324" s="194">
        <f t="shared" si="26"/>
        <v>43471</v>
      </c>
      <c r="R324" s="181" t="str">
        <f t="shared" ca="1" si="27"/>
        <v>EXPIRED</v>
      </c>
      <c r="S324" s="654" t="s">
        <v>24</v>
      </c>
      <c r="T324" s="211">
        <v>44530</v>
      </c>
      <c r="U324" s="212" t="s">
        <v>99</v>
      </c>
      <c r="V324" s="1330" t="s">
        <v>24</v>
      </c>
      <c r="W324" s="1311" t="s">
        <v>24</v>
      </c>
      <c r="X324" s="347"/>
      <c r="Y324" s="172"/>
      <c r="Z324" s="350"/>
      <c r="AA324" s="213"/>
      <c r="AB324" s="839"/>
      <c r="AC324" s="213"/>
      <c r="AD324" s="213"/>
      <c r="AE324" s="213"/>
      <c r="AF324" s="1319"/>
      <c r="AG324" s="375"/>
      <c r="AH324" s="1239"/>
      <c r="AI324" s="481" t="str">
        <f t="shared" si="28"/>
        <v/>
      </c>
      <c r="AJ324" s="1330">
        <f t="shared" si="29"/>
        <v>42747</v>
      </c>
      <c r="AK324" s="217" t="s">
        <v>24</v>
      </c>
      <c r="AL324" s="614" t="s">
        <v>24</v>
      </c>
      <c r="AM324" s="180"/>
      <c r="AN324" s="178"/>
      <c r="AO324" s="178"/>
      <c r="AP324" s="180"/>
      <c r="AQ324" s="180"/>
      <c r="AR324" s="180"/>
      <c r="AS324" s="180"/>
      <c r="AT324" s="180"/>
      <c r="AU324" s="180"/>
      <c r="AV324" s="885"/>
      <c r="AW324" s="885"/>
      <c r="AX324" s="885"/>
      <c r="AY324" s="885"/>
      <c r="AZ324" s="177"/>
    </row>
    <row r="325" spans="1:52" ht="15" customHeight="1">
      <c r="A325" s="885"/>
      <c r="B325" s="1310">
        <v>319</v>
      </c>
      <c r="C325" s="647" t="s">
        <v>5236</v>
      </c>
      <c r="D325" s="643" t="s">
        <v>12601</v>
      </c>
      <c r="E325" s="567" t="s">
        <v>1122</v>
      </c>
      <c r="F325" s="526" t="s">
        <v>5237</v>
      </c>
      <c r="G325" s="526" t="s">
        <v>109</v>
      </c>
      <c r="H325" s="527" t="s">
        <v>5238</v>
      </c>
      <c r="I325" s="198">
        <v>28354</v>
      </c>
      <c r="J325" s="903">
        <f t="shared" ca="1" si="25"/>
        <v>45</v>
      </c>
      <c r="K325" s="176" t="s">
        <v>24</v>
      </c>
      <c r="L325" s="170" t="s">
        <v>24</v>
      </c>
      <c r="M325" s="173" t="s">
        <v>24</v>
      </c>
      <c r="N325" s="529">
        <v>42814</v>
      </c>
      <c r="O325" s="211">
        <v>42895</v>
      </c>
      <c r="P325" s="244" t="s">
        <v>24</v>
      </c>
      <c r="Q325" s="194">
        <f t="shared" si="26"/>
        <v>43260</v>
      </c>
      <c r="R325" s="181" t="str">
        <f t="shared" ca="1" si="27"/>
        <v>EXPIRED</v>
      </c>
      <c r="S325" s="654" t="s">
        <v>24</v>
      </c>
      <c r="T325" s="211">
        <v>44425</v>
      </c>
      <c r="U325" s="212" t="s">
        <v>99</v>
      </c>
      <c r="V325" s="211" t="s">
        <v>24</v>
      </c>
      <c r="W325" s="1311" t="s">
        <v>24</v>
      </c>
      <c r="X325" s="347"/>
      <c r="Y325" s="172"/>
      <c r="Z325" s="350"/>
      <c r="AA325" s="213"/>
      <c r="AB325" s="839"/>
      <c r="AC325" s="213"/>
      <c r="AD325" s="213"/>
      <c r="AE325" s="213"/>
      <c r="AF325" s="1319"/>
      <c r="AG325" s="375"/>
      <c r="AH325" s="1239"/>
      <c r="AI325" s="481" t="str">
        <f t="shared" si="28"/>
        <v/>
      </c>
      <c r="AJ325" s="1330">
        <f t="shared" si="29"/>
        <v>42814</v>
      </c>
      <c r="AK325" s="217" t="s">
        <v>24</v>
      </c>
      <c r="AL325" s="614" t="s">
        <v>24</v>
      </c>
      <c r="AM325" s="180"/>
      <c r="AN325" s="178"/>
      <c r="AO325" s="178"/>
      <c r="AP325" s="180"/>
      <c r="AQ325" s="180"/>
      <c r="AR325" s="180"/>
      <c r="AS325" s="180"/>
      <c r="AT325" s="180"/>
      <c r="AU325" s="180"/>
      <c r="AV325" s="885"/>
      <c r="AW325" s="885"/>
      <c r="AX325" s="885"/>
      <c r="AY325" s="885"/>
      <c r="AZ325" s="177"/>
    </row>
    <row r="326" spans="1:52" ht="15" customHeight="1">
      <c r="B326" s="1310">
        <v>3745</v>
      </c>
      <c r="C326" s="563" t="s">
        <v>11677</v>
      </c>
      <c r="D326" s="1585" t="s">
        <v>6002</v>
      </c>
      <c r="E326" s="2335" t="s">
        <v>3085</v>
      </c>
      <c r="F326" s="526" t="s">
        <v>11715</v>
      </c>
      <c r="G326" s="571" t="s">
        <v>98</v>
      </c>
      <c r="H326" s="570" t="s">
        <v>11714</v>
      </c>
      <c r="I326" s="516">
        <v>33680</v>
      </c>
      <c r="J326" s="903">
        <f t="shared" ca="1" si="25"/>
        <v>30</v>
      </c>
      <c r="K326" s="316" t="s">
        <v>24</v>
      </c>
      <c r="L326" s="326" t="s">
        <v>24</v>
      </c>
      <c r="M326" s="336" t="s">
        <v>24</v>
      </c>
      <c r="N326" s="577">
        <v>43890</v>
      </c>
      <c r="O326" s="211" t="s">
        <v>24</v>
      </c>
      <c r="P326" s="244" t="s">
        <v>24</v>
      </c>
      <c r="Q326" s="194" t="str">
        <f t="shared" si="26"/>
        <v>-</v>
      </c>
      <c r="R326" s="181" t="str">
        <f t="shared" ca="1" si="27"/>
        <v>TIDAK MCU</v>
      </c>
      <c r="S326" s="725" t="s">
        <v>24</v>
      </c>
      <c r="T326" s="516">
        <v>44637</v>
      </c>
      <c r="U326" s="212" t="s">
        <v>24</v>
      </c>
      <c r="V326" s="1330" t="s">
        <v>24</v>
      </c>
      <c r="W326" s="1311" t="s">
        <v>24</v>
      </c>
      <c r="X326" s="184"/>
      <c r="Y326" s="172" t="s">
        <v>11713</v>
      </c>
      <c r="Z326" s="2339" t="s">
        <v>24</v>
      </c>
      <c r="AA326" s="213" t="s">
        <v>24</v>
      </c>
      <c r="AB326" s="244"/>
      <c r="AC326" s="244"/>
      <c r="AD326" s="244"/>
      <c r="AE326" s="244"/>
      <c r="AF326" s="1314"/>
      <c r="AG326" s="137"/>
      <c r="AH326" s="1240"/>
      <c r="AI326" s="481" t="str">
        <f t="shared" si="28"/>
        <v>-</v>
      </c>
      <c r="AJ326" s="1330">
        <f t="shared" si="29"/>
        <v>43890</v>
      </c>
      <c r="AK326" s="217" t="s">
        <v>24</v>
      </c>
      <c r="AL326" s="614" t="s">
        <v>24</v>
      </c>
      <c r="AM326" s="180" t="s">
        <v>24</v>
      </c>
      <c r="AN326" s="178"/>
      <c r="AO326" s="178"/>
      <c r="AP326" s="180"/>
      <c r="AQ326" s="1231" t="s">
        <v>3094</v>
      </c>
      <c r="AR326" s="180" t="s">
        <v>24</v>
      </c>
      <c r="AS326" s="180"/>
      <c r="AT326" s="180"/>
      <c r="AU326" s="180"/>
      <c r="AV326" s="885"/>
      <c r="AW326" s="885"/>
      <c r="AX326" s="885"/>
      <c r="AY326" s="885"/>
      <c r="AZ326" s="885"/>
    </row>
    <row r="327" spans="1:52" ht="15" customHeight="1">
      <c r="A327" s="885"/>
      <c r="B327" s="1310">
        <v>321</v>
      </c>
      <c r="C327" s="563" t="s">
        <v>2091</v>
      </c>
      <c r="D327" s="244" t="s">
        <v>5451</v>
      </c>
      <c r="E327" s="567" t="s">
        <v>1122</v>
      </c>
      <c r="F327" s="526" t="s">
        <v>5242</v>
      </c>
      <c r="G327" s="526" t="s">
        <v>109</v>
      </c>
      <c r="H327" s="653" t="s">
        <v>5243</v>
      </c>
      <c r="I327" s="198">
        <v>32488</v>
      </c>
      <c r="J327" s="903">
        <f t="shared" ca="1" si="25"/>
        <v>33</v>
      </c>
      <c r="K327" s="176" t="s">
        <v>24</v>
      </c>
      <c r="L327" s="170" t="s">
        <v>24</v>
      </c>
      <c r="M327" s="173" t="s">
        <v>24</v>
      </c>
      <c r="N327" s="529">
        <v>42837</v>
      </c>
      <c r="O327" s="211">
        <v>43007</v>
      </c>
      <c r="P327" s="244" t="s">
        <v>24</v>
      </c>
      <c r="Q327" s="194">
        <f t="shared" si="26"/>
        <v>43372</v>
      </c>
      <c r="R327" s="181" t="str">
        <f t="shared" ca="1" si="27"/>
        <v>EXPIRED</v>
      </c>
      <c r="S327" s="654" t="s">
        <v>24</v>
      </c>
      <c r="T327" s="211">
        <v>44541</v>
      </c>
      <c r="U327" s="212" t="s">
        <v>24</v>
      </c>
      <c r="V327" s="211" t="s">
        <v>24</v>
      </c>
      <c r="W327" s="1311" t="s">
        <v>24</v>
      </c>
      <c r="X327" s="347"/>
      <c r="Y327" s="172"/>
      <c r="Z327" s="350"/>
      <c r="AA327" s="213"/>
      <c r="AB327" s="839"/>
      <c r="AC327" s="213"/>
      <c r="AD327" s="213"/>
      <c r="AE327" s="213"/>
      <c r="AF327" s="1319"/>
      <c r="AG327" s="375"/>
      <c r="AH327" s="1239"/>
      <c r="AI327" s="481" t="str">
        <f t="shared" si="28"/>
        <v/>
      </c>
      <c r="AJ327" s="1330">
        <f t="shared" si="29"/>
        <v>42837</v>
      </c>
      <c r="AK327" s="217" t="s">
        <v>24</v>
      </c>
      <c r="AL327" s="614" t="s">
        <v>24</v>
      </c>
      <c r="AM327" s="180"/>
      <c r="AN327" s="178"/>
      <c r="AO327" s="178"/>
      <c r="AP327" s="180"/>
      <c r="AQ327" s="180"/>
      <c r="AR327" s="180"/>
      <c r="AS327" s="180"/>
      <c r="AT327" s="180"/>
      <c r="AU327" s="180"/>
      <c r="AV327" s="885"/>
      <c r="AW327" s="885"/>
      <c r="AX327" s="885"/>
      <c r="AY327" s="885"/>
      <c r="AZ327" s="177"/>
    </row>
    <row r="328" spans="1:52" ht="15" customHeight="1">
      <c r="A328" s="885"/>
      <c r="B328" s="1310">
        <v>322</v>
      </c>
      <c r="C328" s="563" t="s">
        <v>5244</v>
      </c>
      <c r="D328" s="643" t="s">
        <v>1866</v>
      </c>
      <c r="E328" s="566" t="s">
        <v>1122</v>
      </c>
      <c r="F328" s="526" t="s">
        <v>5245</v>
      </c>
      <c r="G328" s="526" t="s">
        <v>109</v>
      </c>
      <c r="H328" s="527" t="s">
        <v>5246</v>
      </c>
      <c r="I328" s="589">
        <v>35978</v>
      </c>
      <c r="J328" s="231">
        <f t="shared" ca="1" si="25"/>
        <v>23</v>
      </c>
      <c r="K328" s="176" t="s">
        <v>24</v>
      </c>
      <c r="L328" s="170" t="s">
        <v>24</v>
      </c>
      <c r="M328" s="173" t="s">
        <v>24</v>
      </c>
      <c r="N328" s="577">
        <v>43643</v>
      </c>
      <c r="O328" s="211">
        <v>43973</v>
      </c>
      <c r="P328" s="198" t="s">
        <v>83</v>
      </c>
      <c r="Q328" s="194">
        <f t="shared" si="26"/>
        <v>44338</v>
      </c>
      <c r="R328" s="181" t="str">
        <f t="shared" ca="1" si="27"/>
        <v>BERLAKU</v>
      </c>
      <c r="S328" s="654" t="s">
        <v>24</v>
      </c>
      <c r="T328" s="211">
        <v>44379</v>
      </c>
      <c r="U328" s="212" t="s">
        <v>24</v>
      </c>
      <c r="V328" s="1330" t="s">
        <v>24</v>
      </c>
      <c r="W328" s="1311" t="s">
        <v>24</v>
      </c>
      <c r="X328" s="347"/>
      <c r="Y328" s="172"/>
      <c r="Z328" s="350"/>
      <c r="AA328" s="213" t="s">
        <v>24</v>
      </c>
      <c r="AB328" s="839"/>
      <c r="AC328" s="213"/>
      <c r="AD328" s="213"/>
      <c r="AE328" s="213"/>
      <c r="AF328" s="1319"/>
      <c r="AG328" s="375"/>
      <c r="AH328" s="1239"/>
      <c r="AI328" s="481" t="str">
        <f t="shared" si="28"/>
        <v>-</v>
      </c>
      <c r="AJ328" s="1330">
        <f t="shared" si="29"/>
        <v>43643</v>
      </c>
      <c r="AK328" s="217" t="s">
        <v>24</v>
      </c>
      <c r="AL328" s="614" t="s">
        <v>24</v>
      </c>
      <c r="AM328" s="180"/>
      <c r="AN328" s="178"/>
      <c r="AO328" s="178"/>
      <c r="AP328" s="180"/>
      <c r="AQ328" s="1231" t="s">
        <v>3094</v>
      </c>
      <c r="AR328" s="180"/>
      <c r="AS328" s="180"/>
      <c r="AT328" s="180"/>
      <c r="AU328" s="180"/>
      <c r="AV328" s="885"/>
      <c r="AW328" s="885"/>
      <c r="AX328" s="885"/>
      <c r="AY328" s="885"/>
      <c r="AZ328" s="177"/>
    </row>
    <row r="329" spans="1:52" ht="15" customHeight="1">
      <c r="A329" s="885"/>
      <c r="B329" s="1310">
        <v>323</v>
      </c>
      <c r="C329" s="647" t="s">
        <v>5247</v>
      </c>
      <c r="D329" s="463" t="s">
        <v>5205</v>
      </c>
      <c r="E329" s="567" t="s">
        <v>1122</v>
      </c>
      <c r="F329" s="526" t="s">
        <v>5248</v>
      </c>
      <c r="G329" s="526" t="s">
        <v>109</v>
      </c>
      <c r="H329" s="527" t="s">
        <v>5249</v>
      </c>
      <c r="I329" s="589">
        <v>36527</v>
      </c>
      <c r="J329" s="231">
        <f t="shared" ca="1" si="25"/>
        <v>22</v>
      </c>
      <c r="K329" s="316" t="s">
        <v>24</v>
      </c>
      <c r="L329" s="326" t="s">
        <v>24</v>
      </c>
      <c r="M329" s="336" t="s">
        <v>24</v>
      </c>
      <c r="N329" s="577">
        <v>43643</v>
      </c>
      <c r="O329" s="211" t="s">
        <v>24</v>
      </c>
      <c r="P329" s="198" t="s">
        <v>24</v>
      </c>
      <c r="Q329" s="194" t="str">
        <f t="shared" si="26"/>
        <v>-</v>
      </c>
      <c r="R329" s="181" t="str">
        <f t="shared" ca="1" si="27"/>
        <v>TIDAK MCU</v>
      </c>
      <c r="S329" s="654" t="s">
        <v>24</v>
      </c>
      <c r="T329" s="211">
        <v>44198</v>
      </c>
      <c r="U329" s="212" t="s">
        <v>99</v>
      </c>
      <c r="V329" s="1330" t="s">
        <v>24</v>
      </c>
      <c r="W329" s="1311" t="s">
        <v>24</v>
      </c>
      <c r="X329" s="347"/>
      <c r="Y329" s="172"/>
      <c r="Z329" s="350"/>
      <c r="AA329" s="213"/>
      <c r="AB329" s="839"/>
      <c r="AC329" s="213"/>
      <c r="AD329" s="213"/>
      <c r="AE329" s="213"/>
      <c r="AF329" s="1319"/>
      <c r="AG329" s="375"/>
      <c r="AH329" s="1239"/>
      <c r="AI329" s="481" t="str">
        <f t="shared" si="28"/>
        <v/>
      </c>
      <c r="AJ329" s="1330">
        <f t="shared" si="29"/>
        <v>43643</v>
      </c>
      <c r="AK329" s="217" t="s">
        <v>24</v>
      </c>
      <c r="AL329" s="614" t="s">
        <v>24</v>
      </c>
      <c r="AM329" s="180"/>
      <c r="AN329" s="178"/>
      <c r="AO329" s="178"/>
      <c r="AP329" s="180"/>
      <c r="AQ329" s="180"/>
      <c r="AR329" s="180"/>
      <c r="AS329" s="180"/>
      <c r="AT329" s="180"/>
      <c r="AU329" s="180"/>
      <c r="AV329" s="885"/>
      <c r="AW329" s="885"/>
      <c r="AX329" s="885"/>
      <c r="AY329" s="885"/>
      <c r="AZ329" s="177"/>
    </row>
    <row r="330" spans="1:52" ht="15" customHeight="1">
      <c r="A330" s="885"/>
      <c r="B330" s="1310">
        <v>324</v>
      </c>
      <c r="C330" s="655" t="s">
        <v>5250</v>
      </c>
      <c r="D330" s="244" t="s">
        <v>5205</v>
      </c>
      <c r="E330" s="567" t="s">
        <v>1122</v>
      </c>
      <c r="F330" s="526" t="s">
        <v>5251</v>
      </c>
      <c r="G330" s="526" t="s">
        <v>109</v>
      </c>
      <c r="H330" s="653" t="s">
        <v>5252</v>
      </c>
      <c r="I330" s="198">
        <v>29750</v>
      </c>
      <c r="J330" s="903">
        <f t="shared" ca="1" si="25"/>
        <v>41</v>
      </c>
      <c r="K330" s="176" t="s">
        <v>24</v>
      </c>
      <c r="L330" s="170" t="s">
        <v>24</v>
      </c>
      <c r="M330" s="173" t="s">
        <v>24</v>
      </c>
      <c r="N330" s="529">
        <v>42940</v>
      </c>
      <c r="O330" s="211">
        <v>42940</v>
      </c>
      <c r="P330" s="244" t="s">
        <v>24</v>
      </c>
      <c r="Q330" s="194">
        <f t="shared" si="26"/>
        <v>43305</v>
      </c>
      <c r="R330" s="181" t="str">
        <f t="shared" ca="1" si="27"/>
        <v>EXPIRED</v>
      </c>
      <c r="S330" s="654" t="s">
        <v>24</v>
      </c>
      <c r="T330" s="211">
        <v>44360</v>
      </c>
      <c r="U330" s="212" t="s">
        <v>99</v>
      </c>
      <c r="V330" s="1330" t="s">
        <v>24</v>
      </c>
      <c r="W330" s="1311" t="s">
        <v>24</v>
      </c>
      <c r="X330" s="347"/>
      <c r="Y330" s="172"/>
      <c r="Z330" s="350"/>
      <c r="AA330" s="213"/>
      <c r="AB330" s="839"/>
      <c r="AC330" s="213"/>
      <c r="AD330" s="213"/>
      <c r="AE330" s="213"/>
      <c r="AF330" s="1319"/>
      <c r="AG330" s="375"/>
      <c r="AH330" s="1239"/>
      <c r="AI330" s="481" t="str">
        <f t="shared" si="28"/>
        <v/>
      </c>
      <c r="AJ330" s="1330">
        <f t="shared" si="29"/>
        <v>42940</v>
      </c>
      <c r="AK330" s="217" t="s">
        <v>24</v>
      </c>
      <c r="AL330" s="614" t="s">
        <v>24</v>
      </c>
      <c r="AM330" s="180"/>
      <c r="AN330" s="178"/>
      <c r="AO330" s="178"/>
      <c r="AP330" s="180"/>
      <c r="AQ330" s="180"/>
      <c r="AR330" s="180"/>
      <c r="AS330" s="180"/>
      <c r="AT330" s="180"/>
      <c r="AU330" s="180"/>
      <c r="AV330" s="885"/>
      <c r="AW330" s="885"/>
      <c r="AX330" s="885"/>
      <c r="AY330" s="885"/>
      <c r="AZ330" s="177"/>
    </row>
    <row r="331" spans="1:52" ht="15" customHeight="1">
      <c r="A331" s="885"/>
      <c r="B331" s="1310">
        <v>325</v>
      </c>
      <c r="C331" s="647" t="s">
        <v>5253</v>
      </c>
      <c r="D331" s="643" t="s">
        <v>5254</v>
      </c>
      <c r="E331" s="567" t="s">
        <v>1122</v>
      </c>
      <c r="F331" s="526" t="s">
        <v>5255</v>
      </c>
      <c r="G331" s="526" t="s">
        <v>109</v>
      </c>
      <c r="H331" s="653" t="s">
        <v>5256</v>
      </c>
      <c r="I331" s="198">
        <v>32964</v>
      </c>
      <c r="J331" s="903">
        <f t="shared" ca="1" si="25"/>
        <v>32</v>
      </c>
      <c r="K331" s="176" t="s">
        <v>24</v>
      </c>
      <c r="L331" s="170" t="s">
        <v>24</v>
      </c>
      <c r="M331" s="173" t="s">
        <v>24</v>
      </c>
      <c r="N331" s="529">
        <v>43481</v>
      </c>
      <c r="O331" s="211">
        <v>43362</v>
      </c>
      <c r="P331" s="244" t="s">
        <v>24</v>
      </c>
      <c r="Q331" s="194">
        <f t="shared" si="26"/>
        <v>43727</v>
      </c>
      <c r="R331" s="181" t="str">
        <f t="shared" ca="1" si="27"/>
        <v>EXPIRED</v>
      </c>
      <c r="S331" s="654" t="s">
        <v>24</v>
      </c>
      <c r="T331" s="211">
        <v>44287</v>
      </c>
      <c r="U331" s="212" t="s">
        <v>24</v>
      </c>
      <c r="V331" s="211" t="s">
        <v>24</v>
      </c>
      <c r="W331" s="1311" t="s">
        <v>24</v>
      </c>
      <c r="X331" s="347"/>
      <c r="Y331" s="172"/>
      <c r="Z331" s="350"/>
      <c r="AA331" s="244" t="s">
        <v>24</v>
      </c>
      <c r="AB331" s="839"/>
      <c r="AC331" s="213"/>
      <c r="AD331" s="213"/>
      <c r="AE331" s="213"/>
      <c r="AF331" s="1319"/>
      <c r="AG331" s="375"/>
      <c r="AH331" s="1239"/>
      <c r="AI331" s="481" t="str">
        <f t="shared" si="28"/>
        <v>-</v>
      </c>
      <c r="AJ331" s="1330">
        <f t="shared" si="29"/>
        <v>43481</v>
      </c>
      <c r="AK331" s="217" t="s">
        <v>24</v>
      </c>
      <c r="AL331" s="614" t="s">
        <v>24</v>
      </c>
      <c r="AM331" s="180"/>
      <c r="AN331" s="178"/>
      <c r="AO331" s="178"/>
      <c r="AP331" s="180"/>
      <c r="AQ331" s="1231" t="s">
        <v>3094</v>
      </c>
      <c r="AR331" s="180"/>
      <c r="AS331" s="180"/>
      <c r="AT331" s="180"/>
      <c r="AU331" s="180"/>
      <c r="AV331" s="885"/>
      <c r="AW331" s="885"/>
      <c r="AX331" s="885"/>
      <c r="AY331" s="885"/>
      <c r="AZ331" s="177"/>
    </row>
    <row r="332" spans="1:52" ht="15" customHeight="1">
      <c r="A332" s="885"/>
      <c r="B332" s="1310">
        <v>326</v>
      </c>
      <c r="C332" s="647" t="s">
        <v>5257</v>
      </c>
      <c r="D332" s="643" t="s">
        <v>5209</v>
      </c>
      <c r="E332" s="567" t="s">
        <v>1122</v>
      </c>
      <c r="F332" s="526" t="s">
        <v>5258</v>
      </c>
      <c r="G332" s="526" t="s">
        <v>109</v>
      </c>
      <c r="H332" s="653" t="s">
        <v>5259</v>
      </c>
      <c r="I332" s="198">
        <v>36119</v>
      </c>
      <c r="J332" s="903">
        <f t="shared" ca="1" si="25"/>
        <v>23</v>
      </c>
      <c r="K332" s="176" t="s">
        <v>24</v>
      </c>
      <c r="L332" s="170" t="s">
        <v>24</v>
      </c>
      <c r="M332" s="173" t="s">
        <v>24</v>
      </c>
      <c r="N332" s="529">
        <v>43005</v>
      </c>
      <c r="O332" s="211">
        <v>43354</v>
      </c>
      <c r="P332" s="244" t="s">
        <v>24</v>
      </c>
      <c r="Q332" s="194">
        <f t="shared" si="26"/>
        <v>43719</v>
      </c>
      <c r="R332" s="181" t="str">
        <f t="shared" ca="1" si="27"/>
        <v>EXPIRED</v>
      </c>
      <c r="S332" s="654" t="s">
        <v>24</v>
      </c>
      <c r="T332" s="211">
        <v>44520</v>
      </c>
      <c r="U332" s="212" t="s">
        <v>99</v>
      </c>
      <c r="V332" s="1330" t="s">
        <v>24</v>
      </c>
      <c r="W332" s="1311" t="s">
        <v>24</v>
      </c>
      <c r="X332" s="347"/>
      <c r="Y332" s="172"/>
      <c r="Z332" s="350"/>
      <c r="AA332" s="213"/>
      <c r="AB332" s="839"/>
      <c r="AC332" s="213"/>
      <c r="AD332" s="213"/>
      <c r="AE332" s="213"/>
      <c r="AF332" s="1319"/>
      <c r="AG332" s="375"/>
      <c r="AH332" s="1239"/>
      <c r="AI332" s="481" t="str">
        <f t="shared" si="28"/>
        <v/>
      </c>
      <c r="AJ332" s="1330">
        <f t="shared" si="29"/>
        <v>43005</v>
      </c>
      <c r="AK332" s="217" t="s">
        <v>24</v>
      </c>
      <c r="AL332" s="614" t="s">
        <v>24</v>
      </c>
      <c r="AM332" s="180"/>
      <c r="AN332" s="178"/>
      <c r="AO332" s="178"/>
      <c r="AP332" s="180"/>
      <c r="AQ332" s="180"/>
      <c r="AR332" s="180"/>
      <c r="AS332" s="180"/>
      <c r="AT332" s="180"/>
      <c r="AU332" s="180"/>
      <c r="AV332" s="885"/>
      <c r="AW332" s="885"/>
      <c r="AX332" s="885"/>
      <c r="AY332" s="885"/>
      <c r="AZ332" s="177"/>
    </row>
    <row r="333" spans="1:52" ht="15" customHeight="1">
      <c r="A333" s="885"/>
      <c r="B333" s="1310">
        <v>327</v>
      </c>
      <c r="C333" s="655" t="s">
        <v>5260</v>
      </c>
      <c r="D333" s="463" t="s">
        <v>5205</v>
      </c>
      <c r="E333" s="567" t="s">
        <v>1122</v>
      </c>
      <c r="F333" s="526" t="s">
        <v>5261</v>
      </c>
      <c r="G333" s="526" t="s">
        <v>109</v>
      </c>
      <c r="H333" s="527" t="s">
        <v>5262</v>
      </c>
      <c r="I333" s="198">
        <v>35482</v>
      </c>
      <c r="J333" s="1314">
        <f t="shared" ca="1" si="25"/>
        <v>25</v>
      </c>
      <c r="K333" s="176" t="s">
        <v>24</v>
      </c>
      <c r="L333" s="170" t="s">
        <v>24</v>
      </c>
      <c r="M333" s="173" t="s">
        <v>24</v>
      </c>
      <c r="N333" s="529">
        <v>43031</v>
      </c>
      <c r="O333" s="211">
        <v>43383</v>
      </c>
      <c r="P333" s="244" t="s">
        <v>24</v>
      </c>
      <c r="Q333" s="194">
        <f t="shared" si="26"/>
        <v>43748</v>
      </c>
      <c r="R333" s="181" t="str">
        <f t="shared" ca="1" si="27"/>
        <v>EXPIRED</v>
      </c>
      <c r="S333" s="654" t="s">
        <v>24</v>
      </c>
      <c r="T333" s="211">
        <v>44248</v>
      </c>
      <c r="U333" s="212" t="s">
        <v>99</v>
      </c>
      <c r="V333" s="1330" t="s">
        <v>24</v>
      </c>
      <c r="W333" s="1311" t="s">
        <v>24</v>
      </c>
      <c r="X333" s="347"/>
      <c r="Y333" s="172"/>
      <c r="Z333" s="350"/>
      <c r="AA333" s="213"/>
      <c r="AB333" s="839"/>
      <c r="AC333" s="213"/>
      <c r="AD333" s="213"/>
      <c r="AE333" s="213"/>
      <c r="AF333" s="1319"/>
      <c r="AG333" s="375"/>
      <c r="AH333" s="1239"/>
      <c r="AI333" s="481" t="str">
        <f t="shared" si="28"/>
        <v/>
      </c>
      <c r="AJ333" s="1330">
        <f t="shared" si="29"/>
        <v>43031</v>
      </c>
      <c r="AK333" s="217" t="s">
        <v>24</v>
      </c>
      <c r="AL333" s="614" t="s">
        <v>24</v>
      </c>
      <c r="AM333" s="180"/>
      <c r="AN333" s="178"/>
      <c r="AO333" s="178"/>
      <c r="AP333" s="180"/>
      <c r="AQ333" s="180"/>
      <c r="AR333" s="180"/>
      <c r="AS333" s="180"/>
      <c r="AT333" s="180"/>
      <c r="AU333" s="180"/>
      <c r="AV333" s="885"/>
      <c r="AW333" s="885"/>
      <c r="AX333" s="885"/>
      <c r="AY333" s="885"/>
      <c r="AZ333" s="177"/>
    </row>
    <row r="334" spans="1:52" ht="15" customHeight="1">
      <c r="A334" s="885"/>
      <c r="B334" s="1310">
        <v>328</v>
      </c>
      <c r="C334" s="647" t="s">
        <v>5263</v>
      </c>
      <c r="D334" s="643" t="s">
        <v>5264</v>
      </c>
      <c r="E334" s="567" t="s">
        <v>1122</v>
      </c>
      <c r="F334" s="526" t="s">
        <v>5265</v>
      </c>
      <c r="G334" s="526" t="s">
        <v>109</v>
      </c>
      <c r="H334" s="527" t="s">
        <v>5266</v>
      </c>
      <c r="I334" s="198">
        <v>30440</v>
      </c>
      <c r="J334" s="1314">
        <f t="shared" ca="1" si="25"/>
        <v>39</v>
      </c>
      <c r="K334" s="176" t="s">
        <v>24</v>
      </c>
      <c r="L334" s="170" t="s">
        <v>24</v>
      </c>
      <c r="M334" s="173" t="s">
        <v>24</v>
      </c>
      <c r="N334" s="529">
        <v>43052</v>
      </c>
      <c r="O334" s="211">
        <v>43408</v>
      </c>
      <c r="P334" s="244" t="s">
        <v>24</v>
      </c>
      <c r="Q334" s="194">
        <f t="shared" si="26"/>
        <v>43773</v>
      </c>
      <c r="R334" s="181" t="str">
        <f t="shared" ca="1" si="27"/>
        <v>EXPIRED</v>
      </c>
      <c r="S334" s="654" t="s">
        <v>24</v>
      </c>
      <c r="T334" s="211">
        <v>44320</v>
      </c>
      <c r="U334" s="212" t="s">
        <v>99</v>
      </c>
      <c r="V334" s="1330" t="s">
        <v>24</v>
      </c>
      <c r="W334" s="1311" t="s">
        <v>24</v>
      </c>
      <c r="X334" s="347"/>
      <c r="Y334" s="172"/>
      <c r="Z334" s="350"/>
      <c r="AA334" s="213"/>
      <c r="AB334" s="839"/>
      <c r="AC334" s="213"/>
      <c r="AD334" s="213"/>
      <c r="AE334" s="213"/>
      <c r="AF334" s="1319"/>
      <c r="AG334" s="375"/>
      <c r="AH334" s="1239"/>
      <c r="AI334" s="481" t="str">
        <f t="shared" si="28"/>
        <v/>
      </c>
      <c r="AJ334" s="1330">
        <f t="shared" si="29"/>
        <v>43052</v>
      </c>
      <c r="AK334" s="217" t="s">
        <v>24</v>
      </c>
      <c r="AL334" s="614" t="s">
        <v>24</v>
      </c>
      <c r="AM334" s="180"/>
      <c r="AN334" s="178"/>
      <c r="AO334" s="178"/>
      <c r="AP334" s="180"/>
      <c r="AQ334" s="180" t="s">
        <v>3094</v>
      </c>
      <c r="AR334" s="180"/>
      <c r="AS334" s="180"/>
      <c r="AT334" s="180"/>
      <c r="AU334" s="180"/>
      <c r="AV334" s="177"/>
      <c r="AW334" s="885"/>
      <c r="AX334" s="885"/>
      <c r="AY334" s="885"/>
      <c r="AZ334" s="177"/>
    </row>
    <row r="335" spans="1:52" ht="15" customHeight="1">
      <c r="B335" s="1310">
        <v>4523</v>
      </c>
      <c r="C335" s="563" t="s">
        <v>13427</v>
      </c>
      <c r="D335" s="643" t="s">
        <v>333</v>
      </c>
      <c r="E335" s="567" t="s">
        <v>1122</v>
      </c>
      <c r="F335" s="526" t="s">
        <v>14112</v>
      </c>
      <c r="G335" s="526" t="s">
        <v>98</v>
      </c>
      <c r="H335" s="570" t="s">
        <v>24</v>
      </c>
      <c r="I335" s="663">
        <v>35500</v>
      </c>
      <c r="J335" s="1314">
        <f t="shared" ca="1" si="25"/>
        <v>25</v>
      </c>
      <c r="K335" s="176" t="s">
        <v>24</v>
      </c>
      <c r="L335" s="170" t="s">
        <v>24</v>
      </c>
      <c r="M335" s="173" t="s">
        <v>24</v>
      </c>
      <c r="N335" s="510">
        <v>44135</v>
      </c>
      <c r="O335" s="205"/>
      <c r="P335" s="213"/>
      <c r="Q335" s="586"/>
      <c r="R335" s="181"/>
      <c r="S335" s="244"/>
      <c r="T335" s="211">
        <v>44631</v>
      </c>
      <c r="U335" s="212" t="s">
        <v>24</v>
      </c>
      <c r="V335" s="1330" t="s">
        <v>24</v>
      </c>
      <c r="W335" s="1311" t="s">
        <v>24</v>
      </c>
      <c r="X335" s="347"/>
      <c r="Y335" s="172"/>
      <c r="Z335" s="350"/>
      <c r="AA335" s="244"/>
      <c r="AB335" s="244"/>
      <c r="AC335" s="244"/>
      <c r="AD335" s="244"/>
      <c r="AE335" s="244"/>
      <c r="AF335" s="1314"/>
      <c r="AG335" s="137"/>
      <c r="AH335" s="1240"/>
      <c r="AI335" s="481" t="s">
        <v>12173</v>
      </c>
      <c r="AJ335" s="1330">
        <v>44135</v>
      </c>
      <c r="AK335" s="199" t="s">
        <v>24</v>
      </c>
      <c r="AL335" s="614" t="s">
        <v>24</v>
      </c>
      <c r="AM335" s="178"/>
      <c r="AN335" s="178"/>
      <c r="AO335" s="180"/>
      <c r="AP335" s="180"/>
      <c r="AQ335" s="1231" t="s">
        <v>3094</v>
      </c>
      <c r="AR335" s="180"/>
      <c r="AS335" s="180"/>
      <c r="AT335" s="180"/>
      <c r="AU335" s="180"/>
    </row>
    <row r="336" spans="1:52" ht="15" customHeight="1">
      <c r="A336" s="885"/>
      <c r="B336" s="1310">
        <v>330</v>
      </c>
      <c r="C336" s="647" t="s">
        <v>5269</v>
      </c>
      <c r="D336" s="643" t="s">
        <v>5205</v>
      </c>
      <c r="E336" s="567" t="s">
        <v>1122</v>
      </c>
      <c r="F336" s="526" t="s">
        <v>5270</v>
      </c>
      <c r="G336" s="526" t="s">
        <v>109</v>
      </c>
      <c r="H336" s="527" t="s">
        <v>11460</v>
      </c>
      <c r="I336" s="198">
        <v>32843</v>
      </c>
      <c r="J336" s="1314">
        <f t="shared" ca="1" si="25"/>
        <v>32</v>
      </c>
      <c r="K336" s="176" t="s">
        <v>24</v>
      </c>
      <c r="L336" s="170" t="s">
        <v>24</v>
      </c>
      <c r="M336" s="173" t="s">
        <v>24</v>
      </c>
      <c r="N336" s="529">
        <v>43052</v>
      </c>
      <c r="O336" s="211">
        <v>43408</v>
      </c>
      <c r="P336" s="244" t="s">
        <v>24</v>
      </c>
      <c r="Q336" s="194">
        <f t="shared" ref="Q336:Q399" si="30">IF(OR(O336="-",O336=""),"-",O336+365)</f>
        <v>43773</v>
      </c>
      <c r="R336" s="181" t="str">
        <f t="shared" ref="R336:R399" ca="1" si="31">IF(OR(O336="",O336="-"),"TIDAK MCU",IF(Q336&gt;TODAY(),"BERLAKU","EXPIRED"))</f>
        <v>EXPIRED</v>
      </c>
      <c r="S336" s="654" t="s">
        <v>24</v>
      </c>
      <c r="T336" s="211">
        <v>44531</v>
      </c>
      <c r="U336" s="212" t="s">
        <v>99</v>
      </c>
      <c r="V336" s="211" t="s">
        <v>24</v>
      </c>
      <c r="W336" s="1311" t="s">
        <v>24</v>
      </c>
      <c r="X336" s="347"/>
      <c r="Y336" s="172"/>
      <c r="Z336" s="350"/>
      <c r="AA336" s="213"/>
      <c r="AB336" s="839"/>
      <c r="AC336" s="213"/>
      <c r="AD336" s="213"/>
      <c r="AE336" s="213"/>
      <c r="AF336" s="1319"/>
      <c r="AG336" s="375"/>
      <c r="AH336" s="1239"/>
      <c r="AI336" s="481" t="str">
        <f t="shared" ref="AI336:AI399" si="32">+CONCATENATE(AA336,AB336,AC336,AD336,AE336,AF336,AG336)</f>
        <v/>
      </c>
      <c r="AJ336" s="1330">
        <f t="shared" ref="AJ336:AJ399" si="33">N336</f>
        <v>43052</v>
      </c>
      <c r="AK336" s="217" t="s">
        <v>24</v>
      </c>
      <c r="AL336" s="614" t="s">
        <v>24</v>
      </c>
      <c r="AM336" s="180"/>
      <c r="AN336" s="178"/>
      <c r="AO336" s="178"/>
      <c r="AP336" s="180"/>
      <c r="AQ336" s="180"/>
      <c r="AR336" s="180"/>
      <c r="AS336" s="180"/>
      <c r="AT336" s="180"/>
      <c r="AU336" s="180"/>
      <c r="AV336" s="177"/>
      <c r="AW336" s="177"/>
      <c r="AX336" s="177"/>
      <c r="AY336" s="177"/>
      <c r="AZ336" s="177"/>
    </row>
    <row r="337" spans="1:52" ht="15" customHeight="1">
      <c r="A337" s="885"/>
      <c r="B337" s="1310">
        <v>331</v>
      </c>
      <c r="C337" s="647" t="s">
        <v>5271</v>
      </c>
      <c r="D337" s="463" t="s">
        <v>1866</v>
      </c>
      <c r="E337" s="567" t="s">
        <v>1122</v>
      </c>
      <c r="F337" s="526" t="s">
        <v>5272</v>
      </c>
      <c r="G337" s="526" t="s">
        <v>109</v>
      </c>
      <c r="H337" s="653" t="s">
        <v>5273</v>
      </c>
      <c r="I337" s="198">
        <v>36363</v>
      </c>
      <c r="J337" s="1314">
        <f t="shared" ca="1" si="25"/>
        <v>22</v>
      </c>
      <c r="K337" s="176" t="s">
        <v>24</v>
      </c>
      <c r="L337" s="170" t="s">
        <v>24</v>
      </c>
      <c r="M337" s="173" t="s">
        <v>24</v>
      </c>
      <c r="N337" s="529">
        <v>43080</v>
      </c>
      <c r="O337" s="211" t="s">
        <v>24</v>
      </c>
      <c r="P337" s="244" t="s">
        <v>24</v>
      </c>
      <c r="Q337" s="194" t="str">
        <f t="shared" si="30"/>
        <v>-</v>
      </c>
      <c r="R337" s="181" t="str">
        <f t="shared" ca="1" si="31"/>
        <v>TIDAK MCU</v>
      </c>
      <c r="S337" s="654" t="s">
        <v>24</v>
      </c>
      <c r="T337" s="211">
        <v>44399</v>
      </c>
      <c r="U337" s="212" t="s">
        <v>99</v>
      </c>
      <c r="V337" s="1330" t="s">
        <v>24</v>
      </c>
      <c r="W337" s="1311" t="s">
        <v>24</v>
      </c>
      <c r="X337" s="347"/>
      <c r="Y337" s="172"/>
      <c r="Z337" s="350"/>
      <c r="AA337" s="213"/>
      <c r="AB337" s="839"/>
      <c r="AC337" s="213"/>
      <c r="AD337" s="213"/>
      <c r="AE337" s="213"/>
      <c r="AF337" s="1319"/>
      <c r="AG337" s="375"/>
      <c r="AH337" s="1239"/>
      <c r="AI337" s="481" t="str">
        <f t="shared" si="32"/>
        <v/>
      </c>
      <c r="AJ337" s="1330">
        <f t="shared" si="33"/>
        <v>43080</v>
      </c>
      <c r="AK337" s="217" t="s">
        <v>24</v>
      </c>
      <c r="AL337" s="614" t="s">
        <v>24</v>
      </c>
      <c r="AM337" s="180"/>
      <c r="AN337" s="178"/>
      <c r="AO337" s="178"/>
      <c r="AP337" s="180"/>
      <c r="AQ337" s="180"/>
      <c r="AR337" s="180"/>
      <c r="AS337" s="180"/>
      <c r="AT337" s="180"/>
      <c r="AU337" s="180"/>
      <c r="AV337" s="177"/>
      <c r="AW337" s="177"/>
      <c r="AX337" s="177"/>
      <c r="AY337" s="177"/>
      <c r="AZ337" s="177"/>
    </row>
    <row r="338" spans="1:52" ht="15" customHeight="1">
      <c r="A338" s="885"/>
      <c r="B338" s="1310">
        <v>332</v>
      </c>
      <c r="C338" s="647" t="s">
        <v>5274</v>
      </c>
      <c r="D338" s="643" t="s">
        <v>1874</v>
      </c>
      <c r="E338" s="567" t="s">
        <v>1122</v>
      </c>
      <c r="F338" s="526" t="s">
        <v>5275</v>
      </c>
      <c r="G338" s="526" t="s">
        <v>109</v>
      </c>
      <c r="H338" s="653" t="s">
        <v>5276</v>
      </c>
      <c r="I338" s="198">
        <v>33832</v>
      </c>
      <c r="J338" s="1314">
        <f t="shared" ca="1" si="25"/>
        <v>29</v>
      </c>
      <c r="K338" s="176" t="s">
        <v>24</v>
      </c>
      <c r="L338" s="170" t="s">
        <v>24</v>
      </c>
      <c r="M338" s="173" t="s">
        <v>24</v>
      </c>
      <c r="N338" s="529">
        <v>43115</v>
      </c>
      <c r="O338" s="211" t="s">
        <v>24</v>
      </c>
      <c r="P338" s="244" t="s">
        <v>24</v>
      </c>
      <c r="Q338" s="194" t="str">
        <f t="shared" si="30"/>
        <v>-</v>
      </c>
      <c r="R338" s="181" t="str">
        <f t="shared" ca="1" si="31"/>
        <v>TIDAK MCU</v>
      </c>
      <c r="S338" s="654" t="s">
        <v>24</v>
      </c>
      <c r="T338" s="211">
        <v>44424</v>
      </c>
      <c r="U338" s="212" t="s">
        <v>99</v>
      </c>
      <c r="V338" s="1330" t="s">
        <v>24</v>
      </c>
      <c r="W338" s="1311" t="s">
        <v>24</v>
      </c>
      <c r="X338" s="347"/>
      <c r="Y338" s="172"/>
      <c r="Z338" s="350"/>
      <c r="AA338" s="213"/>
      <c r="AB338" s="839"/>
      <c r="AC338" s="213"/>
      <c r="AD338" s="213"/>
      <c r="AE338" s="213"/>
      <c r="AF338" s="1319"/>
      <c r="AG338" s="375"/>
      <c r="AH338" s="1239"/>
      <c r="AI338" s="481" t="str">
        <f t="shared" si="32"/>
        <v/>
      </c>
      <c r="AJ338" s="1330">
        <f t="shared" si="33"/>
        <v>43115</v>
      </c>
      <c r="AK338" s="217" t="s">
        <v>24</v>
      </c>
      <c r="AL338" s="614" t="s">
        <v>24</v>
      </c>
      <c r="AM338" s="180"/>
      <c r="AN338" s="178"/>
      <c r="AO338" s="178"/>
      <c r="AP338" s="180"/>
      <c r="AQ338" s="1231" t="s">
        <v>3094</v>
      </c>
      <c r="AR338" s="180"/>
      <c r="AS338" s="180"/>
      <c r="AT338" s="180"/>
      <c r="AU338" s="180"/>
      <c r="AV338" s="177"/>
      <c r="AW338" s="177"/>
      <c r="AX338" s="177"/>
      <c r="AY338" s="177"/>
      <c r="AZ338" s="177"/>
    </row>
    <row r="339" spans="1:52" ht="15" customHeight="1">
      <c r="A339" s="885"/>
      <c r="B339" s="1310">
        <v>333</v>
      </c>
      <c r="C339" s="647" t="s">
        <v>5277</v>
      </c>
      <c r="D339" s="463" t="s">
        <v>5278</v>
      </c>
      <c r="E339" s="567" t="s">
        <v>1122</v>
      </c>
      <c r="F339" s="526" t="s">
        <v>5279</v>
      </c>
      <c r="G339" s="526" t="s">
        <v>109</v>
      </c>
      <c r="H339" s="653" t="s">
        <v>5280</v>
      </c>
      <c r="I339" s="198">
        <v>35989</v>
      </c>
      <c r="J339" s="1314">
        <f t="shared" ca="1" si="25"/>
        <v>23</v>
      </c>
      <c r="K339" s="176" t="s">
        <v>24</v>
      </c>
      <c r="L339" s="170" t="s">
        <v>24</v>
      </c>
      <c r="M339" s="173" t="s">
        <v>24</v>
      </c>
      <c r="N339" s="529">
        <v>43115</v>
      </c>
      <c r="O339" s="211" t="s">
        <v>24</v>
      </c>
      <c r="P339" s="244" t="s">
        <v>24</v>
      </c>
      <c r="Q339" s="194" t="str">
        <f t="shared" si="30"/>
        <v>-</v>
      </c>
      <c r="R339" s="181" t="str">
        <f t="shared" ca="1" si="31"/>
        <v>TIDAK MCU</v>
      </c>
      <c r="S339" s="654" t="s">
        <v>24</v>
      </c>
      <c r="T339" s="211">
        <v>44390</v>
      </c>
      <c r="U339" s="212" t="s">
        <v>99</v>
      </c>
      <c r="V339" s="1330" t="s">
        <v>24</v>
      </c>
      <c r="W339" s="1311" t="s">
        <v>24</v>
      </c>
      <c r="X339" s="347"/>
      <c r="Y339" s="172"/>
      <c r="Z339" s="350"/>
      <c r="AA339" s="213"/>
      <c r="AB339" s="839"/>
      <c r="AC339" s="213"/>
      <c r="AD339" s="213"/>
      <c r="AE339" s="213"/>
      <c r="AF339" s="1319"/>
      <c r="AG339" s="375"/>
      <c r="AH339" s="1239"/>
      <c r="AI339" s="481" t="str">
        <f t="shared" si="32"/>
        <v/>
      </c>
      <c r="AJ339" s="1330">
        <f t="shared" si="33"/>
        <v>43115</v>
      </c>
      <c r="AK339" s="217" t="s">
        <v>24</v>
      </c>
      <c r="AL339" s="614" t="s">
        <v>24</v>
      </c>
      <c r="AM339" s="180"/>
      <c r="AN339" s="178"/>
      <c r="AO339" s="178"/>
      <c r="AP339" s="180"/>
      <c r="AQ339" s="180"/>
      <c r="AR339" s="180"/>
      <c r="AS339" s="180"/>
      <c r="AT339" s="180"/>
      <c r="AU339" s="180"/>
      <c r="AV339" s="885"/>
      <c r="AW339" s="177"/>
      <c r="AX339" s="177"/>
      <c r="AY339" s="177"/>
      <c r="AZ339" s="177"/>
    </row>
    <row r="340" spans="1:52" ht="15" customHeight="1">
      <c r="A340" s="885"/>
      <c r="B340" s="1310">
        <v>334</v>
      </c>
      <c r="C340" s="563" t="s">
        <v>5281</v>
      </c>
      <c r="D340" s="643" t="s">
        <v>1866</v>
      </c>
      <c r="E340" s="567" t="s">
        <v>1122</v>
      </c>
      <c r="F340" s="526" t="s">
        <v>5282</v>
      </c>
      <c r="G340" s="526" t="s">
        <v>109</v>
      </c>
      <c r="H340" s="653" t="s">
        <v>5283</v>
      </c>
      <c r="I340" s="198">
        <v>35630</v>
      </c>
      <c r="J340" s="1314">
        <f t="shared" ca="1" si="25"/>
        <v>24</v>
      </c>
      <c r="K340" s="176" t="s">
        <v>24</v>
      </c>
      <c r="L340" s="170" t="s">
        <v>24</v>
      </c>
      <c r="M340" s="173" t="s">
        <v>24</v>
      </c>
      <c r="N340" s="529">
        <v>43115</v>
      </c>
      <c r="O340" s="211" t="s">
        <v>24</v>
      </c>
      <c r="P340" s="244" t="s">
        <v>24</v>
      </c>
      <c r="Q340" s="194" t="str">
        <f t="shared" si="30"/>
        <v>-</v>
      </c>
      <c r="R340" s="181" t="str">
        <f t="shared" ca="1" si="31"/>
        <v>TIDAK MCU</v>
      </c>
      <c r="S340" s="654" t="s">
        <v>24</v>
      </c>
      <c r="T340" s="211">
        <v>44396</v>
      </c>
      <c r="U340" s="212" t="s">
        <v>24</v>
      </c>
      <c r="V340" s="211" t="s">
        <v>24</v>
      </c>
      <c r="W340" s="1311" t="s">
        <v>24</v>
      </c>
      <c r="X340" s="347"/>
      <c r="Y340" s="172"/>
      <c r="Z340" s="350"/>
      <c r="AA340" s="213"/>
      <c r="AB340" s="839"/>
      <c r="AC340" s="213"/>
      <c r="AD340" s="213"/>
      <c r="AE340" s="213"/>
      <c r="AF340" s="1319"/>
      <c r="AG340" s="375"/>
      <c r="AH340" s="1239"/>
      <c r="AI340" s="481" t="str">
        <f t="shared" si="32"/>
        <v/>
      </c>
      <c r="AJ340" s="1330">
        <f t="shared" si="33"/>
        <v>43115</v>
      </c>
      <c r="AK340" s="217" t="s">
        <v>24</v>
      </c>
      <c r="AL340" s="614" t="s">
        <v>24</v>
      </c>
      <c r="AM340" s="180"/>
      <c r="AN340" s="178"/>
      <c r="AO340" s="178"/>
      <c r="AP340" s="180"/>
      <c r="AQ340" s="1231" t="s">
        <v>3094</v>
      </c>
      <c r="AR340" s="180"/>
      <c r="AS340" s="180"/>
      <c r="AT340" s="180"/>
      <c r="AU340" s="180"/>
      <c r="AV340" s="885"/>
      <c r="AW340" s="885"/>
      <c r="AX340" s="885"/>
      <c r="AY340" s="885"/>
      <c r="AZ340" s="177"/>
    </row>
    <row r="341" spans="1:52" ht="15" customHeight="1">
      <c r="A341" s="885"/>
      <c r="B341" s="1310">
        <v>335</v>
      </c>
      <c r="C341" s="647" t="s">
        <v>5284</v>
      </c>
      <c r="D341" s="463" t="s">
        <v>5209</v>
      </c>
      <c r="E341" s="567" t="s">
        <v>1122</v>
      </c>
      <c r="F341" s="526" t="s">
        <v>5285</v>
      </c>
      <c r="G341" s="526" t="s">
        <v>109</v>
      </c>
      <c r="H341" s="527" t="s">
        <v>5286</v>
      </c>
      <c r="I341" s="198">
        <v>33961</v>
      </c>
      <c r="J341" s="1314">
        <f t="shared" ca="1" si="25"/>
        <v>29</v>
      </c>
      <c r="K341" s="176" t="s">
        <v>24</v>
      </c>
      <c r="L341" s="170" t="s">
        <v>24</v>
      </c>
      <c r="M341" s="173" t="s">
        <v>24</v>
      </c>
      <c r="N341" s="529">
        <v>43132</v>
      </c>
      <c r="O341" s="211">
        <v>43480</v>
      </c>
      <c r="P341" s="244" t="s">
        <v>24</v>
      </c>
      <c r="Q341" s="194">
        <f t="shared" si="30"/>
        <v>43845</v>
      </c>
      <c r="R341" s="181" t="str">
        <f t="shared" ca="1" si="31"/>
        <v>EXPIRED</v>
      </c>
      <c r="S341" s="654" t="s">
        <v>24</v>
      </c>
      <c r="T341" s="211">
        <v>44553</v>
      </c>
      <c r="U341" s="212" t="s">
        <v>99</v>
      </c>
      <c r="V341" s="1330" t="s">
        <v>24</v>
      </c>
      <c r="W341" s="1311" t="s">
        <v>24</v>
      </c>
      <c r="X341" s="347"/>
      <c r="Y341" s="172"/>
      <c r="Z341" s="350"/>
      <c r="AA341" s="213"/>
      <c r="AB341" s="839"/>
      <c r="AC341" s="213"/>
      <c r="AD341" s="213"/>
      <c r="AE341" s="213"/>
      <c r="AF341" s="1319"/>
      <c r="AG341" s="375"/>
      <c r="AH341" s="1239"/>
      <c r="AI341" s="481" t="str">
        <f t="shared" si="32"/>
        <v/>
      </c>
      <c r="AJ341" s="1330">
        <f t="shared" si="33"/>
        <v>43132</v>
      </c>
      <c r="AK341" s="217" t="s">
        <v>24</v>
      </c>
      <c r="AL341" s="614" t="s">
        <v>24</v>
      </c>
      <c r="AM341" s="180"/>
      <c r="AN341" s="178"/>
      <c r="AO341" s="178"/>
      <c r="AP341" s="180"/>
      <c r="AQ341" s="180"/>
      <c r="AR341" s="180"/>
      <c r="AS341" s="180"/>
      <c r="AT341" s="180"/>
      <c r="AU341" s="180"/>
      <c r="AV341" s="177"/>
      <c r="AW341" s="177"/>
      <c r="AX341" s="177"/>
      <c r="AY341" s="177"/>
      <c r="AZ341" s="177"/>
    </row>
    <row r="342" spans="1:52" ht="15" customHeight="1">
      <c r="A342" s="885"/>
      <c r="B342" s="1310">
        <v>336</v>
      </c>
      <c r="C342" s="647" t="s">
        <v>5287</v>
      </c>
      <c r="D342" s="463" t="s">
        <v>5209</v>
      </c>
      <c r="E342" s="567" t="s">
        <v>1122</v>
      </c>
      <c r="F342" s="526" t="s">
        <v>5288</v>
      </c>
      <c r="G342" s="526" t="s">
        <v>109</v>
      </c>
      <c r="H342" s="527" t="s">
        <v>5289</v>
      </c>
      <c r="I342" s="198">
        <v>36503</v>
      </c>
      <c r="J342" s="1314">
        <f t="shared" ca="1" si="25"/>
        <v>22</v>
      </c>
      <c r="K342" s="176" t="s">
        <v>24</v>
      </c>
      <c r="L342" s="170" t="s">
        <v>24</v>
      </c>
      <c r="M342" s="173" t="s">
        <v>24</v>
      </c>
      <c r="N342" s="529">
        <v>43132</v>
      </c>
      <c r="O342" s="211" t="s">
        <v>24</v>
      </c>
      <c r="P342" s="244" t="s">
        <v>24</v>
      </c>
      <c r="Q342" s="194" t="str">
        <f t="shared" si="30"/>
        <v>-</v>
      </c>
      <c r="R342" s="181" t="str">
        <f t="shared" ca="1" si="31"/>
        <v>TIDAK MCU</v>
      </c>
      <c r="S342" s="654" t="s">
        <v>24</v>
      </c>
      <c r="T342" s="211">
        <v>44539</v>
      </c>
      <c r="U342" s="212" t="s">
        <v>99</v>
      </c>
      <c r="V342" s="1330" t="s">
        <v>24</v>
      </c>
      <c r="W342" s="1311" t="s">
        <v>24</v>
      </c>
      <c r="X342" s="347"/>
      <c r="Y342" s="172"/>
      <c r="Z342" s="350"/>
      <c r="AA342" s="213"/>
      <c r="AB342" s="839"/>
      <c r="AC342" s="213"/>
      <c r="AD342" s="213"/>
      <c r="AE342" s="213"/>
      <c r="AF342" s="1319"/>
      <c r="AG342" s="375"/>
      <c r="AH342" s="1239"/>
      <c r="AI342" s="481" t="str">
        <f t="shared" si="32"/>
        <v/>
      </c>
      <c r="AJ342" s="1330">
        <f t="shared" si="33"/>
        <v>43132</v>
      </c>
      <c r="AK342" s="217" t="s">
        <v>24</v>
      </c>
      <c r="AL342" s="614" t="s">
        <v>24</v>
      </c>
      <c r="AM342" s="180"/>
      <c r="AN342" s="178"/>
      <c r="AO342" s="178"/>
      <c r="AP342" s="180"/>
      <c r="AQ342" s="180"/>
      <c r="AR342" s="180"/>
      <c r="AS342" s="180"/>
      <c r="AT342" s="180"/>
      <c r="AU342" s="180"/>
      <c r="AV342" s="177"/>
      <c r="AW342" s="177"/>
      <c r="AX342" s="177"/>
      <c r="AY342" s="177"/>
      <c r="AZ342" s="177"/>
    </row>
    <row r="343" spans="1:52" ht="15" customHeight="1">
      <c r="A343" s="885"/>
      <c r="B343" s="1310">
        <v>337</v>
      </c>
      <c r="C343" s="647" t="s">
        <v>5290</v>
      </c>
      <c r="D343" s="463" t="s">
        <v>333</v>
      </c>
      <c r="E343" s="567" t="s">
        <v>1122</v>
      </c>
      <c r="F343" s="526" t="s">
        <v>5291</v>
      </c>
      <c r="G343" s="526" t="s">
        <v>109</v>
      </c>
      <c r="H343" s="527" t="s">
        <v>5292</v>
      </c>
      <c r="I343" s="589">
        <v>34656</v>
      </c>
      <c r="J343" s="903">
        <f t="shared" ca="1" si="25"/>
        <v>27</v>
      </c>
      <c r="K343" s="176" t="s">
        <v>24</v>
      </c>
      <c r="L343" s="170" t="s">
        <v>24</v>
      </c>
      <c r="M343" s="173" t="s">
        <v>24</v>
      </c>
      <c r="N343" s="577">
        <v>43643</v>
      </c>
      <c r="O343" s="211" t="s">
        <v>24</v>
      </c>
      <c r="P343" s="198" t="s">
        <v>24</v>
      </c>
      <c r="Q343" s="194" t="str">
        <f t="shared" si="30"/>
        <v>-</v>
      </c>
      <c r="R343" s="181" t="str">
        <f t="shared" ca="1" si="31"/>
        <v>TIDAK MCU</v>
      </c>
      <c r="S343" s="654" t="s">
        <v>24</v>
      </c>
      <c r="T343" s="211">
        <v>44518</v>
      </c>
      <c r="U343" s="1329" t="s">
        <v>99</v>
      </c>
      <c r="V343" s="1330" t="s">
        <v>24</v>
      </c>
      <c r="W343" s="1311" t="s">
        <v>24</v>
      </c>
      <c r="X343" s="347"/>
      <c r="Y343" s="172"/>
      <c r="Z343" s="350"/>
      <c r="AA343" s="213"/>
      <c r="AB343" s="839"/>
      <c r="AC343" s="213"/>
      <c r="AD343" s="213"/>
      <c r="AE343" s="213"/>
      <c r="AF343" s="1319"/>
      <c r="AG343" s="375"/>
      <c r="AH343" s="1239"/>
      <c r="AI343" s="481" t="str">
        <f t="shared" si="32"/>
        <v/>
      </c>
      <c r="AJ343" s="1330">
        <f t="shared" si="33"/>
        <v>43643</v>
      </c>
      <c r="AK343" s="217" t="s">
        <v>24</v>
      </c>
      <c r="AL343" s="614" t="s">
        <v>24</v>
      </c>
      <c r="AM343" s="180"/>
      <c r="AN343" s="178"/>
      <c r="AO343" s="178"/>
      <c r="AP343" s="180"/>
      <c r="AQ343" s="180"/>
      <c r="AR343" s="180"/>
      <c r="AS343" s="180"/>
      <c r="AT343" s="180"/>
      <c r="AU343" s="180"/>
      <c r="AZ343" s="177"/>
    </row>
    <row r="344" spans="1:52" ht="15" customHeight="1">
      <c r="A344" s="885"/>
      <c r="B344" s="1310">
        <v>338</v>
      </c>
      <c r="C344" s="563" t="s">
        <v>5293</v>
      </c>
      <c r="D344" s="463" t="s">
        <v>5205</v>
      </c>
      <c r="E344" s="567" t="s">
        <v>1122</v>
      </c>
      <c r="F344" s="526" t="s">
        <v>5294</v>
      </c>
      <c r="G344" s="526" t="s">
        <v>109</v>
      </c>
      <c r="H344" s="527" t="s">
        <v>5295</v>
      </c>
      <c r="I344" s="198">
        <v>33294</v>
      </c>
      <c r="J344" s="903">
        <f t="shared" ca="1" si="25"/>
        <v>31</v>
      </c>
      <c r="K344" s="176" t="s">
        <v>24</v>
      </c>
      <c r="L344" s="170" t="s">
        <v>24</v>
      </c>
      <c r="M344" s="173" t="s">
        <v>24</v>
      </c>
      <c r="N344" s="529">
        <v>43481</v>
      </c>
      <c r="O344" s="211">
        <v>43498</v>
      </c>
      <c r="P344" s="244" t="s">
        <v>24</v>
      </c>
      <c r="Q344" s="194">
        <f t="shared" si="30"/>
        <v>43863</v>
      </c>
      <c r="R344" s="181" t="str">
        <f t="shared" ca="1" si="31"/>
        <v>EXPIRED</v>
      </c>
      <c r="S344" s="654" t="s">
        <v>24</v>
      </c>
      <c r="T344" s="211">
        <v>44252</v>
      </c>
      <c r="U344" s="212" t="s">
        <v>99</v>
      </c>
      <c r="V344" s="211" t="s">
        <v>24</v>
      </c>
      <c r="W344" s="1311" t="s">
        <v>24</v>
      </c>
      <c r="X344" s="347"/>
      <c r="Y344" s="172"/>
      <c r="Z344" s="350"/>
      <c r="AA344" s="213"/>
      <c r="AB344" s="839"/>
      <c r="AC344" s="213"/>
      <c r="AD344" s="213"/>
      <c r="AE344" s="213"/>
      <c r="AF344" s="1319"/>
      <c r="AG344" s="375"/>
      <c r="AH344" s="1239"/>
      <c r="AI344" s="481" t="str">
        <f t="shared" si="32"/>
        <v/>
      </c>
      <c r="AJ344" s="1330">
        <f t="shared" si="33"/>
        <v>43481</v>
      </c>
      <c r="AK344" s="217" t="s">
        <v>24</v>
      </c>
      <c r="AL344" s="614" t="s">
        <v>24</v>
      </c>
      <c r="AM344" s="180"/>
      <c r="AN344" s="178"/>
      <c r="AO344" s="178"/>
      <c r="AP344" s="180"/>
      <c r="AQ344" s="180"/>
      <c r="AR344" s="180"/>
      <c r="AS344" s="180"/>
      <c r="AT344" s="180"/>
      <c r="AU344" s="180"/>
      <c r="AV344" s="885"/>
      <c r="AW344" s="885"/>
      <c r="AX344" s="885"/>
      <c r="AY344" s="885"/>
      <c r="AZ344" s="177"/>
    </row>
    <row r="345" spans="1:52" ht="15" customHeight="1">
      <c r="A345" s="885"/>
      <c r="B345" s="1310">
        <v>339</v>
      </c>
      <c r="C345" s="563" t="s">
        <v>5296</v>
      </c>
      <c r="D345" s="463" t="s">
        <v>5297</v>
      </c>
      <c r="E345" s="567" t="s">
        <v>1122</v>
      </c>
      <c r="F345" s="526" t="s">
        <v>5298</v>
      </c>
      <c r="G345" s="526" t="s">
        <v>109</v>
      </c>
      <c r="H345" s="527" t="s">
        <v>5299</v>
      </c>
      <c r="I345" s="198">
        <v>36560</v>
      </c>
      <c r="J345" s="903">
        <f t="shared" ca="1" si="25"/>
        <v>22</v>
      </c>
      <c r="K345" s="176" t="s">
        <v>24</v>
      </c>
      <c r="L345" s="170" t="s">
        <v>24</v>
      </c>
      <c r="M345" s="173" t="s">
        <v>24</v>
      </c>
      <c r="N345" s="529">
        <v>43481</v>
      </c>
      <c r="O345" s="211">
        <v>43487</v>
      </c>
      <c r="P345" s="244" t="s">
        <v>24</v>
      </c>
      <c r="Q345" s="194">
        <f t="shared" si="30"/>
        <v>43852</v>
      </c>
      <c r="R345" s="181" t="str">
        <f t="shared" ca="1" si="31"/>
        <v>EXPIRED</v>
      </c>
      <c r="S345" s="654" t="s">
        <v>24</v>
      </c>
      <c r="T345" s="211">
        <v>44596</v>
      </c>
      <c r="U345" s="212" t="s">
        <v>99</v>
      </c>
      <c r="V345" s="1330" t="s">
        <v>24</v>
      </c>
      <c r="W345" s="1311" t="s">
        <v>24</v>
      </c>
      <c r="X345" s="347"/>
      <c r="Y345" s="172"/>
      <c r="Z345" s="350"/>
      <c r="AA345" s="213"/>
      <c r="AB345" s="839"/>
      <c r="AC345" s="213"/>
      <c r="AD345" s="213"/>
      <c r="AE345" s="213"/>
      <c r="AF345" s="1319"/>
      <c r="AG345" s="375"/>
      <c r="AH345" s="1239"/>
      <c r="AI345" s="481" t="str">
        <f t="shared" si="32"/>
        <v/>
      </c>
      <c r="AJ345" s="1330">
        <f t="shared" si="33"/>
        <v>43481</v>
      </c>
      <c r="AK345" s="217" t="s">
        <v>24</v>
      </c>
      <c r="AL345" s="614" t="s">
        <v>24</v>
      </c>
      <c r="AM345" s="180"/>
      <c r="AN345" s="178"/>
      <c r="AO345" s="178"/>
      <c r="AP345" s="180"/>
      <c r="AQ345" s="180"/>
      <c r="AR345" s="180"/>
      <c r="AS345" s="180"/>
      <c r="AT345" s="180"/>
      <c r="AU345" s="180"/>
      <c r="AV345" s="885"/>
      <c r="AW345" s="885"/>
      <c r="AX345" s="885"/>
      <c r="AY345" s="885"/>
      <c r="AZ345" s="177"/>
    </row>
    <row r="346" spans="1:52" ht="15" customHeight="1">
      <c r="A346" s="885"/>
      <c r="B346" s="1310">
        <v>340</v>
      </c>
      <c r="C346" s="647" t="s">
        <v>1924</v>
      </c>
      <c r="D346" s="463" t="s">
        <v>5209</v>
      </c>
      <c r="E346" s="567" t="s">
        <v>1122</v>
      </c>
      <c r="F346" s="526" t="s">
        <v>5300</v>
      </c>
      <c r="G346" s="526" t="s">
        <v>109</v>
      </c>
      <c r="H346" s="527" t="s">
        <v>5301</v>
      </c>
      <c r="I346" s="198">
        <v>33786</v>
      </c>
      <c r="J346" s="903">
        <f t="shared" ca="1" si="25"/>
        <v>29</v>
      </c>
      <c r="K346" s="176" t="s">
        <v>24</v>
      </c>
      <c r="L346" s="170" t="s">
        <v>24</v>
      </c>
      <c r="M346" s="173" t="s">
        <v>24</v>
      </c>
      <c r="N346" s="529">
        <v>43207</v>
      </c>
      <c r="O346" s="211">
        <v>43567</v>
      </c>
      <c r="P346" s="198" t="s">
        <v>501</v>
      </c>
      <c r="Q346" s="194">
        <f t="shared" si="30"/>
        <v>43932</v>
      </c>
      <c r="R346" s="181" t="str">
        <f t="shared" ca="1" si="31"/>
        <v>EXPIRED</v>
      </c>
      <c r="S346" s="654" t="s">
        <v>24</v>
      </c>
      <c r="T346" s="211">
        <v>44378</v>
      </c>
      <c r="U346" s="212" t="s">
        <v>99</v>
      </c>
      <c r="V346" s="1330" t="s">
        <v>24</v>
      </c>
      <c r="W346" s="1311" t="s">
        <v>24</v>
      </c>
      <c r="X346" s="347"/>
      <c r="Y346" s="172"/>
      <c r="Z346" s="350"/>
      <c r="AA346" s="213"/>
      <c r="AB346" s="839"/>
      <c r="AC346" s="213"/>
      <c r="AD346" s="213"/>
      <c r="AE346" s="213"/>
      <c r="AF346" s="1319"/>
      <c r="AG346" s="375"/>
      <c r="AH346" s="1239"/>
      <c r="AI346" s="481" t="str">
        <f t="shared" si="32"/>
        <v/>
      </c>
      <c r="AJ346" s="1330">
        <f t="shared" si="33"/>
        <v>43207</v>
      </c>
      <c r="AK346" s="217" t="s">
        <v>24</v>
      </c>
      <c r="AL346" s="614" t="s">
        <v>24</v>
      </c>
      <c r="AM346" s="180"/>
      <c r="AN346" s="178"/>
      <c r="AO346" s="178"/>
      <c r="AP346" s="180"/>
      <c r="AQ346" s="180"/>
      <c r="AR346" s="180"/>
      <c r="AS346" s="180"/>
      <c r="AT346" s="180"/>
      <c r="AU346" s="180"/>
      <c r="AV346" s="885"/>
      <c r="AW346" s="885"/>
      <c r="AX346" s="885"/>
      <c r="AY346" s="885"/>
      <c r="AZ346" s="177"/>
    </row>
    <row r="347" spans="1:52" ht="15" customHeight="1">
      <c r="A347" s="885"/>
      <c r="B347" s="1310">
        <v>341</v>
      </c>
      <c r="C347" s="647" t="s">
        <v>5302</v>
      </c>
      <c r="D347" s="643" t="s">
        <v>5205</v>
      </c>
      <c r="E347" s="567" t="s">
        <v>1122</v>
      </c>
      <c r="F347" s="526" t="s">
        <v>5303</v>
      </c>
      <c r="G347" s="526" t="s">
        <v>109</v>
      </c>
      <c r="H347" s="653" t="s">
        <v>5304</v>
      </c>
      <c r="I347" s="198">
        <v>36492</v>
      </c>
      <c r="J347" s="1314">
        <f t="shared" ca="1" si="25"/>
        <v>22</v>
      </c>
      <c r="K347" s="176" t="s">
        <v>24</v>
      </c>
      <c r="L347" s="170" t="s">
        <v>24</v>
      </c>
      <c r="M347" s="173" t="s">
        <v>24</v>
      </c>
      <c r="N347" s="529">
        <v>43210</v>
      </c>
      <c r="O347" s="211">
        <v>43566</v>
      </c>
      <c r="P347" s="198" t="s">
        <v>501</v>
      </c>
      <c r="Q347" s="194">
        <f t="shared" si="30"/>
        <v>43931</v>
      </c>
      <c r="R347" s="181" t="str">
        <f t="shared" ca="1" si="31"/>
        <v>EXPIRED</v>
      </c>
      <c r="S347" s="654" t="s">
        <v>24</v>
      </c>
      <c r="T347" s="211">
        <v>44528</v>
      </c>
      <c r="U347" s="212" t="s">
        <v>99</v>
      </c>
      <c r="V347" s="1330" t="s">
        <v>24</v>
      </c>
      <c r="W347" s="1311" t="s">
        <v>24</v>
      </c>
      <c r="X347" s="347"/>
      <c r="Y347" s="172"/>
      <c r="Z347" s="350"/>
      <c r="AA347" s="213"/>
      <c r="AB347" s="839"/>
      <c r="AC347" s="213"/>
      <c r="AD347" s="213"/>
      <c r="AE347" s="213"/>
      <c r="AF347" s="1319"/>
      <c r="AG347" s="375"/>
      <c r="AH347" s="1239"/>
      <c r="AI347" s="481" t="str">
        <f t="shared" si="32"/>
        <v/>
      </c>
      <c r="AJ347" s="1330">
        <f t="shared" si="33"/>
        <v>43210</v>
      </c>
      <c r="AK347" s="217" t="s">
        <v>24</v>
      </c>
      <c r="AL347" s="614" t="s">
        <v>24</v>
      </c>
      <c r="AM347" s="180"/>
      <c r="AN347" s="178"/>
      <c r="AO347" s="178"/>
      <c r="AP347" s="180"/>
      <c r="AQ347" s="1231" t="s">
        <v>3094</v>
      </c>
      <c r="AR347" s="180"/>
      <c r="AS347" s="180"/>
      <c r="AT347" s="180"/>
      <c r="AU347" s="180"/>
      <c r="AV347" s="885"/>
      <c r="AW347" s="885"/>
      <c r="AX347" s="885"/>
      <c r="AY347" s="885"/>
      <c r="AZ347" s="177"/>
    </row>
    <row r="348" spans="1:52" ht="15" customHeight="1">
      <c r="A348" s="885"/>
      <c r="B348" s="1310">
        <v>342</v>
      </c>
      <c r="C348" s="648" t="s">
        <v>5305</v>
      </c>
      <c r="D348" s="463" t="s">
        <v>5306</v>
      </c>
      <c r="E348" s="567" t="s">
        <v>1122</v>
      </c>
      <c r="F348" s="526" t="s">
        <v>5307</v>
      </c>
      <c r="G348" s="526" t="s">
        <v>109</v>
      </c>
      <c r="H348" s="527" t="s">
        <v>5308</v>
      </c>
      <c r="I348" s="198">
        <v>32232</v>
      </c>
      <c r="J348" s="1314">
        <f t="shared" ca="1" si="25"/>
        <v>34</v>
      </c>
      <c r="K348" s="176" t="s">
        <v>24</v>
      </c>
      <c r="L348" s="170" t="s">
        <v>24</v>
      </c>
      <c r="M348" s="173" t="s">
        <v>24</v>
      </c>
      <c r="N348" s="529">
        <v>43481</v>
      </c>
      <c r="O348" s="211" t="s">
        <v>24</v>
      </c>
      <c r="P348" s="651" t="s">
        <v>874</v>
      </c>
      <c r="Q348" s="194" t="str">
        <f t="shared" si="30"/>
        <v>-</v>
      </c>
      <c r="R348" s="181" t="str">
        <f t="shared" ca="1" si="31"/>
        <v>TIDAK MCU</v>
      </c>
      <c r="S348" s="654" t="s">
        <v>24</v>
      </c>
      <c r="T348" s="211">
        <v>44285</v>
      </c>
      <c r="U348" s="212" t="s">
        <v>24</v>
      </c>
      <c r="V348" s="1330" t="s">
        <v>24</v>
      </c>
      <c r="W348" s="1311" t="s">
        <v>24</v>
      </c>
      <c r="X348" s="347"/>
      <c r="Y348" s="172"/>
      <c r="Z348" s="350"/>
      <c r="AA348" s="244" t="s">
        <v>24</v>
      </c>
      <c r="AB348" s="839"/>
      <c r="AC348" s="213"/>
      <c r="AD348" s="213"/>
      <c r="AE348" s="213"/>
      <c r="AF348" s="1319"/>
      <c r="AG348" s="375"/>
      <c r="AH348" s="1239"/>
      <c r="AI348" s="481" t="str">
        <f t="shared" si="32"/>
        <v>-</v>
      </c>
      <c r="AJ348" s="1330">
        <f t="shared" si="33"/>
        <v>43481</v>
      </c>
      <c r="AK348" s="217" t="s">
        <v>24</v>
      </c>
      <c r="AL348" s="614" t="s">
        <v>24</v>
      </c>
      <c r="AM348" s="180"/>
      <c r="AN348" s="178"/>
      <c r="AO348" s="178"/>
      <c r="AP348" s="180"/>
      <c r="AQ348" s="1231" t="s">
        <v>3094</v>
      </c>
      <c r="AR348" s="180"/>
      <c r="AS348" s="180"/>
      <c r="AT348" s="180"/>
      <c r="AU348" s="180"/>
      <c r="AV348" s="885"/>
      <c r="AW348" s="885"/>
      <c r="AX348" s="885"/>
      <c r="AY348" s="885"/>
      <c r="AZ348" s="177"/>
    </row>
    <row r="349" spans="1:52" ht="15" customHeight="1">
      <c r="A349" s="885"/>
      <c r="B349" s="1310">
        <v>343</v>
      </c>
      <c r="C349" s="648" t="s">
        <v>5309</v>
      </c>
      <c r="D349" s="463" t="s">
        <v>1850</v>
      </c>
      <c r="E349" s="567" t="s">
        <v>1122</v>
      </c>
      <c r="F349" s="526" t="s">
        <v>5310</v>
      </c>
      <c r="G349" s="526" t="s">
        <v>109</v>
      </c>
      <c r="H349" s="653" t="s">
        <v>5311</v>
      </c>
      <c r="I349" s="198">
        <v>28690</v>
      </c>
      <c r="J349" s="1314">
        <f t="shared" ca="1" si="25"/>
        <v>44</v>
      </c>
      <c r="K349" s="176" t="s">
        <v>24</v>
      </c>
      <c r="L349" s="170" t="s">
        <v>24</v>
      </c>
      <c r="M349" s="173" t="s">
        <v>24</v>
      </c>
      <c r="N349" s="529">
        <v>43214</v>
      </c>
      <c r="O349" s="211" t="s">
        <v>24</v>
      </c>
      <c r="P349" s="198" t="s">
        <v>24</v>
      </c>
      <c r="Q349" s="194" t="str">
        <f t="shared" si="30"/>
        <v>-</v>
      </c>
      <c r="R349" s="181" t="str">
        <f t="shared" ca="1" si="31"/>
        <v>TIDAK MCU</v>
      </c>
      <c r="S349" s="654" t="s">
        <v>24</v>
      </c>
      <c r="T349" s="211">
        <v>44396</v>
      </c>
      <c r="U349" s="212" t="s">
        <v>99</v>
      </c>
      <c r="V349" s="1330" t="s">
        <v>24</v>
      </c>
      <c r="W349" s="1311" t="s">
        <v>24</v>
      </c>
      <c r="X349" s="347"/>
      <c r="Y349" s="172"/>
      <c r="Z349" s="350"/>
      <c r="AA349" s="213"/>
      <c r="AB349" s="839"/>
      <c r="AC349" s="213"/>
      <c r="AD349" s="213"/>
      <c r="AE349" s="213"/>
      <c r="AF349" s="1319"/>
      <c r="AG349" s="375"/>
      <c r="AH349" s="1239"/>
      <c r="AI349" s="481" t="str">
        <f t="shared" si="32"/>
        <v/>
      </c>
      <c r="AJ349" s="1330">
        <f t="shared" si="33"/>
        <v>43214</v>
      </c>
      <c r="AK349" s="217" t="s">
        <v>24</v>
      </c>
      <c r="AL349" s="614" t="s">
        <v>24</v>
      </c>
      <c r="AM349" s="180"/>
      <c r="AN349" s="178"/>
      <c r="AO349" s="178"/>
      <c r="AP349" s="180"/>
      <c r="AQ349" s="180"/>
      <c r="AR349" s="180"/>
      <c r="AS349" s="180"/>
      <c r="AT349" s="180"/>
      <c r="AU349" s="180"/>
      <c r="AV349" s="885"/>
      <c r="AW349" s="885"/>
      <c r="AX349" s="885"/>
      <c r="AY349" s="885"/>
      <c r="AZ349" s="177"/>
    </row>
    <row r="350" spans="1:52" ht="15" customHeight="1">
      <c r="A350" s="885"/>
      <c r="B350" s="1310">
        <v>344</v>
      </c>
      <c r="C350" s="1365" t="s">
        <v>5312</v>
      </c>
      <c r="D350" s="463" t="s">
        <v>5205</v>
      </c>
      <c r="E350" s="567" t="s">
        <v>1122</v>
      </c>
      <c r="F350" s="526" t="s">
        <v>24</v>
      </c>
      <c r="G350" s="526" t="s">
        <v>109</v>
      </c>
      <c r="H350" s="527" t="s">
        <v>5313</v>
      </c>
      <c r="I350" s="198">
        <v>33331</v>
      </c>
      <c r="J350" s="1314">
        <f t="shared" ca="1" si="25"/>
        <v>31</v>
      </c>
      <c r="K350" s="176" t="s">
        <v>24</v>
      </c>
      <c r="L350" s="170" t="s">
        <v>24</v>
      </c>
      <c r="M350" s="173" t="s">
        <v>24</v>
      </c>
      <c r="N350" s="529">
        <v>43729</v>
      </c>
      <c r="O350" s="211">
        <v>43600</v>
      </c>
      <c r="P350" s="198" t="s">
        <v>499</v>
      </c>
      <c r="Q350" s="194">
        <f t="shared" si="30"/>
        <v>43965</v>
      </c>
      <c r="R350" s="181" t="str">
        <f t="shared" ca="1" si="31"/>
        <v>EXPIRED</v>
      </c>
      <c r="S350" s="654" t="s">
        <v>24</v>
      </c>
      <c r="T350" s="211">
        <v>44289</v>
      </c>
      <c r="U350" s="212" t="s">
        <v>99</v>
      </c>
      <c r="V350" s="1330" t="s">
        <v>24</v>
      </c>
      <c r="W350" s="1311" t="s">
        <v>24</v>
      </c>
      <c r="X350" s="347"/>
      <c r="Y350" s="172"/>
      <c r="Z350" s="350"/>
      <c r="AA350" s="213"/>
      <c r="AB350" s="839"/>
      <c r="AC350" s="213"/>
      <c r="AD350" s="213"/>
      <c r="AE350" s="213"/>
      <c r="AF350" s="1319"/>
      <c r="AG350" s="375"/>
      <c r="AH350" s="1239"/>
      <c r="AI350" s="481" t="str">
        <f t="shared" si="32"/>
        <v/>
      </c>
      <c r="AJ350" s="1330">
        <f t="shared" si="33"/>
        <v>43729</v>
      </c>
      <c r="AK350" s="217" t="s">
        <v>24</v>
      </c>
      <c r="AL350" s="614" t="s">
        <v>24</v>
      </c>
      <c r="AM350" s="180"/>
      <c r="AN350" s="178"/>
      <c r="AO350" s="178"/>
      <c r="AP350" s="180"/>
      <c r="AQ350" s="180"/>
      <c r="AR350" s="180"/>
      <c r="AS350" s="180"/>
      <c r="AT350" s="180"/>
      <c r="AU350" s="180"/>
      <c r="AV350" s="885"/>
      <c r="AW350" s="885"/>
      <c r="AX350" s="885"/>
      <c r="AY350" s="885"/>
      <c r="AZ350" s="177"/>
    </row>
    <row r="351" spans="1:52" ht="15" customHeight="1">
      <c r="A351" s="885"/>
      <c r="B351" s="1310">
        <v>345</v>
      </c>
      <c r="C351" s="647" t="s">
        <v>5314</v>
      </c>
      <c r="D351" s="463" t="s">
        <v>1874</v>
      </c>
      <c r="E351" s="567" t="s">
        <v>1122</v>
      </c>
      <c r="F351" s="526" t="s">
        <v>5315</v>
      </c>
      <c r="G351" s="526" t="s">
        <v>109</v>
      </c>
      <c r="H351" s="527" t="s">
        <v>5316</v>
      </c>
      <c r="I351" s="198">
        <v>33164</v>
      </c>
      <c r="J351" s="1314">
        <f t="shared" ca="1" si="25"/>
        <v>31</v>
      </c>
      <c r="K351" s="176" t="s">
        <v>24</v>
      </c>
      <c r="L351" s="170" t="s">
        <v>24</v>
      </c>
      <c r="M351" s="173" t="s">
        <v>24</v>
      </c>
      <c r="N351" s="529">
        <v>43481</v>
      </c>
      <c r="O351" s="211">
        <v>43606</v>
      </c>
      <c r="P351" s="198" t="s">
        <v>24</v>
      </c>
      <c r="Q351" s="194">
        <f t="shared" si="30"/>
        <v>43971</v>
      </c>
      <c r="R351" s="181" t="str">
        <f t="shared" ca="1" si="31"/>
        <v>EXPIRED</v>
      </c>
      <c r="S351" s="654" t="s">
        <v>24</v>
      </c>
      <c r="T351" s="211">
        <v>44487</v>
      </c>
      <c r="U351" s="212" t="s">
        <v>99</v>
      </c>
      <c r="V351" s="1330" t="s">
        <v>24</v>
      </c>
      <c r="W351" s="1311" t="s">
        <v>24</v>
      </c>
      <c r="X351" s="347"/>
      <c r="Y351" s="172"/>
      <c r="Z351" s="350"/>
      <c r="AA351" s="213"/>
      <c r="AB351" s="839"/>
      <c r="AC351" s="213"/>
      <c r="AD351" s="213"/>
      <c r="AE351" s="213"/>
      <c r="AF351" s="1319"/>
      <c r="AG351" s="375"/>
      <c r="AH351" s="1239"/>
      <c r="AI351" s="481" t="str">
        <f t="shared" si="32"/>
        <v/>
      </c>
      <c r="AJ351" s="1330">
        <f t="shared" si="33"/>
        <v>43481</v>
      </c>
      <c r="AK351" s="217" t="s">
        <v>24</v>
      </c>
      <c r="AL351" s="614" t="s">
        <v>24</v>
      </c>
      <c r="AM351" s="180"/>
      <c r="AN351" s="178"/>
      <c r="AO351" s="178"/>
      <c r="AP351" s="180"/>
      <c r="AQ351" s="180"/>
      <c r="AR351" s="180"/>
      <c r="AS351" s="180"/>
      <c r="AT351" s="180"/>
      <c r="AU351" s="180"/>
      <c r="AV351" s="885"/>
      <c r="AW351" s="885"/>
      <c r="AX351" s="885"/>
      <c r="AY351" s="885"/>
      <c r="AZ351" s="177"/>
    </row>
    <row r="352" spans="1:52" ht="15" customHeight="1">
      <c r="A352" s="885"/>
      <c r="B352" s="1310">
        <v>346</v>
      </c>
      <c r="C352" s="563" t="s">
        <v>5317</v>
      </c>
      <c r="D352" s="643" t="s">
        <v>1911</v>
      </c>
      <c r="E352" s="566" t="s">
        <v>1122</v>
      </c>
      <c r="F352" s="526" t="s">
        <v>5318</v>
      </c>
      <c r="G352" s="526" t="s">
        <v>109</v>
      </c>
      <c r="H352" s="527" t="s">
        <v>5319</v>
      </c>
      <c r="I352" s="589">
        <v>35933</v>
      </c>
      <c r="J352" s="1314">
        <f t="shared" ca="1" si="25"/>
        <v>23</v>
      </c>
      <c r="K352" s="176" t="s">
        <v>24</v>
      </c>
      <c r="L352" s="170" t="s">
        <v>24</v>
      </c>
      <c r="M352" s="173" t="s">
        <v>24</v>
      </c>
      <c r="N352" s="577">
        <v>43651</v>
      </c>
      <c r="O352" s="211" t="s">
        <v>24</v>
      </c>
      <c r="P352" s="198" t="s">
        <v>24</v>
      </c>
      <c r="Q352" s="194" t="str">
        <f t="shared" si="30"/>
        <v>-</v>
      </c>
      <c r="R352" s="181" t="str">
        <f t="shared" ca="1" si="31"/>
        <v>TIDAK MCU</v>
      </c>
      <c r="S352" s="654" t="s">
        <v>24</v>
      </c>
      <c r="T352" s="211">
        <v>44334</v>
      </c>
      <c r="U352" s="212" t="s">
        <v>24</v>
      </c>
      <c r="V352" s="211" t="s">
        <v>24</v>
      </c>
      <c r="W352" s="1311" t="s">
        <v>24</v>
      </c>
      <c r="X352" s="347"/>
      <c r="Y352" s="172"/>
      <c r="Z352" s="350"/>
      <c r="AA352" s="213" t="s">
        <v>24</v>
      </c>
      <c r="AB352" s="839"/>
      <c r="AC352" s="213"/>
      <c r="AD352" s="213"/>
      <c r="AE352" s="213"/>
      <c r="AF352" s="1319"/>
      <c r="AG352" s="375"/>
      <c r="AH352" s="1239"/>
      <c r="AI352" s="481" t="str">
        <f t="shared" si="32"/>
        <v>-</v>
      </c>
      <c r="AJ352" s="1330">
        <f t="shared" si="33"/>
        <v>43651</v>
      </c>
      <c r="AK352" s="217" t="s">
        <v>24</v>
      </c>
      <c r="AL352" s="614" t="s">
        <v>24</v>
      </c>
      <c r="AM352" s="180"/>
      <c r="AN352" s="178"/>
      <c r="AO352" s="178"/>
      <c r="AP352" s="180"/>
      <c r="AQ352" s="1231" t="s">
        <v>3094</v>
      </c>
      <c r="AR352" s="180"/>
      <c r="AS352" s="180"/>
      <c r="AT352" s="180"/>
      <c r="AU352" s="180"/>
      <c r="AV352" s="885"/>
      <c r="AW352" s="885"/>
      <c r="AX352" s="885"/>
      <c r="AY352" s="885"/>
      <c r="AZ352" s="177"/>
    </row>
    <row r="353" spans="1:52" ht="15" customHeight="1">
      <c r="A353" s="885"/>
      <c r="B353" s="1310">
        <v>347</v>
      </c>
      <c r="C353" s="647" t="s">
        <v>5320</v>
      </c>
      <c r="D353" s="463" t="s">
        <v>1858</v>
      </c>
      <c r="E353" s="567" t="s">
        <v>1122</v>
      </c>
      <c r="F353" s="526" t="s">
        <v>5321</v>
      </c>
      <c r="G353" s="526" t="s">
        <v>109</v>
      </c>
      <c r="H353" s="527" t="s">
        <v>5322</v>
      </c>
      <c r="I353" s="589">
        <v>29276</v>
      </c>
      <c r="J353" s="1314">
        <f t="shared" ref="J353:J416" ca="1" si="34">IF(OR(I353="",I353="-"),"-",ROUND((NOW()-I353)/356,0))</f>
        <v>42</v>
      </c>
      <c r="K353" s="176" t="s">
        <v>24</v>
      </c>
      <c r="L353" s="170" t="s">
        <v>24</v>
      </c>
      <c r="M353" s="173" t="s">
        <v>24</v>
      </c>
      <c r="N353" s="577">
        <v>43650</v>
      </c>
      <c r="O353" s="211" t="s">
        <v>24</v>
      </c>
      <c r="P353" s="198" t="s">
        <v>24</v>
      </c>
      <c r="Q353" s="194" t="str">
        <f t="shared" si="30"/>
        <v>-</v>
      </c>
      <c r="R353" s="181" t="str">
        <f t="shared" ca="1" si="31"/>
        <v>TIDAK MCU</v>
      </c>
      <c r="S353" s="654" t="s">
        <v>24</v>
      </c>
      <c r="T353" s="211">
        <v>44252</v>
      </c>
      <c r="U353" s="212" t="s">
        <v>99</v>
      </c>
      <c r="V353" s="1330" t="s">
        <v>24</v>
      </c>
      <c r="W353" s="1311" t="s">
        <v>24</v>
      </c>
      <c r="X353" s="347"/>
      <c r="Y353" s="172"/>
      <c r="Z353" s="350"/>
      <c r="AA353" s="213"/>
      <c r="AB353" s="839"/>
      <c r="AC353" s="213"/>
      <c r="AD353" s="213"/>
      <c r="AE353" s="213"/>
      <c r="AF353" s="1319"/>
      <c r="AG353" s="375"/>
      <c r="AH353" s="1239"/>
      <c r="AI353" s="481" t="str">
        <f t="shared" si="32"/>
        <v/>
      </c>
      <c r="AJ353" s="1330">
        <f t="shared" si="33"/>
        <v>43650</v>
      </c>
      <c r="AK353" s="217" t="s">
        <v>24</v>
      </c>
      <c r="AL353" s="614" t="s">
        <v>24</v>
      </c>
      <c r="AM353" s="180"/>
      <c r="AN353" s="178"/>
      <c r="AO353" s="178"/>
      <c r="AP353" s="180"/>
      <c r="AQ353" s="180"/>
      <c r="AR353" s="180"/>
      <c r="AS353" s="180"/>
      <c r="AT353" s="180"/>
      <c r="AU353" s="180"/>
      <c r="AV353" s="885"/>
      <c r="AW353" s="885"/>
      <c r="AX353" s="885"/>
      <c r="AY353" s="885"/>
      <c r="AZ353" s="177"/>
    </row>
    <row r="354" spans="1:52" ht="15" customHeight="1">
      <c r="A354" s="885"/>
      <c r="B354" s="1310">
        <v>348</v>
      </c>
      <c r="C354" s="563" t="s">
        <v>5323</v>
      </c>
      <c r="D354" s="643" t="s">
        <v>1860</v>
      </c>
      <c r="E354" s="567" t="s">
        <v>1122</v>
      </c>
      <c r="F354" s="526" t="s">
        <v>5324</v>
      </c>
      <c r="G354" s="526" t="s">
        <v>109</v>
      </c>
      <c r="H354" s="527" t="s">
        <v>5325</v>
      </c>
      <c r="I354" s="198">
        <v>32385</v>
      </c>
      <c r="J354" s="1314">
        <f t="shared" ca="1" si="34"/>
        <v>33</v>
      </c>
      <c r="K354" s="176" t="s">
        <v>24</v>
      </c>
      <c r="L354" s="170" t="s">
        <v>24</v>
      </c>
      <c r="M354" s="173" t="s">
        <v>24</v>
      </c>
      <c r="N354" s="529">
        <v>43298</v>
      </c>
      <c r="O354" s="211">
        <v>43530</v>
      </c>
      <c r="P354" s="198" t="s">
        <v>497</v>
      </c>
      <c r="Q354" s="194">
        <f t="shared" si="30"/>
        <v>43895</v>
      </c>
      <c r="R354" s="181" t="str">
        <f t="shared" ca="1" si="31"/>
        <v>EXPIRED</v>
      </c>
      <c r="S354" s="654" t="s">
        <v>24</v>
      </c>
      <c r="T354" s="211">
        <v>44438</v>
      </c>
      <c r="U354" s="212" t="s">
        <v>24</v>
      </c>
      <c r="V354" s="211" t="s">
        <v>24</v>
      </c>
      <c r="W354" s="1311" t="s">
        <v>24</v>
      </c>
      <c r="X354" s="347"/>
      <c r="Y354" s="172"/>
      <c r="Z354" s="350"/>
      <c r="AA354" s="213"/>
      <c r="AB354" s="839"/>
      <c r="AC354" s="213"/>
      <c r="AD354" s="213"/>
      <c r="AE354" s="213"/>
      <c r="AF354" s="1319"/>
      <c r="AG354" s="375"/>
      <c r="AH354" s="1239"/>
      <c r="AI354" s="481" t="str">
        <f t="shared" si="32"/>
        <v/>
      </c>
      <c r="AJ354" s="1330">
        <f t="shared" si="33"/>
        <v>43298</v>
      </c>
      <c r="AK354" s="217" t="s">
        <v>24</v>
      </c>
      <c r="AL354" s="614" t="s">
        <v>24</v>
      </c>
      <c r="AM354" s="180"/>
      <c r="AN354" s="178"/>
      <c r="AO354" s="178"/>
      <c r="AP354" s="180"/>
      <c r="AQ354" s="1231" t="s">
        <v>3094</v>
      </c>
      <c r="AR354" s="180"/>
      <c r="AS354" s="180"/>
      <c r="AT354" s="180"/>
      <c r="AU354" s="180"/>
      <c r="AV354" s="885"/>
      <c r="AW354" s="885"/>
      <c r="AX354" s="885"/>
      <c r="AY354" s="885"/>
      <c r="AZ354" s="177"/>
    </row>
    <row r="355" spans="1:52" ht="15" customHeight="1">
      <c r="A355" s="885"/>
      <c r="B355" s="1310">
        <v>349</v>
      </c>
      <c r="C355" s="563" t="s">
        <v>5326</v>
      </c>
      <c r="D355" s="463" t="s">
        <v>5327</v>
      </c>
      <c r="E355" s="567" t="s">
        <v>1122</v>
      </c>
      <c r="F355" s="526" t="s">
        <v>5328</v>
      </c>
      <c r="G355" s="526" t="s">
        <v>109</v>
      </c>
      <c r="H355" s="653" t="s">
        <v>5329</v>
      </c>
      <c r="I355" s="198">
        <v>21154</v>
      </c>
      <c r="J355" s="1314">
        <f t="shared" ca="1" si="34"/>
        <v>65</v>
      </c>
      <c r="K355" s="176" t="s">
        <v>24</v>
      </c>
      <c r="L355" s="170" t="s">
        <v>24</v>
      </c>
      <c r="M355" s="173" t="s">
        <v>24</v>
      </c>
      <c r="N355" s="656">
        <v>43298</v>
      </c>
      <c r="O355" s="211">
        <v>43324</v>
      </c>
      <c r="P355" s="198" t="s">
        <v>24</v>
      </c>
      <c r="Q355" s="194">
        <f t="shared" si="30"/>
        <v>43689</v>
      </c>
      <c r="R355" s="181" t="str">
        <f t="shared" ca="1" si="31"/>
        <v>EXPIRED</v>
      </c>
      <c r="S355" s="654" t="s">
        <v>24</v>
      </c>
      <c r="T355" s="211">
        <v>44530</v>
      </c>
      <c r="U355" s="443" t="s">
        <v>99</v>
      </c>
      <c r="V355" s="211" t="s">
        <v>24</v>
      </c>
      <c r="W355" s="1311" t="s">
        <v>24</v>
      </c>
      <c r="X355" s="347"/>
      <c r="Y355" s="172"/>
      <c r="Z355" s="350"/>
      <c r="AA355" s="488"/>
      <c r="AB355" s="839"/>
      <c r="AC355" s="213"/>
      <c r="AD355" s="213"/>
      <c r="AE355" s="213"/>
      <c r="AF355" s="1319"/>
      <c r="AG355" s="375"/>
      <c r="AH355" s="1239"/>
      <c r="AI355" s="481" t="str">
        <f t="shared" si="32"/>
        <v/>
      </c>
      <c r="AJ355" s="1330">
        <f t="shared" si="33"/>
        <v>43298</v>
      </c>
      <c r="AK355" s="217" t="s">
        <v>24</v>
      </c>
      <c r="AL355" s="614" t="s">
        <v>24</v>
      </c>
      <c r="AM355" s="180"/>
      <c r="AN355" s="178"/>
      <c r="AO355" s="178"/>
      <c r="AP355" s="180"/>
      <c r="AQ355" s="180"/>
      <c r="AR355" s="180"/>
      <c r="AS355" s="180"/>
      <c r="AT355" s="180"/>
      <c r="AU355" s="180"/>
      <c r="AV355" s="885"/>
      <c r="AW355" s="885"/>
      <c r="AX355" s="885"/>
      <c r="AY355" s="885"/>
      <c r="AZ355" s="177"/>
    </row>
    <row r="356" spans="1:52" ht="15" customHeight="1">
      <c r="A356" s="885"/>
      <c r="B356" s="1310">
        <v>350</v>
      </c>
      <c r="C356" s="647" t="s">
        <v>5330</v>
      </c>
      <c r="D356" s="463" t="s">
        <v>5205</v>
      </c>
      <c r="E356" s="567" t="s">
        <v>1122</v>
      </c>
      <c r="F356" s="526" t="s">
        <v>5331</v>
      </c>
      <c r="G356" s="526" t="s">
        <v>109</v>
      </c>
      <c r="H356" s="653" t="s">
        <v>5332</v>
      </c>
      <c r="I356" s="198">
        <v>36017</v>
      </c>
      <c r="J356" s="1314">
        <f t="shared" ca="1" si="34"/>
        <v>23</v>
      </c>
      <c r="K356" s="176" t="s">
        <v>24</v>
      </c>
      <c r="L356" s="170" t="s">
        <v>24</v>
      </c>
      <c r="M356" s="173" t="s">
        <v>24</v>
      </c>
      <c r="N356" s="529">
        <v>43333</v>
      </c>
      <c r="O356" s="211" t="s">
        <v>24</v>
      </c>
      <c r="P356" s="198" t="s">
        <v>24</v>
      </c>
      <c r="Q356" s="194" t="str">
        <f t="shared" si="30"/>
        <v>-</v>
      </c>
      <c r="R356" s="181" t="str">
        <f t="shared" ca="1" si="31"/>
        <v>TIDAK MCU</v>
      </c>
      <c r="S356" s="654" t="s">
        <v>24</v>
      </c>
      <c r="T356" s="211">
        <v>44418</v>
      </c>
      <c r="U356" s="212" t="s">
        <v>99</v>
      </c>
      <c r="V356" s="1330" t="s">
        <v>24</v>
      </c>
      <c r="W356" s="1311" t="s">
        <v>24</v>
      </c>
      <c r="X356" s="347"/>
      <c r="Y356" s="172"/>
      <c r="Z356" s="350"/>
      <c r="AA356" s="213"/>
      <c r="AB356" s="839"/>
      <c r="AC356" s="213"/>
      <c r="AD356" s="213"/>
      <c r="AE356" s="213"/>
      <c r="AF356" s="1319"/>
      <c r="AG356" s="375"/>
      <c r="AH356" s="1239"/>
      <c r="AI356" s="481" t="str">
        <f t="shared" si="32"/>
        <v/>
      </c>
      <c r="AJ356" s="1330">
        <f t="shared" si="33"/>
        <v>43333</v>
      </c>
      <c r="AK356" s="217" t="s">
        <v>24</v>
      </c>
      <c r="AL356" s="614" t="s">
        <v>24</v>
      </c>
      <c r="AM356" s="180"/>
      <c r="AN356" s="178"/>
      <c r="AO356" s="178"/>
      <c r="AP356" s="180"/>
      <c r="AQ356" s="180"/>
      <c r="AR356" s="180"/>
      <c r="AS356" s="180"/>
      <c r="AT356" s="180"/>
      <c r="AU356" s="180"/>
      <c r="AV356" s="885"/>
      <c r="AW356" s="885"/>
      <c r="AX356" s="885"/>
      <c r="AY356" s="885"/>
      <c r="AZ356" s="177"/>
    </row>
    <row r="357" spans="1:52" ht="15" customHeight="1">
      <c r="A357" s="885"/>
      <c r="B357" s="1310">
        <v>351</v>
      </c>
      <c r="C357" s="563" t="s">
        <v>5333</v>
      </c>
      <c r="D357" s="1585" t="s">
        <v>230</v>
      </c>
      <c r="E357" s="566" t="s">
        <v>222</v>
      </c>
      <c r="F357" s="526" t="s">
        <v>24</v>
      </c>
      <c r="G357" s="571" t="s">
        <v>131</v>
      </c>
      <c r="H357" s="653" t="s">
        <v>5334</v>
      </c>
      <c r="I357" s="198">
        <v>35073</v>
      </c>
      <c r="J357" s="1314">
        <f t="shared" ca="1" si="34"/>
        <v>26</v>
      </c>
      <c r="K357" s="176" t="s">
        <v>493</v>
      </c>
      <c r="L357" s="170">
        <v>960119310864</v>
      </c>
      <c r="M357" s="173">
        <v>45300</v>
      </c>
      <c r="N357" s="577">
        <v>43930</v>
      </c>
      <c r="O357" s="211" t="s">
        <v>24</v>
      </c>
      <c r="P357" s="198" t="s">
        <v>24</v>
      </c>
      <c r="Q357" s="194" t="str">
        <f t="shared" si="30"/>
        <v>-</v>
      </c>
      <c r="R357" s="181" t="str">
        <f t="shared" ca="1" si="31"/>
        <v>TIDAK MCU</v>
      </c>
      <c r="S357" s="725" t="s">
        <v>12018</v>
      </c>
      <c r="T357" s="211">
        <v>44205</v>
      </c>
      <c r="U357" s="1330">
        <v>44205</v>
      </c>
      <c r="V357" s="1330" t="s">
        <v>24</v>
      </c>
      <c r="W357" s="1311" t="s">
        <v>24</v>
      </c>
      <c r="X357" s="347"/>
      <c r="Y357" s="172"/>
      <c r="Z357" s="350"/>
      <c r="AA357" s="213" t="s">
        <v>1086</v>
      </c>
      <c r="AB357" s="244" t="s">
        <v>24</v>
      </c>
      <c r="AC357" s="213"/>
      <c r="AD357" s="213"/>
      <c r="AE357" s="213"/>
      <c r="AF357" s="1319"/>
      <c r="AG357" s="375"/>
      <c r="AH357" s="1239"/>
      <c r="AI357" s="481" t="str">
        <f t="shared" si="32"/>
        <v>HINO 260 JD/TI-</v>
      </c>
      <c r="AJ357" s="1330">
        <f t="shared" si="33"/>
        <v>43930</v>
      </c>
      <c r="AK357" s="217">
        <v>43909</v>
      </c>
      <c r="AL357" s="614">
        <v>43909</v>
      </c>
      <c r="AM357" s="180"/>
      <c r="AN357" s="178"/>
      <c r="AO357" s="178"/>
      <c r="AP357" s="180"/>
      <c r="AQ357" s="1231" t="s">
        <v>3094</v>
      </c>
      <c r="AR357" s="180" t="s">
        <v>109</v>
      </c>
      <c r="AS357" s="180" t="s">
        <v>1858</v>
      </c>
      <c r="AT357" s="180" t="s">
        <v>11598</v>
      </c>
      <c r="AU357" s="180"/>
      <c r="AV357" s="885"/>
      <c r="AW357" s="885"/>
      <c r="AX357" s="885"/>
      <c r="AY357" s="885"/>
      <c r="AZ357" s="177"/>
    </row>
    <row r="358" spans="1:52" ht="15" customHeight="1">
      <c r="A358" s="885"/>
      <c r="B358" s="1310">
        <v>352</v>
      </c>
      <c r="C358" s="647" t="s">
        <v>5335</v>
      </c>
      <c r="D358" s="463" t="s">
        <v>1850</v>
      </c>
      <c r="E358" s="567" t="s">
        <v>1122</v>
      </c>
      <c r="F358" s="526" t="s">
        <v>5336</v>
      </c>
      <c r="G358" s="526" t="s">
        <v>109</v>
      </c>
      <c r="H358" s="653" t="s">
        <v>5337</v>
      </c>
      <c r="I358" s="198">
        <v>33407</v>
      </c>
      <c r="J358" s="903">
        <f t="shared" ca="1" si="34"/>
        <v>31</v>
      </c>
      <c r="K358" s="316" t="s">
        <v>24</v>
      </c>
      <c r="L358" s="326" t="s">
        <v>24</v>
      </c>
      <c r="M358" s="336" t="s">
        <v>24</v>
      </c>
      <c r="N358" s="529">
        <v>43333</v>
      </c>
      <c r="O358" s="211" t="s">
        <v>24</v>
      </c>
      <c r="P358" s="198" t="s">
        <v>24</v>
      </c>
      <c r="Q358" s="194" t="str">
        <f t="shared" si="30"/>
        <v>-</v>
      </c>
      <c r="R358" s="181" t="str">
        <f t="shared" ca="1" si="31"/>
        <v>TIDAK MCU</v>
      </c>
      <c r="S358" s="654" t="s">
        <v>24</v>
      </c>
      <c r="T358" s="211">
        <v>44365</v>
      </c>
      <c r="U358" s="212" t="s">
        <v>99</v>
      </c>
      <c r="V358" s="1330" t="s">
        <v>24</v>
      </c>
      <c r="W358" s="1311" t="s">
        <v>24</v>
      </c>
      <c r="X358" s="347"/>
      <c r="Y358" s="172"/>
      <c r="Z358" s="350"/>
      <c r="AA358" s="213"/>
      <c r="AB358" s="839"/>
      <c r="AC358" s="213"/>
      <c r="AD358" s="213"/>
      <c r="AE358" s="213"/>
      <c r="AF358" s="1319"/>
      <c r="AG358" s="375"/>
      <c r="AH358" s="1239"/>
      <c r="AI358" s="481" t="str">
        <f t="shared" si="32"/>
        <v/>
      </c>
      <c r="AJ358" s="1330">
        <f t="shared" si="33"/>
        <v>43333</v>
      </c>
      <c r="AK358" s="217" t="s">
        <v>24</v>
      </c>
      <c r="AL358" s="614" t="s">
        <v>24</v>
      </c>
      <c r="AM358" s="180"/>
      <c r="AN358" s="178"/>
      <c r="AO358" s="178"/>
      <c r="AP358" s="180"/>
      <c r="AQ358" s="180"/>
      <c r="AR358" s="180"/>
      <c r="AS358" s="180"/>
      <c r="AT358" s="180"/>
      <c r="AU358" s="180"/>
      <c r="AV358" s="885"/>
      <c r="AW358" s="885"/>
      <c r="AX358" s="885"/>
      <c r="AY358" s="885"/>
      <c r="AZ358" s="177"/>
    </row>
    <row r="359" spans="1:52" ht="15" customHeight="1">
      <c r="A359" s="885"/>
      <c r="B359" s="1310">
        <v>353</v>
      </c>
      <c r="C359" s="647" t="s">
        <v>5338</v>
      </c>
      <c r="D359" s="463" t="s">
        <v>1866</v>
      </c>
      <c r="E359" s="567" t="s">
        <v>1122</v>
      </c>
      <c r="F359" s="526" t="s">
        <v>5339</v>
      </c>
      <c r="G359" s="526" t="s">
        <v>109</v>
      </c>
      <c r="H359" s="653" t="s">
        <v>5340</v>
      </c>
      <c r="I359" s="198">
        <v>36425</v>
      </c>
      <c r="J359" s="903">
        <f t="shared" ca="1" si="34"/>
        <v>22</v>
      </c>
      <c r="K359" s="176" t="s">
        <v>24</v>
      </c>
      <c r="L359" s="170" t="s">
        <v>24</v>
      </c>
      <c r="M359" s="173" t="s">
        <v>24</v>
      </c>
      <c r="N359" s="529">
        <v>43377</v>
      </c>
      <c r="O359" s="211" t="s">
        <v>24</v>
      </c>
      <c r="P359" s="198" t="s">
        <v>24</v>
      </c>
      <c r="Q359" s="194" t="str">
        <f t="shared" si="30"/>
        <v>-</v>
      </c>
      <c r="R359" s="181" t="str">
        <f t="shared" ca="1" si="31"/>
        <v>TIDAK MCU</v>
      </c>
      <c r="S359" s="654" t="s">
        <v>24</v>
      </c>
      <c r="T359" s="211">
        <v>44461</v>
      </c>
      <c r="U359" s="212" t="s">
        <v>99</v>
      </c>
      <c r="V359" s="1330" t="s">
        <v>24</v>
      </c>
      <c r="W359" s="1311" t="s">
        <v>24</v>
      </c>
      <c r="X359" s="347"/>
      <c r="Y359" s="172"/>
      <c r="Z359" s="350"/>
      <c r="AA359" s="213"/>
      <c r="AB359" s="839"/>
      <c r="AC359" s="213"/>
      <c r="AD359" s="213"/>
      <c r="AE359" s="213"/>
      <c r="AF359" s="1319"/>
      <c r="AG359" s="375"/>
      <c r="AH359" s="1239"/>
      <c r="AI359" s="481" t="str">
        <f t="shared" si="32"/>
        <v/>
      </c>
      <c r="AJ359" s="1330">
        <f t="shared" si="33"/>
        <v>43377</v>
      </c>
      <c r="AK359" s="217" t="s">
        <v>24</v>
      </c>
      <c r="AL359" s="614" t="s">
        <v>24</v>
      </c>
      <c r="AM359" s="180"/>
      <c r="AN359" s="178"/>
      <c r="AO359" s="178"/>
      <c r="AP359" s="180"/>
      <c r="AQ359" s="180"/>
      <c r="AR359" s="180"/>
      <c r="AS359" s="180"/>
      <c r="AT359" s="180"/>
      <c r="AU359" s="180"/>
      <c r="AV359" s="885"/>
      <c r="AW359" s="885"/>
      <c r="AX359" s="885"/>
      <c r="AY359" s="885"/>
      <c r="AZ359" s="177"/>
    </row>
    <row r="360" spans="1:52" ht="15" customHeight="1">
      <c r="A360" s="885"/>
      <c r="B360" s="1310">
        <v>354</v>
      </c>
      <c r="C360" s="563" t="s">
        <v>5341</v>
      </c>
      <c r="D360" s="463" t="s">
        <v>5297</v>
      </c>
      <c r="E360" s="567" t="s">
        <v>1122</v>
      </c>
      <c r="F360" s="526" t="s">
        <v>5342</v>
      </c>
      <c r="G360" s="526" t="s">
        <v>109</v>
      </c>
      <c r="H360" s="653" t="s">
        <v>5343</v>
      </c>
      <c r="I360" s="198">
        <v>35575</v>
      </c>
      <c r="J360" s="1314">
        <f t="shared" ca="1" si="34"/>
        <v>24</v>
      </c>
      <c r="K360" s="176" t="s">
        <v>24</v>
      </c>
      <c r="L360" s="170" t="s">
        <v>24</v>
      </c>
      <c r="M360" s="173" t="s">
        <v>24</v>
      </c>
      <c r="N360" s="529">
        <v>43378</v>
      </c>
      <c r="O360" s="211" t="s">
        <v>24</v>
      </c>
      <c r="P360" s="198" t="s">
        <v>24</v>
      </c>
      <c r="Q360" s="194" t="str">
        <f t="shared" si="30"/>
        <v>-</v>
      </c>
      <c r="R360" s="181" t="str">
        <f t="shared" ca="1" si="31"/>
        <v>TIDAK MCU</v>
      </c>
      <c r="S360" s="654" t="s">
        <v>24</v>
      </c>
      <c r="T360" s="211">
        <v>44341</v>
      </c>
      <c r="U360" s="212" t="s">
        <v>99</v>
      </c>
      <c r="V360" s="1330" t="s">
        <v>24</v>
      </c>
      <c r="W360" s="1311" t="s">
        <v>24</v>
      </c>
      <c r="X360" s="347"/>
      <c r="Y360" s="172"/>
      <c r="Z360" s="350"/>
      <c r="AA360" s="213"/>
      <c r="AB360" s="839"/>
      <c r="AC360" s="213"/>
      <c r="AD360" s="213"/>
      <c r="AE360" s="213"/>
      <c r="AF360" s="1319"/>
      <c r="AG360" s="375"/>
      <c r="AH360" s="1239"/>
      <c r="AI360" s="481" t="str">
        <f t="shared" si="32"/>
        <v/>
      </c>
      <c r="AJ360" s="1330">
        <f t="shared" si="33"/>
        <v>43378</v>
      </c>
      <c r="AK360" s="211" t="s">
        <v>24</v>
      </c>
      <c r="AL360" s="621" t="s">
        <v>24</v>
      </c>
      <c r="AM360" s="180"/>
      <c r="AN360" s="178"/>
      <c r="AO360" s="178"/>
      <c r="AP360" s="180"/>
      <c r="AQ360" s="180"/>
      <c r="AR360" s="180"/>
      <c r="AS360" s="180"/>
      <c r="AT360" s="180"/>
      <c r="AU360" s="180"/>
      <c r="AV360" s="885"/>
      <c r="AW360" s="885"/>
      <c r="AX360" s="885"/>
      <c r="AY360" s="885"/>
      <c r="AZ360" s="177"/>
    </row>
    <row r="361" spans="1:52" ht="15" customHeight="1">
      <c r="A361" s="885"/>
      <c r="B361" s="1310">
        <v>355</v>
      </c>
      <c r="C361" s="648" t="s">
        <v>1728</v>
      </c>
      <c r="D361" s="463" t="s">
        <v>5278</v>
      </c>
      <c r="E361" s="567" t="s">
        <v>1122</v>
      </c>
      <c r="F361" s="526" t="s">
        <v>5344</v>
      </c>
      <c r="G361" s="526" t="s">
        <v>109</v>
      </c>
      <c r="H361" s="653" t="s">
        <v>5345</v>
      </c>
      <c r="I361" s="198">
        <v>35968</v>
      </c>
      <c r="J361" s="903">
        <f t="shared" ca="1" si="34"/>
        <v>23</v>
      </c>
      <c r="K361" s="316" t="s">
        <v>24</v>
      </c>
      <c r="L361" s="326" t="s">
        <v>24</v>
      </c>
      <c r="M361" s="336" t="s">
        <v>24</v>
      </c>
      <c r="N361" s="529">
        <v>43421</v>
      </c>
      <c r="O361" s="211" t="s">
        <v>24</v>
      </c>
      <c r="P361" s="198" t="s">
        <v>24</v>
      </c>
      <c r="Q361" s="194" t="str">
        <f t="shared" si="30"/>
        <v>-</v>
      </c>
      <c r="R361" s="181" t="str">
        <f t="shared" ca="1" si="31"/>
        <v>TIDAK MCU</v>
      </c>
      <c r="S361" s="654" t="s">
        <v>24</v>
      </c>
      <c r="T361" s="211">
        <v>44369</v>
      </c>
      <c r="U361" s="212" t="s">
        <v>99</v>
      </c>
      <c r="V361" s="1330" t="s">
        <v>24</v>
      </c>
      <c r="W361" s="1311" t="s">
        <v>24</v>
      </c>
      <c r="X361" s="347"/>
      <c r="Y361" s="172"/>
      <c r="Z361" s="350"/>
      <c r="AA361" s="213"/>
      <c r="AB361" s="839"/>
      <c r="AC361" s="213"/>
      <c r="AD361" s="213"/>
      <c r="AE361" s="213"/>
      <c r="AF361" s="1319"/>
      <c r="AG361" s="375"/>
      <c r="AH361" s="1239"/>
      <c r="AI361" s="481" t="str">
        <f t="shared" si="32"/>
        <v/>
      </c>
      <c r="AJ361" s="1330">
        <f t="shared" si="33"/>
        <v>43421</v>
      </c>
      <c r="AK361" s="217" t="s">
        <v>24</v>
      </c>
      <c r="AL361" s="614" t="s">
        <v>24</v>
      </c>
      <c r="AM361" s="180"/>
      <c r="AN361" s="178"/>
      <c r="AO361" s="178"/>
      <c r="AP361" s="180"/>
      <c r="AQ361" s="180"/>
      <c r="AR361" s="180"/>
      <c r="AS361" s="180"/>
      <c r="AT361" s="180"/>
      <c r="AU361" s="180"/>
      <c r="AV361" s="885"/>
      <c r="AW361" s="885"/>
      <c r="AX361" s="885"/>
      <c r="AY361" s="885"/>
      <c r="AZ361" s="177"/>
    </row>
    <row r="362" spans="1:52" ht="15" customHeight="1">
      <c r="A362" s="885"/>
      <c r="B362" s="1310">
        <v>356</v>
      </c>
      <c r="C362" s="563" t="s">
        <v>5346</v>
      </c>
      <c r="D362" s="463" t="s">
        <v>5209</v>
      </c>
      <c r="E362" s="567" t="s">
        <v>1122</v>
      </c>
      <c r="F362" s="526" t="s">
        <v>5347</v>
      </c>
      <c r="G362" s="526" t="s">
        <v>109</v>
      </c>
      <c r="H362" s="527" t="s">
        <v>5348</v>
      </c>
      <c r="I362" s="589">
        <v>35824</v>
      </c>
      <c r="J362" s="903">
        <f t="shared" ca="1" si="34"/>
        <v>24</v>
      </c>
      <c r="K362" s="316" t="s">
        <v>24</v>
      </c>
      <c r="L362" s="326" t="s">
        <v>24</v>
      </c>
      <c r="M362" s="336" t="s">
        <v>24</v>
      </c>
      <c r="N362" s="577">
        <v>43333</v>
      </c>
      <c r="O362" s="211" t="s">
        <v>24</v>
      </c>
      <c r="P362" s="198" t="s">
        <v>24</v>
      </c>
      <c r="Q362" s="194" t="str">
        <f t="shared" si="30"/>
        <v>-</v>
      </c>
      <c r="R362" s="181" t="str">
        <f t="shared" ca="1" si="31"/>
        <v>TIDAK MCU</v>
      </c>
      <c r="S362" s="654" t="s">
        <v>24</v>
      </c>
      <c r="T362" s="211">
        <v>44590</v>
      </c>
      <c r="U362" s="212" t="s">
        <v>99</v>
      </c>
      <c r="V362" s="1330" t="s">
        <v>24</v>
      </c>
      <c r="W362" s="1311" t="s">
        <v>24</v>
      </c>
      <c r="X362" s="347"/>
      <c r="Y362" s="172"/>
      <c r="Z362" s="350"/>
      <c r="AA362" s="213"/>
      <c r="AB362" s="839"/>
      <c r="AC362" s="213"/>
      <c r="AD362" s="213"/>
      <c r="AE362" s="213"/>
      <c r="AF362" s="1319"/>
      <c r="AG362" s="375"/>
      <c r="AH362" s="1239"/>
      <c r="AI362" s="481" t="str">
        <f t="shared" si="32"/>
        <v/>
      </c>
      <c r="AJ362" s="1330">
        <f t="shared" si="33"/>
        <v>43333</v>
      </c>
      <c r="AK362" s="217" t="s">
        <v>24</v>
      </c>
      <c r="AL362" s="614" t="s">
        <v>24</v>
      </c>
      <c r="AM362" s="180"/>
      <c r="AN362" s="178"/>
      <c r="AO362" s="178"/>
      <c r="AP362" s="180"/>
      <c r="AQ362" s="180"/>
      <c r="AR362" s="180"/>
      <c r="AS362" s="180"/>
      <c r="AT362" s="180"/>
      <c r="AU362" s="180"/>
      <c r="AV362" s="885"/>
      <c r="AW362" s="885"/>
      <c r="AX362" s="885"/>
      <c r="AY362" s="885"/>
      <c r="AZ362" s="177"/>
    </row>
    <row r="363" spans="1:52" ht="15" customHeight="1">
      <c r="A363" s="885"/>
      <c r="B363" s="1310">
        <v>357</v>
      </c>
      <c r="C363" s="563" t="s">
        <v>5349</v>
      </c>
      <c r="D363" s="643" t="s">
        <v>1866</v>
      </c>
      <c r="E363" s="567" t="s">
        <v>1122</v>
      </c>
      <c r="F363" s="526" t="s">
        <v>5350</v>
      </c>
      <c r="G363" s="526" t="s">
        <v>109</v>
      </c>
      <c r="H363" s="527" t="s">
        <v>5351</v>
      </c>
      <c r="I363" s="589">
        <v>36128</v>
      </c>
      <c r="J363" s="903">
        <f t="shared" ca="1" si="34"/>
        <v>23</v>
      </c>
      <c r="K363" s="316" t="s">
        <v>24</v>
      </c>
      <c r="L363" s="326" t="s">
        <v>24</v>
      </c>
      <c r="M363" s="336" t="s">
        <v>24</v>
      </c>
      <c r="N363" s="577">
        <v>43277</v>
      </c>
      <c r="O363" s="211" t="s">
        <v>24</v>
      </c>
      <c r="P363" s="198" t="s">
        <v>24</v>
      </c>
      <c r="Q363" s="194" t="str">
        <f t="shared" si="30"/>
        <v>-</v>
      </c>
      <c r="R363" s="181" t="str">
        <f t="shared" ca="1" si="31"/>
        <v>TIDAK MCU</v>
      </c>
      <c r="S363" s="654" t="s">
        <v>24</v>
      </c>
      <c r="T363" s="211">
        <v>44529</v>
      </c>
      <c r="U363" s="212" t="s">
        <v>24</v>
      </c>
      <c r="V363" s="1330" t="s">
        <v>24</v>
      </c>
      <c r="W363" s="1311" t="s">
        <v>24</v>
      </c>
      <c r="X363" s="347"/>
      <c r="Y363" s="172"/>
      <c r="Z363" s="350"/>
      <c r="AA363" s="213" t="s">
        <v>24</v>
      </c>
      <c r="AB363" s="839"/>
      <c r="AC363" s="213"/>
      <c r="AD363" s="213"/>
      <c r="AE363" s="213"/>
      <c r="AF363" s="1319"/>
      <c r="AG363" s="375"/>
      <c r="AH363" s="1239"/>
      <c r="AI363" s="481" t="str">
        <f t="shared" si="32"/>
        <v>-</v>
      </c>
      <c r="AJ363" s="1330">
        <f t="shared" si="33"/>
        <v>43277</v>
      </c>
      <c r="AK363" s="217" t="s">
        <v>24</v>
      </c>
      <c r="AL363" s="614" t="s">
        <v>24</v>
      </c>
      <c r="AM363" s="180"/>
      <c r="AN363" s="178"/>
      <c r="AO363" s="178"/>
      <c r="AP363" s="180"/>
      <c r="AQ363" s="1231" t="s">
        <v>3094</v>
      </c>
      <c r="AR363" s="180"/>
      <c r="AS363" s="180"/>
      <c r="AT363" s="180"/>
      <c r="AU363" s="180"/>
      <c r="AV363" s="885"/>
      <c r="AW363" s="885"/>
      <c r="AX363" s="885"/>
      <c r="AY363" s="885"/>
      <c r="AZ363" s="177"/>
    </row>
    <row r="364" spans="1:52" ht="15" customHeight="1">
      <c r="A364" s="885"/>
      <c r="B364" s="1310">
        <v>358</v>
      </c>
      <c r="C364" s="647" t="s">
        <v>5352</v>
      </c>
      <c r="D364" s="643" t="s">
        <v>257</v>
      </c>
      <c r="E364" s="567" t="s">
        <v>1122</v>
      </c>
      <c r="F364" s="526" t="s">
        <v>5353</v>
      </c>
      <c r="G364" s="526" t="s">
        <v>109</v>
      </c>
      <c r="H364" s="527" t="s">
        <v>5354</v>
      </c>
      <c r="I364" s="198">
        <v>35425</v>
      </c>
      <c r="J364" s="1314">
        <f t="shared" ca="1" si="34"/>
        <v>25</v>
      </c>
      <c r="K364" s="244" t="s">
        <v>83</v>
      </c>
      <c r="L364" s="651">
        <v>1723171001263</v>
      </c>
      <c r="M364" s="211">
        <v>44921</v>
      </c>
      <c r="N364" s="529">
        <v>43193</v>
      </c>
      <c r="O364" s="211">
        <v>43513</v>
      </c>
      <c r="P364" s="198" t="s">
        <v>24</v>
      </c>
      <c r="Q364" s="194">
        <f t="shared" si="30"/>
        <v>43878</v>
      </c>
      <c r="R364" s="181" t="str">
        <f t="shared" ca="1" si="31"/>
        <v>EXPIRED</v>
      </c>
      <c r="S364" s="654" t="s">
        <v>5575</v>
      </c>
      <c r="T364" s="211">
        <v>44556</v>
      </c>
      <c r="U364" s="212">
        <v>44556</v>
      </c>
      <c r="V364" s="1330" t="s">
        <v>24</v>
      </c>
      <c r="W364" s="1311" t="s">
        <v>24</v>
      </c>
      <c r="X364" s="347"/>
      <c r="Y364" s="172"/>
      <c r="Z364" s="350"/>
      <c r="AA364" s="243" t="s">
        <v>100</v>
      </c>
      <c r="AB364" s="839"/>
      <c r="AC364" s="213"/>
      <c r="AD364" s="213"/>
      <c r="AE364" s="213"/>
      <c r="AF364" s="1319"/>
      <c r="AG364" s="375"/>
      <c r="AH364" s="1239"/>
      <c r="AI364" s="481" t="str">
        <f t="shared" si="32"/>
        <v>LIGHT VEHICLE</v>
      </c>
      <c r="AJ364" s="1330">
        <f t="shared" si="33"/>
        <v>43193</v>
      </c>
      <c r="AK364" s="686" t="s">
        <v>24</v>
      </c>
      <c r="AL364" s="614">
        <v>43197</v>
      </c>
      <c r="AM364" s="180"/>
      <c r="AN364" s="178"/>
      <c r="AO364" s="178"/>
      <c r="AP364" s="180"/>
      <c r="AQ364" s="1231" t="s">
        <v>3094</v>
      </c>
      <c r="AR364" s="180"/>
      <c r="AS364" s="180"/>
      <c r="AT364" s="180"/>
      <c r="AU364" s="180"/>
      <c r="AV364" s="885"/>
      <c r="AW364" s="885"/>
      <c r="AX364" s="885"/>
      <c r="AY364" s="885"/>
      <c r="AZ364" s="177"/>
    </row>
    <row r="365" spans="1:52" ht="15" customHeight="1">
      <c r="A365" s="885"/>
      <c r="B365" s="1310">
        <v>359</v>
      </c>
      <c r="C365" s="563" t="s">
        <v>5355</v>
      </c>
      <c r="D365" s="643" t="s">
        <v>257</v>
      </c>
      <c r="E365" s="566" t="s">
        <v>1122</v>
      </c>
      <c r="F365" s="526" t="s">
        <v>5356</v>
      </c>
      <c r="G365" s="526" t="s">
        <v>109</v>
      </c>
      <c r="H365" s="527" t="s">
        <v>5357</v>
      </c>
      <c r="I365" s="589">
        <v>36342</v>
      </c>
      <c r="J365" s="1314">
        <f t="shared" ca="1" si="34"/>
        <v>22</v>
      </c>
      <c r="K365" s="244" t="s">
        <v>83</v>
      </c>
      <c r="L365" s="651">
        <v>700517141193</v>
      </c>
      <c r="M365" s="211">
        <v>44324</v>
      </c>
      <c r="N365" s="577">
        <v>43655</v>
      </c>
      <c r="O365" s="211" t="s">
        <v>24</v>
      </c>
      <c r="P365" s="198" t="s">
        <v>24</v>
      </c>
      <c r="Q365" s="194" t="str">
        <f t="shared" si="30"/>
        <v>-</v>
      </c>
      <c r="R365" s="181" t="str">
        <f t="shared" ca="1" si="31"/>
        <v>TIDAK MCU</v>
      </c>
      <c r="S365" s="654" t="s">
        <v>5576</v>
      </c>
      <c r="T365" s="211">
        <v>44378</v>
      </c>
      <c r="U365" s="211">
        <v>44324</v>
      </c>
      <c r="V365" s="1330" t="s">
        <v>24</v>
      </c>
      <c r="W365" s="1311" t="s">
        <v>24</v>
      </c>
      <c r="X365" s="347"/>
      <c r="Y365" s="172"/>
      <c r="Z365" s="350"/>
      <c r="AA365" s="243" t="s">
        <v>100</v>
      </c>
      <c r="AB365" s="839"/>
      <c r="AC365" s="213"/>
      <c r="AD365" s="213"/>
      <c r="AE365" s="213"/>
      <c r="AF365" s="1319"/>
      <c r="AG365" s="375"/>
      <c r="AH365" s="1239"/>
      <c r="AI365" s="481" t="str">
        <f t="shared" si="32"/>
        <v>LIGHT VEHICLE</v>
      </c>
      <c r="AJ365" s="1330">
        <f t="shared" si="33"/>
        <v>43655</v>
      </c>
      <c r="AK365" s="592">
        <v>44006</v>
      </c>
      <c r="AL365" s="614">
        <v>43650</v>
      </c>
      <c r="AM365" s="180"/>
      <c r="AN365" s="178"/>
      <c r="AO365" s="178"/>
      <c r="AP365" s="180"/>
      <c r="AQ365" s="1231" t="s">
        <v>3094</v>
      </c>
      <c r="AR365" s="180"/>
      <c r="AS365" s="180"/>
      <c r="AT365" s="180"/>
      <c r="AU365" s="180"/>
      <c r="AV365" s="885"/>
      <c r="AW365" s="885"/>
      <c r="AX365" s="885"/>
      <c r="AY365" s="885"/>
      <c r="AZ365" s="177"/>
    </row>
    <row r="366" spans="1:52" ht="15" customHeight="1">
      <c r="A366" s="885"/>
      <c r="B366" s="1310">
        <v>360</v>
      </c>
      <c r="C366" s="647" t="s">
        <v>5358</v>
      </c>
      <c r="D366" s="643" t="s">
        <v>257</v>
      </c>
      <c r="E366" s="567" t="s">
        <v>1122</v>
      </c>
      <c r="F366" s="526" t="s">
        <v>5359</v>
      </c>
      <c r="G366" s="526" t="s">
        <v>109</v>
      </c>
      <c r="H366" s="527" t="s">
        <v>5360</v>
      </c>
      <c r="I366" s="198">
        <v>35353</v>
      </c>
      <c r="J366" s="1314">
        <f t="shared" ca="1" si="34"/>
        <v>25</v>
      </c>
      <c r="K366" s="244" t="s">
        <v>493</v>
      </c>
      <c r="L366" s="651">
        <v>961019310712</v>
      </c>
      <c r="M366" s="211">
        <v>45580</v>
      </c>
      <c r="N366" s="529">
        <v>43319</v>
      </c>
      <c r="O366" s="211">
        <v>43679</v>
      </c>
      <c r="P366" s="198" t="s">
        <v>24</v>
      </c>
      <c r="Q366" s="194">
        <f t="shared" si="30"/>
        <v>44044</v>
      </c>
      <c r="R366" s="181" t="str">
        <f t="shared" ca="1" si="31"/>
        <v>EXPIRED</v>
      </c>
      <c r="S366" s="654" t="s">
        <v>5577</v>
      </c>
      <c r="T366" s="211">
        <v>44484</v>
      </c>
      <c r="U366" s="212">
        <v>44484</v>
      </c>
      <c r="V366" s="1330" t="s">
        <v>24</v>
      </c>
      <c r="W366" s="1311" t="s">
        <v>24</v>
      </c>
      <c r="X366" s="347"/>
      <c r="Y366" s="172"/>
      <c r="Z366" s="350"/>
      <c r="AA366" s="243" t="s">
        <v>100</v>
      </c>
      <c r="AB366" s="839"/>
      <c r="AC366" s="213"/>
      <c r="AD366" s="213"/>
      <c r="AE366" s="213"/>
      <c r="AF366" s="1319"/>
      <c r="AG366" s="375"/>
      <c r="AH366" s="1239"/>
      <c r="AI366" s="481" t="str">
        <f t="shared" si="32"/>
        <v>LIGHT VEHICLE</v>
      </c>
      <c r="AJ366" s="1330">
        <f t="shared" si="33"/>
        <v>43319</v>
      </c>
      <c r="AK366" s="592">
        <v>43328</v>
      </c>
      <c r="AL366" s="614">
        <v>43328</v>
      </c>
      <c r="AM366" s="180"/>
      <c r="AN366" s="178"/>
      <c r="AO366" s="178"/>
      <c r="AP366" s="180"/>
      <c r="AQ366" s="180"/>
      <c r="AR366" s="180"/>
      <c r="AS366" s="180"/>
      <c r="AT366" s="180"/>
      <c r="AU366" s="180"/>
      <c r="AV366" s="885"/>
      <c r="AW366" s="885"/>
      <c r="AX366" s="885"/>
      <c r="AY366" s="885"/>
      <c r="AZ366" s="177"/>
    </row>
    <row r="367" spans="1:52" ht="15" customHeight="1">
      <c r="A367" s="885"/>
      <c r="B367" s="1310">
        <v>361</v>
      </c>
      <c r="C367" s="647" t="s">
        <v>5361</v>
      </c>
      <c r="D367" s="463" t="s">
        <v>257</v>
      </c>
      <c r="E367" s="567" t="s">
        <v>1122</v>
      </c>
      <c r="F367" s="526" t="s">
        <v>5362</v>
      </c>
      <c r="G367" s="526" t="s">
        <v>109</v>
      </c>
      <c r="H367" s="527" t="s">
        <v>5363</v>
      </c>
      <c r="I367" s="589">
        <v>26889</v>
      </c>
      <c r="J367" s="1314">
        <f t="shared" ca="1" si="34"/>
        <v>49</v>
      </c>
      <c r="K367" s="178" t="s">
        <v>83</v>
      </c>
      <c r="L367" s="613">
        <v>73081205974482</v>
      </c>
      <c r="M367" s="181">
        <v>44786</v>
      </c>
      <c r="N367" s="577">
        <v>43655</v>
      </c>
      <c r="O367" s="211" t="s">
        <v>24</v>
      </c>
      <c r="P367" s="198" t="s">
        <v>24</v>
      </c>
      <c r="Q367" s="194" t="str">
        <f t="shared" si="30"/>
        <v>-</v>
      </c>
      <c r="R367" s="181" t="str">
        <f t="shared" ca="1" si="31"/>
        <v>TIDAK MCU</v>
      </c>
      <c r="S367" s="654" t="s">
        <v>5578</v>
      </c>
      <c r="T367" s="211">
        <v>44421</v>
      </c>
      <c r="U367" s="212">
        <v>44421</v>
      </c>
      <c r="V367" s="1330" t="s">
        <v>24</v>
      </c>
      <c r="W367" s="1311" t="s">
        <v>24</v>
      </c>
      <c r="X367" s="347"/>
      <c r="Y367" s="172"/>
      <c r="Z367" s="350"/>
      <c r="AA367" s="243" t="s">
        <v>100</v>
      </c>
      <c r="AB367" s="839"/>
      <c r="AC367" s="213"/>
      <c r="AD367" s="213"/>
      <c r="AE367" s="213"/>
      <c r="AF367" s="1319"/>
      <c r="AG367" s="375"/>
      <c r="AH367" s="1239"/>
      <c r="AI367" s="481" t="str">
        <f t="shared" si="32"/>
        <v>LIGHT VEHICLE</v>
      </c>
      <c r="AJ367" s="1330">
        <f t="shared" si="33"/>
        <v>43655</v>
      </c>
      <c r="AK367" s="198">
        <v>43647</v>
      </c>
      <c r="AL367" s="621">
        <v>43650</v>
      </c>
      <c r="AM367" s="180"/>
      <c r="AN367" s="178"/>
      <c r="AO367" s="178"/>
      <c r="AP367" s="180"/>
      <c r="AQ367" s="180"/>
      <c r="AR367" s="180"/>
      <c r="AS367" s="180"/>
      <c r="AT367" s="180"/>
      <c r="AU367" s="180"/>
      <c r="AV367" s="885"/>
      <c r="AW367" s="885"/>
      <c r="AX367" s="885"/>
      <c r="AY367" s="885"/>
      <c r="AZ367" s="177"/>
    </row>
    <row r="368" spans="1:52" ht="15" customHeight="1">
      <c r="A368" s="885"/>
      <c r="B368" s="1310">
        <v>362</v>
      </c>
      <c r="C368" s="1494" t="s">
        <v>5364</v>
      </c>
      <c r="D368" s="1580" t="s">
        <v>5365</v>
      </c>
      <c r="E368" s="1556" t="s">
        <v>1122</v>
      </c>
      <c r="F368" s="1598" t="s">
        <v>5366</v>
      </c>
      <c r="G368" s="1598" t="s">
        <v>109</v>
      </c>
      <c r="H368" s="1690" t="s">
        <v>5367</v>
      </c>
      <c r="I368" s="920">
        <v>33942</v>
      </c>
      <c r="J368" s="445">
        <f t="shared" ca="1" si="34"/>
        <v>29</v>
      </c>
      <c r="K368" s="1803" t="s">
        <v>24</v>
      </c>
      <c r="L368" s="1831" t="s">
        <v>24</v>
      </c>
      <c r="M368" s="1876" t="s">
        <v>24</v>
      </c>
      <c r="N368" s="920">
        <v>43429</v>
      </c>
      <c r="O368" s="1711" t="s">
        <v>24</v>
      </c>
      <c r="P368" s="920" t="s">
        <v>24</v>
      </c>
      <c r="Q368" s="1025" t="str">
        <f t="shared" si="30"/>
        <v>-</v>
      </c>
      <c r="R368" s="919" t="str">
        <f t="shared" ca="1" si="31"/>
        <v>TIDAK MCU</v>
      </c>
      <c r="S368" s="1836" t="s">
        <v>24</v>
      </c>
      <c r="T368" s="1711">
        <v>44534</v>
      </c>
      <c r="U368" s="1825" t="s">
        <v>99</v>
      </c>
      <c r="V368" s="446" t="s">
        <v>24</v>
      </c>
      <c r="W368" s="446" t="s">
        <v>24</v>
      </c>
      <c r="X368" s="1009"/>
      <c r="Y368" s="1026"/>
      <c r="Z368" s="1027"/>
      <c r="AA368" s="447"/>
      <c r="AB368" s="1494"/>
      <c r="AC368" s="447"/>
      <c r="AD368" s="447"/>
      <c r="AE368" s="447"/>
      <c r="AF368" s="445"/>
      <c r="AG368" s="972"/>
      <c r="AH368" s="1975"/>
      <c r="AI368" s="1028" t="str">
        <f t="shared" si="32"/>
        <v/>
      </c>
      <c r="AJ368" s="446">
        <f t="shared" si="33"/>
        <v>43429</v>
      </c>
      <c r="AK368" s="1711" t="s">
        <v>24</v>
      </c>
      <c r="AL368" s="1711" t="s">
        <v>24</v>
      </c>
      <c r="AM368" s="916"/>
      <c r="AN368" s="916"/>
      <c r="AO368" s="916"/>
      <c r="AP368" s="916"/>
      <c r="AQ368" s="916" t="s">
        <v>6564</v>
      </c>
      <c r="AR368" s="916"/>
      <c r="AS368" s="916"/>
      <c r="AT368" s="916" t="s">
        <v>11598</v>
      </c>
      <c r="AU368" s="916"/>
      <c r="AV368" s="458"/>
      <c r="AW368" s="458"/>
      <c r="AX368" s="458"/>
      <c r="AY368" s="458"/>
      <c r="AZ368" s="177"/>
    </row>
    <row r="369" spans="1:60" ht="15" customHeight="1">
      <c r="A369" s="885"/>
      <c r="B369" s="1310">
        <v>363</v>
      </c>
      <c r="C369" s="563" t="s">
        <v>5368</v>
      </c>
      <c r="D369" s="643" t="s">
        <v>1866</v>
      </c>
      <c r="E369" s="566" t="s">
        <v>1122</v>
      </c>
      <c r="F369" s="526" t="s">
        <v>5369</v>
      </c>
      <c r="G369" s="526" t="s">
        <v>109</v>
      </c>
      <c r="H369" s="527" t="s">
        <v>5370</v>
      </c>
      <c r="I369" s="589">
        <v>36298</v>
      </c>
      <c r="J369" s="1314">
        <f t="shared" ca="1" si="34"/>
        <v>22</v>
      </c>
      <c r="K369" s="316" t="s">
        <v>24</v>
      </c>
      <c r="L369" s="326" t="s">
        <v>24</v>
      </c>
      <c r="M369" s="336" t="s">
        <v>24</v>
      </c>
      <c r="N369" s="577">
        <v>43657</v>
      </c>
      <c r="O369" s="211" t="s">
        <v>24</v>
      </c>
      <c r="P369" s="198" t="s">
        <v>24</v>
      </c>
      <c r="Q369" s="194" t="str">
        <f t="shared" si="30"/>
        <v>-</v>
      </c>
      <c r="R369" s="181" t="str">
        <f t="shared" ca="1" si="31"/>
        <v>TIDAK MCU</v>
      </c>
      <c r="S369" s="654" t="s">
        <v>24</v>
      </c>
      <c r="T369" s="211">
        <v>44334</v>
      </c>
      <c r="U369" s="212" t="s">
        <v>24</v>
      </c>
      <c r="V369" s="1330" t="s">
        <v>24</v>
      </c>
      <c r="W369" s="1311" t="s">
        <v>24</v>
      </c>
      <c r="X369" s="347"/>
      <c r="Y369" s="172"/>
      <c r="Z369" s="350"/>
      <c r="AA369" s="213" t="s">
        <v>24</v>
      </c>
      <c r="AB369" s="244" t="s">
        <v>24</v>
      </c>
      <c r="AC369" s="213"/>
      <c r="AD369" s="213"/>
      <c r="AE369" s="213"/>
      <c r="AF369" s="1319"/>
      <c r="AG369" s="375"/>
      <c r="AH369" s="1239"/>
      <c r="AI369" s="481" t="str">
        <f t="shared" si="32"/>
        <v>--</v>
      </c>
      <c r="AJ369" s="1330">
        <f t="shared" si="33"/>
        <v>43657</v>
      </c>
      <c r="AK369" s="211" t="s">
        <v>24</v>
      </c>
      <c r="AL369" s="621" t="s">
        <v>24</v>
      </c>
      <c r="AM369" s="180"/>
      <c r="AN369" s="178"/>
      <c r="AO369" s="178"/>
      <c r="AP369" s="180"/>
      <c r="AQ369" s="1231" t="s">
        <v>3094</v>
      </c>
      <c r="AR369" s="180"/>
      <c r="AS369" s="180"/>
      <c r="AT369" s="180"/>
      <c r="AU369" s="180"/>
      <c r="AV369" s="885"/>
      <c r="AW369" s="885"/>
      <c r="AX369" s="885"/>
      <c r="AY369" s="885"/>
      <c r="AZ369" s="177"/>
    </row>
    <row r="370" spans="1:60" ht="15" customHeight="1">
      <c r="A370" s="885"/>
      <c r="B370" s="1310">
        <v>364</v>
      </c>
      <c r="C370" s="647" t="s">
        <v>5371</v>
      </c>
      <c r="D370" s="463" t="s">
        <v>1503</v>
      </c>
      <c r="E370" s="567" t="s">
        <v>1122</v>
      </c>
      <c r="F370" s="526">
        <v>503230513</v>
      </c>
      <c r="G370" s="526" t="s">
        <v>109</v>
      </c>
      <c r="H370" s="527" t="s">
        <v>5372</v>
      </c>
      <c r="I370" s="589">
        <v>25647</v>
      </c>
      <c r="J370" s="1314">
        <f t="shared" ca="1" si="34"/>
        <v>52</v>
      </c>
      <c r="K370" s="316" t="s">
        <v>24</v>
      </c>
      <c r="L370" s="326" t="s">
        <v>24</v>
      </c>
      <c r="M370" s="336" t="s">
        <v>24</v>
      </c>
      <c r="N370" s="577">
        <v>43657</v>
      </c>
      <c r="O370" s="211" t="s">
        <v>24</v>
      </c>
      <c r="P370" s="198" t="s">
        <v>24</v>
      </c>
      <c r="Q370" s="194" t="str">
        <f t="shared" si="30"/>
        <v>-</v>
      </c>
      <c r="R370" s="181" t="str">
        <f t="shared" ca="1" si="31"/>
        <v>TIDAK MCU</v>
      </c>
      <c r="S370" s="654" t="s">
        <v>24</v>
      </c>
      <c r="T370" s="211">
        <v>44275</v>
      </c>
      <c r="U370" s="212" t="s">
        <v>99</v>
      </c>
      <c r="V370" s="1330" t="s">
        <v>24</v>
      </c>
      <c r="W370" s="1311" t="s">
        <v>24</v>
      </c>
      <c r="X370" s="347"/>
      <c r="Y370" s="172"/>
      <c r="Z370" s="350"/>
      <c r="AA370" s="213"/>
      <c r="AB370" s="839"/>
      <c r="AC370" s="213"/>
      <c r="AD370" s="213"/>
      <c r="AE370" s="213"/>
      <c r="AF370" s="1319"/>
      <c r="AG370" s="375"/>
      <c r="AH370" s="1239"/>
      <c r="AI370" s="481" t="str">
        <f t="shared" si="32"/>
        <v/>
      </c>
      <c r="AJ370" s="1330">
        <f t="shared" si="33"/>
        <v>43657</v>
      </c>
      <c r="AK370" s="211" t="s">
        <v>24</v>
      </c>
      <c r="AL370" s="621" t="s">
        <v>24</v>
      </c>
      <c r="AM370" s="180"/>
      <c r="AN370" s="178"/>
      <c r="AO370" s="178"/>
      <c r="AP370" s="180"/>
      <c r="AQ370" s="180"/>
      <c r="AR370" s="180"/>
      <c r="AS370" s="180"/>
      <c r="AT370" s="180"/>
      <c r="AU370" s="180"/>
      <c r="AV370" s="885"/>
      <c r="AW370" s="885"/>
      <c r="AX370" s="885"/>
      <c r="AY370" s="885"/>
      <c r="AZ370" s="177"/>
    </row>
    <row r="371" spans="1:60" s="2186" customFormat="1" ht="15" customHeight="1">
      <c r="A371" s="885"/>
      <c r="B371" s="1310">
        <v>365</v>
      </c>
      <c r="C371" s="647" t="s">
        <v>5373</v>
      </c>
      <c r="D371" s="463" t="s">
        <v>3152</v>
      </c>
      <c r="E371" s="567" t="s">
        <v>1122</v>
      </c>
      <c r="F371" s="526" t="s">
        <v>5374</v>
      </c>
      <c r="G371" s="526" t="s">
        <v>109</v>
      </c>
      <c r="H371" s="527" t="s">
        <v>5375</v>
      </c>
      <c r="I371" s="589">
        <v>35284</v>
      </c>
      <c r="J371" s="1314">
        <f t="shared" ca="1" si="34"/>
        <v>25</v>
      </c>
      <c r="K371" s="316" t="s">
        <v>24</v>
      </c>
      <c r="L371" s="326" t="s">
        <v>24</v>
      </c>
      <c r="M371" s="336" t="s">
        <v>24</v>
      </c>
      <c r="N371" s="577">
        <v>43659</v>
      </c>
      <c r="O371" s="211" t="s">
        <v>24</v>
      </c>
      <c r="P371" s="198" t="s">
        <v>24</v>
      </c>
      <c r="Q371" s="194" t="str">
        <f t="shared" si="30"/>
        <v>-</v>
      </c>
      <c r="R371" s="181" t="str">
        <f t="shared" ca="1" si="31"/>
        <v>TIDAK MCU</v>
      </c>
      <c r="S371" s="654" t="s">
        <v>24</v>
      </c>
      <c r="T371" s="211">
        <v>44415</v>
      </c>
      <c r="U371" s="212" t="s">
        <v>99</v>
      </c>
      <c r="V371" s="1330" t="s">
        <v>24</v>
      </c>
      <c r="W371" s="1311" t="s">
        <v>24</v>
      </c>
      <c r="X371" s="347"/>
      <c r="Y371" s="172"/>
      <c r="Z371" s="350"/>
      <c r="AA371" s="213"/>
      <c r="AB371" s="839"/>
      <c r="AC371" s="213"/>
      <c r="AD371" s="213"/>
      <c r="AE371" s="213"/>
      <c r="AF371" s="1319"/>
      <c r="AG371" s="375"/>
      <c r="AH371" s="1239"/>
      <c r="AI371" s="481" t="str">
        <f t="shared" si="32"/>
        <v/>
      </c>
      <c r="AJ371" s="1330">
        <f t="shared" si="33"/>
        <v>43659</v>
      </c>
      <c r="AK371" s="217" t="s">
        <v>24</v>
      </c>
      <c r="AL371" s="614" t="s">
        <v>24</v>
      </c>
      <c r="AM371" s="180"/>
      <c r="AN371" s="178"/>
      <c r="AO371" s="178"/>
      <c r="AP371" s="180"/>
      <c r="AQ371" s="180"/>
      <c r="AR371" s="180"/>
      <c r="AS371" s="180"/>
      <c r="AT371" s="180"/>
      <c r="AU371" s="180"/>
      <c r="AV371" s="885"/>
      <c r="AW371" s="885"/>
      <c r="AX371" s="885"/>
      <c r="AY371" s="885"/>
      <c r="AZ371" s="885"/>
      <c r="BA371" s="1206"/>
      <c r="BB371" s="1206"/>
      <c r="BC371" s="1206"/>
      <c r="BD371" s="1206"/>
      <c r="BE371" s="1206"/>
      <c r="BF371" s="1206"/>
      <c r="BG371" s="1206"/>
      <c r="BH371" s="1206"/>
    </row>
    <row r="372" spans="1:60" ht="15" customHeight="1">
      <c r="A372" s="885"/>
      <c r="B372" s="1310">
        <v>366</v>
      </c>
      <c r="C372" s="647" t="s">
        <v>5376</v>
      </c>
      <c r="D372" s="643" t="s">
        <v>600</v>
      </c>
      <c r="E372" s="567" t="s">
        <v>1122</v>
      </c>
      <c r="F372" s="526" t="s">
        <v>5377</v>
      </c>
      <c r="G372" s="526" t="s">
        <v>109</v>
      </c>
      <c r="H372" s="653" t="s">
        <v>5378</v>
      </c>
      <c r="I372" s="198">
        <v>25531</v>
      </c>
      <c r="J372" s="1314">
        <f t="shared" ca="1" si="34"/>
        <v>53</v>
      </c>
      <c r="K372" s="316" t="s">
        <v>24</v>
      </c>
      <c r="L372" s="326" t="s">
        <v>24</v>
      </c>
      <c r="M372" s="336" t="s">
        <v>24</v>
      </c>
      <c r="N372" s="529">
        <v>43094</v>
      </c>
      <c r="O372" s="211" t="s">
        <v>24</v>
      </c>
      <c r="P372" s="198" t="s">
        <v>24</v>
      </c>
      <c r="Q372" s="194" t="str">
        <f t="shared" si="30"/>
        <v>-</v>
      </c>
      <c r="R372" s="181" t="str">
        <f t="shared" ca="1" si="31"/>
        <v>TIDAK MCU</v>
      </c>
      <c r="S372" s="654" t="s">
        <v>24</v>
      </c>
      <c r="T372" s="211">
        <v>44524</v>
      </c>
      <c r="U372" s="212" t="s">
        <v>99</v>
      </c>
      <c r="V372" s="1330" t="s">
        <v>24</v>
      </c>
      <c r="W372" s="1311" t="s">
        <v>24</v>
      </c>
      <c r="X372" s="347"/>
      <c r="Y372" s="172"/>
      <c r="Z372" s="350"/>
      <c r="AA372" s="213"/>
      <c r="AB372" s="839"/>
      <c r="AC372" s="213"/>
      <c r="AD372" s="213"/>
      <c r="AE372" s="213"/>
      <c r="AF372" s="1319"/>
      <c r="AG372" s="375"/>
      <c r="AH372" s="1239"/>
      <c r="AI372" s="481" t="str">
        <f t="shared" si="32"/>
        <v/>
      </c>
      <c r="AJ372" s="1330">
        <f t="shared" si="33"/>
        <v>43094</v>
      </c>
      <c r="AK372" s="217" t="s">
        <v>24</v>
      </c>
      <c r="AL372" s="614" t="s">
        <v>24</v>
      </c>
      <c r="AM372" s="180"/>
      <c r="AN372" s="178"/>
      <c r="AO372" s="178"/>
      <c r="AP372" s="180"/>
      <c r="AQ372" s="180"/>
      <c r="AR372" s="180"/>
      <c r="AS372" s="180"/>
      <c r="AT372" s="180"/>
      <c r="AU372" s="180"/>
      <c r="AV372" s="885"/>
      <c r="AW372" s="885"/>
      <c r="AX372" s="885"/>
      <c r="AY372" s="885"/>
      <c r="AZ372" s="177"/>
    </row>
    <row r="373" spans="1:60" ht="15" customHeight="1">
      <c r="A373" s="885"/>
      <c r="B373" s="1310">
        <v>367</v>
      </c>
      <c r="C373" s="647" t="s">
        <v>5379</v>
      </c>
      <c r="D373" s="643" t="s">
        <v>5380</v>
      </c>
      <c r="E373" s="567" t="s">
        <v>1122</v>
      </c>
      <c r="F373" s="526" t="s">
        <v>5381</v>
      </c>
      <c r="G373" s="526" t="s">
        <v>109</v>
      </c>
      <c r="H373" s="653" t="s">
        <v>5382</v>
      </c>
      <c r="I373" s="198">
        <v>34147</v>
      </c>
      <c r="J373" s="1314">
        <f t="shared" ca="1" si="34"/>
        <v>28</v>
      </c>
      <c r="K373" s="316" t="s">
        <v>24</v>
      </c>
      <c r="L373" s="326" t="s">
        <v>24</v>
      </c>
      <c r="M373" s="336" t="s">
        <v>24</v>
      </c>
      <c r="N373" s="529">
        <v>42759</v>
      </c>
      <c r="O373" s="211">
        <v>43113</v>
      </c>
      <c r="P373" s="198" t="s">
        <v>24</v>
      </c>
      <c r="Q373" s="194">
        <f t="shared" si="30"/>
        <v>43478</v>
      </c>
      <c r="R373" s="181" t="str">
        <f t="shared" ca="1" si="31"/>
        <v>EXPIRED</v>
      </c>
      <c r="S373" s="654" t="s">
        <v>24</v>
      </c>
      <c r="T373" s="211">
        <v>44374</v>
      </c>
      <c r="U373" s="212" t="s">
        <v>99</v>
      </c>
      <c r="V373" s="1330" t="s">
        <v>24</v>
      </c>
      <c r="W373" s="1311" t="s">
        <v>24</v>
      </c>
      <c r="X373" s="347"/>
      <c r="Y373" s="172"/>
      <c r="Z373" s="350"/>
      <c r="AA373" s="213"/>
      <c r="AB373" s="839"/>
      <c r="AC373" s="213"/>
      <c r="AD373" s="213"/>
      <c r="AE373" s="213"/>
      <c r="AF373" s="1319"/>
      <c r="AG373" s="375"/>
      <c r="AH373" s="1239"/>
      <c r="AI373" s="481" t="str">
        <f t="shared" si="32"/>
        <v/>
      </c>
      <c r="AJ373" s="1330">
        <f t="shared" si="33"/>
        <v>42759</v>
      </c>
      <c r="AK373" s="217" t="s">
        <v>24</v>
      </c>
      <c r="AL373" s="614" t="s">
        <v>24</v>
      </c>
      <c r="AM373" s="180"/>
      <c r="AN373" s="178"/>
      <c r="AO373" s="178"/>
      <c r="AP373" s="180"/>
      <c r="AQ373" s="180"/>
      <c r="AR373" s="180"/>
      <c r="AS373" s="180"/>
      <c r="AT373" s="180"/>
      <c r="AU373" s="180"/>
      <c r="AV373" s="885"/>
      <c r="AW373" s="885"/>
      <c r="AX373" s="885"/>
      <c r="AY373" s="885"/>
      <c r="AZ373" s="177"/>
    </row>
    <row r="374" spans="1:60" ht="15" customHeight="1">
      <c r="A374" s="885"/>
      <c r="B374" s="1310">
        <v>368</v>
      </c>
      <c r="C374" s="563" t="s">
        <v>5383</v>
      </c>
      <c r="D374" s="643" t="s">
        <v>1866</v>
      </c>
      <c r="E374" s="567" t="s">
        <v>1122</v>
      </c>
      <c r="F374" s="526" t="s">
        <v>5384</v>
      </c>
      <c r="G374" s="526" t="s">
        <v>109</v>
      </c>
      <c r="H374" s="653" t="s">
        <v>5385</v>
      </c>
      <c r="I374" s="198">
        <v>35210</v>
      </c>
      <c r="J374" s="1314">
        <f t="shared" ca="1" si="34"/>
        <v>25</v>
      </c>
      <c r="K374" s="176" t="s">
        <v>24</v>
      </c>
      <c r="L374" s="170" t="s">
        <v>24</v>
      </c>
      <c r="M374" s="173" t="s">
        <v>24</v>
      </c>
      <c r="N374" s="529">
        <v>43052</v>
      </c>
      <c r="O374" s="211">
        <v>43412</v>
      </c>
      <c r="P374" s="198" t="s">
        <v>24</v>
      </c>
      <c r="Q374" s="194">
        <f t="shared" si="30"/>
        <v>43777</v>
      </c>
      <c r="R374" s="181" t="str">
        <f t="shared" ca="1" si="31"/>
        <v>EXPIRED</v>
      </c>
      <c r="S374" s="654" t="s">
        <v>24</v>
      </c>
      <c r="T374" s="211">
        <v>44341</v>
      </c>
      <c r="U374" s="212" t="s">
        <v>99</v>
      </c>
      <c r="V374" s="1330" t="s">
        <v>24</v>
      </c>
      <c r="W374" s="1311" t="s">
        <v>24</v>
      </c>
      <c r="X374" s="347"/>
      <c r="Y374" s="172"/>
      <c r="Z374" s="350"/>
      <c r="AA374" s="213"/>
      <c r="AB374" s="839"/>
      <c r="AC374" s="213"/>
      <c r="AD374" s="213"/>
      <c r="AE374" s="213"/>
      <c r="AF374" s="1319"/>
      <c r="AG374" s="375"/>
      <c r="AH374" s="1239"/>
      <c r="AI374" s="481" t="str">
        <f t="shared" si="32"/>
        <v/>
      </c>
      <c r="AJ374" s="1330">
        <f t="shared" si="33"/>
        <v>43052</v>
      </c>
      <c r="AK374" s="217" t="s">
        <v>24</v>
      </c>
      <c r="AL374" s="614" t="s">
        <v>24</v>
      </c>
      <c r="AM374" s="180"/>
      <c r="AN374" s="178"/>
      <c r="AO374" s="178"/>
      <c r="AP374" s="180"/>
      <c r="AQ374" s="180"/>
      <c r="AR374" s="180"/>
      <c r="AS374" s="180"/>
      <c r="AT374" s="180"/>
      <c r="AU374" s="180"/>
      <c r="AV374" s="885"/>
      <c r="AW374" s="885"/>
      <c r="AX374" s="885"/>
      <c r="AY374" s="885"/>
      <c r="AZ374" s="177"/>
    </row>
    <row r="375" spans="1:60" ht="15" customHeight="1">
      <c r="A375" s="885"/>
      <c r="B375" s="1310">
        <v>369</v>
      </c>
      <c r="C375" s="647" t="s">
        <v>4414</v>
      </c>
      <c r="D375" s="463" t="s">
        <v>1850</v>
      </c>
      <c r="E375" s="567" t="s">
        <v>1122</v>
      </c>
      <c r="F375" s="526" t="s">
        <v>5386</v>
      </c>
      <c r="G375" s="526" t="s">
        <v>109</v>
      </c>
      <c r="H375" s="527" t="s">
        <v>5387</v>
      </c>
      <c r="I375" s="589">
        <v>32534</v>
      </c>
      <c r="J375" s="1314">
        <f t="shared" ca="1" si="34"/>
        <v>33</v>
      </c>
      <c r="K375" s="176" t="s">
        <v>24</v>
      </c>
      <c r="L375" s="170" t="s">
        <v>24</v>
      </c>
      <c r="M375" s="173" t="s">
        <v>24</v>
      </c>
      <c r="N375" s="577">
        <v>43676</v>
      </c>
      <c r="O375" s="211" t="s">
        <v>24</v>
      </c>
      <c r="P375" s="198" t="s">
        <v>498</v>
      </c>
      <c r="Q375" s="194" t="str">
        <f t="shared" si="30"/>
        <v>-</v>
      </c>
      <c r="R375" s="181" t="str">
        <f t="shared" ca="1" si="31"/>
        <v>TIDAK MCU</v>
      </c>
      <c r="S375" s="654" t="s">
        <v>24</v>
      </c>
      <c r="T375" s="211">
        <v>44222</v>
      </c>
      <c r="U375" s="212" t="s">
        <v>99</v>
      </c>
      <c r="V375" s="1330" t="s">
        <v>24</v>
      </c>
      <c r="W375" s="1311" t="s">
        <v>24</v>
      </c>
      <c r="X375" s="347"/>
      <c r="Y375" s="172"/>
      <c r="Z375" s="350"/>
      <c r="AA375" s="213"/>
      <c r="AB375" s="839"/>
      <c r="AC375" s="213"/>
      <c r="AD375" s="213"/>
      <c r="AE375" s="213"/>
      <c r="AF375" s="1319"/>
      <c r="AG375" s="375"/>
      <c r="AH375" s="1239"/>
      <c r="AI375" s="481" t="str">
        <f t="shared" si="32"/>
        <v/>
      </c>
      <c r="AJ375" s="1330">
        <f t="shared" si="33"/>
        <v>43676</v>
      </c>
      <c r="AK375" s="217" t="s">
        <v>24</v>
      </c>
      <c r="AL375" s="614" t="s">
        <v>24</v>
      </c>
      <c r="AM375" s="180"/>
      <c r="AN375" s="178"/>
      <c r="AO375" s="178"/>
      <c r="AP375" s="180"/>
      <c r="AQ375" s="180"/>
      <c r="AR375" s="180"/>
      <c r="AS375" s="180"/>
      <c r="AT375" s="180"/>
      <c r="AU375" s="180"/>
      <c r="AV375" s="885"/>
      <c r="AW375" s="885"/>
      <c r="AX375" s="885"/>
      <c r="AY375" s="885"/>
      <c r="AZ375" s="177"/>
    </row>
    <row r="376" spans="1:60" ht="15" customHeight="1">
      <c r="A376" s="885"/>
      <c r="B376" s="1310">
        <v>370</v>
      </c>
      <c r="C376" s="647" t="s">
        <v>5388</v>
      </c>
      <c r="D376" s="643" t="s">
        <v>600</v>
      </c>
      <c r="E376" s="567" t="s">
        <v>1122</v>
      </c>
      <c r="F376" s="526" t="s">
        <v>5389</v>
      </c>
      <c r="G376" s="526" t="s">
        <v>109</v>
      </c>
      <c r="H376" s="527" t="s">
        <v>5390</v>
      </c>
      <c r="I376" s="198">
        <v>29912</v>
      </c>
      <c r="J376" s="1314">
        <f t="shared" ca="1" si="34"/>
        <v>40</v>
      </c>
      <c r="K376" s="176" t="s">
        <v>24</v>
      </c>
      <c r="L376" s="170" t="s">
        <v>24</v>
      </c>
      <c r="M376" s="173" t="s">
        <v>24</v>
      </c>
      <c r="N376" s="529">
        <v>43031</v>
      </c>
      <c r="O376" s="211">
        <v>43387</v>
      </c>
      <c r="P376" s="198" t="s">
        <v>24</v>
      </c>
      <c r="Q376" s="194">
        <f t="shared" si="30"/>
        <v>43752</v>
      </c>
      <c r="R376" s="181" t="str">
        <f t="shared" ca="1" si="31"/>
        <v>EXPIRED</v>
      </c>
      <c r="S376" s="654" t="s">
        <v>24</v>
      </c>
      <c r="T376" s="211">
        <v>44522</v>
      </c>
      <c r="U376" s="212" t="s">
        <v>99</v>
      </c>
      <c r="V376" s="1330" t="s">
        <v>24</v>
      </c>
      <c r="W376" s="1311" t="s">
        <v>24</v>
      </c>
      <c r="X376" s="347"/>
      <c r="Y376" s="172"/>
      <c r="Z376" s="350"/>
      <c r="AA376" s="213"/>
      <c r="AB376" s="839"/>
      <c r="AC376" s="213"/>
      <c r="AD376" s="213"/>
      <c r="AE376" s="213"/>
      <c r="AF376" s="1319"/>
      <c r="AG376" s="375"/>
      <c r="AH376" s="1239"/>
      <c r="AI376" s="481" t="str">
        <f t="shared" si="32"/>
        <v/>
      </c>
      <c r="AJ376" s="1330">
        <f t="shared" si="33"/>
        <v>43031</v>
      </c>
      <c r="AK376" s="217" t="s">
        <v>24</v>
      </c>
      <c r="AL376" s="614" t="s">
        <v>24</v>
      </c>
      <c r="AM376" s="180"/>
      <c r="AN376" s="178"/>
      <c r="AO376" s="178"/>
      <c r="AP376" s="180"/>
      <c r="AQ376" s="180"/>
      <c r="AR376" s="180"/>
      <c r="AS376" s="180"/>
      <c r="AT376" s="180"/>
      <c r="AU376" s="180"/>
      <c r="AV376" s="885"/>
      <c r="AW376" s="885"/>
      <c r="AX376" s="885"/>
      <c r="AY376" s="885"/>
      <c r="AZ376" s="458"/>
      <c r="BA376" s="2186"/>
      <c r="BB376" s="2186"/>
      <c r="BC376" s="2186"/>
      <c r="BD376" s="2186"/>
      <c r="BE376" s="2186"/>
      <c r="BF376" s="2186"/>
      <c r="BG376" s="2186"/>
      <c r="BH376" s="2186"/>
    </row>
    <row r="377" spans="1:60" ht="15" customHeight="1">
      <c r="A377" s="885"/>
      <c r="B377" s="1310">
        <v>371</v>
      </c>
      <c r="C377" s="563" t="s">
        <v>5391</v>
      </c>
      <c r="D377" s="643" t="s">
        <v>3473</v>
      </c>
      <c r="E377" s="567" t="s">
        <v>1122</v>
      </c>
      <c r="F377" s="526" t="s">
        <v>5392</v>
      </c>
      <c r="G377" s="526" t="s">
        <v>109</v>
      </c>
      <c r="H377" s="653" t="s">
        <v>5393</v>
      </c>
      <c r="I377" s="198">
        <v>32960</v>
      </c>
      <c r="J377" s="1314">
        <f t="shared" ca="1" si="34"/>
        <v>32</v>
      </c>
      <c r="K377" s="178" t="s">
        <v>83</v>
      </c>
      <c r="L377" s="613">
        <v>1723181100385</v>
      </c>
      <c r="M377" s="181">
        <v>45013</v>
      </c>
      <c r="N377" s="529">
        <v>43481</v>
      </c>
      <c r="O377" s="211" t="s">
        <v>24</v>
      </c>
      <c r="P377" s="198" t="s">
        <v>24</v>
      </c>
      <c r="Q377" s="194" t="str">
        <f t="shared" si="30"/>
        <v>-</v>
      </c>
      <c r="R377" s="181" t="str">
        <f t="shared" ca="1" si="31"/>
        <v>TIDAK MCU</v>
      </c>
      <c r="S377" s="654" t="s">
        <v>5579</v>
      </c>
      <c r="T377" s="211">
        <v>44283</v>
      </c>
      <c r="U377" s="212">
        <v>44283</v>
      </c>
      <c r="V377" s="1330" t="s">
        <v>24</v>
      </c>
      <c r="W377" s="1311" t="s">
        <v>24</v>
      </c>
      <c r="X377" s="347"/>
      <c r="Y377" s="172"/>
      <c r="Z377" s="350"/>
      <c r="AA377" s="243" t="s">
        <v>100</v>
      </c>
      <c r="AB377" s="244" t="s">
        <v>24</v>
      </c>
      <c r="AC377" s="213"/>
      <c r="AD377" s="213"/>
      <c r="AE377" s="213"/>
      <c r="AF377" s="1319"/>
      <c r="AG377" s="375"/>
      <c r="AH377" s="1239"/>
      <c r="AI377" s="481" t="str">
        <f t="shared" si="32"/>
        <v>LIGHT VEHICLE-</v>
      </c>
      <c r="AJ377" s="1330">
        <f t="shared" si="33"/>
        <v>43481</v>
      </c>
      <c r="AK377" s="592">
        <v>43577</v>
      </c>
      <c r="AL377" s="614">
        <v>43578</v>
      </c>
      <c r="AM377" s="180"/>
      <c r="AN377" s="178"/>
      <c r="AO377" s="178"/>
      <c r="AP377" s="180"/>
      <c r="AQ377" s="1231" t="s">
        <v>3094</v>
      </c>
      <c r="AR377" s="180"/>
      <c r="AS377" s="180"/>
      <c r="AT377" s="180"/>
      <c r="AU377" s="180"/>
      <c r="AV377" s="885"/>
      <c r="AW377" s="885"/>
      <c r="AX377" s="885"/>
      <c r="AY377" s="885"/>
      <c r="AZ377" s="177"/>
    </row>
    <row r="378" spans="1:60" ht="15" customHeight="1">
      <c r="A378" s="885"/>
      <c r="B378" s="1310">
        <v>372</v>
      </c>
      <c r="C378" s="647" t="s">
        <v>5394</v>
      </c>
      <c r="D378" s="463" t="s">
        <v>1866</v>
      </c>
      <c r="E378" s="567" t="s">
        <v>1122</v>
      </c>
      <c r="F378" s="526" t="s">
        <v>5395</v>
      </c>
      <c r="G378" s="526" t="s">
        <v>109</v>
      </c>
      <c r="H378" s="653" t="s">
        <v>5396</v>
      </c>
      <c r="I378" s="198">
        <v>35985</v>
      </c>
      <c r="J378" s="1314">
        <f t="shared" ca="1" si="34"/>
        <v>23</v>
      </c>
      <c r="K378" s="176" t="s">
        <v>24</v>
      </c>
      <c r="L378" s="170" t="s">
        <v>24</v>
      </c>
      <c r="M378" s="173" t="s">
        <v>24</v>
      </c>
      <c r="N378" s="529">
        <v>43189</v>
      </c>
      <c r="O378" s="211">
        <v>43538</v>
      </c>
      <c r="P378" s="198"/>
      <c r="Q378" s="194">
        <f t="shared" si="30"/>
        <v>43903</v>
      </c>
      <c r="R378" s="181" t="str">
        <f t="shared" ca="1" si="31"/>
        <v>EXPIRED</v>
      </c>
      <c r="S378" s="654" t="s">
        <v>24</v>
      </c>
      <c r="T378" s="211">
        <v>44386</v>
      </c>
      <c r="U378" s="212" t="s">
        <v>99</v>
      </c>
      <c r="V378" s="1330" t="s">
        <v>24</v>
      </c>
      <c r="W378" s="1311" t="s">
        <v>24</v>
      </c>
      <c r="X378" s="347"/>
      <c r="Y378" s="172"/>
      <c r="Z378" s="350"/>
      <c r="AA378" s="213"/>
      <c r="AB378" s="839"/>
      <c r="AC378" s="213"/>
      <c r="AD378" s="213"/>
      <c r="AE378" s="213"/>
      <c r="AF378" s="1319"/>
      <c r="AG378" s="375"/>
      <c r="AH378" s="1239"/>
      <c r="AI378" s="481" t="str">
        <f t="shared" si="32"/>
        <v/>
      </c>
      <c r="AJ378" s="1330">
        <f t="shared" si="33"/>
        <v>43189</v>
      </c>
      <c r="AK378" s="217" t="s">
        <v>24</v>
      </c>
      <c r="AL378" s="614" t="s">
        <v>24</v>
      </c>
      <c r="AM378" s="180"/>
      <c r="AN378" s="178"/>
      <c r="AO378" s="178"/>
      <c r="AP378" s="180"/>
      <c r="AQ378" s="180"/>
      <c r="AR378" s="180"/>
      <c r="AS378" s="180"/>
      <c r="AT378" s="180"/>
      <c r="AU378" s="180"/>
      <c r="AV378" s="885"/>
      <c r="AW378" s="885"/>
      <c r="AX378" s="885"/>
      <c r="AY378" s="885"/>
      <c r="AZ378" s="177"/>
    </row>
    <row r="379" spans="1:60" ht="15" customHeight="1">
      <c r="A379" s="885"/>
      <c r="B379" s="1310">
        <v>373</v>
      </c>
      <c r="C379" s="647" t="s">
        <v>5397</v>
      </c>
      <c r="D379" s="643" t="s">
        <v>1866</v>
      </c>
      <c r="E379" s="567" t="s">
        <v>1122</v>
      </c>
      <c r="F379" s="526" t="s">
        <v>5398</v>
      </c>
      <c r="G379" s="526" t="s">
        <v>109</v>
      </c>
      <c r="H379" s="653" t="s">
        <v>5399</v>
      </c>
      <c r="I379" s="198">
        <v>36461</v>
      </c>
      <c r="J379" s="1314">
        <f t="shared" ca="1" si="34"/>
        <v>22</v>
      </c>
      <c r="K379" s="176" t="s">
        <v>24</v>
      </c>
      <c r="L379" s="170" t="s">
        <v>24</v>
      </c>
      <c r="M379" s="173" t="s">
        <v>24</v>
      </c>
      <c r="N379" s="529">
        <v>43481</v>
      </c>
      <c r="O379" s="211"/>
      <c r="P379" s="198"/>
      <c r="Q379" s="194" t="str">
        <f t="shared" si="30"/>
        <v>-</v>
      </c>
      <c r="R379" s="181" t="str">
        <f t="shared" ca="1" si="31"/>
        <v>TIDAK MCU</v>
      </c>
      <c r="S379" s="654" t="s">
        <v>24</v>
      </c>
      <c r="T379" s="211">
        <v>44497</v>
      </c>
      <c r="U379" s="212" t="s">
        <v>99</v>
      </c>
      <c r="V379" s="1330" t="s">
        <v>24</v>
      </c>
      <c r="W379" s="1311" t="s">
        <v>24</v>
      </c>
      <c r="X379" s="347"/>
      <c r="Y379" s="172"/>
      <c r="Z379" s="350"/>
      <c r="AA379" s="244"/>
      <c r="AB379" s="839"/>
      <c r="AC379" s="213"/>
      <c r="AD379" s="213"/>
      <c r="AE379" s="213"/>
      <c r="AF379" s="1319"/>
      <c r="AG379" s="375"/>
      <c r="AH379" s="1239"/>
      <c r="AI379" s="481" t="str">
        <f t="shared" si="32"/>
        <v/>
      </c>
      <c r="AJ379" s="1330">
        <f t="shared" si="33"/>
        <v>43481</v>
      </c>
      <c r="AK379" s="217" t="s">
        <v>24</v>
      </c>
      <c r="AL379" s="614" t="s">
        <v>24</v>
      </c>
      <c r="AM379" s="180"/>
      <c r="AN379" s="178"/>
      <c r="AO379" s="178"/>
      <c r="AP379" s="180"/>
      <c r="AQ379" s="180" t="s">
        <v>3094</v>
      </c>
      <c r="AR379" s="180"/>
      <c r="AS379" s="180"/>
      <c r="AT379" s="180"/>
      <c r="AU379" s="180"/>
      <c r="AV379" s="885"/>
      <c r="AW379" s="885"/>
      <c r="AX379" s="885"/>
      <c r="AY379" s="885"/>
      <c r="AZ379" s="177"/>
    </row>
    <row r="380" spans="1:60" ht="15" customHeight="1">
      <c r="A380" s="885"/>
      <c r="B380" s="1310">
        <v>374</v>
      </c>
      <c r="C380" s="563" t="s">
        <v>5400</v>
      </c>
      <c r="D380" s="643" t="s">
        <v>1874</v>
      </c>
      <c r="E380" s="567" t="s">
        <v>1122</v>
      </c>
      <c r="F380" s="526" t="s">
        <v>5401</v>
      </c>
      <c r="G380" s="526" t="s">
        <v>109</v>
      </c>
      <c r="H380" s="653" t="s">
        <v>5402</v>
      </c>
      <c r="I380" s="198">
        <v>34347</v>
      </c>
      <c r="J380" s="1314">
        <f t="shared" ca="1" si="34"/>
        <v>28</v>
      </c>
      <c r="K380" s="176" t="s">
        <v>24</v>
      </c>
      <c r="L380" s="170" t="s">
        <v>24</v>
      </c>
      <c r="M380" s="173" t="s">
        <v>24</v>
      </c>
      <c r="N380" s="529">
        <v>42726</v>
      </c>
      <c r="O380" s="211">
        <v>43072</v>
      </c>
      <c r="P380" s="198"/>
      <c r="Q380" s="194">
        <f t="shared" si="30"/>
        <v>43437</v>
      </c>
      <c r="R380" s="181" t="str">
        <f t="shared" ca="1" si="31"/>
        <v>EXPIRED</v>
      </c>
      <c r="S380" s="654" t="s">
        <v>24</v>
      </c>
      <c r="T380" s="211">
        <v>44209</v>
      </c>
      <c r="U380" s="212" t="s">
        <v>24</v>
      </c>
      <c r="V380" s="1330" t="s">
        <v>24</v>
      </c>
      <c r="W380" s="1311" t="s">
        <v>24</v>
      </c>
      <c r="X380" s="347"/>
      <c r="Y380" s="172"/>
      <c r="Z380" s="350"/>
      <c r="AA380" s="213" t="s">
        <v>24</v>
      </c>
      <c r="AB380" s="839"/>
      <c r="AC380" s="213"/>
      <c r="AD380" s="213"/>
      <c r="AE380" s="213"/>
      <c r="AF380" s="1319"/>
      <c r="AG380" s="375"/>
      <c r="AH380" s="1239"/>
      <c r="AI380" s="481" t="str">
        <f t="shared" si="32"/>
        <v>-</v>
      </c>
      <c r="AJ380" s="1330">
        <f t="shared" si="33"/>
        <v>42726</v>
      </c>
      <c r="AK380" s="211" t="s">
        <v>24</v>
      </c>
      <c r="AL380" s="621" t="s">
        <v>24</v>
      </c>
      <c r="AM380" s="180"/>
      <c r="AN380" s="178"/>
      <c r="AO380" s="178"/>
      <c r="AP380" s="180"/>
      <c r="AQ380" s="1231" t="s">
        <v>3094</v>
      </c>
      <c r="AR380" s="180"/>
      <c r="AS380" s="180"/>
      <c r="AT380" s="180"/>
      <c r="AU380" s="180"/>
      <c r="AV380" s="885"/>
      <c r="AW380" s="885"/>
      <c r="AX380" s="885"/>
      <c r="AY380" s="885"/>
      <c r="AZ380" s="885"/>
    </row>
    <row r="381" spans="1:60" ht="15" customHeight="1">
      <c r="A381" s="885"/>
      <c r="B381" s="1310">
        <v>375</v>
      </c>
      <c r="C381" s="563" t="s">
        <v>5403</v>
      </c>
      <c r="D381" s="643" t="s">
        <v>1866</v>
      </c>
      <c r="E381" s="567" t="s">
        <v>1122</v>
      </c>
      <c r="F381" s="526" t="s">
        <v>5404</v>
      </c>
      <c r="G381" s="526" t="s">
        <v>109</v>
      </c>
      <c r="H381" s="653" t="s">
        <v>5405</v>
      </c>
      <c r="I381" s="198">
        <v>36665</v>
      </c>
      <c r="J381" s="1314">
        <f t="shared" ca="1" si="34"/>
        <v>21</v>
      </c>
      <c r="K381" s="316" t="s">
        <v>24</v>
      </c>
      <c r="L381" s="326" t="s">
        <v>24</v>
      </c>
      <c r="M381" s="336" t="s">
        <v>24</v>
      </c>
      <c r="N381" s="529">
        <v>43481</v>
      </c>
      <c r="O381" s="211"/>
      <c r="P381" s="198"/>
      <c r="Q381" s="194" t="str">
        <f t="shared" si="30"/>
        <v>-</v>
      </c>
      <c r="R381" s="181" t="str">
        <f t="shared" ca="1" si="31"/>
        <v>TIDAK MCU</v>
      </c>
      <c r="S381" s="654" t="s">
        <v>24</v>
      </c>
      <c r="T381" s="211">
        <v>44335</v>
      </c>
      <c r="U381" s="212" t="s">
        <v>99</v>
      </c>
      <c r="V381" s="904" t="s">
        <v>24</v>
      </c>
      <c r="W381" s="136" t="s">
        <v>24</v>
      </c>
      <c r="X381" s="347"/>
      <c r="Y381" s="172"/>
      <c r="Z381" s="350"/>
      <c r="AA381" s="213" t="s">
        <v>24</v>
      </c>
      <c r="AB381" s="839"/>
      <c r="AC381" s="213"/>
      <c r="AD381" s="213"/>
      <c r="AE381" s="213"/>
      <c r="AF381" s="1319"/>
      <c r="AG381" s="375"/>
      <c r="AH381" s="1239"/>
      <c r="AI381" s="481" t="str">
        <f t="shared" si="32"/>
        <v>-</v>
      </c>
      <c r="AJ381" s="1330">
        <f t="shared" si="33"/>
        <v>43481</v>
      </c>
      <c r="AK381" s="217" t="s">
        <v>24</v>
      </c>
      <c r="AL381" s="614" t="s">
        <v>24</v>
      </c>
      <c r="AM381" s="180"/>
      <c r="AN381" s="178"/>
      <c r="AO381" s="178"/>
      <c r="AP381" s="180"/>
      <c r="AQ381" s="1231" t="s">
        <v>3094</v>
      </c>
      <c r="AR381" s="180"/>
      <c r="AS381" s="180"/>
      <c r="AT381" s="180"/>
      <c r="AU381" s="180"/>
      <c r="AV381" s="885"/>
      <c r="AW381" s="885"/>
      <c r="AX381" s="885"/>
      <c r="AY381" s="885"/>
      <c r="AZ381" s="177"/>
    </row>
    <row r="382" spans="1:60" ht="15" customHeight="1">
      <c r="A382" s="885"/>
      <c r="B382" s="1310">
        <v>376</v>
      </c>
      <c r="C382" s="647" t="s">
        <v>5406</v>
      </c>
      <c r="D382" s="1434" t="s">
        <v>5407</v>
      </c>
      <c r="E382" s="567" t="s">
        <v>1122</v>
      </c>
      <c r="F382" s="526" t="s">
        <v>5408</v>
      </c>
      <c r="G382" s="526" t="s">
        <v>109</v>
      </c>
      <c r="H382" s="653" t="s">
        <v>5409</v>
      </c>
      <c r="I382" s="198">
        <v>29351</v>
      </c>
      <c r="J382" s="1314">
        <f t="shared" ca="1" si="34"/>
        <v>42</v>
      </c>
      <c r="K382" s="176" t="s">
        <v>24</v>
      </c>
      <c r="L382" s="170" t="s">
        <v>24</v>
      </c>
      <c r="M382" s="173" t="s">
        <v>24</v>
      </c>
      <c r="N382" s="529">
        <v>43475</v>
      </c>
      <c r="O382" s="211" t="s">
        <v>24</v>
      </c>
      <c r="P382" s="198" t="s">
        <v>24</v>
      </c>
      <c r="Q382" s="194" t="str">
        <f t="shared" si="30"/>
        <v>-</v>
      </c>
      <c r="R382" s="181" t="str">
        <f t="shared" ca="1" si="31"/>
        <v>TIDAK MCU</v>
      </c>
      <c r="S382" s="654" t="s">
        <v>24</v>
      </c>
      <c r="T382" s="211">
        <v>44326</v>
      </c>
      <c r="U382" s="212" t="s">
        <v>99</v>
      </c>
      <c r="V382" s="211" t="s">
        <v>24</v>
      </c>
      <c r="W382" s="1311" t="s">
        <v>24</v>
      </c>
      <c r="X382" s="347"/>
      <c r="Y382" s="172"/>
      <c r="Z382" s="350"/>
      <c r="AA382" s="213"/>
      <c r="AB382" s="839"/>
      <c r="AC382" s="213"/>
      <c r="AD382" s="213"/>
      <c r="AE382" s="213"/>
      <c r="AF382" s="1319"/>
      <c r="AG382" s="375"/>
      <c r="AH382" s="1239"/>
      <c r="AI382" s="481" t="str">
        <f t="shared" si="32"/>
        <v/>
      </c>
      <c r="AJ382" s="1330">
        <f t="shared" si="33"/>
        <v>43475</v>
      </c>
      <c r="AK382" s="217" t="s">
        <v>24</v>
      </c>
      <c r="AL382" s="614" t="s">
        <v>24</v>
      </c>
      <c r="AM382" s="180"/>
      <c r="AN382" s="178"/>
      <c r="AO382" s="178"/>
      <c r="AP382" s="180"/>
      <c r="AQ382" s="180"/>
      <c r="AR382" s="180"/>
      <c r="AS382" s="180"/>
      <c r="AT382" s="180"/>
      <c r="AU382" s="180"/>
      <c r="AV382" s="885"/>
      <c r="AW382" s="885"/>
      <c r="AX382" s="885"/>
      <c r="AY382" s="885"/>
      <c r="AZ382" s="885"/>
    </row>
    <row r="383" spans="1:60" ht="15" customHeight="1">
      <c r="A383" s="885"/>
      <c r="B383" s="1310">
        <v>377</v>
      </c>
      <c r="C383" s="647" t="s">
        <v>5410</v>
      </c>
      <c r="D383" s="463" t="s">
        <v>5209</v>
      </c>
      <c r="E383" s="567" t="s">
        <v>1122</v>
      </c>
      <c r="F383" s="526" t="s">
        <v>5411</v>
      </c>
      <c r="G383" s="526" t="s">
        <v>109</v>
      </c>
      <c r="H383" s="527" t="s">
        <v>5412</v>
      </c>
      <c r="I383" s="589">
        <v>35195</v>
      </c>
      <c r="J383" s="1314">
        <f t="shared" ca="1" si="34"/>
        <v>26</v>
      </c>
      <c r="K383" s="176" t="s">
        <v>24</v>
      </c>
      <c r="L383" s="170" t="s">
        <v>24</v>
      </c>
      <c r="M383" s="173" t="s">
        <v>24</v>
      </c>
      <c r="N383" s="577">
        <v>43477</v>
      </c>
      <c r="O383" s="211" t="s">
        <v>24</v>
      </c>
      <c r="P383" s="198" t="s">
        <v>24</v>
      </c>
      <c r="Q383" s="194" t="str">
        <f t="shared" si="30"/>
        <v>-</v>
      </c>
      <c r="R383" s="181" t="str">
        <f t="shared" ca="1" si="31"/>
        <v>TIDAK MCU</v>
      </c>
      <c r="S383" s="654" t="s">
        <v>24</v>
      </c>
      <c r="T383" s="211">
        <v>44326</v>
      </c>
      <c r="U383" s="212" t="s">
        <v>99</v>
      </c>
      <c r="V383" s="1330" t="s">
        <v>24</v>
      </c>
      <c r="W383" s="1311" t="s">
        <v>24</v>
      </c>
      <c r="X383" s="347"/>
      <c r="Y383" s="172"/>
      <c r="Z383" s="350"/>
      <c r="AA383" s="213"/>
      <c r="AB383" s="839"/>
      <c r="AC383" s="213"/>
      <c r="AD383" s="213"/>
      <c r="AE383" s="213"/>
      <c r="AF383" s="1319"/>
      <c r="AG383" s="375"/>
      <c r="AH383" s="1239"/>
      <c r="AI383" s="481" t="str">
        <f t="shared" si="32"/>
        <v/>
      </c>
      <c r="AJ383" s="1330">
        <f t="shared" si="33"/>
        <v>43477</v>
      </c>
      <c r="AK383" s="217" t="s">
        <v>24</v>
      </c>
      <c r="AL383" s="614" t="s">
        <v>24</v>
      </c>
      <c r="AM383" s="180"/>
      <c r="AN383" s="178"/>
      <c r="AO383" s="178"/>
      <c r="AP383" s="180"/>
      <c r="AQ383" s="180"/>
      <c r="AR383" s="180"/>
      <c r="AS383" s="180"/>
      <c r="AT383" s="180"/>
      <c r="AU383" s="180"/>
      <c r="AV383" s="885"/>
      <c r="AW383" s="885"/>
      <c r="AX383" s="885"/>
      <c r="AY383" s="885"/>
      <c r="AZ383" s="177"/>
    </row>
    <row r="384" spans="1:60" ht="15" customHeight="1">
      <c r="A384" s="885"/>
      <c r="B384" s="1310">
        <v>378</v>
      </c>
      <c r="C384" s="647" t="s">
        <v>5413</v>
      </c>
      <c r="D384" s="643" t="s">
        <v>1866</v>
      </c>
      <c r="E384" s="567" t="s">
        <v>1122</v>
      </c>
      <c r="F384" s="526" t="s">
        <v>5414</v>
      </c>
      <c r="G384" s="526" t="s">
        <v>109</v>
      </c>
      <c r="H384" s="527" t="s">
        <v>5415</v>
      </c>
      <c r="I384" s="589">
        <v>36522</v>
      </c>
      <c r="J384" s="1314">
        <f t="shared" ca="1" si="34"/>
        <v>22</v>
      </c>
      <c r="K384" s="176" t="s">
        <v>24</v>
      </c>
      <c r="L384" s="170" t="s">
        <v>24</v>
      </c>
      <c r="M384" s="173" t="s">
        <v>24</v>
      </c>
      <c r="N384" s="577">
        <v>43477</v>
      </c>
      <c r="O384" s="211">
        <v>43825</v>
      </c>
      <c r="P384" s="198" t="s">
        <v>498</v>
      </c>
      <c r="Q384" s="194">
        <f t="shared" si="30"/>
        <v>44190</v>
      </c>
      <c r="R384" s="181" t="str">
        <f t="shared" ca="1" si="31"/>
        <v>EXPIRED</v>
      </c>
      <c r="S384" s="654" t="s">
        <v>24</v>
      </c>
      <c r="T384" s="211">
        <v>44558</v>
      </c>
      <c r="U384" s="212" t="s">
        <v>99</v>
      </c>
      <c r="V384" s="1330" t="s">
        <v>24</v>
      </c>
      <c r="W384" s="1311" t="s">
        <v>24</v>
      </c>
      <c r="X384" s="347"/>
      <c r="Y384" s="172"/>
      <c r="Z384" s="350"/>
      <c r="AA384" s="213"/>
      <c r="AB384" s="949"/>
      <c r="AC384" s="213"/>
      <c r="AD384" s="213"/>
      <c r="AE384" s="213"/>
      <c r="AF384" s="1319"/>
      <c r="AG384" s="375"/>
      <c r="AH384" s="1239"/>
      <c r="AI384" s="481" t="str">
        <f t="shared" si="32"/>
        <v/>
      </c>
      <c r="AJ384" s="1330">
        <f t="shared" si="33"/>
        <v>43477</v>
      </c>
      <c r="AK384" s="217" t="s">
        <v>24</v>
      </c>
      <c r="AL384" s="614" t="s">
        <v>24</v>
      </c>
      <c r="AM384" s="180"/>
      <c r="AN384" s="178"/>
      <c r="AO384" s="178"/>
      <c r="AP384" s="180"/>
      <c r="AQ384" s="1231" t="s">
        <v>3094</v>
      </c>
      <c r="AR384" s="180"/>
      <c r="AS384" s="180"/>
      <c r="AT384" s="180"/>
      <c r="AU384" s="180"/>
      <c r="AV384" s="885"/>
      <c r="AW384" s="885"/>
      <c r="AX384" s="885"/>
      <c r="AY384" s="885"/>
      <c r="AZ384" s="177"/>
    </row>
    <row r="385" spans="1:52" ht="15" customHeight="1">
      <c r="A385" s="885"/>
      <c r="B385" s="1310">
        <v>379</v>
      </c>
      <c r="C385" s="669" t="s">
        <v>5416</v>
      </c>
      <c r="D385" s="590" t="s">
        <v>600</v>
      </c>
      <c r="E385" s="521" t="s">
        <v>1122</v>
      </c>
      <c r="F385" s="509" t="s">
        <v>5417</v>
      </c>
      <c r="G385" s="509" t="s">
        <v>109</v>
      </c>
      <c r="H385" s="660" t="s">
        <v>5418</v>
      </c>
      <c r="I385" s="451">
        <v>29398</v>
      </c>
      <c r="J385" s="1314">
        <f t="shared" ca="1" si="34"/>
        <v>42</v>
      </c>
      <c r="K385" s="1314" t="s">
        <v>83</v>
      </c>
      <c r="L385" s="658">
        <v>800617190208</v>
      </c>
      <c r="M385" s="211">
        <v>45453</v>
      </c>
      <c r="N385" s="533">
        <v>43664</v>
      </c>
      <c r="O385" s="1330" t="s">
        <v>24</v>
      </c>
      <c r="P385" s="472" t="s">
        <v>24</v>
      </c>
      <c r="Q385" s="194" t="str">
        <f t="shared" si="30"/>
        <v>-</v>
      </c>
      <c r="R385" s="181" t="str">
        <f t="shared" ca="1" si="31"/>
        <v>TIDAK MCU</v>
      </c>
      <c r="S385" s="654" t="s">
        <v>5580</v>
      </c>
      <c r="T385" s="211">
        <v>44373</v>
      </c>
      <c r="U385" s="212">
        <v>44373</v>
      </c>
      <c r="V385" s="1330" t="s">
        <v>24</v>
      </c>
      <c r="W385" s="1311" t="s">
        <v>24</v>
      </c>
      <c r="X385" s="347"/>
      <c r="Y385" s="172"/>
      <c r="Z385" s="350"/>
      <c r="AA385" s="243" t="s">
        <v>100</v>
      </c>
      <c r="AB385" s="839"/>
      <c r="AC385" s="213"/>
      <c r="AD385" s="213"/>
      <c r="AE385" s="213"/>
      <c r="AF385" s="1319"/>
      <c r="AG385" s="375"/>
      <c r="AH385" s="1239"/>
      <c r="AI385" s="481" t="str">
        <f t="shared" si="32"/>
        <v>LIGHT VEHICLE</v>
      </c>
      <c r="AJ385" s="1330">
        <f t="shared" si="33"/>
        <v>43664</v>
      </c>
      <c r="AK385" s="217">
        <v>43853</v>
      </c>
      <c r="AL385" s="614">
        <v>43853</v>
      </c>
      <c r="AM385" s="180"/>
      <c r="AN385" s="178"/>
      <c r="AO385" s="178"/>
      <c r="AP385" s="180"/>
      <c r="AQ385" s="1231" t="s">
        <v>3094</v>
      </c>
      <c r="AR385" s="180"/>
      <c r="AS385" s="180"/>
      <c r="AT385" s="180"/>
      <c r="AU385" s="180"/>
      <c r="AV385" s="885"/>
      <c r="AW385" s="885"/>
      <c r="AX385" s="885"/>
      <c r="AY385" s="885"/>
      <c r="AZ385" s="177"/>
    </row>
    <row r="386" spans="1:52" ht="15" customHeight="1">
      <c r="A386" s="885"/>
      <c r="B386" s="1310">
        <v>380</v>
      </c>
      <c r="C386" s="648" t="s">
        <v>5419</v>
      </c>
      <c r="D386" s="1366" t="s">
        <v>5209</v>
      </c>
      <c r="E386" s="566" t="s">
        <v>1122</v>
      </c>
      <c r="F386" s="526" t="s">
        <v>5420</v>
      </c>
      <c r="G386" s="526" t="s">
        <v>109</v>
      </c>
      <c r="H386" s="653" t="s">
        <v>5421</v>
      </c>
      <c r="I386" s="589">
        <v>36662</v>
      </c>
      <c r="J386" s="903">
        <f t="shared" ca="1" si="34"/>
        <v>21</v>
      </c>
      <c r="K386" s="316" t="s">
        <v>24</v>
      </c>
      <c r="L386" s="326" t="s">
        <v>24</v>
      </c>
      <c r="M386" s="336" t="s">
        <v>24</v>
      </c>
      <c r="N386" s="577">
        <v>43477</v>
      </c>
      <c r="O386" s="211" t="s">
        <v>24</v>
      </c>
      <c r="P386" s="198" t="s">
        <v>24</v>
      </c>
      <c r="Q386" s="194" t="str">
        <f t="shared" si="30"/>
        <v>-</v>
      </c>
      <c r="R386" s="181" t="str">
        <f t="shared" ca="1" si="31"/>
        <v>TIDAK MCU</v>
      </c>
      <c r="S386" s="654" t="s">
        <v>24</v>
      </c>
      <c r="T386" s="211">
        <v>44332</v>
      </c>
      <c r="U386" s="212" t="s">
        <v>24</v>
      </c>
      <c r="V386" s="1330" t="s">
        <v>24</v>
      </c>
      <c r="W386" s="136" t="s">
        <v>24</v>
      </c>
      <c r="X386" s="347"/>
      <c r="Y386" s="172"/>
      <c r="Z386" s="350"/>
      <c r="AA386" s="213" t="s">
        <v>24</v>
      </c>
      <c r="AB386" s="839"/>
      <c r="AC386" s="213"/>
      <c r="AD386" s="213"/>
      <c r="AE386" s="213"/>
      <c r="AF386" s="1319"/>
      <c r="AG386" s="375"/>
      <c r="AH386" s="1239"/>
      <c r="AI386" s="481" t="str">
        <f t="shared" si="32"/>
        <v>-</v>
      </c>
      <c r="AJ386" s="1330">
        <f t="shared" si="33"/>
        <v>43477</v>
      </c>
      <c r="AK386" s="217" t="s">
        <v>24</v>
      </c>
      <c r="AL386" s="614" t="s">
        <v>24</v>
      </c>
      <c r="AM386" s="180"/>
      <c r="AN386" s="178"/>
      <c r="AO386" s="178"/>
      <c r="AP386" s="180"/>
      <c r="AQ386" s="1231" t="s">
        <v>3094</v>
      </c>
      <c r="AR386" s="180"/>
      <c r="AS386" s="180"/>
      <c r="AT386" s="180"/>
      <c r="AU386" s="180"/>
      <c r="AV386" s="885"/>
      <c r="AW386" s="885"/>
      <c r="AX386" s="885"/>
      <c r="AY386" s="885"/>
      <c r="AZ386" s="177"/>
    </row>
    <row r="387" spans="1:52" ht="15" customHeight="1">
      <c r="A387" s="885"/>
      <c r="B387" s="1310">
        <v>381</v>
      </c>
      <c r="C387" s="648" t="s">
        <v>5422</v>
      </c>
      <c r="D387" s="1434" t="s">
        <v>257</v>
      </c>
      <c r="E387" s="567" t="s">
        <v>1122</v>
      </c>
      <c r="F387" s="526" t="s">
        <v>5423</v>
      </c>
      <c r="G387" s="526" t="s">
        <v>109</v>
      </c>
      <c r="H387" s="527" t="s">
        <v>5424</v>
      </c>
      <c r="I387" s="589">
        <v>32089</v>
      </c>
      <c r="J387" s="903">
        <f t="shared" ca="1" si="34"/>
        <v>34</v>
      </c>
      <c r="K387" s="178" t="s">
        <v>83</v>
      </c>
      <c r="L387" s="613">
        <v>871117141012</v>
      </c>
      <c r="M387" s="181">
        <v>43777</v>
      </c>
      <c r="N387" s="577">
        <v>43679</v>
      </c>
      <c r="O387" s="211" t="s">
        <v>24</v>
      </c>
      <c r="P387" s="198" t="s">
        <v>24</v>
      </c>
      <c r="Q387" s="194" t="str">
        <f t="shared" si="30"/>
        <v>-</v>
      </c>
      <c r="R387" s="181" t="str">
        <f t="shared" ca="1" si="31"/>
        <v>TIDAK MCU</v>
      </c>
      <c r="S387" s="654" t="s">
        <v>5581</v>
      </c>
      <c r="T387" s="211">
        <v>44508</v>
      </c>
      <c r="U387" s="212" t="s">
        <v>889</v>
      </c>
      <c r="V387" s="1330" t="s">
        <v>24</v>
      </c>
      <c r="W387" s="136" t="s">
        <v>24</v>
      </c>
      <c r="X387" s="347"/>
      <c r="Y387" s="172"/>
      <c r="Z387" s="350"/>
      <c r="AA387" s="243" t="s">
        <v>100</v>
      </c>
      <c r="AB387" s="839"/>
      <c r="AC387" s="213"/>
      <c r="AD387" s="213"/>
      <c r="AE387" s="213"/>
      <c r="AF387" s="1319"/>
      <c r="AG387" s="375"/>
      <c r="AH387" s="1239"/>
      <c r="AI387" s="481" t="str">
        <f t="shared" si="32"/>
        <v>LIGHT VEHICLE</v>
      </c>
      <c r="AJ387" s="1330">
        <f t="shared" si="33"/>
        <v>43679</v>
      </c>
      <c r="AK387" s="592">
        <v>43678</v>
      </c>
      <c r="AL387" s="614">
        <v>43678</v>
      </c>
      <c r="AM387" s="180"/>
      <c r="AN387" s="178"/>
      <c r="AO387" s="178"/>
      <c r="AP387" s="180"/>
      <c r="AQ387" s="180"/>
      <c r="AR387" s="180"/>
      <c r="AS387" s="180"/>
      <c r="AT387" s="180"/>
      <c r="AU387" s="180"/>
      <c r="AV387" s="885"/>
      <c r="AW387" s="885"/>
      <c r="AX387" s="885"/>
      <c r="AY387" s="885"/>
      <c r="AZ387" s="177"/>
    </row>
    <row r="388" spans="1:52" ht="15" customHeight="1">
      <c r="A388" s="885"/>
      <c r="B388" s="1310">
        <v>382</v>
      </c>
      <c r="C388" s="648" t="s">
        <v>5425</v>
      </c>
      <c r="D388" s="1434" t="s">
        <v>418</v>
      </c>
      <c r="E388" s="567" t="s">
        <v>1122</v>
      </c>
      <c r="F388" s="526" t="s">
        <v>24</v>
      </c>
      <c r="G388" s="526" t="s">
        <v>109</v>
      </c>
      <c r="H388" s="653" t="s">
        <v>5426</v>
      </c>
      <c r="I388" s="589">
        <v>28884</v>
      </c>
      <c r="J388" s="903">
        <f t="shared" ca="1" si="34"/>
        <v>43</v>
      </c>
      <c r="K388" s="316" t="s">
        <v>24</v>
      </c>
      <c r="L388" s="326" t="s">
        <v>24</v>
      </c>
      <c r="M388" s="336" t="s">
        <v>24</v>
      </c>
      <c r="N388" s="577">
        <v>43685</v>
      </c>
      <c r="O388" s="211" t="s">
        <v>24</v>
      </c>
      <c r="P388" s="198" t="s">
        <v>24</v>
      </c>
      <c r="Q388" s="194" t="str">
        <f t="shared" si="30"/>
        <v>-</v>
      </c>
      <c r="R388" s="181" t="str">
        <f t="shared" ca="1" si="31"/>
        <v>TIDAK MCU</v>
      </c>
      <c r="S388" s="654" t="s">
        <v>24</v>
      </c>
      <c r="T388" s="211">
        <v>44225</v>
      </c>
      <c r="U388" s="212" t="s">
        <v>99</v>
      </c>
      <c r="V388" s="904" t="s">
        <v>24</v>
      </c>
      <c r="W388" s="136" t="s">
        <v>24</v>
      </c>
      <c r="X388" s="347"/>
      <c r="Y388" s="172"/>
      <c r="Z388" s="350"/>
      <c r="AA388" s="213"/>
      <c r="AB388" s="839"/>
      <c r="AC388" s="213"/>
      <c r="AD388" s="213"/>
      <c r="AE388" s="213"/>
      <c r="AF388" s="1319"/>
      <c r="AG388" s="375"/>
      <c r="AH388" s="1239"/>
      <c r="AI388" s="481" t="str">
        <f t="shared" si="32"/>
        <v/>
      </c>
      <c r="AJ388" s="1330">
        <f t="shared" si="33"/>
        <v>43685</v>
      </c>
      <c r="AK388" s="211" t="s">
        <v>24</v>
      </c>
      <c r="AL388" s="621" t="s">
        <v>24</v>
      </c>
      <c r="AM388" s="180"/>
      <c r="AN388" s="178"/>
      <c r="AO388" s="178"/>
      <c r="AP388" s="180"/>
      <c r="AQ388" s="180"/>
      <c r="AR388" s="180"/>
      <c r="AS388" s="180"/>
      <c r="AT388" s="180"/>
      <c r="AU388" s="180"/>
      <c r="AV388" s="885"/>
      <c r="AW388" s="885"/>
      <c r="AX388" s="885"/>
      <c r="AY388" s="885"/>
      <c r="AZ388" s="177"/>
    </row>
    <row r="389" spans="1:52" ht="15" customHeight="1">
      <c r="A389" s="885"/>
      <c r="B389" s="1310">
        <v>383</v>
      </c>
      <c r="C389" s="880" t="s">
        <v>5427</v>
      </c>
      <c r="D389" s="2018" t="s">
        <v>5428</v>
      </c>
      <c r="E389" s="521" t="s">
        <v>1122</v>
      </c>
      <c r="F389" s="509" t="s">
        <v>24</v>
      </c>
      <c r="G389" s="509" t="s">
        <v>109</v>
      </c>
      <c r="H389" s="660" t="s">
        <v>5429</v>
      </c>
      <c r="I389" s="451">
        <v>34899</v>
      </c>
      <c r="J389" s="1314">
        <f t="shared" ca="1" si="34"/>
        <v>26</v>
      </c>
      <c r="K389" s="318" t="s">
        <v>24</v>
      </c>
      <c r="L389" s="330" t="s">
        <v>24</v>
      </c>
      <c r="M389" s="340" t="s">
        <v>24</v>
      </c>
      <c r="N389" s="577">
        <v>43693</v>
      </c>
      <c r="O389" s="211"/>
      <c r="P389" s="472" t="s">
        <v>24</v>
      </c>
      <c r="Q389" s="194" t="str">
        <f t="shared" si="30"/>
        <v>-</v>
      </c>
      <c r="R389" s="181" t="str">
        <f t="shared" ca="1" si="31"/>
        <v>TIDAK MCU</v>
      </c>
      <c r="S389" s="654" t="s">
        <v>24</v>
      </c>
      <c r="T389" s="211">
        <v>44396</v>
      </c>
      <c r="U389" s="212" t="s">
        <v>24</v>
      </c>
      <c r="V389" s="904" t="s">
        <v>24</v>
      </c>
      <c r="W389" s="136" t="s">
        <v>24</v>
      </c>
      <c r="X389" s="347"/>
      <c r="Y389" s="172"/>
      <c r="Z389" s="350"/>
      <c r="AA389" s="213"/>
      <c r="AB389" s="839"/>
      <c r="AC389" s="213"/>
      <c r="AD389" s="213"/>
      <c r="AE389" s="213"/>
      <c r="AF389" s="1319"/>
      <c r="AG389" s="375"/>
      <c r="AH389" s="1239"/>
      <c r="AI389" s="481" t="str">
        <f t="shared" si="32"/>
        <v/>
      </c>
      <c r="AJ389" s="1330">
        <f t="shared" si="33"/>
        <v>43693</v>
      </c>
      <c r="AK389" s="217" t="s">
        <v>24</v>
      </c>
      <c r="AL389" s="614" t="s">
        <v>24</v>
      </c>
      <c r="AM389" s="180"/>
      <c r="AN389" s="178"/>
      <c r="AO389" s="178"/>
      <c r="AP389" s="180"/>
      <c r="AQ389" s="1231" t="s">
        <v>3094</v>
      </c>
      <c r="AR389" s="180"/>
      <c r="AS389" s="180"/>
      <c r="AT389" s="180"/>
      <c r="AU389" s="180"/>
      <c r="AV389" s="885"/>
      <c r="AW389" s="885"/>
      <c r="AX389" s="885"/>
      <c r="AY389" s="885"/>
      <c r="AZ389" s="177"/>
    </row>
    <row r="390" spans="1:52" ht="15" customHeight="1">
      <c r="A390" s="885"/>
      <c r="B390" s="1310">
        <v>384</v>
      </c>
      <c r="C390" s="648" t="s">
        <v>5430</v>
      </c>
      <c r="D390" s="1366" t="s">
        <v>5431</v>
      </c>
      <c r="E390" s="567" t="s">
        <v>1122</v>
      </c>
      <c r="F390" s="526" t="s">
        <v>5432</v>
      </c>
      <c r="G390" s="526" t="s">
        <v>109</v>
      </c>
      <c r="H390" s="527" t="s">
        <v>5433</v>
      </c>
      <c r="I390" s="589">
        <v>28849</v>
      </c>
      <c r="J390" s="1314">
        <f t="shared" ca="1" si="34"/>
        <v>43</v>
      </c>
      <c r="K390" s="176" t="s">
        <v>24</v>
      </c>
      <c r="L390" s="170" t="s">
        <v>24</v>
      </c>
      <c r="M390" s="173" t="s">
        <v>24</v>
      </c>
      <c r="N390" s="577">
        <v>43700</v>
      </c>
      <c r="O390" s="1330"/>
      <c r="P390" s="198" t="s">
        <v>24</v>
      </c>
      <c r="Q390" s="194" t="str">
        <f t="shared" si="30"/>
        <v>-</v>
      </c>
      <c r="R390" s="181" t="str">
        <f t="shared" ca="1" si="31"/>
        <v>TIDAK MCU</v>
      </c>
      <c r="S390" s="654" t="s">
        <v>24</v>
      </c>
      <c r="T390" s="211">
        <v>44555</v>
      </c>
      <c r="U390" s="212" t="s">
        <v>99</v>
      </c>
      <c r="V390" s="1330" t="s">
        <v>24</v>
      </c>
      <c r="W390" s="1311" t="s">
        <v>24</v>
      </c>
      <c r="X390" s="347"/>
      <c r="Y390" s="172"/>
      <c r="Z390" s="350"/>
      <c r="AA390" s="213"/>
      <c r="AB390" s="839"/>
      <c r="AC390" s="213"/>
      <c r="AD390" s="213"/>
      <c r="AE390" s="213"/>
      <c r="AF390" s="1319"/>
      <c r="AG390" s="375"/>
      <c r="AH390" s="1239"/>
      <c r="AI390" s="481" t="str">
        <f t="shared" si="32"/>
        <v/>
      </c>
      <c r="AJ390" s="1330">
        <f t="shared" si="33"/>
        <v>43700</v>
      </c>
      <c r="AK390" s="211" t="s">
        <v>24</v>
      </c>
      <c r="AL390" s="621" t="s">
        <v>24</v>
      </c>
      <c r="AM390" s="180"/>
      <c r="AN390" s="178"/>
      <c r="AO390" s="178"/>
      <c r="AP390" s="180"/>
      <c r="AQ390" s="1231" t="s">
        <v>3094</v>
      </c>
      <c r="AR390" s="180"/>
      <c r="AS390" s="180"/>
      <c r="AT390" s="180"/>
      <c r="AU390" s="180"/>
      <c r="AV390" s="885"/>
      <c r="AW390" s="885"/>
      <c r="AX390" s="885"/>
      <c r="AY390" s="885"/>
      <c r="AZ390" s="177"/>
    </row>
    <row r="391" spans="1:52" ht="15" customHeight="1">
      <c r="A391" s="885"/>
      <c r="B391" s="1310">
        <v>385</v>
      </c>
      <c r="C391" s="880" t="s">
        <v>5434</v>
      </c>
      <c r="D391" s="1436" t="s">
        <v>5435</v>
      </c>
      <c r="E391" s="521" t="s">
        <v>1122</v>
      </c>
      <c r="F391" s="526" t="s">
        <v>24</v>
      </c>
      <c r="G391" s="509" t="s">
        <v>109</v>
      </c>
      <c r="H391" s="660" t="s">
        <v>5436</v>
      </c>
      <c r="I391" s="451">
        <v>33117</v>
      </c>
      <c r="J391" s="1314">
        <f t="shared" ca="1" si="34"/>
        <v>31</v>
      </c>
      <c r="K391" s="176" t="s">
        <v>24</v>
      </c>
      <c r="L391" s="170" t="s">
        <v>24</v>
      </c>
      <c r="M391" s="173" t="s">
        <v>24</v>
      </c>
      <c r="N391" s="577">
        <v>43725</v>
      </c>
      <c r="O391" s="211" t="s">
        <v>24</v>
      </c>
      <c r="P391" s="198" t="s">
        <v>24</v>
      </c>
      <c r="Q391" s="194" t="str">
        <f t="shared" si="30"/>
        <v>-</v>
      </c>
      <c r="R391" s="181" t="str">
        <f t="shared" ca="1" si="31"/>
        <v>TIDAK MCU</v>
      </c>
      <c r="S391" s="654" t="s">
        <v>24</v>
      </c>
      <c r="T391" s="211">
        <v>44440</v>
      </c>
      <c r="U391" s="212" t="s">
        <v>99</v>
      </c>
      <c r="V391" s="1313" t="s">
        <v>24</v>
      </c>
      <c r="W391" s="136" t="s">
        <v>24</v>
      </c>
      <c r="X391" s="347"/>
      <c r="Y391" s="172"/>
      <c r="Z391" s="350"/>
      <c r="AA391" s="213"/>
      <c r="AB391" s="839"/>
      <c r="AC391" s="213"/>
      <c r="AD391" s="213"/>
      <c r="AE391" s="213"/>
      <c r="AF391" s="1319"/>
      <c r="AG391" s="375"/>
      <c r="AH391" s="1239"/>
      <c r="AI391" s="481" t="str">
        <f t="shared" si="32"/>
        <v/>
      </c>
      <c r="AJ391" s="1330">
        <f t="shared" si="33"/>
        <v>43725</v>
      </c>
      <c r="AK391" s="217" t="s">
        <v>24</v>
      </c>
      <c r="AL391" s="614" t="s">
        <v>24</v>
      </c>
      <c r="AM391" s="180"/>
      <c r="AN391" s="178"/>
      <c r="AO391" s="178"/>
      <c r="AP391" s="180"/>
      <c r="AQ391" s="180"/>
      <c r="AR391" s="180"/>
      <c r="AS391" s="180"/>
      <c r="AT391" s="180"/>
      <c r="AU391" s="180"/>
      <c r="AV391" s="885"/>
      <c r="AW391" s="885"/>
      <c r="AX391" s="885"/>
      <c r="AY391" s="885"/>
      <c r="AZ391" s="177"/>
    </row>
    <row r="392" spans="1:52" ht="15" customHeight="1">
      <c r="A392" s="885"/>
      <c r="B392" s="1310">
        <v>386</v>
      </c>
      <c r="C392" s="648" t="s">
        <v>5437</v>
      </c>
      <c r="D392" s="1434" t="s">
        <v>1866</v>
      </c>
      <c r="E392" s="521" t="s">
        <v>1122</v>
      </c>
      <c r="F392" s="526" t="s">
        <v>24</v>
      </c>
      <c r="G392" s="526" t="s">
        <v>109</v>
      </c>
      <c r="H392" s="527" t="s">
        <v>5438</v>
      </c>
      <c r="I392" s="589">
        <v>34331</v>
      </c>
      <c r="J392" s="1314">
        <f t="shared" ca="1" si="34"/>
        <v>28</v>
      </c>
      <c r="K392" s="176" t="s">
        <v>24</v>
      </c>
      <c r="L392" s="170" t="s">
        <v>24</v>
      </c>
      <c r="M392" s="173" t="s">
        <v>24</v>
      </c>
      <c r="N392" s="577">
        <v>43703</v>
      </c>
      <c r="O392" s="1330" t="s">
        <v>24</v>
      </c>
      <c r="P392" s="198" t="s">
        <v>24</v>
      </c>
      <c r="Q392" s="194" t="str">
        <f t="shared" si="30"/>
        <v>-</v>
      </c>
      <c r="R392" s="181" t="str">
        <f t="shared" ca="1" si="31"/>
        <v>TIDAK MCU</v>
      </c>
      <c r="S392" s="654" t="s">
        <v>24</v>
      </c>
      <c r="T392" s="211">
        <v>44558</v>
      </c>
      <c r="U392" s="212" t="s">
        <v>99</v>
      </c>
      <c r="V392" s="1330" t="s">
        <v>24</v>
      </c>
      <c r="W392" s="1311" t="s">
        <v>24</v>
      </c>
      <c r="X392" s="347"/>
      <c r="Y392" s="172"/>
      <c r="Z392" s="350"/>
      <c r="AA392" s="213"/>
      <c r="AB392" s="839"/>
      <c r="AC392" s="213"/>
      <c r="AD392" s="213"/>
      <c r="AE392" s="213"/>
      <c r="AF392" s="1319"/>
      <c r="AG392" s="375"/>
      <c r="AH392" s="1239"/>
      <c r="AI392" s="481" t="str">
        <f t="shared" si="32"/>
        <v/>
      </c>
      <c r="AJ392" s="1330">
        <f t="shared" si="33"/>
        <v>43703</v>
      </c>
      <c r="AK392" s="217" t="s">
        <v>24</v>
      </c>
      <c r="AL392" s="614" t="s">
        <v>24</v>
      </c>
      <c r="AM392" s="180"/>
      <c r="AN392" s="178"/>
      <c r="AO392" s="178"/>
      <c r="AP392" s="180"/>
      <c r="AQ392" s="180"/>
      <c r="AR392" s="180"/>
      <c r="AS392" s="180"/>
      <c r="AT392" s="180"/>
      <c r="AU392" s="180"/>
      <c r="AV392" s="885"/>
      <c r="AW392" s="885"/>
      <c r="AX392" s="885"/>
      <c r="AY392" s="885"/>
      <c r="AZ392" s="177"/>
    </row>
    <row r="393" spans="1:52" ht="15" customHeight="1">
      <c r="A393" s="885"/>
      <c r="B393" s="1310">
        <v>387</v>
      </c>
      <c r="C393" s="647" t="s">
        <v>5439</v>
      </c>
      <c r="D393" s="1434" t="s">
        <v>5297</v>
      </c>
      <c r="E393" s="567" t="s">
        <v>1122</v>
      </c>
      <c r="F393" s="526" t="s">
        <v>5440</v>
      </c>
      <c r="G393" s="526" t="s">
        <v>109</v>
      </c>
      <c r="H393" s="527" t="s">
        <v>5441</v>
      </c>
      <c r="I393" s="589">
        <v>36171</v>
      </c>
      <c r="J393" s="1314">
        <f t="shared" ca="1" si="34"/>
        <v>23</v>
      </c>
      <c r="K393" s="316" t="s">
        <v>24</v>
      </c>
      <c r="L393" s="326" t="s">
        <v>24</v>
      </c>
      <c r="M393" s="336" t="s">
        <v>24</v>
      </c>
      <c r="N393" s="577">
        <v>43517</v>
      </c>
      <c r="O393" s="1330"/>
      <c r="P393" s="198" t="s">
        <v>24</v>
      </c>
      <c r="Q393" s="194" t="str">
        <f t="shared" si="30"/>
        <v>-</v>
      </c>
      <c r="R393" s="181" t="str">
        <f t="shared" ca="1" si="31"/>
        <v>TIDAK MCU</v>
      </c>
      <c r="S393" s="654" t="s">
        <v>24</v>
      </c>
      <c r="T393" s="211">
        <v>44207</v>
      </c>
      <c r="U393" s="212" t="s">
        <v>99</v>
      </c>
      <c r="V393" s="1330" t="s">
        <v>24</v>
      </c>
      <c r="W393" s="136" t="s">
        <v>24</v>
      </c>
      <c r="X393" s="347"/>
      <c r="Y393" s="172"/>
      <c r="Z393" s="350"/>
      <c r="AA393" s="213"/>
      <c r="AB393" s="839"/>
      <c r="AC393" s="213"/>
      <c r="AD393" s="213"/>
      <c r="AE393" s="213"/>
      <c r="AF393" s="1319"/>
      <c r="AG393" s="375"/>
      <c r="AH393" s="1239"/>
      <c r="AI393" s="481" t="str">
        <f t="shared" si="32"/>
        <v/>
      </c>
      <c r="AJ393" s="1330">
        <f t="shared" si="33"/>
        <v>43517</v>
      </c>
      <c r="AK393" s="217" t="s">
        <v>24</v>
      </c>
      <c r="AL393" s="614" t="s">
        <v>24</v>
      </c>
      <c r="AM393" s="180"/>
      <c r="AN393" s="178"/>
      <c r="AO393" s="178"/>
      <c r="AP393" s="180"/>
      <c r="AQ393" s="180"/>
      <c r="AR393" s="180"/>
      <c r="AS393" s="180"/>
      <c r="AT393" s="180"/>
      <c r="AU393" s="180"/>
      <c r="AV393" s="885"/>
      <c r="AW393" s="885"/>
      <c r="AX393" s="885"/>
      <c r="AY393" s="885"/>
      <c r="AZ393" s="177"/>
    </row>
    <row r="394" spans="1:52" ht="15" customHeight="1">
      <c r="A394" s="885"/>
      <c r="B394" s="1310">
        <v>388</v>
      </c>
      <c r="C394" s="647" t="s">
        <v>1888</v>
      </c>
      <c r="D394" s="1434" t="s">
        <v>1866</v>
      </c>
      <c r="E394" s="521" t="s">
        <v>1122</v>
      </c>
      <c r="F394" s="526" t="s">
        <v>5442</v>
      </c>
      <c r="G394" s="526" t="s">
        <v>109</v>
      </c>
      <c r="H394" s="527" t="s">
        <v>5443</v>
      </c>
      <c r="I394" s="589">
        <v>36867</v>
      </c>
      <c r="J394" s="1314">
        <f t="shared" ca="1" si="34"/>
        <v>21</v>
      </c>
      <c r="K394" s="316" t="s">
        <v>24</v>
      </c>
      <c r="L394" s="326" t="s">
        <v>24</v>
      </c>
      <c r="M394" s="336" t="s">
        <v>24</v>
      </c>
      <c r="N394" s="533">
        <v>43517</v>
      </c>
      <c r="O394" s="1330">
        <v>43861</v>
      </c>
      <c r="P394" s="198" t="s">
        <v>1458</v>
      </c>
      <c r="Q394" s="194">
        <f t="shared" si="30"/>
        <v>44226</v>
      </c>
      <c r="R394" s="181" t="str">
        <f t="shared" ca="1" si="31"/>
        <v>EXPIRED</v>
      </c>
      <c r="S394" s="654" t="s">
        <v>24</v>
      </c>
      <c r="T394" s="211">
        <v>44537</v>
      </c>
      <c r="U394" s="212" t="s">
        <v>99</v>
      </c>
      <c r="V394" s="1330" t="s">
        <v>24</v>
      </c>
      <c r="W394" s="136" t="s">
        <v>24</v>
      </c>
      <c r="X394" s="347"/>
      <c r="Y394" s="172"/>
      <c r="Z394" s="350"/>
      <c r="AA394" s="213"/>
      <c r="AB394" s="839"/>
      <c r="AC394" s="213"/>
      <c r="AD394" s="213"/>
      <c r="AE394" s="213"/>
      <c r="AF394" s="1319"/>
      <c r="AG394" s="375"/>
      <c r="AH394" s="1239"/>
      <c r="AI394" s="481" t="str">
        <f t="shared" si="32"/>
        <v/>
      </c>
      <c r="AJ394" s="1330">
        <f t="shared" si="33"/>
        <v>43517</v>
      </c>
      <c r="AK394" s="217" t="s">
        <v>24</v>
      </c>
      <c r="AL394" s="614" t="s">
        <v>24</v>
      </c>
      <c r="AM394" s="180"/>
      <c r="AN394" s="178"/>
      <c r="AO394" s="178"/>
      <c r="AP394" s="180"/>
      <c r="AQ394" s="180"/>
      <c r="AR394" s="180"/>
      <c r="AS394" s="180"/>
      <c r="AT394" s="180"/>
      <c r="AU394" s="180"/>
      <c r="AV394" s="885"/>
      <c r="AW394" s="885"/>
      <c r="AX394" s="885"/>
      <c r="AY394" s="885"/>
      <c r="AZ394" s="177"/>
    </row>
    <row r="395" spans="1:52" ht="15" customHeight="1">
      <c r="A395" s="885"/>
      <c r="B395" s="1310">
        <v>389</v>
      </c>
      <c r="C395" s="648" t="s">
        <v>5444</v>
      </c>
      <c r="D395" s="566" t="s">
        <v>5445</v>
      </c>
      <c r="E395" s="521" t="s">
        <v>1122</v>
      </c>
      <c r="F395" s="526" t="s">
        <v>24</v>
      </c>
      <c r="G395" s="526" t="s">
        <v>109</v>
      </c>
      <c r="H395" s="527" t="s">
        <v>5446</v>
      </c>
      <c r="I395" s="589">
        <v>36764</v>
      </c>
      <c r="J395" s="1314">
        <f t="shared" ca="1" si="34"/>
        <v>21</v>
      </c>
      <c r="K395" s="316" t="s">
        <v>24</v>
      </c>
      <c r="L395" s="326" t="s">
        <v>24</v>
      </c>
      <c r="M395" s="336" t="s">
        <v>24</v>
      </c>
      <c r="N395" s="577">
        <v>43724</v>
      </c>
      <c r="O395" s="211" t="s">
        <v>24</v>
      </c>
      <c r="P395" s="198" t="s">
        <v>24</v>
      </c>
      <c r="Q395" s="194" t="str">
        <f t="shared" si="30"/>
        <v>-</v>
      </c>
      <c r="R395" s="181" t="str">
        <f t="shared" ca="1" si="31"/>
        <v>TIDAK MCU</v>
      </c>
      <c r="S395" s="654" t="s">
        <v>24</v>
      </c>
      <c r="T395" s="211">
        <v>44434</v>
      </c>
      <c r="U395" s="212" t="s">
        <v>24</v>
      </c>
      <c r="V395" s="1330" t="s">
        <v>24</v>
      </c>
      <c r="W395" s="136" t="s">
        <v>24</v>
      </c>
      <c r="X395" s="347"/>
      <c r="Y395" s="172"/>
      <c r="Z395" s="350"/>
      <c r="AA395" s="213" t="s">
        <v>24</v>
      </c>
      <c r="AB395" s="839"/>
      <c r="AC395" s="213"/>
      <c r="AD395" s="213"/>
      <c r="AE395" s="213"/>
      <c r="AF395" s="1319"/>
      <c r="AG395" s="375"/>
      <c r="AH395" s="1239"/>
      <c r="AI395" s="481" t="str">
        <f t="shared" si="32"/>
        <v>-</v>
      </c>
      <c r="AJ395" s="1330">
        <f t="shared" si="33"/>
        <v>43724</v>
      </c>
      <c r="AK395" s="217" t="s">
        <v>24</v>
      </c>
      <c r="AL395" s="614" t="s">
        <v>24</v>
      </c>
      <c r="AM395" s="180"/>
      <c r="AN395" s="178"/>
      <c r="AO395" s="178"/>
      <c r="AP395" s="180"/>
      <c r="AQ395" s="1231" t="s">
        <v>3094</v>
      </c>
      <c r="AR395" s="180"/>
      <c r="AS395" s="180"/>
      <c r="AT395" s="180"/>
      <c r="AU395" s="180"/>
      <c r="AV395" s="885"/>
      <c r="AW395" s="885"/>
      <c r="AX395" s="885"/>
      <c r="AY395" s="885"/>
      <c r="AZ395" s="177"/>
    </row>
    <row r="396" spans="1:52" ht="15" customHeight="1">
      <c r="A396" s="885"/>
      <c r="B396" s="1310">
        <v>390</v>
      </c>
      <c r="C396" s="1428" t="s">
        <v>5447</v>
      </c>
      <c r="D396" s="567" t="s">
        <v>5205</v>
      </c>
      <c r="E396" s="521" t="s">
        <v>1122</v>
      </c>
      <c r="F396" s="526" t="s">
        <v>24</v>
      </c>
      <c r="G396" s="526" t="s">
        <v>109</v>
      </c>
      <c r="H396" s="527" t="s">
        <v>5448</v>
      </c>
      <c r="I396" s="589">
        <v>36600</v>
      </c>
      <c r="J396" s="903">
        <f t="shared" ca="1" si="34"/>
        <v>22</v>
      </c>
      <c r="K396" s="316" t="s">
        <v>24</v>
      </c>
      <c r="L396" s="326" t="s">
        <v>24</v>
      </c>
      <c r="M396" s="336" t="s">
        <v>24</v>
      </c>
      <c r="N396" s="533">
        <v>43729</v>
      </c>
      <c r="O396" s="1330" t="s">
        <v>24</v>
      </c>
      <c r="P396" s="472" t="s">
        <v>24</v>
      </c>
      <c r="Q396" s="194" t="str">
        <f t="shared" si="30"/>
        <v>-</v>
      </c>
      <c r="R396" s="181" t="str">
        <f t="shared" ca="1" si="31"/>
        <v>TIDAK MCU</v>
      </c>
      <c r="S396" s="654" t="s">
        <v>24</v>
      </c>
      <c r="T396" s="211">
        <v>44270</v>
      </c>
      <c r="U396" s="212" t="s">
        <v>24</v>
      </c>
      <c r="V396" s="1330" t="s">
        <v>24</v>
      </c>
      <c r="W396" s="136" t="s">
        <v>24</v>
      </c>
      <c r="X396" s="347"/>
      <c r="Y396" s="172"/>
      <c r="Z396" s="350"/>
      <c r="AA396" s="244" t="s">
        <v>24</v>
      </c>
      <c r="AB396" s="839"/>
      <c r="AC396" s="213"/>
      <c r="AD396" s="213"/>
      <c r="AE396" s="213"/>
      <c r="AF396" s="1319"/>
      <c r="AG396" s="375"/>
      <c r="AH396" s="1239"/>
      <c r="AI396" s="481" t="str">
        <f t="shared" si="32"/>
        <v>-</v>
      </c>
      <c r="AJ396" s="1330">
        <f t="shared" si="33"/>
        <v>43729</v>
      </c>
      <c r="AK396" s="217" t="s">
        <v>24</v>
      </c>
      <c r="AL396" s="614" t="s">
        <v>24</v>
      </c>
      <c r="AM396" s="180"/>
      <c r="AN396" s="178"/>
      <c r="AO396" s="178"/>
      <c r="AP396" s="180"/>
      <c r="AQ396" s="1231" t="s">
        <v>3094</v>
      </c>
      <c r="AR396" s="180"/>
      <c r="AS396" s="180"/>
      <c r="AT396" s="180"/>
      <c r="AU396" s="180"/>
      <c r="AV396" s="885"/>
      <c r="AW396" s="885"/>
      <c r="AX396" s="885"/>
      <c r="AY396" s="885"/>
      <c r="AZ396" s="177"/>
    </row>
    <row r="397" spans="1:52" ht="15" customHeight="1">
      <c r="A397" s="885"/>
      <c r="B397" s="1310">
        <v>391</v>
      </c>
      <c r="C397" s="647" t="s">
        <v>5449</v>
      </c>
      <c r="D397" s="566" t="s">
        <v>5407</v>
      </c>
      <c r="E397" s="521" t="s">
        <v>1122</v>
      </c>
      <c r="F397" s="526" t="s">
        <v>5315</v>
      </c>
      <c r="G397" s="526" t="s">
        <v>109</v>
      </c>
      <c r="H397" s="527" t="s">
        <v>5316</v>
      </c>
      <c r="I397" s="589">
        <v>33164</v>
      </c>
      <c r="J397" s="903">
        <f t="shared" ca="1" si="34"/>
        <v>31</v>
      </c>
      <c r="K397" s="176" t="s">
        <v>24</v>
      </c>
      <c r="L397" s="170" t="s">
        <v>24</v>
      </c>
      <c r="M397" s="173" t="s">
        <v>24</v>
      </c>
      <c r="N397" s="533">
        <v>43519</v>
      </c>
      <c r="O397" s="1330">
        <v>43606</v>
      </c>
      <c r="P397" s="198" t="s">
        <v>499</v>
      </c>
      <c r="Q397" s="194">
        <f t="shared" si="30"/>
        <v>43971</v>
      </c>
      <c r="R397" s="181" t="str">
        <f t="shared" ca="1" si="31"/>
        <v>EXPIRED</v>
      </c>
      <c r="S397" s="654" t="s">
        <v>24</v>
      </c>
      <c r="T397" s="211">
        <v>44487</v>
      </c>
      <c r="U397" s="212" t="s">
        <v>99</v>
      </c>
      <c r="V397" s="1330" t="s">
        <v>24</v>
      </c>
      <c r="W397" s="136" t="s">
        <v>24</v>
      </c>
      <c r="X397" s="347"/>
      <c r="Y397" s="172"/>
      <c r="Z397" s="350"/>
      <c r="AA397" s="213"/>
      <c r="AB397" s="839"/>
      <c r="AC397" s="213"/>
      <c r="AD397" s="213"/>
      <c r="AE397" s="213"/>
      <c r="AF397" s="1319"/>
      <c r="AG397" s="375"/>
      <c r="AH397" s="1239"/>
      <c r="AI397" s="481" t="str">
        <f t="shared" si="32"/>
        <v/>
      </c>
      <c r="AJ397" s="1330">
        <f t="shared" si="33"/>
        <v>43519</v>
      </c>
      <c r="AK397" s="217" t="s">
        <v>24</v>
      </c>
      <c r="AL397" s="614" t="s">
        <v>24</v>
      </c>
      <c r="AM397" s="180"/>
      <c r="AN397" s="178"/>
      <c r="AO397" s="178"/>
      <c r="AP397" s="180"/>
      <c r="AQ397" s="1231" t="s">
        <v>3094</v>
      </c>
      <c r="AR397" s="180"/>
      <c r="AS397" s="180"/>
      <c r="AT397" s="180"/>
      <c r="AU397" s="180"/>
      <c r="AV397" s="885"/>
      <c r="AW397" s="885"/>
      <c r="AX397" s="885"/>
      <c r="AY397" s="885"/>
      <c r="AZ397" s="177"/>
    </row>
    <row r="398" spans="1:52" ht="15" customHeight="1">
      <c r="A398" s="885"/>
      <c r="B398" s="1310">
        <v>392</v>
      </c>
      <c r="C398" s="647" t="s">
        <v>5450</v>
      </c>
      <c r="D398" s="244" t="s">
        <v>5451</v>
      </c>
      <c r="E398" s="521" t="s">
        <v>1122</v>
      </c>
      <c r="F398" s="526" t="s">
        <v>5452</v>
      </c>
      <c r="G398" s="526" t="s">
        <v>109</v>
      </c>
      <c r="H398" s="527" t="s">
        <v>5453</v>
      </c>
      <c r="I398" s="589">
        <v>33353</v>
      </c>
      <c r="J398" s="231">
        <f t="shared" ca="1" si="34"/>
        <v>31</v>
      </c>
      <c r="K398" s="316" t="s">
        <v>24</v>
      </c>
      <c r="L398" s="326" t="s">
        <v>24</v>
      </c>
      <c r="M398" s="336" t="s">
        <v>24</v>
      </c>
      <c r="N398" s="577">
        <v>43524</v>
      </c>
      <c r="O398" s="1330">
        <v>43708</v>
      </c>
      <c r="P398" s="472" t="s">
        <v>499</v>
      </c>
      <c r="Q398" s="194">
        <f t="shared" si="30"/>
        <v>44073</v>
      </c>
      <c r="R398" s="181" t="str">
        <f t="shared" ca="1" si="31"/>
        <v>EXPIRED</v>
      </c>
      <c r="S398" s="654" t="s">
        <v>24</v>
      </c>
      <c r="T398" s="211">
        <v>44311</v>
      </c>
      <c r="U398" s="212" t="s">
        <v>99</v>
      </c>
      <c r="V398" s="1330" t="s">
        <v>24</v>
      </c>
      <c r="W398" s="136" t="s">
        <v>24</v>
      </c>
      <c r="X398" s="645"/>
      <c r="Y398" s="172"/>
      <c r="Z398" s="350"/>
      <c r="AA398" s="213" t="s">
        <v>24</v>
      </c>
      <c r="AB398" s="839"/>
      <c r="AC398" s="213"/>
      <c r="AD398" s="213"/>
      <c r="AE398" s="213"/>
      <c r="AF398" s="1319"/>
      <c r="AG398" s="375"/>
      <c r="AH398" s="1239"/>
      <c r="AI398" s="481" t="str">
        <f t="shared" si="32"/>
        <v>-</v>
      </c>
      <c r="AJ398" s="1330">
        <f t="shared" si="33"/>
        <v>43524</v>
      </c>
      <c r="AK398" s="217" t="s">
        <v>24</v>
      </c>
      <c r="AL398" s="614" t="s">
        <v>24</v>
      </c>
      <c r="AM398" s="180"/>
      <c r="AN398" s="178"/>
      <c r="AO398" s="178"/>
      <c r="AP398" s="180"/>
      <c r="AQ398" s="1231" t="s">
        <v>3094</v>
      </c>
      <c r="AR398" s="180"/>
      <c r="AS398" s="180"/>
      <c r="AT398" s="180"/>
      <c r="AU398" s="180"/>
      <c r="AV398" s="885"/>
      <c r="AW398" s="885"/>
      <c r="AX398" s="885"/>
      <c r="AY398" s="885"/>
      <c r="AZ398" s="177"/>
    </row>
    <row r="399" spans="1:52" ht="15" customHeight="1">
      <c r="A399" s="885"/>
      <c r="B399" s="1310">
        <v>393</v>
      </c>
      <c r="C399" s="647" t="s">
        <v>5454</v>
      </c>
      <c r="D399" s="567" t="s">
        <v>5209</v>
      </c>
      <c r="E399" s="521" t="s">
        <v>1122</v>
      </c>
      <c r="F399" s="526" t="s">
        <v>5455</v>
      </c>
      <c r="G399" s="526" t="s">
        <v>109</v>
      </c>
      <c r="H399" s="653" t="s">
        <v>5456</v>
      </c>
      <c r="I399" s="589">
        <v>36200</v>
      </c>
      <c r="J399" s="1314">
        <f t="shared" ca="1" si="34"/>
        <v>23</v>
      </c>
      <c r="K399" s="316" t="s">
        <v>24</v>
      </c>
      <c r="L399" s="326" t="s">
        <v>24</v>
      </c>
      <c r="M399" s="336" t="s">
        <v>24</v>
      </c>
      <c r="N399" s="533">
        <v>43524</v>
      </c>
      <c r="O399" s="1330" t="s">
        <v>24</v>
      </c>
      <c r="P399" s="472" t="s">
        <v>24</v>
      </c>
      <c r="Q399" s="194" t="str">
        <f t="shared" si="30"/>
        <v>-</v>
      </c>
      <c r="R399" s="181" t="str">
        <f t="shared" ca="1" si="31"/>
        <v>TIDAK MCU</v>
      </c>
      <c r="S399" s="654" t="s">
        <v>24</v>
      </c>
      <c r="T399" s="211">
        <v>44236</v>
      </c>
      <c r="U399" s="212" t="s">
        <v>99</v>
      </c>
      <c r="V399" s="904" t="s">
        <v>24</v>
      </c>
      <c r="W399" s="136" t="s">
        <v>24</v>
      </c>
      <c r="X399" s="347"/>
      <c r="Y399" s="172"/>
      <c r="Z399" s="350"/>
      <c r="AA399" s="213"/>
      <c r="AB399" s="839"/>
      <c r="AC399" s="213"/>
      <c r="AD399" s="213"/>
      <c r="AE399" s="213"/>
      <c r="AF399" s="1319"/>
      <c r="AG399" s="375"/>
      <c r="AH399" s="1239"/>
      <c r="AI399" s="481" t="str">
        <f t="shared" si="32"/>
        <v/>
      </c>
      <c r="AJ399" s="1330">
        <f t="shared" si="33"/>
        <v>43524</v>
      </c>
      <c r="AK399" s="217" t="s">
        <v>24</v>
      </c>
      <c r="AL399" s="614" t="s">
        <v>24</v>
      </c>
      <c r="AM399" s="180"/>
      <c r="AN399" s="178"/>
      <c r="AO399" s="178"/>
      <c r="AP399" s="180"/>
      <c r="AQ399" s="180"/>
      <c r="AR399" s="180"/>
      <c r="AS399" s="180"/>
      <c r="AT399" s="180"/>
      <c r="AU399" s="180"/>
      <c r="AV399" s="885"/>
      <c r="AW399" s="885"/>
      <c r="AX399" s="885"/>
      <c r="AY399" s="885"/>
      <c r="AZ399" s="177"/>
    </row>
    <row r="400" spans="1:52" ht="15" customHeight="1">
      <c r="A400" s="885"/>
      <c r="B400" s="1310">
        <v>394</v>
      </c>
      <c r="C400" s="657" t="s">
        <v>5457</v>
      </c>
      <c r="D400" s="567" t="s">
        <v>5209</v>
      </c>
      <c r="E400" s="521" t="s">
        <v>1122</v>
      </c>
      <c r="F400" s="526" t="s">
        <v>5458</v>
      </c>
      <c r="G400" s="526" t="s">
        <v>109</v>
      </c>
      <c r="H400" s="653" t="s">
        <v>5459</v>
      </c>
      <c r="I400" s="589">
        <v>35345</v>
      </c>
      <c r="J400" s="1314">
        <f t="shared" ca="1" si="34"/>
        <v>25</v>
      </c>
      <c r="K400" s="316" t="s">
        <v>24</v>
      </c>
      <c r="L400" s="326" t="s">
        <v>24</v>
      </c>
      <c r="M400" s="336" t="s">
        <v>24</v>
      </c>
      <c r="N400" s="533">
        <v>43524</v>
      </c>
      <c r="O400" s="1330" t="s">
        <v>24</v>
      </c>
      <c r="P400" s="472" t="s">
        <v>24</v>
      </c>
      <c r="Q400" s="194" t="str">
        <f t="shared" ref="Q400:Q463" si="35">IF(OR(O400="-",O400=""),"-",O400+365)</f>
        <v>-</v>
      </c>
      <c r="R400" s="181" t="str">
        <f t="shared" ref="R400:R463" ca="1" si="36">IF(OR(O400="",O400="-"),"TIDAK MCU",IF(Q400&gt;TODAY(),"BERLAKU","EXPIRED"))</f>
        <v>TIDAK MCU</v>
      </c>
      <c r="S400" s="654" t="s">
        <v>24</v>
      </c>
      <c r="T400" s="211">
        <v>44476</v>
      </c>
      <c r="U400" s="212" t="s">
        <v>99</v>
      </c>
      <c r="V400" s="1330" t="s">
        <v>24</v>
      </c>
      <c r="W400" s="136" t="s">
        <v>24</v>
      </c>
      <c r="X400" s="347"/>
      <c r="Y400" s="172"/>
      <c r="Z400" s="350"/>
      <c r="AA400" s="213"/>
      <c r="AB400" s="839"/>
      <c r="AC400" s="213"/>
      <c r="AD400" s="213"/>
      <c r="AE400" s="213"/>
      <c r="AF400" s="1319"/>
      <c r="AG400" s="375"/>
      <c r="AH400" s="1239"/>
      <c r="AI400" s="481" t="str">
        <f t="shared" ref="AI400:AI463" si="37">+CONCATENATE(AA400,AB400,AC400,AD400,AE400,AF400,AG400)</f>
        <v/>
      </c>
      <c r="AJ400" s="1330">
        <f t="shared" ref="AJ400:AJ463" si="38">N400</f>
        <v>43524</v>
      </c>
      <c r="AK400" s="217" t="s">
        <v>24</v>
      </c>
      <c r="AL400" s="614" t="s">
        <v>24</v>
      </c>
      <c r="AM400" s="180"/>
      <c r="AN400" s="178"/>
      <c r="AO400" s="178"/>
      <c r="AP400" s="180"/>
      <c r="AQ400" s="180"/>
      <c r="AR400" s="180"/>
      <c r="AS400" s="180"/>
      <c r="AT400" s="180"/>
      <c r="AU400" s="180"/>
      <c r="AV400" s="885"/>
      <c r="AW400" s="885"/>
      <c r="AX400" s="885"/>
      <c r="AY400" s="885"/>
      <c r="AZ400" s="177"/>
    </row>
    <row r="401" spans="1:52" ht="15" customHeight="1">
      <c r="A401" s="885"/>
      <c r="B401" s="1310">
        <v>395</v>
      </c>
      <c r="C401" s="563" t="s">
        <v>5460</v>
      </c>
      <c r="D401" s="566" t="s">
        <v>1858</v>
      </c>
      <c r="E401" s="521" t="s">
        <v>1122</v>
      </c>
      <c r="F401" s="526" t="s">
        <v>5461</v>
      </c>
      <c r="G401" s="526" t="s">
        <v>109</v>
      </c>
      <c r="H401" s="527" t="s">
        <v>5462</v>
      </c>
      <c r="I401" s="589">
        <v>32652</v>
      </c>
      <c r="J401" s="1314">
        <f t="shared" ca="1" si="34"/>
        <v>33</v>
      </c>
      <c r="K401" s="316" t="s">
        <v>24</v>
      </c>
      <c r="L401" s="326" t="s">
        <v>24</v>
      </c>
      <c r="M401" s="336" t="s">
        <v>24</v>
      </c>
      <c r="N401" s="1913">
        <v>43540</v>
      </c>
      <c r="O401" s="1330" t="s">
        <v>24</v>
      </c>
      <c r="P401" s="198"/>
      <c r="Q401" s="194" t="str">
        <f t="shared" si="35"/>
        <v>-</v>
      </c>
      <c r="R401" s="181" t="str">
        <f t="shared" ca="1" si="36"/>
        <v>TIDAK MCU</v>
      </c>
      <c r="S401" s="654" t="s">
        <v>24</v>
      </c>
      <c r="T401" s="211">
        <v>44340</v>
      </c>
      <c r="U401" s="212" t="s">
        <v>24</v>
      </c>
      <c r="V401" s="1330" t="s">
        <v>24</v>
      </c>
      <c r="W401" s="1311" t="s">
        <v>24</v>
      </c>
      <c r="X401" s="347"/>
      <c r="Y401" s="172"/>
      <c r="Z401" s="350"/>
      <c r="AA401" s="213"/>
      <c r="AB401" s="839"/>
      <c r="AC401" s="213"/>
      <c r="AD401" s="213"/>
      <c r="AE401" s="213"/>
      <c r="AF401" s="1319"/>
      <c r="AG401" s="375"/>
      <c r="AH401" s="1239"/>
      <c r="AI401" s="481" t="str">
        <f t="shared" si="37"/>
        <v/>
      </c>
      <c r="AJ401" s="1330">
        <f t="shared" si="38"/>
        <v>43540</v>
      </c>
      <c r="AK401" s="217" t="s">
        <v>24</v>
      </c>
      <c r="AL401" s="614" t="s">
        <v>24</v>
      </c>
      <c r="AM401" s="180"/>
      <c r="AN401" s="178"/>
      <c r="AO401" s="178"/>
      <c r="AP401" s="180"/>
      <c r="AQ401" s="1231" t="s">
        <v>3094</v>
      </c>
      <c r="AR401" s="180"/>
      <c r="AS401" s="180"/>
      <c r="AT401" s="180"/>
      <c r="AU401" s="180"/>
      <c r="AV401" s="885"/>
      <c r="AW401" s="885"/>
      <c r="AX401" s="885"/>
      <c r="AY401" s="885"/>
      <c r="AZ401" s="177"/>
    </row>
    <row r="402" spans="1:52" ht="15" customHeight="1">
      <c r="A402" s="885"/>
      <c r="B402" s="1310">
        <v>396</v>
      </c>
      <c r="C402" s="2012" t="s">
        <v>5463</v>
      </c>
      <c r="D402" s="567" t="s">
        <v>600</v>
      </c>
      <c r="E402" s="521" t="s">
        <v>1122</v>
      </c>
      <c r="F402" s="526" t="s">
        <v>24</v>
      </c>
      <c r="G402" s="526" t="s">
        <v>109</v>
      </c>
      <c r="H402" s="527" t="s">
        <v>5464</v>
      </c>
      <c r="I402" s="589">
        <v>34867</v>
      </c>
      <c r="J402" s="1314">
        <f t="shared" ca="1" si="34"/>
        <v>26</v>
      </c>
      <c r="K402" s="244" t="s">
        <v>83</v>
      </c>
      <c r="L402" s="651">
        <v>950617170178</v>
      </c>
      <c r="M402" s="211">
        <v>45460</v>
      </c>
      <c r="N402" s="577">
        <v>43755</v>
      </c>
      <c r="O402" s="1330" t="s">
        <v>24</v>
      </c>
      <c r="P402" s="472" t="s">
        <v>24</v>
      </c>
      <c r="Q402" s="194" t="str">
        <f t="shared" si="35"/>
        <v>-</v>
      </c>
      <c r="R402" s="181" t="str">
        <f t="shared" ca="1" si="36"/>
        <v>TIDAK MCU</v>
      </c>
      <c r="S402" s="654" t="s">
        <v>5582</v>
      </c>
      <c r="T402" s="211">
        <v>44364</v>
      </c>
      <c r="U402" s="212">
        <v>44364</v>
      </c>
      <c r="V402" s="1330" t="s">
        <v>24</v>
      </c>
      <c r="W402" s="136" t="s">
        <v>24</v>
      </c>
      <c r="X402" s="347"/>
      <c r="Y402" s="172"/>
      <c r="Z402" s="350"/>
      <c r="AA402" s="243" t="s">
        <v>100</v>
      </c>
      <c r="AB402" s="839"/>
      <c r="AC402" s="213"/>
      <c r="AD402" s="213"/>
      <c r="AE402" s="213"/>
      <c r="AF402" s="1319"/>
      <c r="AG402" s="375"/>
      <c r="AH402" s="1239"/>
      <c r="AI402" s="481" t="str">
        <f t="shared" si="37"/>
        <v>LIGHT VEHICLE</v>
      </c>
      <c r="AJ402" s="1330">
        <f t="shared" si="38"/>
        <v>43755</v>
      </c>
      <c r="AK402" s="592">
        <v>43804</v>
      </c>
      <c r="AL402" s="614">
        <v>43804</v>
      </c>
      <c r="AM402" s="180"/>
      <c r="AN402" s="178"/>
      <c r="AO402" s="178"/>
      <c r="AP402" s="180"/>
      <c r="AQ402" s="180"/>
      <c r="AR402" s="180"/>
      <c r="AS402" s="180"/>
      <c r="AT402" s="180"/>
      <c r="AU402" s="180"/>
      <c r="AV402" s="885"/>
      <c r="AW402" s="885"/>
      <c r="AX402" s="885"/>
      <c r="AY402" s="885"/>
      <c r="AZ402" s="177"/>
    </row>
    <row r="403" spans="1:52" ht="15" customHeight="1">
      <c r="A403" s="885"/>
      <c r="B403" s="1310">
        <v>397</v>
      </c>
      <c r="C403" s="563" t="s">
        <v>5465</v>
      </c>
      <c r="D403" s="244" t="s">
        <v>5205</v>
      </c>
      <c r="E403" s="521" t="s">
        <v>1122</v>
      </c>
      <c r="F403" s="526" t="s">
        <v>5466</v>
      </c>
      <c r="G403" s="526" t="s">
        <v>109</v>
      </c>
      <c r="H403" s="527" t="s">
        <v>5467</v>
      </c>
      <c r="I403" s="528">
        <v>31173</v>
      </c>
      <c r="J403" s="1314">
        <f t="shared" ca="1" si="34"/>
        <v>37</v>
      </c>
      <c r="K403" s="176" t="s">
        <v>24</v>
      </c>
      <c r="L403" s="170" t="s">
        <v>24</v>
      </c>
      <c r="M403" s="173" t="s">
        <v>24</v>
      </c>
      <c r="N403" s="533">
        <v>43547</v>
      </c>
      <c r="O403" s="1330" t="s">
        <v>24</v>
      </c>
      <c r="P403" s="198" t="s">
        <v>24</v>
      </c>
      <c r="Q403" s="194" t="str">
        <f t="shared" si="35"/>
        <v>-</v>
      </c>
      <c r="R403" s="181" t="str">
        <f t="shared" ca="1" si="36"/>
        <v>TIDAK MCU</v>
      </c>
      <c r="S403" s="654" t="s">
        <v>24</v>
      </c>
      <c r="T403" s="211">
        <v>44322</v>
      </c>
      <c r="U403" s="212" t="s">
        <v>99</v>
      </c>
      <c r="V403" s="1330" t="s">
        <v>24</v>
      </c>
      <c r="W403" s="1311" t="s">
        <v>24</v>
      </c>
      <c r="X403" s="347"/>
      <c r="Y403" s="172"/>
      <c r="Z403" s="350"/>
      <c r="AA403" s="213"/>
      <c r="AB403" s="839"/>
      <c r="AC403" s="213"/>
      <c r="AD403" s="213"/>
      <c r="AE403" s="213"/>
      <c r="AF403" s="1319"/>
      <c r="AG403" s="375"/>
      <c r="AH403" s="1239"/>
      <c r="AI403" s="481" t="str">
        <f t="shared" si="37"/>
        <v/>
      </c>
      <c r="AJ403" s="1330">
        <f t="shared" si="38"/>
        <v>43547</v>
      </c>
      <c r="AK403" s="217" t="s">
        <v>24</v>
      </c>
      <c r="AL403" s="614" t="s">
        <v>24</v>
      </c>
      <c r="AM403" s="180"/>
      <c r="AN403" s="178"/>
      <c r="AO403" s="178"/>
      <c r="AP403" s="180"/>
      <c r="AQ403" s="180"/>
      <c r="AR403" s="180"/>
      <c r="AS403" s="180"/>
      <c r="AT403" s="180"/>
      <c r="AU403" s="180"/>
      <c r="AV403" s="885"/>
      <c r="AW403" s="885"/>
      <c r="AX403" s="885"/>
      <c r="AY403" s="885"/>
      <c r="AZ403" s="177"/>
    </row>
    <row r="404" spans="1:52" ht="15" customHeight="1">
      <c r="A404" s="885"/>
      <c r="B404" s="1310">
        <v>398</v>
      </c>
      <c r="C404" s="563" t="s">
        <v>5468</v>
      </c>
      <c r="D404" s="590" t="s">
        <v>5209</v>
      </c>
      <c r="E404" s="521" t="s">
        <v>1122</v>
      </c>
      <c r="F404" s="526" t="s">
        <v>5469</v>
      </c>
      <c r="G404" s="526" t="s">
        <v>109</v>
      </c>
      <c r="H404" s="653" t="s">
        <v>5470</v>
      </c>
      <c r="I404" s="528">
        <v>27705</v>
      </c>
      <c r="J404" s="1314">
        <f t="shared" ca="1" si="34"/>
        <v>47</v>
      </c>
      <c r="K404" s="316" t="s">
        <v>24</v>
      </c>
      <c r="L404" s="326" t="s">
        <v>24</v>
      </c>
      <c r="M404" s="336" t="s">
        <v>24</v>
      </c>
      <c r="N404" s="533">
        <v>43547</v>
      </c>
      <c r="O404" s="1330" t="s">
        <v>24</v>
      </c>
      <c r="P404" s="472" t="s">
        <v>24</v>
      </c>
      <c r="Q404" s="194" t="str">
        <f t="shared" si="35"/>
        <v>-</v>
      </c>
      <c r="R404" s="181" t="str">
        <f t="shared" ca="1" si="36"/>
        <v>TIDAK MCU</v>
      </c>
      <c r="S404" s="654" t="s">
        <v>24</v>
      </c>
      <c r="T404" s="211">
        <v>44507</v>
      </c>
      <c r="U404" s="1329" t="s">
        <v>99</v>
      </c>
      <c r="V404" s="1330" t="s">
        <v>24</v>
      </c>
      <c r="W404" s="136" t="s">
        <v>24</v>
      </c>
      <c r="X404" s="347"/>
      <c r="Y404" s="172"/>
      <c r="Z404" s="350"/>
      <c r="AA404" s="213"/>
      <c r="AB404" s="839"/>
      <c r="AC404" s="213"/>
      <c r="AD404" s="213"/>
      <c r="AE404" s="213"/>
      <c r="AF404" s="1319"/>
      <c r="AG404" s="375"/>
      <c r="AH404" s="1239"/>
      <c r="AI404" s="481" t="str">
        <f t="shared" si="37"/>
        <v/>
      </c>
      <c r="AJ404" s="1330">
        <f t="shared" si="38"/>
        <v>43547</v>
      </c>
      <c r="AK404" s="217" t="s">
        <v>24</v>
      </c>
      <c r="AL404" s="614" t="s">
        <v>24</v>
      </c>
      <c r="AM404" s="180"/>
      <c r="AN404" s="178"/>
      <c r="AO404" s="178"/>
      <c r="AP404" s="180"/>
      <c r="AQ404" s="1231" t="s">
        <v>3094</v>
      </c>
      <c r="AR404" s="180"/>
      <c r="AS404" s="180"/>
      <c r="AT404" s="180"/>
      <c r="AU404" s="180"/>
      <c r="AV404" s="885"/>
      <c r="AW404" s="885"/>
      <c r="AX404" s="885"/>
      <c r="AY404" s="885"/>
      <c r="AZ404" s="460">
        <f>30+AY404</f>
        <v>30</v>
      </c>
    </row>
    <row r="405" spans="1:52" ht="15" customHeight="1">
      <c r="A405" s="885"/>
      <c r="B405" s="1310">
        <v>399</v>
      </c>
      <c r="C405" s="891" t="s">
        <v>5471</v>
      </c>
      <c r="D405" s="590" t="s">
        <v>5205</v>
      </c>
      <c r="E405" s="521" t="s">
        <v>1122</v>
      </c>
      <c r="F405" s="526" t="s">
        <v>5472</v>
      </c>
      <c r="G405" s="526" t="s">
        <v>109</v>
      </c>
      <c r="H405" s="527" t="s">
        <v>5473</v>
      </c>
      <c r="I405" s="528">
        <v>36368</v>
      </c>
      <c r="J405" s="1314">
        <f t="shared" ca="1" si="34"/>
        <v>22</v>
      </c>
      <c r="K405" s="176" t="s">
        <v>24</v>
      </c>
      <c r="L405" s="170" t="s">
        <v>24</v>
      </c>
      <c r="M405" s="173" t="s">
        <v>24</v>
      </c>
      <c r="N405" s="533">
        <v>43547</v>
      </c>
      <c r="O405" s="1330" t="s">
        <v>24</v>
      </c>
      <c r="P405" s="472" t="s">
        <v>24</v>
      </c>
      <c r="Q405" s="194" t="str">
        <f t="shared" si="35"/>
        <v>-</v>
      </c>
      <c r="R405" s="181" t="str">
        <f t="shared" ca="1" si="36"/>
        <v>TIDAK MCU</v>
      </c>
      <c r="S405" s="654" t="s">
        <v>24</v>
      </c>
      <c r="T405" s="211">
        <v>44404</v>
      </c>
      <c r="U405" s="212" t="s">
        <v>99</v>
      </c>
      <c r="V405" s="1330" t="s">
        <v>24</v>
      </c>
      <c r="W405" s="1311" t="s">
        <v>24</v>
      </c>
      <c r="X405" s="347"/>
      <c r="Y405" s="172"/>
      <c r="Z405" s="350"/>
      <c r="AA405" s="213"/>
      <c r="AB405" s="839"/>
      <c r="AC405" s="213"/>
      <c r="AD405" s="213"/>
      <c r="AE405" s="213"/>
      <c r="AF405" s="1319"/>
      <c r="AG405" s="375"/>
      <c r="AH405" s="1239"/>
      <c r="AI405" s="481" t="str">
        <f t="shared" si="37"/>
        <v/>
      </c>
      <c r="AJ405" s="1330">
        <f t="shared" si="38"/>
        <v>43547</v>
      </c>
      <c r="AK405" s="211" t="s">
        <v>24</v>
      </c>
      <c r="AL405" s="621" t="s">
        <v>24</v>
      </c>
      <c r="AM405" s="180"/>
      <c r="AN405" s="178"/>
      <c r="AO405" s="178"/>
      <c r="AP405" s="180"/>
      <c r="AQ405" s="1231" t="s">
        <v>3094</v>
      </c>
      <c r="AR405" s="180"/>
      <c r="AS405" s="180"/>
      <c r="AT405" s="180"/>
      <c r="AU405" s="180"/>
      <c r="AV405" s="885"/>
      <c r="AW405" s="885"/>
      <c r="AX405" s="885"/>
      <c r="AY405" s="885"/>
      <c r="AZ405" s="177"/>
    </row>
    <row r="406" spans="1:52" ht="15" customHeight="1">
      <c r="A406" s="885"/>
      <c r="B406" s="1310">
        <v>400</v>
      </c>
      <c r="C406" s="891" t="s">
        <v>3135</v>
      </c>
      <c r="D406" s="590" t="s">
        <v>257</v>
      </c>
      <c r="E406" s="566" t="s">
        <v>1122</v>
      </c>
      <c r="F406" s="526" t="s">
        <v>5474</v>
      </c>
      <c r="G406" s="526" t="s">
        <v>109</v>
      </c>
      <c r="H406" s="527" t="s">
        <v>5475</v>
      </c>
      <c r="I406" s="528">
        <v>30156</v>
      </c>
      <c r="J406" s="1314">
        <f t="shared" ca="1" si="34"/>
        <v>40</v>
      </c>
      <c r="K406" s="178" t="s">
        <v>496</v>
      </c>
      <c r="L406" s="613">
        <v>820719810197</v>
      </c>
      <c r="M406" s="181">
        <v>45497</v>
      </c>
      <c r="N406" s="577">
        <v>43552</v>
      </c>
      <c r="O406" s="211" t="s">
        <v>24</v>
      </c>
      <c r="P406" s="198" t="s">
        <v>24</v>
      </c>
      <c r="Q406" s="194" t="str">
        <f t="shared" si="35"/>
        <v>-</v>
      </c>
      <c r="R406" s="181" t="str">
        <f t="shared" ca="1" si="36"/>
        <v>TIDAK MCU</v>
      </c>
      <c r="S406" s="654" t="s">
        <v>5583</v>
      </c>
      <c r="T406" s="211">
        <v>44401</v>
      </c>
      <c r="U406" s="212">
        <v>44401</v>
      </c>
      <c r="V406" s="1330" t="s">
        <v>24</v>
      </c>
      <c r="W406" s="136" t="s">
        <v>24</v>
      </c>
      <c r="X406" s="347"/>
      <c r="Y406" s="172"/>
      <c r="Z406" s="350"/>
      <c r="AA406" s="243" t="s">
        <v>100</v>
      </c>
      <c r="AB406" s="839"/>
      <c r="AC406" s="213"/>
      <c r="AD406" s="213"/>
      <c r="AE406" s="213"/>
      <c r="AF406" s="1319"/>
      <c r="AG406" s="375"/>
      <c r="AH406" s="1239"/>
      <c r="AI406" s="481" t="str">
        <f t="shared" si="37"/>
        <v>LIGHT VEHICLE</v>
      </c>
      <c r="AJ406" s="1330">
        <f t="shared" si="38"/>
        <v>43552</v>
      </c>
      <c r="AK406" s="592">
        <v>44006</v>
      </c>
      <c r="AL406" s="614">
        <v>43543</v>
      </c>
      <c r="AM406" s="180"/>
      <c r="AN406" s="178"/>
      <c r="AO406" s="178"/>
      <c r="AP406" s="180"/>
      <c r="AQ406" s="1231" t="s">
        <v>3094</v>
      </c>
      <c r="AR406" s="180"/>
      <c r="AS406" s="180"/>
      <c r="AT406" s="180"/>
      <c r="AU406" s="180"/>
      <c r="AV406" s="885"/>
      <c r="AW406" s="885"/>
      <c r="AX406" s="885"/>
      <c r="AY406" s="885"/>
      <c r="AZ406" s="177"/>
    </row>
    <row r="407" spans="1:52" ht="15" customHeight="1">
      <c r="A407" s="885"/>
      <c r="B407" s="1310">
        <v>401</v>
      </c>
      <c r="C407" s="648" t="s">
        <v>5476</v>
      </c>
      <c r="D407" s="567" t="s">
        <v>257</v>
      </c>
      <c r="E407" s="567" t="s">
        <v>1122</v>
      </c>
      <c r="F407" s="526" t="s">
        <v>24</v>
      </c>
      <c r="G407" s="526" t="s">
        <v>109</v>
      </c>
      <c r="H407" s="653" t="s">
        <v>5477</v>
      </c>
      <c r="I407" s="589">
        <v>36070</v>
      </c>
      <c r="J407" s="1314">
        <f t="shared" ca="1" si="34"/>
        <v>23</v>
      </c>
      <c r="K407" s="244" t="s">
        <v>83</v>
      </c>
      <c r="L407" s="651">
        <v>1720190300261</v>
      </c>
      <c r="M407" s="211">
        <v>45567</v>
      </c>
      <c r="N407" s="533">
        <v>43722</v>
      </c>
      <c r="O407" s="1330" t="s">
        <v>24</v>
      </c>
      <c r="P407" s="198" t="s">
        <v>24</v>
      </c>
      <c r="Q407" s="194" t="str">
        <f t="shared" si="35"/>
        <v>-</v>
      </c>
      <c r="R407" s="181" t="str">
        <f t="shared" ca="1" si="36"/>
        <v>TIDAK MCU</v>
      </c>
      <c r="S407" s="654" t="s">
        <v>5584</v>
      </c>
      <c r="T407" s="211">
        <v>44471</v>
      </c>
      <c r="U407" s="212">
        <v>44471</v>
      </c>
      <c r="V407" s="1330" t="s">
        <v>24</v>
      </c>
      <c r="W407" s="136" t="s">
        <v>24</v>
      </c>
      <c r="X407" s="347"/>
      <c r="Y407" s="172"/>
      <c r="Z407" s="350"/>
      <c r="AA407" s="243" t="s">
        <v>100</v>
      </c>
      <c r="AB407" s="839"/>
      <c r="AC407" s="213"/>
      <c r="AD407" s="213"/>
      <c r="AE407" s="213"/>
      <c r="AF407" s="1319"/>
      <c r="AG407" s="375"/>
      <c r="AH407" s="1239"/>
      <c r="AI407" s="481" t="str">
        <f t="shared" si="37"/>
        <v>LIGHT VEHICLE</v>
      </c>
      <c r="AJ407" s="1330">
        <f t="shared" si="38"/>
        <v>43722</v>
      </c>
      <c r="AK407" s="592">
        <v>43719</v>
      </c>
      <c r="AL407" s="614">
        <v>43720</v>
      </c>
      <c r="AM407" s="180"/>
      <c r="AN407" s="178"/>
      <c r="AO407" s="178"/>
      <c r="AP407" s="180"/>
      <c r="AQ407" s="180"/>
      <c r="AR407" s="180"/>
      <c r="AS407" s="180"/>
      <c r="AT407" s="180"/>
      <c r="AU407" s="180"/>
      <c r="AV407" s="885"/>
      <c r="AW407" s="885"/>
      <c r="AX407" s="885"/>
      <c r="AY407" s="885"/>
      <c r="AZ407" s="177"/>
    </row>
    <row r="408" spans="1:52" ht="15" customHeight="1">
      <c r="A408" s="885"/>
      <c r="B408" s="1310">
        <v>402</v>
      </c>
      <c r="C408" s="648" t="s">
        <v>5478</v>
      </c>
      <c r="D408" s="1434" t="s">
        <v>257</v>
      </c>
      <c r="E408" s="521" t="s">
        <v>1122</v>
      </c>
      <c r="F408" s="526" t="s">
        <v>24</v>
      </c>
      <c r="G408" s="526" t="s">
        <v>109</v>
      </c>
      <c r="H408" s="527" t="s">
        <v>5479</v>
      </c>
      <c r="I408" s="589">
        <v>36506</v>
      </c>
      <c r="J408" s="1314">
        <f t="shared" ca="1" si="34"/>
        <v>22</v>
      </c>
      <c r="K408" s="244" t="s">
        <v>83</v>
      </c>
      <c r="L408" s="651">
        <v>991219210072</v>
      </c>
      <c r="M408" s="211">
        <v>45638</v>
      </c>
      <c r="N408" s="577">
        <v>43740</v>
      </c>
      <c r="O408" s="1330" t="s">
        <v>24</v>
      </c>
      <c r="P408" s="198" t="s">
        <v>24</v>
      </c>
      <c r="Q408" s="194" t="str">
        <f t="shared" si="35"/>
        <v>-</v>
      </c>
      <c r="R408" s="181" t="str">
        <f t="shared" ca="1" si="36"/>
        <v>TIDAK MCU</v>
      </c>
      <c r="S408" s="654" t="s">
        <v>5585</v>
      </c>
      <c r="T408" s="211">
        <v>44542</v>
      </c>
      <c r="U408" s="212">
        <v>44542</v>
      </c>
      <c r="V408" s="1330" t="s">
        <v>24</v>
      </c>
      <c r="W408" s="136" t="s">
        <v>24</v>
      </c>
      <c r="X408" s="347"/>
      <c r="Y408" s="172"/>
      <c r="Z408" s="350"/>
      <c r="AA408" s="243" t="s">
        <v>100</v>
      </c>
      <c r="AB408" s="839"/>
      <c r="AC408" s="213"/>
      <c r="AD408" s="213"/>
      <c r="AE408" s="213"/>
      <c r="AF408" s="1319"/>
      <c r="AG408" s="375"/>
      <c r="AH408" s="1239"/>
      <c r="AI408" s="481" t="str">
        <f t="shared" si="37"/>
        <v>LIGHT VEHICLE</v>
      </c>
      <c r="AJ408" s="1330">
        <f t="shared" si="38"/>
        <v>43740</v>
      </c>
      <c r="AK408" s="592">
        <v>43738</v>
      </c>
      <c r="AL408" s="614">
        <v>43739</v>
      </c>
      <c r="AM408" s="180"/>
      <c r="AN408" s="178"/>
      <c r="AO408" s="178"/>
      <c r="AP408" s="180"/>
      <c r="AQ408" s="180"/>
      <c r="AR408" s="180"/>
      <c r="AS408" s="180"/>
      <c r="AT408" s="180"/>
      <c r="AU408" s="180"/>
      <c r="AV408" s="885"/>
      <c r="AW408" s="885"/>
      <c r="AX408" s="885"/>
      <c r="AY408" s="885"/>
      <c r="AZ408" s="885"/>
    </row>
    <row r="409" spans="1:52" ht="15" customHeight="1">
      <c r="A409" s="885"/>
      <c r="B409" s="1310">
        <v>403</v>
      </c>
      <c r="C409" s="563" t="s">
        <v>5480</v>
      </c>
      <c r="D409" s="643" t="s">
        <v>257</v>
      </c>
      <c r="E409" s="521" t="s">
        <v>1122</v>
      </c>
      <c r="F409" s="526" t="s">
        <v>5481</v>
      </c>
      <c r="G409" s="526" t="s">
        <v>109</v>
      </c>
      <c r="H409" s="527" t="s">
        <v>5482</v>
      </c>
      <c r="I409" s="528">
        <v>33855</v>
      </c>
      <c r="J409" s="231">
        <f t="shared" ca="1" si="34"/>
        <v>29</v>
      </c>
      <c r="K409" s="178" t="s">
        <v>83</v>
      </c>
      <c r="L409" s="613">
        <v>1910747231159</v>
      </c>
      <c r="M409" s="181">
        <v>45543</v>
      </c>
      <c r="N409" s="577">
        <v>43552</v>
      </c>
      <c r="O409" s="1330" t="s">
        <v>24</v>
      </c>
      <c r="P409" s="198" t="s">
        <v>24</v>
      </c>
      <c r="Q409" s="194" t="str">
        <f t="shared" si="35"/>
        <v>-</v>
      </c>
      <c r="R409" s="181" t="str">
        <f t="shared" ca="1" si="36"/>
        <v>TIDAK MCU</v>
      </c>
      <c r="S409" s="654" t="s">
        <v>5586</v>
      </c>
      <c r="T409" s="211">
        <v>44447</v>
      </c>
      <c r="U409" s="212">
        <v>44447</v>
      </c>
      <c r="V409" s="904" t="s">
        <v>24</v>
      </c>
      <c r="W409" s="136" t="s">
        <v>24</v>
      </c>
      <c r="X409" s="347"/>
      <c r="Y409" s="172"/>
      <c r="Z409" s="350"/>
      <c r="AA409" s="243" t="s">
        <v>100</v>
      </c>
      <c r="AB409" s="839"/>
      <c r="AC409" s="213"/>
      <c r="AD409" s="213"/>
      <c r="AE409" s="213"/>
      <c r="AF409" s="1319"/>
      <c r="AG409" s="375"/>
      <c r="AH409" s="1239"/>
      <c r="AI409" s="481" t="str">
        <f t="shared" si="37"/>
        <v>LIGHT VEHICLE</v>
      </c>
      <c r="AJ409" s="1330">
        <f t="shared" si="38"/>
        <v>43552</v>
      </c>
      <c r="AK409" s="198">
        <v>44069</v>
      </c>
      <c r="AL409" s="621">
        <v>43545</v>
      </c>
      <c r="AM409" s="180"/>
      <c r="AN409" s="178"/>
      <c r="AO409" s="178"/>
      <c r="AP409" s="180"/>
      <c r="AQ409" s="1231" t="s">
        <v>3094</v>
      </c>
      <c r="AR409" s="180"/>
      <c r="AS409" s="180"/>
      <c r="AT409" s="180"/>
      <c r="AU409" s="180"/>
      <c r="AV409" s="885"/>
      <c r="AW409" s="885"/>
      <c r="AX409" s="885"/>
      <c r="AY409" s="885"/>
      <c r="AZ409" s="177"/>
    </row>
    <row r="410" spans="1:52" ht="15" customHeight="1">
      <c r="A410" s="885"/>
      <c r="B410" s="1310">
        <v>404</v>
      </c>
      <c r="C410" s="891" t="s">
        <v>5483</v>
      </c>
      <c r="D410" s="590" t="s">
        <v>257</v>
      </c>
      <c r="E410" s="554" t="s">
        <v>1122</v>
      </c>
      <c r="F410" s="526" t="s">
        <v>5484</v>
      </c>
      <c r="G410" s="526" t="s">
        <v>109</v>
      </c>
      <c r="H410" s="527" t="s">
        <v>5485</v>
      </c>
      <c r="I410" s="528">
        <v>34785</v>
      </c>
      <c r="J410" s="1314">
        <f t="shared" ca="1" si="34"/>
        <v>27</v>
      </c>
      <c r="K410" s="661" t="s">
        <v>83</v>
      </c>
      <c r="L410" s="613">
        <v>1723190300226</v>
      </c>
      <c r="M410" s="181">
        <v>45378</v>
      </c>
      <c r="N410" s="577">
        <v>43552</v>
      </c>
      <c r="O410" s="1330" t="s">
        <v>24</v>
      </c>
      <c r="P410" s="198" t="s">
        <v>24</v>
      </c>
      <c r="Q410" s="194" t="str">
        <f t="shared" si="35"/>
        <v>-</v>
      </c>
      <c r="R410" s="181" t="str">
        <f t="shared" ca="1" si="36"/>
        <v>TIDAK MCU</v>
      </c>
      <c r="S410" s="654" t="s">
        <v>5587</v>
      </c>
      <c r="T410" s="211">
        <v>44282</v>
      </c>
      <c r="U410" s="212">
        <v>44282</v>
      </c>
      <c r="V410" s="1330" t="s">
        <v>24</v>
      </c>
      <c r="W410" s="136" t="s">
        <v>24</v>
      </c>
      <c r="X410" s="347"/>
      <c r="Y410" s="172"/>
      <c r="Z410" s="350"/>
      <c r="AA410" s="243" t="s">
        <v>100</v>
      </c>
      <c r="AB410" s="244" t="s">
        <v>24</v>
      </c>
      <c r="AC410" s="213"/>
      <c r="AD410" s="213"/>
      <c r="AE410" s="213"/>
      <c r="AF410" s="1319"/>
      <c r="AG410" s="375"/>
      <c r="AH410" s="1239"/>
      <c r="AI410" s="481" t="str">
        <f t="shared" si="37"/>
        <v>LIGHT VEHICLE-</v>
      </c>
      <c r="AJ410" s="1330">
        <f t="shared" si="38"/>
        <v>43552</v>
      </c>
      <c r="AK410" s="198">
        <v>43544</v>
      </c>
      <c r="AL410" s="621">
        <v>43545</v>
      </c>
      <c r="AM410" s="180"/>
      <c r="AN410" s="178"/>
      <c r="AO410" s="178"/>
      <c r="AP410" s="180"/>
      <c r="AQ410" s="1231" t="s">
        <v>3094</v>
      </c>
      <c r="AR410" s="180"/>
      <c r="AS410" s="180"/>
      <c r="AT410" s="180"/>
      <c r="AU410" s="180"/>
      <c r="AV410" s="885"/>
      <c r="AW410" s="885"/>
      <c r="AX410" s="885"/>
      <c r="AY410" s="885"/>
      <c r="AZ410" s="177"/>
    </row>
    <row r="411" spans="1:52" ht="15" customHeight="1">
      <c r="A411" s="885"/>
      <c r="B411" s="1310">
        <v>405</v>
      </c>
      <c r="C411" s="891" t="s">
        <v>5486</v>
      </c>
      <c r="D411" s="590" t="s">
        <v>257</v>
      </c>
      <c r="E411" s="521" t="s">
        <v>1122</v>
      </c>
      <c r="F411" s="526" t="s">
        <v>5487</v>
      </c>
      <c r="G411" s="526" t="s">
        <v>140</v>
      </c>
      <c r="H411" s="527" t="s">
        <v>5488</v>
      </c>
      <c r="I411" s="528">
        <v>30782</v>
      </c>
      <c r="J411" s="1314">
        <f t="shared" ca="1" si="34"/>
        <v>38</v>
      </c>
      <c r="K411" s="244" t="s">
        <v>494</v>
      </c>
      <c r="L411" s="651">
        <v>840417230209</v>
      </c>
      <c r="M411" s="211">
        <v>45026</v>
      </c>
      <c r="N411" s="577">
        <v>43552</v>
      </c>
      <c r="O411" s="1330" t="s">
        <v>24</v>
      </c>
      <c r="P411" s="198" t="s">
        <v>24</v>
      </c>
      <c r="Q411" s="194" t="str">
        <f t="shared" si="35"/>
        <v>-</v>
      </c>
      <c r="R411" s="181" t="str">
        <f t="shared" ca="1" si="36"/>
        <v>TIDAK MCU</v>
      </c>
      <c r="S411" s="654" t="s">
        <v>13768</v>
      </c>
      <c r="T411" s="211">
        <v>44296</v>
      </c>
      <c r="U411" s="212">
        <v>44296</v>
      </c>
      <c r="V411" s="1330" t="s">
        <v>24</v>
      </c>
      <c r="W411" s="136" t="s">
        <v>24</v>
      </c>
      <c r="X411" s="347"/>
      <c r="Y411" s="172"/>
      <c r="Z411" s="350"/>
      <c r="AA411" s="243" t="s">
        <v>5153</v>
      </c>
      <c r="AB411" s="244" t="s">
        <v>24</v>
      </c>
      <c r="AC411" s="213"/>
      <c r="AD411" s="213"/>
      <c r="AE411" s="213"/>
      <c r="AF411" s="1319"/>
      <c r="AG411" s="375"/>
      <c r="AH411" s="1239"/>
      <c r="AI411" s="481" t="str">
        <f t="shared" si="37"/>
        <v>BUS-</v>
      </c>
      <c r="AJ411" s="1330">
        <f t="shared" si="38"/>
        <v>43552</v>
      </c>
      <c r="AK411" s="198">
        <v>44203</v>
      </c>
      <c r="AL411" s="621">
        <v>44203</v>
      </c>
      <c r="AM411" s="180"/>
      <c r="AN411" s="178"/>
      <c r="AO411" s="178"/>
      <c r="AP411" s="180"/>
      <c r="AQ411" s="1231" t="s">
        <v>3094</v>
      </c>
      <c r="AR411" s="180"/>
      <c r="AS411" s="180"/>
      <c r="AT411" s="180"/>
      <c r="AU411" s="180"/>
      <c r="AV411" s="885"/>
      <c r="AW411" s="885"/>
      <c r="AX411" s="885"/>
      <c r="AY411" s="885"/>
      <c r="AZ411" s="177"/>
    </row>
    <row r="412" spans="1:52" ht="15" customHeight="1">
      <c r="A412" s="885"/>
      <c r="B412" s="1310">
        <v>406</v>
      </c>
      <c r="C412" s="647" t="s">
        <v>5489</v>
      </c>
      <c r="D412" s="590" t="s">
        <v>257</v>
      </c>
      <c r="E412" s="521" t="s">
        <v>1122</v>
      </c>
      <c r="F412" s="526" t="s">
        <v>5490</v>
      </c>
      <c r="G412" s="526" t="s">
        <v>109</v>
      </c>
      <c r="H412" s="527" t="s">
        <v>5491</v>
      </c>
      <c r="I412" s="528">
        <v>34698</v>
      </c>
      <c r="J412" s="1314">
        <f t="shared" ca="1" si="34"/>
        <v>27</v>
      </c>
      <c r="K412" s="244" t="s">
        <v>83</v>
      </c>
      <c r="L412" s="651">
        <v>941217181492</v>
      </c>
      <c r="M412" s="211">
        <v>45629</v>
      </c>
      <c r="N412" s="577">
        <v>43552</v>
      </c>
      <c r="O412" s="211" t="s">
        <v>24</v>
      </c>
      <c r="P412" s="198" t="s">
        <v>24</v>
      </c>
      <c r="Q412" s="194" t="str">
        <f t="shared" si="35"/>
        <v>-</v>
      </c>
      <c r="R412" s="181" t="str">
        <f t="shared" ca="1" si="36"/>
        <v>TIDAK MCU</v>
      </c>
      <c r="S412" s="654" t="s">
        <v>5588</v>
      </c>
      <c r="T412" s="211">
        <v>44560</v>
      </c>
      <c r="U412" s="212">
        <v>44560</v>
      </c>
      <c r="V412" s="1330" t="s">
        <v>24</v>
      </c>
      <c r="W412" s="136" t="s">
        <v>24</v>
      </c>
      <c r="X412" s="347"/>
      <c r="Y412" s="172"/>
      <c r="Z412" s="350"/>
      <c r="AA412" s="243" t="s">
        <v>100</v>
      </c>
      <c r="AB412" s="839"/>
      <c r="AC412" s="213"/>
      <c r="AD412" s="213"/>
      <c r="AE412" s="213"/>
      <c r="AF412" s="1319"/>
      <c r="AG412" s="375"/>
      <c r="AH412" s="1239"/>
      <c r="AI412" s="481" t="str">
        <f t="shared" si="37"/>
        <v>LIGHT VEHICLE</v>
      </c>
      <c r="AJ412" s="1330">
        <f t="shared" si="38"/>
        <v>43552</v>
      </c>
      <c r="AK412" s="198">
        <v>43544</v>
      </c>
      <c r="AL412" s="621">
        <v>43545</v>
      </c>
      <c r="AM412" s="180"/>
      <c r="AN412" s="178"/>
      <c r="AO412" s="178"/>
      <c r="AP412" s="180"/>
      <c r="AQ412" s="180" t="s">
        <v>3094</v>
      </c>
      <c r="AR412" s="180"/>
      <c r="AS412" s="180"/>
      <c r="AT412" s="180"/>
      <c r="AU412" s="180"/>
      <c r="AV412" s="885"/>
      <c r="AW412" s="885"/>
      <c r="AX412" s="885"/>
      <c r="AY412" s="885"/>
      <c r="AZ412" s="177"/>
    </row>
    <row r="413" spans="1:52" ht="15" customHeight="1">
      <c r="A413" s="885"/>
      <c r="B413" s="1310">
        <v>407</v>
      </c>
      <c r="C413" s="647" t="s">
        <v>5492</v>
      </c>
      <c r="D413" s="244" t="s">
        <v>257</v>
      </c>
      <c r="E413" s="521" t="s">
        <v>1122</v>
      </c>
      <c r="F413" s="526" t="s">
        <v>5493</v>
      </c>
      <c r="G413" s="526" t="s">
        <v>109</v>
      </c>
      <c r="H413" s="527" t="s">
        <v>5494</v>
      </c>
      <c r="I413" s="589">
        <v>33621</v>
      </c>
      <c r="J413" s="1314">
        <f t="shared" ca="1" si="34"/>
        <v>30</v>
      </c>
      <c r="K413" s="178" t="s">
        <v>493</v>
      </c>
      <c r="L413" s="613">
        <v>920119310568</v>
      </c>
      <c r="M413" s="181">
        <v>44579</v>
      </c>
      <c r="N413" s="577">
        <v>43552</v>
      </c>
      <c r="O413" s="1330" t="s">
        <v>24</v>
      </c>
      <c r="P413" s="198" t="s">
        <v>24</v>
      </c>
      <c r="Q413" s="194" t="str">
        <f t="shared" si="35"/>
        <v>-</v>
      </c>
      <c r="R413" s="181" t="str">
        <f t="shared" ca="1" si="36"/>
        <v>TIDAK MCU</v>
      </c>
      <c r="S413" s="654" t="s">
        <v>5589</v>
      </c>
      <c r="T413" s="211">
        <v>44214</v>
      </c>
      <c r="U413" s="212">
        <v>44214</v>
      </c>
      <c r="V413" s="1330" t="s">
        <v>24</v>
      </c>
      <c r="W413" s="136" t="s">
        <v>24</v>
      </c>
      <c r="X413" s="347"/>
      <c r="Y413" s="172"/>
      <c r="Z413" s="350"/>
      <c r="AA413" s="243" t="s">
        <v>100</v>
      </c>
      <c r="AB413" s="839"/>
      <c r="AC413" s="213"/>
      <c r="AD413" s="213"/>
      <c r="AE413" s="213"/>
      <c r="AF413" s="1319"/>
      <c r="AG413" s="375"/>
      <c r="AH413" s="1239"/>
      <c r="AI413" s="481" t="str">
        <f t="shared" si="37"/>
        <v>LIGHT VEHICLE</v>
      </c>
      <c r="AJ413" s="1330">
        <f t="shared" si="38"/>
        <v>43552</v>
      </c>
      <c r="AK413" s="198">
        <v>43542</v>
      </c>
      <c r="AL413" s="621">
        <v>43545</v>
      </c>
      <c r="AM413" s="180"/>
      <c r="AN413" s="178"/>
      <c r="AO413" s="178"/>
      <c r="AP413" s="180"/>
      <c r="AQ413" s="180"/>
      <c r="AR413" s="180"/>
      <c r="AS413" s="180"/>
      <c r="AT413" s="180"/>
      <c r="AU413" s="180"/>
      <c r="AV413" s="885"/>
      <c r="AW413" s="885"/>
      <c r="AX413" s="885"/>
      <c r="AY413" s="885"/>
      <c r="AZ413" s="177"/>
    </row>
    <row r="414" spans="1:52" ht="15" customHeight="1">
      <c r="A414" s="885"/>
      <c r="B414" s="1310">
        <v>408</v>
      </c>
      <c r="C414" s="648" t="s">
        <v>5495</v>
      </c>
      <c r="D414" s="566" t="s">
        <v>1866</v>
      </c>
      <c r="E414" s="521" t="s">
        <v>1122</v>
      </c>
      <c r="F414" s="526" t="s">
        <v>24</v>
      </c>
      <c r="G414" s="526" t="s">
        <v>109</v>
      </c>
      <c r="H414" s="570" t="s">
        <v>24</v>
      </c>
      <c r="I414" s="662">
        <v>35848</v>
      </c>
      <c r="J414" s="1314">
        <f t="shared" ca="1" si="34"/>
        <v>24</v>
      </c>
      <c r="K414" s="176" t="s">
        <v>24</v>
      </c>
      <c r="L414" s="170" t="s">
        <v>24</v>
      </c>
      <c r="M414" s="173" t="s">
        <v>24</v>
      </c>
      <c r="N414" s="577">
        <v>43755</v>
      </c>
      <c r="O414" s="1330" t="s">
        <v>24</v>
      </c>
      <c r="P414" s="198" t="s">
        <v>24</v>
      </c>
      <c r="Q414" s="194" t="str">
        <f t="shared" si="35"/>
        <v>-</v>
      </c>
      <c r="R414" s="181" t="str">
        <f t="shared" ca="1" si="36"/>
        <v>TIDAK MCU</v>
      </c>
      <c r="S414" s="654" t="s">
        <v>24</v>
      </c>
      <c r="T414" s="211">
        <v>44614</v>
      </c>
      <c r="U414" s="212" t="s">
        <v>99</v>
      </c>
      <c r="V414" s="1330" t="s">
        <v>24</v>
      </c>
      <c r="W414" s="136" t="s">
        <v>24</v>
      </c>
      <c r="X414" s="347"/>
      <c r="Y414" s="172"/>
      <c r="Z414" s="350"/>
      <c r="AA414" s="213" t="s">
        <v>24</v>
      </c>
      <c r="AB414" s="839"/>
      <c r="AC414" s="213"/>
      <c r="AD414" s="213"/>
      <c r="AE414" s="213"/>
      <c r="AF414" s="1319"/>
      <c r="AG414" s="375"/>
      <c r="AH414" s="1239"/>
      <c r="AI414" s="481" t="str">
        <f t="shared" si="37"/>
        <v>-</v>
      </c>
      <c r="AJ414" s="1330">
        <f t="shared" si="38"/>
        <v>43755</v>
      </c>
      <c r="AK414" s="211" t="s">
        <v>24</v>
      </c>
      <c r="AL414" s="621" t="s">
        <v>24</v>
      </c>
      <c r="AM414" s="180"/>
      <c r="AN414" s="178"/>
      <c r="AO414" s="178"/>
      <c r="AP414" s="180"/>
      <c r="AQ414" s="180"/>
      <c r="AR414" s="180"/>
      <c r="AS414" s="180"/>
      <c r="AT414" s="180"/>
      <c r="AU414" s="180"/>
      <c r="AV414" s="885"/>
      <c r="AW414" s="885"/>
      <c r="AX414" s="885"/>
      <c r="AY414" s="885"/>
      <c r="AZ414" s="177"/>
    </row>
    <row r="415" spans="1:52" ht="15" customHeight="1">
      <c r="A415" s="885"/>
      <c r="B415" s="1310">
        <v>409</v>
      </c>
      <c r="C415" s="1259" t="s">
        <v>5496</v>
      </c>
      <c r="D415" s="567" t="s">
        <v>333</v>
      </c>
      <c r="E415" s="521" t="s">
        <v>1122</v>
      </c>
      <c r="F415" s="526" t="s">
        <v>24</v>
      </c>
      <c r="G415" s="526" t="s">
        <v>109</v>
      </c>
      <c r="H415" s="570" t="s">
        <v>24</v>
      </c>
      <c r="I415" s="662" t="s">
        <v>24</v>
      </c>
      <c r="J415" s="1314" t="str">
        <f t="shared" ca="1" si="34"/>
        <v>-</v>
      </c>
      <c r="K415" s="316" t="s">
        <v>24</v>
      </c>
      <c r="L415" s="326" t="s">
        <v>24</v>
      </c>
      <c r="M415" s="336" t="s">
        <v>24</v>
      </c>
      <c r="N415" s="577">
        <v>43762</v>
      </c>
      <c r="O415" s="211" t="s">
        <v>24</v>
      </c>
      <c r="P415" s="198" t="s">
        <v>24</v>
      </c>
      <c r="Q415" s="194" t="str">
        <f t="shared" si="35"/>
        <v>-</v>
      </c>
      <c r="R415" s="181" t="str">
        <f t="shared" ca="1" si="36"/>
        <v>TIDAK MCU</v>
      </c>
      <c r="S415" s="654" t="s">
        <v>24</v>
      </c>
      <c r="T415" s="211" t="s">
        <v>24</v>
      </c>
      <c r="U415" s="212" t="s">
        <v>24</v>
      </c>
      <c r="V415" s="1330" t="s">
        <v>24</v>
      </c>
      <c r="W415" s="136" t="s">
        <v>24</v>
      </c>
      <c r="X415" s="347"/>
      <c r="Y415" s="172"/>
      <c r="Z415" s="350"/>
      <c r="AA415" s="213" t="s">
        <v>24</v>
      </c>
      <c r="AB415" s="839"/>
      <c r="AC415" s="213"/>
      <c r="AD415" s="213"/>
      <c r="AE415" s="213"/>
      <c r="AF415" s="1319"/>
      <c r="AG415" s="375"/>
      <c r="AH415" s="1239"/>
      <c r="AI415" s="481" t="str">
        <f t="shared" si="37"/>
        <v>-</v>
      </c>
      <c r="AJ415" s="1330">
        <f t="shared" si="38"/>
        <v>43762</v>
      </c>
      <c r="AK415" s="211" t="s">
        <v>24</v>
      </c>
      <c r="AL415" s="621" t="s">
        <v>24</v>
      </c>
      <c r="AM415" s="180"/>
      <c r="AN415" s="178"/>
      <c r="AO415" s="178"/>
      <c r="AP415" s="180"/>
      <c r="AQ415" s="180"/>
      <c r="AR415" s="180"/>
      <c r="AS415" s="180"/>
      <c r="AT415" s="180"/>
      <c r="AU415" s="180"/>
      <c r="AZ415" s="177"/>
    </row>
    <row r="416" spans="1:52" ht="15" customHeight="1">
      <c r="A416" s="885"/>
      <c r="B416" s="1310">
        <v>410</v>
      </c>
      <c r="C416" s="715" t="s">
        <v>5497</v>
      </c>
      <c r="D416" s="643" t="s">
        <v>257</v>
      </c>
      <c r="E416" s="554" t="s">
        <v>1122</v>
      </c>
      <c r="F416" s="526" t="s">
        <v>5498</v>
      </c>
      <c r="G416" s="526" t="s">
        <v>109</v>
      </c>
      <c r="H416" s="527" t="s">
        <v>5499</v>
      </c>
      <c r="I416" s="528">
        <v>34765</v>
      </c>
      <c r="J416" s="903">
        <f t="shared" ca="1" si="34"/>
        <v>27</v>
      </c>
      <c r="K416" s="178" t="s">
        <v>494</v>
      </c>
      <c r="L416" s="613">
        <v>950319310709</v>
      </c>
      <c r="M416" s="181">
        <v>45108</v>
      </c>
      <c r="N416" s="577">
        <v>43559</v>
      </c>
      <c r="O416" s="211" t="s">
        <v>24</v>
      </c>
      <c r="P416" s="198" t="s">
        <v>24</v>
      </c>
      <c r="Q416" s="194" t="str">
        <f t="shared" si="35"/>
        <v>-</v>
      </c>
      <c r="R416" s="181" t="str">
        <f t="shared" ca="1" si="36"/>
        <v>TIDAK MCU</v>
      </c>
      <c r="S416" s="654" t="s">
        <v>5590</v>
      </c>
      <c r="T416" s="211">
        <v>44262</v>
      </c>
      <c r="U416" s="212">
        <v>44262</v>
      </c>
      <c r="V416" s="211" t="s">
        <v>24</v>
      </c>
      <c r="W416" s="136" t="s">
        <v>24</v>
      </c>
      <c r="X416" s="347"/>
      <c r="Y416" s="172"/>
      <c r="Z416" s="350"/>
      <c r="AA416" s="243" t="s">
        <v>100</v>
      </c>
      <c r="AB416" s="839"/>
      <c r="AC416" s="213"/>
      <c r="AD416" s="213"/>
      <c r="AE416" s="213"/>
      <c r="AF416" s="1319"/>
      <c r="AG416" s="375"/>
      <c r="AH416" s="1239"/>
      <c r="AI416" s="481" t="str">
        <f t="shared" si="37"/>
        <v>LIGHT VEHICLE</v>
      </c>
      <c r="AJ416" s="1330">
        <f t="shared" si="38"/>
        <v>43559</v>
      </c>
      <c r="AK416" s="592">
        <v>43551</v>
      </c>
      <c r="AL416" s="614">
        <v>43552</v>
      </c>
      <c r="AM416" s="180"/>
      <c r="AN416" s="178"/>
      <c r="AO416" s="178"/>
      <c r="AP416" s="180"/>
      <c r="AQ416" s="180"/>
      <c r="AR416" s="180"/>
      <c r="AS416" s="180"/>
      <c r="AT416" s="180"/>
      <c r="AU416" s="180"/>
      <c r="AV416" s="885"/>
      <c r="AW416" s="885"/>
      <c r="AX416" s="885"/>
      <c r="AY416" s="885"/>
      <c r="AZ416" s="177"/>
    </row>
    <row r="417" spans="1:52" ht="15" customHeight="1">
      <c r="A417" s="885"/>
      <c r="B417" s="1310">
        <v>411</v>
      </c>
      <c r="C417" s="1200" t="s">
        <v>1191</v>
      </c>
      <c r="D417" s="590" t="s">
        <v>257</v>
      </c>
      <c r="E417" s="521" t="s">
        <v>1122</v>
      </c>
      <c r="F417" s="526" t="s">
        <v>5500</v>
      </c>
      <c r="G417" s="526" t="s">
        <v>109</v>
      </c>
      <c r="H417" s="653" t="s">
        <v>5501</v>
      </c>
      <c r="I417" s="589">
        <v>35130</v>
      </c>
      <c r="J417" s="1314">
        <f t="shared" ref="J417:J480" ca="1" si="39">IF(OR(I417="",I417="-"),"-",ROUND((NOW()-I417)/356,0))</f>
        <v>26</v>
      </c>
      <c r="K417" s="528" t="s">
        <v>494</v>
      </c>
      <c r="L417" s="651">
        <v>906172300042</v>
      </c>
      <c r="M417" s="663">
        <v>45329</v>
      </c>
      <c r="N417" s="577">
        <v>43559</v>
      </c>
      <c r="O417" s="1330" t="s">
        <v>24</v>
      </c>
      <c r="P417" s="198" t="s">
        <v>24</v>
      </c>
      <c r="Q417" s="194" t="str">
        <f t="shared" si="35"/>
        <v>-</v>
      </c>
      <c r="R417" s="181" t="str">
        <f t="shared" ca="1" si="36"/>
        <v>TIDAK MCU</v>
      </c>
      <c r="S417" s="654" t="s">
        <v>5591</v>
      </c>
      <c r="T417" s="1330">
        <v>44261</v>
      </c>
      <c r="U417" s="212">
        <v>44261</v>
      </c>
      <c r="V417" s="1330" t="s">
        <v>24</v>
      </c>
      <c r="W417" s="136" t="s">
        <v>24</v>
      </c>
      <c r="X417" s="347"/>
      <c r="Y417" s="172"/>
      <c r="Z417" s="350"/>
      <c r="AA417" s="243" t="s">
        <v>100</v>
      </c>
      <c r="AB417" s="244" t="s">
        <v>24</v>
      </c>
      <c r="AC417" s="213"/>
      <c r="AD417" s="213"/>
      <c r="AE417" s="213"/>
      <c r="AF417" s="1319"/>
      <c r="AG417" s="375"/>
      <c r="AH417" s="1239"/>
      <c r="AI417" s="481" t="str">
        <f t="shared" si="37"/>
        <v>LIGHT VEHICLE-</v>
      </c>
      <c r="AJ417" s="1330">
        <f t="shared" si="38"/>
        <v>43559</v>
      </c>
      <c r="AK417" s="592">
        <v>43551</v>
      </c>
      <c r="AL417" s="614">
        <v>43552</v>
      </c>
      <c r="AM417" s="180"/>
      <c r="AN417" s="178"/>
      <c r="AO417" s="178"/>
      <c r="AP417" s="180"/>
      <c r="AQ417" s="1231" t="s">
        <v>3094</v>
      </c>
      <c r="AR417" s="180"/>
      <c r="AS417" s="180"/>
      <c r="AT417" s="180"/>
      <c r="AU417" s="180"/>
      <c r="AV417" s="885"/>
      <c r="AW417" s="885"/>
      <c r="AX417" s="885"/>
      <c r="AY417" s="885"/>
      <c r="AZ417" s="177"/>
    </row>
    <row r="418" spans="1:52" ht="15" customHeight="1">
      <c r="A418" s="885"/>
      <c r="B418" s="1310">
        <v>412</v>
      </c>
      <c r="C418" s="1289" t="s">
        <v>5502</v>
      </c>
      <c r="D418" s="590" t="s">
        <v>1866</v>
      </c>
      <c r="E418" s="521" t="s">
        <v>1122</v>
      </c>
      <c r="F418" s="526" t="s">
        <v>5503</v>
      </c>
      <c r="G418" s="526" t="s">
        <v>109</v>
      </c>
      <c r="H418" s="527" t="s">
        <v>5504</v>
      </c>
      <c r="I418" s="528">
        <v>36824</v>
      </c>
      <c r="J418" s="1314">
        <f t="shared" ca="1" si="39"/>
        <v>21</v>
      </c>
      <c r="K418" s="176" t="s">
        <v>24</v>
      </c>
      <c r="L418" s="170" t="s">
        <v>24</v>
      </c>
      <c r="M418" s="173" t="s">
        <v>24</v>
      </c>
      <c r="N418" s="577">
        <v>43561</v>
      </c>
      <c r="O418" s="1330" t="s">
        <v>24</v>
      </c>
      <c r="P418" s="198" t="s">
        <v>24</v>
      </c>
      <c r="Q418" s="194" t="str">
        <f t="shared" si="35"/>
        <v>-</v>
      </c>
      <c r="R418" s="181" t="str">
        <f t="shared" ca="1" si="36"/>
        <v>TIDAK MCU</v>
      </c>
      <c r="S418" s="654" t="s">
        <v>24</v>
      </c>
      <c r="T418" s="1330">
        <v>44494</v>
      </c>
      <c r="U418" s="212" t="s">
        <v>99</v>
      </c>
      <c r="V418" s="904" t="s">
        <v>24</v>
      </c>
      <c r="W418" s="136" t="s">
        <v>24</v>
      </c>
      <c r="X418" s="347"/>
      <c r="Y418" s="172"/>
      <c r="Z418" s="350"/>
      <c r="AA418" s="213"/>
      <c r="AB418" s="839"/>
      <c r="AC418" s="213"/>
      <c r="AD418" s="213"/>
      <c r="AE418" s="213"/>
      <c r="AF418" s="1319"/>
      <c r="AG418" s="375"/>
      <c r="AH418" s="1239"/>
      <c r="AI418" s="481" t="str">
        <f t="shared" si="37"/>
        <v/>
      </c>
      <c r="AJ418" s="1330">
        <f t="shared" si="38"/>
        <v>43561</v>
      </c>
      <c r="AK418" s="217" t="s">
        <v>24</v>
      </c>
      <c r="AL418" s="614" t="s">
        <v>24</v>
      </c>
      <c r="AM418" s="180"/>
      <c r="AN418" s="178"/>
      <c r="AO418" s="178"/>
      <c r="AP418" s="180"/>
      <c r="AQ418" s="180"/>
      <c r="AR418" s="180"/>
      <c r="AS418" s="180"/>
      <c r="AT418" s="180"/>
      <c r="AU418" s="180"/>
      <c r="AV418" s="885"/>
      <c r="AW418" s="885"/>
      <c r="AX418" s="885"/>
      <c r="AY418" s="885"/>
      <c r="AZ418" s="177"/>
    </row>
    <row r="419" spans="1:52" ht="15" customHeight="1">
      <c r="A419" s="885"/>
      <c r="B419" s="1310">
        <v>413</v>
      </c>
      <c r="C419" s="655" t="s">
        <v>5505</v>
      </c>
      <c r="D419" s="244" t="s">
        <v>1866</v>
      </c>
      <c r="E419" s="521" t="s">
        <v>1122</v>
      </c>
      <c r="F419" s="526" t="s">
        <v>5506</v>
      </c>
      <c r="G419" s="526" t="s">
        <v>109</v>
      </c>
      <c r="H419" s="527" t="s">
        <v>5507</v>
      </c>
      <c r="I419" s="528">
        <v>35043</v>
      </c>
      <c r="J419" s="1314">
        <f t="shared" ca="1" si="39"/>
        <v>26</v>
      </c>
      <c r="K419" s="176" t="s">
        <v>24</v>
      </c>
      <c r="L419" s="170" t="s">
        <v>24</v>
      </c>
      <c r="M419" s="173" t="s">
        <v>24</v>
      </c>
      <c r="N419" s="577">
        <v>43554</v>
      </c>
      <c r="O419" s="1330" t="s">
        <v>24</v>
      </c>
      <c r="P419" s="198" t="s">
        <v>24</v>
      </c>
      <c r="Q419" s="194" t="str">
        <f t="shared" si="35"/>
        <v>-</v>
      </c>
      <c r="R419" s="181" t="str">
        <f t="shared" ca="1" si="36"/>
        <v>TIDAK MCU</v>
      </c>
      <c r="S419" s="654" t="s">
        <v>24</v>
      </c>
      <c r="T419" s="211">
        <v>44540</v>
      </c>
      <c r="U419" s="212" t="s">
        <v>99</v>
      </c>
      <c r="V419" s="1330" t="s">
        <v>24</v>
      </c>
      <c r="W419" s="136" t="s">
        <v>24</v>
      </c>
      <c r="X419" s="347"/>
      <c r="Y419" s="172"/>
      <c r="Z419" s="350"/>
      <c r="AA419" s="213"/>
      <c r="AB419" s="839"/>
      <c r="AC419" s="213"/>
      <c r="AD419" s="213"/>
      <c r="AE419" s="213"/>
      <c r="AF419" s="1319"/>
      <c r="AG419" s="375"/>
      <c r="AH419" s="1239"/>
      <c r="AI419" s="481" t="str">
        <f t="shared" si="37"/>
        <v/>
      </c>
      <c r="AJ419" s="1330">
        <f t="shared" si="38"/>
        <v>43554</v>
      </c>
      <c r="AK419" s="211" t="s">
        <v>24</v>
      </c>
      <c r="AL419" s="621" t="s">
        <v>24</v>
      </c>
      <c r="AM419" s="180"/>
      <c r="AN419" s="178"/>
      <c r="AO419" s="178"/>
      <c r="AP419" s="180"/>
      <c r="AQ419" s="180"/>
      <c r="AR419" s="180"/>
      <c r="AS419" s="180"/>
      <c r="AT419" s="180"/>
      <c r="AU419" s="180"/>
      <c r="AV419" s="885"/>
      <c r="AW419" s="885"/>
      <c r="AX419" s="885"/>
      <c r="AY419" s="885"/>
      <c r="AZ419" s="177"/>
    </row>
    <row r="420" spans="1:52" ht="15" customHeight="1">
      <c r="A420" s="885"/>
      <c r="B420" s="1310">
        <v>414</v>
      </c>
      <c r="C420" s="669" t="s">
        <v>5508</v>
      </c>
      <c r="D420" s="590" t="s">
        <v>257</v>
      </c>
      <c r="E420" s="567" t="s">
        <v>1122</v>
      </c>
      <c r="F420" s="526" t="s">
        <v>5509</v>
      </c>
      <c r="G420" s="526" t="s">
        <v>109</v>
      </c>
      <c r="H420" s="612" t="s">
        <v>5510</v>
      </c>
      <c r="I420" s="589">
        <v>36686</v>
      </c>
      <c r="J420" s="903">
        <f t="shared" ca="1" si="39"/>
        <v>21</v>
      </c>
      <c r="K420" s="244" t="s">
        <v>83</v>
      </c>
      <c r="L420" s="665" t="s">
        <v>5511</v>
      </c>
      <c r="M420" s="211">
        <v>45452</v>
      </c>
      <c r="N420" s="577">
        <v>43566</v>
      </c>
      <c r="O420" s="1330" t="s">
        <v>24</v>
      </c>
      <c r="P420" s="198" t="s">
        <v>24</v>
      </c>
      <c r="Q420" s="194" t="str">
        <f t="shared" si="35"/>
        <v>-</v>
      </c>
      <c r="R420" s="181" t="str">
        <f t="shared" ca="1" si="36"/>
        <v>TIDAK MCU</v>
      </c>
      <c r="S420" s="654" t="s">
        <v>5592</v>
      </c>
      <c r="T420" s="211">
        <v>44356</v>
      </c>
      <c r="U420" s="212">
        <v>44356</v>
      </c>
      <c r="V420" s="1330" t="s">
        <v>24</v>
      </c>
      <c r="W420" s="136" t="s">
        <v>24</v>
      </c>
      <c r="X420" s="347"/>
      <c r="Y420" s="172"/>
      <c r="Z420" s="350"/>
      <c r="AA420" s="243" t="s">
        <v>100</v>
      </c>
      <c r="AB420" s="839"/>
      <c r="AC420" s="213"/>
      <c r="AD420" s="213"/>
      <c r="AE420" s="213"/>
      <c r="AF420" s="1319"/>
      <c r="AG420" s="375"/>
      <c r="AH420" s="1239"/>
      <c r="AI420" s="481" t="str">
        <f t="shared" si="37"/>
        <v>LIGHT VEHICLE</v>
      </c>
      <c r="AJ420" s="1330">
        <f t="shared" si="38"/>
        <v>43566</v>
      </c>
      <c r="AK420" s="198">
        <v>43710</v>
      </c>
      <c r="AL420" s="621">
        <v>43711</v>
      </c>
      <c r="AM420" s="180"/>
      <c r="AN420" s="178"/>
      <c r="AO420" s="178"/>
      <c r="AP420" s="180"/>
      <c r="AQ420" s="1231" t="s">
        <v>3094</v>
      </c>
      <c r="AR420" s="180"/>
      <c r="AS420" s="180"/>
      <c r="AT420" s="180"/>
      <c r="AU420" s="180"/>
      <c r="AV420" s="885"/>
      <c r="AW420" s="885"/>
      <c r="AX420" s="885"/>
      <c r="AY420" s="885"/>
      <c r="AZ420" s="885"/>
    </row>
    <row r="421" spans="1:52" ht="15" customHeight="1">
      <c r="A421" s="885"/>
      <c r="B421" s="1310">
        <v>415</v>
      </c>
      <c r="C421" s="655" t="s">
        <v>5512</v>
      </c>
      <c r="D421" s="244" t="s">
        <v>5205</v>
      </c>
      <c r="E421" s="567" t="s">
        <v>1122</v>
      </c>
      <c r="F421" s="526" t="s">
        <v>5513</v>
      </c>
      <c r="G421" s="526" t="s">
        <v>109</v>
      </c>
      <c r="H421" s="612" t="s">
        <v>5514</v>
      </c>
      <c r="I421" s="528">
        <v>36331</v>
      </c>
      <c r="J421" s="903">
        <f t="shared" ca="1" si="39"/>
        <v>22</v>
      </c>
      <c r="K421" s="176" t="s">
        <v>24</v>
      </c>
      <c r="L421" s="170" t="s">
        <v>24</v>
      </c>
      <c r="M421" s="173" t="s">
        <v>24</v>
      </c>
      <c r="N421" s="577">
        <v>43594</v>
      </c>
      <c r="O421" s="1330" t="s">
        <v>24</v>
      </c>
      <c r="P421" s="198" t="s">
        <v>24</v>
      </c>
      <c r="Q421" s="194" t="str">
        <f t="shared" si="35"/>
        <v>-</v>
      </c>
      <c r="R421" s="181" t="str">
        <f t="shared" ca="1" si="36"/>
        <v>TIDAK MCU</v>
      </c>
      <c r="S421" s="654" t="s">
        <v>24</v>
      </c>
      <c r="T421" s="211">
        <v>44367</v>
      </c>
      <c r="U421" s="212" t="s">
        <v>99</v>
      </c>
      <c r="V421" s="1330" t="s">
        <v>24</v>
      </c>
      <c r="W421" s="136" t="s">
        <v>24</v>
      </c>
      <c r="X421" s="347"/>
      <c r="Y421" s="172"/>
      <c r="Z421" s="350"/>
      <c r="AA421" s="213"/>
      <c r="AB421" s="839"/>
      <c r="AC421" s="213"/>
      <c r="AD421" s="213"/>
      <c r="AE421" s="213"/>
      <c r="AF421" s="1319"/>
      <c r="AG421" s="375"/>
      <c r="AH421" s="1239"/>
      <c r="AI421" s="481" t="str">
        <f t="shared" si="37"/>
        <v/>
      </c>
      <c r="AJ421" s="1330">
        <f t="shared" si="38"/>
        <v>43594</v>
      </c>
      <c r="AK421" s="217" t="s">
        <v>24</v>
      </c>
      <c r="AL421" s="614" t="s">
        <v>24</v>
      </c>
      <c r="AM421" s="180"/>
      <c r="AN421" s="178"/>
      <c r="AO421" s="178"/>
      <c r="AP421" s="180"/>
      <c r="AQ421" s="180"/>
      <c r="AR421" s="180"/>
      <c r="AS421" s="180"/>
      <c r="AT421" s="180"/>
      <c r="AU421" s="180"/>
      <c r="AV421" s="177"/>
      <c r="AW421" s="177"/>
      <c r="AX421" s="177"/>
      <c r="AY421" s="177"/>
      <c r="AZ421" s="177"/>
    </row>
    <row r="422" spans="1:52" ht="15" customHeight="1">
      <c r="A422" s="885"/>
      <c r="B422" s="1310">
        <v>416</v>
      </c>
      <c r="C422" s="1341" t="s">
        <v>5515</v>
      </c>
      <c r="D422" s="244" t="s">
        <v>5209</v>
      </c>
      <c r="E422" s="567" t="s">
        <v>1122</v>
      </c>
      <c r="F422" s="526" t="s">
        <v>5516</v>
      </c>
      <c r="G422" s="526" t="s">
        <v>109</v>
      </c>
      <c r="H422" s="612" t="s">
        <v>5517</v>
      </c>
      <c r="I422" s="528">
        <v>37079</v>
      </c>
      <c r="J422" s="903">
        <f t="shared" ca="1" si="39"/>
        <v>20</v>
      </c>
      <c r="K422" s="316" t="s">
        <v>24</v>
      </c>
      <c r="L422" s="326" t="s">
        <v>24</v>
      </c>
      <c r="M422" s="336" t="s">
        <v>24</v>
      </c>
      <c r="N422" s="577">
        <v>43594</v>
      </c>
      <c r="O422" s="1330" t="s">
        <v>24</v>
      </c>
      <c r="P422" s="198" t="s">
        <v>24</v>
      </c>
      <c r="Q422" s="194" t="str">
        <f t="shared" si="35"/>
        <v>-</v>
      </c>
      <c r="R422" s="181" t="str">
        <f t="shared" ca="1" si="36"/>
        <v>TIDAK MCU</v>
      </c>
      <c r="S422" s="654" t="s">
        <v>24</v>
      </c>
      <c r="T422" s="211">
        <v>44384</v>
      </c>
      <c r="U422" s="212" t="s">
        <v>99</v>
      </c>
      <c r="V422" s="1330" t="s">
        <v>24</v>
      </c>
      <c r="W422" s="136" t="s">
        <v>24</v>
      </c>
      <c r="X422" s="347"/>
      <c r="Y422" s="172"/>
      <c r="Z422" s="350"/>
      <c r="AA422" s="213"/>
      <c r="AB422" s="839"/>
      <c r="AC422" s="213"/>
      <c r="AD422" s="213"/>
      <c r="AE422" s="213"/>
      <c r="AF422" s="1319"/>
      <c r="AG422" s="375"/>
      <c r="AH422" s="1239"/>
      <c r="AI422" s="481" t="str">
        <f t="shared" si="37"/>
        <v/>
      </c>
      <c r="AJ422" s="1330">
        <f t="shared" si="38"/>
        <v>43594</v>
      </c>
      <c r="AK422" s="217" t="s">
        <v>24</v>
      </c>
      <c r="AL422" s="614" t="s">
        <v>24</v>
      </c>
      <c r="AM422" s="180"/>
      <c r="AN422" s="178"/>
      <c r="AO422" s="178"/>
      <c r="AP422" s="180"/>
      <c r="AQ422" s="180"/>
      <c r="AR422" s="180"/>
      <c r="AS422" s="180"/>
      <c r="AT422" s="180"/>
      <c r="AU422" s="180"/>
      <c r="AV422" s="885"/>
      <c r="AW422" s="885"/>
      <c r="AX422" s="885"/>
      <c r="AY422" s="885"/>
      <c r="AZ422" s="177"/>
    </row>
    <row r="423" spans="1:52" ht="15" customHeight="1">
      <c r="A423" s="885"/>
      <c r="B423" s="1310">
        <v>417</v>
      </c>
      <c r="C423" s="1341" t="s">
        <v>5518</v>
      </c>
      <c r="D423" s="244" t="s">
        <v>5205</v>
      </c>
      <c r="E423" s="567" t="s">
        <v>1122</v>
      </c>
      <c r="F423" s="526" t="s">
        <v>5519</v>
      </c>
      <c r="G423" s="526" t="s">
        <v>109</v>
      </c>
      <c r="H423" s="527" t="s">
        <v>5520</v>
      </c>
      <c r="I423" s="528">
        <v>36577</v>
      </c>
      <c r="J423" s="903">
        <f t="shared" ca="1" si="39"/>
        <v>22</v>
      </c>
      <c r="K423" s="316" t="s">
        <v>24</v>
      </c>
      <c r="L423" s="326" t="s">
        <v>24</v>
      </c>
      <c r="M423" s="336" t="s">
        <v>24</v>
      </c>
      <c r="N423" s="577">
        <v>43594</v>
      </c>
      <c r="O423" s="1330" t="s">
        <v>24</v>
      </c>
      <c r="P423" s="198" t="s">
        <v>24</v>
      </c>
      <c r="Q423" s="194" t="str">
        <f t="shared" si="35"/>
        <v>-</v>
      </c>
      <c r="R423" s="181" t="str">
        <f t="shared" ca="1" si="36"/>
        <v>TIDAK MCU</v>
      </c>
      <c r="S423" s="654" t="s">
        <v>24</v>
      </c>
      <c r="T423" s="211">
        <v>44248</v>
      </c>
      <c r="U423" s="212" t="s">
        <v>99</v>
      </c>
      <c r="V423" s="904" t="s">
        <v>24</v>
      </c>
      <c r="W423" s="136" t="s">
        <v>24</v>
      </c>
      <c r="X423" s="347"/>
      <c r="Y423" s="172"/>
      <c r="Z423" s="350"/>
      <c r="AA423" s="213"/>
      <c r="AB423" s="839"/>
      <c r="AC423" s="213"/>
      <c r="AD423" s="213"/>
      <c r="AE423" s="213"/>
      <c r="AF423" s="1319"/>
      <c r="AG423" s="375"/>
      <c r="AH423" s="1239"/>
      <c r="AI423" s="481" t="str">
        <f t="shared" si="37"/>
        <v/>
      </c>
      <c r="AJ423" s="1330">
        <f t="shared" si="38"/>
        <v>43594</v>
      </c>
      <c r="AK423" s="211" t="s">
        <v>24</v>
      </c>
      <c r="AL423" s="621" t="s">
        <v>24</v>
      </c>
      <c r="AM423" s="180"/>
      <c r="AN423" s="178"/>
      <c r="AO423" s="178"/>
      <c r="AP423" s="180"/>
      <c r="AQ423" s="180"/>
      <c r="AR423" s="180"/>
      <c r="AS423" s="180"/>
      <c r="AT423" s="180"/>
      <c r="AU423" s="180"/>
      <c r="AV423" s="885"/>
      <c r="AW423" s="885"/>
      <c r="AX423" s="885"/>
      <c r="AY423" s="885"/>
      <c r="AZ423" s="177"/>
    </row>
    <row r="424" spans="1:52" ht="15" customHeight="1">
      <c r="A424" s="885"/>
      <c r="B424" s="1310">
        <v>418</v>
      </c>
      <c r="C424" s="657" t="s">
        <v>5521</v>
      </c>
      <c r="D424" s="244" t="s">
        <v>257</v>
      </c>
      <c r="E424" s="567" t="s">
        <v>1122</v>
      </c>
      <c r="F424" s="526" t="s">
        <v>5522</v>
      </c>
      <c r="G424" s="526" t="s">
        <v>109</v>
      </c>
      <c r="H424" s="527" t="s">
        <v>5523</v>
      </c>
      <c r="I424" s="528">
        <v>31048</v>
      </c>
      <c r="J424" s="903">
        <f t="shared" ca="1" si="39"/>
        <v>37</v>
      </c>
      <c r="K424" s="244" t="s">
        <v>83</v>
      </c>
      <c r="L424" s="651">
        <v>85119260245</v>
      </c>
      <c r="M424" s="211">
        <v>44927</v>
      </c>
      <c r="N424" s="577">
        <v>43594</v>
      </c>
      <c r="O424" s="1330">
        <v>43924</v>
      </c>
      <c r="P424" s="198" t="s">
        <v>497</v>
      </c>
      <c r="Q424" s="194">
        <f t="shared" si="35"/>
        <v>44289</v>
      </c>
      <c r="R424" s="181" t="str">
        <f t="shared" ca="1" si="36"/>
        <v>BERLAKU</v>
      </c>
      <c r="S424" s="654" t="s">
        <v>5593</v>
      </c>
      <c r="T424" s="211">
        <v>44197</v>
      </c>
      <c r="U424" s="212">
        <v>44197</v>
      </c>
      <c r="V424" s="904" t="s">
        <v>24</v>
      </c>
      <c r="W424" s="136" t="s">
        <v>24</v>
      </c>
      <c r="X424" s="347"/>
      <c r="Y424" s="172"/>
      <c r="Z424" s="350"/>
      <c r="AA424" s="243" t="s">
        <v>100</v>
      </c>
      <c r="AB424" s="949"/>
      <c r="AC424" s="213"/>
      <c r="AD424" s="213"/>
      <c r="AE424" s="213"/>
      <c r="AF424" s="1319"/>
      <c r="AG424" s="375"/>
      <c r="AH424" s="1239"/>
      <c r="AI424" s="481" t="str">
        <f t="shared" si="37"/>
        <v>LIGHT VEHICLE</v>
      </c>
      <c r="AJ424" s="1330">
        <f t="shared" si="38"/>
        <v>43594</v>
      </c>
      <c r="AK424" s="592">
        <v>43586</v>
      </c>
      <c r="AL424" s="614">
        <v>43587</v>
      </c>
      <c r="AM424" s="180"/>
      <c r="AN424" s="178"/>
      <c r="AO424" s="178"/>
      <c r="AP424" s="180"/>
      <c r="AQ424" s="180"/>
      <c r="AR424" s="180"/>
      <c r="AS424" s="180"/>
      <c r="AT424" s="180"/>
      <c r="AU424" s="180"/>
      <c r="AV424" s="885"/>
      <c r="AW424" s="885"/>
      <c r="AX424" s="885"/>
      <c r="AY424" s="885"/>
      <c r="AZ424" s="177"/>
    </row>
    <row r="425" spans="1:52" ht="15" customHeight="1">
      <c r="A425" s="885"/>
      <c r="B425" s="1310">
        <v>419</v>
      </c>
      <c r="C425" s="563" t="s">
        <v>5524</v>
      </c>
      <c r="D425" s="590" t="s">
        <v>257</v>
      </c>
      <c r="E425" s="554" t="s">
        <v>1122</v>
      </c>
      <c r="F425" s="509" t="s">
        <v>24</v>
      </c>
      <c r="G425" s="509" t="s">
        <v>109</v>
      </c>
      <c r="H425" s="660" t="s">
        <v>5525</v>
      </c>
      <c r="I425" s="528">
        <v>31158</v>
      </c>
      <c r="J425" s="231">
        <f t="shared" ca="1" si="39"/>
        <v>37</v>
      </c>
      <c r="K425" s="244" t="s">
        <v>83</v>
      </c>
      <c r="L425" s="665" t="s">
        <v>5526</v>
      </c>
      <c r="M425" s="211">
        <v>45440</v>
      </c>
      <c r="N425" s="577">
        <v>43645</v>
      </c>
      <c r="O425" s="1330" t="s">
        <v>24</v>
      </c>
      <c r="P425" s="198" t="s">
        <v>24</v>
      </c>
      <c r="Q425" s="194" t="str">
        <f t="shared" si="35"/>
        <v>-</v>
      </c>
      <c r="R425" s="181" t="str">
        <f t="shared" ca="1" si="36"/>
        <v>TIDAK MCU</v>
      </c>
      <c r="S425" s="654" t="s">
        <v>5594</v>
      </c>
      <c r="T425" s="211">
        <v>44307</v>
      </c>
      <c r="U425" s="212">
        <v>44307</v>
      </c>
      <c r="V425" s="904" t="s">
        <v>24</v>
      </c>
      <c r="W425" s="136" t="s">
        <v>24</v>
      </c>
      <c r="X425" s="347"/>
      <c r="Y425" s="172"/>
      <c r="Z425" s="350"/>
      <c r="AA425" s="243" t="s">
        <v>100</v>
      </c>
      <c r="AB425" s="839"/>
      <c r="AC425" s="213"/>
      <c r="AD425" s="213"/>
      <c r="AE425" s="213"/>
      <c r="AF425" s="1319"/>
      <c r="AG425" s="375"/>
      <c r="AH425" s="1239"/>
      <c r="AI425" s="481" t="str">
        <f t="shared" si="37"/>
        <v>LIGHT VEHICLE</v>
      </c>
      <c r="AJ425" s="1330">
        <f t="shared" si="38"/>
        <v>43645</v>
      </c>
      <c r="AK425" s="592">
        <v>44069</v>
      </c>
      <c r="AL425" s="614">
        <v>43643</v>
      </c>
      <c r="AM425" s="180"/>
      <c r="AN425" s="178"/>
      <c r="AO425" s="178"/>
      <c r="AP425" s="180"/>
      <c r="AQ425" s="1231" t="s">
        <v>3094</v>
      </c>
      <c r="AR425" s="180"/>
      <c r="AS425" s="180"/>
      <c r="AT425" s="180"/>
      <c r="AU425" s="180"/>
      <c r="AV425" s="177"/>
      <c r="AW425" s="177"/>
      <c r="AX425" s="177"/>
      <c r="AY425" s="177"/>
      <c r="AZ425" s="177"/>
    </row>
    <row r="426" spans="1:52" ht="15" customHeight="1">
      <c r="A426" s="885"/>
      <c r="B426" s="1310">
        <v>420</v>
      </c>
      <c r="C426" s="657" t="s">
        <v>5527</v>
      </c>
      <c r="D426" s="1314" t="s">
        <v>5205</v>
      </c>
      <c r="E426" s="521" t="s">
        <v>1122</v>
      </c>
      <c r="F426" s="509" t="s">
        <v>5528</v>
      </c>
      <c r="G426" s="509" t="s">
        <v>109</v>
      </c>
      <c r="H426" s="660" t="s">
        <v>5529</v>
      </c>
      <c r="I426" s="1407">
        <v>36597</v>
      </c>
      <c r="J426" s="231">
        <f t="shared" ca="1" si="39"/>
        <v>22</v>
      </c>
      <c r="K426" s="176" t="s">
        <v>24</v>
      </c>
      <c r="L426" s="170" t="s">
        <v>24</v>
      </c>
      <c r="M426" s="173" t="s">
        <v>24</v>
      </c>
      <c r="N426" s="533">
        <v>43610</v>
      </c>
      <c r="O426" s="1330">
        <v>43957</v>
      </c>
      <c r="P426" s="198" t="s">
        <v>83</v>
      </c>
      <c r="Q426" s="194">
        <f t="shared" si="35"/>
        <v>44322</v>
      </c>
      <c r="R426" s="181" t="str">
        <f t="shared" ca="1" si="36"/>
        <v>BERLAKU</v>
      </c>
      <c r="S426" s="664" t="s">
        <v>24</v>
      </c>
      <c r="T426" s="1330">
        <v>44267</v>
      </c>
      <c r="U426" s="1329" t="s">
        <v>99</v>
      </c>
      <c r="V426" s="904" t="s">
        <v>24</v>
      </c>
      <c r="W426" s="136" t="s">
        <v>24</v>
      </c>
      <c r="X426" s="645"/>
      <c r="Y426" s="172"/>
      <c r="Z426" s="350"/>
      <c r="AA426" s="213"/>
      <c r="AB426" s="840"/>
      <c r="AC426" s="1319"/>
      <c r="AD426" s="1319"/>
      <c r="AE426" s="1319"/>
      <c r="AF426" s="1319"/>
      <c r="AG426" s="375"/>
      <c r="AH426" s="1239"/>
      <c r="AI426" s="481" t="str">
        <f t="shared" si="37"/>
        <v/>
      </c>
      <c r="AJ426" s="1330">
        <f t="shared" si="38"/>
        <v>43610</v>
      </c>
      <c r="AK426" s="217" t="s">
        <v>24</v>
      </c>
      <c r="AL426" s="614" t="s">
        <v>24</v>
      </c>
      <c r="AM426" s="180"/>
      <c r="AN426" s="178"/>
      <c r="AO426" s="178"/>
      <c r="AP426" s="180"/>
      <c r="AQ426" s="1231" t="s">
        <v>3094</v>
      </c>
      <c r="AR426" s="180"/>
      <c r="AS426" s="180"/>
      <c r="AT426" s="180"/>
      <c r="AU426" s="180"/>
      <c r="AV426" s="177"/>
      <c r="AW426" s="177"/>
      <c r="AX426" s="177"/>
      <c r="AY426" s="885"/>
      <c r="AZ426" s="177"/>
    </row>
    <row r="427" spans="1:52" ht="15" customHeight="1">
      <c r="A427" s="885"/>
      <c r="B427" s="1310">
        <v>421</v>
      </c>
      <c r="C427" s="647" t="s">
        <v>5530</v>
      </c>
      <c r="D427" s="590" t="s">
        <v>5451</v>
      </c>
      <c r="E427" s="521" t="s">
        <v>1122</v>
      </c>
      <c r="F427" s="509" t="s">
        <v>5531</v>
      </c>
      <c r="G427" s="509" t="s">
        <v>109</v>
      </c>
      <c r="H427" s="527" t="s">
        <v>5532</v>
      </c>
      <c r="I427" s="528">
        <v>27980</v>
      </c>
      <c r="J427" s="903">
        <f t="shared" ca="1" si="39"/>
        <v>46</v>
      </c>
      <c r="K427" s="318" t="s">
        <v>24</v>
      </c>
      <c r="L427" s="326" t="s">
        <v>24</v>
      </c>
      <c r="M427" s="336" t="s">
        <v>24</v>
      </c>
      <c r="N427" s="577">
        <v>43636</v>
      </c>
      <c r="O427" s="211" t="s">
        <v>24</v>
      </c>
      <c r="P427" s="198" t="s">
        <v>24</v>
      </c>
      <c r="Q427" s="194" t="str">
        <f t="shared" si="35"/>
        <v>-</v>
      </c>
      <c r="R427" s="181" t="str">
        <f t="shared" ca="1" si="36"/>
        <v>TIDAK MCU</v>
      </c>
      <c r="S427" s="664" t="s">
        <v>24</v>
      </c>
      <c r="T427" s="1330">
        <v>44416</v>
      </c>
      <c r="U427" s="1329" t="s">
        <v>99</v>
      </c>
      <c r="V427" s="1330" t="s">
        <v>24</v>
      </c>
      <c r="W427" s="136" t="s">
        <v>24</v>
      </c>
      <c r="X427" s="347"/>
      <c r="Y427" s="172"/>
      <c r="Z427" s="350"/>
      <c r="AA427" s="213"/>
      <c r="AB427" s="839"/>
      <c r="AC427" s="213"/>
      <c r="AD427" s="213"/>
      <c r="AE427" s="213"/>
      <c r="AF427" s="1319"/>
      <c r="AG427" s="375"/>
      <c r="AH427" s="1239"/>
      <c r="AI427" s="481" t="str">
        <f t="shared" si="37"/>
        <v/>
      </c>
      <c r="AJ427" s="1330">
        <f t="shared" si="38"/>
        <v>43636</v>
      </c>
      <c r="AK427" s="211" t="s">
        <v>24</v>
      </c>
      <c r="AL427" s="670" t="s">
        <v>24</v>
      </c>
      <c r="AM427" s="180"/>
      <c r="AN427" s="178"/>
      <c r="AO427" s="178"/>
      <c r="AP427" s="180"/>
      <c r="AQ427" s="1231" t="s">
        <v>3094</v>
      </c>
      <c r="AR427" s="180"/>
      <c r="AS427" s="180"/>
      <c r="AT427" s="180"/>
      <c r="AU427" s="180"/>
      <c r="AV427" s="177"/>
      <c r="AW427" s="177"/>
      <c r="AX427" s="177"/>
      <c r="AY427" s="177"/>
      <c r="AZ427" s="177"/>
    </row>
    <row r="428" spans="1:52" ht="15" customHeight="1">
      <c r="A428" s="885"/>
      <c r="B428" s="1310">
        <v>422</v>
      </c>
      <c r="C428" s="563" t="s">
        <v>5533</v>
      </c>
      <c r="D428" s="590" t="s">
        <v>257</v>
      </c>
      <c r="E428" s="554" t="s">
        <v>1122</v>
      </c>
      <c r="F428" s="509" t="s">
        <v>24</v>
      </c>
      <c r="G428" s="509" t="s">
        <v>109</v>
      </c>
      <c r="H428" s="527" t="s">
        <v>5534</v>
      </c>
      <c r="I428" s="528">
        <v>36674</v>
      </c>
      <c r="J428" s="903">
        <f t="shared" ca="1" si="39"/>
        <v>21</v>
      </c>
      <c r="K428" s="1314" t="s">
        <v>83</v>
      </c>
      <c r="L428" s="651">
        <v>850417231097</v>
      </c>
      <c r="M428" s="211">
        <v>44672</v>
      </c>
      <c r="N428" s="577">
        <v>43645</v>
      </c>
      <c r="O428" s="211" t="s">
        <v>24</v>
      </c>
      <c r="P428" s="198" t="s">
        <v>24</v>
      </c>
      <c r="Q428" s="194" t="str">
        <f t="shared" si="35"/>
        <v>-</v>
      </c>
      <c r="R428" s="181" t="str">
        <f t="shared" ca="1" si="36"/>
        <v>TIDAK MCU</v>
      </c>
      <c r="S428" s="664" t="s">
        <v>5595</v>
      </c>
      <c r="T428" s="1330">
        <v>44344</v>
      </c>
      <c r="U428" s="1329">
        <v>44344</v>
      </c>
      <c r="V428" s="904" t="s">
        <v>24</v>
      </c>
      <c r="W428" s="136" t="s">
        <v>24</v>
      </c>
      <c r="X428" s="347"/>
      <c r="Y428" s="172"/>
      <c r="Z428" s="350"/>
      <c r="AA428" s="243" t="s">
        <v>100</v>
      </c>
      <c r="AB428" s="244" t="s">
        <v>24</v>
      </c>
      <c r="AC428" s="213"/>
      <c r="AD428" s="213"/>
      <c r="AE428" s="213"/>
      <c r="AF428" s="1319"/>
      <c r="AG428" s="375"/>
      <c r="AH428" s="1239"/>
      <c r="AI428" s="481" t="str">
        <f t="shared" si="37"/>
        <v>LIGHT VEHICLE-</v>
      </c>
      <c r="AJ428" s="1330">
        <f t="shared" si="38"/>
        <v>43645</v>
      </c>
      <c r="AK428" s="198">
        <v>43983</v>
      </c>
      <c r="AL428" s="670">
        <v>43643</v>
      </c>
      <c r="AM428" s="180"/>
      <c r="AN428" s="178"/>
      <c r="AO428" s="178"/>
      <c r="AP428" s="180"/>
      <c r="AQ428" s="1231" t="s">
        <v>3094</v>
      </c>
      <c r="AR428" s="180"/>
      <c r="AS428" s="180"/>
      <c r="AT428" s="180"/>
      <c r="AU428" s="180"/>
      <c r="AV428" s="885"/>
      <c r="AW428" s="885"/>
      <c r="AX428" s="885"/>
      <c r="AY428" s="885"/>
      <c r="AZ428" s="177"/>
    </row>
    <row r="429" spans="1:52" ht="15" customHeight="1">
      <c r="A429" s="885"/>
      <c r="B429" s="1310">
        <v>423</v>
      </c>
      <c r="C429" s="648" t="s">
        <v>840</v>
      </c>
      <c r="D429" s="567" t="s">
        <v>5209</v>
      </c>
      <c r="E429" s="521" t="s">
        <v>1122</v>
      </c>
      <c r="F429" s="509" t="s">
        <v>24</v>
      </c>
      <c r="G429" s="509" t="s">
        <v>109</v>
      </c>
      <c r="H429" s="527" t="s">
        <v>5535</v>
      </c>
      <c r="I429" s="528">
        <v>36291</v>
      </c>
      <c r="J429" s="1314">
        <f t="shared" ca="1" si="39"/>
        <v>22</v>
      </c>
      <c r="K429" s="318" t="s">
        <v>24</v>
      </c>
      <c r="L429" s="326" t="s">
        <v>24</v>
      </c>
      <c r="M429" s="336" t="s">
        <v>24</v>
      </c>
      <c r="N429" s="577">
        <v>43771</v>
      </c>
      <c r="O429" s="211" t="s">
        <v>24</v>
      </c>
      <c r="P429" s="198" t="s">
        <v>24</v>
      </c>
      <c r="Q429" s="194" t="str">
        <f t="shared" si="35"/>
        <v>-</v>
      </c>
      <c r="R429" s="181" t="str">
        <f t="shared" ca="1" si="36"/>
        <v>TIDAK MCU</v>
      </c>
      <c r="S429" s="664" t="s">
        <v>24</v>
      </c>
      <c r="T429" s="1330">
        <v>44327</v>
      </c>
      <c r="U429" s="1329" t="s">
        <v>99</v>
      </c>
      <c r="V429" s="1313" t="s">
        <v>24</v>
      </c>
      <c r="W429" s="1311" t="s">
        <v>24</v>
      </c>
      <c r="X429" s="347"/>
      <c r="Y429" s="172"/>
      <c r="Z429" s="350"/>
      <c r="AA429" s="213"/>
      <c r="AB429" s="839"/>
      <c r="AC429" s="213"/>
      <c r="AD429" s="213"/>
      <c r="AE429" s="213"/>
      <c r="AF429" s="1319"/>
      <c r="AG429" s="375"/>
      <c r="AH429" s="1239"/>
      <c r="AI429" s="481" t="str">
        <f t="shared" si="37"/>
        <v/>
      </c>
      <c r="AJ429" s="1330">
        <f t="shared" si="38"/>
        <v>43771</v>
      </c>
      <c r="AK429" s="217" t="s">
        <v>24</v>
      </c>
      <c r="AL429" s="614" t="s">
        <v>24</v>
      </c>
      <c r="AM429" s="180"/>
      <c r="AN429" s="178"/>
      <c r="AO429" s="178"/>
      <c r="AP429" s="180"/>
      <c r="AQ429" s="180"/>
      <c r="AR429" s="180"/>
      <c r="AS429" s="180"/>
      <c r="AT429" s="180"/>
      <c r="AU429" s="180"/>
      <c r="AV429" s="885"/>
      <c r="AW429" s="885"/>
      <c r="AX429" s="885"/>
      <c r="AY429" s="885"/>
      <c r="AZ429" s="177"/>
    </row>
    <row r="430" spans="1:52" ht="15" customHeight="1">
      <c r="A430" s="885"/>
      <c r="B430" s="1310">
        <v>424</v>
      </c>
      <c r="C430" s="648" t="s">
        <v>5536</v>
      </c>
      <c r="D430" s="567" t="s">
        <v>1869</v>
      </c>
      <c r="E430" s="521" t="s">
        <v>1122</v>
      </c>
      <c r="F430" s="509" t="s">
        <v>24</v>
      </c>
      <c r="G430" s="509" t="s">
        <v>109</v>
      </c>
      <c r="H430" s="527" t="s">
        <v>5537</v>
      </c>
      <c r="I430" s="528">
        <v>30457</v>
      </c>
      <c r="J430" s="903">
        <f t="shared" ca="1" si="39"/>
        <v>39</v>
      </c>
      <c r="K430" s="316" t="s">
        <v>24</v>
      </c>
      <c r="L430" s="326" t="s">
        <v>24</v>
      </c>
      <c r="M430" s="336" t="s">
        <v>24</v>
      </c>
      <c r="N430" s="577">
        <v>43769</v>
      </c>
      <c r="O430" s="211" t="s">
        <v>24</v>
      </c>
      <c r="P430" s="198" t="s">
        <v>24</v>
      </c>
      <c r="Q430" s="194" t="str">
        <f t="shared" si="35"/>
        <v>-</v>
      </c>
      <c r="R430" s="181" t="str">
        <f t="shared" ca="1" si="36"/>
        <v>TIDAK MCU</v>
      </c>
      <c r="S430" s="664" t="s">
        <v>24</v>
      </c>
      <c r="T430" s="1330">
        <v>44337</v>
      </c>
      <c r="U430" s="1329" t="s">
        <v>99</v>
      </c>
      <c r="V430" s="904" t="s">
        <v>24</v>
      </c>
      <c r="W430" s="136" t="s">
        <v>24</v>
      </c>
      <c r="X430" s="347"/>
      <c r="Y430" s="172"/>
      <c r="Z430" s="350"/>
      <c r="AA430" s="213"/>
      <c r="AB430" s="839"/>
      <c r="AC430" s="213"/>
      <c r="AD430" s="213"/>
      <c r="AE430" s="213"/>
      <c r="AF430" s="1319"/>
      <c r="AG430" s="375"/>
      <c r="AH430" s="1239"/>
      <c r="AI430" s="481" t="str">
        <f t="shared" si="37"/>
        <v/>
      </c>
      <c r="AJ430" s="1330">
        <f t="shared" si="38"/>
        <v>43769</v>
      </c>
      <c r="AK430" s="217" t="s">
        <v>24</v>
      </c>
      <c r="AL430" s="614" t="s">
        <v>24</v>
      </c>
      <c r="AM430" s="180"/>
      <c r="AN430" s="178"/>
      <c r="AO430" s="178"/>
      <c r="AP430" s="180"/>
      <c r="AQ430" s="180"/>
      <c r="AR430" s="180"/>
      <c r="AS430" s="180"/>
      <c r="AT430" s="180"/>
      <c r="AU430" s="180"/>
      <c r="AV430" s="885"/>
      <c r="AW430" s="885"/>
      <c r="AX430" s="885"/>
      <c r="AY430" s="885"/>
      <c r="AZ430" s="177"/>
    </row>
    <row r="431" spans="1:52" ht="15" customHeight="1">
      <c r="A431" s="885"/>
      <c r="B431" s="1310">
        <v>320</v>
      </c>
      <c r="C431" s="563" t="s">
        <v>5239</v>
      </c>
      <c r="D431" s="590" t="s">
        <v>14111</v>
      </c>
      <c r="E431" s="521" t="s">
        <v>1122</v>
      </c>
      <c r="F431" s="509" t="s">
        <v>5240</v>
      </c>
      <c r="G431" s="509" t="s">
        <v>109</v>
      </c>
      <c r="H431" s="527" t="s">
        <v>5241</v>
      </c>
      <c r="I431" s="198">
        <v>35345</v>
      </c>
      <c r="J431" s="903">
        <f t="shared" ca="1" si="39"/>
        <v>25</v>
      </c>
      <c r="K431" s="316" t="s">
        <v>24</v>
      </c>
      <c r="L431" s="326" t="s">
        <v>24</v>
      </c>
      <c r="M431" s="336" t="s">
        <v>24</v>
      </c>
      <c r="N431" s="529">
        <v>42817</v>
      </c>
      <c r="O431" s="211">
        <v>43180</v>
      </c>
      <c r="P431" s="244" t="s">
        <v>24</v>
      </c>
      <c r="Q431" s="194">
        <f t="shared" si="35"/>
        <v>43545</v>
      </c>
      <c r="R431" s="181" t="str">
        <f t="shared" ca="1" si="36"/>
        <v>EXPIRED</v>
      </c>
      <c r="S431" s="664" t="s">
        <v>24</v>
      </c>
      <c r="T431" s="1330">
        <v>44841</v>
      </c>
      <c r="U431" s="212" t="s">
        <v>24</v>
      </c>
      <c r="V431" s="904" t="s">
        <v>24</v>
      </c>
      <c r="W431" s="136" t="s">
        <v>24</v>
      </c>
      <c r="X431" s="347"/>
      <c r="Y431" s="172"/>
      <c r="Z431" s="350"/>
      <c r="AA431" s="213"/>
      <c r="AB431" s="839"/>
      <c r="AC431" s="213"/>
      <c r="AD431" s="213"/>
      <c r="AE431" s="213"/>
      <c r="AF431" s="1319"/>
      <c r="AG431" s="375"/>
      <c r="AH431" s="1239"/>
      <c r="AI431" s="481" t="str">
        <f t="shared" si="37"/>
        <v/>
      </c>
      <c r="AJ431" s="1330">
        <f t="shared" si="38"/>
        <v>42817</v>
      </c>
      <c r="AK431" s="211" t="s">
        <v>24</v>
      </c>
      <c r="AL431" s="670" t="s">
        <v>24</v>
      </c>
      <c r="AM431" s="180"/>
      <c r="AN431" s="178"/>
      <c r="AO431" s="178"/>
      <c r="AP431" s="180"/>
      <c r="AQ431" s="180"/>
      <c r="AR431" s="180"/>
      <c r="AS431" s="180"/>
      <c r="AT431" s="180"/>
      <c r="AU431" s="180"/>
      <c r="AV431" s="885"/>
      <c r="AW431" s="885"/>
      <c r="AX431" s="885"/>
      <c r="AY431" s="885"/>
      <c r="AZ431" s="177"/>
    </row>
    <row r="432" spans="1:52" ht="15" customHeight="1">
      <c r="A432" s="885"/>
      <c r="B432" s="1310">
        <v>426</v>
      </c>
      <c r="C432" s="563" t="s">
        <v>5539</v>
      </c>
      <c r="D432" s="566" t="s">
        <v>5540</v>
      </c>
      <c r="E432" s="554" t="s">
        <v>1122</v>
      </c>
      <c r="F432" s="509" t="s">
        <v>24</v>
      </c>
      <c r="G432" s="509" t="s">
        <v>109</v>
      </c>
      <c r="H432" s="527" t="s">
        <v>5541</v>
      </c>
      <c r="I432" s="528">
        <v>36271</v>
      </c>
      <c r="J432" s="231">
        <f t="shared" ca="1" si="39"/>
        <v>22</v>
      </c>
      <c r="K432" s="316" t="s">
        <v>24</v>
      </c>
      <c r="L432" s="326" t="s">
        <v>24</v>
      </c>
      <c r="M432" s="336" t="s">
        <v>24</v>
      </c>
      <c r="N432" s="577">
        <v>43769</v>
      </c>
      <c r="O432" s="211" t="s">
        <v>24</v>
      </c>
      <c r="P432" s="198" t="s">
        <v>24</v>
      </c>
      <c r="Q432" s="194" t="str">
        <f t="shared" si="35"/>
        <v>-</v>
      </c>
      <c r="R432" s="181" t="str">
        <f t="shared" ca="1" si="36"/>
        <v>TIDAK MCU</v>
      </c>
      <c r="S432" s="664" t="s">
        <v>24</v>
      </c>
      <c r="T432" s="1330">
        <v>44307</v>
      </c>
      <c r="U432" s="1329" t="s">
        <v>24</v>
      </c>
      <c r="V432" s="904" t="s">
        <v>24</v>
      </c>
      <c r="W432" s="136" t="s">
        <v>24</v>
      </c>
      <c r="X432" s="347"/>
      <c r="Y432" s="172"/>
      <c r="Z432" s="350"/>
      <c r="AA432" s="213"/>
      <c r="AB432" s="839"/>
      <c r="AC432" s="213"/>
      <c r="AD432" s="213"/>
      <c r="AE432" s="213"/>
      <c r="AF432" s="1319"/>
      <c r="AG432" s="375"/>
      <c r="AH432" s="1239"/>
      <c r="AI432" s="481" t="str">
        <f t="shared" si="37"/>
        <v/>
      </c>
      <c r="AJ432" s="1330">
        <f t="shared" si="38"/>
        <v>43769</v>
      </c>
      <c r="AK432" s="217" t="s">
        <v>24</v>
      </c>
      <c r="AL432" s="614" t="s">
        <v>24</v>
      </c>
      <c r="AM432" s="180"/>
      <c r="AN432" s="178"/>
      <c r="AO432" s="178"/>
      <c r="AP432" s="180"/>
      <c r="AQ432" s="1231" t="s">
        <v>3094</v>
      </c>
      <c r="AR432" s="180"/>
      <c r="AS432" s="180"/>
      <c r="AT432" s="180"/>
      <c r="AU432" s="180"/>
      <c r="AV432" s="177"/>
      <c r="AW432" s="177"/>
      <c r="AX432" s="177"/>
      <c r="AY432" s="177"/>
      <c r="AZ432" s="177"/>
    </row>
    <row r="433" spans="1:60" ht="15" customHeight="1">
      <c r="A433" s="885"/>
      <c r="B433" s="1310">
        <v>427</v>
      </c>
      <c r="C433" s="648" t="s">
        <v>5542</v>
      </c>
      <c r="D433" s="567" t="s">
        <v>257</v>
      </c>
      <c r="E433" s="521" t="s">
        <v>1122</v>
      </c>
      <c r="F433" s="509" t="s">
        <v>24</v>
      </c>
      <c r="G433" s="509" t="s">
        <v>109</v>
      </c>
      <c r="H433" s="570" t="s">
        <v>24</v>
      </c>
      <c r="I433" s="589">
        <v>34437</v>
      </c>
      <c r="J433" s="231">
        <f t="shared" ca="1" si="39"/>
        <v>28</v>
      </c>
      <c r="K433" s="244" t="s">
        <v>83</v>
      </c>
      <c r="L433" s="651" t="s">
        <v>24</v>
      </c>
      <c r="M433" s="211">
        <v>43934</v>
      </c>
      <c r="N433" s="577">
        <v>43769</v>
      </c>
      <c r="O433" s="211" t="s">
        <v>24</v>
      </c>
      <c r="P433" s="198" t="s">
        <v>24</v>
      </c>
      <c r="Q433" s="194" t="str">
        <f t="shared" si="35"/>
        <v>-</v>
      </c>
      <c r="R433" s="181" t="str">
        <f t="shared" ca="1" si="36"/>
        <v>TIDAK MCU</v>
      </c>
      <c r="S433" s="664" t="s">
        <v>5596</v>
      </c>
      <c r="T433" s="1330">
        <v>44299</v>
      </c>
      <c r="U433" s="1329">
        <v>44299</v>
      </c>
      <c r="V433" s="395" t="s">
        <v>24</v>
      </c>
      <c r="W433" s="136" t="s">
        <v>24</v>
      </c>
      <c r="X433" s="347"/>
      <c r="Y433" s="172"/>
      <c r="Z433" s="350"/>
      <c r="AA433" s="243" t="s">
        <v>100</v>
      </c>
      <c r="AB433" s="839"/>
      <c r="AC433" s="213"/>
      <c r="AD433" s="213"/>
      <c r="AE433" s="213"/>
      <c r="AF433" s="1319"/>
      <c r="AG433" s="375"/>
      <c r="AH433" s="1239"/>
      <c r="AI433" s="481" t="str">
        <f t="shared" si="37"/>
        <v>LIGHT VEHICLE</v>
      </c>
      <c r="AJ433" s="1330">
        <f t="shared" si="38"/>
        <v>43769</v>
      </c>
      <c r="AK433" s="592">
        <v>43591</v>
      </c>
      <c r="AL433" s="614">
        <v>43596</v>
      </c>
      <c r="AM433" s="180"/>
      <c r="AN433" s="178"/>
      <c r="AO433" s="178"/>
      <c r="AP433" s="180"/>
      <c r="AQ433" s="180"/>
      <c r="AR433" s="180"/>
      <c r="AS433" s="180"/>
      <c r="AT433" s="180"/>
      <c r="AU433" s="180"/>
      <c r="AV433" s="177"/>
      <c r="AW433" s="177"/>
      <c r="AX433" s="177"/>
      <c r="AY433" s="177"/>
      <c r="AZ433" s="177"/>
    </row>
    <row r="434" spans="1:60" ht="15" customHeight="1">
      <c r="A434" s="885"/>
      <c r="B434" s="1310">
        <v>428</v>
      </c>
      <c r="C434" s="563" t="s">
        <v>5543</v>
      </c>
      <c r="D434" s="566" t="s">
        <v>5205</v>
      </c>
      <c r="E434" s="521" t="s">
        <v>1122</v>
      </c>
      <c r="F434" s="509" t="s">
        <v>24</v>
      </c>
      <c r="G434" s="509" t="s">
        <v>109</v>
      </c>
      <c r="H434" s="570" t="s">
        <v>24</v>
      </c>
      <c r="I434" s="589">
        <v>37040</v>
      </c>
      <c r="J434" s="903">
        <f t="shared" ca="1" si="39"/>
        <v>20</v>
      </c>
      <c r="K434" s="316" t="s">
        <v>24</v>
      </c>
      <c r="L434" s="326" t="s">
        <v>24</v>
      </c>
      <c r="M434" s="336" t="s">
        <v>24</v>
      </c>
      <c r="N434" s="577">
        <v>43776</v>
      </c>
      <c r="O434" s="211" t="s">
        <v>24</v>
      </c>
      <c r="P434" s="198" t="s">
        <v>24</v>
      </c>
      <c r="Q434" s="194" t="str">
        <f t="shared" si="35"/>
        <v>-</v>
      </c>
      <c r="R434" s="181" t="str">
        <f t="shared" ca="1" si="36"/>
        <v>TIDAK MCU</v>
      </c>
      <c r="S434" s="664" t="s">
        <v>24</v>
      </c>
      <c r="T434" s="1330">
        <v>44345</v>
      </c>
      <c r="U434" s="212" t="s">
        <v>24</v>
      </c>
      <c r="V434" s="904" t="s">
        <v>24</v>
      </c>
      <c r="W434" s="136" t="s">
        <v>24</v>
      </c>
      <c r="X434" s="347"/>
      <c r="Y434" s="172"/>
      <c r="Z434" s="350"/>
      <c r="AA434" s="213"/>
      <c r="AB434" s="839"/>
      <c r="AC434" s="213"/>
      <c r="AD434" s="213"/>
      <c r="AE434" s="213"/>
      <c r="AF434" s="1319"/>
      <c r="AG434" s="375"/>
      <c r="AH434" s="1239"/>
      <c r="AI434" s="481" t="str">
        <f t="shared" si="37"/>
        <v/>
      </c>
      <c r="AJ434" s="1330">
        <f t="shared" si="38"/>
        <v>43776</v>
      </c>
      <c r="AK434" s="217" t="s">
        <v>24</v>
      </c>
      <c r="AL434" s="614" t="s">
        <v>24</v>
      </c>
      <c r="AM434" s="180"/>
      <c r="AN434" s="178"/>
      <c r="AO434" s="178"/>
      <c r="AP434" s="180"/>
      <c r="AQ434" s="1231" t="s">
        <v>3094</v>
      </c>
      <c r="AR434" s="180"/>
      <c r="AS434" s="180"/>
      <c r="AT434" s="180"/>
      <c r="AU434" s="180"/>
      <c r="AV434" s="885"/>
      <c r="AW434" s="885"/>
      <c r="AX434" s="885"/>
      <c r="AY434" s="885"/>
      <c r="AZ434" s="177"/>
    </row>
    <row r="435" spans="1:60" ht="15" customHeight="1">
      <c r="A435" s="885"/>
      <c r="B435" s="1310">
        <v>429</v>
      </c>
      <c r="C435" s="647" t="s">
        <v>5544</v>
      </c>
      <c r="D435" s="244" t="s">
        <v>333</v>
      </c>
      <c r="E435" s="521" t="s">
        <v>1122</v>
      </c>
      <c r="F435" s="509" t="s">
        <v>24</v>
      </c>
      <c r="G435" s="509" t="s">
        <v>109</v>
      </c>
      <c r="H435" s="570" t="s">
        <v>24</v>
      </c>
      <c r="I435" s="589">
        <v>35080</v>
      </c>
      <c r="J435" s="903">
        <f t="shared" ca="1" si="39"/>
        <v>26</v>
      </c>
      <c r="K435" s="316" t="s">
        <v>24</v>
      </c>
      <c r="L435" s="326" t="s">
        <v>24</v>
      </c>
      <c r="M435" s="336" t="s">
        <v>24</v>
      </c>
      <c r="N435" s="577">
        <v>43781</v>
      </c>
      <c r="O435" s="211" t="s">
        <v>24</v>
      </c>
      <c r="P435" s="198" t="s">
        <v>24</v>
      </c>
      <c r="Q435" s="194" t="str">
        <f t="shared" si="35"/>
        <v>-</v>
      </c>
      <c r="R435" s="181" t="str">
        <f t="shared" ca="1" si="36"/>
        <v>TIDAK MCU</v>
      </c>
      <c r="S435" s="664" t="s">
        <v>24</v>
      </c>
      <c r="T435" s="1330">
        <v>44212</v>
      </c>
      <c r="U435" s="443" t="s">
        <v>99</v>
      </c>
      <c r="V435" s="904" t="s">
        <v>24</v>
      </c>
      <c r="W435" s="136" t="s">
        <v>24</v>
      </c>
      <c r="X435" s="347"/>
      <c r="Y435" s="172"/>
      <c r="Z435" s="350"/>
      <c r="AA435" s="213"/>
      <c r="AB435" s="839"/>
      <c r="AC435" s="213"/>
      <c r="AD435" s="213"/>
      <c r="AE435" s="213"/>
      <c r="AF435" s="1319"/>
      <c r="AG435" s="375"/>
      <c r="AH435" s="1239"/>
      <c r="AI435" s="481" t="str">
        <f t="shared" si="37"/>
        <v/>
      </c>
      <c r="AJ435" s="1330">
        <f t="shared" si="38"/>
        <v>43781</v>
      </c>
      <c r="AK435" s="217" t="s">
        <v>24</v>
      </c>
      <c r="AL435" s="614" t="s">
        <v>24</v>
      </c>
      <c r="AM435" s="180"/>
      <c r="AN435" s="178"/>
      <c r="AO435" s="178"/>
      <c r="AP435" s="180"/>
      <c r="AQ435" s="180"/>
      <c r="AR435" s="180"/>
      <c r="AS435" s="180"/>
      <c r="AT435" s="180"/>
      <c r="AU435" s="180"/>
      <c r="AZ435" s="177"/>
    </row>
    <row r="436" spans="1:60" ht="15" customHeight="1">
      <c r="A436" s="885"/>
      <c r="B436" s="1310">
        <v>430</v>
      </c>
      <c r="C436" s="647" t="s">
        <v>5545</v>
      </c>
      <c r="D436" s="244" t="s">
        <v>418</v>
      </c>
      <c r="E436" s="521" t="s">
        <v>1122</v>
      </c>
      <c r="F436" s="509" t="s">
        <v>24</v>
      </c>
      <c r="G436" s="509" t="s">
        <v>109</v>
      </c>
      <c r="H436" s="570" t="s">
        <v>24</v>
      </c>
      <c r="I436" s="198">
        <v>32321</v>
      </c>
      <c r="J436" s="1314">
        <f t="shared" ca="1" si="39"/>
        <v>34</v>
      </c>
      <c r="K436" s="316" t="s">
        <v>24</v>
      </c>
      <c r="L436" s="326" t="s">
        <v>24</v>
      </c>
      <c r="M436" s="336" t="s">
        <v>24</v>
      </c>
      <c r="N436" s="577">
        <v>43435</v>
      </c>
      <c r="O436" s="211"/>
      <c r="P436" s="198" t="s">
        <v>24</v>
      </c>
      <c r="Q436" s="194" t="str">
        <f t="shared" si="35"/>
        <v>-</v>
      </c>
      <c r="R436" s="181" t="str">
        <f t="shared" ca="1" si="36"/>
        <v>TIDAK MCU</v>
      </c>
      <c r="S436" s="664" t="s">
        <v>24</v>
      </c>
      <c r="T436" s="1330">
        <v>44374</v>
      </c>
      <c r="U436" s="1329" t="s">
        <v>99</v>
      </c>
      <c r="V436" s="1330" t="s">
        <v>24</v>
      </c>
      <c r="W436" s="1311" t="s">
        <v>24</v>
      </c>
      <c r="X436" s="347"/>
      <c r="Y436" s="172"/>
      <c r="Z436" s="350"/>
      <c r="AA436" s="213"/>
      <c r="AB436" s="839"/>
      <c r="AC436" s="213"/>
      <c r="AD436" s="213"/>
      <c r="AE436" s="213"/>
      <c r="AF436" s="1319"/>
      <c r="AG436" s="375"/>
      <c r="AH436" s="1239"/>
      <c r="AI436" s="481" t="str">
        <f t="shared" si="37"/>
        <v/>
      </c>
      <c r="AJ436" s="1330">
        <f t="shared" si="38"/>
        <v>43435</v>
      </c>
      <c r="AK436" s="211" t="s">
        <v>24</v>
      </c>
      <c r="AL436" s="670" t="s">
        <v>24</v>
      </c>
      <c r="AM436" s="180"/>
      <c r="AN436" s="178"/>
      <c r="AO436" s="178"/>
      <c r="AP436" s="180"/>
      <c r="AQ436" s="180"/>
      <c r="AR436" s="180"/>
      <c r="AS436" s="180"/>
      <c r="AT436" s="180"/>
      <c r="AU436" s="180"/>
      <c r="AV436" s="885"/>
      <c r="AW436" s="885"/>
      <c r="AX436" s="885"/>
      <c r="AY436" s="885"/>
      <c r="AZ436" s="177"/>
    </row>
    <row r="437" spans="1:60" ht="15" customHeight="1">
      <c r="A437" s="885"/>
      <c r="B437" s="1310">
        <v>431</v>
      </c>
      <c r="C437" s="647" t="s">
        <v>5546</v>
      </c>
      <c r="D437" s="590" t="s">
        <v>5380</v>
      </c>
      <c r="E437" s="521" t="s">
        <v>1122</v>
      </c>
      <c r="F437" s="509" t="s">
        <v>24</v>
      </c>
      <c r="G437" s="509" t="s">
        <v>109</v>
      </c>
      <c r="H437" s="522" t="s">
        <v>24</v>
      </c>
      <c r="I437" s="198">
        <v>35557</v>
      </c>
      <c r="J437" s="1314">
        <f t="shared" ca="1" si="39"/>
        <v>24</v>
      </c>
      <c r="K437" s="316" t="s">
        <v>24</v>
      </c>
      <c r="L437" s="326" t="s">
        <v>24</v>
      </c>
      <c r="M437" s="336" t="s">
        <v>24</v>
      </c>
      <c r="N437" s="577">
        <v>43379</v>
      </c>
      <c r="O437" s="211"/>
      <c r="P437" s="198" t="s">
        <v>24</v>
      </c>
      <c r="Q437" s="194" t="str">
        <f t="shared" si="35"/>
        <v>-</v>
      </c>
      <c r="R437" s="181" t="str">
        <f t="shared" ca="1" si="36"/>
        <v>TIDAK MCU</v>
      </c>
      <c r="S437" s="664" t="s">
        <v>24</v>
      </c>
      <c r="T437" s="1330">
        <v>44323</v>
      </c>
      <c r="U437" s="1329" t="s">
        <v>24</v>
      </c>
      <c r="V437" s="1330" t="s">
        <v>24</v>
      </c>
      <c r="W437" s="1311" t="s">
        <v>24</v>
      </c>
      <c r="X437" s="347"/>
      <c r="Y437" s="172"/>
      <c r="Z437" s="350"/>
      <c r="AA437" s="213"/>
      <c r="AB437" s="839"/>
      <c r="AC437" s="213"/>
      <c r="AD437" s="213"/>
      <c r="AE437" s="213"/>
      <c r="AF437" s="1319"/>
      <c r="AG437" s="375"/>
      <c r="AH437" s="1239"/>
      <c r="AI437" s="481" t="str">
        <f t="shared" si="37"/>
        <v/>
      </c>
      <c r="AJ437" s="1330">
        <f t="shared" si="38"/>
        <v>43379</v>
      </c>
      <c r="AK437" s="217" t="s">
        <v>24</v>
      </c>
      <c r="AL437" s="614" t="s">
        <v>24</v>
      </c>
      <c r="AM437" s="180"/>
      <c r="AN437" s="178"/>
      <c r="AO437" s="178"/>
      <c r="AP437" s="180"/>
      <c r="AQ437" s="1231" t="s">
        <v>3094</v>
      </c>
      <c r="AR437" s="180"/>
      <c r="AS437" s="180"/>
      <c r="AT437" s="180"/>
      <c r="AU437" s="180"/>
      <c r="AV437" s="885"/>
      <c r="AW437" s="885"/>
      <c r="AX437" s="885"/>
      <c r="AY437" s="885"/>
      <c r="AZ437" s="177"/>
    </row>
    <row r="438" spans="1:60" ht="15" customHeight="1">
      <c r="A438" s="885"/>
      <c r="B438" s="1310">
        <v>432</v>
      </c>
      <c r="C438" s="647" t="s">
        <v>5547</v>
      </c>
      <c r="D438" s="590" t="s">
        <v>5209</v>
      </c>
      <c r="E438" s="521" t="s">
        <v>1122</v>
      </c>
      <c r="F438" s="509" t="s">
        <v>24</v>
      </c>
      <c r="G438" s="509" t="s">
        <v>109</v>
      </c>
      <c r="H438" s="522" t="s">
        <v>24</v>
      </c>
      <c r="I438" s="198">
        <v>35681</v>
      </c>
      <c r="J438" s="231">
        <f t="shared" ca="1" si="39"/>
        <v>24</v>
      </c>
      <c r="K438" s="316" t="s">
        <v>24</v>
      </c>
      <c r="L438" s="326" t="s">
        <v>24</v>
      </c>
      <c r="M438" s="336" t="s">
        <v>24</v>
      </c>
      <c r="N438" s="577">
        <v>43719</v>
      </c>
      <c r="O438" s="211"/>
      <c r="P438" s="198" t="s">
        <v>24</v>
      </c>
      <c r="Q438" s="194" t="str">
        <f t="shared" si="35"/>
        <v>-</v>
      </c>
      <c r="R438" s="181" t="str">
        <f t="shared" ca="1" si="36"/>
        <v>TIDAK MCU</v>
      </c>
      <c r="S438" s="664" t="s">
        <v>24</v>
      </c>
      <c r="T438" s="1330">
        <v>44447</v>
      </c>
      <c r="U438" s="1329" t="s">
        <v>99</v>
      </c>
      <c r="V438" s="904" t="s">
        <v>24</v>
      </c>
      <c r="W438" s="136" t="s">
        <v>24</v>
      </c>
      <c r="X438" s="347"/>
      <c r="Y438" s="172"/>
      <c r="Z438" s="350"/>
      <c r="AA438" s="213"/>
      <c r="AB438" s="839"/>
      <c r="AC438" s="213"/>
      <c r="AD438" s="213"/>
      <c r="AE438" s="213"/>
      <c r="AF438" s="1319"/>
      <c r="AG438" s="375"/>
      <c r="AH438" s="1239"/>
      <c r="AI438" s="481" t="str">
        <f t="shared" si="37"/>
        <v/>
      </c>
      <c r="AJ438" s="1330">
        <f t="shared" si="38"/>
        <v>43719</v>
      </c>
      <c r="AK438" s="217" t="s">
        <v>24</v>
      </c>
      <c r="AL438" s="614" t="s">
        <v>24</v>
      </c>
      <c r="AM438" s="180"/>
      <c r="AN438" s="178"/>
      <c r="AO438" s="178"/>
      <c r="AP438" s="180"/>
      <c r="AQ438" s="1231" t="s">
        <v>3094</v>
      </c>
      <c r="AR438" s="180"/>
      <c r="AS438" s="180"/>
      <c r="AT438" s="180"/>
      <c r="AU438" s="180"/>
      <c r="AV438" s="177"/>
      <c r="AW438" s="177"/>
      <c r="AX438" s="177"/>
      <c r="AY438" s="177"/>
      <c r="AZ438" s="177"/>
    </row>
    <row r="439" spans="1:60" ht="15" customHeight="1">
      <c r="A439" s="885"/>
      <c r="B439" s="1310">
        <v>433</v>
      </c>
      <c r="C439" s="650" t="s">
        <v>1611</v>
      </c>
      <c r="D439" s="590" t="s">
        <v>1874</v>
      </c>
      <c r="E439" s="521" t="s">
        <v>1122</v>
      </c>
      <c r="F439" s="509" t="s">
        <v>24</v>
      </c>
      <c r="G439" s="509" t="s">
        <v>109</v>
      </c>
      <c r="H439" s="522" t="s">
        <v>24</v>
      </c>
      <c r="I439" s="198">
        <v>34551</v>
      </c>
      <c r="J439" s="1314">
        <f t="shared" ca="1" si="39"/>
        <v>27</v>
      </c>
      <c r="K439" s="316" t="s">
        <v>24</v>
      </c>
      <c r="L439" s="326" t="s">
        <v>24</v>
      </c>
      <c r="M439" s="336" t="s">
        <v>24</v>
      </c>
      <c r="N439" s="577">
        <v>43786</v>
      </c>
      <c r="O439" s="211"/>
      <c r="P439" s="198" t="s">
        <v>24</v>
      </c>
      <c r="Q439" s="194" t="str">
        <f t="shared" si="35"/>
        <v>-</v>
      </c>
      <c r="R439" s="181" t="str">
        <f t="shared" ca="1" si="36"/>
        <v>TIDAK MCU</v>
      </c>
      <c r="S439" s="664" t="s">
        <v>24</v>
      </c>
      <c r="T439" s="1330">
        <v>44413</v>
      </c>
      <c r="U439" s="1329" t="s">
        <v>24</v>
      </c>
      <c r="V439" s="1330" t="s">
        <v>24</v>
      </c>
      <c r="W439" s="1311" t="s">
        <v>24</v>
      </c>
      <c r="X439" s="347"/>
      <c r="Y439" s="172"/>
      <c r="Z439" s="350"/>
      <c r="AA439" s="213" t="s">
        <v>24</v>
      </c>
      <c r="AB439" s="839"/>
      <c r="AC439" s="213"/>
      <c r="AD439" s="213"/>
      <c r="AE439" s="213"/>
      <c r="AF439" s="1319"/>
      <c r="AG439" s="375"/>
      <c r="AH439" s="1239"/>
      <c r="AI439" s="481" t="str">
        <f t="shared" si="37"/>
        <v>-</v>
      </c>
      <c r="AJ439" s="1330">
        <f t="shared" si="38"/>
        <v>43786</v>
      </c>
      <c r="AK439" s="217" t="s">
        <v>24</v>
      </c>
      <c r="AL439" s="614" t="s">
        <v>24</v>
      </c>
      <c r="AM439" s="180"/>
      <c r="AN439" s="178"/>
      <c r="AO439" s="178"/>
      <c r="AP439" s="180"/>
      <c r="AQ439" s="1231" t="s">
        <v>3094</v>
      </c>
      <c r="AR439" s="180"/>
      <c r="AS439" s="180"/>
      <c r="AT439" s="180"/>
      <c r="AU439" s="180"/>
      <c r="AV439" s="885"/>
      <c r="AW439" s="885"/>
      <c r="AX439" s="885"/>
      <c r="AY439" s="885"/>
      <c r="AZ439" s="177"/>
    </row>
    <row r="440" spans="1:60" ht="15" customHeight="1">
      <c r="A440" s="885"/>
      <c r="B440" s="1310">
        <v>434</v>
      </c>
      <c r="C440" s="647" t="s">
        <v>5548</v>
      </c>
      <c r="D440" s="590" t="s">
        <v>13594</v>
      </c>
      <c r="E440" s="521" t="s">
        <v>1122</v>
      </c>
      <c r="F440" s="509" t="s">
        <v>24</v>
      </c>
      <c r="G440" s="509" t="s">
        <v>109</v>
      </c>
      <c r="H440" s="522" t="s">
        <v>24</v>
      </c>
      <c r="I440" s="198">
        <v>25561</v>
      </c>
      <c r="J440" s="231">
        <f t="shared" ca="1" si="39"/>
        <v>53</v>
      </c>
      <c r="K440" s="316" t="s">
        <v>24</v>
      </c>
      <c r="L440" s="326" t="s">
        <v>24</v>
      </c>
      <c r="M440" s="336" t="s">
        <v>24</v>
      </c>
      <c r="N440" s="577">
        <v>43444</v>
      </c>
      <c r="O440" s="211"/>
      <c r="P440" s="198" t="s">
        <v>24</v>
      </c>
      <c r="Q440" s="194" t="str">
        <f t="shared" si="35"/>
        <v>-</v>
      </c>
      <c r="R440" s="181" t="str">
        <f t="shared" ca="1" si="36"/>
        <v>TIDAK MCU</v>
      </c>
      <c r="S440" s="664" t="s">
        <v>24</v>
      </c>
      <c r="T440" s="1330">
        <v>44554</v>
      </c>
      <c r="U440" s="1329" t="s">
        <v>99</v>
      </c>
      <c r="V440" s="904" t="s">
        <v>24</v>
      </c>
      <c r="W440" s="136" t="s">
        <v>24</v>
      </c>
      <c r="X440" s="347"/>
      <c r="Y440" s="172"/>
      <c r="Z440" s="350"/>
      <c r="AA440" s="213"/>
      <c r="AB440" s="839"/>
      <c r="AC440" s="213"/>
      <c r="AD440" s="213"/>
      <c r="AE440" s="213"/>
      <c r="AF440" s="1319"/>
      <c r="AG440" s="375"/>
      <c r="AH440" s="1239"/>
      <c r="AI440" s="481" t="str">
        <f t="shared" si="37"/>
        <v/>
      </c>
      <c r="AJ440" s="1330">
        <f t="shared" si="38"/>
        <v>43444</v>
      </c>
      <c r="AK440" s="217" t="s">
        <v>24</v>
      </c>
      <c r="AL440" s="614" t="s">
        <v>24</v>
      </c>
      <c r="AM440" s="180"/>
      <c r="AN440" s="178"/>
      <c r="AO440" s="178"/>
      <c r="AP440" s="180"/>
      <c r="AQ440" s="180" t="s">
        <v>3094</v>
      </c>
      <c r="AR440" s="180"/>
      <c r="AS440" s="180"/>
      <c r="AT440" s="180"/>
      <c r="AU440" s="180"/>
      <c r="AV440" s="177"/>
      <c r="AW440" s="177"/>
      <c r="AX440" s="177"/>
      <c r="AY440" s="177"/>
      <c r="AZ440" s="177"/>
    </row>
    <row r="441" spans="1:60" ht="15" customHeight="1">
      <c r="A441" s="885"/>
      <c r="B441" s="1310">
        <v>329</v>
      </c>
      <c r="C441" s="563" t="s">
        <v>5267</v>
      </c>
      <c r="D441" s="244" t="s">
        <v>1874</v>
      </c>
      <c r="E441" s="521" t="s">
        <v>1122</v>
      </c>
      <c r="F441" s="509" t="s">
        <v>24</v>
      </c>
      <c r="G441" s="509" t="s">
        <v>109</v>
      </c>
      <c r="H441" s="612" t="s">
        <v>5268</v>
      </c>
      <c r="I441" s="589">
        <v>34408</v>
      </c>
      <c r="J441" s="903">
        <f t="shared" ca="1" si="39"/>
        <v>28</v>
      </c>
      <c r="K441" s="316" t="s">
        <v>24</v>
      </c>
      <c r="L441" s="326" t="s">
        <v>24</v>
      </c>
      <c r="M441" s="336" t="s">
        <v>24</v>
      </c>
      <c r="N441" s="577">
        <v>43652</v>
      </c>
      <c r="O441" s="211" t="s">
        <v>24</v>
      </c>
      <c r="P441" s="198" t="s">
        <v>24</v>
      </c>
      <c r="Q441" s="194" t="str">
        <f t="shared" si="35"/>
        <v>-</v>
      </c>
      <c r="R441" s="181" t="str">
        <f t="shared" ca="1" si="36"/>
        <v>TIDAK MCU</v>
      </c>
      <c r="S441" s="664" t="s">
        <v>24</v>
      </c>
      <c r="T441" s="1330">
        <v>44635</v>
      </c>
      <c r="U441" s="1329" t="s">
        <v>24</v>
      </c>
      <c r="V441" s="1313" t="s">
        <v>24</v>
      </c>
      <c r="W441" s="136" t="s">
        <v>24</v>
      </c>
      <c r="X441" s="347"/>
      <c r="Y441" s="172"/>
      <c r="Z441" s="350"/>
      <c r="AA441" s="244" t="s">
        <v>24</v>
      </c>
      <c r="AB441" s="839"/>
      <c r="AC441" s="213"/>
      <c r="AD441" s="213"/>
      <c r="AE441" s="213"/>
      <c r="AF441" s="1319"/>
      <c r="AG441" s="375"/>
      <c r="AH441" s="1239"/>
      <c r="AI441" s="481" t="str">
        <f t="shared" si="37"/>
        <v>-</v>
      </c>
      <c r="AJ441" s="1330">
        <f t="shared" si="38"/>
        <v>43652</v>
      </c>
      <c r="AK441" s="217" t="s">
        <v>24</v>
      </c>
      <c r="AL441" s="614" t="s">
        <v>24</v>
      </c>
      <c r="AM441" s="180"/>
      <c r="AN441" s="178"/>
      <c r="AO441" s="178"/>
      <c r="AP441" s="180"/>
      <c r="AQ441" s="1231" t="s">
        <v>3094</v>
      </c>
      <c r="AR441" s="180"/>
      <c r="AS441" s="180"/>
      <c r="AT441" s="180"/>
      <c r="AU441" s="180"/>
      <c r="AV441" s="885"/>
      <c r="AW441" s="885"/>
      <c r="AX441" s="885"/>
      <c r="AY441" s="885"/>
      <c r="AZ441" s="177"/>
    </row>
    <row r="442" spans="1:60" ht="15" customHeight="1">
      <c r="A442" s="885"/>
      <c r="B442" s="1310">
        <v>436</v>
      </c>
      <c r="C442" s="647" t="s">
        <v>5550</v>
      </c>
      <c r="D442" s="244" t="s">
        <v>1129</v>
      </c>
      <c r="E442" s="521" t="s">
        <v>1122</v>
      </c>
      <c r="F442" s="509" t="s">
        <v>24</v>
      </c>
      <c r="G442" s="509" t="s">
        <v>109</v>
      </c>
      <c r="H442" s="522" t="s">
        <v>24</v>
      </c>
      <c r="I442" s="198">
        <v>33153</v>
      </c>
      <c r="J442" s="1314">
        <f t="shared" ca="1" si="39"/>
        <v>31</v>
      </c>
      <c r="K442" s="316" t="s">
        <v>24</v>
      </c>
      <c r="L442" s="326" t="s">
        <v>24</v>
      </c>
      <c r="M442" s="336" t="s">
        <v>24</v>
      </c>
      <c r="N442" s="577">
        <v>43202</v>
      </c>
      <c r="O442" s="211"/>
      <c r="P442" s="198" t="s">
        <v>24</v>
      </c>
      <c r="Q442" s="194" t="str">
        <f t="shared" si="35"/>
        <v>-</v>
      </c>
      <c r="R442" s="181" t="str">
        <f t="shared" ca="1" si="36"/>
        <v>TIDAK MCU</v>
      </c>
      <c r="S442" s="664" t="s">
        <v>24</v>
      </c>
      <c r="T442" s="1330">
        <v>44476</v>
      </c>
      <c r="U442" s="1329" t="s">
        <v>99</v>
      </c>
      <c r="V442" s="1330" t="s">
        <v>24</v>
      </c>
      <c r="W442" s="1311" t="s">
        <v>24</v>
      </c>
      <c r="X442" s="347"/>
      <c r="Y442" s="172"/>
      <c r="Z442" s="350"/>
      <c r="AA442" s="213"/>
      <c r="AB442" s="839"/>
      <c r="AC442" s="213"/>
      <c r="AD442" s="213"/>
      <c r="AE442" s="213"/>
      <c r="AF442" s="1319"/>
      <c r="AG442" s="375"/>
      <c r="AH442" s="1239"/>
      <c r="AI442" s="481" t="str">
        <f t="shared" si="37"/>
        <v/>
      </c>
      <c r="AJ442" s="1330">
        <f t="shared" si="38"/>
        <v>43202</v>
      </c>
      <c r="AK442" s="217" t="s">
        <v>24</v>
      </c>
      <c r="AL442" s="614" t="s">
        <v>24</v>
      </c>
      <c r="AM442" s="180"/>
      <c r="AN442" s="178"/>
      <c r="AO442" s="178"/>
      <c r="AP442" s="180"/>
      <c r="AQ442" s="180"/>
      <c r="AR442" s="180"/>
      <c r="AS442" s="180"/>
      <c r="AT442" s="180"/>
      <c r="AU442" s="180"/>
      <c r="AV442" s="885"/>
      <c r="AW442" s="885"/>
      <c r="AX442" s="885"/>
      <c r="AY442" s="885"/>
      <c r="AZ442" s="177"/>
    </row>
    <row r="443" spans="1:60" ht="15" customHeight="1">
      <c r="A443" s="885"/>
      <c r="B443" s="1310">
        <v>437</v>
      </c>
      <c r="C443" s="647" t="s">
        <v>5551</v>
      </c>
      <c r="D443" s="590" t="s">
        <v>1129</v>
      </c>
      <c r="E443" s="521" t="s">
        <v>1122</v>
      </c>
      <c r="F443" s="509" t="s">
        <v>24</v>
      </c>
      <c r="G443" s="509" t="s">
        <v>109</v>
      </c>
      <c r="H443" s="522" t="s">
        <v>24</v>
      </c>
      <c r="I443" s="198">
        <v>30609</v>
      </c>
      <c r="J443" s="903">
        <f t="shared" ca="1" si="39"/>
        <v>38</v>
      </c>
      <c r="K443" s="316" t="s">
        <v>24</v>
      </c>
      <c r="L443" s="326" t="s">
        <v>24</v>
      </c>
      <c r="M443" s="336" t="s">
        <v>24</v>
      </c>
      <c r="N443" s="577">
        <v>43444</v>
      </c>
      <c r="O443" s="211"/>
      <c r="P443" s="198" t="s">
        <v>24</v>
      </c>
      <c r="Q443" s="194" t="str">
        <f t="shared" si="35"/>
        <v>-</v>
      </c>
      <c r="R443" s="181" t="str">
        <f t="shared" ca="1" si="36"/>
        <v>TIDAK MCU</v>
      </c>
      <c r="S443" s="664" t="s">
        <v>24</v>
      </c>
      <c r="T443" s="1330">
        <v>44489</v>
      </c>
      <c r="U443" s="1329" t="s">
        <v>99</v>
      </c>
      <c r="V443" s="904" t="s">
        <v>24</v>
      </c>
      <c r="W443" s="136" t="s">
        <v>24</v>
      </c>
      <c r="X443" s="347"/>
      <c r="Y443" s="172"/>
      <c r="Z443" s="350"/>
      <c r="AA443" s="213"/>
      <c r="AB443" s="839"/>
      <c r="AC443" s="213"/>
      <c r="AD443" s="213"/>
      <c r="AE443" s="213"/>
      <c r="AF443" s="1319"/>
      <c r="AG443" s="375"/>
      <c r="AH443" s="1239"/>
      <c r="AI443" s="481" t="str">
        <f t="shared" si="37"/>
        <v/>
      </c>
      <c r="AJ443" s="1330">
        <f t="shared" si="38"/>
        <v>43444</v>
      </c>
      <c r="AK443" s="217" t="s">
        <v>24</v>
      </c>
      <c r="AL443" s="614" t="s">
        <v>24</v>
      </c>
      <c r="AM443" s="180"/>
      <c r="AN443" s="178"/>
      <c r="AO443" s="178"/>
      <c r="AP443" s="180"/>
      <c r="AQ443" s="180"/>
      <c r="AR443" s="180"/>
      <c r="AS443" s="180"/>
      <c r="AT443" s="180"/>
      <c r="AU443" s="180"/>
      <c r="AV443" s="885"/>
      <c r="AW443" s="885"/>
      <c r="AX443" s="885"/>
      <c r="AY443" s="885"/>
      <c r="AZ443" s="177"/>
    </row>
    <row r="444" spans="1:60" ht="15" customHeight="1">
      <c r="A444" s="885"/>
      <c r="B444" s="1310">
        <v>438</v>
      </c>
      <c r="C444" s="647" t="s">
        <v>5552</v>
      </c>
      <c r="D444" s="590" t="s">
        <v>1129</v>
      </c>
      <c r="E444" s="521" t="s">
        <v>1122</v>
      </c>
      <c r="F444" s="509" t="s">
        <v>24</v>
      </c>
      <c r="G444" s="509" t="s">
        <v>109</v>
      </c>
      <c r="H444" s="522" t="s">
        <v>24</v>
      </c>
      <c r="I444" s="198">
        <v>35399</v>
      </c>
      <c r="J444" s="903">
        <f t="shared" ca="1" si="39"/>
        <v>25</v>
      </c>
      <c r="K444" s="316" t="s">
        <v>24</v>
      </c>
      <c r="L444" s="326" t="s">
        <v>24</v>
      </c>
      <c r="M444" s="336" t="s">
        <v>24</v>
      </c>
      <c r="N444" s="577">
        <v>43444</v>
      </c>
      <c r="O444" s="211"/>
      <c r="P444" s="198" t="s">
        <v>24</v>
      </c>
      <c r="Q444" s="194" t="str">
        <f t="shared" si="35"/>
        <v>-</v>
      </c>
      <c r="R444" s="181" t="str">
        <f t="shared" ca="1" si="36"/>
        <v>TIDAK MCU</v>
      </c>
      <c r="S444" s="664" t="s">
        <v>24</v>
      </c>
      <c r="T444" s="1330">
        <v>44530</v>
      </c>
      <c r="U444" s="1329" t="s">
        <v>99</v>
      </c>
      <c r="V444" s="1330" t="s">
        <v>24</v>
      </c>
      <c r="W444" s="136" t="s">
        <v>24</v>
      </c>
      <c r="X444" s="347"/>
      <c r="Y444" s="172"/>
      <c r="Z444" s="350"/>
      <c r="AA444" s="213"/>
      <c r="AB444" s="839"/>
      <c r="AC444" s="213"/>
      <c r="AD444" s="213"/>
      <c r="AE444" s="213"/>
      <c r="AF444" s="1319"/>
      <c r="AG444" s="375"/>
      <c r="AH444" s="1239"/>
      <c r="AI444" s="481" t="str">
        <f t="shared" si="37"/>
        <v/>
      </c>
      <c r="AJ444" s="1330">
        <f t="shared" si="38"/>
        <v>43444</v>
      </c>
      <c r="AK444" s="217" t="s">
        <v>24</v>
      </c>
      <c r="AL444" s="614" t="s">
        <v>24</v>
      </c>
      <c r="AM444" s="180"/>
      <c r="AN444" s="178"/>
      <c r="AO444" s="178"/>
      <c r="AP444" s="180"/>
      <c r="AQ444" s="180"/>
      <c r="AR444" s="180"/>
      <c r="AS444" s="180"/>
      <c r="AT444" s="180"/>
      <c r="AU444" s="180"/>
      <c r="AV444" s="885"/>
      <c r="AW444" s="885"/>
      <c r="AX444" s="885"/>
      <c r="AY444" s="885"/>
      <c r="AZ444" s="177"/>
    </row>
    <row r="445" spans="1:60" ht="15" customHeight="1">
      <c r="A445" s="885"/>
      <c r="B445" s="1310">
        <v>439</v>
      </c>
      <c r="C445" s="647" t="s">
        <v>5553</v>
      </c>
      <c r="D445" s="244" t="s">
        <v>5297</v>
      </c>
      <c r="E445" s="521" t="s">
        <v>1122</v>
      </c>
      <c r="F445" s="509" t="s">
        <v>24</v>
      </c>
      <c r="G445" s="509" t="s">
        <v>109</v>
      </c>
      <c r="H445" s="522" t="s">
        <v>24</v>
      </c>
      <c r="I445" s="198">
        <v>28354</v>
      </c>
      <c r="J445" s="903">
        <f t="shared" ca="1" si="39"/>
        <v>45</v>
      </c>
      <c r="K445" s="316" t="s">
        <v>24</v>
      </c>
      <c r="L445" s="326" t="s">
        <v>24</v>
      </c>
      <c r="M445" s="336" t="s">
        <v>24</v>
      </c>
      <c r="N445" s="577">
        <v>43435</v>
      </c>
      <c r="O445" s="211"/>
      <c r="P445" s="198" t="s">
        <v>24</v>
      </c>
      <c r="Q445" s="194" t="str">
        <f t="shared" si="35"/>
        <v>-</v>
      </c>
      <c r="R445" s="181" t="str">
        <f t="shared" ca="1" si="36"/>
        <v>TIDAK MCU</v>
      </c>
      <c r="S445" s="664" t="s">
        <v>24</v>
      </c>
      <c r="T445" s="1330">
        <v>44425</v>
      </c>
      <c r="U445" s="1329" t="s">
        <v>99</v>
      </c>
      <c r="V445" s="904" t="s">
        <v>24</v>
      </c>
      <c r="W445" s="136" t="s">
        <v>24</v>
      </c>
      <c r="X445" s="347"/>
      <c r="Y445" s="172"/>
      <c r="Z445" s="350"/>
      <c r="AA445" s="213"/>
      <c r="AB445" s="839"/>
      <c r="AC445" s="213"/>
      <c r="AD445" s="213"/>
      <c r="AE445" s="213"/>
      <c r="AF445" s="1319"/>
      <c r="AG445" s="375"/>
      <c r="AH445" s="1239"/>
      <c r="AI445" s="481" t="str">
        <f t="shared" si="37"/>
        <v/>
      </c>
      <c r="AJ445" s="1330">
        <f t="shared" si="38"/>
        <v>43435</v>
      </c>
      <c r="AK445" s="217" t="s">
        <v>24</v>
      </c>
      <c r="AL445" s="614" t="s">
        <v>24</v>
      </c>
      <c r="AM445" s="180"/>
      <c r="AN445" s="178"/>
      <c r="AO445" s="178"/>
      <c r="AP445" s="180"/>
      <c r="AQ445" s="180"/>
      <c r="AR445" s="180"/>
      <c r="AS445" s="180"/>
      <c r="AT445" s="180"/>
      <c r="AU445" s="180"/>
      <c r="AV445" s="885"/>
      <c r="AW445" s="885"/>
      <c r="AX445" s="885"/>
      <c r="AY445" s="885"/>
      <c r="AZ445" s="177"/>
    </row>
    <row r="446" spans="1:60" ht="15" customHeight="1">
      <c r="A446" s="885"/>
      <c r="B446" s="1310">
        <v>440</v>
      </c>
      <c r="C446" s="647" t="s">
        <v>769</v>
      </c>
      <c r="D446" s="244" t="s">
        <v>3152</v>
      </c>
      <c r="E446" s="521" t="s">
        <v>1122</v>
      </c>
      <c r="F446" s="509" t="s">
        <v>24</v>
      </c>
      <c r="G446" s="509" t="s">
        <v>109</v>
      </c>
      <c r="H446" s="522" t="s">
        <v>24</v>
      </c>
      <c r="I446" s="198">
        <v>35345</v>
      </c>
      <c r="J446" s="903">
        <f t="shared" ca="1" si="39"/>
        <v>25</v>
      </c>
      <c r="K446" s="316" t="s">
        <v>24</v>
      </c>
      <c r="L446" s="326" t="s">
        <v>24</v>
      </c>
      <c r="M446" s="336" t="s">
        <v>24</v>
      </c>
      <c r="N446" s="577">
        <v>43347</v>
      </c>
      <c r="O446" s="211"/>
      <c r="P446" s="198" t="s">
        <v>24</v>
      </c>
      <c r="Q446" s="194" t="str">
        <f t="shared" si="35"/>
        <v>-</v>
      </c>
      <c r="R446" s="181" t="str">
        <f t="shared" ca="1" si="36"/>
        <v>TIDAK MCU</v>
      </c>
      <c r="S446" s="664" t="s">
        <v>24</v>
      </c>
      <c r="T446" s="1330">
        <v>44476</v>
      </c>
      <c r="U446" s="1329" t="s">
        <v>99</v>
      </c>
      <c r="V446" s="904" t="s">
        <v>24</v>
      </c>
      <c r="W446" s="136" t="s">
        <v>24</v>
      </c>
      <c r="X446" s="347"/>
      <c r="Y446" s="172"/>
      <c r="Z446" s="350"/>
      <c r="AA446" s="213"/>
      <c r="AB446" s="839"/>
      <c r="AC446" s="213"/>
      <c r="AD446" s="213"/>
      <c r="AE446" s="213"/>
      <c r="AF446" s="1319"/>
      <c r="AG446" s="375"/>
      <c r="AH446" s="1239"/>
      <c r="AI446" s="481" t="str">
        <f t="shared" si="37"/>
        <v/>
      </c>
      <c r="AJ446" s="1330">
        <f t="shared" si="38"/>
        <v>43347</v>
      </c>
      <c r="AK446" s="217" t="s">
        <v>24</v>
      </c>
      <c r="AL446" s="614" t="s">
        <v>24</v>
      </c>
      <c r="AM446" s="180"/>
      <c r="AN446" s="178"/>
      <c r="AO446" s="178"/>
      <c r="AP446" s="180"/>
      <c r="AQ446" s="180"/>
      <c r="AR446" s="180"/>
      <c r="AS446" s="180"/>
      <c r="AT446" s="180"/>
      <c r="AU446" s="180"/>
      <c r="AV446" s="885"/>
      <c r="AW446" s="885"/>
      <c r="AX446" s="885"/>
      <c r="AY446" s="885"/>
      <c r="AZ446" s="177"/>
    </row>
    <row r="447" spans="1:60" ht="15" customHeight="1">
      <c r="A447" s="885"/>
      <c r="B447" s="1310">
        <v>441</v>
      </c>
      <c r="C447" s="647" t="s">
        <v>5554</v>
      </c>
      <c r="D447" s="244" t="s">
        <v>5278</v>
      </c>
      <c r="E447" s="521" t="s">
        <v>1122</v>
      </c>
      <c r="F447" s="509" t="s">
        <v>24</v>
      </c>
      <c r="G447" s="509" t="s">
        <v>109</v>
      </c>
      <c r="H447" s="522" t="s">
        <v>24</v>
      </c>
      <c r="I447" s="198">
        <v>33153</v>
      </c>
      <c r="J447" s="903">
        <f t="shared" ca="1" si="39"/>
        <v>31</v>
      </c>
      <c r="K447" s="316" t="s">
        <v>24</v>
      </c>
      <c r="L447" s="326" t="s">
        <v>24</v>
      </c>
      <c r="M447" s="336" t="s">
        <v>24</v>
      </c>
      <c r="N447" s="577">
        <v>43419</v>
      </c>
      <c r="O447" s="211"/>
      <c r="P447" s="198" t="s">
        <v>24</v>
      </c>
      <c r="Q447" s="194" t="str">
        <f t="shared" si="35"/>
        <v>-</v>
      </c>
      <c r="R447" s="181" t="str">
        <f t="shared" ca="1" si="36"/>
        <v>TIDAK MCU</v>
      </c>
      <c r="S447" s="664" t="s">
        <v>24</v>
      </c>
      <c r="T447" s="1330">
        <v>44476</v>
      </c>
      <c r="U447" s="1329" t="s">
        <v>99</v>
      </c>
      <c r="V447" s="904" t="s">
        <v>24</v>
      </c>
      <c r="W447" s="136" t="s">
        <v>24</v>
      </c>
      <c r="X447" s="347"/>
      <c r="Y447" s="172"/>
      <c r="Z447" s="350"/>
      <c r="AA447" s="213"/>
      <c r="AB447" s="839"/>
      <c r="AC447" s="213"/>
      <c r="AD447" s="213"/>
      <c r="AE447" s="213"/>
      <c r="AF447" s="1319"/>
      <c r="AG447" s="375"/>
      <c r="AH447" s="1239"/>
      <c r="AI447" s="481" t="str">
        <f t="shared" si="37"/>
        <v/>
      </c>
      <c r="AJ447" s="1330">
        <f t="shared" si="38"/>
        <v>43419</v>
      </c>
      <c r="AK447" s="217" t="s">
        <v>24</v>
      </c>
      <c r="AL447" s="614" t="s">
        <v>24</v>
      </c>
      <c r="AM447" s="180"/>
      <c r="AN447" s="178"/>
      <c r="AO447" s="178"/>
      <c r="AP447" s="180"/>
      <c r="AQ447" s="180"/>
      <c r="AR447" s="180"/>
      <c r="AS447" s="180"/>
      <c r="AT447" s="180"/>
      <c r="AU447" s="180"/>
      <c r="AV447" s="885"/>
      <c r="AW447" s="885"/>
      <c r="AX447" s="885"/>
      <c r="AY447" s="885"/>
      <c r="AZ447" s="458"/>
      <c r="BA447" s="2186"/>
      <c r="BB447" s="2186"/>
      <c r="BC447" s="2186"/>
      <c r="BD447" s="2186"/>
      <c r="BE447" s="2186"/>
      <c r="BF447" s="2186"/>
      <c r="BG447" s="2186"/>
      <c r="BH447" s="2186"/>
    </row>
    <row r="448" spans="1:60" ht="15" customHeight="1">
      <c r="A448" s="885"/>
      <c r="B448" s="1310">
        <v>442</v>
      </c>
      <c r="C448" s="647" t="s">
        <v>5555</v>
      </c>
      <c r="D448" s="244" t="s">
        <v>5205</v>
      </c>
      <c r="E448" s="521" t="s">
        <v>1122</v>
      </c>
      <c r="F448" s="509" t="s">
        <v>24</v>
      </c>
      <c r="G448" s="509" t="s">
        <v>109</v>
      </c>
      <c r="H448" s="522" t="s">
        <v>24</v>
      </c>
      <c r="I448" s="198">
        <v>30609</v>
      </c>
      <c r="J448" s="903">
        <f t="shared" ca="1" si="39"/>
        <v>38</v>
      </c>
      <c r="K448" s="316" t="s">
        <v>24</v>
      </c>
      <c r="L448" s="326" t="s">
        <v>24</v>
      </c>
      <c r="M448" s="336" t="s">
        <v>24</v>
      </c>
      <c r="N448" s="577">
        <v>43259</v>
      </c>
      <c r="O448" s="211"/>
      <c r="P448" s="198" t="s">
        <v>24</v>
      </c>
      <c r="Q448" s="194" t="str">
        <f t="shared" si="35"/>
        <v>-</v>
      </c>
      <c r="R448" s="181" t="str">
        <f t="shared" ca="1" si="36"/>
        <v>TIDAK MCU</v>
      </c>
      <c r="S448" s="664" t="s">
        <v>24</v>
      </c>
      <c r="T448" s="1330">
        <v>44489</v>
      </c>
      <c r="U448" s="1329" t="s">
        <v>99</v>
      </c>
      <c r="V448" s="1330" t="s">
        <v>24</v>
      </c>
      <c r="W448" s="136" t="s">
        <v>24</v>
      </c>
      <c r="X448" s="347"/>
      <c r="Y448" s="172"/>
      <c r="Z448" s="350"/>
      <c r="AA448" s="213"/>
      <c r="AB448" s="839"/>
      <c r="AC448" s="213"/>
      <c r="AD448" s="213"/>
      <c r="AE448" s="213"/>
      <c r="AF448" s="1319"/>
      <c r="AG448" s="375"/>
      <c r="AH448" s="1239"/>
      <c r="AI448" s="481" t="str">
        <f t="shared" si="37"/>
        <v/>
      </c>
      <c r="AJ448" s="1330">
        <f t="shared" si="38"/>
        <v>43259</v>
      </c>
      <c r="AK448" s="217" t="s">
        <v>24</v>
      </c>
      <c r="AL448" s="614" t="s">
        <v>24</v>
      </c>
      <c r="AM448" s="180"/>
      <c r="AN448" s="178"/>
      <c r="AO448" s="178"/>
      <c r="AP448" s="180"/>
      <c r="AQ448" s="180"/>
      <c r="AR448" s="180"/>
      <c r="AS448" s="180"/>
      <c r="AT448" s="180"/>
      <c r="AU448" s="180"/>
      <c r="AV448" s="885"/>
      <c r="AW448" s="885"/>
      <c r="AX448" s="885"/>
      <c r="AY448" s="885"/>
      <c r="AZ448" s="458"/>
      <c r="BA448" s="2186"/>
      <c r="BB448" s="2186"/>
      <c r="BC448" s="2186"/>
      <c r="BD448" s="2186"/>
      <c r="BE448" s="2186"/>
      <c r="BF448" s="2186"/>
      <c r="BG448" s="2186"/>
      <c r="BH448" s="2186"/>
    </row>
    <row r="449" spans="1:52" ht="15" customHeight="1">
      <c r="A449" s="885"/>
      <c r="B449" s="1310">
        <v>443</v>
      </c>
      <c r="C449" s="647" t="s">
        <v>5556</v>
      </c>
      <c r="D449" s="244" t="s">
        <v>5205</v>
      </c>
      <c r="E449" s="521" t="s">
        <v>1122</v>
      </c>
      <c r="F449" s="509" t="s">
        <v>24</v>
      </c>
      <c r="G449" s="509" t="s">
        <v>109</v>
      </c>
      <c r="H449" s="522" t="s">
        <v>24</v>
      </c>
      <c r="I449" s="198">
        <v>35399</v>
      </c>
      <c r="J449" s="903">
        <f t="shared" ca="1" si="39"/>
        <v>25</v>
      </c>
      <c r="K449" s="316" t="s">
        <v>24</v>
      </c>
      <c r="L449" s="326" t="s">
        <v>24</v>
      </c>
      <c r="M449" s="336" t="s">
        <v>24</v>
      </c>
      <c r="N449" s="577">
        <v>43419</v>
      </c>
      <c r="O449" s="211"/>
      <c r="P449" s="198" t="s">
        <v>24</v>
      </c>
      <c r="Q449" s="194" t="str">
        <f t="shared" si="35"/>
        <v>-</v>
      </c>
      <c r="R449" s="181" t="str">
        <f t="shared" ca="1" si="36"/>
        <v>TIDAK MCU</v>
      </c>
      <c r="S449" s="664" t="s">
        <v>24</v>
      </c>
      <c r="T449" s="1330">
        <v>44530</v>
      </c>
      <c r="U449" s="1329" t="s">
        <v>99</v>
      </c>
      <c r="V449" s="904" t="s">
        <v>24</v>
      </c>
      <c r="W449" s="136" t="s">
        <v>24</v>
      </c>
      <c r="X449" s="347"/>
      <c r="Y449" s="172"/>
      <c r="Z449" s="350"/>
      <c r="AA449" s="213"/>
      <c r="AB449" s="839"/>
      <c r="AC449" s="213"/>
      <c r="AD449" s="213"/>
      <c r="AE449" s="213"/>
      <c r="AF449" s="1319"/>
      <c r="AG449" s="375"/>
      <c r="AH449" s="1239"/>
      <c r="AI449" s="481" t="str">
        <f t="shared" si="37"/>
        <v/>
      </c>
      <c r="AJ449" s="1330">
        <f t="shared" si="38"/>
        <v>43419</v>
      </c>
      <c r="AK449" s="217" t="s">
        <v>24</v>
      </c>
      <c r="AL449" s="614" t="s">
        <v>24</v>
      </c>
      <c r="AM449" s="180"/>
      <c r="AN449" s="178"/>
      <c r="AO449" s="178"/>
      <c r="AP449" s="180"/>
      <c r="AQ449" s="180"/>
      <c r="AR449" s="180"/>
      <c r="AS449" s="180"/>
      <c r="AT449" s="180"/>
      <c r="AU449" s="180"/>
      <c r="AV449" s="885"/>
      <c r="AW449" s="885"/>
      <c r="AX449" s="885"/>
      <c r="AY449" s="885"/>
      <c r="AZ449" s="177"/>
    </row>
    <row r="450" spans="1:52" ht="15" customHeight="1">
      <c r="A450" s="885"/>
      <c r="B450" s="1310">
        <v>444</v>
      </c>
      <c r="C450" s="647" t="s">
        <v>5557</v>
      </c>
      <c r="D450" s="244" t="s">
        <v>1860</v>
      </c>
      <c r="E450" s="521" t="s">
        <v>1122</v>
      </c>
      <c r="F450" s="509" t="s">
        <v>24</v>
      </c>
      <c r="G450" s="509" t="s">
        <v>109</v>
      </c>
      <c r="H450" s="522" t="s">
        <v>24</v>
      </c>
      <c r="I450" s="198">
        <v>25068</v>
      </c>
      <c r="J450" s="903">
        <f t="shared" ca="1" si="39"/>
        <v>54</v>
      </c>
      <c r="K450" s="316" t="s">
        <v>24</v>
      </c>
      <c r="L450" s="326" t="s">
        <v>24</v>
      </c>
      <c r="M450" s="336" t="s">
        <v>24</v>
      </c>
      <c r="N450" s="577">
        <v>43809</v>
      </c>
      <c r="O450" s="211"/>
      <c r="P450" s="198" t="s">
        <v>24</v>
      </c>
      <c r="Q450" s="194" t="str">
        <f t="shared" si="35"/>
        <v>-</v>
      </c>
      <c r="R450" s="181" t="str">
        <f t="shared" ca="1" si="36"/>
        <v>TIDAK MCU</v>
      </c>
      <c r="S450" s="664" t="s">
        <v>24</v>
      </c>
      <c r="T450" s="1330">
        <v>44426</v>
      </c>
      <c r="U450" s="1329" t="s">
        <v>99</v>
      </c>
      <c r="V450" s="395" t="s">
        <v>24</v>
      </c>
      <c r="W450" s="136" t="s">
        <v>24</v>
      </c>
      <c r="X450" s="347"/>
      <c r="Y450" s="172"/>
      <c r="Z450" s="350"/>
      <c r="AA450" s="213"/>
      <c r="AB450" s="839"/>
      <c r="AC450" s="213"/>
      <c r="AD450" s="213"/>
      <c r="AE450" s="213"/>
      <c r="AF450" s="1319"/>
      <c r="AG450" s="375"/>
      <c r="AH450" s="1239"/>
      <c r="AI450" s="481" t="str">
        <f t="shared" si="37"/>
        <v/>
      </c>
      <c r="AJ450" s="1330">
        <f t="shared" si="38"/>
        <v>43809</v>
      </c>
      <c r="AK450" s="217" t="s">
        <v>24</v>
      </c>
      <c r="AL450" s="614" t="s">
        <v>24</v>
      </c>
      <c r="AM450" s="180"/>
      <c r="AN450" s="178"/>
      <c r="AO450" s="178"/>
      <c r="AP450" s="180"/>
      <c r="AQ450" s="180"/>
      <c r="AR450" s="180"/>
      <c r="AS450" s="180"/>
      <c r="AT450" s="180"/>
      <c r="AU450" s="180"/>
      <c r="AV450" s="177"/>
      <c r="AW450" s="177"/>
      <c r="AX450" s="177"/>
      <c r="AY450" s="177"/>
      <c r="AZ450" s="177"/>
    </row>
    <row r="451" spans="1:52" ht="15" customHeight="1">
      <c r="A451" s="885"/>
      <c r="B451" s="1310">
        <v>445</v>
      </c>
      <c r="C451" s="647" t="s">
        <v>5558</v>
      </c>
      <c r="D451" s="244" t="s">
        <v>4458</v>
      </c>
      <c r="E451" s="521" t="s">
        <v>1122</v>
      </c>
      <c r="F451" s="509" t="s">
        <v>24</v>
      </c>
      <c r="G451" s="509" t="s">
        <v>109</v>
      </c>
      <c r="H451" s="522" t="s">
        <v>24</v>
      </c>
      <c r="I451" s="198">
        <v>33348</v>
      </c>
      <c r="J451" s="903">
        <f t="shared" ca="1" si="39"/>
        <v>31</v>
      </c>
      <c r="K451" s="316" t="s">
        <v>24</v>
      </c>
      <c r="L451" s="326" t="s">
        <v>24</v>
      </c>
      <c r="M451" s="336" t="s">
        <v>24</v>
      </c>
      <c r="N451" s="577">
        <v>43804</v>
      </c>
      <c r="O451" s="211"/>
      <c r="P451" s="198" t="s">
        <v>24</v>
      </c>
      <c r="Q451" s="194" t="str">
        <f t="shared" si="35"/>
        <v>-</v>
      </c>
      <c r="R451" s="181" t="str">
        <f t="shared" ca="1" si="36"/>
        <v>TIDAK MCU</v>
      </c>
      <c r="S451" s="664" t="s">
        <v>24</v>
      </c>
      <c r="T451" s="1330">
        <v>44306</v>
      </c>
      <c r="U451" s="1329" t="s">
        <v>24</v>
      </c>
      <c r="V451" s="395" t="s">
        <v>24</v>
      </c>
      <c r="W451" s="136" t="s">
        <v>24</v>
      </c>
      <c r="X451" s="347"/>
      <c r="Y451" s="172"/>
      <c r="Z451" s="350"/>
      <c r="AA451" s="244" t="s">
        <v>24</v>
      </c>
      <c r="AB451" s="839"/>
      <c r="AC451" s="213"/>
      <c r="AD451" s="213"/>
      <c r="AE451" s="213"/>
      <c r="AF451" s="1319"/>
      <c r="AG451" s="375"/>
      <c r="AH451" s="1239"/>
      <c r="AI451" s="481" t="str">
        <f t="shared" si="37"/>
        <v>-</v>
      </c>
      <c r="AJ451" s="1330">
        <f t="shared" si="38"/>
        <v>43804</v>
      </c>
      <c r="AK451" s="217" t="s">
        <v>24</v>
      </c>
      <c r="AL451" s="614" t="s">
        <v>24</v>
      </c>
      <c r="AM451" s="180"/>
      <c r="AN451" s="178"/>
      <c r="AO451" s="178"/>
      <c r="AP451" s="180"/>
      <c r="AQ451" s="1231" t="s">
        <v>3094</v>
      </c>
      <c r="AR451" s="180"/>
      <c r="AS451" s="180"/>
      <c r="AT451" s="180"/>
      <c r="AU451" s="180"/>
      <c r="AV451" s="177"/>
      <c r="AW451" s="177"/>
      <c r="AX451" s="177"/>
      <c r="AY451" s="177"/>
      <c r="AZ451" s="885"/>
    </row>
    <row r="452" spans="1:52" ht="15" customHeight="1">
      <c r="A452" s="885"/>
      <c r="B452" s="1310">
        <v>446</v>
      </c>
      <c r="C452" s="647" t="s">
        <v>5559</v>
      </c>
      <c r="D452" s="244" t="s">
        <v>4458</v>
      </c>
      <c r="E452" s="521" t="s">
        <v>1122</v>
      </c>
      <c r="F452" s="509" t="s">
        <v>24</v>
      </c>
      <c r="G452" s="509" t="s">
        <v>109</v>
      </c>
      <c r="H452" s="522" t="s">
        <v>24</v>
      </c>
      <c r="I452" s="198">
        <v>36245</v>
      </c>
      <c r="J452" s="903">
        <f t="shared" ca="1" si="39"/>
        <v>23</v>
      </c>
      <c r="K452" s="316" t="s">
        <v>24</v>
      </c>
      <c r="L452" s="326" t="s">
        <v>24</v>
      </c>
      <c r="M452" s="336" t="s">
        <v>24</v>
      </c>
      <c r="N452" s="577">
        <v>43804</v>
      </c>
      <c r="O452" s="211"/>
      <c r="P452" s="198" t="s">
        <v>24</v>
      </c>
      <c r="Q452" s="194" t="str">
        <f t="shared" si="35"/>
        <v>-</v>
      </c>
      <c r="R452" s="181" t="str">
        <f t="shared" ca="1" si="36"/>
        <v>TIDAK MCU</v>
      </c>
      <c r="S452" s="664" t="s">
        <v>24</v>
      </c>
      <c r="T452" s="1330">
        <v>44281</v>
      </c>
      <c r="U452" s="1329" t="s">
        <v>24</v>
      </c>
      <c r="V452" s="904" t="s">
        <v>24</v>
      </c>
      <c r="W452" s="136" t="s">
        <v>24</v>
      </c>
      <c r="X452" s="347"/>
      <c r="Y452" s="172"/>
      <c r="Z452" s="350"/>
      <c r="AA452" s="244" t="s">
        <v>24</v>
      </c>
      <c r="AB452" s="839"/>
      <c r="AC452" s="213"/>
      <c r="AD452" s="213"/>
      <c r="AE452" s="213"/>
      <c r="AF452" s="1319"/>
      <c r="AG452" s="375"/>
      <c r="AH452" s="1239"/>
      <c r="AI452" s="481" t="str">
        <f t="shared" si="37"/>
        <v>-</v>
      </c>
      <c r="AJ452" s="1330">
        <f t="shared" si="38"/>
        <v>43804</v>
      </c>
      <c r="AK452" s="217" t="s">
        <v>24</v>
      </c>
      <c r="AL452" s="614" t="s">
        <v>24</v>
      </c>
      <c r="AM452" s="180"/>
      <c r="AN452" s="178"/>
      <c r="AO452" s="178"/>
      <c r="AP452" s="180"/>
      <c r="AQ452" s="1231" t="s">
        <v>3094</v>
      </c>
      <c r="AR452" s="180"/>
      <c r="AS452" s="180"/>
      <c r="AT452" s="180"/>
      <c r="AU452" s="180"/>
      <c r="AV452" s="885"/>
      <c r="AW452" s="885"/>
      <c r="AX452" s="885"/>
      <c r="AY452" s="885"/>
      <c r="AZ452" s="885"/>
    </row>
    <row r="453" spans="1:52" ht="15" customHeight="1">
      <c r="A453" s="885"/>
      <c r="B453" s="1310">
        <v>447</v>
      </c>
      <c r="C453" s="647" t="s">
        <v>5560</v>
      </c>
      <c r="D453" s="244" t="s">
        <v>4458</v>
      </c>
      <c r="E453" s="521" t="s">
        <v>1122</v>
      </c>
      <c r="F453" s="509" t="s">
        <v>24</v>
      </c>
      <c r="G453" s="509" t="s">
        <v>109</v>
      </c>
      <c r="H453" s="522" t="s">
        <v>24</v>
      </c>
      <c r="I453" s="198">
        <v>31371</v>
      </c>
      <c r="J453" s="903">
        <f t="shared" ca="1" si="39"/>
        <v>36</v>
      </c>
      <c r="K453" s="316" t="s">
        <v>24</v>
      </c>
      <c r="L453" s="326" t="s">
        <v>24</v>
      </c>
      <c r="M453" s="336" t="s">
        <v>24</v>
      </c>
      <c r="N453" s="577">
        <v>43802</v>
      </c>
      <c r="O453" s="211"/>
      <c r="P453" s="198" t="s">
        <v>24</v>
      </c>
      <c r="Q453" s="194" t="str">
        <f t="shared" si="35"/>
        <v>-</v>
      </c>
      <c r="R453" s="181" t="str">
        <f t="shared" ca="1" si="36"/>
        <v>TIDAK MCU</v>
      </c>
      <c r="S453" s="664" t="s">
        <v>24</v>
      </c>
      <c r="T453" s="1330">
        <v>44520</v>
      </c>
      <c r="U453" s="1329" t="s">
        <v>99</v>
      </c>
      <c r="V453" s="904" t="s">
        <v>24</v>
      </c>
      <c r="W453" s="136" t="s">
        <v>24</v>
      </c>
      <c r="X453" s="347"/>
      <c r="Y453" s="172"/>
      <c r="Z453" s="350"/>
      <c r="AA453" s="213"/>
      <c r="AB453" s="839"/>
      <c r="AC453" s="213"/>
      <c r="AD453" s="213"/>
      <c r="AE453" s="213"/>
      <c r="AF453" s="1319"/>
      <c r="AG453" s="375"/>
      <c r="AH453" s="1239"/>
      <c r="AI453" s="481" t="str">
        <f t="shared" si="37"/>
        <v/>
      </c>
      <c r="AJ453" s="1330">
        <f t="shared" si="38"/>
        <v>43802</v>
      </c>
      <c r="AK453" s="217" t="s">
        <v>24</v>
      </c>
      <c r="AL453" s="614" t="s">
        <v>24</v>
      </c>
      <c r="AM453" s="180"/>
      <c r="AN453" s="178"/>
      <c r="AO453" s="178"/>
      <c r="AP453" s="180"/>
      <c r="AQ453" s="180"/>
      <c r="AR453" s="180"/>
      <c r="AS453" s="180"/>
      <c r="AT453" s="180"/>
      <c r="AU453" s="180"/>
      <c r="AV453" s="885"/>
      <c r="AW453" s="885"/>
      <c r="AX453" s="885"/>
      <c r="AY453" s="885"/>
      <c r="AZ453" s="177"/>
    </row>
    <row r="454" spans="1:52" ht="15" customHeight="1">
      <c r="A454" s="885"/>
      <c r="B454" s="1310">
        <v>448</v>
      </c>
      <c r="C454" s="647" t="s">
        <v>5561</v>
      </c>
      <c r="D454" s="244" t="s">
        <v>418</v>
      </c>
      <c r="E454" s="521" t="s">
        <v>1122</v>
      </c>
      <c r="F454" s="509" t="s">
        <v>24</v>
      </c>
      <c r="G454" s="509" t="s">
        <v>109</v>
      </c>
      <c r="H454" s="612" t="s">
        <v>5562</v>
      </c>
      <c r="I454" s="198">
        <v>23233</v>
      </c>
      <c r="J454" s="903">
        <f t="shared" ca="1" si="39"/>
        <v>59</v>
      </c>
      <c r="K454" s="316" t="s">
        <v>24</v>
      </c>
      <c r="L454" s="326" t="s">
        <v>24</v>
      </c>
      <c r="M454" s="336" t="s">
        <v>24</v>
      </c>
      <c r="N454" s="577">
        <v>43825</v>
      </c>
      <c r="O454" s="211" t="s">
        <v>24</v>
      </c>
      <c r="P454" s="198" t="s">
        <v>24</v>
      </c>
      <c r="Q454" s="194" t="str">
        <f t="shared" si="35"/>
        <v>-</v>
      </c>
      <c r="R454" s="181" t="str">
        <f t="shared" ca="1" si="36"/>
        <v>TIDAK MCU</v>
      </c>
      <c r="S454" s="664" t="s">
        <v>24</v>
      </c>
      <c r="T454" s="1330">
        <v>44418</v>
      </c>
      <c r="U454" s="1329" t="s">
        <v>99</v>
      </c>
      <c r="V454" s="904" t="s">
        <v>24</v>
      </c>
      <c r="W454" s="136" t="s">
        <v>24</v>
      </c>
      <c r="X454" s="347"/>
      <c r="Y454" s="172"/>
      <c r="Z454" s="350"/>
      <c r="AA454" s="213"/>
      <c r="AB454" s="839"/>
      <c r="AC454" s="213"/>
      <c r="AD454" s="213"/>
      <c r="AE454" s="213"/>
      <c r="AF454" s="1319"/>
      <c r="AG454" s="375"/>
      <c r="AH454" s="1239"/>
      <c r="AI454" s="481" t="str">
        <f t="shared" si="37"/>
        <v/>
      </c>
      <c r="AJ454" s="1330">
        <f t="shared" si="38"/>
        <v>43825</v>
      </c>
      <c r="AK454" s="217" t="s">
        <v>24</v>
      </c>
      <c r="AL454" s="614" t="s">
        <v>24</v>
      </c>
      <c r="AM454" s="180"/>
      <c r="AN454" s="178"/>
      <c r="AO454" s="178"/>
      <c r="AP454" s="180"/>
      <c r="AQ454" s="180"/>
      <c r="AR454" s="180"/>
      <c r="AS454" s="180"/>
      <c r="AT454" s="180"/>
      <c r="AU454" s="180"/>
      <c r="AV454" s="885"/>
      <c r="AW454" s="885"/>
      <c r="AX454" s="885"/>
      <c r="AY454" s="885"/>
      <c r="AZ454" s="177"/>
    </row>
    <row r="455" spans="1:52" ht="15" customHeight="1">
      <c r="A455" s="885"/>
      <c r="B455" s="1310">
        <v>449</v>
      </c>
      <c r="C455" s="647" t="s">
        <v>5564</v>
      </c>
      <c r="D455" s="244" t="s">
        <v>5205</v>
      </c>
      <c r="E455" s="521" t="s">
        <v>1122</v>
      </c>
      <c r="F455" s="509" t="s">
        <v>24</v>
      </c>
      <c r="G455" s="509" t="s">
        <v>109</v>
      </c>
      <c r="H455" s="612" t="s">
        <v>5565</v>
      </c>
      <c r="I455" s="198">
        <v>35895</v>
      </c>
      <c r="J455" s="903">
        <f t="shared" ca="1" si="39"/>
        <v>24</v>
      </c>
      <c r="K455" s="316" t="s">
        <v>24</v>
      </c>
      <c r="L455" s="326" t="s">
        <v>24</v>
      </c>
      <c r="M455" s="336" t="s">
        <v>24</v>
      </c>
      <c r="N455" s="577">
        <v>43818</v>
      </c>
      <c r="O455" s="211" t="s">
        <v>24</v>
      </c>
      <c r="P455" s="198" t="s">
        <v>24</v>
      </c>
      <c r="Q455" s="194" t="str">
        <f t="shared" si="35"/>
        <v>-</v>
      </c>
      <c r="R455" s="181" t="str">
        <f t="shared" ca="1" si="36"/>
        <v>TIDAK MCU</v>
      </c>
      <c r="S455" s="664" t="s">
        <v>24</v>
      </c>
      <c r="T455" s="1330">
        <v>44296</v>
      </c>
      <c r="U455" s="1329" t="s">
        <v>99</v>
      </c>
      <c r="V455" s="904" t="s">
        <v>24</v>
      </c>
      <c r="W455" s="136" t="s">
        <v>24</v>
      </c>
      <c r="X455" s="347"/>
      <c r="Y455" s="172"/>
      <c r="Z455" s="350"/>
      <c r="AA455" s="213" t="s">
        <v>24</v>
      </c>
      <c r="AB455" s="839"/>
      <c r="AC455" s="213"/>
      <c r="AD455" s="213"/>
      <c r="AE455" s="213"/>
      <c r="AF455" s="1319"/>
      <c r="AG455" s="375"/>
      <c r="AH455" s="1239"/>
      <c r="AI455" s="481" t="str">
        <f t="shared" si="37"/>
        <v>-</v>
      </c>
      <c r="AJ455" s="1330">
        <f t="shared" si="38"/>
        <v>43818</v>
      </c>
      <c r="AK455" s="217" t="s">
        <v>24</v>
      </c>
      <c r="AL455" s="614" t="s">
        <v>24</v>
      </c>
      <c r="AM455" s="180"/>
      <c r="AN455" s="178"/>
      <c r="AO455" s="178"/>
      <c r="AP455" s="180"/>
      <c r="AQ455" s="180"/>
      <c r="AR455" s="180"/>
      <c r="AS455" s="180"/>
      <c r="AT455" s="180"/>
      <c r="AU455" s="180"/>
      <c r="AV455" s="885"/>
      <c r="AW455" s="885"/>
      <c r="AX455" s="885"/>
      <c r="AY455" s="885"/>
      <c r="AZ455" s="177"/>
    </row>
    <row r="456" spans="1:52" ht="15" customHeight="1">
      <c r="A456" s="885"/>
      <c r="B456" s="1310">
        <v>450</v>
      </c>
      <c r="C456" s="647" t="s">
        <v>5566</v>
      </c>
      <c r="D456" s="244" t="s">
        <v>257</v>
      </c>
      <c r="E456" s="521" t="s">
        <v>1122</v>
      </c>
      <c r="F456" s="509" t="s">
        <v>24</v>
      </c>
      <c r="G456" s="509" t="s">
        <v>109</v>
      </c>
      <c r="H456" s="522" t="s">
        <v>24</v>
      </c>
      <c r="I456" s="198">
        <v>36922</v>
      </c>
      <c r="J456" s="231">
        <f t="shared" ca="1" si="39"/>
        <v>21</v>
      </c>
      <c r="K456" s="244" t="s">
        <v>83</v>
      </c>
      <c r="L456" s="665" t="s">
        <v>5567</v>
      </c>
      <c r="M456" s="211">
        <v>45382</v>
      </c>
      <c r="N456" s="577">
        <v>43838</v>
      </c>
      <c r="O456" s="211" t="s">
        <v>24</v>
      </c>
      <c r="P456" s="198" t="s">
        <v>24</v>
      </c>
      <c r="Q456" s="194" t="str">
        <f t="shared" si="35"/>
        <v>-</v>
      </c>
      <c r="R456" s="181" t="str">
        <f t="shared" ca="1" si="36"/>
        <v>TIDAK MCU</v>
      </c>
      <c r="S456" s="664" t="s">
        <v>5597</v>
      </c>
      <c r="T456" s="1330">
        <v>44227</v>
      </c>
      <c r="U456" s="1329">
        <v>44227</v>
      </c>
      <c r="V456" s="395" t="s">
        <v>24</v>
      </c>
      <c r="W456" s="136" t="s">
        <v>24</v>
      </c>
      <c r="X456" s="347"/>
      <c r="Y456" s="172"/>
      <c r="Z456" s="350"/>
      <c r="AA456" s="243" t="s">
        <v>100</v>
      </c>
      <c r="AB456" s="839"/>
      <c r="AC456" s="213"/>
      <c r="AD456" s="213"/>
      <c r="AE456" s="213"/>
      <c r="AF456" s="1319"/>
      <c r="AG456" s="375"/>
      <c r="AH456" s="1239"/>
      <c r="AI456" s="481" t="str">
        <f t="shared" si="37"/>
        <v>LIGHT VEHICLE</v>
      </c>
      <c r="AJ456" s="1330">
        <f t="shared" si="38"/>
        <v>43838</v>
      </c>
      <c r="AK456" s="592">
        <v>43836</v>
      </c>
      <c r="AL456" s="614">
        <v>43837</v>
      </c>
      <c r="AM456" s="180"/>
      <c r="AN456" s="178"/>
      <c r="AO456" s="178"/>
      <c r="AP456" s="180"/>
      <c r="AQ456" s="1231" t="s">
        <v>3094</v>
      </c>
      <c r="AR456" s="180"/>
      <c r="AS456" s="180"/>
      <c r="AT456" s="180"/>
      <c r="AU456" s="180"/>
      <c r="AV456" s="177"/>
      <c r="AW456" s="177"/>
      <c r="AX456" s="177"/>
      <c r="AY456" s="177"/>
      <c r="AZ456" s="177"/>
    </row>
    <row r="457" spans="1:52" ht="15" customHeight="1">
      <c r="A457" s="885"/>
      <c r="B457" s="1310">
        <v>451</v>
      </c>
      <c r="C457" s="647" t="s">
        <v>5568</v>
      </c>
      <c r="D457" s="244" t="s">
        <v>1850</v>
      </c>
      <c r="E457" s="521" t="s">
        <v>1122</v>
      </c>
      <c r="F457" s="509" t="s">
        <v>24</v>
      </c>
      <c r="G457" s="509" t="s">
        <v>109</v>
      </c>
      <c r="H457" s="522" t="s">
        <v>24</v>
      </c>
      <c r="I457" s="198">
        <v>34267</v>
      </c>
      <c r="J457" s="903">
        <f t="shared" ca="1" si="39"/>
        <v>28</v>
      </c>
      <c r="K457" s="316" t="s">
        <v>24</v>
      </c>
      <c r="L457" s="326" t="s">
        <v>24</v>
      </c>
      <c r="M457" s="336" t="s">
        <v>24</v>
      </c>
      <c r="N457" s="577">
        <v>43848</v>
      </c>
      <c r="O457" s="211" t="s">
        <v>24</v>
      </c>
      <c r="P457" s="198" t="s">
        <v>24</v>
      </c>
      <c r="Q457" s="194" t="str">
        <f t="shared" si="35"/>
        <v>-</v>
      </c>
      <c r="R457" s="181" t="str">
        <f t="shared" ca="1" si="36"/>
        <v>TIDAK MCU</v>
      </c>
      <c r="S457" s="664" t="s">
        <v>24</v>
      </c>
      <c r="T457" s="1330">
        <v>44494</v>
      </c>
      <c r="U457" s="212" t="s">
        <v>99</v>
      </c>
      <c r="V457" s="395" t="s">
        <v>24</v>
      </c>
      <c r="W457" s="136" t="s">
        <v>24</v>
      </c>
      <c r="X457" s="347"/>
      <c r="Y457" s="172"/>
      <c r="Z457" s="350"/>
      <c r="AA457" s="213" t="s">
        <v>24</v>
      </c>
      <c r="AB457" s="839"/>
      <c r="AC457" s="213"/>
      <c r="AD457" s="213"/>
      <c r="AE457" s="213"/>
      <c r="AF457" s="1319"/>
      <c r="AG457" s="375"/>
      <c r="AH457" s="1239"/>
      <c r="AI457" s="481" t="str">
        <f t="shared" si="37"/>
        <v>-</v>
      </c>
      <c r="AJ457" s="1330">
        <f t="shared" si="38"/>
        <v>43848</v>
      </c>
      <c r="AK457" s="217" t="s">
        <v>24</v>
      </c>
      <c r="AL457" s="614" t="s">
        <v>24</v>
      </c>
      <c r="AM457" s="180"/>
      <c r="AN457" s="178"/>
      <c r="AO457" s="178"/>
      <c r="AP457" s="180"/>
      <c r="AQ457" s="1231" t="s">
        <v>3094</v>
      </c>
      <c r="AR457" s="180"/>
      <c r="AS457" s="180"/>
      <c r="AT457" s="180"/>
      <c r="AU457" s="180"/>
      <c r="AV457" s="177"/>
      <c r="AW457" s="177"/>
      <c r="AX457" s="177"/>
      <c r="AY457" s="177"/>
      <c r="AZ457" s="177"/>
    </row>
    <row r="458" spans="1:52" ht="15" customHeight="1">
      <c r="A458" s="885"/>
      <c r="B458" s="1310">
        <v>452</v>
      </c>
      <c r="C458" s="657" t="s">
        <v>1934</v>
      </c>
      <c r="D458" s="244" t="s">
        <v>303</v>
      </c>
      <c r="E458" s="521" t="s">
        <v>1122</v>
      </c>
      <c r="F458" s="509" t="s">
        <v>24</v>
      </c>
      <c r="G458" s="509" t="s">
        <v>109</v>
      </c>
      <c r="H458" s="522" t="s">
        <v>24</v>
      </c>
      <c r="I458" s="472">
        <v>34572</v>
      </c>
      <c r="J458" s="903">
        <f t="shared" ca="1" si="39"/>
        <v>27</v>
      </c>
      <c r="K458" s="176" t="s">
        <v>24</v>
      </c>
      <c r="L458" s="170" t="s">
        <v>24</v>
      </c>
      <c r="M458" s="173" t="s">
        <v>24</v>
      </c>
      <c r="N458" s="577">
        <v>43848</v>
      </c>
      <c r="O458" s="211" t="s">
        <v>24</v>
      </c>
      <c r="P458" s="198" t="s">
        <v>24</v>
      </c>
      <c r="Q458" s="194" t="str">
        <f t="shared" si="35"/>
        <v>-</v>
      </c>
      <c r="R458" s="181" t="str">
        <f t="shared" ca="1" si="36"/>
        <v>TIDAK MCU</v>
      </c>
      <c r="S458" s="664" t="s">
        <v>24</v>
      </c>
      <c r="T458" s="1330">
        <v>44434</v>
      </c>
      <c r="U458" s="212" t="s">
        <v>99</v>
      </c>
      <c r="V458" s="904" t="s">
        <v>24</v>
      </c>
      <c r="W458" s="136" t="s">
        <v>24</v>
      </c>
      <c r="X458" s="347"/>
      <c r="Y458" s="172"/>
      <c r="Z458" s="350"/>
      <c r="AA458" s="213" t="s">
        <v>24</v>
      </c>
      <c r="AB458" s="839"/>
      <c r="AC458" s="213"/>
      <c r="AD458" s="213"/>
      <c r="AE458" s="213"/>
      <c r="AF458" s="1319"/>
      <c r="AG458" s="375"/>
      <c r="AH458" s="1239"/>
      <c r="AI458" s="481" t="str">
        <f t="shared" si="37"/>
        <v>-</v>
      </c>
      <c r="AJ458" s="1330">
        <f t="shared" si="38"/>
        <v>43848</v>
      </c>
      <c r="AK458" s="217" t="s">
        <v>24</v>
      </c>
      <c r="AL458" s="614" t="s">
        <v>24</v>
      </c>
      <c r="AM458" s="180"/>
      <c r="AN458" s="178"/>
      <c r="AO458" s="178"/>
      <c r="AP458" s="180"/>
      <c r="AQ458" s="1231" t="s">
        <v>3094</v>
      </c>
      <c r="AR458" s="180"/>
      <c r="AS458" s="180"/>
      <c r="AT458" s="180"/>
      <c r="AU458" s="180"/>
      <c r="AV458" s="885"/>
      <c r="AW458" s="885"/>
      <c r="AX458" s="885"/>
      <c r="AY458" s="885"/>
      <c r="AZ458" s="177"/>
    </row>
    <row r="459" spans="1:52" ht="15" customHeight="1">
      <c r="A459" s="885"/>
      <c r="B459" s="1310">
        <v>453</v>
      </c>
      <c r="C459" s="647" t="s">
        <v>5569</v>
      </c>
      <c r="D459" s="244" t="s">
        <v>5205</v>
      </c>
      <c r="E459" s="521" t="s">
        <v>1122</v>
      </c>
      <c r="F459" s="509" t="s">
        <v>24</v>
      </c>
      <c r="G459" s="509" t="s">
        <v>109</v>
      </c>
      <c r="H459" s="522" t="s">
        <v>24</v>
      </c>
      <c r="I459" s="198">
        <v>36390</v>
      </c>
      <c r="J459" s="903">
        <f t="shared" ca="1" si="39"/>
        <v>22</v>
      </c>
      <c r="K459" s="316" t="s">
        <v>24</v>
      </c>
      <c r="L459" s="326" t="s">
        <v>24</v>
      </c>
      <c r="M459" s="336" t="s">
        <v>24</v>
      </c>
      <c r="N459" s="577">
        <v>43859</v>
      </c>
      <c r="O459" s="211" t="s">
        <v>24</v>
      </c>
      <c r="P459" s="198" t="s">
        <v>24</v>
      </c>
      <c r="Q459" s="194" t="str">
        <f t="shared" si="35"/>
        <v>-</v>
      </c>
      <c r="R459" s="181" t="str">
        <f t="shared" ca="1" si="36"/>
        <v>TIDAK MCU</v>
      </c>
      <c r="S459" s="664" t="s">
        <v>24</v>
      </c>
      <c r="T459" s="1330">
        <v>44426</v>
      </c>
      <c r="U459" s="1329" t="s">
        <v>99</v>
      </c>
      <c r="V459" s="395" t="s">
        <v>24</v>
      </c>
      <c r="W459" s="136" t="s">
        <v>24</v>
      </c>
      <c r="X459" s="347"/>
      <c r="Y459" s="172"/>
      <c r="Z459" s="350"/>
      <c r="AA459" s="213" t="s">
        <v>24</v>
      </c>
      <c r="AB459" s="839"/>
      <c r="AC459" s="213"/>
      <c r="AD459" s="213"/>
      <c r="AE459" s="213"/>
      <c r="AF459" s="1319"/>
      <c r="AG459" s="375"/>
      <c r="AH459" s="1239"/>
      <c r="AI459" s="481" t="str">
        <f t="shared" si="37"/>
        <v>-</v>
      </c>
      <c r="AJ459" s="1330">
        <f t="shared" si="38"/>
        <v>43859</v>
      </c>
      <c r="AK459" s="211" t="s">
        <v>24</v>
      </c>
      <c r="AL459" s="621" t="s">
        <v>24</v>
      </c>
      <c r="AM459" s="180"/>
      <c r="AN459" s="178"/>
      <c r="AO459" s="178"/>
      <c r="AP459" s="180"/>
      <c r="AQ459" s="1231" t="s">
        <v>3094</v>
      </c>
      <c r="AR459" s="180"/>
      <c r="AS459" s="180"/>
      <c r="AT459" s="180"/>
      <c r="AU459" s="180"/>
      <c r="AV459" s="885"/>
      <c r="AW459" s="885"/>
      <c r="AX459" s="885"/>
      <c r="AY459" s="885"/>
      <c r="AZ459" s="177"/>
    </row>
    <row r="460" spans="1:52" ht="15" customHeight="1">
      <c r="A460" s="885"/>
      <c r="B460" s="1310">
        <v>454</v>
      </c>
      <c r="C460" s="647" t="s">
        <v>5570</v>
      </c>
      <c r="D460" s="244" t="s">
        <v>5209</v>
      </c>
      <c r="E460" s="521" t="s">
        <v>1122</v>
      </c>
      <c r="F460" s="509" t="s">
        <v>24</v>
      </c>
      <c r="G460" s="509" t="s">
        <v>109</v>
      </c>
      <c r="H460" s="522" t="s">
        <v>24</v>
      </c>
      <c r="I460" s="198">
        <v>34969</v>
      </c>
      <c r="J460" s="903">
        <f t="shared" ca="1" si="39"/>
        <v>26</v>
      </c>
      <c r="K460" s="316" t="s">
        <v>24</v>
      </c>
      <c r="L460" s="326" t="s">
        <v>24</v>
      </c>
      <c r="M460" s="336" t="s">
        <v>24</v>
      </c>
      <c r="N460" s="577">
        <v>43859</v>
      </c>
      <c r="O460" s="211" t="s">
        <v>24</v>
      </c>
      <c r="P460" s="198" t="s">
        <v>24</v>
      </c>
      <c r="Q460" s="194" t="str">
        <f t="shared" si="35"/>
        <v>-</v>
      </c>
      <c r="R460" s="181" t="str">
        <f t="shared" ca="1" si="36"/>
        <v>TIDAK MCU</v>
      </c>
      <c r="S460" s="664" t="s">
        <v>24</v>
      </c>
      <c r="T460" s="1330">
        <v>44466</v>
      </c>
      <c r="U460" s="1329" t="s">
        <v>99</v>
      </c>
      <c r="V460" s="904" t="s">
        <v>24</v>
      </c>
      <c r="W460" s="136" t="s">
        <v>24</v>
      </c>
      <c r="X460" s="347"/>
      <c r="Y460" s="172"/>
      <c r="Z460" s="350"/>
      <c r="AA460" s="213" t="s">
        <v>24</v>
      </c>
      <c r="AB460" s="839"/>
      <c r="AC460" s="213"/>
      <c r="AD460" s="213"/>
      <c r="AE460" s="213"/>
      <c r="AF460" s="1319"/>
      <c r="AG460" s="375"/>
      <c r="AH460" s="1239"/>
      <c r="AI460" s="481" t="str">
        <f t="shared" si="37"/>
        <v>-</v>
      </c>
      <c r="AJ460" s="1330">
        <f t="shared" si="38"/>
        <v>43859</v>
      </c>
      <c r="AK460" s="217" t="s">
        <v>24</v>
      </c>
      <c r="AL460" s="614" t="s">
        <v>24</v>
      </c>
      <c r="AM460" s="180"/>
      <c r="AN460" s="178"/>
      <c r="AO460" s="178"/>
      <c r="AP460" s="180"/>
      <c r="AQ460" s="1231" t="s">
        <v>3094</v>
      </c>
      <c r="AR460" s="180"/>
      <c r="AS460" s="180"/>
      <c r="AT460" s="180"/>
      <c r="AU460" s="180"/>
      <c r="AV460" s="885"/>
      <c r="AW460" s="885"/>
      <c r="AX460" s="885"/>
      <c r="AY460" s="885"/>
      <c r="AZ460" s="177"/>
    </row>
    <row r="461" spans="1:52" ht="15" customHeight="1">
      <c r="A461" s="885"/>
      <c r="B461" s="1310">
        <v>455</v>
      </c>
      <c r="C461" s="563" t="s">
        <v>5571</v>
      </c>
      <c r="D461" s="590" t="s">
        <v>5209</v>
      </c>
      <c r="E461" s="554" t="s">
        <v>1122</v>
      </c>
      <c r="F461" s="509" t="s">
        <v>24</v>
      </c>
      <c r="G461" s="509" t="s">
        <v>109</v>
      </c>
      <c r="H461" s="570" t="s">
        <v>24</v>
      </c>
      <c r="I461" s="198">
        <v>36553</v>
      </c>
      <c r="J461" s="231">
        <f t="shared" ca="1" si="39"/>
        <v>22</v>
      </c>
      <c r="K461" s="316" t="s">
        <v>24</v>
      </c>
      <c r="L461" s="326" t="s">
        <v>24</v>
      </c>
      <c r="M461" s="336" t="s">
        <v>24</v>
      </c>
      <c r="N461" s="577">
        <v>43863</v>
      </c>
      <c r="O461" s="211" t="s">
        <v>24</v>
      </c>
      <c r="P461" s="198" t="s">
        <v>24</v>
      </c>
      <c r="Q461" s="194" t="str">
        <f t="shared" si="35"/>
        <v>-</v>
      </c>
      <c r="R461" s="181" t="str">
        <f t="shared" ca="1" si="36"/>
        <v>TIDAK MCU</v>
      </c>
      <c r="S461" s="664" t="s">
        <v>24</v>
      </c>
      <c r="T461" s="1330">
        <v>44224</v>
      </c>
      <c r="U461" s="1329" t="s">
        <v>24</v>
      </c>
      <c r="V461" s="904" t="s">
        <v>24</v>
      </c>
      <c r="W461" s="136" t="s">
        <v>24</v>
      </c>
      <c r="X461" s="347"/>
      <c r="Y461" s="172"/>
      <c r="Z461" s="350"/>
      <c r="AA461" s="213" t="s">
        <v>24</v>
      </c>
      <c r="AB461" s="839"/>
      <c r="AC461" s="213"/>
      <c r="AD461" s="213"/>
      <c r="AE461" s="213"/>
      <c r="AF461" s="1319"/>
      <c r="AG461" s="375"/>
      <c r="AH461" s="1239"/>
      <c r="AI461" s="481" t="str">
        <f t="shared" si="37"/>
        <v>-</v>
      </c>
      <c r="AJ461" s="1330">
        <f t="shared" si="38"/>
        <v>43863</v>
      </c>
      <c r="AK461" s="217" t="s">
        <v>24</v>
      </c>
      <c r="AL461" s="614" t="s">
        <v>24</v>
      </c>
      <c r="AM461" s="180"/>
      <c r="AN461" s="178"/>
      <c r="AO461" s="178"/>
      <c r="AP461" s="180"/>
      <c r="AQ461" s="1231" t="s">
        <v>3094</v>
      </c>
      <c r="AR461" s="180"/>
      <c r="AS461" s="180"/>
      <c r="AT461" s="180"/>
      <c r="AU461" s="180"/>
      <c r="AV461" s="177"/>
      <c r="AW461" s="177"/>
      <c r="AX461" s="177"/>
      <c r="AY461" s="177"/>
      <c r="AZ461" s="177"/>
    </row>
    <row r="462" spans="1:52" ht="15" customHeight="1">
      <c r="B462" s="1310">
        <v>456</v>
      </c>
      <c r="C462" s="563" t="s">
        <v>10811</v>
      </c>
      <c r="D462" s="590" t="s">
        <v>230</v>
      </c>
      <c r="E462" s="521" t="s">
        <v>4222</v>
      </c>
      <c r="F462" s="1314" t="s">
        <v>10812</v>
      </c>
      <c r="G462" s="509" t="s">
        <v>102</v>
      </c>
      <c r="H462" s="570" t="s">
        <v>24</v>
      </c>
      <c r="I462" s="211">
        <v>35544</v>
      </c>
      <c r="J462" s="231">
        <f t="shared" ca="1" si="39"/>
        <v>25</v>
      </c>
      <c r="K462" s="316" t="s">
        <v>24</v>
      </c>
      <c r="L462" s="326" t="s">
        <v>24</v>
      </c>
      <c r="M462" s="336" t="s">
        <v>24</v>
      </c>
      <c r="N462" s="510">
        <v>43320</v>
      </c>
      <c r="O462" s="205" t="s">
        <v>24</v>
      </c>
      <c r="P462" s="205" t="s">
        <v>24</v>
      </c>
      <c r="Q462" s="194" t="str">
        <f t="shared" si="35"/>
        <v>-</v>
      </c>
      <c r="R462" s="181" t="str">
        <f t="shared" ca="1" si="36"/>
        <v>TIDAK MCU</v>
      </c>
      <c r="S462" s="451" t="s">
        <v>11296</v>
      </c>
      <c r="T462" s="1330">
        <v>44675</v>
      </c>
      <c r="U462" s="1329">
        <v>44675</v>
      </c>
      <c r="V462" s="904" t="s">
        <v>24</v>
      </c>
      <c r="W462" s="136" t="s">
        <v>24</v>
      </c>
      <c r="X462" s="347"/>
      <c r="Y462" s="172"/>
      <c r="Z462" s="350"/>
      <c r="AA462" s="213" t="s">
        <v>9107</v>
      </c>
      <c r="AB462" s="213" t="s">
        <v>24</v>
      </c>
      <c r="AC462" s="213" t="s">
        <v>24</v>
      </c>
      <c r="AD462" s="213" t="s">
        <v>24</v>
      </c>
      <c r="AE462" s="213" t="s">
        <v>24</v>
      </c>
      <c r="AF462" s="1319" t="s">
        <v>24</v>
      </c>
      <c r="AG462" s="375" t="s">
        <v>24</v>
      </c>
      <c r="AH462" s="1239"/>
      <c r="AI462" s="481" t="str">
        <f t="shared" si="37"/>
        <v>HD 465------</v>
      </c>
      <c r="AJ462" s="1330">
        <f t="shared" si="38"/>
        <v>43320</v>
      </c>
      <c r="AK462" s="199" t="s">
        <v>24</v>
      </c>
      <c r="AL462" s="679">
        <v>43320</v>
      </c>
      <c r="AM462" s="180"/>
      <c r="AN462" s="178"/>
      <c r="AO462" s="178"/>
      <c r="AP462" s="180"/>
      <c r="AQ462" s="1231" t="s">
        <v>3094</v>
      </c>
      <c r="AR462" s="180"/>
      <c r="AS462" s="180"/>
      <c r="AT462" s="180"/>
      <c r="AU462" s="180"/>
      <c r="AV462" s="177"/>
      <c r="AW462" s="177"/>
      <c r="AX462" s="177"/>
      <c r="AY462" s="177"/>
      <c r="AZ462" s="177"/>
    </row>
    <row r="463" spans="1:52" ht="15" customHeight="1">
      <c r="A463" s="885"/>
      <c r="B463" s="1310">
        <v>457</v>
      </c>
      <c r="C463" s="657" t="s">
        <v>5573</v>
      </c>
      <c r="D463" s="244" t="s">
        <v>257</v>
      </c>
      <c r="E463" s="521" t="s">
        <v>1122</v>
      </c>
      <c r="F463" s="509" t="s">
        <v>24</v>
      </c>
      <c r="G463" s="509" t="s">
        <v>109</v>
      </c>
      <c r="H463" s="522" t="s">
        <v>24</v>
      </c>
      <c r="I463" s="472">
        <v>31550</v>
      </c>
      <c r="J463" s="903">
        <f t="shared" ca="1" si="39"/>
        <v>36</v>
      </c>
      <c r="K463" s="244" t="s">
        <v>496</v>
      </c>
      <c r="L463" s="651">
        <v>860517141046</v>
      </c>
      <c r="M463" s="211">
        <v>45430</v>
      </c>
      <c r="N463" s="577">
        <v>43858</v>
      </c>
      <c r="O463" s="211" t="s">
        <v>24</v>
      </c>
      <c r="P463" s="198" t="s">
        <v>24</v>
      </c>
      <c r="Q463" s="194" t="str">
        <f t="shared" si="35"/>
        <v>-</v>
      </c>
      <c r="R463" s="181" t="str">
        <f t="shared" ca="1" si="36"/>
        <v>TIDAK MCU</v>
      </c>
      <c r="S463" s="664" t="s">
        <v>5598</v>
      </c>
      <c r="T463" s="1330">
        <v>44334</v>
      </c>
      <c r="U463" s="1329">
        <v>44334</v>
      </c>
      <c r="V463" s="904" t="s">
        <v>24</v>
      </c>
      <c r="W463" s="136" t="s">
        <v>24</v>
      </c>
      <c r="X463" s="347"/>
      <c r="Y463" s="172"/>
      <c r="Z463" s="350"/>
      <c r="AA463" s="243" t="s">
        <v>100</v>
      </c>
      <c r="AB463" s="839"/>
      <c r="AC463" s="213"/>
      <c r="AD463" s="213"/>
      <c r="AE463" s="213"/>
      <c r="AF463" s="1319"/>
      <c r="AG463" s="375"/>
      <c r="AH463" s="1239"/>
      <c r="AI463" s="481" t="str">
        <f t="shared" si="37"/>
        <v>LIGHT VEHICLE</v>
      </c>
      <c r="AJ463" s="1330">
        <f t="shared" si="38"/>
        <v>43858</v>
      </c>
      <c r="AK463" s="592">
        <v>43865</v>
      </c>
      <c r="AL463" s="614">
        <v>43865</v>
      </c>
      <c r="AM463" s="180"/>
      <c r="AN463" s="178"/>
      <c r="AO463" s="178"/>
      <c r="AP463" s="180"/>
      <c r="AQ463" s="1231" t="s">
        <v>3094</v>
      </c>
      <c r="AR463" s="180"/>
      <c r="AS463" s="180"/>
      <c r="AT463" s="180"/>
      <c r="AU463" s="180"/>
      <c r="AV463" s="177"/>
      <c r="AW463" s="177"/>
      <c r="AX463" s="177"/>
      <c r="AY463" s="177"/>
      <c r="AZ463" s="177"/>
    </row>
    <row r="464" spans="1:52" ht="15" customHeight="1">
      <c r="A464" s="885"/>
      <c r="B464" s="1310">
        <v>458</v>
      </c>
      <c r="C464" s="647" t="s">
        <v>5574</v>
      </c>
      <c r="D464" s="244" t="s">
        <v>1869</v>
      </c>
      <c r="E464" s="521" t="s">
        <v>1122</v>
      </c>
      <c r="F464" s="509" t="s">
        <v>24</v>
      </c>
      <c r="G464" s="509" t="s">
        <v>109</v>
      </c>
      <c r="H464" s="522" t="s">
        <v>24</v>
      </c>
      <c r="I464" s="198">
        <v>32466</v>
      </c>
      <c r="J464" s="1314">
        <f t="shared" ca="1" si="39"/>
        <v>33</v>
      </c>
      <c r="K464" s="316" t="s">
        <v>24</v>
      </c>
      <c r="L464" s="326" t="s">
        <v>24</v>
      </c>
      <c r="M464" s="336" t="s">
        <v>24</v>
      </c>
      <c r="N464" s="577">
        <v>43865</v>
      </c>
      <c r="O464" s="211" t="s">
        <v>24</v>
      </c>
      <c r="P464" s="198" t="s">
        <v>24</v>
      </c>
      <c r="Q464" s="194" t="str">
        <f t="shared" ref="Q464:Q527" si="40">IF(OR(O464="-",O464=""),"-",O464+365)</f>
        <v>-</v>
      </c>
      <c r="R464" s="181" t="str">
        <f t="shared" ref="R464:R527" ca="1" si="41">IF(OR(O464="",O464="-"),"TIDAK MCU",IF(Q464&gt;TODAY(),"BERLAKU","EXPIRED"))</f>
        <v>TIDAK MCU</v>
      </c>
      <c r="S464" s="664" t="s">
        <v>24</v>
      </c>
      <c r="T464" s="1330">
        <v>44519</v>
      </c>
      <c r="U464" s="212" t="s">
        <v>99</v>
      </c>
      <c r="V464" s="1330" t="s">
        <v>24</v>
      </c>
      <c r="W464" s="1311" t="s">
        <v>24</v>
      </c>
      <c r="X464" s="347"/>
      <c r="Y464" s="172"/>
      <c r="Z464" s="350"/>
      <c r="AA464" s="213" t="s">
        <v>24</v>
      </c>
      <c r="AB464" s="839"/>
      <c r="AC464" s="213"/>
      <c r="AD464" s="213"/>
      <c r="AE464" s="213"/>
      <c r="AF464" s="1319"/>
      <c r="AG464" s="375"/>
      <c r="AH464" s="1239"/>
      <c r="AI464" s="481" t="str">
        <f t="shared" ref="AI464:AI527" si="42">+CONCATENATE(AA464,AB464,AC464,AD464,AE464,AF464,AG464)</f>
        <v>-</v>
      </c>
      <c r="AJ464" s="1330">
        <f t="shared" ref="AJ464:AJ527" si="43">N464</f>
        <v>43865</v>
      </c>
      <c r="AK464" s="217" t="s">
        <v>24</v>
      </c>
      <c r="AL464" s="614" t="s">
        <v>24</v>
      </c>
      <c r="AM464" s="180"/>
      <c r="AN464" s="178"/>
      <c r="AO464" s="178"/>
      <c r="AP464" s="180"/>
      <c r="AQ464" s="1231" t="s">
        <v>3094</v>
      </c>
      <c r="AR464" s="180"/>
      <c r="AS464" s="180"/>
      <c r="AT464" s="180"/>
      <c r="AU464" s="180"/>
      <c r="AV464" s="885"/>
      <c r="AW464" s="885"/>
      <c r="AX464" s="885"/>
      <c r="AY464" s="885"/>
      <c r="AZ464" s="177"/>
    </row>
    <row r="465" spans="1:60" ht="15" customHeight="1">
      <c r="A465" s="885"/>
      <c r="B465" s="1310">
        <v>459</v>
      </c>
      <c r="C465" s="647" t="s">
        <v>5155</v>
      </c>
      <c r="D465" s="244" t="s">
        <v>3777</v>
      </c>
      <c r="E465" s="521" t="s">
        <v>1122</v>
      </c>
      <c r="F465" s="509" t="s">
        <v>24</v>
      </c>
      <c r="G465" s="509" t="s">
        <v>110</v>
      </c>
      <c r="H465" s="612" t="s">
        <v>5156</v>
      </c>
      <c r="I465" s="589">
        <v>28483</v>
      </c>
      <c r="J465" s="231">
        <f t="shared" ca="1" si="39"/>
        <v>44</v>
      </c>
      <c r="K465" s="316" t="s">
        <v>24</v>
      </c>
      <c r="L465" s="326" t="s">
        <v>24</v>
      </c>
      <c r="M465" s="336" t="s">
        <v>24</v>
      </c>
      <c r="N465" s="577">
        <v>43115</v>
      </c>
      <c r="O465" s="211">
        <v>43478</v>
      </c>
      <c r="P465" s="198" t="s">
        <v>24</v>
      </c>
      <c r="Q465" s="194">
        <f t="shared" si="40"/>
        <v>43843</v>
      </c>
      <c r="R465" s="181" t="str">
        <f t="shared" ca="1" si="41"/>
        <v>EXPIRED</v>
      </c>
      <c r="S465" s="1319" t="s">
        <v>24</v>
      </c>
      <c r="T465" s="1330">
        <v>44554</v>
      </c>
      <c r="U465" s="1329" t="s">
        <v>99</v>
      </c>
      <c r="V465" s="395" t="s">
        <v>24</v>
      </c>
      <c r="W465" s="136" t="s">
        <v>24</v>
      </c>
      <c r="X465" s="347"/>
      <c r="Y465" s="172"/>
      <c r="Z465" s="350"/>
      <c r="AA465" s="213"/>
      <c r="AB465" s="839"/>
      <c r="AC465" s="213"/>
      <c r="AD465" s="213"/>
      <c r="AE465" s="213"/>
      <c r="AF465" s="1319"/>
      <c r="AG465" s="375"/>
      <c r="AH465" s="1239"/>
      <c r="AI465" s="481" t="str">
        <f t="shared" si="42"/>
        <v/>
      </c>
      <c r="AJ465" s="1330">
        <f t="shared" si="43"/>
        <v>43115</v>
      </c>
      <c r="AK465" s="592">
        <v>43116</v>
      </c>
      <c r="AL465" s="614" t="s">
        <v>24</v>
      </c>
      <c r="AM465" s="180"/>
      <c r="AN465" s="178"/>
      <c r="AO465" s="178"/>
      <c r="AP465" s="180"/>
      <c r="AQ465" s="180"/>
      <c r="AR465" s="180"/>
      <c r="AS465" s="180"/>
      <c r="AT465" s="180"/>
      <c r="AU465" s="180"/>
      <c r="AV465" s="177"/>
      <c r="AW465" s="177"/>
      <c r="AX465" s="177"/>
      <c r="AY465" s="177"/>
      <c r="AZ465" s="177"/>
    </row>
    <row r="466" spans="1:60" ht="15" customHeight="1">
      <c r="A466" s="885"/>
      <c r="B466" s="1310">
        <v>460</v>
      </c>
      <c r="C466" s="647" t="s">
        <v>1621</v>
      </c>
      <c r="D466" s="567" t="s">
        <v>226</v>
      </c>
      <c r="E466" s="521" t="s">
        <v>1122</v>
      </c>
      <c r="F466" s="509" t="s">
        <v>24</v>
      </c>
      <c r="G466" s="509" t="s">
        <v>110</v>
      </c>
      <c r="H466" s="612" t="s">
        <v>5157</v>
      </c>
      <c r="I466" s="589">
        <v>32899</v>
      </c>
      <c r="J466" s="903">
        <f t="shared" ca="1" si="39"/>
        <v>32</v>
      </c>
      <c r="K466" s="316" t="s">
        <v>24</v>
      </c>
      <c r="L466" s="326" t="s">
        <v>24</v>
      </c>
      <c r="M466" s="336" t="s">
        <v>24</v>
      </c>
      <c r="N466" s="577">
        <v>42930</v>
      </c>
      <c r="O466" s="211">
        <v>43337</v>
      </c>
      <c r="P466" s="198" t="s">
        <v>24</v>
      </c>
      <c r="Q466" s="194">
        <f t="shared" si="40"/>
        <v>43702</v>
      </c>
      <c r="R466" s="181" t="str">
        <f t="shared" ca="1" si="41"/>
        <v>EXPIRED</v>
      </c>
      <c r="S466" s="1319" t="s">
        <v>24</v>
      </c>
      <c r="T466" s="1330">
        <v>44222</v>
      </c>
      <c r="U466" s="1329" t="s">
        <v>99</v>
      </c>
      <c r="V466" s="904" t="s">
        <v>24</v>
      </c>
      <c r="W466" s="136" t="s">
        <v>24</v>
      </c>
      <c r="X466" s="347"/>
      <c r="Y466" s="172"/>
      <c r="Z466" s="350"/>
      <c r="AA466" s="213"/>
      <c r="AB466" s="839"/>
      <c r="AC466" s="213"/>
      <c r="AD466" s="213"/>
      <c r="AE466" s="213"/>
      <c r="AF466" s="1319"/>
      <c r="AG466" s="375"/>
      <c r="AH466" s="1239"/>
      <c r="AI466" s="481" t="str">
        <f t="shared" si="42"/>
        <v/>
      </c>
      <c r="AJ466" s="1330">
        <f t="shared" si="43"/>
        <v>42930</v>
      </c>
      <c r="AK466" s="211" t="s">
        <v>24</v>
      </c>
      <c r="AL466" s="621" t="s">
        <v>24</v>
      </c>
      <c r="AM466" s="180"/>
      <c r="AN466" s="178"/>
      <c r="AO466" s="178"/>
      <c r="AP466" s="180"/>
      <c r="AQ466" s="180"/>
      <c r="AR466" s="180"/>
      <c r="AS466" s="180"/>
      <c r="AT466" s="180"/>
      <c r="AU466" s="180"/>
      <c r="AV466" s="885"/>
      <c r="AW466" s="885"/>
      <c r="AX466" s="885"/>
      <c r="AY466" s="885"/>
      <c r="AZ466" s="458"/>
      <c r="BA466" s="2186"/>
      <c r="BB466" s="2186"/>
      <c r="BC466" s="2186"/>
      <c r="BD466" s="2186"/>
      <c r="BE466" s="2186"/>
      <c r="BF466" s="2186"/>
      <c r="BG466" s="2186"/>
      <c r="BH466" s="2186"/>
    </row>
    <row r="467" spans="1:60" ht="15" customHeight="1">
      <c r="A467" s="885"/>
      <c r="B467" s="1310">
        <v>461</v>
      </c>
      <c r="C467" s="647" t="s">
        <v>1216</v>
      </c>
      <c r="D467" s="567" t="s">
        <v>257</v>
      </c>
      <c r="E467" s="521" t="s">
        <v>1122</v>
      </c>
      <c r="F467" s="509" t="s">
        <v>24</v>
      </c>
      <c r="G467" s="509" t="s">
        <v>110</v>
      </c>
      <c r="H467" s="522" t="s">
        <v>24</v>
      </c>
      <c r="I467" s="589">
        <v>34907</v>
      </c>
      <c r="J467" s="231">
        <f t="shared" ca="1" si="39"/>
        <v>26</v>
      </c>
      <c r="K467" s="244" t="s">
        <v>83</v>
      </c>
      <c r="L467" s="651">
        <v>1723180400683</v>
      </c>
      <c r="M467" s="198">
        <v>45134</v>
      </c>
      <c r="N467" s="577">
        <v>43470</v>
      </c>
      <c r="O467" s="211" t="s">
        <v>24</v>
      </c>
      <c r="P467" s="198" t="s">
        <v>24</v>
      </c>
      <c r="Q467" s="194" t="str">
        <f t="shared" si="40"/>
        <v>-</v>
      </c>
      <c r="R467" s="181" t="str">
        <f t="shared" ca="1" si="41"/>
        <v>TIDAK MCU</v>
      </c>
      <c r="S467" s="1319" t="s">
        <v>5181</v>
      </c>
      <c r="T467" s="1330">
        <v>44404</v>
      </c>
      <c r="U467" s="1329">
        <v>44404</v>
      </c>
      <c r="V467" s="395" t="s">
        <v>24</v>
      </c>
      <c r="W467" s="136" t="s">
        <v>24</v>
      </c>
      <c r="X467" s="347"/>
      <c r="Y467" s="172"/>
      <c r="Z467" s="350"/>
      <c r="AA467" s="243" t="s">
        <v>100</v>
      </c>
      <c r="AB467" s="839"/>
      <c r="AC467" s="213"/>
      <c r="AD467" s="213"/>
      <c r="AE467" s="213"/>
      <c r="AF467" s="1319"/>
      <c r="AG467" s="375"/>
      <c r="AH467" s="1239"/>
      <c r="AI467" s="481" t="str">
        <f t="shared" si="42"/>
        <v>LIGHT VEHICLE</v>
      </c>
      <c r="AJ467" s="1330">
        <f t="shared" si="43"/>
        <v>43470</v>
      </c>
      <c r="AK467" s="592">
        <v>43443</v>
      </c>
      <c r="AL467" s="679">
        <v>43454</v>
      </c>
      <c r="AM467" s="180"/>
      <c r="AN467" s="178"/>
      <c r="AO467" s="178"/>
      <c r="AP467" s="180"/>
      <c r="AQ467" s="1231" t="s">
        <v>3094</v>
      </c>
      <c r="AR467" s="180"/>
      <c r="AS467" s="180"/>
      <c r="AT467" s="180"/>
      <c r="AU467" s="180"/>
      <c r="AV467" s="885"/>
      <c r="AW467" s="885"/>
      <c r="AX467" s="885"/>
      <c r="AY467" s="885"/>
      <c r="AZ467" s="177"/>
    </row>
    <row r="468" spans="1:60" ht="15" customHeight="1">
      <c r="A468" s="885"/>
      <c r="B468" s="1310">
        <v>462</v>
      </c>
      <c r="C468" s="563" t="s">
        <v>5158</v>
      </c>
      <c r="D468" s="566" t="s">
        <v>257</v>
      </c>
      <c r="E468" s="521" t="s">
        <v>1122</v>
      </c>
      <c r="F468" s="509" t="s">
        <v>24</v>
      </c>
      <c r="G468" s="509" t="s">
        <v>110</v>
      </c>
      <c r="H468" s="612" t="s">
        <v>5159</v>
      </c>
      <c r="I468" s="589">
        <v>29747</v>
      </c>
      <c r="J468" s="1314">
        <f t="shared" ca="1" si="39"/>
        <v>41</v>
      </c>
      <c r="K468" s="213" t="s">
        <v>83</v>
      </c>
      <c r="L468" s="213" t="s">
        <v>24</v>
      </c>
      <c r="M468" s="198">
        <v>44357</v>
      </c>
      <c r="N468" s="577">
        <v>43770</v>
      </c>
      <c r="O468" s="205" t="s">
        <v>24</v>
      </c>
      <c r="P468" s="198" t="s">
        <v>24</v>
      </c>
      <c r="Q468" s="194" t="str">
        <f t="shared" si="40"/>
        <v>-</v>
      </c>
      <c r="R468" s="181" t="str">
        <f t="shared" ca="1" si="41"/>
        <v>TIDAK MCU</v>
      </c>
      <c r="S468" s="1319" t="s">
        <v>5182</v>
      </c>
      <c r="T468" s="1330">
        <v>44357</v>
      </c>
      <c r="U468" s="1329">
        <v>44357</v>
      </c>
      <c r="V468" s="904" t="s">
        <v>24</v>
      </c>
      <c r="W468" s="136" t="s">
        <v>24</v>
      </c>
      <c r="X468" s="347"/>
      <c r="Y468" s="172"/>
      <c r="Z468" s="350"/>
      <c r="AA468" s="243" t="s">
        <v>100</v>
      </c>
      <c r="AB468" s="839"/>
      <c r="AC468" s="213"/>
      <c r="AD468" s="213"/>
      <c r="AE468" s="213"/>
      <c r="AF468" s="1319"/>
      <c r="AG468" s="375"/>
      <c r="AH468" s="1239"/>
      <c r="AI468" s="481" t="str">
        <f t="shared" si="42"/>
        <v>LIGHT VEHICLE</v>
      </c>
      <c r="AJ468" s="1330">
        <f t="shared" si="43"/>
        <v>43770</v>
      </c>
      <c r="AK468" s="198">
        <v>43483</v>
      </c>
      <c r="AL468" s="621">
        <v>43483</v>
      </c>
      <c r="AM468" s="180"/>
      <c r="AN468" s="178"/>
      <c r="AO468" s="178"/>
      <c r="AP468" s="180"/>
      <c r="AQ468" s="1231" t="s">
        <v>3094</v>
      </c>
      <c r="AR468" s="180"/>
      <c r="AS468" s="180"/>
      <c r="AT468" s="180"/>
      <c r="AU468" s="180"/>
      <c r="AZ468" s="177"/>
    </row>
    <row r="469" spans="1:60" ht="15" customHeight="1">
      <c r="A469" s="885"/>
      <c r="B469" s="1310">
        <v>463</v>
      </c>
      <c r="C469" s="1009" t="s">
        <v>5160</v>
      </c>
      <c r="D469" s="1556" t="s">
        <v>257</v>
      </c>
      <c r="E469" s="709" t="s">
        <v>1122</v>
      </c>
      <c r="F469" s="912" t="s">
        <v>24</v>
      </c>
      <c r="G469" s="912" t="s">
        <v>110</v>
      </c>
      <c r="H469" s="1663" t="s">
        <v>5161</v>
      </c>
      <c r="I469" s="909">
        <v>34259</v>
      </c>
      <c r="J469" s="445">
        <f t="shared" ca="1" si="39"/>
        <v>28</v>
      </c>
      <c r="K469" s="447" t="s">
        <v>83</v>
      </c>
      <c r="L469" s="1836">
        <v>931017231165</v>
      </c>
      <c r="M469" s="920">
        <v>45582</v>
      </c>
      <c r="N469" s="1718">
        <v>43284</v>
      </c>
      <c r="O469" s="1711">
        <v>43644</v>
      </c>
      <c r="P469" s="920" t="s">
        <v>24</v>
      </c>
      <c r="Q469" s="1025">
        <f t="shared" si="40"/>
        <v>44009</v>
      </c>
      <c r="R469" s="919" t="str">
        <f t="shared" ca="1" si="41"/>
        <v>EXPIRED</v>
      </c>
      <c r="S469" s="445" t="s">
        <v>5183</v>
      </c>
      <c r="T469" s="446">
        <v>44486</v>
      </c>
      <c r="U469" s="517">
        <v>44486</v>
      </c>
      <c r="V469" s="446" t="s">
        <v>24</v>
      </c>
      <c r="W469" s="446" t="s">
        <v>24</v>
      </c>
      <c r="X469" s="1009"/>
      <c r="Y469" s="1026"/>
      <c r="Z469" s="1027"/>
      <c r="AA469" s="447" t="s">
        <v>100</v>
      </c>
      <c r="AB469" s="1494"/>
      <c r="AC469" s="447"/>
      <c r="AD469" s="447"/>
      <c r="AE469" s="447"/>
      <c r="AF469" s="445"/>
      <c r="AG469" s="972"/>
      <c r="AH469" s="1975"/>
      <c r="AI469" s="1028" t="str">
        <f t="shared" si="42"/>
        <v>LIGHT VEHICLE</v>
      </c>
      <c r="AJ469" s="446">
        <f t="shared" si="43"/>
        <v>43284</v>
      </c>
      <c r="AK469" s="1029">
        <v>43287</v>
      </c>
      <c r="AL469" s="1727">
        <v>43140</v>
      </c>
      <c r="AM469" s="916"/>
      <c r="AN469" s="916"/>
      <c r="AO469" s="916"/>
      <c r="AP469" s="916"/>
      <c r="AQ469" s="2001" t="s">
        <v>6564</v>
      </c>
      <c r="AR469" s="916"/>
      <c r="AS469" s="916"/>
      <c r="AT469" s="916" t="s">
        <v>11598</v>
      </c>
      <c r="AU469" s="916"/>
      <c r="AV469" s="458"/>
      <c r="AW469" s="458"/>
      <c r="AX469" s="458"/>
      <c r="AY469" s="458"/>
      <c r="AZ469" s="177"/>
    </row>
    <row r="470" spans="1:60" ht="15" customHeight="1">
      <c r="A470" s="885"/>
      <c r="B470" s="1310">
        <v>464</v>
      </c>
      <c r="C470" s="563" t="s">
        <v>5162</v>
      </c>
      <c r="D470" s="590" t="s">
        <v>5126</v>
      </c>
      <c r="E470" s="521" t="s">
        <v>1122</v>
      </c>
      <c r="F470" s="509" t="s">
        <v>24</v>
      </c>
      <c r="G470" s="509" t="s">
        <v>110</v>
      </c>
      <c r="H470" s="522" t="s">
        <v>24</v>
      </c>
      <c r="I470" s="589">
        <v>25461</v>
      </c>
      <c r="J470" s="903">
        <f t="shared" ca="1" si="39"/>
        <v>53</v>
      </c>
      <c r="K470" s="244" t="s">
        <v>83</v>
      </c>
      <c r="L470" s="654" t="s">
        <v>24</v>
      </c>
      <c r="M470" s="198">
        <v>44454</v>
      </c>
      <c r="N470" s="577">
        <v>43208</v>
      </c>
      <c r="O470" s="211" t="s">
        <v>24</v>
      </c>
      <c r="P470" s="198" t="s">
        <v>24</v>
      </c>
      <c r="Q470" s="194" t="str">
        <f t="shared" si="40"/>
        <v>-</v>
      </c>
      <c r="R470" s="181" t="str">
        <f t="shared" ca="1" si="41"/>
        <v>TIDAK MCU</v>
      </c>
      <c r="S470" s="1319" t="s">
        <v>5184</v>
      </c>
      <c r="T470" s="1330">
        <v>44454</v>
      </c>
      <c r="U470" s="1329">
        <v>44454</v>
      </c>
      <c r="V470" s="637">
        <v>44454</v>
      </c>
      <c r="W470" s="136" t="s">
        <v>24</v>
      </c>
      <c r="X470" s="347"/>
      <c r="Y470" s="172"/>
      <c r="Z470" s="350"/>
      <c r="AA470" s="243" t="s">
        <v>100</v>
      </c>
      <c r="AB470" s="243" t="s">
        <v>2464</v>
      </c>
      <c r="AC470" s="213"/>
      <c r="AD470" s="213"/>
      <c r="AE470" s="213"/>
      <c r="AF470" s="1319"/>
      <c r="AG470" s="375"/>
      <c r="AH470" s="1239"/>
      <c r="AI470" s="481" t="str">
        <f t="shared" si="42"/>
        <v>LIGHT VEHICLEELF</v>
      </c>
      <c r="AJ470" s="1330">
        <f t="shared" si="43"/>
        <v>43208</v>
      </c>
      <c r="AK470" s="198">
        <v>43886</v>
      </c>
      <c r="AL470" s="621">
        <v>43886</v>
      </c>
      <c r="AM470" s="180"/>
      <c r="AN470" s="178"/>
      <c r="AO470" s="178"/>
      <c r="AP470" s="180" t="s">
        <v>2464</v>
      </c>
      <c r="AQ470" s="1231" t="s">
        <v>3094</v>
      </c>
      <c r="AR470" s="180"/>
      <c r="AS470" s="180"/>
      <c r="AT470" s="180"/>
      <c r="AU470" s="180"/>
      <c r="AV470" s="885"/>
      <c r="AW470" s="885"/>
      <c r="AX470" s="885"/>
      <c r="AY470" s="885"/>
      <c r="AZ470" s="885"/>
    </row>
    <row r="471" spans="1:60" ht="15" customHeight="1">
      <c r="A471" s="885"/>
      <c r="B471" s="1310">
        <v>465</v>
      </c>
      <c r="C471" s="647" t="s">
        <v>5163</v>
      </c>
      <c r="D471" s="590" t="s">
        <v>257</v>
      </c>
      <c r="E471" s="521" t="s">
        <v>1122</v>
      </c>
      <c r="F471" s="509" t="s">
        <v>24</v>
      </c>
      <c r="G471" s="509" t="s">
        <v>110</v>
      </c>
      <c r="H471" s="666" t="s">
        <v>5164</v>
      </c>
      <c r="I471" s="212">
        <v>35689</v>
      </c>
      <c r="J471" s="1314">
        <f t="shared" ca="1" si="39"/>
        <v>24</v>
      </c>
      <c r="K471" s="244" t="s">
        <v>83</v>
      </c>
      <c r="L471" s="654">
        <v>970919310174</v>
      </c>
      <c r="M471" s="198">
        <v>44455</v>
      </c>
      <c r="N471" s="577">
        <v>43421</v>
      </c>
      <c r="O471" s="211" t="s">
        <v>24</v>
      </c>
      <c r="P471" s="198" t="s">
        <v>24</v>
      </c>
      <c r="Q471" s="194" t="str">
        <f t="shared" si="40"/>
        <v>-</v>
      </c>
      <c r="R471" s="181" t="str">
        <f t="shared" ca="1" si="41"/>
        <v>TIDAK MCU</v>
      </c>
      <c r="S471" s="1319" t="s">
        <v>5185</v>
      </c>
      <c r="T471" s="1330">
        <v>44455</v>
      </c>
      <c r="U471" s="1329">
        <v>44455</v>
      </c>
      <c r="V471" s="1311">
        <v>44455</v>
      </c>
      <c r="W471" s="1311" t="s">
        <v>24</v>
      </c>
      <c r="X471" s="347"/>
      <c r="Y471" s="172"/>
      <c r="Z471" s="350"/>
      <c r="AA471" s="243" t="s">
        <v>100</v>
      </c>
      <c r="AB471" s="839"/>
      <c r="AC471" s="213"/>
      <c r="AD471" s="213"/>
      <c r="AE471" s="213"/>
      <c r="AF471" s="1319"/>
      <c r="AG471" s="375"/>
      <c r="AH471" s="1239"/>
      <c r="AI471" s="481" t="str">
        <f t="shared" si="42"/>
        <v>LIGHT VEHICLE</v>
      </c>
      <c r="AJ471" s="1330">
        <f t="shared" si="43"/>
        <v>43421</v>
      </c>
      <c r="AK471" s="589">
        <v>43419</v>
      </c>
      <c r="AL471" s="621">
        <v>43419</v>
      </c>
      <c r="AM471" s="180"/>
      <c r="AN471" s="178"/>
      <c r="AO471" s="178"/>
      <c r="AP471" s="180"/>
      <c r="AQ471" s="1231" t="s">
        <v>3094</v>
      </c>
      <c r="AR471" s="180"/>
      <c r="AS471" s="180"/>
      <c r="AT471" s="180"/>
      <c r="AU471" s="180"/>
      <c r="AV471" s="885"/>
      <c r="AW471" s="885"/>
      <c r="AX471" s="885"/>
      <c r="AY471" s="885"/>
      <c r="AZ471" s="177"/>
    </row>
    <row r="472" spans="1:60" s="2186" customFormat="1" ht="15" customHeight="1">
      <c r="A472" s="885"/>
      <c r="B472" s="1310">
        <v>466</v>
      </c>
      <c r="C472" s="669" t="s">
        <v>5165</v>
      </c>
      <c r="D472" s="590" t="s">
        <v>257</v>
      </c>
      <c r="E472" s="521" t="s">
        <v>1122</v>
      </c>
      <c r="F472" s="509" t="s">
        <v>24</v>
      </c>
      <c r="G472" s="525" t="s">
        <v>110</v>
      </c>
      <c r="H472" s="522" t="s">
        <v>24</v>
      </c>
      <c r="I472" s="451">
        <v>34198</v>
      </c>
      <c r="J472" s="1314">
        <f t="shared" ca="1" si="39"/>
        <v>28</v>
      </c>
      <c r="K472" s="178" t="s">
        <v>83</v>
      </c>
      <c r="L472" s="667">
        <v>930832490018</v>
      </c>
      <c r="M472" s="181">
        <v>44425</v>
      </c>
      <c r="N472" s="577">
        <v>42800</v>
      </c>
      <c r="O472" s="211" t="s">
        <v>24</v>
      </c>
      <c r="P472" s="198" t="s">
        <v>24</v>
      </c>
      <c r="Q472" s="194" t="str">
        <f t="shared" si="40"/>
        <v>-</v>
      </c>
      <c r="R472" s="181" t="str">
        <f t="shared" ca="1" si="41"/>
        <v>TIDAK MCU</v>
      </c>
      <c r="S472" s="1319" t="s">
        <v>5186</v>
      </c>
      <c r="T472" s="1330">
        <v>44425</v>
      </c>
      <c r="U472" s="1329">
        <v>44425</v>
      </c>
      <c r="V472" s="1330" t="s">
        <v>24</v>
      </c>
      <c r="W472" s="1311" t="s">
        <v>24</v>
      </c>
      <c r="X472" s="347"/>
      <c r="Y472" s="172"/>
      <c r="Z472" s="350"/>
      <c r="AA472" s="243" t="s">
        <v>100</v>
      </c>
      <c r="AB472" s="839"/>
      <c r="AC472" s="213"/>
      <c r="AD472" s="213"/>
      <c r="AE472" s="213"/>
      <c r="AF472" s="1319"/>
      <c r="AG472" s="375"/>
      <c r="AH472" s="1239"/>
      <c r="AI472" s="481" t="str">
        <f t="shared" si="42"/>
        <v>LIGHT VEHICLE</v>
      </c>
      <c r="AJ472" s="1330">
        <f t="shared" si="43"/>
        <v>42800</v>
      </c>
      <c r="AK472" s="198">
        <v>42800</v>
      </c>
      <c r="AL472" s="621">
        <v>42805</v>
      </c>
      <c r="AM472" s="180"/>
      <c r="AN472" s="178"/>
      <c r="AO472" s="178"/>
      <c r="AP472" s="180"/>
      <c r="AQ472" s="1231" t="s">
        <v>3094</v>
      </c>
      <c r="AR472" s="180"/>
      <c r="AS472" s="180"/>
      <c r="AT472" s="180"/>
      <c r="AU472" s="180"/>
      <c r="AV472" s="885"/>
      <c r="AW472" s="885"/>
      <c r="AX472" s="885"/>
      <c r="AY472" s="885"/>
      <c r="AZ472" s="458"/>
    </row>
    <row r="473" spans="1:60" ht="15" customHeight="1">
      <c r="A473" s="885"/>
      <c r="B473" s="1310">
        <v>467</v>
      </c>
      <c r="C473" s="647" t="s">
        <v>5166</v>
      </c>
      <c r="D473" s="244" t="s">
        <v>257</v>
      </c>
      <c r="E473" s="521" t="s">
        <v>1122</v>
      </c>
      <c r="F473" s="509" t="s">
        <v>24</v>
      </c>
      <c r="G473" s="525" t="s">
        <v>110</v>
      </c>
      <c r="H473" s="570" t="s">
        <v>24</v>
      </c>
      <c r="I473" s="589">
        <v>32923</v>
      </c>
      <c r="J473" s="1314">
        <f t="shared" ca="1" si="39"/>
        <v>32</v>
      </c>
      <c r="K473" s="244" t="s">
        <v>83</v>
      </c>
      <c r="L473" s="244"/>
      <c r="M473" s="211">
        <v>44976</v>
      </c>
      <c r="N473" s="577">
        <v>43421</v>
      </c>
      <c r="O473" s="211" t="s">
        <v>24</v>
      </c>
      <c r="P473" s="198" t="s">
        <v>24</v>
      </c>
      <c r="Q473" s="194" t="str">
        <f t="shared" si="40"/>
        <v>-</v>
      </c>
      <c r="R473" s="181" t="str">
        <f t="shared" ca="1" si="41"/>
        <v>TIDAK MCU</v>
      </c>
      <c r="S473" s="1319" t="s">
        <v>5187</v>
      </c>
      <c r="T473" s="1330">
        <v>44246</v>
      </c>
      <c r="U473" s="1329" t="s">
        <v>99</v>
      </c>
      <c r="V473" s="1330" t="s">
        <v>24</v>
      </c>
      <c r="W473" s="1311" t="s">
        <v>24</v>
      </c>
      <c r="X473" s="347"/>
      <c r="Y473" s="172"/>
      <c r="Z473" s="350"/>
      <c r="AA473" s="243" t="s">
        <v>100</v>
      </c>
      <c r="AB473" s="839"/>
      <c r="AC473" s="213"/>
      <c r="AD473" s="213"/>
      <c r="AE473" s="213"/>
      <c r="AF473" s="1319"/>
      <c r="AG473" s="375"/>
      <c r="AH473" s="1239"/>
      <c r="AI473" s="481" t="str">
        <f t="shared" si="42"/>
        <v>LIGHT VEHICLE</v>
      </c>
      <c r="AJ473" s="1330">
        <f t="shared" si="43"/>
        <v>43421</v>
      </c>
      <c r="AK473" s="211" t="s">
        <v>24</v>
      </c>
      <c r="AL473" s="621" t="s">
        <v>24</v>
      </c>
      <c r="AM473" s="180"/>
      <c r="AN473" s="178"/>
      <c r="AO473" s="178"/>
      <c r="AP473" s="180"/>
      <c r="AQ473" s="1231" t="s">
        <v>3094</v>
      </c>
      <c r="AR473" s="180"/>
      <c r="AS473" s="180"/>
      <c r="AT473" s="180"/>
      <c r="AU473" s="180"/>
      <c r="AV473" s="885"/>
      <c r="AW473" s="885"/>
      <c r="AX473" s="885"/>
      <c r="AY473" s="885"/>
      <c r="AZ473" s="177"/>
    </row>
    <row r="474" spans="1:60" ht="15" customHeight="1">
      <c r="A474" s="885"/>
      <c r="B474" s="1310">
        <v>468</v>
      </c>
      <c r="C474" s="657" t="s">
        <v>3901</v>
      </c>
      <c r="D474" s="244" t="s">
        <v>333</v>
      </c>
      <c r="E474" s="521" t="s">
        <v>1122</v>
      </c>
      <c r="F474" s="509" t="s">
        <v>24</v>
      </c>
      <c r="G474" s="525" t="s">
        <v>110</v>
      </c>
      <c r="H474" s="522" t="s">
        <v>24</v>
      </c>
      <c r="I474" s="451">
        <v>33268</v>
      </c>
      <c r="J474" s="903">
        <f t="shared" ca="1" si="39"/>
        <v>31</v>
      </c>
      <c r="K474" s="244" t="s">
        <v>83</v>
      </c>
      <c r="L474" s="244"/>
      <c r="M474" s="211">
        <v>44591</v>
      </c>
      <c r="N474" s="577">
        <v>42919</v>
      </c>
      <c r="O474" s="211" t="s">
        <v>24</v>
      </c>
      <c r="P474" s="198" t="s">
        <v>24</v>
      </c>
      <c r="Q474" s="194" t="str">
        <f t="shared" si="40"/>
        <v>-</v>
      </c>
      <c r="R474" s="181" t="str">
        <f t="shared" ca="1" si="41"/>
        <v>TIDAK MCU</v>
      </c>
      <c r="S474" s="1319" t="s">
        <v>5188</v>
      </c>
      <c r="T474" s="1330">
        <v>44226</v>
      </c>
      <c r="U474" s="1329" t="s">
        <v>99</v>
      </c>
      <c r="V474" s="1330" t="s">
        <v>24</v>
      </c>
      <c r="W474" s="136" t="s">
        <v>24</v>
      </c>
      <c r="X474" s="347"/>
      <c r="Y474" s="172"/>
      <c r="Z474" s="350"/>
      <c r="AA474" s="243" t="s">
        <v>100</v>
      </c>
      <c r="AB474" s="839"/>
      <c r="AC474" s="213"/>
      <c r="AD474" s="213"/>
      <c r="AE474" s="213"/>
      <c r="AF474" s="1319"/>
      <c r="AG474" s="375"/>
      <c r="AH474" s="1239"/>
      <c r="AI474" s="481" t="str">
        <f t="shared" si="42"/>
        <v>LIGHT VEHICLE</v>
      </c>
      <c r="AJ474" s="1330">
        <f t="shared" si="43"/>
        <v>42919</v>
      </c>
      <c r="AK474" s="211" t="s">
        <v>24</v>
      </c>
      <c r="AL474" s="621" t="s">
        <v>24</v>
      </c>
      <c r="AM474" s="180"/>
      <c r="AN474" s="178"/>
      <c r="AO474" s="178"/>
      <c r="AP474" s="180"/>
      <c r="AQ474" s="180"/>
      <c r="AR474" s="180"/>
      <c r="AS474" s="180"/>
      <c r="AT474" s="180"/>
      <c r="AU474" s="180"/>
      <c r="AZ474" s="458"/>
      <c r="BA474" s="2186"/>
      <c r="BB474" s="2186"/>
      <c r="BC474" s="2186"/>
      <c r="BD474" s="2186"/>
      <c r="BE474" s="2186"/>
      <c r="BF474" s="2186"/>
      <c r="BG474" s="2186"/>
      <c r="BH474" s="2186"/>
    </row>
    <row r="475" spans="1:60" ht="15" customHeight="1">
      <c r="A475" s="885"/>
      <c r="B475" s="1310">
        <v>469</v>
      </c>
      <c r="C475" s="647" t="s">
        <v>5167</v>
      </c>
      <c r="D475" s="244" t="s">
        <v>3777</v>
      </c>
      <c r="E475" s="521" t="s">
        <v>1122</v>
      </c>
      <c r="F475" s="509" t="s">
        <v>24</v>
      </c>
      <c r="G475" s="525" t="s">
        <v>110</v>
      </c>
      <c r="H475" s="612" t="s">
        <v>5168</v>
      </c>
      <c r="I475" s="589">
        <v>26184</v>
      </c>
      <c r="J475" s="1314">
        <f t="shared" ca="1" si="39"/>
        <v>51</v>
      </c>
      <c r="K475" s="244" t="s">
        <v>83</v>
      </c>
      <c r="L475" s="651">
        <v>1723170600392</v>
      </c>
      <c r="M475" s="211">
        <v>44920</v>
      </c>
      <c r="N475" s="577">
        <v>42675</v>
      </c>
      <c r="O475" s="211" t="s">
        <v>24</v>
      </c>
      <c r="P475" s="198" t="s">
        <v>24</v>
      </c>
      <c r="Q475" s="194" t="str">
        <f t="shared" si="40"/>
        <v>-</v>
      </c>
      <c r="R475" s="181" t="str">
        <f t="shared" ca="1" si="41"/>
        <v>TIDAK MCU</v>
      </c>
      <c r="S475" s="1319" t="s">
        <v>5189</v>
      </c>
      <c r="T475" s="1330">
        <v>44447</v>
      </c>
      <c r="U475" s="1329" t="s">
        <v>99</v>
      </c>
      <c r="V475" s="1330" t="s">
        <v>24</v>
      </c>
      <c r="W475" s="1311" t="s">
        <v>24</v>
      </c>
      <c r="X475" s="347"/>
      <c r="Y475" s="172"/>
      <c r="Z475" s="350"/>
      <c r="AA475" s="243" t="s">
        <v>100</v>
      </c>
      <c r="AB475" s="839"/>
      <c r="AC475" s="213"/>
      <c r="AD475" s="213"/>
      <c r="AE475" s="213"/>
      <c r="AF475" s="1319"/>
      <c r="AG475" s="375"/>
      <c r="AH475" s="1239"/>
      <c r="AI475" s="481" t="str">
        <f t="shared" si="42"/>
        <v>LIGHT VEHICLE</v>
      </c>
      <c r="AJ475" s="1330">
        <f t="shared" si="43"/>
        <v>42675</v>
      </c>
      <c r="AK475" s="211" t="s">
        <v>24</v>
      </c>
      <c r="AL475" s="621" t="s">
        <v>24</v>
      </c>
      <c r="AM475" s="180"/>
      <c r="AN475" s="178"/>
      <c r="AO475" s="178"/>
      <c r="AP475" s="180"/>
      <c r="AQ475" s="180"/>
      <c r="AR475" s="180"/>
      <c r="AS475" s="180"/>
      <c r="AT475" s="180"/>
      <c r="AU475" s="180"/>
      <c r="AV475" s="885"/>
      <c r="AW475" s="885"/>
      <c r="AX475" s="885"/>
      <c r="AY475" s="885"/>
      <c r="AZ475" s="177"/>
    </row>
    <row r="476" spans="1:60" ht="15" customHeight="1">
      <c r="A476" s="885"/>
      <c r="B476" s="1310">
        <v>470</v>
      </c>
      <c r="C476" s="647" t="s">
        <v>5169</v>
      </c>
      <c r="D476" s="590" t="s">
        <v>5126</v>
      </c>
      <c r="E476" s="521" t="s">
        <v>1122</v>
      </c>
      <c r="F476" s="509" t="s">
        <v>24</v>
      </c>
      <c r="G476" s="509" t="s">
        <v>110</v>
      </c>
      <c r="H476" s="570" t="s">
        <v>24</v>
      </c>
      <c r="I476" s="589">
        <v>33495</v>
      </c>
      <c r="J476" s="903">
        <f t="shared" ca="1" si="39"/>
        <v>30</v>
      </c>
      <c r="K476" s="244" t="s">
        <v>83</v>
      </c>
      <c r="L476" s="654" t="s">
        <v>24</v>
      </c>
      <c r="M476" s="211">
        <v>44818</v>
      </c>
      <c r="N476" s="577">
        <v>43208</v>
      </c>
      <c r="O476" s="211" t="s">
        <v>24</v>
      </c>
      <c r="P476" s="198" t="s">
        <v>24</v>
      </c>
      <c r="Q476" s="194" t="str">
        <f t="shared" si="40"/>
        <v>-</v>
      </c>
      <c r="R476" s="181" t="str">
        <f t="shared" ca="1" si="41"/>
        <v>TIDAK MCU</v>
      </c>
      <c r="S476" s="1319" t="s">
        <v>5190</v>
      </c>
      <c r="T476" s="1330">
        <v>44453</v>
      </c>
      <c r="U476" s="1329" t="s">
        <v>99</v>
      </c>
      <c r="V476" s="1330" t="s">
        <v>24</v>
      </c>
      <c r="W476" s="136" t="s">
        <v>24</v>
      </c>
      <c r="X476" s="347"/>
      <c r="Y476" s="172"/>
      <c r="Z476" s="350"/>
      <c r="AA476" s="243" t="s">
        <v>100</v>
      </c>
      <c r="AB476" s="839"/>
      <c r="AC476" s="213"/>
      <c r="AD476" s="213"/>
      <c r="AE476" s="213"/>
      <c r="AF476" s="1319"/>
      <c r="AG476" s="375"/>
      <c r="AH476" s="1239"/>
      <c r="AI476" s="481" t="str">
        <f t="shared" si="42"/>
        <v>LIGHT VEHICLE</v>
      </c>
      <c r="AJ476" s="1330">
        <f t="shared" si="43"/>
        <v>43208</v>
      </c>
      <c r="AK476" s="217" t="s">
        <v>24</v>
      </c>
      <c r="AL476" s="614" t="s">
        <v>24</v>
      </c>
      <c r="AM476" s="180"/>
      <c r="AN476" s="178"/>
      <c r="AO476" s="178"/>
      <c r="AP476" s="180"/>
      <c r="AQ476" s="1231" t="s">
        <v>3094</v>
      </c>
      <c r="AR476" s="180"/>
      <c r="AS476" s="180"/>
      <c r="AT476" s="180"/>
      <c r="AU476" s="180"/>
      <c r="AV476" s="885"/>
      <c r="AW476" s="885"/>
      <c r="AX476" s="885"/>
      <c r="AY476" s="885"/>
      <c r="AZ476" s="885"/>
    </row>
    <row r="477" spans="1:60" ht="15" customHeight="1">
      <c r="A477" s="885"/>
      <c r="B477" s="1310">
        <v>471</v>
      </c>
      <c r="C477" s="563" t="s">
        <v>5170</v>
      </c>
      <c r="D477" s="590" t="s">
        <v>257</v>
      </c>
      <c r="E477" s="521" t="s">
        <v>1122</v>
      </c>
      <c r="F477" s="509" t="s">
        <v>24</v>
      </c>
      <c r="G477" s="509" t="s">
        <v>110</v>
      </c>
      <c r="H477" s="522" t="s">
        <v>24</v>
      </c>
      <c r="I477" s="589">
        <v>33472</v>
      </c>
      <c r="J477" s="231">
        <f t="shared" ca="1" si="39"/>
        <v>30</v>
      </c>
      <c r="K477" s="244" t="s">
        <v>83</v>
      </c>
      <c r="L477" s="654" t="s">
        <v>24</v>
      </c>
      <c r="M477" s="211">
        <v>44430</v>
      </c>
      <c r="N477" s="577">
        <v>42697</v>
      </c>
      <c r="O477" s="211" t="s">
        <v>24</v>
      </c>
      <c r="P477" s="198" t="s">
        <v>24</v>
      </c>
      <c r="Q477" s="194" t="str">
        <f t="shared" si="40"/>
        <v>-</v>
      </c>
      <c r="R477" s="181" t="str">
        <f t="shared" ca="1" si="41"/>
        <v>TIDAK MCU</v>
      </c>
      <c r="S477" s="1319" t="s">
        <v>5191</v>
      </c>
      <c r="T477" s="1330">
        <v>44430</v>
      </c>
      <c r="U477" s="1330">
        <v>44430</v>
      </c>
      <c r="V477" s="904" t="s">
        <v>24</v>
      </c>
      <c r="W477" s="136" t="s">
        <v>24</v>
      </c>
      <c r="X477" s="347"/>
      <c r="Y477" s="172"/>
      <c r="Z477" s="350"/>
      <c r="AA477" s="243" t="s">
        <v>100</v>
      </c>
      <c r="AB477" s="839"/>
      <c r="AC477" s="213"/>
      <c r="AD477" s="213"/>
      <c r="AE477" s="213"/>
      <c r="AF477" s="1319"/>
      <c r="AG477" s="375"/>
      <c r="AH477" s="1239"/>
      <c r="AI477" s="481" t="str">
        <f t="shared" si="42"/>
        <v>LIGHT VEHICLE</v>
      </c>
      <c r="AJ477" s="1330">
        <f t="shared" si="43"/>
        <v>42697</v>
      </c>
      <c r="AK477" s="592">
        <v>44069</v>
      </c>
      <c r="AL477" s="614"/>
      <c r="AM477" s="180"/>
      <c r="AN477" s="178"/>
      <c r="AO477" s="178"/>
      <c r="AP477" s="180"/>
      <c r="AQ477" s="1231" t="s">
        <v>3094</v>
      </c>
      <c r="AR477" s="180"/>
      <c r="AS477" s="180"/>
      <c r="AT477" s="180"/>
      <c r="AU477" s="180"/>
      <c r="AV477" s="885"/>
      <c r="AW477" s="885"/>
      <c r="AX477" s="885"/>
      <c r="AY477" s="885"/>
      <c r="AZ477" s="177"/>
    </row>
    <row r="478" spans="1:60" ht="15" customHeight="1">
      <c r="A478" s="885"/>
      <c r="B478" s="1310">
        <v>472</v>
      </c>
      <c r="C478" s="563" t="s">
        <v>5171</v>
      </c>
      <c r="D478" s="590" t="s">
        <v>257</v>
      </c>
      <c r="E478" s="521" t="s">
        <v>1122</v>
      </c>
      <c r="F478" s="509" t="s">
        <v>24</v>
      </c>
      <c r="G478" s="509" t="s">
        <v>110</v>
      </c>
      <c r="H478" s="612" t="s">
        <v>5172</v>
      </c>
      <c r="I478" s="589">
        <v>31129</v>
      </c>
      <c r="J478" s="903">
        <f t="shared" ca="1" si="39"/>
        <v>37</v>
      </c>
      <c r="K478" s="244" t="s">
        <v>83</v>
      </c>
      <c r="L478" s="654" t="s">
        <v>24</v>
      </c>
      <c r="M478" s="211">
        <v>45374</v>
      </c>
      <c r="N478" s="577">
        <v>43005</v>
      </c>
      <c r="O478" s="211" t="s">
        <v>24</v>
      </c>
      <c r="P478" s="198" t="s">
        <v>24</v>
      </c>
      <c r="Q478" s="194" t="str">
        <f t="shared" si="40"/>
        <v>-</v>
      </c>
      <c r="R478" s="181" t="str">
        <f t="shared" ca="1" si="41"/>
        <v>TIDAK MCU</v>
      </c>
      <c r="S478" s="1319" t="s">
        <v>5192</v>
      </c>
      <c r="T478" s="1330">
        <v>44278</v>
      </c>
      <c r="U478" s="1330">
        <v>44278</v>
      </c>
      <c r="V478" s="904" t="s">
        <v>24</v>
      </c>
      <c r="W478" s="136" t="s">
        <v>24</v>
      </c>
      <c r="X478" s="347"/>
      <c r="Y478" s="172"/>
      <c r="Z478" s="350"/>
      <c r="AA478" s="243" t="s">
        <v>100</v>
      </c>
      <c r="AB478" s="839"/>
      <c r="AC478" s="213"/>
      <c r="AD478" s="213"/>
      <c r="AE478" s="213"/>
      <c r="AF478" s="1319"/>
      <c r="AG478" s="375"/>
      <c r="AH478" s="1239"/>
      <c r="AI478" s="481" t="str">
        <f t="shared" si="42"/>
        <v>LIGHT VEHICLE</v>
      </c>
      <c r="AJ478" s="1330">
        <f t="shared" si="43"/>
        <v>43005</v>
      </c>
      <c r="AK478" s="592">
        <v>43794</v>
      </c>
      <c r="AL478" s="614">
        <v>43794</v>
      </c>
      <c r="AM478" s="180"/>
      <c r="AN478" s="178"/>
      <c r="AO478" s="178"/>
      <c r="AP478" s="180"/>
      <c r="AQ478" s="1231" t="s">
        <v>3094</v>
      </c>
      <c r="AR478" s="180"/>
      <c r="AS478" s="180"/>
      <c r="AT478" s="180"/>
      <c r="AU478" s="180"/>
      <c r="AV478" s="885"/>
      <c r="AW478" s="885"/>
      <c r="AX478" s="885"/>
      <c r="AY478" s="885"/>
      <c r="AZ478" s="885"/>
    </row>
    <row r="479" spans="1:60" ht="15" customHeight="1">
      <c r="A479" s="885"/>
      <c r="B479" s="1310">
        <v>473</v>
      </c>
      <c r="C479" s="650" t="s">
        <v>5173</v>
      </c>
      <c r="D479" s="590" t="s">
        <v>257</v>
      </c>
      <c r="E479" s="521" t="s">
        <v>1122</v>
      </c>
      <c r="F479" s="509" t="s">
        <v>24</v>
      </c>
      <c r="G479" s="509" t="s">
        <v>110</v>
      </c>
      <c r="H479" s="612" t="s">
        <v>5174</v>
      </c>
      <c r="I479" s="589">
        <v>35932</v>
      </c>
      <c r="J479" s="903">
        <f t="shared" ca="1" si="39"/>
        <v>23</v>
      </c>
      <c r="K479" s="244" t="s">
        <v>83</v>
      </c>
      <c r="L479" s="654" t="s">
        <v>24</v>
      </c>
      <c r="M479" s="211">
        <v>44698</v>
      </c>
      <c r="N479" s="577">
        <v>43038</v>
      </c>
      <c r="O479" s="211" t="s">
        <v>24</v>
      </c>
      <c r="P479" s="198" t="s">
        <v>24</v>
      </c>
      <c r="Q479" s="194" t="str">
        <f t="shared" si="40"/>
        <v>-</v>
      </c>
      <c r="R479" s="181" t="str">
        <f t="shared" ca="1" si="41"/>
        <v>TIDAK MCU</v>
      </c>
      <c r="S479" s="1319" t="s">
        <v>5193</v>
      </c>
      <c r="T479" s="1330">
        <v>44333</v>
      </c>
      <c r="U479" s="1330">
        <v>44333</v>
      </c>
      <c r="V479" s="904" t="s">
        <v>24</v>
      </c>
      <c r="W479" s="136" t="s">
        <v>24</v>
      </c>
      <c r="X479" s="347"/>
      <c r="Y479" s="172"/>
      <c r="Z479" s="350"/>
      <c r="AA479" s="243" t="s">
        <v>100</v>
      </c>
      <c r="AB479" s="839"/>
      <c r="AC479" s="213"/>
      <c r="AD479" s="213"/>
      <c r="AE479" s="213"/>
      <c r="AF479" s="1319"/>
      <c r="AG479" s="375"/>
      <c r="AH479" s="1239"/>
      <c r="AI479" s="481" t="str">
        <f t="shared" si="42"/>
        <v>LIGHT VEHICLE</v>
      </c>
      <c r="AJ479" s="1330">
        <f t="shared" si="43"/>
        <v>43038</v>
      </c>
      <c r="AK479" s="592">
        <v>43794</v>
      </c>
      <c r="AL479" s="614">
        <v>43794</v>
      </c>
      <c r="AM479" s="180"/>
      <c r="AN479" s="178"/>
      <c r="AO479" s="178"/>
      <c r="AP479" s="180"/>
      <c r="AQ479" s="1231" t="s">
        <v>3094</v>
      </c>
      <c r="AR479" s="180"/>
      <c r="AS479" s="180"/>
      <c r="AT479" s="180"/>
      <c r="AU479" s="180"/>
      <c r="AV479" s="885"/>
      <c r="AW479" s="885"/>
      <c r="AX479" s="885"/>
      <c r="AY479" s="885"/>
      <c r="AZ479" s="177"/>
    </row>
    <row r="480" spans="1:60" ht="15" customHeight="1">
      <c r="A480" s="885"/>
      <c r="B480" s="1310">
        <v>474</v>
      </c>
      <c r="C480" s="563" t="s">
        <v>5175</v>
      </c>
      <c r="D480" s="590" t="s">
        <v>257</v>
      </c>
      <c r="E480" s="521" t="s">
        <v>1122</v>
      </c>
      <c r="F480" s="509" t="s">
        <v>24</v>
      </c>
      <c r="G480" s="509" t="s">
        <v>110</v>
      </c>
      <c r="H480" s="522" t="s">
        <v>24</v>
      </c>
      <c r="I480" s="589">
        <v>33003</v>
      </c>
      <c r="J480" s="903">
        <f t="shared" ca="1" si="39"/>
        <v>32</v>
      </c>
      <c r="K480" s="178" t="s">
        <v>83</v>
      </c>
      <c r="L480" s="613">
        <v>900619330249</v>
      </c>
      <c r="M480" s="181">
        <v>44357</v>
      </c>
      <c r="N480" s="577">
        <v>43066</v>
      </c>
      <c r="O480" s="211" t="s">
        <v>24</v>
      </c>
      <c r="P480" s="198" t="s">
        <v>24</v>
      </c>
      <c r="Q480" s="194" t="str">
        <f t="shared" si="40"/>
        <v>-</v>
      </c>
      <c r="R480" s="181" t="str">
        <f t="shared" ca="1" si="41"/>
        <v>TIDAK MCU</v>
      </c>
      <c r="S480" s="1319" t="s">
        <v>5194</v>
      </c>
      <c r="T480" s="1330">
        <v>44326</v>
      </c>
      <c r="U480" s="1330">
        <v>44326</v>
      </c>
      <c r="V480" s="904" t="s">
        <v>24</v>
      </c>
      <c r="W480" s="136" t="s">
        <v>24</v>
      </c>
      <c r="X480" s="347"/>
      <c r="Y480" s="172"/>
      <c r="Z480" s="350"/>
      <c r="AA480" s="243" t="s">
        <v>100</v>
      </c>
      <c r="AB480" s="839"/>
      <c r="AC480" s="213"/>
      <c r="AD480" s="213"/>
      <c r="AE480" s="213"/>
      <c r="AF480" s="1319"/>
      <c r="AG480" s="375"/>
      <c r="AH480" s="1239"/>
      <c r="AI480" s="481" t="str">
        <f t="shared" si="42"/>
        <v>LIGHT VEHICLE</v>
      </c>
      <c r="AJ480" s="1330">
        <f t="shared" si="43"/>
        <v>43066</v>
      </c>
      <c r="AK480" s="198">
        <v>43794</v>
      </c>
      <c r="AL480" s="621">
        <v>43794</v>
      </c>
      <c r="AM480" s="180"/>
      <c r="AN480" s="178"/>
      <c r="AO480" s="178"/>
      <c r="AP480" s="180"/>
      <c r="AQ480" s="1231" t="s">
        <v>3094</v>
      </c>
      <c r="AR480" s="180"/>
      <c r="AS480" s="180"/>
      <c r="AT480" s="180"/>
      <c r="AU480" s="180"/>
      <c r="AV480" s="885"/>
      <c r="AW480" s="885"/>
      <c r="AX480" s="885"/>
      <c r="AY480" s="885"/>
      <c r="AZ480" s="177"/>
    </row>
    <row r="481" spans="1:60" ht="15" customHeight="1">
      <c r="A481" s="885"/>
      <c r="B481" s="1310">
        <v>475</v>
      </c>
      <c r="C481" s="650" t="s">
        <v>1176</v>
      </c>
      <c r="D481" s="590" t="s">
        <v>257</v>
      </c>
      <c r="E481" s="521" t="s">
        <v>1122</v>
      </c>
      <c r="F481" s="509" t="s">
        <v>24</v>
      </c>
      <c r="G481" s="509" t="s">
        <v>110</v>
      </c>
      <c r="H481" s="612" t="s">
        <v>5176</v>
      </c>
      <c r="I481" s="589">
        <v>33355</v>
      </c>
      <c r="J481" s="903">
        <f t="shared" ref="J481:J544" ca="1" si="44">IF(OR(I481="",I481="-"),"-",ROUND((NOW()-I481)/356,0))</f>
        <v>31</v>
      </c>
      <c r="K481" s="244" t="s">
        <v>494</v>
      </c>
      <c r="L481" s="651">
        <v>91041714043</v>
      </c>
      <c r="M481" s="211">
        <v>45409</v>
      </c>
      <c r="N481" s="577">
        <v>43052</v>
      </c>
      <c r="O481" s="211" t="s">
        <v>24</v>
      </c>
      <c r="P481" s="198" t="s">
        <v>24</v>
      </c>
      <c r="Q481" s="194" t="str">
        <f t="shared" si="40"/>
        <v>-</v>
      </c>
      <c r="R481" s="181" t="str">
        <f t="shared" ca="1" si="41"/>
        <v>TIDAK MCU</v>
      </c>
      <c r="S481" s="1319" t="s">
        <v>5195</v>
      </c>
      <c r="T481" s="1330">
        <v>44313</v>
      </c>
      <c r="U481" s="1330">
        <v>44313</v>
      </c>
      <c r="V481" s="904" t="s">
        <v>24</v>
      </c>
      <c r="W481" s="136" t="s">
        <v>24</v>
      </c>
      <c r="X481" s="347"/>
      <c r="Y481" s="172"/>
      <c r="Z481" s="350"/>
      <c r="AA481" s="243" t="s">
        <v>100</v>
      </c>
      <c r="AB481" s="839"/>
      <c r="AC481" s="213"/>
      <c r="AD481" s="213"/>
      <c r="AE481" s="213"/>
      <c r="AF481" s="1319"/>
      <c r="AG481" s="375"/>
      <c r="AH481" s="1239"/>
      <c r="AI481" s="481" t="str">
        <f t="shared" si="42"/>
        <v>LIGHT VEHICLE</v>
      </c>
      <c r="AJ481" s="1330">
        <f t="shared" si="43"/>
        <v>43052</v>
      </c>
      <c r="AK481" s="211">
        <v>44088</v>
      </c>
      <c r="AL481" s="621" t="s">
        <v>24</v>
      </c>
      <c r="AM481" s="180"/>
      <c r="AN481" s="178"/>
      <c r="AO481" s="178"/>
      <c r="AP481" s="180"/>
      <c r="AQ481" s="1231" t="s">
        <v>3094</v>
      </c>
      <c r="AR481" s="180"/>
      <c r="AS481" s="180"/>
      <c r="AT481" s="180"/>
      <c r="AU481" s="180"/>
      <c r="AV481" s="885"/>
      <c r="AW481" s="885"/>
      <c r="AX481" s="885"/>
      <c r="AY481" s="885"/>
      <c r="AZ481" s="177"/>
    </row>
    <row r="482" spans="1:60" ht="15" customHeight="1">
      <c r="A482" s="885"/>
      <c r="B482" s="1310">
        <v>476</v>
      </c>
      <c r="C482" s="655" t="s">
        <v>5177</v>
      </c>
      <c r="D482" s="244" t="s">
        <v>226</v>
      </c>
      <c r="E482" s="521" t="s">
        <v>1122</v>
      </c>
      <c r="F482" s="509" t="s">
        <v>24</v>
      </c>
      <c r="G482" s="509" t="s">
        <v>110</v>
      </c>
      <c r="H482" s="936" t="s">
        <v>5178</v>
      </c>
      <c r="I482" s="1744">
        <v>35365</v>
      </c>
      <c r="J482" s="903">
        <f t="shared" ca="1" si="44"/>
        <v>25</v>
      </c>
      <c r="K482" s="316" t="s">
        <v>24</v>
      </c>
      <c r="L482" s="326" t="s">
        <v>24</v>
      </c>
      <c r="M482" s="336" t="s">
        <v>24</v>
      </c>
      <c r="N482" s="577">
        <v>43270</v>
      </c>
      <c r="O482" s="211" t="s">
        <v>24</v>
      </c>
      <c r="P482" s="198" t="s">
        <v>24</v>
      </c>
      <c r="Q482" s="194" t="str">
        <f t="shared" si="40"/>
        <v>-</v>
      </c>
      <c r="R482" s="181" t="str">
        <f t="shared" ca="1" si="41"/>
        <v>TIDAK MCU</v>
      </c>
      <c r="S482" s="1319" t="s">
        <v>24</v>
      </c>
      <c r="T482" s="1330">
        <v>44496</v>
      </c>
      <c r="U482" s="1329" t="s">
        <v>99</v>
      </c>
      <c r="V482" s="1330" t="s">
        <v>24</v>
      </c>
      <c r="W482" s="136" t="s">
        <v>24</v>
      </c>
      <c r="X482" s="347"/>
      <c r="Y482" s="172"/>
      <c r="Z482" s="350"/>
      <c r="AA482" s="1305"/>
      <c r="AB482" s="1021"/>
      <c r="AC482" s="213"/>
      <c r="AD482" s="213"/>
      <c r="AE482" s="213"/>
      <c r="AF482" s="1319"/>
      <c r="AG482" s="375"/>
      <c r="AH482" s="1239"/>
      <c r="AI482" s="481" t="str">
        <f t="shared" si="42"/>
        <v/>
      </c>
      <c r="AJ482" s="1330">
        <f t="shared" si="43"/>
        <v>43270</v>
      </c>
      <c r="AK482" s="211" t="s">
        <v>24</v>
      </c>
      <c r="AL482" s="621" t="s">
        <v>24</v>
      </c>
      <c r="AM482" s="180"/>
      <c r="AN482" s="178"/>
      <c r="AO482" s="178"/>
      <c r="AP482" s="180"/>
      <c r="AQ482" s="180"/>
      <c r="AR482" s="180"/>
      <c r="AS482" s="180"/>
      <c r="AT482" s="180"/>
      <c r="AU482" s="180"/>
      <c r="AV482" s="885"/>
      <c r="AW482" s="885"/>
      <c r="AX482" s="885"/>
      <c r="AY482" s="885"/>
      <c r="AZ482" s="177"/>
    </row>
    <row r="483" spans="1:60" ht="15" customHeight="1">
      <c r="A483" s="885"/>
      <c r="B483" s="1310">
        <v>477</v>
      </c>
      <c r="C483" s="647" t="s">
        <v>5179</v>
      </c>
      <c r="D483" s="567" t="s">
        <v>257</v>
      </c>
      <c r="E483" s="521" t="s">
        <v>1122</v>
      </c>
      <c r="F483" s="525" t="s">
        <v>24</v>
      </c>
      <c r="G483" s="509" t="s">
        <v>110</v>
      </c>
      <c r="H483" s="612" t="s">
        <v>5180</v>
      </c>
      <c r="I483" s="589">
        <v>33687</v>
      </c>
      <c r="J483" s="903">
        <f t="shared" ca="1" si="44"/>
        <v>30</v>
      </c>
      <c r="K483" s="178" t="s">
        <v>83</v>
      </c>
      <c r="L483" s="613">
        <v>920317231230</v>
      </c>
      <c r="M483" s="181">
        <v>43914</v>
      </c>
      <c r="N483" s="577">
        <v>43405</v>
      </c>
      <c r="O483" s="211" t="s">
        <v>24</v>
      </c>
      <c r="P483" s="198" t="s">
        <v>24</v>
      </c>
      <c r="Q483" s="194" t="str">
        <f t="shared" si="40"/>
        <v>-</v>
      </c>
      <c r="R483" s="181" t="str">
        <f t="shared" ca="1" si="41"/>
        <v>TIDAK MCU</v>
      </c>
      <c r="S483" s="1319" t="s">
        <v>5196</v>
      </c>
      <c r="T483" s="1330">
        <v>44279</v>
      </c>
      <c r="U483" s="1329" t="s">
        <v>99</v>
      </c>
      <c r="V483" s="904" t="s">
        <v>24</v>
      </c>
      <c r="W483" s="136" t="s">
        <v>24</v>
      </c>
      <c r="X483" s="347"/>
      <c r="Y483" s="172"/>
      <c r="Z483" s="350"/>
      <c r="AA483" s="1305" t="s">
        <v>100</v>
      </c>
      <c r="AB483" s="1021"/>
      <c r="AC483" s="213"/>
      <c r="AD483" s="213"/>
      <c r="AE483" s="213"/>
      <c r="AF483" s="1319"/>
      <c r="AG483" s="375"/>
      <c r="AH483" s="1239"/>
      <c r="AI483" s="481" t="str">
        <f t="shared" si="42"/>
        <v>LIGHT VEHICLE</v>
      </c>
      <c r="AJ483" s="1330">
        <f t="shared" si="43"/>
        <v>43405</v>
      </c>
      <c r="AK483" s="211" t="s">
        <v>24</v>
      </c>
      <c r="AL483" s="621" t="s">
        <v>24</v>
      </c>
      <c r="AM483" s="180"/>
      <c r="AN483" s="178"/>
      <c r="AO483" s="178"/>
      <c r="AP483" s="180"/>
      <c r="AQ483" s="180"/>
      <c r="AR483" s="180"/>
      <c r="AS483" s="180"/>
      <c r="AT483" s="180"/>
      <c r="AU483" s="180"/>
      <c r="AV483" s="885"/>
      <c r="AW483" s="885"/>
      <c r="AX483" s="885"/>
      <c r="AY483" s="885"/>
      <c r="AZ483" s="885"/>
    </row>
    <row r="484" spans="1:60" ht="15" customHeight="1">
      <c r="A484" s="885"/>
      <c r="B484" s="1310">
        <v>478</v>
      </c>
      <c r="C484" s="647" t="s">
        <v>1393</v>
      </c>
      <c r="D484" s="567" t="s">
        <v>257</v>
      </c>
      <c r="E484" s="521" t="s">
        <v>1122</v>
      </c>
      <c r="F484" s="525" t="s">
        <v>24</v>
      </c>
      <c r="G484" s="509" t="s">
        <v>110</v>
      </c>
      <c r="H484" s="522" t="s">
        <v>24</v>
      </c>
      <c r="I484" s="589">
        <v>34860</v>
      </c>
      <c r="J484" s="1314">
        <f t="shared" ca="1" si="44"/>
        <v>26</v>
      </c>
      <c r="K484" s="178" t="s">
        <v>496</v>
      </c>
      <c r="L484" s="613">
        <v>950617230185</v>
      </c>
      <c r="M484" s="181">
        <v>45453</v>
      </c>
      <c r="N484" s="577">
        <v>43857</v>
      </c>
      <c r="O484" s="211" t="s">
        <v>24</v>
      </c>
      <c r="P484" s="198" t="s">
        <v>24</v>
      </c>
      <c r="Q484" s="194" t="str">
        <f t="shared" si="40"/>
        <v>-</v>
      </c>
      <c r="R484" s="181" t="str">
        <f t="shared" ca="1" si="41"/>
        <v>TIDAK MCU</v>
      </c>
      <c r="S484" s="1319" t="s">
        <v>5197</v>
      </c>
      <c r="T484" s="1330">
        <v>44357</v>
      </c>
      <c r="U484" s="1329">
        <v>44357</v>
      </c>
      <c r="V484" s="1330" t="s">
        <v>24</v>
      </c>
      <c r="W484" s="1311" t="s">
        <v>24</v>
      </c>
      <c r="X484" s="347"/>
      <c r="Y484" s="172"/>
      <c r="Z484" s="350"/>
      <c r="AA484" s="213" t="s">
        <v>100</v>
      </c>
      <c r="AB484" s="839"/>
      <c r="AC484" s="213"/>
      <c r="AD484" s="213"/>
      <c r="AE484" s="213"/>
      <c r="AF484" s="1319"/>
      <c r="AG484" s="375"/>
      <c r="AH484" s="1239"/>
      <c r="AI484" s="481" t="str">
        <f t="shared" si="42"/>
        <v>LIGHT VEHICLE</v>
      </c>
      <c r="AJ484" s="1330">
        <f t="shared" si="43"/>
        <v>43857</v>
      </c>
      <c r="AK484" s="592">
        <v>43853</v>
      </c>
      <c r="AL484" s="614">
        <v>43853</v>
      </c>
      <c r="AM484" s="180"/>
      <c r="AN484" s="178"/>
      <c r="AO484" s="178"/>
      <c r="AP484" s="180"/>
      <c r="AQ484" s="1231" t="s">
        <v>3094</v>
      </c>
      <c r="AR484" s="180"/>
      <c r="AS484" s="180"/>
      <c r="AT484" s="180"/>
      <c r="AU484" s="180"/>
      <c r="AV484" s="885"/>
      <c r="AW484" s="885"/>
      <c r="AX484" s="885"/>
      <c r="AY484" s="885"/>
      <c r="AZ484" s="177"/>
    </row>
    <row r="485" spans="1:60" ht="15" customHeight="1">
      <c r="A485" s="885"/>
      <c r="B485" s="1310">
        <v>479</v>
      </c>
      <c r="C485" s="628" t="s">
        <v>2149</v>
      </c>
      <c r="D485" s="571" t="s">
        <v>257</v>
      </c>
      <c r="E485" s="521" t="s">
        <v>1122</v>
      </c>
      <c r="F485" s="509" t="s">
        <v>24</v>
      </c>
      <c r="G485" s="836" t="s">
        <v>110</v>
      </c>
      <c r="H485" s="612" t="s">
        <v>6562</v>
      </c>
      <c r="I485" s="468">
        <v>35553</v>
      </c>
      <c r="J485" s="903">
        <f t="shared" ca="1" si="44"/>
        <v>25</v>
      </c>
      <c r="K485" s="634" t="s">
        <v>493</v>
      </c>
      <c r="L485" s="646">
        <v>960519310636</v>
      </c>
      <c r="M485" s="636">
        <v>45049</v>
      </c>
      <c r="N485" s="510">
        <v>43870</v>
      </c>
      <c r="O485" s="205" t="s">
        <v>24</v>
      </c>
      <c r="P485" s="213" t="s">
        <v>24</v>
      </c>
      <c r="Q485" s="194" t="str">
        <f t="shared" si="40"/>
        <v>-</v>
      </c>
      <c r="R485" s="181" t="str">
        <f t="shared" ca="1" si="41"/>
        <v>TIDAK MCU</v>
      </c>
      <c r="S485" s="1319" t="s">
        <v>6561</v>
      </c>
      <c r="T485" s="450">
        <v>44319</v>
      </c>
      <c r="U485" s="450">
        <v>44319</v>
      </c>
      <c r="V485" s="904" t="s">
        <v>24</v>
      </c>
      <c r="W485" s="136" t="s">
        <v>24</v>
      </c>
      <c r="X485" s="645"/>
      <c r="Y485" s="172"/>
      <c r="Z485" s="350"/>
      <c r="AA485" s="244" t="s">
        <v>100</v>
      </c>
      <c r="AB485" s="213"/>
      <c r="AC485" s="213"/>
      <c r="AD485" s="213"/>
      <c r="AE485" s="213"/>
      <c r="AF485" s="1319"/>
      <c r="AG485" s="375"/>
      <c r="AH485" s="1239"/>
      <c r="AI485" s="481" t="str">
        <f t="shared" si="42"/>
        <v>LIGHT VEHICLE</v>
      </c>
      <c r="AJ485" s="1330">
        <f t="shared" si="43"/>
        <v>43870</v>
      </c>
      <c r="AK485" s="217">
        <v>43865</v>
      </c>
      <c r="AL485" s="614">
        <v>43881</v>
      </c>
      <c r="AM485" s="180"/>
      <c r="AN485" s="178"/>
      <c r="AO485" s="178"/>
      <c r="AP485" s="180"/>
      <c r="AQ485" s="1231" t="s">
        <v>3094</v>
      </c>
      <c r="AR485" s="180"/>
      <c r="AS485" s="180"/>
      <c r="AT485" s="180"/>
      <c r="AU485" s="180"/>
      <c r="AV485" s="885"/>
      <c r="AW485" s="885"/>
      <c r="AX485" s="885"/>
      <c r="AY485" s="885"/>
      <c r="AZ485" s="177"/>
    </row>
    <row r="486" spans="1:60" ht="15" customHeight="1">
      <c r="A486" s="885"/>
      <c r="B486" s="1310">
        <v>480</v>
      </c>
      <c r="C486" s="1532" t="s">
        <v>5073</v>
      </c>
      <c r="D486" s="566" t="s">
        <v>257</v>
      </c>
      <c r="E486" s="521" t="s">
        <v>1122</v>
      </c>
      <c r="F486" s="509" t="s">
        <v>24</v>
      </c>
      <c r="G486" s="509" t="s">
        <v>5074</v>
      </c>
      <c r="H486" s="1659" t="s">
        <v>5075</v>
      </c>
      <c r="I486" s="1708">
        <v>26846</v>
      </c>
      <c r="J486" s="903">
        <f t="shared" ca="1" si="44"/>
        <v>49</v>
      </c>
      <c r="K486" s="668" t="s">
        <v>493</v>
      </c>
      <c r="L486" s="841">
        <v>17237307000024</v>
      </c>
      <c r="M486" s="1413">
        <v>45732</v>
      </c>
      <c r="N486" s="577">
        <v>42473</v>
      </c>
      <c r="O486" s="211">
        <v>42838</v>
      </c>
      <c r="P486" s="589" t="s">
        <v>24</v>
      </c>
      <c r="Q486" s="194">
        <f t="shared" si="40"/>
        <v>43203</v>
      </c>
      <c r="R486" s="181" t="str">
        <f t="shared" ca="1" si="41"/>
        <v>EXPIRED</v>
      </c>
      <c r="S486" s="1319" t="s">
        <v>5132</v>
      </c>
      <c r="T486" s="1330">
        <v>44378</v>
      </c>
      <c r="U486" s="1329">
        <v>44378</v>
      </c>
      <c r="V486" s="904" t="s">
        <v>24</v>
      </c>
      <c r="W486" s="136" t="s">
        <v>24</v>
      </c>
      <c r="X486" s="347"/>
      <c r="Y486" s="172"/>
      <c r="Z486" s="350"/>
      <c r="AA486" s="243" t="s">
        <v>5153</v>
      </c>
      <c r="AB486" s="244" t="s">
        <v>24</v>
      </c>
      <c r="AC486" s="213"/>
      <c r="AD486" s="213"/>
      <c r="AE486" s="213"/>
      <c r="AF486" s="1319"/>
      <c r="AG486" s="375"/>
      <c r="AH486" s="1239"/>
      <c r="AI486" s="481" t="str">
        <f t="shared" si="42"/>
        <v>BUS-</v>
      </c>
      <c r="AJ486" s="1330">
        <f t="shared" si="43"/>
        <v>42473</v>
      </c>
      <c r="AK486" s="592">
        <v>42951</v>
      </c>
      <c r="AL486" s="614" t="s">
        <v>5154</v>
      </c>
      <c r="AM486" s="180"/>
      <c r="AN486" s="178"/>
      <c r="AO486" s="178"/>
      <c r="AP486" s="180"/>
      <c r="AQ486" s="1231" t="s">
        <v>3094</v>
      </c>
      <c r="AR486" s="180"/>
      <c r="AS486" s="180"/>
      <c r="AT486" s="180"/>
      <c r="AU486" s="180"/>
      <c r="AV486" s="885"/>
      <c r="AW486" s="885"/>
      <c r="AX486" s="885"/>
      <c r="AY486" s="885"/>
      <c r="AZ486" s="177"/>
    </row>
    <row r="487" spans="1:60" ht="15" customHeight="1">
      <c r="A487" s="885"/>
      <c r="B487" s="1310">
        <v>481</v>
      </c>
      <c r="C487" s="563" t="s">
        <v>5076</v>
      </c>
      <c r="D487" s="566" t="s">
        <v>257</v>
      </c>
      <c r="E487" s="554" t="s">
        <v>1122</v>
      </c>
      <c r="F487" s="509" t="s">
        <v>24</v>
      </c>
      <c r="G487" s="509" t="s">
        <v>5074</v>
      </c>
      <c r="H487" s="940" t="s">
        <v>5077</v>
      </c>
      <c r="I487" s="1708">
        <v>32274</v>
      </c>
      <c r="J487" s="1314">
        <f t="shared" ca="1" si="44"/>
        <v>34</v>
      </c>
      <c r="K487" s="1802" t="s">
        <v>493</v>
      </c>
      <c r="L487" s="1834">
        <v>880517231279</v>
      </c>
      <c r="M487" s="1875">
        <v>44327</v>
      </c>
      <c r="N487" s="577">
        <v>43570</v>
      </c>
      <c r="O487" s="211" t="s">
        <v>24</v>
      </c>
      <c r="P487" s="589" t="s">
        <v>24</v>
      </c>
      <c r="Q487" s="194" t="str">
        <f t="shared" si="40"/>
        <v>-</v>
      </c>
      <c r="R487" s="181" t="str">
        <f t="shared" ca="1" si="41"/>
        <v>TIDAK MCU</v>
      </c>
      <c r="S487" s="1319" t="s">
        <v>5133</v>
      </c>
      <c r="T487" s="1330">
        <v>44327</v>
      </c>
      <c r="U487" s="1330">
        <v>44327</v>
      </c>
      <c r="V487" s="904" t="s">
        <v>24</v>
      </c>
      <c r="W487" s="136" t="s">
        <v>24</v>
      </c>
      <c r="X487" s="347"/>
      <c r="Y487" s="172"/>
      <c r="Z487" s="350"/>
      <c r="AA487" s="243" t="s">
        <v>5153</v>
      </c>
      <c r="AB487" s="244" t="s">
        <v>24</v>
      </c>
      <c r="AC487" s="213"/>
      <c r="AD487" s="213"/>
      <c r="AE487" s="213"/>
      <c r="AF487" s="1319"/>
      <c r="AG487" s="375"/>
      <c r="AH487" s="1239"/>
      <c r="AI487" s="481" t="str">
        <f t="shared" si="42"/>
        <v>BUS-</v>
      </c>
      <c r="AJ487" s="1330">
        <f t="shared" si="43"/>
        <v>43570</v>
      </c>
      <c r="AK487" s="589">
        <v>43983</v>
      </c>
      <c r="AL487" s="621">
        <v>43587</v>
      </c>
      <c r="AM487" s="180"/>
      <c r="AN487" s="178"/>
      <c r="AO487" s="178"/>
      <c r="AP487" s="180"/>
      <c r="AQ487" s="1231" t="s">
        <v>3094</v>
      </c>
      <c r="AR487" s="180"/>
      <c r="AS487" s="180"/>
      <c r="AT487" s="180"/>
      <c r="AU487" s="180"/>
      <c r="AV487" s="885"/>
      <c r="AW487" s="885"/>
      <c r="AX487" s="885"/>
      <c r="AY487" s="885"/>
      <c r="AZ487" s="458"/>
      <c r="BA487" s="2186"/>
      <c r="BB487" s="2186"/>
      <c r="BC487" s="2186"/>
      <c r="BD487" s="2186"/>
      <c r="BE487" s="2186"/>
      <c r="BF487" s="2186"/>
      <c r="BG487" s="2186"/>
      <c r="BH487" s="2186"/>
    </row>
    <row r="488" spans="1:60" ht="15" customHeight="1">
      <c r="A488" s="885"/>
      <c r="B488" s="1310">
        <v>482</v>
      </c>
      <c r="C488" s="563" t="s">
        <v>5078</v>
      </c>
      <c r="D488" s="566" t="s">
        <v>257</v>
      </c>
      <c r="E488" s="521" t="s">
        <v>1122</v>
      </c>
      <c r="F488" s="509" t="s">
        <v>24</v>
      </c>
      <c r="G488" s="509" t="s">
        <v>5074</v>
      </c>
      <c r="H488" s="940" t="s">
        <v>5079</v>
      </c>
      <c r="I488" s="1708">
        <v>33848</v>
      </c>
      <c r="J488" s="1314">
        <f t="shared" ca="1" si="44"/>
        <v>29</v>
      </c>
      <c r="K488" s="1802" t="s">
        <v>5080</v>
      </c>
      <c r="L488" s="1829" t="s">
        <v>5081</v>
      </c>
      <c r="M488" s="1875">
        <v>44805</v>
      </c>
      <c r="N488" s="577">
        <v>42877</v>
      </c>
      <c r="O488" s="211" t="s">
        <v>24</v>
      </c>
      <c r="P488" s="589" t="s">
        <v>24</v>
      </c>
      <c r="Q488" s="194" t="str">
        <f t="shared" si="40"/>
        <v>-</v>
      </c>
      <c r="R488" s="181" t="str">
        <f t="shared" ca="1" si="41"/>
        <v>TIDAK MCU</v>
      </c>
      <c r="S488" s="1319" t="s">
        <v>5134</v>
      </c>
      <c r="T488" s="1330">
        <v>44440</v>
      </c>
      <c r="U488" s="1329">
        <v>44440</v>
      </c>
      <c r="V488" s="904" t="s">
        <v>24</v>
      </c>
      <c r="W488" s="136" t="s">
        <v>24</v>
      </c>
      <c r="X488" s="347"/>
      <c r="Y488" s="172"/>
      <c r="Z488" s="350"/>
      <c r="AA488" s="243" t="s">
        <v>5153</v>
      </c>
      <c r="AB488" s="213" t="s">
        <v>24</v>
      </c>
      <c r="AC488" s="213"/>
      <c r="AD488" s="213"/>
      <c r="AE488" s="213"/>
      <c r="AF488" s="1319"/>
      <c r="AG488" s="375"/>
      <c r="AH488" s="1239"/>
      <c r="AI488" s="481" t="str">
        <f t="shared" si="42"/>
        <v>BUS-</v>
      </c>
      <c r="AJ488" s="1330">
        <f t="shared" si="43"/>
        <v>42877</v>
      </c>
      <c r="AK488" s="198">
        <v>44067</v>
      </c>
      <c r="AL488" s="689">
        <v>42879</v>
      </c>
      <c r="AM488" s="180"/>
      <c r="AN488" s="178"/>
      <c r="AO488" s="178"/>
      <c r="AP488" s="180"/>
      <c r="AQ488" s="1231" t="s">
        <v>3094</v>
      </c>
      <c r="AR488" s="180"/>
      <c r="AS488" s="180"/>
      <c r="AT488" s="180"/>
      <c r="AU488" s="180"/>
      <c r="AV488" s="885"/>
      <c r="AW488" s="885"/>
      <c r="AX488" s="885"/>
      <c r="AY488" s="885"/>
      <c r="AZ488" s="177"/>
    </row>
    <row r="489" spans="1:60" ht="15" customHeight="1">
      <c r="A489" s="885"/>
      <c r="B489" s="1310">
        <v>483</v>
      </c>
      <c r="C489" s="647" t="s">
        <v>5082</v>
      </c>
      <c r="D489" s="567" t="s">
        <v>226</v>
      </c>
      <c r="E489" s="521" t="s">
        <v>1122</v>
      </c>
      <c r="F489" s="509" t="s">
        <v>24</v>
      </c>
      <c r="G489" s="509" t="s">
        <v>5074</v>
      </c>
      <c r="H489" s="1659" t="s">
        <v>5083</v>
      </c>
      <c r="I489" s="1708">
        <v>32641</v>
      </c>
      <c r="J489" s="1314">
        <f t="shared" ca="1" si="44"/>
        <v>33</v>
      </c>
      <c r="K489" s="668" t="s">
        <v>493</v>
      </c>
      <c r="L489" s="841">
        <v>890519310726</v>
      </c>
      <c r="M489" s="1413">
        <v>45059</v>
      </c>
      <c r="N489" s="577">
        <v>43750</v>
      </c>
      <c r="O489" s="211">
        <v>43235</v>
      </c>
      <c r="P489" s="589" t="s">
        <v>24</v>
      </c>
      <c r="Q489" s="194">
        <f t="shared" si="40"/>
        <v>43600</v>
      </c>
      <c r="R489" s="181" t="str">
        <f t="shared" ca="1" si="41"/>
        <v>EXPIRED</v>
      </c>
      <c r="S489" s="1319" t="s">
        <v>5135</v>
      </c>
      <c r="T489" s="1330">
        <v>44329</v>
      </c>
      <c r="U489" s="1329">
        <v>44329</v>
      </c>
      <c r="V489" s="1330" t="s">
        <v>24</v>
      </c>
      <c r="W489" s="136" t="s">
        <v>24</v>
      </c>
      <c r="X489" s="347"/>
      <c r="Y489" s="172"/>
      <c r="Z489" s="350"/>
      <c r="AA489" s="243" t="s">
        <v>2464</v>
      </c>
      <c r="AB489" s="243" t="s">
        <v>5153</v>
      </c>
      <c r="AC489" s="213"/>
      <c r="AD489" s="213"/>
      <c r="AE489" s="213"/>
      <c r="AF489" s="1319"/>
      <c r="AG489" s="375"/>
      <c r="AH489" s="1239"/>
      <c r="AI489" s="481" t="str">
        <f t="shared" si="42"/>
        <v>ELFBUS</v>
      </c>
      <c r="AJ489" s="1330">
        <f t="shared" si="43"/>
        <v>43750</v>
      </c>
      <c r="AK489" s="211" t="s">
        <v>4038</v>
      </c>
      <c r="AL489" s="621" t="s">
        <v>4038</v>
      </c>
      <c r="AM489" s="180"/>
      <c r="AN489" s="178"/>
      <c r="AO489" s="178"/>
      <c r="AP489" s="180"/>
      <c r="AQ489" s="180" t="s">
        <v>3094</v>
      </c>
      <c r="AR489" s="180"/>
      <c r="AS489" s="180"/>
      <c r="AT489" s="180"/>
      <c r="AU489" s="180"/>
      <c r="AV489" s="885"/>
      <c r="AW489" s="885"/>
      <c r="AX489" s="885"/>
      <c r="AY489" s="885"/>
      <c r="AZ489" s="458"/>
      <c r="BA489" s="2186"/>
      <c r="BB489" s="2186"/>
      <c r="BC489" s="2186"/>
      <c r="BD489" s="2186"/>
      <c r="BE489" s="2186"/>
      <c r="BF489" s="2186"/>
      <c r="BG489" s="2186"/>
      <c r="BH489" s="2186"/>
    </row>
    <row r="490" spans="1:60" ht="15" customHeight="1">
      <c r="A490" s="885"/>
      <c r="B490" s="1310">
        <v>484</v>
      </c>
      <c r="C490" s="563" t="s">
        <v>5084</v>
      </c>
      <c r="D490" s="567" t="s">
        <v>226</v>
      </c>
      <c r="E490" s="521" t="s">
        <v>1122</v>
      </c>
      <c r="F490" s="509" t="s">
        <v>24</v>
      </c>
      <c r="G490" s="509" t="s">
        <v>5074</v>
      </c>
      <c r="H490" s="1659" t="s">
        <v>5085</v>
      </c>
      <c r="I490" s="1708">
        <v>36515</v>
      </c>
      <c r="J490" s="1314">
        <f t="shared" ca="1" si="44"/>
        <v>22</v>
      </c>
      <c r="K490" s="316" t="s">
        <v>24</v>
      </c>
      <c r="L490" s="326" t="s">
        <v>24</v>
      </c>
      <c r="M490" s="336" t="s">
        <v>24</v>
      </c>
      <c r="N490" s="577">
        <v>43651</v>
      </c>
      <c r="O490" s="211" t="s">
        <v>24</v>
      </c>
      <c r="P490" s="589" t="s">
        <v>24</v>
      </c>
      <c r="Q490" s="194" t="str">
        <f t="shared" si="40"/>
        <v>-</v>
      </c>
      <c r="R490" s="181" t="str">
        <f t="shared" ca="1" si="41"/>
        <v>TIDAK MCU</v>
      </c>
      <c r="S490" s="1319" t="s">
        <v>24</v>
      </c>
      <c r="T490" s="1330">
        <v>44551</v>
      </c>
      <c r="U490" s="1329" t="s">
        <v>99</v>
      </c>
      <c r="V490" s="1330" t="s">
        <v>24</v>
      </c>
      <c r="W490" s="136" t="s">
        <v>24</v>
      </c>
      <c r="X490" s="347"/>
      <c r="Y490" s="172"/>
      <c r="Z490" s="350"/>
      <c r="AA490" s="902"/>
      <c r="AB490" s="2095"/>
      <c r="AC490" s="213"/>
      <c r="AD490" s="213"/>
      <c r="AE490" s="213"/>
      <c r="AF490" s="1319"/>
      <c r="AG490" s="375"/>
      <c r="AH490" s="1239"/>
      <c r="AI490" s="481" t="str">
        <f t="shared" si="42"/>
        <v/>
      </c>
      <c r="AJ490" s="1330">
        <f t="shared" si="43"/>
        <v>43651</v>
      </c>
      <c r="AK490" s="211" t="s">
        <v>24</v>
      </c>
      <c r="AL490" s="621" t="s">
        <v>24</v>
      </c>
      <c r="AM490" s="180"/>
      <c r="AN490" s="178"/>
      <c r="AO490" s="178"/>
      <c r="AP490" s="180"/>
      <c r="AQ490" s="180" t="s">
        <v>3094</v>
      </c>
      <c r="AR490" s="180"/>
      <c r="AS490" s="180"/>
      <c r="AT490" s="180"/>
      <c r="AU490" s="180"/>
      <c r="AV490" s="885"/>
      <c r="AW490" s="885"/>
      <c r="AX490" s="885"/>
      <c r="AY490" s="885"/>
      <c r="AZ490" s="177"/>
    </row>
    <row r="491" spans="1:60" ht="15" customHeight="1">
      <c r="A491" s="885"/>
      <c r="B491" s="1310">
        <v>485</v>
      </c>
      <c r="C491" s="1532" t="s">
        <v>5086</v>
      </c>
      <c r="D491" s="566" t="s">
        <v>257</v>
      </c>
      <c r="E491" s="554" t="s">
        <v>1122</v>
      </c>
      <c r="F491" s="509" t="s">
        <v>24</v>
      </c>
      <c r="G491" s="509" t="s">
        <v>5074</v>
      </c>
      <c r="H491" s="940" t="s">
        <v>5087</v>
      </c>
      <c r="I491" s="1708">
        <v>31607</v>
      </c>
      <c r="J491" s="1314">
        <f t="shared" ca="1" si="44"/>
        <v>36</v>
      </c>
      <c r="K491" s="1802" t="s">
        <v>493</v>
      </c>
      <c r="L491" s="1834">
        <v>860719310869</v>
      </c>
      <c r="M491" s="1875">
        <v>45487</v>
      </c>
      <c r="N491" s="577">
        <v>42664</v>
      </c>
      <c r="O491" s="211">
        <v>43032</v>
      </c>
      <c r="P491" s="589" t="s">
        <v>24</v>
      </c>
      <c r="Q491" s="194">
        <f t="shared" si="40"/>
        <v>43397</v>
      </c>
      <c r="R491" s="181" t="str">
        <f t="shared" ca="1" si="41"/>
        <v>EXPIRED</v>
      </c>
      <c r="S491" s="1319" t="s">
        <v>5136</v>
      </c>
      <c r="T491" s="1330">
        <v>44391</v>
      </c>
      <c r="U491" s="1329">
        <v>44391</v>
      </c>
      <c r="V491" s="1330" t="s">
        <v>24</v>
      </c>
      <c r="W491" s="136" t="s">
        <v>24</v>
      </c>
      <c r="X491" s="347"/>
      <c r="Y491" s="172"/>
      <c r="Z491" s="350"/>
      <c r="AA491" s="243" t="s">
        <v>2464</v>
      </c>
      <c r="AB491" s="462" t="s">
        <v>5153</v>
      </c>
      <c r="AC491" s="213"/>
      <c r="AD491" s="213"/>
      <c r="AE491" s="213"/>
      <c r="AF491" s="1319"/>
      <c r="AG491" s="375"/>
      <c r="AH491" s="1239"/>
      <c r="AI491" s="481" t="str">
        <f t="shared" si="42"/>
        <v>ELFBUS</v>
      </c>
      <c r="AJ491" s="1330">
        <f t="shared" si="43"/>
        <v>42664</v>
      </c>
      <c r="AK491" s="198">
        <v>42663</v>
      </c>
      <c r="AL491" s="689">
        <v>42665</v>
      </c>
      <c r="AM491" s="180"/>
      <c r="AN491" s="178"/>
      <c r="AO491" s="178"/>
      <c r="AP491" s="180"/>
      <c r="AQ491" s="1231" t="s">
        <v>3094</v>
      </c>
      <c r="AR491" s="180"/>
      <c r="AS491" s="180"/>
      <c r="AT491" s="180"/>
      <c r="AU491" s="180"/>
      <c r="AV491" s="885"/>
      <c r="AW491" s="885"/>
      <c r="AX491" s="885"/>
      <c r="AY491" s="885"/>
      <c r="AZ491" s="885"/>
    </row>
    <row r="492" spans="1:60" ht="15" customHeight="1">
      <c r="A492" s="885"/>
      <c r="B492" s="1310">
        <v>486</v>
      </c>
      <c r="C492" s="647" t="s">
        <v>1216</v>
      </c>
      <c r="D492" s="567" t="s">
        <v>257</v>
      </c>
      <c r="E492" s="521" t="s">
        <v>1122</v>
      </c>
      <c r="F492" s="509" t="s">
        <v>24</v>
      </c>
      <c r="G492" s="509" t="s">
        <v>5074</v>
      </c>
      <c r="H492" s="940" t="s">
        <v>5088</v>
      </c>
      <c r="I492" s="1765">
        <v>34680</v>
      </c>
      <c r="J492" s="231">
        <f t="shared" ca="1" si="44"/>
        <v>27</v>
      </c>
      <c r="K492" s="1802" t="s">
        <v>493</v>
      </c>
      <c r="L492" s="1829" t="s">
        <v>5089</v>
      </c>
      <c r="M492" s="1875">
        <v>44177</v>
      </c>
      <c r="N492" s="577">
        <v>43707</v>
      </c>
      <c r="O492" s="211" t="s">
        <v>24</v>
      </c>
      <c r="P492" s="589" t="s">
        <v>24</v>
      </c>
      <c r="Q492" s="194" t="str">
        <f t="shared" si="40"/>
        <v>-</v>
      </c>
      <c r="R492" s="181" t="str">
        <f t="shared" ca="1" si="41"/>
        <v>TIDAK MCU</v>
      </c>
      <c r="S492" s="1319" t="s">
        <v>5137</v>
      </c>
      <c r="T492" s="1330">
        <v>44542</v>
      </c>
      <c r="U492" s="1329">
        <v>44542</v>
      </c>
      <c r="V492" s="904" t="s">
        <v>24</v>
      </c>
      <c r="W492" s="136" t="s">
        <v>24</v>
      </c>
      <c r="X492" s="347"/>
      <c r="Y492" s="172"/>
      <c r="Z492" s="350"/>
      <c r="AA492" s="243" t="s">
        <v>2464</v>
      </c>
      <c r="AB492" s="243" t="s">
        <v>5153</v>
      </c>
      <c r="AC492" s="213"/>
      <c r="AD492" s="213"/>
      <c r="AE492" s="213"/>
      <c r="AF492" s="1319"/>
      <c r="AG492" s="375"/>
      <c r="AH492" s="1239"/>
      <c r="AI492" s="481" t="str">
        <f t="shared" si="42"/>
        <v>ELFBUS</v>
      </c>
      <c r="AJ492" s="1330">
        <f t="shared" si="43"/>
        <v>43707</v>
      </c>
      <c r="AK492" s="589">
        <v>43698</v>
      </c>
      <c r="AL492" s="621">
        <v>43699</v>
      </c>
      <c r="AM492" s="180"/>
      <c r="AN492" s="178"/>
      <c r="AO492" s="178"/>
      <c r="AP492" s="180"/>
      <c r="AQ492" s="180"/>
      <c r="AR492" s="180"/>
      <c r="AS492" s="180"/>
      <c r="AT492" s="180"/>
      <c r="AU492" s="180"/>
      <c r="AV492" s="177"/>
      <c r="AW492" s="177"/>
      <c r="AX492" s="177"/>
      <c r="AY492" s="177"/>
      <c r="AZ492" s="885"/>
    </row>
    <row r="493" spans="1:60" ht="15" customHeight="1">
      <c r="A493" s="885"/>
      <c r="B493" s="1310">
        <v>487</v>
      </c>
      <c r="C493" s="563" t="s">
        <v>5090</v>
      </c>
      <c r="D493" s="1573" t="s">
        <v>333</v>
      </c>
      <c r="E493" s="521" t="s">
        <v>1122</v>
      </c>
      <c r="F493" s="509" t="s">
        <v>24</v>
      </c>
      <c r="G493" s="509" t="s">
        <v>5074</v>
      </c>
      <c r="H493" s="1659" t="s">
        <v>5091</v>
      </c>
      <c r="I493" s="1708">
        <v>36308</v>
      </c>
      <c r="J493" s="903">
        <f t="shared" ca="1" si="44"/>
        <v>22</v>
      </c>
      <c r="K493" s="1802" t="s">
        <v>493</v>
      </c>
      <c r="L493" s="1834" t="s">
        <v>5092</v>
      </c>
      <c r="M493" s="1875">
        <v>45074</v>
      </c>
      <c r="N493" s="577">
        <v>43319</v>
      </c>
      <c r="O493" s="211" t="s">
        <v>24</v>
      </c>
      <c r="P493" s="589" t="s">
        <v>24</v>
      </c>
      <c r="Q493" s="194" t="str">
        <f t="shared" si="40"/>
        <v>-</v>
      </c>
      <c r="R493" s="181" t="str">
        <f t="shared" ca="1" si="41"/>
        <v>TIDAK MCU</v>
      </c>
      <c r="S493" s="1319" t="s">
        <v>5138</v>
      </c>
      <c r="T493" s="1330">
        <v>44344</v>
      </c>
      <c r="U493" s="1329">
        <v>44344</v>
      </c>
      <c r="V493" s="904" t="s">
        <v>24</v>
      </c>
      <c r="W493" s="136" t="s">
        <v>24</v>
      </c>
      <c r="X493" s="347"/>
      <c r="Y493" s="172"/>
      <c r="Z493" s="350"/>
      <c r="AA493" s="243" t="s">
        <v>587</v>
      </c>
      <c r="AB493" s="243" t="s">
        <v>5153</v>
      </c>
      <c r="AC493" s="213"/>
      <c r="AD493" s="213"/>
      <c r="AE493" s="213"/>
      <c r="AF493" s="1319"/>
      <c r="AG493" s="375"/>
      <c r="AH493" s="1239"/>
      <c r="AI493" s="481" t="str">
        <f t="shared" si="42"/>
        <v>LV, ELFBUS</v>
      </c>
      <c r="AJ493" s="1330">
        <f t="shared" si="43"/>
        <v>43319</v>
      </c>
      <c r="AK493" s="530" t="s">
        <v>24</v>
      </c>
      <c r="AL493" s="679">
        <v>43398</v>
      </c>
      <c r="AM493" s="180"/>
      <c r="AN493" s="178"/>
      <c r="AO493" s="178"/>
      <c r="AP493" s="180"/>
      <c r="AQ493" s="1231" t="s">
        <v>3094</v>
      </c>
      <c r="AR493" s="180"/>
      <c r="AS493" s="180"/>
      <c r="AT493" s="180"/>
      <c r="AU493" s="180"/>
      <c r="AZ493" s="885"/>
    </row>
    <row r="494" spans="1:60" ht="15" customHeight="1">
      <c r="A494" s="885"/>
      <c r="B494" s="1310">
        <v>488</v>
      </c>
      <c r="C494" s="647" t="s">
        <v>5093</v>
      </c>
      <c r="D494" s="566" t="s">
        <v>257</v>
      </c>
      <c r="E494" s="521" t="s">
        <v>1122</v>
      </c>
      <c r="F494" s="509" t="s">
        <v>24</v>
      </c>
      <c r="G494" s="509" t="s">
        <v>5074</v>
      </c>
      <c r="H494" s="1659" t="s">
        <v>5094</v>
      </c>
      <c r="I494" s="1708">
        <v>34671</v>
      </c>
      <c r="J494" s="903">
        <f t="shared" ca="1" si="44"/>
        <v>27</v>
      </c>
      <c r="K494" s="1802" t="s">
        <v>493</v>
      </c>
      <c r="L494" s="1834" t="s">
        <v>5095</v>
      </c>
      <c r="M494" s="1875">
        <v>44533</v>
      </c>
      <c r="N494" s="577">
        <v>42851</v>
      </c>
      <c r="O494" s="211" t="s">
        <v>24</v>
      </c>
      <c r="P494" s="589" t="s">
        <v>24</v>
      </c>
      <c r="Q494" s="194" t="str">
        <f t="shared" si="40"/>
        <v>-</v>
      </c>
      <c r="R494" s="181" t="str">
        <f t="shared" ca="1" si="41"/>
        <v>TIDAK MCU</v>
      </c>
      <c r="S494" s="1319" t="s">
        <v>5139</v>
      </c>
      <c r="T494" s="1330">
        <v>44533</v>
      </c>
      <c r="U494" s="1329">
        <v>44533</v>
      </c>
      <c r="V494" s="904" t="s">
        <v>24</v>
      </c>
      <c r="W494" s="136" t="s">
        <v>24</v>
      </c>
      <c r="X494" s="347"/>
      <c r="Y494" s="172"/>
      <c r="Z494" s="350"/>
      <c r="AA494" s="243" t="s">
        <v>5153</v>
      </c>
      <c r="AB494" s="655"/>
      <c r="AC494" s="213"/>
      <c r="AD494" s="213"/>
      <c r="AE494" s="213"/>
      <c r="AF494" s="1319"/>
      <c r="AG494" s="375"/>
      <c r="AH494" s="1239"/>
      <c r="AI494" s="481" t="str">
        <f t="shared" si="42"/>
        <v>BUS</v>
      </c>
      <c r="AJ494" s="1330">
        <f t="shared" si="43"/>
        <v>42851</v>
      </c>
      <c r="AK494" s="589" t="s">
        <v>24</v>
      </c>
      <c r="AL494" s="689">
        <v>42955</v>
      </c>
      <c r="AM494" s="180"/>
      <c r="AN494" s="178"/>
      <c r="AO494" s="178"/>
      <c r="AP494" s="180"/>
      <c r="AQ494" s="1231" t="s">
        <v>3094</v>
      </c>
      <c r="AR494" s="180"/>
      <c r="AS494" s="180"/>
      <c r="AT494" s="180"/>
      <c r="AU494" s="180"/>
      <c r="AV494" s="885"/>
      <c r="AW494" s="885"/>
      <c r="AX494" s="885"/>
      <c r="AY494" s="885"/>
      <c r="AZ494" s="177"/>
    </row>
    <row r="495" spans="1:60" ht="15" customHeight="1">
      <c r="A495" s="885"/>
      <c r="B495" s="1310">
        <v>489</v>
      </c>
      <c r="C495" s="647" t="s">
        <v>5096</v>
      </c>
      <c r="D495" s="567" t="s">
        <v>257</v>
      </c>
      <c r="E495" s="521" t="s">
        <v>1122</v>
      </c>
      <c r="F495" s="509" t="s">
        <v>24</v>
      </c>
      <c r="G495" s="509" t="s">
        <v>5074</v>
      </c>
      <c r="H495" s="1659" t="s">
        <v>5097</v>
      </c>
      <c r="I495" s="1800">
        <v>29116</v>
      </c>
      <c r="J495" s="231">
        <f t="shared" ca="1" si="44"/>
        <v>43</v>
      </c>
      <c r="K495" s="668" t="s">
        <v>493</v>
      </c>
      <c r="L495" s="841" t="s">
        <v>5098</v>
      </c>
      <c r="M495" s="1413">
        <v>45187</v>
      </c>
      <c r="N495" s="577">
        <v>43280</v>
      </c>
      <c r="O495" s="211" t="s">
        <v>24</v>
      </c>
      <c r="P495" s="589" t="s">
        <v>24</v>
      </c>
      <c r="Q495" s="194" t="str">
        <f t="shared" si="40"/>
        <v>-</v>
      </c>
      <c r="R495" s="181" t="str">
        <f t="shared" ca="1" si="41"/>
        <v>TIDAK MCU</v>
      </c>
      <c r="S495" s="1319" t="s">
        <v>5140</v>
      </c>
      <c r="T495" s="1330">
        <v>44457</v>
      </c>
      <c r="U495" s="1329">
        <v>44457</v>
      </c>
      <c r="V495" s="395" t="s">
        <v>24</v>
      </c>
      <c r="W495" s="136" t="s">
        <v>24</v>
      </c>
      <c r="X495" s="347"/>
      <c r="Y495" s="172"/>
      <c r="Z495" s="350"/>
      <c r="AA495" s="243" t="s">
        <v>5153</v>
      </c>
      <c r="AB495" s="655"/>
      <c r="AC495" s="213"/>
      <c r="AD495" s="213"/>
      <c r="AE495" s="213"/>
      <c r="AF495" s="1319"/>
      <c r="AG495" s="375"/>
      <c r="AH495" s="1239"/>
      <c r="AI495" s="481" t="str">
        <f t="shared" si="42"/>
        <v>BUS</v>
      </c>
      <c r="AJ495" s="1330">
        <f t="shared" si="43"/>
        <v>43280</v>
      </c>
      <c r="AK495" s="589" t="s">
        <v>24</v>
      </c>
      <c r="AL495" s="689">
        <v>43279</v>
      </c>
      <c r="AM495" s="180"/>
      <c r="AN495" s="178"/>
      <c r="AO495" s="178"/>
      <c r="AP495" s="180"/>
      <c r="AQ495" s="180"/>
      <c r="AR495" s="180"/>
      <c r="AS495" s="180"/>
      <c r="AT495" s="180"/>
      <c r="AU495" s="180"/>
      <c r="AV495" s="885"/>
      <c r="AW495" s="885"/>
      <c r="AX495" s="885"/>
      <c r="AY495" s="885"/>
      <c r="AZ495" s="460">
        <f>30+AY495</f>
        <v>30</v>
      </c>
    </row>
    <row r="496" spans="1:60" ht="15" customHeight="1">
      <c r="A496" s="885"/>
      <c r="B496" s="1310">
        <v>490</v>
      </c>
      <c r="C496" s="563" t="s">
        <v>5099</v>
      </c>
      <c r="D496" s="566" t="s">
        <v>257</v>
      </c>
      <c r="E496" s="521" t="s">
        <v>1122</v>
      </c>
      <c r="F496" s="509" t="s">
        <v>24</v>
      </c>
      <c r="G496" s="525" t="s">
        <v>5074</v>
      </c>
      <c r="H496" s="1659" t="s">
        <v>5100</v>
      </c>
      <c r="I496" s="1708">
        <v>33529</v>
      </c>
      <c r="J496" s="231">
        <f t="shared" ca="1" si="44"/>
        <v>30</v>
      </c>
      <c r="K496" s="1802" t="s">
        <v>5080</v>
      </c>
      <c r="L496" s="1865" t="s">
        <v>5101</v>
      </c>
      <c r="M496" s="1875">
        <v>44852</v>
      </c>
      <c r="N496" s="577">
        <v>42888</v>
      </c>
      <c r="O496" s="211" t="s">
        <v>24</v>
      </c>
      <c r="P496" s="589" t="s">
        <v>24</v>
      </c>
      <c r="Q496" s="194" t="str">
        <f t="shared" si="40"/>
        <v>-</v>
      </c>
      <c r="R496" s="181" t="str">
        <f t="shared" ca="1" si="41"/>
        <v>TIDAK MCU</v>
      </c>
      <c r="S496" s="1319" t="s">
        <v>5141</v>
      </c>
      <c r="T496" s="1330">
        <v>44487</v>
      </c>
      <c r="U496" s="1329">
        <v>44487</v>
      </c>
      <c r="V496" s="395" t="s">
        <v>24</v>
      </c>
      <c r="W496" s="136" t="s">
        <v>24</v>
      </c>
      <c r="X496" s="347"/>
      <c r="Y496" s="172"/>
      <c r="Z496" s="350"/>
      <c r="AA496" s="1000" t="s">
        <v>5153</v>
      </c>
      <c r="AB496" s="2095"/>
      <c r="AC496" s="213"/>
      <c r="AD496" s="213"/>
      <c r="AE496" s="213"/>
      <c r="AF496" s="1319"/>
      <c r="AG496" s="375"/>
      <c r="AH496" s="1239"/>
      <c r="AI496" s="481" t="str">
        <f t="shared" si="42"/>
        <v>BUS</v>
      </c>
      <c r="AJ496" s="1330">
        <f t="shared" si="43"/>
        <v>42888</v>
      </c>
      <c r="AK496" s="589" t="s">
        <v>24</v>
      </c>
      <c r="AL496" s="689">
        <v>42889</v>
      </c>
      <c r="AM496" s="180"/>
      <c r="AN496" s="178"/>
      <c r="AO496" s="178"/>
      <c r="AP496" s="180"/>
      <c r="AQ496" s="180"/>
      <c r="AR496" s="180"/>
      <c r="AS496" s="180"/>
      <c r="AT496" s="180"/>
      <c r="AU496" s="180"/>
      <c r="AV496" s="885"/>
      <c r="AW496" s="885"/>
      <c r="AX496" s="885"/>
      <c r="AY496" s="885"/>
      <c r="AZ496" s="177"/>
    </row>
    <row r="497" spans="1:60" ht="15" customHeight="1">
      <c r="A497" s="885"/>
      <c r="B497" s="1310">
        <v>491</v>
      </c>
      <c r="C497" s="563" t="s">
        <v>5102</v>
      </c>
      <c r="D497" s="566" t="s">
        <v>257</v>
      </c>
      <c r="E497" s="521" t="s">
        <v>1122</v>
      </c>
      <c r="F497" s="509" t="s">
        <v>24</v>
      </c>
      <c r="G497" s="525" t="s">
        <v>5074</v>
      </c>
      <c r="H497" s="1659" t="s">
        <v>5103</v>
      </c>
      <c r="I497" s="1708">
        <v>30383</v>
      </c>
      <c r="J497" s="231">
        <f t="shared" ca="1" si="44"/>
        <v>39</v>
      </c>
      <c r="K497" s="1802" t="s">
        <v>493</v>
      </c>
      <c r="L497" s="1834" t="s">
        <v>5104</v>
      </c>
      <c r="M497" s="1875">
        <v>44993</v>
      </c>
      <c r="N497" s="577">
        <v>42926</v>
      </c>
      <c r="O497" s="211" t="s">
        <v>24</v>
      </c>
      <c r="P497" s="589" t="s">
        <v>24</v>
      </c>
      <c r="Q497" s="194" t="str">
        <f t="shared" si="40"/>
        <v>-</v>
      </c>
      <c r="R497" s="181" t="str">
        <f t="shared" ca="1" si="41"/>
        <v>TIDAK MCU</v>
      </c>
      <c r="S497" s="1319" t="s">
        <v>5142</v>
      </c>
      <c r="T497" s="1330">
        <v>44628</v>
      </c>
      <c r="U497" s="1329">
        <v>44628</v>
      </c>
      <c r="V497" s="904" t="s">
        <v>24</v>
      </c>
      <c r="W497" s="136" t="s">
        <v>24</v>
      </c>
      <c r="X497" s="347"/>
      <c r="Y497" s="172"/>
      <c r="Z497" s="350"/>
      <c r="AA497" s="243" t="s">
        <v>5153</v>
      </c>
      <c r="AB497" s="839" t="s">
        <v>24</v>
      </c>
      <c r="AC497" s="213"/>
      <c r="AD497" s="213"/>
      <c r="AE497" s="213"/>
      <c r="AF497" s="1319"/>
      <c r="AG497" s="375"/>
      <c r="AH497" s="1239"/>
      <c r="AI497" s="481" t="str">
        <f t="shared" si="42"/>
        <v>BUS-</v>
      </c>
      <c r="AJ497" s="1330">
        <f t="shared" si="43"/>
        <v>42926</v>
      </c>
      <c r="AK497" s="198">
        <v>42927</v>
      </c>
      <c r="AL497" s="689">
        <v>42928</v>
      </c>
      <c r="AM497" s="180"/>
      <c r="AN497" s="178"/>
      <c r="AO497" s="178"/>
      <c r="AP497" s="180"/>
      <c r="AQ497" s="1231" t="s">
        <v>3094</v>
      </c>
      <c r="AR497" s="180"/>
      <c r="AS497" s="180"/>
      <c r="AT497" s="180"/>
      <c r="AU497" s="180"/>
      <c r="AV497" s="885" t="s">
        <v>40</v>
      </c>
      <c r="AW497" s="885" t="s">
        <v>11701</v>
      </c>
      <c r="AX497" s="885" t="s">
        <v>12110</v>
      </c>
      <c r="AY497" s="460">
        <v>43944</v>
      </c>
      <c r="AZ497" s="177"/>
    </row>
    <row r="498" spans="1:60" ht="15" customHeight="1">
      <c r="A498" s="1362"/>
      <c r="B498" s="1310">
        <v>492</v>
      </c>
      <c r="C498" s="1495" t="s">
        <v>5105</v>
      </c>
      <c r="D498" s="1556" t="s">
        <v>257</v>
      </c>
      <c r="E498" s="709" t="s">
        <v>1122</v>
      </c>
      <c r="F498" s="912" t="s">
        <v>24</v>
      </c>
      <c r="G498" s="445" t="s">
        <v>5074</v>
      </c>
      <c r="H498" s="1700" t="s">
        <v>5106</v>
      </c>
      <c r="I498" s="1799">
        <v>32428</v>
      </c>
      <c r="J498" s="445">
        <f t="shared" ca="1" si="44"/>
        <v>33</v>
      </c>
      <c r="K498" s="1826" t="s">
        <v>5080</v>
      </c>
      <c r="L498" s="1871" t="s">
        <v>5107</v>
      </c>
      <c r="M498" s="1899">
        <v>45211</v>
      </c>
      <c r="N498" s="1718">
        <v>43298</v>
      </c>
      <c r="O498" s="1711" t="s">
        <v>24</v>
      </c>
      <c r="P498" s="1718" t="s">
        <v>24</v>
      </c>
      <c r="Q498" s="1025" t="str">
        <f t="shared" si="40"/>
        <v>-</v>
      </c>
      <c r="R498" s="919" t="str">
        <f t="shared" ca="1" si="41"/>
        <v>TIDAK MCU</v>
      </c>
      <c r="S498" s="445" t="s">
        <v>5143</v>
      </c>
      <c r="T498" s="446">
        <v>44481</v>
      </c>
      <c r="U498" s="517">
        <v>44481</v>
      </c>
      <c r="V498" s="446" t="s">
        <v>24</v>
      </c>
      <c r="W498" s="446" t="s">
        <v>24</v>
      </c>
      <c r="X498" s="1009"/>
      <c r="Y498" s="1026"/>
      <c r="Z498" s="1027"/>
      <c r="AA498" s="447" t="s">
        <v>5153</v>
      </c>
      <c r="AB498" s="1494"/>
      <c r="AC498" s="447"/>
      <c r="AD498" s="447"/>
      <c r="AE498" s="447"/>
      <c r="AF498" s="445"/>
      <c r="AG498" s="972"/>
      <c r="AH498" s="1975"/>
      <c r="AI498" s="1028" t="str">
        <f t="shared" si="42"/>
        <v>BUS</v>
      </c>
      <c r="AJ498" s="446">
        <f t="shared" si="43"/>
        <v>43298</v>
      </c>
      <c r="AK498" s="920">
        <v>44097</v>
      </c>
      <c r="AL498" s="920">
        <v>44097</v>
      </c>
      <c r="AM498" s="916"/>
      <c r="AN498" s="916"/>
      <c r="AO498" s="916"/>
      <c r="AP498" s="916"/>
      <c r="AQ498" s="916" t="s">
        <v>6564</v>
      </c>
      <c r="AR498" s="916"/>
      <c r="AS498" s="916"/>
      <c r="AT498" s="916"/>
      <c r="AU498" s="916"/>
      <c r="AV498" s="458"/>
      <c r="AW498" s="458"/>
      <c r="AX498" s="458"/>
      <c r="AY498" s="458"/>
      <c r="AZ498" s="177"/>
    </row>
    <row r="499" spans="1:60" ht="15" customHeight="1">
      <c r="A499" s="885"/>
      <c r="B499" s="1310">
        <v>493</v>
      </c>
      <c r="C499" s="647" t="s">
        <v>5108</v>
      </c>
      <c r="D499" s="566" t="s">
        <v>257</v>
      </c>
      <c r="E499" s="521" t="s">
        <v>1122</v>
      </c>
      <c r="F499" s="509" t="s">
        <v>24</v>
      </c>
      <c r="G499" s="509" t="s">
        <v>5074</v>
      </c>
      <c r="H499" s="1659" t="s">
        <v>5109</v>
      </c>
      <c r="I499" s="1708">
        <v>32450</v>
      </c>
      <c r="J499" s="231">
        <f t="shared" ca="1" si="44"/>
        <v>33</v>
      </c>
      <c r="K499" s="1802" t="s">
        <v>5110</v>
      </c>
      <c r="L499" s="1834" t="s">
        <v>5111</v>
      </c>
      <c r="M499" s="1875">
        <v>45233</v>
      </c>
      <c r="N499" s="577">
        <v>43400</v>
      </c>
      <c r="O499" s="211" t="s">
        <v>24</v>
      </c>
      <c r="P499" s="589" t="s">
        <v>24</v>
      </c>
      <c r="Q499" s="194" t="str">
        <f t="shared" si="40"/>
        <v>-</v>
      </c>
      <c r="R499" s="181" t="str">
        <f t="shared" ca="1" si="41"/>
        <v>TIDAK MCU</v>
      </c>
      <c r="S499" s="1319" t="s">
        <v>5144</v>
      </c>
      <c r="T499" s="1330">
        <v>44503</v>
      </c>
      <c r="U499" s="1329">
        <v>44503</v>
      </c>
      <c r="V499" s="395" t="s">
        <v>24</v>
      </c>
      <c r="W499" s="136" t="s">
        <v>24</v>
      </c>
      <c r="X499" s="347"/>
      <c r="Y499" s="172"/>
      <c r="Z499" s="350"/>
      <c r="AA499" s="243" t="s">
        <v>2464</v>
      </c>
      <c r="AB499" s="243" t="s">
        <v>5153</v>
      </c>
      <c r="AC499" s="213"/>
      <c r="AD499" s="213"/>
      <c r="AE499" s="213"/>
      <c r="AF499" s="1319"/>
      <c r="AG499" s="375"/>
      <c r="AH499" s="1239"/>
      <c r="AI499" s="481" t="str">
        <f t="shared" si="42"/>
        <v>ELFBUS</v>
      </c>
      <c r="AJ499" s="1330">
        <f t="shared" si="43"/>
        <v>43400</v>
      </c>
      <c r="AK499" s="589" t="s">
        <v>24</v>
      </c>
      <c r="AL499" s="689">
        <v>43398</v>
      </c>
      <c r="AM499" s="180"/>
      <c r="AN499" s="178"/>
      <c r="AO499" s="178"/>
      <c r="AP499" s="180"/>
      <c r="AQ499" s="180"/>
      <c r="AR499" s="180"/>
      <c r="AS499" s="180"/>
      <c r="AT499" s="180"/>
      <c r="AU499" s="180"/>
      <c r="AV499" s="177"/>
      <c r="AW499" s="177"/>
      <c r="AX499" s="177"/>
      <c r="AY499" s="885"/>
      <c r="AZ499" s="885"/>
    </row>
    <row r="500" spans="1:60" ht="15" customHeight="1">
      <c r="A500" s="885"/>
      <c r="B500" s="1310">
        <v>494</v>
      </c>
      <c r="C500" s="647" t="s">
        <v>5112</v>
      </c>
      <c r="D500" s="567" t="s">
        <v>257</v>
      </c>
      <c r="E500" s="521" t="s">
        <v>1122</v>
      </c>
      <c r="F500" s="509" t="s">
        <v>24</v>
      </c>
      <c r="G500" s="509" t="s">
        <v>5074</v>
      </c>
      <c r="H500" s="1659" t="s">
        <v>5113</v>
      </c>
      <c r="I500" s="1708">
        <v>30227</v>
      </c>
      <c r="J500" s="231">
        <f t="shared" ca="1" si="44"/>
        <v>39</v>
      </c>
      <c r="K500" s="1802" t="s">
        <v>5080</v>
      </c>
      <c r="L500" s="1834" t="s">
        <v>5114</v>
      </c>
      <c r="M500" s="1875">
        <v>43838</v>
      </c>
      <c r="N500" s="577">
        <v>43435</v>
      </c>
      <c r="O500" s="211" t="s">
        <v>24</v>
      </c>
      <c r="P500" s="589" t="s">
        <v>24</v>
      </c>
      <c r="Q500" s="194" t="str">
        <f t="shared" si="40"/>
        <v>-</v>
      </c>
      <c r="R500" s="181" t="str">
        <f t="shared" ca="1" si="41"/>
        <v>TIDAK MCU</v>
      </c>
      <c r="S500" s="1319" t="s">
        <v>5145</v>
      </c>
      <c r="T500" s="1330">
        <v>44472</v>
      </c>
      <c r="U500" s="1329" t="s">
        <v>99</v>
      </c>
      <c r="V500" s="904" t="s">
        <v>24</v>
      </c>
      <c r="W500" s="136" t="s">
        <v>24</v>
      </c>
      <c r="X500" s="347"/>
      <c r="Y500" s="172"/>
      <c r="Z500" s="350"/>
      <c r="AA500" s="243" t="s">
        <v>2464</v>
      </c>
      <c r="AB500" s="243" t="s">
        <v>5153</v>
      </c>
      <c r="AC500" s="213"/>
      <c r="AD500" s="213"/>
      <c r="AE500" s="213"/>
      <c r="AF500" s="1319"/>
      <c r="AG500" s="375"/>
      <c r="AH500" s="1239"/>
      <c r="AI500" s="481" t="str">
        <f t="shared" si="42"/>
        <v>ELFBUS</v>
      </c>
      <c r="AJ500" s="1330">
        <f t="shared" si="43"/>
        <v>43435</v>
      </c>
      <c r="AK500" s="211" t="s">
        <v>24</v>
      </c>
      <c r="AL500" s="621" t="s">
        <v>24</v>
      </c>
      <c r="AM500" s="180"/>
      <c r="AN500" s="178"/>
      <c r="AO500" s="178"/>
      <c r="AP500" s="180"/>
      <c r="AQ500" s="1231" t="s">
        <v>3094</v>
      </c>
      <c r="AR500" s="180"/>
      <c r="AS500" s="180"/>
      <c r="AT500" s="180"/>
      <c r="AU500" s="180"/>
      <c r="AV500" s="177"/>
      <c r="AW500" s="177"/>
      <c r="AX500" s="177"/>
      <c r="AY500" s="885"/>
      <c r="AZ500" s="885"/>
    </row>
    <row r="501" spans="1:60" ht="15" customHeight="1">
      <c r="A501" s="885"/>
      <c r="B501" s="1310">
        <v>495</v>
      </c>
      <c r="C501" s="647" t="s">
        <v>5115</v>
      </c>
      <c r="D501" s="566" t="s">
        <v>257</v>
      </c>
      <c r="E501" s="521" t="s">
        <v>1122</v>
      </c>
      <c r="F501" s="509" t="s">
        <v>24</v>
      </c>
      <c r="G501" s="525" t="s">
        <v>5074</v>
      </c>
      <c r="H501" s="1659" t="s">
        <v>5116</v>
      </c>
      <c r="I501" s="1708">
        <v>30616</v>
      </c>
      <c r="J501" s="231">
        <f t="shared" ca="1" si="44"/>
        <v>38</v>
      </c>
      <c r="K501" s="1802" t="s">
        <v>493</v>
      </c>
      <c r="L501" s="1834" t="s">
        <v>5117</v>
      </c>
      <c r="M501" s="1875">
        <v>44496</v>
      </c>
      <c r="N501" s="577">
        <v>42537</v>
      </c>
      <c r="O501" s="211" t="s">
        <v>24</v>
      </c>
      <c r="P501" s="589" t="s">
        <v>24</v>
      </c>
      <c r="Q501" s="194" t="str">
        <f t="shared" si="40"/>
        <v>-</v>
      </c>
      <c r="R501" s="181" t="str">
        <f t="shared" ca="1" si="41"/>
        <v>TIDAK MCU</v>
      </c>
      <c r="S501" s="1319" t="s">
        <v>5146</v>
      </c>
      <c r="T501" s="1330">
        <v>44496</v>
      </c>
      <c r="U501" s="1329">
        <v>44496</v>
      </c>
      <c r="V501" s="904" t="s">
        <v>24</v>
      </c>
      <c r="W501" s="136" t="s">
        <v>24</v>
      </c>
      <c r="X501" s="347"/>
      <c r="Y501" s="172"/>
      <c r="Z501" s="350"/>
      <c r="AA501" s="216" t="s">
        <v>5153</v>
      </c>
      <c r="AB501" s="839"/>
      <c r="AC501" s="213"/>
      <c r="AD501" s="213"/>
      <c r="AE501" s="213"/>
      <c r="AF501" s="1319"/>
      <c r="AG501" s="375"/>
      <c r="AH501" s="1239"/>
      <c r="AI501" s="481" t="str">
        <f t="shared" si="42"/>
        <v>BUS</v>
      </c>
      <c r="AJ501" s="1330">
        <f t="shared" si="43"/>
        <v>42537</v>
      </c>
      <c r="AK501" s="589">
        <v>44118</v>
      </c>
      <c r="AL501" s="689">
        <v>42951</v>
      </c>
      <c r="AM501" s="180"/>
      <c r="AN501" s="178"/>
      <c r="AO501" s="178"/>
      <c r="AP501" s="180"/>
      <c r="AQ501" s="180" t="s">
        <v>3094</v>
      </c>
      <c r="AR501" s="180"/>
      <c r="AS501" s="180"/>
      <c r="AT501" s="180"/>
      <c r="AU501" s="180"/>
      <c r="AV501" s="177"/>
      <c r="AW501" s="177"/>
      <c r="AX501" s="177"/>
      <c r="AY501" s="885"/>
      <c r="AZ501" s="177"/>
    </row>
    <row r="502" spans="1:60" ht="15" customHeight="1">
      <c r="A502" s="885"/>
      <c r="B502" s="1310">
        <v>496</v>
      </c>
      <c r="C502" s="647" t="s">
        <v>5118</v>
      </c>
      <c r="D502" s="566" t="s">
        <v>257</v>
      </c>
      <c r="E502" s="521" t="s">
        <v>1122</v>
      </c>
      <c r="F502" s="526" t="s">
        <v>24</v>
      </c>
      <c r="G502" s="509" t="s">
        <v>5074</v>
      </c>
      <c r="H502" s="1659" t="s">
        <v>5119</v>
      </c>
      <c r="I502" s="1708">
        <v>29241</v>
      </c>
      <c r="J502" s="1314">
        <f t="shared" ca="1" si="44"/>
        <v>42</v>
      </c>
      <c r="K502" s="1411" t="s">
        <v>493</v>
      </c>
      <c r="L502" s="1411">
        <v>800717230061</v>
      </c>
      <c r="M502" s="1880">
        <v>44763</v>
      </c>
      <c r="N502" s="577">
        <v>42851</v>
      </c>
      <c r="O502" s="211" t="s">
        <v>24</v>
      </c>
      <c r="P502" s="589" t="s">
        <v>24</v>
      </c>
      <c r="Q502" s="194" t="str">
        <f t="shared" si="40"/>
        <v>-</v>
      </c>
      <c r="R502" s="181" t="str">
        <f t="shared" ca="1" si="41"/>
        <v>TIDAK MCU</v>
      </c>
      <c r="S502" s="1319" t="s">
        <v>5147</v>
      </c>
      <c r="T502" s="1330">
        <v>44582</v>
      </c>
      <c r="U502" s="1329">
        <v>44582</v>
      </c>
      <c r="V502" s="1330" t="s">
        <v>24</v>
      </c>
      <c r="W502" s="1311" t="s">
        <v>24</v>
      </c>
      <c r="X502" s="347"/>
      <c r="Y502" s="172"/>
      <c r="Z502" s="350"/>
      <c r="AA502" s="216" t="s">
        <v>5153</v>
      </c>
      <c r="AB502" s="839"/>
      <c r="AC502" s="213"/>
      <c r="AD502" s="213"/>
      <c r="AE502" s="213"/>
      <c r="AF502" s="1319"/>
      <c r="AG502" s="375"/>
      <c r="AH502" s="1239"/>
      <c r="AI502" s="481" t="str">
        <f t="shared" si="42"/>
        <v>BUS</v>
      </c>
      <c r="AJ502" s="1330">
        <f t="shared" si="43"/>
        <v>42851</v>
      </c>
      <c r="AK502" s="198">
        <v>42853</v>
      </c>
      <c r="AL502" s="621">
        <v>42854</v>
      </c>
      <c r="AM502" s="180"/>
      <c r="AN502" s="178"/>
      <c r="AO502" s="178"/>
      <c r="AP502" s="180"/>
      <c r="AQ502" s="1231" t="s">
        <v>3094</v>
      </c>
      <c r="AR502" s="180"/>
      <c r="AS502" s="180"/>
      <c r="AT502" s="180"/>
      <c r="AU502" s="180"/>
      <c r="AV502" s="885"/>
      <c r="AW502" s="885"/>
      <c r="AX502" s="885"/>
      <c r="AY502" s="885"/>
      <c r="AZ502" s="177"/>
    </row>
    <row r="503" spans="1:60" ht="15" customHeight="1">
      <c r="A503" s="885"/>
      <c r="B503" s="1310">
        <v>497</v>
      </c>
      <c r="C503" s="650" t="s">
        <v>5120</v>
      </c>
      <c r="D503" s="566" t="s">
        <v>257</v>
      </c>
      <c r="E503" s="521" t="s">
        <v>1122</v>
      </c>
      <c r="F503" s="526" t="s">
        <v>24</v>
      </c>
      <c r="G503" s="525" t="s">
        <v>5074</v>
      </c>
      <c r="H503" s="1659" t="s">
        <v>5121</v>
      </c>
      <c r="I503" s="1708">
        <v>32005</v>
      </c>
      <c r="J503" s="903">
        <f t="shared" ca="1" si="44"/>
        <v>34</v>
      </c>
      <c r="K503" s="178" t="s">
        <v>494</v>
      </c>
      <c r="L503" s="467">
        <v>870817231093</v>
      </c>
      <c r="M503" s="678">
        <v>45154</v>
      </c>
      <c r="N503" s="577">
        <v>42765</v>
      </c>
      <c r="O503" s="211" t="s">
        <v>24</v>
      </c>
      <c r="P503" s="589" t="s">
        <v>24</v>
      </c>
      <c r="Q503" s="194" t="str">
        <f t="shared" si="40"/>
        <v>-</v>
      </c>
      <c r="R503" s="181" t="str">
        <f t="shared" ca="1" si="41"/>
        <v>TIDAK MCU</v>
      </c>
      <c r="S503" s="1319" t="s">
        <v>5148</v>
      </c>
      <c r="T503" s="1330">
        <v>44424</v>
      </c>
      <c r="U503" s="1329">
        <v>44424</v>
      </c>
      <c r="V503" s="904" t="s">
        <v>24</v>
      </c>
      <c r="W503" s="136" t="s">
        <v>24</v>
      </c>
      <c r="X503" s="347"/>
      <c r="Y503" s="172"/>
      <c r="Z503" s="350"/>
      <c r="AA503" s="243" t="s">
        <v>5153</v>
      </c>
      <c r="AB503" s="839"/>
      <c r="AC503" s="213"/>
      <c r="AD503" s="213"/>
      <c r="AE503" s="213"/>
      <c r="AF503" s="1319"/>
      <c r="AG503" s="375"/>
      <c r="AH503" s="1239"/>
      <c r="AI503" s="481" t="str">
        <f t="shared" si="42"/>
        <v>BUS</v>
      </c>
      <c r="AJ503" s="1330">
        <f t="shared" si="43"/>
        <v>42765</v>
      </c>
      <c r="AK503" s="530" t="s">
        <v>24</v>
      </c>
      <c r="AL503" s="679">
        <v>42767</v>
      </c>
      <c r="AM503" s="180"/>
      <c r="AN503" s="178"/>
      <c r="AO503" s="178"/>
      <c r="AP503" s="180"/>
      <c r="AQ503" s="1231" t="s">
        <v>3094</v>
      </c>
      <c r="AR503" s="180"/>
      <c r="AS503" s="180"/>
      <c r="AT503" s="180"/>
      <c r="AU503" s="180"/>
      <c r="AV503" s="885"/>
      <c r="AW503" s="885"/>
      <c r="AX503" s="885"/>
      <c r="AY503" s="885"/>
      <c r="AZ503" s="177"/>
    </row>
    <row r="504" spans="1:60" ht="15" customHeight="1">
      <c r="A504" s="885"/>
      <c r="B504" s="1310">
        <v>498</v>
      </c>
      <c r="C504" s="563" t="s">
        <v>5122</v>
      </c>
      <c r="D504" s="566" t="s">
        <v>257</v>
      </c>
      <c r="E504" s="521" t="s">
        <v>1122</v>
      </c>
      <c r="F504" s="526" t="s">
        <v>24</v>
      </c>
      <c r="G504" s="525" t="s">
        <v>5074</v>
      </c>
      <c r="H504" s="1659" t="s">
        <v>5123</v>
      </c>
      <c r="I504" s="1708">
        <v>32213</v>
      </c>
      <c r="J504" s="231">
        <f t="shared" ca="1" si="44"/>
        <v>34</v>
      </c>
      <c r="K504" s="668" t="s">
        <v>493</v>
      </c>
      <c r="L504" s="841" t="s">
        <v>5124</v>
      </c>
      <c r="M504" s="1413">
        <v>44996</v>
      </c>
      <c r="N504" s="577">
        <v>43160</v>
      </c>
      <c r="O504" s="211" t="s">
        <v>24</v>
      </c>
      <c r="P504" s="589" t="s">
        <v>24</v>
      </c>
      <c r="Q504" s="194" t="str">
        <f t="shared" si="40"/>
        <v>-</v>
      </c>
      <c r="R504" s="181" t="str">
        <f t="shared" ca="1" si="41"/>
        <v>TIDAK MCU</v>
      </c>
      <c r="S504" s="1319" t="s">
        <v>5149</v>
      </c>
      <c r="T504" s="1330">
        <v>44631</v>
      </c>
      <c r="U504" s="1330">
        <v>44631</v>
      </c>
      <c r="V504" s="904" t="s">
        <v>24</v>
      </c>
      <c r="W504" s="136" t="s">
        <v>24</v>
      </c>
      <c r="X504" s="347"/>
      <c r="Y504" s="172"/>
      <c r="Z504" s="350"/>
      <c r="AA504" s="243" t="s">
        <v>5153</v>
      </c>
      <c r="AB504" s="839"/>
      <c r="AC504" s="213"/>
      <c r="AD504" s="213"/>
      <c r="AE504" s="213"/>
      <c r="AF504" s="1319"/>
      <c r="AG504" s="375"/>
      <c r="AH504" s="1239"/>
      <c r="AI504" s="481" t="str">
        <f t="shared" si="42"/>
        <v>BUS</v>
      </c>
      <c r="AJ504" s="1330">
        <f t="shared" si="43"/>
        <v>43160</v>
      </c>
      <c r="AK504" s="589">
        <v>43774</v>
      </c>
      <c r="AL504" s="621">
        <v>43774</v>
      </c>
      <c r="AM504" s="180"/>
      <c r="AN504" s="178"/>
      <c r="AO504" s="178"/>
      <c r="AP504" s="180"/>
      <c r="AQ504" s="1231" t="s">
        <v>3094</v>
      </c>
      <c r="AR504" s="180"/>
      <c r="AS504" s="180"/>
      <c r="AT504" s="180"/>
      <c r="AU504" s="180"/>
      <c r="AV504" s="885"/>
      <c r="AW504" s="885"/>
      <c r="AX504" s="885"/>
      <c r="AY504" s="885"/>
      <c r="AZ504" s="177"/>
    </row>
    <row r="505" spans="1:60" ht="15" customHeight="1">
      <c r="A505" s="885"/>
      <c r="B505" s="1310">
        <v>499</v>
      </c>
      <c r="C505" s="669" t="s">
        <v>5125</v>
      </c>
      <c r="D505" s="554" t="s">
        <v>5126</v>
      </c>
      <c r="E505" s="554" t="s">
        <v>1122</v>
      </c>
      <c r="F505" s="509" t="s">
        <v>24</v>
      </c>
      <c r="G505" s="525" t="s">
        <v>5074</v>
      </c>
      <c r="H505" s="1666" t="s">
        <v>5127</v>
      </c>
      <c r="I505" s="1743">
        <v>26587</v>
      </c>
      <c r="J505" s="903">
        <f t="shared" ca="1" si="44"/>
        <v>50</v>
      </c>
      <c r="K505" s="1813" t="s">
        <v>493</v>
      </c>
      <c r="L505" s="2059" t="s">
        <v>24</v>
      </c>
      <c r="M505" s="1884">
        <v>45214</v>
      </c>
      <c r="N505" s="533">
        <v>43402</v>
      </c>
      <c r="O505" s="1315" t="s">
        <v>24</v>
      </c>
      <c r="P505" s="451" t="s">
        <v>24</v>
      </c>
      <c r="Q505" s="194" t="str">
        <f t="shared" si="40"/>
        <v>-</v>
      </c>
      <c r="R505" s="181" t="str">
        <f t="shared" ca="1" si="41"/>
        <v>TIDAK MCU</v>
      </c>
      <c r="S505" s="1319" t="s">
        <v>5150</v>
      </c>
      <c r="T505" s="1330">
        <v>44484</v>
      </c>
      <c r="U505" s="1330">
        <v>44484</v>
      </c>
      <c r="V505" s="904" t="s">
        <v>24</v>
      </c>
      <c r="W505" s="136" t="s">
        <v>24</v>
      </c>
      <c r="X505" s="347"/>
      <c r="Y505" s="172"/>
      <c r="Z505" s="350"/>
      <c r="AA505" s="216" t="s">
        <v>587</v>
      </c>
      <c r="AB505" s="216" t="s">
        <v>5153</v>
      </c>
      <c r="AC505" s="1319" t="s">
        <v>24</v>
      </c>
      <c r="AD505" s="1319"/>
      <c r="AE505" s="1319"/>
      <c r="AF505" s="1319"/>
      <c r="AG505" s="375"/>
      <c r="AH505" s="1239"/>
      <c r="AI505" s="481" t="str">
        <f t="shared" si="42"/>
        <v>LV, ELFBUS-</v>
      </c>
      <c r="AJ505" s="1330">
        <f t="shared" si="43"/>
        <v>43402</v>
      </c>
      <c r="AK505" s="1330" t="s">
        <v>24</v>
      </c>
      <c r="AL505" s="670" t="s">
        <v>24</v>
      </c>
      <c r="AM505" s="180"/>
      <c r="AN505" s="178"/>
      <c r="AO505" s="178"/>
      <c r="AP505" s="180"/>
      <c r="AQ505" s="1231" t="s">
        <v>3094</v>
      </c>
      <c r="AR505" s="180"/>
      <c r="AS505" s="180"/>
      <c r="AT505" s="180"/>
      <c r="AU505" s="180"/>
      <c r="AV505" s="177"/>
      <c r="AW505" s="177"/>
      <c r="AX505" s="177"/>
      <c r="AY505" s="885"/>
      <c r="AZ505" s="177"/>
    </row>
    <row r="506" spans="1:60" ht="15" customHeight="1">
      <c r="A506" s="885"/>
      <c r="B506" s="1310">
        <v>500</v>
      </c>
      <c r="C506" s="650" t="s">
        <v>1537</v>
      </c>
      <c r="D506" s="590" t="s">
        <v>257</v>
      </c>
      <c r="E506" s="521" t="s">
        <v>1122</v>
      </c>
      <c r="F506" s="509" t="s">
        <v>24</v>
      </c>
      <c r="G506" s="525" t="s">
        <v>5074</v>
      </c>
      <c r="H506" s="1686" t="s">
        <v>5128</v>
      </c>
      <c r="I506" s="1712">
        <v>32752</v>
      </c>
      <c r="J506" s="903">
        <f t="shared" ca="1" si="44"/>
        <v>32</v>
      </c>
      <c r="K506" s="1802" t="s">
        <v>5080</v>
      </c>
      <c r="L506" s="2067" t="s">
        <v>24</v>
      </c>
      <c r="M506" s="1875">
        <v>45536</v>
      </c>
      <c r="N506" s="577">
        <v>42156</v>
      </c>
      <c r="O506" s="584" t="s">
        <v>24</v>
      </c>
      <c r="P506" s="451" t="s">
        <v>24</v>
      </c>
      <c r="Q506" s="194" t="str">
        <f t="shared" si="40"/>
        <v>-</v>
      </c>
      <c r="R506" s="181" t="str">
        <f t="shared" ca="1" si="41"/>
        <v>TIDAK MCU</v>
      </c>
      <c r="S506" s="1319" t="s">
        <v>5151</v>
      </c>
      <c r="T506" s="1330">
        <v>44440</v>
      </c>
      <c r="U506" s="1329">
        <v>44440</v>
      </c>
      <c r="V506" s="904" t="s">
        <v>24</v>
      </c>
      <c r="W506" s="136" t="s">
        <v>24</v>
      </c>
      <c r="X506" s="347"/>
      <c r="Y506" s="172"/>
      <c r="Z506" s="350"/>
      <c r="AA506" s="216" t="s">
        <v>5153</v>
      </c>
      <c r="AB506" s="839"/>
      <c r="AC506" s="213"/>
      <c r="AD506" s="213"/>
      <c r="AE506" s="213"/>
      <c r="AF506" s="1319"/>
      <c r="AG506" s="375"/>
      <c r="AH506" s="1239"/>
      <c r="AI506" s="481" t="str">
        <f t="shared" si="42"/>
        <v>BUS</v>
      </c>
      <c r="AJ506" s="1330">
        <f t="shared" si="43"/>
        <v>42156</v>
      </c>
      <c r="AK506" s="451">
        <v>42152</v>
      </c>
      <c r="AL506" s="742">
        <v>42152</v>
      </c>
      <c r="AM506" s="180"/>
      <c r="AN506" s="178"/>
      <c r="AO506" s="178"/>
      <c r="AP506" s="180"/>
      <c r="AQ506" s="1231" t="s">
        <v>3094</v>
      </c>
      <c r="AR506" s="180"/>
      <c r="AS506" s="180"/>
      <c r="AT506" s="180"/>
      <c r="AU506" s="180"/>
      <c r="AV506" s="177"/>
      <c r="AW506" s="177"/>
      <c r="AX506" s="177"/>
      <c r="AY506" s="177"/>
      <c r="AZ506" s="177"/>
    </row>
    <row r="507" spans="1:60" ht="15" customHeight="1">
      <c r="A507" s="885"/>
      <c r="B507" s="1310">
        <v>501</v>
      </c>
      <c r="C507" s="563" t="s">
        <v>5129</v>
      </c>
      <c r="D507" s="590" t="s">
        <v>226</v>
      </c>
      <c r="E507" s="554" t="s">
        <v>1122</v>
      </c>
      <c r="F507" s="509" t="s">
        <v>24</v>
      </c>
      <c r="G507" s="525" t="s">
        <v>5074</v>
      </c>
      <c r="H507" s="1640" t="s">
        <v>5130</v>
      </c>
      <c r="I507" s="1712">
        <v>33988</v>
      </c>
      <c r="J507" s="903">
        <f t="shared" ca="1" si="44"/>
        <v>29</v>
      </c>
      <c r="K507" s="316" t="s">
        <v>24</v>
      </c>
      <c r="L507" s="326" t="s">
        <v>24</v>
      </c>
      <c r="M507" s="336" t="s">
        <v>24</v>
      </c>
      <c r="N507" s="577">
        <v>43600</v>
      </c>
      <c r="O507" s="584" t="s">
        <v>24</v>
      </c>
      <c r="P507" s="451" t="s">
        <v>24</v>
      </c>
      <c r="Q507" s="194" t="str">
        <f t="shared" si="40"/>
        <v>-</v>
      </c>
      <c r="R507" s="181" t="str">
        <f t="shared" ca="1" si="41"/>
        <v>TIDAK MCU</v>
      </c>
      <c r="S507" s="1319" t="s">
        <v>24</v>
      </c>
      <c r="T507" s="1330">
        <v>44215</v>
      </c>
      <c r="U507" s="1329" t="s">
        <v>24</v>
      </c>
      <c r="V507" s="904" t="s">
        <v>24</v>
      </c>
      <c r="W507" s="136" t="s">
        <v>24</v>
      </c>
      <c r="X507" s="347"/>
      <c r="Y507" s="172"/>
      <c r="Z507" s="350"/>
      <c r="AA507" s="1314" t="s">
        <v>24</v>
      </c>
      <c r="AB507" s="839"/>
      <c r="AC507" s="213"/>
      <c r="AD507" s="213"/>
      <c r="AE507" s="213"/>
      <c r="AF507" s="1319"/>
      <c r="AG507" s="375"/>
      <c r="AH507" s="1239"/>
      <c r="AI507" s="481" t="str">
        <f t="shared" si="42"/>
        <v>-</v>
      </c>
      <c r="AJ507" s="1330">
        <f t="shared" si="43"/>
        <v>43600</v>
      </c>
      <c r="AK507" s="1330" t="s">
        <v>24</v>
      </c>
      <c r="AL507" s="670" t="s">
        <v>24</v>
      </c>
      <c r="AM507" s="180"/>
      <c r="AN507" s="178"/>
      <c r="AO507" s="178"/>
      <c r="AP507" s="180"/>
      <c r="AQ507" s="1231" t="s">
        <v>3094</v>
      </c>
      <c r="AR507" s="180"/>
      <c r="AS507" s="180"/>
      <c r="AT507" s="180"/>
      <c r="AU507" s="180"/>
      <c r="AV507" s="177"/>
      <c r="AW507" s="177"/>
      <c r="AX507" s="177"/>
      <c r="AY507" s="885"/>
      <c r="AZ507" s="177"/>
    </row>
    <row r="508" spans="1:60" ht="15" customHeight="1">
      <c r="A508" s="885"/>
      <c r="B508" s="1310">
        <v>502</v>
      </c>
      <c r="C508" s="655" t="s">
        <v>5131</v>
      </c>
      <c r="D508" s="566" t="s">
        <v>257</v>
      </c>
      <c r="E508" s="521" t="s">
        <v>1122</v>
      </c>
      <c r="F508" s="509" t="s">
        <v>24</v>
      </c>
      <c r="G508" s="525" t="s">
        <v>5074</v>
      </c>
      <c r="H508" s="630" t="s">
        <v>24</v>
      </c>
      <c r="I508" s="1708">
        <v>33557</v>
      </c>
      <c r="J508" s="903">
        <f t="shared" ca="1" si="44"/>
        <v>30</v>
      </c>
      <c r="K508" s="1802" t="s">
        <v>496</v>
      </c>
      <c r="L508" s="651">
        <v>911117231128</v>
      </c>
      <c r="M508" s="211">
        <v>44515</v>
      </c>
      <c r="N508" s="577">
        <v>43839</v>
      </c>
      <c r="O508" s="584" t="s">
        <v>24</v>
      </c>
      <c r="P508" s="451" t="s">
        <v>24</v>
      </c>
      <c r="Q508" s="194" t="str">
        <f t="shared" si="40"/>
        <v>-</v>
      </c>
      <c r="R508" s="181" t="str">
        <f t="shared" ca="1" si="41"/>
        <v>TIDAK MCU</v>
      </c>
      <c r="S508" s="1319" t="s">
        <v>5152</v>
      </c>
      <c r="T508" s="1311">
        <v>44515</v>
      </c>
      <c r="U508" s="1329">
        <v>44515</v>
      </c>
      <c r="V508" s="904" t="s">
        <v>24</v>
      </c>
      <c r="W508" s="136" t="s">
        <v>24</v>
      </c>
      <c r="X508" s="347"/>
      <c r="Y508" s="172"/>
      <c r="Z508" s="350"/>
      <c r="AA508" s="216" t="s">
        <v>5153</v>
      </c>
      <c r="AB508" s="839"/>
      <c r="AC508" s="213"/>
      <c r="AD508" s="213"/>
      <c r="AE508" s="213"/>
      <c r="AF508" s="1319"/>
      <c r="AG508" s="375"/>
      <c r="AH508" s="1239"/>
      <c r="AI508" s="481" t="str">
        <f t="shared" si="42"/>
        <v>BUS</v>
      </c>
      <c r="AJ508" s="1330">
        <f t="shared" si="43"/>
        <v>43839</v>
      </c>
      <c r="AK508" s="592">
        <v>44118</v>
      </c>
      <c r="AL508" s="614">
        <v>43837</v>
      </c>
      <c r="AM508" s="180"/>
      <c r="AN508" s="178"/>
      <c r="AO508" s="178"/>
      <c r="AP508" s="180"/>
      <c r="AQ508" s="1231" t="s">
        <v>3094</v>
      </c>
      <c r="AR508" s="180"/>
      <c r="AS508" s="180"/>
      <c r="AT508" s="180"/>
      <c r="AU508" s="180"/>
      <c r="AV508" s="177"/>
      <c r="AW508" s="177"/>
      <c r="AX508" s="177"/>
      <c r="AY508" s="177"/>
      <c r="AZ508" s="177"/>
    </row>
    <row r="509" spans="1:60" ht="15" customHeight="1">
      <c r="A509" s="885"/>
      <c r="B509" s="1310">
        <v>503</v>
      </c>
      <c r="C509" s="648" t="s">
        <v>811</v>
      </c>
      <c r="D509" s="633" t="s">
        <v>6604</v>
      </c>
      <c r="E509" s="521" t="s">
        <v>1122</v>
      </c>
      <c r="F509" s="509" t="s">
        <v>24</v>
      </c>
      <c r="G509" s="836" t="s">
        <v>6605</v>
      </c>
      <c r="H509" s="649" t="s">
        <v>6606</v>
      </c>
      <c r="I509" s="468">
        <v>36682</v>
      </c>
      <c r="J509" s="903">
        <f t="shared" ca="1" si="44"/>
        <v>21</v>
      </c>
      <c r="K509" s="176" t="s">
        <v>24</v>
      </c>
      <c r="L509" s="170" t="s">
        <v>24</v>
      </c>
      <c r="M509" s="173" t="s">
        <v>24</v>
      </c>
      <c r="N509" s="510">
        <v>43876</v>
      </c>
      <c r="O509" s="601" t="s">
        <v>24</v>
      </c>
      <c r="P509" s="1314" t="s">
        <v>24</v>
      </c>
      <c r="Q509" s="194" t="str">
        <f t="shared" si="40"/>
        <v>-</v>
      </c>
      <c r="R509" s="181" t="str">
        <f t="shared" ca="1" si="41"/>
        <v>TIDAK MCU</v>
      </c>
      <c r="S509" s="1319" t="s">
        <v>24</v>
      </c>
      <c r="T509" s="450">
        <v>44352</v>
      </c>
      <c r="U509" s="1330" t="s">
        <v>24</v>
      </c>
      <c r="V509" s="904" t="s">
        <v>24</v>
      </c>
      <c r="W509" s="136" t="s">
        <v>24</v>
      </c>
      <c r="X509" s="645"/>
      <c r="Y509" s="172"/>
      <c r="Z509" s="350"/>
      <c r="AA509" s="244" t="s">
        <v>24</v>
      </c>
      <c r="AB509" s="213"/>
      <c r="AC509" s="213"/>
      <c r="AD509" s="213"/>
      <c r="AE509" s="213"/>
      <c r="AF509" s="1319"/>
      <c r="AG509" s="375"/>
      <c r="AH509" s="1239"/>
      <c r="AI509" s="481" t="str">
        <f t="shared" si="42"/>
        <v>-</v>
      </c>
      <c r="AJ509" s="1330">
        <f t="shared" si="43"/>
        <v>43876</v>
      </c>
      <c r="AK509" s="1330" t="s">
        <v>24</v>
      </c>
      <c r="AL509" s="670" t="s">
        <v>24</v>
      </c>
      <c r="AM509" s="180"/>
      <c r="AN509" s="178"/>
      <c r="AO509" s="178"/>
      <c r="AP509" s="180"/>
      <c r="AQ509" s="1231" t="s">
        <v>3094</v>
      </c>
      <c r="AR509" s="180"/>
      <c r="AS509" s="180"/>
      <c r="AT509" s="180"/>
      <c r="AU509" s="180"/>
      <c r="AV509" s="885"/>
      <c r="AW509" s="885"/>
      <c r="AX509" s="885"/>
      <c r="AY509" s="885"/>
      <c r="AZ509" s="458"/>
      <c r="BA509" s="2186"/>
      <c r="BB509" s="2186"/>
      <c r="BC509" s="2186"/>
      <c r="BD509" s="2186"/>
      <c r="BE509" s="2186"/>
      <c r="BF509" s="2186"/>
      <c r="BG509" s="2186"/>
      <c r="BH509" s="2186"/>
    </row>
    <row r="510" spans="1:60" ht="15" customHeight="1">
      <c r="A510" s="885"/>
      <c r="B510" s="1310">
        <v>504</v>
      </c>
      <c r="C510" s="648" t="s">
        <v>6607</v>
      </c>
      <c r="D510" s="633" t="s">
        <v>6608</v>
      </c>
      <c r="E510" s="521" t="s">
        <v>1122</v>
      </c>
      <c r="F510" s="509" t="s">
        <v>24</v>
      </c>
      <c r="G510" s="836" t="s">
        <v>6605</v>
      </c>
      <c r="H510" s="630" t="s">
        <v>24</v>
      </c>
      <c r="I510" s="631">
        <v>36704</v>
      </c>
      <c r="J510" s="903">
        <f t="shared" ca="1" si="44"/>
        <v>21</v>
      </c>
      <c r="K510" s="176" t="s">
        <v>24</v>
      </c>
      <c r="L510" s="170" t="s">
        <v>24</v>
      </c>
      <c r="M510" s="173" t="s">
        <v>24</v>
      </c>
      <c r="N510" s="510">
        <v>43867</v>
      </c>
      <c r="O510" s="601" t="s">
        <v>24</v>
      </c>
      <c r="P510" s="1314" t="s">
        <v>24</v>
      </c>
      <c r="Q510" s="194" t="str">
        <f t="shared" si="40"/>
        <v>-</v>
      </c>
      <c r="R510" s="181" t="str">
        <f t="shared" ca="1" si="41"/>
        <v>TIDAK MCU</v>
      </c>
      <c r="S510" s="1319" t="s">
        <v>24</v>
      </c>
      <c r="T510" s="450">
        <v>44374</v>
      </c>
      <c r="U510" s="440" t="s">
        <v>24</v>
      </c>
      <c r="V510" s="904" t="s">
        <v>24</v>
      </c>
      <c r="W510" s="136" t="s">
        <v>24</v>
      </c>
      <c r="X510" s="645"/>
      <c r="Y510" s="172"/>
      <c r="Z510" s="350"/>
      <c r="AA510" s="244" t="s">
        <v>24</v>
      </c>
      <c r="AB510" s="213"/>
      <c r="AC510" s="213"/>
      <c r="AD510" s="213"/>
      <c r="AE510" s="213"/>
      <c r="AF510" s="1319"/>
      <c r="AG510" s="375"/>
      <c r="AH510" s="1239"/>
      <c r="AI510" s="481" t="str">
        <f t="shared" si="42"/>
        <v>-</v>
      </c>
      <c r="AJ510" s="1330">
        <f t="shared" si="43"/>
        <v>43867</v>
      </c>
      <c r="AK510" s="217" t="s">
        <v>24</v>
      </c>
      <c r="AL510" s="614" t="s">
        <v>24</v>
      </c>
      <c r="AM510" s="180"/>
      <c r="AN510" s="178"/>
      <c r="AO510" s="178"/>
      <c r="AP510" s="180"/>
      <c r="AQ510" s="1231" t="s">
        <v>3094</v>
      </c>
      <c r="AR510" s="180"/>
      <c r="AS510" s="180"/>
      <c r="AT510" s="180"/>
      <c r="AU510" s="180"/>
      <c r="AV510" s="885"/>
      <c r="AW510" s="885"/>
      <c r="AX510" s="885"/>
      <c r="AY510" s="885"/>
      <c r="AZ510" s="458"/>
      <c r="BA510" s="2186"/>
      <c r="BB510" s="2186"/>
      <c r="BC510" s="2186"/>
      <c r="BD510" s="2186"/>
      <c r="BE510" s="2186"/>
      <c r="BF510" s="2186"/>
      <c r="BG510" s="2186"/>
      <c r="BH510" s="2186"/>
    </row>
    <row r="511" spans="1:60" ht="15" customHeight="1">
      <c r="A511" s="885"/>
      <c r="B511" s="1310">
        <v>505</v>
      </c>
      <c r="C511" s="563" t="s">
        <v>6741</v>
      </c>
      <c r="D511" s="244" t="s">
        <v>6742</v>
      </c>
      <c r="E511" s="521" t="s">
        <v>1122</v>
      </c>
      <c r="F511" s="509" t="s">
        <v>24</v>
      </c>
      <c r="G511" s="525" t="s">
        <v>6605</v>
      </c>
      <c r="H511" s="630" t="s">
        <v>24</v>
      </c>
      <c r="I511" s="2040" t="s">
        <v>24</v>
      </c>
      <c r="J511" s="903" t="str">
        <f t="shared" ca="1" si="44"/>
        <v>-</v>
      </c>
      <c r="K511" s="176" t="s">
        <v>24</v>
      </c>
      <c r="L511" s="170" t="s">
        <v>24</v>
      </c>
      <c r="M511" s="173" t="s">
        <v>24</v>
      </c>
      <c r="N511" s="577">
        <v>43444</v>
      </c>
      <c r="O511" s="211" t="s">
        <v>24</v>
      </c>
      <c r="P511" s="1314" t="s">
        <v>24</v>
      </c>
      <c r="Q511" s="194" t="str">
        <f t="shared" si="40"/>
        <v>-</v>
      </c>
      <c r="R511" s="181" t="str">
        <f t="shared" ca="1" si="41"/>
        <v>TIDAK MCU</v>
      </c>
      <c r="S511" s="1314" t="s">
        <v>24</v>
      </c>
      <c r="T511" s="1330">
        <v>44196</v>
      </c>
      <c r="U511" s="1329" t="s">
        <v>99</v>
      </c>
      <c r="V511" s="904" t="s">
        <v>24</v>
      </c>
      <c r="W511" s="136" t="s">
        <v>24</v>
      </c>
      <c r="X511" s="347"/>
      <c r="Y511" s="172"/>
      <c r="Z511" s="350"/>
      <c r="AA511" s="213" t="s">
        <v>24</v>
      </c>
      <c r="AB511" s="213"/>
      <c r="AC511" s="213"/>
      <c r="AD511" s="213"/>
      <c r="AE511" s="213"/>
      <c r="AF511" s="1319"/>
      <c r="AG511" s="375"/>
      <c r="AH511" s="1239"/>
      <c r="AI511" s="481" t="str">
        <f t="shared" si="42"/>
        <v>-</v>
      </c>
      <c r="AJ511" s="1330">
        <f t="shared" si="43"/>
        <v>43444</v>
      </c>
      <c r="AK511" s="1330" t="s">
        <v>24</v>
      </c>
      <c r="AL511" s="670" t="s">
        <v>24</v>
      </c>
      <c r="AM511" s="180"/>
      <c r="AN511" s="178"/>
      <c r="AO511" s="178"/>
      <c r="AP511" s="180"/>
      <c r="AQ511" s="180"/>
      <c r="AR511" s="180"/>
      <c r="AS511" s="180"/>
      <c r="AT511" s="180"/>
      <c r="AU511" s="180"/>
      <c r="AV511" s="885"/>
      <c r="AW511" s="885"/>
      <c r="AX511" s="885"/>
      <c r="AY511" s="885"/>
      <c r="AZ511" s="885"/>
    </row>
    <row r="512" spans="1:60" ht="15" customHeight="1">
      <c r="A512" s="885"/>
      <c r="B512" s="1310">
        <v>506</v>
      </c>
      <c r="C512" s="563" t="s">
        <v>4427</v>
      </c>
      <c r="D512" s="590" t="s">
        <v>4238</v>
      </c>
      <c r="E512" s="521" t="s">
        <v>3085</v>
      </c>
      <c r="F512" s="509" t="s">
        <v>24</v>
      </c>
      <c r="G512" s="525" t="s">
        <v>124</v>
      </c>
      <c r="H512" s="630" t="s">
        <v>24</v>
      </c>
      <c r="I512" s="2040" t="s">
        <v>24</v>
      </c>
      <c r="J512" s="903" t="str">
        <f t="shared" ca="1" si="44"/>
        <v>-</v>
      </c>
      <c r="K512" s="176" t="s">
        <v>24</v>
      </c>
      <c r="L512" s="170" t="s">
        <v>24</v>
      </c>
      <c r="M512" s="173" t="s">
        <v>24</v>
      </c>
      <c r="N512" s="577">
        <v>43753</v>
      </c>
      <c r="O512" s="584" t="s">
        <v>24</v>
      </c>
      <c r="P512" s="1314" t="s">
        <v>24</v>
      </c>
      <c r="Q512" s="194" t="str">
        <f t="shared" si="40"/>
        <v>-</v>
      </c>
      <c r="R512" s="181" t="str">
        <f t="shared" ca="1" si="41"/>
        <v>TIDAK MCU</v>
      </c>
      <c r="S512" s="1314" t="s">
        <v>24</v>
      </c>
      <c r="T512" s="1330">
        <v>44561</v>
      </c>
      <c r="U512" s="1329" t="s">
        <v>99</v>
      </c>
      <c r="V512" s="904" t="s">
        <v>24</v>
      </c>
      <c r="W512" s="136" t="s">
        <v>24</v>
      </c>
      <c r="X512" s="347"/>
      <c r="Y512" s="172"/>
      <c r="Z512" s="350"/>
      <c r="AA512" s="213" t="s">
        <v>24</v>
      </c>
      <c r="AB512" s="213"/>
      <c r="AC512" s="213"/>
      <c r="AD512" s="213"/>
      <c r="AE512" s="213"/>
      <c r="AF512" s="1319"/>
      <c r="AG512" s="375"/>
      <c r="AH512" s="1239"/>
      <c r="AI512" s="481" t="str">
        <f t="shared" si="42"/>
        <v>-</v>
      </c>
      <c r="AJ512" s="1330">
        <f t="shared" si="43"/>
        <v>43753</v>
      </c>
      <c r="AK512" s="217" t="s">
        <v>24</v>
      </c>
      <c r="AL512" s="614" t="s">
        <v>24</v>
      </c>
      <c r="AM512" s="180"/>
      <c r="AN512" s="178"/>
      <c r="AO512" s="178"/>
      <c r="AP512" s="180"/>
      <c r="AQ512" s="1231" t="s">
        <v>3094</v>
      </c>
      <c r="AR512" s="180"/>
      <c r="AS512" s="180"/>
      <c r="AT512" s="180"/>
      <c r="AU512" s="180"/>
      <c r="AV512" s="885"/>
      <c r="AW512" s="885"/>
      <c r="AX512" s="885"/>
      <c r="AY512" s="885"/>
      <c r="AZ512" s="177"/>
    </row>
    <row r="513" spans="1:60" ht="15" customHeight="1">
      <c r="A513" s="885"/>
      <c r="B513" s="1310">
        <v>507</v>
      </c>
      <c r="C513" s="563" t="s">
        <v>6781</v>
      </c>
      <c r="D513" s="244" t="s">
        <v>6604</v>
      </c>
      <c r="E513" s="521" t="s">
        <v>1122</v>
      </c>
      <c r="F513" s="671" t="s">
        <v>24</v>
      </c>
      <c r="G513" s="671" t="s">
        <v>6605</v>
      </c>
      <c r="H513" s="527" t="s">
        <v>6782</v>
      </c>
      <c r="I513" s="589">
        <v>34165</v>
      </c>
      <c r="J513" s="903">
        <f t="shared" ca="1" si="44"/>
        <v>28</v>
      </c>
      <c r="K513" s="316" t="s">
        <v>24</v>
      </c>
      <c r="L513" s="326" t="s">
        <v>24</v>
      </c>
      <c r="M513" s="336" t="s">
        <v>24</v>
      </c>
      <c r="N513" s="577">
        <v>43647</v>
      </c>
      <c r="O513" s="211" t="s">
        <v>24</v>
      </c>
      <c r="P513" s="1314" t="s">
        <v>24</v>
      </c>
      <c r="Q513" s="194" t="str">
        <f t="shared" si="40"/>
        <v>-</v>
      </c>
      <c r="R513" s="181" t="str">
        <f t="shared" ca="1" si="41"/>
        <v>TIDAK MCU</v>
      </c>
      <c r="S513" s="1314" t="s">
        <v>24</v>
      </c>
      <c r="T513" s="1330">
        <v>44392</v>
      </c>
      <c r="U513" s="1329" t="s">
        <v>99</v>
      </c>
      <c r="V513" s="395" t="s">
        <v>24</v>
      </c>
      <c r="W513" s="136" t="s">
        <v>24</v>
      </c>
      <c r="X513" s="347"/>
      <c r="Y513" s="172"/>
      <c r="Z513" s="350"/>
      <c r="AA513" s="1319" t="s">
        <v>24</v>
      </c>
      <c r="AB513" s="213"/>
      <c r="AC513" s="213"/>
      <c r="AD513" s="213"/>
      <c r="AE513" s="213"/>
      <c r="AF513" s="1319"/>
      <c r="AG513" s="375"/>
      <c r="AH513" s="1239"/>
      <c r="AI513" s="481" t="str">
        <f t="shared" si="42"/>
        <v>-</v>
      </c>
      <c r="AJ513" s="1330">
        <f t="shared" si="43"/>
        <v>43647</v>
      </c>
      <c r="AK513" s="217" t="s">
        <v>24</v>
      </c>
      <c r="AL513" s="614" t="s">
        <v>24</v>
      </c>
      <c r="AM513" s="180"/>
      <c r="AN513" s="178"/>
      <c r="AO513" s="178"/>
      <c r="AP513" s="180"/>
      <c r="AQ513" s="180"/>
      <c r="AR513" s="180"/>
      <c r="AS513" s="180"/>
      <c r="AT513" s="180"/>
      <c r="AU513" s="180"/>
      <c r="AV513" s="885"/>
      <c r="AW513" s="885"/>
      <c r="AX513" s="885"/>
      <c r="AY513" s="885"/>
      <c r="AZ513" s="458"/>
      <c r="BA513" s="2186"/>
      <c r="BB513" s="2186"/>
      <c r="BC513" s="2186"/>
      <c r="BD513" s="2186"/>
      <c r="BE513" s="2186"/>
      <c r="BF513" s="2186"/>
      <c r="BG513" s="2186"/>
      <c r="BH513" s="2186"/>
    </row>
    <row r="514" spans="1:60" ht="15" customHeight="1">
      <c r="A514" s="885"/>
      <c r="B514" s="1310">
        <v>508</v>
      </c>
      <c r="C514" s="563" t="s">
        <v>6783</v>
      </c>
      <c r="D514" s="244" t="s">
        <v>6604</v>
      </c>
      <c r="E514" s="521" t="s">
        <v>1122</v>
      </c>
      <c r="F514" s="671" t="s">
        <v>24</v>
      </c>
      <c r="G514" s="671" t="s">
        <v>6605</v>
      </c>
      <c r="H514" s="570" t="s">
        <v>24</v>
      </c>
      <c r="I514" s="662" t="s">
        <v>24</v>
      </c>
      <c r="J514" s="903" t="str">
        <f t="shared" ca="1" si="44"/>
        <v>-</v>
      </c>
      <c r="K514" s="316" t="s">
        <v>24</v>
      </c>
      <c r="L514" s="326" t="s">
        <v>24</v>
      </c>
      <c r="M514" s="336" t="s">
        <v>24</v>
      </c>
      <c r="N514" s="510" t="s">
        <v>24</v>
      </c>
      <c r="O514" s="211" t="s">
        <v>24</v>
      </c>
      <c r="P514" s="1314" t="s">
        <v>24</v>
      </c>
      <c r="Q514" s="194" t="str">
        <f t="shared" si="40"/>
        <v>-</v>
      </c>
      <c r="R514" s="181" t="str">
        <f t="shared" ca="1" si="41"/>
        <v>TIDAK MCU</v>
      </c>
      <c r="S514" s="1314" t="s">
        <v>24</v>
      </c>
      <c r="T514" s="1330">
        <v>44196</v>
      </c>
      <c r="U514" s="1329" t="s">
        <v>99</v>
      </c>
      <c r="V514" s="395" t="s">
        <v>24</v>
      </c>
      <c r="W514" s="136" t="s">
        <v>24</v>
      </c>
      <c r="X514" s="347"/>
      <c r="Y514" s="172"/>
      <c r="Z514" s="350"/>
      <c r="AA514" s="1319" t="s">
        <v>24</v>
      </c>
      <c r="AB514" s="213"/>
      <c r="AC514" s="213"/>
      <c r="AD514" s="213"/>
      <c r="AE514" s="213"/>
      <c r="AF514" s="1319"/>
      <c r="AG514" s="375"/>
      <c r="AH514" s="1239"/>
      <c r="AI514" s="481" t="str">
        <f t="shared" si="42"/>
        <v>-</v>
      </c>
      <c r="AJ514" s="1330" t="str">
        <f t="shared" si="43"/>
        <v>-</v>
      </c>
      <c r="AK514" s="217" t="s">
        <v>24</v>
      </c>
      <c r="AL514" s="614" t="s">
        <v>24</v>
      </c>
      <c r="AM514" s="180"/>
      <c r="AN514" s="178"/>
      <c r="AO514" s="178"/>
      <c r="AP514" s="180"/>
      <c r="AQ514" s="180"/>
      <c r="AR514" s="180"/>
      <c r="AS514" s="180"/>
      <c r="AT514" s="180"/>
      <c r="AU514" s="180"/>
      <c r="AV514" s="177"/>
      <c r="AW514" s="177"/>
      <c r="AX514" s="177"/>
      <c r="AY514" s="177"/>
      <c r="AZ514" s="885"/>
    </row>
    <row r="515" spans="1:60" ht="15" customHeight="1">
      <c r="A515" s="885"/>
      <c r="B515" s="1310">
        <v>509</v>
      </c>
      <c r="C515" s="650" t="s">
        <v>4026</v>
      </c>
      <c r="D515" s="590" t="s">
        <v>4238</v>
      </c>
      <c r="E515" s="521" t="s">
        <v>1122</v>
      </c>
      <c r="F515" s="671" t="s">
        <v>24</v>
      </c>
      <c r="G515" s="671" t="s">
        <v>6605</v>
      </c>
      <c r="H515" s="522" t="s">
        <v>24</v>
      </c>
      <c r="I515" s="662" t="s">
        <v>24</v>
      </c>
      <c r="J515" s="1314" t="str">
        <f t="shared" ca="1" si="44"/>
        <v>-</v>
      </c>
      <c r="K515" s="176" t="s">
        <v>24</v>
      </c>
      <c r="L515" s="170" t="s">
        <v>24</v>
      </c>
      <c r="M515" s="173" t="s">
        <v>24</v>
      </c>
      <c r="N515" s="577">
        <v>43707</v>
      </c>
      <c r="O515" s="584" t="s">
        <v>24</v>
      </c>
      <c r="P515" s="1314" t="s">
        <v>24</v>
      </c>
      <c r="Q515" s="194" t="str">
        <f t="shared" si="40"/>
        <v>-</v>
      </c>
      <c r="R515" s="181" t="str">
        <f t="shared" ca="1" si="41"/>
        <v>TIDAK MCU</v>
      </c>
      <c r="S515" s="1314" t="s">
        <v>24</v>
      </c>
      <c r="T515" s="1330">
        <v>44561</v>
      </c>
      <c r="U515" s="1329" t="s">
        <v>99</v>
      </c>
      <c r="V515" s="1330" t="s">
        <v>24</v>
      </c>
      <c r="W515" s="1311" t="s">
        <v>24</v>
      </c>
      <c r="X515" s="347"/>
      <c r="Y515" s="172"/>
      <c r="Z515" s="350"/>
      <c r="AA515" s="213" t="s">
        <v>24</v>
      </c>
      <c r="AB515" s="213"/>
      <c r="AC515" s="213"/>
      <c r="AD515" s="213"/>
      <c r="AE515" s="213"/>
      <c r="AF515" s="1319"/>
      <c r="AG515" s="375"/>
      <c r="AH515" s="1239"/>
      <c r="AI515" s="481" t="str">
        <f t="shared" si="42"/>
        <v>-</v>
      </c>
      <c r="AJ515" s="1330">
        <f t="shared" si="43"/>
        <v>43707</v>
      </c>
      <c r="AK515" s="217" t="s">
        <v>24</v>
      </c>
      <c r="AL515" s="614" t="s">
        <v>24</v>
      </c>
      <c r="AM515" s="180"/>
      <c r="AN515" s="178"/>
      <c r="AO515" s="178"/>
      <c r="AP515" s="180"/>
      <c r="AQ515" s="1231" t="s">
        <v>3094</v>
      </c>
      <c r="AR515" s="180"/>
      <c r="AS515" s="180"/>
      <c r="AT515" s="180"/>
      <c r="AU515" s="180"/>
      <c r="AV515" s="885"/>
      <c r="AW515" s="885"/>
      <c r="AX515" s="885"/>
      <c r="AY515" s="885"/>
      <c r="AZ515" s="177"/>
    </row>
    <row r="516" spans="1:60" ht="15" customHeight="1">
      <c r="A516" s="885"/>
      <c r="B516" s="1310">
        <v>510</v>
      </c>
      <c r="C516" s="563" t="s">
        <v>6787</v>
      </c>
      <c r="D516" s="244" t="s">
        <v>6742</v>
      </c>
      <c r="E516" s="521" t="s">
        <v>1122</v>
      </c>
      <c r="F516" s="526" t="s">
        <v>24</v>
      </c>
      <c r="G516" s="671" t="s">
        <v>6605</v>
      </c>
      <c r="H516" s="522" t="s">
        <v>24</v>
      </c>
      <c r="I516" s="662" t="s">
        <v>24</v>
      </c>
      <c r="J516" s="1314" t="str">
        <f t="shared" ca="1" si="44"/>
        <v>-</v>
      </c>
      <c r="K516" s="176" t="s">
        <v>24</v>
      </c>
      <c r="L516" s="170" t="s">
        <v>24</v>
      </c>
      <c r="M516" s="173" t="s">
        <v>24</v>
      </c>
      <c r="N516" s="577">
        <v>43444</v>
      </c>
      <c r="O516" s="584" t="s">
        <v>24</v>
      </c>
      <c r="P516" s="1314" t="s">
        <v>24</v>
      </c>
      <c r="Q516" s="194" t="str">
        <f t="shared" si="40"/>
        <v>-</v>
      </c>
      <c r="R516" s="181" t="str">
        <f t="shared" ca="1" si="41"/>
        <v>TIDAK MCU</v>
      </c>
      <c r="S516" s="1314" t="s">
        <v>24</v>
      </c>
      <c r="T516" s="1330">
        <v>44196</v>
      </c>
      <c r="U516" s="1329" t="s">
        <v>99</v>
      </c>
      <c r="V516" s="395" t="s">
        <v>24</v>
      </c>
      <c r="W516" s="136" t="s">
        <v>24</v>
      </c>
      <c r="X516" s="347"/>
      <c r="Y516" s="172"/>
      <c r="Z516" s="350"/>
      <c r="AA516" s="213" t="s">
        <v>24</v>
      </c>
      <c r="AB516" s="213"/>
      <c r="AC516" s="213"/>
      <c r="AD516" s="213"/>
      <c r="AE516" s="213"/>
      <c r="AF516" s="1319"/>
      <c r="AG516" s="375"/>
      <c r="AH516" s="1239"/>
      <c r="AI516" s="481" t="str">
        <f t="shared" si="42"/>
        <v>-</v>
      </c>
      <c r="AJ516" s="1330">
        <f t="shared" si="43"/>
        <v>43444</v>
      </c>
      <c r="AK516" s="217" t="s">
        <v>24</v>
      </c>
      <c r="AL516" s="614" t="s">
        <v>24</v>
      </c>
      <c r="AM516" s="180"/>
      <c r="AN516" s="178"/>
      <c r="AO516" s="178"/>
      <c r="AP516" s="180"/>
      <c r="AQ516" s="180"/>
      <c r="AR516" s="180"/>
      <c r="AS516" s="180"/>
      <c r="AT516" s="180"/>
      <c r="AU516" s="180"/>
      <c r="AV516" s="177"/>
      <c r="AW516" s="177"/>
      <c r="AX516" s="177"/>
      <c r="AY516" s="177"/>
      <c r="AZ516" s="177"/>
    </row>
    <row r="517" spans="1:60" ht="15" customHeight="1">
      <c r="A517" s="885"/>
      <c r="B517" s="1310">
        <v>511</v>
      </c>
      <c r="C517" s="563" t="s">
        <v>6790</v>
      </c>
      <c r="D517" s="244" t="s">
        <v>6791</v>
      </c>
      <c r="E517" s="521" t="s">
        <v>1122</v>
      </c>
      <c r="F517" s="526" t="s">
        <v>24</v>
      </c>
      <c r="G517" s="671" t="s">
        <v>6605</v>
      </c>
      <c r="H517" s="612" t="s">
        <v>6792</v>
      </c>
      <c r="I517" s="589">
        <v>36527</v>
      </c>
      <c r="J517" s="1314">
        <f t="shared" ca="1" si="44"/>
        <v>22</v>
      </c>
      <c r="K517" s="316" t="s">
        <v>24</v>
      </c>
      <c r="L517" s="326" t="s">
        <v>24</v>
      </c>
      <c r="M517" s="336" t="s">
        <v>24</v>
      </c>
      <c r="N517" s="577">
        <v>43446</v>
      </c>
      <c r="O517" s="584" t="s">
        <v>24</v>
      </c>
      <c r="P517" s="1314" t="s">
        <v>24</v>
      </c>
      <c r="Q517" s="194" t="str">
        <f t="shared" si="40"/>
        <v>-</v>
      </c>
      <c r="R517" s="181" t="str">
        <f t="shared" ca="1" si="41"/>
        <v>TIDAK MCU</v>
      </c>
      <c r="S517" s="1314" t="s">
        <v>24</v>
      </c>
      <c r="T517" s="1330">
        <v>44563</v>
      </c>
      <c r="U517" s="1329" t="s">
        <v>99</v>
      </c>
      <c r="V517" s="1311">
        <v>43830</v>
      </c>
      <c r="W517" s="136" t="s">
        <v>24</v>
      </c>
      <c r="X517" s="347"/>
      <c r="Y517" s="172"/>
      <c r="Z517" s="350"/>
      <c r="AA517" s="1319" t="s">
        <v>24</v>
      </c>
      <c r="AB517" s="213"/>
      <c r="AC517" s="213"/>
      <c r="AD517" s="213"/>
      <c r="AE517" s="213"/>
      <c r="AF517" s="1319"/>
      <c r="AG517" s="375"/>
      <c r="AH517" s="1239"/>
      <c r="AI517" s="481" t="str">
        <f t="shared" si="42"/>
        <v>-</v>
      </c>
      <c r="AJ517" s="1330">
        <f t="shared" si="43"/>
        <v>43446</v>
      </c>
      <c r="AK517" s="217" t="s">
        <v>24</v>
      </c>
      <c r="AL517" s="614" t="s">
        <v>24</v>
      </c>
      <c r="AM517" s="180"/>
      <c r="AN517" s="178"/>
      <c r="AO517" s="178"/>
      <c r="AP517" s="180"/>
      <c r="AQ517" s="180"/>
      <c r="AR517" s="180"/>
      <c r="AS517" s="180"/>
      <c r="AT517" s="180"/>
      <c r="AU517" s="180"/>
      <c r="AV517" s="885"/>
      <c r="AW517" s="177"/>
      <c r="AX517" s="177"/>
      <c r="AY517" s="885"/>
      <c r="AZ517" s="458"/>
      <c r="BA517" s="2186"/>
      <c r="BB517" s="2186"/>
      <c r="BC517" s="2186"/>
      <c r="BD517" s="2186"/>
      <c r="BE517" s="2186"/>
      <c r="BF517" s="2186"/>
      <c r="BG517" s="2186"/>
      <c r="BH517" s="2186"/>
    </row>
    <row r="518" spans="1:60" ht="15" customHeight="1">
      <c r="A518" s="885"/>
      <c r="B518" s="1310">
        <v>512</v>
      </c>
      <c r="C518" s="563" t="s">
        <v>6793</v>
      </c>
      <c r="D518" s="590" t="s">
        <v>4227</v>
      </c>
      <c r="E518" s="521" t="s">
        <v>4228</v>
      </c>
      <c r="F518" s="526" t="s">
        <v>24</v>
      </c>
      <c r="G518" s="671" t="s">
        <v>124</v>
      </c>
      <c r="H518" s="612" t="s">
        <v>6794</v>
      </c>
      <c r="I518" s="589">
        <v>36547</v>
      </c>
      <c r="J518" s="1314">
        <f t="shared" ca="1" si="44"/>
        <v>22</v>
      </c>
      <c r="K518" s="316" t="s">
        <v>24</v>
      </c>
      <c r="L518" s="326" t="s">
        <v>24</v>
      </c>
      <c r="M518" s="336" t="s">
        <v>24</v>
      </c>
      <c r="N518" s="577">
        <v>43874</v>
      </c>
      <c r="O518" s="584" t="s">
        <v>24</v>
      </c>
      <c r="P518" s="1314" t="s">
        <v>24</v>
      </c>
      <c r="Q518" s="194" t="str">
        <f t="shared" si="40"/>
        <v>-</v>
      </c>
      <c r="R518" s="181" t="str">
        <f t="shared" ca="1" si="41"/>
        <v>TIDAK MCU</v>
      </c>
      <c r="S518" s="1314" t="s">
        <v>24</v>
      </c>
      <c r="T518" s="1330">
        <v>44583</v>
      </c>
      <c r="U518" s="1329" t="s">
        <v>24</v>
      </c>
      <c r="V518" s="1311" t="s">
        <v>24</v>
      </c>
      <c r="W518" s="136" t="s">
        <v>24</v>
      </c>
      <c r="X518" s="347"/>
      <c r="Y518" s="172" t="s">
        <v>24</v>
      </c>
      <c r="Z518" s="350"/>
      <c r="AA518" s="1319" t="s">
        <v>24</v>
      </c>
      <c r="AB518" s="213"/>
      <c r="AC518" s="213"/>
      <c r="AD518" s="213"/>
      <c r="AE518" s="213"/>
      <c r="AF518" s="1319"/>
      <c r="AG518" s="375"/>
      <c r="AH518" s="1239"/>
      <c r="AI518" s="481" t="str">
        <f t="shared" si="42"/>
        <v>-</v>
      </c>
      <c r="AJ518" s="1330">
        <f t="shared" si="43"/>
        <v>43874</v>
      </c>
      <c r="AK518" s="217" t="s">
        <v>24</v>
      </c>
      <c r="AL518" s="614" t="s">
        <v>24</v>
      </c>
      <c r="AM518" s="180"/>
      <c r="AN518" s="178"/>
      <c r="AO518" s="178"/>
      <c r="AP518" s="180"/>
      <c r="AQ518" s="1231" t="s">
        <v>3094</v>
      </c>
      <c r="AR518" s="178" t="s">
        <v>11827</v>
      </c>
      <c r="AS518" s="178" t="s">
        <v>6604</v>
      </c>
      <c r="AT518" s="180" t="s">
        <v>6567</v>
      </c>
      <c r="AU518" s="180"/>
      <c r="AV518" s="885"/>
      <c r="AW518" s="885"/>
      <c r="AX518" s="885"/>
      <c r="AY518" s="885"/>
      <c r="AZ518" s="177"/>
    </row>
    <row r="519" spans="1:60" ht="15" customHeight="1">
      <c r="A519" s="885"/>
      <c r="B519" s="1310">
        <v>513</v>
      </c>
      <c r="C519" s="563" t="s">
        <v>6795</v>
      </c>
      <c r="D519" s="244" t="s">
        <v>6796</v>
      </c>
      <c r="E519" s="521" t="s">
        <v>1122</v>
      </c>
      <c r="F519" s="526" t="s">
        <v>24</v>
      </c>
      <c r="G519" s="671" t="s">
        <v>6605</v>
      </c>
      <c r="H519" s="612" t="s">
        <v>6797</v>
      </c>
      <c r="I519" s="589">
        <v>33919</v>
      </c>
      <c r="J519" s="1314">
        <f t="shared" ca="1" si="44"/>
        <v>29</v>
      </c>
      <c r="K519" s="316" t="s">
        <v>24</v>
      </c>
      <c r="L519" s="326" t="s">
        <v>24</v>
      </c>
      <c r="M519" s="336" t="s">
        <v>24</v>
      </c>
      <c r="N519" s="577">
        <v>43740</v>
      </c>
      <c r="O519" s="584" t="s">
        <v>24</v>
      </c>
      <c r="P519" s="1314" t="s">
        <v>24</v>
      </c>
      <c r="Q519" s="194" t="str">
        <f t="shared" si="40"/>
        <v>-</v>
      </c>
      <c r="R519" s="181" t="str">
        <f t="shared" ca="1" si="41"/>
        <v>TIDAK MCU</v>
      </c>
      <c r="S519" s="1314" t="s">
        <v>24</v>
      </c>
      <c r="T519" s="1330">
        <v>44511</v>
      </c>
      <c r="U519" s="1329" t="s">
        <v>99</v>
      </c>
      <c r="V519" s="1311">
        <v>43830</v>
      </c>
      <c r="W519" s="136" t="s">
        <v>24</v>
      </c>
      <c r="X519" s="347"/>
      <c r="Y519" s="172"/>
      <c r="Z519" s="350"/>
      <c r="AA519" s="1319" t="s">
        <v>24</v>
      </c>
      <c r="AB519" s="213"/>
      <c r="AC519" s="213"/>
      <c r="AD519" s="213"/>
      <c r="AE519" s="213"/>
      <c r="AF519" s="1319"/>
      <c r="AG519" s="375"/>
      <c r="AH519" s="1239"/>
      <c r="AI519" s="481" t="str">
        <f t="shared" si="42"/>
        <v>-</v>
      </c>
      <c r="AJ519" s="1330">
        <f t="shared" si="43"/>
        <v>43740</v>
      </c>
      <c r="AK519" s="217" t="s">
        <v>24</v>
      </c>
      <c r="AL519" s="614" t="s">
        <v>24</v>
      </c>
      <c r="AM519" s="180"/>
      <c r="AN519" s="178"/>
      <c r="AO519" s="178"/>
      <c r="AP519" s="180"/>
      <c r="AQ519" s="180"/>
      <c r="AR519" s="180"/>
      <c r="AS519" s="180"/>
      <c r="AT519" s="180"/>
      <c r="AU519" s="180"/>
      <c r="AV519" s="177"/>
      <c r="AW519" s="177"/>
      <c r="AX519" s="177"/>
      <c r="AY519" s="177"/>
      <c r="AZ519" s="177"/>
    </row>
    <row r="520" spans="1:60" ht="15" customHeight="1">
      <c r="A520" s="885"/>
      <c r="B520" s="1310">
        <v>514</v>
      </c>
      <c r="C520" s="563" t="s">
        <v>6798</v>
      </c>
      <c r="D520" s="244" t="s">
        <v>6796</v>
      </c>
      <c r="E520" s="521" t="s">
        <v>1122</v>
      </c>
      <c r="F520" s="526" t="s">
        <v>24</v>
      </c>
      <c r="G520" s="671" t="s">
        <v>6605</v>
      </c>
      <c r="H520" s="522" t="s">
        <v>24</v>
      </c>
      <c r="I520" s="662" t="s">
        <v>24</v>
      </c>
      <c r="J520" s="1314" t="str">
        <f t="shared" ca="1" si="44"/>
        <v>-</v>
      </c>
      <c r="K520" s="316" t="s">
        <v>24</v>
      </c>
      <c r="L520" s="326" t="s">
        <v>24</v>
      </c>
      <c r="M520" s="336" t="s">
        <v>24</v>
      </c>
      <c r="N520" s="577">
        <v>43740</v>
      </c>
      <c r="O520" s="211" t="s">
        <v>24</v>
      </c>
      <c r="P520" s="1314" t="s">
        <v>24</v>
      </c>
      <c r="Q520" s="194" t="str">
        <f t="shared" si="40"/>
        <v>-</v>
      </c>
      <c r="R520" s="181" t="str">
        <f t="shared" ca="1" si="41"/>
        <v>TIDAK MCU</v>
      </c>
      <c r="S520" s="1314" t="s">
        <v>24</v>
      </c>
      <c r="T520" s="1330">
        <v>44196</v>
      </c>
      <c r="U520" s="1329" t="s">
        <v>99</v>
      </c>
      <c r="V520" s="1311">
        <v>43830</v>
      </c>
      <c r="W520" s="136" t="s">
        <v>24</v>
      </c>
      <c r="X520" s="347"/>
      <c r="Y520" s="172"/>
      <c r="Z520" s="350"/>
      <c r="AA520" s="1319" t="s">
        <v>24</v>
      </c>
      <c r="AB520" s="213"/>
      <c r="AC520" s="213"/>
      <c r="AD520" s="213"/>
      <c r="AE520" s="213"/>
      <c r="AF520" s="1319"/>
      <c r="AG520" s="375"/>
      <c r="AH520" s="1239"/>
      <c r="AI520" s="481" t="str">
        <f t="shared" si="42"/>
        <v>-</v>
      </c>
      <c r="AJ520" s="1330">
        <f t="shared" si="43"/>
        <v>43740</v>
      </c>
      <c r="AK520" s="217" t="s">
        <v>24</v>
      </c>
      <c r="AL520" s="614" t="s">
        <v>24</v>
      </c>
      <c r="AM520" s="180"/>
      <c r="AN520" s="178"/>
      <c r="AO520" s="178"/>
      <c r="AP520" s="180"/>
      <c r="AQ520" s="180"/>
      <c r="AR520" s="180"/>
      <c r="AS520" s="180"/>
      <c r="AT520" s="180"/>
      <c r="AU520" s="180"/>
      <c r="AV520" s="885"/>
      <c r="AW520" s="885"/>
      <c r="AX520" s="885"/>
      <c r="AY520" s="885"/>
      <c r="AZ520" s="177"/>
    </row>
    <row r="521" spans="1:60" ht="15" customHeight="1">
      <c r="A521" s="885"/>
      <c r="B521" s="1310">
        <v>515</v>
      </c>
      <c r="C521" s="650" t="s">
        <v>6831</v>
      </c>
      <c r="D521" s="244" t="s">
        <v>6791</v>
      </c>
      <c r="E521" s="521" t="s">
        <v>1122</v>
      </c>
      <c r="F521" s="671" t="s">
        <v>24</v>
      </c>
      <c r="G521" s="671" t="s">
        <v>6605</v>
      </c>
      <c r="H521" s="612" t="s">
        <v>6832</v>
      </c>
      <c r="I521" s="528">
        <v>34503</v>
      </c>
      <c r="J521" s="1314">
        <f t="shared" ca="1" si="44"/>
        <v>27</v>
      </c>
      <c r="K521" s="176" t="s">
        <v>24</v>
      </c>
      <c r="L521" s="170" t="s">
        <v>24</v>
      </c>
      <c r="M521" s="173" t="s">
        <v>24</v>
      </c>
      <c r="N521" s="577">
        <v>43699</v>
      </c>
      <c r="O521" s="211" t="s">
        <v>24</v>
      </c>
      <c r="P521" s="1314" t="s">
        <v>24</v>
      </c>
      <c r="Q521" s="194" t="str">
        <f t="shared" si="40"/>
        <v>-</v>
      </c>
      <c r="R521" s="181" t="str">
        <f t="shared" ca="1" si="41"/>
        <v>TIDAK MCU</v>
      </c>
      <c r="S521" s="1314" t="s">
        <v>24</v>
      </c>
      <c r="T521" s="1330">
        <v>44365</v>
      </c>
      <c r="U521" s="1329" t="s">
        <v>99</v>
      </c>
      <c r="V521" s="1330" t="s">
        <v>24</v>
      </c>
      <c r="W521" s="136" t="s">
        <v>24</v>
      </c>
      <c r="X521" s="347"/>
      <c r="Y521" s="172"/>
      <c r="Z521" s="350"/>
      <c r="AA521" s="213" t="s">
        <v>24</v>
      </c>
      <c r="AB521" s="213"/>
      <c r="AC521" s="213"/>
      <c r="AD521" s="213"/>
      <c r="AE521" s="213"/>
      <c r="AF521" s="1319"/>
      <c r="AG521" s="375"/>
      <c r="AH521" s="1239"/>
      <c r="AI521" s="481" t="str">
        <f t="shared" si="42"/>
        <v>-</v>
      </c>
      <c r="AJ521" s="1330">
        <f t="shared" si="43"/>
        <v>43699</v>
      </c>
      <c r="AK521" s="217" t="s">
        <v>24</v>
      </c>
      <c r="AL521" s="614" t="s">
        <v>24</v>
      </c>
      <c r="AM521" s="180"/>
      <c r="AN521" s="178"/>
      <c r="AO521" s="178"/>
      <c r="AP521" s="180"/>
      <c r="AQ521" s="180"/>
      <c r="AR521" s="180"/>
      <c r="AS521" s="180"/>
      <c r="AT521" s="180"/>
      <c r="AU521" s="180"/>
      <c r="AV521" s="885"/>
      <c r="AW521" s="885"/>
      <c r="AX521" s="885"/>
      <c r="AY521" s="885"/>
      <c r="AZ521" s="966"/>
      <c r="BA521" s="2344"/>
      <c r="BB521" s="2344"/>
      <c r="BC521" s="2344"/>
      <c r="BD521" s="2344"/>
      <c r="BE521" s="2344"/>
      <c r="BF521" s="2344"/>
      <c r="BG521" s="2344"/>
      <c r="BH521" s="2344"/>
    </row>
    <row r="522" spans="1:60" ht="15" customHeight="1">
      <c r="A522" s="885"/>
      <c r="B522" s="1310">
        <v>516</v>
      </c>
      <c r="C522" s="563" t="s">
        <v>1012</v>
      </c>
      <c r="D522" s="566" t="s">
        <v>4264</v>
      </c>
      <c r="E522" s="521" t="s">
        <v>4222</v>
      </c>
      <c r="F522" s="671" t="s">
        <v>12046</v>
      </c>
      <c r="G522" s="671" t="s">
        <v>124</v>
      </c>
      <c r="H522" s="612" t="s">
        <v>6833</v>
      </c>
      <c r="I522" s="589">
        <v>35065</v>
      </c>
      <c r="J522" s="1314">
        <f t="shared" ca="1" si="44"/>
        <v>26</v>
      </c>
      <c r="K522" s="176" t="s">
        <v>24</v>
      </c>
      <c r="L522" s="170" t="s">
        <v>24</v>
      </c>
      <c r="M522" s="173" t="s">
        <v>24</v>
      </c>
      <c r="N522" s="577">
        <v>43936</v>
      </c>
      <c r="O522" s="211" t="s">
        <v>24</v>
      </c>
      <c r="P522" s="1314" t="s">
        <v>24</v>
      </c>
      <c r="Q522" s="194" t="str">
        <f t="shared" si="40"/>
        <v>-</v>
      </c>
      <c r="R522" s="181" t="str">
        <f t="shared" ca="1" si="41"/>
        <v>TIDAK MCU</v>
      </c>
      <c r="S522" s="1314" t="s">
        <v>24</v>
      </c>
      <c r="T522" s="1330">
        <v>44562</v>
      </c>
      <c r="U522" s="1329" t="s">
        <v>24</v>
      </c>
      <c r="V522" s="1330" t="s">
        <v>24</v>
      </c>
      <c r="W522" s="136" t="s">
        <v>24</v>
      </c>
      <c r="X522" s="347"/>
      <c r="Y522" s="172"/>
      <c r="Z522" s="350"/>
      <c r="AA522" s="213" t="s">
        <v>24</v>
      </c>
      <c r="AB522" s="213"/>
      <c r="AC522" s="213"/>
      <c r="AD522" s="213"/>
      <c r="AE522" s="213"/>
      <c r="AF522" s="1319"/>
      <c r="AG522" s="375"/>
      <c r="AH522" s="1239"/>
      <c r="AI522" s="481" t="str">
        <f t="shared" si="42"/>
        <v>-</v>
      </c>
      <c r="AJ522" s="1330">
        <f t="shared" si="43"/>
        <v>43936</v>
      </c>
      <c r="AK522" s="217" t="s">
        <v>24</v>
      </c>
      <c r="AL522" s="614" t="s">
        <v>24</v>
      </c>
      <c r="AM522" s="180"/>
      <c r="AN522" s="178"/>
      <c r="AO522" s="178"/>
      <c r="AP522" s="180"/>
      <c r="AQ522" s="1231" t="s">
        <v>3094</v>
      </c>
      <c r="AR522" s="180" t="s">
        <v>11827</v>
      </c>
      <c r="AS522" s="180" t="s">
        <v>6791</v>
      </c>
      <c r="AT522" s="180" t="s">
        <v>6567</v>
      </c>
      <c r="AU522" s="180"/>
      <c r="AV522" s="885"/>
      <c r="AW522" s="885"/>
      <c r="AX522" s="885"/>
      <c r="AY522" s="885"/>
      <c r="AZ522" s="177"/>
    </row>
    <row r="523" spans="1:60" ht="15" customHeight="1">
      <c r="A523" s="885"/>
      <c r="B523" s="1310">
        <v>517</v>
      </c>
      <c r="C523" s="563" t="s">
        <v>6834</v>
      </c>
      <c r="D523" s="244" t="s">
        <v>1129</v>
      </c>
      <c r="E523" s="521" t="s">
        <v>1122</v>
      </c>
      <c r="F523" s="671" t="s">
        <v>24</v>
      </c>
      <c r="G523" s="671" t="s">
        <v>6605</v>
      </c>
      <c r="H523" s="522" t="s">
        <v>24</v>
      </c>
      <c r="I523" s="662" t="s">
        <v>24</v>
      </c>
      <c r="J523" s="1314" t="str">
        <f t="shared" ca="1" si="44"/>
        <v>-</v>
      </c>
      <c r="K523" s="176" t="s">
        <v>24</v>
      </c>
      <c r="L523" s="170" t="s">
        <v>24</v>
      </c>
      <c r="M523" s="173" t="s">
        <v>24</v>
      </c>
      <c r="N523" s="577">
        <v>43431</v>
      </c>
      <c r="O523" s="211" t="s">
        <v>24</v>
      </c>
      <c r="P523" s="1314" t="s">
        <v>24</v>
      </c>
      <c r="Q523" s="194" t="str">
        <f t="shared" si="40"/>
        <v>-</v>
      </c>
      <c r="R523" s="181" t="str">
        <f t="shared" ca="1" si="41"/>
        <v>TIDAK MCU</v>
      </c>
      <c r="S523" s="1314" t="s">
        <v>24</v>
      </c>
      <c r="T523" s="1330">
        <v>44196</v>
      </c>
      <c r="U523" s="1329" t="s">
        <v>99</v>
      </c>
      <c r="V523" s="1330" t="s">
        <v>24</v>
      </c>
      <c r="W523" s="136" t="s">
        <v>24</v>
      </c>
      <c r="X523" s="347"/>
      <c r="Y523" s="172"/>
      <c r="Z523" s="350"/>
      <c r="AA523" s="213" t="s">
        <v>24</v>
      </c>
      <c r="AB523" s="213"/>
      <c r="AC523" s="213"/>
      <c r="AD523" s="213"/>
      <c r="AE523" s="213"/>
      <c r="AF523" s="1319"/>
      <c r="AG523" s="375"/>
      <c r="AH523" s="1239"/>
      <c r="AI523" s="481" t="str">
        <f t="shared" si="42"/>
        <v>-</v>
      </c>
      <c r="AJ523" s="1330">
        <f t="shared" si="43"/>
        <v>43431</v>
      </c>
      <c r="AK523" s="217" t="s">
        <v>24</v>
      </c>
      <c r="AL523" s="614" t="s">
        <v>24</v>
      </c>
      <c r="AM523" s="180"/>
      <c r="AN523" s="178"/>
      <c r="AO523" s="178"/>
      <c r="AP523" s="180"/>
      <c r="AQ523" s="180"/>
      <c r="AR523" s="180"/>
      <c r="AS523" s="180"/>
      <c r="AT523" s="180"/>
      <c r="AU523" s="180"/>
      <c r="AV523" s="177"/>
      <c r="AW523" s="177"/>
      <c r="AX523" s="177"/>
      <c r="AY523" s="177"/>
      <c r="AZ523" s="177"/>
    </row>
    <row r="524" spans="1:60" ht="15" customHeight="1">
      <c r="A524" s="885"/>
      <c r="B524" s="1310">
        <v>518</v>
      </c>
      <c r="C524" s="650" t="s">
        <v>6835</v>
      </c>
      <c r="D524" s="244" t="s">
        <v>1129</v>
      </c>
      <c r="E524" s="521" t="s">
        <v>1122</v>
      </c>
      <c r="F524" s="671" t="s">
        <v>24</v>
      </c>
      <c r="G524" s="671" t="s">
        <v>6605</v>
      </c>
      <c r="H524" s="522" t="s">
        <v>24</v>
      </c>
      <c r="I524" s="662" t="s">
        <v>24</v>
      </c>
      <c r="J524" s="1314" t="str">
        <f t="shared" ca="1" si="44"/>
        <v>-</v>
      </c>
      <c r="K524" s="316" t="s">
        <v>24</v>
      </c>
      <c r="L524" s="326" t="s">
        <v>24</v>
      </c>
      <c r="M524" s="336" t="s">
        <v>24</v>
      </c>
      <c r="N524" s="577">
        <v>43431</v>
      </c>
      <c r="O524" s="211" t="s">
        <v>24</v>
      </c>
      <c r="P524" s="244" t="s">
        <v>24</v>
      </c>
      <c r="Q524" s="194" t="str">
        <f t="shared" si="40"/>
        <v>-</v>
      </c>
      <c r="R524" s="181" t="str">
        <f t="shared" ca="1" si="41"/>
        <v>TIDAK MCU</v>
      </c>
      <c r="S524" s="1314" t="s">
        <v>24</v>
      </c>
      <c r="T524" s="1330">
        <v>44196</v>
      </c>
      <c r="U524" s="1329" t="s">
        <v>99</v>
      </c>
      <c r="V524" s="1330" t="s">
        <v>24</v>
      </c>
      <c r="W524" s="136" t="s">
        <v>24</v>
      </c>
      <c r="X524" s="347"/>
      <c r="Y524" s="172"/>
      <c r="Z524" s="350"/>
      <c r="AA524" s="1319" t="s">
        <v>24</v>
      </c>
      <c r="AB524" s="213"/>
      <c r="AC524" s="213"/>
      <c r="AD524" s="213"/>
      <c r="AE524" s="213"/>
      <c r="AF524" s="1319"/>
      <c r="AG524" s="375"/>
      <c r="AH524" s="1239"/>
      <c r="AI524" s="481" t="str">
        <f t="shared" si="42"/>
        <v>-</v>
      </c>
      <c r="AJ524" s="1330">
        <f t="shared" si="43"/>
        <v>43431</v>
      </c>
      <c r="AK524" s="217" t="s">
        <v>24</v>
      </c>
      <c r="AL524" s="614" t="s">
        <v>24</v>
      </c>
      <c r="AM524" s="180"/>
      <c r="AN524" s="178"/>
      <c r="AO524" s="178"/>
      <c r="AP524" s="180"/>
      <c r="AQ524" s="180"/>
      <c r="AR524" s="180"/>
      <c r="AS524" s="180"/>
      <c r="AT524" s="180"/>
      <c r="AU524" s="180"/>
      <c r="AV524" s="177"/>
      <c r="AW524" s="177"/>
      <c r="AX524" s="177"/>
      <c r="AY524" s="177"/>
      <c r="AZ524" s="458"/>
      <c r="BA524" s="2186"/>
      <c r="BB524" s="2186"/>
      <c r="BC524" s="2186"/>
      <c r="BD524" s="2186"/>
      <c r="BE524" s="2186"/>
      <c r="BF524" s="2186"/>
      <c r="BG524" s="2186"/>
      <c r="BH524" s="2186"/>
    </row>
    <row r="525" spans="1:60" ht="15" customHeight="1">
      <c r="A525" s="885"/>
      <c r="B525" s="1310">
        <v>519</v>
      </c>
      <c r="C525" s="563" t="s">
        <v>6836</v>
      </c>
      <c r="D525" s="974" t="s">
        <v>4238</v>
      </c>
      <c r="E525" s="521" t="s">
        <v>1122</v>
      </c>
      <c r="F525" s="671" t="s">
        <v>24</v>
      </c>
      <c r="G525" s="671" t="s">
        <v>6605</v>
      </c>
      <c r="H525" s="570" t="s">
        <v>24</v>
      </c>
      <c r="I525" s="662" t="s">
        <v>24</v>
      </c>
      <c r="J525" s="1314" t="str">
        <f t="shared" ca="1" si="44"/>
        <v>-</v>
      </c>
      <c r="K525" s="176" t="s">
        <v>24</v>
      </c>
      <c r="L525" s="170" t="s">
        <v>24</v>
      </c>
      <c r="M525" s="173" t="s">
        <v>24</v>
      </c>
      <c r="N525" s="577">
        <v>43431</v>
      </c>
      <c r="O525" s="211" t="s">
        <v>24</v>
      </c>
      <c r="P525" s="244" t="s">
        <v>24</v>
      </c>
      <c r="Q525" s="194" t="str">
        <f t="shared" si="40"/>
        <v>-</v>
      </c>
      <c r="R525" s="181" t="str">
        <f t="shared" ca="1" si="41"/>
        <v>TIDAK MCU</v>
      </c>
      <c r="S525" s="1314" t="s">
        <v>24</v>
      </c>
      <c r="T525" s="1330">
        <v>44196</v>
      </c>
      <c r="U525" s="1329" t="s">
        <v>99</v>
      </c>
      <c r="V525" s="904" t="s">
        <v>24</v>
      </c>
      <c r="W525" s="136" t="s">
        <v>24</v>
      </c>
      <c r="X525" s="347"/>
      <c r="Y525" s="172"/>
      <c r="Z525" s="350"/>
      <c r="AA525" s="213" t="s">
        <v>24</v>
      </c>
      <c r="AB525" s="213"/>
      <c r="AC525" s="213"/>
      <c r="AD525" s="213"/>
      <c r="AE525" s="213"/>
      <c r="AF525" s="1319"/>
      <c r="AG525" s="375"/>
      <c r="AH525" s="1239"/>
      <c r="AI525" s="481" t="str">
        <f t="shared" si="42"/>
        <v>-</v>
      </c>
      <c r="AJ525" s="1330">
        <f t="shared" si="43"/>
        <v>43431</v>
      </c>
      <c r="AK525" s="217" t="s">
        <v>24</v>
      </c>
      <c r="AL525" s="614" t="s">
        <v>24</v>
      </c>
      <c r="AM525" s="180"/>
      <c r="AN525" s="178"/>
      <c r="AO525" s="178"/>
      <c r="AP525" s="180"/>
      <c r="AQ525" s="180"/>
      <c r="AR525" s="180"/>
      <c r="AS525" s="180"/>
      <c r="AT525" s="180"/>
      <c r="AU525" s="180"/>
      <c r="AV525" s="177"/>
      <c r="AW525" s="177"/>
      <c r="AX525" s="177"/>
      <c r="AY525" s="177"/>
      <c r="AZ525" s="885"/>
    </row>
    <row r="526" spans="1:60" ht="15" customHeight="1">
      <c r="A526" s="885"/>
      <c r="B526" s="1310">
        <v>520</v>
      </c>
      <c r="C526" s="563" t="s">
        <v>6837</v>
      </c>
      <c r="D526" s="244" t="s">
        <v>1129</v>
      </c>
      <c r="E526" s="521" t="s">
        <v>1122</v>
      </c>
      <c r="F526" s="671" t="s">
        <v>24</v>
      </c>
      <c r="G526" s="671" t="s">
        <v>6605</v>
      </c>
      <c r="H526" s="570" t="s">
        <v>24</v>
      </c>
      <c r="I526" s="662" t="s">
        <v>24</v>
      </c>
      <c r="J526" s="1314" t="str">
        <f t="shared" ca="1" si="44"/>
        <v>-</v>
      </c>
      <c r="K526" s="316" t="s">
        <v>24</v>
      </c>
      <c r="L526" s="326" t="s">
        <v>24</v>
      </c>
      <c r="M526" s="336" t="s">
        <v>24</v>
      </c>
      <c r="N526" s="533">
        <v>43431</v>
      </c>
      <c r="O526" s="211" t="s">
        <v>24</v>
      </c>
      <c r="P526" s="244" t="s">
        <v>24</v>
      </c>
      <c r="Q526" s="194" t="str">
        <f t="shared" si="40"/>
        <v>-</v>
      </c>
      <c r="R526" s="181" t="str">
        <f t="shared" ca="1" si="41"/>
        <v>TIDAK MCU</v>
      </c>
      <c r="S526" s="1314" t="s">
        <v>24</v>
      </c>
      <c r="T526" s="1330">
        <v>44196</v>
      </c>
      <c r="U526" s="1329" t="s">
        <v>99</v>
      </c>
      <c r="V526" s="904" t="s">
        <v>24</v>
      </c>
      <c r="W526" s="136" t="s">
        <v>24</v>
      </c>
      <c r="X526" s="347"/>
      <c r="Y526" s="172"/>
      <c r="Z526" s="350"/>
      <c r="AA526" s="1319" t="s">
        <v>24</v>
      </c>
      <c r="AB526" s="213"/>
      <c r="AC526" s="213"/>
      <c r="AD526" s="213"/>
      <c r="AE526" s="213"/>
      <c r="AF526" s="1319"/>
      <c r="AG526" s="375"/>
      <c r="AH526" s="1239"/>
      <c r="AI526" s="481" t="str">
        <f t="shared" si="42"/>
        <v>-</v>
      </c>
      <c r="AJ526" s="1330">
        <f t="shared" si="43"/>
        <v>43431</v>
      </c>
      <c r="AK526" s="217" t="s">
        <v>24</v>
      </c>
      <c r="AL526" s="614" t="s">
        <v>24</v>
      </c>
      <c r="AM526" s="180"/>
      <c r="AN526" s="178"/>
      <c r="AO526" s="178"/>
      <c r="AP526" s="180"/>
      <c r="AQ526" s="180"/>
      <c r="AR526" s="213"/>
      <c r="AS526" s="213"/>
      <c r="AT526" s="180"/>
      <c r="AU526" s="180"/>
      <c r="AV526" s="885"/>
      <c r="AW526" s="885"/>
      <c r="AX526" s="885"/>
      <c r="AY526" s="885"/>
      <c r="AZ526" s="177"/>
    </row>
    <row r="527" spans="1:60" ht="15" customHeight="1">
      <c r="A527" s="885"/>
      <c r="B527" s="1310">
        <v>521</v>
      </c>
      <c r="C527" s="563" t="s">
        <v>6838</v>
      </c>
      <c r="D527" s="244" t="s">
        <v>1129</v>
      </c>
      <c r="E527" s="521" t="s">
        <v>1122</v>
      </c>
      <c r="F527" s="671" t="s">
        <v>24</v>
      </c>
      <c r="G527" s="671" t="s">
        <v>6605</v>
      </c>
      <c r="H527" s="522" t="s">
        <v>24</v>
      </c>
      <c r="I527" s="662" t="s">
        <v>24</v>
      </c>
      <c r="J527" s="1314" t="str">
        <f t="shared" ca="1" si="44"/>
        <v>-</v>
      </c>
      <c r="K527" s="316" t="s">
        <v>24</v>
      </c>
      <c r="L527" s="326" t="s">
        <v>24</v>
      </c>
      <c r="M527" s="336" t="s">
        <v>24</v>
      </c>
      <c r="N527" s="577">
        <v>43431</v>
      </c>
      <c r="O527" s="211" t="s">
        <v>24</v>
      </c>
      <c r="P527" s="244" t="s">
        <v>24</v>
      </c>
      <c r="Q527" s="194" t="str">
        <f t="shared" si="40"/>
        <v>-</v>
      </c>
      <c r="R527" s="181" t="str">
        <f t="shared" ca="1" si="41"/>
        <v>TIDAK MCU</v>
      </c>
      <c r="S527" s="1314" t="s">
        <v>24</v>
      </c>
      <c r="T527" s="1330">
        <v>44196</v>
      </c>
      <c r="U527" s="1329" t="s">
        <v>99</v>
      </c>
      <c r="V527" s="904" t="s">
        <v>24</v>
      </c>
      <c r="W527" s="136" t="s">
        <v>24</v>
      </c>
      <c r="X527" s="347"/>
      <c r="Y527" s="172"/>
      <c r="Z527" s="350"/>
      <c r="AA527" s="1319" t="s">
        <v>24</v>
      </c>
      <c r="AB527" s="213"/>
      <c r="AC527" s="213"/>
      <c r="AD527" s="213"/>
      <c r="AE527" s="213"/>
      <c r="AF527" s="1319"/>
      <c r="AG527" s="375"/>
      <c r="AH527" s="1239"/>
      <c r="AI527" s="481" t="str">
        <f t="shared" si="42"/>
        <v>-</v>
      </c>
      <c r="AJ527" s="1330">
        <f t="shared" si="43"/>
        <v>43431</v>
      </c>
      <c r="AK527" s="217" t="s">
        <v>24</v>
      </c>
      <c r="AL527" s="614" t="s">
        <v>24</v>
      </c>
      <c r="AM527" s="180"/>
      <c r="AN527" s="178"/>
      <c r="AO527" s="178"/>
      <c r="AP527" s="180"/>
      <c r="AQ527" s="180"/>
      <c r="AR527" s="180"/>
      <c r="AS527" s="180"/>
      <c r="AT527" s="180"/>
      <c r="AU527" s="180"/>
      <c r="AV527" s="885"/>
      <c r="AW527" s="885"/>
      <c r="AX527" s="885"/>
      <c r="AY527" s="885"/>
      <c r="AZ527" s="177"/>
    </row>
    <row r="528" spans="1:60" ht="15" customHeight="1">
      <c r="A528" s="885"/>
      <c r="B528" s="1310">
        <v>522</v>
      </c>
      <c r="C528" s="563" t="s">
        <v>6839</v>
      </c>
      <c r="D528" s="244" t="s">
        <v>1129</v>
      </c>
      <c r="E528" s="521" t="s">
        <v>1122</v>
      </c>
      <c r="F528" s="671" t="s">
        <v>24</v>
      </c>
      <c r="G528" s="671" t="s">
        <v>6605</v>
      </c>
      <c r="H528" s="522" t="s">
        <v>24</v>
      </c>
      <c r="I528" s="662" t="s">
        <v>24</v>
      </c>
      <c r="J528" s="1314" t="str">
        <f t="shared" ca="1" si="44"/>
        <v>-</v>
      </c>
      <c r="K528" s="316" t="s">
        <v>24</v>
      </c>
      <c r="L528" s="326" t="s">
        <v>24</v>
      </c>
      <c r="M528" s="336" t="s">
        <v>24</v>
      </c>
      <c r="N528" s="577">
        <v>43431</v>
      </c>
      <c r="O528" s="211" t="s">
        <v>24</v>
      </c>
      <c r="P528" s="244" t="s">
        <v>24</v>
      </c>
      <c r="Q528" s="194" t="str">
        <f t="shared" ref="Q528:Q591" si="45">IF(OR(O528="-",O528=""),"-",O528+365)</f>
        <v>-</v>
      </c>
      <c r="R528" s="181" t="str">
        <f t="shared" ref="R528:R591" ca="1" si="46">IF(OR(O528="",O528="-"),"TIDAK MCU",IF(Q528&gt;TODAY(),"BERLAKU","EXPIRED"))</f>
        <v>TIDAK MCU</v>
      </c>
      <c r="S528" s="1314" t="s">
        <v>24</v>
      </c>
      <c r="T528" s="1330">
        <v>44196</v>
      </c>
      <c r="U528" s="1329" t="s">
        <v>99</v>
      </c>
      <c r="V528" s="904" t="s">
        <v>24</v>
      </c>
      <c r="W528" s="136" t="s">
        <v>24</v>
      </c>
      <c r="X528" s="347"/>
      <c r="Y528" s="172"/>
      <c r="Z528" s="350"/>
      <c r="AA528" s="1319" t="s">
        <v>24</v>
      </c>
      <c r="AB528" s="213"/>
      <c r="AC528" s="213"/>
      <c r="AD528" s="213"/>
      <c r="AE528" s="213"/>
      <c r="AF528" s="1319"/>
      <c r="AG528" s="375"/>
      <c r="AH528" s="1239"/>
      <c r="AI528" s="481" t="str">
        <f t="shared" ref="AI528:AI591" si="47">+CONCATENATE(AA528,AB528,AC528,AD528,AE528,AF528,AG528)</f>
        <v>-</v>
      </c>
      <c r="AJ528" s="1330">
        <f t="shared" ref="AJ528:AJ591" si="48">N528</f>
        <v>43431</v>
      </c>
      <c r="AK528" s="217" t="s">
        <v>24</v>
      </c>
      <c r="AL528" s="614" t="s">
        <v>24</v>
      </c>
      <c r="AM528" s="180"/>
      <c r="AN528" s="178"/>
      <c r="AO528" s="178"/>
      <c r="AP528" s="180"/>
      <c r="AQ528" s="180"/>
      <c r="AR528" s="180"/>
      <c r="AS528" s="180"/>
      <c r="AT528" s="180"/>
      <c r="AU528" s="180"/>
      <c r="AV528" s="177"/>
      <c r="AW528" s="177"/>
      <c r="AX528" s="177"/>
      <c r="AY528" s="885"/>
      <c r="AZ528" s="885"/>
    </row>
    <row r="529" spans="1:60" ht="15" customHeight="1">
      <c r="A529" s="885"/>
      <c r="B529" s="1310">
        <v>523</v>
      </c>
      <c r="C529" s="563" t="s">
        <v>6840</v>
      </c>
      <c r="D529" s="244" t="s">
        <v>1129</v>
      </c>
      <c r="E529" s="521" t="s">
        <v>1122</v>
      </c>
      <c r="F529" s="671" t="s">
        <v>24</v>
      </c>
      <c r="G529" s="671" t="s">
        <v>6605</v>
      </c>
      <c r="H529" s="570" t="s">
        <v>24</v>
      </c>
      <c r="I529" s="662" t="s">
        <v>24</v>
      </c>
      <c r="J529" s="1314" t="str">
        <f t="shared" ca="1" si="44"/>
        <v>-</v>
      </c>
      <c r="K529" s="316" t="s">
        <v>24</v>
      </c>
      <c r="L529" s="326" t="s">
        <v>24</v>
      </c>
      <c r="M529" s="336" t="s">
        <v>24</v>
      </c>
      <c r="N529" s="577">
        <v>43431</v>
      </c>
      <c r="O529" s="211" t="s">
        <v>24</v>
      </c>
      <c r="P529" s="244" t="s">
        <v>24</v>
      </c>
      <c r="Q529" s="194" t="str">
        <f t="shared" si="45"/>
        <v>-</v>
      </c>
      <c r="R529" s="181" t="str">
        <f t="shared" ca="1" si="46"/>
        <v>TIDAK MCU</v>
      </c>
      <c r="S529" s="1314" t="s">
        <v>24</v>
      </c>
      <c r="T529" s="1330">
        <v>44196</v>
      </c>
      <c r="U529" s="1329" t="s">
        <v>99</v>
      </c>
      <c r="V529" s="904" t="s">
        <v>24</v>
      </c>
      <c r="W529" s="136" t="s">
        <v>24</v>
      </c>
      <c r="X529" s="347"/>
      <c r="Y529" s="172"/>
      <c r="Z529" s="350"/>
      <c r="AA529" s="1319" t="s">
        <v>24</v>
      </c>
      <c r="AB529" s="1319"/>
      <c r="AC529" s="213"/>
      <c r="AD529" s="213"/>
      <c r="AE529" s="213"/>
      <c r="AF529" s="1319"/>
      <c r="AG529" s="375"/>
      <c r="AH529" s="1239"/>
      <c r="AI529" s="481" t="str">
        <f t="shared" si="47"/>
        <v>-</v>
      </c>
      <c r="AJ529" s="1330">
        <f t="shared" si="48"/>
        <v>43431</v>
      </c>
      <c r="AK529" s="217" t="s">
        <v>24</v>
      </c>
      <c r="AL529" s="614" t="s">
        <v>24</v>
      </c>
      <c r="AM529" s="180"/>
      <c r="AN529" s="178"/>
      <c r="AO529" s="178"/>
      <c r="AP529" s="180"/>
      <c r="AQ529" s="180"/>
      <c r="AR529" s="180"/>
      <c r="AS529" s="180"/>
      <c r="AT529" s="180"/>
      <c r="AU529" s="180"/>
      <c r="AV529" s="885"/>
      <c r="AW529" s="885"/>
      <c r="AX529" s="885"/>
      <c r="AY529" s="885"/>
      <c r="AZ529" s="177"/>
    </row>
    <row r="530" spans="1:60" ht="15" customHeight="1">
      <c r="A530" s="885"/>
      <c r="B530" s="1310">
        <v>524</v>
      </c>
      <c r="C530" s="563" t="s">
        <v>5165</v>
      </c>
      <c r="D530" s="590" t="s">
        <v>4238</v>
      </c>
      <c r="E530" s="521" t="s">
        <v>1122</v>
      </c>
      <c r="F530" s="671" t="s">
        <v>24</v>
      </c>
      <c r="G530" s="671" t="s">
        <v>6605</v>
      </c>
      <c r="H530" s="570" t="s">
        <v>24</v>
      </c>
      <c r="I530" s="662" t="s">
        <v>24</v>
      </c>
      <c r="J530" s="1314" t="str">
        <f t="shared" ca="1" si="44"/>
        <v>-</v>
      </c>
      <c r="K530" s="316" t="s">
        <v>24</v>
      </c>
      <c r="L530" s="326" t="s">
        <v>24</v>
      </c>
      <c r="M530" s="336" t="s">
        <v>24</v>
      </c>
      <c r="N530" s="577">
        <v>43431</v>
      </c>
      <c r="O530" s="211" t="s">
        <v>24</v>
      </c>
      <c r="P530" s="244" t="s">
        <v>24</v>
      </c>
      <c r="Q530" s="194" t="str">
        <f t="shared" si="45"/>
        <v>-</v>
      </c>
      <c r="R530" s="181" t="str">
        <f t="shared" ca="1" si="46"/>
        <v>TIDAK MCU</v>
      </c>
      <c r="S530" s="1314" t="s">
        <v>24</v>
      </c>
      <c r="T530" s="1330">
        <v>44561</v>
      </c>
      <c r="U530" s="1329" t="s">
        <v>99</v>
      </c>
      <c r="V530" s="904" t="s">
        <v>24</v>
      </c>
      <c r="W530" s="136" t="s">
        <v>24</v>
      </c>
      <c r="X530" s="347"/>
      <c r="Y530" s="172"/>
      <c r="Z530" s="350"/>
      <c r="AA530" s="1319" t="s">
        <v>24</v>
      </c>
      <c r="AB530" s="1319"/>
      <c r="AC530" s="213"/>
      <c r="AD530" s="213"/>
      <c r="AE530" s="213"/>
      <c r="AF530" s="1319"/>
      <c r="AG530" s="375"/>
      <c r="AH530" s="1239"/>
      <c r="AI530" s="481" t="str">
        <f t="shared" si="47"/>
        <v>-</v>
      </c>
      <c r="AJ530" s="1330">
        <f t="shared" si="48"/>
        <v>43431</v>
      </c>
      <c r="AK530" s="217" t="s">
        <v>24</v>
      </c>
      <c r="AL530" s="614" t="s">
        <v>24</v>
      </c>
      <c r="AM530" s="180"/>
      <c r="AN530" s="178"/>
      <c r="AO530" s="178"/>
      <c r="AP530" s="180"/>
      <c r="AQ530" s="180"/>
      <c r="AR530" s="180"/>
      <c r="AS530" s="180"/>
      <c r="AT530" s="180"/>
      <c r="AU530" s="180"/>
      <c r="AV530" s="885"/>
      <c r="AW530" s="885"/>
      <c r="AX530" s="885"/>
      <c r="AY530" s="885"/>
      <c r="AZ530" s="177"/>
    </row>
    <row r="531" spans="1:60" ht="15" customHeight="1">
      <c r="A531" s="885"/>
      <c r="B531" s="1310">
        <v>525</v>
      </c>
      <c r="C531" s="563" t="s">
        <v>6841</v>
      </c>
      <c r="D531" s="244" t="s">
        <v>6742</v>
      </c>
      <c r="E531" s="521" t="s">
        <v>1122</v>
      </c>
      <c r="F531" s="671" t="s">
        <v>24</v>
      </c>
      <c r="G531" s="671" t="s">
        <v>6605</v>
      </c>
      <c r="H531" s="522" t="s">
        <v>24</v>
      </c>
      <c r="I531" s="662" t="s">
        <v>24</v>
      </c>
      <c r="J531" s="1314" t="str">
        <f t="shared" ca="1" si="44"/>
        <v>-</v>
      </c>
      <c r="K531" s="316" t="s">
        <v>24</v>
      </c>
      <c r="L531" s="326" t="s">
        <v>24</v>
      </c>
      <c r="M531" s="336" t="s">
        <v>24</v>
      </c>
      <c r="N531" s="577">
        <v>43431</v>
      </c>
      <c r="O531" s="211" t="s">
        <v>24</v>
      </c>
      <c r="P531" s="244" t="s">
        <v>24</v>
      </c>
      <c r="Q531" s="194" t="str">
        <f t="shared" si="45"/>
        <v>-</v>
      </c>
      <c r="R531" s="181" t="str">
        <f t="shared" ca="1" si="46"/>
        <v>TIDAK MCU</v>
      </c>
      <c r="S531" s="1314" t="s">
        <v>24</v>
      </c>
      <c r="T531" s="1330">
        <v>44196</v>
      </c>
      <c r="U531" s="1329" t="s">
        <v>99</v>
      </c>
      <c r="V531" s="904" t="s">
        <v>24</v>
      </c>
      <c r="W531" s="136" t="s">
        <v>24</v>
      </c>
      <c r="X531" s="347"/>
      <c r="Y531" s="172"/>
      <c r="Z531" s="350"/>
      <c r="AA531" s="1319" t="s">
        <v>24</v>
      </c>
      <c r="AB531" s="213"/>
      <c r="AC531" s="213"/>
      <c r="AD531" s="213"/>
      <c r="AE531" s="213"/>
      <c r="AF531" s="1319"/>
      <c r="AG531" s="375"/>
      <c r="AH531" s="1239"/>
      <c r="AI531" s="481" t="str">
        <f t="shared" si="47"/>
        <v>-</v>
      </c>
      <c r="AJ531" s="1330">
        <f t="shared" si="48"/>
        <v>43431</v>
      </c>
      <c r="AK531" s="217" t="s">
        <v>24</v>
      </c>
      <c r="AL531" s="614" t="s">
        <v>24</v>
      </c>
      <c r="AM531" s="180"/>
      <c r="AN531" s="178"/>
      <c r="AO531" s="178"/>
      <c r="AP531" s="180"/>
      <c r="AQ531" s="180"/>
      <c r="AR531" s="180"/>
      <c r="AS531" s="180"/>
      <c r="AT531" s="180"/>
      <c r="AU531" s="180"/>
      <c r="AV531" s="885"/>
      <c r="AW531" s="885"/>
      <c r="AX531" s="885"/>
      <c r="AY531" s="885"/>
      <c r="AZ531" s="177"/>
    </row>
    <row r="532" spans="1:60" ht="15" customHeight="1">
      <c r="A532" s="885"/>
      <c r="B532" s="1310">
        <v>526</v>
      </c>
      <c r="C532" s="563" t="s">
        <v>6845</v>
      </c>
      <c r="D532" s="244" t="s">
        <v>6742</v>
      </c>
      <c r="E532" s="521" t="s">
        <v>1122</v>
      </c>
      <c r="F532" s="671" t="s">
        <v>24</v>
      </c>
      <c r="G532" s="671" t="s">
        <v>6605</v>
      </c>
      <c r="H532" s="522" t="s">
        <v>24</v>
      </c>
      <c r="I532" s="662" t="s">
        <v>24</v>
      </c>
      <c r="J532" s="1314" t="str">
        <f t="shared" ca="1" si="44"/>
        <v>-</v>
      </c>
      <c r="K532" s="176" t="s">
        <v>24</v>
      </c>
      <c r="L532" s="170" t="s">
        <v>24</v>
      </c>
      <c r="M532" s="173" t="s">
        <v>24</v>
      </c>
      <c r="N532" s="510" t="s">
        <v>24</v>
      </c>
      <c r="O532" s="211" t="s">
        <v>24</v>
      </c>
      <c r="P532" s="244" t="s">
        <v>24</v>
      </c>
      <c r="Q532" s="194" t="str">
        <f t="shared" si="45"/>
        <v>-</v>
      </c>
      <c r="R532" s="181" t="str">
        <f t="shared" ca="1" si="46"/>
        <v>TIDAK MCU</v>
      </c>
      <c r="S532" s="1314" t="s">
        <v>24</v>
      </c>
      <c r="T532" s="1330">
        <v>44196</v>
      </c>
      <c r="U532" s="1329" t="s">
        <v>99</v>
      </c>
      <c r="V532" s="904" t="s">
        <v>24</v>
      </c>
      <c r="W532" s="136" t="s">
        <v>24</v>
      </c>
      <c r="X532" s="347"/>
      <c r="Y532" s="172"/>
      <c r="Z532" s="350"/>
      <c r="AA532" s="213" t="s">
        <v>24</v>
      </c>
      <c r="AB532" s="213"/>
      <c r="AC532" s="213"/>
      <c r="AD532" s="213"/>
      <c r="AE532" s="213"/>
      <c r="AF532" s="1319"/>
      <c r="AG532" s="375"/>
      <c r="AH532" s="1239"/>
      <c r="AI532" s="481" t="str">
        <f t="shared" si="47"/>
        <v>-</v>
      </c>
      <c r="AJ532" s="1330" t="str">
        <f t="shared" si="48"/>
        <v>-</v>
      </c>
      <c r="AK532" s="217" t="s">
        <v>24</v>
      </c>
      <c r="AL532" s="614" t="s">
        <v>24</v>
      </c>
      <c r="AM532" s="180"/>
      <c r="AN532" s="178"/>
      <c r="AO532" s="178"/>
      <c r="AP532" s="180"/>
      <c r="AQ532" s="180"/>
      <c r="AR532" s="180"/>
      <c r="AS532" s="180"/>
      <c r="AT532" s="180"/>
      <c r="AU532" s="180"/>
      <c r="AV532" s="885"/>
      <c r="AW532" s="885"/>
      <c r="AX532" s="885"/>
      <c r="AY532" s="885"/>
      <c r="AZ532" s="177"/>
    </row>
    <row r="533" spans="1:60" ht="15" customHeight="1">
      <c r="A533" s="885"/>
      <c r="B533" s="1310">
        <v>527</v>
      </c>
      <c r="C533" s="563" t="s">
        <v>6846</v>
      </c>
      <c r="D533" s="590" t="s">
        <v>1129</v>
      </c>
      <c r="E533" s="567" t="s">
        <v>1122</v>
      </c>
      <c r="F533" s="2149" t="s">
        <v>24</v>
      </c>
      <c r="G533" s="671" t="s">
        <v>6605</v>
      </c>
      <c r="H533" s="522" t="s">
        <v>24</v>
      </c>
      <c r="I533" s="662" t="s">
        <v>24</v>
      </c>
      <c r="J533" s="1314" t="str">
        <f t="shared" ca="1" si="44"/>
        <v>-</v>
      </c>
      <c r="K533" s="316" t="s">
        <v>24</v>
      </c>
      <c r="L533" s="326" t="s">
        <v>24</v>
      </c>
      <c r="M533" s="336" t="s">
        <v>24</v>
      </c>
      <c r="N533" s="577">
        <v>43642</v>
      </c>
      <c r="O533" s="211" t="s">
        <v>24</v>
      </c>
      <c r="P533" s="244" t="s">
        <v>24</v>
      </c>
      <c r="Q533" s="194" t="str">
        <f t="shared" si="45"/>
        <v>-</v>
      </c>
      <c r="R533" s="181" t="str">
        <f t="shared" ca="1" si="46"/>
        <v>TIDAK MCU</v>
      </c>
      <c r="S533" s="244" t="s">
        <v>24</v>
      </c>
      <c r="T533" s="1330">
        <v>44561</v>
      </c>
      <c r="U533" s="1329" t="s">
        <v>99</v>
      </c>
      <c r="V533" s="904" t="s">
        <v>24</v>
      </c>
      <c r="W533" s="136" t="s">
        <v>24</v>
      </c>
      <c r="X533" s="347"/>
      <c r="Y533" s="172"/>
      <c r="Z533" s="350"/>
      <c r="AA533" s="213" t="s">
        <v>24</v>
      </c>
      <c r="AB533" s="213"/>
      <c r="AC533" s="213"/>
      <c r="AD533" s="213"/>
      <c r="AE533" s="213"/>
      <c r="AF533" s="1319"/>
      <c r="AG533" s="375"/>
      <c r="AH533" s="1239"/>
      <c r="AI533" s="481" t="str">
        <f t="shared" si="47"/>
        <v>-</v>
      </c>
      <c r="AJ533" s="1330">
        <f t="shared" si="48"/>
        <v>43642</v>
      </c>
      <c r="AK533" s="217" t="s">
        <v>24</v>
      </c>
      <c r="AL533" s="614" t="s">
        <v>24</v>
      </c>
      <c r="AM533" s="180"/>
      <c r="AN533" s="178"/>
      <c r="AO533" s="178"/>
      <c r="AP533" s="180"/>
      <c r="AQ533" s="1231" t="s">
        <v>3094</v>
      </c>
      <c r="AR533" s="180"/>
      <c r="AS533" s="180"/>
      <c r="AT533" s="180"/>
      <c r="AU533" s="180"/>
      <c r="AV533" s="177"/>
      <c r="AW533" s="177"/>
      <c r="AX533" s="177"/>
      <c r="AY533" s="177"/>
      <c r="AZ533" s="458"/>
      <c r="BA533" s="2186"/>
      <c r="BB533" s="2186"/>
      <c r="BC533" s="2186"/>
      <c r="BD533" s="2186"/>
      <c r="BE533" s="2186"/>
      <c r="BF533" s="2186"/>
      <c r="BG533" s="2186"/>
      <c r="BH533" s="2186"/>
    </row>
    <row r="534" spans="1:60" ht="15" customHeight="1">
      <c r="A534" s="885"/>
      <c r="B534" s="1310">
        <v>528</v>
      </c>
      <c r="C534" s="648" t="s">
        <v>6853</v>
      </c>
      <c r="D534" s="567" t="s">
        <v>1129</v>
      </c>
      <c r="E534" s="567" t="s">
        <v>1122</v>
      </c>
      <c r="F534" s="671" t="s">
        <v>24</v>
      </c>
      <c r="G534" s="671" t="s">
        <v>6605</v>
      </c>
      <c r="H534" s="522" t="s">
        <v>24</v>
      </c>
      <c r="I534" s="662" t="s">
        <v>24</v>
      </c>
      <c r="J534" s="1314" t="str">
        <f t="shared" ca="1" si="44"/>
        <v>-</v>
      </c>
      <c r="K534" s="316" t="s">
        <v>24</v>
      </c>
      <c r="L534" s="326" t="s">
        <v>24</v>
      </c>
      <c r="M534" s="336" t="s">
        <v>24</v>
      </c>
      <c r="N534" s="577">
        <v>43669</v>
      </c>
      <c r="O534" s="211" t="s">
        <v>24</v>
      </c>
      <c r="P534" s="244" t="s">
        <v>24</v>
      </c>
      <c r="Q534" s="194" t="str">
        <f t="shared" si="45"/>
        <v>-</v>
      </c>
      <c r="R534" s="181" t="str">
        <f t="shared" ca="1" si="46"/>
        <v>TIDAK MCU</v>
      </c>
      <c r="S534" s="244" t="s">
        <v>24</v>
      </c>
      <c r="T534" s="1330">
        <v>44196</v>
      </c>
      <c r="U534" s="1329" t="s">
        <v>99</v>
      </c>
      <c r="V534" s="904" t="s">
        <v>24</v>
      </c>
      <c r="W534" s="136" t="s">
        <v>24</v>
      </c>
      <c r="X534" s="347"/>
      <c r="Y534" s="172"/>
      <c r="Z534" s="350"/>
      <c r="AA534" s="213" t="s">
        <v>24</v>
      </c>
      <c r="AB534" s="213"/>
      <c r="AC534" s="213"/>
      <c r="AD534" s="213"/>
      <c r="AE534" s="213"/>
      <c r="AF534" s="1319"/>
      <c r="AG534" s="375"/>
      <c r="AH534" s="1239"/>
      <c r="AI534" s="481" t="str">
        <f t="shared" si="47"/>
        <v>-</v>
      </c>
      <c r="AJ534" s="1330">
        <f t="shared" si="48"/>
        <v>43669</v>
      </c>
      <c r="AK534" s="217" t="s">
        <v>24</v>
      </c>
      <c r="AL534" s="614" t="s">
        <v>24</v>
      </c>
      <c r="AM534" s="180"/>
      <c r="AN534" s="178"/>
      <c r="AO534" s="178"/>
      <c r="AP534" s="180"/>
      <c r="AQ534" s="180"/>
      <c r="AR534" s="180"/>
      <c r="AS534" s="180"/>
      <c r="AT534" s="180"/>
      <c r="AU534" s="180"/>
      <c r="AV534" s="885"/>
      <c r="AW534" s="885"/>
      <c r="AX534" s="885"/>
      <c r="AY534" s="885"/>
      <c r="AZ534" s="458"/>
      <c r="BA534" s="2186"/>
      <c r="BB534" s="2186"/>
      <c r="BC534" s="2186"/>
      <c r="BD534" s="2186"/>
      <c r="BE534" s="2186"/>
      <c r="BF534" s="2186"/>
      <c r="BG534" s="2186"/>
      <c r="BH534" s="2186"/>
    </row>
    <row r="535" spans="1:60" ht="15" customHeight="1">
      <c r="A535" s="885"/>
      <c r="B535" s="1310">
        <v>529</v>
      </c>
      <c r="C535" s="648" t="s">
        <v>6854</v>
      </c>
      <c r="D535" s="567" t="s">
        <v>1129</v>
      </c>
      <c r="E535" s="567" t="s">
        <v>1122</v>
      </c>
      <c r="F535" s="671" t="s">
        <v>24</v>
      </c>
      <c r="G535" s="671" t="s">
        <v>6605</v>
      </c>
      <c r="H535" s="522" t="s">
        <v>24</v>
      </c>
      <c r="I535" s="662" t="s">
        <v>24</v>
      </c>
      <c r="J535" s="1314" t="str">
        <f t="shared" ca="1" si="44"/>
        <v>-</v>
      </c>
      <c r="K535" s="176" t="s">
        <v>24</v>
      </c>
      <c r="L535" s="170" t="s">
        <v>24</v>
      </c>
      <c r="M535" s="173" t="s">
        <v>24</v>
      </c>
      <c r="N535" s="577">
        <v>43669</v>
      </c>
      <c r="O535" s="211" t="s">
        <v>24</v>
      </c>
      <c r="P535" s="244" t="s">
        <v>24</v>
      </c>
      <c r="Q535" s="194" t="str">
        <f t="shared" si="45"/>
        <v>-</v>
      </c>
      <c r="R535" s="181" t="str">
        <f t="shared" ca="1" si="46"/>
        <v>TIDAK MCU</v>
      </c>
      <c r="S535" s="244" t="s">
        <v>24</v>
      </c>
      <c r="T535" s="1330">
        <v>44196</v>
      </c>
      <c r="U535" s="1329" t="s">
        <v>99</v>
      </c>
      <c r="V535" s="904" t="s">
        <v>24</v>
      </c>
      <c r="W535" s="136" t="s">
        <v>24</v>
      </c>
      <c r="X535" s="347"/>
      <c r="Y535" s="172"/>
      <c r="Z535" s="350"/>
      <c r="AA535" s="213" t="s">
        <v>24</v>
      </c>
      <c r="AB535" s="213"/>
      <c r="AC535" s="213"/>
      <c r="AD535" s="213"/>
      <c r="AE535" s="213"/>
      <c r="AF535" s="1319"/>
      <c r="AG535" s="375"/>
      <c r="AH535" s="1239"/>
      <c r="AI535" s="481" t="str">
        <f t="shared" si="47"/>
        <v>-</v>
      </c>
      <c r="AJ535" s="1330">
        <f t="shared" si="48"/>
        <v>43669</v>
      </c>
      <c r="AK535" s="217" t="s">
        <v>24</v>
      </c>
      <c r="AL535" s="614" t="s">
        <v>24</v>
      </c>
      <c r="AM535" s="180"/>
      <c r="AN535" s="178"/>
      <c r="AO535" s="178"/>
      <c r="AP535" s="180"/>
      <c r="AQ535" s="180"/>
      <c r="AR535" s="180"/>
      <c r="AS535" s="180"/>
      <c r="AT535" s="180"/>
      <c r="AU535" s="180"/>
      <c r="AV535" s="177"/>
      <c r="AW535" s="177"/>
      <c r="AX535" s="177"/>
      <c r="AY535" s="177"/>
      <c r="AZ535" s="177"/>
    </row>
    <row r="536" spans="1:60" ht="15" customHeight="1">
      <c r="A536" s="885"/>
      <c r="B536" s="1310">
        <v>530</v>
      </c>
      <c r="C536" s="648" t="s">
        <v>6795</v>
      </c>
      <c r="D536" s="567" t="s">
        <v>1129</v>
      </c>
      <c r="E536" s="567" t="s">
        <v>1122</v>
      </c>
      <c r="F536" s="671" t="s">
        <v>24</v>
      </c>
      <c r="G536" s="671" t="s">
        <v>6605</v>
      </c>
      <c r="H536" s="522" t="s">
        <v>24</v>
      </c>
      <c r="I536" s="662" t="s">
        <v>24</v>
      </c>
      <c r="J536" s="1314" t="str">
        <f t="shared" ca="1" si="44"/>
        <v>-</v>
      </c>
      <c r="K536" s="316" t="s">
        <v>24</v>
      </c>
      <c r="L536" s="326" t="s">
        <v>24</v>
      </c>
      <c r="M536" s="336" t="s">
        <v>24</v>
      </c>
      <c r="N536" s="577">
        <v>43669</v>
      </c>
      <c r="O536" s="211" t="s">
        <v>24</v>
      </c>
      <c r="P536" s="244" t="s">
        <v>24</v>
      </c>
      <c r="Q536" s="194" t="str">
        <f t="shared" si="45"/>
        <v>-</v>
      </c>
      <c r="R536" s="181" t="str">
        <f t="shared" ca="1" si="46"/>
        <v>TIDAK MCU</v>
      </c>
      <c r="S536" s="244" t="s">
        <v>24</v>
      </c>
      <c r="T536" s="1330">
        <v>44196</v>
      </c>
      <c r="U536" s="1329" t="s">
        <v>99</v>
      </c>
      <c r="V536" s="904" t="s">
        <v>24</v>
      </c>
      <c r="W536" s="136" t="s">
        <v>24</v>
      </c>
      <c r="X536" s="347"/>
      <c r="Y536" s="172"/>
      <c r="Z536" s="350"/>
      <c r="AA536" s="213" t="s">
        <v>24</v>
      </c>
      <c r="AB536" s="213"/>
      <c r="AC536" s="213"/>
      <c r="AD536" s="213"/>
      <c r="AE536" s="213"/>
      <c r="AF536" s="1319"/>
      <c r="AG536" s="375"/>
      <c r="AH536" s="1239"/>
      <c r="AI536" s="481" t="str">
        <f t="shared" si="47"/>
        <v>-</v>
      </c>
      <c r="AJ536" s="1330">
        <f t="shared" si="48"/>
        <v>43669</v>
      </c>
      <c r="AK536" s="217" t="s">
        <v>24</v>
      </c>
      <c r="AL536" s="614" t="s">
        <v>24</v>
      </c>
      <c r="AM536" s="180"/>
      <c r="AN536" s="178"/>
      <c r="AO536" s="178"/>
      <c r="AP536" s="180"/>
      <c r="AQ536" s="180"/>
      <c r="AR536" s="180"/>
      <c r="AS536" s="180"/>
      <c r="AT536" s="180"/>
      <c r="AU536" s="180"/>
      <c r="AV536" s="177"/>
      <c r="AW536" s="177"/>
      <c r="AX536" s="177"/>
      <c r="AY536" s="177"/>
      <c r="AZ536" s="177"/>
    </row>
    <row r="537" spans="1:60" ht="15" customHeight="1">
      <c r="A537" s="885"/>
      <c r="B537" s="1310">
        <v>531</v>
      </c>
      <c r="C537" s="648" t="s">
        <v>6855</v>
      </c>
      <c r="D537" s="566" t="s">
        <v>6856</v>
      </c>
      <c r="E537" s="567" t="s">
        <v>1122</v>
      </c>
      <c r="F537" s="671" t="s">
        <v>24</v>
      </c>
      <c r="G537" s="671" t="s">
        <v>143</v>
      </c>
      <c r="H537" s="522" t="s">
        <v>24</v>
      </c>
      <c r="I537" s="662" t="s">
        <v>24</v>
      </c>
      <c r="J537" s="1314" t="str">
        <f t="shared" ca="1" si="44"/>
        <v>-</v>
      </c>
      <c r="K537" s="176" t="s">
        <v>24</v>
      </c>
      <c r="L537" s="170" t="s">
        <v>24</v>
      </c>
      <c r="M537" s="173" t="s">
        <v>24</v>
      </c>
      <c r="N537" s="577">
        <v>43673</v>
      </c>
      <c r="O537" s="211" t="s">
        <v>24</v>
      </c>
      <c r="P537" s="244" t="s">
        <v>24</v>
      </c>
      <c r="Q537" s="194" t="str">
        <f t="shared" si="45"/>
        <v>-</v>
      </c>
      <c r="R537" s="181" t="str">
        <f t="shared" ca="1" si="46"/>
        <v>TIDAK MCU</v>
      </c>
      <c r="S537" s="244" t="s">
        <v>24</v>
      </c>
      <c r="T537" s="1330">
        <v>44561</v>
      </c>
      <c r="U537" s="1329" t="s">
        <v>99</v>
      </c>
      <c r="V537" s="904" t="s">
        <v>24</v>
      </c>
      <c r="W537" s="136" t="s">
        <v>24</v>
      </c>
      <c r="X537" s="347"/>
      <c r="Y537" s="172"/>
      <c r="Z537" s="350"/>
      <c r="AA537" s="213" t="s">
        <v>24</v>
      </c>
      <c r="AB537" s="213"/>
      <c r="AC537" s="213"/>
      <c r="AD537" s="213"/>
      <c r="AE537" s="213"/>
      <c r="AF537" s="1319"/>
      <c r="AG537" s="375"/>
      <c r="AH537" s="1239"/>
      <c r="AI537" s="481" t="str">
        <f t="shared" si="47"/>
        <v>-</v>
      </c>
      <c r="AJ537" s="1330">
        <f t="shared" si="48"/>
        <v>43673</v>
      </c>
      <c r="AK537" s="217" t="s">
        <v>24</v>
      </c>
      <c r="AL537" s="614" t="s">
        <v>24</v>
      </c>
      <c r="AM537" s="180"/>
      <c r="AN537" s="178"/>
      <c r="AO537" s="178"/>
      <c r="AP537" s="180"/>
      <c r="AQ537" s="180"/>
      <c r="AR537" s="180"/>
      <c r="AS537" s="180"/>
      <c r="AT537" s="180"/>
      <c r="AU537" s="180"/>
      <c r="AV537" s="177"/>
      <c r="AW537" s="177"/>
      <c r="AX537" s="177"/>
      <c r="AY537" s="177"/>
      <c r="AZ537" s="460">
        <f>+AY537+180</f>
        <v>180</v>
      </c>
    </row>
    <row r="538" spans="1:60" ht="15" customHeight="1">
      <c r="A538" s="885"/>
      <c r="B538" s="1310">
        <v>532</v>
      </c>
      <c r="C538" s="563" t="s">
        <v>6237</v>
      </c>
      <c r="D538" s="567" t="s">
        <v>6860</v>
      </c>
      <c r="E538" s="567" t="s">
        <v>1122</v>
      </c>
      <c r="F538" s="671" t="s">
        <v>24</v>
      </c>
      <c r="G538" s="526" t="s">
        <v>12337</v>
      </c>
      <c r="H538" s="522" t="s">
        <v>24</v>
      </c>
      <c r="I538" s="662" t="s">
        <v>24</v>
      </c>
      <c r="J538" s="1314" t="str">
        <f t="shared" ca="1" si="44"/>
        <v>-</v>
      </c>
      <c r="K538" s="316" t="s">
        <v>24</v>
      </c>
      <c r="L538" s="326" t="s">
        <v>24</v>
      </c>
      <c r="M538" s="336" t="s">
        <v>24</v>
      </c>
      <c r="N538" s="577">
        <v>43704</v>
      </c>
      <c r="O538" s="211" t="s">
        <v>24</v>
      </c>
      <c r="P538" s="244" t="s">
        <v>24</v>
      </c>
      <c r="Q538" s="194" t="str">
        <f t="shared" si="45"/>
        <v>-</v>
      </c>
      <c r="R538" s="181" t="str">
        <f t="shared" ca="1" si="46"/>
        <v>TIDAK MCU</v>
      </c>
      <c r="S538" s="244" t="s">
        <v>24</v>
      </c>
      <c r="T538" s="1330">
        <v>44196</v>
      </c>
      <c r="U538" s="1329" t="s">
        <v>99</v>
      </c>
      <c r="V538" s="904" t="s">
        <v>24</v>
      </c>
      <c r="W538" s="136" t="s">
        <v>24</v>
      </c>
      <c r="X538" s="347"/>
      <c r="Y538" s="172"/>
      <c r="Z538" s="350"/>
      <c r="AA538" s="213" t="s">
        <v>24</v>
      </c>
      <c r="AB538" s="213"/>
      <c r="AC538" s="213"/>
      <c r="AD538" s="213"/>
      <c r="AE538" s="213"/>
      <c r="AF538" s="1319"/>
      <c r="AG538" s="375"/>
      <c r="AH538" s="1239"/>
      <c r="AI538" s="481" t="str">
        <f t="shared" si="47"/>
        <v>-</v>
      </c>
      <c r="AJ538" s="1330">
        <f t="shared" si="48"/>
        <v>43704</v>
      </c>
      <c r="AK538" s="217" t="s">
        <v>24</v>
      </c>
      <c r="AL538" s="614" t="s">
        <v>24</v>
      </c>
      <c r="AM538" s="180"/>
      <c r="AN538" s="178"/>
      <c r="AO538" s="178"/>
      <c r="AP538" s="180"/>
      <c r="AQ538" s="1231" t="s">
        <v>3094</v>
      </c>
      <c r="AR538" s="180"/>
      <c r="AS538" s="180"/>
      <c r="AT538" s="180"/>
      <c r="AU538" s="180"/>
      <c r="AV538" s="885"/>
      <c r="AW538" s="885"/>
      <c r="AX538" s="885"/>
      <c r="AY538" s="885"/>
      <c r="AZ538" s="885"/>
    </row>
    <row r="539" spans="1:60" ht="15" customHeight="1">
      <c r="A539" s="885"/>
      <c r="B539" s="1310">
        <v>533</v>
      </c>
      <c r="C539" s="563" t="s">
        <v>6862</v>
      </c>
      <c r="D539" s="244" t="s">
        <v>4264</v>
      </c>
      <c r="E539" s="567" t="s">
        <v>4222</v>
      </c>
      <c r="F539" s="671" t="s">
        <v>6600</v>
      </c>
      <c r="G539" s="671" t="s">
        <v>98</v>
      </c>
      <c r="H539" s="612" t="s">
        <v>6863</v>
      </c>
      <c r="I539" s="589">
        <v>37299</v>
      </c>
      <c r="J539" s="1314">
        <f t="shared" ca="1" si="44"/>
        <v>20</v>
      </c>
      <c r="K539" s="316" t="s">
        <v>24</v>
      </c>
      <c r="L539" s="326" t="s">
        <v>24</v>
      </c>
      <c r="M539" s="336" t="s">
        <v>24</v>
      </c>
      <c r="N539" s="577">
        <v>43698</v>
      </c>
      <c r="O539" s="211" t="s">
        <v>24</v>
      </c>
      <c r="P539" s="244" t="s">
        <v>24</v>
      </c>
      <c r="Q539" s="194" t="str">
        <f t="shared" si="45"/>
        <v>-</v>
      </c>
      <c r="R539" s="181" t="str">
        <f t="shared" ca="1" si="46"/>
        <v>TIDAK MCU</v>
      </c>
      <c r="S539" s="244" t="s">
        <v>24</v>
      </c>
      <c r="T539" s="1330">
        <v>44604</v>
      </c>
      <c r="U539" s="1329" t="s">
        <v>99</v>
      </c>
      <c r="V539" s="904" t="s">
        <v>24</v>
      </c>
      <c r="W539" s="136" t="s">
        <v>24</v>
      </c>
      <c r="X539" s="347"/>
      <c r="Y539" s="172"/>
      <c r="Z539" s="350"/>
      <c r="AA539" s="213" t="s">
        <v>24</v>
      </c>
      <c r="AB539" s="213"/>
      <c r="AC539" s="213"/>
      <c r="AD539" s="213"/>
      <c r="AE539" s="213"/>
      <c r="AF539" s="1319"/>
      <c r="AG539" s="375"/>
      <c r="AH539" s="1239"/>
      <c r="AI539" s="481" t="str">
        <f t="shared" si="47"/>
        <v>-</v>
      </c>
      <c r="AJ539" s="1330">
        <f t="shared" si="48"/>
        <v>43698</v>
      </c>
      <c r="AK539" s="217" t="s">
        <v>24</v>
      </c>
      <c r="AL539" s="614" t="s">
        <v>24</v>
      </c>
      <c r="AM539" s="180"/>
      <c r="AN539" s="178"/>
      <c r="AO539" s="178"/>
      <c r="AP539" s="180"/>
      <c r="AQ539" s="180"/>
      <c r="AR539" s="180"/>
      <c r="AS539" s="180"/>
      <c r="AT539" s="180"/>
      <c r="AU539" s="180"/>
      <c r="AV539" s="885"/>
      <c r="AW539" s="885"/>
      <c r="AX539" s="885"/>
      <c r="AY539" s="885"/>
      <c r="AZ539" s="458"/>
      <c r="BA539" s="2186"/>
      <c r="BB539" s="2186"/>
      <c r="BC539" s="2186"/>
      <c r="BD539" s="2186"/>
      <c r="BE539" s="2186"/>
      <c r="BF539" s="2186"/>
      <c r="BG539" s="2186"/>
      <c r="BH539" s="2186"/>
    </row>
    <row r="540" spans="1:60" ht="15" customHeight="1">
      <c r="A540" s="885"/>
      <c r="B540" s="1310">
        <v>534</v>
      </c>
      <c r="C540" s="1495" t="s">
        <v>3216</v>
      </c>
      <c r="D540" s="1556" t="s">
        <v>6856</v>
      </c>
      <c r="E540" s="1556" t="s">
        <v>1122</v>
      </c>
      <c r="F540" s="447" t="s">
        <v>24</v>
      </c>
      <c r="G540" s="447" t="s">
        <v>6605</v>
      </c>
      <c r="H540" s="1643" t="s">
        <v>24</v>
      </c>
      <c r="I540" s="1763" t="s">
        <v>24</v>
      </c>
      <c r="J540" s="445" t="str">
        <f t="shared" ca="1" si="44"/>
        <v>-</v>
      </c>
      <c r="K540" s="1809" t="s">
        <v>24</v>
      </c>
      <c r="L540" s="1843" t="s">
        <v>24</v>
      </c>
      <c r="M540" s="1881" t="s">
        <v>24</v>
      </c>
      <c r="N540" s="1718">
        <v>43591</v>
      </c>
      <c r="O540" s="1711" t="s">
        <v>24</v>
      </c>
      <c r="P540" s="447" t="s">
        <v>24</v>
      </c>
      <c r="Q540" s="1025" t="str">
        <f t="shared" si="45"/>
        <v>-</v>
      </c>
      <c r="R540" s="919" t="str">
        <f t="shared" ca="1" si="46"/>
        <v>TIDAK MCU</v>
      </c>
      <c r="S540" s="447" t="s">
        <v>24</v>
      </c>
      <c r="T540" s="446">
        <v>44196</v>
      </c>
      <c r="U540" s="517" t="s">
        <v>99</v>
      </c>
      <c r="V540" s="446" t="s">
        <v>24</v>
      </c>
      <c r="W540" s="446" t="s">
        <v>24</v>
      </c>
      <c r="X540" s="1009"/>
      <c r="Y540" s="1026"/>
      <c r="Z540" s="1027"/>
      <c r="AA540" s="447" t="s">
        <v>24</v>
      </c>
      <c r="AB540" s="447"/>
      <c r="AC540" s="447"/>
      <c r="AD540" s="447"/>
      <c r="AE540" s="447"/>
      <c r="AF540" s="445"/>
      <c r="AG540" s="972"/>
      <c r="AH540" s="1975"/>
      <c r="AI540" s="1028" t="str">
        <f t="shared" si="47"/>
        <v>-</v>
      </c>
      <c r="AJ540" s="446">
        <f t="shared" si="48"/>
        <v>43591</v>
      </c>
      <c r="AK540" s="928" t="s">
        <v>24</v>
      </c>
      <c r="AL540" s="1727" t="s">
        <v>24</v>
      </c>
      <c r="AM540" s="916"/>
      <c r="AN540" s="916"/>
      <c r="AO540" s="916"/>
      <c r="AP540" s="916"/>
      <c r="AQ540" s="2001" t="s">
        <v>6564</v>
      </c>
      <c r="AR540" s="916"/>
      <c r="AS540" s="916"/>
      <c r="AT540" s="916"/>
      <c r="AU540" s="916"/>
      <c r="AV540" s="458"/>
      <c r="AW540" s="458"/>
      <c r="AX540" s="458"/>
      <c r="AY540" s="458"/>
      <c r="AZ540" s="458"/>
      <c r="BA540" s="2186"/>
      <c r="BB540" s="2186"/>
      <c r="BC540" s="2186"/>
      <c r="BD540" s="2186"/>
      <c r="BE540" s="2186"/>
      <c r="BF540" s="2186"/>
      <c r="BG540" s="2186"/>
      <c r="BH540" s="2186"/>
    </row>
    <row r="541" spans="1:60" ht="15" customHeight="1">
      <c r="A541" s="885"/>
      <c r="B541" s="1310">
        <v>535</v>
      </c>
      <c r="C541" s="1495" t="s">
        <v>6872</v>
      </c>
      <c r="D541" s="1556" t="s">
        <v>6856</v>
      </c>
      <c r="E541" s="1556" t="s">
        <v>1122</v>
      </c>
      <c r="F541" s="447" t="s">
        <v>24</v>
      </c>
      <c r="G541" s="445" t="s">
        <v>6605</v>
      </c>
      <c r="H541" s="1643" t="s">
        <v>24</v>
      </c>
      <c r="I541" s="1763" t="s">
        <v>24</v>
      </c>
      <c r="J541" s="445" t="str">
        <f t="shared" ca="1" si="44"/>
        <v>-</v>
      </c>
      <c r="K541" s="1809" t="s">
        <v>24</v>
      </c>
      <c r="L541" s="1843" t="s">
        <v>24</v>
      </c>
      <c r="M541" s="1881" t="s">
        <v>24</v>
      </c>
      <c r="N541" s="1718">
        <v>43591</v>
      </c>
      <c r="O541" s="1711" t="s">
        <v>24</v>
      </c>
      <c r="P541" s="447" t="s">
        <v>24</v>
      </c>
      <c r="Q541" s="1025" t="str">
        <f t="shared" si="45"/>
        <v>-</v>
      </c>
      <c r="R541" s="919" t="str">
        <f t="shared" ca="1" si="46"/>
        <v>TIDAK MCU</v>
      </c>
      <c r="S541" s="447" t="s">
        <v>24</v>
      </c>
      <c r="T541" s="446">
        <v>44196</v>
      </c>
      <c r="U541" s="517" t="s">
        <v>99</v>
      </c>
      <c r="V541" s="446" t="s">
        <v>24</v>
      </c>
      <c r="W541" s="446" t="s">
        <v>24</v>
      </c>
      <c r="X541" s="1009"/>
      <c r="Y541" s="1026"/>
      <c r="Z541" s="1027"/>
      <c r="AA541" s="447" t="s">
        <v>24</v>
      </c>
      <c r="AB541" s="447"/>
      <c r="AC541" s="447"/>
      <c r="AD541" s="447"/>
      <c r="AE541" s="447"/>
      <c r="AF541" s="445"/>
      <c r="AG541" s="972"/>
      <c r="AH541" s="1975"/>
      <c r="AI541" s="1028" t="str">
        <f t="shared" si="47"/>
        <v>-</v>
      </c>
      <c r="AJ541" s="446">
        <f t="shared" si="48"/>
        <v>43591</v>
      </c>
      <c r="AK541" s="928" t="s">
        <v>24</v>
      </c>
      <c r="AL541" s="1727" t="s">
        <v>24</v>
      </c>
      <c r="AM541" s="916"/>
      <c r="AN541" s="916"/>
      <c r="AO541" s="916"/>
      <c r="AP541" s="916"/>
      <c r="AQ541" s="2001" t="s">
        <v>6564</v>
      </c>
      <c r="AR541" s="916"/>
      <c r="AS541" s="916"/>
      <c r="AT541" s="916"/>
      <c r="AU541" s="916"/>
      <c r="AV541" s="458"/>
      <c r="AW541" s="458"/>
      <c r="AX541" s="458"/>
      <c r="AY541" s="458"/>
      <c r="AZ541" s="885"/>
    </row>
    <row r="542" spans="1:60" ht="15" customHeight="1">
      <c r="A542" s="885"/>
      <c r="B542" s="1310">
        <v>536</v>
      </c>
      <c r="C542" s="563" t="s">
        <v>6873</v>
      </c>
      <c r="D542" s="244" t="s">
        <v>6791</v>
      </c>
      <c r="E542" s="567" t="s">
        <v>1122</v>
      </c>
      <c r="F542" s="671" t="s">
        <v>24</v>
      </c>
      <c r="G542" s="671" t="s">
        <v>6605</v>
      </c>
      <c r="H542" s="522" t="s">
        <v>24</v>
      </c>
      <c r="I542" s="662" t="s">
        <v>24</v>
      </c>
      <c r="J542" s="1314" t="str">
        <f t="shared" ca="1" si="44"/>
        <v>-</v>
      </c>
      <c r="K542" s="316" t="s">
        <v>24</v>
      </c>
      <c r="L542" s="326" t="s">
        <v>24</v>
      </c>
      <c r="M542" s="336" t="s">
        <v>24</v>
      </c>
      <c r="N542" s="510" t="s">
        <v>24</v>
      </c>
      <c r="O542" s="211" t="s">
        <v>24</v>
      </c>
      <c r="P542" s="244" t="s">
        <v>24</v>
      </c>
      <c r="Q542" s="194" t="str">
        <f t="shared" si="45"/>
        <v>-</v>
      </c>
      <c r="R542" s="181" t="str">
        <f t="shared" ca="1" si="46"/>
        <v>TIDAK MCU</v>
      </c>
      <c r="S542" s="244" t="s">
        <v>24</v>
      </c>
      <c r="T542" s="1330">
        <v>44196</v>
      </c>
      <c r="U542" s="1329" t="s">
        <v>99</v>
      </c>
      <c r="V542" s="1330" t="s">
        <v>24</v>
      </c>
      <c r="W542" s="1311" t="s">
        <v>24</v>
      </c>
      <c r="X542" s="347"/>
      <c r="Y542" s="172"/>
      <c r="Z542" s="350"/>
      <c r="AA542" s="213" t="s">
        <v>24</v>
      </c>
      <c r="AB542" s="213"/>
      <c r="AC542" s="213"/>
      <c r="AD542" s="213"/>
      <c r="AE542" s="213"/>
      <c r="AF542" s="1319"/>
      <c r="AG542" s="375"/>
      <c r="AH542" s="1239"/>
      <c r="AI542" s="481" t="str">
        <f t="shared" si="47"/>
        <v>-</v>
      </c>
      <c r="AJ542" s="1330" t="str">
        <f t="shared" si="48"/>
        <v>-</v>
      </c>
      <c r="AK542" s="217" t="s">
        <v>24</v>
      </c>
      <c r="AL542" s="614" t="s">
        <v>24</v>
      </c>
      <c r="AM542" s="180"/>
      <c r="AN542" s="178"/>
      <c r="AO542" s="178"/>
      <c r="AP542" s="180"/>
      <c r="AQ542" s="180"/>
      <c r="AR542" s="180"/>
      <c r="AS542" s="180"/>
      <c r="AT542" s="180"/>
      <c r="AU542" s="180"/>
      <c r="AV542" s="885"/>
      <c r="AW542" s="885"/>
      <c r="AX542" s="885"/>
      <c r="AY542" s="885"/>
      <c r="AZ542" s="177"/>
    </row>
    <row r="543" spans="1:60" s="2186" customFormat="1" ht="15" customHeight="1">
      <c r="A543" s="885"/>
      <c r="B543" s="1310">
        <v>537</v>
      </c>
      <c r="C543" s="563" t="s">
        <v>5515</v>
      </c>
      <c r="D543" s="244" t="s">
        <v>6604</v>
      </c>
      <c r="E543" s="567" t="s">
        <v>1122</v>
      </c>
      <c r="F543" s="671" t="s">
        <v>24</v>
      </c>
      <c r="G543" s="671" t="s">
        <v>6605</v>
      </c>
      <c r="H543" s="612" t="s">
        <v>6874</v>
      </c>
      <c r="I543" s="528">
        <v>28707</v>
      </c>
      <c r="J543" s="1314">
        <f t="shared" ca="1" si="44"/>
        <v>44</v>
      </c>
      <c r="K543" s="316" t="s">
        <v>24</v>
      </c>
      <c r="L543" s="326" t="s">
        <v>24</v>
      </c>
      <c r="M543" s="336" t="s">
        <v>24</v>
      </c>
      <c r="N543" s="577">
        <v>43617</v>
      </c>
      <c r="O543" s="211" t="s">
        <v>24</v>
      </c>
      <c r="P543" s="244" t="s">
        <v>24</v>
      </c>
      <c r="Q543" s="194" t="str">
        <f t="shared" si="45"/>
        <v>-</v>
      </c>
      <c r="R543" s="181" t="str">
        <f t="shared" ca="1" si="46"/>
        <v>TIDAK MCU</v>
      </c>
      <c r="S543" s="244" t="s">
        <v>24</v>
      </c>
      <c r="T543" s="1330">
        <v>44413</v>
      </c>
      <c r="U543" s="1329" t="s">
        <v>99</v>
      </c>
      <c r="V543" s="1330" t="s">
        <v>24</v>
      </c>
      <c r="W543" s="1311" t="s">
        <v>24</v>
      </c>
      <c r="X543" s="347"/>
      <c r="Y543" s="172"/>
      <c r="Z543" s="350"/>
      <c r="AA543" s="213" t="s">
        <v>24</v>
      </c>
      <c r="AB543" s="213"/>
      <c r="AC543" s="213"/>
      <c r="AD543" s="213"/>
      <c r="AE543" s="213"/>
      <c r="AF543" s="1319"/>
      <c r="AG543" s="375"/>
      <c r="AH543" s="1239"/>
      <c r="AI543" s="481" t="str">
        <f t="shared" si="47"/>
        <v>-</v>
      </c>
      <c r="AJ543" s="1330">
        <f t="shared" si="48"/>
        <v>43617</v>
      </c>
      <c r="AK543" s="217" t="s">
        <v>24</v>
      </c>
      <c r="AL543" s="614" t="s">
        <v>24</v>
      </c>
      <c r="AM543" s="180"/>
      <c r="AN543" s="178"/>
      <c r="AO543" s="178"/>
      <c r="AP543" s="180"/>
      <c r="AQ543" s="180"/>
      <c r="AR543" s="180"/>
      <c r="AS543" s="180"/>
      <c r="AT543" s="180"/>
      <c r="AU543" s="180"/>
      <c r="AV543" s="885"/>
      <c r="AW543" s="885"/>
      <c r="AX543" s="885"/>
      <c r="AY543" s="885"/>
      <c r="AZ543" s="458"/>
    </row>
    <row r="544" spans="1:60" s="2186" customFormat="1" ht="15" customHeight="1">
      <c r="A544" s="885"/>
      <c r="B544" s="1310">
        <v>538</v>
      </c>
      <c r="C544" s="563" t="s">
        <v>6875</v>
      </c>
      <c r="D544" s="244" t="s">
        <v>6604</v>
      </c>
      <c r="E544" s="567" t="s">
        <v>1122</v>
      </c>
      <c r="F544" s="671" t="s">
        <v>24</v>
      </c>
      <c r="G544" s="671" t="s">
        <v>6605</v>
      </c>
      <c r="H544" s="522" t="s">
        <v>24</v>
      </c>
      <c r="I544" s="662" t="s">
        <v>24</v>
      </c>
      <c r="J544" s="1314" t="str">
        <f t="shared" ca="1" si="44"/>
        <v>-</v>
      </c>
      <c r="K544" s="316" t="s">
        <v>24</v>
      </c>
      <c r="L544" s="326" t="s">
        <v>24</v>
      </c>
      <c r="M544" s="336" t="s">
        <v>24</v>
      </c>
      <c r="N544" s="577">
        <v>43617</v>
      </c>
      <c r="O544" s="211" t="s">
        <v>24</v>
      </c>
      <c r="P544" s="244" t="s">
        <v>24</v>
      </c>
      <c r="Q544" s="194" t="str">
        <f t="shared" si="45"/>
        <v>-</v>
      </c>
      <c r="R544" s="181" t="str">
        <f t="shared" ca="1" si="46"/>
        <v>TIDAK MCU</v>
      </c>
      <c r="S544" s="244" t="s">
        <v>24</v>
      </c>
      <c r="T544" s="1330">
        <v>44196</v>
      </c>
      <c r="U544" s="1329" t="s">
        <v>99</v>
      </c>
      <c r="V544" s="1330" t="s">
        <v>24</v>
      </c>
      <c r="W544" s="1311" t="s">
        <v>24</v>
      </c>
      <c r="X544" s="347"/>
      <c r="Y544" s="172"/>
      <c r="Z544" s="350"/>
      <c r="AA544" s="213" t="s">
        <v>24</v>
      </c>
      <c r="AB544" s="213"/>
      <c r="AC544" s="213"/>
      <c r="AD544" s="213"/>
      <c r="AE544" s="213"/>
      <c r="AF544" s="1319"/>
      <c r="AG544" s="375"/>
      <c r="AH544" s="1239"/>
      <c r="AI544" s="481" t="str">
        <f t="shared" si="47"/>
        <v>-</v>
      </c>
      <c r="AJ544" s="1330">
        <f t="shared" si="48"/>
        <v>43617</v>
      </c>
      <c r="AK544" s="217" t="s">
        <v>24</v>
      </c>
      <c r="AL544" s="614" t="s">
        <v>24</v>
      </c>
      <c r="AM544" s="180"/>
      <c r="AN544" s="178"/>
      <c r="AO544" s="178"/>
      <c r="AP544" s="180"/>
      <c r="AQ544" s="180"/>
      <c r="AR544" s="180"/>
      <c r="AS544" s="180"/>
      <c r="AT544" s="180"/>
      <c r="AU544" s="180"/>
      <c r="AV544" s="885"/>
      <c r="AW544" s="885"/>
      <c r="AX544" s="885"/>
      <c r="AY544" s="885"/>
      <c r="AZ544" s="458"/>
    </row>
    <row r="545" spans="1:60" ht="15" customHeight="1">
      <c r="A545" s="885"/>
      <c r="B545" s="1310">
        <v>539</v>
      </c>
      <c r="C545" s="563" t="s">
        <v>2229</v>
      </c>
      <c r="D545" s="244" t="s">
        <v>6604</v>
      </c>
      <c r="E545" s="567" t="s">
        <v>1122</v>
      </c>
      <c r="F545" s="671" t="s">
        <v>24</v>
      </c>
      <c r="G545" s="671" t="s">
        <v>6605</v>
      </c>
      <c r="H545" s="612" t="s">
        <v>6876</v>
      </c>
      <c r="I545" s="528">
        <v>36035</v>
      </c>
      <c r="J545" s="1314">
        <f t="shared" ref="J545:J608" ca="1" si="49">IF(OR(I545="",I545="-"),"-",ROUND((NOW()-I545)/356,0))</f>
        <v>23</v>
      </c>
      <c r="K545" s="316" t="s">
        <v>24</v>
      </c>
      <c r="L545" s="326" t="s">
        <v>24</v>
      </c>
      <c r="M545" s="336" t="s">
        <v>24</v>
      </c>
      <c r="N545" s="577">
        <v>43633</v>
      </c>
      <c r="O545" s="211" t="s">
        <v>24</v>
      </c>
      <c r="P545" s="244" t="s">
        <v>24</v>
      </c>
      <c r="Q545" s="194" t="str">
        <f t="shared" si="45"/>
        <v>-</v>
      </c>
      <c r="R545" s="181" t="str">
        <f t="shared" ca="1" si="46"/>
        <v>TIDAK MCU</v>
      </c>
      <c r="S545" s="244" t="s">
        <v>24</v>
      </c>
      <c r="T545" s="1330">
        <v>44436</v>
      </c>
      <c r="U545" s="1329" t="s">
        <v>99</v>
      </c>
      <c r="V545" s="1330" t="s">
        <v>24</v>
      </c>
      <c r="W545" s="1311" t="s">
        <v>24</v>
      </c>
      <c r="X545" s="347"/>
      <c r="Y545" s="172"/>
      <c r="Z545" s="350"/>
      <c r="AA545" s="213" t="s">
        <v>24</v>
      </c>
      <c r="AB545" s="213"/>
      <c r="AC545" s="213"/>
      <c r="AD545" s="213"/>
      <c r="AE545" s="213"/>
      <c r="AF545" s="1319"/>
      <c r="AG545" s="375"/>
      <c r="AH545" s="1239"/>
      <c r="AI545" s="481" t="str">
        <f t="shared" si="47"/>
        <v>-</v>
      </c>
      <c r="AJ545" s="1330">
        <f t="shared" si="48"/>
        <v>43633</v>
      </c>
      <c r="AK545" s="217" t="s">
        <v>24</v>
      </c>
      <c r="AL545" s="614" t="s">
        <v>24</v>
      </c>
      <c r="AM545" s="180"/>
      <c r="AN545" s="178"/>
      <c r="AO545" s="178"/>
      <c r="AP545" s="180"/>
      <c r="AQ545" s="180"/>
      <c r="AR545" s="180"/>
      <c r="AS545" s="180"/>
      <c r="AT545" s="180"/>
      <c r="AU545" s="180"/>
      <c r="AV545" s="885"/>
      <c r="AW545" s="885"/>
      <c r="AX545" s="885"/>
      <c r="AY545" s="885"/>
      <c r="AZ545" s="458"/>
      <c r="BA545" s="2186"/>
      <c r="BB545" s="2186"/>
      <c r="BC545" s="2186"/>
      <c r="BD545" s="2186"/>
      <c r="BE545" s="2186"/>
      <c r="BF545" s="2186"/>
      <c r="BG545" s="2186"/>
      <c r="BH545" s="2186"/>
    </row>
    <row r="546" spans="1:60" ht="15" customHeight="1">
      <c r="A546" s="885"/>
      <c r="B546" s="1310">
        <v>540</v>
      </c>
      <c r="C546" s="563" t="s">
        <v>4710</v>
      </c>
      <c r="D546" s="244" t="s">
        <v>6604</v>
      </c>
      <c r="E546" s="567" t="s">
        <v>1122</v>
      </c>
      <c r="F546" s="671" t="s">
        <v>24</v>
      </c>
      <c r="G546" s="671" t="s">
        <v>6605</v>
      </c>
      <c r="H546" s="612" t="s">
        <v>6877</v>
      </c>
      <c r="I546" s="528">
        <v>33543</v>
      </c>
      <c r="J546" s="1314">
        <f t="shared" ca="1" si="49"/>
        <v>30</v>
      </c>
      <c r="K546" s="316" t="s">
        <v>24</v>
      </c>
      <c r="L546" s="326" t="s">
        <v>24</v>
      </c>
      <c r="M546" s="336" t="s">
        <v>24</v>
      </c>
      <c r="N546" s="577">
        <v>43633</v>
      </c>
      <c r="O546" s="211" t="s">
        <v>24</v>
      </c>
      <c r="P546" s="244" t="s">
        <v>24</v>
      </c>
      <c r="Q546" s="194" t="str">
        <f t="shared" si="45"/>
        <v>-</v>
      </c>
      <c r="R546" s="181" t="str">
        <f t="shared" ca="1" si="46"/>
        <v>TIDAK MCU</v>
      </c>
      <c r="S546" s="244" t="s">
        <v>24</v>
      </c>
      <c r="T546" s="1330">
        <v>44501</v>
      </c>
      <c r="U546" s="1329" t="s">
        <v>99</v>
      </c>
      <c r="V546" s="1330" t="s">
        <v>24</v>
      </c>
      <c r="W546" s="136" t="s">
        <v>24</v>
      </c>
      <c r="X546" s="347"/>
      <c r="Y546" s="172"/>
      <c r="Z546" s="350"/>
      <c r="AA546" s="213" t="s">
        <v>24</v>
      </c>
      <c r="AB546" s="213"/>
      <c r="AC546" s="213"/>
      <c r="AD546" s="213"/>
      <c r="AE546" s="213"/>
      <c r="AF546" s="1319"/>
      <c r="AG546" s="375"/>
      <c r="AH546" s="1239"/>
      <c r="AI546" s="481" t="str">
        <f t="shared" si="47"/>
        <v>-</v>
      </c>
      <c r="AJ546" s="1330">
        <f t="shared" si="48"/>
        <v>43633</v>
      </c>
      <c r="AK546" s="217" t="s">
        <v>24</v>
      </c>
      <c r="AL546" s="614" t="s">
        <v>24</v>
      </c>
      <c r="AM546" s="180"/>
      <c r="AN546" s="178"/>
      <c r="AO546" s="178"/>
      <c r="AP546" s="180"/>
      <c r="AQ546" s="180"/>
      <c r="AR546" s="180"/>
      <c r="AS546" s="180"/>
      <c r="AT546" s="180"/>
      <c r="AU546" s="180"/>
      <c r="AV546" s="885"/>
      <c r="AW546" s="885"/>
      <c r="AX546" s="885"/>
      <c r="AY546" s="885"/>
      <c r="AZ546" s="885"/>
    </row>
    <row r="547" spans="1:60" ht="15" customHeight="1">
      <c r="A547" s="885"/>
      <c r="B547" s="1310">
        <v>541</v>
      </c>
      <c r="C547" s="563" t="s">
        <v>5515</v>
      </c>
      <c r="D547" s="590" t="s">
        <v>6742</v>
      </c>
      <c r="E547" s="567" t="s">
        <v>1122</v>
      </c>
      <c r="F547" s="671" t="s">
        <v>24</v>
      </c>
      <c r="G547" s="671" t="s">
        <v>6605</v>
      </c>
      <c r="H547" s="522" t="s">
        <v>24</v>
      </c>
      <c r="I547" s="662" t="s">
        <v>24</v>
      </c>
      <c r="J547" s="1314" t="str">
        <f t="shared" ca="1" si="49"/>
        <v>-</v>
      </c>
      <c r="K547" s="176" t="s">
        <v>24</v>
      </c>
      <c r="L547" s="170" t="s">
        <v>24</v>
      </c>
      <c r="M547" s="173" t="s">
        <v>24</v>
      </c>
      <c r="N547" s="577">
        <v>43631</v>
      </c>
      <c r="O547" s="211" t="s">
        <v>24</v>
      </c>
      <c r="P547" s="244" t="s">
        <v>24</v>
      </c>
      <c r="Q547" s="194" t="str">
        <f t="shared" si="45"/>
        <v>-</v>
      </c>
      <c r="R547" s="181" t="str">
        <f t="shared" ca="1" si="46"/>
        <v>TIDAK MCU</v>
      </c>
      <c r="S547" s="244" t="s">
        <v>24</v>
      </c>
      <c r="T547" s="1330">
        <v>44561</v>
      </c>
      <c r="U547" s="1329" t="s">
        <v>99</v>
      </c>
      <c r="V547" s="1330" t="s">
        <v>24</v>
      </c>
      <c r="W547" s="136" t="s">
        <v>24</v>
      </c>
      <c r="X547" s="347"/>
      <c r="Y547" s="172"/>
      <c r="Z547" s="350"/>
      <c r="AA547" s="213" t="s">
        <v>24</v>
      </c>
      <c r="AB547" s="213"/>
      <c r="AC547" s="213"/>
      <c r="AD547" s="213"/>
      <c r="AE547" s="213"/>
      <c r="AF547" s="1319"/>
      <c r="AG547" s="375"/>
      <c r="AH547" s="1239"/>
      <c r="AI547" s="481" t="str">
        <f t="shared" si="47"/>
        <v>-</v>
      </c>
      <c r="AJ547" s="1330">
        <f t="shared" si="48"/>
        <v>43631</v>
      </c>
      <c r="AK547" s="217" t="s">
        <v>24</v>
      </c>
      <c r="AL547" s="614" t="s">
        <v>24</v>
      </c>
      <c r="AM547" s="180"/>
      <c r="AN547" s="178"/>
      <c r="AO547" s="178"/>
      <c r="AP547" s="180"/>
      <c r="AQ547" s="1231" t="s">
        <v>3094</v>
      </c>
      <c r="AR547" s="180"/>
      <c r="AS547" s="180"/>
      <c r="AT547" s="180"/>
      <c r="AU547" s="180"/>
      <c r="AV547" s="885"/>
      <c r="AW547" s="885"/>
      <c r="AX547" s="885"/>
      <c r="AY547" s="885"/>
      <c r="AZ547" s="885"/>
    </row>
    <row r="548" spans="1:60" ht="15" customHeight="1">
      <c r="A548" s="885"/>
      <c r="B548" s="1310">
        <v>542</v>
      </c>
      <c r="C548" s="648" t="s">
        <v>6881</v>
      </c>
      <c r="D548" s="567" t="s">
        <v>1129</v>
      </c>
      <c r="E548" s="567" t="s">
        <v>1122</v>
      </c>
      <c r="F548" s="671" t="s">
        <v>24</v>
      </c>
      <c r="G548" s="671" t="s">
        <v>6605</v>
      </c>
      <c r="H548" s="522" t="s">
        <v>24</v>
      </c>
      <c r="I548" s="662" t="s">
        <v>24</v>
      </c>
      <c r="J548" s="1314" t="str">
        <f t="shared" ca="1" si="49"/>
        <v>-</v>
      </c>
      <c r="K548" s="316" t="s">
        <v>24</v>
      </c>
      <c r="L548" s="326" t="s">
        <v>24</v>
      </c>
      <c r="M548" s="336" t="s">
        <v>24</v>
      </c>
      <c r="N548" s="577">
        <v>43664</v>
      </c>
      <c r="O548" s="211" t="s">
        <v>24</v>
      </c>
      <c r="P548" s="244" t="s">
        <v>24</v>
      </c>
      <c r="Q548" s="194" t="str">
        <f t="shared" si="45"/>
        <v>-</v>
      </c>
      <c r="R548" s="181" t="str">
        <f t="shared" ca="1" si="46"/>
        <v>TIDAK MCU</v>
      </c>
      <c r="S548" s="244" t="s">
        <v>24</v>
      </c>
      <c r="T548" s="1330">
        <v>44196</v>
      </c>
      <c r="U548" s="1329" t="s">
        <v>99</v>
      </c>
      <c r="V548" s="1330" t="s">
        <v>24</v>
      </c>
      <c r="W548" s="136" t="s">
        <v>24</v>
      </c>
      <c r="X548" s="347"/>
      <c r="Y548" s="172"/>
      <c r="Z548" s="350"/>
      <c r="AA548" s="213" t="s">
        <v>24</v>
      </c>
      <c r="AB548" s="213"/>
      <c r="AC548" s="213"/>
      <c r="AD548" s="213"/>
      <c r="AE548" s="213"/>
      <c r="AF548" s="1319"/>
      <c r="AG548" s="375"/>
      <c r="AH548" s="1239"/>
      <c r="AI548" s="481" t="str">
        <f t="shared" si="47"/>
        <v>-</v>
      </c>
      <c r="AJ548" s="1330">
        <f t="shared" si="48"/>
        <v>43664</v>
      </c>
      <c r="AK548" s="217" t="s">
        <v>24</v>
      </c>
      <c r="AL548" s="614" t="s">
        <v>24</v>
      </c>
      <c r="AM548" s="180"/>
      <c r="AN548" s="178"/>
      <c r="AO548" s="178"/>
      <c r="AP548" s="180"/>
      <c r="AQ548" s="180"/>
      <c r="AR548" s="180"/>
      <c r="AS548" s="180"/>
      <c r="AT548" s="180"/>
      <c r="AU548" s="180"/>
      <c r="AV548" s="885"/>
      <c r="AW548" s="885"/>
      <c r="AX548" s="885"/>
      <c r="AY548" s="885"/>
      <c r="AZ548" s="885"/>
    </row>
    <row r="549" spans="1:60" ht="15" customHeight="1">
      <c r="A549" s="885"/>
      <c r="B549" s="1310">
        <v>543</v>
      </c>
      <c r="C549" s="648" t="s">
        <v>1533</v>
      </c>
      <c r="D549" s="590" t="s">
        <v>4227</v>
      </c>
      <c r="E549" s="567" t="s">
        <v>1122</v>
      </c>
      <c r="F549" s="671" t="s">
        <v>24</v>
      </c>
      <c r="G549" s="671" t="s">
        <v>6605</v>
      </c>
      <c r="H549" s="612" t="s">
        <v>6882</v>
      </c>
      <c r="I549" s="589">
        <v>30681</v>
      </c>
      <c r="J549" s="1314">
        <f t="shared" ca="1" si="49"/>
        <v>38</v>
      </c>
      <c r="K549" s="316" t="s">
        <v>24</v>
      </c>
      <c r="L549" s="326" t="s">
        <v>24</v>
      </c>
      <c r="M549" s="336" t="s">
        <v>24</v>
      </c>
      <c r="N549" s="577">
        <v>43665</v>
      </c>
      <c r="O549" s="211" t="s">
        <v>24</v>
      </c>
      <c r="P549" s="244" t="s">
        <v>24</v>
      </c>
      <c r="Q549" s="194" t="str">
        <f t="shared" si="45"/>
        <v>-</v>
      </c>
      <c r="R549" s="181" t="str">
        <f t="shared" ca="1" si="46"/>
        <v>TIDAK MCU</v>
      </c>
      <c r="S549" s="244" t="s">
        <v>24</v>
      </c>
      <c r="T549" s="1330">
        <v>44561</v>
      </c>
      <c r="U549" s="1329" t="s">
        <v>99</v>
      </c>
      <c r="V549" s="1330" t="s">
        <v>24</v>
      </c>
      <c r="W549" s="136" t="s">
        <v>24</v>
      </c>
      <c r="X549" s="347"/>
      <c r="Y549" s="172"/>
      <c r="Z549" s="350"/>
      <c r="AA549" s="213" t="s">
        <v>24</v>
      </c>
      <c r="AB549" s="213"/>
      <c r="AC549" s="213"/>
      <c r="AD549" s="213"/>
      <c r="AE549" s="213"/>
      <c r="AF549" s="1319"/>
      <c r="AG549" s="375"/>
      <c r="AH549" s="1239"/>
      <c r="AI549" s="481" t="str">
        <f t="shared" si="47"/>
        <v>-</v>
      </c>
      <c r="AJ549" s="1330">
        <f t="shared" si="48"/>
        <v>43665</v>
      </c>
      <c r="AK549" s="217" t="s">
        <v>24</v>
      </c>
      <c r="AL549" s="614" t="s">
        <v>24</v>
      </c>
      <c r="AM549" s="180"/>
      <c r="AN549" s="178"/>
      <c r="AO549" s="178"/>
      <c r="AP549" s="180"/>
      <c r="AQ549" s="1231" t="s">
        <v>3094</v>
      </c>
      <c r="AR549" s="180"/>
      <c r="AS549" s="180"/>
      <c r="AT549" s="180"/>
      <c r="AU549" s="180"/>
      <c r="AV549" s="885"/>
      <c r="AW549" s="885"/>
      <c r="AX549" s="885"/>
      <c r="AY549" s="885"/>
      <c r="AZ549" s="966"/>
      <c r="BA549" s="2344"/>
      <c r="BB549" s="2344"/>
      <c r="BC549" s="2344"/>
      <c r="BD549" s="2344"/>
      <c r="BE549" s="2344"/>
      <c r="BF549" s="2344"/>
      <c r="BG549" s="2344"/>
      <c r="BH549" s="2344"/>
    </row>
    <row r="550" spans="1:60" ht="15" customHeight="1">
      <c r="A550" s="885"/>
      <c r="B550" s="1310">
        <v>544</v>
      </c>
      <c r="C550" s="563" t="s">
        <v>1611</v>
      </c>
      <c r="D550" s="244" t="s">
        <v>4227</v>
      </c>
      <c r="E550" s="567" t="s">
        <v>1122</v>
      </c>
      <c r="F550" s="671" t="s">
        <v>24</v>
      </c>
      <c r="G550" s="671" t="s">
        <v>6605</v>
      </c>
      <c r="H550" s="612" t="s">
        <v>6883</v>
      </c>
      <c r="I550" s="589">
        <v>30316</v>
      </c>
      <c r="J550" s="1314">
        <f t="shared" ca="1" si="49"/>
        <v>39</v>
      </c>
      <c r="K550" s="316" t="s">
        <v>24</v>
      </c>
      <c r="L550" s="326" t="s">
        <v>24</v>
      </c>
      <c r="M550" s="336" t="s">
        <v>24</v>
      </c>
      <c r="N550" s="577">
        <v>43665</v>
      </c>
      <c r="O550" s="211" t="s">
        <v>24</v>
      </c>
      <c r="P550" s="244" t="s">
        <v>24</v>
      </c>
      <c r="Q550" s="194" t="str">
        <f t="shared" si="45"/>
        <v>-</v>
      </c>
      <c r="R550" s="181" t="str">
        <f t="shared" ca="1" si="46"/>
        <v>TIDAK MCU</v>
      </c>
      <c r="S550" s="244" t="s">
        <v>24</v>
      </c>
      <c r="T550" s="1330">
        <v>44561</v>
      </c>
      <c r="U550" s="1329" t="s">
        <v>99</v>
      </c>
      <c r="V550" s="1330" t="s">
        <v>24</v>
      </c>
      <c r="W550" s="136" t="s">
        <v>24</v>
      </c>
      <c r="X550" s="347"/>
      <c r="Y550" s="172"/>
      <c r="Z550" s="350"/>
      <c r="AA550" s="213" t="s">
        <v>24</v>
      </c>
      <c r="AB550" s="213"/>
      <c r="AC550" s="213"/>
      <c r="AD550" s="213"/>
      <c r="AE550" s="213"/>
      <c r="AF550" s="1319"/>
      <c r="AG550" s="375"/>
      <c r="AH550" s="1239"/>
      <c r="AI550" s="481" t="str">
        <f t="shared" si="47"/>
        <v>-</v>
      </c>
      <c r="AJ550" s="1330">
        <f t="shared" si="48"/>
        <v>43665</v>
      </c>
      <c r="AK550" s="217" t="s">
        <v>24</v>
      </c>
      <c r="AL550" s="614" t="s">
        <v>24</v>
      </c>
      <c r="AM550" s="180"/>
      <c r="AN550" s="178"/>
      <c r="AO550" s="178"/>
      <c r="AP550" s="180"/>
      <c r="AQ550" s="180"/>
      <c r="AR550" s="180"/>
      <c r="AS550" s="180"/>
      <c r="AT550" s="180"/>
      <c r="AU550" s="180"/>
      <c r="AV550" s="885"/>
      <c r="AW550" s="885"/>
      <c r="AX550" s="885"/>
      <c r="AY550" s="885"/>
      <c r="AZ550" s="177"/>
    </row>
    <row r="551" spans="1:60" ht="15" customHeight="1">
      <c r="A551" s="885"/>
      <c r="B551" s="1310">
        <v>545</v>
      </c>
      <c r="C551" s="648" t="s">
        <v>6884</v>
      </c>
      <c r="D551" s="244" t="s">
        <v>4227</v>
      </c>
      <c r="E551" s="567" t="s">
        <v>1122</v>
      </c>
      <c r="F551" s="671" t="s">
        <v>24</v>
      </c>
      <c r="G551" s="671" t="s">
        <v>6605</v>
      </c>
      <c r="H551" s="612" t="s">
        <v>6885</v>
      </c>
      <c r="I551" s="589">
        <v>35365</v>
      </c>
      <c r="J551" s="1314">
        <f t="shared" ca="1" si="49"/>
        <v>25</v>
      </c>
      <c r="K551" s="176" t="s">
        <v>24</v>
      </c>
      <c r="L551" s="170" t="s">
        <v>24</v>
      </c>
      <c r="M551" s="173" t="s">
        <v>24</v>
      </c>
      <c r="N551" s="577">
        <v>43665</v>
      </c>
      <c r="O551" s="211" t="s">
        <v>24</v>
      </c>
      <c r="P551" s="244" t="s">
        <v>24</v>
      </c>
      <c r="Q551" s="194" t="str">
        <f t="shared" si="45"/>
        <v>-</v>
      </c>
      <c r="R551" s="181" t="str">
        <f t="shared" ca="1" si="46"/>
        <v>TIDAK MCU</v>
      </c>
      <c r="S551" s="244" t="s">
        <v>24</v>
      </c>
      <c r="T551" s="1330">
        <v>44496</v>
      </c>
      <c r="U551" s="1329" t="s">
        <v>99</v>
      </c>
      <c r="V551" s="1330" t="s">
        <v>24</v>
      </c>
      <c r="W551" s="136" t="s">
        <v>24</v>
      </c>
      <c r="X551" s="347"/>
      <c r="Y551" s="172"/>
      <c r="Z551" s="350"/>
      <c r="AA551" s="213" t="s">
        <v>24</v>
      </c>
      <c r="AB551" s="213"/>
      <c r="AC551" s="213"/>
      <c r="AD551" s="213"/>
      <c r="AE551" s="213"/>
      <c r="AF551" s="1319"/>
      <c r="AG551" s="375"/>
      <c r="AH551" s="1239"/>
      <c r="AI551" s="481" t="str">
        <f t="shared" si="47"/>
        <v>-</v>
      </c>
      <c r="AJ551" s="1330">
        <f t="shared" si="48"/>
        <v>43665</v>
      </c>
      <c r="AK551" s="217" t="s">
        <v>24</v>
      </c>
      <c r="AL551" s="614" t="s">
        <v>24</v>
      </c>
      <c r="AM551" s="180"/>
      <c r="AN551" s="178"/>
      <c r="AO551" s="178"/>
      <c r="AP551" s="180"/>
      <c r="AQ551" s="180"/>
      <c r="AR551" s="180"/>
      <c r="AS551" s="180"/>
      <c r="AT551" s="180"/>
      <c r="AU551" s="180"/>
      <c r="AV551" s="885"/>
      <c r="AW551" s="885"/>
      <c r="AX551" s="885"/>
      <c r="AY551" s="885"/>
      <c r="AZ551" s="885"/>
    </row>
    <row r="552" spans="1:60" ht="15" customHeight="1">
      <c r="A552" s="885"/>
      <c r="B552" s="1310">
        <v>546</v>
      </c>
      <c r="C552" s="648" t="s">
        <v>6888</v>
      </c>
      <c r="D552" s="566" t="s">
        <v>4264</v>
      </c>
      <c r="E552" s="567" t="s">
        <v>1122</v>
      </c>
      <c r="F552" s="671" t="s">
        <v>24</v>
      </c>
      <c r="G552" s="671" t="s">
        <v>6605</v>
      </c>
      <c r="H552" s="612" t="s">
        <v>6889</v>
      </c>
      <c r="I552" s="589">
        <v>34531</v>
      </c>
      <c r="J552" s="1314">
        <f t="shared" ca="1" si="49"/>
        <v>27</v>
      </c>
      <c r="K552" s="316" t="s">
        <v>24</v>
      </c>
      <c r="L552" s="326" t="s">
        <v>24</v>
      </c>
      <c r="M552" s="336" t="s">
        <v>24</v>
      </c>
      <c r="N552" s="577">
        <v>43322</v>
      </c>
      <c r="O552" s="211" t="s">
        <v>24</v>
      </c>
      <c r="P552" s="244" t="s">
        <v>24</v>
      </c>
      <c r="Q552" s="194" t="str">
        <f t="shared" si="45"/>
        <v>-</v>
      </c>
      <c r="R552" s="181" t="str">
        <f t="shared" ca="1" si="46"/>
        <v>TIDAK MCU</v>
      </c>
      <c r="S552" s="244" t="s">
        <v>24</v>
      </c>
      <c r="T552" s="211">
        <v>44393</v>
      </c>
      <c r="U552" s="212" t="s">
        <v>99</v>
      </c>
      <c r="V552" s="1311">
        <v>43830</v>
      </c>
      <c r="W552" s="136" t="s">
        <v>24</v>
      </c>
      <c r="X552" s="347"/>
      <c r="Y552" s="172"/>
      <c r="Z552" s="350"/>
      <c r="AA552" s="213" t="s">
        <v>24</v>
      </c>
      <c r="AB552" s="213"/>
      <c r="AC552" s="213"/>
      <c r="AD552" s="213"/>
      <c r="AE552" s="213"/>
      <c r="AF552" s="1319"/>
      <c r="AG552" s="375"/>
      <c r="AH552" s="1239"/>
      <c r="AI552" s="481" t="str">
        <f t="shared" si="47"/>
        <v>-</v>
      </c>
      <c r="AJ552" s="1330">
        <f t="shared" si="48"/>
        <v>43322</v>
      </c>
      <c r="AK552" s="217" t="s">
        <v>24</v>
      </c>
      <c r="AL552" s="614" t="s">
        <v>24</v>
      </c>
      <c r="AM552" s="180"/>
      <c r="AN552" s="178"/>
      <c r="AO552" s="178"/>
      <c r="AP552" s="180"/>
      <c r="AQ552" s="180"/>
      <c r="AR552" s="180"/>
      <c r="AS552" s="180"/>
      <c r="AT552" s="180"/>
      <c r="AU552" s="180"/>
      <c r="AV552" s="885"/>
      <c r="AW552" s="885"/>
      <c r="AX552" s="885"/>
      <c r="AY552" s="885"/>
      <c r="AZ552" s="177"/>
    </row>
    <row r="553" spans="1:60" ht="15" customHeight="1">
      <c r="A553" s="885"/>
      <c r="B553" s="1310">
        <v>547</v>
      </c>
      <c r="C553" s="563" t="s">
        <v>3505</v>
      </c>
      <c r="D553" s="244" t="s">
        <v>6604</v>
      </c>
      <c r="E553" s="567" t="s">
        <v>1122</v>
      </c>
      <c r="F553" s="671" t="s">
        <v>24</v>
      </c>
      <c r="G553" s="671" t="s">
        <v>6605</v>
      </c>
      <c r="H553" s="522" t="s">
        <v>24</v>
      </c>
      <c r="I553" s="662" t="s">
        <v>24</v>
      </c>
      <c r="J553" s="1314" t="str">
        <f t="shared" ca="1" si="49"/>
        <v>-</v>
      </c>
      <c r="K553" s="316" t="s">
        <v>24</v>
      </c>
      <c r="L553" s="326" t="s">
        <v>24</v>
      </c>
      <c r="M553" s="336" t="s">
        <v>24</v>
      </c>
      <c r="N553" s="577">
        <v>43662</v>
      </c>
      <c r="O553" s="211" t="s">
        <v>24</v>
      </c>
      <c r="P553" s="244" t="s">
        <v>24</v>
      </c>
      <c r="Q553" s="194" t="str">
        <f t="shared" si="45"/>
        <v>-</v>
      </c>
      <c r="R553" s="181" t="str">
        <f t="shared" ca="1" si="46"/>
        <v>TIDAK MCU</v>
      </c>
      <c r="S553" s="244" t="s">
        <v>24</v>
      </c>
      <c r="T553" s="1330">
        <v>44196</v>
      </c>
      <c r="U553" s="1329" t="s">
        <v>99</v>
      </c>
      <c r="V553" s="1330" t="s">
        <v>24</v>
      </c>
      <c r="W553" s="136" t="s">
        <v>24</v>
      </c>
      <c r="X553" s="347"/>
      <c r="Y553" s="172"/>
      <c r="Z553" s="350"/>
      <c r="AA553" s="213" t="s">
        <v>24</v>
      </c>
      <c r="AB553" s="213"/>
      <c r="AC553" s="213"/>
      <c r="AD553" s="213"/>
      <c r="AE553" s="213"/>
      <c r="AF553" s="1319"/>
      <c r="AG553" s="375"/>
      <c r="AH553" s="1239"/>
      <c r="AI553" s="481" t="str">
        <f t="shared" si="47"/>
        <v>-</v>
      </c>
      <c r="AJ553" s="1330">
        <f t="shared" si="48"/>
        <v>43662</v>
      </c>
      <c r="AK553" s="217" t="s">
        <v>24</v>
      </c>
      <c r="AL553" s="614" t="s">
        <v>24</v>
      </c>
      <c r="AM553" s="180"/>
      <c r="AN553" s="178"/>
      <c r="AO553" s="178"/>
      <c r="AP553" s="180"/>
      <c r="AQ553" s="180"/>
      <c r="AR553" s="180"/>
      <c r="AS553" s="180"/>
      <c r="AT553" s="180"/>
      <c r="AU553" s="180"/>
      <c r="AV553" s="885"/>
      <c r="AW553" s="885"/>
      <c r="AX553" s="885"/>
      <c r="AY553" s="885"/>
      <c r="AZ553" s="885"/>
    </row>
    <row r="554" spans="1:60" ht="15" customHeight="1">
      <c r="A554" s="885"/>
      <c r="B554" s="1310">
        <v>548</v>
      </c>
      <c r="C554" s="563" t="s">
        <v>6890</v>
      </c>
      <c r="D554" s="244" t="s">
        <v>1129</v>
      </c>
      <c r="E554" s="567" t="s">
        <v>1122</v>
      </c>
      <c r="F554" s="671" t="s">
        <v>24</v>
      </c>
      <c r="G554" s="671" t="s">
        <v>6605</v>
      </c>
      <c r="H554" s="570" t="s">
        <v>24</v>
      </c>
      <c r="I554" s="662" t="s">
        <v>24</v>
      </c>
      <c r="J554" s="1314" t="str">
        <f t="shared" ca="1" si="49"/>
        <v>-</v>
      </c>
      <c r="K554" s="316" t="s">
        <v>24</v>
      </c>
      <c r="L554" s="326" t="s">
        <v>24</v>
      </c>
      <c r="M554" s="336" t="s">
        <v>24</v>
      </c>
      <c r="N554" s="577">
        <v>43638</v>
      </c>
      <c r="O554" s="211" t="s">
        <v>24</v>
      </c>
      <c r="P554" s="244" t="s">
        <v>24</v>
      </c>
      <c r="Q554" s="194" t="str">
        <f t="shared" si="45"/>
        <v>-</v>
      </c>
      <c r="R554" s="181" t="str">
        <f t="shared" ca="1" si="46"/>
        <v>TIDAK MCU</v>
      </c>
      <c r="S554" s="244" t="s">
        <v>24</v>
      </c>
      <c r="T554" s="1330">
        <v>44196</v>
      </c>
      <c r="U554" s="1329" t="s">
        <v>99</v>
      </c>
      <c r="V554" s="1330" t="s">
        <v>24</v>
      </c>
      <c r="W554" s="136" t="s">
        <v>24</v>
      </c>
      <c r="X554" s="347"/>
      <c r="Y554" s="172"/>
      <c r="Z554" s="350"/>
      <c r="AA554" s="213" t="s">
        <v>24</v>
      </c>
      <c r="AB554" s="213"/>
      <c r="AC554" s="213"/>
      <c r="AD554" s="213"/>
      <c r="AE554" s="213"/>
      <c r="AF554" s="1319"/>
      <c r="AG554" s="375"/>
      <c r="AH554" s="1239"/>
      <c r="AI554" s="481" t="str">
        <f t="shared" si="47"/>
        <v>-</v>
      </c>
      <c r="AJ554" s="1330">
        <f t="shared" si="48"/>
        <v>43638</v>
      </c>
      <c r="AK554" s="217" t="s">
        <v>24</v>
      </c>
      <c r="AL554" s="614" t="s">
        <v>24</v>
      </c>
      <c r="AM554" s="180"/>
      <c r="AN554" s="178"/>
      <c r="AO554" s="178"/>
      <c r="AP554" s="180"/>
      <c r="AQ554" s="180"/>
      <c r="AR554" s="180"/>
      <c r="AS554" s="180"/>
      <c r="AT554" s="180"/>
      <c r="AU554" s="180"/>
      <c r="AV554" s="885"/>
      <c r="AW554" s="885"/>
      <c r="AX554" s="885"/>
      <c r="AY554" s="885"/>
      <c r="AZ554" s="885"/>
    </row>
    <row r="555" spans="1:60" ht="15" customHeight="1">
      <c r="A555" s="885"/>
      <c r="B555" s="1310">
        <v>549</v>
      </c>
      <c r="C555" s="563" t="s">
        <v>6893</v>
      </c>
      <c r="D555" s="1270" t="s">
        <v>6604</v>
      </c>
      <c r="E555" s="567" t="s">
        <v>1122</v>
      </c>
      <c r="F555" s="671" t="s">
        <v>24</v>
      </c>
      <c r="G555" s="671" t="s">
        <v>6605</v>
      </c>
      <c r="H555" s="522" t="s">
        <v>24</v>
      </c>
      <c r="I555" s="662" t="s">
        <v>24</v>
      </c>
      <c r="J555" s="1314" t="str">
        <f t="shared" ca="1" si="49"/>
        <v>-</v>
      </c>
      <c r="K555" s="176" t="s">
        <v>24</v>
      </c>
      <c r="L555" s="170" t="s">
        <v>24</v>
      </c>
      <c r="M555" s="173" t="s">
        <v>24</v>
      </c>
      <c r="N555" s="577">
        <v>43662</v>
      </c>
      <c r="O555" s="211" t="s">
        <v>24</v>
      </c>
      <c r="P555" s="244" t="s">
        <v>24</v>
      </c>
      <c r="Q555" s="194" t="str">
        <f t="shared" si="45"/>
        <v>-</v>
      </c>
      <c r="R555" s="181" t="str">
        <f t="shared" ca="1" si="46"/>
        <v>TIDAK MCU</v>
      </c>
      <c r="S555" s="244" t="s">
        <v>24</v>
      </c>
      <c r="T555" s="1330">
        <v>44561</v>
      </c>
      <c r="U555" s="1329" t="s">
        <v>99</v>
      </c>
      <c r="V555" s="904" t="s">
        <v>24</v>
      </c>
      <c r="W555" s="136" t="s">
        <v>24</v>
      </c>
      <c r="X555" s="347"/>
      <c r="Y555" s="172"/>
      <c r="Z555" s="350"/>
      <c r="AA555" s="213" t="s">
        <v>24</v>
      </c>
      <c r="AB555" s="213"/>
      <c r="AC555" s="213"/>
      <c r="AD555" s="213"/>
      <c r="AE555" s="213"/>
      <c r="AF555" s="1319"/>
      <c r="AG555" s="375"/>
      <c r="AH555" s="1239"/>
      <c r="AI555" s="481" t="str">
        <f t="shared" si="47"/>
        <v>-</v>
      </c>
      <c r="AJ555" s="1330">
        <f t="shared" si="48"/>
        <v>43662</v>
      </c>
      <c r="AK555" s="217" t="s">
        <v>24</v>
      </c>
      <c r="AL555" s="614" t="s">
        <v>24</v>
      </c>
      <c r="AM555" s="180"/>
      <c r="AN555" s="178"/>
      <c r="AO555" s="178"/>
      <c r="AP555" s="180"/>
      <c r="AQ555" s="1231" t="s">
        <v>3094</v>
      </c>
      <c r="AR555" s="180"/>
      <c r="AS555" s="180"/>
      <c r="AT555" s="180"/>
      <c r="AU555" s="180"/>
      <c r="AV555" s="885"/>
      <c r="AW555" s="885"/>
      <c r="AX555" s="885"/>
      <c r="AY555" s="885"/>
      <c r="AZ555" s="885"/>
    </row>
    <row r="556" spans="1:60" ht="15" customHeight="1">
      <c r="A556" s="885"/>
      <c r="B556" s="1310">
        <v>550</v>
      </c>
      <c r="C556" s="648" t="s">
        <v>6894</v>
      </c>
      <c r="D556" s="566" t="s">
        <v>6871</v>
      </c>
      <c r="E556" s="567" t="s">
        <v>1122</v>
      </c>
      <c r="F556" s="526" t="s">
        <v>24</v>
      </c>
      <c r="G556" s="671" t="s">
        <v>6605</v>
      </c>
      <c r="H556" s="522" t="s">
        <v>24</v>
      </c>
      <c r="I556" s="662" t="s">
        <v>24</v>
      </c>
      <c r="J556" s="1314" t="str">
        <f t="shared" ca="1" si="49"/>
        <v>-</v>
      </c>
      <c r="K556" s="316" t="s">
        <v>24</v>
      </c>
      <c r="L556" s="326" t="s">
        <v>24</v>
      </c>
      <c r="M556" s="336" t="s">
        <v>24</v>
      </c>
      <c r="N556" s="577">
        <v>43481</v>
      </c>
      <c r="O556" s="211" t="s">
        <v>24</v>
      </c>
      <c r="P556" s="244" t="s">
        <v>24</v>
      </c>
      <c r="Q556" s="194" t="str">
        <f t="shared" si="45"/>
        <v>-</v>
      </c>
      <c r="R556" s="181" t="str">
        <f t="shared" ca="1" si="46"/>
        <v>TIDAK MCU</v>
      </c>
      <c r="S556" s="244" t="s">
        <v>24</v>
      </c>
      <c r="T556" s="1330">
        <v>44561</v>
      </c>
      <c r="U556" s="1329" t="s">
        <v>99</v>
      </c>
      <c r="V556" s="1330" t="s">
        <v>24</v>
      </c>
      <c r="W556" s="136" t="s">
        <v>24</v>
      </c>
      <c r="X556" s="347"/>
      <c r="Y556" s="172"/>
      <c r="Z556" s="350"/>
      <c r="AA556" s="213" t="s">
        <v>24</v>
      </c>
      <c r="AB556" s="213"/>
      <c r="AC556" s="213"/>
      <c r="AD556" s="213"/>
      <c r="AE556" s="213"/>
      <c r="AF556" s="1319"/>
      <c r="AG556" s="375"/>
      <c r="AH556" s="1239"/>
      <c r="AI556" s="481" t="str">
        <f t="shared" si="47"/>
        <v>-</v>
      </c>
      <c r="AJ556" s="1330">
        <f t="shared" si="48"/>
        <v>43481</v>
      </c>
      <c r="AK556" s="217" t="s">
        <v>24</v>
      </c>
      <c r="AL556" s="614" t="s">
        <v>24</v>
      </c>
      <c r="AM556" s="180"/>
      <c r="AN556" s="178"/>
      <c r="AO556" s="178"/>
      <c r="AP556" s="180"/>
      <c r="AQ556" s="180"/>
      <c r="AR556" s="180"/>
      <c r="AS556" s="180"/>
      <c r="AT556" s="180"/>
      <c r="AU556" s="180"/>
      <c r="AV556" s="885"/>
      <c r="AW556" s="885"/>
      <c r="AX556" s="885"/>
      <c r="AY556" s="885"/>
      <c r="AZ556" s="177"/>
    </row>
    <row r="557" spans="1:60" ht="15" customHeight="1">
      <c r="A557" s="885"/>
      <c r="B557" s="1310">
        <v>551</v>
      </c>
      <c r="C557" s="563" t="s">
        <v>6895</v>
      </c>
      <c r="D557" s="590" t="s">
        <v>6871</v>
      </c>
      <c r="E557" s="567" t="s">
        <v>1122</v>
      </c>
      <c r="F557" s="671" t="s">
        <v>24</v>
      </c>
      <c r="G557" s="671" t="s">
        <v>6605</v>
      </c>
      <c r="H557" s="522" t="s">
        <v>24</v>
      </c>
      <c r="I557" s="662" t="s">
        <v>24</v>
      </c>
      <c r="J557" s="1314" t="str">
        <f t="shared" ca="1" si="49"/>
        <v>-</v>
      </c>
      <c r="K557" s="316" t="s">
        <v>24</v>
      </c>
      <c r="L557" s="326" t="s">
        <v>24</v>
      </c>
      <c r="M557" s="336" t="s">
        <v>24</v>
      </c>
      <c r="N557" s="510" t="s">
        <v>24</v>
      </c>
      <c r="O557" s="211" t="s">
        <v>24</v>
      </c>
      <c r="P557" s="244" t="s">
        <v>24</v>
      </c>
      <c r="Q557" s="194" t="str">
        <f t="shared" si="45"/>
        <v>-</v>
      </c>
      <c r="R557" s="181" t="str">
        <f t="shared" ca="1" si="46"/>
        <v>TIDAK MCU</v>
      </c>
      <c r="S557" s="244" t="s">
        <v>24</v>
      </c>
      <c r="T557" s="1330">
        <v>44561</v>
      </c>
      <c r="U557" s="1329" t="s">
        <v>99</v>
      </c>
      <c r="V557" s="1313" t="s">
        <v>24</v>
      </c>
      <c r="W557" s="1311" t="s">
        <v>24</v>
      </c>
      <c r="X557" s="347"/>
      <c r="Y557" s="172"/>
      <c r="Z557" s="350"/>
      <c r="AA557" s="213" t="s">
        <v>24</v>
      </c>
      <c r="AB557" s="213"/>
      <c r="AC557" s="213"/>
      <c r="AD557" s="213"/>
      <c r="AE557" s="213"/>
      <c r="AF557" s="1319"/>
      <c r="AG557" s="375"/>
      <c r="AH557" s="1239"/>
      <c r="AI557" s="481" t="str">
        <f t="shared" si="47"/>
        <v>-</v>
      </c>
      <c r="AJ557" s="1330" t="str">
        <f t="shared" si="48"/>
        <v>-</v>
      </c>
      <c r="AK557" s="217" t="s">
        <v>24</v>
      </c>
      <c r="AL557" s="614" t="s">
        <v>24</v>
      </c>
      <c r="AM557" s="180"/>
      <c r="AN557" s="178"/>
      <c r="AO557" s="178"/>
      <c r="AP557" s="180"/>
      <c r="AQ557" s="1231" t="s">
        <v>3094</v>
      </c>
      <c r="AR557" s="180"/>
      <c r="AS557" s="180"/>
      <c r="AT557" s="180"/>
      <c r="AU557" s="180"/>
      <c r="AV557" s="885"/>
      <c r="AW557" s="885"/>
      <c r="AX557" s="885"/>
      <c r="AY557" s="885"/>
      <c r="AZ557" s="177"/>
    </row>
    <row r="558" spans="1:60" ht="15" customHeight="1">
      <c r="A558" s="885"/>
      <c r="B558" s="1310">
        <v>552</v>
      </c>
      <c r="C558" s="563" t="s">
        <v>6896</v>
      </c>
      <c r="D558" s="244" t="s">
        <v>2474</v>
      </c>
      <c r="E558" s="567" t="s">
        <v>1122</v>
      </c>
      <c r="F558" s="671" t="s">
        <v>24</v>
      </c>
      <c r="G558" s="671" t="s">
        <v>6605</v>
      </c>
      <c r="H558" s="570" t="s">
        <v>24</v>
      </c>
      <c r="I558" s="662" t="s">
        <v>24</v>
      </c>
      <c r="J558" s="1314" t="str">
        <f t="shared" ca="1" si="49"/>
        <v>-</v>
      </c>
      <c r="K558" s="316" t="s">
        <v>24</v>
      </c>
      <c r="L558" s="326" t="s">
        <v>24</v>
      </c>
      <c r="M558" s="336" t="s">
        <v>24</v>
      </c>
      <c r="N558" s="577">
        <v>43802</v>
      </c>
      <c r="O558" s="211" t="s">
        <v>24</v>
      </c>
      <c r="P558" s="244" t="s">
        <v>24</v>
      </c>
      <c r="Q558" s="194" t="str">
        <f t="shared" si="45"/>
        <v>-</v>
      </c>
      <c r="R558" s="181" t="str">
        <f t="shared" ca="1" si="46"/>
        <v>TIDAK MCU</v>
      </c>
      <c r="S558" s="244" t="s">
        <v>24</v>
      </c>
      <c r="T558" s="1330">
        <v>44196</v>
      </c>
      <c r="U558" s="1329" t="s">
        <v>99</v>
      </c>
      <c r="V558" s="1330" t="s">
        <v>24</v>
      </c>
      <c r="W558" s="136" t="s">
        <v>24</v>
      </c>
      <c r="X558" s="347"/>
      <c r="Y558" s="172"/>
      <c r="Z558" s="350"/>
      <c r="AA558" s="213" t="s">
        <v>24</v>
      </c>
      <c r="AB558" s="213"/>
      <c r="AC558" s="213"/>
      <c r="AD558" s="213"/>
      <c r="AE558" s="213"/>
      <c r="AF558" s="1319"/>
      <c r="AG558" s="375"/>
      <c r="AH558" s="1239"/>
      <c r="AI558" s="481" t="str">
        <f t="shared" si="47"/>
        <v>-</v>
      </c>
      <c r="AJ558" s="1330">
        <f t="shared" si="48"/>
        <v>43802</v>
      </c>
      <c r="AK558" s="217" t="s">
        <v>24</v>
      </c>
      <c r="AL558" s="614" t="s">
        <v>24</v>
      </c>
      <c r="AM558" s="180"/>
      <c r="AN558" s="178"/>
      <c r="AO558" s="178"/>
      <c r="AP558" s="180"/>
      <c r="AQ558" s="1231" t="s">
        <v>3094</v>
      </c>
      <c r="AR558" s="180"/>
      <c r="AS558" s="180"/>
      <c r="AT558" s="180"/>
      <c r="AU558" s="180"/>
      <c r="AZ558" s="885"/>
    </row>
    <row r="559" spans="1:60" ht="15" customHeight="1">
      <c r="A559" s="885"/>
      <c r="B559" s="1310">
        <v>553</v>
      </c>
      <c r="C559" s="563" t="s">
        <v>4414</v>
      </c>
      <c r="D559" s="244" t="s">
        <v>6604</v>
      </c>
      <c r="E559" s="567" t="s">
        <v>1122</v>
      </c>
      <c r="F559" s="671" t="s">
        <v>24</v>
      </c>
      <c r="G559" s="671" t="s">
        <v>6605</v>
      </c>
      <c r="H559" s="527" t="s">
        <v>6897</v>
      </c>
      <c r="I559" s="528">
        <v>35270</v>
      </c>
      <c r="J559" s="1314">
        <f t="shared" ca="1" si="49"/>
        <v>25</v>
      </c>
      <c r="K559" s="316" t="s">
        <v>24</v>
      </c>
      <c r="L559" s="326" t="s">
        <v>24</v>
      </c>
      <c r="M559" s="336" t="s">
        <v>24</v>
      </c>
      <c r="N559" s="577">
        <v>43806</v>
      </c>
      <c r="O559" s="211" t="s">
        <v>24</v>
      </c>
      <c r="P559" s="244" t="s">
        <v>24</v>
      </c>
      <c r="Q559" s="194" t="str">
        <f t="shared" si="45"/>
        <v>-</v>
      </c>
      <c r="R559" s="181" t="str">
        <f t="shared" ca="1" si="46"/>
        <v>TIDAK MCU</v>
      </c>
      <c r="S559" s="244" t="s">
        <v>24</v>
      </c>
      <c r="T559" s="1330">
        <v>44401</v>
      </c>
      <c r="U559" s="1329" t="s">
        <v>99</v>
      </c>
      <c r="V559" s="904" t="s">
        <v>24</v>
      </c>
      <c r="W559" s="136" t="s">
        <v>24</v>
      </c>
      <c r="X559" s="347"/>
      <c r="Y559" s="172"/>
      <c r="Z559" s="350"/>
      <c r="AA559" s="213" t="s">
        <v>24</v>
      </c>
      <c r="AB559" s="213"/>
      <c r="AC559" s="213"/>
      <c r="AD559" s="213"/>
      <c r="AE559" s="213"/>
      <c r="AF559" s="1319"/>
      <c r="AG559" s="375"/>
      <c r="AH559" s="1239"/>
      <c r="AI559" s="481" t="str">
        <f t="shared" si="47"/>
        <v>-</v>
      </c>
      <c r="AJ559" s="1330">
        <f t="shared" si="48"/>
        <v>43806</v>
      </c>
      <c r="AK559" s="217" t="s">
        <v>24</v>
      </c>
      <c r="AL559" s="614" t="s">
        <v>24</v>
      </c>
      <c r="AM559" s="230"/>
      <c r="AN559" s="232"/>
      <c r="AO559" s="232"/>
      <c r="AP559" s="230"/>
      <c r="AQ559" s="230"/>
      <c r="AR559" s="230"/>
      <c r="AS559" s="230"/>
      <c r="AT559" s="230"/>
      <c r="AU559" s="230"/>
      <c r="AV559" s="885"/>
      <c r="AW559" s="885"/>
      <c r="AX559" s="885"/>
      <c r="AY559" s="885"/>
      <c r="AZ559" s="177"/>
    </row>
    <row r="560" spans="1:60" ht="15" customHeight="1">
      <c r="A560" s="885"/>
      <c r="B560" s="1310">
        <v>554</v>
      </c>
      <c r="C560" s="563" t="s">
        <v>3335</v>
      </c>
      <c r="D560" s="590" t="s">
        <v>4238</v>
      </c>
      <c r="E560" s="567" t="s">
        <v>1122</v>
      </c>
      <c r="F560" s="671" t="s">
        <v>24</v>
      </c>
      <c r="G560" s="671" t="s">
        <v>6605</v>
      </c>
      <c r="H560" s="570" t="s">
        <v>24</v>
      </c>
      <c r="I560" s="662" t="s">
        <v>24</v>
      </c>
      <c r="J560" s="1314" t="str">
        <f t="shared" ca="1" si="49"/>
        <v>-</v>
      </c>
      <c r="K560" s="316" t="s">
        <v>24</v>
      </c>
      <c r="L560" s="326" t="s">
        <v>24</v>
      </c>
      <c r="M560" s="336" t="s">
        <v>24</v>
      </c>
      <c r="N560" s="577">
        <v>43826</v>
      </c>
      <c r="O560" s="211" t="s">
        <v>24</v>
      </c>
      <c r="P560" s="244" t="s">
        <v>24</v>
      </c>
      <c r="Q560" s="194" t="str">
        <f t="shared" si="45"/>
        <v>-</v>
      </c>
      <c r="R560" s="181" t="str">
        <f t="shared" ca="1" si="46"/>
        <v>TIDAK MCU</v>
      </c>
      <c r="S560" s="244" t="s">
        <v>24</v>
      </c>
      <c r="T560" s="1330">
        <v>44561</v>
      </c>
      <c r="U560" s="1329" t="s">
        <v>99</v>
      </c>
      <c r="V560" s="1313" t="s">
        <v>24</v>
      </c>
      <c r="W560" s="1311" t="s">
        <v>24</v>
      </c>
      <c r="X560" s="347"/>
      <c r="Y560" s="172"/>
      <c r="Z560" s="350"/>
      <c r="AA560" s="213" t="s">
        <v>24</v>
      </c>
      <c r="AB560" s="213"/>
      <c r="AC560" s="213"/>
      <c r="AD560" s="213"/>
      <c r="AE560" s="213"/>
      <c r="AF560" s="1319"/>
      <c r="AG560" s="375"/>
      <c r="AH560" s="1239"/>
      <c r="AI560" s="481" t="str">
        <f t="shared" si="47"/>
        <v>-</v>
      </c>
      <c r="AJ560" s="1330">
        <f t="shared" si="48"/>
        <v>43826</v>
      </c>
      <c r="AK560" s="217" t="s">
        <v>24</v>
      </c>
      <c r="AL560" s="614" t="s">
        <v>24</v>
      </c>
      <c r="AM560" s="230"/>
      <c r="AN560" s="232"/>
      <c r="AO560" s="232"/>
      <c r="AP560" s="230"/>
      <c r="AQ560" s="230"/>
      <c r="AR560" s="230"/>
      <c r="AS560" s="230"/>
      <c r="AT560" s="230"/>
      <c r="AU560" s="230"/>
      <c r="AV560" s="885"/>
      <c r="AW560" s="885"/>
      <c r="AX560" s="885"/>
      <c r="AY560" s="885"/>
      <c r="AZ560" s="177"/>
    </row>
    <row r="561" spans="1:52" ht="15" customHeight="1">
      <c r="A561" s="885"/>
      <c r="B561" s="1310">
        <v>555</v>
      </c>
      <c r="C561" s="648" t="s">
        <v>6787</v>
      </c>
      <c r="D561" s="244" t="s">
        <v>6903</v>
      </c>
      <c r="E561" s="567" t="s">
        <v>1122</v>
      </c>
      <c r="F561" s="671" t="s">
        <v>24</v>
      </c>
      <c r="G561" s="671" t="s">
        <v>6605</v>
      </c>
      <c r="H561" s="522" t="s">
        <v>24</v>
      </c>
      <c r="I561" s="662" t="s">
        <v>24</v>
      </c>
      <c r="J561" s="1314" t="str">
        <f t="shared" ca="1" si="49"/>
        <v>-</v>
      </c>
      <c r="K561" s="176" t="s">
        <v>24</v>
      </c>
      <c r="L561" s="170" t="s">
        <v>24</v>
      </c>
      <c r="M561" s="173" t="s">
        <v>24</v>
      </c>
      <c r="N561" s="577">
        <v>43840</v>
      </c>
      <c r="O561" s="211" t="s">
        <v>24</v>
      </c>
      <c r="P561" s="244" t="s">
        <v>24</v>
      </c>
      <c r="Q561" s="194" t="str">
        <f t="shared" si="45"/>
        <v>-</v>
      </c>
      <c r="R561" s="181" t="str">
        <f t="shared" ca="1" si="46"/>
        <v>TIDAK MCU</v>
      </c>
      <c r="S561" s="244" t="s">
        <v>24</v>
      </c>
      <c r="T561" s="1330" t="s">
        <v>24</v>
      </c>
      <c r="U561" s="1329" t="s">
        <v>99</v>
      </c>
      <c r="V561" s="904" t="s">
        <v>24</v>
      </c>
      <c r="W561" s="136" t="s">
        <v>24</v>
      </c>
      <c r="X561" s="347"/>
      <c r="Y561" s="172"/>
      <c r="Z561" s="350"/>
      <c r="AA561" s="213" t="s">
        <v>24</v>
      </c>
      <c r="AB561" s="213"/>
      <c r="AC561" s="213"/>
      <c r="AD561" s="213"/>
      <c r="AE561" s="213"/>
      <c r="AF561" s="1319"/>
      <c r="AG561" s="375"/>
      <c r="AH561" s="1239"/>
      <c r="AI561" s="481" t="str">
        <f t="shared" si="47"/>
        <v>-</v>
      </c>
      <c r="AJ561" s="1330">
        <f t="shared" si="48"/>
        <v>43840</v>
      </c>
      <c r="AK561" s="217" t="s">
        <v>24</v>
      </c>
      <c r="AL561" s="614" t="s">
        <v>24</v>
      </c>
      <c r="AM561" s="230"/>
      <c r="AN561" s="232"/>
      <c r="AO561" s="232"/>
      <c r="AP561" s="230"/>
      <c r="AQ561" s="1231" t="s">
        <v>3094</v>
      </c>
      <c r="AR561" s="230"/>
      <c r="AS561" s="230"/>
      <c r="AT561" s="230"/>
      <c r="AU561" s="230"/>
      <c r="AV561" s="885"/>
      <c r="AW561" s="885"/>
      <c r="AX561" s="885"/>
      <c r="AY561" s="885"/>
      <c r="AZ561" s="177"/>
    </row>
    <row r="562" spans="1:52" ht="15" customHeight="1">
      <c r="A562" s="885"/>
      <c r="B562" s="1310">
        <v>556</v>
      </c>
      <c r="C562" s="677" t="s">
        <v>6904</v>
      </c>
      <c r="D562" s="384" t="s">
        <v>6905</v>
      </c>
      <c r="E562" s="568" t="s">
        <v>1122</v>
      </c>
      <c r="F562" s="673" t="s">
        <v>24</v>
      </c>
      <c r="G562" s="673" t="s">
        <v>6605</v>
      </c>
      <c r="H562" s="522" t="s">
        <v>24</v>
      </c>
      <c r="I562" s="674" t="s">
        <v>24</v>
      </c>
      <c r="J562" s="1314" t="str">
        <f t="shared" ca="1" si="49"/>
        <v>-</v>
      </c>
      <c r="K562" s="176" t="s">
        <v>24</v>
      </c>
      <c r="L562" s="170" t="s">
        <v>24</v>
      </c>
      <c r="M562" s="173" t="s">
        <v>24</v>
      </c>
      <c r="N562" s="578">
        <v>43859</v>
      </c>
      <c r="O562" s="217" t="s">
        <v>24</v>
      </c>
      <c r="P562" s="232" t="s">
        <v>24</v>
      </c>
      <c r="Q562" s="194" t="str">
        <f t="shared" si="45"/>
        <v>-</v>
      </c>
      <c r="R562" s="181" t="str">
        <f t="shared" ca="1" si="46"/>
        <v>TIDAK MCU</v>
      </c>
      <c r="S562" s="1314" t="s">
        <v>24</v>
      </c>
      <c r="T562" s="1330">
        <v>44561</v>
      </c>
      <c r="U562" s="1329" t="s">
        <v>99</v>
      </c>
      <c r="V562" s="904" t="s">
        <v>24</v>
      </c>
      <c r="W562" s="136" t="s">
        <v>24</v>
      </c>
      <c r="X562" s="347"/>
      <c r="Y562" s="172"/>
      <c r="Z562" s="350"/>
      <c r="AA562" s="230" t="s">
        <v>24</v>
      </c>
      <c r="AB562" s="213"/>
      <c r="AC562" s="213"/>
      <c r="AD562" s="213"/>
      <c r="AE562" s="213"/>
      <c r="AF562" s="1319"/>
      <c r="AG562" s="375"/>
      <c r="AH562" s="1239"/>
      <c r="AI562" s="481" t="str">
        <f t="shared" si="47"/>
        <v>-</v>
      </c>
      <c r="AJ562" s="1330">
        <f t="shared" si="48"/>
        <v>43859</v>
      </c>
      <c r="AK562" s="217" t="s">
        <v>24</v>
      </c>
      <c r="AL562" s="614" t="s">
        <v>24</v>
      </c>
      <c r="AM562" s="230"/>
      <c r="AN562" s="232"/>
      <c r="AO562" s="232"/>
      <c r="AP562" s="230"/>
      <c r="AQ562" s="462" t="s">
        <v>3094</v>
      </c>
      <c r="AR562" s="230"/>
      <c r="AS562" s="230"/>
      <c r="AT562" s="230"/>
      <c r="AU562" s="230"/>
      <c r="AV562" s="885"/>
      <c r="AW562" s="885"/>
      <c r="AX562" s="885"/>
      <c r="AY562" s="885"/>
      <c r="AZ562" s="177"/>
    </row>
    <row r="563" spans="1:52" ht="15" customHeight="1">
      <c r="A563" s="885"/>
      <c r="B563" s="1310">
        <v>557</v>
      </c>
      <c r="C563" s="677" t="s">
        <v>1008</v>
      </c>
      <c r="D563" s="384" t="s">
        <v>6905</v>
      </c>
      <c r="E563" s="521" t="s">
        <v>1122</v>
      </c>
      <c r="F563" s="525" t="s">
        <v>24</v>
      </c>
      <c r="G563" s="673" t="s">
        <v>6605</v>
      </c>
      <c r="H563" s="522" t="s">
        <v>24</v>
      </c>
      <c r="I563" s="674">
        <v>37090</v>
      </c>
      <c r="J563" s="1314">
        <f t="shared" ca="1" si="49"/>
        <v>20</v>
      </c>
      <c r="K563" s="176" t="s">
        <v>24</v>
      </c>
      <c r="L563" s="170" t="s">
        <v>24</v>
      </c>
      <c r="M563" s="173" t="s">
        <v>24</v>
      </c>
      <c r="N563" s="578">
        <v>43859</v>
      </c>
      <c r="O563" s="583" t="s">
        <v>24</v>
      </c>
      <c r="P563" s="586" t="s">
        <v>24</v>
      </c>
      <c r="Q563" s="194" t="str">
        <f t="shared" si="45"/>
        <v>-</v>
      </c>
      <c r="R563" s="181" t="str">
        <f t="shared" ca="1" si="46"/>
        <v>TIDAK MCU</v>
      </c>
      <c r="S563" s="1314" t="s">
        <v>24</v>
      </c>
      <c r="T563" s="1330">
        <v>44395</v>
      </c>
      <c r="U563" s="1329" t="s">
        <v>99</v>
      </c>
      <c r="V563" s="904" t="s">
        <v>24</v>
      </c>
      <c r="W563" s="136" t="s">
        <v>24</v>
      </c>
      <c r="X563" s="347"/>
      <c r="Y563" s="172"/>
      <c r="Z563" s="350"/>
      <c r="AA563" s="1319" t="s">
        <v>24</v>
      </c>
      <c r="AB563" s="213"/>
      <c r="AC563" s="213"/>
      <c r="AD563" s="213"/>
      <c r="AE563" s="213"/>
      <c r="AF563" s="1319"/>
      <c r="AG563" s="375"/>
      <c r="AH563" s="1239"/>
      <c r="AI563" s="481" t="str">
        <f t="shared" si="47"/>
        <v>-</v>
      </c>
      <c r="AJ563" s="1330">
        <f t="shared" si="48"/>
        <v>43859</v>
      </c>
      <c r="AK563" s="217" t="s">
        <v>24</v>
      </c>
      <c r="AL563" s="614" t="s">
        <v>24</v>
      </c>
      <c r="AM563" s="230"/>
      <c r="AN563" s="232"/>
      <c r="AO563" s="232"/>
      <c r="AP563" s="230"/>
      <c r="AQ563" s="462" t="s">
        <v>3094</v>
      </c>
      <c r="AR563" s="230"/>
      <c r="AS563" s="230"/>
      <c r="AT563" s="230"/>
      <c r="AU563" s="230"/>
      <c r="AV563" s="885"/>
      <c r="AW563" s="885"/>
      <c r="AX563" s="885"/>
      <c r="AY563" s="885"/>
      <c r="AZ563" s="177"/>
    </row>
    <row r="564" spans="1:52" ht="15" customHeight="1">
      <c r="A564" s="885"/>
      <c r="B564" s="1310">
        <v>558</v>
      </c>
      <c r="C564" s="677" t="s">
        <v>6906</v>
      </c>
      <c r="D564" s="384" t="s">
        <v>6903</v>
      </c>
      <c r="E564" s="521" t="s">
        <v>1122</v>
      </c>
      <c r="F564" s="525" t="s">
        <v>24</v>
      </c>
      <c r="G564" s="673" t="s">
        <v>6605</v>
      </c>
      <c r="H564" s="522" t="s">
        <v>24</v>
      </c>
      <c r="I564" s="1453" t="s">
        <v>24</v>
      </c>
      <c r="J564" s="1314" t="str">
        <f t="shared" ca="1" si="49"/>
        <v>-</v>
      </c>
      <c r="K564" s="176" t="s">
        <v>24</v>
      </c>
      <c r="L564" s="170" t="s">
        <v>24</v>
      </c>
      <c r="M564" s="173" t="s">
        <v>24</v>
      </c>
      <c r="N564" s="578">
        <v>43840</v>
      </c>
      <c r="O564" s="583" t="s">
        <v>24</v>
      </c>
      <c r="P564" s="586" t="s">
        <v>24</v>
      </c>
      <c r="Q564" s="194" t="str">
        <f t="shared" si="45"/>
        <v>-</v>
      </c>
      <c r="R564" s="181" t="str">
        <f t="shared" ca="1" si="46"/>
        <v>TIDAK MCU</v>
      </c>
      <c r="S564" s="1314" t="s">
        <v>24</v>
      </c>
      <c r="T564" s="1330">
        <v>44561</v>
      </c>
      <c r="U564" s="1329" t="s">
        <v>99</v>
      </c>
      <c r="V564" s="1330" t="s">
        <v>24</v>
      </c>
      <c r="W564" s="1311" t="s">
        <v>24</v>
      </c>
      <c r="X564" s="347"/>
      <c r="Y564" s="172"/>
      <c r="Z564" s="350"/>
      <c r="AA564" s="1319" t="s">
        <v>24</v>
      </c>
      <c r="AB564" s="213"/>
      <c r="AC564" s="213"/>
      <c r="AD564" s="213"/>
      <c r="AE564" s="213"/>
      <c r="AF564" s="1319"/>
      <c r="AG564" s="375"/>
      <c r="AH564" s="1239"/>
      <c r="AI564" s="481" t="str">
        <f t="shared" si="47"/>
        <v>-</v>
      </c>
      <c r="AJ564" s="1330">
        <f t="shared" si="48"/>
        <v>43840</v>
      </c>
      <c r="AK564" s="217" t="s">
        <v>24</v>
      </c>
      <c r="AL564" s="614" t="s">
        <v>24</v>
      </c>
      <c r="AM564" s="230"/>
      <c r="AN564" s="232"/>
      <c r="AO564" s="232"/>
      <c r="AP564" s="230"/>
      <c r="AQ564" s="1231" t="s">
        <v>3094</v>
      </c>
      <c r="AR564" s="230"/>
      <c r="AS564" s="230"/>
      <c r="AT564" s="230"/>
      <c r="AU564" s="230"/>
      <c r="AV564" s="885"/>
      <c r="AW564" s="885"/>
      <c r="AX564" s="885"/>
      <c r="AY564" s="885"/>
      <c r="AZ564" s="885"/>
    </row>
    <row r="565" spans="1:52" ht="15" customHeight="1">
      <c r="A565" s="885"/>
      <c r="B565" s="1310">
        <v>559</v>
      </c>
      <c r="C565" s="677" t="s">
        <v>6907</v>
      </c>
      <c r="D565" s="684" t="s">
        <v>6742</v>
      </c>
      <c r="E565" s="521" t="s">
        <v>1122</v>
      </c>
      <c r="F565" s="525" t="s">
        <v>24</v>
      </c>
      <c r="G565" s="673" t="s">
        <v>6605</v>
      </c>
      <c r="H565" s="522" t="s">
        <v>24</v>
      </c>
      <c r="I565" s="674" t="s">
        <v>24</v>
      </c>
      <c r="J565" s="1314" t="str">
        <f t="shared" ca="1" si="49"/>
        <v>-</v>
      </c>
      <c r="K565" s="176" t="s">
        <v>24</v>
      </c>
      <c r="L565" s="170" t="s">
        <v>24</v>
      </c>
      <c r="M565" s="173" t="s">
        <v>24</v>
      </c>
      <c r="N565" s="578">
        <v>43836</v>
      </c>
      <c r="O565" s="583" t="s">
        <v>24</v>
      </c>
      <c r="P565" s="586" t="s">
        <v>24</v>
      </c>
      <c r="Q565" s="194" t="str">
        <f t="shared" si="45"/>
        <v>-</v>
      </c>
      <c r="R565" s="181" t="str">
        <f t="shared" ca="1" si="46"/>
        <v>TIDAK MCU</v>
      </c>
      <c r="S565" s="1314" t="s">
        <v>24</v>
      </c>
      <c r="T565" s="1330">
        <v>44592</v>
      </c>
      <c r="U565" s="1329" t="s">
        <v>24</v>
      </c>
      <c r="V565" s="1330" t="s">
        <v>24</v>
      </c>
      <c r="W565" s="136" t="s">
        <v>24</v>
      </c>
      <c r="X565" s="347"/>
      <c r="Y565" s="172"/>
      <c r="Z565" s="350"/>
      <c r="AA565" s="1319" t="s">
        <v>24</v>
      </c>
      <c r="AB565" s="213"/>
      <c r="AC565" s="213"/>
      <c r="AD565" s="213"/>
      <c r="AE565" s="213"/>
      <c r="AF565" s="1319"/>
      <c r="AG565" s="375"/>
      <c r="AH565" s="1239"/>
      <c r="AI565" s="481" t="str">
        <f t="shared" si="47"/>
        <v>-</v>
      </c>
      <c r="AJ565" s="1330">
        <f t="shared" si="48"/>
        <v>43836</v>
      </c>
      <c r="AK565" s="217" t="s">
        <v>24</v>
      </c>
      <c r="AL565" s="614" t="s">
        <v>24</v>
      </c>
      <c r="AM565" s="230"/>
      <c r="AN565" s="232"/>
      <c r="AO565" s="232"/>
      <c r="AP565" s="230"/>
      <c r="AQ565" s="1231" t="s">
        <v>3094</v>
      </c>
      <c r="AR565" s="230"/>
      <c r="AS565" s="230"/>
      <c r="AT565" s="230"/>
      <c r="AU565" s="230"/>
      <c r="AV565" s="885"/>
      <c r="AW565" s="885"/>
      <c r="AX565" s="885"/>
      <c r="AY565" s="885"/>
      <c r="AZ565" s="177"/>
    </row>
    <row r="566" spans="1:52" ht="15" customHeight="1">
      <c r="A566" s="885"/>
      <c r="B566" s="1310">
        <v>560</v>
      </c>
      <c r="C566" s="677" t="s">
        <v>6908</v>
      </c>
      <c r="D566" s="232" t="s">
        <v>6905</v>
      </c>
      <c r="E566" s="521" t="s">
        <v>1122</v>
      </c>
      <c r="F566" s="525" t="s">
        <v>24</v>
      </c>
      <c r="G566" s="673" t="s">
        <v>6605</v>
      </c>
      <c r="H566" s="522" t="s">
        <v>24</v>
      </c>
      <c r="I566" s="674" t="s">
        <v>24</v>
      </c>
      <c r="J566" s="1314" t="str">
        <f t="shared" ca="1" si="49"/>
        <v>-</v>
      </c>
      <c r="K566" s="176" t="s">
        <v>24</v>
      </c>
      <c r="L566" s="170" t="s">
        <v>24</v>
      </c>
      <c r="M566" s="173" t="s">
        <v>24</v>
      </c>
      <c r="N566" s="577">
        <v>43858</v>
      </c>
      <c r="O566" s="583" t="s">
        <v>24</v>
      </c>
      <c r="P566" s="586" t="s">
        <v>24</v>
      </c>
      <c r="Q566" s="194" t="str">
        <f t="shared" si="45"/>
        <v>-</v>
      </c>
      <c r="R566" s="181" t="str">
        <f t="shared" ca="1" si="46"/>
        <v>TIDAK MCU</v>
      </c>
      <c r="S566" s="1314" t="s">
        <v>24</v>
      </c>
      <c r="T566" s="1330" t="s">
        <v>24</v>
      </c>
      <c r="U566" s="1329" t="s">
        <v>99</v>
      </c>
      <c r="V566" s="904" t="s">
        <v>24</v>
      </c>
      <c r="W566" s="136" t="s">
        <v>24</v>
      </c>
      <c r="X566" s="347"/>
      <c r="Y566" s="172"/>
      <c r="Z566" s="350"/>
      <c r="AA566" s="1319" t="s">
        <v>24</v>
      </c>
      <c r="AB566" s="213"/>
      <c r="AC566" s="213"/>
      <c r="AD566" s="213"/>
      <c r="AE566" s="213"/>
      <c r="AF566" s="1319"/>
      <c r="AG566" s="375"/>
      <c r="AH566" s="1239"/>
      <c r="AI566" s="481" t="str">
        <f t="shared" si="47"/>
        <v>-</v>
      </c>
      <c r="AJ566" s="1330">
        <f t="shared" si="48"/>
        <v>43858</v>
      </c>
      <c r="AK566" s="217" t="s">
        <v>24</v>
      </c>
      <c r="AL566" s="614" t="s">
        <v>24</v>
      </c>
      <c r="AM566" s="230"/>
      <c r="AN566" s="232"/>
      <c r="AO566" s="232"/>
      <c r="AP566" s="230"/>
      <c r="AQ566" s="1231" t="s">
        <v>3094</v>
      </c>
      <c r="AR566" s="230"/>
      <c r="AS566" s="230"/>
      <c r="AT566" s="230"/>
      <c r="AU566" s="230"/>
      <c r="AV566" s="885"/>
      <c r="AW566" s="885"/>
      <c r="AX566" s="885"/>
      <c r="AY566" s="885"/>
      <c r="AZ566" s="885"/>
    </row>
    <row r="567" spans="1:52" ht="15" customHeight="1">
      <c r="A567" s="885"/>
      <c r="B567" s="1310">
        <v>561</v>
      </c>
      <c r="C567" s="677" t="s">
        <v>6909</v>
      </c>
      <c r="D567" s="232" t="s">
        <v>6903</v>
      </c>
      <c r="E567" s="521" t="s">
        <v>1122</v>
      </c>
      <c r="F567" s="525" t="s">
        <v>24</v>
      </c>
      <c r="G567" s="673" t="s">
        <v>6605</v>
      </c>
      <c r="H567" s="522" t="s">
        <v>24</v>
      </c>
      <c r="I567" s="674" t="s">
        <v>24</v>
      </c>
      <c r="J567" s="1314" t="str">
        <f t="shared" ca="1" si="49"/>
        <v>-</v>
      </c>
      <c r="K567" s="176" t="s">
        <v>24</v>
      </c>
      <c r="L567" s="170" t="s">
        <v>24</v>
      </c>
      <c r="M567" s="173" t="s">
        <v>24</v>
      </c>
      <c r="N567" s="577">
        <v>43847</v>
      </c>
      <c r="O567" s="583" t="s">
        <v>24</v>
      </c>
      <c r="P567" s="586" t="s">
        <v>24</v>
      </c>
      <c r="Q567" s="194" t="str">
        <f t="shared" si="45"/>
        <v>-</v>
      </c>
      <c r="R567" s="181" t="str">
        <f t="shared" ca="1" si="46"/>
        <v>TIDAK MCU</v>
      </c>
      <c r="S567" s="1314" t="s">
        <v>24</v>
      </c>
      <c r="T567" s="1330" t="s">
        <v>24</v>
      </c>
      <c r="U567" s="1329" t="s">
        <v>99</v>
      </c>
      <c r="V567" s="1330" t="s">
        <v>24</v>
      </c>
      <c r="W567" s="1311" t="s">
        <v>24</v>
      </c>
      <c r="X567" s="347"/>
      <c r="Y567" s="172"/>
      <c r="Z567" s="350"/>
      <c r="AA567" s="1319" t="s">
        <v>24</v>
      </c>
      <c r="AB567" s="213"/>
      <c r="AC567" s="213"/>
      <c r="AD567" s="213"/>
      <c r="AE567" s="213"/>
      <c r="AF567" s="1319"/>
      <c r="AG567" s="375"/>
      <c r="AH567" s="1239"/>
      <c r="AI567" s="481" t="str">
        <f t="shared" si="47"/>
        <v>-</v>
      </c>
      <c r="AJ567" s="1330">
        <f t="shared" si="48"/>
        <v>43847</v>
      </c>
      <c r="AK567" s="217" t="s">
        <v>24</v>
      </c>
      <c r="AL567" s="614" t="s">
        <v>24</v>
      </c>
      <c r="AM567" s="230"/>
      <c r="AN567" s="232"/>
      <c r="AO567" s="232"/>
      <c r="AP567" s="230"/>
      <c r="AQ567" s="1231" t="s">
        <v>3094</v>
      </c>
      <c r="AR567" s="230"/>
      <c r="AS567" s="230"/>
      <c r="AT567" s="230"/>
      <c r="AU567" s="230"/>
      <c r="AV567" s="885"/>
      <c r="AW567" s="885"/>
      <c r="AX567" s="885"/>
      <c r="AY567" s="885"/>
      <c r="AZ567" s="177"/>
    </row>
    <row r="568" spans="1:52" ht="15" customHeight="1">
      <c r="A568" s="885"/>
      <c r="B568" s="1310">
        <v>562</v>
      </c>
      <c r="C568" s="677" t="s">
        <v>6592</v>
      </c>
      <c r="D568" s="842" t="s">
        <v>6593</v>
      </c>
      <c r="E568" s="521" t="s">
        <v>222</v>
      </c>
      <c r="F568" s="509" t="s">
        <v>24</v>
      </c>
      <c r="G568" s="843" t="s">
        <v>6594</v>
      </c>
      <c r="H568" s="522" t="s">
        <v>24</v>
      </c>
      <c r="I568" s="575">
        <v>30932</v>
      </c>
      <c r="J568" s="1314">
        <f t="shared" ca="1" si="49"/>
        <v>37</v>
      </c>
      <c r="K568" s="139" t="s">
        <v>83</v>
      </c>
      <c r="L568" s="140">
        <v>1723170300369</v>
      </c>
      <c r="M568" s="141">
        <v>44811</v>
      </c>
      <c r="N568" s="576">
        <v>43326</v>
      </c>
      <c r="O568" s="595" t="s">
        <v>24</v>
      </c>
      <c r="P568" s="586" t="s">
        <v>24</v>
      </c>
      <c r="Q568" s="194" t="str">
        <f t="shared" si="45"/>
        <v>-</v>
      </c>
      <c r="R568" s="181" t="str">
        <f t="shared" ca="1" si="46"/>
        <v>TIDAK MCU</v>
      </c>
      <c r="S568" s="1319" t="s">
        <v>11519</v>
      </c>
      <c r="T568" s="450">
        <v>44446</v>
      </c>
      <c r="U568" s="450">
        <v>44446</v>
      </c>
      <c r="V568" s="1330" t="s">
        <v>24</v>
      </c>
      <c r="W568" s="1311" t="s">
        <v>24</v>
      </c>
      <c r="X568" s="645"/>
      <c r="Y568" s="172"/>
      <c r="Z568" s="350"/>
      <c r="AA568" s="1314" t="s">
        <v>100</v>
      </c>
      <c r="AB568" s="213" t="s">
        <v>24</v>
      </c>
      <c r="AC568" s="213"/>
      <c r="AD568" s="213"/>
      <c r="AE568" s="213"/>
      <c r="AF568" s="1319"/>
      <c r="AG568" s="375"/>
      <c r="AH568" s="1239"/>
      <c r="AI568" s="481" t="str">
        <f t="shared" si="47"/>
        <v>LIGHT VEHICLE-</v>
      </c>
      <c r="AJ568" s="1330">
        <f t="shared" si="48"/>
        <v>43326</v>
      </c>
      <c r="AK568" s="217">
        <v>43500</v>
      </c>
      <c r="AL568" s="614">
        <v>43500</v>
      </c>
      <c r="AM568" s="230"/>
      <c r="AN568" s="232"/>
      <c r="AO568" s="232"/>
      <c r="AP568" s="230"/>
      <c r="AQ568" s="1231" t="s">
        <v>3094</v>
      </c>
      <c r="AR568" s="230"/>
      <c r="AS568" s="230"/>
      <c r="AT568" s="230"/>
      <c r="AU568" s="230"/>
      <c r="AV568" s="885"/>
      <c r="AW568" s="885"/>
      <c r="AX568" s="885"/>
      <c r="AY568" s="885"/>
      <c r="AZ568" s="177"/>
    </row>
    <row r="569" spans="1:52" ht="15" customHeight="1">
      <c r="A569" s="885"/>
      <c r="B569" s="1310">
        <v>563</v>
      </c>
      <c r="C569" s="677" t="s">
        <v>2308</v>
      </c>
      <c r="D569" s="230" t="s">
        <v>4458</v>
      </c>
      <c r="E569" s="521" t="s">
        <v>1122</v>
      </c>
      <c r="F569" s="525" t="s">
        <v>24</v>
      </c>
      <c r="G569" s="673" t="s">
        <v>6917</v>
      </c>
      <c r="H569" s="522" t="s">
        <v>24</v>
      </c>
      <c r="I569" s="674" t="s">
        <v>24</v>
      </c>
      <c r="J569" s="1314" t="str">
        <f t="shared" ca="1" si="49"/>
        <v>-</v>
      </c>
      <c r="K569" s="176" t="s">
        <v>24</v>
      </c>
      <c r="L569" s="170" t="s">
        <v>24</v>
      </c>
      <c r="M569" s="173" t="s">
        <v>24</v>
      </c>
      <c r="N569" s="578">
        <v>43863</v>
      </c>
      <c r="O569" s="583" t="s">
        <v>24</v>
      </c>
      <c r="P569" s="586" t="s">
        <v>24</v>
      </c>
      <c r="Q569" s="194" t="str">
        <f t="shared" si="45"/>
        <v>-</v>
      </c>
      <c r="R569" s="181" t="str">
        <f t="shared" ca="1" si="46"/>
        <v>TIDAK MCU</v>
      </c>
      <c r="S569" s="1314" t="s">
        <v>24</v>
      </c>
      <c r="T569" s="1330">
        <v>44196</v>
      </c>
      <c r="U569" s="1329" t="s">
        <v>99</v>
      </c>
      <c r="V569" s="1330" t="s">
        <v>24</v>
      </c>
      <c r="W569" s="1311" t="s">
        <v>24</v>
      </c>
      <c r="X569" s="347"/>
      <c r="Y569" s="172"/>
      <c r="Z569" s="350"/>
      <c r="AA569" s="1319" t="s">
        <v>24</v>
      </c>
      <c r="AB569" s="213"/>
      <c r="AC569" s="213"/>
      <c r="AD569" s="213"/>
      <c r="AE569" s="213"/>
      <c r="AF569" s="1319"/>
      <c r="AG569" s="375"/>
      <c r="AH569" s="1239"/>
      <c r="AI569" s="481" t="str">
        <f t="shared" si="47"/>
        <v>-</v>
      </c>
      <c r="AJ569" s="1330">
        <f t="shared" si="48"/>
        <v>43863</v>
      </c>
      <c r="AK569" s="217" t="s">
        <v>24</v>
      </c>
      <c r="AL569" s="614" t="s">
        <v>24</v>
      </c>
      <c r="AM569" s="230"/>
      <c r="AN569" s="232"/>
      <c r="AO569" s="232"/>
      <c r="AP569" s="230"/>
      <c r="AQ569" s="1231" t="s">
        <v>3094</v>
      </c>
      <c r="AR569" s="230"/>
      <c r="AS569" s="230"/>
      <c r="AT569" s="230"/>
      <c r="AU569" s="230"/>
      <c r="AV569" s="885"/>
      <c r="AW569" s="885"/>
      <c r="AX569" s="885"/>
      <c r="AY569" s="885"/>
      <c r="AZ569" s="177"/>
    </row>
    <row r="570" spans="1:52" ht="15" customHeight="1">
      <c r="A570" s="885"/>
      <c r="B570" s="1310">
        <v>564</v>
      </c>
      <c r="C570" s="677" t="s">
        <v>6918</v>
      </c>
      <c r="D570" s="230" t="s">
        <v>4458</v>
      </c>
      <c r="E570" s="521" t="s">
        <v>1122</v>
      </c>
      <c r="F570" s="525" t="s">
        <v>24</v>
      </c>
      <c r="G570" s="673" t="s">
        <v>6917</v>
      </c>
      <c r="H570" s="522" t="s">
        <v>24</v>
      </c>
      <c r="I570" s="674" t="s">
        <v>24</v>
      </c>
      <c r="J570" s="1314" t="str">
        <f t="shared" ca="1" si="49"/>
        <v>-</v>
      </c>
      <c r="K570" s="176" t="s">
        <v>24</v>
      </c>
      <c r="L570" s="170" t="s">
        <v>24</v>
      </c>
      <c r="M570" s="173" t="s">
        <v>24</v>
      </c>
      <c r="N570" s="578">
        <v>43863</v>
      </c>
      <c r="O570" s="217" t="s">
        <v>24</v>
      </c>
      <c r="P570" s="586" t="s">
        <v>24</v>
      </c>
      <c r="Q570" s="194" t="str">
        <f t="shared" si="45"/>
        <v>-</v>
      </c>
      <c r="R570" s="181" t="str">
        <f t="shared" ca="1" si="46"/>
        <v>TIDAK MCU</v>
      </c>
      <c r="S570" s="1314" t="s">
        <v>24</v>
      </c>
      <c r="T570" s="1330">
        <v>44196</v>
      </c>
      <c r="U570" s="1329" t="s">
        <v>99</v>
      </c>
      <c r="V570" s="1330" t="s">
        <v>24</v>
      </c>
      <c r="W570" s="1311" t="s">
        <v>24</v>
      </c>
      <c r="X570" s="347"/>
      <c r="Y570" s="172"/>
      <c r="Z570" s="350"/>
      <c r="AA570" s="1319" t="s">
        <v>24</v>
      </c>
      <c r="AB570" s="213"/>
      <c r="AC570" s="213"/>
      <c r="AD570" s="213"/>
      <c r="AE570" s="213"/>
      <c r="AF570" s="1319"/>
      <c r="AG570" s="375"/>
      <c r="AH570" s="1239"/>
      <c r="AI570" s="481" t="str">
        <f t="shared" si="47"/>
        <v>-</v>
      </c>
      <c r="AJ570" s="1330">
        <f t="shared" si="48"/>
        <v>43863</v>
      </c>
      <c r="AK570" s="217" t="s">
        <v>24</v>
      </c>
      <c r="AL570" s="614" t="s">
        <v>24</v>
      </c>
      <c r="AM570" s="230"/>
      <c r="AN570" s="232"/>
      <c r="AO570" s="232"/>
      <c r="AP570" s="230"/>
      <c r="AQ570" s="1231" t="s">
        <v>3094</v>
      </c>
      <c r="AR570" s="230"/>
      <c r="AS570" s="230"/>
      <c r="AT570" s="230"/>
      <c r="AU570" s="230"/>
      <c r="AV570" s="885"/>
      <c r="AW570" s="885"/>
      <c r="AX570" s="885"/>
      <c r="AY570" s="885"/>
      <c r="AZ570" s="177"/>
    </row>
    <row r="571" spans="1:52" ht="15" customHeight="1">
      <c r="A571" s="885"/>
      <c r="B571" s="1310">
        <v>565</v>
      </c>
      <c r="C571" s="677" t="s">
        <v>6919</v>
      </c>
      <c r="D571" s="230" t="s">
        <v>6920</v>
      </c>
      <c r="E571" s="521" t="s">
        <v>1122</v>
      </c>
      <c r="F571" s="525" t="s">
        <v>24</v>
      </c>
      <c r="G571" s="673" t="s">
        <v>6917</v>
      </c>
      <c r="H571" s="522" t="s">
        <v>24</v>
      </c>
      <c r="I571" s="674" t="s">
        <v>24</v>
      </c>
      <c r="J571" s="1314" t="str">
        <f t="shared" ca="1" si="49"/>
        <v>-</v>
      </c>
      <c r="K571" s="176" t="s">
        <v>24</v>
      </c>
      <c r="L571" s="170" t="s">
        <v>24</v>
      </c>
      <c r="M571" s="173" t="s">
        <v>24</v>
      </c>
      <c r="N571" s="578">
        <v>43863</v>
      </c>
      <c r="O571" s="583" t="s">
        <v>24</v>
      </c>
      <c r="P571" s="586" t="s">
        <v>24</v>
      </c>
      <c r="Q571" s="194" t="str">
        <f t="shared" si="45"/>
        <v>-</v>
      </c>
      <c r="R571" s="181" t="str">
        <f t="shared" ca="1" si="46"/>
        <v>TIDAK MCU</v>
      </c>
      <c r="S571" s="1314" t="s">
        <v>24</v>
      </c>
      <c r="T571" s="1330">
        <v>44196</v>
      </c>
      <c r="U571" s="1329" t="s">
        <v>99</v>
      </c>
      <c r="V571" s="1330" t="s">
        <v>24</v>
      </c>
      <c r="W571" s="1311" t="s">
        <v>24</v>
      </c>
      <c r="X571" s="347"/>
      <c r="Y571" s="172"/>
      <c r="Z571" s="350"/>
      <c r="AA571" s="1319" t="s">
        <v>24</v>
      </c>
      <c r="AB571" s="213"/>
      <c r="AC571" s="213"/>
      <c r="AD571" s="213"/>
      <c r="AE571" s="213"/>
      <c r="AF571" s="1319"/>
      <c r="AG571" s="375"/>
      <c r="AH571" s="1239"/>
      <c r="AI571" s="481" t="str">
        <f t="shared" si="47"/>
        <v>-</v>
      </c>
      <c r="AJ571" s="1330">
        <f t="shared" si="48"/>
        <v>43863</v>
      </c>
      <c r="AK571" s="211" t="s">
        <v>24</v>
      </c>
      <c r="AL571" s="621" t="s">
        <v>24</v>
      </c>
      <c r="AM571" s="230"/>
      <c r="AN571" s="232"/>
      <c r="AO571" s="232"/>
      <c r="AP571" s="230"/>
      <c r="AQ571" s="1231" t="s">
        <v>3094</v>
      </c>
      <c r="AR571" s="230"/>
      <c r="AS571" s="230"/>
      <c r="AT571" s="230"/>
      <c r="AU571" s="230"/>
      <c r="AV571" s="885"/>
      <c r="AW571" s="885"/>
      <c r="AX571" s="885"/>
      <c r="AY571" s="885"/>
      <c r="AZ571" s="177"/>
    </row>
    <row r="572" spans="1:52" ht="15" customHeight="1">
      <c r="A572" s="885"/>
      <c r="B572" s="1310">
        <v>566</v>
      </c>
      <c r="C572" s="677" t="s">
        <v>6921</v>
      </c>
      <c r="D572" s="230" t="s">
        <v>4458</v>
      </c>
      <c r="E572" s="521" t="s">
        <v>1122</v>
      </c>
      <c r="F572" s="525" t="s">
        <v>24</v>
      </c>
      <c r="G572" s="673" t="s">
        <v>6917</v>
      </c>
      <c r="H572" s="522" t="s">
        <v>24</v>
      </c>
      <c r="I572" s="674" t="s">
        <v>24</v>
      </c>
      <c r="J572" s="1314" t="str">
        <f t="shared" ca="1" si="49"/>
        <v>-</v>
      </c>
      <c r="K572" s="176" t="s">
        <v>24</v>
      </c>
      <c r="L572" s="170" t="s">
        <v>24</v>
      </c>
      <c r="M572" s="173" t="s">
        <v>24</v>
      </c>
      <c r="N572" s="578">
        <v>43863</v>
      </c>
      <c r="O572" s="583" t="s">
        <v>24</v>
      </c>
      <c r="P572" s="586" t="s">
        <v>24</v>
      </c>
      <c r="Q572" s="194" t="str">
        <f t="shared" si="45"/>
        <v>-</v>
      </c>
      <c r="R572" s="181" t="str">
        <f t="shared" ca="1" si="46"/>
        <v>TIDAK MCU</v>
      </c>
      <c r="S572" s="1314" t="s">
        <v>24</v>
      </c>
      <c r="T572" s="1330">
        <v>44196</v>
      </c>
      <c r="U572" s="1329" t="s">
        <v>99</v>
      </c>
      <c r="V572" s="1330" t="s">
        <v>24</v>
      </c>
      <c r="W572" s="1311" t="s">
        <v>24</v>
      </c>
      <c r="X572" s="347"/>
      <c r="Y572" s="172"/>
      <c r="Z572" s="350"/>
      <c r="AA572" s="1319" t="s">
        <v>24</v>
      </c>
      <c r="AB572" s="213"/>
      <c r="AC572" s="213"/>
      <c r="AD572" s="213"/>
      <c r="AE572" s="213"/>
      <c r="AF572" s="1319"/>
      <c r="AG572" s="375"/>
      <c r="AH572" s="1239"/>
      <c r="AI572" s="481" t="str">
        <f t="shared" si="47"/>
        <v>-</v>
      </c>
      <c r="AJ572" s="1330">
        <f t="shared" si="48"/>
        <v>43863</v>
      </c>
      <c r="AK572" s="217" t="s">
        <v>24</v>
      </c>
      <c r="AL572" s="614" t="s">
        <v>24</v>
      </c>
      <c r="AM572" s="230"/>
      <c r="AN572" s="232"/>
      <c r="AO572" s="232"/>
      <c r="AP572" s="230"/>
      <c r="AQ572" s="1231" t="s">
        <v>3094</v>
      </c>
      <c r="AR572" s="230"/>
      <c r="AS572" s="230"/>
      <c r="AT572" s="230"/>
      <c r="AU572" s="230"/>
      <c r="AV572" s="885"/>
      <c r="AW572" s="885"/>
      <c r="AX572" s="885"/>
      <c r="AY572" s="885"/>
      <c r="AZ572" s="177"/>
    </row>
    <row r="573" spans="1:52" ht="15" customHeight="1">
      <c r="A573" s="885"/>
      <c r="B573" s="1310">
        <v>567</v>
      </c>
      <c r="C573" s="677" t="s">
        <v>6922</v>
      </c>
      <c r="D573" s="230" t="s">
        <v>4458</v>
      </c>
      <c r="E573" s="521" t="s">
        <v>1122</v>
      </c>
      <c r="F573" s="525" t="s">
        <v>24</v>
      </c>
      <c r="G573" s="673" t="s">
        <v>6917</v>
      </c>
      <c r="H573" s="522" t="s">
        <v>24</v>
      </c>
      <c r="I573" s="674" t="s">
        <v>24</v>
      </c>
      <c r="J573" s="1314" t="str">
        <f t="shared" ca="1" si="49"/>
        <v>-</v>
      </c>
      <c r="K573" s="176" t="s">
        <v>24</v>
      </c>
      <c r="L573" s="170" t="s">
        <v>24</v>
      </c>
      <c r="M573" s="173" t="s">
        <v>24</v>
      </c>
      <c r="N573" s="578">
        <v>43863</v>
      </c>
      <c r="O573" s="583" t="s">
        <v>24</v>
      </c>
      <c r="P573" s="586" t="s">
        <v>24</v>
      </c>
      <c r="Q573" s="194" t="str">
        <f t="shared" si="45"/>
        <v>-</v>
      </c>
      <c r="R573" s="181" t="str">
        <f t="shared" ca="1" si="46"/>
        <v>TIDAK MCU</v>
      </c>
      <c r="S573" s="1314" t="s">
        <v>24</v>
      </c>
      <c r="T573" s="1330">
        <v>44196</v>
      </c>
      <c r="U573" s="1329" t="s">
        <v>99</v>
      </c>
      <c r="V573" s="1330" t="s">
        <v>24</v>
      </c>
      <c r="W573" s="1311" t="s">
        <v>24</v>
      </c>
      <c r="X573" s="347"/>
      <c r="Y573" s="172"/>
      <c r="Z573" s="350"/>
      <c r="AA573" s="1319" t="s">
        <v>24</v>
      </c>
      <c r="AB573" s="213"/>
      <c r="AC573" s="213"/>
      <c r="AD573" s="213"/>
      <c r="AE573" s="213"/>
      <c r="AF573" s="1319"/>
      <c r="AG573" s="375"/>
      <c r="AH573" s="1239"/>
      <c r="AI573" s="481" t="str">
        <f t="shared" si="47"/>
        <v>-</v>
      </c>
      <c r="AJ573" s="1330">
        <f t="shared" si="48"/>
        <v>43863</v>
      </c>
      <c r="AK573" s="217" t="s">
        <v>24</v>
      </c>
      <c r="AL573" s="614" t="s">
        <v>24</v>
      </c>
      <c r="AM573" s="230"/>
      <c r="AN573" s="232"/>
      <c r="AO573" s="232"/>
      <c r="AP573" s="230"/>
      <c r="AQ573" s="1231" t="s">
        <v>3094</v>
      </c>
      <c r="AR573" s="230"/>
      <c r="AS573" s="230"/>
      <c r="AT573" s="230"/>
      <c r="AU573" s="230"/>
      <c r="AV573" s="885"/>
      <c r="AW573" s="885"/>
      <c r="AX573" s="885"/>
      <c r="AY573" s="885"/>
      <c r="AZ573" s="177"/>
    </row>
    <row r="574" spans="1:52" ht="15" customHeight="1">
      <c r="A574" s="885"/>
      <c r="B574" s="1310">
        <v>568</v>
      </c>
      <c r="C574" s="677" t="s">
        <v>6923</v>
      </c>
      <c r="D574" s="230" t="s">
        <v>4458</v>
      </c>
      <c r="E574" s="521" t="s">
        <v>1122</v>
      </c>
      <c r="F574" s="525" t="s">
        <v>24</v>
      </c>
      <c r="G574" s="673" t="s">
        <v>6917</v>
      </c>
      <c r="H574" s="522" t="s">
        <v>24</v>
      </c>
      <c r="I574" s="674" t="s">
        <v>24</v>
      </c>
      <c r="J574" s="1314" t="str">
        <f t="shared" ca="1" si="49"/>
        <v>-</v>
      </c>
      <c r="K574" s="176" t="s">
        <v>24</v>
      </c>
      <c r="L574" s="170" t="s">
        <v>24</v>
      </c>
      <c r="M574" s="173" t="s">
        <v>24</v>
      </c>
      <c r="N574" s="578">
        <v>43863</v>
      </c>
      <c r="O574" s="583" t="s">
        <v>24</v>
      </c>
      <c r="P574" s="586" t="s">
        <v>24</v>
      </c>
      <c r="Q574" s="194" t="str">
        <f t="shared" si="45"/>
        <v>-</v>
      </c>
      <c r="R574" s="181" t="str">
        <f t="shared" ca="1" si="46"/>
        <v>TIDAK MCU</v>
      </c>
      <c r="S574" s="1314" t="s">
        <v>24</v>
      </c>
      <c r="T574" s="1330">
        <v>44196</v>
      </c>
      <c r="U574" s="1329" t="s">
        <v>99</v>
      </c>
      <c r="V574" s="1330" t="s">
        <v>24</v>
      </c>
      <c r="W574" s="1311" t="s">
        <v>24</v>
      </c>
      <c r="X574" s="347"/>
      <c r="Y574" s="172"/>
      <c r="Z574" s="350"/>
      <c r="AA574" s="1319" t="s">
        <v>24</v>
      </c>
      <c r="AB574" s="213"/>
      <c r="AC574" s="213"/>
      <c r="AD574" s="213"/>
      <c r="AE574" s="213"/>
      <c r="AF574" s="1319"/>
      <c r="AG574" s="375"/>
      <c r="AH574" s="1239"/>
      <c r="AI574" s="481" t="str">
        <f t="shared" si="47"/>
        <v>-</v>
      </c>
      <c r="AJ574" s="1330">
        <f t="shared" si="48"/>
        <v>43863</v>
      </c>
      <c r="AK574" s="217" t="s">
        <v>24</v>
      </c>
      <c r="AL574" s="614" t="s">
        <v>24</v>
      </c>
      <c r="AM574" s="230"/>
      <c r="AN574" s="232"/>
      <c r="AO574" s="232"/>
      <c r="AP574" s="230"/>
      <c r="AQ574" s="1231" t="s">
        <v>3094</v>
      </c>
      <c r="AR574" s="230"/>
      <c r="AS574" s="230"/>
      <c r="AT574" s="230"/>
      <c r="AU574" s="230"/>
      <c r="AV574" s="885"/>
      <c r="AW574" s="885"/>
      <c r="AX574" s="885"/>
      <c r="AY574" s="885"/>
      <c r="AZ574" s="177"/>
    </row>
    <row r="575" spans="1:52" ht="15" customHeight="1">
      <c r="A575" s="885"/>
      <c r="B575" s="1310">
        <v>569</v>
      </c>
      <c r="C575" s="677" t="s">
        <v>6924</v>
      </c>
      <c r="D575" s="230" t="s">
        <v>4458</v>
      </c>
      <c r="E575" s="521" t="s">
        <v>1122</v>
      </c>
      <c r="F575" s="525" t="s">
        <v>24</v>
      </c>
      <c r="G575" s="673" t="s">
        <v>6917</v>
      </c>
      <c r="H575" s="522" t="s">
        <v>24</v>
      </c>
      <c r="I575" s="674" t="s">
        <v>24</v>
      </c>
      <c r="J575" s="1314" t="str">
        <f t="shared" ca="1" si="49"/>
        <v>-</v>
      </c>
      <c r="K575" s="176" t="s">
        <v>24</v>
      </c>
      <c r="L575" s="170" t="s">
        <v>24</v>
      </c>
      <c r="M575" s="173" t="s">
        <v>24</v>
      </c>
      <c r="N575" s="578">
        <v>43863</v>
      </c>
      <c r="O575" s="583" t="s">
        <v>24</v>
      </c>
      <c r="P575" s="586" t="s">
        <v>24</v>
      </c>
      <c r="Q575" s="194" t="str">
        <f t="shared" si="45"/>
        <v>-</v>
      </c>
      <c r="R575" s="181" t="str">
        <f t="shared" ca="1" si="46"/>
        <v>TIDAK MCU</v>
      </c>
      <c r="S575" s="1314" t="s">
        <v>24</v>
      </c>
      <c r="T575" s="1330">
        <v>44196</v>
      </c>
      <c r="U575" s="1329" t="s">
        <v>99</v>
      </c>
      <c r="V575" s="1330" t="s">
        <v>24</v>
      </c>
      <c r="W575" s="136" t="s">
        <v>24</v>
      </c>
      <c r="X575" s="347"/>
      <c r="Y575" s="172"/>
      <c r="Z575" s="350"/>
      <c r="AA575" s="1319" t="s">
        <v>24</v>
      </c>
      <c r="AB575" s="213"/>
      <c r="AC575" s="213"/>
      <c r="AD575" s="213"/>
      <c r="AE575" s="213"/>
      <c r="AF575" s="1319"/>
      <c r="AG575" s="375"/>
      <c r="AH575" s="1239"/>
      <c r="AI575" s="481" t="str">
        <f t="shared" si="47"/>
        <v>-</v>
      </c>
      <c r="AJ575" s="1330">
        <f t="shared" si="48"/>
        <v>43863</v>
      </c>
      <c r="AK575" s="217" t="s">
        <v>24</v>
      </c>
      <c r="AL575" s="614" t="s">
        <v>24</v>
      </c>
      <c r="AM575" s="230"/>
      <c r="AN575" s="232"/>
      <c r="AO575" s="232"/>
      <c r="AP575" s="230"/>
      <c r="AQ575" s="1231" t="s">
        <v>3094</v>
      </c>
      <c r="AR575" s="230"/>
      <c r="AS575" s="230"/>
      <c r="AT575" s="230"/>
      <c r="AU575" s="230"/>
      <c r="AV575" s="885"/>
      <c r="AW575" s="885"/>
      <c r="AX575" s="885"/>
      <c r="AY575" s="885"/>
      <c r="AZ575" s="177"/>
    </row>
    <row r="576" spans="1:52" ht="15" customHeight="1">
      <c r="A576" s="885"/>
      <c r="B576" s="1310">
        <v>570</v>
      </c>
      <c r="C576" s="677" t="s">
        <v>5054</v>
      </c>
      <c r="D576" s="684" t="s">
        <v>1853</v>
      </c>
      <c r="E576" s="521" t="s">
        <v>1122</v>
      </c>
      <c r="F576" s="509" t="s">
        <v>24</v>
      </c>
      <c r="G576" s="311" t="s">
        <v>5055</v>
      </c>
      <c r="H576" s="612" t="s">
        <v>5056</v>
      </c>
      <c r="I576" s="530">
        <v>30971</v>
      </c>
      <c r="J576" s="1314">
        <f t="shared" ca="1" si="49"/>
        <v>37</v>
      </c>
      <c r="K576" s="178" t="s">
        <v>83</v>
      </c>
      <c r="L576" s="613">
        <v>81017231192</v>
      </c>
      <c r="M576" s="678">
        <v>45217</v>
      </c>
      <c r="N576" s="578">
        <v>42669</v>
      </c>
      <c r="O576" s="583" t="s">
        <v>24</v>
      </c>
      <c r="P576" s="194" t="s">
        <v>24</v>
      </c>
      <c r="Q576" s="194" t="str">
        <f t="shared" si="45"/>
        <v>-</v>
      </c>
      <c r="R576" s="181" t="str">
        <f t="shared" ca="1" si="46"/>
        <v>TIDAK MCU</v>
      </c>
      <c r="S576" s="1319" t="s">
        <v>5067</v>
      </c>
      <c r="T576" s="1330">
        <v>44485</v>
      </c>
      <c r="U576" s="1329">
        <v>44485</v>
      </c>
      <c r="V576" s="1330" t="s">
        <v>24</v>
      </c>
      <c r="W576" s="1311" t="s">
        <v>24</v>
      </c>
      <c r="X576" s="347"/>
      <c r="Y576" s="172"/>
      <c r="Z576" s="350"/>
      <c r="AA576" s="216" t="s">
        <v>100</v>
      </c>
      <c r="AB576" s="244" t="s">
        <v>24</v>
      </c>
      <c r="AC576" s="213"/>
      <c r="AD576" s="213"/>
      <c r="AE576" s="213"/>
      <c r="AF576" s="1319"/>
      <c r="AG576" s="375"/>
      <c r="AH576" s="1239"/>
      <c r="AI576" s="481" t="str">
        <f t="shared" si="47"/>
        <v>LIGHT VEHICLE-</v>
      </c>
      <c r="AJ576" s="1330">
        <f t="shared" si="48"/>
        <v>42669</v>
      </c>
      <c r="AK576" s="592">
        <v>44137</v>
      </c>
      <c r="AL576" s="679">
        <v>44137</v>
      </c>
      <c r="AM576" s="230"/>
      <c r="AN576" s="232"/>
      <c r="AO576" s="232"/>
      <c r="AP576" s="230"/>
      <c r="AQ576" s="1231" t="s">
        <v>3094</v>
      </c>
      <c r="AR576" s="230"/>
      <c r="AS576" s="230"/>
      <c r="AT576" s="230"/>
      <c r="AU576" s="230"/>
      <c r="AV576" s="885"/>
      <c r="AW576" s="885"/>
      <c r="AX576" s="885"/>
      <c r="AY576" s="885"/>
      <c r="AZ576" s="177"/>
    </row>
    <row r="577" spans="1:60" ht="15" customHeight="1">
      <c r="A577" s="885"/>
      <c r="B577" s="1310">
        <v>571</v>
      </c>
      <c r="C577" s="553" t="s">
        <v>5057</v>
      </c>
      <c r="D577" s="384" t="s">
        <v>257</v>
      </c>
      <c r="E577" s="554" t="s">
        <v>1122</v>
      </c>
      <c r="F577" s="509" t="s">
        <v>24</v>
      </c>
      <c r="G577" s="311" t="s">
        <v>5055</v>
      </c>
      <c r="H577" s="612" t="s">
        <v>5058</v>
      </c>
      <c r="I577" s="530">
        <v>31902</v>
      </c>
      <c r="J577" s="1314">
        <f t="shared" ca="1" si="49"/>
        <v>35</v>
      </c>
      <c r="K577" s="178" t="s">
        <v>496</v>
      </c>
      <c r="L577" s="613">
        <v>870517230170</v>
      </c>
      <c r="M577" s="678">
        <v>45051</v>
      </c>
      <c r="N577" s="578">
        <v>43260</v>
      </c>
      <c r="O577" s="583">
        <v>43583</v>
      </c>
      <c r="P577" s="194" t="s">
        <v>24</v>
      </c>
      <c r="Q577" s="194">
        <f t="shared" si="45"/>
        <v>43948</v>
      </c>
      <c r="R577" s="181" t="str">
        <f t="shared" ca="1" si="46"/>
        <v>EXPIRED</v>
      </c>
      <c r="S577" s="1319" t="s">
        <v>5068</v>
      </c>
      <c r="T577" s="1330">
        <v>44321</v>
      </c>
      <c r="U577" s="1330">
        <v>44321</v>
      </c>
      <c r="V577" s="1330" t="s">
        <v>24</v>
      </c>
      <c r="W577" s="1311" t="s">
        <v>24</v>
      </c>
      <c r="X577" s="347"/>
      <c r="Y577" s="172"/>
      <c r="Z577" s="350"/>
      <c r="AA577" s="216" t="s">
        <v>100</v>
      </c>
      <c r="AB577" s="244" t="s">
        <v>24</v>
      </c>
      <c r="AC577" s="213"/>
      <c r="AD577" s="213"/>
      <c r="AE577" s="213"/>
      <c r="AF577" s="1319"/>
      <c r="AG577" s="375"/>
      <c r="AH577" s="1239"/>
      <c r="AI577" s="481" t="str">
        <f t="shared" si="47"/>
        <v>LIGHT VEHICLE-</v>
      </c>
      <c r="AJ577" s="1330">
        <f t="shared" si="48"/>
        <v>43260</v>
      </c>
      <c r="AK577" s="592">
        <v>43260</v>
      </c>
      <c r="AL577" s="614">
        <v>43258</v>
      </c>
      <c r="AM577" s="230"/>
      <c r="AN577" s="232"/>
      <c r="AO577" s="232"/>
      <c r="AP577" s="230"/>
      <c r="AQ577" s="1231" t="s">
        <v>3094</v>
      </c>
      <c r="AR577" s="230"/>
      <c r="AS577" s="230"/>
      <c r="AT577" s="230"/>
      <c r="AU577" s="230"/>
      <c r="AV577" s="885"/>
      <c r="AW577" s="885"/>
      <c r="AX577" s="885"/>
      <c r="AY577" s="885"/>
      <c r="AZ577" s="177"/>
    </row>
    <row r="578" spans="1:60" ht="15" customHeight="1">
      <c r="A578" s="885"/>
      <c r="B578" s="1310">
        <v>572</v>
      </c>
      <c r="C578" s="553" t="s">
        <v>5060</v>
      </c>
      <c r="D578" s="684" t="s">
        <v>257</v>
      </c>
      <c r="E578" s="521" t="s">
        <v>1122</v>
      </c>
      <c r="F578" s="509" t="s">
        <v>24</v>
      </c>
      <c r="G578" s="311" t="s">
        <v>5055</v>
      </c>
      <c r="H578" s="612" t="s">
        <v>5061</v>
      </c>
      <c r="I578" s="530">
        <v>27546</v>
      </c>
      <c r="J578" s="1314">
        <f t="shared" ca="1" si="49"/>
        <v>47</v>
      </c>
      <c r="K578" s="178" t="s">
        <v>493</v>
      </c>
      <c r="L578" s="613">
        <v>750620160256</v>
      </c>
      <c r="M578" s="678">
        <v>45444</v>
      </c>
      <c r="N578" s="578">
        <v>43477</v>
      </c>
      <c r="O578" s="583" t="s">
        <v>24</v>
      </c>
      <c r="P578" s="194" t="s">
        <v>24</v>
      </c>
      <c r="Q578" s="194" t="str">
        <f t="shared" si="45"/>
        <v>-</v>
      </c>
      <c r="R578" s="181" t="str">
        <f t="shared" ca="1" si="46"/>
        <v>TIDAK MCU</v>
      </c>
      <c r="S578" s="1319" t="s">
        <v>5069</v>
      </c>
      <c r="T578" s="1330">
        <v>44348</v>
      </c>
      <c r="U578" s="1330">
        <v>44348</v>
      </c>
      <c r="V578" s="1330" t="s">
        <v>24</v>
      </c>
      <c r="W578" s="136" t="s">
        <v>24</v>
      </c>
      <c r="X578" s="347"/>
      <c r="Y578" s="172"/>
      <c r="Z578" s="350"/>
      <c r="AA578" s="216" t="s">
        <v>587</v>
      </c>
      <c r="AB578" s="244" t="s">
        <v>24</v>
      </c>
      <c r="AC578" s="213"/>
      <c r="AD578" s="213"/>
      <c r="AE578" s="213"/>
      <c r="AF578" s="1319"/>
      <c r="AG578" s="375"/>
      <c r="AH578" s="1239"/>
      <c r="AI578" s="481" t="str">
        <f t="shared" si="47"/>
        <v>LV, ELF-</v>
      </c>
      <c r="AJ578" s="1330">
        <f t="shared" si="48"/>
        <v>43477</v>
      </c>
      <c r="AK578" s="592">
        <v>43479</v>
      </c>
      <c r="AL578" s="614">
        <v>43480</v>
      </c>
      <c r="AM578" s="230"/>
      <c r="AN578" s="232"/>
      <c r="AO578" s="232"/>
      <c r="AP578" s="230"/>
      <c r="AQ578" s="1231" t="s">
        <v>3094</v>
      </c>
      <c r="AR578" s="230"/>
      <c r="AS578" s="230"/>
      <c r="AT578" s="230"/>
      <c r="AU578" s="230"/>
      <c r="AV578" s="885"/>
      <c r="AW578" s="885"/>
      <c r="AX578" s="885"/>
      <c r="AY578" s="885"/>
      <c r="AZ578" s="177"/>
    </row>
    <row r="579" spans="1:60" ht="15" customHeight="1">
      <c r="A579" s="885"/>
      <c r="B579" s="1310">
        <v>573</v>
      </c>
      <c r="C579" s="547" t="s">
        <v>2748</v>
      </c>
      <c r="D579" s="572" t="s">
        <v>230</v>
      </c>
      <c r="E579" s="521" t="s">
        <v>222</v>
      </c>
      <c r="F579" s="1319" t="s">
        <v>2749</v>
      </c>
      <c r="G579" s="311" t="s">
        <v>139</v>
      </c>
      <c r="H579" s="938" t="s">
        <v>2750</v>
      </c>
      <c r="I579" s="199">
        <v>34335</v>
      </c>
      <c r="J579" s="1314">
        <f t="shared" ca="1" si="49"/>
        <v>28</v>
      </c>
      <c r="K579" s="138" t="s">
        <v>493</v>
      </c>
      <c r="L579" s="180" t="s">
        <v>2958</v>
      </c>
      <c r="M579" s="134">
        <v>45292</v>
      </c>
      <c r="N579" s="578">
        <v>43638</v>
      </c>
      <c r="O579" s="583" t="s">
        <v>24</v>
      </c>
      <c r="P579" s="194" t="s">
        <v>24</v>
      </c>
      <c r="Q579" s="194" t="str">
        <f t="shared" si="45"/>
        <v>-</v>
      </c>
      <c r="R579" s="181" t="str">
        <f t="shared" ca="1" si="46"/>
        <v>TIDAK MCU</v>
      </c>
      <c r="S579" s="1319" t="s">
        <v>3042</v>
      </c>
      <c r="T579" s="1330">
        <v>44197</v>
      </c>
      <c r="U579" s="1329">
        <v>44197</v>
      </c>
      <c r="V579" s="1330" t="s">
        <v>24</v>
      </c>
      <c r="W579" s="136" t="s">
        <v>24</v>
      </c>
      <c r="X579" s="184"/>
      <c r="Y579" s="172"/>
      <c r="Z579" s="350"/>
      <c r="AA579" s="1319" t="s">
        <v>3077</v>
      </c>
      <c r="AB579" s="213" t="s">
        <v>3078</v>
      </c>
      <c r="AC579" s="213"/>
      <c r="AD579" s="213"/>
      <c r="AE579" s="213"/>
      <c r="AF579" s="1319"/>
      <c r="AG579" s="375"/>
      <c r="AH579" s="1239"/>
      <c r="AI579" s="481" t="str">
        <f t="shared" si="47"/>
        <v>HINO 285 JD/TISCANIA P410 MATIC</v>
      </c>
      <c r="AJ579" s="1330">
        <f t="shared" si="48"/>
        <v>43638</v>
      </c>
      <c r="AK579" s="194">
        <v>43727</v>
      </c>
      <c r="AL579" s="679">
        <v>43725</v>
      </c>
      <c r="AM579" s="230"/>
      <c r="AN579" s="232"/>
      <c r="AO579" s="232"/>
      <c r="AP579" s="230"/>
      <c r="AQ579" s="1231" t="s">
        <v>3094</v>
      </c>
      <c r="AR579" s="230"/>
      <c r="AS579" s="230"/>
      <c r="AT579" s="230"/>
      <c r="AU579" s="230"/>
      <c r="AV579" s="885"/>
      <c r="AW579" s="885"/>
      <c r="AX579" s="885"/>
      <c r="AY579" s="885"/>
      <c r="AZ579" s="885"/>
    </row>
    <row r="580" spans="1:60" ht="15" customHeight="1">
      <c r="A580" s="885"/>
      <c r="B580" s="1310">
        <v>574</v>
      </c>
      <c r="C580" s="553" t="s">
        <v>5064</v>
      </c>
      <c r="D580" s="681" t="s">
        <v>257</v>
      </c>
      <c r="E580" s="521" t="s">
        <v>1122</v>
      </c>
      <c r="F580" s="509" t="s">
        <v>24</v>
      </c>
      <c r="G580" s="311" t="s">
        <v>5055</v>
      </c>
      <c r="H580" s="666" t="s">
        <v>5065</v>
      </c>
      <c r="I580" s="344">
        <v>34098</v>
      </c>
      <c r="J580" s="1314">
        <f t="shared" ca="1" si="49"/>
        <v>29</v>
      </c>
      <c r="K580" s="180" t="s">
        <v>494</v>
      </c>
      <c r="L580" s="613">
        <v>930317231149</v>
      </c>
      <c r="M580" s="678">
        <v>45421</v>
      </c>
      <c r="N580" s="578">
        <v>43638</v>
      </c>
      <c r="O580" s="583" t="s">
        <v>24</v>
      </c>
      <c r="P580" s="194" t="s">
        <v>24</v>
      </c>
      <c r="Q580" s="194" t="str">
        <f t="shared" si="45"/>
        <v>-</v>
      </c>
      <c r="R580" s="181" t="str">
        <f t="shared" ca="1" si="46"/>
        <v>TIDAK MCU</v>
      </c>
      <c r="S580" s="1319" t="s">
        <v>5071</v>
      </c>
      <c r="T580" s="1330">
        <v>44325</v>
      </c>
      <c r="U580" s="1330">
        <v>44325</v>
      </c>
      <c r="V580" s="1330" t="s">
        <v>24</v>
      </c>
      <c r="W580" s="136" t="s">
        <v>24</v>
      </c>
      <c r="X580" s="347"/>
      <c r="Y580" s="172"/>
      <c r="Z580" s="350"/>
      <c r="AA580" s="216" t="s">
        <v>100</v>
      </c>
      <c r="AB580" s="244" t="s">
        <v>24</v>
      </c>
      <c r="AC580" s="213"/>
      <c r="AD580" s="213"/>
      <c r="AE580" s="213"/>
      <c r="AF580" s="1319"/>
      <c r="AG580" s="375"/>
      <c r="AH580" s="1239"/>
      <c r="AI580" s="481" t="str">
        <f t="shared" si="47"/>
        <v>LIGHT VEHICLE-</v>
      </c>
      <c r="AJ580" s="1330">
        <f t="shared" si="48"/>
        <v>43638</v>
      </c>
      <c r="AK580" s="198">
        <v>43635</v>
      </c>
      <c r="AL580" s="621">
        <v>43636</v>
      </c>
      <c r="AM580" s="230"/>
      <c r="AN580" s="232"/>
      <c r="AO580" s="232"/>
      <c r="AP580" s="230"/>
      <c r="AQ580" s="1231" t="s">
        <v>3094</v>
      </c>
      <c r="AR580" s="230"/>
      <c r="AS580" s="230"/>
      <c r="AT580" s="230"/>
      <c r="AU580" s="230"/>
      <c r="AV580" s="885"/>
      <c r="AW580" s="885"/>
      <c r="AX580" s="885"/>
      <c r="AY580" s="885"/>
      <c r="AZ580" s="177"/>
    </row>
    <row r="581" spans="1:60" ht="15" customHeight="1">
      <c r="A581" s="885"/>
      <c r="B581" s="1310">
        <v>575</v>
      </c>
      <c r="C581" s="547" t="s">
        <v>5066</v>
      </c>
      <c r="D581" s="681" t="s">
        <v>257</v>
      </c>
      <c r="E581" s="521" t="s">
        <v>1122</v>
      </c>
      <c r="F581" s="509" t="s">
        <v>24</v>
      </c>
      <c r="G581" s="311" t="s">
        <v>5055</v>
      </c>
      <c r="H581" s="522" t="s">
        <v>24</v>
      </c>
      <c r="I581" s="344">
        <v>35636</v>
      </c>
      <c r="J581" s="1314">
        <f t="shared" ca="1" si="49"/>
        <v>24</v>
      </c>
      <c r="K581" s="232" t="s">
        <v>493</v>
      </c>
      <c r="L581" s="686">
        <v>970732460147</v>
      </c>
      <c r="M581" s="344">
        <v>45041</v>
      </c>
      <c r="N581" s="578">
        <v>43783</v>
      </c>
      <c r="O581" s="583" t="s">
        <v>24</v>
      </c>
      <c r="P581" s="194" t="s">
        <v>24</v>
      </c>
      <c r="Q581" s="194" t="str">
        <f t="shared" si="45"/>
        <v>-</v>
      </c>
      <c r="R581" s="181" t="str">
        <f t="shared" ca="1" si="46"/>
        <v>TIDAK MCU</v>
      </c>
      <c r="S581" s="1319" t="s">
        <v>5072</v>
      </c>
      <c r="T581" s="1330">
        <v>44037</v>
      </c>
      <c r="U581" s="1329">
        <v>44037</v>
      </c>
      <c r="V581" s="1330" t="s">
        <v>24</v>
      </c>
      <c r="W581" s="136" t="s">
        <v>24</v>
      </c>
      <c r="X581" s="347"/>
      <c r="Y581" s="172"/>
      <c r="Z581" s="350"/>
      <c r="AA581" s="216" t="s">
        <v>587</v>
      </c>
      <c r="AB581" s="244" t="s">
        <v>24</v>
      </c>
      <c r="AC581" s="213"/>
      <c r="AD581" s="213"/>
      <c r="AE581" s="213"/>
      <c r="AF581" s="1319"/>
      <c r="AG581" s="375"/>
      <c r="AH581" s="1239"/>
      <c r="AI581" s="481" t="str">
        <f t="shared" si="47"/>
        <v>LV, ELF-</v>
      </c>
      <c r="AJ581" s="1330">
        <f t="shared" si="48"/>
        <v>43783</v>
      </c>
      <c r="AK581" s="194">
        <v>43773</v>
      </c>
      <c r="AL581" s="614">
        <v>43774</v>
      </c>
      <c r="AM581" s="230"/>
      <c r="AN581" s="232"/>
      <c r="AO581" s="232"/>
      <c r="AP581" s="230"/>
      <c r="AQ581" s="1231" t="s">
        <v>3094</v>
      </c>
      <c r="AR581" s="230"/>
      <c r="AS581" s="230"/>
      <c r="AT581" s="230"/>
      <c r="AU581" s="230"/>
      <c r="AV581" s="885"/>
      <c r="AW581" s="885"/>
      <c r="AX581" s="885"/>
      <c r="AY581" s="885"/>
      <c r="AZ581" s="458"/>
      <c r="BA581" s="2186"/>
      <c r="BB581" s="2186"/>
      <c r="BC581" s="2186"/>
      <c r="BD581" s="2186"/>
      <c r="BE581" s="2186"/>
      <c r="BF581" s="2186"/>
      <c r="BG581" s="2186"/>
      <c r="BH581" s="2186"/>
    </row>
    <row r="582" spans="1:60" ht="15" customHeight="1">
      <c r="A582" s="885"/>
      <c r="B582" s="1310">
        <v>576</v>
      </c>
      <c r="C582" s="682" t="s">
        <v>5037</v>
      </c>
      <c r="D582" s="568" t="s">
        <v>5038</v>
      </c>
      <c r="E582" s="521" t="s">
        <v>222</v>
      </c>
      <c r="F582" s="509" t="s">
        <v>24</v>
      </c>
      <c r="G582" s="311" t="s">
        <v>113</v>
      </c>
      <c r="H582" s="522" t="s">
        <v>24</v>
      </c>
      <c r="I582" s="592">
        <v>22926</v>
      </c>
      <c r="J582" s="1314">
        <f t="shared" ca="1" si="49"/>
        <v>60</v>
      </c>
      <c r="K582" s="176" t="s">
        <v>24</v>
      </c>
      <c r="L582" s="170" t="s">
        <v>24</v>
      </c>
      <c r="M582" s="173" t="s">
        <v>24</v>
      </c>
      <c r="N582" s="578">
        <v>43800</v>
      </c>
      <c r="O582" s="583" t="s">
        <v>24</v>
      </c>
      <c r="P582" s="586" t="s">
        <v>24</v>
      </c>
      <c r="Q582" s="194" t="str">
        <f t="shared" si="45"/>
        <v>-</v>
      </c>
      <c r="R582" s="181" t="str">
        <f t="shared" ca="1" si="46"/>
        <v>TIDAK MCU</v>
      </c>
      <c r="S582" s="1319" t="s">
        <v>24</v>
      </c>
      <c r="T582" s="1330">
        <v>44476</v>
      </c>
      <c r="U582" s="1329" t="s">
        <v>1497</v>
      </c>
      <c r="V582" s="1311">
        <v>44476</v>
      </c>
      <c r="W582" s="136" t="s">
        <v>24</v>
      </c>
      <c r="X582" s="347"/>
      <c r="Y582" s="172"/>
      <c r="Z582" s="350"/>
      <c r="AA582" s="1319" t="s">
        <v>24</v>
      </c>
      <c r="AB582" s="213" t="s">
        <v>24</v>
      </c>
      <c r="AC582" s="213"/>
      <c r="AD582" s="213"/>
      <c r="AE582" s="213"/>
      <c r="AF582" s="1319"/>
      <c r="AG582" s="375"/>
      <c r="AH582" s="1239"/>
      <c r="AI582" s="481" t="str">
        <f t="shared" si="47"/>
        <v>--</v>
      </c>
      <c r="AJ582" s="1330">
        <f t="shared" si="48"/>
        <v>43800</v>
      </c>
      <c r="AK582" s="194">
        <v>43804</v>
      </c>
      <c r="AL582" s="679">
        <v>43804</v>
      </c>
      <c r="AM582" s="230"/>
      <c r="AN582" s="232"/>
      <c r="AO582" s="232"/>
      <c r="AP582" s="230"/>
      <c r="AQ582" s="1231" t="s">
        <v>6564</v>
      </c>
      <c r="AR582" s="230"/>
      <c r="AS582" s="230"/>
      <c r="AT582" s="230"/>
      <c r="AU582" s="230"/>
      <c r="AV582" s="885"/>
      <c r="AW582" s="885"/>
      <c r="AX582" s="885"/>
      <c r="AY582" s="885"/>
      <c r="AZ582" s="177"/>
    </row>
    <row r="583" spans="1:60" ht="15" customHeight="1">
      <c r="A583" s="885"/>
      <c r="B583" s="1310">
        <v>577</v>
      </c>
      <c r="C583" s="682" t="s">
        <v>5039</v>
      </c>
      <c r="D583" s="568" t="s">
        <v>1853</v>
      </c>
      <c r="E583" s="521" t="s">
        <v>222</v>
      </c>
      <c r="F583" s="509" t="s">
        <v>24</v>
      </c>
      <c r="G583" s="311" t="s">
        <v>113</v>
      </c>
      <c r="H583" s="522" t="s">
        <v>24</v>
      </c>
      <c r="I583" s="592">
        <v>25120</v>
      </c>
      <c r="J583" s="1314">
        <f t="shared" ca="1" si="49"/>
        <v>54</v>
      </c>
      <c r="K583" s="652" t="s">
        <v>493</v>
      </c>
      <c r="L583" s="667">
        <v>681029326673</v>
      </c>
      <c r="M583" s="652">
        <v>44843</v>
      </c>
      <c r="N583" s="578">
        <v>43800</v>
      </c>
      <c r="O583" s="583" t="s">
        <v>24</v>
      </c>
      <c r="P583" s="586" t="s">
        <v>24</v>
      </c>
      <c r="Q583" s="194" t="str">
        <f t="shared" si="45"/>
        <v>-</v>
      </c>
      <c r="R583" s="181" t="str">
        <f t="shared" ca="1" si="46"/>
        <v>TIDAK MCU</v>
      </c>
      <c r="S583" s="1319" t="s">
        <v>5047</v>
      </c>
      <c r="T583" s="1330">
        <v>44478</v>
      </c>
      <c r="U583" s="1329">
        <v>44478</v>
      </c>
      <c r="V583" s="1311">
        <v>44478</v>
      </c>
      <c r="W583" s="1311" t="s">
        <v>24</v>
      </c>
      <c r="X583" s="347"/>
      <c r="Y583" s="172"/>
      <c r="Z583" s="350"/>
      <c r="AA583" s="1305" t="s">
        <v>100</v>
      </c>
      <c r="AB583" s="1022" t="s">
        <v>5053</v>
      </c>
      <c r="AC583" s="213"/>
      <c r="AD583" s="213"/>
      <c r="AE583" s="213"/>
      <c r="AF583" s="1319"/>
      <c r="AG583" s="375"/>
      <c r="AH583" s="1239"/>
      <c r="AI583" s="481" t="str">
        <f t="shared" si="47"/>
        <v>LIGHT VEHICLEDRILLING MACHINE</v>
      </c>
      <c r="AJ583" s="1330">
        <f t="shared" si="48"/>
        <v>43800</v>
      </c>
      <c r="AK583" s="194">
        <v>43804</v>
      </c>
      <c r="AL583" s="679">
        <v>43804</v>
      </c>
      <c r="AM583" s="230"/>
      <c r="AN583" s="232"/>
      <c r="AO583" s="232"/>
      <c r="AP583" s="230"/>
      <c r="AQ583" s="1231" t="s">
        <v>6564</v>
      </c>
      <c r="AR583" s="230"/>
      <c r="AS583" s="230"/>
      <c r="AT583" s="230"/>
      <c r="AU583" s="230"/>
      <c r="AV583" s="885"/>
      <c r="AW583" s="885"/>
      <c r="AX583" s="885"/>
      <c r="AY583" s="885"/>
      <c r="AZ583" s="177"/>
    </row>
    <row r="584" spans="1:60" ht="15" customHeight="1">
      <c r="A584" s="885"/>
      <c r="B584" s="1310">
        <v>578</v>
      </c>
      <c r="C584" s="682" t="s">
        <v>5040</v>
      </c>
      <c r="D584" s="384" t="s">
        <v>230</v>
      </c>
      <c r="E584" s="521" t="s">
        <v>222</v>
      </c>
      <c r="F584" s="509" t="s">
        <v>24</v>
      </c>
      <c r="G584" s="311" t="s">
        <v>113</v>
      </c>
      <c r="H584" s="522" t="s">
        <v>24</v>
      </c>
      <c r="I584" s="592">
        <v>29281</v>
      </c>
      <c r="J584" s="1314">
        <f t="shared" ca="1" si="49"/>
        <v>42</v>
      </c>
      <c r="K584" s="176" t="s">
        <v>24</v>
      </c>
      <c r="L584" s="170" t="s">
        <v>24</v>
      </c>
      <c r="M584" s="173" t="s">
        <v>24</v>
      </c>
      <c r="N584" s="578">
        <v>43800</v>
      </c>
      <c r="O584" s="583" t="s">
        <v>24</v>
      </c>
      <c r="P584" s="586" t="s">
        <v>24</v>
      </c>
      <c r="Q584" s="194" t="str">
        <f t="shared" si="45"/>
        <v>-</v>
      </c>
      <c r="R584" s="181" t="str">
        <f t="shared" ca="1" si="46"/>
        <v>TIDAK MCU</v>
      </c>
      <c r="S584" s="1319" t="s">
        <v>5048</v>
      </c>
      <c r="T584" s="1330">
        <v>44256</v>
      </c>
      <c r="U584" s="1329">
        <v>44256</v>
      </c>
      <c r="V584" s="1311">
        <v>44256</v>
      </c>
      <c r="W584" s="1311" t="s">
        <v>24</v>
      </c>
      <c r="X584" s="347"/>
      <c r="Y584" s="172"/>
      <c r="Z584" s="350"/>
      <c r="AA584" s="1319" t="s">
        <v>5053</v>
      </c>
      <c r="AB584" s="213" t="s">
        <v>24</v>
      </c>
      <c r="AC584" s="213"/>
      <c r="AD584" s="213"/>
      <c r="AE584" s="213"/>
      <c r="AF584" s="1319"/>
      <c r="AG584" s="375"/>
      <c r="AH584" s="1239"/>
      <c r="AI584" s="481" t="str">
        <f t="shared" si="47"/>
        <v>DRILLING MACHINE-</v>
      </c>
      <c r="AJ584" s="1330">
        <f t="shared" si="48"/>
        <v>43800</v>
      </c>
      <c r="AK584" s="592">
        <v>43804</v>
      </c>
      <c r="AL584" s="679">
        <v>43804</v>
      </c>
      <c r="AM584" s="230"/>
      <c r="AN584" s="232"/>
      <c r="AO584" s="232"/>
      <c r="AP584" s="230"/>
      <c r="AQ584" s="1231" t="s">
        <v>6564</v>
      </c>
      <c r="AR584" s="230"/>
      <c r="AS584" s="230"/>
      <c r="AT584" s="230"/>
      <c r="AU584" s="230"/>
      <c r="AV584" s="885"/>
      <c r="AW584" s="885"/>
      <c r="AX584" s="885"/>
      <c r="AY584" s="885"/>
      <c r="AZ584" s="177"/>
    </row>
    <row r="585" spans="1:60" ht="15" customHeight="1">
      <c r="A585" s="885"/>
      <c r="B585" s="1310">
        <v>579</v>
      </c>
      <c r="C585" s="547" t="s">
        <v>5041</v>
      </c>
      <c r="D585" s="568" t="s">
        <v>230</v>
      </c>
      <c r="E585" s="521" t="s">
        <v>222</v>
      </c>
      <c r="F585" s="509" t="s">
        <v>24</v>
      </c>
      <c r="G585" s="311" t="s">
        <v>113</v>
      </c>
      <c r="H585" s="522" t="s">
        <v>24</v>
      </c>
      <c r="I585" s="592">
        <v>35619</v>
      </c>
      <c r="J585" s="1314">
        <f t="shared" ca="1" si="49"/>
        <v>24</v>
      </c>
      <c r="K585" s="176" t="s">
        <v>24</v>
      </c>
      <c r="L585" s="170" t="s">
        <v>24</v>
      </c>
      <c r="M585" s="173" t="s">
        <v>24</v>
      </c>
      <c r="N585" s="578">
        <v>43800</v>
      </c>
      <c r="O585" s="583" t="s">
        <v>24</v>
      </c>
      <c r="P585" s="586" t="s">
        <v>24</v>
      </c>
      <c r="Q585" s="194" t="str">
        <f t="shared" si="45"/>
        <v>-</v>
      </c>
      <c r="R585" s="181" t="str">
        <f t="shared" ca="1" si="46"/>
        <v>TIDAK MCU</v>
      </c>
      <c r="S585" s="1319" t="s">
        <v>5049</v>
      </c>
      <c r="T585" s="1330">
        <v>44385</v>
      </c>
      <c r="U585" s="1329">
        <v>44385</v>
      </c>
      <c r="V585" s="1311">
        <v>44385</v>
      </c>
      <c r="W585" s="1311" t="s">
        <v>24</v>
      </c>
      <c r="X585" s="347"/>
      <c r="Y585" s="172"/>
      <c r="Z585" s="350"/>
      <c r="AA585" s="1319" t="s">
        <v>5053</v>
      </c>
      <c r="AB585" s="213" t="s">
        <v>24</v>
      </c>
      <c r="AC585" s="213"/>
      <c r="AD585" s="213"/>
      <c r="AE585" s="213"/>
      <c r="AF585" s="1319"/>
      <c r="AG585" s="375"/>
      <c r="AH585" s="1239"/>
      <c r="AI585" s="481" t="str">
        <f t="shared" si="47"/>
        <v>DRILLING MACHINE-</v>
      </c>
      <c r="AJ585" s="1330">
        <f t="shared" si="48"/>
        <v>43800</v>
      </c>
      <c r="AK585" s="194">
        <v>43804</v>
      </c>
      <c r="AL585" s="679">
        <v>43804</v>
      </c>
      <c r="AM585" s="230"/>
      <c r="AN585" s="232"/>
      <c r="AO585" s="232"/>
      <c r="AP585" s="230"/>
      <c r="AQ585" s="1231" t="s">
        <v>6564</v>
      </c>
      <c r="AR585" s="230"/>
      <c r="AS585" s="230"/>
      <c r="AT585" s="230"/>
      <c r="AU585" s="230"/>
      <c r="AV585" s="885"/>
      <c r="AW585" s="885"/>
      <c r="AX585" s="885"/>
      <c r="AY585" s="885"/>
      <c r="AZ585" s="885"/>
    </row>
    <row r="586" spans="1:60" ht="15" customHeight="1">
      <c r="A586" s="885"/>
      <c r="B586" s="1310">
        <v>580</v>
      </c>
      <c r="C586" s="682" t="s">
        <v>5042</v>
      </c>
      <c r="D586" s="568" t="s">
        <v>230</v>
      </c>
      <c r="E586" s="521" t="s">
        <v>222</v>
      </c>
      <c r="F586" s="509" t="s">
        <v>24</v>
      </c>
      <c r="G586" s="311" t="s">
        <v>113</v>
      </c>
      <c r="H586" s="961" t="s">
        <v>24</v>
      </c>
      <c r="I586" s="592">
        <v>34200</v>
      </c>
      <c r="J586" s="1314">
        <f t="shared" ca="1" si="49"/>
        <v>28</v>
      </c>
      <c r="K586" s="652" t="s">
        <v>496</v>
      </c>
      <c r="L586" s="667">
        <v>930817261079</v>
      </c>
      <c r="M586" s="652">
        <v>45523</v>
      </c>
      <c r="N586" s="578">
        <v>43800</v>
      </c>
      <c r="O586" s="583" t="s">
        <v>24</v>
      </c>
      <c r="P586" s="586" t="s">
        <v>24</v>
      </c>
      <c r="Q586" s="194" t="str">
        <f t="shared" si="45"/>
        <v>-</v>
      </c>
      <c r="R586" s="181" t="str">
        <f t="shared" ca="1" si="46"/>
        <v>TIDAK MCU</v>
      </c>
      <c r="S586" s="1319" t="s">
        <v>5050</v>
      </c>
      <c r="T586" s="1330">
        <v>44427</v>
      </c>
      <c r="U586" s="1329">
        <v>44427</v>
      </c>
      <c r="V586" s="1311">
        <v>44427</v>
      </c>
      <c r="W586" s="1311" t="s">
        <v>24</v>
      </c>
      <c r="X586" s="347"/>
      <c r="Y586" s="172"/>
      <c r="Z586" s="350"/>
      <c r="AA586" s="1319" t="s">
        <v>100</v>
      </c>
      <c r="AB586" s="243" t="s">
        <v>5053</v>
      </c>
      <c r="AC586" s="213"/>
      <c r="AD586" s="213"/>
      <c r="AE586" s="213"/>
      <c r="AF586" s="1319"/>
      <c r="AG586" s="375"/>
      <c r="AH586" s="1239"/>
      <c r="AI586" s="481" t="str">
        <f t="shared" si="47"/>
        <v>LIGHT VEHICLEDRILLING MACHINE</v>
      </c>
      <c r="AJ586" s="1330">
        <f t="shared" si="48"/>
        <v>43800</v>
      </c>
      <c r="AK586" s="194">
        <v>43804</v>
      </c>
      <c r="AL586" s="679">
        <v>43804</v>
      </c>
      <c r="AM586" s="230"/>
      <c r="AN586" s="232"/>
      <c r="AO586" s="232"/>
      <c r="AP586" s="230"/>
      <c r="AQ586" s="1231" t="s">
        <v>6564</v>
      </c>
      <c r="AR586" s="230"/>
      <c r="AS586" s="230"/>
      <c r="AT586" s="230"/>
      <c r="AU586" s="230"/>
      <c r="AV586" s="885"/>
      <c r="AW586" s="885"/>
      <c r="AX586" s="885"/>
      <c r="AY586" s="885"/>
      <c r="AZ586" s="177"/>
    </row>
    <row r="587" spans="1:60" ht="15" customHeight="1">
      <c r="A587" s="885"/>
      <c r="B587" s="1310">
        <v>581</v>
      </c>
      <c r="C587" s="1024" t="s">
        <v>6341</v>
      </c>
      <c r="D587" s="958" t="s">
        <v>230</v>
      </c>
      <c r="E587" s="709" t="s">
        <v>222</v>
      </c>
      <c r="F587" s="912" t="s">
        <v>24</v>
      </c>
      <c r="G587" s="959" t="s">
        <v>113</v>
      </c>
      <c r="H587" s="1643" t="s">
        <v>24</v>
      </c>
      <c r="I587" s="1029">
        <v>28584</v>
      </c>
      <c r="J587" s="445">
        <f t="shared" ca="1" si="49"/>
        <v>44</v>
      </c>
      <c r="K587" s="917" t="s">
        <v>493</v>
      </c>
      <c r="L587" s="918">
        <v>17187804000031</v>
      </c>
      <c r="M587" s="917">
        <v>45727</v>
      </c>
      <c r="N587" s="928">
        <v>43800</v>
      </c>
      <c r="O587" s="1030" t="s">
        <v>24</v>
      </c>
      <c r="P587" s="971" t="s">
        <v>24</v>
      </c>
      <c r="Q587" s="1025" t="str">
        <f t="shared" si="45"/>
        <v>-</v>
      </c>
      <c r="R587" s="181" t="str">
        <f t="shared" ca="1" si="46"/>
        <v>TIDAK MCU</v>
      </c>
      <c r="S587" s="445" t="s">
        <v>24</v>
      </c>
      <c r="T587" s="446">
        <v>44290</v>
      </c>
      <c r="U587" s="517">
        <v>44290</v>
      </c>
      <c r="V587" s="446">
        <v>44290</v>
      </c>
      <c r="W587" s="446" t="s">
        <v>24</v>
      </c>
      <c r="X587" s="1009"/>
      <c r="Y587" s="1026"/>
      <c r="Z587" s="1027"/>
      <c r="AA587" s="445" t="s">
        <v>100</v>
      </c>
      <c r="AB587" s="447" t="s">
        <v>5053</v>
      </c>
      <c r="AC587" s="447"/>
      <c r="AD587" s="447"/>
      <c r="AE587" s="447"/>
      <c r="AF587" s="445"/>
      <c r="AG587" s="972"/>
      <c r="AH587" s="1975"/>
      <c r="AI587" s="1028" t="str">
        <f t="shared" si="47"/>
        <v>LIGHT VEHICLEDRILLING MACHINE</v>
      </c>
      <c r="AJ587" s="446">
        <f t="shared" si="48"/>
        <v>43800</v>
      </c>
      <c r="AK587" s="920">
        <v>43804</v>
      </c>
      <c r="AL587" s="920">
        <v>43804</v>
      </c>
      <c r="AM587" s="877"/>
      <c r="AN587" s="877"/>
      <c r="AO587" s="877"/>
      <c r="AP587" s="877"/>
      <c r="AQ587" s="1231" t="s">
        <v>6564</v>
      </c>
      <c r="AR587" s="916"/>
      <c r="AS587" s="877"/>
      <c r="AT587" s="877"/>
      <c r="AU587" s="916"/>
      <c r="AV587" s="458"/>
      <c r="AW587" s="458"/>
      <c r="AX587" s="458"/>
      <c r="AY587" s="458"/>
      <c r="AZ587" s="885"/>
    </row>
    <row r="588" spans="1:60" ht="15" customHeight="1">
      <c r="A588" s="885"/>
      <c r="B588" s="1310">
        <v>582</v>
      </c>
      <c r="C588" s="682" t="s">
        <v>5044</v>
      </c>
      <c r="D588" s="684" t="s">
        <v>226</v>
      </c>
      <c r="E588" s="554" t="s">
        <v>222</v>
      </c>
      <c r="F588" s="509" t="s">
        <v>24</v>
      </c>
      <c r="G588" s="311" t="s">
        <v>113</v>
      </c>
      <c r="H588" s="612" t="s">
        <v>5045</v>
      </c>
      <c r="I588" s="592">
        <v>28092</v>
      </c>
      <c r="J588" s="1314">
        <f t="shared" ca="1" si="49"/>
        <v>45</v>
      </c>
      <c r="K588" s="176" t="s">
        <v>24</v>
      </c>
      <c r="L588" s="170" t="s">
        <v>24</v>
      </c>
      <c r="M588" s="173" t="s">
        <v>24</v>
      </c>
      <c r="N588" s="578">
        <v>43819</v>
      </c>
      <c r="O588" s="583" t="s">
        <v>24</v>
      </c>
      <c r="P588" s="586" t="s">
        <v>24</v>
      </c>
      <c r="Q588" s="194" t="str">
        <f t="shared" si="45"/>
        <v>-</v>
      </c>
      <c r="R588" s="181" t="str">
        <f t="shared" ca="1" si="46"/>
        <v>TIDAK MCU</v>
      </c>
      <c r="S588" s="1319" t="s">
        <v>24</v>
      </c>
      <c r="T588" s="1330">
        <v>44528</v>
      </c>
      <c r="U588" s="1329" t="s">
        <v>24</v>
      </c>
      <c r="V588" s="1330" t="s">
        <v>24</v>
      </c>
      <c r="W588" s="1311" t="s">
        <v>24</v>
      </c>
      <c r="X588" s="347"/>
      <c r="Y588" s="172"/>
      <c r="Z588" s="350"/>
      <c r="AA588" s="1319" t="s">
        <v>24</v>
      </c>
      <c r="AB588" s="213" t="s">
        <v>24</v>
      </c>
      <c r="AC588" s="213"/>
      <c r="AD588" s="213"/>
      <c r="AE588" s="213"/>
      <c r="AF588" s="1319"/>
      <c r="AG588" s="375"/>
      <c r="AH588" s="1239"/>
      <c r="AI588" s="481" t="str">
        <f t="shared" si="47"/>
        <v>--</v>
      </c>
      <c r="AJ588" s="1330">
        <f t="shared" si="48"/>
        <v>43819</v>
      </c>
      <c r="AK588" s="211" t="s">
        <v>24</v>
      </c>
      <c r="AL588" s="621" t="s">
        <v>24</v>
      </c>
      <c r="AM588" s="230"/>
      <c r="AN588" s="232"/>
      <c r="AO588" s="232"/>
      <c r="AP588" s="230"/>
      <c r="AQ588" s="1231" t="s">
        <v>6564</v>
      </c>
      <c r="AR588" s="230"/>
      <c r="AS588" s="230"/>
      <c r="AT588" s="230"/>
      <c r="AU588" s="230"/>
      <c r="AV588" s="885"/>
      <c r="AW588" s="885"/>
      <c r="AX588" s="885"/>
      <c r="AY588" s="885"/>
      <c r="AZ588" s="177"/>
    </row>
    <row r="589" spans="1:60" ht="15" customHeight="1">
      <c r="A589" s="885"/>
      <c r="B589" s="1310">
        <v>583</v>
      </c>
      <c r="C589" s="699" t="s">
        <v>5046</v>
      </c>
      <c r="D589" s="230" t="s">
        <v>230</v>
      </c>
      <c r="E589" s="521" t="s">
        <v>222</v>
      </c>
      <c r="F589" s="509" t="s">
        <v>24</v>
      </c>
      <c r="G589" s="311" t="s">
        <v>113</v>
      </c>
      <c r="H589" s="935" t="s">
        <v>24</v>
      </c>
      <c r="I589" s="592">
        <v>28255</v>
      </c>
      <c r="J589" s="1314">
        <f t="shared" ca="1" si="49"/>
        <v>45</v>
      </c>
      <c r="K589" s="652" t="s">
        <v>494</v>
      </c>
      <c r="L589" s="667">
        <v>770517141159</v>
      </c>
      <c r="M589" s="518">
        <v>45056</v>
      </c>
      <c r="N589" s="578">
        <v>43845</v>
      </c>
      <c r="O589" s="583" t="s">
        <v>24</v>
      </c>
      <c r="P589" s="586" t="s">
        <v>24</v>
      </c>
      <c r="Q589" s="194" t="str">
        <f t="shared" si="45"/>
        <v>-</v>
      </c>
      <c r="R589" s="181" t="str">
        <f t="shared" ca="1" si="46"/>
        <v>TIDAK MCU</v>
      </c>
      <c r="S589" s="1319" t="s">
        <v>5052</v>
      </c>
      <c r="T589" s="1330">
        <v>44326</v>
      </c>
      <c r="U589" s="1329">
        <v>44326</v>
      </c>
      <c r="V589" s="1330" t="s">
        <v>24</v>
      </c>
      <c r="W589" s="1311" t="s">
        <v>24</v>
      </c>
      <c r="X589" s="347"/>
      <c r="Y589" s="172"/>
      <c r="Z589" s="350"/>
      <c r="AA589" s="1319" t="s">
        <v>100</v>
      </c>
      <c r="AB589" s="493" t="s">
        <v>5053</v>
      </c>
      <c r="AC589" s="213"/>
      <c r="AD589" s="213"/>
      <c r="AE589" s="213"/>
      <c r="AF589" s="1319"/>
      <c r="AG589" s="375"/>
      <c r="AH589" s="1239"/>
      <c r="AI589" s="481" t="str">
        <f t="shared" si="47"/>
        <v>LIGHT VEHICLEDRILLING MACHINE</v>
      </c>
      <c r="AJ589" s="1330">
        <f t="shared" si="48"/>
        <v>43845</v>
      </c>
      <c r="AK589" s="198">
        <v>43844</v>
      </c>
      <c r="AL589" s="689">
        <v>43844</v>
      </c>
      <c r="AM589" s="230"/>
      <c r="AN589" s="232"/>
      <c r="AO589" s="232"/>
      <c r="AP589" s="230"/>
      <c r="AQ589" s="1231" t="s">
        <v>6564</v>
      </c>
      <c r="AR589" s="230"/>
      <c r="AS589" s="230"/>
      <c r="AT589" s="230"/>
      <c r="AU589" s="230"/>
      <c r="AV589" s="885"/>
      <c r="AW589" s="885"/>
      <c r="AX589" s="885"/>
      <c r="AY589" s="885"/>
      <c r="AZ589" s="177"/>
    </row>
    <row r="590" spans="1:60" s="2186" customFormat="1" ht="15" customHeight="1">
      <c r="A590" s="458"/>
      <c r="B590" s="1310">
        <v>584</v>
      </c>
      <c r="C590" s="1507" t="s">
        <v>4776</v>
      </c>
      <c r="D590" s="958" t="s">
        <v>234</v>
      </c>
      <c r="E590" s="709" t="s">
        <v>222</v>
      </c>
      <c r="F590" s="912" t="s">
        <v>24</v>
      </c>
      <c r="G590" s="959" t="s">
        <v>114</v>
      </c>
      <c r="H590" s="1217" t="s">
        <v>24</v>
      </c>
      <c r="I590" s="1727">
        <v>30735</v>
      </c>
      <c r="J590" s="445">
        <f t="shared" ca="1" si="49"/>
        <v>38</v>
      </c>
      <c r="K590" s="919" t="s">
        <v>83</v>
      </c>
      <c r="L590" s="918" t="s">
        <v>24</v>
      </c>
      <c r="M590" s="919">
        <v>44250</v>
      </c>
      <c r="N590" s="1029">
        <v>42576</v>
      </c>
      <c r="O590" s="1030">
        <v>42896</v>
      </c>
      <c r="P590" s="1922" t="s">
        <v>24</v>
      </c>
      <c r="Q590" s="1025">
        <f t="shared" si="45"/>
        <v>43261</v>
      </c>
      <c r="R590" s="919" t="str">
        <f t="shared" ca="1" si="46"/>
        <v>EXPIRED</v>
      </c>
      <c r="S590" s="445" t="s">
        <v>4959</v>
      </c>
      <c r="T590" s="446">
        <v>44250</v>
      </c>
      <c r="U590" s="517">
        <v>44250</v>
      </c>
      <c r="V590" s="446" t="s">
        <v>24</v>
      </c>
      <c r="W590" s="446" t="s">
        <v>24</v>
      </c>
      <c r="X590" s="2163"/>
      <c r="Y590" s="1026"/>
      <c r="Z590" s="1027"/>
      <c r="AA590" s="445" t="s">
        <v>100</v>
      </c>
      <c r="AB590" s="447"/>
      <c r="AC590" s="447"/>
      <c r="AD590" s="447"/>
      <c r="AE590" s="447"/>
      <c r="AF590" s="445"/>
      <c r="AG590" s="972"/>
      <c r="AH590" s="1975"/>
      <c r="AI590" s="1028" t="str">
        <f t="shared" si="47"/>
        <v>LIGHT VEHICLE</v>
      </c>
      <c r="AJ590" s="446">
        <f t="shared" si="48"/>
        <v>42576</v>
      </c>
      <c r="AK590" s="1029" t="s">
        <v>24</v>
      </c>
      <c r="AL590" s="1727">
        <v>40150</v>
      </c>
      <c r="AM590" s="877"/>
      <c r="AN590" s="877"/>
      <c r="AO590" s="877"/>
      <c r="AP590" s="877"/>
      <c r="AQ590" s="916" t="s">
        <v>6564</v>
      </c>
      <c r="AR590" s="877"/>
      <c r="AS590" s="877"/>
      <c r="AT590" s="877"/>
      <c r="AU590" s="877"/>
      <c r="AV590" s="458"/>
      <c r="AW590" s="458"/>
      <c r="AX590" s="458"/>
      <c r="AY590" s="458"/>
      <c r="AZ590" s="458"/>
    </row>
    <row r="591" spans="1:60" s="2186" customFormat="1" ht="15" customHeight="1">
      <c r="A591" s="458"/>
      <c r="B591" s="1310">
        <v>585</v>
      </c>
      <c r="C591" s="1492" t="s">
        <v>4777</v>
      </c>
      <c r="D591" s="877" t="s">
        <v>226</v>
      </c>
      <c r="E591" s="709" t="s">
        <v>222</v>
      </c>
      <c r="F591" s="912" t="s">
        <v>24</v>
      </c>
      <c r="G591" s="959" t="s">
        <v>114</v>
      </c>
      <c r="H591" s="1643" t="s">
        <v>24</v>
      </c>
      <c r="I591" s="1727">
        <v>34721</v>
      </c>
      <c r="J591" s="445">
        <f t="shared" ca="1" si="49"/>
        <v>27</v>
      </c>
      <c r="K591" s="1803" t="s">
        <v>24</v>
      </c>
      <c r="L591" s="1831" t="s">
        <v>24</v>
      </c>
      <c r="M591" s="1876" t="s">
        <v>24</v>
      </c>
      <c r="N591" s="1029">
        <v>42576</v>
      </c>
      <c r="O591" s="1030">
        <v>42921</v>
      </c>
      <c r="P591" s="1922" t="s">
        <v>24</v>
      </c>
      <c r="Q591" s="1025">
        <f t="shared" si="45"/>
        <v>43286</v>
      </c>
      <c r="R591" s="919" t="str">
        <f t="shared" ca="1" si="46"/>
        <v>EXPIRED</v>
      </c>
      <c r="S591" s="445" t="s">
        <v>24</v>
      </c>
      <c r="T591" s="446">
        <v>44218</v>
      </c>
      <c r="U591" s="1937" t="s">
        <v>99</v>
      </c>
      <c r="V591" s="446" t="s">
        <v>24</v>
      </c>
      <c r="W591" s="446" t="s">
        <v>24</v>
      </c>
      <c r="X591" s="1009"/>
      <c r="Y591" s="1026"/>
      <c r="Z591" s="1027"/>
      <c r="AA591" s="445"/>
      <c r="AB591" s="447"/>
      <c r="AC591" s="447"/>
      <c r="AD591" s="447"/>
      <c r="AE591" s="447"/>
      <c r="AF591" s="445"/>
      <c r="AG591" s="972"/>
      <c r="AH591" s="1975"/>
      <c r="AI591" s="1028" t="str">
        <f t="shared" si="47"/>
        <v/>
      </c>
      <c r="AJ591" s="446">
        <f t="shared" si="48"/>
        <v>42576</v>
      </c>
      <c r="AK591" s="1727" t="s">
        <v>24</v>
      </c>
      <c r="AL591" s="1727" t="s">
        <v>24</v>
      </c>
      <c r="AM591" s="877"/>
      <c r="AN591" s="877"/>
      <c r="AO591" s="877"/>
      <c r="AP591" s="877"/>
      <c r="AQ591" s="916" t="s">
        <v>6564</v>
      </c>
      <c r="AR591" s="877"/>
      <c r="AS591" s="877"/>
      <c r="AT591" s="877"/>
      <c r="AU591" s="877"/>
      <c r="AV591" s="458"/>
      <c r="AW591" s="458"/>
      <c r="AX591" s="458"/>
      <c r="AY591" s="458"/>
      <c r="AZ591" s="458"/>
    </row>
    <row r="592" spans="1:60" s="2186" customFormat="1" ht="15" customHeight="1">
      <c r="A592" s="458"/>
      <c r="B592" s="1310">
        <v>586</v>
      </c>
      <c r="C592" s="1492" t="s">
        <v>4778</v>
      </c>
      <c r="D592" s="1569" t="s">
        <v>418</v>
      </c>
      <c r="E592" s="709" t="s">
        <v>222</v>
      </c>
      <c r="F592" s="912" t="s">
        <v>24</v>
      </c>
      <c r="G592" s="959" t="s">
        <v>114</v>
      </c>
      <c r="H592" s="1643" t="s">
        <v>24</v>
      </c>
      <c r="I592" s="1727">
        <v>29013</v>
      </c>
      <c r="J592" s="445">
        <f t="shared" ca="1" si="49"/>
        <v>43</v>
      </c>
      <c r="K592" s="919" t="s">
        <v>83</v>
      </c>
      <c r="L592" s="918" t="s">
        <v>24</v>
      </c>
      <c r="M592" s="919">
        <v>44354</v>
      </c>
      <c r="N592" s="1029">
        <v>42651</v>
      </c>
      <c r="O592" s="1030">
        <v>43002</v>
      </c>
      <c r="P592" s="1922" t="s">
        <v>24</v>
      </c>
      <c r="Q592" s="1025">
        <f t="shared" ref="Q592:Q655" si="50">IF(OR(O592="-",O592=""),"-",O592+365)</f>
        <v>43367</v>
      </c>
      <c r="R592" s="919" t="str">
        <f t="shared" ref="R592:R655" ca="1" si="51">IF(OR(O592="",O592="-"),"TIDAK MCU",IF(Q592&gt;TODAY(),"BERLAKU","EXPIRED"))</f>
        <v>EXPIRED</v>
      </c>
      <c r="S592" s="445" t="s">
        <v>4960</v>
      </c>
      <c r="T592" s="446">
        <v>44354</v>
      </c>
      <c r="U592" s="517">
        <v>44354</v>
      </c>
      <c r="V592" s="446" t="s">
        <v>24</v>
      </c>
      <c r="W592" s="446" t="s">
        <v>24</v>
      </c>
      <c r="X592" s="1009"/>
      <c r="Y592" s="1026"/>
      <c r="Z592" s="1027"/>
      <c r="AA592" s="445" t="s">
        <v>100</v>
      </c>
      <c r="AB592" s="447"/>
      <c r="AC592" s="447"/>
      <c r="AD592" s="447"/>
      <c r="AE592" s="447"/>
      <c r="AF592" s="445"/>
      <c r="AG592" s="972"/>
      <c r="AH592" s="1975"/>
      <c r="AI592" s="1028" t="str">
        <f t="shared" ref="AI592:AI655" si="52">+CONCATENATE(AA592,AB592,AC592,AD592,AE592,AF592,AG592)</f>
        <v>LIGHT VEHICLE</v>
      </c>
      <c r="AJ592" s="446">
        <f t="shared" ref="AJ592:AJ655" si="53">N592</f>
        <v>42651</v>
      </c>
      <c r="AK592" s="1025">
        <v>42652</v>
      </c>
      <c r="AL592" s="1727">
        <v>42737</v>
      </c>
      <c r="AM592" s="877"/>
      <c r="AN592" s="877"/>
      <c r="AO592" s="877"/>
      <c r="AP592" s="877"/>
      <c r="AQ592" s="916" t="s">
        <v>6564</v>
      </c>
      <c r="AR592" s="877"/>
      <c r="AS592" s="877"/>
      <c r="AT592" s="877"/>
      <c r="AU592" s="877"/>
      <c r="AV592" s="458"/>
      <c r="AW592" s="458"/>
      <c r="AX592" s="458"/>
      <c r="AY592" s="458"/>
      <c r="AZ592" s="458"/>
    </row>
    <row r="593" spans="1:53" s="2186" customFormat="1" ht="15" customHeight="1">
      <c r="A593" s="458"/>
      <c r="B593" s="1310">
        <v>587</v>
      </c>
      <c r="C593" s="1492" t="s">
        <v>4779</v>
      </c>
      <c r="D593" s="1569" t="s">
        <v>4780</v>
      </c>
      <c r="E593" s="709" t="s">
        <v>222</v>
      </c>
      <c r="F593" s="912" t="s">
        <v>4781</v>
      </c>
      <c r="G593" s="959" t="s">
        <v>114</v>
      </c>
      <c r="H593" s="1643" t="s">
        <v>24</v>
      </c>
      <c r="I593" s="1727">
        <v>33746</v>
      </c>
      <c r="J593" s="445">
        <f t="shared" ca="1" si="49"/>
        <v>30</v>
      </c>
      <c r="K593" s="1803" t="s">
        <v>24</v>
      </c>
      <c r="L593" s="1831" t="s">
        <v>24</v>
      </c>
      <c r="M593" s="1876" t="s">
        <v>24</v>
      </c>
      <c r="N593" s="1029">
        <v>42661</v>
      </c>
      <c r="O593" s="1030">
        <v>43029</v>
      </c>
      <c r="P593" s="1922"/>
      <c r="Q593" s="1025">
        <f t="shared" si="50"/>
        <v>43394</v>
      </c>
      <c r="R593" s="919" t="str">
        <f t="shared" ca="1" si="51"/>
        <v>EXPIRED</v>
      </c>
      <c r="S593" s="445" t="s">
        <v>24</v>
      </c>
      <c r="T593" s="446">
        <v>44338</v>
      </c>
      <c r="U593" s="517" t="s">
        <v>99</v>
      </c>
      <c r="V593" s="446" t="s">
        <v>24</v>
      </c>
      <c r="W593" s="446" t="s">
        <v>24</v>
      </c>
      <c r="X593" s="1009"/>
      <c r="Y593" s="1026"/>
      <c r="Z593" s="1027"/>
      <c r="AA593" s="445"/>
      <c r="AB593" s="447"/>
      <c r="AC593" s="447"/>
      <c r="AD593" s="447"/>
      <c r="AE593" s="447"/>
      <c r="AF593" s="445"/>
      <c r="AG593" s="972"/>
      <c r="AH593" s="1975"/>
      <c r="AI593" s="1028" t="str">
        <f t="shared" si="52"/>
        <v/>
      </c>
      <c r="AJ593" s="446">
        <f t="shared" si="53"/>
        <v>42661</v>
      </c>
      <c r="AK593" s="1030" t="s">
        <v>24</v>
      </c>
      <c r="AL593" s="1727" t="s">
        <v>24</v>
      </c>
      <c r="AM593" s="877"/>
      <c r="AN593" s="877"/>
      <c r="AO593" s="877"/>
      <c r="AP593" s="877"/>
      <c r="AQ593" s="916" t="s">
        <v>6564</v>
      </c>
      <c r="AR593" s="877"/>
      <c r="AS593" s="877"/>
      <c r="AT593" s="877"/>
      <c r="AU593" s="877"/>
      <c r="AV593" s="1308"/>
      <c r="AW593" s="1308"/>
      <c r="AX593" s="1308"/>
      <c r="AY593" s="1308"/>
      <c r="AZ593" s="458"/>
    </row>
    <row r="594" spans="1:53" s="2186" customFormat="1" ht="15" customHeight="1">
      <c r="A594" s="458"/>
      <c r="B594" s="1310">
        <v>588</v>
      </c>
      <c r="C594" s="1492" t="s">
        <v>4782</v>
      </c>
      <c r="D594" s="1574" t="s">
        <v>4783</v>
      </c>
      <c r="E594" s="709" t="s">
        <v>222</v>
      </c>
      <c r="F594" s="912" t="s">
        <v>24</v>
      </c>
      <c r="G594" s="959" t="s">
        <v>114</v>
      </c>
      <c r="H594" s="1643" t="s">
        <v>24</v>
      </c>
      <c r="I594" s="1727">
        <v>31435</v>
      </c>
      <c r="J594" s="445">
        <f t="shared" ca="1" si="49"/>
        <v>36</v>
      </c>
      <c r="K594" s="919" t="s">
        <v>83</v>
      </c>
      <c r="L594" s="918">
        <v>860115410471</v>
      </c>
      <c r="M594" s="919">
        <v>44219</v>
      </c>
      <c r="N594" s="1029">
        <v>42709</v>
      </c>
      <c r="O594" s="1030" t="s">
        <v>24</v>
      </c>
      <c r="P594" s="1922" t="s">
        <v>24</v>
      </c>
      <c r="Q594" s="1025" t="str">
        <f t="shared" si="50"/>
        <v>-</v>
      </c>
      <c r="R594" s="919" t="str">
        <f t="shared" ca="1" si="51"/>
        <v>TIDAK MCU</v>
      </c>
      <c r="S594" s="445" t="s">
        <v>4961</v>
      </c>
      <c r="T594" s="446">
        <v>44219</v>
      </c>
      <c r="U594" s="517">
        <v>44219</v>
      </c>
      <c r="V594" s="446" t="s">
        <v>24</v>
      </c>
      <c r="W594" s="446" t="s">
        <v>24</v>
      </c>
      <c r="X594" s="1009"/>
      <c r="Y594" s="1026"/>
      <c r="Z594" s="1027"/>
      <c r="AA594" s="445" t="s">
        <v>100</v>
      </c>
      <c r="AB594" s="447"/>
      <c r="AC594" s="447"/>
      <c r="AD594" s="447"/>
      <c r="AE594" s="447"/>
      <c r="AF594" s="445"/>
      <c r="AG594" s="972"/>
      <c r="AH594" s="1975"/>
      <c r="AI594" s="1028" t="str">
        <f t="shared" si="52"/>
        <v>LIGHT VEHICLE</v>
      </c>
      <c r="AJ594" s="446">
        <f t="shared" si="53"/>
        <v>42709</v>
      </c>
      <c r="AK594" s="1029">
        <v>42710</v>
      </c>
      <c r="AL594" s="1727">
        <v>42710</v>
      </c>
      <c r="AM594" s="877"/>
      <c r="AN594" s="877"/>
      <c r="AO594" s="877"/>
      <c r="AP594" s="877"/>
      <c r="AQ594" s="916" t="s">
        <v>6564</v>
      </c>
      <c r="AR594" s="877"/>
      <c r="AS594" s="877"/>
      <c r="AT594" s="877"/>
      <c r="AU594" s="877"/>
      <c r="AV594" s="458"/>
      <c r="AW594" s="458"/>
      <c r="AX594" s="458"/>
      <c r="AY594" s="458"/>
      <c r="AZ594" s="458"/>
    </row>
    <row r="595" spans="1:53" s="2186" customFormat="1" ht="15" customHeight="1">
      <c r="A595" s="458"/>
      <c r="B595" s="1310">
        <v>589</v>
      </c>
      <c r="C595" s="1507" t="s">
        <v>4784</v>
      </c>
      <c r="D595" s="958" t="s">
        <v>230</v>
      </c>
      <c r="E595" s="709" t="s">
        <v>222</v>
      </c>
      <c r="F595" s="912" t="s">
        <v>24</v>
      </c>
      <c r="G595" s="959" t="s">
        <v>114</v>
      </c>
      <c r="H595" s="1663" t="s">
        <v>4785</v>
      </c>
      <c r="I595" s="1727">
        <v>30725</v>
      </c>
      <c r="J595" s="445">
        <f t="shared" ca="1" si="49"/>
        <v>38</v>
      </c>
      <c r="K595" s="916" t="s">
        <v>493</v>
      </c>
      <c r="L595" s="918">
        <v>15418402000004</v>
      </c>
      <c r="M595" s="919">
        <v>45561</v>
      </c>
      <c r="N595" s="928">
        <v>43790</v>
      </c>
      <c r="O595" s="1030" t="s">
        <v>24</v>
      </c>
      <c r="P595" s="1025" t="s">
        <v>24</v>
      </c>
      <c r="Q595" s="1025" t="str">
        <f t="shared" si="50"/>
        <v>-</v>
      </c>
      <c r="R595" s="919" t="str">
        <f t="shared" ca="1" si="51"/>
        <v>TIDAK MCU</v>
      </c>
      <c r="S595" s="445" t="s">
        <v>4962</v>
      </c>
      <c r="T595" s="446">
        <v>44240</v>
      </c>
      <c r="U595" s="517">
        <v>44240</v>
      </c>
      <c r="V595" s="446" t="s">
        <v>24</v>
      </c>
      <c r="W595" s="446" t="s">
        <v>24</v>
      </c>
      <c r="X595" s="1009"/>
      <c r="Y595" s="1026"/>
      <c r="Z595" s="1027"/>
      <c r="AA595" s="445" t="s">
        <v>1086</v>
      </c>
      <c r="AB595" s="447"/>
      <c r="AC595" s="447"/>
      <c r="AD595" s="447"/>
      <c r="AE595" s="447"/>
      <c r="AF595" s="445"/>
      <c r="AG595" s="972"/>
      <c r="AH595" s="1975"/>
      <c r="AI595" s="1028" t="str">
        <f t="shared" si="52"/>
        <v>HINO 260 JD/TI</v>
      </c>
      <c r="AJ595" s="446">
        <f t="shared" si="53"/>
        <v>43790</v>
      </c>
      <c r="AK595" s="1025">
        <v>43787</v>
      </c>
      <c r="AL595" s="1727">
        <v>43788</v>
      </c>
      <c r="AM595" s="877"/>
      <c r="AN595" s="877"/>
      <c r="AO595" s="877"/>
      <c r="AP595" s="877"/>
      <c r="AQ595" s="916" t="s">
        <v>6564</v>
      </c>
      <c r="AR595" s="877"/>
      <c r="AS595" s="877"/>
      <c r="AT595" s="877" t="s">
        <v>11598</v>
      </c>
      <c r="AU595" s="877"/>
      <c r="AV595" s="458"/>
      <c r="AW595" s="458"/>
      <c r="AX595" s="458"/>
      <c r="AY595" s="458"/>
      <c r="AZ595" s="458"/>
    </row>
    <row r="596" spans="1:53" s="2186" customFormat="1" ht="15" customHeight="1">
      <c r="A596" s="458"/>
      <c r="B596" s="1310">
        <v>590</v>
      </c>
      <c r="C596" s="1492" t="s">
        <v>4786</v>
      </c>
      <c r="D596" s="958" t="s">
        <v>4787</v>
      </c>
      <c r="E596" s="709" t="s">
        <v>222</v>
      </c>
      <c r="F596" s="912" t="s">
        <v>24</v>
      </c>
      <c r="G596" s="959" t="s">
        <v>114</v>
      </c>
      <c r="H596" s="1671" t="s">
        <v>4788</v>
      </c>
      <c r="I596" s="1727">
        <v>29287</v>
      </c>
      <c r="J596" s="445">
        <f t="shared" ca="1" si="49"/>
        <v>42</v>
      </c>
      <c r="K596" s="1803" t="s">
        <v>24</v>
      </c>
      <c r="L596" s="1831" t="s">
        <v>24</v>
      </c>
      <c r="M596" s="1876" t="s">
        <v>24</v>
      </c>
      <c r="N596" s="1029">
        <v>43003</v>
      </c>
      <c r="O596" s="1030">
        <v>43355</v>
      </c>
      <c r="P596" s="971" t="s">
        <v>24</v>
      </c>
      <c r="Q596" s="1025">
        <f t="shared" si="50"/>
        <v>43720</v>
      </c>
      <c r="R596" s="919" t="str">
        <f t="shared" ca="1" si="51"/>
        <v>EXPIRED</v>
      </c>
      <c r="S596" s="445" t="s">
        <v>24</v>
      </c>
      <c r="T596" s="446">
        <v>44627</v>
      </c>
      <c r="U596" s="517" t="s">
        <v>24</v>
      </c>
      <c r="V596" s="446" t="s">
        <v>24</v>
      </c>
      <c r="W596" s="446" t="s">
        <v>24</v>
      </c>
      <c r="X596" s="1009"/>
      <c r="Y596" s="1026"/>
      <c r="Z596" s="1027"/>
      <c r="AA596" s="445" t="s">
        <v>24</v>
      </c>
      <c r="AB596" s="447"/>
      <c r="AC596" s="447"/>
      <c r="AD596" s="447"/>
      <c r="AE596" s="447"/>
      <c r="AF596" s="445"/>
      <c r="AG596" s="972"/>
      <c r="AH596" s="1975"/>
      <c r="AI596" s="1028" t="str">
        <f t="shared" si="52"/>
        <v>-</v>
      </c>
      <c r="AJ596" s="446">
        <f t="shared" si="53"/>
        <v>43003</v>
      </c>
      <c r="AK596" s="1727" t="s">
        <v>24</v>
      </c>
      <c r="AL596" s="1727" t="s">
        <v>24</v>
      </c>
      <c r="AM596" s="877"/>
      <c r="AN596" s="877"/>
      <c r="AO596" s="877"/>
      <c r="AP596" s="877"/>
      <c r="AQ596" s="916" t="s">
        <v>6564</v>
      </c>
      <c r="AR596" s="877"/>
      <c r="AS596" s="877"/>
      <c r="AT596" s="877"/>
      <c r="AU596" s="877"/>
      <c r="AV596" s="458"/>
      <c r="AW596" s="458"/>
      <c r="AX596" s="458"/>
      <c r="AY596" s="458"/>
      <c r="AZ596" s="458"/>
    </row>
    <row r="597" spans="1:53" s="2186" customFormat="1" ht="15" customHeight="1">
      <c r="A597" s="458"/>
      <c r="B597" s="1310">
        <v>591</v>
      </c>
      <c r="C597" s="1507" t="s">
        <v>4789</v>
      </c>
      <c r="D597" s="958" t="s">
        <v>230</v>
      </c>
      <c r="E597" s="709" t="s">
        <v>222</v>
      </c>
      <c r="F597" s="912" t="s">
        <v>24</v>
      </c>
      <c r="G597" s="959" t="s">
        <v>114</v>
      </c>
      <c r="H597" s="1663" t="s">
        <v>4790</v>
      </c>
      <c r="I597" s="1737">
        <v>35151</v>
      </c>
      <c r="J597" s="445">
        <f t="shared" ca="1" si="49"/>
        <v>26</v>
      </c>
      <c r="K597" s="877" t="s">
        <v>493</v>
      </c>
      <c r="L597" s="1574">
        <v>960314590693</v>
      </c>
      <c r="M597" s="1727">
        <v>45012</v>
      </c>
      <c r="N597" s="928">
        <v>43790</v>
      </c>
      <c r="O597" s="1030" t="s">
        <v>24</v>
      </c>
      <c r="P597" s="1025" t="s">
        <v>24</v>
      </c>
      <c r="Q597" s="1025" t="str">
        <f t="shared" si="50"/>
        <v>-</v>
      </c>
      <c r="R597" s="919" t="str">
        <f t="shared" ca="1" si="51"/>
        <v>TIDAK MCU</v>
      </c>
      <c r="S597" s="445" t="s">
        <v>4963</v>
      </c>
      <c r="T597" s="446">
        <v>44282</v>
      </c>
      <c r="U597" s="517">
        <v>44282</v>
      </c>
      <c r="V597" s="446" t="s">
        <v>24</v>
      </c>
      <c r="W597" s="446" t="s">
        <v>24</v>
      </c>
      <c r="X597" s="1009"/>
      <c r="Y597" s="1026"/>
      <c r="Z597" s="1027"/>
      <c r="AA597" s="445" t="s">
        <v>1086</v>
      </c>
      <c r="AB597" s="447"/>
      <c r="AC597" s="447"/>
      <c r="AD597" s="447"/>
      <c r="AE597" s="447"/>
      <c r="AF597" s="445"/>
      <c r="AG597" s="972"/>
      <c r="AH597" s="1975"/>
      <c r="AI597" s="1028" t="str">
        <f t="shared" si="52"/>
        <v>HINO 260 JD/TI</v>
      </c>
      <c r="AJ597" s="446">
        <f t="shared" si="53"/>
        <v>43790</v>
      </c>
      <c r="AK597" s="1029">
        <v>43787</v>
      </c>
      <c r="AL597" s="1727">
        <v>43788</v>
      </c>
      <c r="AM597" s="877"/>
      <c r="AN597" s="877"/>
      <c r="AO597" s="877"/>
      <c r="AP597" s="877"/>
      <c r="AQ597" s="916" t="s">
        <v>6564</v>
      </c>
      <c r="AR597" s="877"/>
      <c r="AS597" s="877"/>
      <c r="AT597" s="877"/>
      <c r="AU597" s="877"/>
      <c r="AV597" s="458"/>
      <c r="AW597" s="458"/>
      <c r="AX597" s="458"/>
      <c r="AY597" s="458"/>
      <c r="AZ597" s="458"/>
    </row>
    <row r="598" spans="1:53" s="2186" customFormat="1" ht="15" customHeight="1">
      <c r="A598" s="458"/>
      <c r="B598" s="1310">
        <v>592</v>
      </c>
      <c r="C598" s="1492" t="s">
        <v>4791</v>
      </c>
      <c r="D598" s="877" t="s">
        <v>234</v>
      </c>
      <c r="E598" s="709" t="s">
        <v>222</v>
      </c>
      <c r="F598" s="912" t="s">
        <v>24</v>
      </c>
      <c r="G598" s="959" t="s">
        <v>114</v>
      </c>
      <c r="H598" s="1643" t="s">
        <v>24</v>
      </c>
      <c r="I598" s="1727">
        <v>27032</v>
      </c>
      <c r="J598" s="445">
        <f t="shared" ca="1" si="49"/>
        <v>48</v>
      </c>
      <c r="K598" s="919" t="s">
        <v>83</v>
      </c>
      <c r="L598" s="918">
        <v>740115420393</v>
      </c>
      <c r="M598" s="919">
        <v>43833</v>
      </c>
      <c r="N598" s="1029">
        <v>43102</v>
      </c>
      <c r="O598" s="1030">
        <v>43456</v>
      </c>
      <c r="P598" s="971" t="s">
        <v>24</v>
      </c>
      <c r="Q598" s="1025">
        <f t="shared" si="50"/>
        <v>43821</v>
      </c>
      <c r="R598" s="919" t="str">
        <f t="shared" ca="1" si="51"/>
        <v>EXPIRED</v>
      </c>
      <c r="S598" s="445" t="s">
        <v>4964</v>
      </c>
      <c r="T598" s="446">
        <v>44199</v>
      </c>
      <c r="U598" s="517" t="s">
        <v>889</v>
      </c>
      <c r="V598" s="446" t="s">
        <v>24</v>
      </c>
      <c r="W598" s="446" t="s">
        <v>24</v>
      </c>
      <c r="X598" s="1009"/>
      <c r="Y598" s="1026"/>
      <c r="Z598" s="1027"/>
      <c r="AA598" s="445" t="s">
        <v>100</v>
      </c>
      <c r="AB598" s="447" t="s">
        <v>1086</v>
      </c>
      <c r="AC598" s="447"/>
      <c r="AD598" s="447"/>
      <c r="AE598" s="447"/>
      <c r="AF598" s="445"/>
      <c r="AG598" s="972"/>
      <c r="AH598" s="1975"/>
      <c r="AI598" s="1028" t="str">
        <f t="shared" si="52"/>
        <v>LIGHT VEHICLEHINO 260 JD/TI</v>
      </c>
      <c r="AJ598" s="446">
        <f t="shared" si="53"/>
        <v>43102</v>
      </c>
      <c r="AK598" s="1029" t="s">
        <v>24</v>
      </c>
      <c r="AL598" s="1727">
        <v>43103</v>
      </c>
      <c r="AM598" s="877"/>
      <c r="AN598" s="877"/>
      <c r="AO598" s="877"/>
      <c r="AP598" s="877"/>
      <c r="AQ598" s="916" t="s">
        <v>6564</v>
      </c>
      <c r="AR598" s="877"/>
      <c r="AS598" s="877"/>
      <c r="AT598" s="877"/>
      <c r="AU598" s="877"/>
      <c r="AV598" s="458"/>
      <c r="AW598" s="458"/>
      <c r="AX598" s="458"/>
      <c r="AY598" s="458"/>
      <c r="AZ598" s="458"/>
    </row>
    <row r="599" spans="1:53" s="2186" customFormat="1" ht="15" customHeight="1">
      <c r="A599" s="458"/>
      <c r="B599" s="1310">
        <v>593</v>
      </c>
      <c r="C599" s="1492" t="s">
        <v>4792</v>
      </c>
      <c r="D599" s="1574" t="s">
        <v>4793</v>
      </c>
      <c r="E599" s="709" t="s">
        <v>222</v>
      </c>
      <c r="F599" s="912" t="s">
        <v>24</v>
      </c>
      <c r="G599" s="959" t="s">
        <v>114</v>
      </c>
      <c r="H599" s="1671" t="s">
        <v>4794</v>
      </c>
      <c r="I599" s="1727">
        <v>24830</v>
      </c>
      <c r="J599" s="445">
        <f t="shared" ca="1" si="49"/>
        <v>55</v>
      </c>
      <c r="K599" s="919" t="s">
        <v>83</v>
      </c>
      <c r="L599" s="918">
        <v>671214590147</v>
      </c>
      <c r="M599" s="919">
        <v>45284</v>
      </c>
      <c r="N599" s="1029">
        <v>43186</v>
      </c>
      <c r="O599" s="1030">
        <v>43533</v>
      </c>
      <c r="P599" s="2164" t="s">
        <v>498</v>
      </c>
      <c r="Q599" s="1025">
        <f t="shared" si="50"/>
        <v>43898</v>
      </c>
      <c r="R599" s="919" t="str">
        <f t="shared" ca="1" si="51"/>
        <v>EXPIRED</v>
      </c>
      <c r="S599" s="445" t="s">
        <v>4965</v>
      </c>
      <c r="T599" s="446">
        <v>44554</v>
      </c>
      <c r="U599" s="517">
        <v>44554</v>
      </c>
      <c r="V599" s="446" t="s">
        <v>24</v>
      </c>
      <c r="W599" s="446" t="s">
        <v>24</v>
      </c>
      <c r="X599" s="1009"/>
      <c r="Y599" s="1026"/>
      <c r="Z599" s="1027"/>
      <c r="AA599" s="445" t="s">
        <v>100</v>
      </c>
      <c r="AB599" s="447"/>
      <c r="AC599" s="447"/>
      <c r="AD599" s="447"/>
      <c r="AE599" s="447"/>
      <c r="AF599" s="445"/>
      <c r="AG599" s="972"/>
      <c r="AH599" s="1975"/>
      <c r="AI599" s="1028" t="str">
        <f t="shared" si="52"/>
        <v>LIGHT VEHICLE</v>
      </c>
      <c r="AJ599" s="446">
        <f t="shared" si="53"/>
        <v>43186</v>
      </c>
      <c r="AK599" s="1029">
        <v>43191</v>
      </c>
      <c r="AL599" s="1727">
        <v>43181</v>
      </c>
      <c r="AM599" s="877"/>
      <c r="AN599" s="877"/>
      <c r="AO599" s="877"/>
      <c r="AP599" s="877"/>
      <c r="AQ599" s="916" t="s">
        <v>6564</v>
      </c>
      <c r="AR599" s="877"/>
      <c r="AS599" s="877"/>
      <c r="AT599" s="877"/>
      <c r="AU599" s="877"/>
      <c r="AV599" s="458"/>
      <c r="AW599" s="458"/>
      <c r="AX599" s="458"/>
      <c r="AY599" s="458"/>
      <c r="AZ599" s="458"/>
    </row>
    <row r="600" spans="1:53" s="2186" customFormat="1" ht="15" customHeight="1">
      <c r="A600" s="458"/>
      <c r="B600" s="1310">
        <v>594</v>
      </c>
      <c r="C600" s="1492" t="s">
        <v>4795</v>
      </c>
      <c r="D600" s="877" t="s">
        <v>4796</v>
      </c>
      <c r="E600" s="709" t="s">
        <v>222</v>
      </c>
      <c r="F600" s="912" t="s">
        <v>24</v>
      </c>
      <c r="G600" s="959" t="s">
        <v>114</v>
      </c>
      <c r="H600" s="1643" t="s">
        <v>24</v>
      </c>
      <c r="I600" s="1727">
        <v>34612</v>
      </c>
      <c r="J600" s="445">
        <f t="shared" ca="1" si="49"/>
        <v>27</v>
      </c>
      <c r="K600" s="919" t="s">
        <v>83</v>
      </c>
      <c r="L600" s="918">
        <v>941015600249</v>
      </c>
      <c r="M600" s="919">
        <v>45204</v>
      </c>
      <c r="N600" s="1029">
        <v>43294</v>
      </c>
      <c r="O600" s="1030">
        <v>43652</v>
      </c>
      <c r="P600" s="971" t="s">
        <v>24</v>
      </c>
      <c r="Q600" s="1025">
        <f t="shared" si="50"/>
        <v>44017</v>
      </c>
      <c r="R600" s="919" t="str">
        <f t="shared" ca="1" si="51"/>
        <v>EXPIRED</v>
      </c>
      <c r="S600" s="445" t="s">
        <v>4966</v>
      </c>
      <c r="T600" s="446">
        <v>44474</v>
      </c>
      <c r="U600" s="517">
        <v>44474</v>
      </c>
      <c r="V600" s="446" t="s">
        <v>24</v>
      </c>
      <c r="W600" s="446" t="s">
        <v>24</v>
      </c>
      <c r="X600" s="1009"/>
      <c r="Y600" s="1026"/>
      <c r="Z600" s="1027"/>
      <c r="AA600" s="445" t="s">
        <v>100</v>
      </c>
      <c r="AB600" s="447"/>
      <c r="AC600" s="447"/>
      <c r="AD600" s="447"/>
      <c r="AE600" s="447"/>
      <c r="AF600" s="445"/>
      <c r="AG600" s="972"/>
      <c r="AH600" s="1975"/>
      <c r="AI600" s="1028" t="str">
        <f t="shared" si="52"/>
        <v>LIGHT VEHICLE</v>
      </c>
      <c r="AJ600" s="446">
        <f t="shared" si="53"/>
        <v>43294</v>
      </c>
      <c r="AK600" s="971" t="s">
        <v>24</v>
      </c>
      <c r="AL600" s="1727">
        <v>43150</v>
      </c>
      <c r="AM600" s="877"/>
      <c r="AN600" s="877"/>
      <c r="AO600" s="877"/>
      <c r="AP600" s="877"/>
      <c r="AQ600" s="916" t="s">
        <v>6564</v>
      </c>
      <c r="AR600" s="877"/>
      <c r="AS600" s="877"/>
      <c r="AT600" s="877"/>
      <c r="AU600" s="877"/>
      <c r="AV600" s="458"/>
      <c r="AW600" s="458"/>
      <c r="AX600" s="458"/>
      <c r="AY600" s="458"/>
      <c r="AZ600" s="458"/>
    </row>
    <row r="601" spans="1:53" s="2186" customFormat="1" ht="15" customHeight="1">
      <c r="A601" s="458"/>
      <c r="B601" s="1310">
        <v>595</v>
      </c>
      <c r="C601" s="1492" t="s">
        <v>4797</v>
      </c>
      <c r="D601" s="1574" t="s">
        <v>611</v>
      </c>
      <c r="E601" s="709" t="s">
        <v>222</v>
      </c>
      <c r="F601" s="912" t="s">
        <v>24</v>
      </c>
      <c r="G601" s="959" t="s">
        <v>114</v>
      </c>
      <c r="H601" s="1643" t="s">
        <v>24</v>
      </c>
      <c r="I601" s="1727">
        <v>29301</v>
      </c>
      <c r="J601" s="445">
        <f t="shared" ca="1" si="49"/>
        <v>42</v>
      </c>
      <c r="K601" s="1803" t="s">
        <v>24</v>
      </c>
      <c r="L601" s="1831" t="s">
        <v>24</v>
      </c>
      <c r="M601" s="1876" t="s">
        <v>24</v>
      </c>
      <c r="N601" s="1029">
        <v>42613</v>
      </c>
      <c r="O601" s="1030">
        <v>42960</v>
      </c>
      <c r="P601" s="1922" t="s">
        <v>24</v>
      </c>
      <c r="Q601" s="1025">
        <f t="shared" si="50"/>
        <v>43325</v>
      </c>
      <c r="R601" s="919" t="str">
        <f t="shared" ca="1" si="51"/>
        <v>EXPIRED</v>
      </c>
      <c r="S601" s="445" t="s">
        <v>24</v>
      </c>
      <c r="T601" s="446">
        <v>44276</v>
      </c>
      <c r="U601" s="517" t="s">
        <v>99</v>
      </c>
      <c r="V601" s="446" t="s">
        <v>24</v>
      </c>
      <c r="W601" s="446" t="s">
        <v>24</v>
      </c>
      <c r="X601" s="1009"/>
      <c r="Y601" s="1026"/>
      <c r="Z601" s="1027"/>
      <c r="AA601" s="445"/>
      <c r="AB601" s="447"/>
      <c r="AC601" s="447"/>
      <c r="AD601" s="447"/>
      <c r="AE601" s="447"/>
      <c r="AF601" s="445"/>
      <c r="AG601" s="972"/>
      <c r="AH601" s="1975"/>
      <c r="AI601" s="1028" t="str">
        <f t="shared" si="52"/>
        <v/>
      </c>
      <c r="AJ601" s="446">
        <f t="shared" si="53"/>
        <v>42613</v>
      </c>
      <c r="AK601" s="1922" t="s">
        <v>24</v>
      </c>
      <c r="AL601" s="1727" t="s">
        <v>24</v>
      </c>
      <c r="AM601" s="877"/>
      <c r="AN601" s="877"/>
      <c r="AO601" s="877"/>
      <c r="AP601" s="877"/>
      <c r="AQ601" s="916" t="s">
        <v>6564</v>
      </c>
      <c r="AR601" s="877"/>
      <c r="AS601" s="877"/>
      <c r="AT601" s="877" t="s">
        <v>11598</v>
      </c>
      <c r="AU601" s="877"/>
      <c r="AV601" s="458"/>
      <c r="AW601" s="458"/>
      <c r="AX601" s="458"/>
      <c r="AY601" s="458"/>
      <c r="AZ601" s="458"/>
    </row>
    <row r="602" spans="1:53" s="2186" customFormat="1" ht="15" customHeight="1">
      <c r="A602" s="458"/>
      <c r="B602" s="1310">
        <v>596</v>
      </c>
      <c r="C602" s="1492" t="s">
        <v>4798</v>
      </c>
      <c r="D602" s="1574" t="s">
        <v>226</v>
      </c>
      <c r="E602" s="709" t="s">
        <v>222</v>
      </c>
      <c r="F602" s="912" t="s">
        <v>24</v>
      </c>
      <c r="G602" s="959" t="s">
        <v>114</v>
      </c>
      <c r="H602" s="1643" t="s">
        <v>24</v>
      </c>
      <c r="I602" s="1727">
        <v>26108</v>
      </c>
      <c r="J602" s="445">
        <f t="shared" ca="1" si="49"/>
        <v>51</v>
      </c>
      <c r="K602" s="919" t="s">
        <v>493</v>
      </c>
      <c r="L602" s="918" t="s">
        <v>24</v>
      </c>
      <c r="M602" s="919">
        <v>43275</v>
      </c>
      <c r="N602" s="1029">
        <v>42392</v>
      </c>
      <c r="O602" s="1030" t="s">
        <v>24</v>
      </c>
      <c r="P602" s="1922" t="s">
        <v>24</v>
      </c>
      <c r="Q602" s="1025" t="str">
        <f t="shared" si="50"/>
        <v>-</v>
      </c>
      <c r="R602" s="919" t="str">
        <f t="shared" ca="1" si="51"/>
        <v>TIDAK MCU</v>
      </c>
      <c r="S602" s="445" t="s">
        <v>4967</v>
      </c>
      <c r="T602" s="446">
        <v>44371</v>
      </c>
      <c r="U602" s="517" t="s">
        <v>99</v>
      </c>
      <c r="V602" s="446" t="s">
        <v>24</v>
      </c>
      <c r="W602" s="446" t="s">
        <v>24</v>
      </c>
      <c r="X602" s="1009"/>
      <c r="Y602" s="1026"/>
      <c r="Z602" s="1027"/>
      <c r="AA602" s="445" t="s">
        <v>100</v>
      </c>
      <c r="AB602" s="447"/>
      <c r="AC602" s="447"/>
      <c r="AD602" s="447"/>
      <c r="AE602" s="447"/>
      <c r="AF602" s="445"/>
      <c r="AG602" s="972"/>
      <c r="AH602" s="1975"/>
      <c r="AI602" s="1028" t="str">
        <f t="shared" si="52"/>
        <v>LIGHT VEHICLE</v>
      </c>
      <c r="AJ602" s="446">
        <f t="shared" si="53"/>
        <v>42392</v>
      </c>
      <c r="AK602" s="1030" t="s">
        <v>24</v>
      </c>
      <c r="AL602" s="1727" t="s">
        <v>24</v>
      </c>
      <c r="AM602" s="877"/>
      <c r="AN602" s="877"/>
      <c r="AO602" s="877"/>
      <c r="AP602" s="877"/>
      <c r="AQ602" s="916" t="s">
        <v>6564</v>
      </c>
      <c r="AR602" s="877"/>
      <c r="AS602" s="877"/>
      <c r="AT602" s="877"/>
      <c r="AU602" s="877"/>
      <c r="AV602" s="458"/>
      <c r="AW602" s="458"/>
      <c r="AX602" s="458"/>
      <c r="AY602" s="458"/>
      <c r="AZ602" s="458"/>
    </row>
    <row r="603" spans="1:53" s="2186" customFormat="1" ht="15" customHeight="1">
      <c r="A603" s="458"/>
      <c r="B603" s="1310">
        <v>597</v>
      </c>
      <c r="C603" s="1492" t="s">
        <v>4799</v>
      </c>
      <c r="D603" s="1569" t="s">
        <v>611</v>
      </c>
      <c r="E603" s="709" t="s">
        <v>222</v>
      </c>
      <c r="F603" s="912" t="s">
        <v>24</v>
      </c>
      <c r="G603" s="959" t="s">
        <v>114</v>
      </c>
      <c r="H603" s="1671" t="s">
        <v>4800</v>
      </c>
      <c r="I603" s="1727">
        <v>34213</v>
      </c>
      <c r="J603" s="445">
        <f t="shared" ca="1" si="49"/>
        <v>28</v>
      </c>
      <c r="K603" s="1810" t="s">
        <v>24</v>
      </c>
      <c r="L603" s="1844" t="s">
        <v>24</v>
      </c>
      <c r="M603" s="1882" t="s">
        <v>24</v>
      </c>
      <c r="N603" s="1029">
        <v>42851</v>
      </c>
      <c r="O603" s="1030">
        <v>43191</v>
      </c>
      <c r="P603" s="1922" t="s">
        <v>24</v>
      </c>
      <c r="Q603" s="1025">
        <f t="shared" si="50"/>
        <v>43556</v>
      </c>
      <c r="R603" s="919" t="str">
        <f t="shared" ca="1" si="51"/>
        <v>EXPIRED</v>
      </c>
      <c r="S603" s="445" t="s">
        <v>4968</v>
      </c>
      <c r="T603" s="446">
        <v>44440</v>
      </c>
      <c r="U603" s="517">
        <v>44440</v>
      </c>
      <c r="V603" s="446" t="s">
        <v>24</v>
      </c>
      <c r="W603" s="446" t="s">
        <v>24</v>
      </c>
      <c r="X603" s="1009"/>
      <c r="Y603" s="1026"/>
      <c r="Z603" s="1027"/>
      <c r="AA603" s="445" t="s">
        <v>100</v>
      </c>
      <c r="AB603" s="447"/>
      <c r="AC603" s="447"/>
      <c r="AD603" s="447"/>
      <c r="AE603" s="447"/>
      <c r="AF603" s="445"/>
      <c r="AG603" s="972"/>
      <c r="AH603" s="1975"/>
      <c r="AI603" s="1028" t="str">
        <f t="shared" si="52"/>
        <v>LIGHT VEHICLE</v>
      </c>
      <c r="AJ603" s="446">
        <f t="shared" si="53"/>
        <v>42851</v>
      </c>
      <c r="AK603" s="1025">
        <v>44049</v>
      </c>
      <c r="AL603" s="1029">
        <v>43739</v>
      </c>
      <c r="AM603" s="877"/>
      <c r="AN603" s="877"/>
      <c r="AO603" s="877"/>
      <c r="AP603" s="877"/>
      <c r="AQ603" s="916" t="s">
        <v>6564</v>
      </c>
      <c r="AR603" s="877"/>
      <c r="AS603" s="877"/>
      <c r="AT603" s="877"/>
      <c r="AU603" s="877"/>
      <c r="AV603" s="458"/>
      <c r="AW603" s="458"/>
      <c r="AX603" s="458"/>
      <c r="AY603" s="458"/>
      <c r="AZ603" s="458"/>
      <c r="BA603" s="2186" t="s">
        <v>12010</v>
      </c>
    </row>
    <row r="604" spans="1:53" s="2186" customFormat="1" ht="15" customHeight="1">
      <c r="A604" s="458"/>
      <c r="B604" s="1310">
        <v>598</v>
      </c>
      <c r="C604" s="1507" t="s">
        <v>4801</v>
      </c>
      <c r="D604" s="958" t="s">
        <v>230</v>
      </c>
      <c r="E604" s="709" t="s">
        <v>222</v>
      </c>
      <c r="F604" s="912" t="s">
        <v>24</v>
      </c>
      <c r="G604" s="959" t="s">
        <v>114</v>
      </c>
      <c r="H604" s="1643" t="s">
        <v>24</v>
      </c>
      <c r="I604" s="1737">
        <v>28423</v>
      </c>
      <c r="J604" s="445">
        <f t="shared" ca="1" si="49"/>
        <v>45</v>
      </c>
      <c r="K604" s="916" t="s">
        <v>493</v>
      </c>
      <c r="L604" s="918">
        <v>14367710000049</v>
      </c>
      <c r="M604" s="919">
        <v>45581</v>
      </c>
      <c r="N604" s="928">
        <v>43785</v>
      </c>
      <c r="O604" s="1030" t="s">
        <v>24</v>
      </c>
      <c r="P604" s="1025" t="s">
        <v>24</v>
      </c>
      <c r="Q604" s="1025" t="str">
        <f t="shared" si="50"/>
        <v>-</v>
      </c>
      <c r="R604" s="919" t="str">
        <f t="shared" ca="1" si="51"/>
        <v>TIDAK MCU</v>
      </c>
      <c r="S604" s="445" t="s">
        <v>4969</v>
      </c>
      <c r="T604" s="446">
        <v>44494</v>
      </c>
      <c r="U604" s="517">
        <v>44494</v>
      </c>
      <c r="V604" s="446" t="s">
        <v>24</v>
      </c>
      <c r="W604" s="446" t="s">
        <v>24</v>
      </c>
      <c r="X604" s="1009"/>
      <c r="Y604" s="1026"/>
      <c r="Z604" s="1027"/>
      <c r="AA604" s="445" t="s">
        <v>1086</v>
      </c>
      <c r="AB604" s="447"/>
      <c r="AC604" s="447"/>
      <c r="AD604" s="447"/>
      <c r="AE604" s="447"/>
      <c r="AF604" s="445"/>
      <c r="AG604" s="972"/>
      <c r="AH604" s="1975"/>
      <c r="AI604" s="1028" t="str">
        <f t="shared" si="52"/>
        <v>HINO 260 JD/TI</v>
      </c>
      <c r="AJ604" s="446">
        <f t="shared" si="53"/>
        <v>43785</v>
      </c>
      <c r="AK604" s="1029">
        <v>43780</v>
      </c>
      <c r="AL604" s="1727">
        <v>43781</v>
      </c>
      <c r="AM604" s="877"/>
      <c r="AN604" s="877"/>
      <c r="AO604" s="877"/>
      <c r="AP604" s="877"/>
      <c r="AQ604" s="916" t="s">
        <v>6564</v>
      </c>
      <c r="AR604" s="877"/>
      <c r="AS604" s="877"/>
      <c r="AT604" s="877"/>
      <c r="AU604" s="877"/>
      <c r="AV604" s="458"/>
      <c r="AW604" s="458"/>
      <c r="AX604" s="458"/>
      <c r="AY604" s="458"/>
      <c r="AZ604" s="458"/>
    </row>
    <row r="605" spans="1:53" s="2186" customFormat="1" ht="15" customHeight="1">
      <c r="A605" s="458"/>
      <c r="B605" s="1310">
        <v>599</v>
      </c>
      <c r="C605" s="1507" t="s">
        <v>299</v>
      </c>
      <c r="D605" s="958" t="s">
        <v>230</v>
      </c>
      <c r="E605" s="709" t="s">
        <v>222</v>
      </c>
      <c r="F605" s="912" t="s">
        <v>24</v>
      </c>
      <c r="G605" s="959" t="s">
        <v>114</v>
      </c>
      <c r="H605" s="1663" t="s">
        <v>2906</v>
      </c>
      <c r="I605" s="1727">
        <v>31425</v>
      </c>
      <c r="J605" s="445">
        <f t="shared" ca="1" si="49"/>
        <v>36</v>
      </c>
      <c r="K605" s="916" t="s">
        <v>493</v>
      </c>
      <c r="L605" s="918">
        <v>15408203000002</v>
      </c>
      <c r="M605" s="919">
        <v>45525</v>
      </c>
      <c r="N605" s="928">
        <v>43790</v>
      </c>
      <c r="O605" s="1030" t="s">
        <v>24</v>
      </c>
      <c r="P605" s="1025" t="s">
        <v>24</v>
      </c>
      <c r="Q605" s="1025" t="str">
        <f t="shared" si="50"/>
        <v>-</v>
      </c>
      <c r="R605" s="919" t="str">
        <f t="shared" ca="1" si="51"/>
        <v>TIDAK MCU</v>
      </c>
      <c r="S605" s="445" t="s">
        <v>4970</v>
      </c>
      <c r="T605" s="446">
        <v>44209</v>
      </c>
      <c r="U605" s="517" t="s">
        <v>99</v>
      </c>
      <c r="V605" s="446" t="s">
        <v>24</v>
      </c>
      <c r="W605" s="446" t="s">
        <v>24</v>
      </c>
      <c r="X605" s="1009"/>
      <c r="Y605" s="1026"/>
      <c r="Z605" s="1027"/>
      <c r="AA605" s="445" t="s">
        <v>1086</v>
      </c>
      <c r="AB605" s="447"/>
      <c r="AC605" s="447"/>
      <c r="AD605" s="447"/>
      <c r="AE605" s="447"/>
      <c r="AF605" s="445"/>
      <c r="AG605" s="972"/>
      <c r="AH605" s="1975"/>
      <c r="AI605" s="1028" t="str">
        <f t="shared" si="52"/>
        <v>HINO 260 JD/TI</v>
      </c>
      <c r="AJ605" s="446">
        <f t="shared" si="53"/>
        <v>43790</v>
      </c>
      <c r="AK605" s="1029" t="s">
        <v>24</v>
      </c>
      <c r="AL605" s="1727" t="s">
        <v>24</v>
      </c>
      <c r="AM605" s="877"/>
      <c r="AN605" s="877"/>
      <c r="AO605" s="877"/>
      <c r="AP605" s="877"/>
      <c r="AQ605" s="916" t="s">
        <v>6564</v>
      </c>
      <c r="AR605" s="877"/>
      <c r="AS605" s="877"/>
      <c r="AT605" s="877" t="s">
        <v>11598</v>
      </c>
      <c r="AU605" s="877"/>
      <c r="AV605" s="458"/>
      <c r="AW605" s="458"/>
      <c r="AX605" s="458"/>
      <c r="AY605" s="458"/>
      <c r="AZ605" s="458"/>
    </row>
    <row r="606" spans="1:53" s="2186" customFormat="1" ht="15" customHeight="1">
      <c r="A606" s="458"/>
      <c r="B606" s="1310">
        <v>600</v>
      </c>
      <c r="C606" s="1492" t="s">
        <v>4802</v>
      </c>
      <c r="D606" s="1569" t="s">
        <v>226</v>
      </c>
      <c r="E606" s="709" t="s">
        <v>222</v>
      </c>
      <c r="F606" s="912" t="s">
        <v>24</v>
      </c>
      <c r="G606" s="959" t="s">
        <v>114</v>
      </c>
      <c r="H606" s="2165" t="s">
        <v>4803</v>
      </c>
      <c r="I606" s="1727">
        <v>34156</v>
      </c>
      <c r="J606" s="445">
        <f t="shared" ca="1" si="49"/>
        <v>28</v>
      </c>
      <c r="K606" s="919" t="s">
        <v>83</v>
      </c>
      <c r="L606" s="918">
        <v>930714340832</v>
      </c>
      <c r="M606" s="919">
        <v>44748</v>
      </c>
      <c r="N606" s="1029">
        <v>42989</v>
      </c>
      <c r="O606" s="1030">
        <v>43340</v>
      </c>
      <c r="P606" s="1922" t="s">
        <v>24</v>
      </c>
      <c r="Q606" s="1025">
        <f t="shared" si="50"/>
        <v>43705</v>
      </c>
      <c r="R606" s="919" t="str">
        <f t="shared" ca="1" si="51"/>
        <v>EXPIRED</v>
      </c>
      <c r="S606" s="445" t="s">
        <v>4971</v>
      </c>
      <c r="T606" s="446">
        <v>44383</v>
      </c>
      <c r="U606" s="517">
        <v>44383</v>
      </c>
      <c r="V606" s="446" t="s">
        <v>24</v>
      </c>
      <c r="W606" s="446" t="s">
        <v>24</v>
      </c>
      <c r="X606" s="1009"/>
      <c r="Y606" s="1026"/>
      <c r="Z606" s="1027"/>
      <c r="AA606" s="445" t="s">
        <v>100</v>
      </c>
      <c r="AB606" s="447" t="s">
        <v>1086</v>
      </c>
      <c r="AC606" s="447"/>
      <c r="AD606" s="447"/>
      <c r="AE606" s="447"/>
      <c r="AF606" s="445"/>
      <c r="AG606" s="972"/>
      <c r="AH606" s="1975"/>
      <c r="AI606" s="1028" t="str">
        <f t="shared" si="52"/>
        <v>LIGHT VEHICLEHINO 260 JD/TI</v>
      </c>
      <c r="AJ606" s="446">
        <f t="shared" si="53"/>
        <v>42989</v>
      </c>
      <c r="AK606" s="1025" t="s">
        <v>24</v>
      </c>
      <c r="AL606" s="1029">
        <v>43145</v>
      </c>
      <c r="AM606" s="877"/>
      <c r="AN606" s="877"/>
      <c r="AO606" s="877"/>
      <c r="AP606" s="877"/>
      <c r="AQ606" s="916" t="s">
        <v>6564</v>
      </c>
      <c r="AR606" s="877"/>
      <c r="AS606" s="877"/>
      <c r="AT606" s="877"/>
      <c r="AU606" s="877"/>
      <c r="AV606" s="458"/>
      <c r="AW606" s="458"/>
      <c r="AX606" s="458"/>
      <c r="AY606" s="458"/>
      <c r="AZ606" s="458"/>
    </row>
    <row r="607" spans="1:53" s="2186" customFormat="1" ht="15" customHeight="1">
      <c r="A607" s="458"/>
      <c r="B607" s="1310">
        <v>601</v>
      </c>
      <c r="C607" s="1024" t="s">
        <v>4804</v>
      </c>
      <c r="D607" s="1574" t="s">
        <v>226</v>
      </c>
      <c r="E607" s="709" t="s">
        <v>222</v>
      </c>
      <c r="F607" s="912" t="s">
        <v>24</v>
      </c>
      <c r="G607" s="959" t="s">
        <v>114</v>
      </c>
      <c r="H607" s="2165" t="s">
        <v>4805</v>
      </c>
      <c r="I607" s="1727">
        <v>33170</v>
      </c>
      <c r="J607" s="445">
        <f t="shared" ca="1" si="49"/>
        <v>31</v>
      </c>
      <c r="K607" s="1803" t="s">
        <v>24</v>
      </c>
      <c r="L607" s="1831" t="s">
        <v>24</v>
      </c>
      <c r="M607" s="1876" t="s">
        <v>24</v>
      </c>
      <c r="N607" s="1029">
        <v>43003</v>
      </c>
      <c r="O607" s="1030">
        <v>43355</v>
      </c>
      <c r="P607" s="971" t="s">
        <v>24</v>
      </c>
      <c r="Q607" s="1025">
        <f t="shared" si="50"/>
        <v>43720</v>
      </c>
      <c r="R607" s="919" t="str">
        <f t="shared" ca="1" si="51"/>
        <v>EXPIRED</v>
      </c>
      <c r="S607" s="445" t="s">
        <v>24</v>
      </c>
      <c r="T607" s="446">
        <v>44493</v>
      </c>
      <c r="U607" s="517" t="s">
        <v>99</v>
      </c>
      <c r="V607" s="446" t="s">
        <v>24</v>
      </c>
      <c r="W607" s="446" t="s">
        <v>24</v>
      </c>
      <c r="X607" s="1009"/>
      <c r="Y607" s="1026"/>
      <c r="Z607" s="1027"/>
      <c r="AA607" s="445"/>
      <c r="AB607" s="447"/>
      <c r="AC607" s="447"/>
      <c r="AD607" s="447"/>
      <c r="AE607" s="447"/>
      <c r="AF607" s="445"/>
      <c r="AG607" s="972"/>
      <c r="AH607" s="1975"/>
      <c r="AI607" s="1028" t="str">
        <f t="shared" si="52"/>
        <v/>
      </c>
      <c r="AJ607" s="446">
        <f t="shared" si="53"/>
        <v>43003</v>
      </c>
      <c r="AK607" s="1030" t="s">
        <v>24</v>
      </c>
      <c r="AL607" s="1727" t="s">
        <v>24</v>
      </c>
      <c r="AM607" s="877"/>
      <c r="AN607" s="877"/>
      <c r="AO607" s="877"/>
      <c r="AP607" s="877"/>
      <c r="AQ607" s="916" t="s">
        <v>6564</v>
      </c>
      <c r="AR607" s="877"/>
      <c r="AS607" s="877"/>
      <c r="AT607" s="877"/>
      <c r="AU607" s="877"/>
      <c r="AV607" s="458"/>
      <c r="AW607" s="458"/>
      <c r="AX607" s="458"/>
      <c r="AY607" s="458"/>
      <c r="AZ607" s="458"/>
    </row>
    <row r="608" spans="1:53" s="2186" customFormat="1" ht="15" customHeight="1">
      <c r="A608" s="458"/>
      <c r="B608" s="1310">
        <v>602</v>
      </c>
      <c r="C608" s="1507" t="s">
        <v>4806</v>
      </c>
      <c r="D608" s="958" t="s">
        <v>230</v>
      </c>
      <c r="E608" s="709" t="s">
        <v>222</v>
      </c>
      <c r="F608" s="912" t="s">
        <v>24</v>
      </c>
      <c r="G608" s="959" t="s">
        <v>114</v>
      </c>
      <c r="H608" s="1663" t="s">
        <v>4807</v>
      </c>
      <c r="I608" s="1737">
        <v>29330</v>
      </c>
      <c r="J608" s="445">
        <f t="shared" ca="1" si="49"/>
        <v>42</v>
      </c>
      <c r="K608" s="877" t="s">
        <v>494</v>
      </c>
      <c r="L608" s="1574">
        <v>800414141917</v>
      </c>
      <c r="M608" s="1727">
        <v>45394</v>
      </c>
      <c r="N608" s="928">
        <v>43785</v>
      </c>
      <c r="O608" s="1030" t="s">
        <v>24</v>
      </c>
      <c r="P608" s="1025" t="s">
        <v>24</v>
      </c>
      <c r="Q608" s="1025" t="str">
        <f t="shared" si="50"/>
        <v>-</v>
      </c>
      <c r="R608" s="919" t="str">
        <f t="shared" ca="1" si="51"/>
        <v>TIDAK MCU</v>
      </c>
      <c r="S608" s="445" t="s">
        <v>4972</v>
      </c>
      <c r="T608" s="446">
        <v>44305</v>
      </c>
      <c r="U608" s="517">
        <v>44305</v>
      </c>
      <c r="V608" s="446" t="s">
        <v>24</v>
      </c>
      <c r="W608" s="446" t="s">
        <v>24</v>
      </c>
      <c r="X608" s="1009"/>
      <c r="Y608" s="1026"/>
      <c r="Z608" s="1027"/>
      <c r="AA608" s="445" t="s">
        <v>1086</v>
      </c>
      <c r="AB608" s="447"/>
      <c r="AC608" s="447"/>
      <c r="AD608" s="447"/>
      <c r="AE608" s="447"/>
      <c r="AF608" s="445"/>
      <c r="AG608" s="972"/>
      <c r="AH608" s="1975"/>
      <c r="AI608" s="1028" t="str">
        <f t="shared" si="52"/>
        <v>HINO 260 JD/TI</v>
      </c>
      <c r="AJ608" s="446">
        <f t="shared" si="53"/>
        <v>43785</v>
      </c>
      <c r="AK608" s="1029">
        <v>44049</v>
      </c>
      <c r="AL608" s="1727">
        <v>43781</v>
      </c>
      <c r="AM608" s="877"/>
      <c r="AN608" s="877"/>
      <c r="AO608" s="877"/>
      <c r="AP608" s="877"/>
      <c r="AQ608" s="916" t="s">
        <v>6564</v>
      </c>
      <c r="AR608" s="877"/>
      <c r="AS608" s="877"/>
      <c r="AT608" s="877"/>
      <c r="AU608" s="877"/>
      <c r="AV608" s="458"/>
      <c r="AW608" s="458"/>
      <c r="AX608" s="458"/>
      <c r="AY608" s="458"/>
      <c r="AZ608" s="458"/>
    </row>
    <row r="609" spans="1:52" s="2186" customFormat="1" ht="15" customHeight="1">
      <c r="A609" s="458"/>
      <c r="B609" s="1310">
        <v>603</v>
      </c>
      <c r="C609" s="1492" t="s">
        <v>4808</v>
      </c>
      <c r="D609" s="1569" t="s">
        <v>226</v>
      </c>
      <c r="E609" s="709" t="s">
        <v>222</v>
      </c>
      <c r="F609" s="912" t="s">
        <v>24</v>
      </c>
      <c r="G609" s="959" t="s">
        <v>114</v>
      </c>
      <c r="H609" s="1643" t="s">
        <v>24</v>
      </c>
      <c r="I609" s="1727">
        <v>28660</v>
      </c>
      <c r="J609" s="445">
        <f t="shared" ref="J609:J672" ca="1" si="54">IF(OR(I609="",I609="-"),"-",ROUND((NOW()-I609)/356,0))</f>
        <v>44</v>
      </c>
      <c r="K609" s="1810" t="s">
        <v>24</v>
      </c>
      <c r="L609" s="1844" t="s">
        <v>24</v>
      </c>
      <c r="M609" s="1882" t="s">
        <v>24</v>
      </c>
      <c r="N609" s="1029">
        <v>43068</v>
      </c>
      <c r="O609" s="1030" t="s">
        <v>24</v>
      </c>
      <c r="P609" s="971" t="s">
        <v>24</v>
      </c>
      <c r="Q609" s="1025" t="str">
        <f t="shared" si="50"/>
        <v>-</v>
      </c>
      <c r="R609" s="919" t="str">
        <f t="shared" ca="1" si="51"/>
        <v>TIDAK MCU</v>
      </c>
      <c r="S609" s="445" t="s">
        <v>24</v>
      </c>
      <c r="T609" s="446">
        <v>44366</v>
      </c>
      <c r="U609" s="517" t="s">
        <v>99</v>
      </c>
      <c r="V609" s="446" t="s">
        <v>24</v>
      </c>
      <c r="W609" s="446" t="s">
        <v>24</v>
      </c>
      <c r="X609" s="1009"/>
      <c r="Y609" s="1026"/>
      <c r="Z609" s="1027"/>
      <c r="AA609" s="445"/>
      <c r="AB609" s="447"/>
      <c r="AC609" s="447"/>
      <c r="AD609" s="447"/>
      <c r="AE609" s="447"/>
      <c r="AF609" s="445"/>
      <c r="AG609" s="972"/>
      <c r="AH609" s="1975"/>
      <c r="AI609" s="1028" t="str">
        <f t="shared" si="52"/>
        <v/>
      </c>
      <c r="AJ609" s="446">
        <f t="shared" si="53"/>
        <v>43068</v>
      </c>
      <c r="AK609" s="1030" t="s">
        <v>24</v>
      </c>
      <c r="AL609" s="1727" t="s">
        <v>24</v>
      </c>
      <c r="AM609" s="877"/>
      <c r="AN609" s="877"/>
      <c r="AO609" s="877"/>
      <c r="AP609" s="877"/>
      <c r="AQ609" s="916" t="s">
        <v>6564</v>
      </c>
      <c r="AR609" s="877"/>
      <c r="AS609" s="877"/>
      <c r="AT609" s="877"/>
      <c r="AU609" s="877"/>
      <c r="AV609" s="458"/>
      <c r="AW609" s="458"/>
      <c r="AX609" s="458"/>
      <c r="AY609" s="458"/>
      <c r="AZ609" s="458"/>
    </row>
    <row r="610" spans="1:52" s="2186" customFormat="1" ht="15" customHeight="1">
      <c r="A610" s="458"/>
      <c r="B610" s="1310">
        <v>604</v>
      </c>
      <c r="C610" s="1492" t="s">
        <v>4809</v>
      </c>
      <c r="D610" s="958" t="s">
        <v>230</v>
      </c>
      <c r="E610" s="709" t="s">
        <v>222</v>
      </c>
      <c r="F610" s="912" t="s">
        <v>24</v>
      </c>
      <c r="G610" s="959" t="s">
        <v>114</v>
      </c>
      <c r="H610" s="1643" t="s">
        <v>24</v>
      </c>
      <c r="I610" s="1737">
        <v>35714</v>
      </c>
      <c r="J610" s="445">
        <f t="shared" ca="1" si="54"/>
        <v>24</v>
      </c>
      <c r="K610" s="916" t="s">
        <v>493</v>
      </c>
      <c r="L610" s="918">
        <v>971019310467</v>
      </c>
      <c r="M610" s="919">
        <v>45576</v>
      </c>
      <c r="N610" s="928">
        <v>43791</v>
      </c>
      <c r="O610" s="1030" t="s">
        <v>24</v>
      </c>
      <c r="P610" s="1025" t="s">
        <v>24</v>
      </c>
      <c r="Q610" s="1025" t="str">
        <f t="shared" si="50"/>
        <v>-</v>
      </c>
      <c r="R610" s="919" t="str">
        <f t="shared" ca="1" si="51"/>
        <v>TIDAK MCU</v>
      </c>
      <c r="S610" s="445" t="s">
        <v>4973</v>
      </c>
      <c r="T610" s="446">
        <v>44480</v>
      </c>
      <c r="U610" s="517">
        <v>44480</v>
      </c>
      <c r="V610" s="446" t="s">
        <v>24</v>
      </c>
      <c r="W610" s="446" t="s">
        <v>24</v>
      </c>
      <c r="X610" s="1009"/>
      <c r="Y610" s="1026"/>
      <c r="Z610" s="1027"/>
      <c r="AA610" s="445" t="s">
        <v>1086</v>
      </c>
      <c r="AB610" s="447" t="s">
        <v>24</v>
      </c>
      <c r="AC610" s="447"/>
      <c r="AD610" s="447"/>
      <c r="AE610" s="447"/>
      <c r="AF610" s="445"/>
      <c r="AG610" s="972"/>
      <c r="AH610" s="1975"/>
      <c r="AI610" s="1028" t="str">
        <f t="shared" si="52"/>
        <v>HINO 260 JD/TI-</v>
      </c>
      <c r="AJ610" s="446">
        <f t="shared" si="53"/>
        <v>43791</v>
      </c>
      <c r="AK610" s="1025">
        <v>43787</v>
      </c>
      <c r="AL610" s="1727">
        <v>43788</v>
      </c>
      <c r="AM610" s="877"/>
      <c r="AN610" s="877"/>
      <c r="AO610" s="877"/>
      <c r="AP610" s="877"/>
      <c r="AQ610" s="916" t="s">
        <v>6564</v>
      </c>
      <c r="AR610" s="877"/>
      <c r="AS610" s="877"/>
      <c r="AT610" s="877"/>
      <c r="AU610" s="877"/>
      <c r="AV610" s="458"/>
      <c r="AW610" s="458"/>
      <c r="AX610" s="458"/>
      <c r="AY610" s="458"/>
      <c r="AZ610" s="458"/>
    </row>
    <row r="611" spans="1:52" s="2186" customFormat="1" ht="15" customHeight="1">
      <c r="A611" s="458"/>
      <c r="B611" s="1310">
        <v>605</v>
      </c>
      <c r="C611" s="1492" t="s">
        <v>4810</v>
      </c>
      <c r="D611" s="1569" t="s">
        <v>337</v>
      </c>
      <c r="E611" s="709" t="s">
        <v>222</v>
      </c>
      <c r="F611" s="912" t="s">
        <v>24</v>
      </c>
      <c r="G611" s="959" t="s">
        <v>114</v>
      </c>
      <c r="H611" s="1643" t="s">
        <v>24</v>
      </c>
      <c r="I611" s="1711">
        <v>26008</v>
      </c>
      <c r="J611" s="445">
        <f t="shared" ca="1" si="54"/>
        <v>51</v>
      </c>
      <c r="K611" s="1803" t="s">
        <v>24</v>
      </c>
      <c r="L611" s="1831" t="s">
        <v>24</v>
      </c>
      <c r="M611" s="1876" t="s">
        <v>24</v>
      </c>
      <c r="N611" s="1029">
        <v>43080</v>
      </c>
      <c r="O611" s="1030" t="s">
        <v>24</v>
      </c>
      <c r="P611" s="971" t="s">
        <v>24</v>
      </c>
      <c r="Q611" s="1025" t="str">
        <f t="shared" si="50"/>
        <v>-</v>
      </c>
      <c r="R611" s="919" t="str">
        <f t="shared" ca="1" si="51"/>
        <v>TIDAK MCU</v>
      </c>
      <c r="S611" s="445" t="s">
        <v>24</v>
      </c>
      <c r="T611" s="446">
        <v>44271</v>
      </c>
      <c r="U611" s="517" t="s">
        <v>24</v>
      </c>
      <c r="V611" s="446" t="s">
        <v>24</v>
      </c>
      <c r="W611" s="446" t="s">
        <v>24</v>
      </c>
      <c r="X611" s="1009"/>
      <c r="Y611" s="1026"/>
      <c r="Z611" s="1027"/>
      <c r="AA611" s="445" t="s">
        <v>24</v>
      </c>
      <c r="AB611" s="447"/>
      <c r="AC611" s="447"/>
      <c r="AD611" s="447"/>
      <c r="AE611" s="447"/>
      <c r="AF611" s="445"/>
      <c r="AG611" s="972"/>
      <c r="AH611" s="1975"/>
      <c r="AI611" s="1028" t="str">
        <f t="shared" si="52"/>
        <v>-</v>
      </c>
      <c r="AJ611" s="446">
        <f t="shared" si="53"/>
        <v>43080</v>
      </c>
      <c r="AK611" s="1030" t="s">
        <v>24</v>
      </c>
      <c r="AL611" s="1727" t="s">
        <v>24</v>
      </c>
      <c r="AM611" s="877"/>
      <c r="AN611" s="877"/>
      <c r="AO611" s="877"/>
      <c r="AP611" s="877"/>
      <c r="AQ611" s="916" t="s">
        <v>6564</v>
      </c>
      <c r="AR611" s="877"/>
      <c r="AS611" s="877"/>
      <c r="AT611" s="877"/>
      <c r="AU611" s="877"/>
      <c r="AV611" s="458"/>
      <c r="AW611" s="458"/>
      <c r="AX611" s="458"/>
      <c r="AY611" s="458"/>
      <c r="AZ611" s="458"/>
    </row>
    <row r="612" spans="1:52" s="2186" customFormat="1" ht="15" customHeight="1">
      <c r="A612" s="458"/>
      <c r="B612" s="1310">
        <v>606</v>
      </c>
      <c r="C612" s="1507" t="s">
        <v>4811</v>
      </c>
      <c r="D612" s="958" t="s">
        <v>337</v>
      </c>
      <c r="E612" s="709" t="s">
        <v>222</v>
      </c>
      <c r="F612" s="912" t="s">
        <v>24</v>
      </c>
      <c r="G612" s="959" t="s">
        <v>114</v>
      </c>
      <c r="H612" s="1643" t="s">
        <v>24</v>
      </c>
      <c r="I612" s="1711">
        <v>26010</v>
      </c>
      <c r="J612" s="445">
        <f t="shared" ca="1" si="54"/>
        <v>51</v>
      </c>
      <c r="K612" s="919" t="s">
        <v>83</v>
      </c>
      <c r="L612" s="918">
        <v>710317330200</v>
      </c>
      <c r="M612" s="919">
        <v>45369</v>
      </c>
      <c r="N612" s="928">
        <v>42786</v>
      </c>
      <c r="O612" s="1030">
        <v>43123</v>
      </c>
      <c r="P612" s="1025" t="s">
        <v>24</v>
      </c>
      <c r="Q612" s="1025">
        <f t="shared" si="50"/>
        <v>43488</v>
      </c>
      <c r="R612" s="919" t="str">
        <f t="shared" ca="1" si="51"/>
        <v>EXPIRED</v>
      </c>
      <c r="S612" s="445" t="s">
        <v>4974</v>
      </c>
      <c r="T612" s="446">
        <v>44273</v>
      </c>
      <c r="U612" s="446">
        <v>44273</v>
      </c>
      <c r="V612" s="446" t="s">
        <v>24</v>
      </c>
      <c r="W612" s="446" t="s">
        <v>24</v>
      </c>
      <c r="X612" s="1009"/>
      <c r="Y612" s="1026"/>
      <c r="Z612" s="1027"/>
      <c r="AA612" s="445" t="s">
        <v>100</v>
      </c>
      <c r="AB612" s="447" t="s">
        <v>1086</v>
      </c>
      <c r="AC612" s="447" t="s">
        <v>24</v>
      </c>
      <c r="AD612" s="447"/>
      <c r="AE612" s="447"/>
      <c r="AF612" s="445"/>
      <c r="AG612" s="972"/>
      <c r="AH612" s="1975"/>
      <c r="AI612" s="1028" t="str">
        <f t="shared" si="52"/>
        <v>LIGHT VEHICLEHINO 260 JD/TI-</v>
      </c>
      <c r="AJ612" s="446">
        <f t="shared" si="53"/>
        <v>42786</v>
      </c>
      <c r="AK612" s="1029">
        <v>43759</v>
      </c>
      <c r="AL612" s="1727">
        <v>43760</v>
      </c>
      <c r="AM612" s="877"/>
      <c r="AN612" s="877"/>
      <c r="AO612" s="877"/>
      <c r="AP612" s="877"/>
      <c r="AQ612" s="916" t="s">
        <v>6564</v>
      </c>
      <c r="AR612" s="877"/>
      <c r="AS612" s="877"/>
      <c r="AT612" s="877"/>
      <c r="AU612" s="877"/>
      <c r="AV612" s="458"/>
      <c r="AW612" s="458"/>
      <c r="AX612" s="458"/>
      <c r="AY612" s="458"/>
      <c r="AZ612" s="458"/>
    </row>
    <row r="613" spans="1:52" s="2186" customFormat="1" ht="15" customHeight="1">
      <c r="A613" s="458"/>
      <c r="B613" s="1310">
        <v>607</v>
      </c>
      <c r="C613" s="1492" t="s">
        <v>4812</v>
      </c>
      <c r="D613" s="1569" t="s">
        <v>226</v>
      </c>
      <c r="E613" s="709" t="s">
        <v>222</v>
      </c>
      <c r="F613" s="912" t="s">
        <v>24</v>
      </c>
      <c r="G613" s="959" t="s">
        <v>114</v>
      </c>
      <c r="H613" s="1671" t="s">
        <v>4813</v>
      </c>
      <c r="I613" s="1727">
        <v>29258</v>
      </c>
      <c r="J613" s="445">
        <f t="shared" ca="1" si="54"/>
        <v>42</v>
      </c>
      <c r="K613" s="1803" t="s">
        <v>24</v>
      </c>
      <c r="L613" s="1831" t="s">
        <v>24</v>
      </c>
      <c r="M613" s="1876" t="s">
        <v>24</v>
      </c>
      <c r="N613" s="1029">
        <v>43073</v>
      </c>
      <c r="O613" s="1030">
        <v>43461</v>
      </c>
      <c r="P613" s="971" t="s">
        <v>24</v>
      </c>
      <c r="Q613" s="1025">
        <f t="shared" si="50"/>
        <v>43826</v>
      </c>
      <c r="R613" s="919" t="str">
        <f t="shared" ca="1" si="51"/>
        <v>EXPIRED</v>
      </c>
      <c r="S613" s="445" t="s">
        <v>24</v>
      </c>
      <c r="T613" s="446">
        <v>44234</v>
      </c>
      <c r="U613" s="517" t="s">
        <v>99</v>
      </c>
      <c r="V613" s="446" t="s">
        <v>24</v>
      </c>
      <c r="W613" s="446" t="s">
        <v>24</v>
      </c>
      <c r="X613" s="1009"/>
      <c r="Y613" s="1026"/>
      <c r="Z613" s="1027"/>
      <c r="AA613" s="445"/>
      <c r="AB613" s="447"/>
      <c r="AC613" s="447"/>
      <c r="AD613" s="447"/>
      <c r="AE613" s="447"/>
      <c r="AF613" s="445"/>
      <c r="AG613" s="972"/>
      <c r="AH613" s="1975"/>
      <c r="AI613" s="1028" t="str">
        <f t="shared" si="52"/>
        <v/>
      </c>
      <c r="AJ613" s="446">
        <f t="shared" si="53"/>
        <v>43073</v>
      </c>
      <c r="AK613" s="920" t="s">
        <v>24</v>
      </c>
      <c r="AL613" s="920" t="s">
        <v>24</v>
      </c>
      <c r="AM613" s="877"/>
      <c r="AN613" s="877"/>
      <c r="AO613" s="877"/>
      <c r="AP613" s="877"/>
      <c r="AQ613" s="916" t="s">
        <v>6564</v>
      </c>
      <c r="AR613" s="877"/>
      <c r="AS613" s="877"/>
      <c r="AT613" s="877" t="s">
        <v>11598</v>
      </c>
      <c r="AU613" s="877"/>
      <c r="AV613" s="458"/>
      <c r="AW613" s="458"/>
      <c r="AX613" s="458"/>
      <c r="AY613" s="458"/>
      <c r="AZ613" s="458"/>
    </row>
    <row r="614" spans="1:52" s="2186" customFormat="1" ht="15" customHeight="1">
      <c r="A614" s="458"/>
      <c r="B614" s="1310">
        <v>608</v>
      </c>
      <c r="C614" s="1492" t="s">
        <v>4814</v>
      </c>
      <c r="D614" s="1569" t="s">
        <v>4815</v>
      </c>
      <c r="E614" s="709" t="s">
        <v>222</v>
      </c>
      <c r="F614" s="912" t="s">
        <v>24</v>
      </c>
      <c r="G614" s="959" t="s">
        <v>114</v>
      </c>
      <c r="H614" s="1671" t="s">
        <v>4816</v>
      </c>
      <c r="I614" s="1727">
        <v>35865</v>
      </c>
      <c r="J614" s="445">
        <f t="shared" ca="1" si="54"/>
        <v>24</v>
      </c>
      <c r="K614" s="1803" t="s">
        <v>24</v>
      </c>
      <c r="L614" s="1831" t="s">
        <v>24</v>
      </c>
      <c r="M614" s="1876" t="s">
        <v>24</v>
      </c>
      <c r="N614" s="1029">
        <v>43115</v>
      </c>
      <c r="O614" s="1030" t="s">
        <v>24</v>
      </c>
      <c r="P614" s="971" t="s">
        <v>24</v>
      </c>
      <c r="Q614" s="1025" t="str">
        <f t="shared" si="50"/>
        <v>-</v>
      </c>
      <c r="R614" s="919" t="str">
        <f t="shared" ca="1" si="51"/>
        <v>TIDAK MCU</v>
      </c>
      <c r="S614" s="445" t="s">
        <v>24</v>
      </c>
      <c r="T614" s="446">
        <v>44266</v>
      </c>
      <c r="U614" s="517" t="s">
        <v>99</v>
      </c>
      <c r="V614" s="446" t="s">
        <v>24</v>
      </c>
      <c r="W614" s="446" t="s">
        <v>24</v>
      </c>
      <c r="X614" s="1009"/>
      <c r="Y614" s="1026"/>
      <c r="Z614" s="1027"/>
      <c r="AA614" s="445"/>
      <c r="AB614" s="447"/>
      <c r="AC614" s="447"/>
      <c r="AD614" s="447"/>
      <c r="AE614" s="447"/>
      <c r="AF614" s="445"/>
      <c r="AG614" s="972"/>
      <c r="AH614" s="1975"/>
      <c r="AI614" s="1028" t="str">
        <f t="shared" si="52"/>
        <v/>
      </c>
      <c r="AJ614" s="446">
        <f t="shared" si="53"/>
        <v>43115</v>
      </c>
      <c r="AK614" s="1030" t="s">
        <v>24</v>
      </c>
      <c r="AL614" s="1727" t="s">
        <v>24</v>
      </c>
      <c r="AM614" s="877"/>
      <c r="AN614" s="877"/>
      <c r="AO614" s="877"/>
      <c r="AP614" s="877"/>
      <c r="AQ614" s="916" t="s">
        <v>6564</v>
      </c>
      <c r="AR614" s="877"/>
      <c r="AS614" s="877"/>
      <c r="AT614" s="877"/>
      <c r="AU614" s="877"/>
      <c r="AV614" s="458"/>
      <c r="AW614" s="458"/>
      <c r="AX614" s="458"/>
      <c r="AY614" s="458"/>
      <c r="AZ614" s="458"/>
    </row>
    <row r="615" spans="1:52" s="2186" customFormat="1" ht="15" customHeight="1">
      <c r="A615" s="458"/>
      <c r="B615" s="1310">
        <v>609</v>
      </c>
      <c r="C615" s="1492" t="s">
        <v>4817</v>
      </c>
      <c r="D615" s="1569" t="s">
        <v>226</v>
      </c>
      <c r="E615" s="709" t="s">
        <v>222</v>
      </c>
      <c r="F615" s="912" t="s">
        <v>24</v>
      </c>
      <c r="G615" s="959" t="s">
        <v>114</v>
      </c>
      <c r="H615" s="1643" t="s">
        <v>24</v>
      </c>
      <c r="I615" s="1727">
        <v>33340</v>
      </c>
      <c r="J615" s="445">
        <f t="shared" ca="1" si="54"/>
        <v>31</v>
      </c>
      <c r="K615" s="1803" t="s">
        <v>24</v>
      </c>
      <c r="L615" s="1831" t="s">
        <v>24</v>
      </c>
      <c r="M615" s="1876" t="s">
        <v>24</v>
      </c>
      <c r="N615" s="1029">
        <v>43125</v>
      </c>
      <c r="O615" s="1030" t="s">
        <v>24</v>
      </c>
      <c r="P615" s="971" t="s">
        <v>24</v>
      </c>
      <c r="Q615" s="1025" t="str">
        <f t="shared" si="50"/>
        <v>-</v>
      </c>
      <c r="R615" s="919" t="str">
        <f t="shared" ca="1" si="51"/>
        <v>TIDAK MCU</v>
      </c>
      <c r="S615" s="445" t="s">
        <v>24</v>
      </c>
      <c r="T615" s="446">
        <v>44298</v>
      </c>
      <c r="U615" s="517" t="s">
        <v>24</v>
      </c>
      <c r="V615" s="446" t="s">
        <v>24</v>
      </c>
      <c r="W615" s="446" t="s">
        <v>24</v>
      </c>
      <c r="X615" s="1009"/>
      <c r="Y615" s="1026"/>
      <c r="Z615" s="1027"/>
      <c r="AA615" s="445" t="s">
        <v>24</v>
      </c>
      <c r="AB615" s="447"/>
      <c r="AC615" s="447"/>
      <c r="AD615" s="447"/>
      <c r="AE615" s="447"/>
      <c r="AF615" s="445"/>
      <c r="AG615" s="972"/>
      <c r="AH615" s="1975"/>
      <c r="AI615" s="1028" t="str">
        <f t="shared" si="52"/>
        <v>-</v>
      </c>
      <c r="AJ615" s="446">
        <f t="shared" si="53"/>
        <v>43125</v>
      </c>
      <c r="AK615" s="1030" t="s">
        <v>24</v>
      </c>
      <c r="AL615" s="1711" t="s">
        <v>24</v>
      </c>
      <c r="AM615" s="877"/>
      <c r="AN615" s="877"/>
      <c r="AO615" s="877"/>
      <c r="AP615" s="877"/>
      <c r="AQ615" s="916" t="s">
        <v>6564</v>
      </c>
      <c r="AR615" s="877"/>
      <c r="AS615" s="877"/>
      <c r="AT615" s="877"/>
      <c r="AU615" s="877"/>
      <c r="AV615" s="458"/>
      <c r="AW615" s="458"/>
      <c r="AX615" s="458"/>
      <c r="AY615" s="458"/>
      <c r="AZ615" s="458"/>
    </row>
    <row r="616" spans="1:52" s="2186" customFormat="1" ht="15" customHeight="1">
      <c r="A616" s="458"/>
      <c r="B616" s="1310">
        <v>610</v>
      </c>
      <c r="C616" s="1492" t="s">
        <v>4818</v>
      </c>
      <c r="D616" s="958" t="s">
        <v>226</v>
      </c>
      <c r="E616" s="709" t="s">
        <v>222</v>
      </c>
      <c r="F616" s="912" t="s">
        <v>24</v>
      </c>
      <c r="G616" s="959" t="s">
        <v>114</v>
      </c>
      <c r="H616" s="2034" t="s">
        <v>4819</v>
      </c>
      <c r="I616" s="1727">
        <v>33077</v>
      </c>
      <c r="J616" s="445">
        <f t="shared" ca="1" si="54"/>
        <v>31</v>
      </c>
      <c r="K616" s="1803" t="s">
        <v>24</v>
      </c>
      <c r="L616" s="1831" t="s">
        <v>24</v>
      </c>
      <c r="M616" s="1876" t="s">
        <v>24</v>
      </c>
      <c r="N616" s="928">
        <v>43736</v>
      </c>
      <c r="O616" s="1030" t="s">
        <v>24</v>
      </c>
      <c r="P616" s="1025" t="s">
        <v>24</v>
      </c>
      <c r="Q616" s="1025" t="str">
        <f t="shared" si="50"/>
        <v>-</v>
      </c>
      <c r="R616" s="919" t="str">
        <f t="shared" ca="1" si="51"/>
        <v>TIDAK MCU</v>
      </c>
      <c r="S616" s="445" t="s">
        <v>24</v>
      </c>
      <c r="T616" s="446">
        <v>44400</v>
      </c>
      <c r="U616" s="517" t="s">
        <v>99</v>
      </c>
      <c r="V616" s="446" t="s">
        <v>24</v>
      </c>
      <c r="W616" s="446" t="s">
        <v>24</v>
      </c>
      <c r="X616" s="1009"/>
      <c r="Y616" s="1026"/>
      <c r="Z616" s="1027"/>
      <c r="AA616" s="445"/>
      <c r="AB616" s="447"/>
      <c r="AC616" s="447"/>
      <c r="AD616" s="447"/>
      <c r="AE616" s="447"/>
      <c r="AF616" s="445"/>
      <c r="AG616" s="972"/>
      <c r="AH616" s="1975"/>
      <c r="AI616" s="1028" t="str">
        <f t="shared" si="52"/>
        <v/>
      </c>
      <c r="AJ616" s="446">
        <f t="shared" si="53"/>
        <v>43736</v>
      </c>
      <c r="AK616" s="1029" t="s">
        <v>24</v>
      </c>
      <c r="AL616" s="1727" t="s">
        <v>24</v>
      </c>
      <c r="AM616" s="877"/>
      <c r="AN616" s="877"/>
      <c r="AO616" s="877"/>
      <c r="AP616" s="877"/>
      <c r="AQ616" s="916" t="s">
        <v>6564</v>
      </c>
      <c r="AR616" s="877"/>
      <c r="AS616" s="877"/>
      <c r="AT616" s="877" t="s">
        <v>11598</v>
      </c>
      <c r="AU616" s="877"/>
      <c r="AV616" s="458"/>
      <c r="AW616" s="458"/>
      <c r="AX616" s="458"/>
      <c r="AY616" s="458"/>
      <c r="AZ616" s="458"/>
    </row>
    <row r="617" spans="1:52" s="2186" customFormat="1" ht="15" customHeight="1">
      <c r="A617" s="458"/>
      <c r="B617" s="1310">
        <v>611</v>
      </c>
      <c r="C617" s="1507" t="s">
        <v>4820</v>
      </c>
      <c r="D617" s="958" t="s">
        <v>230</v>
      </c>
      <c r="E617" s="709" t="s">
        <v>222</v>
      </c>
      <c r="F617" s="912" t="s">
        <v>24</v>
      </c>
      <c r="G617" s="959" t="s">
        <v>114</v>
      </c>
      <c r="H617" s="2034" t="s">
        <v>4821</v>
      </c>
      <c r="I617" s="1727">
        <v>34940</v>
      </c>
      <c r="J617" s="445">
        <f t="shared" ca="1" si="54"/>
        <v>26</v>
      </c>
      <c r="K617" s="919" t="s">
        <v>493</v>
      </c>
      <c r="L617" s="918">
        <v>950832460014</v>
      </c>
      <c r="M617" s="919">
        <v>45167</v>
      </c>
      <c r="N617" s="928">
        <v>43734</v>
      </c>
      <c r="O617" s="1030" t="s">
        <v>24</v>
      </c>
      <c r="P617" s="1025" t="s">
        <v>24</v>
      </c>
      <c r="Q617" s="1025" t="str">
        <f t="shared" si="50"/>
        <v>-</v>
      </c>
      <c r="R617" s="919" t="str">
        <f t="shared" ca="1" si="51"/>
        <v>TIDAK MCU</v>
      </c>
      <c r="S617" s="445" t="s">
        <v>4975</v>
      </c>
      <c r="T617" s="446">
        <v>44437</v>
      </c>
      <c r="U617" s="517">
        <v>44437</v>
      </c>
      <c r="V617" s="446" t="s">
        <v>24</v>
      </c>
      <c r="W617" s="446" t="s">
        <v>24</v>
      </c>
      <c r="X617" s="1009"/>
      <c r="Y617" s="1026"/>
      <c r="Z617" s="1027"/>
      <c r="AA617" s="445" t="s">
        <v>1086</v>
      </c>
      <c r="AB617" s="447"/>
      <c r="AC617" s="447"/>
      <c r="AD617" s="447"/>
      <c r="AE617" s="447"/>
      <c r="AF617" s="445"/>
      <c r="AG617" s="972"/>
      <c r="AH617" s="1975"/>
      <c r="AI617" s="1028" t="str">
        <f t="shared" si="52"/>
        <v>HINO 260 JD/TI</v>
      </c>
      <c r="AJ617" s="446">
        <f t="shared" si="53"/>
        <v>43734</v>
      </c>
      <c r="AK617" s="1029">
        <v>44084</v>
      </c>
      <c r="AL617" s="1727">
        <v>43732</v>
      </c>
      <c r="AM617" s="877"/>
      <c r="AN617" s="877"/>
      <c r="AO617" s="877"/>
      <c r="AP617" s="877"/>
      <c r="AQ617" s="916" t="s">
        <v>6564</v>
      </c>
      <c r="AR617" s="877"/>
      <c r="AS617" s="877"/>
      <c r="AT617" s="877"/>
      <c r="AU617" s="877"/>
      <c r="AV617" s="458"/>
      <c r="AW617" s="458"/>
      <c r="AX617" s="458"/>
      <c r="AY617" s="458"/>
      <c r="AZ617" s="458"/>
    </row>
    <row r="618" spans="1:52" s="2186" customFormat="1" ht="15" customHeight="1">
      <c r="A618" s="458"/>
      <c r="B618" s="1310">
        <v>612</v>
      </c>
      <c r="C618" s="1492" t="s">
        <v>4822</v>
      </c>
      <c r="D618" s="1574" t="s">
        <v>221</v>
      </c>
      <c r="E618" s="709" t="s">
        <v>222</v>
      </c>
      <c r="F618" s="912" t="s">
        <v>24</v>
      </c>
      <c r="G618" s="959" t="s">
        <v>114</v>
      </c>
      <c r="H618" s="2165" t="s">
        <v>4823</v>
      </c>
      <c r="I618" s="1727">
        <v>30501</v>
      </c>
      <c r="J618" s="445">
        <f t="shared" ca="1" si="54"/>
        <v>39</v>
      </c>
      <c r="K618" s="1803" t="s">
        <v>24</v>
      </c>
      <c r="L618" s="1831" t="s">
        <v>24</v>
      </c>
      <c r="M618" s="1876" t="s">
        <v>24</v>
      </c>
      <c r="N618" s="1029">
        <v>43143</v>
      </c>
      <c r="O618" s="1030" t="s">
        <v>24</v>
      </c>
      <c r="P618" s="971" t="s">
        <v>24</v>
      </c>
      <c r="Q618" s="1025" t="str">
        <f t="shared" si="50"/>
        <v>-</v>
      </c>
      <c r="R618" s="919" t="str">
        <f t="shared" ca="1" si="51"/>
        <v>TIDAK MCU</v>
      </c>
      <c r="S618" s="445" t="s">
        <v>24</v>
      </c>
      <c r="T618" s="446">
        <v>44381</v>
      </c>
      <c r="U618" s="517" t="s">
        <v>99</v>
      </c>
      <c r="V618" s="446" t="s">
        <v>24</v>
      </c>
      <c r="W618" s="446" t="s">
        <v>24</v>
      </c>
      <c r="X618" s="1009"/>
      <c r="Y618" s="1026"/>
      <c r="Z618" s="1027"/>
      <c r="AA618" s="877"/>
      <c r="AB618" s="877"/>
      <c r="AC618" s="877"/>
      <c r="AD618" s="877"/>
      <c r="AE618" s="877"/>
      <c r="AF618" s="877"/>
      <c r="AG618" s="877"/>
      <c r="AH618" s="1028"/>
      <c r="AI618" s="1028" t="str">
        <f t="shared" si="52"/>
        <v/>
      </c>
      <c r="AJ618" s="446">
        <f t="shared" si="53"/>
        <v>43143</v>
      </c>
      <c r="AK618" s="1727" t="s">
        <v>24</v>
      </c>
      <c r="AL618" s="1727" t="s">
        <v>24</v>
      </c>
      <c r="AM618" s="877"/>
      <c r="AN618" s="877"/>
      <c r="AO618" s="877"/>
      <c r="AP618" s="877"/>
      <c r="AQ618" s="916" t="s">
        <v>6564</v>
      </c>
      <c r="AR618" s="877"/>
      <c r="AS618" s="877"/>
      <c r="AT618" s="877"/>
      <c r="AU618" s="877"/>
      <c r="AV618" s="458"/>
      <c r="AW618" s="458"/>
      <c r="AX618" s="458"/>
      <c r="AY618" s="458"/>
      <c r="AZ618" s="458"/>
    </row>
    <row r="619" spans="1:52" s="2186" customFormat="1" ht="15" customHeight="1">
      <c r="A619" s="458"/>
      <c r="B619" s="1310">
        <v>613</v>
      </c>
      <c r="C619" s="1507" t="s">
        <v>4824</v>
      </c>
      <c r="D619" s="709" t="s">
        <v>230</v>
      </c>
      <c r="E619" s="709" t="s">
        <v>222</v>
      </c>
      <c r="F619" s="912" t="s">
        <v>24</v>
      </c>
      <c r="G619" s="912" t="s">
        <v>114</v>
      </c>
      <c r="H619" s="1663" t="s">
        <v>4825</v>
      </c>
      <c r="I619" s="1030">
        <v>30671</v>
      </c>
      <c r="J619" s="445">
        <f t="shared" ca="1" si="54"/>
        <v>38</v>
      </c>
      <c r="K619" s="919" t="s">
        <v>493</v>
      </c>
      <c r="L619" s="918">
        <v>838814331078</v>
      </c>
      <c r="M619" s="919">
        <v>44794</v>
      </c>
      <c r="N619" s="517">
        <v>43715</v>
      </c>
      <c r="O619" s="1030" t="s">
        <v>24</v>
      </c>
      <c r="P619" s="1025" t="s">
        <v>24</v>
      </c>
      <c r="Q619" s="1025" t="str">
        <f t="shared" si="50"/>
        <v>-</v>
      </c>
      <c r="R619" s="919" t="str">
        <f t="shared" ca="1" si="51"/>
        <v>TIDAK MCU</v>
      </c>
      <c r="S619" s="445" t="s">
        <v>4976</v>
      </c>
      <c r="T619" s="446">
        <v>44551</v>
      </c>
      <c r="U619" s="517">
        <v>44551</v>
      </c>
      <c r="V619" s="446" t="s">
        <v>24</v>
      </c>
      <c r="W619" s="446" t="s">
        <v>24</v>
      </c>
      <c r="X619" s="1009"/>
      <c r="Y619" s="1026"/>
      <c r="Z619" s="1027"/>
      <c r="AA619" s="877" t="s">
        <v>1086</v>
      </c>
      <c r="AB619" s="877"/>
      <c r="AC619" s="877"/>
      <c r="AD619" s="877"/>
      <c r="AE619" s="877"/>
      <c r="AF619" s="877"/>
      <c r="AG619" s="877"/>
      <c r="AH619" s="1028"/>
      <c r="AI619" s="1028" t="str">
        <f t="shared" si="52"/>
        <v>HINO 260 JD/TI</v>
      </c>
      <c r="AJ619" s="446">
        <f t="shared" si="53"/>
        <v>43715</v>
      </c>
      <c r="AK619" s="1029">
        <v>43710</v>
      </c>
      <c r="AL619" s="1727">
        <v>43711</v>
      </c>
      <c r="AM619" s="877"/>
      <c r="AN619" s="877"/>
      <c r="AO619" s="877"/>
      <c r="AP619" s="877"/>
      <c r="AQ619" s="916" t="s">
        <v>6564</v>
      </c>
      <c r="AR619" s="877"/>
      <c r="AS619" s="877"/>
      <c r="AT619" s="877" t="s">
        <v>11598</v>
      </c>
      <c r="AU619" s="877"/>
      <c r="AV619" s="458"/>
      <c r="AW619" s="458"/>
      <c r="AX619" s="458"/>
      <c r="AY619" s="458"/>
      <c r="AZ619" s="458"/>
    </row>
    <row r="620" spans="1:52" s="2186" customFormat="1" ht="15" customHeight="1">
      <c r="A620" s="458"/>
      <c r="B620" s="1310">
        <v>614</v>
      </c>
      <c r="C620" s="1492" t="s">
        <v>4826</v>
      </c>
      <c r="D620" s="445" t="s">
        <v>226</v>
      </c>
      <c r="E620" s="709" t="s">
        <v>222</v>
      </c>
      <c r="F620" s="912" t="s">
        <v>24</v>
      </c>
      <c r="G620" s="912" t="s">
        <v>114</v>
      </c>
      <c r="H620" s="1671" t="s">
        <v>4827</v>
      </c>
      <c r="I620" s="1030">
        <v>30130</v>
      </c>
      <c r="J620" s="445">
        <f t="shared" ca="1" si="54"/>
        <v>40</v>
      </c>
      <c r="K620" s="1803" t="s">
        <v>24</v>
      </c>
      <c r="L620" s="1831" t="s">
        <v>24</v>
      </c>
      <c r="M620" s="1876" t="s">
        <v>24</v>
      </c>
      <c r="N620" s="909">
        <v>43333</v>
      </c>
      <c r="O620" s="1030">
        <v>43652</v>
      </c>
      <c r="P620" s="971" t="s">
        <v>24</v>
      </c>
      <c r="Q620" s="1025">
        <f t="shared" si="50"/>
        <v>44017</v>
      </c>
      <c r="R620" s="919" t="str">
        <f t="shared" ca="1" si="51"/>
        <v>EXPIRED</v>
      </c>
      <c r="S620" s="445" t="s">
        <v>4977</v>
      </c>
      <c r="T620" s="446">
        <v>44375</v>
      </c>
      <c r="U620" s="517">
        <v>44375</v>
      </c>
      <c r="V620" s="446" t="s">
        <v>24</v>
      </c>
      <c r="W620" s="446" t="s">
        <v>24</v>
      </c>
      <c r="X620" s="1009"/>
      <c r="Y620" s="1026"/>
      <c r="Z620" s="1027"/>
      <c r="AA620" s="877" t="s">
        <v>100</v>
      </c>
      <c r="AB620" s="877"/>
      <c r="AC620" s="877"/>
      <c r="AD620" s="877"/>
      <c r="AE620" s="877"/>
      <c r="AF620" s="877"/>
      <c r="AG620" s="877"/>
      <c r="AH620" s="1028"/>
      <c r="AI620" s="1028" t="str">
        <f t="shared" si="52"/>
        <v>LIGHT VEHICLE</v>
      </c>
      <c r="AJ620" s="446">
        <f t="shared" si="53"/>
        <v>43333</v>
      </c>
      <c r="AK620" s="1025">
        <v>44084</v>
      </c>
      <c r="AL620" s="920">
        <v>43739</v>
      </c>
      <c r="AM620" s="877"/>
      <c r="AN620" s="877"/>
      <c r="AO620" s="877"/>
      <c r="AP620" s="877"/>
      <c r="AQ620" s="916" t="s">
        <v>6564</v>
      </c>
      <c r="AR620" s="877"/>
      <c r="AS620" s="877"/>
      <c r="AT620" s="877"/>
      <c r="AU620" s="877"/>
      <c r="AV620" s="458"/>
      <c r="AW620" s="458"/>
      <c r="AX620" s="458"/>
      <c r="AY620" s="458"/>
      <c r="AZ620" s="458"/>
    </row>
    <row r="621" spans="1:52" s="2186" customFormat="1" ht="15" customHeight="1">
      <c r="A621" s="458"/>
      <c r="B621" s="1310">
        <v>615</v>
      </c>
      <c r="C621" s="1507" t="s">
        <v>4828</v>
      </c>
      <c r="D621" s="709" t="s">
        <v>226</v>
      </c>
      <c r="E621" s="709" t="s">
        <v>222</v>
      </c>
      <c r="F621" s="912" t="s">
        <v>24</v>
      </c>
      <c r="G621" s="912" t="s">
        <v>114</v>
      </c>
      <c r="H621" s="1643" t="s">
        <v>24</v>
      </c>
      <c r="I621" s="1030">
        <v>35317</v>
      </c>
      <c r="J621" s="445">
        <f t="shared" ca="1" si="54"/>
        <v>25</v>
      </c>
      <c r="K621" s="1810" t="s">
        <v>24</v>
      </c>
      <c r="L621" s="1844" t="s">
        <v>24</v>
      </c>
      <c r="M621" s="1882" t="s">
        <v>24</v>
      </c>
      <c r="N621" s="517">
        <v>43721</v>
      </c>
      <c r="O621" s="1030" t="s">
        <v>24</v>
      </c>
      <c r="P621" s="1025" t="s">
        <v>24</v>
      </c>
      <c r="Q621" s="1025" t="str">
        <f t="shared" si="50"/>
        <v>-</v>
      </c>
      <c r="R621" s="919" t="str">
        <f t="shared" ca="1" si="51"/>
        <v>TIDAK MCU</v>
      </c>
      <c r="S621" s="445" t="s">
        <v>24</v>
      </c>
      <c r="T621" s="446">
        <v>44448</v>
      </c>
      <c r="U621" s="517" t="s">
        <v>24</v>
      </c>
      <c r="V621" s="446" t="s">
        <v>24</v>
      </c>
      <c r="W621" s="446" t="s">
        <v>24</v>
      </c>
      <c r="X621" s="1009"/>
      <c r="Y621" s="1026"/>
      <c r="Z621" s="1027"/>
      <c r="AA621" s="877" t="s">
        <v>24</v>
      </c>
      <c r="AB621" s="877"/>
      <c r="AC621" s="877"/>
      <c r="AD621" s="877"/>
      <c r="AE621" s="877"/>
      <c r="AF621" s="877"/>
      <c r="AG621" s="877"/>
      <c r="AH621" s="1028"/>
      <c r="AI621" s="1028" t="str">
        <f t="shared" si="52"/>
        <v>-</v>
      </c>
      <c r="AJ621" s="446">
        <f t="shared" si="53"/>
        <v>43721</v>
      </c>
      <c r="AK621" s="1727" t="s">
        <v>24</v>
      </c>
      <c r="AL621" s="1727" t="s">
        <v>24</v>
      </c>
      <c r="AM621" s="877"/>
      <c r="AN621" s="877"/>
      <c r="AO621" s="877"/>
      <c r="AP621" s="877"/>
      <c r="AQ621" s="916" t="s">
        <v>6564</v>
      </c>
      <c r="AR621" s="877"/>
      <c r="AS621" s="877"/>
      <c r="AT621" s="877"/>
      <c r="AU621" s="877"/>
      <c r="AV621" s="458"/>
      <c r="AW621" s="458"/>
      <c r="AX621" s="458"/>
      <c r="AY621" s="458"/>
      <c r="AZ621" s="458"/>
    </row>
    <row r="622" spans="1:52" s="2186" customFormat="1" ht="15" customHeight="1">
      <c r="A622" s="458"/>
      <c r="B622" s="1310">
        <v>616</v>
      </c>
      <c r="C622" s="1492" t="s">
        <v>4829</v>
      </c>
      <c r="D622" s="2166" t="s">
        <v>230</v>
      </c>
      <c r="E622" s="709" t="s">
        <v>222</v>
      </c>
      <c r="F622" s="912" t="s">
        <v>24</v>
      </c>
      <c r="G622" s="912" t="s">
        <v>114</v>
      </c>
      <c r="H622" s="1643" t="s">
        <v>24</v>
      </c>
      <c r="I622" s="1030">
        <v>29784</v>
      </c>
      <c r="J622" s="445">
        <f t="shared" ca="1" si="54"/>
        <v>41</v>
      </c>
      <c r="K622" s="1727" t="s">
        <v>493</v>
      </c>
      <c r="L622" s="1574" t="s">
        <v>24</v>
      </c>
      <c r="M622" s="1727">
        <v>45855</v>
      </c>
      <c r="N622" s="909">
        <v>42605</v>
      </c>
      <c r="O622" s="1030">
        <v>42969</v>
      </c>
      <c r="P622" s="1922" t="s">
        <v>24</v>
      </c>
      <c r="Q622" s="1025">
        <f t="shared" si="50"/>
        <v>43334</v>
      </c>
      <c r="R622" s="919" t="str">
        <f t="shared" ca="1" si="51"/>
        <v>EXPIRED</v>
      </c>
      <c r="S622" s="445" t="s">
        <v>4978</v>
      </c>
      <c r="T622" s="446">
        <v>44394</v>
      </c>
      <c r="U622" s="517">
        <v>44394</v>
      </c>
      <c r="V622" s="446" t="s">
        <v>24</v>
      </c>
      <c r="W622" s="446" t="s">
        <v>24</v>
      </c>
      <c r="X622" s="1009"/>
      <c r="Y622" s="1026"/>
      <c r="Z622" s="1027"/>
      <c r="AA622" s="877" t="s">
        <v>1086</v>
      </c>
      <c r="AB622" s="877"/>
      <c r="AC622" s="877"/>
      <c r="AD622" s="877"/>
      <c r="AE622" s="877"/>
      <c r="AF622" s="877"/>
      <c r="AG622" s="877"/>
      <c r="AH622" s="1028"/>
      <c r="AI622" s="1028" t="str">
        <f t="shared" si="52"/>
        <v>HINO 260 JD/TI</v>
      </c>
      <c r="AJ622" s="446">
        <f t="shared" si="53"/>
        <v>42605</v>
      </c>
      <c r="AK622" s="1029">
        <v>42595</v>
      </c>
      <c r="AL622" s="1727">
        <v>42599</v>
      </c>
      <c r="AM622" s="877"/>
      <c r="AN622" s="877"/>
      <c r="AO622" s="877"/>
      <c r="AP622" s="877"/>
      <c r="AQ622" s="916" t="s">
        <v>6564</v>
      </c>
      <c r="AR622" s="877"/>
      <c r="AS622" s="877"/>
      <c r="AT622" s="877"/>
      <c r="AU622" s="877"/>
      <c r="AV622" s="458"/>
      <c r="AW622" s="458"/>
      <c r="AX622" s="458"/>
      <c r="AY622" s="458"/>
      <c r="AZ622" s="458"/>
    </row>
    <row r="623" spans="1:52" s="2186" customFormat="1" ht="15" customHeight="1">
      <c r="A623" s="458"/>
      <c r="B623" s="1310">
        <v>617</v>
      </c>
      <c r="C623" s="1492" t="s">
        <v>4830</v>
      </c>
      <c r="D623" s="2166" t="s">
        <v>230</v>
      </c>
      <c r="E623" s="709" t="s">
        <v>222</v>
      </c>
      <c r="F623" s="912" t="s">
        <v>24</v>
      </c>
      <c r="G623" s="912" t="s">
        <v>114</v>
      </c>
      <c r="H623" s="1643" t="s">
        <v>24</v>
      </c>
      <c r="I623" s="1030">
        <v>29148</v>
      </c>
      <c r="J623" s="445">
        <f t="shared" ca="1" si="54"/>
        <v>42</v>
      </c>
      <c r="K623" s="1727" t="s">
        <v>493</v>
      </c>
      <c r="L623" s="1574">
        <v>791019380505</v>
      </c>
      <c r="M623" s="1727">
        <v>44489</v>
      </c>
      <c r="N623" s="909">
        <v>42605</v>
      </c>
      <c r="O623" s="1030">
        <v>42969</v>
      </c>
      <c r="P623" s="1922" t="s">
        <v>24</v>
      </c>
      <c r="Q623" s="1025">
        <f t="shared" si="50"/>
        <v>43334</v>
      </c>
      <c r="R623" s="919" t="str">
        <f t="shared" ca="1" si="51"/>
        <v>EXPIRED</v>
      </c>
      <c r="S623" s="445" t="s">
        <v>4979</v>
      </c>
      <c r="T623" s="446">
        <v>44489</v>
      </c>
      <c r="U623" s="517">
        <v>44489</v>
      </c>
      <c r="V623" s="446" t="s">
        <v>24</v>
      </c>
      <c r="W623" s="446" t="s">
        <v>24</v>
      </c>
      <c r="X623" s="1009"/>
      <c r="Y623" s="1026"/>
      <c r="Z623" s="1027"/>
      <c r="AA623" s="877" t="s">
        <v>1086</v>
      </c>
      <c r="AB623" s="877"/>
      <c r="AC623" s="877"/>
      <c r="AD623" s="877"/>
      <c r="AE623" s="877"/>
      <c r="AF623" s="877"/>
      <c r="AG623" s="877"/>
      <c r="AH623" s="1028"/>
      <c r="AI623" s="1028" t="str">
        <f t="shared" si="52"/>
        <v>HINO 260 JD/TI</v>
      </c>
      <c r="AJ623" s="446">
        <f t="shared" si="53"/>
        <v>42605</v>
      </c>
      <c r="AK623" s="1025">
        <v>44084</v>
      </c>
      <c r="AL623" s="1727">
        <v>42598</v>
      </c>
      <c r="AM623" s="877"/>
      <c r="AN623" s="877"/>
      <c r="AO623" s="877"/>
      <c r="AP623" s="877"/>
      <c r="AQ623" s="916" t="s">
        <v>6564</v>
      </c>
      <c r="AR623" s="877"/>
      <c r="AS623" s="877"/>
      <c r="AT623" s="877"/>
      <c r="AU623" s="877"/>
      <c r="AV623" s="458"/>
      <c r="AW623" s="458"/>
      <c r="AX623" s="458"/>
      <c r="AY623" s="458"/>
      <c r="AZ623" s="458"/>
    </row>
    <row r="624" spans="1:52" s="2186" customFormat="1" ht="15" customHeight="1">
      <c r="A624" s="458"/>
      <c r="B624" s="1310">
        <v>618</v>
      </c>
      <c r="C624" s="1492" t="s">
        <v>4831</v>
      </c>
      <c r="D624" s="709" t="s">
        <v>230</v>
      </c>
      <c r="E624" s="709" t="s">
        <v>222</v>
      </c>
      <c r="F624" s="912" t="s">
        <v>24</v>
      </c>
      <c r="G624" s="912" t="s">
        <v>114</v>
      </c>
      <c r="H624" s="1217" t="s">
        <v>24</v>
      </c>
      <c r="I624" s="1030">
        <v>25501</v>
      </c>
      <c r="J624" s="445">
        <f t="shared" ca="1" si="54"/>
        <v>53</v>
      </c>
      <c r="K624" s="1727" t="s">
        <v>493</v>
      </c>
      <c r="L624" s="1574">
        <v>1723691000018</v>
      </c>
      <c r="M624" s="1727">
        <v>45590</v>
      </c>
      <c r="N624" s="909">
        <v>42674</v>
      </c>
      <c r="O624" s="1030">
        <v>42676</v>
      </c>
      <c r="P624" s="1922" t="s">
        <v>24</v>
      </c>
      <c r="Q624" s="1025">
        <f t="shared" si="50"/>
        <v>43041</v>
      </c>
      <c r="R624" s="919" t="str">
        <f t="shared" ca="1" si="51"/>
        <v>EXPIRED</v>
      </c>
      <c r="S624" s="445" t="s">
        <v>4980</v>
      </c>
      <c r="T624" s="446">
        <v>44494</v>
      </c>
      <c r="U624" s="446">
        <v>44494</v>
      </c>
      <c r="V624" s="446" t="s">
        <v>24</v>
      </c>
      <c r="W624" s="446" t="s">
        <v>24</v>
      </c>
      <c r="X624" s="1009"/>
      <c r="Y624" s="1026"/>
      <c r="Z624" s="1027"/>
      <c r="AA624" s="445" t="s">
        <v>1086</v>
      </c>
      <c r="AB624" s="877"/>
      <c r="AC624" s="877"/>
      <c r="AD624" s="877"/>
      <c r="AE624" s="877"/>
      <c r="AF624" s="877"/>
      <c r="AG624" s="877"/>
      <c r="AH624" s="1028"/>
      <c r="AI624" s="1028" t="str">
        <f t="shared" si="52"/>
        <v>HINO 260 JD/TI</v>
      </c>
      <c r="AJ624" s="446">
        <f t="shared" si="53"/>
        <v>42674</v>
      </c>
      <c r="AK624" s="1025">
        <v>44084</v>
      </c>
      <c r="AL624" s="1727">
        <v>42675</v>
      </c>
      <c r="AM624" s="877"/>
      <c r="AN624" s="877"/>
      <c r="AO624" s="877"/>
      <c r="AP624" s="877"/>
      <c r="AQ624" s="916" t="s">
        <v>6564</v>
      </c>
      <c r="AR624" s="877"/>
      <c r="AS624" s="877"/>
      <c r="AT624" s="877"/>
      <c r="AU624" s="877"/>
      <c r="AV624" s="458"/>
      <c r="AW624" s="458"/>
      <c r="AX624" s="458"/>
      <c r="AY624" s="458"/>
      <c r="AZ624" s="458"/>
    </row>
    <row r="625" spans="1:52" s="2186" customFormat="1" ht="15" customHeight="1">
      <c r="A625" s="458"/>
      <c r="B625" s="1310">
        <v>619</v>
      </c>
      <c r="C625" s="1507" t="s">
        <v>4832</v>
      </c>
      <c r="D625" s="709" t="s">
        <v>230</v>
      </c>
      <c r="E625" s="709" t="s">
        <v>222</v>
      </c>
      <c r="F625" s="912" t="s">
        <v>24</v>
      </c>
      <c r="G625" s="912" t="s">
        <v>114</v>
      </c>
      <c r="H625" s="1643" t="s">
        <v>24</v>
      </c>
      <c r="I625" s="1030">
        <v>32850</v>
      </c>
      <c r="J625" s="445">
        <f t="shared" ca="1" si="54"/>
        <v>32</v>
      </c>
      <c r="K625" s="1727" t="s">
        <v>493</v>
      </c>
      <c r="L625" s="1574" t="s">
        <v>24</v>
      </c>
      <c r="M625" s="1727">
        <v>44538</v>
      </c>
      <c r="N625" s="909">
        <v>42683</v>
      </c>
      <c r="O625" s="1030">
        <v>43049</v>
      </c>
      <c r="P625" s="1922" t="s">
        <v>24</v>
      </c>
      <c r="Q625" s="1025">
        <f t="shared" si="50"/>
        <v>43414</v>
      </c>
      <c r="R625" s="919" t="str">
        <f t="shared" ca="1" si="51"/>
        <v>EXPIRED</v>
      </c>
      <c r="S625" s="445" t="s">
        <v>4981</v>
      </c>
      <c r="T625" s="446">
        <v>44538</v>
      </c>
      <c r="U625" s="517">
        <v>44538</v>
      </c>
      <c r="V625" s="446" t="s">
        <v>24</v>
      </c>
      <c r="W625" s="446" t="s">
        <v>24</v>
      </c>
      <c r="X625" s="1009"/>
      <c r="Y625" s="1026"/>
      <c r="Z625" s="1027"/>
      <c r="AA625" s="877" t="s">
        <v>1086</v>
      </c>
      <c r="AB625" s="877"/>
      <c r="AC625" s="877"/>
      <c r="AD625" s="877"/>
      <c r="AE625" s="877"/>
      <c r="AF625" s="877"/>
      <c r="AG625" s="877"/>
      <c r="AH625" s="1028"/>
      <c r="AI625" s="1028" t="str">
        <f t="shared" si="52"/>
        <v>HINO 260 JD/TI</v>
      </c>
      <c r="AJ625" s="446">
        <f t="shared" si="53"/>
        <v>42683</v>
      </c>
      <c r="AK625" s="1029">
        <v>42683</v>
      </c>
      <c r="AL625" s="1727">
        <v>42684</v>
      </c>
      <c r="AM625" s="877"/>
      <c r="AN625" s="877"/>
      <c r="AO625" s="877"/>
      <c r="AP625" s="877"/>
      <c r="AQ625" s="916" t="s">
        <v>6564</v>
      </c>
      <c r="AR625" s="877"/>
      <c r="AS625" s="877"/>
      <c r="AT625" s="877"/>
      <c r="AU625" s="877"/>
      <c r="AV625" s="458"/>
      <c r="AW625" s="458"/>
      <c r="AX625" s="458"/>
      <c r="AY625" s="458"/>
      <c r="AZ625" s="458"/>
    </row>
    <row r="626" spans="1:52" s="2186" customFormat="1" ht="15" customHeight="1">
      <c r="A626" s="458"/>
      <c r="B626" s="1310">
        <v>620</v>
      </c>
      <c r="C626" s="1507" t="s">
        <v>4833</v>
      </c>
      <c r="D626" s="709" t="s">
        <v>230</v>
      </c>
      <c r="E626" s="709" t="s">
        <v>222</v>
      </c>
      <c r="F626" s="912" t="s">
        <v>24</v>
      </c>
      <c r="G626" s="912" t="s">
        <v>114</v>
      </c>
      <c r="H626" s="1643" t="s">
        <v>24</v>
      </c>
      <c r="I626" s="1030">
        <v>31187</v>
      </c>
      <c r="J626" s="445">
        <f t="shared" ca="1" si="54"/>
        <v>37</v>
      </c>
      <c r="K626" s="1727" t="s">
        <v>493</v>
      </c>
      <c r="L626" s="1574" t="s">
        <v>24</v>
      </c>
      <c r="M626" s="1727">
        <v>44336</v>
      </c>
      <c r="N626" s="909">
        <v>42697</v>
      </c>
      <c r="O626" s="1030">
        <v>43068</v>
      </c>
      <c r="P626" s="1922" t="s">
        <v>24</v>
      </c>
      <c r="Q626" s="1025">
        <f t="shared" si="50"/>
        <v>43433</v>
      </c>
      <c r="R626" s="919" t="str">
        <f t="shared" ca="1" si="51"/>
        <v>EXPIRED</v>
      </c>
      <c r="S626" s="445" t="s">
        <v>4982</v>
      </c>
      <c r="T626" s="446">
        <v>44336</v>
      </c>
      <c r="U626" s="517">
        <v>44336</v>
      </c>
      <c r="V626" s="446" t="s">
        <v>24</v>
      </c>
      <c r="W626" s="446" t="s">
        <v>24</v>
      </c>
      <c r="X626" s="1009"/>
      <c r="Y626" s="1026"/>
      <c r="Z626" s="1027"/>
      <c r="AA626" s="877" t="s">
        <v>1086</v>
      </c>
      <c r="AB626" s="877"/>
      <c r="AC626" s="877"/>
      <c r="AD626" s="877"/>
      <c r="AE626" s="877"/>
      <c r="AF626" s="877"/>
      <c r="AG626" s="877"/>
      <c r="AH626" s="1028"/>
      <c r="AI626" s="1028" t="str">
        <f t="shared" si="52"/>
        <v>HINO 260 JD/TI</v>
      </c>
      <c r="AJ626" s="446">
        <f t="shared" si="53"/>
        <v>42697</v>
      </c>
      <c r="AK626" s="1025">
        <v>42698</v>
      </c>
      <c r="AL626" s="1727">
        <v>42700</v>
      </c>
      <c r="AM626" s="877"/>
      <c r="AN626" s="877"/>
      <c r="AO626" s="877"/>
      <c r="AP626" s="877"/>
      <c r="AQ626" s="916" t="s">
        <v>6564</v>
      </c>
      <c r="AR626" s="877"/>
      <c r="AS626" s="877"/>
      <c r="AT626" s="877"/>
      <c r="AU626" s="877"/>
      <c r="AV626" s="458"/>
      <c r="AW626" s="458"/>
      <c r="AX626" s="458"/>
      <c r="AY626" s="458"/>
      <c r="AZ626" s="458"/>
    </row>
    <row r="627" spans="1:52" s="2186" customFormat="1" ht="15" customHeight="1">
      <c r="A627" s="458"/>
      <c r="B627" s="1310">
        <v>621</v>
      </c>
      <c r="C627" s="1492" t="s">
        <v>4834</v>
      </c>
      <c r="D627" s="445" t="s">
        <v>230</v>
      </c>
      <c r="E627" s="709" t="s">
        <v>222</v>
      </c>
      <c r="F627" s="912" t="s">
        <v>24</v>
      </c>
      <c r="G627" s="912" t="s">
        <v>114</v>
      </c>
      <c r="H627" s="1217" t="s">
        <v>24</v>
      </c>
      <c r="I627" s="1030">
        <v>28490</v>
      </c>
      <c r="J627" s="445">
        <f t="shared" ca="1" si="54"/>
        <v>44</v>
      </c>
      <c r="K627" s="1727" t="s">
        <v>494</v>
      </c>
      <c r="L627" s="1574" t="s">
        <v>24</v>
      </c>
      <c r="M627" s="1727">
        <v>45657</v>
      </c>
      <c r="N627" s="909">
        <v>42702</v>
      </c>
      <c r="O627" s="1030">
        <v>43070</v>
      </c>
      <c r="P627" s="1922" t="s">
        <v>24</v>
      </c>
      <c r="Q627" s="1025">
        <f t="shared" si="50"/>
        <v>43435</v>
      </c>
      <c r="R627" s="919" t="str">
        <f t="shared" ca="1" si="51"/>
        <v>EXPIRED</v>
      </c>
      <c r="S627" s="445" t="s">
        <v>4983</v>
      </c>
      <c r="T627" s="446">
        <v>45657</v>
      </c>
      <c r="U627" s="517">
        <v>44561</v>
      </c>
      <c r="V627" s="446" t="s">
        <v>24</v>
      </c>
      <c r="W627" s="446" t="s">
        <v>24</v>
      </c>
      <c r="X627" s="1009"/>
      <c r="Y627" s="1026"/>
      <c r="Z627" s="1027"/>
      <c r="AA627" s="877" t="s">
        <v>1086</v>
      </c>
      <c r="AB627" s="877"/>
      <c r="AC627" s="877"/>
      <c r="AD627" s="877"/>
      <c r="AE627" s="877"/>
      <c r="AF627" s="877"/>
      <c r="AG627" s="877"/>
      <c r="AH627" s="1028"/>
      <c r="AI627" s="1028" t="str">
        <f t="shared" si="52"/>
        <v>HINO 260 JD/TI</v>
      </c>
      <c r="AJ627" s="446">
        <f t="shared" si="53"/>
        <v>42702</v>
      </c>
      <c r="AK627" s="1025">
        <v>42703</v>
      </c>
      <c r="AL627" s="1727">
        <v>42704</v>
      </c>
      <c r="AM627" s="877"/>
      <c r="AN627" s="877"/>
      <c r="AO627" s="877"/>
      <c r="AP627" s="877"/>
      <c r="AQ627" s="916" t="s">
        <v>6564</v>
      </c>
      <c r="AR627" s="877"/>
      <c r="AS627" s="877"/>
      <c r="AT627" s="877"/>
      <c r="AU627" s="877"/>
      <c r="AV627" s="458"/>
      <c r="AW627" s="458"/>
      <c r="AX627" s="458"/>
      <c r="AY627" s="458"/>
      <c r="AZ627" s="458"/>
    </row>
    <row r="628" spans="1:52" s="2186" customFormat="1" ht="15" customHeight="1">
      <c r="A628" s="458"/>
      <c r="B628" s="1310">
        <v>622</v>
      </c>
      <c r="C628" s="1492" t="s">
        <v>4835</v>
      </c>
      <c r="D628" s="445" t="s">
        <v>230</v>
      </c>
      <c r="E628" s="709" t="s">
        <v>222</v>
      </c>
      <c r="F628" s="912" t="s">
        <v>24</v>
      </c>
      <c r="G628" s="912" t="s">
        <v>114</v>
      </c>
      <c r="H628" s="1217" t="s">
        <v>24</v>
      </c>
      <c r="I628" s="1030">
        <v>29744</v>
      </c>
      <c r="J628" s="445">
        <f t="shared" ca="1" si="54"/>
        <v>41</v>
      </c>
      <c r="K628" s="1727" t="s">
        <v>493</v>
      </c>
      <c r="L628" s="1574">
        <v>810632460055</v>
      </c>
      <c r="M628" s="1727">
        <v>45450</v>
      </c>
      <c r="N628" s="909">
        <v>42712</v>
      </c>
      <c r="O628" s="1030">
        <v>43084</v>
      </c>
      <c r="P628" s="1922" t="s">
        <v>24</v>
      </c>
      <c r="Q628" s="1025">
        <f t="shared" si="50"/>
        <v>43449</v>
      </c>
      <c r="R628" s="919" t="str">
        <f t="shared" ca="1" si="51"/>
        <v>EXPIRED</v>
      </c>
      <c r="S628" s="445" t="s">
        <v>4984</v>
      </c>
      <c r="T628" s="446">
        <v>44354</v>
      </c>
      <c r="U628" s="517" t="s">
        <v>99</v>
      </c>
      <c r="V628" s="446" t="s">
        <v>24</v>
      </c>
      <c r="W628" s="446" t="s">
        <v>24</v>
      </c>
      <c r="X628" s="1009"/>
      <c r="Y628" s="1026"/>
      <c r="Z628" s="1027"/>
      <c r="AA628" s="877" t="s">
        <v>1086</v>
      </c>
      <c r="AB628" s="877"/>
      <c r="AC628" s="877"/>
      <c r="AD628" s="877"/>
      <c r="AE628" s="877"/>
      <c r="AF628" s="877"/>
      <c r="AG628" s="877"/>
      <c r="AH628" s="1028"/>
      <c r="AI628" s="1028" t="str">
        <f t="shared" si="52"/>
        <v>HINO 260 JD/TI</v>
      </c>
      <c r="AJ628" s="446">
        <f t="shared" si="53"/>
        <v>42712</v>
      </c>
      <c r="AK628" s="1029">
        <v>42713</v>
      </c>
      <c r="AL628" s="1727" t="s">
        <v>24</v>
      </c>
      <c r="AM628" s="877"/>
      <c r="AN628" s="877"/>
      <c r="AO628" s="877"/>
      <c r="AP628" s="877"/>
      <c r="AQ628" s="916" t="s">
        <v>6564</v>
      </c>
      <c r="AR628" s="877"/>
      <c r="AS628" s="877"/>
      <c r="AT628" s="877"/>
      <c r="AU628" s="877"/>
      <c r="AV628" s="458"/>
      <c r="AW628" s="458"/>
      <c r="AX628" s="458"/>
      <c r="AY628" s="458"/>
      <c r="AZ628" s="458"/>
    </row>
    <row r="629" spans="1:52" s="2186" customFormat="1" ht="15" customHeight="1">
      <c r="A629" s="458"/>
      <c r="B629" s="1310">
        <v>623</v>
      </c>
      <c r="C629" s="1507" t="s">
        <v>4836</v>
      </c>
      <c r="D629" s="709" t="s">
        <v>226</v>
      </c>
      <c r="E629" s="709" t="s">
        <v>222</v>
      </c>
      <c r="F629" s="912" t="s">
        <v>24</v>
      </c>
      <c r="G629" s="912" t="s">
        <v>114</v>
      </c>
      <c r="H629" s="1217" t="s">
        <v>24</v>
      </c>
      <c r="I629" s="1030">
        <v>27404</v>
      </c>
      <c r="J629" s="445">
        <f t="shared" ca="1" si="54"/>
        <v>47</v>
      </c>
      <c r="K629" s="1810" t="s">
        <v>24</v>
      </c>
      <c r="L629" s="1844" t="s">
        <v>24</v>
      </c>
      <c r="M629" s="1882" t="s">
        <v>24</v>
      </c>
      <c r="N629" s="517">
        <v>43689</v>
      </c>
      <c r="O629" s="1030" t="s">
        <v>24</v>
      </c>
      <c r="P629" s="1025" t="s">
        <v>24</v>
      </c>
      <c r="Q629" s="1025" t="str">
        <f t="shared" si="50"/>
        <v>-</v>
      </c>
      <c r="R629" s="919" t="str">
        <f t="shared" ca="1" si="51"/>
        <v>TIDAK MCU</v>
      </c>
      <c r="S629" s="445" t="s">
        <v>24</v>
      </c>
      <c r="T629" s="446">
        <v>44206</v>
      </c>
      <c r="U629" s="517" t="s">
        <v>99</v>
      </c>
      <c r="V629" s="446" t="s">
        <v>24</v>
      </c>
      <c r="W629" s="446" t="s">
        <v>24</v>
      </c>
      <c r="X629" s="1009"/>
      <c r="Y629" s="1026"/>
      <c r="Z629" s="1027"/>
      <c r="AA629" s="877"/>
      <c r="AB629" s="877"/>
      <c r="AC629" s="877"/>
      <c r="AD629" s="877"/>
      <c r="AE629" s="877"/>
      <c r="AF629" s="877"/>
      <c r="AG629" s="877"/>
      <c r="AH629" s="1028"/>
      <c r="AI629" s="1028" t="str">
        <f t="shared" si="52"/>
        <v/>
      </c>
      <c r="AJ629" s="446">
        <f t="shared" si="53"/>
        <v>43689</v>
      </c>
      <c r="AK629" s="1727" t="s">
        <v>24</v>
      </c>
      <c r="AL629" s="1727" t="s">
        <v>24</v>
      </c>
      <c r="AM629" s="877"/>
      <c r="AN629" s="877"/>
      <c r="AO629" s="877"/>
      <c r="AP629" s="877"/>
      <c r="AQ629" s="916" t="s">
        <v>6564</v>
      </c>
      <c r="AR629" s="877"/>
      <c r="AS629" s="877"/>
      <c r="AT629" s="877"/>
      <c r="AU629" s="877"/>
      <c r="AV629" s="458"/>
      <c r="AW629" s="458"/>
      <c r="AX629" s="458"/>
      <c r="AY629" s="458"/>
      <c r="AZ629" s="458"/>
    </row>
    <row r="630" spans="1:52" s="2186" customFormat="1" ht="15" customHeight="1">
      <c r="A630" s="458"/>
      <c r="B630" s="1310">
        <v>624</v>
      </c>
      <c r="C630" s="1492" t="s">
        <v>3472</v>
      </c>
      <c r="D630" s="445" t="s">
        <v>230</v>
      </c>
      <c r="E630" s="709" t="s">
        <v>222</v>
      </c>
      <c r="F630" s="912" t="s">
        <v>24</v>
      </c>
      <c r="G630" s="912" t="s">
        <v>114</v>
      </c>
      <c r="H630" s="1671" t="s">
        <v>4837</v>
      </c>
      <c r="I630" s="1030">
        <v>24302</v>
      </c>
      <c r="J630" s="445">
        <f t="shared" ca="1" si="54"/>
        <v>56</v>
      </c>
      <c r="K630" s="1727" t="s">
        <v>493</v>
      </c>
      <c r="L630" s="1574">
        <v>660725264991</v>
      </c>
      <c r="M630" s="1727">
        <v>44756</v>
      </c>
      <c r="N630" s="909">
        <v>43019</v>
      </c>
      <c r="O630" s="1030">
        <v>43376</v>
      </c>
      <c r="P630" s="971" t="s">
        <v>24</v>
      </c>
      <c r="Q630" s="1025">
        <f t="shared" si="50"/>
        <v>43741</v>
      </c>
      <c r="R630" s="919" t="str">
        <f t="shared" ca="1" si="51"/>
        <v>EXPIRED</v>
      </c>
      <c r="S630" s="445" t="s">
        <v>4985</v>
      </c>
      <c r="T630" s="446">
        <v>44391</v>
      </c>
      <c r="U630" s="446">
        <v>44391</v>
      </c>
      <c r="V630" s="446" t="s">
        <v>24</v>
      </c>
      <c r="W630" s="446" t="s">
        <v>24</v>
      </c>
      <c r="X630" s="1009"/>
      <c r="Y630" s="1026"/>
      <c r="Z630" s="1027"/>
      <c r="AA630" s="877" t="s">
        <v>1086</v>
      </c>
      <c r="AB630" s="877"/>
      <c r="AC630" s="877"/>
      <c r="AD630" s="877"/>
      <c r="AE630" s="877"/>
      <c r="AF630" s="877"/>
      <c r="AG630" s="877"/>
      <c r="AH630" s="1028"/>
      <c r="AI630" s="1028" t="str">
        <f t="shared" si="52"/>
        <v>HINO 260 JD/TI</v>
      </c>
      <c r="AJ630" s="446">
        <f t="shared" si="53"/>
        <v>43019</v>
      </c>
      <c r="AK630" s="1029">
        <v>44028</v>
      </c>
      <c r="AL630" s="1727" t="s">
        <v>24</v>
      </c>
      <c r="AM630" s="877"/>
      <c r="AN630" s="877"/>
      <c r="AO630" s="877"/>
      <c r="AP630" s="877"/>
      <c r="AQ630" s="916" t="s">
        <v>6564</v>
      </c>
      <c r="AR630" s="877"/>
      <c r="AS630" s="877"/>
      <c r="AT630" s="877"/>
      <c r="AU630" s="877"/>
      <c r="AV630" s="458"/>
      <c r="AW630" s="458"/>
      <c r="AX630" s="458"/>
      <c r="AY630" s="458"/>
      <c r="AZ630" s="458"/>
    </row>
    <row r="631" spans="1:52" s="2186" customFormat="1" ht="15" customHeight="1">
      <c r="A631" s="458"/>
      <c r="B631" s="1310">
        <v>625</v>
      </c>
      <c r="C631" s="1492" t="s">
        <v>4838</v>
      </c>
      <c r="D631" s="445" t="s">
        <v>230</v>
      </c>
      <c r="E631" s="709" t="s">
        <v>222</v>
      </c>
      <c r="F631" s="912" t="s">
        <v>24</v>
      </c>
      <c r="G631" s="912" t="s">
        <v>114</v>
      </c>
      <c r="H631" s="1663" t="s">
        <v>4839</v>
      </c>
      <c r="I631" s="1030">
        <v>29078</v>
      </c>
      <c r="J631" s="445">
        <f t="shared" ca="1" si="54"/>
        <v>43</v>
      </c>
      <c r="K631" s="1727" t="s">
        <v>493</v>
      </c>
      <c r="L631" s="1574">
        <v>790814331011</v>
      </c>
      <c r="M631" s="1727">
        <v>44784</v>
      </c>
      <c r="N631" s="909">
        <v>43447</v>
      </c>
      <c r="O631" s="1030">
        <v>43403</v>
      </c>
      <c r="P631" s="971" t="s">
        <v>24</v>
      </c>
      <c r="Q631" s="1025">
        <f t="shared" si="50"/>
        <v>43768</v>
      </c>
      <c r="R631" s="919" t="str">
        <f t="shared" ca="1" si="51"/>
        <v>EXPIRED</v>
      </c>
      <c r="S631" s="445" t="s">
        <v>4986</v>
      </c>
      <c r="T631" s="446">
        <v>44419</v>
      </c>
      <c r="U631" s="517">
        <v>44419</v>
      </c>
      <c r="V631" s="446" t="s">
        <v>24</v>
      </c>
      <c r="W631" s="446" t="s">
        <v>24</v>
      </c>
      <c r="X631" s="1009"/>
      <c r="Y631" s="1026"/>
      <c r="Z631" s="1027"/>
      <c r="AA631" s="877" t="s">
        <v>1086</v>
      </c>
      <c r="AB631" s="877"/>
      <c r="AC631" s="877"/>
      <c r="AD631" s="877"/>
      <c r="AE631" s="877"/>
      <c r="AF631" s="877"/>
      <c r="AG631" s="877"/>
      <c r="AH631" s="1028"/>
      <c r="AI631" s="1028" t="str">
        <f t="shared" si="52"/>
        <v>HINO 260 JD/TI</v>
      </c>
      <c r="AJ631" s="446">
        <f t="shared" si="53"/>
        <v>43447</v>
      </c>
      <c r="AK631" s="1029">
        <v>44028</v>
      </c>
      <c r="AL631" s="1727">
        <v>43057</v>
      </c>
      <c r="AM631" s="877"/>
      <c r="AN631" s="877"/>
      <c r="AO631" s="877"/>
      <c r="AP631" s="877"/>
      <c r="AQ631" s="916" t="s">
        <v>6564</v>
      </c>
      <c r="AR631" s="877"/>
      <c r="AS631" s="877"/>
      <c r="AT631" s="877"/>
      <c r="AU631" s="877"/>
      <c r="AV631" s="458"/>
      <c r="AW631" s="458"/>
      <c r="AX631" s="458"/>
      <c r="AY631" s="458"/>
      <c r="AZ631" s="458"/>
    </row>
    <row r="632" spans="1:52" s="2186" customFormat="1" ht="15" customHeight="1">
      <c r="A632" s="458"/>
      <c r="B632" s="1310">
        <v>626</v>
      </c>
      <c r="C632" s="1492" t="s">
        <v>4840</v>
      </c>
      <c r="D632" s="445" t="s">
        <v>230</v>
      </c>
      <c r="E632" s="709" t="s">
        <v>222</v>
      </c>
      <c r="F632" s="912" t="s">
        <v>24</v>
      </c>
      <c r="G632" s="912" t="s">
        <v>114</v>
      </c>
      <c r="H632" s="1671" t="s">
        <v>4841</v>
      </c>
      <c r="I632" s="1030">
        <v>25946</v>
      </c>
      <c r="J632" s="445">
        <f t="shared" ca="1" si="54"/>
        <v>51</v>
      </c>
      <c r="K632" s="1727" t="s">
        <v>493</v>
      </c>
      <c r="L632" s="1574">
        <v>700114750080</v>
      </c>
      <c r="M632" s="1727">
        <v>44209</v>
      </c>
      <c r="N632" s="909">
        <v>43054</v>
      </c>
      <c r="O632" s="1727">
        <v>43410</v>
      </c>
      <c r="P632" s="971" t="s">
        <v>498</v>
      </c>
      <c r="Q632" s="1025">
        <f t="shared" si="50"/>
        <v>43775</v>
      </c>
      <c r="R632" s="919" t="str">
        <f t="shared" ca="1" si="51"/>
        <v>EXPIRED</v>
      </c>
      <c r="S632" s="445" t="s">
        <v>4987</v>
      </c>
      <c r="T632" s="446">
        <v>44209</v>
      </c>
      <c r="U632" s="517">
        <v>44209</v>
      </c>
      <c r="V632" s="446" t="s">
        <v>24</v>
      </c>
      <c r="W632" s="446" t="s">
        <v>24</v>
      </c>
      <c r="X632" s="1009"/>
      <c r="Y632" s="1026"/>
      <c r="Z632" s="1027"/>
      <c r="AA632" s="877" t="s">
        <v>1086</v>
      </c>
      <c r="AB632" s="877"/>
      <c r="AC632" s="877"/>
      <c r="AD632" s="877"/>
      <c r="AE632" s="877"/>
      <c r="AF632" s="877"/>
      <c r="AG632" s="877"/>
      <c r="AH632" s="1028"/>
      <c r="AI632" s="1028" t="str">
        <f t="shared" si="52"/>
        <v>HINO 260 JD/TI</v>
      </c>
      <c r="AJ632" s="446">
        <f t="shared" si="53"/>
        <v>43054</v>
      </c>
      <c r="AK632" s="1029">
        <v>43056</v>
      </c>
      <c r="AL632" s="1727">
        <v>43057</v>
      </c>
      <c r="AM632" s="877"/>
      <c r="AN632" s="877"/>
      <c r="AO632" s="877"/>
      <c r="AP632" s="877"/>
      <c r="AQ632" s="916" t="s">
        <v>6564</v>
      </c>
      <c r="AR632" s="877"/>
      <c r="AS632" s="877"/>
      <c r="AT632" s="877"/>
      <c r="AU632" s="877"/>
      <c r="AV632" s="458"/>
      <c r="AW632" s="458"/>
      <c r="AX632" s="458"/>
      <c r="AY632" s="458"/>
      <c r="AZ632" s="458"/>
    </row>
    <row r="633" spans="1:52" s="2186" customFormat="1" ht="15" customHeight="1">
      <c r="A633" s="458"/>
      <c r="B633" s="1310">
        <v>627</v>
      </c>
      <c r="C633" s="1492" t="s">
        <v>4842</v>
      </c>
      <c r="D633" s="445" t="s">
        <v>230</v>
      </c>
      <c r="E633" s="709" t="s">
        <v>222</v>
      </c>
      <c r="F633" s="912" t="s">
        <v>24</v>
      </c>
      <c r="G633" s="912" t="s">
        <v>114</v>
      </c>
      <c r="H633" s="1671" t="s">
        <v>4843</v>
      </c>
      <c r="I633" s="1030">
        <v>25176</v>
      </c>
      <c r="J633" s="445">
        <f t="shared" ca="1" si="54"/>
        <v>54</v>
      </c>
      <c r="K633" s="1727" t="s">
        <v>493</v>
      </c>
      <c r="L633" s="1574">
        <v>681215361629</v>
      </c>
      <c r="M633" s="1727">
        <v>45630</v>
      </c>
      <c r="N633" s="909">
        <v>43054</v>
      </c>
      <c r="O633" s="1727">
        <v>43410</v>
      </c>
      <c r="P633" s="971" t="s">
        <v>24</v>
      </c>
      <c r="Q633" s="1025">
        <f t="shared" si="50"/>
        <v>43775</v>
      </c>
      <c r="R633" s="919" t="str">
        <f t="shared" ca="1" si="51"/>
        <v>EXPIRED</v>
      </c>
      <c r="S633" s="445" t="s">
        <v>4988</v>
      </c>
      <c r="T633" s="446">
        <v>44534</v>
      </c>
      <c r="U633" s="517">
        <v>44534</v>
      </c>
      <c r="V633" s="446" t="s">
        <v>24</v>
      </c>
      <c r="W633" s="446" t="s">
        <v>24</v>
      </c>
      <c r="X633" s="1009"/>
      <c r="Y633" s="1026"/>
      <c r="Z633" s="1027"/>
      <c r="AA633" s="877" t="s">
        <v>1086</v>
      </c>
      <c r="AB633" s="877"/>
      <c r="AC633" s="877"/>
      <c r="AD633" s="877"/>
      <c r="AE633" s="877"/>
      <c r="AF633" s="877"/>
      <c r="AG633" s="877"/>
      <c r="AH633" s="1028"/>
      <c r="AI633" s="1028" t="str">
        <f t="shared" si="52"/>
        <v>HINO 260 JD/TI</v>
      </c>
      <c r="AJ633" s="446">
        <f t="shared" si="53"/>
        <v>43054</v>
      </c>
      <c r="AK633" s="1029">
        <v>43056</v>
      </c>
      <c r="AL633" s="1727">
        <v>43057</v>
      </c>
      <c r="AM633" s="877"/>
      <c r="AN633" s="877"/>
      <c r="AO633" s="877"/>
      <c r="AP633" s="877"/>
      <c r="AQ633" s="916" t="s">
        <v>6564</v>
      </c>
      <c r="AR633" s="877"/>
      <c r="AS633" s="877"/>
      <c r="AT633" s="877"/>
      <c r="AU633" s="877"/>
      <c r="AV633" s="458"/>
      <c r="AW633" s="458"/>
      <c r="AX633" s="458"/>
      <c r="AY633" s="458"/>
      <c r="AZ633" s="458"/>
    </row>
    <row r="634" spans="1:52" s="2186" customFormat="1" ht="15" customHeight="1">
      <c r="A634" s="458"/>
      <c r="B634" s="1310">
        <v>628</v>
      </c>
      <c r="C634" s="1492" t="s">
        <v>4844</v>
      </c>
      <c r="D634" s="445" t="s">
        <v>230</v>
      </c>
      <c r="E634" s="709" t="s">
        <v>222</v>
      </c>
      <c r="F634" s="912" t="s">
        <v>24</v>
      </c>
      <c r="G634" s="912" t="s">
        <v>114</v>
      </c>
      <c r="H634" s="1643" t="s">
        <v>24</v>
      </c>
      <c r="I634" s="1030">
        <v>24823</v>
      </c>
      <c r="J634" s="445">
        <f t="shared" ca="1" si="54"/>
        <v>55</v>
      </c>
      <c r="K634" s="1727" t="s">
        <v>493</v>
      </c>
      <c r="L634" s="1574">
        <v>670214140667</v>
      </c>
      <c r="M634" s="1727">
        <v>44547</v>
      </c>
      <c r="N634" s="909">
        <v>43061</v>
      </c>
      <c r="O634" s="1727">
        <v>43418</v>
      </c>
      <c r="P634" s="1025" t="s">
        <v>24</v>
      </c>
      <c r="Q634" s="1025">
        <f t="shared" si="50"/>
        <v>43783</v>
      </c>
      <c r="R634" s="919" t="str">
        <f t="shared" ca="1" si="51"/>
        <v>EXPIRED</v>
      </c>
      <c r="S634" s="445" t="s">
        <v>4989</v>
      </c>
      <c r="T634" s="446">
        <v>44547</v>
      </c>
      <c r="U634" s="517">
        <v>44547</v>
      </c>
      <c r="V634" s="446" t="s">
        <v>24</v>
      </c>
      <c r="W634" s="446" t="s">
        <v>24</v>
      </c>
      <c r="X634" s="1009"/>
      <c r="Y634" s="1026"/>
      <c r="Z634" s="1027"/>
      <c r="AA634" s="877" t="s">
        <v>1086</v>
      </c>
      <c r="AB634" s="877"/>
      <c r="AC634" s="877"/>
      <c r="AD634" s="877"/>
      <c r="AE634" s="877"/>
      <c r="AF634" s="877"/>
      <c r="AG634" s="877"/>
      <c r="AH634" s="1028"/>
      <c r="AI634" s="1028" t="str">
        <f t="shared" si="52"/>
        <v>HINO 260 JD/TI</v>
      </c>
      <c r="AJ634" s="446">
        <f t="shared" si="53"/>
        <v>43061</v>
      </c>
      <c r="AK634" s="1029">
        <v>43063</v>
      </c>
      <c r="AL634" s="1727">
        <v>43064</v>
      </c>
      <c r="AM634" s="877"/>
      <c r="AN634" s="877"/>
      <c r="AO634" s="877"/>
      <c r="AP634" s="877"/>
      <c r="AQ634" s="916" t="s">
        <v>6564</v>
      </c>
      <c r="AR634" s="877"/>
      <c r="AS634" s="877"/>
      <c r="AT634" s="877"/>
      <c r="AU634" s="877"/>
      <c r="AV634" s="458"/>
      <c r="AW634" s="458"/>
      <c r="AX634" s="458"/>
      <c r="AY634" s="458"/>
      <c r="AZ634" s="458"/>
    </row>
    <row r="635" spans="1:52" s="2186" customFormat="1" ht="15" customHeight="1">
      <c r="A635" s="458"/>
      <c r="B635" s="1310">
        <v>629</v>
      </c>
      <c r="C635" s="1492" t="s">
        <v>4845</v>
      </c>
      <c r="D635" s="445" t="s">
        <v>230</v>
      </c>
      <c r="E635" s="709" t="s">
        <v>222</v>
      </c>
      <c r="F635" s="912" t="s">
        <v>24</v>
      </c>
      <c r="G635" s="912" t="s">
        <v>114</v>
      </c>
      <c r="H635" s="1643" t="s">
        <v>24</v>
      </c>
      <c r="I635" s="1030">
        <v>25267</v>
      </c>
      <c r="J635" s="445">
        <f t="shared" ca="1" si="54"/>
        <v>53</v>
      </c>
      <c r="K635" s="1727" t="s">
        <v>493</v>
      </c>
      <c r="L635" s="1574">
        <v>730314250307</v>
      </c>
      <c r="M635" s="1727">
        <v>44625</v>
      </c>
      <c r="N635" s="909">
        <v>43061</v>
      </c>
      <c r="O635" s="1727">
        <v>43418</v>
      </c>
      <c r="P635" s="1025" t="s">
        <v>24</v>
      </c>
      <c r="Q635" s="1025">
        <f t="shared" si="50"/>
        <v>43783</v>
      </c>
      <c r="R635" s="919" t="str">
        <f t="shared" ca="1" si="51"/>
        <v>EXPIRED</v>
      </c>
      <c r="S635" s="445" t="s">
        <v>4990</v>
      </c>
      <c r="T635" s="446">
        <v>44625</v>
      </c>
      <c r="U635" s="517">
        <v>44625</v>
      </c>
      <c r="V635" s="446" t="s">
        <v>24</v>
      </c>
      <c r="W635" s="446" t="s">
        <v>24</v>
      </c>
      <c r="X635" s="1009"/>
      <c r="Y635" s="1026"/>
      <c r="Z635" s="1027"/>
      <c r="AA635" s="877" t="s">
        <v>1086</v>
      </c>
      <c r="AB635" s="877"/>
      <c r="AC635" s="877"/>
      <c r="AD635" s="877"/>
      <c r="AE635" s="877"/>
      <c r="AF635" s="877"/>
      <c r="AG635" s="877"/>
      <c r="AH635" s="1028"/>
      <c r="AI635" s="1028" t="str">
        <f t="shared" si="52"/>
        <v>HINO 260 JD/TI</v>
      </c>
      <c r="AJ635" s="446">
        <f t="shared" si="53"/>
        <v>43061</v>
      </c>
      <c r="AK635" s="1029">
        <v>43063</v>
      </c>
      <c r="AL635" s="1727">
        <v>43064</v>
      </c>
      <c r="AM635" s="877"/>
      <c r="AN635" s="877"/>
      <c r="AO635" s="877"/>
      <c r="AP635" s="877"/>
      <c r="AQ635" s="916" t="s">
        <v>6564</v>
      </c>
      <c r="AR635" s="877"/>
      <c r="AS635" s="877"/>
      <c r="AT635" s="877"/>
      <c r="AU635" s="877"/>
      <c r="AV635" s="458"/>
      <c r="AW635" s="458"/>
      <c r="AX635" s="458"/>
      <c r="AY635" s="458"/>
      <c r="AZ635" s="458"/>
    </row>
    <row r="636" spans="1:52" s="2186" customFormat="1" ht="15" customHeight="1">
      <c r="A636" s="458"/>
      <c r="B636" s="1310">
        <v>630</v>
      </c>
      <c r="C636" s="1492" t="s">
        <v>4846</v>
      </c>
      <c r="D636" s="877" t="s">
        <v>230</v>
      </c>
      <c r="E636" s="958" t="s">
        <v>222</v>
      </c>
      <c r="F636" s="959" t="s">
        <v>24</v>
      </c>
      <c r="G636" s="959" t="s">
        <v>114</v>
      </c>
      <c r="H636" s="1643" t="s">
        <v>24</v>
      </c>
      <c r="I636" s="1727">
        <v>24930</v>
      </c>
      <c r="J636" s="445">
        <f t="shared" ca="1" si="54"/>
        <v>54</v>
      </c>
      <c r="K636" s="1727" t="s">
        <v>493</v>
      </c>
      <c r="L636" s="1574">
        <v>14216804000030</v>
      </c>
      <c r="M636" s="1727">
        <v>45746</v>
      </c>
      <c r="N636" s="1029">
        <v>43061</v>
      </c>
      <c r="O636" s="1727">
        <v>43408</v>
      </c>
      <c r="P636" s="1029" t="s">
        <v>24</v>
      </c>
      <c r="Q636" s="1025">
        <f t="shared" si="50"/>
        <v>43773</v>
      </c>
      <c r="R636" s="919" t="str">
        <f t="shared" ca="1" si="51"/>
        <v>EXPIRED</v>
      </c>
      <c r="S636" s="877" t="s">
        <v>4991</v>
      </c>
      <c r="T636" s="1727">
        <v>44288</v>
      </c>
      <c r="U636" s="928">
        <v>44288</v>
      </c>
      <c r="V636" s="446" t="s">
        <v>24</v>
      </c>
      <c r="W636" s="446" t="s">
        <v>24</v>
      </c>
      <c r="X636" s="1009"/>
      <c r="Y636" s="1026"/>
      <c r="Z636" s="1027"/>
      <c r="AA636" s="877" t="s">
        <v>1086</v>
      </c>
      <c r="AB636" s="877"/>
      <c r="AC636" s="877"/>
      <c r="AD636" s="877"/>
      <c r="AE636" s="877"/>
      <c r="AF636" s="877"/>
      <c r="AG636" s="877"/>
      <c r="AH636" s="1028"/>
      <c r="AI636" s="1028" t="str">
        <f t="shared" si="52"/>
        <v>HINO 260 JD/TI</v>
      </c>
      <c r="AJ636" s="446">
        <f t="shared" si="53"/>
        <v>43061</v>
      </c>
      <c r="AK636" s="1029">
        <v>44049</v>
      </c>
      <c r="AL636" s="1727">
        <v>43064</v>
      </c>
      <c r="AM636" s="877"/>
      <c r="AN636" s="877"/>
      <c r="AO636" s="877"/>
      <c r="AP636" s="877"/>
      <c r="AQ636" s="916" t="s">
        <v>6564</v>
      </c>
      <c r="AR636" s="877"/>
      <c r="AS636" s="877"/>
      <c r="AT636" s="877"/>
      <c r="AU636" s="877"/>
      <c r="AV636" s="458"/>
      <c r="AW636" s="458"/>
      <c r="AX636" s="458"/>
      <c r="AY636" s="458"/>
      <c r="AZ636" s="458"/>
    </row>
    <row r="637" spans="1:52" s="2186" customFormat="1" ht="15" customHeight="1">
      <c r="A637" s="458"/>
      <c r="B637" s="1310">
        <v>631</v>
      </c>
      <c r="C637" s="1507" t="s">
        <v>4847</v>
      </c>
      <c r="D637" s="958" t="s">
        <v>230</v>
      </c>
      <c r="E637" s="958" t="s">
        <v>222</v>
      </c>
      <c r="F637" s="959" t="s">
        <v>24</v>
      </c>
      <c r="G637" s="959" t="s">
        <v>114</v>
      </c>
      <c r="H637" s="1671" t="s">
        <v>4848</v>
      </c>
      <c r="I637" s="1727">
        <v>24852</v>
      </c>
      <c r="J637" s="445">
        <f t="shared" ca="1" si="54"/>
        <v>55</v>
      </c>
      <c r="K637" s="1727" t="s">
        <v>493</v>
      </c>
      <c r="L637" s="1574">
        <v>680114380120</v>
      </c>
      <c r="M637" s="1727">
        <v>45296</v>
      </c>
      <c r="N637" s="1029">
        <v>43447</v>
      </c>
      <c r="O637" s="1727">
        <v>43421</v>
      </c>
      <c r="P637" s="1029" t="s">
        <v>497</v>
      </c>
      <c r="Q637" s="1025">
        <f t="shared" si="50"/>
        <v>43786</v>
      </c>
      <c r="R637" s="919" t="str">
        <f t="shared" ca="1" si="51"/>
        <v>EXPIRED</v>
      </c>
      <c r="S637" s="877" t="s">
        <v>4992</v>
      </c>
      <c r="T637" s="1727">
        <v>44576</v>
      </c>
      <c r="U637" s="928">
        <v>44576</v>
      </c>
      <c r="V637" s="446" t="s">
        <v>24</v>
      </c>
      <c r="W637" s="446" t="s">
        <v>24</v>
      </c>
      <c r="X637" s="1009"/>
      <c r="Y637" s="1026"/>
      <c r="Z637" s="1027"/>
      <c r="AA637" s="877" t="s">
        <v>1086</v>
      </c>
      <c r="AB637" s="877"/>
      <c r="AC637" s="877"/>
      <c r="AD637" s="877"/>
      <c r="AE637" s="877"/>
      <c r="AF637" s="877"/>
      <c r="AG637" s="877"/>
      <c r="AH637" s="1028"/>
      <c r="AI637" s="1028" t="str">
        <f t="shared" si="52"/>
        <v>HINO 260 JD/TI</v>
      </c>
      <c r="AJ637" s="446">
        <f t="shared" si="53"/>
        <v>43447</v>
      </c>
      <c r="AK637" s="1029" t="s">
        <v>24</v>
      </c>
      <c r="AL637" s="1727">
        <v>43078</v>
      </c>
      <c r="AM637" s="877"/>
      <c r="AN637" s="877"/>
      <c r="AO637" s="877"/>
      <c r="AP637" s="877"/>
      <c r="AQ637" s="916" t="s">
        <v>6564</v>
      </c>
      <c r="AR637" s="877"/>
      <c r="AS637" s="877"/>
      <c r="AT637" s="877"/>
      <c r="AU637" s="877"/>
      <c r="AV637" s="458"/>
      <c r="AW637" s="458"/>
      <c r="AX637" s="458"/>
      <c r="AY637" s="458"/>
      <c r="AZ637" s="458"/>
    </row>
    <row r="638" spans="1:52" s="2186" customFormat="1" ht="15" customHeight="1">
      <c r="A638" s="458"/>
      <c r="B638" s="1310">
        <v>632</v>
      </c>
      <c r="C638" s="1024" t="s">
        <v>4849</v>
      </c>
      <c r="D638" s="877" t="s">
        <v>230</v>
      </c>
      <c r="E638" s="958" t="s">
        <v>222</v>
      </c>
      <c r="F638" s="959" t="s">
        <v>24</v>
      </c>
      <c r="G638" s="959" t="s">
        <v>114</v>
      </c>
      <c r="H638" s="1671" t="s">
        <v>4850</v>
      </c>
      <c r="I638" s="1727">
        <v>26759</v>
      </c>
      <c r="J638" s="445">
        <f t="shared" ca="1" si="54"/>
        <v>49</v>
      </c>
      <c r="K638" s="1727" t="s">
        <v>493</v>
      </c>
      <c r="L638" s="1574">
        <v>730414230791</v>
      </c>
      <c r="M638" s="1727">
        <v>45021</v>
      </c>
      <c r="N638" s="1029">
        <v>43074</v>
      </c>
      <c r="O638" s="1727">
        <v>43405</v>
      </c>
      <c r="P638" s="1029" t="s">
        <v>83</v>
      </c>
      <c r="Q638" s="1025">
        <f t="shared" si="50"/>
        <v>43770</v>
      </c>
      <c r="R638" s="919" t="str">
        <f t="shared" ca="1" si="51"/>
        <v>EXPIRED</v>
      </c>
      <c r="S638" s="877" t="s">
        <v>4993</v>
      </c>
      <c r="T638" s="1727">
        <v>44291</v>
      </c>
      <c r="U638" s="928">
        <v>44291</v>
      </c>
      <c r="V638" s="446" t="s">
        <v>24</v>
      </c>
      <c r="W638" s="446" t="s">
        <v>24</v>
      </c>
      <c r="X638" s="1009"/>
      <c r="Y638" s="1026"/>
      <c r="Z638" s="1027"/>
      <c r="AA638" s="877" t="s">
        <v>1086</v>
      </c>
      <c r="AB638" s="877" t="s">
        <v>24</v>
      </c>
      <c r="AC638" s="877"/>
      <c r="AD638" s="877"/>
      <c r="AE638" s="877"/>
      <c r="AF638" s="877"/>
      <c r="AG638" s="877"/>
      <c r="AH638" s="1028"/>
      <c r="AI638" s="1028" t="str">
        <f t="shared" si="52"/>
        <v>HINO 260 JD/TI-</v>
      </c>
      <c r="AJ638" s="446">
        <f t="shared" si="53"/>
        <v>43074</v>
      </c>
      <c r="AK638" s="1029">
        <v>43085</v>
      </c>
      <c r="AL638" s="1727">
        <v>43085</v>
      </c>
      <c r="AM638" s="877"/>
      <c r="AN638" s="877"/>
      <c r="AO638" s="877"/>
      <c r="AP638" s="877"/>
      <c r="AQ638" s="916" t="s">
        <v>6564</v>
      </c>
      <c r="AR638" s="877"/>
      <c r="AS638" s="877"/>
      <c r="AT638" s="877"/>
      <c r="AU638" s="877"/>
      <c r="AV638" s="458"/>
      <c r="AW638" s="458"/>
      <c r="AX638" s="458"/>
      <c r="AY638" s="458"/>
      <c r="AZ638" s="458"/>
    </row>
    <row r="639" spans="1:52" s="2186" customFormat="1" ht="15" customHeight="1">
      <c r="A639" s="458"/>
      <c r="B639" s="1310">
        <v>633</v>
      </c>
      <c r="C639" s="1492" t="s">
        <v>4851</v>
      </c>
      <c r="D639" s="877" t="s">
        <v>230</v>
      </c>
      <c r="E639" s="958" t="s">
        <v>222</v>
      </c>
      <c r="F639" s="959" t="s">
        <v>24</v>
      </c>
      <c r="G639" s="959" t="s">
        <v>114</v>
      </c>
      <c r="H639" s="1671" t="s">
        <v>4852</v>
      </c>
      <c r="I639" s="1727">
        <v>26108</v>
      </c>
      <c r="J639" s="445">
        <f t="shared" ca="1" si="54"/>
        <v>51</v>
      </c>
      <c r="K639" s="1727" t="s">
        <v>493</v>
      </c>
      <c r="L639" s="1574">
        <v>730614230367</v>
      </c>
      <c r="M639" s="1727">
        <v>45101</v>
      </c>
      <c r="N639" s="1029">
        <v>43097</v>
      </c>
      <c r="O639" s="1727" t="s">
        <v>24</v>
      </c>
      <c r="P639" s="877" t="s">
        <v>24</v>
      </c>
      <c r="Q639" s="1025" t="str">
        <f t="shared" si="50"/>
        <v>-</v>
      </c>
      <c r="R639" s="919" t="str">
        <f t="shared" ca="1" si="51"/>
        <v>TIDAK MCU</v>
      </c>
      <c r="S639" s="877" t="s">
        <v>4994</v>
      </c>
      <c r="T639" s="1727">
        <v>44371</v>
      </c>
      <c r="U639" s="1727">
        <v>44371</v>
      </c>
      <c r="V639" s="446" t="s">
        <v>24</v>
      </c>
      <c r="W639" s="446" t="s">
        <v>24</v>
      </c>
      <c r="X639" s="1009"/>
      <c r="Y639" s="1026"/>
      <c r="Z639" s="1027"/>
      <c r="AA639" s="877" t="s">
        <v>1086</v>
      </c>
      <c r="AB639" s="877" t="s">
        <v>24</v>
      </c>
      <c r="AC639" s="877"/>
      <c r="AD639" s="877"/>
      <c r="AE639" s="877"/>
      <c r="AF639" s="877"/>
      <c r="AG639" s="877"/>
      <c r="AH639" s="1028"/>
      <c r="AI639" s="1028" t="str">
        <f t="shared" si="52"/>
        <v>HINO 260 JD/TI-</v>
      </c>
      <c r="AJ639" s="446">
        <f t="shared" si="53"/>
        <v>43097</v>
      </c>
      <c r="AK639" s="1029">
        <v>43794</v>
      </c>
      <c r="AL639" s="1727">
        <v>43794</v>
      </c>
      <c r="AM639" s="877"/>
      <c r="AN639" s="877"/>
      <c r="AO639" s="877"/>
      <c r="AP639" s="877"/>
      <c r="AQ639" s="916" t="s">
        <v>6564</v>
      </c>
      <c r="AR639" s="877"/>
      <c r="AS639" s="877"/>
      <c r="AT639" s="877"/>
      <c r="AU639" s="877"/>
      <c r="AV639" s="458" t="s">
        <v>12109</v>
      </c>
      <c r="AW639" s="458" t="s">
        <v>11701</v>
      </c>
      <c r="AX639" s="458" t="s">
        <v>11989</v>
      </c>
      <c r="AY639" s="999">
        <v>43944</v>
      </c>
      <c r="AZ639" s="458"/>
    </row>
    <row r="640" spans="1:52" s="2186" customFormat="1" ht="15" customHeight="1">
      <c r="A640" s="458"/>
      <c r="B640" s="1310">
        <v>634</v>
      </c>
      <c r="C640" s="1492" t="s">
        <v>4853</v>
      </c>
      <c r="D640" s="877" t="s">
        <v>230</v>
      </c>
      <c r="E640" s="958" t="s">
        <v>222</v>
      </c>
      <c r="F640" s="959" t="s">
        <v>24</v>
      </c>
      <c r="G640" s="959" t="s">
        <v>114</v>
      </c>
      <c r="H640" s="1671" t="s">
        <v>4854</v>
      </c>
      <c r="I640" s="1727">
        <v>29574</v>
      </c>
      <c r="J640" s="445">
        <f t="shared" ca="1" si="54"/>
        <v>41</v>
      </c>
      <c r="K640" s="1727" t="s">
        <v>493</v>
      </c>
      <c r="L640" s="1574">
        <v>801218210211</v>
      </c>
      <c r="M640" s="1727">
        <v>45645</v>
      </c>
      <c r="N640" s="1029">
        <v>43167</v>
      </c>
      <c r="O640" s="1727">
        <v>43523</v>
      </c>
      <c r="P640" s="877" t="s">
        <v>24</v>
      </c>
      <c r="Q640" s="1025">
        <f t="shared" si="50"/>
        <v>43888</v>
      </c>
      <c r="R640" s="919" t="str">
        <f t="shared" ca="1" si="51"/>
        <v>EXPIRED</v>
      </c>
      <c r="S640" s="877" t="s">
        <v>4995</v>
      </c>
      <c r="T640" s="1727">
        <v>44549</v>
      </c>
      <c r="U640" s="928">
        <v>44549</v>
      </c>
      <c r="V640" s="446" t="s">
        <v>24</v>
      </c>
      <c r="W640" s="446" t="s">
        <v>24</v>
      </c>
      <c r="X640" s="1009"/>
      <c r="Y640" s="1026"/>
      <c r="Z640" s="1027"/>
      <c r="AA640" s="877" t="s">
        <v>1086</v>
      </c>
      <c r="AB640" s="877"/>
      <c r="AC640" s="877"/>
      <c r="AD640" s="877"/>
      <c r="AE640" s="877"/>
      <c r="AF640" s="877"/>
      <c r="AG640" s="877"/>
      <c r="AH640" s="1028"/>
      <c r="AI640" s="1028" t="str">
        <f t="shared" si="52"/>
        <v>HINO 260 JD/TI</v>
      </c>
      <c r="AJ640" s="446">
        <f t="shared" si="53"/>
        <v>43167</v>
      </c>
      <c r="AK640" s="1029">
        <v>43168</v>
      </c>
      <c r="AL640" s="1727">
        <v>43169</v>
      </c>
      <c r="AM640" s="877"/>
      <c r="AN640" s="877"/>
      <c r="AO640" s="877"/>
      <c r="AP640" s="877"/>
      <c r="AQ640" s="916" t="s">
        <v>6564</v>
      </c>
      <c r="AR640" s="877"/>
      <c r="AS640" s="877"/>
      <c r="AT640" s="877"/>
      <c r="AU640" s="877"/>
      <c r="AV640" s="458"/>
      <c r="AW640" s="458"/>
      <c r="AX640" s="458"/>
      <c r="AY640" s="458"/>
      <c r="AZ640" s="458"/>
    </row>
    <row r="641" spans="1:52" s="2186" customFormat="1" ht="15" customHeight="1">
      <c r="A641" s="458"/>
      <c r="B641" s="1310">
        <v>635</v>
      </c>
      <c r="C641" s="1492" t="s">
        <v>4855</v>
      </c>
      <c r="D641" s="877" t="s">
        <v>257</v>
      </c>
      <c r="E641" s="958" t="s">
        <v>222</v>
      </c>
      <c r="F641" s="959" t="s">
        <v>24</v>
      </c>
      <c r="G641" s="959" t="s">
        <v>114</v>
      </c>
      <c r="H641" s="1661" t="s">
        <v>24</v>
      </c>
      <c r="I641" s="1727">
        <v>33340</v>
      </c>
      <c r="J641" s="445">
        <f t="shared" ca="1" si="54"/>
        <v>31</v>
      </c>
      <c r="K641" s="1727" t="s">
        <v>494</v>
      </c>
      <c r="L641" s="1574" t="s">
        <v>24</v>
      </c>
      <c r="M641" s="1727">
        <v>45028</v>
      </c>
      <c r="N641" s="928">
        <v>43690</v>
      </c>
      <c r="O641" s="1727" t="s">
        <v>24</v>
      </c>
      <c r="P641" s="1029" t="s">
        <v>24</v>
      </c>
      <c r="Q641" s="1025" t="str">
        <f t="shared" si="50"/>
        <v>-</v>
      </c>
      <c r="R641" s="919" t="str">
        <f t="shared" ca="1" si="51"/>
        <v>TIDAK MCU</v>
      </c>
      <c r="S641" s="877" t="s">
        <v>4996</v>
      </c>
      <c r="T641" s="1727">
        <v>44298</v>
      </c>
      <c r="U641" s="1727">
        <v>44298</v>
      </c>
      <c r="V641" s="446" t="s">
        <v>24</v>
      </c>
      <c r="W641" s="446" t="s">
        <v>24</v>
      </c>
      <c r="X641" s="1009"/>
      <c r="Y641" s="1026"/>
      <c r="Z641" s="1027"/>
      <c r="AA641" s="877" t="s">
        <v>100</v>
      </c>
      <c r="AB641" s="877" t="s">
        <v>5036</v>
      </c>
      <c r="AC641" s="877"/>
      <c r="AD641" s="877"/>
      <c r="AE641" s="877"/>
      <c r="AF641" s="877"/>
      <c r="AG641" s="877"/>
      <c r="AH641" s="1028"/>
      <c r="AI641" s="1028" t="str">
        <f t="shared" si="52"/>
        <v>LIGHT VEHICLEELF, BUS</v>
      </c>
      <c r="AJ641" s="446">
        <f t="shared" si="53"/>
        <v>43690</v>
      </c>
      <c r="AK641" s="1029">
        <v>43794</v>
      </c>
      <c r="AL641" s="1727">
        <v>43794</v>
      </c>
      <c r="AM641" s="877"/>
      <c r="AN641" s="877"/>
      <c r="AO641" s="877"/>
      <c r="AP641" s="877"/>
      <c r="AQ641" s="916" t="s">
        <v>6564</v>
      </c>
      <c r="AR641" s="877"/>
      <c r="AS641" s="877"/>
      <c r="AT641" s="877"/>
      <c r="AU641" s="877"/>
      <c r="AV641" s="458"/>
      <c r="AW641" s="458"/>
      <c r="AX641" s="458"/>
      <c r="AY641" s="458"/>
      <c r="AZ641" s="458"/>
    </row>
    <row r="642" spans="1:52" s="2186" customFormat="1" ht="15" customHeight="1">
      <c r="A642" s="458"/>
      <c r="B642" s="1310">
        <v>636</v>
      </c>
      <c r="C642" s="1492" t="s">
        <v>3609</v>
      </c>
      <c r="D642" s="877" t="s">
        <v>230</v>
      </c>
      <c r="E642" s="958" t="s">
        <v>222</v>
      </c>
      <c r="F642" s="959" t="s">
        <v>24</v>
      </c>
      <c r="G642" s="959" t="s">
        <v>114</v>
      </c>
      <c r="H642" s="922" t="s">
        <v>4856</v>
      </c>
      <c r="I642" s="1727">
        <v>28457</v>
      </c>
      <c r="J642" s="445">
        <f t="shared" ca="1" si="54"/>
        <v>44</v>
      </c>
      <c r="K642" s="1727" t="s">
        <v>493</v>
      </c>
      <c r="L642" s="1574">
        <v>771113341012</v>
      </c>
      <c r="M642" s="1727">
        <v>44893</v>
      </c>
      <c r="N642" s="1029">
        <v>43175</v>
      </c>
      <c r="O642" s="1727">
        <v>43525</v>
      </c>
      <c r="P642" s="877" t="s">
        <v>24</v>
      </c>
      <c r="Q642" s="1025">
        <f t="shared" si="50"/>
        <v>43890</v>
      </c>
      <c r="R642" s="919" t="str">
        <f t="shared" ca="1" si="51"/>
        <v>EXPIRED</v>
      </c>
      <c r="S642" s="877" t="s">
        <v>4997</v>
      </c>
      <c r="T642" s="1727">
        <v>44528</v>
      </c>
      <c r="U642" s="928">
        <v>44528</v>
      </c>
      <c r="V642" s="446" t="s">
        <v>24</v>
      </c>
      <c r="W642" s="446" t="s">
        <v>24</v>
      </c>
      <c r="X642" s="2163"/>
      <c r="Y642" s="1026"/>
      <c r="Z642" s="1027"/>
      <c r="AA642" s="877" t="s">
        <v>1086</v>
      </c>
      <c r="AB642" s="877"/>
      <c r="AC642" s="877"/>
      <c r="AD642" s="877"/>
      <c r="AE642" s="877"/>
      <c r="AF642" s="877"/>
      <c r="AG642" s="877"/>
      <c r="AH642" s="1028"/>
      <c r="AI642" s="1028" t="str">
        <f t="shared" si="52"/>
        <v>HINO 260 JD/TI</v>
      </c>
      <c r="AJ642" s="446">
        <f t="shared" si="53"/>
        <v>43175</v>
      </c>
      <c r="AK642" s="1029">
        <v>44084</v>
      </c>
      <c r="AL642" s="1727">
        <v>43174</v>
      </c>
      <c r="AM642" s="877"/>
      <c r="AN642" s="877"/>
      <c r="AO642" s="877"/>
      <c r="AP642" s="877"/>
      <c r="AQ642" s="916" t="s">
        <v>6564</v>
      </c>
      <c r="AR642" s="877"/>
      <c r="AS642" s="877"/>
      <c r="AT642" s="877"/>
      <c r="AU642" s="877"/>
      <c r="AV642" s="458"/>
      <c r="AW642" s="458"/>
      <c r="AX642" s="458"/>
      <c r="AY642" s="458"/>
      <c r="AZ642" s="458"/>
    </row>
    <row r="643" spans="1:52" s="2186" customFormat="1" ht="15" customHeight="1">
      <c r="A643" s="458"/>
      <c r="B643" s="1310">
        <v>637</v>
      </c>
      <c r="C643" s="1492" t="s">
        <v>4857</v>
      </c>
      <c r="D643" s="877" t="s">
        <v>230</v>
      </c>
      <c r="E643" s="958" t="s">
        <v>222</v>
      </c>
      <c r="F643" s="959" t="s">
        <v>24</v>
      </c>
      <c r="G643" s="959" t="s">
        <v>114</v>
      </c>
      <c r="H643" s="922" t="s">
        <v>4858</v>
      </c>
      <c r="I643" s="1727">
        <v>26515</v>
      </c>
      <c r="J643" s="445">
        <f t="shared" ca="1" si="54"/>
        <v>50</v>
      </c>
      <c r="K643" s="1727" t="s">
        <v>493</v>
      </c>
      <c r="L643" s="1574">
        <v>13167203000039</v>
      </c>
      <c r="M643" s="1727">
        <v>45718</v>
      </c>
      <c r="N643" s="1029">
        <v>43186</v>
      </c>
      <c r="O643" s="1727">
        <v>43537</v>
      </c>
      <c r="P643" s="877" t="s">
        <v>24</v>
      </c>
      <c r="Q643" s="1025">
        <f t="shared" si="50"/>
        <v>43902</v>
      </c>
      <c r="R643" s="919" t="str">
        <f t="shared" ca="1" si="51"/>
        <v>EXPIRED</v>
      </c>
      <c r="S643" s="877" t="s">
        <v>4998</v>
      </c>
      <c r="T643" s="1727">
        <v>44412</v>
      </c>
      <c r="U643" s="928">
        <v>44412</v>
      </c>
      <c r="V643" s="446" t="s">
        <v>24</v>
      </c>
      <c r="W643" s="446" t="s">
        <v>24</v>
      </c>
      <c r="X643" s="1009"/>
      <c r="Y643" s="1026"/>
      <c r="Z643" s="1027"/>
      <c r="AA643" s="877" t="s">
        <v>1086</v>
      </c>
      <c r="AB643" s="877"/>
      <c r="AC643" s="877"/>
      <c r="AD643" s="877"/>
      <c r="AE643" s="877"/>
      <c r="AF643" s="877"/>
      <c r="AG643" s="877"/>
      <c r="AH643" s="1028"/>
      <c r="AI643" s="1028" t="str">
        <f t="shared" si="52"/>
        <v>HINO 260 JD/TI</v>
      </c>
      <c r="AJ643" s="446">
        <f t="shared" si="53"/>
        <v>43186</v>
      </c>
      <c r="AK643" s="1029">
        <v>44028</v>
      </c>
      <c r="AL643" s="1727">
        <v>43181</v>
      </c>
      <c r="AM643" s="877"/>
      <c r="AN643" s="877"/>
      <c r="AO643" s="877"/>
      <c r="AP643" s="877"/>
      <c r="AQ643" s="916" t="s">
        <v>6564</v>
      </c>
      <c r="AR643" s="877"/>
      <c r="AS643" s="877"/>
      <c r="AT643" s="877"/>
      <c r="AU643" s="877"/>
      <c r="AV643" s="458"/>
      <c r="AW643" s="458"/>
      <c r="AX643" s="458"/>
      <c r="AY643" s="458"/>
      <c r="AZ643" s="458"/>
    </row>
    <row r="644" spans="1:52" s="2186" customFormat="1" ht="15" customHeight="1">
      <c r="A644" s="458"/>
      <c r="B644" s="1310">
        <v>638</v>
      </c>
      <c r="C644" s="1024" t="s">
        <v>4859</v>
      </c>
      <c r="D644" s="877" t="s">
        <v>230</v>
      </c>
      <c r="E644" s="958" t="s">
        <v>222</v>
      </c>
      <c r="F644" s="959" t="s">
        <v>24</v>
      </c>
      <c r="G644" s="959" t="s">
        <v>114</v>
      </c>
      <c r="H644" s="1671" t="s">
        <v>4860</v>
      </c>
      <c r="I644" s="1727">
        <v>26512</v>
      </c>
      <c r="J644" s="445">
        <f t="shared" ca="1" si="54"/>
        <v>50</v>
      </c>
      <c r="K644" s="1727" t="s">
        <v>494</v>
      </c>
      <c r="L644" s="1574">
        <v>720823280225</v>
      </c>
      <c r="M644" s="1727">
        <v>45139</v>
      </c>
      <c r="N644" s="1029">
        <v>43207</v>
      </c>
      <c r="O644" s="1727">
        <v>43559</v>
      </c>
      <c r="P644" s="1029" t="s">
        <v>498</v>
      </c>
      <c r="Q644" s="1025">
        <f t="shared" si="50"/>
        <v>43924</v>
      </c>
      <c r="R644" s="919" t="str">
        <f t="shared" ca="1" si="51"/>
        <v>EXPIRED</v>
      </c>
      <c r="S644" s="877" t="s">
        <v>4999</v>
      </c>
      <c r="T644" s="1727">
        <v>44409</v>
      </c>
      <c r="U644" s="1727">
        <v>44409</v>
      </c>
      <c r="V644" s="446" t="s">
        <v>24</v>
      </c>
      <c r="W644" s="446" t="s">
        <v>24</v>
      </c>
      <c r="X644" s="1009"/>
      <c r="Y644" s="1026"/>
      <c r="Z644" s="1027"/>
      <c r="AA644" s="877" t="s">
        <v>1086</v>
      </c>
      <c r="AB644" s="877"/>
      <c r="AC644" s="877"/>
      <c r="AD644" s="877"/>
      <c r="AE644" s="877"/>
      <c r="AF644" s="877"/>
      <c r="AG644" s="877"/>
      <c r="AH644" s="1028"/>
      <c r="AI644" s="1028" t="str">
        <f t="shared" si="52"/>
        <v>HINO 260 JD/TI</v>
      </c>
      <c r="AJ644" s="446">
        <f t="shared" si="53"/>
        <v>43207</v>
      </c>
      <c r="AK644" s="1029">
        <v>44028</v>
      </c>
      <c r="AL644" s="1711">
        <v>43206</v>
      </c>
      <c r="AM644" s="877"/>
      <c r="AN644" s="877"/>
      <c r="AO644" s="877"/>
      <c r="AP644" s="877"/>
      <c r="AQ644" s="916" t="s">
        <v>6564</v>
      </c>
      <c r="AR644" s="877"/>
      <c r="AS644" s="877"/>
      <c r="AT644" s="877"/>
      <c r="AU644" s="877"/>
      <c r="AV644" s="458"/>
      <c r="AW644" s="458"/>
      <c r="AX644" s="458"/>
      <c r="AY644" s="458"/>
      <c r="AZ644" s="458"/>
    </row>
    <row r="645" spans="1:52" s="2186" customFormat="1" ht="15" customHeight="1">
      <c r="A645" s="458"/>
      <c r="B645" s="1310">
        <v>639</v>
      </c>
      <c r="C645" s="1492" t="s">
        <v>4861</v>
      </c>
      <c r="D645" s="877" t="s">
        <v>230</v>
      </c>
      <c r="E645" s="958" t="s">
        <v>222</v>
      </c>
      <c r="F645" s="959" t="s">
        <v>24</v>
      </c>
      <c r="G645" s="959" t="s">
        <v>114</v>
      </c>
      <c r="H645" s="1671" t="s">
        <v>4862</v>
      </c>
      <c r="I645" s="1727">
        <v>31507</v>
      </c>
      <c r="J645" s="445">
        <f t="shared" ca="1" si="54"/>
        <v>36</v>
      </c>
      <c r="K645" s="1727" t="s">
        <v>493</v>
      </c>
      <c r="L645" s="1574">
        <v>860419310477</v>
      </c>
      <c r="M645" s="1727">
        <v>44291</v>
      </c>
      <c r="N645" s="1029">
        <v>43207</v>
      </c>
      <c r="O645" s="1727">
        <v>43559</v>
      </c>
      <c r="P645" s="1029" t="s">
        <v>498</v>
      </c>
      <c r="Q645" s="1025">
        <f t="shared" si="50"/>
        <v>43924</v>
      </c>
      <c r="R645" s="919" t="str">
        <f t="shared" ca="1" si="51"/>
        <v>EXPIRED</v>
      </c>
      <c r="S645" s="877" t="s">
        <v>5000</v>
      </c>
      <c r="T645" s="1727">
        <v>44291</v>
      </c>
      <c r="U645" s="928">
        <v>44291</v>
      </c>
      <c r="V645" s="446" t="s">
        <v>24</v>
      </c>
      <c r="W645" s="446" t="s">
        <v>24</v>
      </c>
      <c r="X645" s="1009"/>
      <c r="Y645" s="1026"/>
      <c r="Z645" s="1027"/>
      <c r="AA645" s="877" t="s">
        <v>1086</v>
      </c>
      <c r="AB645" s="877"/>
      <c r="AC645" s="877"/>
      <c r="AD645" s="877"/>
      <c r="AE645" s="877"/>
      <c r="AF645" s="877"/>
      <c r="AG645" s="877"/>
      <c r="AH645" s="1028"/>
      <c r="AI645" s="1028" t="str">
        <f t="shared" si="52"/>
        <v>HINO 260 JD/TI</v>
      </c>
      <c r="AJ645" s="446">
        <f t="shared" si="53"/>
        <v>43207</v>
      </c>
      <c r="AK645" s="1029">
        <v>43218</v>
      </c>
      <c r="AL645" s="1727">
        <v>43205</v>
      </c>
      <c r="AM645" s="877"/>
      <c r="AN645" s="877"/>
      <c r="AO645" s="877"/>
      <c r="AP645" s="877"/>
      <c r="AQ645" s="916" t="s">
        <v>6564</v>
      </c>
      <c r="AR645" s="877"/>
      <c r="AS645" s="877"/>
      <c r="AT645" s="877" t="s">
        <v>11598</v>
      </c>
      <c r="AU645" s="877"/>
      <c r="AV645" s="458"/>
      <c r="AW645" s="458"/>
      <c r="AX645" s="458"/>
      <c r="AY645" s="458"/>
      <c r="AZ645" s="458"/>
    </row>
    <row r="646" spans="1:52" s="2186" customFormat="1" ht="15" customHeight="1">
      <c r="A646" s="458"/>
      <c r="B646" s="1310">
        <v>640</v>
      </c>
      <c r="C646" s="1492" t="s">
        <v>4863</v>
      </c>
      <c r="D646" s="877" t="s">
        <v>230</v>
      </c>
      <c r="E646" s="958" t="s">
        <v>222</v>
      </c>
      <c r="F646" s="959" t="s">
        <v>24</v>
      </c>
      <c r="G646" s="959" t="s">
        <v>114</v>
      </c>
      <c r="H646" s="1671" t="s">
        <v>4864</v>
      </c>
      <c r="I646" s="1727">
        <v>26366</v>
      </c>
      <c r="J646" s="445">
        <f t="shared" ca="1" si="54"/>
        <v>50</v>
      </c>
      <c r="K646" s="919" t="s">
        <v>493</v>
      </c>
      <c r="L646" s="918">
        <v>720314431251</v>
      </c>
      <c r="M646" s="1727">
        <v>44628</v>
      </c>
      <c r="N646" s="1029">
        <v>43221</v>
      </c>
      <c r="O646" s="1727">
        <v>43564</v>
      </c>
      <c r="P646" s="1029" t="s">
        <v>498</v>
      </c>
      <c r="Q646" s="1025">
        <f t="shared" si="50"/>
        <v>43929</v>
      </c>
      <c r="R646" s="919" t="str">
        <f t="shared" ca="1" si="51"/>
        <v>EXPIRED</v>
      </c>
      <c r="S646" s="877" t="s">
        <v>5001</v>
      </c>
      <c r="T646" s="1727">
        <v>44628</v>
      </c>
      <c r="U646" s="928">
        <v>44628</v>
      </c>
      <c r="V646" s="446" t="s">
        <v>24</v>
      </c>
      <c r="W646" s="446" t="s">
        <v>24</v>
      </c>
      <c r="X646" s="1009"/>
      <c r="Y646" s="1026"/>
      <c r="Z646" s="1027"/>
      <c r="AA646" s="877" t="s">
        <v>1086</v>
      </c>
      <c r="AB646" s="877"/>
      <c r="AC646" s="877"/>
      <c r="AD646" s="877"/>
      <c r="AE646" s="877"/>
      <c r="AF646" s="877"/>
      <c r="AG646" s="877"/>
      <c r="AH646" s="1028"/>
      <c r="AI646" s="1028" t="str">
        <f t="shared" si="52"/>
        <v>HINO 260 JD/TI</v>
      </c>
      <c r="AJ646" s="446">
        <f t="shared" si="53"/>
        <v>43221</v>
      </c>
      <c r="AK646" s="1029">
        <v>43222</v>
      </c>
      <c r="AL646" s="1727">
        <v>43220</v>
      </c>
      <c r="AM646" s="877"/>
      <c r="AN646" s="877"/>
      <c r="AO646" s="877"/>
      <c r="AP646" s="877"/>
      <c r="AQ646" s="916" t="s">
        <v>6564</v>
      </c>
      <c r="AR646" s="877"/>
      <c r="AS646" s="877"/>
      <c r="AT646" s="877"/>
      <c r="AU646" s="877"/>
      <c r="AV646" s="458"/>
      <c r="AW646" s="458"/>
      <c r="AX646" s="458"/>
      <c r="AY646" s="458"/>
      <c r="AZ646" s="458"/>
    </row>
    <row r="647" spans="1:52" s="2186" customFormat="1" ht="15" customHeight="1">
      <c r="A647" s="458"/>
      <c r="B647" s="1310">
        <v>641</v>
      </c>
      <c r="C647" s="1492" t="s">
        <v>4865</v>
      </c>
      <c r="D647" s="877" t="s">
        <v>230</v>
      </c>
      <c r="E647" s="958" t="s">
        <v>222</v>
      </c>
      <c r="F647" s="959" t="s">
        <v>24</v>
      </c>
      <c r="G647" s="959" t="s">
        <v>114</v>
      </c>
      <c r="H647" s="1671" t="s">
        <v>4866</v>
      </c>
      <c r="I647" s="1727">
        <v>28229</v>
      </c>
      <c r="J647" s="445">
        <f t="shared" ca="1" si="54"/>
        <v>45</v>
      </c>
      <c r="K647" s="1727" t="s">
        <v>493</v>
      </c>
      <c r="L647" s="1574">
        <v>770114310742</v>
      </c>
      <c r="M647" s="1727">
        <v>45761</v>
      </c>
      <c r="N647" s="1029">
        <v>43221</v>
      </c>
      <c r="O647" s="1727">
        <v>43571</v>
      </c>
      <c r="P647" s="877" t="s">
        <v>24</v>
      </c>
      <c r="Q647" s="1025">
        <f t="shared" si="50"/>
        <v>43936</v>
      </c>
      <c r="R647" s="919" t="str">
        <f t="shared" ca="1" si="51"/>
        <v>EXPIRED</v>
      </c>
      <c r="S647" s="877" t="s">
        <v>5002</v>
      </c>
      <c r="T647" s="1727">
        <v>44300</v>
      </c>
      <c r="U647" s="928">
        <v>44300</v>
      </c>
      <c r="V647" s="446" t="s">
        <v>24</v>
      </c>
      <c r="W647" s="446" t="s">
        <v>24</v>
      </c>
      <c r="X647" s="1009"/>
      <c r="Y647" s="1026"/>
      <c r="Z647" s="1027"/>
      <c r="AA647" s="877" t="s">
        <v>1086</v>
      </c>
      <c r="AB647" s="877" t="s">
        <v>24</v>
      </c>
      <c r="AC647" s="877"/>
      <c r="AD647" s="877"/>
      <c r="AE647" s="877"/>
      <c r="AF647" s="877"/>
      <c r="AG647" s="877"/>
      <c r="AH647" s="1028"/>
      <c r="AI647" s="1028" t="str">
        <f t="shared" si="52"/>
        <v>HINO 260 JD/TI-</v>
      </c>
      <c r="AJ647" s="446">
        <f t="shared" si="53"/>
        <v>43221</v>
      </c>
      <c r="AK647" s="1029">
        <v>43222</v>
      </c>
      <c r="AL647" s="1727">
        <v>43220</v>
      </c>
      <c r="AM647" s="877"/>
      <c r="AN647" s="877"/>
      <c r="AO647" s="877"/>
      <c r="AP647" s="877"/>
      <c r="AQ647" s="916" t="s">
        <v>6564</v>
      </c>
      <c r="AR647" s="877"/>
      <c r="AS647" s="877"/>
      <c r="AT647" s="877"/>
      <c r="AU647" s="877"/>
      <c r="AV647" s="458"/>
      <c r="AW647" s="458"/>
      <c r="AX647" s="458"/>
      <c r="AY647" s="458"/>
      <c r="AZ647" s="458"/>
    </row>
    <row r="648" spans="1:52" s="2186" customFormat="1" ht="15" customHeight="1">
      <c r="A648" s="458"/>
      <c r="B648" s="1310">
        <v>642</v>
      </c>
      <c r="C648" s="1492" t="s">
        <v>4867</v>
      </c>
      <c r="D648" s="877" t="s">
        <v>230</v>
      </c>
      <c r="E648" s="958" t="s">
        <v>222</v>
      </c>
      <c r="F648" s="959" t="s">
        <v>24</v>
      </c>
      <c r="G648" s="959" t="s">
        <v>114</v>
      </c>
      <c r="H648" s="922" t="s">
        <v>4868</v>
      </c>
      <c r="I648" s="1727">
        <v>27023</v>
      </c>
      <c r="J648" s="445">
        <f t="shared" ca="1" si="54"/>
        <v>48</v>
      </c>
      <c r="K648" s="1727" t="s">
        <v>494</v>
      </c>
      <c r="L648" s="1574">
        <v>731215261498</v>
      </c>
      <c r="M648" s="1727">
        <v>44920</v>
      </c>
      <c r="N648" s="1029">
        <v>43231</v>
      </c>
      <c r="O648" s="1727">
        <v>43585</v>
      </c>
      <c r="P648" s="877" t="s">
        <v>24</v>
      </c>
      <c r="Q648" s="1025">
        <f t="shared" si="50"/>
        <v>43950</v>
      </c>
      <c r="R648" s="919" t="str">
        <f t="shared" ca="1" si="51"/>
        <v>EXPIRED</v>
      </c>
      <c r="S648" s="877" t="s">
        <v>5003</v>
      </c>
      <c r="T648" s="1727">
        <v>44555</v>
      </c>
      <c r="U648" s="928">
        <v>44555</v>
      </c>
      <c r="V648" s="446" t="s">
        <v>24</v>
      </c>
      <c r="W648" s="446" t="s">
        <v>24</v>
      </c>
      <c r="X648" s="1009"/>
      <c r="Y648" s="1026"/>
      <c r="Z648" s="1027"/>
      <c r="AA648" s="877" t="s">
        <v>1086</v>
      </c>
      <c r="AB648" s="877"/>
      <c r="AC648" s="877"/>
      <c r="AD648" s="877"/>
      <c r="AE648" s="877"/>
      <c r="AF648" s="877"/>
      <c r="AG648" s="877"/>
      <c r="AH648" s="1028"/>
      <c r="AI648" s="1028" t="str">
        <f t="shared" si="52"/>
        <v>HINO 260 JD/TI</v>
      </c>
      <c r="AJ648" s="446">
        <f t="shared" si="53"/>
        <v>43231</v>
      </c>
      <c r="AK648" s="1029">
        <v>43232</v>
      </c>
      <c r="AL648" s="1727">
        <v>43169</v>
      </c>
      <c r="AM648" s="877"/>
      <c r="AN648" s="877"/>
      <c r="AO648" s="877"/>
      <c r="AP648" s="877"/>
      <c r="AQ648" s="916" t="s">
        <v>6564</v>
      </c>
      <c r="AR648" s="877"/>
      <c r="AS648" s="877"/>
      <c r="AT648" s="877" t="s">
        <v>11598</v>
      </c>
      <c r="AU648" s="877"/>
      <c r="AV648" s="458"/>
      <c r="AW648" s="458"/>
      <c r="AX648" s="458"/>
      <c r="AY648" s="458"/>
      <c r="AZ648" s="458"/>
    </row>
    <row r="649" spans="1:52" s="2186" customFormat="1" ht="15" customHeight="1">
      <c r="A649" s="458"/>
      <c r="B649" s="1310">
        <v>643</v>
      </c>
      <c r="C649" s="1492" t="s">
        <v>4869</v>
      </c>
      <c r="D649" s="877" t="s">
        <v>230</v>
      </c>
      <c r="E649" s="958" t="s">
        <v>222</v>
      </c>
      <c r="F649" s="959" t="s">
        <v>24</v>
      </c>
      <c r="G649" s="959" t="s">
        <v>114</v>
      </c>
      <c r="H649" s="922" t="s">
        <v>4870</v>
      </c>
      <c r="I649" s="1727">
        <v>29298</v>
      </c>
      <c r="J649" s="445">
        <f t="shared" ca="1" si="54"/>
        <v>42</v>
      </c>
      <c r="K649" s="1727" t="s">
        <v>493</v>
      </c>
      <c r="L649" s="1574">
        <v>810315260069</v>
      </c>
      <c r="M649" s="1727">
        <v>44640</v>
      </c>
      <c r="N649" s="1029">
        <v>43242</v>
      </c>
      <c r="O649" s="1727">
        <v>43585</v>
      </c>
      <c r="P649" s="877" t="s">
        <v>24</v>
      </c>
      <c r="Q649" s="1025">
        <f t="shared" si="50"/>
        <v>43950</v>
      </c>
      <c r="R649" s="919" t="str">
        <f t="shared" ca="1" si="51"/>
        <v>EXPIRED</v>
      </c>
      <c r="S649" s="877" t="s">
        <v>5004</v>
      </c>
      <c r="T649" s="1727">
        <v>44638</v>
      </c>
      <c r="U649" s="928">
        <v>44638</v>
      </c>
      <c r="V649" s="446" t="s">
        <v>24</v>
      </c>
      <c r="W649" s="446" t="s">
        <v>24</v>
      </c>
      <c r="X649" s="1009"/>
      <c r="Y649" s="1026"/>
      <c r="Z649" s="1027"/>
      <c r="AA649" s="877" t="s">
        <v>1086</v>
      </c>
      <c r="AB649" s="877" t="s">
        <v>24</v>
      </c>
      <c r="AC649" s="877"/>
      <c r="AD649" s="877"/>
      <c r="AE649" s="877"/>
      <c r="AF649" s="877"/>
      <c r="AG649" s="877"/>
      <c r="AH649" s="1028"/>
      <c r="AI649" s="1028" t="str">
        <f t="shared" si="52"/>
        <v>HINO 260 JD/TI-</v>
      </c>
      <c r="AJ649" s="446">
        <f t="shared" si="53"/>
        <v>43242</v>
      </c>
      <c r="AK649" s="1029">
        <v>43246</v>
      </c>
      <c r="AL649" s="1727">
        <v>44640</v>
      </c>
      <c r="AM649" s="877"/>
      <c r="AN649" s="877"/>
      <c r="AO649" s="877"/>
      <c r="AP649" s="877"/>
      <c r="AQ649" s="916" t="s">
        <v>6564</v>
      </c>
      <c r="AR649" s="877"/>
      <c r="AS649" s="877"/>
      <c r="AT649" s="877"/>
      <c r="AU649" s="877"/>
      <c r="AV649" s="458"/>
      <c r="AW649" s="458"/>
      <c r="AX649" s="458"/>
      <c r="AY649" s="458"/>
      <c r="AZ649" s="458"/>
    </row>
    <row r="650" spans="1:52" s="2186" customFormat="1" ht="15" customHeight="1">
      <c r="A650" s="458"/>
      <c r="B650" s="1310">
        <v>644</v>
      </c>
      <c r="C650" s="1492" t="s">
        <v>4871</v>
      </c>
      <c r="D650" s="877" t="s">
        <v>221</v>
      </c>
      <c r="E650" s="958" t="s">
        <v>222</v>
      </c>
      <c r="F650" s="959" t="s">
        <v>24</v>
      </c>
      <c r="G650" s="959" t="s">
        <v>114</v>
      </c>
      <c r="H650" s="1661" t="s">
        <v>24</v>
      </c>
      <c r="I650" s="1727">
        <v>36009</v>
      </c>
      <c r="J650" s="445">
        <f t="shared" ca="1" si="54"/>
        <v>23</v>
      </c>
      <c r="K650" s="1810" t="s">
        <v>24</v>
      </c>
      <c r="L650" s="1844" t="s">
        <v>24</v>
      </c>
      <c r="M650" s="1882" t="s">
        <v>24</v>
      </c>
      <c r="N650" s="928">
        <v>43707</v>
      </c>
      <c r="O650" s="1727" t="s">
        <v>24</v>
      </c>
      <c r="P650" s="1029" t="s">
        <v>24</v>
      </c>
      <c r="Q650" s="1025" t="str">
        <f t="shared" si="50"/>
        <v>-</v>
      </c>
      <c r="R650" s="919" t="str">
        <f t="shared" ca="1" si="51"/>
        <v>TIDAK MCU</v>
      </c>
      <c r="S650" s="877" t="s">
        <v>24</v>
      </c>
      <c r="T650" s="1727">
        <v>44410</v>
      </c>
      <c r="U650" s="928" t="s">
        <v>99</v>
      </c>
      <c r="V650" s="446" t="s">
        <v>24</v>
      </c>
      <c r="W650" s="446" t="s">
        <v>24</v>
      </c>
      <c r="X650" s="1009"/>
      <c r="Y650" s="1026"/>
      <c r="Z650" s="1027"/>
      <c r="AA650" s="877"/>
      <c r="AB650" s="877"/>
      <c r="AC650" s="877"/>
      <c r="AD650" s="877"/>
      <c r="AE650" s="877"/>
      <c r="AF650" s="877"/>
      <c r="AG650" s="877"/>
      <c r="AH650" s="1028"/>
      <c r="AI650" s="1028" t="str">
        <f t="shared" si="52"/>
        <v/>
      </c>
      <c r="AJ650" s="446">
        <f t="shared" si="53"/>
        <v>43707</v>
      </c>
      <c r="AK650" s="1727" t="s">
        <v>24</v>
      </c>
      <c r="AL650" s="1727" t="s">
        <v>24</v>
      </c>
      <c r="AM650" s="877"/>
      <c r="AN650" s="877"/>
      <c r="AO650" s="877"/>
      <c r="AP650" s="877"/>
      <c r="AQ650" s="916" t="s">
        <v>6564</v>
      </c>
      <c r="AR650" s="877"/>
      <c r="AS650" s="877"/>
      <c r="AT650" s="877"/>
      <c r="AU650" s="877"/>
      <c r="AV650" s="458"/>
      <c r="AW650" s="458"/>
      <c r="AX650" s="458"/>
      <c r="AY650" s="458"/>
      <c r="AZ650" s="458"/>
    </row>
    <row r="651" spans="1:52" s="2186" customFormat="1" ht="15" customHeight="1">
      <c r="A651" s="458"/>
      <c r="B651" s="1310">
        <v>645</v>
      </c>
      <c r="C651" s="1492" t="s">
        <v>4872</v>
      </c>
      <c r="D651" s="877" t="s">
        <v>226</v>
      </c>
      <c r="E651" s="958" t="s">
        <v>222</v>
      </c>
      <c r="F651" s="959" t="s">
        <v>24</v>
      </c>
      <c r="G651" s="959" t="s">
        <v>114</v>
      </c>
      <c r="H651" s="1663" t="s">
        <v>4873</v>
      </c>
      <c r="I651" s="1727">
        <v>36013</v>
      </c>
      <c r="J651" s="445">
        <f t="shared" ca="1" si="54"/>
        <v>23</v>
      </c>
      <c r="K651" s="1810" t="s">
        <v>24</v>
      </c>
      <c r="L651" s="1844" t="s">
        <v>24</v>
      </c>
      <c r="M651" s="1882" t="s">
        <v>24</v>
      </c>
      <c r="N651" s="928">
        <v>43705</v>
      </c>
      <c r="O651" s="1727" t="s">
        <v>24</v>
      </c>
      <c r="P651" s="1029" t="s">
        <v>24</v>
      </c>
      <c r="Q651" s="1025" t="str">
        <f t="shared" si="50"/>
        <v>-</v>
      </c>
      <c r="R651" s="919" t="str">
        <f t="shared" ca="1" si="51"/>
        <v>TIDAK MCU</v>
      </c>
      <c r="S651" s="877" t="s">
        <v>24</v>
      </c>
      <c r="T651" s="1727">
        <v>44414</v>
      </c>
      <c r="U651" s="928" t="s">
        <v>24</v>
      </c>
      <c r="V651" s="446" t="s">
        <v>24</v>
      </c>
      <c r="W651" s="446" t="s">
        <v>24</v>
      </c>
      <c r="X651" s="1009"/>
      <c r="Y651" s="1026"/>
      <c r="Z651" s="1027"/>
      <c r="AA651" s="877" t="s">
        <v>24</v>
      </c>
      <c r="AB651" s="877"/>
      <c r="AC651" s="877"/>
      <c r="AD651" s="877"/>
      <c r="AE651" s="877"/>
      <c r="AF651" s="877"/>
      <c r="AG651" s="877"/>
      <c r="AH651" s="1028"/>
      <c r="AI651" s="1028" t="str">
        <f t="shared" si="52"/>
        <v>-</v>
      </c>
      <c r="AJ651" s="446">
        <f t="shared" si="53"/>
        <v>43705</v>
      </c>
      <c r="AK651" s="1727" t="s">
        <v>24</v>
      </c>
      <c r="AL651" s="1727" t="s">
        <v>24</v>
      </c>
      <c r="AM651" s="877"/>
      <c r="AN651" s="877"/>
      <c r="AO651" s="877"/>
      <c r="AP651" s="877"/>
      <c r="AQ651" s="916" t="s">
        <v>6564</v>
      </c>
      <c r="AR651" s="877"/>
      <c r="AS651" s="877"/>
      <c r="AT651" s="877"/>
      <c r="AU651" s="877"/>
      <c r="AV651" s="458"/>
      <c r="AW651" s="458"/>
      <c r="AX651" s="458"/>
      <c r="AY651" s="458"/>
      <c r="AZ651" s="458"/>
    </row>
    <row r="652" spans="1:52" s="2186" customFormat="1" ht="15" customHeight="1">
      <c r="A652" s="458"/>
      <c r="B652" s="1310">
        <v>646</v>
      </c>
      <c r="C652" s="1492" t="s">
        <v>4874</v>
      </c>
      <c r="D652" s="877" t="s">
        <v>230</v>
      </c>
      <c r="E652" s="958" t="s">
        <v>222</v>
      </c>
      <c r="F652" s="959" t="s">
        <v>24</v>
      </c>
      <c r="G652" s="959" t="s">
        <v>114</v>
      </c>
      <c r="H652" s="1671" t="s">
        <v>4875</v>
      </c>
      <c r="I652" s="1727">
        <v>30452</v>
      </c>
      <c r="J652" s="445">
        <f t="shared" ca="1" si="54"/>
        <v>39</v>
      </c>
      <c r="K652" s="1727" t="s">
        <v>493</v>
      </c>
      <c r="L652" s="1574">
        <v>830514390509</v>
      </c>
      <c r="M652" s="1727">
        <v>44697</v>
      </c>
      <c r="N652" s="1029">
        <v>43333</v>
      </c>
      <c r="O652" s="1727">
        <v>43662</v>
      </c>
      <c r="P652" s="877" t="s">
        <v>24</v>
      </c>
      <c r="Q652" s="1025">
        <f t="shared" si="50"/>
        <v>44027</v>
      </c>
      <c r="R652" s="919" t="str">
        <f t="shared" ca="1" si="51"/>
        <v>EXPIRED</v>
      </c>
      <c r="S652" s="877" t="s">
        <v>5005</v>
      </c>
      <c r="T652" s="1727">
        <v>44332</v>
      </c>
      <c r="U652" s="1727">
        <v>44332</v>
      </c>
      <c r="V652" s="446" t="s">
        <v>24</v>
      </c>
      <c r="W652" s="446" t="s">
        <v>24</v>
      </c>
      <c r="X652" s="1009"/>
      <c r="Y652" s="1026"/>
      <c r="Z652" s="1027"/>
      <c r="AA652" s="877" t="s">
        <v>1086</v>
      </c>
      <c r="AB652" s="877" t="s">
        <v>24</v>
      </c>
      <c r="AC652" s="877"/>
      <c r="AD652" s="877"/>
      <c r="AE652" s="877"/>
      <c r="AF652" s="877"/>
      <c r="AG652" s="877"/>
      <c r="AH652" s="1028"/>
      <c r="AI652" s="1028" t="str">
        <f t="shared" si="52"/>
        <v>HINO 260 JD/TI-</v>
      </c>
      <c r="AJ652" s="446">
        <f t="shared" si="53"/>
        <v>43333</v>
      </c>
      <c r="AK652" s="1029">
        <v>43337</v>
      </c>
      <c r="AL652" s="1727">
        <v>43337</v>
      </c>
      <c r="AM652" s="877"/>
      <c r="AN652" s="877"/>
      <c r="AO652" s="877"/>
      <c r="AP652" s="877"/>
      <c r="AQ652" s="916" t="s">
        <v>6564</v>
      </c>
      <c r="AR652" s="877"/>
      <c r="AS652" s="877"/>
      <c r="AT652" s="877"/>
      <c r="AU652" s="877"/>
      <c r="AV652" s="458"/>
      <c r="AW652" s="458"/>
      <c r="AX652" s="458"/>
      <c r="AY652" s="458"/>
      <c r="AZ652" s="458"/>
    </row>
    <row r="653" spans="1:52" s="2186" customFormat="1" ht="15" customHeight="1">
      <c r="A653" s="458"/>
      <c r="B653" s="1310">
        <v>647</v>
      </c>
      <c r="C653" s="1492" t="s">
        <v>4876</v>
      </c>
      <c r="D653" s="877" t="s">
        <v>230</v>
      </c>
      <c r="E653" s="958" t="s">
        <v>222</v>
      </c>
      <c r="F653" s="959" t="s">
        <v>24</v>
      </c>
      <c r="G653" s="959" t="s">
        <v>114</v>
      </c>
      <c r="H653" s="922" t="s">
        <v>4877</v>
      </c>
      <c r="I653" s="1727">
        <v>29259</v>
      </c>
      <c r="J653" s="445">
        <f t="shared" ca="1" si="54"/>
        <v>42</v>
      </c>
      <c r="K653" s="1727" t="s">
        <v>493</v>
      </c>
      <c r="L653" s="1574">
        <v>800215261763</v>
      </c>
      <c r="M653" s="1727">
        <v>43870</v>
      </c>
      <c r="N653" s="1029">
        <v>43333</v>
      </c>
      <c r="O653" s="1727">
        <v>43664</v>
      </c>
      <c r="P653" s="877" t="s">
        <v>24</v>
      </c>
      <c r="Q653" s="1025">
        <f t="shared" si="50"/>
        <v>44029</v>
      </c>
      <c r="R653" s="919" t="str">
        <f t="shared" ca="1" si="51"/>
        <v>EXPIRED</v>
      </c>
      <c r="S653" s="877" t="s">
        <v>5006</v>
      </c>
      <c r="T653" s="1727">
        <v>44235</v>
      </c>
      <c r="U653" s="928">
        <v>44235</v>
      </c>
      <c r="V653" s="446" t="s">
        <v>24</v>
      </c>
      <c r="W653" s="446" t="s">
        <v>24</v>
      </c>
      <c r="X653" s="1009"/>
      <c r="Y653" s="1026"/>
      <c r="Z653" s="1027"/>
      <c r="AA653" s="877" t="s">
        <v>1086</v>
      </c>
      <c r="AB653" s="877"/>
      <c r="AC653" s="877"/>
      <c r="AD653" s="877"/>
      <c r="AE653" s="877"/>
      <c r="AF653" s="877"/>
      <c r="AG653" s="877"/>
      <c r="AH653" s="1028"/>
      <c r="AI653" s="1028" t="str">
        <f t="shared" si="52"/>
        <v>HINO 260 JD/TI</v>
      </c>
      <c r="AJ653" s="446">
        <f t="shared" si="53"/>
        <v>43333</v>
      </c>
      <c r="AK653" s="1029">
        <v>43337</v>
      </c>
      <c r="AL653" s="1727">
        <v>43328</v>
      </c>
      <c r="AM653" s="877"/>
      <c r="AN653" s="877"/>
      <c r="AO653" s="877"/>
      <c r="AP653" s="877"/>
      <c r="AQ653" s="916" t="s">
        <v>6564</v>
      </c>
      <c r="AR653" s="877"/>
      <c r="AS653" s="877"/>
      <c r="AT653" s="877"/>
      <c r="AU653" s="877"/>
      <c r="AV653" s="458"/>
      <c r="AW653" s="458"/>
      <c r="AX653" s="458"/>
      <c r="AY653" s="458"/>
      <c r="AZ653" s="458"/>
    </row>
    <row r="654" spans="1:52" s="2186" customFormat="1" ht="15" customHeight="1">
      <c r="A654" s="458"/>
      <c r="B654" s="1310">
        <v>648</v>
      </c>
      <c r="C654" s="1492" t="s">
        <v>4878</v>
      </c>
      <c r="D654" s="1577" t="s">
        <v>2534</v>
      </c>
      <c r="E654" s="958" t="s">
        <v>222</v>
      </c>
      <c r="F654" s="959" t="s">
        <v>24</v>
      </c>
      <c r="G654" s="959" t="s">
        <v>114</v>
      </c>
      <c r="H654" s="922" t="s">
        <v>4879</v>
      </c>
      <c r="I654" s="1727">
        <v>36029</v>
      </c>
      <c r="J654" s="445">
        <f t="shared" ca="1" si="54"/>
        <v>23</v>
      </c>
      <c r="K654" s="1810" t="s">
        <v>24</v>
      </c>
      <c r="L654" s="1844" t="s">
        <v>24</v>
      </c>
      <c r="M654" s="1882" t="s">
        <v>24</v>
      </c>
      <c r="N654" s="1029">
        <v>42814</v>
      </c>
      <c r="O654" s="1727">
        <v>43161</v>
      </c>
      <c r="P654" s="1574" t="s">
        <v>24</v>
      </c>
      <c r="Q654" s="1025">
        <f t="shared" si="50"/>
        <v>43526</v>
      </c>
      <c r="R654" s="919" t="str">
        <f t="shared" ca="1" si="51"/>
        <v>EXPIRED</v>
      </c>
      <c r="S654" s="877" t="s">
        <v>24</v>
      </c>
      <c r="T654" s="1727">
        <v>44430</v>
      </c>
      <c r="U654" s="517" t="s">
        <v>24</v>
      </c>
      <c r="V654" s="446" t="s">
        <v>24</v>
      </c>
      <c r="W654" s="446" t="s">
        <v>24</v>
      </c>
      <c r="X654" s="1009"/>
      <c r="Y654" s="1026"/>
      <c r="Z654" s="1027"/>
      <c r="AA654" s="445" t="s">
        <v>24</v>
      </c>
      <c r="AB654" s="877"/>
      <c r="AC654" s="877"/>
      <c r="AD654" s="877"/>
      <c r="AE654" s="877"/>
      <c r="AF654" s="877"/>
      <c r="AG654" s="877"/>
      <c r="AH654" s="1028"/>
      <c r="AI654" s="1028" t="str">
        <f t="shared" si="52"/>
        <v>-</v>
      </c>
      <c r="AJ654" s="446">
        <f t="shared" si="53"/>
        <v>42814</v>
      </c>
      <c r="AK654" s="1727" t="s">
        <v>24</v>
      </c>
      <c r="AL654" s="1727" t="s">
        <v>24</v>
      </c>
      <c r="AM654" s="877"/>
      <c r="AN654" s="877"/>
      <c r="AO654" s="877"/>
      <c r="AP654" s="877"/>
      <c r="AQ654" s="916" t="s">
        <v>6564</v>
      </c>
      <c r="AR654" s="877"/>
      <c r="AS654" s="877"/>
      <c r="AT654" s="877"/>
      <c r="AU654" s="877"/>
      <c r="AV654" s="458"/>
      <c r="AW654" s="458"/>
      <c r="AX654" s="458"/>
      <c r="AY654" s="458"/>
      <c r="AZ654" s="458"/>
    </row>
    <row r="655" spans="1:52" s="2186" customFormat="1" ht="15" customHeight="1">
      <c r="A655" s="458"/>
      <c r="B655" s="1310">
        <v>649</v>
      </c>
      <c r="C655" s="1492" t="s">
        <v>4880</v>
      </c>
      <c r="D655" s="877" t="s">
        <v>257</v>
      </c>
      <c r="E655" s="958" t="s">
        <v>222</v>
      </c>
      <c r="F655" s="959" t="s">
        <v>24</v>
      </c>
      <c r="G655" s="959" t="s">
        <v>114</v>
      </c>
      <c r="H655" s="922" t="s">
        <v>4881</v>
      </c>
      <c r="I655" s="1727">
        <v>25577</v>
      </c>
      <c r="J655" s="445">
        <f t="shared" ca="1" si="54"/>
        <v>53</v>
      </c>
      <c r="K655" s="919" t="s">
        <v>493</v>
      </c>
      <c r="L655" s="918">
        <v>700115263473</v>
      </c>
      <c r="M655" s="919">
        <v>44935</v>
      </c>
      <c r="N655" s="1029">
        <v>43186</v>
      </c>
      <c r="O655" s="1727">
        <v>43538</v>
      </c>
      <c r="P655" s="877" t="s">
        <v>24</v>
      </c>
      <c r="Q655" s="1025">
        <f t="shared" si="50"/>
        <v>43903</v>
      </c>
      <c r="R655" s="919" t="str">
        <f t="shared" ca="1" si="51"/>
        <v>EXPIRED</v>
      </c>
      <c r="S655" s="447" t="s">
        <v>5007</v>
      </c>
      <c r="T655" s="1727">
        <v>44205</v>
      </c>
      <c r="U655" s="928">
        <v>44205</v>
      </c>
      <c r="V655" s="446" t="s">
        <v>24</v>
      </c>
      <c r="W655" s="446" t="s">
        <v>24</v>
      </c>
      <c r="X655" s="1009"/>
      <c r="Y655" s="1026"/>
      <c r="Z655" s="1027"/>
      <c r="AA655" s="447" t="s">
        <v>100</v>
      </c>
      <c r="AB655" s="447"/>
      <c r="AC655" s="877"/>
      <c r="AD655" s="877"/>
      <c r="AE655" s="877"/>
      <c r="AF655" s="877"/>
      <c r="AG655" s="877"/>
      <c r="AH655" s="1028"/>
      <c r="AI655" s="1028" t="str">
        <f t="shared" si="52"/>
        <v>LIGHT VEHICLE</v>
      </c>
      <c r="AJ655" s="446">
        <f t="shared" si="53"/>
        <v>43186</v>
      </c>
      <c r="AK655" s="1029">
        <v>43187</v>
      </c>
      <c r="AL655" s="1727">
        <v>43181</v>
      </c>
      <c r="AM655" s="877"/>
      <c r="AN655" s="877"/>
      <c r="AO655" s="877"/>
      <c r="AP655" s="877"/>
      <c r="AQ655" s="916" t="s">
        <v>6564</v>
      </c>
      <c r="AR655" s="877"/>
      <c r="AS655" s="877"/>
      <c r="AT655" s="877" t="s">
        <v>11598</v>
      </c>
      <c r="AU655" s="877"/>
      <c r="AV655" s="458"/>
      <c r="AW655" s="458"/>
      <c r="AX655" s="458"/>
      <c r="AY655" s="458"/>
      <c r="AZ655" s="458"/>
    </row>
    <row r="656" spans="1:52" s="2186" customFormat="1" ht="15" customHeight="1">
      <c r="A656" s="458"/>
      <c r="B656" s="1310">
        <v>650</v>
      </c>
      <c r="C656" s="1492" t="s">
        <v>4882</v>
      </c>
      <c r="D656" s="877" t="s">
        <v>230</v>
      </c>
      <c r="E656" s="958" t="s">
        <v>222</v>
      </c>
      <c r="F656" s="959" t="s">
        <v>24</v>
      </c>
      <c r="G656" s="959" t="s">
        <v>114</v>
      </c>
      <c r="H656" s="1661" t="s">
        <v>24</v>
      </c>
      <c r="I656" s="1727">
        <v>26843</v>
      </c>
      <c r="J656" s="445">
        <f t="shared" ca="1" si="54"/>
        <v>49</v>
      </c>
      <c r="K656" s="919" t="s">
        <v>493</v>
      </c>
      <c r="L656" s="918" t="s">
        <v>24</v>
      </c>
      <c r="M656" s="919">
        <v>44740</v>
      </c>
      <c r="N656" s="1029">
        <v>42744</v>
      </c>
      <c r="O656" s="1727">
        <v>43098</v>
      </c>
      <c r="P656" s="1727" t="s">
        <v>24</v>
      </c>
      <c r="Q656" s="1025">
        <f t="shared" ref="Q656:Q719" si="55">IF(OR(O656="-",O656=""),"-",O656+365)</f>
        <v>43463</v>
      </c>
      <c r="R656" s="919" t="str">
        <f t="shared" ref="R656:R719" ca="1" si="56">IF(OR(O656="",O656="-"),"TIDAK MCU",IF(Q656&gt;TODAY(),"BERLAKU","EXPIRED"))</f>
        <v>EXPIRED</v>
      </c>
      <c r="S656" s="877" t="s">
        <v>5008</v>
      </c>
      <c r="T656" s="1727">
        <v>44375</v>
      </c>
      <c r="U656" s="928">
        <v>44375</v>
      </c>
      <c r="V656" s="446" t="s">
        <v>24</v>
      </c>
      <c r="W656" s="446" t="s">
        <v>24</v>
      </c>
      <c r="X656" s="1009"/>
      <c r="Y656" s="1026"/>
      <c r="Z656" s="1027"/>
      <c r="AA656" s="877" t="s">
        <v>1086</v>
      </c>
      <c r="AB656" s="877"/>
      <c r="AC656" s="877"/>
      <c r="AD656" s="877"/>
      <c r="AE656" s="877"/>
      <c r="AF656" s="877"/>
      <c r="AG656" s="877"/>
      <c r="AH656" s="1028"/>
      <c r="AI656" s="1028" t="str">
        <f t="shared" ref="AI656:AI719" si="57">+CONCATENATE(AA656,AB656,AC656,AD656,AE656,AF656,AG656)</f>
        <v>HINO 260 JD/TI</v>
      </c>
      <c r="AJ656" s="446">
        <f t="shared" ref="AJ656:AJ719" si="58">N656</f>
        <v>42744</v>
      </c>
      <c r="AK656" s="1029">
        <v>44084</v>
      </c>
      <c r="AL656" s="1727">
        <v>42746</v>
      </c>
      <c r="AM656" s="877"/>
      <c r="AN656" s="877"/>
      <c r="AO656" s="877"/>
      <c r="AP656" s="877"/>
      <c r="AQ656" s="916" t="s">
        <v>6564</v>
      </c>
      <c r="AR656" s="877"/>
      <c r="AS656" s="877"/>
      <c r="AT656" s="877"/>
      <c r="AU656" s="877"/>
      <c r="AV656" s="458"/>
      <c r="AW656" s="458"/>
      <c r="AX656" s="458"/>
      <c r="AY656" s="458"/>
      <c r="AZ656" s="458"/>
    </row>
    <row r="657" spans="1:60" s="2186" customFormat="1" ht="15" customHeight="1">
      <c r="A657" s="458"/>
      <c r="B657" s="1310">
        <v>651</v>
      </c>
      <c r="C657" s="1492" t="s">
        <v>4883</v>
      </c>
      <c r="D657" s="877" t="s">
        <v>230</v>
      </c>
      <c r="E657" s="958" t="s">
        <v>222</v>
      </c>
      <c r="F657" s="959" t="s">
        <v>24</v>
      </c>
      <c r="G657" s="959" t="s">
        <v>114</v>
      </c>
      <c r="H657" s="1661" t="s">
        <v>24</v>
      </c>
      <c r="I657" s="1727">
        <v>28146</v>
      </c>
      <c r="J657" s="445">
        <f t="shared" ca="1" si="54"/>
        <v>45</v>
      </c>
      <c r="K657" s="1810" t="s">
        <v>493</v>
      </c>
      <c r="L657" s="1844" t="s">
        <v>24</v>
      </c>
      <c r="M657" s="1882">
        <v>45312</v>
      </c>
      <c r="N657" s="1727">
        <v>43451</v>
      </c>
      <c r="O657" s="1727" t="s">
        <v>24</v>
      </c>
      <c r="P657" s="1727" t="s">
        <v>24</v>
      </c>
      <c r="Q657" s="1025" t="str">
        <f t="shared" si="55"/>
        <v>-</v>
      </c>
      <c r="R657" s="919" t="str">
        <f t="shared" ca="1" si="56"/>
        <v>TIDAK MCU</v>
      </c>
      <c r="S657" s="877" t="s">
        <v>5009</v>
      </c>
      <c r="T657" s="1727">
        <v>44582</v>
      </c>
      <c r="U657" s="517">
        <v>44582</v>
      </c>
      <c r="V657" s="446" t="s">
        <v>24</v>
      </c>
      <c r="W657" s="446" t="s">
        <v>24</v>
      </c>
      <c r="X657" s="1009"/>
      <c r="Y657" s="1026"/>
      <c r="Z657" s="1027"/>
      <c r="AA657" s="445" t="s">
        <v>1086</v>
      </c>
      <c r="AB657" s="877"/>
      <c r="AC657" s="877"/>
      <c r="AD657" s="877"/>
      <c r="AE657" s="877"/>
      <c r="AF657" s="877"/>
      <c r="AG657" s="877"/>
      <c r="AH657" s="1028"/>
      <c r="AI657" s="1028" t="str">
        <f t="shared" si="57"/>
        <v>HINO 260 JD/TI</v>
      </c>
      <c r="AJ657" s="446">
        <f t="shared" si="58"/>
        <v>43451</v>
      </c>
      <c r="AK657" s="1727" t="s">
        <v>24</v>
      </c>
      <c r="AL657" s="1727" t="s">
        <v>24</v>
      </c>
      <c r="AM657" s="877"/>
      <c r="AN657" s="877"/>
      <c r="AO657" s="877"/>
      <c r="AP657" s="877"/>
      <c r="AQ657" s="916" t="s">
        <v>6564</v>
      </c>
      <c r="AR657" s="877"/>
      <c r="AS657" s="877"/>
      <c r="AT657" s="877"/>
      <c r="AU657" s="877"/>
      <c r="AV657" s="458"/>
      <c r="AW657" s="458"/>
      <c r="AX657" s="458"/>
      <c r="AY657" s="458"/>
      <c r="AZ657" s="458"/>
    </row>
    <row r="658" spans="1:60" s="2186" customFormat="1" ht="15" customHeight="1">
      <c r="A658" s="458"/>
      <c r="B658" s="1310">
        <v>652</v>
      </c>
      <c r="C658" s="1492" t="s">
        <v>4884</v>
      </c>
      <c r="D658" s="877" t="s">
        <v>230</v>
      </c>
      <c r="E658" s="958" t="s">
        <v>222</v>
      </c>
      <c r="F658" s="959" t="s">
        <v>24</v>
      </c>
      <c r="G658" s="959" t="s">
        <v>114</v>
      </c>
      <c r="H658" s="1661" t="s">
        <v>24</v>
      </c>
      <c r="I658" s="1727">
        <v>34221</v>
      </c>
      <c r="J658" s="445">
        <f t="shared" ca="1" si="54"/>
        <v>28</v>
      </c>
      <c r="K658" s="1727" t="s">
        <v>493</v>
      </c>
      <c r="L658" s="1574">
        <v>930919310724</v>
      </c>
      <c r="M658" s="1727">
        <v>45544</v>
      </c>
      <c r="N658" s="928">
        <v>43691</v>
      </c>
      <c r="O658" s="1727" t="s">
        <v>24</v>
      </c>
      <c r="P658" s="1029" t="s">
        <v>24</v>
      </c>
      <c r="Q658" s="1025" t="str">
        <f t="shared" si="55"/>
        <v>-</v>
      </c>
      <c r="R658" s="919" t="str">
        <f t="shared" ca="1" si="56"/>
        <v>TIDAK MCU</v>
      </c>
      <c r="S658" s="877" t="s">
        <v>5010</v>
      </c>
      <c r="T658" s="1727">
        <v>44448</v>
      </c>
      <c r="U658" s="928">
        <v>44448</v>
      </c>
      <c r="V658" s="446" t="s">
        <v>24</v>
      </c>
      <c r="W658" s="446" t="s">
        <v>24</v>
      </c>
      <c r="X658" s="1009"/>
      <c r="Y658" s="1026"/>
      <c r="Z658" s="1027"/>
      <c r="AA658" s="877" t="s">
        <v>1086</v>
      </c>
      <c r="AB658" s="877"/>
      <c r="AC658" s="877"/>
      <c r="AD658" s="877"/>
      <c r="AE658" s="877"/>
      <c r="AF658" s="877"/>
      <c r="AG658" s="877"/>
      <c r="AH658" s="1028"/>
      <c r="AI658" s="1028" t="str">
        <f t="shared" si="57"/>
        <v>HINO 260 JD/TI</v>
      </c>
      <c r="AJ658" s="446">
        <f t="shared" si="58"/>
        <v>43691</v>
      </c>
      <c r="AK658" s="1029">
        <v>44049</v>
      </c>
      <c r="AL658" s="1727">
        <v>43690</v>
      </c>
      <c r="AM658" s="877"/>
      <c r="AN658" s="877"/>
      <c r="AO658" s="877"/>
      <c r="AP658" s="877"/>
      <c r="AQ658" s="916" t="s">
        <v>6564</v>
      </c>
      <c r="AR658" s="877"/>
      <c r="AS658" s="877"/>
      <c r="AT658" s="877"/>
      <c r="AU658" s="877"/>
      <c r="AV658" s="458"/>
      <c r="AW658" s="458"/>
      <c r="AX658" s="458"/>
      <c r="AY658" s="458"/>
      <c r="AZ658" s="458"/>
    </row>
    <row r="659" spans="1:60" s="2186" customFormat="1" ht="15" customHeight="1">
      <c r="A659" s="458"/>
      <c r="B659" s="1310">
        <v>653</v>
      </c>
      <c r="C659" s="1492" t="s">
        <v>4885</v>
      </c>
      <c r="D659" s="877" t="s">
        <v>221</v>
      </c>
      <c r="E659" s="958" t="s">
        <v>222</v>
      </c>
      <c r="F659" s="959" t="s">
        <v>4886</v>
      </c>
      <c r="G659" s="959" t="s">
        <v>114</v>
      </c>
      <c r="H659" s="1651" t="s">
        <v>4887</v>
      </c>
      <c r="I659" s="1727">
        <v>35777</v>
      </c>
      <c r="J659" s="445">
        <f t="shared" ca="1" si="54"/>
        <v>24</v>
      </c>
      <c r="K659" s="1803" t="s">
        <v>24</v>
      </c>
      <c r="L659" s="1831" t="s">
        <v>24</v>
      </c>
      <c r="M659" s="1876" t="s">
        <v>24</v>
      </c>
      <c r="N659" s="928">
        <v>43340</v>
      </c>
      <c r="O659" s="1727" t="s">
        <v>24</v>
      </c>
      <c r="P659" s="1029" t="s">
        <v>24</v>
      </c>
      <c r="Q659" s="1025" t="str">
        <f t="shared" si="55"/>
        <v>-</v>
      </c>
      <c r="R659" s="919" t="str">
        <f t="shared" ca="1" si="56"/>
        <v>TIDAK MCU</v>
      </c>
      <c r="S659" s="877" t="s">
        <v>24</v>
      </c>
      <c r="T659" s="1727">
        <v>44543</v>
      </c>
      <c r="U659" s="928" t="s">
        <v>99</v>
      </c>
      <c r="V659" s="446" t="s">
        <v>24</v>
      </c>
      <c r="W659" s="446" t="s">
        <v>24</v>
      </c>
      <c r="X659" s="1009"/>
      <c r="Y659" s="1026"/>
      <c r="Z659" s="1027"/>
      <c r="AA659" s="877"/>
      <c r="AB659" s="877"/>
      <c r="AC659" s="877"/>
      <c r="AD659" s="877"/>
      <c r="AE659" s="877"/>
      <c r="AF659" s="877"/>
      <c r="AG659" s="877"/>
      <c r="AH659" s="1028"/>
      <c r="AI659" s="1028" t="str">
        <f t="shared" si="57"/>
        <v/>
      </c>
      <c r="AJ659" s="446">
        <f t="shared" si="58"/>
        <v>43340</v>
      </c>
      <c r="AK659" s="1727" t="s">
        <v>24</v>
      </c>
      <c r="AL659" s="1727" t="s">
        <v>24</v>
      </c>
      <c r="AM659" s="877"/>
      <c r="AN659" s="877"/>
      <c r="AO659" s="877"/>
      <c r="AP659" s="877"/>
      <c r="AQ659" s="916" t="s">
        <v>6564</v>
      </c>
      <c r="AR659" s="877"/>
      <c r="AS659" s="877"/>
      <c r="AT659" s="877"/>
      <c r="AU659" s="877"/>
      <c r="AV659" s="458"/>
      <c r="AW659" s="458"/>
      <c r="AX659" s="458"/>
      <c r="AY659" s="458"/>
      <c r="AZ659" s="458"/>
    </row>
    <row r="660" spans="1:60" s="2186" customFormat="1" ht="15" customHeight="1">
      <c r="A660" s="458"/>
      <c r="B660" s="1310">
        <v>654</v>
      </c>
      <c r="C660" s="1492" t="s">
        <v>4889</v>
      </c>
      <c r="D660" s="877" t="s">
        <v>230</v>
      </c>
      <c r="E660" s="958" t="s">
        <v>222</v>
      </c>
      <c r="F660" s="959" t="s">
        <v>24</v>
      </c>
      <c r="G660" s="959" t="s">
        <v>114</v>
      </c>
      <c r="H660" s="1643" t="s">
        <v>24</v>
      </c>
      <c r="I660" s="1727">
        <v>30053</v>
      </c>
      <c r="J660" s="445">
        <f t="shared" ca="1" si="54"/>
        <v>40</v>
      </c>
      <c r="K660" s="1727" t="s">
        <v>494</v>
      </c>
      <c r="L660" s="1574">
        <v>820415400339</v>
      </c>
      <c r="M660" s="1727">
        <v>44298</v>
      </c>
      <c r="N660" s="1029">
        <v>43447</v>
      </c>
      <c r="O660" s="1727" t="s">
        <v>24</v>
      </c>
      <c r="P660" s="877" t="s">
        <v>24</v>
      </c>
      <c r="Q660" s="1025" t="str">
        <f t="shared" si="55"/>
        <v>-</v>
      </c>
      <c r="R660" s="919" t="str">
        <f t="shared" ca="1" si="56"/>
        <v>TIDAK MCU</v>
      </c>
      <c r="S660" s="877" t="s">
        <v>5011</v>
      </c>
      <c r="T660" s="1727">
        <v>44298</v>
      </c>
      <c r="U660" s="928">
        <v>44298</v>
      </c>
      <c r="V660" s="446" t="s">
        <v>24</v>
      </c>
      <c r="W660" s="446" t="s">
        <v>24</v>
      </c>
      <c r="X660" s="1009"/>
      <c r="Y660" s="1026"/>
      <c r="Z660" s="1027"/>
      <c r="AA660" s="877" t="s">
        <v>1086</v>
      </c>
      <c r="AB660" s="877" t="s">
        <v>24</v>
      </c>
      <c r="AC660" s="877"/>
      <c r="AD660" s="877"/>
      <c r="AE660" s="877"/>
      <c r="AF660" s="877"/>
      <c r="AG660" s="877"/>
      <c r="AH660" s="1028"/>
      <c r="AI660" s="1028" t="str">
        <f t="shared" si="57"/>
        <v>HINO 260 JD/TI-</v>
      </c>
      <c r="AJ660" s="446">
        <f t="shared" si="58"/>
        <v>43447</v>
      </c>
      <c r="AK660" s="1029">
        <v>43444</v>
      </c>
      <c r="AL660" s="1727">
        <v>43445</v>
      </c>
      <c r="AM660" s="877"/>
      <c r="AN660" s="877"/>
      <c r="AO660" s="877"/>
      <c r="AP660" s="877"/>
      <c r="AQ660" s="916" t="s">
        <v>6564</v>
      </c>
      <c r="AR660" s="877"/>
      <c r="AS660" s="877"/>
      <c r="AT660" s="877"/>
      <c r="AU660" s="877"/>
      <c r="AV660" s="458"/>
      <c r="AW660" s="458"/>
      <c r="AX660" s="458"/>
      <c r="AY660" s="458"/>
      <c r="AZ660" s="458"/>
    </row>
    <row r="661" spans="1:60" s="2186" customFormat="1" ht="15" customHeight="1">
      <c r="A661" s="458"/>
      <c r="B661" s="1310">
        <v>655</v>
      </c>
      <c r="C661" s="1492" t="s">
        <v>4890</v>
      </c>
      <c r="D661" s="877" t="s">
        <v>221</v>
      </c>
      <c r="E661" s="958" t="s">
        <v>222</v>
      </c>
      <c r="F661" s="958" t="s">
        <v>24</v>
      </c>
      <c r="G661" s="959" t="s">
        <v>114</v>
      </c>
      <c r="H661" s="1643" t="s">
        <v>24</v>
      </c>
      <c r="I661" s="1727">
        <v>36517</v>
      </c>
      <c r="J661" s="445">
        <f t="shared" ca="1" si="54"/>
        <v>22</v>
      </c>
      <c r="K661" s="1810" t="s">
        <v>24</v>
      </c>
      <c r="L661" s="1844" t="s">
        <v>24</v>
      </c>
      <c r="M661" s="1882" t="s">
        <v>24</v>
      </c>
      <c r="N661" s="928">
        <v>43682</v>
      </c>
      <c r="O661" s="1727" t="s">
        <v>24</v>
      </c>
      <c r="P661" s="1029" t="s">
        <v>24</v>
      </c>
      <c r="Q661" s="1025" t="str">
        <f t="shared" si="55"/>
        <v>-</v>
      </c>
      <c r="R661" s="919" t="str">
        <f t="shared" ca="1" si="56"/>
        <v>TIDAK MCU</v>
      </c>
      <c r="S661" s="877" t="s">
        <v>24</v>
      </c>
      <c r="T661" s="1727">
        <v>44553</v>
      </c>
      <c r="U661" s="928" t="s">
        <v>99</v>
      </c>
      <c r="V661" s="446" t="s">
        <v>24</v>
      </c>
      <c r="W661" s="446" t="s">
        <v>24</v>
      </c>
      <c r="X661" s="1009"/>
      <c r="Y661" s="1026"/>
      <c r="Z661" s="1027"/>
      <c r="AA661" s="877"/>
      <c r="AB661" s="877"/>
      <c r="AC661" s="877"/>
      <c r="AD661" s="877"/>
      <c r="AE661" s="877"/>
      <c r="AF661" s="877"/>
      <c r="AG661" s="877"/>
      <c r="AH661" s="1028"/>
      <c r="AI661" s="1028" t="str">
        <f t="shared" si="57"/>
        <v/>
      </c>
      <c r="AJ661" s="446">
        <f t="shared" si="58"/>
        <v>43682</v>
      </c>
      <c r="AK661" s="1727" t="s">
        <v>24</v>
      </c>
      <c r="AL661" s="1727" t="s">
        <v>24</v>
      </c>
      <c r="AM661" s="877"/>
      <c r="AN661" s="877"/>
      <c r="AO661" s="877"/>
      <c r="AP661" s="877"/>
      <c r="AQ661" s="916" t="s">
        <v>6564</v>
      </c>
      <c r="AR661" s="877"/>
      <c r="AS661" s="877"/>
      <c r="AT661" s="877"/>
      <c r="AU661" s="877"/>
      <c r="AV661" s="458"/>
      <c r="AW661" s="458"/>
      <c r="AX661" s="458"/>
      <c r="AY661" s="458"/>
      <c r="AZ661" s="458"/>
    </row>
    <row r="662" spans="1:60" s="2186" customFormat="1" ht="15" customHeight="1">
      <c r="A662" s="458"/>
      <c r="B662" s="1310">
        <v>656</v>
      </c>
      <c r="C662" s="1492" t="s">
        <v>4891</v>
      </c>
      <c r="D662" s="877" t="s">
        <v>221</v>
      </c>
      <c r="E662" s="958" t="s">
        <v>222</v>
      </c>
      <c r="F662" s="958" t="s">
        <v>24</v>
      </c>
      <c r="G662" s="959" t="s">
        <v>114</v>
      </c>
      <c r="H662" s="1661" t="s">
        <v>24</v>
      </c>
      <c r="I662" s="1727">
        <v>36539</v>
      </c>
      <c r="J662" s="445">
        <f t="shared" ca="1" si="54"/>
        <v>22</v>
      </c>
      <c r="K662" s="1810" t="s">
        <v>24</v>
      </c>
      <c r="L662" s="1844" t="s">
        <v>24</v>
      </c>
      <c r="M662" s="1882" t="s">
        <v>24</v>
      </c>
      <c r="N662" s="928">
        <v>43683</v>
      </c>
      <c r="O662" s="1727" t="s">
        <v>24</v>
      </c>
      <c r="P662" s="1029" t="s">
        <v>24</v>
      </c>
      <c r="Q662" s="1025" t="str">
        <f t="shared" si="55"/>
        <v>-</v>
      </c>
      <c r="R662" s="919" t="str">
        <f t="shared" ca="1" si="56"/>
        <v>TIDAK MCU</v>
      </c>
      <c r="S662" s="877" t="s">
        <v>24</v>
      </c>
      <c r="T662" s="1727">
        <v>44210</v>
      </c>
      <c r="U662" s="928" t="s">
        <v>99</v>
      </c>
      <c r="V662" s="446" t="s">
        <v>24</v>
      </c>
      <c r="W662" s="446" t="s">
        <v>24</v>
      </c>
      <c r="X662" s="1009"/>
      <c r="Y662" s="1026"/>
      <c r="Z662" s="1027"/>
      <c r="AA662" s="877"/>
      <c r="AB662" s="877"/>
      <c r="AC662" s="877"/>
      <c r="AD662" s="877"/>
      <c r="AE662" s="877"/>
      <c r="AF662" s="877"/>
      <c r="AG662" s="877"/>
      <c r="AH662" s="1028"/>
      <c r="AI662" s="1028" t="str">
        <f t="shared" si="57"/>
        <v/>
      </c>
      <c r="AJ662" s="446">
        <f t="shared" si="58"/>
        <v>43683</v>
      </c>
      <c r="AK662" s="1029" t="s">
        <v>24</v>
      </c>
      <c r="AL662" s="1727" t="s">
        <v>24</v>
      </c>
      <c r="AM662" s="877"/>
      <c r="AN662" s="877"/>
      <c r="AO662" s="877"/>
      <c r="AP662" s="877"/>
      <c r="AQ662" s="916" t="s">
        <v>6564</v>
      </c>
      <c r="AR662" s="877"/>
      <c r="AS662" s="877"/>
      <c r="AT662" s="877" t="s">
        <v>11598</v>
      </c>
      <c r="AU662" s="877"/>
      <c r="AV662" s="458"/>
      <c r="AW662" s="458"/>
      <c r="AX662" s="458"/>
      <c r="AY662" s="458"/>
      <c r="AZ662" s="458"/>
    </row>
    <row r="663" spans="1:60" s="2186" customFormat="1" ht="15" customHeight="1">
      <c r="A663" s="458"/>
      <c r="B663" s="1310">
        <v>657</v>
      </c>
      <c r="C663" s="1507" t="s">
        <v>4892</v>
      </c>
      <c r="D663" s="958" t="s">
        <v>230</v>
      </c>
      <c r="E663" s="958" t="s">
        <v>222</v>
      </c>
      <c r="F663" s="958" t="s">
        <v>24</v>
      </c>
      <c r="G663" s="959" t="s">
        <v>114</v>
      </c>
      <c r="H663" s="1661" t="s">
        <v>24</v>
      </c>
      <c r="I663" s="1727">
        <v>28239</v>
      </c>
      <c r="J663" s="445">
        <f t="shared" ca="1" si="54"/>
        <v>45</v>
      </c>
      <c r="K663" s="1810" t="s">
        <v>24</v>
      </c>
      <c r="L663" s="1844" t="s">
        <v>24</v>
      </c>
      <c r="M663" s="1882" t="s">
        <v>24</v>
      </c>
      <c r="N663" s="1029">
        <v>43456</v>
      </c>
      <c r="O663" s="1727">
        <v>43799</v>
      </c>
      <c r="P663" s="877" t="s">
        <v>1458</v>
      </c>
      <c r="Q663" s="1025">
        <f t="shared" si="55"/>
        <v>44164</v>
      </c>
      <c r="R663" s="919" t="str">
        <f t="shared" ca="1" si="56"/>
        <v>EXPIRED</v>
      </c>
      <c r="S663" s="877" t="s">
        <v>5012</v>
      </c>
      <c r="T663" s="1727">
        <v>44310</v>
      </c>
      <c r="U663" s="928">
        <v>44310</v>
      </c>
      <c r="V663" s="446" t="s">
        <v>24</v>
      </c>
      <c r="W663" s="446" t="s">
        <v>24</v>
      </c>
      <c r="X663" s="1009"/>
      <c r="Y663" s="1026"/>
      <c r="Z663" s="1027"/>
      <c r="AA663" s="877" t="s">
        <v>1086</v>
      </c>
      <c r="AB663" s="877"/>
      <c r="AC663" s="877"/>
      <c r="AD663" s="877"/>
      <c r="AE663" s="877"/>
      <c r="AF663" s="877"/>
      <c r="AG663" s="877"/>
      <c r="AH663" s="1028"/>
      <c r="AI663" s="1028" t="str">
        <f t="shared" si="57"/>
        <v>HINO 260 JD/TI</v>
      </c>
      <c r="AJ663" s="446">
        <f t="shared" si="58"/>
        <v>43456</v>
      </c>
      <c r="AK663" s="877" t="s">
        <v>24</v>
      </c>
      <c r="AL663" s="1727">
        <v>43454</v>
      </c>
      <c r="AM663" s="877"/>
      <c r="AN663" s="877"/>
      <c r="AO663" s="877"/>
      <c r="AP663" s="877"/>
      <c r="AQ663" s="916" t="s">
        <v>6564</v>
      </c>
      <c r="AR663" s="877"/>
      <c r="AS663" s="877"/>
      <c r="AT663" s="877" t="s">
        <v>11598</v>
      </c>
      <c r="AU663" s="877"/>
      <c r="AV663" s="458"/>
      <c r="AW663" s="458"/>
      <c r="AX663" s="458"/>
      <c r="AY663" s="458"/>
      <c r="AZ663" s="458"/>
    </row>
    <row r="664" spans="1:60" s="2186" customFormat="1" ht="15" customHeight="1">
      <c r="A664" s="458"/>
      <c r="B664" s="1310">
        <v>658</v>
      </c>
      <c r="C664" s="1492" t="s">
        <v>291</v>
      </c>
      <c r="D664" s="877" t="s">
        <v>230</v>
      </c>
      <c r="E664" s="958" t="s">
        <v>222</v>
      </c>
      <c r="F664" s="958" t="s">
        <v>24</v>
      </c>
      <c r="G664" s="959" t="s">
        <v>114</v>
      </c>
      <c r="H664" s="922" t="s">
        <v>4893</v>
      </c>
      <c r="I664" s="1727">
        <v>26248</v>
      </c>
      <c r="J664" s="445">
        <f t="shared" ca="1" si="54"/>
        <v>51</v>
      </c>
      <c r="K664" s="1727" t="s">
        <v>493</v>
      </c>
      <c r="L664" s="1574">
        <v>711114310273</v>
      </c>
      <c r="M664" s="1727">
        <v>45127</v>
      </c>
      <c r="N664" s="1029">
        <v>43019</v>
      </c>
      <c r="O664" s="1727">
        <v>43376</v>
      </c>
      <c r="P664" s="877" t="s">
        <v>24</v>
      </c>
      <c r="Q664" s="1025">
        <f t="shared" si="55"/>
        <v>43741</v>
      </c>
      <c r="R664" s="919" t="str">
        <f t="shared" ca="1" si="56"/>
        <v>EXPIRED</v>
      </c>
      <c r="S664" s="877" t="s">
        <v>5013</v>
      </c>
      <c r="T664" s="1727">
        <v>44511</v>
      </c>
      <c r="U664" s="1727">
        <v>44511</v>
      </c>
      <c r="V664" s="446" t="s">
        <v>24</v>
      </c>
      <c r="W664" s="446" t="s">
        <v>24</v>
      </c>
      <c r="X664" s="1009"/>
      <c r="Y664" s="1026"/>
      <c r="Z664" s="1027"/>
      <c r="AA664" s="877" t="s">
        <v>1086</v>
      </c>
      <c r="AB664" s="877"/>
      <c r="AC664" s="877"/>
      <c r="AD664" s="877"/>
      <c r="AE664" s="877"/>
      <c r="AF664" s="877"/>
      <c r="AG664" s="877"/>
      <c r="AH664" s="1028"/>
      <c r="AI664" s="1028" t="str">
        <f t="shared" si="57"/>
        <v>HINO 260 JD/TI</v>
      </c>
      <c r="AJ664" s="446">
        <f t="shared" si="58"/>
        <v>43019</v>
      </c>
      <c r="AK664" s="1029">
        <v>44028</v>
      </c>
      <c r="AL664" s="1727" t="s">
        <v>24</v>
      </c>
      <c r="AM664" s="877"/>
      <c r="AN664" s="877"/>
      <c r="AO664" s="877"/>
      <c r="AP664" s="877"/>
      <c r="AQ664" s="916" t="s">
        <v>6564</v>
      </c>
      <c r="AR664" s="877"/>
      <c r="AS664" s="877"/>
      <c r="AT664" s="877"/>
      <c r="AU664" s="877"/>
      <c r="AV664" s="458"/>
      <c r="AW664" s="458"/>
      <c r="AX664" s="458"/>
      <c r="AY664" s="458"/>
      <c r="AZ664" s="458"/>
    </row>
    <row r="665" spans="1:60" s="2186" customFormat="1" ht="15" customHeight="1">
      <c r="A665" s="885"/>
      <c r="B665" s="1310">
        <v>659</v>
      </c>
      <c r="C665" s="553" t="s">
        <v>4894</v>
      </c>
      <c r="D665" s="384" t="s">
        <v>234</v>
      </c>
      <c r="E665" s="684" t="s">
        <v>222</v>
      </c>
      <c r="F665" s="684" t="s">
        <v>24</v>
      </c>
      <c r="G665" s="311" t="s">
        <v>141</v>
      </c>
      <c r="H665" s="950" t="s">
        <v>4895</v>
      </c>
      <c r="I665" s="616">
        <v>30140</v>
      </c>
      <c r="J665" s="697">
        <f t="shared" ca="1" si="54"/>
        <v>40</v>
      </c>
      <c r="K665" s="616" t="s">
        <v>83</v>
      </c>
      <c r="L665" s="681">
        <v>820715400395</v>
      </c>
      <c r="M665" s="616">
        <v>45116</v>
      </c>
      <c r="N665" s="685">
        <v>43931</v>
      </c>
      <c r="O665" s="616">
        <v>43895</v>
      </c>
      <c r="P665" s="683" t="s">
        <v>1458</v>
      </c>
      <c r="Q665" s="986">
        <f t="shared" si="55"/>
        <v>44260</v>
      </c>
      <c r="R665" s="771" t="str">
        <f t="shared" ca="1" si="56"/>
        <v>EXPIRED</v>
      </c>
      <c r="S665" s="384" t="s">
        <v>12027</v>
      </c>
      <c r="T665" s="616">
        <v>44385</v>
      </c>
      <c r="U665" s="616">
        <v>44385</v>
      </c>
      <c r="V665" s="382" t="s">
        <v>24</v>
      </c>
      <c r="W665" s="382" t="s">
        <v>24</v>
      </c>
      <c r="X665" s="669"/>
      <c r="Y665" s="987"/>
      <c r="Z665" s="988"/>
      <c r="AA665" s="384" t="s">
        <v>100</v>
      </c>
      <c r="AB665" s="384" t="s">
        <v>24</v>
      </c>
      <c r="AC665" s="384"/>
      <c r="AD665" s="384"/>
      <c r="AE665" s="384"/>
      <c r="AF665" s="384"/>
      <c r="AG665" s="384"/>
      <c r="AH665" s="659"/>
      <c r="AI665" s="481" t="str">
        <f t="shared" si="57"/>
        <v>LIGHT VEHICLE-</v>
      </c>
      <c r="AJ665" s="382">
        <f t="shared" si="58"/>
        <v>43931</v>
      </c>
      <c r="AK665" s="683">
        <v>43928</v>
      </c>
      <c r="AL665" s="614">
        <v>43928</v>
      </c>
      <c r="AM665" s="384"/>
      <c r="AN665" s="384"/>
      <c r="AO665" s="384"/>
      <c r="AP665" s="384"/>
      <c r="AQ665" s="1231" t="s">
        <v>3094</v>
      </c>
      <c r="AR665" s="384" t="s">
        <v>114</v>
      </c>
      <c r="AS665" s="384" t="s">
        <v>234</v>
      </c>
      <c r="AT665" s="384" t="s">
        <v>11598</v>
      </c>
      <c r="AU665" s="384"/>
      <c r="AV665" s="966"/>
      <c r="AW665" s="966"/>
      <c r="AX665" s="966"/>
      <c r="AY665" s="966"/>
      <c r="AZ665" s="885"/>
      <c r="BA665" s="1206"/>
      <c r="BB665" s="1206"/>
      <c r="BC665" s="1206"/>
      <c r="BD665" s="1206"/>
      <c r="BE665" s="1206"/>
      <c r="BF665" s="1206"/>
      <c r="BG665" s="1206"/>
      <c r="BH665" s="1206"/>
    </row>
    <row r="666" spans="1:60" s="2186" customFormat="1" ht="15" customHeight="1">
      <c r="A666" s="458"/>
      <c r="B666" s="1310">
        <v>660</v>
      </c>
      <c r="C666" s="1492" t="s">
        <v>4896</v>
      </c>
      <c r="D666" s="958" t="s">
        <v>221</v>
      </c>
      <c r="E666" s="958" t="s">
        <v>222</v>
      </c>
      <c r="F666" s="958" t="s">
        <v>24</v>
      </c>
      <c r="G666" s="959" t="s">
        <v>114</v>
      </c>
      <c r="H666" s="1643" t="s">
        <v>24</v>
      </c>
      <c r="I666" s="1727">
        <v>33156</v>
      </c>
      <c r="J666" s="445">
        <f t="shared" ca="1" si="54"/>
        <v>31</v>
      </c>
      <c r="K666" s="1810" t="s">
        <v>24</v>
      </c>
      <c r="L666" s="1844" t="s">
        <v>24</v>
      </c>
      <c r="M666" s="1882" t="s">
        <v>24</v>
      </c>
      <c r="N666" s="1727" t="s">
        <v>24</v>
      </c>
      <c r="O666" s="1727" t="s">
        <v>24</v>
      </c>
      <c r="P666" s="877" t="s">
        <v>24</v>
      </c>
      <c r="Q666" s="1025" t="str">
        <f t="shared" si="55"/>
        <v>-</v>
      </c>
      <c r="R666" s="919" t="str">
        <f t="shared" ca="1" si="56"/>
        <v>TIDAK MCU</v>
      </c>
      <c r="S666" s="877" t="s">
        <v>24</v>
      </c>
      <c r="T666" s="1727">
        <v>44479</v>
      </c>
      <c r="U666" s="928" t="s">
        <v>99</v>
      </c>
      <c r="V666" s="446" t="s">
        <v>24</v>
      </c>
      <c r="W666" s="446" t="s">
        <v>24</v>
      </c>
      <c r="X666" s="1009"/>
      <c r="Y666" s="1026"/>
      <c r="Z666" s="1027"/>
      <c r="AA666" s="877"/>
      <c r="AB666" s="877"/>
      <c r="AC666" s="877"/>
      <c r="AD666" s="877"/>
      <c r="AE666" s="877"/>
      <c r="AF666" s="877"/>
      <c r="AG666" s="877"/>
      <c r="AH666" s="1028"/>
      <c r="AI666" s="1028" t="str">
        <f t="shared" si="57"/>
        <v/>
      </c>
      <c r="AJ666" s="446" t="str">
        <f t="shared" si="58"/>
        <v>-</v>
      </c>
      <c r="AK666" s="1727" t="s">
        <v>24</v>
      </c>
      <c r="AL666" s="1727" t="s">
        <v>24</v>
      </c>
      <c r="AM666" s="877"/>
      <c r="AN666" s="877"/>
      <c r="AO666" s="877"/>
      <c r="AP666" s="877"/>
      <c r="AQ666" s="916" t="s">
        <v>6564</v>
      </c>
      <c r="AR666" s="877"/>
      <c r="AS666" s="877"/>
      <c r="AT666" s="877"/>
      <c r="AU666" s="877"/>
      <c r="AV666" s="458"/>
      <c r="AW666" s="458"/>
      <c r="AX666" s="458"/>
      <c r="AY666" s="458"/>
      <c r="AZ666" s="458"/>
    </row>
    <row r="667" spans="1:60" s="2186" customFormat="1" ht="15" customHeight="1">
      <c r="A667" s="458"/>
      <c r="B667" s="1310">
        <v>661</v>
      </c>
      <c r="C667" s="1009" t="s">
        <v>4897</v>
      </c>
      <c r="D667" s="445" t="s">
        <v>234</v>
      </c>
      <c r="E667" s="709" t="s">
        <v>222</v>
      </c>
      <c r="F667" s="912" t="s">
        <v>24</v>
      </c>
      <c r="G667" s="912" t="s">
        <v>114</v>
      </c>
      <c r="H667" s="1663" t="s">
        <v>4898</v>
      </c>
      <c r="I667" s="1727">
        <v>33048</v>
      </c>
      <c r="J667" s="445">
        <f t="shared" ca="1" si="54"/>
        <v>32</v>
      </c>
      <c r="K667" s="1727" t="s">
        <v>83</v>
      </c>
      <c r="L667" s="1574">
        <v>900614280797</v>
      </c>
      <c r="M667" s="1727">
        <v>44006</v>
      </c>
      <c r="N667" s="928">
        <v>43682</v>
      </c>
      <c r="O667" s="1727" t="s">
        <v>24</v>
      </c>
      <c r="P667" s="1029" t="s">
        <v>24</v>
      </c>
      <c r="Q667" s="1025" t="str">
        <f t="shared" si="55"/>
        <v>-</v>
      </c>
      <c r="R667" s="919" t="str">
        <f t="shared" ca="1" si="56"/>
        <v>TIDAK MCU</v>
      </c>
      <c r="S667" s="877" t="s">
        <v>5014</v>
      </c>
      <c r="T667" s="446">
        <v>44371</v>
      </c>
      <c r="U667" s="517" t="s">
        <v>99</v>
      </c>
      <c r="V667" s="446" t="s">
        <v>24</v>
      </c>
      <c r="W667" s="446" t="s">
        <v>24</v>
      </c>
      <c r="X667" s="1009"/>
      <c r="Y667" s="1026"/>
      <c r="Z667" s="1027"/>
      <c r="AA667" s="877" t="s">
        <v>100</v>
      </c>
      <c r="AB667" s="877"/>
      <c r="AC667" s="877"/>
      <c r="AD667" s="877"/>
      <c r="AE667" s="877"/>
      <c r="AF667" s="877"/>
      <c r="AG667" s="877"/>
      <c r="AH667" s="1028"/>
      <c r="AI667" s="1028" t="str">
        <f t="shared" si="57"/>
        <v>LIGHT VEHICLE</v>
      </c>
      <c r="AJ667" s="446">
        <f t="shared" si="58"/>
        <v>43682</v>
      </c>
      <c r="AK667" s="1029" t="s">
        <v>24</v>
      </c>
      <c r="AL667" s="1727" t="s">
        <v>24</v>
      </c>
      <c r="AM667" s="877"/>
      <c r="AN667" s="877"/>
      <c r="AO667" s="877"/>
      <c r="AP667" s="877"/>
      <c r="AQ667" s="916" t="s">
        <v>6564</v>
      </c>
      <c r="AR667" s="877"/>
      <c r="AS667" s="877"/>
      <c r="AT667" s="877" t="s">
        <v>6567</v>
      </c>
      <c r="AU667" s="877"/>
      <c r="AV667" s="458"/>
      <c r="AW667" s="458"/>
      <c r="AX667" s="458"/>
      <c r="AY667" s="458"/>
      <c r="AZ667" s="458"/>
    </row>
    <row r="668" spans="1:60" s="2186" customFormat="1" ht="15" customHeight="1">
      <c r="A668" s="458"/>
      <c r="B668" s="1310">
        <v>662</v>
      </c>
      <c r="C668" s="1492" t="s">
        <v>4899</v>
      </c>
      <c r="D668" s="445" t="s">
        <v>230</v>
      </c>
      <c r="E668" s="709" t="s">
        <v>222</v>
      </c>
      <c r="F668" s="912" t="s">
        <v>24</v>
      </c>
      <c r="G668" s="912" t="s">
        <v>114</v>
      </c>
      <c r="H668" s="1663" t="s">
        <v>4900</v>
      </c>
      <c r="I668" s="1727">
        <v>28681</v>
      </c>
      <c r="J668" s="445">
        <f t="shared" ca="1" si="54"/>
        <v>44</v>
      </c>
      <c r="K668" s="1727" t="s">
        <v>493</v>
      </c>
      <c r="L668" s="1574">
        <v>780714281057</v>
      </c>
      <c r="M668" s="1727">
        <v>45117</v>
      </c>
      <c r="N668" s="928">
        <v>43491</v>
      </c>
      <c r="O668" s="1727">
        <v>43838</v>
      </c>
      <c r="P668" s="1029" t="s">
        <v>498</v>
      </c>
      <c r="Q668" s="1025">
        <f t="shared" si="55"/>
        <v>44203</v>
      </c>
      <c r="R668" s="919" t="str">
        <f t="shared" ca="1" si="56"/>
        <v>EXPIRED</v>
      </c>
      <c r="S668" s="877" t="s">
        <v>5015</v>
      </c>
      <c r="T668" s="446">
        <v>44387</v>
      </c>
      <c r="U668" s="517">
        <v>44387</v>
      </c>
      <c r="V668" s="446" t="s">
        <v>24</v>
      </c>
      <c r="W668" s="446" t="s">
        <v>24</v>
      </c>
      <c r="X668" s="1009"/>
      <c r="Y668" s="1026"/>
      <c r="Z668" s="1027"/>
      <c r="AA668" s="877" t="s">
        <v>1086</v>
      </c>
      <c r="AB668" s="877"/>
      <c r="AC668" s="877"/>
      <c r="AD668" s="877"/>
      <c r="AE668" s="877"/>
      <c r="AF668" s="877"/>
      <c r="AG668" s="877"/>
      <c r="AH668" s="1028"/>
      <c r="AI668" s="1028" t="str">
        <f t="shared" si="57"/>
        <v>HINO 260 JD/TI</v>
      </c>
      <c r="AJ668" s="446">
        <f t="shared" si="58"/>
        <v>43491</v>
      </c>
      <c r="AK668" s="1029">
        <v>43486</v>
      </c>
      <c r="AL668" s="1727">
        <v>43487</v>
      </c>
      <c r="AM668" s="877"/>
      <c r="AN668" s="877"/>
      <c r="AO668" s="877"/>
      <c r="AP668" s="877"/>
      <c r="AQ668" s="916" t="s">
        <v>6564</v>
      </c>
      <c r="AR668" s="877"/>
      <c r="AS668" s="877"/>
      <c r="AT668" s="877" t="s">
        <v>11598</v>
      </c>
      <c r="AU668" s="877"/>
      <c r="AV668" s="458"/>
      <c r="AW668" s="458"/>
      <c r="AX668" s="458"/>
      <c r="AY668" s="458"/>
      <c r="AZ668" s="458"/>
    </row>
    <row r="669" spans="1:60" s="2186" customFormat="1" ht="15" customHeight="1">
      <c r="A669" s="458"/>
      <c r="B669" s="1310">
        <v>663</v>
      </c>
      <c r="C669" s="1492" t="s">
        <v>4901</v>
      </c>
      <c r="D669" s="445" t="s">
        <v>226</v>
      </c>
      <c r="E669" s="709" t="s">
        <v>222</v>
      </c>
      <c r="F669" s="912" t="s">
        <v>24</v>
      </c>
      <c r="G669" s="912" t="s">
        <v>114</v>
      </c>
      <c r="H669" s="1663" t="s">
        <v>4902</v>
      </c>
      <c r="I669" s="1727">
        <v>29544</v>
      </c>
      <c r="J669" s="445">
        <f t="shared" ca="1" si="54"/>
        <v>41</v>
      </c>
      <c r="K669" s="1727" t="s">
        <v>83</v>
      </c>
      <c r="L669" s="2167" t="s">
        <v>4903</v>
      </c>
      <c r="M669" s="1727">
        <v>44884</v>
      </c>
      <c r="N669" s="1718">
        <v>43682</v>
      </c>
      <c r="O669" s="1727" t="s">
        <v>24</v>
      </c>
      <c r="P669" s="1029" t="s">
        <v>24</v>
      </c>
      <c r="Q669" s="1025" t="str">
        <f t="shared" si="55"/>
        <v>-</v>
      </c>
      <c r="R669" s="919" t="str">
        <f t="shared" ca="1" si="56"/>
        <v>TIDAK MCU</v>
      </c>
      <c r="S669" s="877" t="s">
        <v>5016</v>
      </c>
      <c r="T669" s="446">
        <v>44519</v>
      </c>
      <c r="U669" s="517">
        <v>44519</v>
      </c>
      <c r="V669" s="446" t="s">
        <v>24</v>
      </c>
      <c r="W669" s="446" t="s">
        <v>24</v>
      </c>
      <c r="X669" s="1009"/>
      <c r="Y669" s="1026"/>
      <c r="Z669" s="1027"/>
      <c r="AA669" s="877" t="s">
        <v>100</v>
      </c>
      <c r="AB669" s="877"/>
      <c r="AC669" s="877"/>
      <c r="AD669" s="877"/>
      <c r="AE669" s="877"/>
      <c r="AF669" s="877"/>
      <c r="AG669" s="877"/>
      <c r="AH669" s="1028"/>
      <c r="AI669" s="1028" t="str">
        <f t="shared" si="57"/>
        <v>LIGHT VEHICLE</v>
      </c>
      <c r="AJ669" s="446">
        <f t="shared" si="58"/>
        <v>43682</v>
      </c>
      <c r="AK669" s="1029">
        <v>43689</v>
      </c>
      <c r="AL669" s="1727">
        <v>43690</v>
      </c>
      <c r="AM669" s="877"/>
      <c r="AN669" s="877"/>
      <c r="AO669" s="877"/>
      <c r="AP669" s="877"/>
      <c r="AQ669" s="916" t="s">
        <v>6564</v>
      </c>
      <c r="AR669" s="877"/>
      <c r="AS669" s="877"/>
      <c r="AT669" s="877"/>
      <c r="AU669" s="877"/>
      <c r="AV669" s="458"/>
      <c r="AW669" s="458"/>
      <c r="AX669" s="458"/>
      <c r="AY669" s="458"/>
      <c r="AZ669" s="458"/>
    </row>
    <row r="670" spans="1:60" s="2186" customFormat="1" ht="15" customHeight="1">
      <c r="A670" s="458"/>
      <c r="B670" s="1310">
        <v>664</v>
      </c>
      <c r="C670" s="1492" t="s">
        <v>4904</v>
      </c>
      <c r="D670" s="709" t="s">
        <v>234</v>
      </c>
      <c r="E670" s="709" t="s">
        <v>222</v>
      </c>
      <c r="F670" s="912" t="s">
        <v>24</v>
      </c>
      <c r="G670" s="912" t="s">
        <v>114</v>
      </c>
      <c r="H670" s="1663" t="s">
        <v>4905</v>
      </c>
      <c r="I670" s="1727">
        <v>34015</v>
      </c>
      <c r="J670" s="445">
        <f t="shared" ca="1" si="54"/>
        <v>29</v>
      </c>
      <c r="K670" s="919" t="s">
        <v>83</v>
      </c>
      <c r="L670" s="918">
        <v>930218338026</v>
      </c>
      <c r="M670" s="919">
        <v>44607</v>
      </c>
      <c r="N670" s="1718">
        <v>43496</v>
      </c>
      <c r="O670" s="1727">
        <v>43844</v>
      </c>
      <c r="P670" s="1029" t="s">
        <v>83</v>
      </c>
      <c r="Q670" s="1025">
        <f t="shared" si="55"/>
        <v>44209</v>
      </c>
      <c r="R670" s="919" t="str">
        <f t="shared" ca="1" si="56"/>
        <v>EXPIRED</v>
      </c>
      <c r="S670" s="877" t="s">
        <v>5017</v>
      </c>
      <c r="T670" s="446">
        <v>44607</v>
      </c>
      <c r="U670" s="517">
        <v>44607</v>
      </c>
      <c r="V670" s="446" t="s">
        <v>24</v>
      </c>
      <c r="W670" s="446" t="s">
        <v>24</v>
      </c>
      <c r="X670" s="1009"/>
      <c r="Y670" s="1026"/>
      <c r="Z670" s="1027"/>
      <c r="AA670" s="877" t="s">
        <v>100</v>
      </c>
      <c r="AB670" s="877"/>
      <c r="AC670" s="877"/>
      <c r="AD670" s="877"/>
      <c r="AE670" s="877"/>
      <c r="AF670" s="877"/>
      <c r="AG670" s="877"/>
      <c r="AH670" s="1028"/>
      <c r="AI670" s="1028" t="str">
        <f t="shared" si="57"/>
        <v>LIGHT VEHICLE</v>
      </c>
      <c r="AJ670" s="446">
        <f t="shared" si="58"/>
        <v>43496</v>
      </c>
      <c r="AK670" s="1029">
        <v>43493</v>
      </c>
      <c r="AL670" s="1727">
        <v>43494</v>
      </c>
      <c r="AM670" s="877"/>
      <c r="AN670" s="877"/>
      <c r="AO670" s="877"/>
      <c r="AP670" s="877"/>
      <c r="AQ670" s="916" t="s">
        <v>6564</v>
      </c>
      <c r="AR670" s="877"/>
      <c r="AS670" s="877"/>
      <c r="AT670" s="877"/>
      <c r="AU670" s="877"/>
      <c r="AV670" s="458"/>
      <c r="AW670" s="458"/>
      <c r="AX670" s="458"/>
      <c r="AY670" s="458"/>
      <c r="AZ670" s="458"/>
    </row>
    <row r="671" spans="1:60" s="2186" customFormat="1" ht="15" customHeight="1">
      <c r="A671" s="458"/>
      <c r="B671" s="1310">
        <v>665</v>
      </c>
      <c r="C671" s="1492" t="s">
        <v>4906</v>
      </c>
      <c r="D671" s="709" t="s">
        <v>4907</v>
      </c>
      <c r="E671" s="709" t="s">
        <v>222</v>
      </c>
      <c r="F671" s="912" t="s">
        <v>24</v>
      </c>
      <c r="G671" s="912" t="s">
        <v>114</v>
      </c>
      <c r="H671" s="1663" t="s">
        <v>4908</v>
      </c>
      <c r="I671" s="1727">
        <v>25757</v>
      </c>
      <c r="J671" s="445">
        <f t="shared" ca="1" si="54"/>
        <v>52</v>
      </c>
      <c r="K671" s="1810" t="s">
        <v>24</v>
      </c>
      <c r="L671" s="1844" t="s">
        <v>24</v>
      </c>
      <c r="M671" s="1882" t="s">
        <v>24</v>
      </c>
      <c r="N671" s="928">
        <v>43496</v>
      </c>
      <c r="O671" s="1917" t="s">
        <v>24</v>
      </c>
      <c r="P671" s="1029" t="s">
        <v>24</v>
      </c>
      <c r="Q671" s="1025" t="str">
        <f t="shared" si="55"/>
        <v>-</v>
      </c>
      <c r="R671" s="919" t="str">
        <f t="shared" ca="1" si="56"/>
        <v>TIDAK MCU</v>
      </c>
      <c r="S671" s="877" t="s">
        <v>24</v>
      </c>
      <c r="T671" s="446">
        <v>44385</v>
      </c>
      <c r="U671" s="517" t="s">
        <v>99</v>
      </c>
      <c r="V671" s="446" t="s">
        <v>24</v>
      </c>
      <c r="W671" s="446" t="s">
        <v>24</v>
      </c>
      <c r="X671" s="1009"/>
      <c r="Y671" s="1026"/>
      <c r="Z671" s="1027"/>
      <c r="AA671" s="877" t="s">
        <v>24</v>
      </c>
      <c r="AB671" s="877"/>
      <c r="AC671" s="877"/>
      <c r="AD671" s="877"/>
      <c r="AE671" s="877"/>
      <c r="AF671" s="877"/>
      <c r="AG671" s="877"/>
      <c r="AH671" s="1028"/>
      <c r="AI671" s="1028" t="str">
        <f t="shared" si="57"/>
        <v>-</v>
      </c>
      <c r="AJ671" s="446">
        <f t="shared" si="58"/>
        <v>43496</v>
      </c>
      <c r="AK671" s="1983" t="s">
        <v>24</v>
      </c>
      <c r="AL671" s="1727" t="s">
        <v>24</v>
      </c>
      <c r="AM671" s="877"/>
      <c r="AN671" s="877"/>
      <c r="AO671" s="877"/>
      <c r="AP671" s="877"/>
      <c r="AQ671" s="916" t="s">
        <v>6564</v>
      </c>
      <c r="AR671" s="877"/>
      <c r="AS671" s="877"/>
      <c r="AT671" s="877" t="s">
        <v>11598</v>
      </c>
      <c r="AU671" s="877"/>
      <c r="AV671" s="1308"/>
      <c r="AW671" s="1308"/>
      <c r="AX671" s="1308"/>
      <c r="AY671" s="1308"/>
      <c r="AZ671" s="458"/>
    </row>
    <row r="672" spans="1:60" s="2186" customFormat="1" ht="15" customHeight="1">
      <c r="A672" s="458"/>
      <c r="B672" s="1310">
        <v>666</v>
      </c>
      <c r="C672" s="1492" t="s">
        <v>4909</v>
      </c>
      <c r="D672" s="445" t="s">
        <v>4910</v>
      </c>
      <c r="E672" s="709" t="s">
        <v>222</v>
      </c>
      <c r="F672" s="912" t="s">
        <v>24</v>
      </c>
      <c r="G672" s="912" t="s">
        <v>114</v>
      </c>
      <c r="H672" s="1643" t="s">
        <v>24</v>
      </c>
      <c r="I672" s="1727">
        <v>25196</v>
      </c>
      <c r="J672" s="445">
        <f t="shared" ca="1" si="54"/>
        <v>54</v>
      </c>
      <c r="K672" s="1727" t="s">
        <v>83</v>
      </c>
      <c r="L672" s="1574">
        <v>1347181200017</v>
      </c>
      <c r="M672" s="1727">
        <v>45284</v>
      </c>
      <c r="N672" s="928">
        <v>43129</v>
      </c>
      <c r="O672" s="1727">
        <v>43415</v>
      </c>
      <c r="P672" s="1029" t="s">
        <v>24</v>
      </c>
      <c r="Q672" s="1025">
        <f t="shared" si="55"/>
        <v>43780</v>
      </c>
      <c r="R672" s="919" t="str">
        <f t="shared" ca="1" si="56"/>
        <v>EXPIRED</v>
      </c>
      <c r="S672" s="877" t="s">
        <v>5018</v>
      </c>
      <c r="T672" s="446">
        <v>44554</v>
      </c>
      <c r="U672" s="517">
        <v>44554</v>
      </c>
      <c r="V672" s="446" t="s">
        <v>24</v>
      </c>
      <c r="W672" s="446" t="s">
        <v>24</v>
      </c>
      <c r="X672" s="1009"/>
      <c r="Y672" s="1026"/>
      <c r="Z672" s="1027"/>
      <c r="AA672" s="877" t="s">
        <v>100</v>
      </c>
      <c r="AB672" s="877"/>
      <c r="AC672" s="877"/>
      <c r="AD672" s="877"/>
      <c r="AE672" s="877"/>
      <c r="AF672" s="877"/>
      <c r="AG672" s="877"/>
      <c r="AH672" s="1028"/>
      <c r="AI672" s="1028" t="str">
        <f t="shared" si="57"/>
        <v>LIGHT VEHICLE</v>
      </c>
      <c r="AJ672" s="446">
        <f t="shared" si="58"/>
        <v>43129</v>
      </c>
      <c r="AK672" s="1029">
        <v>43689</v>
      </c>
      <c r="AL672" s="1727">
        <v>43690</v>
      </c>
      <c r="AM672" s="877"/>
      <c r="AN672" s="877"/>
      <c r="AO672" s="877"/>
      <c r="AP672" s="877"/>
      <c r="AQ672" s="916" t="s">
        <v>6564</v>
      </c>
      <c r="AR672" s="877"/>
      <c r="AS672" s="877"/>
      <c r="AT672" s="877"/>
      <c r="AU672" s="877"/>
      <c r="AV672" s="458"/>
      <c r="AW672" s="458"/>
      <c r="AX672" s="458"/>
      <c r="AY672" s="458"/>
      <c r="AZ672" s="458"/>
    </row>
    <row r="673" spans="1:52" s="2186" customFormat="1" ht="15" customHeight="1">
      <c r="A673" s="458"/>
      <c r="B673" s="1310">
        <v>667</v>
      </c>
      <c r="C673" s="1492" t="s">
        <v>4911</v>
      </c>
      <c r="D673" s="709" t="s">
        <v>230</v>
      </c>
      <c r="E673" s="709" t="s">
        <v>222</v>
      </c>
      <c r="F673" s="912" t="s">
        <v>24</v>
      </c>
      <c r="G673" s="912" t="s">
        <v>114</v>
      </c>
      <c r="H673" s="1663" t="s">
        <v>4912</v>
      </c>
      <c r="I673" s="1727">
        <v>35586</v>
      </c>
      <c r="J673" s="445">
        <f t="shared" ref="J673:J693" ca="1" si="59">IF(OR(I673="",I673="-"),"-",ROUND((NOW()-I673)/356,0))</f>
        <v>24</v>
      </c>
      <c r="K673" s="1727" t="s">
        <v>494</v>
      </c>
      <c r="L673" s="1574">
        <v>970614250466</v>
      </c>
      <c r="M673" s="1727">
        <v>45082</v>
      </c>
      <c r="N673" s="928">
        <v>43505</v>
      </c>
      <c r="O673" s="1917">
        <v>43849</v>
      </c>
      <c r="P673" s="1029" t="s">
        <v>499</v>
      </c>
      <c r="Q673" s="1025">
        <f t="shared" si="55"/>
        <v>44214</v>
      </c>
      <c r="R673" s="919" t="str">
        <f t="shared" ca="1" si="56"/>
        <v>EXPIRED</v>
      </c>
      <c r="S673" s="877" t="s">
        <v>5019</v>
      </c>
      <c r="T673" s="446">
        <v>44352</v>
      </c>
      <c r="U673" s="517">
        <v>44352</v>
      </c>
      <c r="V673" s="446" t="s">
        <v>24</v>
      </c>
      <c r="W673" s="446" t="s">
        <v>24</v>
      </c>
      <c r="X673" s="1009"/>
      <c r="Y673" s="1026"/>
      <c r="Z673" s="1027"/>
      <c r="AA673" s="877" t="s">
        <v>1086</v>
      </c>
      <c r="AB673" s="877"/>
      <c r="AC673" s="877"/>
      <c r="AD673" s="877"/>
      <c r="AE673" s="877"/>
      <c r="AF673" s="877"/>
      <c r="AG673" s="877"/>
      <c r="AH673" s="1028"/>
      <c r="AI673" s="1028" t="str">
        <f t="shared" si="57"/>
        <v>HINO 260 JD/TI</v>
      </c>
      <c r="AJ673" s="446">
        <f t="shared" si="58"/>
        <v>43505</v>
      </c>
      <c r="AK673" s="1029">
        <v>43502</v>
      </c>
      <c r="AL673" s="1727">
        <v>43503</v>
      </c>
      <c r="AM673" s="877"/>
      <c r="AN673" s="877"/>
      <c r="AO673" s="877"/>
      <c r="AP673" s="877"/>
      <c r="AQ673" s="916" t="s">
        <v>6564</v>
      </c>
      <c r="AR673" s="877"/>
      <c r="AS673" s="877"/>
      <c r="AT673" s="877"/>
      <c r="AU673" s="877"/>
      <c r="AV673" s="458"/>
      <c r="AW673" s="458"/>
      <c r="AX673" s="458"/>
      <c r="AY673" s="458"/>
      <c r="AZ673" s="458"/>
    </row>
    <row r="674" spans="1:52" s="2186" customFormat="1" ht="15" customHeight="1">
      <c r="A674" s="458"/>
      <c r="B674" s="1310">
        <v>668</v>
      </c>
      <c r="C674" s="1492" t="s">
        <v>4913</v>
      </c>
      <c r="D674" s="445" t="s">
        <v>226</v>
      </c>
      <c r="E674" s="709" t="s">
        <v>222</v>
      </c>
      <c r="F674" s="912" t="s">
        <v>24</v>
      </c>
      <c r="G674" s="912" t="s">
        <v>114</v>
      </c>
      <c r="H674" s="1651" t="s">
        <v>4914</v>
      </c>
      <c r="I674" s="1727">
        <v>30579</v>
      </c>
      <c r="J674" s="445">
        <f t="shared" ca="1" si="59"/>
        <v>38</v>
      </c>
      <c r="K674" s="1810" t="s">
        <v>24</v>
      </c>
      <c r="L674" s="1844" t="s">
        <v>24</v>
      </c>
      <c r="M674" s="1882" t="s">
        <v>24</v>
      </c>
      <c r="N674" s="928">
        <v>43661</v>
      </c>
      <c r="O674" s="1727" t="s">
        <v>24</v>
      </c>
      <c r="P674" s="1029" t="s">
        <v>24</v>
      </c>
      <c r="Q674" s="1025" t="str">
        <f t="shared" si="55"/>
        <v>-</v>
      </c>
      <c r="R674" s="919" t="str">
        <f t="shared" ca="1" si="56"/>
        <v>TIDAK MCU</v>
      </c>
      <c r="S674" s="877" t="s">
        <v>24</v>
      </c>
      <c r="T674" s="446">
        <v>44459</v>
      </c>
      <c r="U674" s="517" t="s">
        <v>99</v>
      </c>
      <c r="V674" s="446" t="s">
        <v>24</v>
      </c>
      <c r="W674" s="446" t="s">
        <v>24</v>
      </c>
      <c r="X674" s="1009"/>
      <c r="Y674" s="1026"/>
      <c r="Z674" s="1027"/>
      <c r="AA674" s="877"/>
      <c r="AB674" s="877"/>
      <c r="AC674" s="877"/>
      <c r="AD674" s="877"/>
      <c r="AE674" s="877"/>
      <c r="AF674" s="877"/>
      <c r="AG674" s="877"/>
      <c r="AH674" s="1028"/>
      <c r="AI674" s="1028" t="str">
        <f t="shared" si="57"/>
        <v/>
      </c>
      <c r="AJ674" s="446">
        <f t="shared" si="58"/>
        <v>43661</v>
      </c>
      <c r="AK674" s="1029" t="s">
        <v>24</v>
      </c>
      <c r="AL674" s="1727" t="s">
        <v>24</v>
      </c>
      <c r="AM674" s="877"/>
      <c r="AN674" s="877"/>
      <c r="AO674" s="877"/>
      <c r="AP674" s="877"/>
      <c r="AQ674" s="916" t="s">
        <v>6564</v>
      </c>
      <c r="AR674" s="877"/>
      <c r="AS674" s="877"/>
      <c r="AT674" s="877" t="s">
        <v>11598</v>
      </c>
      <c r="AU674" s="877"/>
      <c r="AV674" s="458"/>
      <c r="AW674" s="458"/>
      <c r="AX674" s="458"/>
      <c r="AY674" s="458"/>
      <c r="AZ674" s="458"/>
    </row>
    <row r="675" spans="1:52" s="2186" customFormat="1" ht="15" customHeight="1">
      <c r="A675" s="458"/>
      <c r="B675" s="1310">
        <v>669</v>
      </c>
      <c r="C675" s="1492" t="s">
        <v>4915</v>
      </c>
      <c r="D675" s="445" t="s">
        <v>221</v>
      </c>
      <c r="E675" s="709" t="s">
        <v>222</v>
      </c>
      <c r="F675" s="912" t="s">
        <v>24</v>
      </c>
      <c r="G675" s="912" t="s">
        <v>114</v>
      </c>
      <c r="H675" s="1663" t="s">
        <v>4916</v>
      </c>
      <c r="I675" s="1727">
        <v>36675</v>
      </c>
      <c r="J675" s="445">
        <f t="shared" ca="1" si="59"/>
        <v>21</v>
      </c>
      <c r="K675" s="1810" t="s">
        <v>24</v>
      </c>
      <c r="L675" s="1844" t="s">
        <v>24</v>
      </c>
      <c r="M675" s="1882" t="s">
        <v>24</v>
      </c>
      <c r="N675" s="1718">
        <v>43669</v>
      </c>
      <c r="O675" s="1727" t="s">
        <v>24</v>
      </c>
      <c r="P675" s="1029" t="s">
        <v>24</v>
      </c>
      <c r="Q675" s="1025" t="str">
        <f t="shared" si="55"/>
        <v>-</v>
      </c>
      <c r="R675" s="919" t="str">
        <f t="shared" ca="1" si="56"/>
        <v>TIDAK MCU</v>
      </c>
      <c r="S675" s="877" t="s">
        <v>24</v>
      </c>
      <c r="T675" s="446">
        <v>44345</v>
      </c>
      <c r="U675" s="517" t="s">
        <v>99</v>
      </c>
      <c r="V675" s="446" t="s">
        <v>24</v>
      </c>
      <c r="W675" s="446" t="s">
        <v>24</v>
      </c>
      <c r="X675" s="1009"/>
      <c r="Y675" s="1026"/>
      <c r="Z675" s="1027"/>
      <c r="AA675" s="877"/>
      <c r="AB675" s="877"/>
      <c r="AC675" s="877"/>
      <c r="AD675" s="877"/>
      <c r="AE675" s="877"/>
      <c r="AF675" s="877"/>
      <c r="AG675" s="877"/>
      <c r="AH675" s="1028"/>
      <c r="AI675" s="1028" t="str">
        <f t="shared" si="57"/>
        <v/>
      </c>
      <c r="AJ675" s="446">
        <f t="shared" si="58"/>
        <v>43669</v>
      </c>
      <c r="AK675" s="1029" t="s">
        <v>24</v>
      </c>
      <c r="AL675" s="1727" t="s">
        <v>24</v>
      </c>
      <c r="AM675" s="877"/>
      <c r="AN675" s="877"/>
      <c r="AO675" s="877"/>
      <c r="AP675" s="877"/>
      <c r="AQ675" s="916" t="s">
        <v>6564</v>
      </c>
      <c r="AR675" s="877"/>
      <c r="AS675" s="877"/>
      <c r="AT675" s="877" t="s">
        <v>11598</v>
      </c>
      <c r="AU675" s="877"/>
      <c r="AV675" s="458"/>
      <c r="AW675" s="458"/>
      <c r="AX675" s="458"/>
      <c r="AY675" s="458"/>
      <c r="AZ675" s="458"/>
    </row>
    <row r="676" spans="1:52" s="2186" customFormat="1" ht="15" customHeight="1">
      <c r="A676" s="458"/>
      <c r="B676" s="1310">
        <v>670</v>
      </c>
      <c r="C676" s="1492" t="s">
        <v>4917</v>
      </c>
      <c r="D676" s="445" t="s">
        <v>221</v>
      </c>
      <c r="E676" s="709" t="s">
        <v>222</v>
      </c>
      <c r="F676" s="912" t="s">
        <v>24</v>
      </c>
      <c r="G676" s="912" t="s">
        <v>114</v>
      </c>
      <c r="H676" s="1663" t="s">
        <v>4918</v>
      </c>
      <c r="I676" s="1727">
        <v>36731</v>
      </c>
      <c r="J676" s="445">
        <f t="shared" ca="1" si="59"/>
        <v>21</v>
      </c>
      <c r="K676" s="1810" t="s">
        <v>24</v>
      </c>
      <c r="L676" s="1844" t="s">
        <v>24</v>
      </c>
      <c r="M676" s="1882" t="s">
        <v>24</v>
      </c>
      <c r="N676" s="1718">
        <v>43669</v>
      </c>
      <c r="O676" s="1727" t="s">
        <v>24</v>
      </c>
      <c r="P676" s="1029" t="s">
        <v>24</v>
      </c>
      <c r="Q676" s="1025" t="str">
        <f t="shared" si="55"/>
        <v>-</v>
      </c>
      <c r="R676" s="919" t="str">
        <f t="shared" ca="1" si="56"/>
        <v>TIDAK MCU</v>
      </c>
      <c r="S676" s="877" t="s">
        <v>24</v>
      </c>
      <c r="T676" s="446">
        <v>44401</v>
      </c>
      <c r="U676" s="517" t="s">
        <v>99</v>
      </c>
      <c r="V676" s="446" t="s">
        <v>24</v>
      </c>
      <c r="W676" s="446" t="s">
        <v>24</v>
      </c>
      <c r="X676" s="1009"/>
      <c r="Y676" s="1026"/>
      <c r="Z676" s="1027"/>
      <c r="AA676" s="877"/>
      <c r="AB676" s="877"/>
      <c r="AC676" s="877"/>
      <c r="AD676" s="877"/>
      <c r="AE676" s="877"/>
      <c r="AF676" s="877"/>
      <c r="AG676" s="877"/>
      <c r="AH676" s="1028"/>
      <c r="AI676" s="1028" t="str">
        <f t="shared" si="57"/>
        <v/>
      </c>
      <c r="AJ676" s="446">
        <f t="shared" si="58"/>
        <v>43669</v>
      </c>
      <c r="AK676" s="1029" t="s">
        <v>24</v>
      </c>
      <c r="AL676" s="1727" t="s">
        <v>24</v>
      </c>
      <c r="AM676" s="877"/>
      <c r="AN676" s="877"/>
      <c r="AO676" s="877"/>
      <c r="AP676" s="877"/>
      <c r="AQ676" s="916" t="s">
        <v>6564</v>
      </c>
      <c r="AR676" s="877"/>
      <c r="AS676" s="877"/>
      <c r="AT676" s="877" t="s">
        <v>11598</v>
      </c>
      <c r="AU676" s="877"/>
      <c r="AV676" s="458"/>
      <c r="AW676" s="458"/>
      <c r="AX676" s="458"/>
      <c r="AY676" s="458"/>
      <c r="AZ676" s="458"/>
    </row>
    <row r="677" spans="1:52" s="2186" customFormat="1" ht="15" customHeight="1">
      <c r="A677" s="458"/>
      <c r="B677" s="1310">
        <v>671</v>
      </c>
      <c r="C677" s="1024" t="s">
        <v>4919</v>
      </c>
      <c r="D677" s="445" t="s">
        <v>230</v>
      </c>
      <c r="E677" s="709" t="s">
        <v>222</v>
      </c>
      <c r="F677" s="912" t="s">
        <v>24</v>
      </c>
      <c r="G677" s="912" t="s">
        <v>114</v>
      </c>
      <c r="H677" s="1651" t="s">
        <v>4920</v>
      </c>
      <c r="I677" s="1727">
        <v>27435</v>
      </c>
      <c r="J677" s="445">
        <f t="shared" ca="1" si="59"/>
        <v>47</v>
      </c>
      <c r="K677" s="919" t="s">
        <v>493</v>
      </c>
      <c r="L677" s="918">
        <v>750215250457</v>
      </c>
      <c r="M677" s="919">
        <v>44602</v>
      </c>
      <c r="N677" s="928">
        <v>43589</v>
      </c>
      <c r="O677" s="1727">
        <v>43925</v>
      </c>
      <c r="P677" s="1029" t="s">
        <v>1458</v>
      </c>
      <c r="Q677" s="1025">
        <f t="shared" si="55"/>
        <v>44290</v>
      </c>
      <c r="R677" s="919" t="str">
        <f t="shared" ca="1" si="56"/>
        <v>BERLAKU</v>
      </c>
      <c r="S677" s="877" t="s">
        <v>5020</v>
      </c>
      <c r="T677" s="446">
        <v>44602</v>
      </c>
      <c r="U677" s="517">
        <v>44602</v>
      </c>
      <c r="V677" s="446" t="s">
        <v>24</v>
      </c>
      <c r="W677" s="446" t="s">
        <v>24</v>
      </c>
      <c r="X677" s="1009"/>
      <c r="Y677" s="1026"/>
      <c r="Z677" s="1027"/>
      <c r="AA677" s="877" t="s">
        <v>1086</v>
      </c>
      <c r="AB677" s="877"/>
      <c r="AC677" s="877"/>
      <c r="AD677" s="877"/>
      <c r="AE677" s="877"/>
      <c r="AF677" s="877"/>
      <c r="AG677" s="877"/>
      <c r="AH677" s="1028"/>
      <c r="AI677" s="1028" t="str">
        <f t="shared" si="57"/>
        <v>HINO 260 JD/TI</v>
      </c>
      <c r="AJ677" s="446">
        <f t="shared" si="58"/>
        <v>43589</v>
      </c>
      <c r="AK677" s="1029">
        <v>43579</v>
      </c>
      <c r="AL677" s="1727">
        <v>43585</v>
      </c>
      <c r="AM677" s="877"/>
      <c r="AN677" s="877"/>
      <c r="AO677" s="877"/>
      <c r="AP677" s="877"/>
      <c r="AQ677" s="916" t="s">
        <v>6564</v>
      </c>
      <c r="AR677" s="877"/>
      <c r="AS677" s="877"/>
      <c r="AT677" s="877"/>
      <c r="AU677" s="877"/>
      <c r="AV677" s="458"/>
      <c r="AW677" s="458"/>
      <c r="AX677" s="458"/>
      <c r="AY677" s="458"/>
      <c r="AZ677" s="458"/>
    </row>
    <row r="678" spans="1:52" s="2186" customFormat="1" ht="15" customHeight="1">
      <c r="A678" s="458"/>
      <c r="B678" s="1310">
        <v>672</v>
      </c>
      <c r="C678" s="1492" t="s">
        <v>4921</v>
      </c>
      <c r="D678" s="445" t="s">
        <v>230</v>
      </c>
      <c r="E678" s="709" t="s">
        <v>222</v>
      </c>
      <c r="F678" s="912" t="s">
        <v>24</v>
      </c>
      <c r="G678" s="912" t="s">
        <v>114</v>
      </c>
      <c r="H678" s="1651" t="s">
        <v>4922</v>
      </c>
      <c r="I678" s="1029">
        <v>33823</v>
      </c>
      <c r="J678" s="445">
        <f t="shared" ca="1" si="59"/>
        <v>29</v>
      </c>
      <c r="K678" s="1029" t="s">
        <v>493</v>
      </c>
      <c r="L678" s="1574">
        <v>920813450346</v>
      </c>
      <c r="M678" s="1029">
        <v>44780</v>
      </c>
      <c r="N678" s="928">
        <v>43343</v>
      </c>
      <c r="O678" s="2168">
        <v>43690</v>
      </c>
      <c r="P678" s="2169" t="s">
        <v>24</v>
      </c>
      <c r="Q678" s="1025">
        <f t="shared" si="55"/>
        <v>44055</v>
      </c>
      <c r="R678" s="919" t="str">
        <f t="shared" ca="1" si="56"/>
        <v>EXPIRED</v>
      </c>
      <c r="S678" s="877" t="s">
        <v>5021</v>
      </c>
      <c r="T678" s="446">
        <v>44415</v>
      </c>
      <c r="U678" s="446">
        <v>44415</v>
      </c>
      <c r="V678" s="446" t="s">
        <v>24</v>
      </c>
      <c r="W678" s="446" t="s">
        <v>24</v>
      </c>
      <c r="X678" s="1009"/>
      <c r="Y678" s="1026"/>
      <c r="Z678" s="1027"/>
      <c r="AA678" s="877" t="s">
        <v>1086</v>
      </c>
      <c r="AB678" s="877"/>
      <c r="AC678" s="877"/>
      <c r="AD678" s="877"/>
      <c r="AE678" s="877"/>
      <c r="AF678" s="877"/>
      <c r="AG678" s="877"/>
      <c r="AH678" s="1028"/>
      <c r="AI678" s="1028" t="str">
        <f t="shared" si="57"/>
        <v>HINO 260 JD/TI</v>
      </c>
      <c r="AJ678" s="446">
        <f t="shared" si="58"/>
        <v>43343</v>
      </c>
      <c r="AK678" s="1029">
        <v>43348</v>
      </c>
      <c r="AL678" s="1727">
        <v>43348</v>
      </c>
      <c r="AM678" s="877"/>
      <c r="AN678" s="877"/>
      <c r="AO678" s="877"/>
      <c r="AP678" s="877"/>
      <c r="AQ678" s="916" t="s">
        <v>6564</v>
      </c>
      <c r="AR678" s="877"/>
      <c r="AS678" s="877"/>
      <c r="AT678" s="877"/>
      <c r="AU678" s="877"/>
      <c r="AV678" s="458"/>
      <c r="AW678" s="458"/>
      <c r="AX678" s="458"/>
      <c r="AY678" s="458"/>
      <c r="AZ678" s="458"/>
    </row>
    <row r="679" spans="1:52" s="2186" customFormat="1" ht="15" customHeight="1">
      <c r="A679" s="458"/>
      <c r="B679" s="1310">
        <v>673</v>
      </c>
      <c r="C679" s="1492" t="s">
        <v>4923</v>
      </c>
      <c r="D679" s="445" t="s">
        <v>230</v>
      </c>
      <c r="E679" s="709" t="s">
        <v>222</v>
      </c>
      <c r="F679" s="912" t="s">
        <v>24</v>
      </c>
      <c r="G679" s="912" t="s">
        <v>114</v>
      </c>
      <c r="H679" s="1651" t="s">
        <v>4924</v>
      </c>
      <c r="I679" s="1727">
        <v>29217</v>
      </c>
      <c r="J679" s="445">
        <f t="shared" ca="1" si="59"/>
        <v>42</v>
      </c>
      <c r="K679" s="1727" t="s">
        <v>493</v>
      </c>
      <c r="L679" s="1574">
        <v>791215440829</v>
      </c>
      <c r="M679" s="1727">
        <v>45654</v>
      </c>
      <c r="N679" s="928">
        <v>43533</v>
      </c>
      <c r="O679" s="1727">
        <v>43874</v>
      </c>
      <c r="P679" s="1029" t="s">
        <v>499</v>
      </c>
      <c r="Q679" s="1025">
        <f t="shared" si="55"/>
        <v>44239</v>
      </c>
      <c r="R679" s="919" t="str">
        <f t="shared" ca="1" si="56"/>
        <v>EXPIRED</v>
      </c>
      <c r="S679" s="877" t="s">
        <v>5022</v>
      </c>
      <c r="T679" s="446">
        <v>44558</v>
      </c>
      <c r="U679" s="517">
        <v>44558</v>
      </c>
      <c r="V679" s="446" t="s">
        <v>24</v>
      </c>
      <c r="W679" s="446" t="s">
        <v>24</v>
      </c>
      <c r="X679" s="1009"/>
      <c r="Y679" s="1026"/>
      <c r="Z679" s="1027"/>
      <c r="AA679" s="877" t="s">
        <v>1086</v>
      </c>
      <c r="AB679" s="877"/>
      <c r="AC679" s="877"/>
      <c r="AD679" s="877"/>
      <c r="AE679" s="877"/>
      <c r="AF679" s="877"/>
      <c r="AG679" s="877"/>
      <c r="AH679" s="1028"/>
      <c r="AI679" s="1028" t="str">
        <f t="shared" si="57"/>
        <v>HINO 260 JD/TI</v>
      </c>
      <c r="AJ679" s="446">
        <f t="shared" si="58"/>
        <v>43533</v>
      </c>
      <c r="AK679" s="1029">
        <v>43530</v>
      </c>
      <c r="AL679" s="1727">
        <v>43531</v>
      </c>
      <c r="AM679" s="877"/>
      <c r="AN679" s="877"/>
      <c r="AO679" s="877"/>
      <c r="AP679" s="877"/>
      <c r="AQ679" s="916" t="s">
        <v>6564</v>
      </c>
      <c r="AR679" s="877"/>
      <c r="AS679" s="877"/>
      <c r="AT679" s="877"/>
      <c r="AU679" s="877"/>
      <c r="AV679" s="458" t="s">
        <v>11697</v>
      </c>
      <c r="AW679" s="458" t="s">
        <v>11701</v>
      </c>
      <c r="AX679" s="458" t="s">
        <v>12095</v>
      </c>
      <c r="AY679" s="999">
        <v>43891</v>
      </c>
      <c r="AZ679" s="458"/>
    </row>
    <row r="680" spans="1:52" s="2186" customFormat="1" ht="15" customHeight="1">
      <c r="A680" s="458"/>
      <c r="B680" s="1310">
        <v>674</v>
      </c>
      <c r="C680" s="1492" t="s">
        <v>4925</v>
      </c>
      <c r="D680" s="445" t="s">
        <v>226</v>
      </c>
      <c r="E680" s="709" t="s">
        <v>222</v>
      </c>
      <c r="F680" s="912" t="s">
        <v>24</v>
      </c>
      <c r="G680" s="912" t="s">
        <v>114</v>
      </c>
      <c r="H680" s="1651" t="s">
        <v>4926</v>
      </c>
      <c r="I680" s="1727">
        <v>32740</v>
      </c>
      <c r="J680" s="445">
        <f t="shared" ca="1" si="59"/>
        <v>32</v>
      </c>
      <c r="K680" s="1803" t="s">
        <v>24</v>
      </c>
      <c r="L680" s="1831" t="s">
        <v>24</v>
      </c>
      <c r="M680" s="1876" t="s">
        <v>24</v>
      </c>
      <c r="N680" s="928">
        <v>43568</v>
      </c>
      <c r="O680" s="1727">
        <v>43909</v>
      </c>
      <c r="P680" s="1029" t="s">
        <v>500</v>
      </c>
      <c r="Q680" s="1025">
        <f t="shared" si="55"/>
        <v>44274</v>
      </c>
      <c r="R680" s="919" t="str">
        <f t="shared" ca="1" si="56"/>
        <v>EXPIRED</v>
      </c>
      <c r="S680" s="877" t="s">
        <v>24</v>
      </c>
      <c r="T680" s="446">
        <v>44428</v>
      </c>
      <c r="U680" s="517" t="s">
        <v>99</v>
      </c>
      <c r="V680" s="446" t="s">
        <v>24</v>
      </c>
      <c r="W680" s="446" t="s">
        <v>24</v>
      </c>
      <c r="X680" s="1009"/>
      <c r="Y680" s="1026"/>
      <c r="Z680" s="1027"/>
      <c r="AA680" s="877" t="s">
        <v>24</v>
      </c>
      <c r="AB680" s="877"/>
      <c r="AC680" s="877"/>
      <c r="AD680" s="877"/>
      <c r="AE680" s="877"/>
      <c r="AF680" s="877"/>
      <c r="AG680" s="877"/>
      <c r="AH680" s="1028"/>
      <c r="AI680" s="1028" t="str">
        <f t="shared" si="57"/>
        <v>-</v>
      </c>
      <c r="AJ680" s="446">
        <f t="shared" si="58"/>
        <v>43568</v>
      </c>
      <c r="AK680" s="1727" t="s">
        <v>24</v>
      </c>
      <c r="AL680" s="1727" t="s">
        <v>24</v>
      </c>
      <c r="AM680" s="877"/>
      <c r="AN680" s="877"/>
      <c r="AO680" s="877"/>
      <c r="AP680" s="877"/>
      <c r="AQ680" s="916" t="s">
        <v>6564</v>
      </c>
      <c r="AR680" s="877"/>
      <c r="AS680" s="877"/>
      <c r="AT680" s="877"/>
      <c r="AU680" s="877"/>
      <c r="AV680" s="458"/>
      <c r="AW680" s="458"/>
      <c r="AX680" s="458"/>
      <c r="AY680" s="458"/>
      <c r="AZ680" s="458"/>
    </row>
    <row r="681" spans="1:52" s="2186" customFormat="1" ht="15" customHeight="1">
      <c r="A681" s="458"/>
      <c r="B681" s="1310">
        <v>675</v>
      </c>
      <c r="C681" s="1492" t="s">
        <v>415</v>
      </c>
      <c r="D681" s="445" t="s">
        <v>230</v>
      </c>
      <c r="E681" s="709" t="s">
        <v>222</v>
      </c>
      <c r="F681" s="912" t="s">
        <v>24</v>
      </c>
      <c r="G681" s="912" t="s">
        <v>114</v>
      </c>
      <c r="H681" s="1651" t="s">
        <v>4927</v>
      </c>
      <c r="I681" s="1727">
        <v>28855</v>
      </c>
      <c r="J681" s="445">
        <f t="shared" ca="1" si="59"/>
        <v>43</v>
      </c>
      <c r="K681" s="1727" t="s">
        <v>493</v>
      </c>
      <c r="L681" s="1574">
        <v>781214580829</v>
      </c>
      <c r="M681" s="1727">
        <v>45657</v>
      </c>
      <c r="N681" s="928">
        <v>43533</v>
      </c>
      <c r="O681" s="1917">
        <v>43870</v>
      </c>
      <c r="P681" s="1029" t="s">
        <v>497</v>
      </c>
      <c r="Q681" s="1025">
        <f t="shared" si="55"/>
        <v>44235</v>
      </c>
      <c r="R681" s="919" t="str">
        <f t="shared" ca="1" si="56"/>
        <v>EXPIRED</v>
      </c>
      <c r="S681" s="877" t="s">
        <v>5023</v>
      </c>
      <c r="T681" s="446">
        <v>44561</v>
      </c>
      <c r="U681" s="517">
        <v>44561</v>
      </c>
      <c r="V681" s="446" t="s">
        <v>24</v>
      </c>
      <c r="W681" s="446" t="s">
        <v>24</v>
      </c>
      <c r="X681" s="1009"/>
      <c r="Y681" s="1026"/>
      <c r="Z681" s="1027"/>
      <c r="AA681" s="877" t="s">
        <v>1086</v>
      </c>
      <c r="AB681" s="877"/>
      <c r="AC681" s="877"/>
      <c r="AD681" s="877"/>
      <c r="AE681" s="877"/>
      <c r="AF681" s="877"/>
      <c r="AG681" s="877"/>
      <c r="AH681" s="1028"/>
      <c r="AI681" s="1028" t="str">
        <f t="shared" si="57"/>
        <v>HINO 260 JD/TI</v>
      </c>
      <c r="AJ681" s="446">
        <f t="shared" si="58"/>
        <v>43533</v>
      </c>
      <c r="AK681" s="1029">
        <v>43530</v>
      </c>
      <c r="AL681" s="1727">
        <v>43531</v>
      </c>
      <c r="AM681" s="877"/>
      <c r="AN681" s="877"/>
      <c r="AO681" s="877"/>
      <c r="AP681" s="877"/>
      <c r="AQ681" s="916" t="s">
        <v>6564</v>
      </c>
      <c r="AR681" s="877"/>
      <c r="AS681" s="877"/>
      <c r="AT681" s="877"/>
      <c r="AU681" s="877"/>
      <c r="AV681" s="458"/>
      <c r="AW681" s="458"/>
      <c r="AX681" s="458"/>
      <c r="AY681" s="458"/>
      <c r="AZ681" s="458"/>
    </row>
    <row r="682" spans="1:52" s="2186" customFormat="1" ht="15" customHeight="1">
      <c r="A682" s="458"/>
      <c r="B682" s="1310">
        <v>676</v>
      </c>
      <c r="C682" s="1492" t="s">
        <v>4928</v>
      </c>
      <c r="D682" s="445" t="s">
        <v>221</v>
      </c>
      <c r="E682" s="709" t="s">
        <v>222</v>
      </c>
      <c r="F682" s="912" t="s">
        <v>24</v>
      </c>
      <c r="G682" s="912" t="s">
        <v>114</v>
      </c>
      <c r="H682" s="1643" t="s">
        <v>24</v>
      </c>
      <c r="I682" s="1727">
        <v>35860</v>
      </c>
      <c r="J682" s="445">
        <f t="shared" ca="1" si="59"/>
        <v>24</v>
      </c>
      <c r="K682" s="1810" t="s">
        <v>24</v>
      </c>
      <c r="L682" s="1844" t="s">
        <v>24</v>
      </c>
      <c r="M682" s="1882" t="s">
        <v>24</v>
      </c>
      <c r="N682" s="928">
        <v>43118</v>
      </c>
      <c r="O682" s="1727" t="s">
        <v>24</v>
      </c>
      <c r="P682" s="1029" t="s">
        <v>24</v>
      </c>
      <c r="Q682" s="1025" t="str">
        <f t="shared" si="55"/>
        <v>-</v>
      </c>
      <c r="R682" s="919" t="str">
        <f t="shared" ca="1" si="56"/>
        <v>TIDAK MCU</v>
      </c>
      <c r="S682" s="877" t="s">
        <v>24</v>
      </c>
      <c r="T682" s="446">
        <v>44261</v>
      </c>
      <c r="U682" s="517" t="s">
        <v>99</v>
      </c>
      <c r="V682" s="446" t="s">
        <v>24</v>
      </c>
      <c r="W682" s="446" t="s">
        <v>24</v>
      </c>
      <c r="X682" s="1009"/>
      <c r="Y682" s="1026"/>
      <c r="Z682" s="1027"/>
      <c r="AA682" s="877" t="s">
        <v>24</v>
      </c>
      <c r="AB682" s="877"/>
      <c r="AC682" s="877"/>
      <c r="AD682" s="877"/>
      <c r="AE682" s="877"/>
      <c r="AF682" s="877"/>
      <c r="AG682" s="877"/>
      <c r="AH682" s="1028"/>
      <c r="AI682" s="1028" t="str">
        <f t="shared" si="57"/>
        <v>-</v>
      </c>
      <c r="AJ682" s="446">
        <f t="shared" si="58"/>
        <v>43118</v>
      </c>
      <c r="AK682" s="1029" t="s">
        <v>24</v>
      </c>
      <c r="AL682" s="1727" t="s">
        <v>24</v>
      </c>
      <c r="AM682" s="877"/>
      <c r="AN682" s="877"/>
      <c r="AO682" s="877"/>
      <c r="AP682" s="877"/>
      <c r="AQ682" s="916" t="s">
        <v>6564</v>
      </c>
      <c r="AR682" s="877"/>
      <c r="AS682" s="877"/>
      <c r="AT682" s="877" t="s">
        <v>11598</v>
      </c>
      <c r="AU682" s="877"/>
      <c r="AV682" s="458"/>
      <c r="AW682" s="458"/>
      <c r="AX682" s="458"/>
      <c r="AY682" s="458"/>
      <c r="AZ682" s="458"/>
    </row>
    <row r="683" spans="1:52" s="2186" customFormat="1" ht="15" customHeight="1">
      <c r="A683" s="458"/>
      <c r="B683" s="1310">
        <v>677</v>
      </c>
      <c r="C683" s="1492" t="s">
        <v>4929</v>
      </c>
      <c r="D683" s="445" t="s">
        <v>226</v>
      </c>
      <c r="E683" s="709" t="s">
        <v>222</v>
      </c>
      <c r="F683" s="912" t="s">
        <v>24</v>
      </c>
      <c r="G683" s="912" t="s">
        <v>114</v>
      </c>
      <c r="H683" s="1663" t="s">
        <v>4930</v>
      </c>
      <c r="I683" s="1727">
        <v>31145</v>
      </c>
      <c r="J683" s="445">
        <f t="shared" ca="1" si="59"/>
        <v>37</v>
      </c>
      <c r="K683" s="1803" t="s">
        <v>24</v>
      </c>
      <c r="L683" s="1831" t="s">
        <v>24</v>
      </c>
      <c r="M683" s="1876" t="s">
        <v>24</v>
      </c>
      <c r="N683" s="928">
        <v>43568</v>
      </c>
      <c r="O683" s="1727">
        <v>43916</v>
      </c>
      <c r="P683" s="1029" t="s">
        <v>1458</v>
      </c>
      <c r="Q683" s="1025">
        <f t="shared" si="55"/>
        <v>44281</v>
      </c>
      <c r="R683" s="919" t="str">
        <f t="shared" ca="1" si="56"/>
        <v>BERLAKU</v>
      </c>
      <c r="S683" s="877" t="s">
        <v>24</v>
      </c>
      <c r="T683" s="446">
        <v>44294</v>
      </c>
      <c r="U683" s="517" t="s">
        <v>99</v>
      </c>
      <c r="V683" s="446" t="s">
        <v>24</v>
      </c>
      <c r="W683" s="446" t="s">
        <v>24</v>
      </c>
      <c r="X683" s="1009"/>
      <c r="Y683" s="1026"/>
      <c r="Z683" s="1027"/>
      <c r="AA683" s="877" t="s">
        <v>24</v>
      </c>
      <c r="AB683" s="877"/>
      <c r="AC683" s="877"/>
      <c r="AD683" s="877"/>
      <c r="AE683" s="877"/>
      <c r="AF683" s="877"/>
      <c r="AG683" s="877"/>
      <c r="AH683" s="1028"/>
      <c r="AI683" s="1028" t="str">
        <f t="shared" si="57"/>
        <v>-</v>
      </c>
      <c r="AJ683" s="446">
        <f t="shared" si="58"/>
        <v>43568</v>
      </c>
      <c r="AK683" s="1727" t="s">
        <v>24</v>
      </c>
      <c r="AL683" s="1727" t="s">
        <v>24</v>
      </c>
      <c r="AM683" s="877"/>
      <c r="AN683" s="877"/>
      <c r="AO683" s="877"/>
      <c r="AP683" s="877"/>
      <c r="AQ683" s="916" t="s">
        <v>6564</v>
      </c>
      <c r="AR683" s="877"/>
      <c r="AS683" s="877"/>
      <c r="AT683" s="877"/>
      <c r="AU683" s="877"/>
      <c r="AV683" s="458"/>
      <c r="AW683" s="458"/>
      <c r="AX683" s="458"/>
      <c r="AY683" s="458"/>
      <c r="AZ683" s="458"/>
    </row>
    <row r="684" spans="1:52" s="2186" customFormat="1" ht="15" customHeight="1">
      <c r="A684" s="458"/>
      <c r="B684" s="1310">
        <v>678</v>
      </c>
      <c r="C684" s="1492" t="s">
        <v>4931</v>
      </c>
      <c r="D684" s="445" t="s">
        <v>230</v>
      </c>
      <c r="E684" s="709" t="s">
        <v>222</v>
      </c>
      <c r="F684" s="912" t="s">
        <v>24</v>
      </c>
      <c r="G684" s="912" t="s">
        <v>114</v>
      </c>
      <c r="H684" s="1651" t="s">
        <v>4932</v>
      </c>
      <c r="I684" s="1727">
        <v>29041</v>
      </c>
      <c r="J684" s="445">
        <f t="shared" ca="1" si="59"/>
        <v>43</v>
      </c>
      <c r="K684" s="919" t="s">
        <v>493</v>
      </c>
      <c r="L684" s="918">
        <v>790713160959</v>
      </c>
      <c r="M684" s="919">
        <v>45478</v>
      </c>
      <c r="N684" s="928">
        <v>43547</v>
      </c>
      <c r="O684" s="1727">
        <v>43895</v>
      </c>
      <c r="P684" s="1029" t="s">
        <v>499</v>
      </c>
      <c r="Q684" s="1025">
        <f t="shared" si="55"/>
        <v>44260</v>
      </c>
      <c r="R684" s="919" t="str">
        <f t="shared" ca="1" si="56"/>
        <v>EXPIRED</v>
      </c>
      <c r="S684" s="877" t="s">
        <v>5024</v>
      </c>
      <c r="T684" s="446">
        <v>44382</v>
      </c>
      <c r="U684" s="517">
        <v>44382</v>
      </c>
      <c r="V684" s="446" t="s">
        <v>24</v>
      </c>
      <c r="W684" s="446" t="s">
        <v>24</v>
      </c>
      <c r="X684" s="1009"/>
      <c r="Y684" s="1026"/>
      <c r="Z684" s="1027"/>
      <c r="AA684" s="877" t="s">
        <v>1086</v>
      </c>
      <c r="AB684" s="877"/>
      <c r="AC684" s="877"/>
      <c r="AD684" s="877"/>
      <c r="AE684" s="877"/>
      <c r="AF684" s="877"/>
      <c r="AG684" s="877"/>
      <c r="AH684" s="1028"/>
      <c r="AI684" s="1028" t="str">
        <f t="shared" si="57"/>
        <v>HINO 260 JD/TI</v>
      </c>
      <c r="AJ684" s="446">
        <f t="shared" si="58"/>
        <v>43547</v>
      </c>
      <c r="AK684" s="1029">
        <v>44028</v>
      </c>
      <c r="AL684" s="1727">
        <v>43545</v>
      </c>
      <c r="AM684" s="877"/>
      <c r="AN684" s="877"/>
      <c r="AO684" s="877"/>
      <c r="AP684" s="877"/>
      <c r="AQ684" s="916" t="s">
        <v>6564</v>
      </c>
      <c r="AR684" s="877"/>
      <c r="AS684" s="877"/>
      <c r="AT684" s="877"/>
      <c r="AU684" s="877"/>
      <c r="AV684" s="458"/>
      <c r="AW684" s="458"/>
      <c r="AX684" s="458"/>
      <c r="AY684" s="458"/>
      <c r="AZ684" s="458"/>
    </row>
    <row r="685" spans="1:52" s="2186" customFormat="1" ht="15" customHeight="1">
      <c r="A685" s="458"/>
      <c r="B685" s="1310">
        <v>679</v>
      </c>
      <c r="C685" s="1507" t="s">
        <v>4934</v>
      </c>
      <c r="D685" s="709" t="s">
        <v>230</v>
      </c>
      <c r="E685" s="709" t="s">
        <v>222</v>
      </c>
      <c r="F685" s="912" t="s">
        <v>24</v>
      </c>
      <c r="G685" s="912" t="s">
        <v>114</v>
      </c>
      <c r="H685" s="1661" t="s">
        <v>24</v>
      </c>
      <c r="I685" s="1727">
        <v>32101</v>
      </c>
      <c r="J685" s="445">
        <f t="shared" ca="1" si="59"/>
        <v>34</v>
      </c>
      <c r="K685" s="877" t="s">
        <v>493</v>
      </c>
      <c r="L685" s="1574">
        <v>871115420448</v>
      </c>
      <c r="M685" s="1727">
        <v>44885</v>
      </c>
      <c r="N685" s="928">
        <v>43768</v>
      </c>
      <c r="O685" s="1727" t="s">
        <v>24</v>
      </c>
      <c r="P685" s="1029" t="s">
        <v>24</v>
      </c>
      <c r="Q685" s="1025" t="str">
        <f t="shared" si="55"/>
        <v>-</v>
      </c>
      <c r="R685" s="919" t="str">
        <f t="shared" ca="1" si="56"/>
        <v>TIDAK MCU</v>
      </c>
      <c r="S685" s="877" t="s">
        <v>5025</v>
      </c>
      <c r="T685" s="446">
        <v>44520</v>
      </c>
      <c r="U685" s="446">
        <v>44520</v>
      </c>
      <c r="V685" s="446" t="s">
        <v>24</v>
      </c>
      <c r="W685" s="446" t="s">
        <v>24</v>
      </c>
      <c r="X685" s="1009"/>
      <c r="Y685" s="1026"/>
      <c r="Z685" s="1027"/>
      <c r="AA685" s="877" t="s">
        <v>1086</v>
      </c>
      <c r="AB685" s="877" t="s">
        <v>24</v>
      </c>
      <c r="AC685" s="877"/>
      <c r="AD685" s="877"/>
      <c r="AE685" s="877"/>
      <c r="AF685" s="877"/>
      <c r="AG685" s="877"/>
      <c r="AH685" s="1028"/>
      <c r="AI685" s="1028" t="str">
        <f t="shared" si="57"/>
        <v>HINO 260 JD/TI-</v>
      </c>
      <c r="AJ685" s="446">
        <f t="shared" si="58"/>
        <v>43768</v>
      </c>
      <c r="AK685" s="1029">
        <v>43794</v>
      </c>
      <c r="AL685" s="1727">
        <v>43794</v>
      </c>
      <c r="AM685" s="877"/>
      <c r="AN685" s="877"/>
      <c r="AO685" s="877"/>
      <c r="AP685" s="877"/>
      <c r="AQ685" s="916" t="s">
        <v>6564</v>
      </c>
      <c r="AR685" s="877"/>
      <c r="AS685" s="877"/>
      <c r="AT685" s="877"/>
      <c r="AU685" s="877"/>
      <c r="AV685" s="458"/>
      <c r="AW685" s="458"/>
      <c r="AX685" s="458"/>
      <c r="AY685" s="458"/>
      <c r="AZ685" s="458"/>
    </row>
    <row r="686" spans="1:52" s="2186" customFormat="1" ht="15" customHeight="1">
      <c r="A686" s="458"/>
      <c r="B686" s="1310">
        <v>680</v>
      </c>
      <c r="C686" s="1507" t="s">
        <v>4935</v>
      </c>
      <c r="D686" s="709" t="s">
        <v>230</v>
      </c>
      <c r="E686" s="709" t="s">
        <v>222</v>
      </c>
      <c r="F686" s="912" t="s">
        <v>24</v>
      </c>
      <c r="G686" s="912" t="s">
        <v>114</v>
      </c>
      <c r="H686" s="1661" t="s">
        <v>24</v>
      </c>
      <c r="I686" s="1727">
        <v>29802</v>
      </c>
      <c r="J686" s="445">
        <f t="shared" ca="1" si="59"/>
        <v>41</v>
      </c>
      <c r="K686" s="877" t="s">
        <v>493</v>
      </c>
      <c r="L686" s="1574">
        <v>14508108000001</v>
      </c>
      <c r="M686" s="1727">
        <v>45572</v>
      </c>
      <c r="N686" s="928">
        <v>43768</v>
      </c>
      <c r="O686" s="1727" t="s">
        <v>24</v>
      </c>
      <c r="P686" s="1029" t="s">
        <v>24</v>
      </c>
      <c r="Q686" s="1025" t="str">
        <f t="shared" si="55"/>
        <v>-</v>
      </c>
      <c r="R686" s="919" t="str">
        <f t="shared" ca="1" si="56"/>
        <v>TIDAK MCU</v>
      </c>
      <c r="S686" s="877" t="s">
        <v>5026</v>
      </c>
      <c r="T686" s="446">
        <v>44412</v>
      </c>
      <c r="U686" s="517" t="s">
        <v>99</v>
      </c>
      <c r="V686" s="446" t="s">
        <v>24</v>
      </c>
      <c r="W686" s="446" t="s">
        <v>24</v>
      </c>
      <c r="X686" s="1009"/>
      <c r="Y686" s="1026"/>
      <c r="Z686" s="1027"/>
      <c r="AA686" s="877" t="s">
        <v>1086</v>
      </c>
      <c r="AB686" s="877"/>
      <c r="AC686" s="877"/>
      <c r="AD686" s="877"/>
      <c r="AE686" s="877"/>
      <c r="AF686" s="877"/>
      <c r="AG686" s="877"/>
      <c r="AH686" s="1028"/>
      <c r="AI686" s="1028" t="str">
        <f t="shared" si="57"/>
        <v>HINO 260 JD/TI</v>
      </c>
      <c r="AJ686" s="446">
        <f t="shared" si="58"/>
        <v>43768</v>
      </c>
      <c r="AK686" s="1029" t="s">
        <v>24</v>
      </c>
      <c r="AL686" s="1727" t="s">
        <v>24</v>
      </c>
      <c r="AM686" s="877"/>
      <c r="AN686" s="877"/>
      <c r="AO686" s="877"/>
      <c r="AP686" s="877"/>
      <c r="AQ686" s="916" t="s">
        <v>6564</v>
      </c>
      <c r="AR686" s="877"/>
      <c r="AS686" s="877"/>
      <c r="AT686" s="877" t="s">
        <v>11598</v>
      </c>
      <c r="AU686" s="877"/>
      <c r="AV686" s="458"/>
      <c r="AW686" s="458"/>
      <c r="AX686" s="458"/>
      <c r="AY686" s="458"/>
      <c r="AZ686" s="458"/>
    </row>
    <row r="687" spans="1:52" s="2186" customFormat="1" ht="15" customHeight="1">
      <c r="A687" s="458"/>
      <c r="B687" s="1310">
        <v>681</v>
      </c>
      <c r="C687" s="1507" t="s">
        <v>4936</v>
      </c>
      <c r="D687" s="709" t="s">
        <v>333</v>
      </c>
      <c r="E687" s="709" t="s">
        <v>222</v>
      </c>
      <c r="F687" s="912" t="s">
        <v>24</v>
      </c>
      <c r="G687" s="912" t="s">
        <v>114</v>
      </c>
      <c r="H687" s="1651" t="s">
        <v>4937</v>
      </c>
      <c r="I687" s="1727">
        <v>26962</v>
      </c>
      <c r="J687" s="445">
        <f t="shared" ca="1" si="59"/>
        <v>49</v>
      </c>
      <c r="K687" s="1803" t="s">
        <v>24</v>
      </c>
      <c r="L687" s="1831" t="s">
        <v>24</v>
      </c>
      <c r="M687" s="1876" t="s">
        <v>24</v>
      </c>
      <c r="N687" s="928">
        <v>43811</v>
      </c>
      <c r="O687" s="1727" t="s">
        <v>24</v>
      </c>
      <c r="P687" s="1029" t="s">
        <v>24</v>
      </c>
      <c r="Q687" s="1025" t="str">
        <f t="shared" si="55"/>
        <v>-</v>
      </c>
      <c r="R687" s="919" t="str">
        <f t="shared" ca="1" si="56"/>
        <v>TIDAK MCU</v>
      </c>
      <c r="S687" s="877" t="s">
        <v>24</v>
      </c>
      <c r="T687" s="446">
        <v>44494</v>
      </c>
      <c r="U687" s="517" t="s">
        <v>24</v>
      </c>
      <c r="V687" s="446" t="s">
        <v>24</v>
      </c>
      <c r="W687" s="446" t="s">
        <v>24</v>
      </c>
      <c r="X687" s="1009"/>
      <c r="Y687" s="1026"/>
      <c r="Z687" s="1027"/>
      <c r="AA687" s="877" t="s">
        <v>24</v>
      </c>
      <c r="AB687" s="877"/>
      <c r="AC687" s="877"/>
      <c r="AD687" s="877"/>
      <c r="AE687" s="877"/>
      <c r="AF687" s="877"/>
      <c r="AG687" s="877"/>
      <c r="AH687" s="1028"/>
      <c r="AI687" s="1028" t="str">
        <f t="shared" si="57"/>
        <v>-</v>
      </c>
      <c r="AJ687" s="446">
        <f t="shared" si="58"/>
        <v>43811</v>
      </c>
      <c r="AK687" s="1727" t="s">
        <v>24</v>
      </c>
      <c r="AL687" s="1727" t="s">
        <v>24</v>
      </c>
      <c r="AM687" s="877"/>
      <c r="AN687" s="877"/>
      <c r="AO687" s="877"/>
      <c r="AP687" s="877"/>
      <c r="AQ687" s="916" t="s">
        <v>6564</v>
      </c>
      <c r="AR687" s="877"/>
      <c r="AS687" s="877"/>
      <c r="AT687" s="877"/>
      <c r="AU687" s="877"/>
      <c r="AV687" s="1308"/>
      <c r="AW687" s="1308"/>
      <c r="AX687" s="1308"/>
      <c r="AY687" s="1308"/>
      <c r="AZ687" s="458"/>
    </row>
    <row r="688" spans="1:52" s="2186" customFormat="1" ht="15" customHeight="1">
      <c r="A688" s="458"/>
      <c r="B688" s="1310">
        <v>682</v>
      </c>
      <c r="C688" s="1507" t="s">
        <v>4938</v>
      </c>
      <c r="D688" s="709" t="s">
        <v>230</v>
      </c>
      <c r="E688" s="709" t="s">
        <v>222</v>
      </c>
      <c r="F688" s="912" t="s">
        <v>24</v>
      </c>
      <c r="G688" s="912" t="s">
        <v>114</v>
      </c>
      <c r="H688" s="1651" t="s">
        <v>4939</v>
      </c>
      <c r="I688" s="1727">
        <v>33550</v>
      </c>
      <c r="J688" s="445">
        <f t="shared" ca="1" si="59"/>
        <v>30</v>
      </c>
      <c r="K688" s="916" t="s">
        <v>493</v>
      </c>
      <c r="L688" s="918">
        <v>9111114390432</v>
      </c>
      <c r="M688" s="919">
        <v>45238</v>
      </c>
      <c r="N688" s="928">
        <v>43818</v>
      </c>
      <c r="O688" s="1727" t="s">
        <v>24</v>
      </c>
      <c r="P688" s="1029" t="s">
        <v>24</v>
      </c>
      <c r="Q688" s="1025" t="str">
        <f t="shared" si="55"/>
        <v>-</v>
      </c>
      <c r="R688" s="919" t="str">
        <f t="shared" ca="1" si="56"/>
        <v>TIDAK MCU</v>
      </c>
      <c r="S688" s="877" t="s">
        <v>5027</v>
      </c>
      <c r="T688" s="446">
        <v>44508</v>
      </c>
      <c r="U688" s="517">
        <v>44508</v>
      </c>
      <c r="V688" s="446" t="s">
        <v>24</v>
      </c>
      <c r="W688" s="446" t="s">
        <v>24</v>
      </c>
      <c r="X688" s="1009"/>
      <c r="Y688" s="1026"/>
      <c r="Z688" s="1027"/>
      <c r="AA688" s="877" t="s">
        <v>1086</v>
      </c>
      <c r="AB688" s="877"/>
      <c r="AC688" s="877"/>
      <c r="AD688" s="877"/>
      <c r="AE688" s="877"/>
      <c r="AF688" s="877"/>
      <c r="AG688" s="877"/>
      <c r="AH688" s="1028"/>
      <c r="AI688" s="1028" t="str">
        <f t="shared" si="57"/>
        <v>HINO 260 JD/TI</v>
      </c>
      <c r="AJ688" s="446">
        <f t="shared" si="58"/>
        <v>43818</v>
      </c>
      <c r="AK688" s="1029">
        <v>43815</v>
      </c>
      <c r="AL688" s="1727">
        <v>43816</v>
      </c>
      <c r="AM688" s="877"/>
      <c r="AN688" s="877"/>
      <c r="AO688" s="877"/>
      <c r="AP688" s="877"/>
      <c r="AQ688" s="916" t="s">
        <v>6564</v>
      </c>
      <c r="AR688" s="877"/>
      <c r="AS688" s="877"/>
      <c r="AT688" s="877"/>
      <c r="AU688" s="877"/>
      <c r="AV688" s="458"/>
      <c r="AW688" s="458"/>
      <c r="AX688" s="458"/>
      <c r="AY688" s="458"/>
      <c r="AZ688" s="458"/>
    </row>
    <row r="689" spans="1:60" s="2186" customFormat="1" ht="15" customHeight="1">
      <c r="A689" s="458"/>
      <c r="B689" s="1310">
        <v>683</v>
      </c>
      <c r="C689" s="2170" t="s">
        <v>4940</v>
      </c>
      <c r="D689" s="2171" t="s">
        <v>337</v>
      </c>
      <c r="E689" s="2171" t="s">
        <v>222</v>
      </c>
      <c r="F689" s="2172" t="s">
        <v>24</v>
      </c>
      <c r="G689" s="2172" t="s">
        <v>114</v>
      </c>
      <c r="H689" s="2173" t="s">
        <v>11461</v>
      </c>
      <c r="I689" s="2174">
        <v>21710</v>
      </c>
      <c r="J689" s="445">
        <f t="shared" ca="1" si="59"/>
        <v>63</v>
      </c>
      <c r="K689" s="1810" t="s">
        <v>24</v>
      </c>
      <c r="L689" s="1844" t="s">
        <v>24</v>
      </c>
      <c r="M689" s="1882" t="s">
        <v>24</v>
      </c>
      <c r="N689" s="928">
        <v>43818</v>
      </c>
      <c r="O689" s="1727" t="s">
        <v>24</v>
      </c>
      <c r="P689" s="1029" t="s">
        <v>24</v>
      </c>
      <c r="Q689" s="1025" t="str">
        <f t="shared" si="55"/>
        <v>-</v>
      </c>
      <c r="R689" s="919" t="str">
        <f t="shared" ca="1" si="56"/>
        <v>TIDAK MCU</v>
      </c>
      <c r="S689" s="877" t="s">
        <v>24</v>
      </c>
      <c r="T689" s="446">
        <v>44356</v>
      </c>
      <c r="U689" s="517" t="s">
        <v>99</v>
      </c>
      <c r="V689" s="446" t="s">
        <v>24</v>
      </c>
      <c r="W689" s="446" t="s">
        <v>24</v>
      </c>
      <c r="X689" s="1009"/>
      <c r="Y689" s="1026"/>
      <c r="Z689" s="1027"/>
      <c r="AA689" s="877" t="s">
        <v>24</v>
      </c>
      <c r="AB689" s="877"/>
      <c r="AC689" s="877"/>
      <c r="AD689" s="877"/>
      <c r="AE689" s="877"/>
      <c r="AF689" s="877"/>
      <c r="AG689" s="877"/>
      <c r="AH689" s="1028"/>
      <c r="AI689" s="1028" t="str">
        <f t="shared" si="57"/>
        <v>-</v>
      </c>
      <c r="AJ689" s="446">
        <f t="shared" si="58"/>
        <v>43818</v>
      </c>
      <c r="AK689" s="1727" t="s">
        <v>24</v>
      </c>
      <c r="AL689" s="1727" t="s">
        <v>24</v>
      </c>
      <c r="AM689" s="877"/>
      <c r="AN689" s="877"/>
      <c r="AO689" s="877"/>
      <c r="AP689" s="877"/>
      <c r="AQ689" s="916" t="s">
        <v>6564</v>
      </c>
      <c r="AR689" s="877"/>
      <c r="AS689" s="877"/>
      <c r="AT689" s="877"/>
      <c r="AU689" s="877"/>
      <c r="AV689" s="458"/>
      <c r="AW689" s="458"/>
      <c r="AX689" s="458"/>
      <c r="AY689" s="458"/>
      <c r="AZ689" s="458"/>
    </row>
    <row r="690" spans="1:60" ht="15" customHeight="1">
      <c r="A690" s="885"/>
      <c r="B690" s="1310">
        <v>684</v>
      </c>
      <c r="C690" s="694" t="s">
        <v>4941</v>
      </c>
      <c r="D690" s="1054" t="s">
        <v>230</v>
      </c>
      <c r="E690" s="1054" t="s">
        <v>222</v>
      </c>
      <c r="F690" s="695" t="s">
        <v>24</v>
      </c>
      <c r="G690" s="695" t="s">
        <v>131</v>
      </c>
      <c r="H690" s="1055" t="s">
        <v>4942</v>
      </c>
      <c r="I690" s="1056">
        <v>33141</v>
      </c>
      <c r="J690" s="697">
        <f t="shared" ca="1" si="59"/>
        <v>31</v>
      </c>
      <c r="K690" s="1057" t="s">
        <v>493</v>
      </c>
      <c r="L690" s="1058">
        <v>900917321119</v>
      </c>
      <c r="M690" s="1059">
        <v>44829</v>
      </c>
      <c r="N690" s="728">
        <v>43952</v>
      </c>
      <c r="O690" s="1051" t="s">
        <v>24</v>
      </c>
      <c r="P690" s="1052" t="s">
        <v>24</v>
      </c>
      <c r="Q690" s="986" t="str">
        <f t="shared" si="55"/>
        <v>-</v>
      </c>
      <c r="R690" s="771" t="str">
        <f t="shared" ca="1" si="56"/>
        <v>TIDAK MCU</v>
      </c>
      <c r="S690" s="384" t="s">
        <v>12103</v>
      </c>
      <c r="T690" s="382">
        <v>44464</v>
      </c>
      <c r="U690" s="382">
        <v>44464</v>
      </c>
      <c r="V690" s="382" t="s">
        <v>24</v>
      </c>
      <c r="W690" s="382" t="s">
        <v>24</v>
      </c>
      <c r="X690" s="669"/>
      <c r="Y690" s="987"/>
      <c r="Z690" s="988"/>
      <c r="AA690" s="697" t="s">
        <v>1086</v>
      </c>
      <c r="AB690" s="384" t="s">
        <v>24</v>
      </c>
      <c r="AC690" s="384"/>
      <c r="AD690" s="384"/>
      <c r="AE690" s="384"/>
      <c r="AF690" s="384"/>
      <c r="AG690" s="384"/>
      <c r="AH690" s="659"/>
      <c r="AI690" s="659" t="str">
        <f t="shared" si="57"/>
        <v>HINO 260 JD/TI-</v>
      </c>
      <c r="AJ690" s="382">
        <f t="shared" si="58"/>
        <v>43952</v>
      </c>
      <c r="AK690" s="683">
        <v>43949</v>
      </c>
      <c r="AL690" s="691">
        <v>43949</v>
      </c>
      <c r="AM690" s="384"/>
      <c r="AN690" s="384"/>
      <c r="AO690" s="384"/>
      <c r="AP690" s="384"/>
      <c r="AQ690" s="1231" t="s">
        <v>3094</v>
      </c>
      <c r="AR690" s="384" t="s">
        <v>114</v>
      </c>
      <c r="AS690" s="384" t="s">
        <v>611</v>
      </c>
      <c r="AT690" s="384" t="s">
        <v>11598</v>
      </c>
      <c r="AU690" s="384"/>
      <c r="AV690" s="966"/>
      <c r="AW690" s="966"/>
      <c r="AX690" s="966"/>
      <c r="AY690" s="966"/>
      <c r="AZ690" s="885"/>
    </row>
    <row r="691" spans="1:60" s="2186" customFormat="1" ht="15" customHeight="1">
      <c r="A691" s="458"/>
      <c r="B691" s="1310">
        <v>685</v>
      </c>
      <c r="C691" s="2175" t="s">
        <v>2229</v>
      </c>
      <c r="D691" s="2171" t="s">
        <v>230</v>
      </c>
      <c r="E691" s="2171" t="s">
        <v>222</v>
      </c>
      <c r="F691" s="2172" t="s">
        <v>24</v>
      </c>
      <c r="G691" s="2172" t="s">
        <v>114</v>
      </c>
      <c r="H691" s="2176" t="s">
        <v>4943</v>
      </c>
      <c r="I691" s="2177">
        <v>27634</v>
      </c>
      <c r="J691" s="445">
        <f t="shared" ca="1" si="59"/>
        <v>47</v>
      </c>
      <c r="K691" s="2178" t="s">
        <v>493</v>
      </c>
      <c r="L691" s="2179">
        <v>750815590032</v>
      </c>
      <c r="M691" s="2180">
        <v>44801</v>
      </c>
      <c r="N691" s="928">
        <v>43407</v>
      </c>
      <c r="O691" s="1727" t="s">
        <v>24</v>
      </c>
      <c r="P691" s="1029" t="s">
        <v>24</v>
      </c>
      <c r="Q691" s="1025" t="str">
        <f t="shared" si="55"/>
        <v>-</v>
      </c>
      <c r="R691" s="919" t="str">
        <f t="shared" ca="1" si="56"/>
        <v>TIDAK MCU</v>
      </c>
      <c r="S691" s="877" t="s">
        <v>5028</v>
      </c>
      <c r="T691" s="446">
        <v>44436</v>
      </c>
      <c r="U691" s="517">
        <v>44436</v>
      </c>
      <c r="V691" s="446" t="s">
        <v>24</v>
      </c>
      <c r="W691" s="446" t="s">
        <v>24</v>
      </c>
      <c r="X691" s="1009"/>
      <c r="Y691" s="1026"/>
      <c r="Z691" s="1027"/>
      <c r="AA691" s="877" t="s">
        <v>1086</v>
      </c>
      <c r="AB691" s="877"/>
      <c r="AC691" s="877"/>
      <c r="AD691" s="877"/>
      <c r="AE691" s="877"/>
      <c r="AF691" s="877"/>
      <c r="AG691" s="877"/>
      <c r="AH691" s="1028"/>
      <c r="AI691" s="1028" t="str">
        <f t="shared" si="57"/>
        <v>HINO 260 JD/TI</v>
      </c>
      <c r="AJ691" s="446">
        <f t="shared" si="58"/>
        <v>43407</v>
      </c>
      <c r="AK691" s="1029" t="s">
        <v>24</v>
      </c>
      <c r="AL691" s="928">
        <v>43407</v>
      </c>
      <c r="AM691" s="877"/>
      <c r="AN691" s="877"/>
      <c r="AO691" s="877"/>
      <c r="AP691" s="877"/>
      <c r="AQ691" s="916" t="s">
        <v>6564</v>
      </c>
      <c r="AR691" s="877"/>
      <c r="AS691" s="877"/>
      <c r="AT691" s="877"/>
      <c r="AU691" s="877"/>
      <c r="AV691" s="458"/>
      <c r="AW691" s="458"/>
      <c r="AX691" s="458"/>
      <c r="AY691" s="458"/>
      <c r="AZ691" s="458"/>
    </row>
    <row r="692" spans="1:60" s="2186" customFormat="1" ht="15" customHeight="1">
      <c r="A692" s="458"/>
      <c r="B692" s="1310">
        <v>686</v>
      </c>
      <c r="C692" s="2175" t="s">
        <v>4944</v>
      </c>
      <c r="D692" s="2171" t="s">
        <v>230</v>
      </c>
      <c r="E692" s="2171" t="s">
        <v>222</v>
      </c>
      <c r="F692" s="2172" t="s">
        <v>24</v>
      </c>
      <c r="G692" s="2172" t="s">
        <v>114</v>
      </c>
      <c r="H692" s="2176" t="s">
        <v>4945</v>
      </c>
      <c r="I692" s="2177">
        <v>27347</v>
      </c>
      <c r="J692" s="445">
        <f t="shared" ca="1" si="59"/>
        <v>48</v>
      </c>
      <c r="K692" s="2178" t="s">
        <v>493</v>
      </c>
      <c r="L692" s="2179">
        <v>741115590181</v>
      </c>
      <c r="M692" s="2181">
        <v>44514</v>
      </c>
      <c r="N692" s="928">
        <v>43407</v>
      </c>
      <c r="O692" s="1727" t="s">
        <v>24</v>
      </c>
      <c r="P692" s="1029" t="s">
        <v>24</v>
      </c>
      <c r="Q692" s="1025" t="str">
        <f t="shared" si="55"/>
        <v>-</v>
      </c>
      <c r="R692" s="919" t="str">
        <f t="shared" ca="1" si="56"/>
        <v>TIDAK MCU</v>
      </c>
      <c r="S692" s="877" t="s">
        <v>5029</v>
      </c>
      <c r="T692" s="446">
        <v>44514</v>
      </c>
      <c r="U692" s="517">
        <v>44514</v>
      </c>
      <c r="V692" s="446" t="s">
        <v>24</v>
      </c>
      <c r="W692" s="446" t="s">
        <v>24</v>
      </c>
      <c r="X692" s="1009"/>
      <c r="Y692" s="1026"/>
      <c r="Z692" s="1027"/>
      <c r="AA692" s="877" t="s">
        <v>1086</v>
      </c>
      <c r="AB692" s="877"/>
      <c r="AC692" s="877"/>
      <c r="AD692" s="877"/>
      <c r="AE692" s="877"/>
      <c r="AF692" s="877"/>
      <c r="AG692" s="877"/>
      <c r="AH692" s="1028"/>
      <c r="AI692" s="1028" t="str">
        <f t="shared" si="57"/>
        <v>HINO 260 JD/TI</v>
      </c>
      <c r="AJ692" s="446">
        <f t="shared" si="58"/>
        <v>43407</v>
      </c>
      <c r="AK692" s="1029" t="s">
        <v>24</v>
      </c>
      <c r="AL692" s="928">
        <v>43407</v>
      </c>
      <c r="AM692" s="877"/>
      <c r="AN692" s="877"/>
      <c r="AO692" s="877"/>
      <c r="AP692" s="877"/>
      <c r="AQ692" s="916" t="s">
        <v>6564</v>
      </c>
      <c r="AR692" s="877"/>
      <c r="AS692" s="877"/>
      <c r="AT692" s="877"/>
      <c r="AU692" s="877"/>
      <c r="AV692" s="458"/>
      <c r="AW692" s="458"/>
      <c r="AX692" s="458"/>
      <c r="AY692" s="458"/>
      <c r="AZ692" s="458"/>
    </row>
    <row r="693" spans="1:60" s="2186" customFormat="1" ht="15" customHeight="1">
      <c r="A693" s="458"/>
      <c r="B693" s="1310">
        <v>687</v>
      </c>
      <c r="C693" s="2175" t="s">
        <v>4946</v>
      </c>
      <c r="D693" s="2171" t="s">
        <v>230</v>
      </c>
      <c r="E693" s="2171" t="s">
        <v>222</v>
      </c>
      <c r="F693" s="2172" t="s">
        <v>24</v>
      </c>
      <c r="G693" s="2172" t="s">
        <v>114</v>
      </c>
      <c r="H693" s="2182" t="s">
        <v>4947</v>
      </c>
      <c r="I693" s="2177">
        <v>29091</v>
      </c>
      <c r="J693" s="445">
        <f t="shared" ca="1" si="59"/>
        <v>43</v>
      </c>
      <c r="K693" s="2183" t="s">
        <v>493</v>
      </c>
      <c r="L693" s="2184">
        <v>750815590032</v>
      </c>
      <c r="M693" s="2185">
        <v>44801</v>
      </c>
      <c r="N693" s="928">
        <v>43407</v>
      </c>
      <c r="O693" s="1727" t="s">
        <v>24</v>
      </c>
      <c r="P693" s="1029" t="s">
        <v>24</v>
      </c>
      <c r="Q693" s="1025" t="str">
        <f t="shared" si="55"/>
        <v>-</v>
      </c>
      <c r="R693" s="919" t="str">
        <f t="shared" ca="1" si="56"/>
        <v>TIDAK MCU</v>
      </c>
      <c r="S693" s="877" t="s">
        <v>5030</v>
      </c>
      <c r="T693" s="446">
        <v>44432</v>
      </c>
      <c r="U693" s="517">
        <v>44432</v>
      </c>
      <c r="V693" s="446" t="s">
        <v>24</v>
      </c>
      <c r="W693" s="446" t="s">
        <v>24</v>
      </c>
      <c r="X693" s="1009"/>
      <c r="Y693" s="1026"/>
      <c r="Z693" s="1027"/>
      <c r="AA693" s="877" t="s">
        <v>1086</v>
      </c>
      <c r="AB693" s="877"/>
      <c r="AC693" s="877"/>
      <c r="AD693" s="877"/>
      <c r="AE693" s="877"/>
      <c r="AF693" s="877"/>
      <c r="AG693" s="877"/>
      <c r="AH693" s="1028"/>
      <c r="AI693" s="1028" t="str">
        <f t="shared" si="57"/>
        <v>HINO 260 JD/TI</v>
      </c>
      <c r="AJ693" s="446">
        <f t="shared" si="58"/>
        <v>43407</v>
      </c>
      <c r="AK693" s="1029" t="s">
        <v>24</v>
      </c>
      <c r="AL693" s="928">
        <v>43407</v>
      </c>
      <c r="AM693" s="877"/>
      <c r="AN693" s="877"/>
      <c r="AO693" s="877"/>
      <c r="AP693" s="877"/>
      <c r="AQ693" s="916" t="s">
        <v>6564</v>
      </c>
      <c r="AR693" s="877"/>
      <c r="AS693" s="877"/>
      <c r="AT693" s="877"/>
      <c r="AU693" s="877"/>
      <c r="AV693" s="458"/>
      <c r="AW693" s="458"/>
      <c r="AX693" s="458"/>
      <c r="AY693" s="458"/>
      <c r="AZ693" s="458"/>
    </row>
    <row r="694" spans="1:60" s="2186" customFormat="1" ht="15" customHeight="1">
      <c r="A694" s="458"/>
      <c r="B694" s="1310">
        <v>688</v>
      </c>
      <c r="C694" s="2175" t="s">
        <v>4948</v>
      </c>
      <c r="D694" s="2171" t="s">
        <v>230</v>
      </c>
      <c r="E694" s="2171" t="s">
        <v>222</v>
      </c>
      <c r="F694" s="2172" t="s">
        <v>24</v>
      </c>
      <c r="G694" s="2172" t="s">
        <v>114</v>
      </c>
      <c r="H694" s="2176" t="s">
        <v>4949</v>
      </c>
      <c r="I694" s="2177">
        <v>29963</v>
      </c>
      <c r="J694" s="445">
        <v>38</v>
      </c>
      <c r="K694" s="2183" t="s">
        <v>493</v>
      </c>
      <c r="L694" s="2184">
        <v>820114141271</v>
      </c>
      <c r="M694" s="2174">
        <v>45303</v>
      </c>
      <c r="N694" s="928">
        <v>43379</v>
      </c>
      <c r="O694" s="2168" t="s">
        <v>24</v>
      </c>
      <c r="P694" s="2169" t="s">
        <v>24</v>
      </c>
      <c r="Q694" s="1025" t="str">
        <f t="shared" si="55"/>
        <v>-</v>
      </c>
      <c r="R694" s="919" t="str">
        <f t="shared" ca="1" si="56"/>
        <v>TIDAK MCU</v>
      </c>
      <c r="S694" s="445" t="s">
        <v>5031</v>
      </c>
      <c r="T694" s="446">
        <v>44573</v>
      </c>
      <c r="U694" s="517">
        <v>44573</v>
      </c>
      <c r="V694" s="446" t="s">
        <v>24</v>
      </c>
      <c r="W694" s="446" t="s">
        <v>24</v>
      </c>
      <c r="X694" s="1009"/>
      <c r="Y694" s="1026"/>
      <c r="Z694" s="1027"/>
      <c r="AA694" s="877" t="s">
        <v>1086</v>
      </c>
      <c r="AB694" s="877"/>
      <c r="AC694" s="877"/>
      <c r="AD694" s="877"/>
      <c r="AE694" s="877"/>
      <c r="AF694" s="877"/>
      <c r="AG694" s="877"/>
      <c r="AH694" s="1028"/>
      <c r="AI694" s="1028" t="str">
        <f t="shared" si="57"/>
        <v>HINO 260 JD/TI</v>
      </c>
      <c r="AJ694" s="446">
        <f t="shared" si="58"/>
        <v>43379</v>
      </c>
      <c r="AK694" s="1029" t="s">
        <v>24</v>
      </c>
      <c r="AL694" s="928">
        <v>43379</v>
      </c>
      <c r="AM694" s="877"/>
      <c r="AN694" s="877"/>
      <c r="AO694" s="877"/>
      <c r="AP694" s="877"/>
      <c r="AQ694" s="916" t="s">
        <v>6564</v>
      </c>
      <c r="AR694" s="877"/>
      <c r="AS694" s="877"/>
      <c r="AT694" s="877"/>
      <c r="AU694" s="877"/>
      <c r="AV694" s="458"/>
      <c r="AW694" s="458"/>
      <c r="AX694" s="458"/>
      <c r="AY694" s="458"/>
      <c r="AZ694" s="458"/>
    </row>
    <row r="695" spans="1:60" s="2186" customFormat="1" ht="15" customHeight="1">
      <c r="A695" s="458"/>
      <c r="B695" s="1310">
        <v>689</v>
      </c>
      <c r="C695" s="2175" t="s">
        <v>4950</v>
      </c>
      <c r="D695" s="2171" t="s">
        <v>230</v>
      </c>
      <c r="E695" s="2171" t="s">
        <v>222</v>
      </c>
      <c r="F695" s="2172" t="s">
        <v>24</v>
      </c>
      <c r="G695" s="2172" t="s">
        <v>114</v>
      </c>
      <c r="H695" s="2176" t="s">
        <v>4951</v>
      </c>
      <c r="I695" s="2177">
        <v>25400</v>
      </c>
      <c r="J695" s="445">
        <f t="shared" ref="J695:J758" ca="1" si="60">IF(OR(I695="",I695="-"),"-",ROUND((NOW()-I695)/356,0))</f>
        <v>53</v>
      </c>
      <c r="K695" s="2178" t="s">
        <v>493</v>
      </c>
      <c r="L695" s="2179">
        <v>790815590272</v>
      </c>
      <c r="M695" s="2180">
        <v>44393</v>
      </c>
      <c r="N695" s="928">
        <v>43380</v>
      </c>
      <c r="O695" s="1727" t="s">
        <v>24</v>
      </c>
      <c r="P695" s="1029" t="s">
        <v>24</v>
      </c>
      <c r="Q695" s="1025" t="str">
        <f t="shared" si="55"/>
        <v>-</v>
      </c>
      <c r="R695" s="919" t="str">
        <f t="shared" ca="1" si="56"/>
        <v>TIDAK MCU</v>
      </c>
      <c r="S695" s="877" t="s">
        <v>5032</v>
      </c>
      <c r="T695" s="446">
        <v>44393</v>
      </c>
      <c r="U695" s="517">
        <v>44393</v>
      </c>
      <c r="V695" s="446" t="s">
        <v>24</v>
      </c>
      <c r="W695" s="446" t="s">
        <v>24</v>
      </c>
      <c r="X695" s="1009"/>
      <c r="Y695" s="1026"/>
      <c r="Z695" s="1027"/>
      <c r="AA695" s="877" t="s">
        <v>1086</v>
      </c>
      <c r="AB695" s="877"/>
      <c r="AC695" s="877"/>
      <c r="AD695" s="877"/>
      <c r="AE695" s="877"/>
      <c r="AF695" s="877"/>
      <c r="AG695" s="877"/>
      <c r="AH695" s="1028"/>
      <c r="AI695" s="1028" t="str">
        <f t="shared" si="57"/>
        <v>HINO 260 JD/TI</v>
      </c>
      <c r="AJ695" s="446">
        <f t="shared" si="58"/>
        <v>43380</v>
      </c>
      <c r="AK695" s="1029" t="s">
        <v>24</v>
      </c>
      <c r="AL695" s="928">
        <v>43380</v>
      </c>
      <c r="AM695" s="877"/>
      <c r="AN695" s="877"/>
      <c r="AO695" s="877"/>
      <c r="AP695" s="877"/>
      <c r="AQ695" s="916" t="s">
        <v>6564</v>
      </c>
      <c r="AR695" s="877"/>
      <c r="AS695" s="877"/>
      <c r="AT695" s="877"/>
      <c r="AU695" s="877"/>
      <c r="AV695" s="458"/>
      <c r="AW695" s="458"/>
      <c r="AX695" s="458"/>
      <c r="AY695" s="458"/>
      <c r="AZ695" s="458"/>
    </row>
    <row r="696" spans="1:60" s="2186" customFormat="1" ht="15" customHeight="1">
      <c r="A696" s="458"/>
      <c r="B696" s="1310">
        <v>690</v>
      </c>
      <c r="C696" s="2170" t="s">
        <v>4892</v>
      </c>
      <c r="D696" s="2171" t="s">
        <v>230</v>
      </c>
      <c r="E696" s="2171" t="s">
        <v>222</v>
      </c>
      <c r="F696" s="2172" t="s">
        <v>24</v>
      </c>
      <c r="G696" s="2172" t="s">
        <v>114</v>
      </c>
      <c r="H696" s="1643" t="s">
        <v>24</v>
      </c>
      <c r="I696" s="2177">
        <v>28239</v>
      </c>
      <c r="J696" s="445">
        <f t="shared" ca="1" si="60"/>
        <v>45</v>
      </c>
      <c r="K696" s="2183" t="s">
        <v>493</v>
      </c>
      <c r="L696" s="2183" t="s">
        <v>4952</v>
      </c>
      <c r="M696" s="2174">
        <v>44310</v>
      </c>
      <c r="N696" s="928">
        <v>43386</v>
      </c>
      <c r="O696" s="1727" t="s">
        <v>24</v>
      </c>
      <c r="P696" s="1029" t="s">
        <v>24</v>
      </c>
      <c r="Q696" s="1025" t="str">
        <f t="shared" si="55"/>
        <v>-</v>
      </c>
      <c r="R696" s="919" t="str">
        <f t="shared" ca="1" si="56"/>
        <v>TIDAK MCU</v>
      </c>
      <c r="S696" s="877" t="s">
        <v>5033</v>
      </c>
      <c r="T696" s="446">
        <v>44310</v>
      </c>
      <c r="U696" s="517">
        <v>44310</v>
      </c>
      <c r="V696" s="446" t="s">
        <v>24</v>
      </c>
      <c r="W696" s="446" t="s">
        <v>24</v>
      </c>
      <c r="X696" s="1009"/>
      <c r="Y696" s="1026"/>
      <c r="Z696" s="1027"/>
      <c r="AA696" s="877" t="s">
        <v>1086</v>
      </c>
      <c r="AB696" s="877"/>
      <c r="AC696" s="877"/>
      <c r="AD696" s="877"/>
      <c r="AE696" s="877"/>
      <c r="AF696" s="877"/>
      <c r="AG696" s="877"/>
      <c r="AH696" s="1028"/>
      <c r="AI696" s="1028" t="str">
        <f t="shared" si="57"/>
        <v>HINO 260 JD/TI</v>
      </c>
      <c r="AJ696" s="446">
        <f t="shared" si="58"/>
        <v>43386</v>
      </c>
      <c r="AK696" s="1029" t="s">
        <v>24</v>
      </c>
      <c r="AL696" s="928">
        <v>43386</v>
      </c>
      <c r="AM696" s="877"/>
      <c r="AN696" s="877"/>
      <c r="AO696" s="877"/>
      <c r="AP696" s="877"/>
      <c r="AQ696" s="916" t="s">
        <v>6564</v>
      </c>
      <c r="AR696" s="877"/>
      <c r="AS696" s="877"/>
      <c r="AT696" s="877"/>
      <c r="AU696" s="877"/>
      <c r="AV696" s="1308"/>
      <c r="AW696" s="1308"/>
      <c r="AX696" s="1308"/>
      <c r="AY696" s="1308"/>
      <c r="AZ696" s="1308"/>
    </row>
    <row r="697" spans="1:60" s="2186" customFormat="1" ht="15" customHeight="1">
      <c r="A697" s="458"/>
      <c r="B697" s="1310">
        <v>691</v>
      </c>
      <c r="C697" s="1507" t="s">
        <v>4953</v>
      </c>
      <c r="D697" s="709" t="s">
        <v>303</v>
      </c>
      <c r="E697" s="2171" t="s">
        <v>222</v>
      </c>
      <c r="F697" s="2172" t="s">
        <v>24</v>
      </c>
      <c r="G697" s="2172" t="s">
        <v>114</v>
      </c>
      <c r="H697" s="1643" t="s">
        <v>24</v>
      </c>
      <c r="I697" s="1727">
        <v>34240</v>
      </c>
      <c r="J697" s="445">
        <f t="shared" ca="1" si="60"/>
        <v>28</v>
      </c>
      <c r="K697" s="877" t="s">
        <v>83</v>
      </c>
      <c r="L697" s="1574">
        <v>930914590492</v>
      </c>
      <c r="M697" s="1727">
        <v>44832</v>
      </c>
      <c r="N697" s="928">
        <v>43850</v>
      </c>
      <c r="O697" s="1727" t="s">
        <v>24</v>
      </c>
      <c r="P697" s="1029" t="s">
        <v>24</v>
      </c>
      <c r="Q697" s="1025" t="str">
        <f t="shared" si="55"/>
        <v>-</v>
      </c>
      <c r="R697" s="919" t="str">
        <f t="shared" ca="1" si="56"/>
        <v>TIDAK MCU</v>
      </c>
      <c r="S697" s="877" t="s">
        <v>5034</v>
      </c>
      <c r="T697" s="446">
        <v>44467</v>
      </c>
      <c r="U697" s="517">
        <v>44467</v>
      </c>
      <c r="V697" s="446" t="s">
        <v>24</v>
      </c>
      <c r="W697" s="446" t="s">
        <v>24</v>
      </c>
      <c r="X697" s="1009"/>
      <c r="Y697" s="1026"/>
      <c r="Z697" s="1027"/>
      <c r="AA697" s="877" t="s">
        <v>100</v>
      </c>
      <c r="AB697" s="877"/>
      <c r="AC697" s="877"/>
      <c r="AD697" s="877"/>
      <c r="AE697" s="877"/>
      <c r="AF697" s="877"/>
      <c r="AG697" s="877"/>
      <c r="AH697" s="1028"/>
      <c r="AI697" s="1028" t="str">
        <f t="shared" si="57"/>
        <v>LIGHT VEHICLE</v>
      </c>
      <c r="AJ697" s="446">
        <f t="shared" si="58"/>
        <v>43850</v>
      </c>
      <c r="AK697" s="1029">
        <v>43853</v>
      </c>
      <c r="AL697" s="1727">
        <v>43853</v>
      </c>
      <c r="AM697" s="877"/>
      <c r="AN697" s="877"/>
      <c r="AO697" s="877"/>
      <c r="AP697" s="877"/>
      <c r="AQ697" s="916" t="s">
        <v>6564</v>
      </c>
      <c r="AR697" s="877"/>
      <c r="AS697" s="877"/>
      <c r="AT697" s="877"/>
      <c r="AU697" s="877"/>
      <c r="AV697" s="458"/>
      <c r="AW697" s="458"/>
      <c r="AX697" s="458"/>
      <c r="AY697" s="458"/>
      <c r="AZ697" s="458"/>
    </row>
    <row r="698" spans="1:60" s="2186" customFormat="1" ht="15" customHeight="1">
      <c r="A698" s="458"/>
      <c r="B698" s="1310">
        <v>692</v>
      </c>
      <c r="C698" s="1507" t="s">
        <v>4954</v>
      </c>
      <c r="D698" s="709" t="s">
        <v>272</v>
      </c>
      <c r="E698" s="2171" t="s">
        <v>222</v>
      </c>
      <c r="F698" s="2172" t="s">
        <v>24</v>
      </c>
      <c r="G698" s="2172" t="s">
        <v>114</v>
      </c>
      <c r="H698" s="1644" t="s">
        <v>24</v>
      </c>
      <c r="I698" s="1727">
        <v>34566</v>
      </c>
      <c r="J698" s="445">
        <f t="shared" ca="1" si="60"/>
        <v>27</v>
      </c>
      <c r="K698" s="1810" t="s">
        <v>24</v>
      </c>
      <c r="L698" s="1844" t="s">
        <v>24</v>
      </c>
      <c r="M698" s="1882" t="s">
        <v>24</v>
      </c>
      <c r="N698" s="928">
        <v>43859</v>
      </c>
      <c r="O698" s="1727" t="s">
        <v>24</v>
      </c>
      <c r="P698" s="1029" t="s">
        <v>24</v>
      </c>
      <c r="Q698" s="1025" t="str">
        <f t="shared" si="55"/>
        <v>-</v>
      </c>
      <c r="R698" s="919" t="str">
        <f t="shared" ca="1" si="56"/>
        <v>TIDAK MCU</v>
      </c>
      <c r="S698" s="877" t="s">
        <v>12899</v>
      </c>
      <c r="T698" s="446">
        <v>44428</v>
      </c>
      <c r="U698" s="446">
        <v>44428</v>
      </c>
      <c r="V698" s="446" t="s">
        <v>24</v>
      </c>
      <c r="W698" s="446" t="s">
        <v>24</v>
      </c>
      <c r="X698" s="1009"/>
      <c r="Y698" s="1026"/>
      <c r="Z698" s="1027"/>
      <c r="AA698" s="877" t="s">
        <v>100</v>
      </c>
      <c r="AB698" s="877"/>
      <c r="AC698" s="877"/>
      <c r="AD698" s="877"/>
      <c r="AE698" s="877"/>
      <c r="AF698" s="877"/>
      <c r="AG698" s="877"/>
      <c r="AH698" s="1028"/>
      <c r="AI698" s="1028" t="str">
        <f t="shared" si="57"/>
        <v>LIGHT VEHICLE</v>
      </c>
      <c r="AJ698" s="446">
        <f t="shared" si="58"/>
        <v>43859</v>
      </c>
      <c r="AK698" s="1029">
        <v>44033</v>
      </c>
      <c r="AL698" s="1727" t="s">
        <v>24</v>
      </c>
      <c r="AM698" s="877"/>
      <c r="AN698" s="877"/>
      <c r="AO698" s="877"/>
      <c r="AP698" s="877"/>
      <c r="AQ698" s="916" t="s">
        <v>6564</v>
      </c>
      <c r="AR698" s="877"/>
      <c r="AS698" s="877"/>
      <c r="AT698" s="877"/>
      <c r="AU698" s="877"/>
      <c r="AV698" s="458"/>
      <c r="AW698" s="458"/>
      <c r="AX698" s="458"/>
      <c r="AY698" s="458"/>
      <c r="AZ698" s="458"/>
    </row>
    <row r="699" spans="1:60" s="2186" customFormat="1" ht="15" customHeight="1">
      <c r="A699" s="458"/>
      <c r="B699" s="1310">
        <v>693</v>
      </c>
      <c r="C699" s="1507" t="s">
        <v>4955</v>
      </c>
      <c r="D699" s="709" t="s">
        <v>226</v>
      </c>
      <c r="E699" s="2171" t="s">
        <v>222</v>
      </c>
      <c r="F699" s="2172" t="s">
        <v>24</v>
      </c>
      <c r="G699" s="2172" t="s">
        <v>114</v>
      </c>
      <c r="H699" s="1661" t="s">
        <v>24</v>
      </c>
      <c r="I699" s="1727">
        <v>29088</v>
      </c>
      <c r="J699" s="445">
        <f t="shared" ca="1" si="60"/>
        <v>43</v>
      </c>
      <c r="K699" s="1810" t="s">
        <v>24</v>
      </c>
      <c r="L699" s="1844" t="s">
        <v>24</v>
      </c>
      <c r="M699" s="1882" t="s">
        <v>24</v>
      </c>
      <c r="N699" s="928">
        <v>43862</v>
      </c>
      <c r="O699" s="2168" t="s">
        <v>24</v>
      </c>
      <c r="P699" s="2169" t="s">
        <v>24</v>
      </c>
      <c r="Q699" s="1025" t="str">
        <f t="shared" si="55"/>
        <v>-</v>
      </c>
      <c r="R699" s="919" t="str">
        <f t="shared" ca="1" si="56"/>
        <v>TIDAK MCU</v>
      </c>
      <c r="S699" s="877" t="s">
        <v>24</v>
      </c>
      <c r="T699" s="446">
        <v>44429</v>
      </c>
      <c r="U699" s="517" t="s">
        <v>99</v>
      </c>
      <c r="V699" s="446" t="s">
        <v>24</v>
      </c>
      <c r="W699" s="446" t="s">
        <v>24</v>
      </c>
      <c r="X699" s="1009"/>
      <c r="Y699" s="1026"/>
      <c r="Z699" s="1027"/>
      <c r="AA699" s="877" t="s">
        <v>24</v>
      </c>
      <c r="AB699" s="877"/>
      <c r="AC699" s="877"/>
      <c r="AD699" s="877"/>
      <c r="AE699" s="877"/>
      <c r="AF699" s="877"/>
      <c r="AG699" s="877"/>
      <c r="AH699" s="1028"/>
      <c r="AI699" s="1028" t="str">
        <f t="shared" si="57"/>
        <v>-</v>
      </c>
      <c r="AJ699" s="446">
        <f t="shared" si="58"/>
        <v>43862</v>
      </c>
      <c r="AK699" s="1727" t="s">
        <v>24</v>
      </c>
      <c r="AL699" s="1727" t="s">
        <v>24</v>
      </c>
      <c r="AM699" s="877"/>
      <c r="AN699" s="877"/>
      <c r="AO699" s="877"/>
      <c r="AP699" s="877"/>
      <c r="AQ699" s="916" t="s">
        <v>6564</v>
      </c>
      <c r="AR699" s="877"/>
      <c r="AS699" s="877"/>
      <c r="AT699" s="877"/>
      <c r="AU699" s="877"/>
      <c r="AV699" s="458"/>
      <c r="AW699" s="458"/>
      <c r="AX699" s="458"/>
      <c r="AY699" s="458"/>
      <c r="AZ699" s="458"/>
    </row>
    <row r="700" spans="1:60" s="2186" customFormat="1" ht="15" customHeight="1">
      <c r="A700" s="458"/>
      <c r="B700" s="1310">
        <v>694</v>
      </c>
      <c r="C700" s="1507" t="s">
        <v>4956</v>
      </c>
      <c r="D700" s="709" t="s">
        <v>257</v>
      </c>
      <c r="E700" s="2171" t="s">
        <v>222</v>
      </c>
      <c r="F700" s="2172" t="s">
        <v>24</v>
      </c>
      <c r="G700" s="2172" t="s">
        <v>114</v>
      </c>
      <c r="H700" s="1651" t="s">
        <v>4957</v>
      </c>
      <c r="I700" s="1727">
        <v>30834</v>
      </c>
      <c r="J700" s="445">
        <f t="shared" ca="1" si="60"/>
        <v>38</v>
      </c>
      <c r="K700" s="877" t="s">
        <v>496</v>
      </c>
      <c r="L700" s="1574">
        <v>840614350348</v>
      </c>
      <c r="M700" s="1727">
        <v>43983</v>
      </c>
      <c r="N700" s="928">
        <v>43866</v>
      </c>
      <c r="O700" s="1727" t="s">
        <v>24</v>
      </c>
      <c r="P700" s="1029" t="s">
        <v>24</v>
      </c>
      <c r="Q700" s="1025" t="str">
        <f t="shared" si="55"/>
        <v>-</v>
      </c>
      <c r="R700" s="919" t="str">
        <f t="shared" ca="1" si="56"/>
        <v>TIDAK MCU</v>
      </c>
      <c r="S700" s="877" t="s">
        <v>5035</v>
      </c>
      <c r="T700" s="446">
        <v>44348</v>
      </c>
      <c r="U700" s="517">
        <v>44348</v>
      </c>
      <c r="V700" s="446" t="s">
        <v>24</v>
      </c>
      <c r="W700" s="446" t="s">
        <v>24</v>
      </c>
      <c r="X700" s="1009"/>
      <c r="Y700" s="1026"/>
      <c r="Z700" s="1027"/>
      <c r="AA700" s="877" t="s">
        <v>100</v>
      </c>
      <c r="AB700" s="877" t="s">
        <v>2084</v>
      </c>
      <c r="AC700" s="877"/>
      <c r="AD700" s="877"/>
      <c r="AE700" s="877"/>
      <c r="AF700" s="877"/>
      <c r="AG700" s="877"/>
      <c r="AH700" s="1028"/>
      <c r="AI700" s="1028" t="str">
        <f t="shared" si="57"/>
        <v xml:space="preserve">LIGHT VEHICLEBUS </v>
      </c>
      <c r="AJ700" s="446">
        <f t="shared" si="58"/>
        <v>43866</v>
      </c>
      <c r="AK700" s="1029">
        <v>43902</v>
      </c>
      <c r="AL700" s="1727">
        <v>43902</v>
      </c>
      <c r="AM700" s="877"/>
      <c r="AN700" s="877"/>
      <c r="AO700" s="877"/>
      <c r="AP700" s="877"/>
      <c r="AQ700" s="916" t="s">
        <v>6564</v>
      </c>
      <c r="AR700" s="877"/>
      <c r="AS700" s="877"/>
      <c r="AT700" s="877"/>
      <c r="AU700" s="877"/>
      <c r="AV700" s="458"/>
      <c r="AW700" s="458"/>
      <c r="AX700" s="458"/>
      <c r="AY700" s="458"/>
      <c r="AZ700" s="458"/>
    </row>
    <row r="701" spans="1:60" s="2186" customFormat="1" ht="15" customHeight="1">
      <c r="A701" s="458"/>
      <c r="B701" s="1310">
        <v>695</v>
      </c>
      <c r="C701" s="1507" t="s">
        <v>4958</v>
      </c>
      <c r="D701" s="709" t="s">
        <v>221</v>
      </c>
      <c r="E701" s="2171" t="s">
        <v>222</v>
      </c>
      <c r="F701" s="2172" t="s">
        <v>24</v>
      </c>
      <c r="G701" s="2172" t="s">
        <v>114</v>
      </c>
      <c r="H701" s="1644" t="s">
        <v>24</v>
      </c>
      <c r="I701" s="1727">
        <v>36631</v>
      </c>
      <c r="J701" s="445">
        <f t="shared" ca="1" si="60"/>
        <v>21</v>
      </c>
      <c r="K701" s="1803" t="s">
        <v>24</v>
      </c>
      <c r="L701" s="1831" t="s">
        <v>24</v>
      </c>
      <c r="M701" s="1876" t="s">
        <v>24</v>
      </c>
      <c r="N701" s="928">
        <v>43866</v>
      </c>
      <c r="O701" s="2168" t="s">
        <v>24</v>
      </c>
      <c r="P701" s="2169" t="s">
        <v>24</v>
      </c>
      <c r="Q701" s="1025" t="str">
        <f t="shared" si="55"/>
        <v>-</v>
      </c>
      <c r="R701" s="919" t="str">
        <f t="shared" ca="1" si="56"/>
        <v>TIDAK MCU</v>
      </c>
      <c r="S701" s="445" t="s">
        <v>24</v>
      </c>
      <c r="T701" s="446">
        <v>44301</v>
      </c>
      <c r="U701" s="517" t="s">
        <v>99</v>
      </c>
      <c r="V701" s="446" t="s">
        <v>24</v>
      </c>
      <c r="W701" s="446" t="s">
        <v>24</v>
      </c>
      <c r="X701" s="1009"/>
      <c r="Y701" s="1026"/>
      <c r="Z701" s="1027"/>
      <c r="AA701" s="877" t="s">
        <v>24</v>
      </c>
      <c r="AB701" s="877"/>
      <c r="AC701" s="877"/>
      <c r="AD701" s="877"/>
      <c r="AE701" s="877"/>
      <c r="AF701" s="877"/>
      <c r="AG701" s="877"/>
      <c r="AH701" s="1028"/>
      <c r="AI701" s="1028" t="str">
        <f t="shared" si="57"/>
        <v>-</v>
      </c>
      <c r="AJ701" s="446">
        <f t="shared" si="58"/>
        <v>43866</v>
      </c>
      <c r="AK701" s="1727" t="s">
        <v>24</v>
      </c>
      <c r="AL701" s="1727" t="s">
        <v>24</v>
      </c>
      <c r="AM701" s="877"/>
      <c r="AN701" s="877"/>
      <c r="AO701" s="877"/>
      <c r="AP701" s="877"/>
      <c r="AQ701" s="916" t="s">
        <v>6564</v>
      </c>
      <c r="AR701" s="877"/>
      <c r="AS701" s="877"/>
      <c r="AT701" s="877"/>
      <c r="AU701" s="877"/>
      <c r="AV701" s="458"/>
      <c r="AW701" s="458"/>
      <c r="AX701" s="458"/>
      <c r="AY701" s="458"/>
      <c r="AZ701" s="458"/>
    </row>
    <row r="702" spans="1:60" s="2186" customFormat="1" ht="15" customHeight="1">
      <c r="A702" s="458"/>
      <c r="B702" s="1310">
        <v>696</v>
      </c>
      <c r="C702" s="1507" t="s">
        <v>6583</v>
      </c>
      <c r="D702" s="1589" t="s">
        <v>234</v>
      </c>
      <c r="E702" s="709" t="s">
        <v>222</v>
      </c>
      <c r="F702" s="912" t="s">
        <v>24</v>
      </c>
      <c r="G702" s="1589" t="s">
        <v>114</v>
      </c>
      <c r="H702" s="2187" t="s">
        <v>6584</v>
      </c>
      <c r="I702" s="2188">
        <v>32432</v>
      </c>
      <c r="J702" s="445">
        <f t="shared" ca="1" si="60"/>
        <v>33</v>
      </c>
      <c r="K702" s="1810" t="s">
        <v>24</v>
      </c>
      <c r="L702" s="1844" t="s">
        <v>24</v>
      </c>
      <c r="M702" s="1882" t="s">
        <v>24</v>
      </c>
      <c r="N702" s="1727">
        <v>43872</v>
      </c>
      <c r="O702" s="1727" t="s">
        <v>24</v>
      </c>
      <c r="P702" s="877" t="s">
        <v>24</v>
      </c>
      <c r="Q702" s="1025" t="str">
        <f t="shared" si="55"/>
        <v>-</v>
      </c>
      <c r="R702" s="919" t="str">
        <f t="shared" ca="1" si="56"/>
        <v>TIDAK MCU</v>
      </c>
      <c r="S702" s="445" t="s">
        <v>24</v>
      </c>
      <c r="T702" s="2189">
        <v>44485</v>
      </c>
      <c r="U702" s="446" t="s">
        <v>24</v>
      </c>
      <c r="V702" s="446" t="s">
        <v>24</v>
      </c>
      <c r="W702" s="446" t="s">
        <v>24</v>
      </c>
      <c r="X702" s="2163"/>
      <c r="Y702" s="1026"/>
      <c r="Z702" s="1027"/>
      <c r="AA702" s="877" t="s">
        <v>24</v>
      </c>
      <c r="AB702" s="877"/>
      <c r="AC702" s="877"/>
      <c r="AD702" s="877"/>
      <c r="AE702" s="877"/>
      <c r="AF702" s="877"/>
      <c r="AG702" s="877"/>
      <c r="AH702" s="1028"/>
      <c r="AI702" s="1028" t="str">
        <f t="shared" si="57"/>
        <v>-</v>
      </c>
      <c r="AJ702" s="446">
        <f t="shared" si="58"/>
        <v>43872</v>
      </c>
      <c r="AK702" s="1727" t="s">
        <v>24</v>
      </c>
      <c r="AL702" s="1727" t="s">
        <v>24</v>
      </c>
      <c r="AM702" s="877"/>
      <c r="AN702" s="877"/>
      <c r="AO702" s="877"/>
      <c r="AP702" s="877"/>
      <c r="AQ702" s="916" t="s">
        <v>6564</v>
      </c>
      <c r="AR702" s="877"/>
      <c r="AS702" s="877"/>
      <c r="AT702" s="877"/>
      <c r="AU702" s="877"/>
      <c r="AV702" s="458"/>
      <c r="AW702" s="458"/>
      <c r="AX702" s="458"/>
      <c r="AY702" s="458"/>
      <c r="AZ702" s="458"/>
    </row>
    <row r="703" spans="1:60" ht="15" customHeight="1">
      <c r="A703" s="885"/>
      <c r="B703" s="1310">
        <v>697</v>
      </c>
      <c r="C703" s="677" t="s">
        <v>4610</v>
      </c>
      <c r="D703" s="554" t="s">
        <v>1503</v>
      </c>
      <c r="E703" s="521" t="s">
        <v>222</v>
      </c>
      <c r="F703" s="509" t="s">
        <v>24</v>
      </c>
      <c r="G703" s="509" t="s">
        <v>115</v>
      </c>
      <c r="H703" s="680" t="s">
        <v>4611</v>
      </c>
      <c r="I703" s="217">
        <v>30729</v>
      </c>
      <c r="J703" s="231">
        <f t="shared" ca="1" si="60"/>
        <v>38</v>
      </c>
      <c r="K703" s="232" t="s">
        <v>83</v>
      </c>
      <c r="L703" s="686">
        <v>840217230028</v>
      </c>
      <c r="M703" s="592">
        <v>46040</v>
      </c>
      <c r="N703" s="578">
        <v>43130</v>
      </c>
      <c r="O703" s="217">
        <v>43491</v>
      </c>
      <c r="P703" s="232" t="s">
        <v>498</v>
      </c>
      <c r="Q703" s="194">
        <f t="shared" si="55"/>
        <v>43856</v>
      </c>
      <c r="R703" s="181" t="str">
        <f t="shared" ca="1" si="56"/>
        <v>EXPIRED</v>
      </c>
      <c r="S703" s="664" t="s">
        <v>4640</v>
      </c>
      <c r="T703" s="1330">
        <v>44609</v>
      </c>
      <c r="U703" s="1329">
        <v>44609</v>
      </c>
      <c r="V703" s="1313" t="s">
        <v>24</v>
      </c>
      <c r="W703" s="136" t="s">
        <v>24</v>
      </c>
      <c r="X703" s="347"/>
      <c r="Y703" s="172"/>
      <c r="Z703" s="350"/>
      <c r="AA703" s="230" t="s">
        <v>100</v>
      </c>
      <c r="AB703" s="230"/>
      <c r="AC703" s="230"/>
      <c r="AD703" s="230"/>
      <c r="AE703" s="230"/>
      <c r="AF703" s="230"/>
      <c r="AG703" s="230"/>
      <c r="AH703" s="369"/>
      <c r="AI703" s="481" t="str">
        <f t="shared" si="57"/>
        <v>LIGHT VEHICLE</v>
      </c>
      <c r="AJ703" s="904">
        <f t="shared" si="58"/>
        <v>43130</v>
      </c>
      <c r="AK703" s="530">
        <v>43140</v>
      </c>
      <c r="AL703" s="614">
        <v>43132</v>
      </c>
      <c r="AM703" s="230"/>
      <c r="AN703" s="232"/>
      <c r="AO703" s="232"/>
      <c r="AP703" s="230"/>
      <c r="AQ703" s="1231" t="s">
        <v>3094</v>
      </c>
      <c r="AR703" s="230"/>
      <c r="AS703" s="230"/>
      <c r="AT703" s="230"/>
      <c r="AU703" s="230"/>
      <c r="AV703" s="177"/>
      <c r="AW703" s="177"/>
      <c r="AX703" s="177"/>
      <c r="AY703" s="177"/>
      <c r="AZ703" s="458"/>
      <c r="BA703" s="2186"/>
      <c r="BB703" s="2186"/>
      <c r="BC703" s="2186"/>
      <c r="BD703" s="2186"/>
      <c r="BE703" s="2186"/>
      <c r="BF703" s="2186"/>
      <c r="BG703" s="2186"/>
      <c r="BH703" s="2186"/>
    </row>
    <row r="704" spans="1:60" ht="15" customHeight="1">
      <c r="A704" s="885"/>
      <c r="B704" s="1310">
        <v>698</v>
      </c>
      <c r="C704" s="547" t="s">
        <v>4612</v>
      </c>
      <c r="D704" s="1314" t="s">
        <v>600</v>
      </c>
      <c r="E704" s="521" t="s">
        <v>222</v>
      </c>
      <c r="F704" s="509" t="s">
        <v>24</v>
      </c>
      <c r="G704" s="509" t="s">
        <v>115</v>
      </c>
      <c r="H704" s="680" t="s">
        <v>11462</v>
      </c>
      <c r="I704" s="217">
        <v>22697</v>
      </c>
      <c r="J704" s="903">
        <f t="shared" ca="1" si="60"/>
        <v>61</v>
      </c>
      <c r="K704" s="232" t="s">
        <v>496</v>
      </c>
      <c r="L704" s="686" t="s">
        <v>24</v>
      </c>
      <c r="M704" s="217">
        <v>44612</v>
      </c>
      <c r="N704" s="578">
        <v>43137</v>
      </c>
      <c r="O704" s="217" t="s">
        <v>24</v>
      </c>
      <c r="P704" s="530" t="s">
        <v>498</v>
      </c>
      <c r="Q704" s="194" t="str">
        <f t="shared" si="55"/>
        <v>-</v>
      </c>
      <c r="R704" s="181" t="str">
        <f t="shared" ca="1" si="56"/>
        <v>TIDAK MCU</v>
      </c>
      <c r="S704" s="664" t="s">
        <v>4641</v>
      </c>
      <c r="T704" s="1330">
        <v>44612</v>
      </c>
      <c r="U704" s="1329">
        <v>44612</v>
      </c>
      <c r="V704" s="1313" t="s">
        <v>24</v>
      </c>
      <c r="W704" s="136" t="s">
        <v>24</v>
      </c>
      <c r="X704" s="347"/>
      <c r="Y704" s="172"/>
      <c r="Z704" s="350"/>
      <c r="AA704" s="230" t="s">
        <v>100</v>
      </c>
      <c r="AB704" s="230"/>
      <c r="AC704" s="230"/>
      <c r="AD704" s="230"/>
      <c r="AE704" s="230"/>
      <c r="AF704" s="230"/>
      <c r="AG704" s="230"/>
      <c r="AH704" s="369"/>
      <c r="AI704" s="481" t="str">
        <f t="shared" si="57"/>
        <v>LIGHT VEHICLE</v>
      </c>
      <c r="AJ704" s="1330">
        <f t="shared" si="58"/>
        <v>43137</v>
      </c>
      <c r="AK704" s="592" t="s">
        <v>24</v>
      </c>
      <c r="AL704" s="614">
        <v>43465</v>
      </c>
      <c r="AM704" s="230"/>
      <c r="AN704" s="232"/>
      <c r="AO704" s="232"/>
      <c r="AP704" s="230"/>
      <c r="AQ704" s="180"/>
      <c r="AR704" s="230"/>
      <c r="AS704" s="230"/>
      <c r="AT704" s="230"/>
      <c r="AU704" s="230"/>
      <c r="AV704" s="885"/>
      <c r="AW704" s="885"/>
      <c r="AX704" s="885"/>
      <c r="AY704" s="885"/>
      <c r="AZ704" s="885"/>
    </row>
    <row r="705" spans="1:60" ht="15" customHeight="1">
      <c r="A705" s="885"/>
      <c r="B705" s="1310">
        <v>699</v>
      </c>
      <c r="C705" s="547" t="s">
        <v>4613</v>
      </c>
      <c r="D705" s="521" t="s">
        <v>303</v>
      </c>
      <c r="E705" s="521" t="s">
        <v>222</v>
      </c>
      <c r="F705" s="509" t="s">
        <v>24</v>
      </c>
      <c r="G705" s="509" t="s">
        <v>115</v>
      </c>
      <c r="H705" s="680" t="s">
        <v>4614</v>
      </c>
      <c r="I705" s="217">
        <v>29115</v>
      </c>
      <c r="J705" s="1314">
        <f t="shared" ca="1" si="60"/>
        <v>43</v>
      </c>
      <c r="K705" s="178" t="s">
        <v>496</v>
      </c>
      <c r="L705" s="613">
        <v>620217230011</v>
      </c>
      <c r="M705" s="678">
        <v>44612</v>
      </c>
      <c r="N705" s="578">
        <v>43130</v>
      </c>
      <c r="O705" s="217">
        <v>43491</v>
      </c>
      <c r="P705" s="232" t="s">
        <v>498</v>
      </c>
      <c r="Q705" s="194">
        <f t="shared" si="55"/>
        <v>43856</v>
      </c>
      <c r="R705" s="181" t="str">
        <f t="shared" ca="1" si="56"/>
        <v>EXPIRED</v>
      </c>
      <c r="S705" s="664" t="s">
        <v>24</v>
      </c>
      <c r="T705" s="1330">
        <v>44456</v>
      </c>
      <c r="U705" s="1329" t="s">
        <v>99</v>
      </c>
      <c r="V705" s="1313" t="s">
        <v>24</v>
      </c>
      <c r="W705" s="1311" t="s">
        <v>24</v>
      </c>
      <c r="X705" s="347"/>
      <c r="Y705" s="172"/>
      <c r="Z705" s="350"/>
      <c r="AA705" s="230"/>
      <c r="AB705" s="230"/>
      <c r="AC705" s="230"/>
      <c r="AD705" s="230"/>
      <c r="AE705" s="230"/>
      <c r="AF705" s="230"/>
      <c r="AG705" s="230"/>
      <c r="AH705" s="369"/>
      <c r="AI705" s="481" t="str">
        <f t="shared" si="57"/>
        <v/>
      </c>
      <c r="AJ705" s="1313">
        <f t="shared" si="58"/>
        <v>43130</v>
      </c>
      <c r="AK705" s="217" t="s">
        <v>24</v>
      </c>
      <c r="AL705" s="614" t="s">
        <v>24</v>
      </c>
      <c r="AM705" s="230"/>
      <c r="AN705" s="232"/>
      <c r="AO705" s="232"/>
      <c r="AP705" s="230"/>
      <c r="AQ705" s="180"/>
      <c r="AR705" s="230"/>
      <c r="AS705" s="230"/>
      <c r="AT705" s="230"/>
      <c r="AU705" s="230"/>
      <c r="AV705" s="885"/>
      <c r="AW705" s="885"/>
      <c r="AX705" s="885"/>
      <c r="AY705" s="885"/>
      <c r="AZ705" s="177"/>
    </row>
    <row r="706" spans="1:60" ht="15" customHeight="1">
      <c r="A706" s="885"/>
      <c r="B706" s="1310">
        <v>700</v>
      </c>
      <c r="C706" s="547" t="s">
        <v>4615</v>
      </c>
      <c r="D706" s="554" t="s">
        <v>234</v>
      </c>
      <c r="E706" s="521" t="s">
        <v>222</v>
      </c>
      <c r="F706" s="509" t="s">
        <v>24</v>
      </c>
      <c r="G706" s="509" t="s">
        <v>115</v>
      </c>
      <c r="H706" s="680" t="s">
        <v>4616</v>
      </c>
      <c r="I706" s="217">
        <v>30112</v>
      </c>
      <c r="J706" s="903">
        <f t="shared" ca="1" si="60"/>
        <v>40</v>
      </c>
      <c r="K706" s="178" t="s">
        <v>493</v>
      </c>
      <c r="L706" s="613">
        <v>820617230032</v>
      </c>
      <c r="M706" s="678">
        <v>45811</v>
      </c>
      <c r="N706" s="578">
        <v>43130</v>
      </c>
      <c r="O706" s="217">
        <v>43490</v>
      </c>
      <c r="P706" s="232" t="s">
        <v>498</v>
      </c>
      <c r="Q706" s="194">
        <f t="shared" si="55"/>
        <v>43855</v>
      </c>
      <c r="R706" s="181" t="str">
        <f t="shared" ca="1" si="56"/>
        <v>EXPIRED</v>
      </c>
      <c r="S706" s="681" t="s">
        <v>4642</v>
      </c>
      <c r="T706" s="1330">
        <v>44357</v>
      </c>
      <c r="U706" s="1329">
        <v>44357</v>
      </c>
      <c r="V706" s="904" t="s">
        <v>24</v>
      </c>
      <c r="W706" s="136" t="s">
        <v>24</v>
      </c>
      <c r="X706" s="347"/>
      <c r="Y706" s="172"/>
      <c r="Z706" s="350"/>
      <c r="AA706" s="230" t="s">
        <v>100</v>
      </c>
      <c r="AB706" s="230" t="s">
        <v>591</v>
      </c>
      <c r="AC706" s="230" t="s">
        <v>4657</v>
      </c>
      <c r="AD706" s="230"/>
      <c r="AE706" s="230"/>
      <c r="AF706" s="230"/>
      <c r="AG706" s="230"/>
      <c r="AH706" s="369"/>
      <c r="AI706" s="481" t="str">
        <f t="shared" si="57"/>
        <v>LIGHT VEHICLEPC 200PC 200 ROCK BRAKER</v>
      </c>
      <c r="AJ706" s="1330">
        <f t="shared" si="58"/>
        <v>43130</v>
      </c>
      <c r="AK706" s="592">
        <v>44134</v>
      </c>
      <c r="AL706" s="614">
        <v>44134</v>
      </c>
      <c r="AM706" s="230"/>
      <c r="AN706" s="232"/>
      <c r="AO706" s="232"/>
      <c r="AP706" s="230"/>
      <c r="AQ706" s="180" t="s">
        <v>3094</v>
      </c>
      <c r="AR706" s="230"/>
      <c r="AS706" s="230"/>
      <c r="AT706" s="230"/>
      <c r="AU706" s="230"/>
      <c r="AV706" s="885"/>
      <c r="AW706" s="885"/>
      <c r="AX706" s="885"/>
      <c r="AY706" s="885"/>
      <c r="AZ706" s="885"/>
    </row>
    <row r="707" spans="1:60" ht="15" customHeight="1">
      <c r="A707" s="885"/>
      <c r="B707" s="1310">
        <v>701</v>
      </c>
      <c r="C707" s="553" t="s">
        <v>4617</v>
      </c>
      <c r="D707" s="664" t="s">
        <v>230</v>
      </c>
      <c r="E707" s="521" t="s">
        <v>222</v>
      </c>
      <c r="F707" s="509" t="s">
        <v>24</v>
      </c>
      <c r="G707" s="509" t="s">
        <v>115</v>
      </c>
      <c r="H707" s="612" t="s">
        <v>4618</v>
      </c>
      <c r="I707" s="217">
        <v>31451</v>
      </c>
      <c r="J707" s="1314">
        <f t="shared" ca="1" si="60"/>
        <v>36</v>
      </c>
      <c r="K707" s="232" t="s">
        <v>493</v>
      </c>
      <c r="L707" s="686">
        <v>860232460102</v>
      </c>
      <c r="M707" s="592">
        <v>44600</v>
      </c>
      <c r="N707" s="578">
        <v>43130</v>
      </c>
      <c r="O707" s="217">
        <v>43490</v>
      </c>
      <c r="P707" s="232" t="s">
        <v>497</v>
      </c>
      <c r="Q707" s="194">
        <f t="shared" si="55"/>
        <v>43855</v>
      </c>
      <c r="R707" s="181" t="str">
        <f t="shared" ca="1" si="56"/>
        <v>EXPIRED</v>
      </c>
      <c r="S707" s="681" t="s">
        <v>4643</v>
      </c>
      <c r="T707" s="1330">
        <v>44600</v>
      </c>
      <c r="U707" s="1329">
        <v>44600</v>
      </c>
      <c r="V707" s="1330" t="s">
        <v>24</v>
      </c>
      <c r="W707" s="1311" t="s">
        <v>24</v>
      </c>
      <c r="X707" s="347"/>
      <c r="Y707" s="172"/>
      <c r="Z707" s="350"/>
      <c r="AA707" s="230" t="s">
        <v>591</v>
      </c>
      <c r="AB707" s="230" t="s">
        <v>4658</v>
      </c>
      <c r="AC707" s="230"/>
      <c r="AD707" s="230"/>
      <c r="AE707" s="230"/>
      <c r="AF707" s="230"/>
      <c r="AG707" s="230"/>
      <c r="AH707" s="369"/>
      <c r="AI707" s="481" t="str">
        <f t="shared" si="57"/>
        <v>PC 200PC 200 ROCK BREAKER</v>
      </c>
      <c r="AJ707" s="1330">
        <f t="shared" si="58"/>
        <v>43130</v>
      </c>
      <c r="AK707" s="592" t="s">
        <v>24</v>
      </c>
      <c r="AL707" s="614">
        <v>43465</v>
      </c>
      <c r="AM707" s="230"/>
      <c r="AN707" s="232"/>
      <c r="AO707" s="232"/>
      <c r="AP707" s="230"/>
      <c r="AQ707" s="180"/>
      <c r="AR707" s="230"/>
      <c r="AS707" s="230"/>
      <c r="AT707" s="230"/>
      <c r="AU707" s="230"/>
      <c r="AV707" s="885"/>
      <c r="AW707" s="885"/>
      <c r="AX707" s="885"/>
      <c r="AY707" s="885"/>
      <c r="AZ707" s="885"/>
    </row>
    <row r="708" spans="1:60" ht="15" customHeight="1">
      <c r="A708" s="885"/>
      <c r="B708" s="1310">
        <v>702</v>
      </c>
      <c r="C708" s="553" t="s">
        <v>4619</v>
      </c>
      <c r="D708" s="554" t="s">
        <v>230</v>
      </c>
      <c r="E708" s="521" t="s">
        <v>222</v>
      </c>
      <c r="F708" s="509" t="s">
        <v>24</v>
      </c>
      <c r="G708" s="509" t="s">
        <v>115</v>
      </c>
      <c r="H708" s="666" t="s">
        <v>4620</v>
      </c>
      <c r="I708" s="199">
        <v>32579</v>
      </c>
      <c r="J708" s="1314">
        <f t="shared" ca="1" si="60"/>
        <v>33</v>
      </c>
      <c r="K708" s="312" t="s">
        <v>24</v>
      </c>
      <c r="L708" s="322" t="s">
        <v>24</v>
      </c>
      <c r="M708" s="332" t="s">
        <v>24</v>
      </c>
      <c r="N708" s="578">
        <v>43210</v>
      </c>
      <c r="O708" s="2087">
        <v>43560</v>
      </c>
      <c r="P708" s="698" t="s">
        <v>499</v>
      </c>
      <c r="Q708" s="194">
        <f t="shared" si="55"/>
        <v>43925</v>
      </c>
      <c r="R708" s="181" t="str">
        <f t="shared" ca="1" si="56"/>
        <v>EXPIRED</v>
      </c>
      <c r="S708" s="664" t="s">
        <v>4644</v>
      </c>
      <c r="T708" s="1330">
        <v>44267</v>
      </c>
      <c r="U708" s="1329">
        <v>44267</v>
      </c>
      <c r="V708" s="904" t="s">
        <v>24</v>
      </c>
      <c r="W708" s="136" t="s">
        <v>24</v>
      </c>
      <c r="X708" s="347"/>
      <c r="Y708" s="172"/>
      <c r="Z708" s="350"/>
      <c r="AA708" s="230" t="s">
        <v>589</v>
      </c>
      <c r="AB708" s="230" t="s">
        <v>24</v>
      </c>
      <c r="AC708" s="230"/>
      <c r="AD708" s="230"/>
      <c r="AE708" s="230"/>
      <c r="AF708" s="230"/>
      <c r="AG708" s="230"/>
      <c r="AH708" s="369"/>
      <c r="AI708" s="481" t="str">
        <f t="shared" si="57"/>
        <v>DZ 85-</v>
      </c>
      <c r="AJ708" s="1313">
        <f t="shared" si="58"/>
        <v>43210</v>
      </c>
      <c r="AK708" s="592">
        <v>43465</v>
      </c>
      <c r="AL708" s="614">
        <v>43465</v>
      </c>
      <c r="AM708" s="230"/>
      <c r="AN708" s="232"/>
      <c r="AO708" s="232"/>
      <c r="AP708" s="230"/>
      <c r="AQ708" s="1231" t="s">
        <v>3094</v>
      </c>
      <c r="AR708" s="230"/>
      <c r="AS708" s="230"/>
      <c r="AT708" s="230"/>
      <c r="AU708" s="230"/>
      <c r="AV708" s="885"/>
      <c r="AW708" s="885"/>
      <c r="AX708" s="885"/>
      <c r="AY708" s="885"/>
      <c r="AZ708" s="458"/>
      <c r="BA708" s="2186"/>
      <c r="BB708" s="2186"/>
      <c r="BC708" s="2186"/>
      <c r="BD708" s="2186"/>
      <c r="BE708" s="2186"/>
      <c r="BF708" s="2186"/>
      <c r="BG708" s="2186"/>
      <c r="BH708" s="2186"/>
    </row>
    <row r="709" spans="1:60" ht="15" customHeight="1">
      <c r="A709" s="885"/>
      <c r="B709" s="1310">
        <v>703</v>
      </c>
      <c r="C709" s="553" t="s">
        <v>4621</v>
      </c>
      <c r="D709" s="554" t="s">
        <v>230</v>
      </c>
      <c r="E709" s="521" t="s">
        <v>222</v>
      </c>
      <c r="F709" s="509" t="s">
        <v>24</v>
      </c>
      <c r="G709" s="509" t="s">
        <v>115</v>
      </c>
      <c r="H709" s="666" t="s">
        <v>4622</v>
      </c>
      <c r="I709" s="205">
        <v>29347</v>
      </c>
      <c r="J709" s="231">
        <f t="shared" ca="1" si="60"/>
        <v>42</v>
      </c>
      <c r="K709" s="178" t="s">
        <v>493</v>
      </c>
      <c r="L709" s="1373" t="s">
        <v>24</v>
      </c>
      <c r="M709" s="444">
        <v>45060</v>
      </c>
      <c r="N709" s="578">
        <v>43336</v>
      </c>
      <c r="O709" s="217"/>
      <c r="P709" s="230" t="s">
        <v>83</v>
      </c>
      <c r="Q709" s="194" t="str">
        <f t="shared" si="55"/>
        <v>-</v>
      </c>
      <c r="R709" s="181" t="str">
        <f t="shared" ca="1" si="56"/>
        <v>TIDAK MCU</v>
      </c>
      <c r="S709" s="681" t="s">
        <v>4645</v>
      </c>
      <c r="T709" s="1330">
        <v>44322</v>
      </c>
      <c r="U709" s="1329">
        <v>44322</v>
      </c>
      <c r="V709" s="395" t="s">
        <v>24</v>
      </c>
      <c r="W709" s="136" t="s">
        <v>24</v>
      </c>
      <c r="X709" s="347"/>
      <c r="Y709" s="172"/>
      <c r="Z709" s="350"/>
      <c r="AA709" s="462" t="s">
        <v>589</v>
      </c>
      <c r="AB709" s="230"/>
      <c r="AC709" s="230"/>
      <c r="AD709" s="230"/>
      <c r="AE709" s="230"/>
      <c r="AF709" s="230"/>
      <c r="AG709" s="230"/>
      <c r="AH709" s="369"/>
      <c r="AI709" s="481" t="str">
        <f t="shared" si="57"/>
        <v>DZ 85</v>
      </c>
      <c r="AJ709" s="1313">
        <f t="shared" si="58"/>
        <v>43336</v>
      </c>
      <c r="AK709" s="592" t="s">
        <v>24</v>
      </c>
      <c r="AL709" s="614">
        <v>43465</v>
      </c>
      <c r="AM709" s="230"/>
      <c r="AN709" s="232"/>
      <c r="AO709" s="232"/>
      <c r="AP709" s="230"/>
      <c r="AQ709" s="1231" t="s">
        <v>3094</v>
      </c>
      <c r="AR709" s="230"/>
      <c r="AS709" s="230"/>
      <c r="AT709" s="230"/>
      <c r="AU709" s="230"/>
      <c r="AV709" s="177"/>
      <c r="AW709" s="177"/>
      <c r="AX709" s="177"/>
      <c r="AY709" s="177"/>
      <c r="AZ709" s="177"/>
    </row>
    <row r="710" spans="1:60" ht="15" customHeight="1">
      <c r="A710" s="885"/>
      <c r="B710" s="1310">
        <v>704</v>
      </c>
      <c r="C710" s="553" t="s">
        <v>4623</v>
      </c>
      <c r="D710" s="697" t="s">
        <v>230</v>
      </c>
      <c r="E710" s="521" t="s">
        <v>222</v>
      </c>
      <c r="F710" s="509" t="s">
        <v>24</v>
      </c>
      <c r="G710" s="509" t="s">
        <v>115</v>
      </c>
      <c r="H710" s="666" t="s">
        <v>4624</v>
      </c>
      <c r="I710" s="199">
        <v>35222</v>
      </c>
      <c r="J710" s="1314">
        <f t="shared" ca="1" si="60"/>
        <v>25</v>
      </c>
      <c r="K710" s="312" t="s">
        <v>24</v>
      </c>
      <c r="L710" s="322" t="s">
        <v>24</v>
      </c>
      <c r="M710" s="332" t="s">
        <v>24</v>
      </c>
      <c r="N710" s="578">
        <v>43336</v>
      </c>
      <c r="O710" s="692"/>
      <c r="P710" s="698" t="s">
        <v>24</v>
      </c>
      <c r="Q710" s="194" t="str">
        <f t="shared" si="55"/>
        <v>-</v>
      </c>
      <c r="R710" s="181" t="str">
        <f t="shared" ca="1" si="56"/>
        <v>TIDAK MCU</v>
      </c>
      <c r="S710" s="664" t="s">
        <v>4646</v>
      </c>
      <c r="T710" s="1330">
        <v>44353</v>
      </c>
      <c r="U710" s="1329">
        <v>44353</v>
      </c>
      <c r="V710" s="904" t="s">
        <v>24</v>
      </c>
      <c r="W710" s="136" t="s">
        <v>24</v>
      </c>
      <c r="X710" s="347"/>
      <c r="Y710" s="172"/>
      <c r="Z710" s="350"/>
      <c r="AA710" s="230" t="s">
        <v>589</v>
      </c>
      <c r="AB710" s="230" t="s">
        <v>592</v>
      </c>
      <c r="AC710" s="230" t="s">
        <v>4657</v>
      </c>
      <c r="AD710" s="230"/>
      <c r="AE710" s="230"/>
      <c r="AF710" s="230"/>
      <c r="AG710" s="230"/>
      <c r="AH710" s="369"/>
      <c r="AI710" s="481" t="str">
        <f t="shared" si="57"/>
        <v>DZ 85PC 200, PC 300PC 200 ROCK BRAKER</v>
      </c>
      <c r="AJ710" s="1330">
        <f t="shared" si="58"/>
        <v>43336</v>
      </c>
      <c r="AK710" s="592" t="s">
        <v>24</v>
      </c>
      <c r="AL710" s="614">
        <v>43465</v>
      </c>
      <c r="AM710" s="230"/>
      <c r="AN710" s="232"/>
      <c r="AO710" s="232"/>
      <c r="AP710" s="230"/>
      <c r="AQ710" s="180" t="s">
        <v>3094</v>
      </c>
      <c r="AR710" s="230"/>
      <c r="AS710" s="230"/>
      <c r="AT710" s="230"/>
      <c r="AU710" s="230"/>
      <c r="AV710" s="885"/>
      <c r="AW710" s="885"/>
      <c r="AX710" s="885"/>
      <c r="AY710" s="885"/>
      <c r="AZ710" s="885"/>
    </row>
    <row r="711" spans="1:60" ht="15" customHeight="1">
      <c r="A711" s="885"/>
      <c r="B711" s="1310">
        <v>705</v>
      </c>
      <c r="C711" s="553" t="s">
        <v>11682</v>
      </c>
      <c r="D711" s="697" t="s">
        <v>226</v>
      </c>
      <c r="E711" s="521" t="s">
        <v>222</v>
      </c>
      <c r="F711" s="509" t="s">
        <v>24</v>
      </c>
      <c r="G711" s="509" t="s">
        <v>115</v>
      </c>
      <c r="H711" s="1660" t="s">
        <v>4625</v>
      </c>
      <c r="I711" s="199">
        <v>35220</v>
      </c>
      <c r="J711" s="903">
        <f t="shared" ca="1" si="60"/>
        <v>25</v>
      </c>
      <c r="K711" s="178" t="s">
        <v>83</v>
      </c>
      <c r="L711" s="613">
        <v>1723180400567</v>
      </c>
      <c r="M711" s="181">
        <v>45081</v>
      </c>
      <c r="N711" s="578">
        <v>43130</v>
      </c>
      <c r="O711" s="217">
        <v>43490</v>
      </c>
      <c r="P711" s="384" t="s">
        <v>874</v>
      </c>
      <c r="Q711" s="194">
        <f t="shared" si="55"/>
        <v>43855</v>
      </c>
      <c r="R711" s="181" t="str">
        <f t="shared" ca="1" si="56"/>
        <v>EXPIRED</v>
      </c>
      <c r="S711" s="681" t="s">
        <v>4647</v>
      </c>
      <c r="T711" s="1330">
        <v>44351</v>
      </c>
      <c r="U711" s="1329">
        <v>44351</v>
      </c>
      <c r="V711" s="904" t="s">
        <v>24</v>
      </c>
      <c r="W711" s="136" t="s">
        <v>24</v>
      </c>
      <c r="X711" s="347"/>
      <c r="Y711" s="172"/>
      <c r="Z711" s="350"/>
      <c r="AA711" s="462" t="s">
        <v>100</v>
      </c>
      <c r="AB711" s="359"/>
      <c r="AC711" s="230"/>
      <c r="AD711" s="230"/>
      <c r="AE711" s="230"/>
      <c r="AF711" s="230"/>
      <c r="AG711" s="230"/>
      <c r="AH711" s="369"/>
      <c r="AI711" s="481" t="str">
        <f t="shared" si="57"/>
        <v>LIGHT VEHICLE</v>
      </c>
      <c r="AJ711" s="1313">
        <f t="shared" si="58"/>
        <v>43130</v>
      </c>
      <c r="AK711" s="592">
        <v>43480</v>
      </c>
      <c r="AL711" s="614">
        <v>43480</v>
      </c>
      <c r="AM711" s="230"/>
      <c r="AN711" s="232"/>
      <c r="AO711" s="232"/>
      <c r="AP711" s="230"/>
      <c r="AQ711" s="1231" t="s">
        <v>3094</v>
      </c>
      <c r="AR711" s="230"/>
      <c r="AS711" s="230"/>
      <c r="AT711" s="230"/>
      <c r="AU711" s="230"/>
      <c r="AV711" s="885"/>
      <c r="AW711" s="885"/>
      <c r="AX711" s="885"/>
      <c r="AY711" s="885"/>
      <c r="AZ711" s="458"/>
      <c r="BA711" s="2186"/>
      <c r="BB711" s="2186"/>
      <c r="BC711" s="2186"/>
      <c r="BD711" s="2186"/>
      <c r="BE711" s="2186"/>
      <c r="BF711" s="2186"/>
      <c r="BG711" s="2186"/>
      <c r="BH711" s="2186"/>
    </row>
    <row r="712" spans="1:60" ht="15" customHeight="1">
      <c r="A712" s="885"/>
      <c r="B712" s="1310">
        <v>706</v>
      </c>
      <c r="C712" s="547" t="s">
        <v>4626</v>
      </c>
      <c r="D712" s="1314" t="s">
        <v>230</v>
      </c>
      <c r="E712" s="521" t="s">
        <v>222</v>
      </c>
      <c r="F712" s="525" t="s">
        <v>24</v>
      </c>
      <c r="G712" s="525" t="s">
        <v>115</v>
      </c>
      <c r="H712" s="612" t="s">
        <v>11463</v>
      </c>
      <c r="I712" s="217">
        <v>35676</v>
      </c>
      <c r="J712" s="1314">
        <f t="shared" ca="1" si="60"/>
        <v>24</v>
      </c>
      <c r="K712" s="312" t="s">
        <v>24</v>
      </c>
      <c r="L712" s="322" t="s">
        <v>24</v>
      </c>
      <c r="M712" s="332" t="s">
        <v>24</v>
      </c>
      <c r="N712" s="578">
        <v>43477</v>
      </c>
      <c r="O712" s="217" t="s">
        <v>24</v>
      </c>
      <c r="P712" s="698" t="s">
        <v>24</v>
      </c>
      <c r="Q712" s="194" t="str">
        <f t="shared" si="55"/>
        <v>-</v>
      </c>
      <c r="R712" s="181" t="str">
        <f t="shared" ca="1" si="56"/>
        <v>TIDAK MCU</v>
      </c>
      <c r="S712" s="681" t="s">
        <v>4648</v>
      </c>
      <c r="T712" s="1330">
        <v>44442</v>
      </c>
      <c r="U712" s="1329">
        <v>44442</v>
      </c>
      <c r="V712" s="904" t="s">
        <v>24</v>
      </c>
      <c r="W712" s="136" t="s">
        <v>24</v>
      </c>
      <c r="X712" s="347"/>
      <c r="Y712" s="172"/>
      <c r="Z712" s="350"/>
      <c r="AA712" s="230" t="s">
        <v>591</v>
      </c>
      <c r="AB712" s="230" t="s">
        <v>4658</v>
      </c>
      <c r="AC712" s="230"/>
      <c r="AD712" s="230"/>
      <c r="AE712" s="230"/>
      <c r="AF712" s="230"/>
      <c r="AG712" s="230"/>
      <c r="AH712" s="369"/>
      <c r="AI712" s="481" t="str">
        <f t="shared" si="57"/>
        <v>PC 200PC 200 ROCK BREAKER</v>
      </c>
      <c r="AJ712" s="1313">
        <f t="shared" si="58"/>
        <v>43477</v>
      </c>
      <c r="AK712" s="592">
        <v>43474</v>
      </c>
      <c r="AL712" s="614">
        <v>43480</v>
      </c>
      <c r="AM712" s="230"/>
      <c r="AN712" s="232"/>
      <c r="AO712" s="232"/>
      <c r="AP712" s="230"/>
      <c r="AQ712" s="180"/>
      <c r="AR712" s="230"/>
      <c r="AS712" s="230"/>
      <c r="AT712" s="230"/>
      <c r="AU712" s="230"/>
      <c r="AV712" s="885"/>
      <c r="AW712" s="885"/>
      <c r="AX712" s="885"/>
      <c r="AY712" s="885"/>
      <c r="AZ712" s="885"/>
    </row>
    <row r="713" spans="1:60" ht="15" customHeight="1">
      <c r="A713" s="885"/>
      <c r="B713" s="1310">
        <v>707</v>
      </c>
      <c r="C713" s="553" t="s">
        <v>4627</v>
      </c>
      <c r="D713" s="697" t="s">
        <v>230</v>
      </c>
      <c r="E713" s="521" t="s">
        <v>222</v>
      </c>
      <c r="F713" s="525" t="s">
        <v>24</v>
      </c>
      <c r="G713" s="525" t="s">
        <v>115</v>
      </c>
      <c r="H713" s="690" t="s">
        <v>4628</v>
      </c>
      <c r="I713" s="217">
        <v>34104</v>
      </c>
      <c r="J713" s="903">
        <f t="shared" ca="1" si="60"/>
        <v>29</v>
      </c>
      <c r="K713" s="232" t="s">
        <v>493</v>
      </c>
      <c r="L713" s="686">
        <v>930519310632</v>
      </c>
      <c r="M713" s="217">
        <v>45071</v>
      </c>
      <c r="N713" s="578">
        <v>43547</v>
      </c>
      <c r="O713" s="217" t="s">
        <v>24</v>
      </c>
      <c r="P713" s="232" t="s">
        <v>24</v>
      </c>
      <c r="Q713" s="194" t="str">
        <f t="shared" si="55"/>
        <v>-</v>
      </c>
      <c r="R713" s="181" t="str">
        <f t="shared" ca="1" si="56"/>
        <v>TIDAK MCU</v>
      </c>
      <c r="S713" s="664" t="s">
        <v>4649</v>
      </c>
      <c r="T713" s="1330">
        <v>44331</v>
      </c>
      <c r="U713" s="1329">
        <v>44331</v>
      </c>
      <c r="V713" s="1330" t="s">
        <v>24</v>
      </c>
      <c r="W713" s="136" t="s">
        <v>24</v>
      </c>
      <c r="X713" s="347"/>
      <c r="Y713" s="172"/>
      <c r="Z713" s="350"/>
      <c r="AA713" s="462" t="s">
        <v>591</v>
      </c>
      <c r="AB713" s="230"/>
      <c r="AC713" s="230"/>
      <c r="AD713" s="230"/>
      <c r="AE713" s="230"/>
      <c r="AF713" s="230"/>
      <c r="AG713" s="230"/>
      <c r="AH713" s="369"/>
      <c r="AI713" s="481" t="str">
        <f t="shared" si="57"/>
        <v>PC 200</v>
      </c>
      <c r="AJ713" s="1330">
        <f t="shared" si="58"/>
        <v>43547</v>
      </c>
      <c r="AK713" s="592">
        <v>43544</v>
      </c>
      <c r="AL713" s="614">
        <v>43545</v>
      </c>
      <c r="AM713" s="230"/>
      <c r="AN713" s="232"/>
      <c r="AO713" s="232"/>
      <c r="AP713" s="230"/>
      <c r="AQ713" s="462" t="s">
        <v>3094</v>
      </c>
      <c r="AR713" s="230"/>
      <c r="AS713" s="230"/>
      <c r="AT713" s="230"/>
      <c r="AU713" s="230"/>
      <c r="AV713" s="885"/>
      <c r="AW713" s="885"/>
      <c r="AX713" s="885"/>
      <c r="AY713" s="885"/>
      <c r="AZ713" s="458"/>
      <c r="BA713" s="2186"/>
      <c r="BB713" s="2186"/>
      <c r="BC713" s="2186"/>
      <c r="BD713" s="2186"/>
      <c r="BE713" s="2186"/>
      <c r="BF713" s="2186"/>
      <c r="BG713" s="2186"/>
      <c r="BH713" s="2186"/>
    </row>
    <row r="714" spans="1:60" ht="15" customHeight="1">
      <c r="A714" s="885"/>
      <c r="B714" s="1310">
        <v>708</v>
      </c>
      <c r="C714" s="553" t="s">
        <v>4629</v>
      </c>
      <c r="D714" s="697" t="s">
        <v>230</v>
      </c>
      <c r="E714" s="521" t="s">
        <v>222</v>
      </c>
      <c r="F714" s="525" t="s">
        <v>24</v>
      </c>
      <c r="G714" s="525" t="s">
        <v>115</v>
      </c>
      <c r="H714" s="653" t="s">
        <v>4630</v>
      </c>
      <c r="I714" s="217">
        <v>35140</v>
      </c>
      <c r="J714" s="231">
        <f t="shared" ca="1" si="60"/>
        <v>26</v>
      </c>
      <c r="K714" s="232" t="s">
        <v>493</v>
      </c>
      <c r="L714" s="686">
        <v>960319310402</v>
      </c>
      <c r="M714" s="217">
        <v>45001</v>
      </c>
      <c r="N714" s="578">
        <v>43665</v>
      </c>
      <c r="O714" s="692" t="s">
        <v>24</v>
      </c>
      <c r="P714" s="232" t="s">
        <v>24</v>
      </c>
      <c r="Q714" s="194" t="str">
        <f t="shared" si="55"/>
        <v>-</v>
      </c>
      <c r="R714" s="181" t="str">
        <f t="shared" ca="1" si="56"/>
        <v>TIDAK MCU</v>
      </c>
      <c r="S714" s="664" t="s">
        <v>4650</v>
      </c>
      <c r="T714" s="1330">
        <v>44271</v>
      </c>
      <c r="U714" s="1329">
        <v>44271</v>
      </c>
      <c r="V714" s="904" t="s">
        <v>24</v>
      </c>
      <c r="W714" s="136" t="s">
        <v>24</v>
      </c>
      <c r="X714" s="347"/>
      <c r="Y714" s="172"/>
      <c r="Z714" s="350"/>
      <c r="AA714" s="230" t="s">
        <v>591</v>
      </c>
      <c r="AB714" s="230" t="s">
        <v>4658</v>
      </c>
      <c r="AC714" s="230"/>
      <c r="AD714" s="230"/>
      <c r="AE714" s="230"/>
      <c r="AF714" s="230"/>
      <c r="AG714" s="230"/>
      <c r="AH714" s="369"/>
      <c r="AI714" s="481" t="str">
        <f t="shared" si="57"/>
        <v>PC 200PC 200 ROCK BREAKER</v>
      </c>
      <c r="AJ714" s="1330">
        <f t="shared" si="58"/>
        <v>43665</v>
      </c>
      <c r="AK714" s="592">
        <v>43663</v>
      </c>
      <c r="AL714" s="614">
        <v>43664</v>
      </c>
      <c r="AM714" s="230"/>
      <c r="AN714" s="232"/>
      <c r="AO714" s="232"/>
      <c r="AP714" s="230"/>
      <c r="AQ714" s="1231" t="s">
        <v>3094</v>
      </c>
      <c r="AR714" s="230"/>
      <c r="AS714" s="230"/>
      <c r="AT714" s="230"/>
      <c r="AU714" s="230"/>
      <c r="AV714" s="177"/>
      <c r="AW714" s="177"/>
      <c r="AX714" s="177"/>
      <c r="AY714" s="177"/>
      <c r="AZ714" s="177"/>
    </row>
    <row r="715" spans="1:60" ht="15" customHeight="1">
      <c r="A715" s="885"/>
      <c r="B715" s="1310">
        <v>709</v>
      </c>
      <c r="C715" s="553" t="s">
        <v>4631</v>
      </c>
      <c r="D715" s="697" t="s">
        <v>230</v>
      </c>
      <c r="E715" s="521" t="s">
        <v>222</v>
      </c>
      <c r="F715" s="525" t="s">
        <v>24</v>
      </c>
      <c r="G715" s="525" t="s">
        <v>115</v>
      </c>
      <c r="H715" s="680" t="s">
        <v>11464</v>
      </c>
      <c r="I715" s="217">
        <v>33713</v>
      </c>
      <c r="J715" s="1314">
        <f t="shared" ca="1" si="60"/>
        <v>30</v>
      </c>
      <c r="K715" s="232" t="s">
        <v>493</v>
      </c>
      <c r="L715" s="686">
        <v>920419310647</v>
      </c>
      <c r="M715" s="217">
        <v>44670</v>
      </c>
      <c r="N715" s="578">
        <v>43573</v>
      </c>
      <c r="O715" s="217" t="s">
        <v>24</v>
      </c>
      <c r="P715" s="232" t="s">
        <v>24</v>
      </c>
      <c r="Q715" s="194" t="str">
        <f t="shared" si="55"/>
        <v>-</v>
      </c>
      <c r="R715" s="181" t="str">
        <f t="shared" ca="1" si="56"/>
        <v>TIDAK MCU</v>
      </c>
      <c r="S715" s="664" t="s">
        <v>4651</v>
      </c>
      <c r="T715" s="1330">
        <v>44305</v>
      </c>
      <c r="U715" s="1329">
        <v>44305</v>
      </c>
      <c r="V715" s="904" t="s">
        <v>24</v>
      </c>
      <c r="W715" s="136" t="s">
        <v>24</v>
      </c>
      <c r="X715" s="347"/>
      <c r="Y715" s="172"/>
      <c r="Z715" s="350"/>
      <c r="AA715" s="230" t="s">
        <v>591</v>
      </c>
      <c r="AB715" s="230" t="s">
        <v>4658</v>
      </c>
      <c r="AC715" s="230"/>
      <c r="AD715" s="230"/>
      <c r="AE715" s="230"/>
      <c r="AF715" s="230"/>
      <c r="AG715" s="230"/>
      <c r="AH715" s="369"/>
      <c r="AI715" s="481" t="str">
        <f t="shared" si="57"/>
        <v>PC 200PC 200 ROCK BREAKER</v>
      </c>
      <c r="AJ715" s="1330">
        <f t="shared" si="58"/>
        <v>43573</v>
      </c>
      <c r="AK715" s="592">
        <v>43571</v>
      </c>
      <c r="AL715" s="614">
        <v>43571</v>
      </c>
      <c r="AM715" s="230"/>
      <c r="AN715" s="232"/>
      <c r="AO715" s="232"/>
      <c r="AP715" s="230"/>
      <c r="AQ715" s="462" t="s">
        <v>3094</v>
      </c>
      <c r="AR715" s="230"/>
      <c r="AS715" s="230"/>
      <c r="AT715" s="230"/>
      <c r="AU715" s="230"/>
      <c r="AV715" s="885"/>
      <c r="AW715" s="885"/>
      <c r="AX715" s="885"/>
      <c r="AY715" s="885"/>
      <c r="AZ715" s="458"/>
      <c r="BA715" s="2186"/>
      <c r="BB715" s="2186"/>
      <c r="BC715" s="2186"/>
      <c r="BD715" s="2186"/>
      <c r="BE715" s="2186"/>
      <c r="BF715" s="2186"/>
      <c r="BG715" s="2186"/>
      <c r="BH715" s="2186"/>
    </row>
    <row r="716" spans="1:60" ht="15" customHeight="1">
      <c r="A716" s="885"/>
      <c r="B716" s="1310">
        <v>710</v>
      </c>
      <c r="C716" s="547" t="s">
        <v>4632</v>
      </c>
      <c r="D716" s="554" t="s">
        <v>234</v>
      </c>
      <c r="E716" s="521" t="s">
        <v>222</v>
      </c>
      <c r="F716" s="525" t="s">
        <v>24</v>
      </c>
      <c r="G716" s="509" t="s">
        <v>115</v>
      </c>
      <c r="H716" s="680" t="s">
        <v>4633</v>
      </c>
      <c r="I716" s="687">
        <v>33624</v>
      </c>
      <c r="J716" s="1314">
        <f t="shared" ca="1" si="60"/>
        <v>30</v>
      </c>
      <c r="K716" s="232" t="s">
        <v>83</v>
      </c>
      <c r="L716" s="686">
        <v>920117191226</v>
      </c>
      <c r="M716" s="217">
        <v>46041</v>
      </c>
      <c r="N716" s="578">
        <v>43589</v>
      </c>
      <c r="O716" s="217" t="s">
        <v>24</v>
      </c>
      <c r="P716" s="232" t="s">
        <v>24</v>
      </c>
      <c r="Q716" s="194" t="str">
        <f t="shared" si="55"/>
        <v>-</v>
      </c>
      <c r="R716" s="181" t="str">
        <f t="shared" ca="1" si="56"/>
        <v>TIDAK MCU</v>
      </c>
      <c r="S716" s="664" t="s">
        <v>4652</v>
      </c>
      <c r="T716" s="1330">
        <v>44582</v>
      </c>
      <c r="U716" s="1329">
        <v>44582</v>
      </c>
      <c r="V716" s="904" t="s">
        <v>24</v>
      </c>
      <c r="W716" s="136" t="s">
        <v>24</v>
      </c>
      <c r="X716" s="347"/>
      <c r="Y716" s="172"/>
      <c r="Z716" s="350"/>
      <c r="AA716" s="230" t="s">
        <v>100</v>
      </c>
      <c r="AB716" s="230"/>
      <c r="AC716" s="230"/>
      <c r="AD716" s="230"/>
      <c r="AE716" s="230"/>
      <c r="AF716" s="230"/>
      <c r="AG716" s="230"/>
      <c r="AH716" s="369"/>
      <c r="AI716" s="481" t="str">
        <f t="shared" si="57"/>
        <v>LIGHT VEHICLE</v>
      </c>
      <c r="AJ716" s="1330">
        <f t="shared" si="58"/>
        <v>43589</v>
      </c>
      <c r="AK716" s="592">
        <v>43586</v>
      </c>
      <c r="AL716" s="614">
        <v>43587</v>
      </c>
      <c r="AM716" s="230"/>
      <c r="AN716" s="232"/>
      <c r="AO716" s="232"/>
      <c r="AP716" s="230"/>
      <c r="AQ716" s="1231" t="s">
        <v>3094</v>
      </c>
      <c r="AR716" s="230"/>
      <c r="AS716" s="230"/>
      <c r="AT716" s="230"/>
      <c r="AU716" s="230"/>
      <c r="AV716" s="885"/>
      <c r="AW716" s="885"/>
      <c r="AX716" s="885"/>
      <c r="AY716" s="885"/>
      <c r="AZ716" s="177"/>
    </row>
    <row r="717" spans="1:60" ht="15" customHeight="1">
      <c r="A717" s="885"/>
      <c r="B717" s="1310">
        <v>711</v>
      </c>
      <c r="C717" s="553" t="s">
        <v>4295</v>
      </c>
      <c r="D717" s="554" t="s">
        <v>230</v>
      </c>
      <c r="E717" s="521" t="s">
        <v>222</v>
      </c>
      <c r="F717" s="509" t="s">
        <v>24</v>
      </c>
      <c r="G717" s="509" t="s">
        <v>115</v>
      </c>
      <c r="H717" s="680" t="s">
        <v>4634</v>
      </c>
      <c r="I717" s="687">
        <v>27582</v>
      </c>
      <c r="J717" s="903">
        <f t="shared" ca="1" si="60"/>
        <v>47</v>
      </c>
      <c r="K717" s="232" t="s">
        <v>493</v>
      </c>
      <c r="L717" s="686">
        <v>750719310024</v>
      </c>
      <c r="M717" s="217">
        <v>45480</v>
      </c>
      <c r="N717" s="578">
        <v>43610</v>
      </c>
      <c r="O717" s="217" t="s">
        <v>24</v>
      </c>
      <c r="P717" s="232" t="s">
        <v>24</v>
      </c>
      <c r="Q717" s="194" t="str">
        <f t="shared" si="55"/>
        <v>-</v>
      </c>
      <c r="R717" s="181" t="str">
        <f t="shared" ca="1" si="56"/>
        <v>TIDAK MCU</v>
      </c>
      <c r="S717" s="681" t="s">
        <v>4653</v>
      </c>
      <c r="T717" s="1330">
        <v>44384</v>
      </c>
      <c r="U717" s="1329">
        <v>44384</v>
      </c>
      <c r="V717" s="904" t="s">
        <v>24</v>
      </c>
      <c r="W717" s="136" t="s">
        <v>24</v>
      </c>
      <c r="X717" s="347"/>
      <c r="Y717" s="172"/>
      <c r="Z717" s="350"/>
      <c r="AA717" s="462" t="s">
        <v>591</v>
      </c>
      <c r="AB717" s="462" t="s">
        <v>4658</v>
      </c>
      <c r="AC717" s="230"/>
      <c r="AD717" s="230"/>
      <c r="AE717" s="230"/>
      <c r="AF717" s="230"/>
      <c r="AG717" s="230"/>
      <c r="AH717" s="369"/>
      <c r="AI717" s="481" t="str">
        <f t="shared" si="57"/>
        <v>PC 200PC 200 ROCK BREAKER</v>
      </c>
      <c r="AJ717" s="1330">
        <f t="shared" si="58"/>
        <v>43610</v>
      </c>
      <c r="AK717" s="592">
        <v>43607</v>
      </c>
      <c r="AL717" s="614">
        <v>43608</v>
      </c>
      <c r="AM717" s="230"/>
      <c r="AN717" s="232"/>
      <c r="AO717" s="232"/>
      <c r="AP717" s="230"/>
      <c r="AQ717" s="1231" t="s">
        <v>3094</v>
      </c>
      <c r="AR717" s="230"/>
      <c r="AS717" s="230"/>
      <c r="AT717" s="230"/>
      <c r="AU717" s="230"/>
      <c r="AV717" s="885"/>
      <c r="AW717" s="885"/>
      <c r="AX717" s="885"/>
      <c r="AY717" s="885"/>
      <c r="AZ717" s="885"/>
    </row>
    <row r="718" spans="1:60" ht="15" customHeight="1">
      <c r="A718" s="885"/>
      <c r="B718" s="1310">
        <v>712</v>
      </c>
      <c r="C718" s="547" t="s">
        <v>4635</v>
      </c>
      <c r="D718" s="521" t="s">
        <v>230</v>
      </c>
      <c r="E718" s="521" t="s">
        <v>222</v>
      </c>
      <c r="F718" s="509" t="s">
        <v>24</v>
      </c>
      <c r="G718" s="509" t="s">
        <v>115</v>
      </c>
      <c r="H718" s="680" t="s">
        <v>4636</v>
      </c>
      <c r="I718" s="217">
        <v>36141</v>
      </c>
      <c r="J718" s="1314">
        <f t="shared" ca="1" si="60"/>
        <v>23</v>
      </c>
      <c r="K718" s="312" t="s">
        <v>24</v>
      </c>
      <c r="L718" s="322" t="s">
        <v>24</v>
      </c>
      <c r="M718" s="332" t="s">
        <v>24</v>
      </c>
      <c r="N718" s="578">
        <v>43656</v>
      </c>
      <c r="O718" s="217" t="s">
        <v>24</v>
      </c>
      <c r="P718" s="232" t="s">
        <v>24</v>
      </c>
      <c r="Q718" s="194" t="str">
        <f t="shared" si="55"/>
        <v>-</v>
      </c>
      <c r="R718" s="181" t="str">
        <f t="shared" ca="1" si="56"/>
        <v>TIDAK MCU</v>
      </c>
      <c r="S718" s="681" t="s">
        <v>4654</v>
      </c>
      <c r="T718" s="1330">
        <v>44542</v>
      </c>
      <c r="U718" s="1329">
        <v>44542</v>
      </c>
      <c r="V718" s="1330" t="s">
        <v>24</v>
      </c>
      <c r="W718" s="1311" t="s">
        <v>24</v>
      </c>
      <c r="X718" s="347"/>
      <c r="Y718" s="172"/>
      <c r="Z718" s="350"/>
      <c r="AA718" s="230" t="s">
        <v>592</v>
      </c>
      <c r="AB718" s="230" t="s">
        <v>4658</v>
      </c>
      <c r="AC718" s="230" t="s">
        <v>4659</v>
      </c>
      <c r="AD718" s="230"/>
      <c r="AE718" s="230"/>
      <c r="AF718" s="230"/>
      <c r="AG718" s="230"/>
      <c r="AH718" s="369"/>
      <c r="AI718" s="481" t="str">
        <f t="shared" si="57"/>
        <v>PC 200, PC 300PC 200 ROCK BREAKERHITACHI EX 210</v>
      </c>
      <c r="AJ718" s="1330">
        <f t="shared" si="58"/>
        <v>43656</v>
      </c>
      <c r="AK718" s="592">
        <v>43654</v>
      </c>
      <c r="AL718" s="614">
        <v>43655</v>
      </c>
      <c r="AM718" s="230"/>
      <c r="AN718" s="232"/>
      <c r="AO718" s="232"/>
      <c r="AP718" s="230"/>
      <c r="AQ718" s="180"/>
      <c r="AR718" s="230"/>
      <c r="AS718" s="230"/>
      <c r="AT718" s="230"/>
      <c r="AU718" s="230"/>
      <c r="AV718" s="885"/>
      <c r="AW718" s="885"/>
      <c r="AX718" s="885"/>
      <c r="AY718" s="885"/>
      <c r="AZ718" s="177"/>
    </row>
    <row r="719" spans="1:60" ht="15" customHeight="1">
      <c r="A719" s="885"/>
      <c r="B719" s="1310">
        <v>713</v>
      </c>
      <c r="C719" s="682" t="s">
        <v>4637</v>
      </c>
      <c r="D719" s="697" t="s">
        <v>230</v>
      </c>
      <c r="E719" s="1319" t="s">
        <v>222</v>
      </c>
      <c r="F719" s="1319" t="s">
        <v>24</v>
      </c>
      <c r="G719" s="1319" t="s">
        <v>115</v>
      </c>
      <c r="H719" s="935" t="s">
        <v>24</v>
      </c>
      <c r="I719" s="217">
        <v>35262</v>
      </c>
      <c r="J719" s="1314">
        <f t="shared" ca="1" si="60"/>
        <v>25</v>
      </c>
      <c r="K719" s="232" t="s">
        <v>493</v>
      </c>
      <c r="L719" s="1868" t="s">
        <v>4638</v>
      </c>
      <c r="M719" s="199">
        <v>45093</v>
      </c>
      <c r="N719" s="578">
        <v>43833</v>
      </c>
      <c r="O719" s="217" t="s">
        <v>24</v>
      </c>
      <c r="P719" s="232" t="s">
        <v>24</v>
      </c>
      <c r="Q719" s="194" t="str">
        <f t="shared" si="55"/>
        <v>-</v>
      </c>
      <c r="R719" s="181" t="str">
        <f t="shared" ca="1" si="56"/>
        <v>TIDAK MCU</v>
      </c>
      <c r="S719" s="681" t="s">
        <v>4655</v>
      </c>
      <c r="T719" s="1311">
        <v>44393</v>
      </c>
      <c r="U719" s="1329">
        <v>44393</v>
      </c>
      <c r="V719" s="1330" t="s">
        <v>24</v>
      </c>
      <c r="W719" s="136" t="s">
        <v>24</v>
      </c>
      <c r="X719" s="347"/>
      <c r="Y719" s="172"/>
      <c r="Z719" s="350"/>
      <c r="AA719" s="462" t="s">
        <v>591</v>
      </c>
      <c r="AB719" s="462" t="s">
        <v>4658</v>
      </c>
      <c r="AC719" s="230"/>
      <c r="AD719" s="230"/>
      <c r="AE719" s="230"/>
      <c r="AF719" s="230"/>
      <c r="AG719" s="230"/>
      <c r="AH719" s="369"/>
      <c r="AI719" s="481" t="str">
        <f t="shared" si="57"/>
        <v>PC 200PC 200 ROCK BREAKER</v>
      </c>
      <c r="AJ719" s="904">
        <f t="shared" si="58"/>
        <v>43833</v>
      </c>
      <c r="AK719" s="592">
        <v>43829</v>
      </c>
      <c r="AL719" s="614">
        <v>43830</v>
      </c>
      <c r="AM719" s="230"/>
      <c r="AN719" s="232"/>
      <c r="AO719" s="232"/>
      <c r="AP719" s="230"/>
      <c r="AQ719" s="462" t="s">
        <v>3094</v>
      </c>
      <c r="AR719" s="230"/>
      <c r="AS719" s="230"/>
      <c r="AT719" s="230"/>
      <c r="AU719" s="230"/>
      <c r="AV719" s="177"/>
      <c r="AW719" s="177"/>
      <c r="AX719" s="177"/>
      <c r="AY719" s="177"/>
      <c r="AZ719" s="885"/>
    </row>
    <row r="720" spans="1:60" ht="15" customHeight="1">
      <c r="A720" s="885"/>
      <c r="B720" s="1310">
        <v>714</v>
      </c>
      <c r="C720" s="547" t="s">
        <v>4639</v>
      </c>
      <c r="D720" s="1319" t="s">
        <v>230</v>
      </c>
      <c r="E720" s="1319" t="s">
        <v>222</v>
      </c>
      <c r="F720" s="1319" t="s">
        <v>24</v>
      </c>
      <c r="G720" s="509" t="s">
        <v>115</v>
      </c>
      <c r="H720" s="935" t="s">
        <v>24</v>
      </c>
      <c r="I720" s="674" t="s">
        <v>24</v>
      </c>
      <c r="J720" s="1314" t="str">
        <f t="shared" ca="1" si="60"/>
        <v>-</v>
      </c>
      <c r="K720" s="312" t="s">
        <v>24</v>
      </c>
      <c r="L720" s="322" t="s">
        <v>24</v>
      </c>
      <c r="M720" s="332" t="s">
        <v>24</v>
      </c>
      <c r="N720" s="578">
        <v>43812</v>
      </c>
      <c r="O720" s="692" t="s">
        <v>24</v>
      </c>
      <c r="P720" s="698" t="s">
        <v>24</v>
      </c>
      <c r="Q720" s="194" t="str">
        <f t="shared" ref="Q720:Q783" si="61">IF(OR(O720="-",O720=""),"-",O720+365)</f>
        <v>-</v>
      </c>
      <c r="R720" s="181" t="str">
        <f t="shared" ref="R720:R783" ca="1" si="62">IF(OR(O720="",O720="-"),"TIDAK MCU",IF(Q720&gt;TODAY(),"BERLAKU","EXPIRED"))</f>
        <v>TIDAK MCU</v>
      </c>
      <c r="S720" s="664" t="s">
        <v>4656</v>
      </c>
      <c r="T720" s="1330" t="s">
        <v>24</v>
      </c>
      <c r="U720" s="1329" t="s">
        <v>24</v>
      </c>
      <c r="V720" s="1330" t="s">
        <v>24</v>
      </c>
      <c r="W720" s="136" t="s">
        <v>24</v>
      </c>
      <c r="X720" s="347"/>
      <c r="Y720" s="172"/>
      <c r="Z720" s="350"/>
      <c r="AA720" s="230" t="s">
        <v>592</v>
      </c>
      <c r="AB720" s="230" t="s">
        <v>4658</v>
      </c>
      <c r="AC720" s="230"/>
      <c r="AD720" s="230"/>
      <c r="AE720" s="230"/>
      <c r="AF720" s="230"/>
      <c r="AG720" s="230"/>
      <c r="AH720" s="369"/>
      <c r="AI720" s="481" t="str">
        <f t="shared" ref="AI720:AI783" si="63">+CONCATENATE(AA720,AB720,AC720,AD720,AE720,AF720,AG720)</f>
        <v>PC 200, PC 300PC 200 ROCK BREAKER</v>
      </c>
      <c r="AJ720" s="904">
        <f t="shared" ref="AJ720:AJ783" si="64">N720</f>
        <v>43812</v>
      </c>
      <c r="AK720" s="592">
        <v>44180</v>
      </c>
      <c r="AL720" s="614">
        <v>44180</v>
      </c>
      <c r="AM720" s="230"/>
      <c r="AN720" s="232"/>
      <c r="AO720" s="232"/>
      <c r="AP720" s="230"/>
      <c r="AQ720" s="180"/>
      <c r="AR720" s="230"/>
      <c r="AS720" s="230"/>
      <c r="AT720" s="230"/>
      <c r="AU720" s="230"/>
      <c r="AV720" s="177"/>
      <c r="AW720" s="177"/>
      <c r="AX720" s="177"/>
      <c r="AY720" s="177"/>
      <c r="AZ720" s="177"/>
    </row>
    <row r="721" spans="1:52" ht="15" customHeight="1">
      <c r="A721" s="885"/>
      <c r="B721" s="1310">
        <v>715</v>
      </c>
      <c r="C721" s="682" t="s">
        <v>4682</v>
      </c>
      <c r="D721" s="554" t="s">
        <v>226</v>
      </c>
      <c r="E721" s="521" t="s">
        <v>4241</v>
      </c>
      <c r="F721" s="509">
        <v>50916083</v>
      </c>
      <c r="G721" s="509" t="s">
        <v>116</v>
      </c>
      <c r="H721" s="935" t="s">
        <v>24</v>
      </c>
      <c r="I721" s="198">
        <v>33113</v>
      </c>
      <c r="J721" s="1314">
        <f t="shared" ca="1" si="60"/>
        <v>31</v>
      </c>
      <c r="K721" s="176" t="s">
        <v>24</v>
      </c>
      <c r="L721" s="170" t="s">
        <v>24</v>
      </c>
      <c r="M721" s="173" t="s">
        <v>24</v>
      </c>
      <c r="N721" s="578">
        <v>43362</v>
      </c>
      <c r="O721" s="217" t="s">
        <v>24</v>
      </c>
      <c r="P721" s="232" t="s">
        <v>24</v>
      </c>
      <c r="Q721" s="194" t="str">
        <f t="shared" si="61"/>
        <v>-</v>
      </c>
      <c r="R721" s="181" t="str">
        <f t="shared" ca="1" si="62"/>
        <v>TIDAK MCU</v>
      </c>
      <c r="S721" s="230" t="s">
        <v>24</v>
      </c>
      <c r="T721" s="1330">
        <v>44436</v>
      </c>
      <c r="U721" s="1329" t="s">
        <v>24</v>
      </c>
      <c r="V721" s="1330" t="s">
        <v>24</v>
      </c>
      <c r="W721" s="136" t="s">
        <v>24</v>
      </c>
      <c r="X721" s="347"/>
      <c r="Y721" s="172"/>
      <c r="Z721" s="350"/>
      <c r="AA721" s="230" t="s">
        <v>24</v>
      </c>
      <c r="AB721" s="230" t="s">
        <v>24</v>
      </c>
      <c r="AC721" s="230" t="s">
        <v>24</v>
      </c>
      <c r="AD721" s="230" t="s">
        <v>24</v>
      </c>
      <c r="AE721" s="230"/>
      <c r="AF721" s="230"/>
      <c r="AG721" s="230"/>
      <c r="AH721" s="369"/>
      <c r="AI721" s="481" t="str">
        <f t="shared" si="63"/>
        <v>----</v>
      </c>
      <c r="AJ721" s="904">
        <f t="shared" si="64"/>
        <v>43362</v>
      </c>
      <c r="AK721" s="217" t="s">
        <v>24</v>
      </c>
      <c r="AL721" s="614" t="s">
        <v>24</v>
      </c>
      <c r="AM721" s="230"/>
      <c r="AN721" s="232"/>
      <c r="AO721" s="232"/>
      <c r="AP721" s="230"/>
      <c r="AQ721" s="462" t="s">
        <v>3094</v>
      </c>
      <c r="AR721" s="230"/>
      <c r="AS721" s="230"/>
      <c r="AT721" s="230"/>
      <c r="AU721" s="230"/>
      <c r="AV721" s="177"/>
      <c r="AW721" s="177"/>
      <c r="AX721" s="177"/>
      <c r="AY721" s="885"/>
      <c r="AZ721" s="177"/>
    </row>
    <row r="722" spans="1:52" ht="15" customHeight="1">
      <c r="A722" s="885"/>
      <c r="B722" s="1310">
        <v>716</v>
      </c>
      <c r="C722" s="682" t="s">
        <v>4683</v>
      </c>
      <c r="D722" s="554" t="s">
        <v>226</v>
      </c>
      <c r="E722" s="521" t="s">
        <v>4241</v>
      </c>
      <c r="F722" s="509">
        <v>50917007</v>
      </c>
      <c r="G722" s="509" t="s">
        <v>116</v>
      </c>
      <c r="H722" s="935" t="s">
        <v>24</v>
      </c>
      <c r="I722" s="592">
        <v>35230</v>
      </c>
      <c r="J722" s="1314">
        <f t="shared" ca="1" si="60"/>
        <v>25</v>
      </c>
      <c r="K722" s="312" t="s">
        <v>24</v>
      </c>
      <c r="L722" s="322" t="s">
        <v>24</v>
      </c>
      <c r="M722" s="332" t="s">
        <v>24</v>
      </c>
      <c r="N722" s="578">
        <v>43361</v>
      </c>
      <c r="O722" s="217" t="s">
        <v>24</v>
      </c>
      <c r="P722" s="232" t="s">
        <v>24</v>
      </c>
      <c r="Q722" s="194" t="str">
        <f t="shared" si="61"/>
        <v>-</v>
      </c>
      <c r="R722" s="181" t="str">
        <f t="shared" ca="1" si="62"/>
        <v>TIDAK MCU</v>
      </c>
      <c r="S722" s="230" t="s">
        <v>24</v>
      </c>
      <c r="T722" s="1330">
        <v>44361</v>
      </c>
      <c r="U722" s="1329" t="s">
        <v>24</v>
      </c>
      <c r="V722" s="1330" t="s">
        <v>24</v>
      </c>
      <c r="W722" s="136" t="s">
        <v>24</v>
      </c>
      <c r="X722" s="347"/>
      <c r="Y722" s="172"/>
      <c r="Z722" s="350"/>
      <c r="AA722" s="230" t="s">
        <v>24</v>
      </c>
      <c r="AB722" s="230" t="s">
        <v>24</v>
      </c>
      <c r="AC722" s="230" t="s">
        <v>24</v>
      </c>
      <c r="AD722" s="230" t="s">
        <v>24</v>
      </c>
      <c r="AE722" s="230"/>
      <c r="AF722" s="230"/>
      <c r="AG722" s="230"/>
      <c r="AH722" s="369"/>
      <c r="AI722" s="481" t="str">
        <f t="shared" si="63"/>
        <v>----</v>
      </c>
      <c r="AJ722" s="1330">
        <f t="shared" si="64"/>
        <v>43361</v>
      </c>
      <c r="AK722" s="217" t="s">
        <v>24</v>
      </c>
      <c r="AL722" s="614" t="s">
        <v>24</v>
      </c>
      <c r="AM722" s="230"/>
      <c r="AN722" s="232"/>
      <c r="AO722" s="232"/>
      <c r="AP722" s="230"/>
      <c r="AQ722" s="1231" t="s">
        <v>3094</v>
      </c>
      <c r="AR722" s="230"/>
      <c r="AS722" s="230"/>
      <c r="AT722" s="230"/>
      <c r="AU722" s="230"/>
      <c r="AV722" s="885"/>
      <c r="AW722" s="885"/>
      <c r="AX722" s="885"/>
      <c r="AY722" s="885"/>
      <c r="AZ722" s="177"/>
    </row>
    <row r="723" spans="1:52" ht="15" customHeight="1">
      <c r="A723" s="885"/>
      <c r="B723" s="1310">
        <v>717</v>
      </c>
      <c r="C723" s="547" t="s">
        <v>4684</v>
      </c>
      <c r="D723" s="554" t="s">
        <v>226</v>
      </c>
      <c r="E723" s="521" t="s">
        <v>4241</v>
      </c>
      <c r="F723" s="509">
        <v>50918002</v>
      </c>
      <c r="G723" s="509" t="s">
        <v>116</v>
      </c>
      <c r="H723" s="935" t="s">
        <v>24</v>
      </c>
      <c r="I723" s="592">
        <v>35197</v>
      </c>
      <c r="J723" s="1314">
        <f t="shared" ca="1" si="60"/>
        <v>26</v>
      </c>
      <c r="K723" s="312" t="s">
        <v>24</v>
      </c>
      <c r="L723" s="322" t="s">
        <v>24</v>
      </c>
      <c r="M723" s="332" t="s">
        <v>24</v>
      </c>
      <c r="N723" s="578">
        <v>43361</v>
      </c>
      <c r="O723" s="692" t="s">
        <v>24</v>
      </c>
      <c r="P723" s="698" t="s">
        <v>24</v>
      </c>
      <c r="Q723" s="194" t="str">
        <f t="shared" si="61"/>
        <v>-</v>
      </c>
      <c r="R723" s="181" t="str">
        <f t="shared" ca="1" si="62"/>
        <v>TIDAK MCU</v>
      </c>
      <c r="S723" s="230" t="s">
        <v>24</v>
      </c>
      <c r="T723" s="1330">
        <v>44328</v>
      </c>
      <c r="U723" s="212" t="s">
        <v>24</v>
      </c>
      <c r="V723" s="1330" t="s">
        <v>24</v>
      </c>
      <c r="W723" s="1311" t="s">
        <v>24</v>
      </c>
      <c r="X723" s="347"/>
      <c r="Y723" s="172"/>
      <c r="Z723" s="350"/>
      <c r="AA723" s="230" t="s">
        <v>24</v>
      </c>
      <c r="AB723" s="230" t="s">
        <v>24</v>
      </c>
      <c r="AC723" s="230" t="s">
        <v>24</v>
      </c>
      <c r="AD723" s="230" t="s">
        <v>24</v>
      </c>
      <c r="AE723" s="230"/>
      <c r="AF723" s="230"/>
      <c r="AG723" s="230"/>
      <c r="AH723" s="369"/>
      <c r="AI723" s="481" t="str">
        <f t="shared" si="63"/>
        <v>----</v>
      </c>
      <c r="AJ723" s="1330">
        <f t="shared" si="64"/>
        <v>43361</v>
      </c>
      <c r="AK723" s="217" t="s">
        <v>24</v>
      </c>
      <c r="AL723" s="614" t="s">
        <v>24</v>
      </c>
      <c r="AM723" s="230"/>
      <c r="AN723" s="232"/>
      <c r="AO723" s="232"/>
      <c r="AP723" s="230"/>
      <c r="AQ723" s="462" t="s">
        <v>3094</v>
      </c>
      <c r="AR723" s="230"/>
      <c r="AS723" s="230"/>
      <c r="AT723" s="230"/>
      <c r="AU723" s="230"/>
      <c r="AV723" s="885"/>
      <c r="AW723" s="885"/>
      <c r="AX723" s="885"/>
      <c r="AY723" s="885"/>
      <c r="AZ723" s="177"/>
    </row>
    <row r="724" spans="1:52" ht="15" customHeight="1">
      <c r="A724" s="885"/>
      <c r="B724" s="1310">
        <v>718</v>
      </c>
      <c r="C724" s="699" t="s">
        <v>4685</v>
      </c>
      <c r="D724" s="521" t="s">
        <v>226</v>
      </c>
      <c r="E724" s="521" t="s">
        <v>4241</v>
      </c>
      <c r="F724" s="509">
        <v>50917001</v>
      </c>
      <c r="G724" s="509" t="s">
        <v>116</v>
      </c>
      <c r="H724" s="935" t="s">
        <v>24</v>
      </c>
      <c r="I724" s="592">
        <v>35471</v>
      </c>
      <c r="J724" s="1314">
        <f t="shared" ca="1" si="60"/>
        <v>25</v>
      </c>
      <c r="K724" s="312" t="s">
        <v>24</v>
      </c>
      <c r="L724" s="322" t="s">
        <v>24</v>
      </c>
      <c r="M724" s="332" t="s">
        <v>24</v>
      </c>
      <c r="N724" s="578">
        <v>43361</v>
      </c>
      <c r="O724" s="217" t="s">
        <v>24</v>
      </c>
      <c r="P724" s="232" t="s">
        <v>24</v>
      </c>
      <c r="Q724" s="194" t="str">
        <f t="shared" si="61"/>
        <v>-</v>
      </c>
      <c r="R724" s="181" t="str">
        <f t="shared" ca="1" si="62"/>
        <v>TIDAK MCU</v>
      </c>
      <c r="S724" s="230" t="s">
        <v>24</v>
      </c>
      <c r="T724" s="1330">
        <v>44602</v>
      </c>
      <c r="U724" s="1329" t="s">
        <v>99</v>
      </c>
      <c r="V724" s="1330" t="s">
        <v>24</v>
      </c>
      <c r="W724" s="1311" t="s">
        <v>24</v>
      </c>
      <c r="X724" s="347"/>
      <c r="Y724" s="172"/>
      <c r="Z724" s="350"/>
      <c r="AA724" s="230" t="s">
        <v>24</v>
      </c>
      <c r="AB724" s="230" t="s">
        <v>24</v>
      </c>
      <c r="AC724" s="230" t="s">
        <v>24</v>
      </c>
      <c r="AD724" s="230" t="s">
        <v>24</v>
      </c>
      <c r="AE724" s="230"/>
      <c r="AF724" s="230"/>
      <c r="AG724" s="230"/>
      <c r="AH724" s="369"/>
      <c r="AI724" s="481" t="str">
        <f t="shared" si="63"/>
        <v>----</v>
      </c>
      <c r="AJ724" s="1330">
        <f t="shared" si="64"/>
        <v>43361</v>
      </c>
      <c r="AK724" s="217" t="s">
        <v>24</v>
      </c>
      <c r="AL724" s="614" t="s">
        <v>24</v>
      </c>
      <c r="AM724" s="230"/>
      <c r="AN724" s="232"/>
      <c r="AO724" s="232"/>
      <c r="AP724" s="230"/>
      <c r="AQ724" s="1231" t="s">
        <v>3094</v>
      </c>
      <c r="AR724" s="230"/>
      <c r="AS724" s="230"/>
      <c r="AT724" s="230"/>
      <c r="AU724" s="230"/>
      <c r="AV724" s="885"/>
      <c r="AW724" s="885"/>
      <c r="AX724" s="885"/>
      <c r="AY724" s="885"/>
      <c r="AZ724" s="177"/>
    </row>
    <row r="725" spans="1:52" ht="15" customHeight="1">
      <c r="A725" s="885"/>
      <c r="B725" s="1310">
        <v>719</v>
      </c>
      <c r="C725" s="682" t="s">
        <v>4686</v>
      </c>
      <c r="D725" s="554" t="s">
        <v>226</v>
      </c>
      <c r="E725" s="554" t="s">
        <v>4241</v>
      </c>
      <c r="F725" s="509">
        <v>50917022</v>
      </c>
      <c r="G725" s="509" t="s">
        <v>116</v>
      </c>
      <c r="H725" s="935" t="s">
        <v>24</v>
      </c>
      <c r="I725" s="592">
        <v>31565</v>
      </c>
      <c r="J725" s="1314">
        <f t="shared" ca="1" si="60"/>
        <v>36</v>
      </c>
      <c r="K725" s="312" t="s">
        <v>24</v>
      </c>
      <c r="L725" s="322" t="s">
        <v>24</v>
      </c>
      <c r="M725" s="332" t="s">
        <v>24</v>
      </c>
      <c r="N725" s="578">
        <v>43361</v>
      </c>
      <c r="O725" s="692" t="s">
        <v>24</v>
      </c>
      <c r="P725" s="698" t="s">
        <v>24</v>
      </c>
      <c r="Q725" s="194" t="str">
        <f t="shared" si="61"/>
        <v>-</v>
      </c>
      <c r="R725" s="181" t="str">
        <f t="shared" ca="1" si="62"/>
        <v>TIDAK MCU</v>
      </c>
      <c r="S725" s="230" t="s">
        <v>24</v>
      </c>
      <c r="T725" s="1330">
        <v>44349</v>
      </c>
      <c r="U725" s="1329" t="s">
        <v>99</v>
      </c>
      <c r="V725" s="904" t="s">
        <v>24</v>
      </c>
      <c r="W725" s="136" t="s">
        <v>24</v>
      </c>
      <c r="X725" s="347"/>
      <c r="Y725" s="172"/>
      <c r="Z725" s="350"/>
      <c r="AA725" s="230" t="s">
        <v>24</v>
      </c>
      <c r="AB725" s="230" t="s">
        <v>24</v>
      </c>
      <c r="AC725" s="230" t="s">
        <v>24</v>
      </c>
      <c r="AD725" s="230" t="s">
        <v>24</v>
      </c>
      <c r="AE725" s="230"/>
      <c r="AF725" s="230"/>
      <c r="AG725" s="230"/>
      <c r="AH725" s="369"/>
      <c r="AI725" s="481" t="str">
        <f t="shared" si="63"/>
        <v>----</v>
      </c>
      <c r="AJ725" s="1330">
        <f t="shared" si="64"/>
        <v>43361</v>
      </c>
      <c r="AK725" s="217" t="s">
        <v>24</v>
      </c>
      <c r="AL725" s="614" t="s">
        <v>24</v>
      </c>
      <c r="AM725" s="230"/>
      <c r="AN725" s="232"/>
      <c r="AO725" s="232"/>
      <c r="AP725" s="230"/>
      <c r="AQ725" s="1231" t="s">
        <v>3094</v>
      </c>
      <c r="AR725" s="230"/>
      <c r="AS725" s="230"/>
      <c r="AT725" s="230"/>
      <c r="AU725" s="230"/>
      <c r="AV725" s="885"/>
      <c r="AW725" s="885"/>
      <c r="AX725" s="885"/>
      <c r="AY725" s="885"/>
      <c r="AZ725" s="177"/>
    </row>
    <row r="726" spans="1:52" ht="15" customHeight="1">
      <c r="A726" s="885"/>
      <c r="B726" s="1310">
        <v>720</v>
      </c>
      <c r="C726" s="699" t="s">
        <v>4687</v>
      </c>
      <c r="D726" s="554" t="s">
        <v>226</v>
      </c>
      <c r="E726" s="521" t="s">
        <v>4241</v>
      </c>
      <c r="F726" s="509">
        <v>50917010</v>
      </c>
      <c r="G726" s="509" t="s">
        <v>116</v>
      </c>
      <c r="H726" s="935" t="s">
        <v>24</v>
      </c>
      <c r="I726" s="592">
        <v>36078</v>
      </c>
      <c r="J726" s="1314">
        <f t="shared" ca="1" si="60"/>
        <v>23</v>
      </c>
      <c r="K726" s="176" t="s">
        <v>24</v>
      </c>
      <c r="L726" s="170" t="s">
        <v>24</v>
      </c>
      <c r="M726" s="173" t="s">
        <v>24</v>
      </c>
      <c r="N726" s="578">
        <v>43361</v>
      </c>
      <c r="O726" s="217" t="s">
        <v>24</v>
      </c>
      <c r="P726" s="232" t="s">
        <v>24</v>
      </c>
      <c r="Q726" s="194" t="str">
        <f t="shared" si="61"/>
        <v>-</v>
      </c>
      <c r="R726" s="181" t="str">
        <f t="shared" ca="1" si="62"/>
        <v>TIDAK MCU</v>
      </c>
      <c r="S726" s="230" t="s">
        <v>24</v>
      </c>
      <c r="T726" s="1330">
        <v>44479</v>
      </c>
      <c r="U726" s="1329" t="s">
        <v>99</v>
      </c>
      <c r="V726" s="904" t="s">
        <v>24</v>
      </c>
      <c r="W726" s="136" t="s">
        <v>24</v>
      </c>
      <c r="X726" s="347"/>
      <c r="Y726" s="172"/>
      <c r="Z726" s="350"/>
      <c r="AA726" s="230" t="s">
        <v>24</v>
      </c>
      <c r="AB726" s="230" t="s">
        <v>24</v>
      </c>
      <c r="AC726" s="230" t="s">
        <v>24</v>
      </c>
      <c r="AD726" s="230" t="s">
        <v>24</v>
      </c>
      <c r="AE726" s="230"/>
      <c r="AF726" s="230"/>
      <c r="AG726" s="230"/>
      <c r="AH726" s="369"/>
      <c r="AI726" s="481" t="str">
        <f t="shared" si="63"/>
        <v>----</v>
      </c>
      <c r="AJ726" s="1330">
        <f t="shared" si="64"/>
        <v>43361</v>
      </c>
      <c r="AK726" s="217" t="s">
        <v>24</v>
      </c>
      <c r="AL726" s="614" t="s">
        <v>24</v>
      </c>
      <c r="AM726" s="230"/>
      <c r="AN726" s="232"/>
      <c r="AO726" s="232"/>
      <c r="AP726" s="230"/>
      <c r="AQ726" s="1231" t="s">
        <v>3094</v>
      </c>
      <c r="AR726" s="230"/>
      <c r="AS726" s="230"/>
      <c r="AT726" s="230"/>
      <c r="AU726" s="230"/>
      <c r="AV726" s="885"/>
      <c r="AW726" s="885"/>
      <c r="AX726" s="885"/>
      <c r="AY726" s="885"/>
      <c r="AZ726" s="177"/>
    </row>
    <row r="727" spans="1:52" ht="15" customHeight="1">
      <c r="A727" s="885"/>
      <c r="B727" s="1310">
        <v>721</v>
      </c>
      <c r="C727" s="547" t="s">
        <v>4688</v>
      </c>
      <c r="D727" s="521" t="s">
        <v>226</v>
      </c>
      <c r="E727" s="521" t="s">
        <v>4241</v>
      </c>
      <c r="F727" s="509">
        <v>50916103</v>
      </c>
      <c r="G727" s="509" t="s">
        <v>116</v>
      </c>
      <c r="H727" s="935" t="s">
        <v>24</v>
      </c>
      <c r="I727" s="592">
        <v>34103</v>
      </c>
      <c r="J727" s="1314">
        <f t="shared" ca="1" si="60"/>
        <v>29</v>
      </c>
      <c r="K727" s="312" t="s">
        <v>24</v>
      </c>
      <c r="L727" s="322" t="s">
        <v>24</v>
      </c>
      <c r="M727" s="332" t="s">
        <v>24</v>
      </c>
      <c r="N727" s="578">
        <v>43362</v>
      </c>
      <c r="O727" s="217" t="s">
        <v>24</v>
      </c>
      <c r="P727" s="232" t="s">
        <v>24</v>
      </c>
      <c r="Q727" s="194" t="str">
        <f t="shared" si="61"/>
        <v>-</v>
      </c>
      <c r="R727" s="181" t="str">
        <f t="shared" ca="1" si="62"/>
        <v>TIDAK MCU</v>
      </c>
      <c r="S727" s="1319" t="s">
        <v>24</v>
      </c>
      <c r="T727" s="1330">
        <v>44330</v>
      </c>
      <c r="U727" s="1329" t="s">
        <v>99</v>
      </c>
      <c r="V727" s="904" t="s">
        <v>24</v>
      </c>
      <c r="W727" s="136" t="s">
        <v>24</v>
      </c>
      <c r="X727" s="347"/>
      <c r="Y727" s="172"/>
      <c r="Z727" s="350"/>
      <c r="AA727" s="230" t="s">
        <v>24</v>
      </c>
      <c r="AB727" s="230" t="s">
        <v>24</v>
      </c>
      <c r="AC727" s="230" t="s">
        <v>24</v>
      </c>
      <c r="AD727" s="230" t="s">
        <v>24</v>
      </c>
      <c r="AE727" s="230"/>
      <c r="AF727" s="230"/>
      <c r="AG727" s="230"/>
      <c r="AH727" s="369"/>
      <c r="AI727" s="481" t="str">
        <f t="shared" si="63"/>
        <v>----</v>
      </c>
      <c r="AJ727" s="1330">
        <f t="shared" si="64"/>
        <v>43362</v>
      </c>
      <c r="AK727" s="217" t="s">
        <v>24</v>
      </c>
      <c r="AL727" s="614" t="s">
        <v>24</v>
      </c>
      <c r="AM727" s="230"/>
      <c r="AN727" s="232"/>
      <c r="AO727" s="232"/>
      <c r="AP727" s="230"/>
      <c r="AQ727" s="1231" t="s">
        <v>3094</v>
      </c>
      <c r="AR727" s="230"/>
      <c r="AS727" s="230"/>
      <c r="AT727" s="230"/>
      <c r="AU727" s="230"/>
      <c r="AV727" s="885"/>
      <c r="AW727" s="885"/>
      <c r="AX727" s="885"/>
      <c r="AY727" s="885"/>
      <c r="AZ727" s="177"/>
    </row>
    <row r="728" spans="1:52" ht="15" customHeight="1">
      <c r="A728" s="885"/>
      <c r="B728" s="1310">
        <v>722</v>
      </c>
      <c r="C728" s="682" t="s">
        <v>4689</v>
      </c>
      <c r="D728" s="554" t="s">
        <v>226</v>
      </c>
      <c r="E728" s="521" t="s">
        <v>4241</v>
      </c>
      <c r="F728" s="509">
        <v>50915001</v>
      </c>
      <c r="G728" s="509" t="s">
        <v>116</v>
      </c>
      <c r="H728" s="935" t="s">
        <v>24</v>
      </c>
      <c r="I728" s="592">
        <v>34547</v>
      </c>
      <c r="J728" s="1314">
        <f t="shared" ca="1" si="60"/>
        <v>27</v>
      </c>
      <c r="K728" s="176" t="s">
        <v>24</v>
      </c>
      <c r="L728" s="170" t="s">
        <v>24</v>
      </c>
      <c r="M728" s="173" t="s">
        <v>24</v>
      </c>
      <c r="N728" s="578">
        <v>43371</v>
      </c>
      <c r="O728" s="217" t="s">
        <v>24</v>
      </c>
      <c r="P728" s="232" t="s">
        <v>24</v>
      </c>
      <c r="Q728" s="194" t="str">
        <f t="shared" si="61"/>
        <v>-</v>
      </c>
      <c r="R728" s="181" t="str">
        <f t="shared" ca="1" si="62"/>
        <v>TIDAK MCU</v>
      </c>
      <c r="S728" s="230" t="s">
        <v>24</v>
      </c>
      <c r="T728" s="1330">
        <v>44409</v>
      </c>
      <c r="U728" s="1329" t="s">
        <v>24</v>
      </c>
      <c r="V728" s="1313" t="s">
        <v>24</v>
      </c>
      <c r="W728" s="1311" t="s">
        <v>24</v>
      </c>
      <c r="X728" s="347"/>
      <c r="Y728" s="172"/>
      <c r="Z728" s="350"/>
      <c r="AA728" s="230" t="s">
        <v>24</v>
      </c>
      <c r="AB728" s="230" t="s">
        <v>24</v>
      </c>
      <c r="AC728" s="230" t="s">
        <v>24</v>
      </c>
      <c r="AD728" s="230" t="s">
        <v>24</v>
      </c>
      <c r="AE728" s="230"/>
      <c r="AF728" s="230"/>
      <c r="AG728" s="230"/>
      <c r="AH728" s="369"/>
      <c r="AI728" s="481" t="str">
        <f t="shared" si="63"/>
        <v>----</v>
      </c>
      <c r="AJ728" s="1330">
        <f t="shared" si="64"/>
        <v>43371</v>
      </c>
      <c r="AK728" s="217" t="s">
        <v>24</v>
      </c>
      <c r="AL728" s="614" t="s">
        <v>24</v>
      </c>
      <c r="AM728" s="230"/>
      <c r="AN728" s="232"/>
      <c r="AO728" s="232"/>
      <c r="AP728" s="230"/>
      <c r="AQ728" s="1231" t="s">
        <v>3094</v>
      </c>
      <c r="AR728" s="230"/>
      <c r="AS728" s="230"/>
      <c r="AT728" s="230"/>
      <c r="AU728" s="230"/>
      <c r="AV728" s="885"/>
      <c r="AW728" s="885"/>
      <c r="AX728" s="885"/>
      <c r="AY728" s="885"/>
      <c r="AZ728" s="177"/>
    </row>
    <row r="729" spans="1:52" ht="15" customHeight="1">
      <c r="A729" s="885"/>
      <c r="B729" s="1310">
        <v>723</v>
      </c>
      <c r="C729" s="682" t="s">
        <v>4690</v>
      </c>
      <c r="D729" s="521" t="s">
        <v>226</v>
      </c>
      <c r="E729" s="521" t="s">
        <v>4241</v>
      </c>
      <c r="F729" s="509">
        <v>50917026</v>
      </c>
      <c r="G729" s="509" t="s">
        <v>116</v>
      </c>
      <c r="H729" s="935" t="s">
        <v>24</v>
      </c>
      <c r="I729" s="592">
        <v>36391</v>
      </c>
      <c r="J729" s="1314">
        <f t="shared" ca="1" si="60"/>
        <v>22</v>
      </c>
      <c r="K729" s="312" t="s">
        <v>24</v>
      </c>
      <c r="L729" s="322" t="s">
        <v>24</v>
      </c>
      <c r="M729" s="332" t="s">
        <v>24</v>
      </c>
      <c r="N729" s="578">
        <v>43371</v>
      </c>
      <c r="O729" s="217" t="s">
        <v>24</v>
      </c>
      <c r="P729" s="232" t="s">
        <v>24</v>
      </c>
      <c r="Q729" s="194" t="str">
        <f t="shared" si="61"/>
        <v>-</v>
      </c>
      <c r="R729" s="181" t="str">
        <f t="shared" ca="1" si="62"/>
        <v>TIDAK MCU</v>
      </c>
      <c r="S729" s="230" t="s">
        <v>24</v>
      </c>
      <c r="T729" s="1330">
        <v>44427</v>
      </c>
      <c r="U729" s="1329" t="s">
        <v>99</v>
      </c>
      <c r="V729" s="1330" t="s">
        <v>24</v>
      </c>
      <c r="W729" s="1311" t="s">
        <v>24</v>
      </c>
      <c r="X729" s="347"/>
      <c r="Y729" s="172"/>
      <c r="Z729" s="350"/>
      <c r="AA729" s="230" t="s">
        <v>24</v>
      </c>
      <c r="AB729" s="230" t="s">
        <v>24</v>
      </c>
      <c r="AC729" s="230" t="s">
        <v>24</v>
      </c>
      <c r="AD729" s="230" t="s">
        <v>24</v>
      </c>
      <c r="AE729" s="230"/>
      <c r="AF729" s="230"/>
      <c r="AG729" s="230"/>
      <c r="AH729" s="369"/>
      <c r="AI729" s="481" t="str">
        <f t="shared" si="63"/>
        <v>----</v>
      </c>
      <c r="AJ729" s="1330">
        <f t="shared" si="64"/>
        <v>43371</v>
      </c>
      <c r="AK729" s="217" t="s">
        <v>24</v>
      </c>
      <c r="AL729" s="614" t="s">
        <v>24</v>
      </c>
      <c r="AM729" s="230"/>
      <c r="AN729" s="232"/>
      <c r="AO729" s="232"/>
      <c r="AP729" s="230"/>
      <c r="AQ729" s="1231" t="s">
        <v>3094</v>
      </c>
      <c r="AR729" s="230"/>
      <c r="AS729" s="230"/>
      <c r="AT729" s="230"/>
      <c r="AU729" s="230"/>
      <c r="AV729" s="885"/>
      <c r="AW729" s="885"/>
      <c r="AX729" s="885"/>
      <c r="AY729" s="885"/>
      <c r="AZ729" s="177"/>
    </row>
    <row r="730" spans="1:52" ht="15" customHeight="1">
      <c r="A730" s="885"/>
      <c r="B730" s="1310">
        <v>724</v>
      </c>
      <c r="C730" s="682" t="s">
        <v>4691</v>
      </c>
      <c r="D730" s="521" t="s">
        <v>4692</v>
      </c>
      <c r="E730" s="521" t="s">
        <v>4241</v>
      </c>
      <c r="F730" s="509">
        <v>5011808</v>
      </c>
      <c r="G730" s="509" t="s">
        <v>116</v>
      </c>
      <c r="H730" s="522" t="s">
        <v>24</v>
      </c>
      <c r="I730" s="592">
        <v>34356</v>
      </c>
      <c r="J730" s="903">
        <f t="shared" ca="1" si="60"/>
        <v>28</v>
      </c>
      <c r="K730" s="312" t="s">
        <v>24</v>
      </c>
      <c r="L730" s="322" t="s">
        <v>24</v>
      </c>
      <c r="M730" s="332" t="s">
        <v>24</v>
      </c>
      <c r="N730" s="578">
        <v>43378</v>
      </c>
      <c r="O730" s="217" t="s">
        <v>24</v>
      </c>
      <c r="P730" s="232" t="s">
        <v>24</v>
      </c>
      <c r="Q730" s="194" t="str">
        <f t="shared" si="61"/>
        <v>-</v>
      </c>
      <c r="R730" s="181" t="str">
        <f t="shared" ca="1" si="62"/>
        <v>TIDAK MCU</v>
      </c>
      <c r="S730" s="230" t="s">
        <v>24</v>
      </c>
      <c r="T730" s="1330">
        <v>44218</v>
      </c>
      <c r="U730" s="1329" t="s">
        <v>99</v>
      </c>
      <c r="V730" s="1330" t="s">
        <v>24</v>
      </c>
      <c r="W730" s="136" t="s">
        <v>24</v>
      </c>
      <c r="X730" s="347"/>
      <c r="Y730" s="172"/>
      <c r="Z730" s="350"/>
      <c r="AA730" s="230" t="s">
        <v>24</v>
      </c>
      <c r="AB730" s="230" t="s">
        <v>24</v>
      </c>
      <c r="AC730" s="230" t="s">
        <v>24</v>
      </c>
      <c r="AD730" s="230" t="s">
        <v>24</v>
      </c>
      <c r="AE730" s="230"/>
      <c r="AF730" s="230"/>
      <c r="AG730" s="230"/>
      <c r="AH730" s="369"/>
      <c r="AI730" s="481" t="str">
        <f t="shared" si="63"/>
        <v>----</v>
      </c>
      <c r="AJ730" s="1330">
        <f t="shared" si="64"/>
        <v>43378</v>
      </c>
      <c r="AK730" s="217" t="s">
        <v>24</v>
      </c>
      <c r="AL730" s="614" t="s">
        <v>24</v>
      </c>
      <c r="AM730" s="230"/>
      <c r="AN730" s="232"/>
      <c r="AO730" s="232"/>
      <c r="AP730" s="230"/>
      <c r="AQ730" s="180" t="s">
        <v>6564</v>
      </c>
      <c r="AR730" s="230" t="s">
        <v>116</v>
      </c>
      <c r="AS730" s="230" t="s">
        <v>1853</v>
      </c>
      <c r="AT730" s="230" t="s">
        <v>11598</v>
      </c>
      <c r="AU730" s="230" t="s">
        <v>24</v>
      </c>
      <c r="AV730" s="885"/>
      <c r="AW730" s="885"/>
      <c r="AX730" s="885"/>
      <c r="AY730" s="885"/>
      <c r="AZ730" s="177"/>
    </row>
    <row r="731" spans="1:52" ht="15" customHeight="1">
      <c r="A731" s="885"/>
      <c r="B731" s="1310">
        <v>725</v>
      </c>
      <c r="C731" s="547" t="s">
        <v>4763</v>
      </c>
      <c r="D731" s="521" t="s">
        <v>226</v>
      </c>
      <c r="E731" s="521" t="s">
        <v>4241</v>
      </c>
      <c r="F731" s="525" t="s">
        <v>24</v>
      </c>
      <c r="G731" s="525" t="s">
        <v>116</v>
      </c>
      <c r="H731" s="522" t="s">
        <v>24</v>
      </c>
      <c r="I731" s="217">
        <v>34095</v>
      </c>
      <c r="J731" s="903">
        <f t="shared" ca="1" si="60"/>
        <v>29</v>
      </c>
      <c r="K731" s="312" t="s">
        <v>24</v>
      </c>
      <c r="L731" s="322" t="s">
        <v>24</v>
      </c>
      <c r="M731" s="332" t="s">
        <v>24</v>
      </c>
      <c r="N731" s="578">
        <v>43779</v>
      </c>
      <c r="O731" s="217" t="s">
        <v>24</v>
      </c>
      <c r="P731" s="232" t="s">
        <v>24</v>
      </c>
      <c r="Q731" s="194" t="str">
        <f t="shared" si="61"/>
        <v>-</v>
      </c>
      <c r="R731" s="181" t="str">
        <f t="shared" ca="1" si="62"/>
        <v>TIDAK MCU</v>
      </c>
      <c r="S731" s="230" t="s">
        <v>24</v>
      </c>
      <c r="T731" s="1330">
        <v>44322</v>
      </c>
      <c r="U731" s="1329" t="s">
        <v>99</v>
      </c>
      <c r="V731" s="1330" t="s">
        <v>24</v>
      </c>
      <c r="W731" s="136" t="s">
        <v>24</v>
      </c>
      <c r="X731" s="347"/>
      <c r="Y731" s="172"/>
      <c r="Z731" s="350"/>
      <c r="AA731" s="230"/>
      <c r="AB731" s="230"/>
      <c r="AC731" s="230"/>
      <c r="AD731" s="230"/>
      <c r="AE731" s="230"/>
      <c r="AF731" s="230"/>
      <c r="AG731" s="230"/>
      <c r="AH731" s="369"/>
      <c r="AI731" s="481" t="str">
        <f t="shared" si="63"/>
        <v/>
      </c>
      <c r="AJ731" s="904">
        <f t="shared" si="64"/>
        <v>43779</v>
      </c>
      <c r="AK731" s="217" t="s">
        <v>24</v>
      </c>
      <c r="AL731" s="614" t="s">
        <v>24</v>
      </c>
      <c r="AM731" s="230"/>
      <c r="AN731" s="232"/>
      <c r="AO731" s="232"/>
      <c r="AP731" s="230"/>
      <c r="AQ731" s="1231" t="s">
        <v>3094</v>
      </c>
      <c r="AR731" s="230"/>
      <c r="AS731" s="230"/>
      <c r="AT731" s="230"/>
      <c r="AU731" s="230"/>
      <c r="AV731" s="885"/>
      <c r="AW731" s="885"/>
      <c r="AX731" s="885"/>
      <c r="AY731" s="885"/>
      <c r="AZ731" s="177"/>
    </row>
    <row r="732" spans="1:52" ht="15" customHeight="1">
      <c r="A732" s="885"/>
      <c r="B732" s="1310">
        <v>726</v>
      </c>
      <c r="C732" s="677" t="s">
        <v>4479</v>
      </c>
      <c r="D732" s="554" t="s">
        <v>418</v>
      </c>
      <c r="E732" s="521" t="s">
        <v>222</v>
      </c>
      <c r="F732" s="509" t="s">
        <v>24</v>
      </c>
      <c r="G732" s="509" t="s">
        <v>12214</v>
      </c>
      <c r="H732" s="688" t="s">
        <v>4480</v>
      </c>
      <c r="I732" s="217">
        <v>30399</v>
      </c>
      <c r="J732" s="903">
        <f t="shared" ca="1" si="60"/>
        <v>39</v>
      </c>
      <c r="K732" s="232" t="s">
        <v>83</v>
      </c>
      <c r="L732" s="686">
        <v>830315560875</v>
      </c>
      <c r="M732" s="217">
        <v>44279</v>
      </c>
      <c r="N732" s="578">
        <v>43448</v>
      </c>
      <c r="O732" s="217">
        <v>43837</v>
      </c>
      <c r="P732" s="232" t="s">
        <v>24</v>
      </c>
      <c r="Q732" s="194">
        <f t="shared" si="61"/>
        <v>44202</v>
      </c>
      <c r="R732" s="181" t="str">
        <f t="shared" ca="1" si="62"/>
        <v>EXPIRED</v>
      </c>
      <c r="S732" s="230" t="s">
        <v>4561</v>
      </c>
      <c r="T732" s="1330">
        <f ca="1">IF(OR(I732="",I732="-"),"-",DATE(YEAR(TODAY())+1,MONTH(I732),DAY(I732)))</f>
        <v>44644</v>
      </c>
      <c r="U732" s="1329">
        <f t="shared" ref="U732:U742" ca="1" si="65">IF(OR(AK732="",AK732="-"),"TIDAK GT",IF(OR(S732="",S732="-"),"NOMOR SIMPER",IF(TODAY()&gt;=M732,"SIM EXPIRED",T732)))</f>
        <v>44644</v>
      </c>
      <c r="V732" s="1330" t="s">
        <v>24</v>
      </c>
      <c r="W732" s="136" t="s">
        <v>24</v>
      </c>
      <c r="X732" s="347"/>
      <c r="Y732" s="172"/>
      <c r="Z732" s="350"/>
      <c r="AA732" s="230" t="s">
        <v>100</v>
      </c>
      <c r="AB732" s="230" t="s">
        <v>24</v>
      </c>
      <c r="AC732" s="230" t="s">
        <v>24</v>
      </c>
      <c r="AD732" s="230" t="s">
        <v>24</v>
      </c>
      <c r="AE732" s="230" t="s">
        <v>24</v>
      </c>
      <c r="AF732" s="230"/>
      <c r="AG732" s="230"/>
      <c r="AH732" s="369"/>
      <c r="AI732" s="481" t="str">
        <f t="shared" si="63"/>
        <v>LIGHT VEHICLE----</v>
      </c>
      <c r="AJ732" s="1330">
        <f t="shared" si="64"/>
        <v>43448</v>
      </c>
      <c r="AK732" s="592">
        <v>43451</v>
      </c>
      <c r="AL732" s="614">
        <v>43452</v>
      </c>
      <c r="AM732" s="230"/>
      <c r="AN732" s="232"/>
      <c r="AO732" s="232"/>
      <c r="AP732" s="230"/>
      <c r="AQ732" s="1231" t="s">
        <v>3094</v>
      </c>
      <c r="AR732" s="230"/>
      <c r="AS732" s="230"/>
      <c r="AT732" s="230"/>
      <c r="AU732" s="230"/>
      <c r="AV732" s="177"/>
      <c r="AW732" s="177"/>
      <c r="AX732" s="177"/>
      <c r="AY732" s="177"/>
      <c r="AZ732" s="177"/>
    </row>
    <row r="733" spans="1:52" ht="15" customHeight="1">
      <c r="A733" s="885"/>
      <c r="B733" s="1310">
        <v>727</v>
      </c>
      <c r="C733" s="553" t="s">
        <v>4481</v>
      </c>
      <c r="D733" s="1314" t="s">
        <v>221</v>
      </c>
      <c r="E733" s="521" t="s">
        <v>222</v>
      </c>
      <c r="F733" s="509" t="s">
        <v>24</v>
      </c>
      <c r="G733" s="509" t="s">
        <v>12214</v>
      </c>
      <c r="H733" s="612" t="s">
        <v>4482</v>
      </c>
      <c r="I733" s="530">
        <v>35353</v>
      </c>
      <c r="J733" s="903">
        <f t="shared" ca="1" si="60"/>
        <v>25</v>
      </c>
      <c r="K733" s="232" t="s">
        <v>83</v>
      </c>
      <c r="L733" s="686">
        <v>961017141058</v>
      </c>
      <c r="M733" s="217">
        <v>45580</v>
      </c>
      <c r="N733" s="578">
        <v>43751</v>
      </c>
      <c r="O733" s="692" t="s">
        <v>24</v>
      </c>
      <c r="P733" s="698" t="s">
        <v>24</v>
      </c>
      <c r="Q733" s="194" t="str">
        <f t="shared" si="61"/>
        <v>-</v>
      </c>
      <c r="R733" s="181" t="str">
        <f t="shared" ca="1" si="62"/>
        <v>TIDAK MCU</v>
      </c>
      <c r="S733" s="230" t="s">
        <v>4562</v>
      </c>
      <c r="T733" s="1330">
        <f ca="1">IF(OR(I733="",I733="-"),"-",DATE(YEAR(TODAY())+1,MONTH(I733),DAY(I733)))</f>
        <v>44849</v>
      </c>
      <c r="U733" s="1329">
        <f t="shared" ca="1" si="65"/>
        <v>44849</v>
      </c>
      <c r="V733" s="1330" t="s">
        <v>24</v>
      </c>
      <c r="W733" s="136" t="s">
        <v>24</v>
      </c>
      <c r="X733" s="347"/>
      <c r="Y733" s="172"/>
      <c r="Z733" s="350"/>
      <c r="AA733" s="230" t="s">
        <v>100</v>
      </c>
      <c r="AB733" s="230"/>
      <c r="AC733" s="230"/>
      <c r="AD733" s="230" t="s">
        <v>24</v>
      </c>
      <c r="AE733" s="230" t="s">
        <v>24</v>
      </c>
      <c r="AF733" s="230"/>
      <c r="AG733" s="230"/>
      <c r="AH733" s="369"/>
      <c r="AI733" s="481" t="str">
        <f t="shared" si="63"/>
        <v>LIGHT VEHICLE--</v>
      </c>
      <c r="AJ733" s="1330">
        <f t="shared" si="64"/>
        <v>43751</v>
      </c>
      <c r="AK733" s="592">
        <v>43747</v>
      </c>
      <c r="AL733" s="614">
        <v>43718</v>
      </c>
      <c r="AM733" s="230"/>
      <c r="AN733" s="232"/>
      <c r="AO733" s="232"/>
      <c r="AP733" s="230"/>
      <c r="AQ733" s="230"/>
      <c r="AR733" s="230"/>
      <c r="AS733" s="230"/>
      <c r="AT733" s="230"/>
      <c r="AU733" s="230"/>
      <c r="AV733" s="885"/>
      <c r="AW733" s="885"/>
      <c r="AX733" s="885"/>
      <c r="AY733" s="885"/>
      <c r="AZ733" s="885"/>
    </row>
    <row r="734" spans="1:52" ht="15" customHeight="1">
      <c r="A734" s="885"/>
      <c r="B734" s="1310">
        <v>728</v>
      </c>
      <c r="C734" s="553" t="s">
        <v>11706</v>
      </c>
      <c r="D734" s="697" t="s">
        <v>230</v>
      </c>
      <c r="E734" s="521" t="s">
        <v>222</v>
      </c>
      <c r="F734" s="509" t="s">
        <v>24</v>
      </c>
      <c r="G734" s="509" t="s">
        <v>12214</v>
      </c>
      <c r="H734" s="612" t="s">
        <v>4483</v>
      </c>
      <c r="I734" s="530">
        <v>33152</v>
      </c>
      <c r="J734" s="903">
        <f t="shared" ca="1" si="60"/>
        <v>31</v>
      </c>
      <c r="K734" s="178" t="s">
        <v>494</v>
      </c>
      <c r="L734" s="613">
        <v>901013350772</v>
      </c>
      <c r="M734" s="181">
        <v>45571</v>
      </c>
      <c r="N734" s="578">
        <v>43751</v>
      </c>
      <c r="O734" s="217" t="s">
        <v>24</v>
      </c>
      <c r="P734" s="232" t="s">
        <v>24</v>
      </c>
      <c r="Q734" s="194" t="str">
        <f t="shared" si="61"/>
        <v>-</v>
      </c>
      <c r="R734" s="181" t="str">
        <f t="shared" ca="1" si="62"/>
        <v>TIDAK MCU</v>
      </c>
      <c r="S734" s="230" t="s">
        <v>4563</v>
      </c>
      <c r="T734" s="1330">
        <f ca="1">IF(OR(I734="",I734="-"),"-",DATE(YEAR(TODAY())+1,MONTH(I734),DAY(I734)))</f>
        <v>44840</v>
      </c>
      <c r="U734" s="1329">
        <f t="shared" ca="1" si="65"/>
        <v>44840</v>
      </c>
      <c r="V734" s="1330" t="s">
        <v>24</v>
      </c>
      <c r="W734" s="136" t="s">
        <v>24</v>
      </c>
      <c r="X734" s="347"/>
      <c r="Y734" s="172"/>
      <c r="Z734" s="350"/>
      <c r="AA734" s="230" t="s">
        <v>590</v>
      </c>
      <c r="AB734" s="230" t="s">
        <v>1086</v>
      </c>
      <c r="AC734" s="462" t="s">
        <v>592</v>
      </c>
      <c r="AD734" s="230" t="s">
        <v>11521</v>
      </c>
      <c r="AE734" s="230" t="s">
        <v>24</v>
      </c>
      <c r="AF734" s="230"/>
      <c r="AG734" s="230"/>
      <c r="AH734" s="369"/>
      <c r="AI734" s="481" t="str">
        <f t="shared" si="63"/>
        <v>COMPACTOR HINO 260 JD/TIPC 200, PC 300ISUZU GIGA-</v>
      </c>
      <c r="AJ734" s="1330">
        <f t="shared" si="64"/>
        <v>43751</v>
      </c>
      <c r="AK734" s="592">
        <v>43740</v>
      </c>
      <c r="AL734" s="614">
        <v>43741</v>
      </c>
      <c r="AM734" s="230"/>
      <c r="AN734" s="232"/>
      <c r="AO734" s="232"/>
      <c r="AP734" s="230" t="s">
        <v>11521</v>
      </c>
      <c r="AQ734" s="1231" t="s">
        <v>3094</v>
      </c>
      <c r="AR734" s="230" t="s">
        <v>121</v>
      </c>
      <c r="AS734" s="230" t="s">
        <v>230</v>
      </c>
      <c r="AT734" s="230" t="s">
        <v>24</v>
      </c>
      <c r="AU734" s="230" t="s">
        <v>24</v>
      </c>
      <c r="AV734" s="885"/>
      <c r="AW734" s="885"/>
      <c r="AX734" s="885"/>
      <c r="AY734" s="885"/>
      <c r="AZ734" s="177"/>
    </row>
    <row r="735" spans="1:52" ht="15" customHeight="1">
      <c r="A735" s="885"/>
      <c r="B735" s="1310">
        <v>729</v>
      </c>
      <c r="C735" s="553" t="s">
        <v>4484</v>
      </c>
      <c r="D735" s="697" t="s">
        <v>230</v>
      </c>
      <c r="E735" s="554" t="s">
        <v>222</v>
      </c>
      <c r="F735" s="509" t="s">
        <v>24</v>
      </c>
      <c r="G735" s="509" t="s">
        <v>12214</v>
      </c>
      <c r="H735" s="612" t="s">
        <v>4485</v>
      </c>
      <c r="I735" s="530">
        <v>33381</v>
      </c>
      <c r="J735" s="1314">
        <f t="shared" ca="1" si="60"/>
        <v>31</v>
      </c>
      <c r="K735" s="232" t="s">
        <v>493</v>
      </c>
      <c r="L735" s="686">
        <v>910519310781</v>
      </c>
      <c r="M735" s="217">
        <v>44704</v>
      </c>
      <c r="N735" s="578">
        <v>43491</v>
      </c>
      <c r="O735" s="217">
        <v>43849</v>
      </c>
      <c r="P735" s="592" t="s">
        <v>498</v>
      </c>
      <c r="Q735" s="194">
        <f t="shared" si="61"/>
        <v>44214</v>
      </c>
      <c r="R735" s="181" t="str">
        <f t="shared" ca="1" si="62"/>
        <v>EXPIRED</v>
      </c>
      <c r="S735" s="230" t="s">
        <v>4564</v>
      </c>
      <c r="T735" s="1330">
        <f ca="1">IF(OR(I735="",I735="-"),"-",DATE(YEAR(TODAY())+1,MONTH(I735),DAY(I735)))</f>
        <v>44704</v>
      </c>
      <c r="U735" s="1329">
        <f t="shared" ca="1" si="65"/>
        <v>44704</v>
      </c>
      <c r="V735" s="1330" t="s">
        <v>24</v>
      </c>
      <c r="W735" s="1311" t="s">
        <v>24</v>
      </c>
      <c r="X735" s="347"/>
      <c r="Y735" s="172"/>
      <c r="Z735" s="350"/>
      <c r="AA735" s="230" t="s">
        <v>4604</v>
      </c>
      <c r="AB735" s="230" t="s">
        <v>24</v>
      </c>
      <c r="AC735" s="230" t="s">
        <v>24</v>
      </c>
      <c r="AD735" s="230" t="s">
        <v>24</v>
      </c>
      <c r="AE735" s="230" t="s">
        <v>24</v>
      </c>
      <c r="AF735" s="230"/>
      <c r="AG735" s="230"/>
      <c r="AH735" s="369"/>
      <c r="AI735" s="481" t="str">
        <f t="shared" si="63"/>
        <v>NISSAN CWB----</v>
      </c>
      <c r="AJ735" s="1330">
        <f t="shared" si="64"/>
        <v>43491</v>
      </c>
      <c r="AK735" s="592">
        <v>43495</v>
      </c>
      <c r="AL735" s="614">
        <v>43496</v>
      </c>
      <c r="AM735" s="230"/>
      <c r="AN735" s="232"/>
      <c r="AO735" s="232"/>
      <c r="AP735" s="230"/>
      <c r="AQ735" s="1231" t="s">
        <v>3094</v>
      </c>
      <c r="AR735" s="230"/>
      <c r="AS735" s="230"/>
      <c r="AT735" s="230"/>
      <c r="AU735" s="230"/>
      <c r="AV735" s="885"/>
      <c r="AW735" s="885"/>
      <c r="AX735" s="885"/>
      <c r="AY735" s="885"/>
      <c r="AZ735" s="885"/>
    </row>
    <row r="736" spans="1:52" ht="15" customHeight="1">
      <c r="A736" s="885"/>
      <c r="B736" s="1310">
        <v>730</v>
      </c>
      <c r="C736" s="547" t="s">
        <v>4486</v>
      </c>
      <c r="D736" s="697" t="s">
        <v>230</v>
      </c>
      <c r="E736" s="521" t="s">
        <v>222</v>
      </c>
      <c r="F736" s="509" t="s">
        <v>24</v>
      </c>
      <c r="G736" s="509" t="s">
        <v>12214</v>
      </c>
      <c r="H736" s="612" t="s">
        <v>4487</v>
      </c>
      <c r="I736" s="530">
        <v>34360</v>
      </c>
      <c r="J736" s="1314">
        <f t="shared" ca="1" si="60"/>
        <v>28</v>
      </c>
      <c r="K736" s="232" t="s">
        <v>493</v>
      </c>
      <c r="L736" s="686">
        <v>940132460280</v>
      </c>
      <c r="M736" s="217">
        <v>44587</v>
      </c>
      <c r="N736" s="578">
        <v>43491</v>
      </c>
      <c r="O736" s="217">
        <v>43849</v>
      </c>
      <c r="P736" s="592" t="s">
        <v>497</v>
      </c>
      <c r="Q736" s="194">
        <f t="shared" si="61"/>
        <v>44214</v>
      </c>
      <c r="R736" s="181" t="str">
        <f t="shared" ca="1" si="62"/>
        <v>EXPIRED</v>
      </c>
      <c r="S736" s="230" t="s">
        <v>4565</v>
      </c>
      <c r="T736" s="1330">
        <f ca="1">IF(OR(I736="",I736="-"),"-",DATE(YEAR(TODAY())+2,MONTH(I736),DAY(I736)))</f>
        <v>44952</v>
      </c>
      <c r="U736" s="1329">
        <f t="shared" ca="1" si="65"/>
        <v>44952</v>
      </c>
      <c r="V736" s="1330" t="s">
        <v>24</v>
      </c>
      <c r="W736" s="1311" t="s">
        <v>24</v>
      </c>
      <c r="X736" s="347"/>
      <c r="Y736" s="172"/>
      <c r="Z736" s="350"/>
      <c r="AA736" s="230" t="s">
        <v>592</v>
      </c>
      <c r="AB736" s="230" t="s">
        <v>24</v>
      </c>
      <c r="AC736" s="230" t="s">
        <v>24</v>
      </c>
      <c r="AD736" s="230" t="s">
        <v>24</v>
      </c>
      <c r="AE736" s="230" t="s">
        <v>24</v>
      </c>
      <c r="AF736" s="230"/>
      <c r="AG736" s="230"/>
      <c r="AH736" s="369"/>
      <c r="AI736" s="481" t="str">
        <f t="shared" si="63"/>
        <v>PC 200, PC 300----</v>
      </c>
      <c r="AJ736" s="1330">
        <f t="shared" si="64"/>
        <v>43491</v>
      </c>
      <c r="AK736" s="592">
        <v>43495</v>
      </c>
      <c r="AL736" s="614">
        <v>43496</v>
      </c>
      <c r="AM736" s="230"/>
      <c r="AN736" s="232"/>
      <c r="AO736" s="232"/>
      <c r="AP736" s="230"/>
      <c r="AQ736" s="230"/>
      <c r="AR736" s="230"/>
      <c r="AS736" s="230"/>
      <c r="AT736" s="230"/>
      <c r="AU736" s="230"/>
      <c r="AV736" s="885"/>
      <c r="AW736" s="885"/>
      <c r="AX736" s="885"/>
      <c r="AY736" s="885"/>
      <c r="AZ736" s="177"/>
    </row>
    <row r="737" spans="1:62" ht="15" customHeight="1">
      <c r="A737" s="885"/>
      <c r="B737" s="1310">
        <v>731</v>
      </c>
      <c r="C737" s="547" t="s">
        <v>4488</v>
      </c>
      <c r="D737" s="697" t="s">
        <v>230</v>
      </c>
      <c r="E737" s="521" t="s">
        <v>222</v>
      </c>
      <c r="F737" s="509" t="s">
        <v>24</v>
      </c>
      <c r="G737" s="509" t="s">
        <v>12214</v>
      </c>
      <c r="H737" s="612" t="s">
        <v>4489</v>
      </c>
      <c r="I737" s="530">
        <v>32938</v>
      </c>
      <c r="J737" s="1314">
        <f t="shared" ca="1" si="60"/>
        <v>32</v>
      </c>
      <c r="K737" s="178" t="s">
        <v>493</v>
      </c>
      <c r="L737" s="613">
        <v>900319310258</v>
      </c>
      <c r="M737" s="181">
        <v>44991</v>
      </c>
      <c r="N737" s="578">
        <v>43491</v>
      </c>
      <c r="O737" s="692">
        <v>43849</v>
      </c>
      <c r="P737" s="1375" t="s">
        <v>83</v>
      </c>
      <c r="Q737" s="194">
        <f t="shared" si="61"/>
        <v>44214</v>
      </c>
      <c r="R737" s="181" t="str">
        <f t="shared" ca="1" si="62"/>
        <v>EXPIRED</v>
      </c>
      <c r="S737" s="230" t="s">
        <v>4566</v>
      </c>
      <c r="T737" s="1330">
        <f ca="1">IF(OR(I737="",I737="-"),"-",DATE(YEAR(TODAY())+1,MONTH(I737),DAY(I737)))</f>
        <v>44626</v>
      </c>
      <c r="U737" s="1329">
        <f t="shared" ca="1" si="65"/>
        <v>44626</v>
      </c>
      <c r="V737" s="1330" t="s">
        <v>24</v>
      </c>
      <c r="W737" s="1311" t="s">
        <v>24</v>
      </c>
      <c r="X737" s="347"/>
      <c r="Y737" s="172"/>
      <c r="Z737" s="350"/>
      <c r="AA737" s="230" t="s">
        <v>4604</v>
      </c>
      <c r="AB737" s="230" t="s">
        <v>24</v>
      </c>
      <c r="AC737" s="230" t="s">
        <v>24</v>
      </c>
      <c r="AD737" s="230" t="s">
        <v>24</v>
      </c>
      <c r="AE737" s="230" t="s">
        <v>24</v>
      </c>
      <c r="AF737" s="230"/>
      <c r="AG737" s="230"/>
      <c r="AH737" s="369"/>
      <c r="AI737" s="481" t="str">
        <f t="shared" si="63"/>
        <v>NISSAN CWB----</v>
      </c>
      <c r="AJ737" s="1330">
        <f t="shared" si="64"/>
        <v>43491</v>
      </c>
      <c r="AK737" s="592">
        <v>43495</v>
      </c>
      <c r="AL737" s="614">
        <v>43496</v>
      </c>
      <c r="AM737" s="230"/>
      <c r="AN737" s="232"/>
      <c r="AO737" s="232"/>
      <c r="AP737" s="230"/>
      <c r="AQ737" s="180"/>
      <c r="AR737" s="230"/>
      <c r="AS737" s="230"/>
      <c r="AT737" s="230"/>
      <c r="AU737" s="230"/>
      <c r="AV737" s="885"/>
      <c r="AW737" s="885"/>
      <c r="AX737" s="885"/>
      <c r="AY737" s="885"/>
      <c r="AZ737" s="885"/>
    </row>
    <row r="738" spans="1:62" ht="15" customHeight="1">
      <c r="A738" s="885"/>
      <c r="B738" s="1310">
        <v>732</v>
      </c>
      <c r="C738" s="547" t="s">
        <v>4490</v>
      </c>
      <c r="D738" s="521" t="s">
        <v>230</v>
      </c>
      <c r="E738" s="521" t="s">
        <v>222</v>
      </c>
      <c r="F738" s="509" t="s">
        <v>24</v>
      </c>
      <c r="G738" s="509" t="s">
        <v>12214</v>
      </c>
      <c r="H738" s="612" t="s">
        <v>4491</v>
      </c>
      <c r="I738" s="530">
        <v>32209</v>
      </c>
      <c r="J738" s="1314">
        <f t="shared" ca="1" si="60"/>
        <v>34</v>
      </c>
      <c r="K738" s="178" t="s">
        <v>493</v>
      </c>
      <c r="L738" s="613">
        <v>880325263582</v>
      </c>
      <c r="M738" s="181">
        <v>44627</v>
      </c>
      <c r="N738" s="578">
        <v>43491</v>
      </c>
      <c r="O738" s="217">
        <v>43847</v>
      </c>
      <c r="P738" s="592" t="s">
        <v>24</v>
      </c>
      <c r="Q738" s="194">
        <f t="shared" si="61"/>
        <v>44212</v>
      </c>
      <c r="R738" s="181" t="str">
        <f t="shared" ca="1" si="62"/>
        <v>EXPIRED</v>
      </c>
      <c r="S738" s="1319" t="s">
        <v>4567</v>
      </c>
      <c r="T738" s="1330">
        <f ca="1">IF(OR(I738="",I738="-"),"-",DATE(YEAR(TODAY())+1,MONTH(I738),DAY(I738)))</f>
        <v>44627</v>
      </c>
      <c r="U738" s="1329">
        <f t="shared" ca="1" si="65"/>
        <v>44627</v>
      </c>
      <c r="V738" s="904" t="s">
        <v>24</v>
      </c>
      <c r="W738" s="136" t="s">
        <v>24</v>
      </c>
      <c r="X738" s="347"/>
      <c r="Y738" s="172"/>
      <c r="Z738" s="350"/>
      <c r="AA738" s="230" t="s">
        <v>4604</v>
      </c>
      <c r="AB738" s="230" t="s">
        <v>24</v>
      </c>
      <c r="AC738" s="230" t="s">
        <v>24</v>
      </c>
      <c r="AD738" s="230" t="s">
        <v>24</v>
      </c>
      <c r="AE738" s="230" t="s">
        <v>24</v>
      </c>
      <c r="AF738" s="230"/>
      <c r="AG738" s="230"/>
      <c r="AH738" s="369"/>
      <c r="AI738" s="481" t="str">
        <f t="shared" si="63"/>
        <v>NISSAN CWB----</v>
      </c>
      <c r="AJ738" s="1330">
        <f t="shared" si="64"/>
        <v>43491</v>
      </c>
      <c r="AK738" s="592">
        <v>43495</v>
      </c>
      <c r="AL738" s="614">
        <v>43496</v>
      </c>
      <c r="AM738" s="230"/>
      <c r="AN738" s="232"/>
      <c r="AO738" s="232"/>
      <c r="AP738" s="230"/>
      <c r="AQ738" s="1231" t="s">
        <v>3094</v>
      </c>
      <c r="AR738" s="230"/>
      <c r="AS738" s="230"/>
      <c r="AT738" s="230"/>
      <c r="AU738" s="230"/>
      <c r="AV738" s="885"/>
      <c r="AW738" s="885"/>
      <c r="AX738" s="885"/>
      <c r="AY738" s="885"/>
      <c r="AZ738" s="885"/>
    </row>
    <row r="739" spans="1:62" ht="15" customHeight="1">
      <c r="A739" s="885"/>
      <c r="B739" s="1310">
        <v>733</v>
      </c>
      <c r="C739" s="1492" t="s">
        <v>4492</v>
      </c>
      <c r="D739" s="445" t="s">
        <v>1503</v>
      </c>
      <c r="E739" s="709" t="s">
        <v>222</v>
      </c>
      <c r="F739" s="912" t="s">
        <v>24</v>
      </c>
      <c r="G739" s="912" t="s">
        <v>12214</v>
      </c>
      <c r="H739" s="1663" t="s">
        <v>4493</v>
      </c>
      <c r="I739" s="928">
        <v>31382</v>
      </c>
      <c r="J739" s="445">
        <f t="shared" ca="1" si="60"/>
        <v>36</v>
      </c>
      <c r="K739" s="877" t="s">
        <v>83</v>
      </c>
      <c r="L739" s="1574">
        <v>851215260415</v>
      </c>
      <c r="M739" s="1727">
        <v>44166</v>
      </c>
      <c r="N739" s="928">
        <v>43706</v>
      </c>
      <c r="O739" s="1727" t="s">
        <v>24</v>
      </c>
      <c r="P739" s="877" t="s">
        <v>24</v>
      </c>
      <c r="Q739" s="1025" t="str">
        <f t="shared" si="61"/>
        <v>-</v>
      </c>
      <c r="R739" s="919" t="str">
        <f t="shared" ca="1" si="62"/>
        <v>TIDAK MCU</v>
      </c>
      <c r="S739" s="445" t="s">
        <v>4568</v>
      </c>
      <c r="T739" s="446">
        <f ca="1">IF(OR(I739="",I739="-"),"-",DATE(YEAR(TODAY())+1,MONTH(I739),DAY(I739)))</f>
        <v>44896</v>
      </c>
      <c r="U739" s="517" t="str">
        <f t="shared" ca="1" si="65"/>
        <v>SIM EXPIRED</v>
      </c>
      <c r="V739" s="446" t="s">
        <v>24</v>
      </c>
      <c r="W739" s="446" t="s">
        <v>24</v>
      </c>
      <c r="X739" s="1009"/>
      <c r="Y739" s="1026"/>
      <c r="Z739" s="1027"/>
      <c r="AA739" s="877" t="s">
        <v>100</v>
      </c>
      <c r="AB739" s="877" t="s">
        <v>24</v>
      </c>
      <c r="AC739" s="877" t="s">
        <v>24</v>
      </c>
      <c r="AD739" s="877" t="s">
        <v>24</v>
      </c>
      <c r="AE739" s="877" t="s">
        <v>24</v>
      </c>
      <c r="AF739" s="877"/>
      <c r="AG739" s="877"/>
      <c r="AH739" s="1028"/>
      <c r="AI739" s="1028" t="str">
        <f t="shared" si="63"/>
        <v>LIGHT VEHICLE----</v>
      </c>
      <c r="AJ739" s="446">
        <f t="shared" si="64"/>
        <v>43706</v>
      </c>
      <c r="AK739" s="1029">
        <v>43710</v>
      </c>
      <c r="AL739" s="1727">
        <v>43711</v>
      </c>
      <c r="AM739" s="877"/>
      <c r="AN739" s="877"/>
      <c r="AO739" s="877"/>
      <c r="AP739" s="877"/>
      <c r="AQ739" s="1010" t="s">
        <v>6564</v>
      </c>
      <c r="AR739" s="877"/>
      <c r="AS739" s="877"/>
      <c r="AT739" s="877"/>
      <c r="AU739" s="877"/>
      <c r="AV739" s="458"/>
      <c r="AW739" s="458"/>
      <c r="AX739" s="458"/>
      <c r="AY739" s="458"/>
      <c r="AZ739" s="885"/>
    </row>
    <row r="740" spans="1:62" ht="15" customHeight="1">
      <c r="A740" s="885"/>
      <c r="B740" s="1310">
        <v>734</v>
      </c>
      <c r="C740" s="547" t="s">
        <v>4494</v>
      </c>
      <c r="D740" s="521" t="s">
        <v>230</v>
      </c>
      <c r="E740" s="521" t="s">
        <v>222</v>
      </c>
      <c r="F740" s="509" t="s">
        <v>24</v>
      </c>
      <c r="G740" s="509" t="s">
        <v>12214</v>
      </c>
      <c r="H740" s="612" t="s">
        <v>4495</v>
      </c>
      <c r="I740" s="530">
        <v>30718</v>
      </c>
      <c r="J740" s="903">
        <f t="shared" ca="1" si="60"/>
        <v>38</v>
      </c>
      <c r="K740" s="178" t="s">
        <v>493</v>
      </c>
      <c r="L740" s="613">
        <v>840217262544</v>
      </c>
      <c r="M740" s="181">
        <v>44963</v>
      </c>
      <c r="N740" s="578">
        <v>43491</v>
      </c>
      <c r="O740" s="217">
        <v>43847</v>
      </c>
      <c r="P740" s="592" t="s">
        <v>24</v>
      </c>
      <c r="Q740" s="194">
        <f t="shared" si="61"/>
        <v>44212</v>
      </c>
      <c r="R740" s="181" t="str">
        <f t="shared" ca="1" si="62"/>
        <v>EXPIRED</v>
      </c>
      <c r="S740" s="1319" t="s">
        <v>4569</v>
      </c>
      <c r="T740" s="1330">
        <f ca="1">IF(OR(I740="",I740="-"),"-",DATE(YEAR(TODAY())+2,MONTH(I740),DAY(I740)))</f>
        <v>44963</v>
      </c>
      <c r="U740" s="1329">
        <f t="shared" ca="1" si="65"/>
        <v>44963</v>
      </c>
      <c r="V740" s="904" t="s">
        <v>24</v>
      </c>
      <c r="W740" s="136" t="s">
        <v>24</v>
      </c>
      <c r="X740" s="347"/>
      <c r="Y740" s="172"/>
      <c r="Z740" s="350"/>
      <c r="AA740" s="230" t="s">
        <v>592</v>
      </c>
      <c r="AB740" s="230" t="s">
        <v>24</v>
      </c>
      <c r="AC740" s="230" t="s">
        <v>24</v>
      </c>
      <c r="AD740" s="230" t="s">
        <v>24</v>
      </c>
      <c r="AE740" s="230" t="s">
        <v>24</v>
      </c>
      <c r="AF740" s="230"/>
      <c r="AG740" s="230"/>
      <c r="AH740" s="369"/>
      <c r="AI740" s="481" t="str">
        <f t="shared" si="63"/>
        <v>PC 200, PC 300----</v>
      </c>
      <c r="AJ740" s="1330">
        <f t="shared" si="64"/>
        <v>43491</v>
      </c>
      <c r="AK740" s="592">
        <v>43495</v>
      </c>
      <c r="AL740" s="614">
        <v>43496</v>
      </c>
      <c r="AM740" s="230"/>
      <c r="AN740" s="232"/>
      <c r="AO740" s="232"/>
      <c r="AP740" s="230"/>
      <c r="AQ740" s="230"/>
      <c r="AR740" s="180"/>
      <c r="AS740" s="230"/>
      <c r="AT740" s="230"/>
      <c r="AU740" s="180"/>
      <c r="AV740" s="177"/>
      <c r="AW740" s="177"/>
      <c r="AX740" s="177"/>
      <c r="AY740" s="177"/>
      <c r="AZ740" s="885"/>
    </row>
    <row r="741" spans="1:62" ht="15" customHeight="1">
      <c r="A741" s="885"/>
      <c r="B741" s="1310">
        <v>735</v>
      </c>
      <c r="C741" s="553" t="s">
        <v>4496</v>
      </c>
      <c r="D741" s="697" t="s">
        <v>230</v>
      </c>
      <c r="E741" s="521" t="s">
        <v>222</v>
      </c>
      <c r="F741" s="509" t="s">
        <v>24</v>
      </c>
      <c r="G741" s="509" t="s">
        <v>12214</v>
      </c>
      <c r="H741" s="612" t="s">
        <v>4497</v>
      </c>
      <c r="I741" s="217">
        <v>32987</v>
      </c>
      <c r="J741" s="1314">
        <f t="shared" ca="1" si="60"/>
        <v>32</v>
      </c>
      <c r="K741" s="178" t="s">
        <v>493</v>
      </c>
      <c r="L741" s="613">
        <v>9400419310677</v>
      </c>
      <c r="M741" s="181">
        <v>45040</v>
      </c>
      <c r="N741" s="578">
        <v>43698</v>
      </c>
      <c r="O741" s="217" t="s">
        <v>24</v>
      </c>
      <c r="P741" s="232" t="s">
        <v>24</v>
      </c>
      <c r="Q741" s="194" t="str">
        <f t="shared" si="61"/>
        <v>-</v>
      </c>
      <c r="R741" s="181" t="str">
        <f t="shared" ca="1" si="62"/>
        <v>TIDAK MCU</v>
      </c>
      <c r="S741" s="230" t="s">
        <v>4570</v>
      </c>
      <c r="T741" s="1330">
        <f ca="1">IF(OR(I741="",I741="-"),"-",DATE(YEAR(TODAY())+1,MONTH(I741),DAY(I741)))</f>
        <v>44675</v>
      </c>
      <c r="U741" s="1329">
        <f t="shared" ca="1" si="65"/>
        <v>44675</v>
      </c>
      <c r="V741" s="1330" t="s">
        <v>24</v>
      </c>
      <c r="W741" s="1311" t="s">
        <v>24</v>
      </c>
      <c r="X741" s="347"/>
      <c r="Y741" s="172"/>
      <c r="Z741" s="350"/>
      <c r="AA741" s="230" t="s">
        <v>4604</v>
      </c>
      <c r="AB741" s="230" t="s">
        <v>24</v>
      </c>
      <c r="AC741" s="230"/>
      <c r="AD741" s="230"/>
      <c r="AE741" s="230"/>
      <c r="AF741" s="230"/>
      <c r="AG741" s="230"/>
      <c r="AH741" s="369"/>
      <c r="AI741" s="481" t="str">
        <f t="shared" si="63"/>
        <v>NISSAN CWB-</v>
      </c>
      <c r="AJ741" s="1330">
        <f t="shared" si="64"/>
        <v>43698</v>
      </c>
      <c r="AK741" s="592">
        <v>43684</v>
      </c>
      <c r="AL741" s="614">
        <v>43685</v>
      </c>
      <c r="AM741" s="230"/>
      <c r="AN741" s="232"/>
      <c r="AO741" s="232"/>
      <c r="AP741" s="230"/>
      <c r="AQ741" s="1231" t="s">
        <v>3094</v>
      </c>
      <c r="AR741" s="230"/>
      <c r="AS741" s="230"/>
      <c r="AT741" s="230"/>
      <c r="AU741" s="230"/>
      <c r="AV741" s="885"/>
      <c r="AW741" s="885"/>
      <c r="AX741" s="885"/>
      <c r="AY741" s="885"/>
      <c r="AZ741" s="885"/>
    </row>
    <row r="742" spans="1:62" s="2186" customFormat="1" ht="15" customHeight="1">
      <c r="A742" s="885"/>
      <c r="B742" s="1310">
        <v>736</v>
      </c>
      <c r="C742" s="699" t="s">
        <v>4498</v>
      </c>
      <c r="D742" s="1314" t="s">
        <v>230</v>
      </c>
      <c r="E742" s="521" t="s">
        <v>222</v>
      </c>
      <c r="F742" s="509" t="s">
        <v>24</v>
      </c>
      <c r="G742" s="509" t="s">
        <v>12214</v>
      </c>
      <c r="H742" s="612" t="s">
        <v>4499</v>
      </c>
      <c r="I742" s="530">
        <v>33148</v>
      </c>
      <c r="J742" s="1314">
        <f t="shared" ca="1" si="60"/>
        <v>31</v>
      </c>
      <c r="K742" s="232" t="s">
        <v>493</v>
      </c>
      <c r="L742" s="686">
        <v>1723170900202</v>
      </c>
      <c r="M742" s="217">
        <v>44836</v>
      </c>
      <c r="N742" s="578">
        <v>43491</v>
      </c>
      <c r="O742" s="217">
        <v>43849</v>
      </c>
      <c r="P742" s="1375" t="s">
        <v>874</v>
      </c>
      <c r="Q742" s="194">
        <f t="shared" si="61"/>
        <v>44214</v>
      </c>
      <c r="R742" s="181" t="str">
        <f t="shared" ca="1" si="62"/>
        <v>EXPIRED</v>
      </c>
      <c r="S742" s="230" t="s">
        <v>4571</v>
      </c>
      <c r="T742" s="1330">
        <f ca="1">IF(OR(I742="",I742="-"),"-",DATE(YEAR(TODAY())+1,MONTH(I742),DAY(I742)))</f>
        <v>44836</v>
      </c>
      <c r="U742" s="1329">
        <f t="shared" ca="1" si="65"/>
        <v>44836</v>
      </c>
      <c r="V742" s="1330" t="s">
        <v>24</v>
      </c>
      <c r="W742" s="1311" t="s">
        <v>24</v>
      </c>
      <c r="X742" s="347"/>
      <c r="Y742" s="172"/>
      <c r="Z742" s="350"/>
      <c r="AA742" s="230" t="s">
        <v>4604</v>
      </c>
      <c r="AB742" s="230" t="s">
        <v>24</v>
      </c>
      <c r="AC742" s="230" t="s">
        <v>24</v>
      </c>
      <c r="AD742" s="230" t="s">
        <v>24</v>
      </c>
      <c r="AE742" s="230" t="s">
        <v>24</v>
      </c>
      <c r="AF742" s="230"/>
      <c r="AG742" s="230"/>
      <c r="AH742" s="369"/>
      <c r="AI742" s="481" t="str">
        <f t="shared" si="63"/>
        <v>NISSAN CWB----</v>
      </c>
      <c r="AJ742" s="1330">
        <f t="shared" si="64"/>
        <v>43491</v>
      </c>
      <c r="AK742" s="592">
        <v>43495</v>
      </c>
      <c r="AL742" s="614">
        <v>43496</v>
      </c>
      <c r="AM742" s="230"/>
      <c r="AN742" s="232"/>
      <c r="AO742" s="232"/>
      <c r="AP742" s="230"/>
      <c r="AQ742" s="180"/>
      <c r="AR742" s="230"/>
      <c r="AS742" s="230"/>
      <c r="AT742" s="230"/>
      <c r="AU742" s="230"/>
      <c r="AV742" s="885"/>
      <c r="AW742" s="885"/>
      <c r="AX742" s="885"/>
      <c r="AY742" s="885"/>
      <c r="AZ742" s="885"/>
      <c r="BA742" s="1206"/>
      <c r="BB742" s="1206"/>
      <c r="BC742" s="1206"/>
      <c r="BD742" s="1206"/>
      <c r="BE742" s="1206"/>
      <c r="BF742" s="1206"/>
      <c r="BG742" s="1206"/>
      <c r="BH742" s="1206"/>
      <c r="BI742" s="1206"/>
      <c r="BJ742" s="1206"/>
    </row>
    <row r="743" spans="1:62" s="2186" customFormat="1" ht="15" customHeight="1">
      <c r="A743" s="966"/>
      <c r="B743" s="1310">
        <v>737</v>
      </c>
      <c r="C743" s="682" t="s">
        <v>4500</v>
      </c>
      <c r="D743" s="697" t="s">
        <v>230</v>
      </c>
      <c r="E743" s="554" t="s">
        <v>222</v>
      </c>
      <c r="F743" s="509" t="s">
        <v>24</v>
      </c>
      <c r="G743" s="697" t="s">
        <v>12214</v>
      </c>
      <c r="H743" s="700" t="s">
        <v>4501</v>
      </c>
      <c r="I743" s="701">
        <v>32523</v>
      </c>
      <c r="J743" s="697">
        <f t="shared" ca="1" si="60"/>
        <v>33</v>
      </c>
      <c r="K743" s="384" t="s">
        <v>493</v>
      </c>
      <c r="L743" s="681">
        <v>741115590181</v>
      </c>
      <c r="M743" s="616">
        <v>44576</v>
      </c>
      <c r="N743" s="701">
        <v>43690</v>
      </c>
      <c r="O743" s="616" t="s">
        <v>24</v>
      </c>
      <c r="P743" s="384" t="s">
        <v>24</v>
      </c>
      <c r="Q743" s="986" t="str">
        <f t="shared" si="61"/>
        <v>-</v>
      </c>
      <c r="R743" s="771" t="str">
        <f t="shared" ca="1" si="62"/>
        <v>TIDAK MCU</v>
      </c>
      <c r="S743" s="697" t="s">
        <v>4572</v>
      </c>
      <c r="T743" s="382">
        <v>44576</v>
      </c>
      <c r="U743" s="1038">
        <v>44576</v>
      </c>
      <c r="V743" s="382" t="s">
        <v>24</v>
      </c>
      <c r="W743" s="382" t="s">
        <v>24</v>
      </c>
      <c r="X743" s="669"/>
      <c r="Y743" s="987"/>
      <c r="Z743" s="988"/>
      <c r="AA743" s="384" t="s">
        <v>592</v>
      </c>
      <c r="AB743" s="384" t="s">
        <v>1086</v>
      </c>
      <c r="AC743" s="384" t="s">
        <v>24</v>
      </c>
      <c r="AD743" s="384" t="s">
        <v>24</v>
      </c>
      <c r="AE743" s="384" t="s">
        <v>24</v>
      </c>
      <c r="AF743" s="384"/>
      <c r="AG743" s="384"/>
      <c r="AH743" s="659"/>
      <c r="AI743" s="659" t="str">
        <f t="shared" si="63"/>
        <v>PC 200, PC 300HINO 260 JD/TI---</v>
      </c>
      <c r="AJ743" s="382">
        <f t="shared" si="64"/>
        <v>43690</v>
      </c>
      <c r="AK743" s="683">
        <v>44237</v>
      </c>
      <c r="AL743" s="616">
        <v>43741</v>
      </c>
      <c r="AM743" s="384"/>
      <c r="AN743" s="384"/>
      <c r="AO743" s="384"/>
      <c r="AP743" s="384"/>
      <c r="AQ743" s="384" t="s">
        <v>3094</v>
      </c>
      <c r="AR743" s="384"/>
      <c r="AS743" s="384"/>
      <c r="AT743" s="384"/>
      <c r="AU743" s="384"/>
      <c r="AV743" s="966"/>
      <c r="AW743" s="966"/>
      <c r="AX743" s="966"/>
      <c r="AY743" s="966"/>
      <c r="AZ743" s="966"/>
      <c r="BA743" s="2344"/>
      <c r="BB743" s="2344"/>
      <c r="BC743" s="2344"/>
      <c r="BD743" s="2344"/>
      <c r="BE743" s="2344"/>
      <c r="BF743" s="2344"/>
      <c r="BG743" s="2344"/>
      <c r="BH743" s="2344"/>
      <c r="BI743" s="1206"/>
      <c r="BJ743" s="1206"/>
    </row>
    <row r="744" spans="1:62" ht="15" customHeight="1">
      <c r="A744" s="885"/>
      <c r="B744" s="1310">
        <v>738</v>
      </c>
      <c r="C744" s="547" t="s">
        <v>4502</v>
      </c>
      <c r="D744" s="521" t="s">
        <v>230</v>
      </c>
      <c r="E744" s="521" t="s">
        <v>222</v>
      </c>
      <c r="F744" s="509" t="s">
        <v>24</v>
      </c>
      <c r="G744" s="509" t="s">
        <v>12214</v>
      </c>
      <c r="H744" s="680" t="s">
        <v>4503</v>
      </c>
      <c r="I744" s="530">
        <v>34672</v>
      </c>
      <c r="J744" s="903">
        <f t="shared" ca="1" si="60"/>
        <v>27</v>
      </c>
      <c r="K744" s="232" t="s">
        <v>493</v>
      </c>
      <c r="L744" s="686">
        <v>941219310794</v>
      </c>
      <c r="M744" s="217">
        <v>45264</v>
      </c>
      <c r="N744" s="578">
        <v>43491</v>
      </c>
      <c r="O744" s="217">
        <v>43849</v>
      </c>
      <c r="P744" s="592" t="s">
        <v>498</v>
      </c>
      <c r="Q744" s="194">
        <f t="shared" si="61"/>
        <v>44214</v>
      </c>
      <c r="R744" s="181" t="str">
        <f t="shared" ca="1" si="62"/>
        <v>EXPIRED</v>
      </c>
      <c r="S744" s="1319" t="s">
        <v>4573</v>
      </c>
      <c r="T744" s="1330">
        <f t="shared" ref="T744:T753" ca="1" si="66">IF(OR(I744="",I744="-"),"-",DATE(YEAR(TODAY())+1,MONTH(I744),DAY(I744)))</f>
        <v>44899</v>
      </c>
      <c r="U744" s="1329">
        <f t="shared" ref="U744:U771" ca="1" si="67">IF(OR(AK744="",AK744="-"),"TIDAK GT",IF(OR(S744="",S744="-"),"NOMOR SIMPER",IF(TODAY()&gt;=M744,"SIM EXPIRED",T744)))</f>
        <v>44899</v>
      </c>
      <c r="V744" s="1330" t="s">
        <v>24</v>
      </c>
      <c r="W744" s="136" t="s">
        <v>24</v>
      </c>
      <c r="X744" s="347"/>
      <c r="Y744" s="172"/>
      <c r="Z744" s="350"/>
      <c r="AA744" s="230" t="s">
        <v>4604</v>
      </c>
      <c r="AB744" s="230" t="s">
        <v>24</v>
      </c>
      <c r="AC744" s="230" t="s">
        <v>24</v>
      </c>
      <c r="AD744" s="230" t="s">
        <v>24</v>
      </c>
      <c r="AE744" s="230" t="s">
        <v>24</v>
      </c>
      <c r="AF744" s="230"/>
      <c r="AG744" s="230"/>
      <c r="AH744" s="369"/>
      <c r="AI744" s="481" t="str">
        <f t="shared" si="63"/>
        <v>NISSAN CWB----</v>
      </c>
      <c r="AJ744" s="1330">
        <f t="shared" si="64"/>
        <v>43491</v>
      </c>
      <c r="AK744" s="592">
        <v>43495</v>
      </c>
      <c r="AL744" s="614">
        <v>43496</v>
      </c>
      <c r="AM744" s="230"/>
      <c r="AN744" s="232"/>
      <c r="AO744" s="232"/>
      <c r="AP744" s="230"/>
      <c r="AQ744" s="180"/>
      <c r="AR744" s="230"/>
      <c r="AS744" s="230"/>
      <c r="AT744" s="230"/>
      <c r="AU744" s="230"/>
      <c r="AV744" s="885"/>
      <c r="AW744" s="885"/>
      <c r="AX744" s="885"/>
      <c r="AY744" s="885"/>
      <c r="AZ744" s="885"/>
    </row>
    <row r="745" spans="1:62" ht="15" customHeight="1">
      <c r="A745" s="885"/>
      <c r="B745" s="1310">
        <v>739</v>
      </c>
      <c r="C745" s="699" t="s">
        <v>4504</v>
      </c>
      <c r="D745" s="521" t="s">
        <v>230</v>
      </c>
      <c r="E745" s="521" t="s">
        <v>222</v>
      </c>
      <c r="F745" s="509" t="s">
        <v>24</v>
      </c>
      <c r="G745" s="509" t="s">
        <v>12214</v>
      </c>
      <c r="H745" s="680" t="s">
        <v>4505</v>
      </c>
      <c r="I745" s="530">
        <v>28564</v>
      </c>
      <c r="J745" s="1314">
        <f t="shared" ca="1" si="60"/>
        <v>44</v>
      </c>
      <c r="K745" s="232" t="s">
        <v>493</v>
      </c>
      <c r="L745" s="686">
        <v>780319360074</v>
      </c>
      <c r="M745" s="217">
        <v>45000</v>
      </c>
      <c r="N745" s="578">
        <v>43491</v>
      </c>
      <c r="O745" s="217">
        <v>43847</v>
      </c>
      <c r="P745" s="592" t="s">
        <v>24</v>
      </c>
      <c r="Q745" s="194">
        <f t="shared" si="61"/>
        <v>44212</v>
      </c>
      <c r="R745" s="181" t="str">
        <f t="shared" ca="1" si="62"/>
        <v>EXPIRED</v>
      </c>
      <c r="S745" s="1319" t="s">
        <v>4574</v>
      </c>
      <c r="T745" s="1330">
        <f t="shared" ca="1" si="66"/>
        <v>44635</v>
      </c>
      <c r="U745" s="1329">
        <f t="shared" ca="1" si="67"/>
        <v>44635</v>
      </c>
      <c r="V745" s="1330" t="s">
        <v>24</v>
      </c>
      <c r="W745" s="1311" t="s">
        <v>24</v>
      </c>
      <c r="X745" s="347"/>
      <c r="Y745" s="172"/>
      <c r="Z745" s="350"/>
      <c r="AA745" s="230" t="s">
        <v>4604</v>
      </c>
      <c r="AB745" s="230" t="s">
        <v>100</v>
      </c>
      <c r="AC745" s="230" t="s">
        <v>24</v>
      </c>
      <c r="AD745" s="230" t="s">
        <v>24</v>
      </c>
      <c r="AE745" s="230" t="s">
        <v>24</v>
      </c>
      <c r="AF745" s="230"/>
      <c r="AG745" s="230"/>
      <c r="AH745" s="369"/>
      <c r="AI745" s="481" t="str">
        <f t="shared" si="63"/>
        <v>NISSAN CWBLIGHT VEHICLE---</v>
      </c>
      <c r="AJ745" s="1330">
        <f t="shared" si="64"/>
        <v>43491</v>
      </c>
      <c r="AK745" s="592">
        <v>43584</v>
      </c>
      <c r="AL745" s="614">
        <v>43585</v>
      </c>
      <c r="AM745" s="230"/>
      <c r="AN745" s="232"/>
      <c r="AO745" s="232"/>
      <c r="AP745" s="230"/>
      <c r="AQ745" s="462" t="s">
        <v>3094</v>
      </c>
      <c r="AR745" s="230"/>
      <c r="AS745" s="230"/>
      <c r="AT745" s="230"/>
      <c r="AU745" s="230"/>
      <c r="AV745" s="885"/>
      <c r="AW745" s="885"/>
      <c r="AX745" s="885"/>
      <c r="AY745" s="885"/>
      <c r="AZ745" s="885"/>
    </row>
    <row r="746" spans="1:62" ht="15" customHeight="1">
      <c r="A746" s="885"/>
      <c r="B746" s="1310">
        <v>740</v>
      </c>
      <c r="C746" s="682" t="s">
        <v>4506</v>
      </c>
      <c r="D746" s="1314" t="s">
        <v>234</v>
      </c>
      <c r="E746" s="521" t="s">
        <v>222</v>
      </c>
      <c r="F746" s="509" t="s">
        <v>24</v>
      </c>
      <c r="G746" s="509" t="s">
        <v>12214</v>
      </c>
      <c r="H746" s="201" t="s">
        <v>4507</v>
      </c>
      <c r="I746" s="217">
        <v>29791</v>
      </c>
      <c r="J746" s="1314">
        <f t="shared" ca="1" si="60"/>
        <v>41</v>
      </c>
      <c r="K746" s="178" t="s">
        <v>83</v>
      </c>
      <c r="L746" s="178" t="s">
        <v>4559</v>
      </c>
      <c r="M746" s="181">
        <v>45131</v>
      </c>
      <c r="N746" s="578">
        <v>43690</v>
      </c>
      <c r="O746" s="217" t="s">
        <v>24</v>
      </c>
      <c r="P746" s="232" t="s">
        <v>24</v>
      </c>
      <c r="Q746" s="194" t="str">
        <f t="shared" si="61"/>
        <v>-</v>
      </c>
      <c r="R746" s="181" t="str">
        <f t="shared" ca="1" si="62"/>
        <v>TIDAK MCU</v>
      </c>
      <c r="S746" s="1319" t="s">
        <v>24</v>
      </c>
      <c r="T746" s="1330">
        <f t="shared" ca="1" si="66"/>
        <v>44766</v>
      </c>
      <c r="U746" s="1329" t="str">
        <f t="shared" ca="1" si="67"/>
        <v>TIDAK GT</v>
      </c>
      <c r="V746" s="1330" t="s">
        <v>24</v>
      </c>
      <c r="W746" s="1311" t="s">
        <v>24</v>
      </c>
      <c r="X746" s="347"/>
      <c r="Y746" s="172"/>
      <c r="Z746" s="350"/>
      <c r="AA746" s="230" t="s">
        <v>24</v>
      </c>
      <c r="AB746" s="230" t="s">
        <v>24</v>
      </c>
      <c r="AC746" s="230" t="s">
        <v>24</v>
      </c>
      <c r="AD746" s="230" t="s">
        <v>24</v>
      </c>
      <c r="AE746" s="230" t="s">
        <v>24</v>
      </c>
      <c r="AF746" s="230"/>
      <c r="AG746" s="230"/>
      <c r="AH746" s="369"/>
      <c r="AI746" s="481" t="str">
        <f t="shared" si="63"/>
        <v>-----</v>
      </c>
      <c r="AJ746" s="1330">
        <f t="shared" si="64"/>
        <v>43690</v>
      </c>
      <c r="AK746" s="217" t="s">
        <v>24</v>
      </c>
      <c r="AL746" s="614" t="s">
        <v>24</v>
      </c>
      <c r="AM746" s="230"/>
      <c r="AN746" s="232"/>
      <c r="AO746" s="232"/>
      <c r="AP746" s="230"/>
      <c r="AQ746" s="180"/>
      <c r="AR746" s="230"/>
      <c r="AS746" s="230"/>
      <c r="AT746" s="230"/>
      <c r="AU746" s="230"/>
      <c r="AV746" s="885"/>
      <c r="AW746" s="885"/>
      <c r="AX746" s="885"/>
      <c r="AY746" s="885"/>
      <c r="AZ746" s="885"/>
    </row>
    <row r="747" spans="1:62" s="2344" customFormat="1" ht="15" customHeight="1">
      <c r="A747" s="885"/>
      <c r="B747" s="1310">
        <v>741</v>
      </c>
      <c r="C747" s="553" t="s">
        <v>4508</v>
      </c>
      <c r="D747" s="554" t="s">
        <v>230</v>
      </c>
      <c r="E747" s="521" t="s">
        <v>222</v>
      </c>
      <c r="F747" s="509" t="s">
        <v>24</v>
      </c>
      <c r="G747" s="509" t="s">
        <v>12214</v>
      </c>
      <c r="H747" s="680" t="s">
        <v>4509</v>
      </c>
      <c r="I747" s="530">
        <v>27199</v>
      </c>
      <c r="J747" s="1314">
        <f t="shared" ca="1" si="60"/>
        <v>48</v>
      </c>
      <c r="K747" s="232" t="s">
        <v>493</v>
      </c>
      <c r="L747" s="686">
        <v>740624210008</v>
      </c>
      <c r="M747" s="217">
        <v>45096</v>
      </c>
      <c r="N747" s="578">
        <v>43491</v>
      </c>
      <c r="O747" s="217">
        <v>43849</v>
      </c>
      <c r="P747" s="592" t="s">
        <v>24</v>
      </c>
      <c r="Q747" s="194">
        <f t="shared" si="61"/>
        <v>44214</v>
      </c>
      <c r="R747" s="181" t="str">
        <f t="shared" ca="1" si="62"/>
        <v>EXPIRED</v>
      </c>
      <c r="S747" s="1319" t="s">
        <v>4575</v>
      </c>
      <c r="T747" s="1330">
        <f t="shared" ca="1" si="66"/>
        <v>44731</v>
      </c>
      <c r="U747" s="1329">
        <f t="shared" ca="1" si="67"/>
        <v>44731</v>
      </c>
      <c r="V747" s="1330" t="s">
        <v>24</v>
      </c>
      <c r="W747" s="1311" t="s">
        <v>24</v>
      </c>
      <c r="X747" s="347"/>
      <c r="Y747" s="172"/>
      <c r="Z747" s="350"/>
      <c r="AA747" s="230" t="s">
        <v>4604</v>
      </c>
      <c r="AB747" s="230" t="s">
        <v>24</v>
      </c>
      <c r="AC747" s="230" t="s">
        <v>24</v>
      </c>
      <c r="AD747" s="230" t="s">
        <v>24</v>
      </c>
      <c r="AE747" s="230" t="s">
        <v>24</v>
      </c>
      <c r="AF747" s="230"/>
      <c r="AG747" s="230"/>
      <c r="AH747" s="369"/>
      <c r="AI747" s="481" t="str">
        <f t="shared" si="63"/>
        <v>NISSAN CWB----</v>
      </c>
      <c r="AJ747" s="1330">
        <f t="shared" si="64"/>
        <v>43491</v>
      </c>
      <c r="AK747" s="592">
        <v>44061</v>
      </c>
      <c r="AL747" s="614">
        <v>43496</v>
      </c>
      <c r="AM747" s="230"/>
      <c r="AN747" s="232"/>
      <c r="AO747" s="232"/>
      <c r="AP747" s="230"/>
      <c r="AQ747" s="462" t="s">
        <v>3094</v>
      </c>
      <c r="AR747" s="230"/>
      <c r="AS747" s="230"/>
      <c r="AT747" s="230"/>
      <c r="AU747" s="230"/>
      <c r="AV747" s="885"/>
      <c r="AW747" s="885"/>
      <c r="AX747" s="885"/>
      <c r="AY747" s="885"/>
      <c r="AZ747" s="885"/>
      <c r="BA747" s="1206"/>
      <c r="BB747" s="1206"/>
      <c r="BC747" s="1206"/>
      <c r="BD747" s="1206"/>
      <c r="BE747" s="1206"/>
      <c r="BF747" s="1206"/>
      <c r="BG747" s="1206"/>
      <c r="BH747" s="1206"/>
    </row>
    <row r="748" spans="1:62" ht="15" customHeight="1">
      <c r="A748" s="885"/>
      <c r="B748" s="1310">
        <v>742</v>
      </c>
      <c r="C748" s="677" t="s">
        <v>4510</v>
      </c>
      <c r="D748" s="554" t="s">
        <v>230</v>
      </c>
      <c r="E748" s="521" t="s">
        <v>222</v>
      </c>
      <c r="F748" s="509" t="s">
        <v>24</v>
      </c>
      <c r="G748" s="509" t="s">
        <v>12214</v>
      </c>
      <c r="H748" s="680" t="s">
        <v>4511</v>
      </c>
      <c r="I748" s="530">
        <v>32690</v>
      </c>
      <c r="J748" s="1314">
        <f t="shared" ca="1" si="60"/>
        <v>33</v>
      </c>
      <c r="K748" s="178" t="s">
        <v>493</v>
      </c>
      <c r="L748" s="613">
        <v>890719310829</v>
      </c>
      <c r="M748" s="181">
        <v>45108</v>
      </c>
      <c r="N748" s="578">
        <v>43559</v>
      </c>
      <c r="O748" s="217">
        <v>43929</v>
      </c>
      <c r="P748" s="232" t="s">
        <v>1458</v>
      </c>
      <c r="Q748" s="194">
        <f t="shared" si="61"/>
        <v>44294</v>
      </c>
      <c r="R748" s="181" t="str">
        <f t="shared" ca="1" si="62"/>
        <v>BERLAKU</v>
      </c>
      <c r="S748" s="1319" t="s">
        <v>4576</v>
      </c>
      <c r="T748" s="1330">
        <f t="shared" ca="1" si="66"/>
        <v>44743</v>
      </c>
      <c r="U748" s="1329">
        <f t="shared" ca="1" si="67"/>
        <v>44743</v>
      </c>
      <c r="V748" s="1330" t="s">
        <v>24</v>
      </c>
      <c r="W748" s="1311" t="s">
        <v>24</v>
      </c>
      <c r="X748" s="347"/>
      <c r="Y748" s="172"/>
      <c r="Z748" s="350"/>
      <c r="AA748" s="230" t="s">
        <v>4604</v>
      </c>
      <c r="AB748" s="230" t="s">
        <v>24</v>
      </c>
      <c r="AC748" s="230" t="s">
        <v>24</v>
      </c>
      <c r="AD748" s="230" t="s">
        <v>24</v>
      </c>
      <c r="AE748" s="230" t="s">
        <v>24</v>
      </c>
      <c r="AF748" s="230"/>
      <c r="AG748" s="230"/>
      <c r="AH748" s="369"/>
      <c r="AI748" s="481" t="str">
        <f t="shared" si="63"/>
        <v>NISSAN CWB----</v>
      </c>
      <c r="AJ748" s="1330">
        <f t="shared" si="64"/>
        <v>43559</v>
      </c>
      <c r="AK748" s="592">
        <v>43551</v>
      </c>
      <c r="AL748" s="614">
        <v>43552</v>
      </c>
      <c r="AM748" s="230"/>
      <c r="AN748" s="232"/>
      <c r="AO748" s="232"/>
      <c r="AP748" s="230"/>
      <c r="AQ748" s="1231" t="s">
        <v>3094</v>
      </c>
      <c r="AR748" s="230"/>
      <c r="AS748" s="230"/>
      <c r="AT748" s="230"/>
      <c r="AU748" s="230"/>
      <c r="AV748" s="885"/>
      <c r="AW748" s="885"/>
      <c r="AX748" s="885"/>
      <c r="AY748" s="885"/>
      <c r="AZ748" s="885"/>
    </row>
    <row r="749" spans="1:62" ht="15" customHeight="1">
      <c r="A749" s="885"/>
      <c r="B749" s="1310">
        <v>743</v>
      </c>
      <c r="C749" s="553" t="s">
        <v>2264</v>
      </c>
      <c r="D749" s="1314" t="s">
        <v>230</v>
      </c>
      <c r="E749" s="521" t="s">
        <v>222</v>
      </c>
      <c r="F749" s="509" t="s">
        <v>24</v>
      </c>
      <c r="G749" s="509" t="s">
        <v>12214</v>
      </c>
      <c r="H749" s="201" t="s">
        <v>4512</v>
      </c>
      <c r="I749" s="217">
        <v>32825</v>
      </c>
      <c r="J749" s="1314">
        <f t="shared" ca="1" si="60"/>
        <v>32</v>
      </c>
      <c r="K749" s="232" t="s">
        <v>493</v>
      </c>
      <c r="L749" s="686">
        <v>891117190121</v>
      </c>
      <c r="M749" s="217">
        <v>45243</v>
      </c>
      <c r="N749" s="578">
        <v>43690</v>
      </c>
      <c r="O749" s="217" t="s">
        <v>24</v>
      </c>
      <c r="P749" s="232" t="s">
        <v>24</v>
      </c>
      <c r="Q749" s="194" t="str">
        <f t="shared" si="61"/>
        <v>-</v>
      </c>
      <c r="R749" s="181" t="str">
        <f t="shared" ca="1" si="62"/>
        <v>TIDAK MCU</v>
      </c>
      <c r="S749" s="1319" t="s">
        <v>4577</v>
      </c>
      <c r="T749" s="1330">
        <f t="shared" ca="1" si="66"/>
        <v>44878</v>
      </c>
      <c r="U749" s="1329">
        <f t="shared" ca="1" si="67"/>
        <v>44878</v>
      </c>
      <c r="V749" s="1330" t="s">
        <v>24</v>
      </c>
      <c r="W749" s="1311" t="s">
        <v>24</v>
      </c>
      <c r="X749" s="347"/>
      <c r="Y749" s="172"/>
      <c r="Z749" s="350"/>
      <c r="AA749" s="230" t="s">
        <v>592</v>
      </c>
      <c r="AB749" s="230" t="s">
        <v>24</v>
      </c>
      <c r="AC749" s="230" t="s">
        <v>24</v>
      </c>
      <c r="AD749" s="230" t="s">
        <v>24</v>
      </c>
      <c r="AE749" s="230" t="s">
        <v>24</v>
      </c>
      <c r="AF749" s="230"/>
      <c r="AG749" s="230"/>
      <c r="AH749" s="369"/>
      <c r="AI749" s="481" t="str">
        <f t="shared" si="63"/>
        <v>PC 200, PC 300----</v>
      </c>
      <c r="AJ749" s="1330">
        <f t="shared" si="64"/>
        <v>43690</v>
      </c>
      <c r="AK749" s="592">
        <v>43677</v>
      </c>
      <c r="AL749" s="614">
        <v>43678</v>
      </c>
      <c r="AM749" s="230"/>
      <c r="AN749" s="232"/>
      <c r="AO749" s="232"/>
      <c r="AP749" s="230"/>
      <c r="AQ749" s="230"/>
      <c r="AR749" s="230"/>
      <c r="AS749" s="230"/>
      <c r="AT749" s="230"/>
      <c r="AU749" s="230"/>
      <c r="AV749" s="885"/>
      <c r="AW749" s="885"/>
      <c r="AX749" s="885"/>
      <c r="AY749" s="885"/>
      <c r="AZ749" s="885"/>
    </row>
    <row r="750" spans="1:62" ht="15" customHeight="1">
      <c r="A750" s="885"/>
      <c r="B750" s="1310">
        <v>744</v>
      </c>
      <c r="C750" s="547" t="s">
        <v>4513</v>
      </c>
      <c r="D750" s="521" t="s">
        <v>230</v>
      </c>
      <c r="E750" s="521" t="s">
        <v>222</v>
      </c>
      <c r="F750" s="509" t="s">
        <v>24</v>
      </c>
      <c r="G750" s="509" t="s">
        <v>12214</v>
      </c>
      <c r="H750" s="680" t="s">
        <v>4514</v>
      </c>
      <c r="I750" s="530">
        <v>34929</v>
      </c>
      <c r="J750" s="903">
        <f t="shared" ca="1" si="60"/>
        <v>26</v>
      </c>
      <c r="K750" s="232" t="s">
        <v>493</v>
      </c>
      <c r="L750" s="686">
        <v>9532460058</v>
      </c>
      <c r="M750" s="217">
        <v>45156</v>
      </c>
      <c r="N750" s="578">
        <v>43491</v>
      </c>
      <c r="O750" s="217">
        <v>43487</v>
      </c>
      <c r="P750" s="592" t="s">
        <v>497</v>
      </c>
      <c r="Q750" s="194">
        <f t="shared" si="61"/>
        <v>43852</v>
      </c>
      <c r="R750" s="181" t="str">
        <f t="shared" ca="1" si="62"/>
        <v>EXPIRED</v>
      </c>
      <c r="S750" s="1319" t="s">
        <v>4578</v>
      </c>
      <c r="T750" s="1330">
        <f t="shared" ca="1" si="66"/>
        <v>44791</v>
      </c>
      <c r="U750" s="1329">
        <f t="shared" ca="1" si="67"/>
        <v>44791</v>
      </c>
      <c r="V750" s="904" t="s">
        <v>24</v>
      </c>
      <c r="W750" s="136" t="s">
        <v>24</v>
      </c>
      <c r="X750" s="347"/>
      <c r="Y750" s="172"/>
      <c r="Z750" s="350"/>
      <c r="AA750" s="230" t="s">
        <v>4604</v>
      </c>
      <c r="AB750" s="230" t="s">
        <v>24</v>
      </c>
      <c r="AC750" s="230" t="s">
        <v>24</v>
      </c>
      <c r="AD750" s="230" t="s">
        <v>24</v>
      </c>
      <c r="AE750" s="230" t="s">
        <v>24</v>
      </c>
      <c r="AF750" s="230"/>
      <c r="AG750" s="230"/>
      <c r="AH750" s="369"/>
      <c r="AI750" s="481" t="str">
        <f t="shared" si="63"/>
        <v>NISSAN CWB----</v>
      </c>
      <c r="AJ750" s="1330">
        <f t="shared" si="64"/>
        <v>43491</v>
      </c>
      <c r="AK750" s="592">
        <v>43495</v>
      </c>
      <c r="AL750" s="614">
        <v>43496</v>
      </c>
      <c r="AM750" s="230"/>
      <c r="AN750" s="232"/>
      <c r="AO750" s="232"/>
      <c r="AP750" s="230"/>
      <c r="AQ750" s="180"/>
      <c r="AR750" s="230"/>
      <c r="AS750" s="230"/>
      <c r="AT750" s="230"/>
      <c r="AU750" s="230"/>
      <c r="AV750" s="885"/>
      <c r="AW750" s="885"/>
      <c r="AX750" s="885"/>
      <c r="AY750" s="885"/>
      <c r="AZ750" s="885"/>
    </row>
    <row r="751" spans="1:62" ht="15" customHeight="1">
      <c r="A751" s="885"/>
      <c r="B751" s="1310">
        <v>745</v>
      </c>
      <c r="C751" s="682" t="s">
        <v>4515</v>
      </c>
      <c r="D751" s="697" t="s">
        <v>230</v>
      </c>
      <c r="E751" s="521" t="s">
        <v>222</v>
      </c>
      <c r="F751" s="509" t="s">
        <v>24</v>
      </c>
      <c r="G751" s="509" t="s">
        <v>12214</v>
      </c>
      <c r="H751" s="680" t="s">
        <v>4516</v>
      </c>
      <c r="I751" s="530">
        <v>35534</v>
      </c>
      <c r="J751" s="903">
        <f t="shared" ca="1" si="60"/>
        <v>25</v>
      </c>
      <c r="K751" s="232" t="s">
        <v>493</v>
      </c>
      <c r="L751" s="686">
        <v>970419310439</v>
      </c>
      <c r="M751" s="217">
        <v>45396</v>
      </c>
      <c r="N751" s="578">
        <v>43678</v>
      </c>
      <c r="O751" s="217" t="s">
        <v>24</v>
      </c>
      <c r="P751" s="232" t="s">
        <v>24</v>
      </c>
      <c r="Q751" s="194" t="str">
        <f t="shared" si="61"/>
        <v>-</v>
      </c>
      <c r="R751" s="181" t="str">
        <f t="shared" ca="1" si="62"/>
        <v>TIDAK MCU</v>
      </c>
      <c r="S751" s="1319" t="s">
        <v>4579</v>
      </c>
      <c r="T751" s="1330">
        <f t="shared" ca="1" si="66"/>
        <v>44665</v>
      </c>
      <c r="U751" s="1329">
        <f t="shared" ca="1" si="67"/>
        <v>44665</v>
      </c>
      <c r="V751" s="904" t="s">
        <v>24</v>
      </c>
      <c r="W751" s="136" t="s">
        <v>24</v>
      </c>
      <c r="X751" s="347"/>
      <c r="Y751" s="172"/>
      <c r="Z751" s="350"/>
      <c r="AA751" s="230" t="s">
        <v>590</v>
      </c>
      <c r="AB751" s="230" t="s">
        <v>24</v>
      </c>
      <c r="AC751" s="230"/>
      <c r="AD751" s="230"/>
      <c r="AE751" s="230"/>
      <c r="AF751" s="230"/>
      <c r="AG751" s="230"/>
      <c r="AH751" s="369"/>
      <c r="AI751" s="481" t="str">
        <f t="shared" si="63"/>
        <v>COMPACTOR -</v>
      </c>
      <c r="AJ751" s="1330">
        <f t="shared" si="64"/>
        <v>43678</v>
      </c>
      <c r="AK751" s="592">
        <v>43671</v>
      </c>
      <c r="AL751" s="614">
        <v>43671</v>
      </c>
      <c r="AM751" s="230"/>
      <c r="AN751" s="232"/>
      <c r="AO751" s="232"/>
      <c r="AP751" s="230"/>
      <c r="AQ751" s="1231" t="s">
        <v>3094</v>
      </c>
      <c r="AR751" s="230"/>
      <c r="AS751" s="230"/>
      <c r="AT751" s="230"/>
      <c r="AU751" s="230"/>
      <c r="AV751" s="885"/>
      <c r="AW751" s="885"/>
      <c r="AX751" s="885"/>
      <c r="AY751" s="885"/>
      <c r="AZ751" s="148"/>
      <c r="BA751" s="1210"/>
      <c r="BB751" s="1210"/>
      <c r="BC751" s="1210"/>
      <c r="BD751" s="1210"/>
      <c r="BE751" s="1210"/>
      <c r="BF751" s="1210"/>
      <c r="BG751" s="1210"/>
      <c r="BH751" s="1210"/>
    </row>
    <row r="752" spans="1:62" ht="15" customHeight="1">
      <c r="A752" s="885"/>
      <c r="B752" s="1310">
        <v>746</v>
      </c>
      <c r="C752" s="553" t="s">
        <v>4517</v>
      </c>
      <c r="D752" s="1314" t="s">
        <v>230</v>
      </c>
      <c r="E752" s="521" t="s">
        <v>222</v>
      </c>
      <c r="F752" s="509" t="s">
        <v>24</v>
      </c>
      <c r="G752" s="509" t="s">
        <v>12214</v>
      </c>
      <c r="H752" s="680" t="s">
        <v>4518</v>
      </c>
      <c r="I752" s="530">
        <v>28795</v>
      </c>
      <c r="J752" s="1314">
        <f t="shared" ca="1" si="60"/>
        <v>43</v>
      </c>
      <c r="K752" s="232" t="s">
        <v>493</v>
      </c>
      <c r="L752" s="686">
        <v>781119310260</v>
      </c>
      <c r="M752" s="217">
        <v>44866</v>
      </c>
      <c r="N752" s="578">
        <v>43672</v>
      </c>
      <c r="O752" s="217" t="s">
        <v>24</v>
      </c>
      <c r="P752" s="232" t="s">
        <v>24</v>
      </c>
      <c r="Q752" s="194" t="str">
        <f t="shared" si="61"/>
        <v>-</v>
      </c>
      <c r="R752" s="181" t="str">
        <f t="shared" ca="1" si="62"/>
        <v>TIDAK MCU</v>
      </c>
      <c r="S752" s="1319" t="s">
        <v>4580</v>
      </c>
      <c r="T752" s="1330">
        <f t="shared" ca="1" si="66"/>
        <v>44866</v>
      </c>
      <c r="U752" s="1329">
        <f t="shared" ca="1" si="67"/>
        <v>44866</v>
      </c>
      <c r="V752" s="1330" t="s">
        <v>24</v>
      </c>
      <c r="W752" s="136" t="s">
        <v>24</v>
      </c>
      <c r="X752" s="347"/>
      <c r="Y752" s="172"/>
      <c r="Z752" s="350"/>
      <c r="AA752" s="230" t="s">
        <v>590</v>
      </c>
      <c r="AB752" s="230" t="s">
        <v>24</v>
      </c>
      <c r="AC752" s="230" t="s">
        <v>24</v>
      </c>
      <c r="AD752" s="230" t="s">
        <v>24</v>
      </c>
      <c r="AE752" s="230" t="s">
        <v>24</v>
      </c>
      <c r="AF752" s="230"/>
      <c r="AG752" s="230"/>
      <c r="AH752" s="369"/>
      <c r="AI752" s="481" t="str">
        <f t="shared" si="63"/>
        <v>COMPACTOR ----</v>
      </c>
      <c r="AJ752" s="1330">
        <f t="shared" si="64"/>
        <v>43672</v>
      </c>
      <c r="AK752" s="592">
        <v>43671</v>
      </c>
      <c r="AL752" s="614">
        <v>43671</v>
      </c>
      <c r="AM752" s="230"/>
      <c r="AN752" s="232"/>
      <c r="AO752" s="232"/>
      <c r="AP752" s="230"/>
      <c r="AQ752" s="230"/>
      <c r="AR752" s="230"/>
      <c r="AS752" s="230"/>
      <c r="AT752" s="230"/>
      <c r="AU752" s="230"/>
      <c r="AV752" s="885"/>
      <c r="AW752" s="885"/>
      <c r="AX752" s="885"/>
      <c r="AY752" s="885"/>
      <c r="AZ752" s="177"/>
    </row>
    <row r="753" spans="1:60" ht="15" customHeight="1">
      <c r="A753" s="885"/>
      <c r="B753" s="1310">
        <v>747</v>
      </c>
      <c r="C753" s="682" t="s">
        <v>4519</v>
      </c>
      <c r="D753" s="1314" t="s">
        <v>226</v>
      </c>
      <c r="E753" s="521" t="s">
        <v>222</v>
      </c>
      <c r="F753" s="509" t="s">
        <v>24</v>
      </c>
      <c r="G753" s="509" t="s">
        <v>12214</v>
      </c>
      <c r="H753" s="680" t="s">
        <v>4520</v>
      </c>
      <c r="I753" s="530">
        <v>28120</v>
      </c>
      <c r="J753" s="1314">
        <f t="shared" ca="1" si="60"/>
        <v>45</v>
      </c>
      <c r="K753" s="232" t="s">
        <v>83</v>
      </c>
      <c r="L753" s="693" t="s">
        <v>4560</v>
      </c>
      <c r="M753" s="217">
        <v>45652</v>
      </c>
      <c r="N753" s="578">
        <v>43734</v>
      </c>
      <c r="O753" s="217" t="s">
        <v>24</v>
      </c>
      <c r="P753" s="232" t="s">
        <v>24</v>
      </c>
      <c r="Q753" s="194" t="str">
        <f t="shared" si="61"/>
        <v>-</v>
      </c>
      <c r="R753" s="181" t="str">
        <f t="shared" ca="1" si="62"/>
        <v>TIDAK MCU</v>
      </c>
      <c r="S753" s="1319" t="s">
        <v>4581</v>
      </c>
      <c r="T753" s="1330">
        <f t="shared" ca="1" si="66"/>
        <v>44921</v>
      </c>
      <c r="U753" s="1329">
        <f t="shared" ca="1" si="67"/>
        <v>44921</v>
      </c>
      <c r="V753" s="1330" t="s">
        <v>24</v>
      </c>
      <c r="W753" s="136" t="s">
        <v>24</v>
      </c>
      <c r="X753" s="347"/>
      <c r="Y753" s="172"/>
      <c r="Z753" s="350"/>
      <c r="AA753" s="230" t="s">
        <v>100</v>
      </c>
      <c r="AB753" s="230" t="s">
        <v>24</v>
      </c>
      <c r="AC753" s="230" t="s">
        <v>24</v>
      </c>
      <c r="AD753" s="230" t="s">
        <v>24</v>
      </c>
      <c r="AE753" s="230" t="s">
        <v>24</v>
      </c>
      <c r="AF753" s="230"/>
      <c r="AG753" s="230"/>
      <c r="AH753" s="369"/>
      <c r="AI753" s="481" t="str">
        <f t="shared" si="63"/>
        <v>LIGHT VEHICLE----</v>
      </c>
      <c r="AJ753" s="1330">
        <f t="shared" si="64"/>
        <v>43734</v>
      </c>
      <c r="AK753" s="592">
        <v>43717</v>
      </c>
      <c r="AL753" s="614">
        <v>43718</v>
      </c>
      <c r="AM753" s="230"/>
      <c r="AN753" s="232"/>
      <c r="AO753" s="232"/>
      <c r="AP753" s="230"/>
      <c r="AQ753" s="230"/>
      <c r="AR753" s="230"/>
      <c r="AS753" s="230"/>
      <c r="AT753" s="230"/>
      <c r="AU753" s="230"/>
      <c r="AV753" s="885"/>
      <c r="AW753" s="885"/>
      <c r="AX753" s="885"/>
      <c r="AY753" s="885"/>
      <c r="AZ753" s="885"/>
    </row>
    <row r="754" spans="1:60" ht="15" customHeight="1">
      <c r="A754" s="885"/>
      <c r="B754" s="1310">
        <v>748</v>
      </c>
      <c r="C754" s="1492" t="s">
        <v>4521</v>
      </c>
      <c r="D754" s="709" t="s">
        <v>230</v>
      </c>
      <c r="E754" s="709" t="s">
        <v>222</v>
      </c>
      <c r="F754" s="912" t="s">
        <v>24</v>
      </c>
      <c r="G754" s="445" t="s">
        <v>12214</v>
      </c>
      <c r="H754" s="1651" t="s">
        <v>4522</v>
      </c>
      <c r="I754" s="1727">
        <v>34747</v>
      </c>
      <c r="J754" s="445">
        <f t="shared" ca="1" si="60"/>
        <v>27</v>
      </c>
      <c r="K754" s="877" t="s">
        <v>493</v>
      </c>
      <c r="L754" s="1574">
        <v>950219310668</v>
      </c>
      <c r="M754" s="1727">
        <v>45339</v>
      </c>
      <c r="N754" s="928">
        <v>43491</v>
      </c>
      <c r="O754" s="1727">
        <v>43847</v>
      </c>
      <c r="P754" s="1029" t="s">
        <v>24</v>
      </c>
      <c r="Q754" s="1025">
        <f t="shared" si="61"/>
        <v>44212</v>
      </c>
      <c r="R754" s="919" t="str">
        <f t="shared" ca="1" si="62"/>
        <v>EXPIRED</v>
      </c>
      <c r="S754" s="445" t="s">
        <v>4582</v>
      </c>
      <c r="T754" s="446">
        <f ca="1">IF(OR(I754="",I754="-"),"-",DATE(YEAR(TODAY())+2,MONTH(I754),DAY(I754)))</f>
        <v>44974</v>
      </c>
      <c r="U754" s="517" t="str">
        <f t="shared" ca="1" si="67"/>
        <v>TIDAK GT</v>
      </c>
      <c r="V754" s="446" t="s">
        <v>24</v>
      </c>
      <c r="W754" s="446" t="s">
        <v>24</v>
      </c>
      <c r="X754" s="1009"/>
      <c r="Y754" s="1026"/>
      <c r="Z754" s="1027"/>
      <c r="AA754" s="877" t="s">
        <v>4604</v>
      </c>
      <c r="AB754" s="877" t="s">
        <v>24</v>
      </c>
      <c r="AC754" s="877" t="s">
        <v>24</v>
      </c>
      <c r="AD754" s="877" t="s">
        <v>24</v>
      </c>
      <c r="AE754" s="877" t="s">
        <v>24</v>
      </c>
      <c r="AF754" s="877"/>
      <c r="AG754" s="877"/>
      <c r="AH754" s="1028"/>
      <c r="AI754" s="1028" t="str">
        <f t="shared" si="63"/>
        <v>NISSAN CWB----</v>
      </c>
      <c r="AJ754" s="446">
        <f t="shared" si="64"/>
        <v>43491</v>
      </c>
      <c r="AK754" s="1029" t="s">
        <v>24</v>
      </c>
      <c r="AL754" s="1989">
        <v>43496</v>
      </c>
      <c r="AM754" s="877"/>
      <c r="AN754" s="877"/>
      <c r="AO754" s="877"/>
      <c r="AP754" s="877"/>
      <c r="AQ754" s="2001" t="s">
        <v>6564</v>
      </c>
      <c r="AR754" s="877"/>
      <c r="AS754" s="877"/>
      <c r="AT754" s="877"/>
      <c r="AU754" s="877"/>
      <c r="AV754" s="458"/>
      <c r="AW754" s="458"/>
      <c r="AX754" s="458"/>
      <c r="AY754" s="458"/>
      <c r="AZ754" s="885"/>
    </row>
    <row r="755" spans="1:60" ht="15" customHeight="1">
      <c r="A755" s="885"/>
      <c r="B755" s="1310">
        <v>749</v>
      </c>
      <c r="C755" s="553" t="s">
        <v>4523</v>
      </c>
      <c r="D755" s="1314" t="s">
        <v>230</v>
      </c>
      <c r="E755" s="521" t="s">
        <v>222</v>
      </c>
      <c r="F755" s="509" t="s">
        <v>24</v>
      </c>
      <c r="G755" s="509" t="s">
        <v>12214</v>
      </c>
      <c r="H755" s="680" t="s">
        <v>4524</v>
      </c>
      <c r="I755" s="530">
        <v>30207</v>
      </c>
      <c r="J755" s="1314">
        <f t="shared" ca="1" si="60"/>
        <v>40</v>
      </c>
      <c r="K755" s="232" t="s">
        <v>493</v>
      </c>
      <c r="L755" s="686">
        <v>820932460009</v>
      </c>
      <c r="M755" s="217">
        <v>45182</v>
      </c>
      <c r="N755" s="578">
        <v>43642</v>
      </c>
      <c r="O755" s="217" t="s">
        <v>24</v>
      </c>
      <c r="P755" s="232" t="s">
        <v>24</v>
      </c>
      <c r="Q755" s="194" t="str">
        <f t="shared" si="61"/>
        <v>-</v>
      </c>
      <c r="R755" s="181" t="str">
        <f t="shared" ca="1" si="62"/>
        <v>TIDAK MCU</v>
      </c>
      <c r="S755" s="1319" t="s">
        <v>4584</v>
      </c>
      <c r="T755" s="1330">
        <f t="shared" ref="T755:T761" ca="1" si="68">IF(OR(I755="",I755="-"),"-",DATE(YEAR(TODAY())+1,MONTH(I755),DAY(I755)))</f>
        <v>44817</v>
      </c>
      <c r="U755" s="1329">
        <f t="shared" ca="1" si="67"/>
        <v>44817</v>
      </c>
      <c r="V755" s="1330" t="s">
        <v>24</v>
      </c>
      <c r="W755" s="1311" t="s">
        <v>24</v>
      </c>
      <c r="X755" s="347"/>
      <c r="Y755" s="172"/>
      <c r="Z755" s="350"/>
      <c r="AA755" s="230" t="s">
        <v>4604</v>
      </c>
      <c r="AB755" s="230" t="s">
        <v>590</v>
      </c>
      <c r="AC755" s="230" t="s">
        <v>24</v>
      </c>
      <c r="AD755" s="230" t="s">
        <v>24</v>
      </c>
      <c r="AE755" s="230" t="s">
        <v>24</v>
      </c>
      <c r="AF755" s="230"/>
      <c r="AG755" s="230"/>
      <c r="AH755" s="369"/>
      <c r="AI755" s="481" t="str">
        <f t="shared" si="63"/>
        <v>NISSAN CWBCOMPACTOR ---</v>
      </c>
      <c r="AJ755" s="1330">
        <f t="shared" si="64"/>
        <v>43642</v>
      </c>
      <c r="AK755" s="592">
        <v>43670</v>
      </c>
      <c r="AL755" s="614">
        <v>43671</v>
      </c>
      <c r="AM755" s="230"/>
      <c r="AN755" s="232"/>
      <c r="AO755" s="232"/>
      <c r="AP755" s="230"/>
      <c r="AQ755" s="230"/>
      <c r="AR755" s="230"/>
      <c r="AS755" s="230"/>
      <c r="AT755" s="230"/>
      <c r="AU755" s="230"/>
      <c r="AV755" s="885"/>
      <c r="AW755" s="885"/>
      <c r="AX755" s="885"/>
      <c r="AY755" s="885"/>
      <c r="AZ755" s="885"/>
    </row>
    <row r="756" spans="1:60" ht="15" customHeight="1">
      <c r="A756" s="885"/>
      <c r="B756" s="1310">
        <v>750</v>
      </c>
      <c r="C756" s="553" t="s">
        <v>689</v>
      </c>
      <c r="D756" s="521" t="s">
        <v>226</v>
      </c>
      <c r="E756" s="521" t="s">
        <v>222</v>
      </c>
      <c r="F756" s="509" t="s">
        <v>24</v>
      </c>
      <c r="G756" s="509" t="s">
        <v>12214</v>
      </c>
      <c r="H756" s="680" t="s">
        <v>4525</v>
      </c>
      <c r="I756" s="530">
        <v>30542</v>
      </c>
      <c r="J756" s="1314">
        <f t="shared" ca="1" si="60"/>
        <v>39</v>
      </c>
      <c r="K756" s="232" t="s">
        <v>83</v>
      </c>
      <c r="L756" s="686">
        <v>830817181658</v>
      </c>
      <c r="M756" s="217">
        <v>44422</v>
      </c>
      <c r="N756" s="578">
        <v>43519</v>
      </c>
      <c r="O756" s="217">
        <v>43847</v>
      </c>
      <c r="P756" s="232" t="s">
        <v>24</v>
      </c>
      <c r="Q756" s="194">
        <f t="shared" si="61"/>
        <v>44212</v>
      </c>
      <c r="R756" s="181" t="str">
        <f t="shared" ca="1" si="62"/>
        <v>EXPIRED</v>
      </c>
      <c r="S756" s="1319" t="s">
        <v>4585</v>
      </c>
      <c r="T756" s="1330">
        <f t="shared" ca="1" si="68"/>
        <v>44787</v>
      </c>
      <c r="U756" s="1329">
        <f t="shared" ca="1" si="67"/>
        <v>44787</v>
      </c>
      <c r="V756" s="1330" t="s">
        <v>24</v>
      </c>
      <c r="W756" s="1311" t="s">
        <v>24</v>
      </c>
      <c r="X756" s="347"/>
      <c r="Y756" s="172"/>
      <c r="Z756" s="350"/>
      <c r="AA756" s="230" t="s">
        <v>100</v>
      </c>
      <c r="AB756" s="230" t="s">
        <v>24</v>
      </c>
      <c r="AC756" s="230" t="s">
        <v>24</v>
      </c>
      <c r="AD756" s="230" t="s">
        <v>24</v>
      </c>
      <c r="AE756" s="230" t="s">
        <v>24</v>
      </c>
      <c r="AF756" s="230"/>
      <c r="AG756" s="230"/>
      <c r="AH756" s="369"/>
      <c r="AI756" s="481" t="str">
        <f t="shared" si="63"/>
        <v>LIGHT VEHICLE----</v>
      </c>
      <c r="AJ756" s="1330">
        <f t="shared" si="64"/>
        <v>43519</v>
      </c>
      <c r="AK756" s="592">
        <v>43495</v>
      </c>
      <c r="AL756" s="614">
        <v>43496</v>
      </c>
      <c r="AM756" s="230"/>
      <c r="AN756" s="232"/>
      <c r="AO756" s="232"/>
      <c r="AP756" s="230"/>
      <c r="AQ756" s="230"/>
      <c r="AR756" s="230"/>
      <c r="AS756" s="230"/>
      <c r="AT756" s="230"/>
      <c r="AU756" s="230"/>
      <c r="AV756" s="885"/>
      <c r="AW756" s="885"/>
      <c r="AX756" s="885"/>
      <c r="AY756" s="885"/>
      <c r="AZ756" s="177"/>
    </row>
    <row r="757" spans="1:60" ht="15" customHeight="1">
      <c r="A757" s="885"/>
      <c r="B757" s="1310">
        <v>751</v>
      </c>
      <c r="C757" s="553" t="s">
        <v>4526</v>
      </c>
      <c r="D757" s="554" t="s">
        <v>221</v>
      </c>
      <c r="E757" s="554" t="s">
        <v>222</v>
      </c>
      <c r="F757" s="509" t="s">
        <v>24</v>
      </c>
      <c r="G757" s="509" t="s">
        <v>12214</v>
      </c>
      <c r="H757" s="680" t="s">
        <v>4527</v>
      </c>
      <c r="I757" s="530">
        <v>35215</v>
      </c>
      <c r="J757" s="1314">
        <f t="shared" ca="1" si="60"/>
        <v>25</v>
      </c>
      <c r="K757" s="312" t="s">
        <v>24</v>
      </c>
      <c r="L757" s="322" t="s">
        <v>24</v>
      </c>
      <c r="M757" s="332" t="s">
        <v>24</v>
      </c>
      <c r="N757" s="578">
        <v>43519</v>
      </c>
      <c r="O757" s="217">
        <v>43879</v>
      </c>
      <c r="P757" s="232" t="s">
        <v>24</v>
      </c>
      <c r="Q757" s="194">
        <f t="shared" si="61"/>
        <v>44244</v>
      </c>
      <c r="R757" s="181" t="str">
        <f t="shared" ca="1" si="62"/>
        <v>EXPIRED</v>
      </c>
      <c r="S757" s="1319" t="s">
        <v>24</v>
      </c>
      <c r="T757" s="1330">
        <f t="shared" ca="1" si="68"/>
        <v>44711</v>
      </c>
      <c r="U757" s="1329" t="str">
        <f t="shared" ca="1" si="67"/>
        <v>TIDAK GT</v>
      </c>
      <c r="V757" s="1330" t="s">
        <v>24</v>
      </c>
      <c r="W757" s="1311" t="s">
        <v>24</v>
      </c>
      <c r="X757" s="347"/>
      <c r="Y757" s="172"/>
      <c r="Z757" s="350"/>
      <c r="AA757" s="230" t="s">
        <v>24</v>
      </c>
      <c r="AB757" s="230" t="s">
        <v>24</v>
      </c>
      <c r="AC757" s="230" t="s">
        <v>24</v>
      </c>
      <c r="AD757" s="230" t="s">
        <v>24</v>
      </c>
      <c r="AE757" s="230" t="s">
        <v>24</v>
      </c>
      <c r="AF757" s="230"/>
      <c r="AG757" s="230"/>
      <c r="AH757" s="369"/>
      <c r="AI757" s="481" t="str">
        <f t="shared" si="63"/>
        <v>-----</v>
      </c>
      <c r="AJ757" s="1330">
        <f t="shared" si="64"/>
        <v>43519</v>
      </c>
      <c r="AK757" s="217" t="s">
        <v>24</v>
      </c>
      <c r="AL757" s="614" t="s">
        <v>24</v>
      </c>
      <c r="AM757" s="230"/>
      <c r="AN757" s="232"/>
      <c r="AO757" s="232"/>
      <c r="AP757" s="230"/>
      <c r="AQ757" s="1231" t="s">
        <v>3094</v>
      </c>
      <c r="AR757" s="230"/>
      <c r="AS757" s="230"/>
      <c r="AT757" s="230"/>
      <c r="AU757" s="230"/>
      <c r="AV757" s="885"/>
      <c r="AW757" s="885"/>
      <c r="AX757" s="885"/>
      <c r="AY757" s="885"/>
      <c r="AZ757" s="177"/>
    </row>
    <row r="758" spans="1:60" ht="15" customHeight="1">
      <c r="A758" s="885"/>
      <c r="B758" s="1310">
        <v>752</v>
      </c>
      <c r="C758" s="553" t="s">
        <v>4026</v>
      </c>
      <c r="D758" s="697" t="s">
        <v>221</v>
      </c>
      <c r="E758" s="521" t="s">
        <v>222</v>
      </c>
      <c r="F758" s="509" t="s">
        <v>24</v>
      </c>
      <c r="G758" s="509" t="s">
        <v>12214</v>
      </c>
      <c r="H758" s="680" t="s">
        <v>4528</v>
      </c>
      <c r="I758" s="530">
        <v>32498</v>
      </c>
      <c r="J758" s="1314">
        <f t="shared" ca="1" si="60"/>
        <v>33</v>
      </c>
      <c r="K758" s="232" t="s">
        <v>493</v>
      </c>
      <c r="L758" s="686">
        <v>881219311028</v>
      </c>
      <c r="M758" s="217">
        <v>45281</v>
      </c>
      <c r="N758" s="578">
        <v>43519</v>
      </c>
      <c r="O758" s="217">
        <v>43847</v>
      </c>
      <c r="P758" s="232" t="s">
        <v>24</v>
      </c>
      <c r="Q758" s="194">
        <f t="shared" si="61"/>
        <v>44212</v>
      </c>
      <c r="R758" s="181" t="str">
        <f t="shared" ca="1" si="62"/>
        <v>EXPIRED</v>
      </c>
      <c r="S758" s="1319" t="s">
        <v>11667</v>
      </c>
      <c r="T758" s="1330">
        <f t="shared" ca="1" si="68"/>
        <v>44916</v>
      </c>
      <c r="U758" s="1329">
        <f t="shared" ca="1" si="67"/>
        <v>44916</v>
      </c>
      <c r="V758" s="1330" t="s">
        <v>24</v>
      </c>
      <c r="W758" s="1311" t="s">
        <v>24</v>
      </c>
      <c r="X758" s="347"/>
      <c r="Y758" s="172"/>
      <c r="Z758" s="350"/>
      <c r="AA758" s="230" t="s">
        <v>100</v>
      </c>
      <c r="AB758" s="230" t="s">
        <v>4604</v>
      </c>
      <c r="AC758" s="230" t="s">
        <v>24</v>
      </c>
      <c r="AD758" s="230" t="s">
        <v>24</v>
      </c>
      <c r="AE758" s="230" t="s">
        <v>24</v>
      </c>
      <c r="AF758" s="230"/>
      <c r="AG758" s="230"/>
      <c r="AH758" s="369"/>
      <c r="AI758" s="481" t="str">
        <f t="shared" si="63"/>
        <v>LIGHT VEHICLENISSAN CWB---</v>
      </c>
      <c r="AJ758" s="1330">
        <f t="shared" si="64"/>
        <v>43519</v>
      </c>
      <c r="AK758" s="592">
        <v>43526</v>
      </c>
      <c r="AL758" s="614">
        <v>43526</v>
      </c>
      <c r="AM758" s="230"/>
      <c r="AN758" s="232"/>
      <c r="AO758" s="232"/>
      <c r="AP758" s="230"/>
      <c r="AQ758" s="1231" t="s">
        <v>3094</v>
      </c>
      <c r="AR758" s="230"/>
      <c r="AS758" s="230"/>
      <c r="AT758" s="230"/>
      <c r="AU758" s="230"/>
      <c r="AV758" s="885"/>
      <c r="AW758" s="885"/>
      <c r="AX758" s="885"/>
      <c r="AY758" s="885"/>
      <c r="AZ758" s="177"/>
    </row>
    <row r="759" spans="1:60" ht="15" customHeight="1">
      <c r="A759" s="885"/>
      <c r="B759" s="1310">
        <v>753</v>
      </c>
      <c r="C759" s="553" t="s">
        <v>4529</v>
      </c>
      <c r="D759" s="697" t="s">
        <v>333</v>
      </c>
      <c r="E759" s="521" t="s">
        <v>222</v>
      </c>
      <c r="F759" s="509" t="s">
        <v>24</v>
      </c>
      <c r="G759" s="509" t="s">
        <v>12214</v>
      </c>
      <c r="H759" s="700" t="s">
        <v>4530</v>
      </c>
      <c r="I759" s="701">
        <v>34431</v>
      </c>
      <c r="J759" s="1314">
        <f t="shared" ref="J759:J822" ca="1" si="69">IF(OR(I759="",I759="-"),"-",ROUND((NOW()-I759)/356,0))</f>
        <v>28</v>
      </c>
      <c r="K759" s="384" t="s">
        <v>83</v>
      </c>
      <c r="L759" s="681">
        <v>71714190300753</v>
      </c>
      <c r="M759" s="616">
        <v>45389</v>
      </c>
      <c r="N759" s="578">
        <v>43615</v>
      </c>
      <c r="O759" s="217" t="s">
        <v>24</v>
      </c>
      <c r="P759" s="232" t="s">
        <v>24</v>
      </c>
      <c r="Q759" s="194" t="str">
        <f t="shared" si="61"/>
        <v>-</v>
      </c>
      <c r="R759" s="181" t="str">
        <f t="shared" ca="1" si="62"/>
        <v>TIDAK MCU</v>
      </c>
      <c r="S759" s="1319" t="s">
        <v>4586</v>
      </c>
      <c r="T759" s="1330">
        <f t="shared" ca="1" si="68"/>
        <v>44658</v>
      </c>
      <c r="U759" s="1329">
        <f t="shared" ca="1" si="67"/>
        <v>44658</v>
      </c>
      <c r="V759" s="1330" t="s">
        <v>24</v>
      </c>
      <c r="W759" s="1311" t="s">
        <v>24</v>
      </c>
      <c r="X759" s="347"/>
      <c r="Y759" s="172"/>
      <c r="Z759" s="350"/>
      <c r="AA759" s="230" t="s">
        <v>100</v>
      </c>
      <c r="AB759" s="230" t="s">
        <v>24</v>
      </c>
      <c r="AC759" s="230"/>
      <c r="AD759" s="230"/>
      <c r="AE759" s="230"/>
      <c r="AF759" s="230"/>
      <c r="AG759" s="230"/>
      <c r="AH759" s="369"/>
      <c r="AI759" s="481" t="str">
        <f t="shared" si="63"/>
        <v>LIGHT VEHICLE-</v>
      </c>
      <c r="AJ759" s="1330">
        <f t="shared" si="64"/>
        <v>43615</v>
      </c>
      <c r="AK759" s="683">
        <v>43612</v>
      </c>
      <c r="AL759" s="691">
        <v>43613</v>
      </c>
      <c r="AM759" s="230"/>
      <c r="AN759" s="232"/>
      <c r="AO759" s="232"/>
      <c r="AP759" s="230"/>
      <c r="AQ759" s="462" t="s">
        <v>3094</v>
      </c>
      <c r="AR759" s="230"/>
      <c r="AS759" s="230"/>
      <c r="AT759" s="230"/>
      <c r="AU759" s="230"/>
      <c r="AV759" s="146" t="s">
        <v>40</v>
      </c>
      <c r="AW759" s="146" t="s">
        <v>11701</v>
      </c>
      <c r="AZ759" s="458"/>
      <c r="BA759" s="2186"/>
      <c r="BB759" s="2186"/>
      <c r="BC759" s="2186"/>
      <c r="BD759" s="2186"/>
      <c r="BE759" s="2186"/>
      <c r="BF759" s="2186"/>
      <c r="BG759" s="2186"/>
      <c r="BH759" s="2186"/>
    </row>
    <row r="760" spans="1:60" s="2186" customFormat="1" ht="15" customHeight="1">
      <c r="A760" s="885"/>
      <c r="B760" s="1310">
        <v>754</v>
      </c>
      <c r="C760" s="682" t="s">
        <v>4531</v>
      </c>
      <c r="D760" s="697" t="s">
        <v>230</v>
      </c>
      <c r="E760" s="521" t="s">
        <v>222</v>
      </c>
      <c r="F760" s="509" t="s">
        <v>24</v>
      </c>
      <c r="G760" s="509" t="s">
        <v>12214</v>
      </c>
      <c r="H760" s="680" t="s">
        <v>4532</v>
      </c>
      <c r="I760" s="530">
        <v>35417</v>
      </c>
      <c r="J760" s="1314">
        <f t="shared" ca="1" si="69"/>
        <v>25</v>
      </c>
      <c r="K760" s="232" t="s">
        <v>493</v>
      </c>
      <c r="L760" s="686">
        <v>951219310594</v>
      </c>
      <c r="M760" s="217">
        <v>45278</v>
      </c>
      <c r="N760" s="578">
        <v>43615</v>
      </c>
      <c r="O760" s="217" t="s">
        <v>24</v>
      </c>
      <c r="P760" s="232" t="s">
        <v>24</v>
      </c>
      <c r="Q760" s="194" t="str">
        <f t="shared" si="61"/>
        <v>-</v>
      </c>
      <c r="R760" s="181" t="str">
        <f t="shared" ca="1" si="62"/>
        <v>TIDAK MCU</v>
      </c>
      <c r="S760" s="1319" t="s">
        <v>4587</v>
      </c>
      <c r="T760" s="1330">
        <f t="shared" ca="1" si="68"/>
        <v>44913</v>
      </c>
      <c r="U760" s="1329">
        <f t="shared" ca="1" si="67"/>
        <v>44913</v>
      </c>
      <c r="V760" s="1330" t="s">
        <v>24</v>
      </c>
      <c r="W760" s="1311" t="s">
        <v>24</v>
      </c>
      <c r="X760" s="347"/>
      <c r="Y760" s="172"/>
      <c r="Z760" s="350"/>
      <c r="AA760" s="230" t="s">
        <v>4604</v>
      </c>
      <c r="AB760" s="230" t="s">
        <v>11521</v>
      </c>
      <c r="AC760" s="230" t="s">
        <v>24</v>
      </c>
      <c r="AD760" s="230" t="s">
        <v>24</v>
      </c>
      <c r="AE760" s="230" t="s">
        <v>24</v>
      </c>
      <c r="AF760" s="230"/>
      <c r="AG760" s="230"/>
      <c r="AH760" s="369"/>
      <c r="AI760" s="481" t="str">
        <f t="shared" si="63"/>
        <v>NISSAN CWBISUZU GIGA---</v>
      </c>
      <c r="AJ760" s="1330">
        <f t="shared" si="64"/>
        <v>43615</v>
      </c>
      <c r="AK760" s="683">
        <v>43879</v>
      </c>
      <c r="AL760" s="691">
        <v>43879</v>
      </c>
      <c r="AM760" s="230"/>
      <c r="AN760" s="232"/>
      <c r="AO760" s="232"/>
      <c r="AP760" s="230" t="s">
        <v>11521</v>
      </c>
      <c r="AQ760" s="1231" t="s">
        <v>3094</v>
      </c>
      <c r="AR760" s="230"/>
      <c r="AS760" s="230"/>
      <c r="AT760" s="230"/>
      <c r="AU760" s="230"/>
      <c r="AV760" s="885"/>
      <c r="AW760" s="885"/>
      <c r="AX760" s="885"/>
      <c r="AY760" s="885"/>
      <c r="AZ760" s="458"/>
    </row>
    <row r="761" spans="1:60" s="2186" customFormat="1" ht="15" customHeight="1">
      <c r="A761" s="885"/>
      <c r="B761" s="1310">
        <v>755</v>
      </c>
      <c r="C761" s="553" t="s">
        <v>4535</v>
      </c>
      <c r="D761" s="1314" t="s">
        <v>230</v>
      </c>
      <c r="E761" s="521" t="s">
        <v>222</v>
      </c>
      <c r="F761" s="509" t="s">
        <v>24</v>
      </c>
      <c r="G761" s="509" t="s">
        <v>12214</v>
      </c>
      <c r="H761" s="700" t="s">
        <v>4536</v>
      </c>
      <c r="I761" s="701">
        <v>27388</v>
      </c>
      <c r="J761" s="1314">
        <f t="shared" ca="1" si="69"/>
        <v>47</v>
      </c>
      <c r="K761" s="232" t="s">
        <v>493</v>
      </c>
      <c r="L761" s="686">
        <v>1723171200270</v>
      </c>
      <c r="M761" s="217">
        <v>44920</v>
      </c>
      <c r="N761" s="578">
        <v>43519</v>
      </c>
      <c r="O761" s="616">
        <v>43879</v>
      </c>
      <c r="P761" s="232" t="s">
        <v>501</v>
      </c>
      <c r="Q761" s="194">
        <f t="shared" si="61"/>
        <v>44244</v>
      </c>
      <c r="R761" s="181" t="str">
        <f t="shared" ca="1" si="62"/>
        <v>EXPIRED</v>
      </c>
      <c r="S761" s="1319" t="s">
        <v>4589</v>
      </c>
      <c r="T761" s="1330">
        <f t="shared" ca="1" si="68"/>
        <v>44920</v>
      </c>
      <c r="U761" s="1329">
        <f t="shared" ca="1" si="67"/>
        <v>44920</v>
      </c>
      <c r="V761" s="1330" t="s">
        <v>24</v>
      </c>
      <c r="W761" s="1311" t="s">
        <v>24</v>
      </c>
      <c r="X761" s="347"/>
      <c r="Y761" s="172"/>
      <c r="Z761" s="350"/>
      <c r="AA761" s="230" t="s">
        <v>591</v>
      </c>
      <c r="AB761" s="230" t="s">
        <v>4605</v>
      </c>
      <c r="AC761" s="230" t="s">
        <v>24</v>
      </c>
      <c r="AD761" s="230" t="s">
        <v>24</v>
      </c>
      <c r="AE761" s="230" t="s">
        <v>24</v>
      </c>
      <c r="AF761" s="230"/>
      <c r="AG761" s="230"/>
      <c r="AH761" s="369"/>
      <c r="AI761" s="481" t="str">
        <f t="shared" si="63"/>
        <v>PC 200ZX 350 HITACHI---</v>
      </c>
      <c r="AJ761" s="1330">
        <f t="shared" si="64"/>
        <v>43519</v>
      </c>
      <c r="AK761" s="592">
        <v>43521</v>
      </c>
      <c r="AL761" s="614">
        <v>43522</v>
      </c>
      <c r="AM761" s="230"/>
      <c r="AN761" s="232"/>
      <c r="AO761" s="232"/>
      <c r="AP761" s="230"/>
      <c r="AQ761" s="180"/>
      <c r="AR761" s="230"/>
      <c r="AS761" s="230"/>
      <c r="AT761" s="230"/>
      <c r="AU761" s="230"/>
      <c r="AV761" s="885"/>
      <c r="AW761" s="885"/>
      <c r="AX761" s="885"/>
      <c r="AY761" s="885"/>
      <c r="AZ761" s="907"/>
      <c r="BA761" s="1206"/>
      <c r="BB761" s="1206"/>
      <c r="BC761" s="1206"/>
      <c r="BD761" s="1206"/>
      <c r="BE761" s="1206"/>
      <c r="BF761" s="1206"/>
      <c r="BG761" s="1206"/>
      <c r="BH761" s="1206"/>
    </row>
    <row r="762" spans="1:60" ht="15" customHeight="1">
      <c r="A762" s="885"/>
      <c r="B762" s="1310">
        <v>756</v>
      </c>
      <c r="C762" s="553" t="s">
        <v>4537</v>
      </c>
      <c r="D762" s="1314" t="s">
        <v>226</v>
      </c>
      <c r="E762" s="521" t="s">
        <v>222</v>
      </c>
      <c r="F762" s="509" t="s">
        <v>24</v>
      </c>
      <c r="G762" s="509" t="s">
        <v>12214</v>
      </c>
      <c r="H762" s="690" t="s">
        <v>4538</v>
      </c>
      <c r="I762" s="600">
        <v>34392</v>
      </c>
      <c r="J762" s="1314">
        <f t="shared" ca="1" si="69"/>
        <v>28</v>
      </c>
      <c r="K762" s="178" t="s">
        <v>493</v>
      </c>
      <c r="L762" s="613">
        <v>940219310331</v>
      </c>
      <c r="M762" s="181">
        <v>44619</v>
      </c>
      <c r="N762" s="578">
        <v>43538</v>
      </c>
      <c r="O762" s="217" t="s">
        <v>24</v>
      </c>
      <c r="P762" s="232" t="s">
        <v>24</v>
      </c>
      <c r="Q762" s="194" t="str">
        <f t="shared" si="61"/>
        <v>-</v>
      </c>
      <c r="R762" s="181" t="str">
        <f t="shared" ca="1" si="62"/>
        <v>TIDAK MCU</v>
      </c>
      <c r="S762" s="1319" t="s">
        <v>4590</v>
      </c>
      <c r="T762" s="1330">
        <f ca="1">IF(OR(I762="",I762="-"),"-",DATE(YEAR(TODAY())+2,MONTH(I762),DAY(I762)))</f>
        <v>44984</v>
      </c>
      <c r="U762" s="1329">
        <f t="shared" ca="1" si="67"/>
        <v>44984</v>
      </c>
      <c r="V762" s="1330" t="s">
        <v>24</v>
      </c>
      <c r="W762" s="1311" t="s">
        <v>24</v>
      </c>
      <c r="X762" s="347"/>
      <c r="Y762" s="172"/>
      <c r="Z762" s="350"/>
      <c r="AA762" s="230" t="s">
        <v>100</v>
      </c>
      <c r="AB762" s="230" t="s">
        <v>24</v>
      </c>
      <c r="AC762" s="230" t="s">
        <v>24</v>
      </c>
      <c r="AD762" s="230" t="s">
        <v>24</v>
      </c>
      <c r="AE762" s="230" t="s">
        <v>24</v>
      </c>
      <c r="AF762" s="230"/>
      <c r="AG762" s="230"/>
      <c r="AH762" s="369"/>
      <c r="AI762" s="481" t="str">
        <f t="shared" si="63"/>
        <v>LIGHT VEHICLE----</v>
      </c>
      <c r="AJ762" s="1330">
        <f t="shared" si="64"/>
        <v>43538</v>
      </c>
      <c r="AK762" s="592">
        <v>43535</v>
      </c>
      <c r="AL762" s="614">
        <v>43536</v>
      </c>
      <c r="AM762" s="230"/>
      <c r="AN762" s="232"/>
      <c r="AO762" s="232"/>
      <c r="AP762" s="230"/>
      <c r="AQ762" s="180"/>
      <c r="AR762" s="230"/>
      <c r="AS762" s="230"/>
      <c r="AT762" s="230"/>
      <c r="AU762" s="230"/>
      <c r="AV762" s="885"/>
      <c r="AW762" s="885"/>
      <c r="AX762" s="885"/>
      <c r="AY762" s="885"/>
      <c r="AZ762" s="458"/>
      <c r="BA762" s="2186"/>
      <c r="BB762" s="2186"/>
      <c r="BC762" s="2186"/>
      <c r="BD762" s="2186"/>
      <c r="BE762" s="2186"/>
      <c r="BF762" s="2186"/>
      <c r="BG762" s="2186"/>
      <c r="BH762" s="2186"/>
    </row>
    <row r="763" spans="1:60" ht="15" customHeight="1">
      <c r="A763" s="885"/>
      <c r="B763" s="1310">
        <v>757</v>
      </c>
      <c r="C763" s="1492" t="s">
        <v>3344</v>
      </c>
      <c r="D763" s="445" t="s">
        <v>230</v>
      </c>
      <c r="E763" s="709" t="s">
        <v>222</v>
      </c>
      <c r="F763" s="912" t="s">
        <v>24</v>
      </c>
      <c r="G763" s="445" t="s">
        <v>12214</v>
      </c>
      <c r="H763" s="922" t="s">
        <v>4539</v>
      </c>
      <c r="I763" s="1727">
        <v>34584</v>
      </c>
      <c r="J763" s="445">
        <f t="shared" ca="1" si="69"/>
        <v>27</v>
      </c>
      <c r="K763" s="877" t="s">
        <v>493</v>
      </c>
      <c r="L763" s="1574">
        <v>930919310129</v>
      </c>
      <c r="M763" s="1727">
        <v>45542</v>
      </c>
      <c r="N763" s="928">
        <v>43568</v>
      </c>
      <c r="O763" s="1727">
        <v>43951</v>
      </c>
      <c r="P763" s="877" t="s">
        <v>24</v>
      </c>
      <c r="Q763" s="1025">
        <f t="shared" si="61"/>
        <v>44316</v>
      </c>
      <c r="R763" s="919" t="str">
        <f t="shared" ca="1" si="62"/>
        <v>BERLAKU</v>
      </c>
      <c r="S763" s="445" t="s">
        <v>4591</v>
      </c>
      <c r="T763" s="446">
        <f t="shared" ref="T763:T771" ca="1" si="70">IF(OR(I763="",I763="-"),"-",DATE(YEAR(TODAY())+1,MONTH(I763),DAY(I763)))</f>
        <v>44811</v>
      </c>
      <c r="U763" s="517">
        <f t="shared" ca="1" si="67"/>
        <v>44811</v>
      </c>
      <c r="V763" s="446" t="s">
        <v>24</v>
      </c>
      <c r="W763" s="446" t="s">
        <v>24</v>
      </c>
      <c r="X763" s="1009"/>
      <c r="Y763" s="1944"/>
      <c r="Z763" s="1027"/>
      <c r="AA763" s="877" t="s">
        <v>4606</v>
      </c>
      <c r="AB763" s="877" t="s">
        <v>590</v>
      </c>
      <c r="AC763" s="877" t="s">
        <v>24</v>
      </c>
      <c r="AD763" s="877" t="s">
        <v>24</v>
      </c>
      <c r="AE763" s="877" t="s">
        <v>24</v>
      </c>
      <c r="AF763" s="877"/>
      <c r="AG763" s="877"/>
      <c r="AH763" s="1028"/>
      <c r="AI763" s="1028" t="str">
        <f t="shared" si="63"/>
        <v>PC 200, PC 300 RBCOMPACTOR ---</v>
      </c>
      <c r="AJ763" s="446">
        <f t="shared" si="64"/>
        <v>43568</v>
      </c>
      <c r="AK763" s="1029">
        <v>43570</v>
      </c>
      <c r="AL763" s="1989">
        <v>43571</v>
      </c>
      <c r="AM763" s="877"/>
      <c r="AN763" s="877"/>
      <c r="AO763" s="877"/>
      <c r="AP763" s="877"/>
      <c r="AQ763" s="2001" t="s">
        <v>6564</v>
      </c>
      <c r="AR763" s="877"/>
      <c r="AS763" s="877"/>
      <c r="AT763" s="877"/>
      <c r="AU763" s="877"/>
      <c r="AV763" s="458"/>
      <c r="AW763" s="458"/>
      <c r="AX763" s="458"/>
      <c r="AY763" s="458"/>
      <c r="AZ763" s="885"/>
    </row>
    <row r="764" spans="1:60" ht="15" customHeight="1">
      <c r="A764" s="885"/>
      <c r="B764" s="1310">
        <v>758</v>
      </c>
      <c r="C764" s="682" t="s">
        <v>4540</v>
      </c>
      <c r="D764" s="1314" t="s">
        <v>226</v>
      </c>
      <c r="E764" s="521" t="s">
        <v>222</v>
      </c>
      <c r="F764" s="509" t="s">
        <v>24</v>
      </c>
      <c r="G764" s="509" t="s">
        <v>12214</v>
      </c>
      <c r="H764" s="680" t="s">
        <v>4541</v>
      </c>
      <c r="I764" s="530">
        <v>35887</v>
      </c>
      <c r="J764" s="903">
        <f t="shared" ca="1" si="69"/>
        <v>24</v>
      </c>
      <c r="K764" s="232" t="s">
        <v>83</v>
      </c>
      <c r="L764" s="686">
        <v>980415260378</v>
      </c>
      <c r="M764" s="217">
        <v>44288</v>
      </c>
      <c r="N764" s="578">
        <v>43568</v>
      </c>
      <c r="O764" s="217">
        <v>43925</v>
      </c>
      <c r="P764" s="232" t="s">
        <v>24</v>
      </c>
      <c r="Q764" s="194">
        <f t="shared" si="61"/>
        <v>44290</v>
      </c>
      <c r="R764" s="181" t="str">
        <f t="shared" ca="1" si="62"/>
        <v>BERLAKU</v>
      </c>
      <c r="S764" s="1319" t="s">
        <v>4592</v>
      </c>
      <c r="T764" s="1330">
        <f t="shared" ca="1" si="70"/>
        <v>44653</v>
      </c>
      <c r="U764" s="1329">
        <f t="shared" ca="1" si="67"/>
        <v>44653</v>
      </c>
      <c r="V764" s="904" t="s">
        <v>24</v>
      </c>
      <c r="W764" s="136" t="s">
        <v>24</v>
      </c>
      <c r="X764" s="347"/>
      <c r="Y764" s="172"/>
      <c r="Z764" s="350"/>
      <c r="AA764" s="230" t="s">
        <v>100</v>
      </c>
      <c r="AB764" s="230" t="s">
        <v>24</v>
      </c>
      <c r="AC764" s="230" t="s">
        <v>24</v>
      </c>
      <c r="AD764" s="230" t="s">
        <v>24</v>
      </c>
      <c r="AE764" s="230" t="s">
        <v>24</v>
      </c>
      <c r="AF764" s="230"/>
      <c r="AG764" s="230"/>
      <c r="AH764" s="369"/>
      <c r="AI764" s="481" t="str">
        <f t="shared" si="63"/>
        <v>LIGHT VEHICLE----</v>
      </c>
      <c r="AJ764" s="1330">
        <f t="shared" si="64"/>
        <v>43568</v>
      </c>
      <c r="AK764" s="592">
        <v>43570</v>
      </c>
      <c r="AL764" s="614">
        <v>43571</v>
      </c>
      <c r="AM764" s="230"/>
      <c r="AN764" s="232"/>
      <c r="AO764" s="232"/>
      <c r="AP764" s="230"/>
      <c r="AQ764" s="230"/>
      <c r="AR764" s="230"/>
      <c r="AS764" s="230"/>
      <c r="AT764" s="230"/>
      <c r="AU764" s="230"/>
      <c r="AV764" s="885"/>
      <c r="AW764" s="885"/>
      <c r="AX764" s="885"/>
      <c r="AY764" s="885"/>
      <c r="AZ764" s="885"/>
    </row>
    <row r="765" spans="1:60" ht="15" customHeight="1">
      <c r="A765" s="885"/>
      <c r="B765" s="1310">
        <v>759</v>
      </c>
      <c r="C765" s="677" t="s">
        <v>4542</v>
      </c>
      <c r="D765" s="521" t="s">
        <v>230</v>
      </c>
      <c r="E765" s="521" t="s">
        <v>222</v>
      </c>
      <c r="F765" s="509" t="s">
        <v>24</v>
      </c>
      <c r="G765" s="509" t="s">
        <v>12214</v>
      </c>
      <c r="H765" s="680" t="s">
        <v>4543</v>
      </c>
      <c r="I765" s="530">
        <v>31623</v>
      </c>
      <c r="J765" s="1314">
        <f t="shared" ca="1" si="69"/>
        <v>36</v>
      </c>
      <c r="K765" s="232" t="s">
        <v>494</v>
      </c>
      <c r="L765" s="686">
        <v>8807172330047</v>
      </c>
      <c r="M765" s="217">
        <v>44407</v>
      </c>
      <c r="N765" s="578">
        <v>43559</v>
      </c>
      <c r="O765" s="217">
        <v>44158</v>
      </c>
      <c r="P765" s="232" t="s">
        <v>1458</v>
      </c>
      <c r="Q765" s="194">
        <f t="shared" si="61"/>
        <v>44523</v>
      </c>
      <c r="R765" s="181" t="str">
        <f t="shared" ca="1" si="62"/>
        <v>BERLAKU</v>
      </c>
      <c r="S765" s="1319" t="s">
        <v>4593</v>
      </c>
      <c r="T765" s="1330">
        <f t="shared" ca="1" si="70"/>
        <v>44772</v>
      </c>
      <c r="U765" s="1329">
        <f t="shared" ca="1" si="67"/>
        <v>44772</v>
      </c>
      <c r="V765" s="1330" t="s">
        <v>24</v>
      </c>
      <c r="W765" s="1311" t="s">
        <v>24</v>
      </c>
      <c r="X765" s="347"/>
      <c r="Y765" s="172"/>
      <c r="Z765" s="350"/>
      <c r="AA765" s="230" t="s">
        <v>4606</v>
      </c>
      <c r="AB765" s="230" t="s">
        <v>4607</v>
      </c>
      <c r="AC765" s="230" t="s">
        <v>24</v>
      </c>
      <c r="AD765" s="230" t="s">
        <v>24</v>
      </c>
      <c r="AE765" s="230" t="s">
        <v>24</v>
      </c>
      <c r="AF765" s="230"/>
      <c r="AG765" s="230"/>
      <c r="AH765" s="369"/>
      <c r="AI765" s="481" t="str">
        <f t="shared" si="63"/>
        <v>PC 200, PC 300 RBHITACHI ZX 350---</v>
      </c>
      <c r="AJ765" s="1330">
        <f t="shared" si="64"/>
        <v>43559</v>
      </c>
      <c r="AK765" s="592">
        <v>43551</v>
      </c>
      <c r="AL765" s="614">
        <v>43552</v>
      </c>
      <c r="AM765" s="230"/>
      <c r="AN765" s="232"/>
      <c r="AO765" s="232"/>
      <c r="AP765" s="230"/>
      <c r="AQ765" s="462" t="s">
        <v>3094</v>
      </c>
      <c r="AR765" s="230"/>
      <c r="AS765" s="230"/>
      <c r="AT765" s="230"/>
      <c r="AU765" s="230"/>
      <c r="AV765" s="885"/>
      <c r="AW765" s="885"/>
      <c r="AX765" s="885"/>
      <c r="AY765" s="885"/>
      <c r="AZ765" s="885"/>
    </row>
    <row r="766" spans="1:60" ht="15" customHeight="1">
      <c r="A766" s="885"/>
      <c r="B766" s="1310">
        <v>760</v>
      </c>
      <c r="C766" s="682" t="s">
        <v>4544</v>
      </c>
      <c r="D766" s="554" t="s">
        <v>230</v>
      </c>
      <c r="E766" s="521" t="s">
        <v>222</v>
      </c>
      <c r="F766" s="509" t="s">
        <v>24</v>
      </c>
      <c r="G766" s="509" t="s">
        <v>12214</v>
      </c>
      <c r="H766" s="680" t="s">
        <v>4545</v>
      </c>
      <c r="I766" s="530">
        <v>32841</v>
      </c>
      <c r="J766" s="903">
        <f t="shared" ca="1" si="69"/>
        <v>32</v>
      </c>
      <c r="K766" s="178" t="s">
        <v>494</v>
      </c>
      <c r="L766" s="613">
        <v>1723170500079</v>
      </c>
      <c r="M766" s="181">
        <v>44894</v>
      </c>
      <c r="N766" s="578">
        <v>43817</v>
      </c>
      <c r="O766" s="217" t="s">
        <v>24</v>
      </c>
      <c r="P766" s="232" t="s">
        <v>24</v>
      </c>
      <c r="Q766" s="194" t="str">
        <f t="shared" si="61"/>
        <v>-</v>
      </c>
      <c r="R766" s="181" t="str">
        <f t="shared" ca="1" si="62"/>
        <v>TIDAK MCU</v>
      </c>
      <c r="S766" s="1319" t="s">
        <v>4594</v>
      </c>
      <c r="T766" s="1330">
        <f t="shared" ca="1" si="70"/>
        <v>44894</v>
      </c>
      <c r="U766" s="1329">
        <f t="shared" ca="1" si="67"/>
        <v>44894</v>
      </c>
      <c r="V766" s="904" t="s">
        <v>24</v>
      </c>
      <c r="W766" s="136" t="s">
        <v>24</v>
      </c>
      <c r="X766" s="347"/>
      <c r="Y766" s="172"/>
      <c r="Z766" s="350"/>
      <c r="AA766" s="230" t="s">
        <v>590</v>
      </c>
      <c r="AB766" s="230" t="s">
        <v>4607</v>
      </c>
      <c r="AC766" s="230" t="s">
        <v>592</v>
      </c>
      <c r="AD766" s="230" t="s">
        <v>589</v>
      </c>
      <c r="AE766" s="230" t="s">
        <v>24</v>
      </c>
      <c r="AF766" s="230"/>
      <c r="AG766" s="230"/>
      <c r="AH766" s="369"/>
      <c r="AI766" s="481" t="str">
        <f t="shared" si="63"/>
        <v>COMPACTOR HITACHI ZX 350PC 200, PC 300DZ 85-</v>
      </c>
      <c r="AJ766" s="1330">
        <f t="shared" si="64"/>
        <v>43817</v>
      </c>
      <c r="AK766" s="592">
        <v>43816</v>
      </c>
      <c r="AL766" s="614">
        <v>43816</v>
      </c>
      <c r="AM766" s="230"/>
      <c r="AN766" s="232"/>
      <c r="AO766" s="232"/>
      <c r="AP766" s="230"/>
      <c r="AQ766" s="180"/>
      <c r="AR766" s="230"/>
      <c r="AS766" s="230"/>
      <c r="AT766" s="230"/>
      <c r="AU766" s="230"/>
      <c r="AV766" s="885"/>
      <c r="AW766" s="885"/>
      <c r="AX766" s="885"/>
      <c r="AY766" s="885"/>
      <c r="AZ766" s="885"/>
    </row>
    <row r="767" spans="1:60" ht="15" customHeight="1">
      <c r="A767" s="885"/>
      <c r="B767" s="1310">
        <v>761</v>
      </c>
      <c r="C767" s="682" t="s">
        <v>4546</v>
      </c>
      <c r="D767" s="521" t="s">
        <v>226</v>
      </c>
      <c r="E767" s="521" t="s">
        <v>222</v>
      </c>
      <c r="F767" s="509" t="s">
        <v>24</v>
      </c>
      <c r="G767" s="509" t="s">
        <v>12214</v>
      </c>
      <c r="H767" s="680" t="s">
        <v>4547</v>
      </c>
      <c r="I767" s="530">
        <v>31756</v>
      </c>
      <c r="J767" s="1314">
        <f t="shared" ca="1" si="69"/>
        <v>35</v>
      </c>
      <c r="K767" s="232" t="s">
        <v>83</v>
      </c>
      <c r="L767" s="686">
        <v>861217150402</v>
      </c>
      <c r="M767" s="217">
        <v>45627</v>
      </c>
      <c r="N767" s="578">
        <v>43817</v>
      </c>
      <c r="O767" s="217" t="s">
        <v>24</v>
      </c>
      <c r="P767" s="232" t="s">
        <v>24</v>
      </c>
      <c r="Q767" s="194" t="str">
        <f t="shared" si="61"/>
        <v>-</v>
      </c>
      <c r="R767" s="181" t="str">
        <f t="shared" ca="1" si="62"/>
        <v>TIDAK MCU</v>
      </c>
      <c r="S767" s="1319" t="s">
        <v>4595</v>
      </c>
      <c r="T767" s="1330">
        <f t="shared" ca="1" si="70"/>
        <v>44905</v>
      </c>
      <c r="U767" s="1329">
        <f t="shared" ca="1" si="67"/>
        <v>44905</v>
      </c>
      <c r="V767" s="1330" t="s">
        <v>24</v>
      </c>
      <c r="W767" s="1311" t="s">
        <v>24</v>
      </c>
      <c r="X767" s="347"/>
      <c r="Y767" s="172"/>
      <c r="Z767" s="350"/>
      <c r="AA767" s="230" t="s">
        <v>100</v>
      </c>
      <c r="AB767" s="230" t="s">
        <v>24</v>
      </c>
      <c r="AC767" s="230" t="s">
        <v>24</v>
      </c>
      <c r="AD767" s="230" t="s">
        <v>24</v>
      </c>
      <c r="AE767" s="230" t="s">
        <v>24</v>
      </c>
      <c r="AF767" s="230"/>
      <c r="AG767" s="230"/>
      <c r="AH767" s="369"/>
      <c r="AI767" s="481" t="str">
        <f t="shared" si="63"/>
        <v>LIGHT VEHICLE----</v>
      </c>
      <c r="AJ767" s="1330">
        <f t="shared" si="64"/>
        <v>43817</v>
      </c>
      <c r="AK767" s="592">
        <v>43816</v>
      </c>
      <c r="AL767" s="614">
        <v>43816</v>
      </c>
      <c r="AM767" s="230"/>
      <c r="AN767" s="232"/>
      <c r="AO767" s="232"/>
      <c r="AP767" s="230"/>
      <c r="AQ767" s="230"/>
      <c r="AR767" s="230"/>
      <c r="AS767" s="230"/>
      <c r="AT767" s="230"/>
      <c r="AU767" s="230"/>
      <c r="AV767" s="885"/>
      <c r="AW767" s="885"/>
      <c r="AX767" s="885"/>
      <c r="AY767" s="885"/>
      <c r="AZ767" s="885"/>
    </row>
    <row r="768" spans="1:60" ht="15" customHeight="1">
      <c r="A768" s="885"/>
      <c r="B768" s="1310">
        <v>762</v>
      </c>
      <c r="C768" s="682" t="s">
        <v>4548</v>
      </c>
      <c r="D768" s="521" t="s">
        <v>230</v>
      </c>
      <c r="E768" s="521" t="s">
        <v>222</v>
      </c>
      <c r="F768" s="509" t="s">
        <v>24</v>
      </c>
      <c r="G768" s="509" t="s">
        <v>12214</v>
      </c>
      <c r="H768" s="680" t="s">
        <v>4549</v>
      </c>
      <c r="I768" s="530">
        <v>26444</v>
      </c>
      <c r="J768" s="1314">
        <f t="shared" ca="1" si="69"/>
        <v>50</v>
      </c>
      <c r="K768" s="232" t="s">
        <v>493</v>
      </c>
      <c r="L768" s="686">
        <v>720522200307</v>
      </c>
      <c r="M768" s="217">
        <v>44706</v>
      </c>
      <c r="N768" s="578">
        <v>43835</v>
      </c>
      <c r="O768" s="217" t="s">
        <v>24</v>
      </c>
      <c r="P768" s="698" t="s">
        <v>24</v>
      </c>
      <c r="Q768" s="194" t="str">
        <f t="shared" si="61"/>
        <v>-</v>
      </c>
      <c r="R768" s="181" t="str">
        <f t="shared" ca="1" si="62"/>
        <v>TIDAK MCU</v>
      </c>
      <c r="S768" s="1319" t="s">
        <v>4596</v>
      </c>
      <c r="T768" s="1330">
        <f t="shared" ca="1" si="70"/>
        <v>44706</v>
      </c>
      <c r="U768" s="1329">
        <f t="shared" ca="1" si="67"/>
        <v>44706</v>
      </c>
      <c r="V768" s="1330" t="s">
        <v>24</v>
      </c>
      <c r="W768" s="1311" t="s">
        <v>24</v>
      </c>
      <c r="X768" s="347"/>
      <c r="Y768" s="172"/>
      <c r="Z768" s="350"/>
      <c r="AA768" s="230" t="s">
        <v>4604</v>
      </c>
      <c r="AB768" s="230" t="s">
        <v>590</v>
      </c>
      <c r="AC768" s="230" t="s">
        <v>24</v>
      </c>
      <c r="AD768" s="230" t="s">
        <v>24</v>
      </c>
      <c r="AE768" s="230" t="s">
        <v>24</v>
      </c>
      <c r="AF768" s="230"/>
      <c r="AG768" s="230"/>
      <c r="AH768" s="369"/>
      <c r="AI768" s="481" t="str">
        <f t="shared" si="63"/>
        <v>NISSAN CWBCOMPACTOR ---</v>
      </c>
      <c r="AJ768" s="1330">
        <f t="shared" si="64"/>
        <v>43835</v>
      </c>
      <c r="AK768" s="592">
        <v>43816</v>
      </c>
      <c r="AL768" s="614">
        <v>43816</v>
      </c>
      <c r="AM768" s="230"/>
      <c r="AN768" s="232"/>
      <c r="AO768" s="232"/>
      <c r="AP768" s="230"/>
      <c r="AQ768" s="1231" t="s">
        <v>3094</v>
      </c>
      <c r="AR768" s="230"/>
      <c r="AS768" s="230"/>
      <c r="AT768" s="230"/>
      <c r="AU768" s="230"/>
      <c r="AV768" s="885"/>
      <c r="AW768" s="885"/>
      <c r="AX768" s="885"/>
      <c r="AY768" s="885"/>
      <c r="AZ768" s="177"/>
    </row>
    <row r="769" spans="1:52" ht="15" customHeight="1">
      <c r="A769" s="885"/>
      <c r="B769" s="1310">
        <v>763</v>
      </c>
      <c r="C769" s="682" t="s">
        <v>368</v>
      </c>
      <c r="D769" s="521" t="s">
        <v>226</v>
      </c>
      <c r="E769" s="521" t="s">
        <v>222</v>
      </c>
      <c r="F769" s="509" t="s">
        <v>24</v>
      </c>
      <c r="G769" s="509" t="s">
        <v>12214</v>
      </c>
      <c r="H769" s="935" t="s">
        <v>24</v>
      </c>
      <c r="I769" s="530">
        <v>30508</v>
      </c>
      <c r="J769" s="903">
        <f t="shared" ca="1" si="69"/>
        <v>39</v>
      </c>
      <c r="K769" s="232" t="s">
        <v>83</v>
      </c>
      <c r="L769" s="686">
        <v>17188307000003</v>
      </c>
      <c r="M769" s="217">
        <v>45594</v>
      </c>
      <c r="N769" s="578">
        <v>43817</v>
      </c>
      <c r="O769" s="217" t="s">
        <v>24</v>
      </c>
      <c r="P769" s="232" t="s">
        <v>24</v>
      </c>
      <c r="Q769" s="194" t="str">
        <f t="shared" si="61"/>
        <v>-</v>
      </c>
      <c r="R769" s="181" t="str">
        <f t="shared" ca="1" si="62"/>
        <v>TIDAK MCU</v>
      </c>
      <c r="S769" s="1319" t="s">
        <v>4597</v>
      </c>
      <c r="T769" s="1330">
        <f t="shared" ca="1" si="70"/>
        <v>44753</v>
      </c>
      <c r="U769" s="1329">
        <f t="shared" ca="1" si="67"/>
        <v>44753</v>
      </c>
      <c r="V769" s="904" t="s">
        <v>24</v>
      </c>
      <c r="W769" s="136" t="s">
        <v>24</v>
      </c>
      <c r="X769" s="347"/>
      <c r="Y769" s="172"/>
      <c r="Z769" s="350"/>
      <c r="AA769" s="230" t="s">
        <v>100</v>
      </c>
      <c r="AB769" s="230" t="s">
        <v>24</v>
      </c>
      <c r="AC769" s="230" t="s">
        <v>24</v>
      </c>
      <c r="AD769" s="230" t="s">
        <v>24</v>
      </c>
      <c r="AE769" s="230" t="s">
        <v>24</v>
      </c>
      <c r="AF769" s="230"/>
      <c r="AG769" s="230"/>
      <c r="AH769" s="369"/>
      <c r="AI769" s="481" t="str">
        <f t="shared" si="63"/>
        <v>LIGHT VEHICLE----</v>
      </c>
      <c r="AJ769" s="1330">
        <f t="shared" si="64"/>
        <v>43817</v>
      </c>
      <c r="AK769" s="592">
        <v>43816</v>
      </c>
      <c r="AL769" s="614">
        <v>43816</v>
      </c>
      <c r="AM769" s="230"/>
      <c r="AN769" s="232"/>
      <c r="AO769" s="232"/>
      <c r="AP769" s="230"/>
      <c r="AQ769" s="230"/>
      <c r="AR769" s="230"/>
      <c r="AS769" s="230"/>
      <c r="AT769" s="230"/>
      <c r="AU769" s="230"/>
      <c r="AZ769" s="177"/>
    </row>
    <row r="770" spans="1:52" ht="15" customHeight="1">
      <c r="A770" s="885"/>
      <c r="B770" s="1310">
        <v>764</v>
      </c>
      <c r="C770" s="1024" t="s">
        <v>4550</v>
      </c>
      <c r="D770" s="709" t="s">
        <v>230</v>
      </c>
      <c r="E770" s="709" t="s">
        <v>222</v>
      </c>
      <c r="F770" s="912" t="s">
        <v>24</v>
      </c>
      <c r="G770" s="445" t="s">
        <v>12214</v>
      </c>
      <c r="H770" s="1661" t="s">
        <v>24</v>
      </c>
      <c r="I770" s="1716" t="s">
        <v>24</v>
      </c>
      <c r="J770" s="445" t="str">
        <f t="shared" ca="1" si="69"/>
        <v>-</v>
      </c>
      <c r="K770" s="1810" t="s">
        <v>24</v>
      </c>
      <c r="L770" s="1844" t="s">
        <v>24</v>
      </c>
      <c r="M770" s="1882" t="s">
        <v>24</v>
      </c>
      <c r="N770" s="928">
        <v>43817</v>
      </c>
      <c r="O770" s="1727" t="s">
        <v>24</v>
      </c>
      <c r="P770" s="877" t="s">
        <v>24</v>
      </c>
      <c r="Q770" s="1025" t="str">
        <f t="shared" si="61"/>
        <v>-</v>
      </c>
      <c r="R770" s="919" t="str">
        <f t="shared" ca="1" si="62"/>
        <v>TIDAK MCU</v>
      </c>
      <c r="S770" s="445" t="s">
        <v>24</v>
      </c>
      <c r="T770" s="446" t="str">
        <f t="shared" ca="1" si="70"/>
        <v>-</v>
      </c>
      <c r="U770" s="517" t="str">
        <f t="shared" ca="1" si="67"/>
        <v>TIDAK GT</v>
      </c>
      <c r="V770" s="446" t="s">
        <v>24</v>
      </c>
      <c r="W770" s="446" t="s">
        <v>24</v>
      </c>
      <c r="X770" s="1009"/>
      <c r="Y770" s="1026"/>
      <c r="Z770" s="1027"/>
      <c r="AA770" s="877" t="s">
        <v>24</v>
      </c>
      <c r="AB770" s="877" t="s">
        <v>24</v>
      </c>
      <c r="AC770" s="877" t="s">
        <v>24</v>
      </c>
      <c r="AD770" s="877" t="s">
        <v>24</v>
      </c>
      <c r="AE770" s="877" t="s">
        <v>24</v>
      </c>
      <c r="AF770" s="877"/>
      <c r="AG770" s="877"/>
      <c r="AH770" s="1028"/>
      <c r="AI770" s="1028" t="str">
        <f t="shared" si="63"/>
        <v>-----</v>
      </c>
      <c r="AJ770" s="446">
        <f t="shared" si="64"/>
        <v>43817</v>
      </c>
      <c r="AK770" s="1029"/>
      <c r="AL770" s="1989"/>
      <c r="AM770" s="877"/>
      <c r="AN770" s="877"/>
      <c r="AO770" s="877"/>
      <c r="AP770" s="877"/>
      <c r="AQ770" s="1010" t="s">
        <v>6564</v>
      </c>
      <c r="AR770" s="877"/>
      <c r="AS770" s="877"/>
      <c r="AT770" s="877"/>
      <c r="AU770" s="877"/>
      <c r="AV770" s="458"/>
      <c r="AW770" s="458"/>
      <c r="AX770" s="458"/>
      <c r="AY770" s="458"/>
      <c r="AZ770" s="177"/>
    </row>
    <row r="771" spans="1:52" ht="15" customHeight="1">
      <c r="A771" s="885"/>
      <c r="B771" s="1310">
        <v>765</v>
      </c>
      <c r="C771" s="682" t="s">
        <v>4551</v>
      </c>
      <c r="D771" s="521" t="s">
        <v>230</v>
      </c>
      <c r="E771" s="521" t="s">
        <v>222</v>
      </c>
      <c r="F771" s="509" t="s">
        <v>24</v>
      </c>
      <c r="G771" s="509" t="s">
        <v>12214</v>
      </c>
      <c r="H771" s="935" t="s">
        <v>24</v>
      </c>
      <c r="I771" s="530">
        <v>30545</v>
      </c>
      <c r="J771" s="1314">
        <f t="shared" ca="1" si="69"/>
        <v>39</v>
      </c>
      <c r="K771" s="232" t="s">
        <v>493</v>
      </c>
      <c r="L771" s="686">
        <v>830819310560</v>
      </c>
      <c r="M771" s="217">
        <v>44790</v>
      </c>
      <c r="N771" s="578">
        <v>43817</v>
      </c>
      <c r="O771" s="217" t="s">
        <v>24</v>
      </c>
      <c r="P771" s="232" t="s">
        <v>24</v>
      </c>
      <c r="Q771" s="194" t="str">
        <f t="shared" si="61"/>
        <v>-</v>
      </c>
      <c r="R771" s="181" t="str">
        <f t="shared" ca="1" si="62"/>
        <v>TIDAK MCU</v>
      </c>
      <c r="S771" s="1319" t="s">
        <v>4598</v>
      </c>
      <c r="T771" s="1330">
        <f t="shared" ca="1" si="70"/>
        <v>44790</v>
      </c>
      <c r="U771" s="1329">
        <f t="shared" ca="1" si="67"/>
        <v>44790</v>
      </c>
      <c r="V771" s="1330" t="s">
        <v>24</v>
      </c>
      <c r="W771" s="1311" t="s">
        <v>24</v>
      </c>
      <c r="X771" s="347"/>
      <c r="Y771" s="172"/>
      <c r="Z771" s="350"/>
      <c r="AA771" s="230" t="s">
        <v>592</v>
      </c>
      <c r="AB771" s="230" t="s">
        <v>4607</v>
      </c>
      <c r="AC771" s="230" t="s">
        <v>24</v>
      </c>
      <c r="AD771" s="230"/>
      <c r="AE771" s="230"/>
      <c r="AF771" s="230"/>
      <c r="AG771" s="230"/>
      <c r="AH771" s="369"/>
      <c r="AI771" s="481" t="str">
        <f t="shared" si="63"/>
        <v>PC 200, PC 300HITACHI ZX 350-</v>
      </c>
      <c r="AJ771" s="1330">
        <f t="shared" si="64"/>
        <v>43817</v>
      </c>
      <c r="AK771" s="194">
        <v>43816</v>
      </c>
      <c r="AL771" s="614">
        <v>43830</v>
      </c>
      <c r="AM771" s="230"/>
      <c r="AN771" s="232"/>
      <c r="AO771" s="232"/>
      <c r="AP771" s="230"/>
      <c r="AQ771" s="1231" t="s">
        <v>3094</v>
      </c>
      <c r="AR771" s="230"/>
      <c r="AS771" s="230"/>
      <c r="AT771" s="230"/>
      <c r="AU771" s="230"/>
      <c r="AV771" s="885"/>
      <c r="AW771" s="885"/>
      <c r="AX771" s="885"/>
      <c r="AY771" s="885"/>
      <c r="AZ771" s="885"/>
    </row>
    <row r="772" spans="1:52" ht="15" customHeight="1">
      <c r="A772" s="885"/>
      <c r="B772" s="1310">
        <v>766</v>
      </c>
      <c r="C772" s="682" t="s">
        <v>1012</v>
      </c>
      <c r="D772" s="521" t="s">
        <v>226</v>
      </c>
      <c r="E772" s="521" t="s">
        <v>222</v>
      </c>
      <c r="F772" s="509" t="s">
        <v>24</v>
      </c>
      <c r="G772" s="509" t="s">
        <v>12214</v>
      </c>
      <c r="H772" s="935" t="s">
        <v>24</v>
      </c>
      <c r="I772" s="674" t="s">
        <v>24</v>
      </c>
      <c r="J772" s="1314" t="str">
        <f t="shared" ca="1" si="69"/>
        <v>-</v>
      </c>
      <c r="K772" s="312" t="s">
        <v>24</v>
      </c>
      <c r="L772" s="322" t="s">
        <v>24</v>
      </c>
      <c r="M772" s="332" t="s">
        <v>24</v>
      </c>
      <c r="N772" s="576" t="s">
        <v>24</v>
      </c>
      <c r="O772" s="217" t="s">
        <v>24</v>
      </c>
      <c r="P772" s="232" t="s">
        <v>24</v>
      </c>
      <c r="Q772" s="194" t="str">
        <f t="shared" si="61"/>
        <v>-</v>
      </c>
      <c r="R772" s="181" t="str">
        <f t="shared" ca="1" si="62"/>
        <v>TIDAK MCU</v>
      </c>
      <c r="S772" s="1319" t="s">
        <v>24</v>
      </c>
      <c r="T772" s="1330" t="s">
        <v>24</v>
      </c>
      <c r="U772" s="1329" t="s">
        <v>24</v>
      </c>
      <c r="V772" s="1330" t="s">
        <v>24</v>
      </c>
      <c r="W772" s="1311" t="s">
        <v>24</v>
      </c>
      <c r="X772" s="347"/>
      <c r="Y772" s="172"/>
      <c r="Z772" s="350"/>
      <c r="AA772" s="230" t="s">
        <v>24</v>
      </c>
      <c r="AB772" s="230" t="s">
        <v>24</v>
      </c>
      <c r="AC772" s="230"/>
      <c r="AD772" s="230"/>
      <c r="AE772" s="230"/>
      <c r="AF772" s="230"/>
      <c r="AG772" s="230"/>
      <c r="AH772" s="369"/>
      <c r="AI772" s="481" t="str">
        <f t="shared" si="63"/>
        <v>--</v>
      </c>
      <c r="AJ772" s="1330" t="str">
        <f t="shared" si="64"/>
        <v>-</v>
      </c>
      <c r="AK772" s="217" t="s">
        <v>24</v>
      </c>
      <c r="AL772" s="614" t="s">
        <v>24</v>
      </c>
      <c r="AM772" s="230"/>
      <c r="AN772" s="232"/>
      <c r="AO772" s="232"/>
      <c r="AP772" s="230"/>
      <c r="AQ772" s="230"/>
      <c r="AR772" s="230"/>
      <c r="AS772" s="230"/>
      <c r="AT772" s="230"/>
      <c r="AU772" s="230"/>
      <c r="AV772" s="885"/>
      <c r="AW772" s="885"/>
      <c r="AX772" s="885"/>
      <c r="AY772" s="885"/>
      <c r="AZ772" s="885"/>
    </row>
    <row r="773" spans="1:52" ht="15" customHeight="1">
      <c r="A773" s="885"/>
      <c r="B773" s="1310">
        <v>767</v>
      </c>
      <c r="C773" s="682" t="s">
        <v>4552</v>
      </c>
      <c r="D773" s="521" t="s">
        <v>234</v>
      </c>
      <c r="E773" s="521" t="s">
        <v>222</v>
      </c>
      <c r="F773" s="509" t="s">
        <v>24</v>
      </c>
      <c r="G773" s="509" t="s">
        <v>12214</v>
      </c>
      <c r="H773" s="935" t="s">
        <v>24</v>
      </c>
      <c r="I773" s="530">
        <v>28209</v>
      </c>
      <c r="J773" s="1314">
        <f t="shared" ca="1" si="69"/>
        <v>45</v>
      </c>
      <c r="K773" s="232" t="s">
        <v>493</v>
      </c>
      <c r="L773" s="686">
        <v>770517231005</v>
      </c>
      <c r="M773" s="217">
        <v>44341</v>
      </c>
      <c r="N773" s="578">
        <v>43854</v>
      </c>
      <c r="O773" s="217" t="s">
        <v>24</v>
      </c>
      <c r="P773" s="232" t="s">
        <v>24</v>
      </c>
      <c r="Q773" s="194" t="str">
        <f t="shared" si="61"/>
        <v>-</v>
      </c>
      <c r="R773" s="181" t="str">
        <f t="shared" ca="1" si="62"/>
        <v>TIDAK MCU</v>
      </c>
      <c r="S773" s="1319" t="s">
        <v>4599</v>
      </c>
      <c r="T773" s="1330">
        <f ca="1">IF(OR(I773="",I773="-"),"-",DATE(YEAR(TODAY())+1,MONTH(I773),DAY(I773)))</f>
        <v>44645</v>
      </c>
      <c r="U773" s="1329">
        <f ca="1">IF(OR(AK773="",AK773="-"),"TIDAK GT",IF(OR(S773="",S773="-"),"NOMOR SIMPER",IF(TODAY()&gt;=M773,"SIM EXPIRED",T773)))</f>
        <v>44645</v>
      </c>
      <c r="V773" s="1330" t="s">
        <v>24</v>
      </c>
      <c r="W773" s="1311" t="s">
        <v>24</v>
      </c>
      <c r="X773" s="347"/>
      <c r="Y773" s="172"/>
      <c r="Z773" s="350"/>
      <c r="AA773" s="230" t="s">
        <v>100</v>
      </c>
      <c r="AB773" s="230" t="s">
        <v>24</v>
      </c>
      <c r="AC773" s="230"/>
      <c r="AD773" s="230"/>
      <c r="AE773" s="230"/>
      <c r="AF773" s="230"/>
      <c r="AG773" s="230"/>
      <c r="AH773" s="369"/>
      <c r="AI773" s="481" t="str">
        <f t="shared" si="63"/>
        <v>LIGHT VEHICLE-</v>
      </c>
      <c r="AJ773" s="1330">
        <f t="shared" si="64"/>
        <v>43854</v>
      </c>
      <c r="AK773" s="592">
        <v>43853</v>
      </c>
      <c r="AL773" s="614">
        <v>43853</v>
      </c>
      <c r="AM773" s="230"/>
      <c r="AN773" s="232"/>
      <c r="AO773" s="232"/>
      <c r="AP773" s="230"/>
      <c r="AQ773" s="1231" t="s">
        <v>3094</v>
      </c>
      <c r="AR773" s="230"/>
      <c r="AS773" s="230"/>
      <c r="AT773" s="230"/>
      <c r="AU773" s="230"/>
      <c r="AV773" s="885"/>
      <c r="AW773" s="885"/>
      <c r="AX773" s="885"/>
      <c r="AY773" s="885"/>
      <c r="AZ773" s="177"/>
    </row>
    <row r="774" spans="1:52" ht="15" customHeight="1">
      <c r="A774" s="885"/>
      <c r="B774" s="1310">
        <v>768</v>
      </c>
      <c r="C774" s="682" t="s">
        <v>1575</v>
      </c>
      <c r="D774" s="521" t="s">
        <v>230</v>
      </c>
      <c r="E774" s="521" t="s">
        <v>222</v>
      </c>
      <c r="F774" s="509" t="s">
        <v>24</v>
      </c>
      <c r="G774" s="509" t="s">
        <v>12214</v>
      </c>
      <c r="H774" s="935" t="s">
        <v>24</v>
      </c>
      <c r="I774" s="530">
        <v>36011</v>
      </c>
      <c r="J774" s="1314">
        <f t="shared" ca="1" si="69"/>
        <v>23</v>
      </c>
      <c r="K774" s="232" t="s">
        <v>493</v>
      </c>
      <c r="L774" s="686">
        <v>960819310591</v>
      </c>
      <c r="M774" s="217">
        <v>45142</v>
      </c>
      <c r="N774" s="578">
        <v>43854</v>
      </c>
      <c r="O774" s="217" t="s">
        <v>24</v>
      </c>
      <c r="P774" s="232" t="s">
        <v>24</v>
      </c>
      <c r="Q774" s="194" t="str">
        <f t="shared" si="61"/>
        <v>-</v>
      </c>
      <c r="R774" s="181" t="str">
        <f t="shared" ca="1" si="62"/>
        <v>TIDAK MCU</v>
      </c>
      <c r="S774" s="1319" t="s">
        <v>4600</v>
      </c>
      <c r="T774" s="1330">
        <f ca="1">IF(OR(I774="",I774="-"),"-",DATE(YEAR(TODAY())+1,MONTH(I774),DAY(I774)))</f>
        <v>44777</v>
      </c>
      <c r="U774" s="1329">
        <f ca="1">IF(OR(AK774="",AK774="-"),"TIDAK GT",IF(OR(S774="",S774="-"),"NOMOR SIMPER",IF(TODAY()&gt;=M774,"SIM EXPIRED",T774)))</f>
        <v>44777</v>
      </c>
      <c r="V774" s="1330" t="s">
        <v>24</v>
      </c>
      <c r="W774" s="1311" t="s">
        <v>24</v>
      </c>
      <c r="X774" s="347"/>
      <c r="Y774" s="172"/>
      <c r="Z774" s="350"/>
      <c r="AA774" s="230" t="s">
        <v>590</v>
      </c>
      <c r="AB774" s="230" t="s">
        <v>24</v>
      </c>
      <c r="AC774" s="230"/>
      <c r="AD774" s="230"/>
      <c r="AE774" s="230"/>
      <c r="AF774" s="230"/>
      <c r="AG774" s="230"/>
      <c r="AH774" s="369"/>
      <c r="AI774" s="481" t="str">
        <f t="shared" si="63"/>
        <v>COMPACTOR -</v>
      </c>
      <c r="AJ774" s="1330">
        <f t="shared" si="64"/>
        <v>43854</v>
      </c>
      <c r="AK774" s="592">
        <v>43846</v>
      </c>
      <c r="AL774" s="614">
        <v>43846</v>
      </c>
      <c r="AM774" s="230"/>
      <c r="AN774" s="232"/>
      <c r="AO774" s="232"/>
      <c r="AP774" s="230"/>
      <c r="AQ774" s="1231" t="s">
        <v>3094</v>
      </c>
      <c r="AR774" s="230" t="s">
        <v>146</v>
      </c>
      <c r="AS774" s="230" t="s">
        <v>221</v>
      </c>
      <c r="AT774" s="230" t="s">
        <v>11598</v>
      </c>
      <c r="AU774" s="230"/>
      <c r="AV774" s="885"/>
      <c r="AW774" s="885"/>
      <c r="AX774" s="885"/>
      <c r="AY774" s="885"/>
      <c r="AZ774" s="885"/>
    </row>
    <row r="775" spans="1:52" ht="15" customHeight="1">
      <c r="A775" s="885"/>
      <c r="B775" s="1310">
        <v>769</v>
      </c>
      <c r="C775" s="682" t="s">
        <v>4553</v>
      </c>
      <c r="D775" s="521" t="s">
        <v>234</v>
      </c>
      <c r="E775" s="521" t="s">
        <v>222</v>
      </c>
      <c r="F775" s="509" t="s">
        <v>24</v>
      </c>
      <c r="G775" s="509" t="s">
        <v>12214</v>
      </c>
      <c r="H775" s="935" t="s">
        <v>24</v>
      </c>
      <c r="I775" s="530">
        <v>32790</v>
      </c>
      <c r="J775" s="1314">
        <f t="shared" ca="1" si="69"/>
        <v>32</v>
      </c>
      <c r="K775" s="232" t="s">
        <v>83</v>
      </c>
      <c r="L775" s="686">
        <v>7910130511275</v>
      </c>
      <c r="M775" s="217">
        <v>44843</v>
      </c>
      <c r="N775" s="578">
        <v>43854</v>
      </c>
      <c r="O775" s="692" t="s">
        <v>24</v>
      </c>
      <c r="P775" s="232" t="s">
        <v>24</v>
      </c>
      <c r="Q775" s="194" t="str">
        <f t="shared" si="61"/>
        <v>-</v>
      </c>
      <c r="R775" s="181" t="str">
        <f t="shared" ca="1" si="62"/>
        <v>TIDAK MCU</v>
      </c>
      <c r="S775" s="1319" t="s">
        <v>4601</v>
      </c>
      <c r="T775" s="1330">
        <f ca="1">IF(OR(I775="",I775="-"),"-",DATE(YEAR(TODAY())+1,MONTH(I775),DAY(I775)))</f>
        <v>44843</v>
      </c>
      <c r="U775" s="212">
        <f ca="1">IF(OR(AK775="",AK775="-"),"TIDAK GT",IF(OR(S775="",S775="-"),"NOMOR SIMPER",IF(TODAY()&gt;=M775,"SIM EXPIRED",T775)))</f>
        <v>44843</v>
      </c>
      <c r="V775" s="1330" t="s">
        <v>24</v>
      </c>
      <c r="W775" s="1311" t="s">
        <v>24</v>
      </c>
      <c r="X775" s="347"/>
      <c r="Y775" s="172"/>
      <c r="Z775" s="350"/>
      <c r="AA775" s="230" t="s">
        <v>100</v>
      </c>
      <c r="AB775" s="230" t="s">
        <v>24</v>
      </c>
      <c r="AC775" s="230"/>
      <c r="AD775" s="230"/>
      <c r="AE775" s="230"/>
      <c r="AF775" s="230"/>
      <c r="AG775" s="230"/>
      <c r="AH775" s="369"/>
      <c r="AI775" s="481" t="str">
        <f t="shared" si="63"/>
        <v>LIGHT VEHICLE-</v>
      </c>
      <c r="AJ775" s="1330">
        <f t="shared" si="64"/>
        <v>43854</v>
      </c>
      <c r="AK775" s="592">
        <v>43853</v>
      </c>
      <c r="AL775" s="614">
        <v>43853</v>
      </c>
      <c r="AM775" s="230"/>
      <c r="AN775" s="232"/>
      <c r="AO775" s="232"/>
      <c r="AP775" s="230"/>
      <c r="AQ775" s="462" t="s">
        <v>3094</v>
      </c>
      <c r="AR775" s="230"/>
      <c r="AS775" s="230"/>
      <c r="AT775" s="230"/>
      <c r="AU775" s="230"/>
      <c r="AV775" s="885"/>
      <c r="AW775" s="885"/>
      <c r="AX775" s="885"/>
      <c r="AY775" s="885"/>
      <c r="AZ775" s="177"/>
    </row>
    <row r="776" spans="1:52" ht="15" customHeight="1">
      <c r="A776" s="885"/>
      <c r="B776" s="1310">
        <v>770</v>
      </c>
      <c r="C776" s="682" t="s">
        <v>4554</v>
      </c>
      <c r="D776" s="554" t="s">
        <v>303</v>
      </c>
      <c r="E776" s="554" t="s">
        <v>222</v>
      </c>
      <c r="F776" s="509" t="s">
        <v>24</v>
      </c>
      <c r="G776" s="509" t="s">
        <v>127</v>
      </c>
      <c r="H776" s="680" t="s">
        <v>4555</v>
      </c>
      <c r="I776" s="530">
        <v>33940</v>
      </c>
      <c r="J776" s="231">
        <f t="shared" ca="1" si="69"/>
        <v>29</v>
      </c>
      <c r="K776" s="178" t="s">
        <v>493</v>
      </c>
      <c r="L776" s="613">
        <v>921222230052</v>
      </c>
      <c r="M776" s="181">
        <v>45262</v>
      </c>
      <c r="N776" s="578">
        <v>43860</v>
      </c>
      <c r="O776" s="217" t="s">
        <v>24</v>
      </c>
      <c r="P776" s="232" t="s">
        <v>24</v>
      </c>
      <c r="Q776" s="194" t="str">
        <f t="shared" si="61"/>
        <v>-</v>
      </c>
      <c r="R776" s="181" t="str">
        <f t="shared" ca="1" si="62"/>
        <v>TIDAK MCU</v>
      </c>
      <c r="S776" s="1319" t="s">
        <v>24</v>
      </c>
      <c r="T776" s="1330">
        <v>44532</v>
      </c>
      <c r="U776" s="1330" t="s">
        <v>24</v>
      </c>
      <c r="V776" s="395" t="s">
        <v>24</v>
      </c>
      <c r="W776" s="136" t="s">
        <v>24</v>
      </c>
      <c r="X776" s="645"/>
      <c r="Y776" s="172"/>
      <c r="Z776" s="350"/>
      <c r="AA776" s="230" t="s">
        <v>24</v>
      </c>
      <c r="AB776" s="230" t="s">
        <v>24</v>
      </c>
      <c r="AC776" s="230"/>
      <c r="AD776" s="230"/>
      <c r="AE776" s="230"/>
      <c r="AF776" s="230"/>
      <c r="AG776" s="230"/>
      <c r="AH776" s="369"/>
      <c r="AI776" s="481" t="str">
        <f t="shared" si="63"/>
        <v>--</v>
      </c>
      <c r="AJ776" s="1330">
        <f t="shared" si="64"/>
        <v>43860</v>
      </c>
      <c r="AK776" s="217" t="s">
        <v>24</v>
      </c>
      <c r="AL776" s="614" t="s">
        <v>24</v>
      </c>
      <c r="AM776" s="230"/>
      <c r="AN776" s="232"/>
      <c r="AO776" s="232"/>
      <c r="AP776" s="230"/>
      <c r="AQ776" s="1231" t="s">
        <v>3094</v>
      </c>
      <c r="AR776" s="230" t="s">
        <v>12214</v>
      </c>
      <c r="AS776" s="230" t="s">
        <v>303</v>
      </c>
      <c r="AT776" s="230" t="s">
        <v>11598</v>
      </c>
      <c r="AU776" s="230"/>
      <c r="AV776" s="885"/>
      <c r="AW776" s="177"/>
      <c r="AX776" s="177"/>
      <c r="AY776" s="177"/>
      <c r="AZ776" s="177"/>
    </row>
    <row r="777" spans="1:52" ht="15" customHeight="1">
      <c r="A777" s="885"/>
      <c r="B777" s="1310">
        <v>771</v>
      </c>
      <c r="C777" s="682" t="s">
        <v>4556</v>
      </c>
      <c r="D777" s="554" t="s">
        <v>230</v>
      </c>
      <c r="E777" s="521" t="s">
        <v>222</v>
      </c>
      <c r="F777" s="509" t="s">
        <v>24</v>
      </c>
      <c r="G777" s="509" t="s">
        <v>12214</v>
      </c>
      <c r="H777" s="935" t="s">
        <v>24</v>
      </c>
      <c r="I777" s="530">
        <v>34542</v>
      </c>
      <c r="J777" s="231">
        <f t="shared" ca="1" si="69"/>
        <v>27</v>
      </c>
      <c r="K777" s="232" t="s">
        <v>493</v>
      </c>
      <c r="L777" s="686">
        <v>960732460104</v>
      </c>
      <c r="M777" s="217">
        <v>45134</v>
      </c>
      <c r="N777" s="578">
        <v>43867</v>
      </c>
      <c r="O777" s="217" t="s">
        <v>24</v>
      </c>
      <c r="P777" s="232" t="s">
        <v>24</v>
      </c>
      <c r="Q777" s="194" t="str">
        <f t="shared" si="61"/>
        <v>-</v>
      </c>
      <c r="R777" s="181" t="str">
        <f t="shared" ca="1" si="62"/>
        <v>TIDAK MCU</v>
      </c>
      <c r="S777" s="1319" t="s">
        <v>4602</v>
      </c>
      <c r="T777" s="1330">
        <f ca="1">IF(OR(I777="",I777="-"),"-",DATE(YEAR(TODAY())+1,MONTH(I777),DAY(I777)))</f>
        <v>44769</v>
      </c>
      <c r="U777" s="1329">
        <f ca="1">IF(OR(AK777="",AK777="-"),"TIDAK GT",IF(OR(S777="",S777="-"),"NOMOR SIMPER",IF(TODAY()&gt;=M777,"SIM EXPIRED",T777)))</f>
        <v>44769</v>
      </c>
      <c r="V777" s="395" t="s">
        <v>24</v>
      </c>
      <c r="W777" s="136" t="s">
        <v>24</v>
      </c>
      <c r="X777" s="347"/>
      <c r="Y777" s="172"/>
      <c r="Z777" s="350"/>
      <c r="AA777" s="230" t="s">
        <v>4604</v>
      </c>
      <c r="AB777" s="230" t="s">
        <v>11521</v>
      </c>
      <c r="AC777" s="230" t="s">
        <v>24</v>
      </c>
      <c r="AD777" s="230"/>
      <c r="AE777" s="230"/>
      <c r="AF777" s="230"/>
      <c r="AG777" s="230"/>
      <c r="AH777" s="369"/>
      <c r="AI777" s="481" t="str">
        <f t="shared" si="63"/>
        <v>NISSAN CWBISUZU GIGA-</v>
      </c>
      <c r="AJ777" s="1330">
        <f t="shared" si="64"/>
        <v>43867</v>
      </c>
      <c r="AK777" s="592">
        <v>43885</v>
      </c>
      <c r="AL777" s="614">
        <v>43885</v>
      </c>
      <c r="AM777" s="230"/>
      <c r="AN777" s="232"/>
      <c r="AO777" s="232"/>
      <c r="AP777" s="230" t="s">
        <v>11521</v>
      </c>
      <c r="AQ777" s="1231" t="s">
        <v>3094</v>
      </c>
      <c r="AR777" s="230"/>
      <c r="AS777" s="230"/>
      <c r="AT777" s="230"/>
      <c r="AU777" s="230"/>
      <c r="AV777" s="885"/>
      <c r="AW777" s="177"/>
      <c r="AX777" s="177"/>
      <c r="AY777" s="177"/>
      <c r="AZ777" s="177"/>
    </row>
    <row r="778" spans="1:52" ht="15" customHeight="1">
      <c r="A778" s="885"/>
      <c r="B778" s="1310">
        <v>772</v>
      </c>
      <c r="C778" s="1024" t="s">
        <v>4557</v>
      </c>
      <c r="D778" s="709" t="s">
        <v>230</v>
      </c>
      <c r="E778" s="709" t="s">
        <v>222</v>
      </c>
      <c r="F778" s="912" t="s">
        <v>24</v>
      </c>
      <c r="G778" s="445" t="s">
        <v>12214</v>
      </c>
      <c r="H778" s="1661" t="s">
        <v>24</v>
      </c>
      <c r="I778" s="1727">
        <v>34386</v>
      </c>
      <c r="J778" s="445">
        <f t="shared" ca="1" si="69"/>
        <v>28</v>
      </c>
      <c r="K778" s="877" t="s">
        <v>493</v>
      </c>
      <c r="L778" s="1574">
        <v>970232460041</v>
      </c>
      <c r="M778" s="1727">
        <v>44978</v>
      </c>
      <c r="N778" s="928">
        <v>43867</v>
      </c>
      <c r="O778" s="1727" t="s">
        <v>24</v>
      </c>
      <c r="P778" s="877" t="s">
        <v>24</v>
      </c>
      <c r="Q778" s="1025" t="str">
        <f t="shared" si="61"/>
        <v>-</v>
      </c>
      <c r="R778" s="919" t="str">
        <f t="shared" ca="1" si="62"/>
        <v>TIDAK MCU</v>
      </c>
      <c r="S778" s="445" t="s">
        <v>4603</v>
      </c>
      <c r="T778" s="446">
        <f ca="1">IF(OR(I778="",I778="-"),"-",DATE(YEAR(TODAY())+1,MONTH(I778),DAY(I778)))</f>
        <v>44613</v>
      </c>
      <c r="U778" s="517">
        <f ca="1">IF(OR(AK778="",AK778="-"),"TIDAK GT",IF(OR(S778="",S778="-"),"NOMOR SIMPER",IF(TODAY()&gt;=M778,"SIM EXPIRED",T778)))</f>
        <v>44613</v>
      </c>
      <c r="V778" s="446" t="s">
        <v>24</v>
      </c>
      <c r="W778" s="446" t="s">
        <v>24</v>
      </c>
      <c r="X778" s="1009"/>
      <c r="Y778" s="1026"/>
      <c r="Z778" s="1027"/>
      <c r="AA778" s="877" t="s">
        <v>4604</v>
      </c>
      <c r="AB778" s="877" t="s">
        <v>11521</v>
      </c>
      <c r="AC778" s="877" t="s">
        <v>24</v>
      </c>
      <c r="AD778" s="877"/>
      <c r="AE778" s="877"/>
      <c r="AF778" s="877"/>
      <c r="AG778" s="877"/>
      <c r="AH778" s="1028"/>
      <c r="AI778" s="1028" t="str">
        <f t="shared" si="63"/>
        <v>NISSAN CWBISUZU GIGA-</v>
      </c>
      <c r="AJ778" s="446">
        <f t="shared" si="64"/>
        <v>43867</v>
      </c>
      <c r="AK778" s="1029">
        <v>43879</v>
      </c>
      <c r="AL778" s="1989">
        <v>43879</v>
      </c>
      <c r="AM778" s="877"/>
      <c r="AN778" s="877"/>
      <c r="AO778" s="877"/>
      <c r="AP778" s="877" t="s">
        <v>11521</v>
      </c>
      <c r="AQ778" s="2001" t="s">
        <v>6564</v>
      </c>
      <c r="AR778" s="877"/>
      <c r="AS778" s="877"/>
      <c r="AT778" s="877"/>
      <c r="AU778" s="877"/>
      <c r="AV778" s="458"/>
      <c r="AW778" s="458"/>
      <c r="AX778" s="458"/>
      <c r="AY778" s="458"/>
      <c r="AZ778" s="885"/>
    </row>
    <row r="779" spans="1:52" ht="15" customHeight="1">
      <c r="A779" s="885"/>
      <c r="B779" s="1310">
        <v>773</v>
      </c>
      <c r="C779" s="682" t="s">
        <v>4558</v>
      </c>
      <c r="D779" s="521" t="s">
        <v>226</v>
      </c>
      <c r="E779" s="521" t="s">
        <v>222</v>
      </c>
      <c r="F779" s="509" t="s">
        <v>24</v>
      </c>
      <c r="G779" s="509" t="s">
        <v>12214</v>
      </c>
      <c r="H779" s="935" t="s">
        <v>24</v>
      </c>
      <c r="I779" s="530">
        <v>33302</v>
      </c>
      <c r="J779" s="903">
        <f t="shared" ca="1" si="69"/>
        <v>31</v>
      </c>
      <c r="K779" s="176" t="s">
        <v>24</v>
      </c>
      <c r="L779" s="170" t="s">
        <v>24</v>
      </c>
      <c r="M779" s="173" t="s">
        <v>24</v>
      </c>
      <c r="N779" s="578">
        <v>43866</v>
      </c>
      <c r="O779" s="217" t="s">
        <v>24</v>
      </c>
      <c r="P779" s="232" t="s">
        <v>24</v>
      </c>
      <c r="Q779" s="194" t="str">
        <f t="shared" si="61"/>
        <v>-</v>
      </c>
      <c r="R779" s="181" t="str">
        <f t="shared" ca="1" si="62"/>
        <v>TIDAK MCU</v>
      </c>
      <c r="S779" s="1319" t="s">
        <v>11499</v>
      </c>
      <c r="T779" s="1330">
        <f ca="1">IF(OR(I779="",I779="-"),"-",DATE(YEAR(TODAY())+1,MONTH(I779),DAY(I779)))</f>
        <v>44625</v>
      </c>
      <c r="U779" s="1329">
        <f ca="1">IF(OR(AK779="",AK779="-"),"TIDAK GT",IF(OR(S779="",S779="-"),"NOMOR SIMPER",IF(TODAY()&gt;=M779,"SIM EXPIRED",T779)))</f>
        <v>44625</v>
      </c>
      <c r="V779" s="904" t="s">
        <v>24</v>
      </c>
      <c r="W779" s="136" t="s">
        <v>24</v>
      </c>
      <c r="X779" s="645"/>
      <c r="Y779" s="172"/>
      <c r="Z779" s="350"/>
      <c r="AA779" s="230" t="s">
        <v>100</v>
      </c>
      <c r="AB779" s="230" t="s">
        <v>24</v>
      </c>
      <c r="AC779" s="230"/>
      <c r="AD779" s="230"/>
      <c r="AE779" s="230"/>
      <c r="AF779" s="230"/>
      <c r="AG779" s="230"/>
      <c r="AH779" s="369"/>
      <c r="AI779" s="481" t="str">
        <f t="shared" si="63"/>
        <v>LIGHT VEHICLE-</v>
      </c>
      <c r="AJ779" s="1330">
        <f t="shared" si="64"/>
        <v>43866</v>
      </c>
      <c r="AK779" s="592">
        <v>43869</v>
      </c>
      <c r="AL779" s="614">
        <v>43869</v>
      </c>
      <c r="AM779" s="230"/>
      <c r="AN779" s="232"/>
      <c r="AO779" s="232"/>
      <c r="AP779" s="230"/>
      <c r="AQ779" s="1231" t="s">
        <v>3094</v>
      </c>
      <c r="AR779" s="230"/>
      <c r="AS779" s="230"/>
      <c r="AT779" s="230"/>
      <c r="AU779" s="230"/>
      <c r="AV779" s="885"/>
      <c r="AW779" s="885"/>
      <c r="AX779" s="885"/>
      <c r="AY779" s="885"/>
      <c r="AZ779" s="177"/>
    </row>
    <row r="780" spans="1:52" ht="15" customHeight="1">
      <c r="A780" s="885"/>
      <c r="B780" s="1310">
        <v>774</v>
      </c>
      <c r="C780" s="682" t="s">
        <v>998</v>
      </c>
      <c r="D780" s="554" t="s">
        <v>4458</v>
      </c>
      <c r="E780" s="554" t="s">
        <v>222</v>
      </c>
      <c r="F780" s="509" t="s">
        <v>24</v>
      </c>
      <c r="G780" s="509" t="s">
        <v>122</v>
      </c>
      <c r="H780" s="680" t="s">
        <v>4459</v>
      </c>
      <c r="I780" s="592">
        <v>34249</v>
      </c>
      <c r="J780" s="1314">
        <f t="shared" ca="1" si="69"/>
        <v>28</v>
      </c>
      <c r="K780" s="312" t="s">
        <v>24</v>
      </c>
      <c r="L780" s="322" t="s">
        <v>24</v>
      </c>
      <c r="M780" s="332" t="s">
        <v>24</v>
      </c>
      <c r="N780" s="578">
        <v>43617</v>
      </c>
      <c r="O780" s="217" t="s">
        <v>24</v>
      </c>
      <c r="P780" s="232" t="s">
        <v>24</v>
      </c>
      <c r="Q780" s="194" t="str">
        <f t="shared" si="61"/>
        <v>-</v>
      </c>
      <c r="R780" s="181" t="str">
        <f t="shared" ca="1" si="62"/>
        <v>TIDAK MCU</v>
      </c>
      <c r="S780" s="1319" t="s">
        <v>24</v>
      </c>
      <c r="T780" s="1330">
        <v>44476</v>
      </c>
      <c r="U780" s="1329" t="s">
        <v>24</v>
      </c>
      <c r="V780" s="1330" t="s">
        <v>24</v>
      </c>
      <c r="W780" s="1311" t="s">
        <v>24</v>
      </c>
      <c r="X780" s="347"/>
      <c r="Y780" s="172"/>
      <c r="Z780" s="350"/>
      <c r="AA780" s="230" t="s">
        <v>24</v>
      </c>
      <c r="AB780" s="230"/>
      <c r="AC780" s="230"/>
      <c r="AD780" s="230"/>
      <c r="AE780" s="230"/>
      <c r="AF780" s="230"/>
      <c r="AG780" s="230"/>
      <c r="AH780" s="369"/>
      <c r="AI780" s="481" t="str">
        <f t="shared" si="63"/>
        <v>-</v>
      </c>
      <c r="AJ780" s="1330">
        <f t="shared" si="64"/>
        <v>43617</v>
      </c>
      <c r="AK780" s="583" t="s">
        <v>24</v>
      </c>
      <c r="AL780" s="614" t="s">
        <v>24</v>
      </c>
      <c r="AM780" s="230"/>
      <c r="AN780" s="232"/>
      <c r="AO780" s="232"/>
      <c r="AP780" s="230"/>
      <c r="AQ780" s="1231" t="s">
        <v>3094</v>
      </c>
      <c r="AR780" s="230"/>
      <c r="AS780" s="230"/>
      <c r="AT780" s="230"/>
      <c r="AU780" s="230"/>
      <c r="AV780" s="885"/>
      <c r="AW780" s="885"/>
      <c r="AX780" s="885"/>
      <c r="AY780" s="885"/>
      <c r="AZ780" s="177"/>
    </row>
    <row r="781" spans="1:52" ht="15" customHeight="1">
      <c r="A781" s="885"/>
      <c r="B781" s="1310">
        <v>775</v>
      </c>
      <c r="C781" s="682" t="s">
        <v>4460</v>
      </c>
      <c r="D781" s="697" t="s">
        <v>4461</v>
      </c>
      <c r="E781" s="554" t="s">
        <v>222</v>
      </c>
      <c r="F781" s="509" t="s">
        <v>24</v>
      </c>
      <c r="G781" s="509" t="s">
        <v>122</v>
      </c>
      <c r="H781" s="612" t="s">
        <v>4462</v>
      </c>
      <c r="I781" s="592">
        <v>34484</v>
      </c>
      <c r="J781" s="903">
        <f t="shared" ca="1" si="69"/>
        <v>28</v>
      </c>
      <c r="K781" s="312" t="s">
        <v>24</v>
      </c>
      <c r="L781" s="322" t="s">
        <v>24</v>
      </c>
      <c r="M781" s="332" t="s">
        <v>24</v>
      </c>
      <c r="N781" s="578">
        <v>43617</v>
      </c>
      <c r="O781" s="217" t="s">
        <v>24</v>
      </c>
      <c r="P781" s="232" t="s">
        <v>24</v>
      </c>
      <c r="Q781" s="194" t="str">
        <f t="shared" si="61"/>
        <v>-</v>
      </c>
      <c r="R781" s="181" t="str">
        <f t="shared" ca="1" si="62"/>
        <v>TIDAK MCU</v>
      </c>
      <c r="S781" s="1319" t="s">
        <v>24</v>
      </c>
      <c r="T781" s="1330">
        <v>44346</v>
      </c>
      <c r="U781" s="1329" t="s">
        <v>24</v>
      </c>
      <c r="V781" s="904" t="s">
        <v>24</v>
      </c>
      <c r="W781" s="136" t="s">
        <v>24</v>
      </c>
      <c r="X781" s="347"/>
      <c r="Y781" s="172"/>
      <c r="Z781" s="350"/>
      <c r="AA781" s="230" t="s">
        <v>24</v>
      </c>
      <c r="AB781" s="230"/>
      <c r="AC781" s="230"/>
      <c r="AD781" s="230"/>
      <c r="AE781" s="230"/>
      <c r="AF781" s="230"/>
      <c r="AG781" s="230"/>
      <c r="AH781" s="369"/>
      <c r="AI781" s="481" t="str">
        <f t="shared" si="63"/>
        <v>-</v>
      </c>
      <c r="AJ781" s="1330">
        <f t="shared" si="64"/>
        <v>43617</v>
      </c>
      <c r="AK781" s="217" t="s">
        <v>24</v>
      </c>
      <c r="AL781" s="614" t="s">
        <v>24</v>
      </c>
      <c r="AM781" s="230"/>
      <c r="AN781" s="232"/>
      <c r="AO781" s="232"/>
      <c r="AP781" s="230"/>
      <c r="AQ781" s="1231" t="s">
        <v>3094</v>
      </c>
      <c r="AR781" s="230"/>
      <c r="AS781" s="230"/>
      <c r="AT781" s="230"/>
      <c r="AU781" s="230"/>
      <c r="AV781" s="885"/>
      <c r="AW781" s="885"/>
      <c r="AX781" s="885"/>
      <c r="AY781" s="885"/>
      <c r="AZ781" s="885"/>
    </row>
    <row r="782" spans="1:52" ht="15" customHeight="1">
      <c r="A782" s="885"/>
      <c r="B782" s="1310">
        <v>776</v>
      </c>
      <c r="C782" s="553" t="s">
        <v>4463</v>
      </c>
      <c r="D782" s="697" t="s">
        <v>4461</v>
      </c>
      <c r="E782" s="554" t="s">
        <v>222</v>
      </c>
      <c r="F782" s="509" t="s">
        <v>24</v>
      </c>
      <c r="G782" s="509" t="s">
        <v>122</v>
      </c>
      <c r="H782" s="612" t="s">
        <v>4464</v>
      </c>
      <c r="I782" s="592">
        <v>34310</v>
      </c>
      <c r="J782" s="1314">
        <f t="shared" ca="1" si="69"/>
        <v>28</v>
      </c>
      <c r="K782" s="312" t="s">
        <v>24</v>
      </c>
      <c r="L782" s="322" t="s">
        <v>24</v>
      </c>
      <c r="M782" s="332" t="s">
        <v>24</v>
      </c>
      <c r="N782" s="578">
        <v>43617</v>
      </c>
      <c r="O782" s="692" t="s">
        <v>24</v>
      </c>
      <c r="P782" s="232" t="s">
        <v>24</v>
      </c>
      <c r="Q782" s="194" t="str">
        <f t="shared" si="61"/>
        <v>-</v>
      </c>
      <c r="R782" s="181" t="str">
        <f t="shared" ca="1" si="62"/>
        <v>TIDAK MCU</v>
      </c>
      <c r="S782" s="1319" t="s">
        <v>24</v>
      </c>
      <c r="T782" s="1330">
        <v>44537</v>
      </c>
      <c r="U782" s="1329" t="s">
        <v>24</v>
      </c>
      <c r="V782" s="1330" t="s">
        <v>24</v>
      </c>
      <c r="W782" s="1311" t="s">
        <v>24</v>
      </c>
      <c r="X782" s="347"/>
      <c r="Y782" s="172"/>
      <c r="Z782" s="350"/>
      <c r="AA782" s="230" t="s">
        <v>24</v>
      </c>
      <c r="AB782" s="230"/>
      <c r="AC782" s="230"/>
      <c r="AD782" s="230"/>
      <c r="AE782" s="230"/>
      <c r="AF782" s="230"/>
      <c r="AG782" s="230"/>
      <c r="AH782" s="369"/>
      <c r="AI782" s="481" t="str">
        <f t="shared" si="63"/>
        <v>-</v>
      </c>
      <c r="AJ782" s="1330">
        <f t="shared" si="64"/>
        <v>43617</v>
      </c>
      <c r="AK782" s="217" t="s">
        <v>24</v>
      </c>
      <c r="AL782" s="614" t="s">
        <v>24</v>
      </c>
      <c r="AM782" s="230"/>
      <c r="AN782" s="232"/>
      <c r="AO782" s="232"/>
      <c r="AP782" s="230"/>
      <c r="AQ782" s="1231" t="s">
        <v>3094</v>
      </c>
      <c r="AR782" s="230"/>
      <c r="AS782" s="230"/>
      <c r="AT782" s="230"/>
      <c r="AU782" s="230"/>
      <c r="AV782" s="885"/>
      <c r="AW782" s="885"/>
      <c r="AX782" s="885"/>
      <c r="AY782" s="885"/>
      <c r="AZ782" s="885"/>
    </row>
    <row r="783" spans="1:52" ht="15" customHeight="1">
      <c r="A783" s="885"/>
      <c r="B783" s="1310">
        <v>777</v>
      </c>
      <c r="C783" s="553" t="s">
        <v>4465</v>
      </c>
      <c r="D783" s="521" t="s">
        <v>226</v>
      </c>
      <c r="E783" s="521" t="s">
        <v>222</v>
      </c>
      <c r="F783" s="509" t="s">
        <v>24</v>
      </c>
      <c r="G783" s="509" t="s">
        <v>122</v>
      </c>
      <c r="H783" s="612" t="s">
        <v>4466</v>
      </c>
      <c r="I783" s="1720">
        <v>31778</v>
      </c>
      <c r="J783" s="1314">
        <f t="shared" ca="1" si="69"/>
        <v>35</v>
      </c>
      <c r="K783" s="312" t="s">
        <v>24</v>
      </c>
      <c r="L783" s="322" t="s">
        <v>24</v>
      </c>
      <c r="M783" s="332" t="s">
        <v>24</v>
      </c>
      <c r="N783" s="577">
        <v>43649</v>
      </c>
      <c r="O783" s="217" t="s">
        <v>24</v>
      </c>
      <c r="P783" s="232" t="s">
        <v>24</v>
      </c>
      <c r="Q783" s="194" t="str">
        <f t="shared" si="61"/>
        <v>-</v>
      </c>
      <c r="R783" s="181" t="str">
        <f t="shared" ca="1" si="62"/>
        <v>TIDAK MCU</v>
      </c>
      <c r="S783" s="1319" t="s">
        <v>24</v>
      </c>
      <c r="T783" s="1330">
        <v>44562</v>
      </c>
      <c r="U783" s="212" t="s">
        <v>99</v>
      </c>
      <c r="V783" s="1330" t="s">
        <v>24</v>
      </c>
      <c r="W783" s="1311" t="s">
        <v>24</v>
      </c>
      <c r="X783" s="347"/>
      <c r="Y783" s="172"/>
      <c r="Z783" s="350"/>
      <c r="AA783" s="230" t="s">
        <v>24</v>
      </c>
      <c r="AB783" s="230"/>
      <c r="AC783" s="230"/>
      <c r="AD783" s="230"/>
      <c r="AE783" s="230"/>
      <c r="AF783" s="230"/>
      <c r="AG783" s="230"/>
      <c r="AH783" s="369"/>
      <c r="AI783" s="481" t="str">
        <f t="shared" si="63"/>
        <v>-</v>
      </c>
      <c r="AJ783" s="1330">
        <f t="shared" si="64"/>
        <v>43649</v>
      </c>
      <c r="AK783" s="217" t="s">
        <v>24</v>
      </c>
      <c r="AL783" s="614" t="s">
        <v>24</v>
      </c>
      <c r="AM783" s="230"/>
      <c r="AN783" s="232"/>
      <c r="AO783" s="232"/>
      <c r="AP783" s="230"/>
      <c r="AQ783" s="180"/>
      <c r="AR783" s="230"/>
      <c r="AS783" s="230"/>
      <c r="AT783" s="230"/>
      <c r="AU783" s="230"/>
      <c r="AV783" s="885"/>
      <c r="AW783" s="885"/>
      <c r="AX783" s="885"/>
      <c r="AY783" s="885"/>
      <c r="AZ783" s="177"/>
    </row>
    <row r="784" spans="1:52" ht="15" customHeight="1">
      <c r="A784" s="885"/>
      <c r="B784" s="1310">
        <v>778</v>
      </c>
      <c r="C784" s="682" t="s">
        <v>4467</v>
      </c>
      <c r="D784" s="554" t="s">
        <v>4458</v>
      </c>
      <c r="E784" s="554" t="s">
        <v>222</v>
      </c>
      <c r="F784" s="509" t="s">
        <v>24</v>
      </c>
      <c r="G784" s="509" t="s">
        <v>122</v>
      </c>
      <c r="H784" s="612" t="s">
        <v>4468</v>
      </c>
      <c r="I784" s="592">
        <v>30908</v>
      </c>
      <c r="J784" s="903">
        <f t="shared" ca="1" si="69"/>
        <v>38</v>
      </c>
      <c r="K784" s="312" t="s">
        <v>24</v>
      </c>
      <c r="L784" s="322" t="s">
        <v>24</v>
      </c>
      <c r="M784" s="332" t="s">
        <v>24</v>
      </c>
      <c r="N784" s="577">
        <v>43661</v>
      </c>
      <c r="O784" s="217">
        <v>43909</v>
      </c>
      <c r="P784" s="232" t="s">
        <v>24</v>
      </c>
      <c r="Q784" s="194">
        <f t="shared" ref="Q784:Q847" si="71">IF(OR(O784="-",O784=""),"-",O784+365)</f>
        <v>44274</v>
      </c>
      <c r="R784" s="181" t="str">
        <f t="shared" ref="R784:R847" ca="1" si="72">IF(OR(O784="",O784="-"),"TIDAK MCU",IF(Q784&gt;TODAY(),"BERLAKU","EXPIRED"))</f>
        <v>EXPIRED</v>
      </c>
      <c r="S784" s="1319" t="s">
        <v>24</v>
      </c>
      <c r="T784" s="1330">
        <v>44422</v>
      </c>
      <c r="U784" s="212" t="s">
        <v>24</v>
      </c>
      <c r="V784" s="395" t="s">
        <v>24</v>
      </c>
      <c r="W784" s="136" t="s">
        <v>24</v>
      </c>
      <c r="X784" s="347"/>
      <c r="Y784" s="172"/>
      <c r="Z784" s="350"/>
      <c r="AA784" s="230" t="s">
        <v>24</v>
      </c>
      <c r="AB784" s="230"/>
      <c r="AC784" s="230"/>
      <c r="AD784" s="230"/>
      <c r="AE784" s="230"/>
      <c r="AF784" s="230"/>
      <c r="AG784" s="230"/>
      <c r="AH784" s="369"/>
      <c r="AI784" s="481" t="str">
        <f t="shared" ref="AI784:AI847" si="73">+CONCATENATE(AA784,AB784,AC784,AD784,AE784,AF784,AG784)</f>
        <v>-</v>
      </c>
      <c r="AJ784" s="1330">
        <f t="shared" ref="AJ784:AJ847" si="74">N784</f>
        <v>43661</v>
      </c>
      <c r="AK784" s="217" t="s">
        <v>24</v>
      </c>
      <c r="AL784" s="614" t="s">
        <v>24</v>
      </c>
      <c r="AM784" s="230"/>
      <c r="AN784" s="232"/>
      <c r="AO784" s="232"/>
      <c r="AP784" s="230"/>
      <c r="AQ784" s="1231" t="s">
        <v>3094</v>
      </c>
      <c r="AR784" s="230"/>
      <c r="AS784" s="230"/>
      <c r="AT784" s="230"/>
      <c r="AU784" s="230"/>
      <c r="AV784" s="177"/>
      <c r="AW784" s="177"/>
      <c r="AX784" s="177"/>
      <c r="AY784" s="177"/>
      <c r="AZ784" s="177"/>
    </row>
    <row r="785" spans="1:52" ht="15" customHeight="1">
      <c r="A785" s="885"/>
      <c r="B785" s="1310">
        <v>779</v>
      </c>
      <c r="C785" s="1540" t="s">
        <v>2855</v>
      </c>
      <c r="D785" s="1083" t="s">
        <v>337</v>
      </c>
      <c r="E785" s="521" t="s">
        <v>222</v>
      </c>
      <c r="F785" s="1607" t="s">
        <v>2856</v>
      </c>
      <c r="G785" s="509" t="s">
        <v>139</v>
      </c>
      <c r="H785" s="936" t="s">
        <v>2857</v>
      </c>
      <c r="I785" s="1787">
        <v>20090</v>
      </c>
      <c r="J785" s="1314">
        <f t="shared" ca="1" si="69"/>
        <v>68</v>
      </c>
      <c r="K785" s="312" t="s">
        <v>24</v>
      </c>
      <c r="L785" s="322" t="s">
        <v>24</v>
      </c>
      <c r="M785" s="332" t="s">
        <v>24</v>
      </c>
      <c r="N785" s="578">
        <v>43731</v>
      </c>
      <c r="O785" s="217" t="s">
        <v>24</v>
      </c>
      <c r="P785" s="592" t="s">
        <v>24</v>
      </c>
      <c r="Q785" s="194" t="str">
        <f t="shared" si="71"/>
        <v>-</v>
      </c>
      <c r="R785" s="181" t="str">
        <f t="shared" ca="1" si="72"/>
        <v>TIDAK MCU</v>
      </c>
      <c r="S785" s="1319" t="s">
        <v>24</v>
      </c>
      <c r="T785" s="1330">
        <v>44562</v>
      </c>
      <c r="U785" s="212" t="s">
        <v>24</v>
      </c>
      <c r="V785" s="1313" t="s">
        <v>24</v>
      </c>
      <c r="W785" s="1311" t="s">
        <v>24</v>
      </c>
      <c r="X785" s="184"/>
      <c r="Y785" s="172"/>
      <c r="Z785" s="350"/>
      <c r="AA785" s="230" t="s">
        <v>3077</v>
      </c>
      <c r="AB785" s="462" t="s">
        <v>3078</v>
      </c>
      <c r="AC785" s="230"/>
      <c r="AD785" s="230"/>
      <c r="AE785" s="230"/>
      <c r="AF785" s="230"/>
      <c r="AG785" s="230"/>
      <c r="AH785" s="369"/>
      <c r="AI785" s="481" t="str">
        <f t="shared" si="73"/>
        <v>HINO 285 JD/TISCANIA P410 MATIC</v>
      </c>
      <c r="AJ785" s="1330">
        <f t="shared" si="74"/>
        <v>43731</v>
      </c>
      <c r="AK785" s="592">
        <v>43292</v>
      </c>
      <c r="AL785" s="679">
        <v>43293</v>
      </c>
      <c r="AM785" s="230"/>
      <c r="AN785" s="232"/>
      <c r="AO785" s="232"/>
      <c r="AP785" s="230"/>
      <c r="AQ785" s="1231" t="s">
        <v>3094</v>
      </c>
      <c r="AR785" s="230"/>
      <c r="AS785" s="230"/>
      <c r="AT785" s="230"/>
      <c r="AU785" s="230"/>
      <c r="AV785" s="885"/>
      <c r="AW785" s="885"/>
      <c r="AX785" s="885"/>
      <c r="AY785" s="885"/>
      <c r="AZ785" s="177"/>
    </row>
    <row r="786" spans="1:52" ht="15" customHeight="1">
      <c r="A786" s="885"/>
      <c r="B786" s="1310">
        <v>780</v>
      </c>
      <c r="C786" s="682" t="s">
        <v>4471</v>
      </c>
      <c r="D786" s="554" t="s">
        <v>600</v>
      </c>
      <c r="E786" s="554" t="s">
        <v>222</v>
      </c>
      <c r="F786" s="509" t="s">
        <v>24</v>
      </c>
      <c r="G786" s="509" t="s">
        <v>122</v>
      </c>
      <c r="H786" s="612" t="s">
        <v>4472</v>
      </c>
      <c r="I786" s="592">
        <v>29500</v>
      </c>
      <c r="J786" s="1314">
        <f t="shared" ca="1" si="69"/>
        <v>42</v>
      </c>
      <c r="K786" s="683" t="s">
        <v>496</v>
      </c>
      <c r="L786" s="681">
        <v>801017150945</v>
      </c>
      <c r="M786" s="683">
        <v>44110</v>
      </c>
      <c r="N786" s="578">
        <v>43745</v>
      </c>
      <c r="O786" s="217" t="s">
        <v>24</v>
      </c>
      <c r="P786" s="232" t="s">
        <v>24</v>
      </c>
      <c r="Q786" s="194" t="str">
        <f t="shared" si="71"/>
        <v>-</v>
      </c>
      <c r="R786" s="181" t="str">
        <f t="shared" ca="1" si="72"/>
        <v>TIDAK MCU</v>
      </c>
      <c r="S786" s="1319" t="s">
        <v>24</v>
      </c>
      <c r="T786" s="1330">
        <v>44475</v>
      </c>
      <c r="U786" s="1329" t="s">
        <v>24</v>
      </c>
      <c r="V786" s="1330" t="s">
        <v>24</v>
      </c>
      <c r="W786" s="1311" t="s">
        <v>24</v>
      </c>
      <c r="X786" s="347"/>
      <c r="Y786" s="172"/>
      <c r="Z786" s="350"/>
      <c r="AA786" s="230" t="s">
        <v>24</v>
      </c>
      <c r="AB786" s="230"/>
      <c r="AC786" s="230"/>
      <c r="AD786" s="230"/>
      <c r="AE786" s="230"/>
      <c r="AF786" s="230"/>
      <c r="AG786" s="230"/>
      <c r="AH786" s="369"/>
      <c r="AI786" s="481" t="str">
        <f t="shared" si="73"/>
        <v>-</v>
      </c>
      <c r="AJ786" s="1330">
        <f t="shared" si="74"/>
        <v>43745</v>
      </c>
      <c r="AK786" s="217" t="s">
        <v>24</v>
      </c>
      <c r="AL786" s="614" t="s">
        <v>24</v>
      </c>
      <c r="AM786" s="230"/>
      <c r="AN786" s="232"/>
      <c r="AO786" s="232"/>
      <c r="AP786" s="230"/>
      <c r="AQ786" s="1231" t="s">
        <v>3094</v>
      </c>
      <c r="AR786" s="230"/>
      <c r="AS786" s="230"/>
      <c r="AT786" s="230"/>
      <c r="AU786" s="230"/>
      <c r="AV786" s="885"/>
      <c r="AW786" s="885"/>
      <c r="AX786" s="885"/>
      <c r="AY786" s="885"/>
      <c r="AZ786" s="885"/>
    </row>
    <row r="787" spans="1:52" ht="15" customHeight="1">
      <c r="A787" s="885"/>
      <c r="B787" s="1310">
        <v>781</v>
      </c>
      <c r="C787" s="682" t="s">
        <v>4473</v>
      </c>
      <c r="D787" s="554" t="s">
        <v>4458</v>
      </c>
      <c r="E787" s="554" t="s">
        <v>222</v>
      </c>
      <c r="F787" s="509" t="s">
        <v>24</v>
      </c>
      <c r="G787" s="509" t="s">
        <v>122</v>
      </c>
      <c r="H787" s="612" t="s">
        <v>4474</v>
      </c>
      <c r="I787" s="592">
        <v>33490</v>
      </c>
      <c r="J787" s="1314">
        <f t="shared" ca="1" si="69"/>
        <v>30</v>
      </c>
      <c r="K787" s="312" t="s">
        <v>24</v>
      </c>
      <c r="L787" s="322" t="s">
        <v>24</v>
      </c>
      <c r="M787" s="332" t="s">
        <v>24</v>
      </c>
      <c r="N787" s="578">
        <v>43745</v>
      </c>
      <c r="O787" s="217" t="s">
        <v>24</v>
      </c>
      <c r="P787" s="232" t="s">
        <v>24</v>
      </c>
      <c r="Q787" s="194" t="str">
        <f t="shared" si="71"/>
        <v>-</v>
      </c>
      <c r="R787" s="181" t="str">
        <f t="shared" ca="1" si="72"/>
        <v>TIDAK MCU</v>
      </c>
      <c r="S787" s="1319" t="s">
        <v>24</v>
      </c>
      <c r="T787" s="1330">
        <v>44448</v>
      </c>
      <c r="U787" s="212" t="s">
        <v>24</v>
      </c>
      <c r="V787" s="1330" t="s">
        <v>24</v>
      </c>
      <c r="W787" s="1311" t="s">
        <v>24</v>
      </c>
      <c r="X787" s="347"/>
      <c r="Y787" s="172"/>
      <c r="Z787" s="350"/>
      <c r="AA787" s="230" t="s">
        <v>24</v>
      </c>
      <c r="AB787" s="230"/>
      <c r="AC787" s="230"/>
      <c r="AD787" s="230"/>
      <c r="AE787" s="230"/>
      <c r="AF787" s="230"/>
      <c r="AG787" s="230"/>
      <c r="AH787" s="369"/>
      <c r="AI787" s="481" t="str">
        <f t="shared" si="73"/>
        <v>-</v>
      </c>
      <c r="AJ787" s="1330">
        <f t="shared" si="74"/>
        <v>43745</v>
      </c>
      <c r="AK787" s="217" t="s">
        <v>24</v>
      </c>
      <c r="AL787" s="614" t="s">
        <v>24</v>
      </c>
      <c r="AM787" s="230"/>
      <c r="AN787" s="232"/>
      <c r="AO787" s="232"/>
      <c r="AP787" s="230"/>
      <c r="AQ787" s="1231" t="s">
        <v>3094</v>
      </c>
      <c r="AR787" s="230"/>
      <c r="AS787" s="230"/>
      <c r="AT787" s="230"/>
      <c r="AU787" s="230"/>
      <c r="AV787" s="885"/>
      <c r="AW787" s="885"/>
      <c r="AX787" s="885"/>
      <c r="AY787" s="885"/>
      <c r="AZ787" s="177"/>
    </row>
    <row r="788" spans="1:52" ht="15" customHeight="1">
      <c r="A788" s="885"/>
      <c r="B788" s="1310">
        <v>782</v>
      </c>
      <c r="C788" s="682" t="s">
        <v>4475</v>
      </c>
      <c r="D788" s="554" t="s">
        <v>4458</v>
      </c>
      <c r="E788" s="521" t="s">
        <v>222</v>
      </c>
      <c r="F788" s="509" t="s">
        <v>24</v>
      </c>
      <c r="G788" s="509" t="s">
        <v>122</v>
      </c>
      <c r="H788" s="680" t="s">
        <v>4476</v>
      </c>
      <c r="I788" s="592">
        <v>36741</v>
      </c>
      <c r="J788" s="903">
        <f t="shared" ca="1" si="69"/>
        <v>21</v>
      </c>
      <c r="K788" s="312" t="s">
        <v>24</v>
      </c>
      <c r="L788" s="322" t="s">
        <v>24</v>
      </c>
      <c r="M788" s="332" t="s">
        <v>24</v>
      </c>
      <c r="N788" s="578">
        <v>43823</v>
      </c>
      <c r="O788" s="217" t="s">
        <v>24</v>
      </c>
      <c r="P788" s="232" t="s">
        <v>24</v>
      </c>
      <c r="Q788" s="194" t="str">
        <f t="shared" si="71"/>
        <v>-</v>
      </c>
      <c r="R788" s="181" t="str">
        <f t="shared" ca="1" si="72"/>
        <v>TIDAK MCU</v>
      </c>
      <c r="S788" s="1319" t="s">
        <v>24</v>
      </c>
      <c r="T788" s="1330">
        <v>44411</v>
      </c>
      <c r="U788" s="1329" t="s">
        <v>99</v>
      </c>
      <c r="V788" s="904" t="s">
        <v>24</v>
      </c>
      <c r="W788" s="136" t="s">
        <v>24</v>
      </c>
      <c r="X788" s="347"/>
      <c r="Y788" s="172"/>
      <c r="Z788" s="350"/>
      <c r="AA788" s="230" t="s">
        <v>24</v>
      </c>
      <c r="AB788" s="230"/>
      <c r="AC788" s="230"/>
      <c r="AD788" s="230"/>
      <c r="AE788" s="230"/>
      <c r="AF788" s="230"/>
      <c r="AG788" s="230"/>
      <c r="AH788" s="369"/>
      <c r="AI788" s="481" t="str">
        <f t="shared" si="73"/>
        <v>-</v>
      </c>
      <c r="AJ788" s="1330">
        <f t="shared" si="74"/>
        <v>43823</v>
      </c>
      <c r="AK788" s="217" t="s">
        <v>24</v>
      </c>
      <c r="AL788" s="1186" t="s">
        <v>24</v>
      </c>
      <c r="AM788" s="230"/>
      <c r="AN788" s="232"/>
      <c r="AO788" s="232"/>
      <c r="AP788" s="230"/>
      <c r="AQ788" s="180" t="s">
        <v>3094</v>
      </c>
      <c r="AR788" s="230"/>
      <c r="AS788" s="230"/>
      <c r="AT788" s="230"/>
      <c r="AU788" s="230"/>
      <c r="AV788" s="885"/>
      <c r="AW788" s="885"/>
      <c r="AX788" s="885"/>
      <c r="AY788" s="885"/>
      <c r="AZ788" s="177"/>
    </row>
    <row r="789" spans="1:52" ht="15" customHeight="1">
      <c r="A789" s="885"/>
      <c r="B789" s="1310">
        <v>783</v>
      </c>
      <c r="C789" s="682" t="s">
        <v>4477</v>
      </c>
      <c r="D789" s="554" t="s">
        <v>4461</v>
      </c>
      <c r="E789" s="521" t="s">
        <v>222</v>
      </c>
      <c r="F789" s="509" t="s">
        <v>24</v>
      </c>
      <c r="G789" s="509" t="s">
        <v>122</v>
      </c>
      <c r="H789" s="612" t="s">
        <v>4478</v>
      </c>
      <c r="I789" s="592">
        <v>35026</v>
      </c>
      <c r="J789" s="1314">
        <f t="shared" ca="1" si="69"/>
        <v>26</v>
      </c>
      <c r="K789" s="312" t="s">
        <v>24</v>
      </c>
      <c r="L789" s="322" t="s">
        <v>24</v>
      </c>
      <c r="M789" s="332" t="s">
        <v>24</v>
      </c>
      <c r="N789" s="578">
        <v>43823</v>
      </c>
      <c r="O789" s="217" t="s">
        <v>24</v>
      </c>
      <c r="P789" s="232" t="s">
        <v>24</v>
      </c>
      <c r="Q789" s="194" t="str">
        <f t="shared" si="71"/>
        <v>-</v>
      </c>
      <c r="R789" s="181" t="str">
        <f t="shared" ca="1" si="72"/>
        <v>TIDAK MCU</v>
      </c>
      <c r="S789" s="1319" t="s">
        <v>24</v>
      </c>
      <c r="T789" s="1330">
        <v>44584</v>
      </c>
      <c r="U789" s="212" t="s">
        <v>99</v>
      </c>
      <c r="V789" s="1330" t="s">
        <v>24</v>
      </c>
      <c r="W789" s="1311" t="s">
        <v>24</v>
      </c>
      <c r="X789" s="347"/>
      <c r="Y789" s="172"/>
      <c r="Z789" s="350"/>
      <c r="AA789" s="230" t="s">
        <v>24</v>
      </c>
      <c r="AB789" s="230"/>
      <c r="AC789" s="230"/>
      <c r="AD789" s="230"/>
      <c r="AE789" s="230"/>
      <c r="AF789" s="230"/>
      <c r="AG789" s="230"/>
      <c r="AH789" s="369"/>
      <c r="AI789" s="481" t="str">
        <f t="shared" si="73"/>
        <v>-</v>
      </c>
      <c r="AJ789" s="1330">
        <f t="shared" si="74"/>
        <v>43823</v>
      </c>
      <c r="AK789" s="217" t="s">
        <v>24</v>
      </c>
      <c r="AL789" s="614" t="s">
        <v>24</v>
      </c>
      <c r="AM789" s="230"/>
      <c r="AN789" s="232"/>
      <c r="AO789" s="232"/>
      <c r="AP789" s="230"/>
      <c r="AQ789" s="180" t="s">
        <v>3094</v>
      </c>
      <c r="AR789" s="230"/>
      <c r="AS789" s="230"/>
      <c r="AT789" s="230"/>
      <c r="AU789" s="230"/>
      <c r="AV789" s="885"/>
      <c r="AW789" s="885"/>
      <c r="AX789" s="885"/>
      <c r="AY789" s="885"/>
      <c r="AZ789" s="885"/>
    </row>
    <row r="790" spans="1:52" ht="15" customHeight="1">
      <c r="A790" s="885"/>
      <c r="B790" s="1310">
        <v>784</v>
      </c>
      <c r="C790" s="677" t="s">
        <v>3135</v>
      </c>
      <c r="D790" s="521" t="s">
        <v>4216</v>
      </c>
      <c r="E790" s="521" t="s">
        <v>601</v>
      </c>
      <c r="F790" s="509" t="s">
        <v>4217</v>
      </c>
      <c r="G790" s="509" t="s">
        <v>124</v>
      </c>
      <c r="H790" s="522" t="s">
        <v>24</v>
      </c>
      <c r="I790" s="530">
        <v>32873</v>
      </c>
      <c r="J790" s="1314">
        <f t="shared" ca="1" si="69"/>
        <v>32</v>
      </c>
      <c r="K790" s="232" t="s">
        <v>493</v>
      </c>
      <c r="L790" s="686" t="s">
        <v>4218</v>
      </c>
      <c r="M790" s="530">
        <v>44196</v>
      </c>
      <c r="N790" s="685">
        <v>42460</v>
      </c>
      <c r="O790" s="217" t="s">
        <v>24</v>
      </c>
      <c r="P790" s="592" t="s">
        <v>24</v>
      </c>
      <c r="Q790" s="194" t="str">
        <f t="shared" si="71"/>
        <v>-</v>
      </c>
      <c r="R790" s="181" t="str">
        <f t="shared" ca="1" si="72"/>
        <v>TIDAK MCU</v>
      </c>
      <c r="S790" s="1319" t="s">
        <v>4430</v>
      </c>
      <c r="T790" s="1330">
        <v>44561</v>
      </c>
      <c r="U790" s="212">
        <v>44561</v>
      </c>
      <c r="V790" s="1330" t="s">
        <v>24</v>
      </c>
      <c r="W790" s="1311" t="s">
        <v>24</v>
      </c>
      <c r="X790" s="347"/>
      <c r="Y790" s="172"/>
      <c r="Z790" s="350"/>
      <c r="AA790" s="462" t="s">
        <v>4457</v>
      </c>
      <c r="AB790" s="230"/>
      <c r="AC790" s="230"/>
      <c r="AD790" s="230"/>
      <c r="AE790" s="230"/>
      <c r="AF790" s="230"/>
      <c r="AG790" s="230"/>
      <c r="AH790" s="369"/>
      <c r="AI790" s="481" t="str">
        <f t="shared" si="73"/>
        <v>SC P360, SC P380</v>
      </c>
      <c r="AJ790" s="1330">
        <f t="shared" si="74"/>
        <v>42460</v>
      </c>
      <c r="AK790" s="530" t="s">
        <v>24</v>
      </c>
      <c r="AL790" s="696">
        <v>42770</v>
      </c>
      <c r="AM790" s="230"/>
      <c r="AN790" s="232"/>
      <c r="AO790" s="232"/>
      <c r="AP790" s="230"/>
      <c r="AQ790" s="1231" t="s">
        <v>3094</v>
      </c>
      <c r="AR790" s="230"/>
      <c r="AS790" s="230"/>
      <c r="AT790" s="230"/>
      <c r="AU790" s="230"/>
      <c r="AV790" s="885"/>
      <c r="AW790" s="885"/>
      <c r="AX790" s="885"/>
      <c r="AY790" s="885"/>
      <c r="AZ790" s="885"/>
    </row>
    <row r="791" spans="1:52" ht="15" customHeight="1">
      <c r="A791" s="885"/>
      <c r="B791" s="1310">
        <v>785</v>
      </c>
      <c r="C791" s="553" t="s">
        <v>1008</v>
      </c>
      <c r="D791" s="554" t="s">
        <v>4253</v>
      </c>
      <c r="E791" s="554" t="s">
        <v>4241</v>
      </c>
      <c r="F791" s="509" t="s">
        <v>4219</v>
      </c>
      <c r="G791" s="509" t="s">
        <v>124</v>
      </c>
      <c r="H791" s="522" t="s">
        <v>24</v>
      </c>
      <c r="I791" s="530">
        <v>34044</v>
      </c>
      <c r="J791" s="903">
        <f t="shared" ca="1" si="69"/>
        <v>29</v>
      </c>
      <c r="K791" s="232" t="s">
        <v>493</v>
      </c>
      <c r="L791" s="686" t="s">
        <v>24</v>
      </c>
      <c r="M791" s="530">
        <v>45077</v>
      </c>
      <c r="N791" s="685">
        <v>43462</v>
      </c>
      <c r="O791" s="217" t="s">
        <v>24</v>
      </c>
      <c r="P791" s="592" t="s">
        <v>24</v>
      </c>
      <c r="Q791" s="194" t="str">
        <f t="shared" si="71"/>
        <v>-</v>
      </c>
      <c r="R791" s="181" t="str">
        <f t="shared" ca="1" si="72"/>
        <v>TIDAK MCU</v>
      </c>
      <c r="S791" s="1319" t="s">
        <v>4431</v>
      </c>
      <c r="T791" s="1330">
        <v>44636</v>
      </c>
      <c r="U791" s="1329">
        <v>44636</v>
      </c>
      <c r="V791" s="904" t="s">
        <v>24</v>
      </c>
      <c r="W791" s="136" t="s">
        <v>24</v>
      </c>
      <c r="X791" s="347"/>
      <c r="Y791" s="172"/>
      <c r="Z791" s="350"/>
      <c r="AA791" s="462" t="s">
        <v>4457</v>
      </c>
      <c r="AB791" s="230"/>
      <c r="AC791" s="230"/>
      <c r="AD791" s="230"/>
      <c r="AE791" s="230"/>
      <c r="AF791" s="230"/>
      <c r="AG791" s="230"/>
      <c r="AH791" s="369"/>
      <c r="AI791" s="481" t="str">
        <f t="shared" si="73"/>
        <v>SC P360, SC P380</v>
      </c>
      <c r="AJ791" s="1330">
        <f t="shared" si="74"/>
        <v>43462</v>
      </c>
      <c r="AK791" s="530">
        <v>43643</v>
      </c>
      <c r="AL791" s="614">
        <v>43643</v>
      </c>
      <c r="AM791" s="230"/>
      <c r="AN791" s="232"/>
      <c r="AO791" s="232"/>
      <c r="AP791" s="230"/>
      <c r="AQ791" s="462" t="s">
        <v>3094</v>
      </c>
      <c r="AR791" s="230"/>
      <c r="AS791" s="230"/>
      <c r="AT791" s="230"/>
      <c r="AU791" s="230"/>
      <c r="AV791" s="177"/>
      <c r="AW791" s="177"/>
      <c r="AX791" s="177"/>
      <c r="AY791" s="177"/>
      <c r="AZ791" s="885"/>
    </row>
    <row r="792" spans="1:52" ht="15" customHeight="1">
      <c r="A792" s="885"/>
      <c r="B792" s="1310">
        <v>786</v>
      </c>
      <c r="C792" s="547" t="s">
        <v>4220</v>
      </c>
      <c r="D792" s="521" t="s">
        <v>4221</v>
      </c>
      <c r="E792" s="521" t="s">
        <v>4222</v>
      </c>
      <c r="F792" s="509" t="s">
        <v>4223</v>
      </c>
      <c r="G792" s="509" t="s">
        <v>124</v>
      </c>
      <c r="H792" s="935" t="s">
        <v>24</v>
      </c>
      <c r="I792" s="530">
        <v>36180</v>
      </c>
      <c r="J792" s="903">
        <f t="shared" ca="1" si="69"/>
        <v>23</v>
      </c>
      <c r="K792" s="312" t="s">
        <v>24</v>
      </c>
      <c r="L792" s="322" t="s">
        <v>24</v>
      </c>
      <c r="M792" s="332" t="s">
        <v>24</v>
      </c>
      <c r="N792" s="685">
        <v>42534</v>
      </c>
      <c r="O792" s="217">
        <v>42895</v>
      </c>
      <c r="P792" s="592" t="s">
        <v>24</v>
      </c>
      <c r="Q792" s="194">
        <f t="shared" si="71"/>
        <v>43260</v>
      </c>
      <c r="R792" s="181" t="str">
        <f t="shared" ca="1" si="72"/>
        <v>EXPIRED</v>
      </c>
      <c r="S792" s="1319" t="s">
        <v>24</v>
      </c>
      <c r="T792" s="1330">
        <v>44216</v>
      </c>
      <c r="U792" s="1329" t="s">
        <v>99</v>
      </c>
      <c r="V792" s="904" t="s">
        <v>24</v>
      </c>
      <c r="W792" s="136" t="s">
        <v>24</v>
      </c>
      <c r="X792" s="347"/>
      <c r="Y792" s="172"/>
      <c r="Z792" s="350"/>
      <c r="AA792" s="232" t="s">
        <v>24</v>
      </c>
      <c r="AB792" s="230"/>
      <c r="AC792" s="230"/>
      <c r="AD792" s="230"/>
      <c r="AE792" s="230"/>
      <c r="AF792" s="230"/>
      <c r="AG792" s="230"/>
      <c r="AH792" s="369"/>
      <c r="AI792" s="481" t="str">
        <f t="shared" si="73"/>
        <v>-</v>
      </c>
      <c r="AJ792" s="1330">
        <f t="shared" si="74"/>
        <v>42534</v>
      </c>
      <c r="AK792" s="217" t="s">
        <v>24</v>
      </c>
      <c r="AL792" s="614" t="s">
        <v>24</v>
      </c>
      <c r="AM792" s="230"/>
      <c r="AN792" s="232"/>
      <c r="AO792" s="232"/>
      <c r="AP792" s="230"/>
      <c r="AQ792" s="462" t="s">
        <v>3094</v>
      </c>
      <c r="AR792" s="230"/>
      <c r="AS792" s="230"/>
      <c r="AT792" s="230"/>
      <c r="AU792" s="230"/>
      <c r="AV792" s="885"/>
      <c r="AW792" s="885"/>
      <c r="AX792" s="885"/>
      <c r="AY792" s="885"/>
      <c r="AZ792" s="177"/>
    </row>
    <row r="793" spans="1:52" ht="15" customHeight="1">
      <c r="A793" s="885"/>
      <c r="B793" s="1310">
        <v>787</v>
      </c>
      <c r="C793" s="553" t="s">
        <v>4224</v>
      </c>
      <c r="D793" s="554" t="s">
        <v>5642</v>
      </c>
      <c r="E793" s="521" t="s">
        <v>4222</v>
      </c>
      <c r="F793" s="509" t="s">
        <v>4225</v>
      </c>
      <c r="G793" s="509" t="s">
        <v>124</v>
      </c>
      <c r="H793" s="935" t="s">
        <v>24</v>
      </c>
      <c r="I793" s="530">
        <v>34151</v>
      </c>
      <c r="J793" s="1314">
        <f t="shared" ca="1" si="69"/>
        <v>28</v>
      </c>
      <c r="K793" s="312" t="s">
        <v>493</v>
      </c>
      <c r="L793" s="322">
        <v>17159307000245</v>
      </c>
      <c r="M793" s="332">
        <v>45858</v>
      </c>
      <c r="N793" s="685">
        <v>42633</v>
      </c>
      <c r="O793" s="217">
        <v>42994</v>
      </c>
      <c r="P793" s="592" t="s">
        <v>24</v>
      </c>
      <c r="Q793" s="194">
        <f t="shared" si="71"/>
        <v>43359</v>
      </c>
      <c r="R793" s="181" t="str">
        <f t="shared" ca="1" si="72"/>
        <v>EXPIRED</v>
      </c>
      <c r="S793" s="1319" t="s">
        <v>13618</v>
      </c>
      <c r="T793" s="1330">
        <v>44378</v>
      </c>
      <c r="U793" s="1329">
        <v>44378</v>
      </c>
      <c r="V793" s="1313" t="s">
        <v>24</v>
      </c>
      <c r="W793" s="1311" t="s">
        <v>24</v>
      </c>
      <c r="X793" s="347"/>
      <c r="Y793" s="172"/>
      <c r="Z793" s="350"/>
      <c r="AA793" s="232" t="s">
        <v>4457</v>
      </c>
      <c r="AB793" s="230"/>
      <c r="AC793" s="230"/>
      <c r="AD793" s="230"/>
      <c r="AE793" s="230"/>
      <c r="AF793" s="230"/>
      <c r="AG793" s="230"/>
      <c r="AH793" s="369"/>
      <c r="AI793" s="481" t="str">
        <f t="shared" si="73"/>
        <v>SC P360, SC P380</v>
      </c>
      <c r="AJ793" s="1330">
        <f t="shared" si="74"/>
        <v>42633</v>
      </c>
      <c r="AK793" s="217">
        <v>44154</v>
      </c>
      <c r="AL793" s="1186">
        <v>44154</v>
      </c>
      <c r="AM793" s="230"/>
      <c r="AN793" s="232"/>
      <c r="AO793" s="232"/>
      <c r="AP793" s="230"/>
      <c r="AQ793" s="1231" t="s">
        <v>3094</v>
      </c>
      <c r="AR793" s="230"/>
      <c r="AS793" s="230"/>
      <c r="AT793" s="230"/>
      <c r="AU793" s="230"/>
      <c r="AV793" s="885"/>
      <c r="AW793" s="885"/>
      <c r="AX793" s="885"/>
      <c r="AY793" s="885"/>
      <c r="AZ793" s="177"/>
    </row>
    <row r="794" spans="1:52" ht="15" customHeight="1">
      <c r="A794" s="885"/>
      <c r="B794" s="1310">
        <v>788</v>
      </c>
      <c r="C794" s="553" t="s">
        <v>4226</v>
      </c>
      <c r="D794" s="554" t="s">
        <v>4227</v>
      </c>
      <c r="E794" s="521" t="s">
        <v>4228</v>
      </c>
      <c r="F794" s="509" t="s">
        <v>4229</v>
      </c>
      <c r="G794" s="509" t="s">
        <v>124</v>
      </c>
      <c r="H794" s="935" t="s">
        <v>24</v>
      </c>
      <c r="I794" s="530">
        <v>35077</v>
      </c>
      <c r="J794" s="1314">
        <f t="shared" ca="1" si="69"/>
        <v>26</v>
      </c>
      <c r="K794" s="312" t="s">
        <v>24</v>
      </c>
      <c r="L794" s="322" t="s">
        <v>24</v>
      </c>
      <c r="M794" s="332" t="s">
        <v>24</v>
      </c>
      <c r="N794" s="685">
        <v>42709</v>
      </c>
      <c r="O794" s="217">
        <v>43070</v>
      </c>
      <c r="P794" s="592" t="s">
        <v>24</v>
      </c>
      <c r="Q794" s="194">
        <f t="shared" si="71"/>
        <v>43435</v>
      </c>
      <c r="R794" s="181" t="str">
        <f t="shared" ca="1" si="72"/>
        <v>EXPIRED</v>
      </c>
      <c r="S794" s="1319" t="s">
        <v>24</v>
      </c>
      <c r="T794" s="1330">
        <v>44574</v>
      </c>
      <c r="U794" s="1329" t="s">
        <v>99</v>
      </c>
      <c r="V794" s="1330" t="s">
        <v>24</v>
      </c>
      <c r="W794" s="1311" t="s">
        <v>24</v>
      </c>
      <c r="X794" s="347"/>
      <c r="Y794" s="172"/>
      <c r="Z794" s="350"/>
      <c r="AA794" s="232" t="s">
        <v>24</v>
      </c>
      <c r="AB794" s="230"/>
      <c r="AC794" s="230"/>
      <c r="AD794" s="230"/>
      <c r="AE794" s="230"/>
      <c r="AF794" s="230"/>
      <c r="AG794" s="230"/>
      <c r="AH794" s="369"/>
      <c r="AI794" s="481" t="str">
        <f t="shared" si="73"/>
        <v>-</v>
      </c>
      <c r="AJ794" s="1330">
        <f t="shared" si="74"/>
        <v>42709</v>
      </c>
      <c r="AK794" s="217" t="s">
        <v>24</v>
      </c>
      <c r="AL794" s="1186" t="s">
        <v>24</v>
      </c>
      <c r="AM794" s="230"/>
      <c r="AN794" s="232"/>
      <c r="AO794" s="232"/>
      <c r="AP794" s="230"/>
      <c r="AQ794" s="1231" t="s">
        <v>3094</v>
      </c>
      <c r="AR794" s="230"/>
      <c r="AS794" s="230"/>
      <c r="AT794" s="230"/>
      <c r="AU794" s="230"/>
      <c r="AV794" s="885"/>
      <c r="AW794" s="885"/>
      <c r="AX794" s="885"/>
      <c r="AY794" s="885"/>
      <c r="AZ794" s="177"/>
    </row>
    <row r="795" spans="1:52" ht="15" customHeight="1">
      <c r="A795" s="885"/>
      <c r="B795" s="1310">
        <v>789</v>
      </c>
      <c r="C795" s="553" t="s">
        <v>4230</v>
      </c>
      <c r="D795" s="554" t="s">
        <v>4221</v>
      </c>
      <c r="E795" s="554" t="s">
        <v>4222</v>
      </c>
      <c r="F795" s="509" t="s">
        <v>4231</v>
      </c>
      <c r="G795" s="509" t="s">
        <v>124</v>
      </c>
      <c r="H795" s="935" t="s">
        <v>24</v>
      </c>
      <c r="I795" s="530">
        <v>34151</v>
      </c>
      <c r="J795" s="903">
        <f t="shared" ca="1" si="69"/>
        <v>28</v>
      </c>
      <c r="K795" s="312" t="s">
        <v>24</v>
      </c>
      <c r="L795" s="322" t="s">
        <v>24</v>
      </c>
      <c r="M795" s="332" t="s">
        <v>24</v>
      </c>
      <c r="N795" s="685">
        <v>42758</v>
      </c>
      <c r="O795" s="217">
        <v>43110</v>
      </c>
      <c r="P795" s="592" t="s">
        <v>24</v>
      </c>
      <c r="Q795" s="194">
        <f t="shared" si="71"/>
        <v>43475</v>
      </c>
      <c r="R795" s="181" t="str">
        <f t="shared" ca="1" si="72"/>
        <v>EXPIRED</v>
      </c>
      <c r="S795" s="1319" t="s">
        <v>24</v>
      </c>
      <c r="T795" s="1330">
        <v>44378</v>
      </c>
      <c r="U795" s="1329" t="s">
        <v>24</v>
      </c>
      <c r="V795" s="904" t="s">
        <v>24</v>
      </c>
      <c r="W795" s="136" t="s">
        <v>24</v>
      </c>
      <c r="X795" s="347"/>
      <c r="Y795" s="172"/>
      <c r="Z795" s="350"/>
      <c r="AA795" s="232" t="s">
        <v>24</v>
      </c>
      <c r="AB795" s="230"/>
      <c r="AC795" s="230"/>
      <c r="AD795" s="230"/>
      <c r="AE795" s="230"/>
      <c r="AF795" s="230"/>
      <c r="AG795" s="230"/>
      <c r="AH795" s="369"/>
      <c r="AI795" s="481" t="str">
        <f t="shared" si="73"/>
        <v>-</v>
      </c>
      <c r="AJ795" s="1330">
        <f t="shared" si="74"/>
        <v>42758</v>
      </c>
      <c r="AK795" s="217" t="s">
        <v>24</v>
      </c>
      <c r="AL795" s="614" t="s">
        <v>24</v>
      </c>
      <c r="AM795" s="230"/>
      <c r="AN795" s="232"/>
      <c r="AO795" s="232"/>
      <c r="AP795" s="230"/>
      <c r="AQ795" s="1231" t="s">
        <v>3094</v>
      </c>
      <c r="AR795" s="230"/>
      <c r="AS795" s="230"/>
      <c r="AT795" s="230"/>
      <c r="AU795" s="230"/>
      <c r="AV795" s="885"/>
      <c r="AW795" s="885"/>
      <c r="AX795" s="885"/>
      <c r="AY795" s="885"/>
      <c r="AZ795" s="177"/>
    </row>
    <row r="796" spans="1:52" ht="15" customHeight="1">
      <c r="A796" s="885"/>
      <c r="B796" s="1310">
        <v>790</v>
      </c>
      <c r="C796" s="553" t="s">
        <v>4232</v>
      </c>
      <c r="D796" s="554" t="s">
        <v>257</v>
      </c>
      <c r="E796" s="521" t="s">
        <v>1122</v>
      </c>
      <c r="F796" s="509" t="s">
        <v>4233</v>
      </c>
      <c r="G796" s="509" t="s">
        <v>124</v>
      </c>
      <c r="H796" s="935" t="s">
        <v>24</v>
      </c>
      <c r="I796" s="589">
        <v>32275</v>
      </c>
      <c r="J796" s="1314">
        <f t="shared" ca="1" si="69"/>
        <v>34</v>
      </c>
      <c r="K796" s="312" t="s">
        <v>24</v>
      </c>
      <c r="L796" s="322" t="s">
        <v>24</v>
      </c>
      <c r="M796" s="332" t="s">
        <v>24</v>
      </c>
      <c r="N796" s="578">
        <v>43740</v>
      </c>
      <c r="O796" s="217" t="s">
        <v>24</v>
      </c>
      <c r="P796" s="592" t="s">
        <v>24</v>
      </c>
      <c r="Q796" s="194" t="str">
        <f t="shared" si="71"/>
        <v>-</v>
      </c>
      <c r="R796" s="181" t="str">
        <f t="shared" ca="1" si="72"/>
        <v>TIDAK MCU</v>
      </c>
      <c r="S796" s="1319" t="s">
        <v>4432</v>
      </c>
      <c r="T796" s="1330">
        <v>44328</v>
      </c>
      <c r="U796" s="1329">
        <v>44328</v>
      </c>
      <c r="V796" s="1330" t="s">
        <v>24</v>
      </c>
      <c r="W796" s="1311" t="s">
        <v>24</v>
      </c>
      <c r="X796" s="347"/>
      <c r="Y796" s="172"/>
      <c r="Z796" s="350"/>
      <c r="AA796" s="462" t="s">
        <v>100</v>
      </c>
      <c r="AB796" s="230"/>
      <c r="AC796" s="230"/>
      <c r="AD796" s="230"/>
      <c r="AE796" s="230"/>
      <c r="AF796" s="230"/>
      <c r="AG796" s="230"/>
      <c r="AH796" s="369"/>
      <c r="AI796" s="481" t="str">
        <f t="shared" si="73"/>
        <v>LIGHT VEHICLE</v>
      </c>
      <c r="AJ796" s="1330">
        <f t="shared" si="74"/>
        <v>43740</v>
      </c>
      <c r="AK796" s="530">
        <v>43993</v>
      </c>
      <c r="AL796" s="614">
        <v>43732</v>
      </c>
      <c r="AM796" s="230"/>
      <c r="AN796" s="232"/>
      <c r="AO796" s="232"/>
      <c r="AP796" s="230"/>
      <c r="AQ796" s="1231" t="s">
        <v>3094</v>
      </c>
      <c r="AR796" s="230"/>
      <c r="AS796" s="230"/>
      <c r="AT796" s="230"/>
      <c r="AU796" s="230"/>
      <c r="AV796" s="885"/>
      <c r="AW796" s="885"/>
      <c r="AX796" s="885"/>
      <c r="AY796" s="885"/>
      <c r="AZ796" s="177"/>
    </row>
    <row r="797" spans="1:52" ht="15" customHeight="1">
      <c r="A797" s="885"/>
      <c r="B797" s="1310">
        <v>791</v>
      </c>
      <c r="C797" s="553" t="s">
        <v>4234</v>
      </c>
      <c r="D797" s="697" t="s">
        <v>4227</v>
      </c>
      <c r="E797" s="521" t="s">
        <v>4228</v>
      </c>
      <c r="F797" s="509" t="s">
        <v>4235</v>
      </c>
      <c r="G797" s="509" t="s">
        <v>124</v>
      </c>
      <c r="H797" s="935" t="s">
        <v>24</v>
      </c>
      <c r="I797" s="530">
        <v>34825</v>
      </c>
      <c r="J797" s="1314">
        <f t="shared" ca="1" si="69"/>
        <v>27</v>
      </c>
      <c r="K797" s="312" t="s">
        <v>24</v>
      </c>
      <c r="L797" s="322" t="s">
        <v>24</v>
      </c>
      <c r="M797" s="332" t="s">
        <v>24</v>
      </c>
      <c r="N797" s="685">
        <v>42788</v>
      </c>
      <c r="O797" s="217">
        <v>43151</v>
      </c>
      <c r="P797" s="592" t="s">
        <v>24</v>
      </c>
      <c r="Q797" s="194">
        <f t="shared" si="71"/>
        <v>43516</v>
      </c>
      <c r="R797" s="181" t="str">
        <f t="shared" ca="1" si="72"/>
        <v>EXPIRED</v>
      </c>
      <c r="S797" s="1319" t="s">
        <v>24</v>
      </c>
      <c r="T797" s="1330">
        <v>44322</v>
      </c>
      <c r="U797" s="1329" t="s">
        <v>99</v>
      </c>
      <c r="V797" s="1330" t="s">
        <v>24</v>
      </c>
      <c r="W797" s="1311" t="s">
        <v>24</v>
      </c>
      <c r="X797" s="347"/>
      <c r="Y797" s="172"/>
      <c r="Z797" s="350"/>
      <c r="AA797" s="232" t="s">
        <v>24</v>
      </c>
      <c r="AB797" s="230"/>
      <c r="AC797" s="230"/>
      <c r="AD797" s="230"/>
      <c r="AE797" s="230"/>
      <c r="AF797" s="230"/>
      <c r="AG797" s="230"/>
      <c r="AH797" s="369"/>
      <c r="AI797" s="481" t="str">
        <f t="shared" si="73"/>
        <v>-</v>
      </c>
      <c r="AJ797" s="1330">
        <f t="shared" si="74"/>
        <v>42788</v>
      </c>
      <c r="AK797" s="217" t="s">
        <v>24</v>
      </c>
      <c r="AL797" s="614" t="s">
        <v>24</v>
      </c>
      <c r="AM797" s="230"/>
      <c r="AN797" s="232"/>
      <c r="AO797" s="232"/>
      <c r="AP797" s="230"/>
      <c r="AQ797" s="1231" t="s">
        <v>3094</v>
      </c>
      <c r="AR797" s="230"/>
      <c r="AS797" s="230"/>
      <c r="AT797" s="230"/>
      <c r="AU797" s="230"/>
      <c r="AV797" s="885"/>
      <c r="AW797" s="885"/>
      <c r="AX797" s="885"/>
      <c r="AY797" s="885"/>
      <c r="AZ797" s="177"/>
    </row>
    <row r="798" spans="1:52" ht="15" customHeight="1">
      <c r="A798" s="885"/>
      <c r="B798" s="1310">
        <v>792</v>
      </c>
      <c r="C798" s="553" t="s">
        <v>4236</v>
      </c>
      <c r="D798" s="554" t="s">
        <v>4216</v>
      </c>
      <c r="E798" s="521" t="s">
        <v>601</v>
      </c>
      <c r="F798" s="525" t="s">
        <v>11793</v>
      </c>
      <c r="G798" s="509" t="s">
        <v>98</v>
      </c>
      <c r="H798" s="680" t="s">
        <v>4237</v>
      </c>
      <c r="I798" s="676">
        <v>33117</v>
      </c>
      <c r="J798" s="1314">
        <f t="shared" ca="1" si="69"/>
        <v>31</v>
      </c>
      <c r="K798" s="312" t="s">
        <v>493</v>
      </c>
      <c r="L798" s="322">
        <v>19319009000002</v>
      </c>
      <c r="M798" s="332">
        <v>45664</v>
      </c>
      <c r="N798" s="685">
        <v>42772</v>
      </c>
      <c r="O798" s="217">
        <v>43133</v>
      </c>
      <c r="P798" s="592" t="s">
        <v>24</v>
      </c>
      <c r="Q798" s="194">
        <f t="shared" si="71"/>
        <v>43498</v>
      </c>
      <c r="R798" s="181" t="str">
        <f t="shared" ca="1" si="72"/>
        <v>EXPIRED</v>
      </c>
      <c r="S798" s="1319" t="s">
        <v>11799</v>
      </c>
      <c r="T798" s="1330">
        <v>44440</v>
      </c>
      <c r="U798" s="440">
        <v>44440</v>
      </c>
      <c r="V798" s="1313" t="s">
        <v>24</v>
      </c>
      <c r="W798" s="1311" t="s">
        <v>24</v>
      </c>
      <c r="X798" s="347"/>
      <c r="Y798" s="172" t="s">
        <v>11800</v>
      </c>
      <c r="Z798" s="350"/>
      <c r="AA798" s="232" t="s">
        <v>4457</v>
      </c>
      <c r="AB798" s="230"/>
      <c r="AC798" s="230"/>
      <c r="AD798" s="230"/>
      <c r="AE798" s="230"/>
      <c r="AF798" s="230"/>
      <c r="AG798" s="230"/>
      <c r="AH798" s="369"/>
      <c r="AI798" s="481" t="str">
        <f t="shared" si="73"/>
        <v>SC P360, SC P380</v>
      </c>
      <c r="AJ798" s="1330">
        <f t="shared" si="74"/>
        <v>42772</v>
      </c>
      <c r="AK798" s="530">
        <v>43879</v>
      </c>
      <c r="AL798" s="696">
        <v>43881</v>
      </c>
      <c r="AM798" s="230"/>
      <c r="AN798" s="232"/>
      <c r="AO798" s="232"/>
      <c r="AP798" s="230"/>
      <c r="AQ798" s="1231" t="s">
        <v>3094</v>
      </c>
      <c r="AR798" s="230" t="s">
        <v>124</v>
      </c>
      <c r="AS798" s="230" t="s">
        <v>2534</v>
      </c>
      <c r="AT798" s="230" t="s">
        <v>11598</v>
      </c>
      <c r="AU798" s="230"/>
      <c r="AV798" s="885"/>
      <c r="AW798" s="885"/>
      <c r="AX798" s="885"/>
      <c r="AY798" s="885"/>
      <c r="AZ798" s="177"/>
    </row>
    <row r="799" spans="1:52" ht="15" customHeight="1">
      <c r="A799" s="885"/>
      <c r="B799" s="1310">
        <v>793</v>
      </c>
      <c r="C799" s="1492" t="s">
        <v>1508</v>
      </c>
      <c r="D799" s="709" t="s">
        <v>4238</v>
      </c>
      <c r="E799" s="709" t="s">
        <v>3085</v>
      </c>
      <c r="F799" s="445" t="s">
        <v>4239</v>
      </c>
      <c r="G799" s="912" t="s">
        <v>124</v>
      </c>
      <c r="H799" s="1661" t="s">
        <v>24</v>
      </c>
      <c r="I799" s="928">
        <v>33693</v>
      </c>
      <c r="J799" s="445">
        <f t="shared" ca="1" si="69"/>
        <v>30</v>
      </c>
      <c r="K799" s="1810" t="s">
        <v>24</v>
      </c>
      <c r="L799" s="1844" t="s">
        <v>24</v>
      </c>
      <c r="M799" s="1882" t="s">
        <v>24</v>
      </c>
      <c r="N799" s="1029">
        <v>42800</v>
      </c>
      <c r="O799" s="1727" t="s">
        <v>24</v>
      </c>
      <c r="P799" s="1029" t="s">
        <v>24</v>
      </c>
      <c r="Q799" s="1025" t="str">
        <f t="shared" si="71"/>
        <v>-</v>
      </c>
      <c r="R799" s="919" t="str">
        <f t="shared" ca="1" si="72"/>
        <v>TIDAK MCU</v>
      </c>
      <c r="S799" s="445" t="s">
        <v>24</v>
      </c>
      <c r="T799" s="446">
        <v>44285</v>
      </c>
      <c r="U799" s="517" t="s">
        <v>99</v>
      </c>
      <c r="V799" s="446" t="s">
        <v>24</v>
      </c>
      <c r="W799" s="446" t="s">
        <v>24</v>
      </c>
      <c r="X799" s="1009"/>
      <c r="Y799" s="1026"/>
      <c r="Z799" s="1027"/>
      <c r="AA799" s="877" t="s">
        <v>24</v>
      </c>
      <c r="AB799" s="877"/>
      <c r="AC799" s="877"/>
      <c r="AD799" s="877"/>
      <c r="AE799" s="877"/>
      <c r="AF799" s="877"/>
      <c r="AG799" s="877"/>
      <c r="AH799" s="1028"/>
      <c r="AI799" s="1028" t="str">
        <f t="shared" si="73"/>
        <v>-</v>
      </c>
      <c r="AJ799" s="446">
        <f t="shared" si="74"/>
        <v>42800</v>
      </c>
      <c r="AK799" s="928" t="s">
        <v>24</v>
      </c>
      <c r="AL799" s="1995" t="s">
        <v>24</v>
      </c>
      <c r="AM799" s="877"/>
      <c r="AN799" s="877"/>
      <c r="AO799" s="877"/>
      <c r="AP799" s="877"/>
      <c r="AQ799" s="2001" t="s">
        <v>6564</v>
      </c>
      <c r="AR799" s="877"/>
      <c r="AS799" s="877"/>
      <c r="AT799" s="877" t="s">
        <v>11694</v>
      </c>
      <c r="AU799" s="877"/>
      <c r="AV799" s="458"/>
      <c r="AW799" s="458"/>
      <c r="AX799" s="458"/>
      <c r="AY799" s="458"/>
      <c r="AZ799" s="177"/>
    </row>
    <row r="800" spans="1:52" ht="15" customHeight="1">
      <c r="A800" s="885"/>
      <c r="B800" s="1310">
        <v>794</v>
      </c>
      <c r="C800" s="547" t="s">
        <v>4240</v>
      </c>
      <c r="D800" s="521" t="s">
        <v>611</v>
      </c>
      <c r="E800" s="521" t="s">
        <v>4241</v>
      </c>
      <c r="F800" s="509" t="s">
        <v>4242</v>
      </c>
      <c r="G800" s="509" t="s">
        <v>124</v>
      </c>
      <c r="H800" s="935" t="s">
        <v>24</v>
      </c>
      <c r="I800" s="530">
        <v>35107</v>
      </c>
      <c r="J800" s="1314">
        <f t="shared" ca="1" si="69"/>
        <v>26</v>
      </c>
      <c r="K800" s="312" t="s">
        <v>24</v>
      </c>
      <c r="L800" s="322" t="s">
        <v>24</v>
      </c>
      <c r="M800" s="332" t="s">
        <v>24</v>
      </c>
      <c r="N800" s="578">
        <v>43742</v>
      </c>
      <c r="O800" s="217" t="s">
        <v>24</v>
      </c>
      <c r="P800" s="592" t="s">
        <v>24</v>
      </c>
      <c r="Q800" s="194" t="str">
        <f t="shared" si="71"/>
        <v>-</v>
      </c>
      <c r="R800" s="181" t="str">
        <f t="shared" ca="1" si="72"/>
        <v>TIDAK MCU</v>
      </c>
      <c r="S800" s="1319" t="s">
        <v>24</v>
      </c>
      <c r="T800" s="1330">
        <v>44239</v>
      </c>
      <c r="U800" s="1329" t="s">
        <v>1497</v>
      </c>
      <c r="V800" s="1313" t="s">
        <v>24</v>
      </c>
      <c r="W800" s="136" t="s">
        <v>24</v>
      </c>
      <c r="X800" s="347"/>
      <c r="Y800" s="172"/>
      <c r="Z800" s="350"/>
      <c r="AA800" s="230" t="s">
        <v>24</v>
      </c>
      <c r="AB800" s="230"/>
      <c r="AC800" s="230"/>
      <c r="AD800" s="230"/>
      <c r="AE800" s="230"/>
      <c r="AF800" s="230"/>
      <c r="AG800" s="230"/>
      <c r="AH800" s="369"/>
      <c r="AI800" s="481" t="str">
        <f t="shared" si="73"/>
        <v>-</v>
      </c>
      <c r="AJ800" s="1330">
        <f t="shared" si="74"/>
        <v>43742</v>
      </c>
      <c r="AK800" s="592">
        <v>43740</v>
      </c>
      <c r="AL800" s="614">
        <v>43741</v>
      </c>
      <c r="AM800" s="230"/>
      <c r="AN800" s="232"/>
      <c r="AO800" s="232"/>
      <c r="AP800" s="230"/>
      <c r="AQ800" s="1231" t="s">
        <v>3094</v>
      </c>
      <c r="AR800" s="230"/>
      <c r="AS800" s="230"/>
      <c r="AT800" s="230"/>
      <c r="AU800" s="230"/>
      <c r="AV800" s="885"/>
      <c r="AW800" s="885"/>
      <c r="AX800" s="885"/>
      <c r="AY800" s="885"/>
      <c r="AZ800" s="177"/>
    </row>
    <row r="801" spans="1:60" ht="15" customHeight="1">
      <c r="A801" s="885"/>
      <c r="B801" s="1310">
        <v>795</v>
      </c>
      <c r="C801" s="682" t="s">
        <v>4243</v>
      </c>
      <c r="D801" s="554" t="s">
        <v>2534</v>
      </c>
      <c r="E801" s="554" t="s">
        <v>601</v>
      </c>
      <c r="F801" s="697" t="s">
        <v>4244</v>
      </c>
      <c r="G801" s="509" t="s">
        <v>124</v>
      </c>
      <c r="H801" s="935" t="s">
        <v>24</v>
      </c>
      <c r="I801" s="676">
        <v>35877</v>
      </c>
      <c r="J801" s="1314">
        <f t="shared" ca="1" si="69"/>
        <v>24</v>
      </c>
      <c r="K801" s="312" t="s">
        <v>24</v>
      </c>
      <c r="L801" s="322" t="s">
        <v>24</v>
      </c>
      <c r="M801" s="332" t="s">
        <v>24</v>
      </c>
      <c r="N801" s="578">
        <v>43752</v>
      </c>
      <c r="O801" s="217" t="s">
        <v>24</v>
      </c>
      <c r="P801" s="592" t="s">
        <v>24</v>
      </c>
      <c r="Q801" s="194" t="str">
        <f t="shared" si="71"/>
        <v>-</v>
      </c>
      <c r="R801" s="181" t="str">
        <f t="shared" ca="1" si="72"/>
        <v>TIDAK MCU</v>
      </c>
      <c r="S801" s="1319" t="s">
        <v>24</v>
      </c>
      <c r="T801" s="1330">
        <v>44643</v>
      </c>
      <c r="U801" s="1329" t="s">
        <v>99</v>
      </c>
      <c r="V801" s="1330" t="s">
        <v>24</v>
      </c>
      <c r="W801" s="1311" t="s">
        <v>24</v>
      </c>
      <c r="X801" s="347"/>
      <c r="Y801" s="172"/>
      <c r="Z801" s="350"/>
      <c r="AA801" s="232" t="s">
        <v>24</v>
      </c>
      <c r="AB801" s="230"/>
      <c r="AC801" s="230"/>
      <c r="AD801" s="230"/>
      <c r="AE801" s="230"/>
      <c r="AF801" s="230"/>
      <c r="AG801" s="230"/>
      <c r="AH801" s="369"/>
      <c r="AI801" s="481" t="str">
        <f t="shared" si="73"/>
        <v>-</v>
      </c>
      <c r="AJ801" s="1330">
        <f t="shared" si="74"/>
        <v>43752</v>
      </c>
      <c r="AK801" s="217" t="s">
        <v>24</v>
      </c>
      <c r="AL801" s="1186" t="s">
        <v>24</v>
      </c>
      <c r="AM801" s="230"/>
      <c r="AN801" s="232"/>
      <c r="AO801" s="232"/>
      <c r="AP801" s="230"/>
      <c r="AQ801" s="1231" t="s">
        <v>3094</v>
      </c>
      <c r="AR801" s="230"/>
      <c r="AS801" s="230"/>
      <c r="AT801" s="230"/>
      <c r="AU801" s="230"/>
      <c r="AV801" s="885"/>
      <c r="AW801" s="885"/>
      <c r="AX801" s="885"/>
      <c r="AY801" s="885"/>
      <c r="AZ801" s="458"/>
      <c r="BA801" s="2186"/>
      <c r="BB801" s="2186"/>
      <c r="BC801" s="2186"/>
      <c r="BD801" s="2186"/>
      <c r="BE801" s="2186"/>
      <c r="BF801" s="2186"/>
      <c r="BG801" s="2186"/>
      <c r="BH801" s="2186"/>
    </row>
    <row r="802" spans="1:60" ht="15" customHeight="1">
      <c r="A802" s="885"/>
      <c r="B802" s="1310">
        <v>796</v>
      </c>
      <c r="C802" s="547" t="s">
        <v>4245</v>
      </c>
      <c r="D802" s="521" t="s">
        <v>4238</v>
      </c>
      <c r="E802" s="521" t="s">
        <v>3085</v>
      </c>
      <c r="F802" s="525" t="s">
        <v>4246</v>
      </c>
      <c r="G802" s="509" t="s">
        <v>124</v>
      </c>
      <c r="H802" s="522" t="s">
        <v>24</v>
      </c>
      <c r="I802" s="530">
        <v>35041</v>
      </c>
      <c r="J802" s="1314">
        <f t="shared" ca="1" si="69"/>
        <v>26</v>
      </c>
      <c r="K802" s="312" t="s">
        <v>24</v>
      </c>
      <c r="L802" s="322" t="s">
        <v>24</v>
      </c>
      <c r="M802" s="332" t="s">
        <v>24</v>
      </c>
      <c r="N802" s="685">
        <v>42814</v>
      </c>
      <c r="O802" s="217">
        <v>43174</v>
      </c>
      <c r="P802" s="592" t="s">
        <v>24</v>
      </c>
      <c r="Q802" s="194">
        <f t="shared" si="71"/>
        <v>43539</v>
      </c>
      <c r="R802" s="181" t="str">
        <f t="shared" ca="1" si="72"/>
        <v>EXPIRED</v>
      </c>
      <c r="S802" s="1319" t="s">
        <v>24</v>
      </c>
      <c r="T802" s="1330">
        <v>44538</v>
      </c>
      <c r="U802" s="1329" t="s">
        <v>99</v>
      </c>
      <c r="V802" s="1330" t="s">
        <v>24</v>
      </c>
      <c r="W802" s="1311" t="s">
        <v>24</v>
      </c>
      <c r="X802" s="347"/>
      <c r="Y802" s="172"/>
      <c r="Z802" s="350"/>
      <c r="AA802" s="232" t="s">
        <v>24</v>
      </c>
      <c r="AB802" s="230"/>
      <c r="AC802" s="230"/>
      <c r="AD802" s="230"/>
      <c r="AE802" s="230"/>
      <c r="AF802" s="230"/>
      <c r="AG802" s="230"/>
      <c r="AH802" s="369"/>
      <c r="AI802" s="481" t="str">
        <f t="shared" si="73"/>
        <v>-</v>
      </c>
      <c r="AJ802" s="1330">
        <f t="shared" si="74"/>
        <v>42814</v>
      </c>
      <c r="AK802" s="217" t="s">
        <v>24</v>
      </c>
      <c r="AL802" s="614" t="s">
        <v>24</v>
      </c>
      <c r="AM802" s="230"/>
      <c r="AN802" s="232"/>
      <c r="AO802" s="232"/>
      <c r="AP802" s="230"/>
      <c r="AQ802" s="1231" t="s">
        <v>3094</v>
      </c>
      <c r="AR802" s="230"/>
      <c r="AS802" s="230"/>
      <c r="AT802" s="230"/>
      <c r="AU802" s="230"/>
      <c r="AV802" s="885"/>
      <c r="AW802" s="885"/>
      <c r="AX802" s="885"/>
      <c r="AY802" s="885"/>
      <c r="AZ802" s="177"/>
    </row>
    <row r="803" spans="1:60" ht="15" customHeight="1">
      <c r="A803" s="885"/>
      <c r="B803" s="1310">
        <v>797</v>
      </c>
      <c r="C803" s="547" t="s">
        <v>2626</v>
      </c>
      <c r="D803" s="554" t="s">
        <v>4221</v>
      </c>
      <c r="E803" s="521" t="s">
        <v>4222</v>
      </c>
      <c r="F803" s="509" t="s">
        <v>4247</v>
      </c>
      <c r="G803" s="509" t="s">
        <v>124</v>
      </c>
      <c r="H803" s="522" t="s">
        <v>24</v>
      </c>
      <c r="I803" s="530">
        <v>32650</v>
      </c>
      <c r="J803" s="1314">
        <f t="shared" ca="1" si="69"/>
        <v>33</v>
      </c>
      <c r="K803" s="312" t="s">
        <v>24</v>
      </c>
      <c r="L803" s="322" t="s">
        <v>24</v>
      </c>
      <c r="M803" s="332" t="s">
        <v>24</v>
      </c>
      <c r="N803" s="576" t="s">
        <v>24</v>
      </c>
      <c r="O803" s="217" t="s">
        <v>24</v>
      </c>
      <c r="P803" s="592" t="s">
        <v>24</v>
      </c>
      <c r="Q803" s="194" t="str">
        <f t="shared" si="71"/>
        <v>-</v>
      </c>
      <c r="R803" s="181" t="str">
        <f t="shared" ca="1" si="72"/>
        <v>TIDAK MCU</v>
      </c>
      <c r="S803" s="1319" t="s">
        <v>24</v>
      </c>
      <c r="T803" s="1330">
        <v>44338</v>
      </c>
      <c r="U803" s="1329" t="s">
        <v>24</v>
      </c>
      <c r="V803" s="1330" t="s">
        <v>24</v>
      </c>
      <c r="W803" s="1311" t="s">
        <v>24</v>
      </c>
      <c r="X803" s="347"/>
      <c r="Y803" s="172"/>
      <c r="Z803" s="350"/>
      <c r="AA803" s="232" t="s">
        <v>24</v>
      </c>
      <c r="AB803" s="230"/>
      <c r="AC803" s="230"/>
      <c r="AD803" s="230"/>
      <c r="AE803" s="230"/>
      <c r="AF803" s="230"/>
      <c r="AG803" s="230"/>
      <c r="AH803" s="369"/>
      <c r="AI803" s="481" t="str">
        <f t="shared" si="73"/>
        <v>-</v>
      </c>
      <c r="AJ803" s="1330" t="str">
        <f t="shared" si="74"/>
        <v>-</v>
      </c>
      <c r="AK803" s="217" t="s">
        <v>24</v>
      </c>
      <c r="AL803" s="1186" t="s">
        <v>24</v>
      </c>
      <c r="AM803" s="230"/>
      <c r="AN803" s="232"/>
      <c r="AO803" s="232"/>
      <c r="AP803" s="230"/>
      <c r="AQ803" s="1231" t="s">
        <v>3094</v>
      </c>
      <c r="AR803" s="230"/>
      <c r="AS803" s="230"/>
      <c r="AT803" s="230"/>
      <c r="AU803" s="230"/>
      <c r="AV803" s="885"/>
      <c r="AW803" s="885"/>
      <c r="AX803" s="885"/>
      <c r="AY803" s="885"/>
      <c r="AZ803" s="177"/>
    </row>
    <row r="804" spans="1:60" s="2186" customFormat="1" ht="15" customHeight="1">
      <c r="A804" s="885"/>
      <c r="B804" s="1310">
        <v>798</v>
      </c>
      <c r="C804" s="547" t="s">
        <v>4248</v>
      </c>
      <c r="D804" s="554" t="s">
        <v>4238</v>
      </c>
      <c r="E804" s="521" t="s">
        <v>3085</v>
      </c>
      <c r="F804" s="509" t="s">
        <v>4249</v>
      </c>
      <c r="G804" s="509" t="s">
        <v>124</v>
      </c>
      <c r="H804" s="522" t="s">
        <v>24</v>
      </c>
      <c r="I804" s="530">
        <v>28493</v>
      </c>
      <c r="J804" s="1314">
        <f t="shared" ca="1" si="69"/>
        <v>44</v>
      </c>
      <c r="K804" s="530" t="s">
        <v>83</v>
      </c>
      <c r="L804" s="530" t="s">
        <v>24</v>
      </c>
      <c r="M804" s="530">
        <v>45294</v>
      </c>
      <c r="N804" s="685">
        <v>42920</v>
      </c>
      <c r="O804" s="217" t="s">
        <v>24</v>
      </c>
      <c r="P804" s="592" t="s">
        <v>24</v>
      </c>
      <c r="Q804" s="194" t="str">
        <f t="shared" si="71"/>
        <v>-</v>
      </c>
      <c r="R804" s="181" t="str">
        <f t="shared" ca="1" si="72"/>
        <v>TIDAK MCU</v>
      </c>
      <c r="S804" s="1319" t="s">
        <v>4433</v>
      </c>
      <c r="T804" s="1330">
        <v>44564</v>
      </c>
      <c r="U804" s="1329">
        <v>44564</v>
      </c>
      <c r="V804" s="1330" t="s">
        <v>24</v>
      </c>
      <c r="W804" s="1311" t="s">
        <v>24</v>
      </c>
      <c r="X804" s="347"/>
      <c r="Y804" s="172"/>
      <c r="Z804" s="350"/>
      <c r="AA804" s="230" t="s">
        <v>100</v>
      </c>
      <c r="AB804" s="230"/>
      <c r="AC804" s="230"/>
      <c r="AD804" s="230"/>
      <c r="AE804" s="230"/>
      <c r="AF804" s="230"/>
      <c r="AG804" s="230"/>
      <c r="AH804" s="369"/>
      <c r="AI804" s="481" t="str">
        <f t="shared" si="73"/>
        <v>LIGHT VEHICLE</v>
      </c>
      <c r="AJ804" s="1330">
        <f t="shared" si="74"/>
        <v>42920</v>
      </c>
      <c r="AK804" s="530" t="s">
        <v>24</v>
      </c>
      <c r="AL804" s="696">
        <v>42924</v>
      </c>
      <c r="AM804" s="230"/>
      <c r="AN804" s="232"/>
      <c r="AO804" s="232"/>
      <c r="AP804" s="230"/>
      <c r="AQ804" s="1231" t="s">
        <v>3094</v>
      </c>
      <c r="AR804" s="230"/>
      <c r="AS804" s="230"/>
      <c r="AT804" s="230"/>
      <c r="AU804" s="230"/>
      <c r="AV804" s="885"/>
      <c r="AW804" s="885"/>
      <c r="AX804" s="885"/>
      <c r="AY804" s="885"/>
      <c r="AZ804" s="885"/>
      <c r="BA804" s="1206"/>
      <c r="BB804" s="1206"/>
      <c r="BC804" s="1206"/>
      <c r="BD804" s="1206"/>
      <c r="BE804" s="1206"/>
      <c r="BF804" s="1206"/>
      <c r="BG804" s="1206"/>
      <c r="BH804" s="1206"/>
    </row>
    <row r="805" spans="1:60" ht="15" customHeight="1">
      <c r="A805" s="885"/>
      <c r="B805" s="1310">
        <v>799</v>
      </c>
      <c r="C805" s="547" t="s">
        <v>4250</v>
      </c>
      <c r="D805" s="1314" t="s">
        <v>4227</v>
      </c>
      <c r="E805" s="521" t="s">
        <v>4228</v>
      </c>
      <c r="F805" s="525" t="s">
        <v>4251</v>
      </c>
      <c r="G805" s="509" t="s">
        <v>124</v>
      </c>
      <c r="H805" s="522" t="s">
        <v>24</v>
      </c>
      <c r="I805" s="530">
        <v>35793</v>
      </c>
      <c r="J805" s="1314">
        <f t="shared" ca="1" si="69"/>
        <v>24</v>
      </c>
      <c r="K805" s="176" t="s">
        <v>24</v>
      </c>
      <c r="L805" s="170" t="s">
        <v>24</v>
      </c>
      <c r="M805" s="173" t="s">
        <v>24</v>
      </c>
      <c r="N805" s="685">
        <v>42968</v>
      </c>
      <c r="O805" s="217">
        <v>43326</v>
      </c>
      <c r="P805" s="592" t="s">
        <v>24</v>
      </c>
      <c r="Q805" s="194">
        <f t="shared" si="71"/>
        <v>43691</v>
      </c>
      <c r="R805" s="181" t="str">
        <f t="shared" ca="1" si="72"/>
        <v>EXPIRED</v>
      </c>
      <c r="S805" s="1319" t="s">
        <v>24</v>
      </c>
      <c r="T805" s="1330">
        <v>44559</v>
      </c>
      <c r="U805" s="1329" t="s">
        <v>99</v>
      </c>
      <c r="V805" s="1330" t="s">
        <v>24</v>
      </c>
      <c r="W805" s="1311" t="s">
        <v>24</v>
      </c>
      <c r="X805" s="347"/>
      <c r="Y805" s="172"/>
      <c r="Z805" s="350"/>
      <c r="AA805" s="232" t="s">
        <v>24</v>
      </c>
      <c r="AB805" s="230"/>
      <c r="AC805" s="230"/>
      <c r="AD805" s="230"/>
      <c r="AE805" s="230"/>
      <c r="AF805" s="230"/>
      <c r="AG805" s="230"/>
      <c r="AH805" s="369"/>
      <c r="AI805" s="481" t="str">
        <f t="shared" si="73"/>
        <v>-</v>
      </c>
      <c r="AJ805" s="1330">
        <f t="shared" si="74"/>
        <v>42968</v>
      </c>
      <c r="AK805" s="217" t="s">
        <v>24</v>
      </c>
      <c r="AL805" s="614" t="s">
        <v>24</v>
      </c>
      <c r="AM805" s="230"/>
      <c r="AN805" s="232"/>
      <c r="AO805" s="232"/>
      <c r="AP805" s="230"/>
      <c r="AQ805" s="1231" t="s">
        <v>3094</v>
      </c>
      <c r="AR805" s="230"/>
      <c r="AS805" s="230"/>
      <c r="AT805" s="230"/>
      <c r="AU805" s="230"/>
      <c r="AV805" s="885"/>
      <c r="AW805" s="885"/>
      <c r="AX805" s="885"/>
      <c r="AY805" s="885"/>
      <c r="AZ805" s="885"/>
    </row>
    <row r="806" spans="1:60" ht="15" customHeight="1">
      <c r="A806" s="885"/>
      <c r="B806" s="1310">
        <v>800</v>
      </c>
      <c r="C806" s="553" t="s">
        <v>4252</v>
      </c>
      <c r="D806" s="697" t="s">
        <v>5642</v>
      </c>
      <c r="E806" s="554" t="s">
        <v>4222</v>
      </c>
      <c r="F806" s="509" t="s">
        <v>4254</v>
      </c>
      <c r="G806" s="509" t="s">
        <v>124</v>
      </c>
      <c r="H806" s="612" t="s">
        <v>4255</v>
      </c>
      <c r="I806" s="530">
        <v>35588</v>
      </c>
      <c r="J806" s="1314">
        <f t="shared" ca="1" si="69"/>
        <v>24</v>
      </c>
      <c r="K806" s="530" t="s">
        <v>493</v>
      </c>
      <c r="L806" s="686">
        <v>970619310331</v>
      </c>
      <c r="M806" s="530">
        <v>45084</v>
      </c>
      <c r="N806" s="685">
        <v>42982</v>
      </c>
      <c r="O806" s="217">
        <v>43336</v>
      </c>
      <c r="P806" s="592" t="s">
        <v>24</v>
      </c>
      <c r="Q806" s="194">
        <f t="shared" si="71"/>
        <v>43701</v>
      </c>
      <c r="R806" s="181" t="str">
        <f t="shared" ca="1" si="72"/>
        <v>EXPIRED</v>
      </c>
      <c r="S806" s="1319" t="s">
        <v>4434</v>
      </c>
      <c r="T806" s="1330">
        <v>44354</v>
      </c>
      <c r="U806" s="1329">
        <v>44354</v>
      </c>
      <c r="V806" s="395" t="s">
        <v>24</v>
      </c>
      <c r="W806" s="136" t="s">
        <v>24</v>
      </c>
      <c r="X806" s="347"/>
      <c r="Y806" s="172"/>
      <c r="Z806" s="350"/>
      <c r="AA806" s="462" t="s">
        <v>4457</v>
      </c>
      <c r="AB806" s="462" t="s">
        <v>924</v>
      </c>
      <c r="AC806" s="230"/>
      <c r="AD806" s="230"/>
      <c r="AE806" s="230"/>
      <c r="AF806" s="230"/>
      <c r="AG806" s="230"/>
      <c r="AH806" s="369"/>
      <c r="AI806" s="481" t="str">
        <f t="shared" si="73"/>
        <v>SC P360, SC P380CRANE TRUCK (SIO)</v>
      </c>
      <c r="AJ806" s="1330">
        <f t="shared" si="74"/>
        <v>42982</v>
      </c>
      <c r="AK806" s="530">
        <v>44004</v>
      </c>
      <c r="AL806" s="696">
        <v>43690</v>
      </c>
      <c r="AM806" s="230"/>
      <c r="AN806" s="232"/>
      <c r="AO806" s="232"/>
      <c r="AP806" s="230"/>
      <c r="AQ806" s="1231" t="s">
        <v>3094</v>
      </c>
      <c r="AR806" s="230"/>
      <c r="AS806" s="230"/>
      <c r="AT806" s="230"/>
      <c r="AU806" s="230"/>
      <c r="AV806" s="177"/>
      <c r="AW806" s="177"/>
      <c r="AX806" s="177"/>
      <c r="AY806" s="885"/>
      <c r="AZ806" s="177"/>
    </row>
    <row r="807" spans="1:60" ht="15" customHeight="1">
      <c r="A807" s="885"/>
      <c r="B807" s="1310">
        <v>801</v>
      </c>
      <c r="C807" s="1024" t="s">
        <v>4256</v>
      </c>
      <c r="D807" s="709" t="s">
        <v>611</v>
      </c>
      <c r="E807" s="709" t="s">
        <v>4241</v>
      </c>
      <c r="F807" s="445" t="s">
        <v>4257</v>
      </c>
      <c r="G807" s="912" t="s">
        <v>124</v>
      </c>
      <c r="H807" s="1663" t="s">
        <v>4258</v>
      </c>
      <c r="I807" s="928">
        <v>31156</v>
      </c>
      <c r="J807" s="445">
        <f t="shared" ca="1" si="69"/>
        <v>37</v>
      </c>
      <c r="K807" s="1803" t="s">
        <v>24</v>
      </c>
      <c r="L807" s="1831" t="s">
        <v>24</v>
      </c>
      <c r="M807" s="1876" t="s">
        <v>24</v>
      </c>
      <c r="N807" s="1029">
        <v>42996</v>
      </c>
      <c r="O807" s="1727">
        <v>43351</v>
      </c>
      <c r="P807" s="1029" t="s">
        <v>24</v>
      </c>
      <c r="Q807" s="1025">
        <f t="shared" si="71"/>
        <v>43716</v>
      </c>
      <c r="R807" s="919" t="str">
        <f t="shared" ca="1" si="72"/>
        <v>EXPIRED</v>
      </c>
      <c r="S807" s="445" t="s">
        <v>24</v>
      </c>
      <c r="T807" s="446">
        <v>44305</v>
      </c>
      <c r="U807" s="517" t="s">
        <v>99</v>
      </c>
      <c r="V807" s="446" t="s">
        <v>24</v>
      </c>
      <c r="W807" s="446" t="s">
        <v>24</v>
      </c>
      <c r="X807" s="1009"/>
      <c r="Y807" s="1026"/>
      <c r="Z807" s="1027"/>
      <c r="AA807" s="877" t="s">
        <v>24</v>
      </c>
      <c r="AB807" s="877"/>
      <c r="AC807" s="877"/>
      <c r="AD807" s="877"/>
      <c r="AE807" s="877"/>
      <c r="AF807" s="877"/>
      <c r="AG807" s="877"/>
      <c r="AH807" s="1028"/>
      <c r="AI807" s="1028" t="str">
        <f t="shared" si="73"/>
        <v>-</v>
      </c>
      <c r="AJ807" s="446">
        <f t="shared" si="74"/>
        <v>42996</v>
      </c>
      <c r="AK807" s="928" t="s">
        <v>24</v>
      </c>
      <c r="AL807" s="1995" t="s">
        <v>24</v>
      </c>
      <c r="AM807" s="877"/>
      <c r="AN807" s="877"/>
      <c r="AO807" s="877"/>
      <c r="AP807" s="877"/>
      <c r="AQ807" s="2001" t="s">
        <v>6564</v>
      </c>
      <c r="AR807" s="877"/>
      <c r="AS807" s="877"/>
      <c r="AT807" s="877" t="s">
        <v>11694</v>
      </c>
      <c r="AU807" s="877"/>
      <c r="AV807" s="458"/>
      <c r="AW807" s="458"/>
      <c r="AX807" s="458"/>
      <c r="AY807" s="458"/>
      <c r="AZ807" s="177"/>
    </row>
    <row r="808" spans="1:60" ht="15" customHeight="1">
      <c r="A808" s="885"/>
      <c r="B808" s="1310">
        <v>802</v>
      </c>
      <c r="C808" s="1492" t="s">
        <v>4259</v>
      </c>
      <c r="D808" s="709" t="s">
        <v>611</v>
      </c>
      <c r="E808" s="709" t="s">
        <v>4241</v>
      </c>
      <c r="F808" s="445" t="s">
        <v>4260</v>
      </c>
      <c r="G808" s="912" t="s">
        <v>124</v>
      </c>
      <c r="H808" s="1663" t="s">
        <v>4261</v>
      </c>
      <c r="I808" s="928">
        <v>35724</v>
      </c>
      <c r="J808" s="445">
        <f t="shared" ca="1" si="69"/>
        <v>24</v>
      </c>
      <c r="K808" s="1810" t="s">
        <v>24</v>
      </c>
      <c r="L808" s="1844" t="s">
        <v>24</v>
      </c>
      <c r="M808" s="1882" t="s">
        <v>24</v>
      </c>
      <c r="N808" s="1029">
        <v>42996</v>
      </c>
      <c r="O808" s="1727">
        <v>43351</v>
      </c>
      <c r="P808" s="1029" t="s">
        <v>24</v>
      </c>
      <c r="Q808" s="1025">
        <f t="shared" si="71"/>
        <v>43716</v>
      </c>
      <c r="R808" s="919" t="str">
        <f t="shared" ca="1" si="72"/>
        <v>EXPIRED</v>
      </c>
      <c r="S808" s="445" t="s">
        <v>24</v>
      </c>
      <c r="T808" s="446">
        <v>44490</v>
      </c>
      <c r="U808" s="517" t="s">
        <v>99</v>
      </c>
      <c r="V808" s="446" t="s">
        <v>24</v>
      </c>
      <c r="W808" s="446" t="s">
        <v>24</v>
      </c>
      <c r="X808" s="1009"/>
      <c r="Y808" s="1026"/>
      <c r="Z808" s="1027"/>
      <c r="AA808" s="877" t="s">
        <v>24</v>
      </c>
      <c r="AB808" s="877"/>
      <c r="AC808" s="877"/>
      <c r="AD808" s="877"/>
      <c r="AE808" s="877"/>
      <c r="AF808" s="877"/>
      <c r="AG808" s="877"/>
      <c r="AH808" s="1028"/>
      <c r="AI808" s="1028" t="str">
        <f t="shared" si="73"/>
        <v>-</v>
      </c>
      <c r="AJ808" s="446">
        <f t="shared" si="74"/>
        <v>42996</v>
      </c>
      <c r="AK808" s="928" t="s">
        <v>24</v>
      </c>
      <c r="AL808" s="1992" t="s">
        <v>24</v>
      </c>
      <c r="AM808" s="877"/>
      <c r="AN808" s="877"/>
      <c r="AO808" s="877"/>
      <c r="AP808" s="877"/>
      <c r="AQ808" s="2001" t="s">
        <v>6564</v>
      </c>
      <c r="AR808" s="877"/>
      <c r="AS808" s="877"/>
      <c r="AT808" s="877" t="s">
        <v>11694</v>
      </c>
      <c r="AU808" s="877"/>
      <c r="AV808" s="458"/>
      <c r="AW808" s="458"/>
      <c r="AX808" s="458"/>
      <c r="AY808" s="458"/>
      <c r="AZ808" s="177"/>
    </row>
    <row r="809" spans="1:60" ht="15" customHeight="1">
      <c r="A809" s="885"/>
      <c r="B809" s="1310">
        <v>803</v>
      </c>
      <c r="C809" s="553" t="s">
        <v>11743</v>
      </c>
      <c r="D809" s="554" t="s">
        <v>4253</v>
      </c>
      <c r="E809" s="521" t="s">
        <v>4241</v>
      </c>
      <c r="F809" s="525" t="s">
        <v>11909</v>
      </c>
      <c r="G809" s="526" t="s">
        <v>98</v>
      </c>
      <c r="H809" s="612" t="s">
        <v>4262</v>
      </c>
      <c r="I809" s="589">
        <v>36056</v>
      </c>
      <c r="J809" s="1314">
        <f t="shared" ca="1" si="69"/>
        <v>23</v>
      </c>
      <c r="K809" s="316" t="s">
        <v>493</v>
      </c>
      <c r="L809" s="326">
        <v>940919310336</v>
      </c>
      <c r="M809" s="336">
        <v>44822</v>
      </c>
      <c r="N809" s="529">
        <v>42996</v>
      </c>
      <c r="O809" s="211">
        <v>43351</v>
      </c>
      <c r="P809" s="198" t="s">
        <v>24</v>
      </c>
      <c r="Q809" s="198">
        <f t="shared" si="71"/>
        <v>43716</v>
      </c>
      <c r="R809" s="181" t="str">
        <f t="shared" ca="1" si="72"/>
        <v>EXPIRED</v>
      </c>
      <c r="S809" s="725" t="s">
        <v>11744</v>
      </c>
      <c r="T809" s="211">
        <v>44457</v>
      </c>
      <c r="U809" s="212">
        <v>44457</v>
      </c>
      <c r="V809" s="1330" t="s">
        <v>24</v>
      </c>
      <c r="W809" s="1311" t="s">
        <v>24</v>
      </c>
      <c r="X809" s="347"/>
      <c r="Y809" s="195" t="s">
        <v>11745</v>
      </c>
      <c r="Z809" s="213"/>
      <c r="AA809" s="213" t="s">
        <v>4457</v>
      </c>
      <c r="AB809" s="213"/>
      <c r="AC809" s="213"/>
      <c r="AD809" s="213"/>
      <c r="AE809" s="213"/>
      <c r="AF809" s="213"/>
      <c r="AG809" s="213"/>
      <c r="AH809" s="1305"/>
      <c r="AI809" s="244" t="str">
        <f t="shared" si="73"/>
        <v>SC P360, SC P380</v>
      </c>
      <c r="AJ809" s="1330">
        <f t="shared" si="74"/>
        <v>42996</v>
      </c>
      <c r="AK809" s="530">
        <v>43794</v>
      </c>
      <c r="AL809" s="1991">
        <v>43795</v>
      </c>
      <c r="AM809" s="230"/>
      <c r="AN809" s="232"/>
      <c r="AO809" s="232"/>
      <c r="AP809" s="230"/>
      <c r="AQ809" s="1231" t="s">
        <v>3094</v>
      </c>
      <c r="AR809" s="230" t="s">
        <v>124</v>
      </c>
      <c r="AS809" s="230" t="s">
        <v>611</v>
      </c>
      <c r="AT809" s="230" t="s">
        <v>11598</v>
      </c>
      <c r="AU809" s="230"/>
      <c r="AV809" s="885"/>
      <c r="AW809" s="885"/>
      <c r="AX809" s="885"/>
      <c r="AY809" s="885"/>
      <c r="AZ809" s="177"/>
    </row>
    <row r="810" spans="1:60" ht="15" customHeight="1">
      <c r="A810" s="885"/>
      <c r="B810" s="1310">
        <v>804</v>
      </c>
      <c r="C810" s="682" t="s">
        <v>4263</v>
      </c>
      <c r="D810" s="554" t="s">
        <v>4264</v>
      </c>
      <c r="E810" s="521" t="s">
        <v>4222</v>
      </c>
      <c r="F810" s="525" t="s">
        <v>4265</v>
      </c>
      <c r="G810" s="526" t="s">
        <v>124</v>
      </c>
      <c r="H810" s="570" t="s">
        <v>24</v>
      </c>
      <c r="I810" s="589">
        <v>35968</v>
      </c>
      <c r="J810" s="1314">
        <f t="shared" ca="1" si="69"/>
        <v>23</v>
      </c>
      <c r="K810" s="316" t="s">
        <v>24</v>
      </c>
      <c r="L810" s="326" t="s">
        <v>24</v>
      </c>
      <c r="M810" s="336" t="s">
        <v>24</v>
      </c>
      <c r="N810" s="529">
        <v>43384</v>
      </c>
      <c r="O810" s="211" t="s">
        <v>24</v>
      </c>
      <c r="P810" s="198" t="s">
        <v>24</v>
      </c>
      <c r="Q810" s="198" t="str">
        <f t="shared" si="71"/>
        <v>-</v>
      </c>
      <c r="R810" s="181" t="str">
        <f t="shared" ca="1" si="72"/>
        <v>TIDAK MCU</v>
      </c>
      <c r="S810" s="213" t="s">
        <v>24</v>
      </c>
      <c r="T810" s="211">
        <v>44369</v>
      </c>
      <c r="U810" s="212" t="s">
        <v>24</v>
      </c>
      <c r="V810" s="1330">
        <v>44369</v>
      </c>
      <c r="W810" s="1311" t="s">
        <v>24</v>
      </c>
      <c r="X810" s="347"/>
      <c r="Y810" s="195"/>
      <c r="Z810" s="213"/>
      <c r="AA810" s="244" t="s">
        <v>24</v>
      </c>
      <c r="AB810" s="213"/>
      <c r="AC810" s="213"/>
      <c r="AD810" s="213"/>
      <c r="AE810" s="213"/>
      <c r="AF810" s="213"/>
      <c r="AG810" s="213"/>
      <c r="AH810" s="1305"/>
      <c r="AI810" s="244" t="str">
        <f t="shared" si="73"/>
        <v>-</v>
      </c>
      <c r="AJ810" s="1330">
        <f t="shared" si="74"/>
        <v>43384</v>
      </c>
      <c r="AK810" s="217" t="s">
        <v>24</v>
      </c>
      <c r="AL810" s="614" t="s">
        <v>24</v>
      </c>
      <c r="AM810" s="230"/>
      <c r="AN810" s="232"/>
      <c r="AO810" s="232"/>
      <c r="AP810" s="230"/>
      <c r="AQ810" s="1231" t="s">
        <v>3094</v>
      </c>
      <c r="AR810" s="230"/>
      <c r="AS810" s="230"/>
      <c r="AT810" s="230"/>
      <c r="AU810" s="230"/>
      <c r="AV810" s="885"/>
      <c r="AW810" s="885"/>
      <c r="AX810" s="885"/>
      <c r="AY810" s="885"/>
      <c r="AZ810" s="177"/>
    </row>
    <row r="811" spans="1:60" ht="16.5" customHeight="1">
      <c r="A811" s="885"/>
      <c r="B811" s="1310">
        <v>805</v>
      </c>
      <c r="C811" s="547" t="s">
        <v>4266</v>
      </c>
      <c r="D811" s="521" t="s">
        <v>257</v>
      </c>
      <c r="E811" s="521" t="s">
        <v>1122</v>
      </c>
      <c r="F811" s="509" t="s">
        <v>4267</v>
      </c>
      <c r="G811" s="526" t="s">
        <v>124</v>
      </c>
      <c r="H811" s="612" t="s">
        <v>4268</v>
      </c>
      <c r="I811" s="589">
        <v>33605</v>
      </c>
      <c r="J811" s="1314">
        <f t="shared" ca="1" si="69"/>
        <v>30</v>
      </c>
      <c r="K811" s="244" t="s">
        <v>496</v>
      </c>
      <c r="L811" s="651">
        <v>920117230234</v>
      </c>
      <c r="M811" s="211">
        <v>45293</v>
      </c>
      <c r="N811" s="577">
        <v>43725</v>
      </c>
      <c r="O811" s="211" t="s">
        <v>24</v>
      </c>
      <c r="P811" s="198" t="s">
        <v>24</v>
      </c>
      <c r="Q811" s="198" t="str">
        <f t="shared" si="71"/>
        <v>-</v>
      </c>
      <c r="R811" s="181" t="str">
        <f t="shared" ca="1" si="72"/>
        <v>TIDAK MCU</v>
      </c>
      <c r="S811" s="213" t="s">
        <v>4435</v>
      </c>
      <c r="T811" s="211">
        <v>44198</v>
      </c>
      <c r="U811" s="212">
        <v>44198</v>
      </c>
      <c r="V811" s="1330" t="s">
        <v>24</v>
      </c>
      <c r="W811" s="1311" t="s">
        <v>24</v>
      </c>
      <c r="X811" s="347"/>
      <c r="Y811" s="195"/>
      <c r="Z811" s="213"/>
      <c r="AA811" s="213" t="s">
        <v>100</v>
      </c>
      <c r="AB811" s="213"/>
      <c r="AC811" s="213"/>
      <c r="AD811" s="213"/>
      <c r="AE811" s="213"/>
      <c r="AF811" s="213"/>
      <c r="AG811" s="213"/>
      <c r="AH811" s="1305"/>
      <c r="AI811" s="244" t="str">
        <f t="shared" si="73"/>
        <v>LIGHT VEHICLE</v>
      </c>
      <c r="AJ811" s="1330">
        <f t="shared" si="74"/>
        <v>43725</v>
      </c>
      <c r="AK811" s="592">
        <v>43712</v>
      </c>
      <c r="AL811" s="614">
        <v>43713</v>
      </c>
      <c r="AM811" s="230"/>
      <c r="AN811" s="232"/>
      <c r="AO811" s="232"/>
      <c r="AP811" s="230"/>
      <c r="AQ811" s="1231" t="s">
        <v>3094</v>
      </c>
      <c r="AR811" s="230"/>
      <c r="AS811" s="230"/>
      <c r="AT811" s="230"/>
      <c r="AU811" s="230"/>
      <c r="AV811" s="885"/>
      <c r="AW811" s="885"/>
      <c r="AX811" s="885"/>
      <c r="AY811" s="885"/>
      <c r="AZ811" s="458"/>
      <c r="BA811" s="2186"/>
      <c r="BB811" s="2186"/>
      <c r="BC811" s="2186"/>
      <c r="BD811" s="2186"/>
      <c r="BE811" s="2186"/>
      <c r="BF811" s="2186"/>
      <c r="BG811" s="2186"/>
      <c r="BH811" s="2186"/>
    </row>
    <row r="812" spans="1:60" ht="15" customHeight="1">
      <c r="A812" s="885"/>
      <c r="B812" s="1310">
        <v>806</v>
      </c>
      <c r="C812" s="547" t="s">
        <v>4269</v>
      </c>
      <c r="D812" s="554" t="s">
        <v>4270</v>
      </c>
      <c r="E812" s="521" t="s">
        <v>4228</v>
      </c>
      <c r="F812" s="525" t="s">
        <v>4271</v>
      </c>
      <c r="G812" s="526" t="s">
        <v>124</v>
      </c>
      <c r="H812" s="612" t="s">
        <v>4272</v>
      </c>
      <c r="I812" s="589">
        <v>35007</v>
      </c>
      <c r="J812" s="1314">
        <f t="shared" ca="1" si="69"/>
        <v>26</v>
      </c>
      <c r="K812" s="178" t="s">
        <v>494</v>
      </c>
      <c r="L812" s="613">
        <v>951118210267</v>
      </c>
      <c r="M812" s="702">
        <v>44504</v>
      </c>
      <c r="N812" s="529">
        <v>42975</v>
      </c>
      <c r="O812" s="211">
        <v>43326</v>
      </c>
      <c r="P812" s="198" t="s">
        <v>24</v>
      </c>
      <c r="Q812" s="198">
        <f t="shared" si="71"/>
        <v>43691</v>
      </c>
      <c r="R812" s="181" t="str">
        <f t="shared" ca="1" si="72"/>
        <v>EXPIRED</v>
      </c>
      <c r="S812" s="213" t="s">
        <v>4436</v>
      </c>
      <c r="T812" s="211">
        <v>44504</v>
      </c>
      <c r="U812" s="212">
        <v>44504</v>
      </c>
      <c r="V812" s="1330" t="s">
        <v>24</v>
      </c>
      <c r="W812" s="1311" t="s">
        <v>24</v>
      </c>
      <c r="X812" s="347"/>
      <c r="Y812" s="195"/>
      <c r="Z812" s="213"/>
      <c r="AA812" s="243" t="s">
        <v>4457</v>
      </c>
      <c r="AB812" s="213"/>
      <c r="AC812" s="213"/>
      <c r="AD812" s="213"/>
      <c r="AE812" s="213"/>
      <c r="AF812" s="213"/>
      <c r="AG812" s="213"/>
      <c r="AH812" s="1305"/>
      <c r="AI812" s="244" t="str">
        <f t="shared" si="73"/>
        <v>SC P360, SC P380</v>
      </c>
      <c r="AJ812" s="1330">
        <f t="shared" si="74"/>
        <v>42975</v>
      </c>
      <c r="AK812" s="530">
        <v>44151</v>
      </c>
      <c r="AL812" s="1991">
        <v>42924</v>
      </c>
      <c r="AM812" s="230"/>
      <c r="AN812" s="232"/>
      <c r="AO812" s="232"/>
      <c r="AP812" s="230"/>
      <c r="AQ812" s="1231" t="s">
        <v>3094</v>
      </c>
      <c r="AR812" s="230"/>
      <c r="AS812" s="230"/>
      <c r="AT812" s="230"/>
      <c r="AU812" s="230"/>
      <c r="AV812" s="885"/>
      <c r="AW812" s="885"/>
      <c r="AX812" s="885"/>
      <c r="AY812" s="885"/>
      <c r="AZ812" s="177"/>
    </row>
    <row r="813" spans="1:60" ht="15" customHeight="1">
      <c r="A813" s="885"/>
      <c r="B813" s="1310">
        <v>807</v>
      </c>
      <c r="C813" s="553" t="s">
        <v>4273</v>
      </c>
      <c r="D813" s="552" t="s">
        <v>4270</v>
      </c>
      <c r="E813" s="554" t="s">
        <v>4228</v>
      </c>
      <c r="F813" s="525" t="s">
        <v>4274</v>
      </c>
      <c r="G813" s="526" t="s">
        <v>124</v>
      </c>
      <c r="H813" s="612" t="s">
        <v>4275</v>
      </c>
      <c r="I813" s="589">
        <v>34098</v>
      </c>
      <c r="J813" s="903">
        <f t="shared" ca="1" si="69"/>
        <v>29</v>
      </c>
      <c r="K813" s="178" t="s">
        <v>493</v>
      </c>
      <c r="L813" s="613">
        <v>930532460116</v>
      </c>
      <c r="M813" s="702">
        <v>45421</v>
      </c>
      <c r="N813" s="529">
        <v>42996</v>
      </c>
      <c r="O813" s="211">
        <v>43356</v>
      </c>
      <c r="P813" s="198" t="s">
        <v>24</v>
      </c>
      <c r="Q813" s="198">
        <f t="shared" si="71"/>
        <v>43721</v>
      </c>
      <c r="R813" s="181" t="str">
        <f t="shared" ca="1" si="72"/>
        <v>EXPIRED</v>
      </c>
      <c r="S813" s="213" t="s">
        <v>4437</v>
      </c>
      <c r="T813" s="211">
        <v>44325</v>
      </c>
      <c r="U813" s="212">
        <v>44325</v>
      </c>
      <c r="V813" s="1330" t="s">
        <v>24</v>
      </c>
      <c r="W813" s="136" t="s">
        <v>24</v>
      </c>
      <c r="X813" s="347"/>
      <c r="Y813" s="195"/>
      <c r="Z813" s="213"/>
      <c r="AA813" s="243" t="s">
        <v>4457</v>
      </c>
      <c r="AB813" s="213"/>
      <c r="AC813" s="213"/>
      <c r="AD813" s="213"/>
      <c r="AE813" s="213"/>
      <c r="AF813" s="213"/>
      <c r="AG813" s="213"/>
      <c r="AH813" s="369"/>
      <c r="AI813" s="481" t="str">
        <f t="shared" si="73"/>
        <v>SC P360, SC P380</v>
      </c>
      <c r="AJ813" s="1330">
        <f t="shared" si="74"/>
        <v>42996</v>
      </c>
      <c r="AK813" s="530">
        <v>44004</v>
      </c>
      <c r="AL813" s="614">
        <v>43732</v>
      </c>
      <c r="AM813" s="230"/>
      <c r="AN813" s="232"/>
      <c r="AO813" s="232"/>
      <c r="AP813" s="230"/>
      <c r="AQ813" s="1231" t="s">
        <v>3094</v>
      </c>
      <c r="AR813" s="230"/>
      <c r="AS813" s="230"/>
      <c r="AT813" s="230"/>
      <c r="AU813" s="230"/>
      <c r="AV813" s="885"/>
      <c r="AW813" s="885"/>
      <c r="AX813" s="885"/>
      <c r="AY813" s="885"/>
      <c r="AZ813" s="177"/>
    </row>
    <row r="814" spans="1:60" ht="15" customHeight="1">
      <c r="A814" s="885"/>
      <c r="B814" s="1310">
        <v>808</v>
      </c>
      <c r="C814" s="647" t="s">
        <v>4276</v>
      </c>
      <c r="D814" s="554" t="s">
        <v>4253</v>
      </c>
      <c r="E814" s="521" t="s">
        <v>4241</v>
      </c>
      <c r="F814" s="525" t="s">
        <v>4277</v>
      </c>
      <c r="G814" s="526" t="s">
        <v>124</v>
      </c>
      <c r="H814" s="522" t="s">
        <v>24</v>
      </c>
      <c r="I814" s="589">
        <v>33170</v>
      </c>
      <c r="J814" s="1314">
        <f t="shared" ca="1" si="69"/>
        <v>31</v>
      </c>
      <c r="K814" s="244" t="s">
        <v>493</v>
      </c>
      <c r="L814" s="651">
        <v>901019310377</v>
      </c>
      <c r="M814" s="589">
        <v>45223</v>
      </c>
      <c r="N814" s="529">
        <v>43406</v>
      </c>
      <c r="O814" s="211" t="s">
        <v>24</v>
      </c>
      <c r="P814" s="198" t="s">
        <v>24</v>
      </c>
      <c r="Q814" s="198" t="str">
        <f t="shared" si="71"/>
        <v>-</v>
      </c>
      <c r="R814" s="181" t="str">
        <f t="shared" ca="1" si="72"/>
        <v>TIDAK MCU</v>
      </c>
      <c r="S814" s="213" t="s">
        <v>4438</v>
      </c>
      <c r="T814" s="211">
        <v>44493</v>
      </c>
      <c r="U814" s="212">
        <v>44493</v>
      </c>
      <c r="V814" s="1330" t="s">
        <v>24</v>
      </c>
      <c r="W814" s="1311" t="s">
        <v>24</v>
      </c>
      <c r="X814" s="347"/>
      <c r="Y814" s="195"/>
      <c r="Z814" s="213"/>
      <c r="AA814" s="243" t="s">
        <v>4457</v>
      </c>
      <c r="AB814" s="213" t="s">
        <v>924</v>
      </c>
      <c r="AC814" s="213"/>
      <c r="AD814" s="213"/>
      <c r="AE814" s="213"/>
      <c r="AF814" s="213"/>
      <c r="AG814" s="213"/>
      <c r="AH814" s="1305"/>
      <c r="AI814" s="244" t="str">
        <f t="shared" si="73"/>
        <v>SC P360, SC P380CRANE TRUCK (SIO)</v>
      </c>
      <c r="AJ814" s="1330">
        <f t="shared" si="74"/>
        <v>43406</v>
      </c>
      <c r="AK814" s="530">
        <v>44116</v>
      </c>
      <c r="AL814" s="2109">
        <v>44116</v>
      </c>
      <c r="AM814" s="230"/>
      <c r="AN814" s="232"/>
      <c r="AO814" s="232"/>
      <c r="AP814" s="230"/>
      <c r="AQ814" s="1231" t="s">
        <v>3094</v>
      </c>
      <c r="AR814" s="230"/>
      <c r="AS814" s="230"/>
      <c r="AT814" s="230"/>
      <c r="AU814" s="230"/>
      <c r="AV814" s="885"/>
      <c r="AW814" s="885"/>
      <c r="AX814" s="885"/>
      <c r="AY814" s="885"/>
      <c r="AZ814" s="177"/>
    </row>
    <row r="815" spans="1:60" ht="15" customHeight="1">
      <c r="A815" s="885"/>
      <c r="B815" s="1310">
        <v>809</v>
      </c>
      <c r="C815" s="563" t="s">
        <v>4278</v>
      </c>
      <c r="D815" s="554" t="s">
        <v>333</v>
      </c>
      <c r="E815" s="554" t="s">
        <v>1122</v>
      </c>
      <c r="F815" s="509" t="s">
        <v>24</v>
      </c>
      <c r="G815" s="526" t="s">
        <v>124</v>
      </c>
      <c r="H815" s="612" t="s">
        <v>4279</v>
      </c>
      <c r="I815" s="589">
        <v>37059</v>
      </c>
      <c r="J815" s="1314">
        <f t="shared" ca="1" si="69"/>
        <v>20</v>
      </c>
      <c r="K815" s="176" t="s">
        <v>24</v>
      </c>
      <c r="L815" s="170" t="s">
        <v>24</v>
      </c>
      <c r="M815" s="173" t="s">
        <v>24</v>
      </c>
      <c r="N815" s="577">
        <v>43731</v>
      </c>
      <c r="O815" s="211" t="s">
        <v>24</v>
      </c>
      <c r="P815" s="198" t="s">
        <v>24</v>
      </c>
      <c r="Q815" s="198" t="str">
        <f t="shared" si="71"/>
        <v>-</v>
      </c>
      <c r="R815" s="181" t="str">
        <f t="shared" ca="1" si="72"/>
        <v>TIDAK MCU</v>
      </c>
      <c r="S815" s="213" t="s">
        <v>24</v>
      </c>
      <c r="T815" s="211">
        <v>44364</v>
      </c>
      <c r="U815" s="212" t="s">
        <v>24</v>
      </c>
      <c r="V815" s="1330" t="s">
        <v>24</v>
      </c>
      <c r="W815" s="1311" t="s">
        <v>24</v>
      </c>
      <c r="X815" s="347"/>
      <c r="Y815" s="195"/>
      <c r="Z815" s="213"/>
      <c r="AA815" s="244" t="s">
        <v>24</v>
      </c>
      <c r="AB815" s="213"/>
      <c r="AC815" s="213"/>
      <c r="AD815" s="213"/>
      <c r="AE815" s="213"/>
      <c r="AF815" s="213"/>
      <c r="AG815" s="213"/>
      <c r="AH815" s="1305"/>
      <c r="AI815" s="244" t="str">
        <f t="shared" si="73"/>
        <v>-</v>
      </c>
      <c r="AJ815" s="1330">
        <f t="shared" si="74"/>
        <v>43731</v>
      </c>
      <c r="AK815" s="584" t="s">
        <v>24</v>
      </c>
      <c r="AL815" s="670" t="s">
        <v>24</v>
      </c>
      <c r="AM815" s="230"/>
      <c r="AN815" s="232"/>
      <c r="AO815" s="232"/>
      <c r="AP815" s="230"/>
      <c r="AQ815" s="1231" t="s">
        <v>3094</v>
      </c>
      <c r="AR815" s="230"/>
      <c r="AS815" s="230"/>
      <c r="AT815" s="230"/>
      <c r="AU815" s="230"/>
      <c r="AZ815" s="885"/>
    </row>
    <row r="816" spans="1:60" ht="15" customHeight="1">
      <c r="A816" s="885"/>
      <c r="B816" s="1310">
        <v>810</v>
      </c>
      <c r="C816" s="647" t="s">
        <v>4280</v>
      </c>
      <c r="D816" s="521" t="s">
        <v>2534</v>
      </c>
      <c r="E816" s="521" t="s">
        <v>601</v>
      </c>
      <c r="F816" s="525" t="s">
        <v>4281</v>
      </c>
      <c r="G816" s="526" t="s">
        <v>124</v>
      </c>
      <c r="H816" s="612" t="s">
        <v>4282</v>
      </c>
      <c r="I816" s="528">
        <v>33782</v>
      </c>
      <c r="J816" s="1314">
        <f t="shared" ca="1" si="69"/>
        <v>29</v>
      </c>
      <c r="K816" s="176" t="s">
        <v>24</v>
      </c>
      <c r="L816" s="170" t="s">
        <v>24</v>
      </c>
      <c r="M816" s="173" t="s">
        <v>24</v>
      </c>
      <c r="N816" s="529">
        <v>43038</v>
      </c>
      <c r="O816" s="211" t="s">
        <v>24</v>
      </c>
      <c r="P816" s="198" t="s">
        <v>24</v>
      </c>
      <c r="Q816" s="198" t="str">
        <f t="shared" si="71"/>
        <v>-</v>
      </c>
      <c r="R816" s="181" t="str">
        <f t="shared" ca="1" si="72"/>
        <v>TIDAK MCU</v>
      </c>
      <c r="S816" s="213" t="s">
        <v>24</v>
      </c>
      <c r="T816" s="211">
        <v>44374</v>
      </c>
      <c r="U816" s="212" t="s">
        <v>99</v>
      </c>
      <c r="V816" s="1330" t="s">
        <v>24</v>
      </c>
      <c r="W816" s="1311" t="s">
        <v>24</v>
      </c>
      <c r="X816" s="347"/>
      <c r="Y816" s="195"/>
      <c r="Z816" s="213"/>
      <c r="AA816" s="244" t="s">
        <v>24</v>
      </c>
      <c r="AB816" s="213"/>
      <c r="AC816" s="213"/>
      <c r="AD816" s="213"/>
      <c r="AE816" s="213"/>
      <c r="AF816" s="213"/>
      <c r="AG816" s="213"/>
      <c r="AH816" s="1305"/>
      <c r="AI816" s="244" t="str">
        <f t="shared" si="73"/>
        <v>-</v>
      </c>
      <c r="AJ816" s="1330">
        <f t="shared" si="74"/>
        <v>43038</v>
      </c>
      <c r="AK816" s="584" t="s">
        <v>24</v>
      </c>
      <c r="AL816" s="670" t="s">
        <v>24</v>
      </c>
      <c r="AM816" s="230"/>
      <c r="AN816" s="232"/>
      <c r="AO816" s="232"/>
      <c r="AP816" s="230"/>
      <c r="AQ816" s="1231" t="s">
        <v>3094</v>
      </c>
      <c r="AR816" s="230"/>
      <c r="AS816" s="230"/>
      <c r="AT816" s="230"/>
      <c r="AU816" s="230"/>
      <c r="AV816" s="885"/>
      <c r="AW816" s="885"/>
      <c r="AX816" s="885"/>
      <c r="AY816" s="885"/>
      <c r="AZ816" s="177"/>
    </row>
    <row r="817" spans="1:60" s="2186" customFormat="1" ht="15" customHeight="1">
      <c r="A817" s="885"/>
      <c r="B817" s="1310">
        <v>811</v>
      </c>
      <c r="C817" s="1009" t="s">
        <v>4283</v>
      </c>
      <c r="D817" s="709" t="s">
        <v>2534</v>
      </c>
      <c r="E817" s="709" t="s">
        <v>601</v>
      </c>
      <c r="F817" s="445" t="s">
        <v>4284</v>
      </c>
      <c r="G817" s="1598" t="s">
        <v>124</v>
      </c>
      <c r="H817" s="1663" t="s">
        <v>4285</v>
      </c>
      <c r="I817" s="1719">
        <v>33687</v>
      </c>
      <c r="J817" s="445">
        <f t="shared" ca="1" si="69"/>
        <v>30</v>
      </c>
      <c r="K817" s="1809" t="s">
        <v>24</v>
      </c>
      <c r="L817" s="1843" t="s">
        <v>24</v>
      </c>
      <c r="M817" s="1881" t="s">
        <v>24</v>
      </c>
      <c r="N817" s="920">
        <v>43038</v>
      </c>
      <c r="O817" s="1711" t="s">
        <v>24</v>
      </c>
      <c r="P817" s="920" t="s">
        <v>24</v>
      </c>
      <c r="Q817" s="920" t="str">
        <f t="shared" si="71"/>
        <v>-</v>
      </c>
      <c r="R817" s="919" t="str">
        <f t="shared" ca="1" si="72"/>
        <v>TIDAK MCU</v>
      </c>
      <c r="S817" s="447" t="s">
        <v>24</v>
      </c>
      <c r="T817" s="1711">
        <v>44279</v>
      </c>
      <c r="U817" s="1718" t="s">
        <v>99</v>
      </c>
      <c r="V817" s="446" t="s">
        <v>24</v>
      </c>
      <c r="W817" s="446" t="s">
        <v>24</v>
      </c>
      <c r="X817" s="1009"/>
      <c r="Y817" s="1690"/>
      <c r="Z817" s="447"/>
      <c r="AA817" s="447" t="s">
        <v>24</v>
      </c>
      <c r="AB817" s="447"/>
      <c r="AC817" s="447"/>
      <c r="AD817" s="447"/>
      <c r="AE817" s="447"/>
      <c r="AF817" s="447"/>
      <c r="AG817" s="447"/>
      <c r="AH817" s="1577"/>
      <c r="AI817" s="447" t="str">
        <f t="shared" si="73"/>
        <v>-</v>
      </c>
      <c r="AJ817" s="446">
        <f t="shared" si="74"/>
        <v>43038</v>
      </c>
      <c r="AK817" s="2098" t="s">
        <v>24</v>
      </c>
      <c r="AL817" s="2106" t="s">
        <v>24</v>
      </c>
      <c r="AM817" s="877"/>
      <c r="AN817" s="877"/>
      <c r="AO817" s="877"/>
      <c r="AP817" s="877"/>
      <c r="AQ817" s="2001" t="s">
        <v>6564</v>
      </c>
      <c r="AR817" s="877"/>
      <c r="AS817" s="877"/>
      <c r="AT817" s="877" t="s">
        <v>11694</v>
      </c>
      <c r="AU817" s="877"/>
      <c r="AV817" s="458"/>
      <c r="AW817" s="458"/>
      <c r="AX817" s="458"/>
      <c r="AY817" s="458"/>
      <c r="AZ817" s="885"/>
      <c r="BA817" s="1206"/>
      <c r="BB817" s="1206"/>
      <c r="BC817" s="1206"/>
      <c r="BD817" s="1206"/>
      <c r="BE817" s="1206"/>
      <c r="BF817" s="1206"/>
      <c r="BG817" s="1206"/>
      <c r="BH817" s="1206"/>
    </row>
    <row r="818" spans="1:60" ht="15" customHeight="1">
      <c r="A818" s="885"/>
      <c r="B818" s="1310">
        <v>812</v>
      </c>
      <c r="C818" s="647" t="s">
        <v>4286</v>
      </c>
      <c r="D818" s="566" t="s">
        <v>4264</v>
      </c>
      <c r="E818" s="521" t="s">
        <v>4222</v>
      </c>
      <c r="F818" s="526" t="s">
        <v>4287</v>
      </c>
      <c r="G818" s="526" t="s">
        <v>124</v>
      </c>
      <c r="H818" s="527" t="s">
        <v>4288</v>
      </c>
      <c r="I818" s="589">
        <v>32110</v>
      </c>
      <c r="J818" s="1314">
        <f t="shared" ca="1" si="69"/>
        <v>34</v>
      </c>
      <c r="K818" s="176" t="s">
        <v>24</v>
      </c>
      <c r="L818" s="170" t="s">
        <v>24</v>
      </c>
      <c r="M818" s="173" t="s">
        <v>24</v>
      </c>
      <c r="N818" s="577">
        <v>43729</v>
      </c>
      <c r="O818" s="211" t="s">
        <v>24</v>
      </c>
      <c r="P818" s="198" t="s">
        <v>24</v>
      </c>
      <c r="Q818" s="198" t="str">
        <f t="shared" si="71"/>
        <v>-</v>
      </c>
      <c r="R818" s="181" t="str">
        <f t="shared" ca="1" si="72"/>
        <v>TIDAK MCU</v>
      </c>
      <c r="S818" s="213" t="s">
        <v>24</v>
      </c>
      <c r="T818" s="211">
        <v>44529</v>
      </c>
      <c r="U818" s="212" t="s">
        <v>99</v>
      </c>
      <c r="V818" s="395">
        <v>44529</v>
      </c>
      <c r="W818" s="136" t="s">
        <v>24</v>
      </c>
      <c r="X818" s="347"/>
      <c r="Y818" s="195"/>
      <c r="Z818" s="213"/>
      <c r="AA818" s="244" t="s">
        <v>24</v>
      </c>
      <c r="AB818" s="213"/>
      <c r="AC818" s="213"/>
      <c r="AD818" s="213"/>
      <c r="AE818" s="213"/>
      <c r="AF818" s="213"/>
      <c r="AG818" s="213"/>
      <c r="AH818" s="1305"/>
      <c r="AI818" s="244" t="str">
        <f t="shared" si="73"/>
        <v>-</v>
      </c>
      <c r="AJ818" s="1330">
        <f t="shared" si="74"/>
        <v>43729</v>
      </c>
      <c r="AK818" s="217" t="s">
        <v>24</v>
      </c>
      <c r="AL818" s="614" t="s">
        <v>24</v>
      </c>
      <c r="AM818" s="230"/>
      <c r="AN818" s="232"/>
      <c r="AO818" s="232"/>
      <c r="AP818" s="230"/>
      <c r="AQ818" s="1231" t="s">
        <v>3094</v>
      </c>
      <c r="AR818" s="230"/>
      <c r="AS818" s="230"/>
      <c r="AT818" s="230"/>
      <c r="AU818" s="230"/>
      <c r="AV818" s="177"/>
      <c r="AW818" s="177"/>
      <c r="AX818" s="177"/>
      <c r="AY818" s="177"/>
      <c r="AZ818" s="458"/>
      <c r="BA818" s="2186"/>
      <c r="BB818" s="2186"/>
      <c r="BC818" s="2186"/>
      <c r="BD818" s="2186"/>
      <c r="BE818" s="2186"/>
      <c r="BF818" s="2186"/>
      <c r="BG818" s="2186"/>
      <c r="BH818" s="2186"/>
    </row>
    <row r="819" spans="1:60" ht="15" customHeight="1">
      <c r="A819" s="885"/>
      <c r="B819" s="1310">
        <v>813</v>
      </c>
      <c r="C819" s="655" t="s">
        <v>4289</v>
      </c>
      <c r="D819" s="567" t="s">
        <v>4253</v>
      </c>
      <c r="E819" s="521" t="s">
        <v>4241</v>
      </c>
      <c r="F819" s="671" t="s">
        <v>4290</v>
      </c>
      <c r="G819" s="526" t="s">
        <v>124</v>
      </c>
      <c r="H819" s="570" t="s">
        <v>24</v>
      </c>
      <c r="I819" s="589">
        <v>33153</v>
      </c>
      <c r="J819" s="1314">
        <f t="shared" ca="1" si="69"/>
        <v>31</v>
      </c>
      <c r="K819" s="244" t="s">
        <v>83</v>
      </c>
      <c r="L819" s="651"/>
      <c r="M819" s="198">
        <v>44476</v>
      </c>
      <c r="N819" s="529">
        <v>43038</v>
      </c>
      <c r="O819" s="211" t="s">
        <v>24</v>
      </c>
      <c r="P819" s="198" t="s">
        <v>24</v>
      </c>
      <c r="Q819" s="198" t="str">
        <f t="shared" si="71"/>
        <v>-</v>
      </c>
      <c r="R819" s="181" t="str">
        <f t="shared" ca="1" si="72"/>
        <v>TIDAK MCU</v>
      </c>
      <c r="S819" s="213" t="s">
        <v>4439</v>
      </c>
      <c r="T819" s="211">
        <v>44476</v>
      </c>
      <c r="U819" s="212">
        <v>44476</v>
      </c>
      <c r="V819" s="1330" t="s">
        <v>24</v>
      </c>
      <c r="W819" s="1311" t="s">
        <v>24</v>
      </c>
      <c r="X819" s="347"/>
      <c r="Y819" s="195"/>
      <c r="Z819" s="213"/>
      <c r="AA819" s="243" t="s">
        <v>4457</v>
      </c>
      <c r="AB819" s="213"/>
      <c r="AC819" s="213"/>
      <c r="AD819" s="213"/>
      <c r="AE819" s="213"/>
      <c r="AF819" s="213"/>
      <c r="AG819" s="213"/>
      <c r="AH819" s="1305"/>
      <c r="AI819" s="244" t="str">
        <f t="shared" si="73"/>
        <v>SC P360, SC P380</v>
      </c>
      <c r="AJ819" s="1330">
        <f t="shared" si="74"/>
        <v>43038</v>
      </c>
      <c r="AK819" s="530" t="s">
        <v>24</v>
      </c>
      <c r="AL819" s="696">
        <v>42924</v>
      </c>
      <c r="AM819" s="230"/>
      <c r="AN819" s="232"/>
      <c r="AO819" s="232"/>
      <c r="AP819" s="230"/>
      <c r="AQ819" s="1231" t="s">
        <v>3094</v>
      </c>
      <c r="AR819" s="230"/>
      <c r="AS819" s="230"/>
      <c r="AT819" s="230"/>
      <c r="AU819" s="230"/>
      <c r="AV819" s="885"/>
      <c r="AW819" s="885"/>
      <c r="AX819" s="885"/>
      <c r="AY819" s="885"/>
      <c r="AZ819" s="885"/>
    </row>
    <row r="820" spans="1:60" s="2186" customFormat="1" ht="15" customHeight="1">
      <c r="A820" s="885"/>
      <c r="B820" s="1310">
        <v>814</v>
      </c>
      <c r="C820" s="647" t="s">
        <v>299</v>
      </c>
      <c r="D820" s="244" t="s">
        <v>4291</v>
      </c>
      <c r="E820" s="521" t="s">
        <v>4292</v>
      </c>
      <c r="F820" s="671" t="s">
        <v>4293</v>
      </c>
      <c r="G820" s="526" t="s">
        <v>124</v>
      </c>
      <c r="H820" s="527" t="s">
        <v>4294</v>
      </c>
      <c r="I820" s="589">
        <v>31522</v>
      </c>
      <c r="J820" s="1314">
        <f t="shared" ca="1" si="69"/>
        <v>36</v>
      </c>
      <c r="K820" s="316" t="s">
        <v>24</v>
      </c>
      <c r="L820" s="326" t="s">
        <v>24</v>
      </c>
      <c r="M820" s="336" t="s">
        <v>24</v>
      </c>
      <c r="N820" s="529">
        <v>43038</v>
      </c>
      <c r="O820" s="211" t="s">
        <v>24</v>
      </c>
      <c r="P820" s="198" t="s">
        <v>24</v>
      </c>
      <c r="Q820" s="198" t="str">
        <f t="shared" si="71"/>
        <v>-</v>
      </c>
      <c r="R820" s="181" t="str">
        <f t="shared" ca="1" si="72"/>
        <v>TIDAK MCU</v>
      </c>
      <c r="S820" s="213" t="s">
        <v>24</v>
      </c>
      <c r="T820" s="211">
        <v>44306</v>
      </c>
      <c r="U820" s="212" t="s">
        <v>99</v>
      </c>
      <c r="V820" s="1330">
        <v>44306</v>
      </c>
      <c r="W820" s="1311" t="s">
        <v>24</v>
      </c>
      <c r="X820" s="347"/>
      <c r="Y820" s="195"/>
      <c r="Z820" s="213"/>
      <c r="AA820" s="244" t="s">
        <v>24</v>
      </c>
      <c r="AB820" s="213"/>
      <c r="AC820" s="213"/>
      <c r="AD820" s="213"/>
      <c r="AE820" s="213"/>
      <c r="AF820" s="213"/>
      <c r="AG820" s="213"/>
      <c r="AH820" s="1305"/>
      <c r="AI820" s="244" t="str">
        <f t="shared" si="73"/>
        <v>-</v>
      </c>
      <c r="AJ820" s="1330">
        <f t="shared" si="74"/>
        <v>43038</v>
      </c>
      <c r="AK820" s="217" t="s">
        <v>24</v>
      </c>
      <c r="AL820" s="614" t="s">
        <v>24</v>
      </c>
      <c r="AM820" s="230"/>
      <c r="AN820" s="232"/>
      <c r="AO820" s="232"/>
      <c r="AP820" s="230"/>
      <c r="AQ820" s="1231" t="s">
        <v>3094</v>
      </c>
      <c r="AR820" s="230"/>
      <c r="AS820" s="230"/>
      <c r="AT820" s="230"/>
      <c r="AU820" s="230"/>
      <c r="AV820" s="885"/>
      <c r="AW820" s="885"/>
      <c r="AX820" s="885"/>
      <c r="AY820" s="885"/>
      <c r="AZ820" s="885"/>
      <c r="BA820" s="1206"/>
      <c r="BB820" s="1206"/>
      <c r="BC820" s="1206"/>
      <c r="BD820" s="1206"/>
      <c r="BE820" s="1206"/>
      <c r="BF820" s="1206"/>
      <c r="BG820" s="1206"/>
      <c r="BH820" s="1206"/>
    </row>
    <row r="821" spans="1:60" ht="15" customHeight="1">
      <c r="A821" s="885"/>
      <c r="B821" s="1310">
        <v>815</v>
      </c>
      <c r="C821" s="1495" t="s">
        <v>4295</v>
      </c>
      <c r="D821" s="1578" t="s">
        <v>2534</v>
      </c>
      <c r="E821" s="709" t="s">
        <v>601</v>
      </c>
      <c r="F821" s="447" t="s">
        <v>4296</v>
      </c>
      <c r="G821" s="1598" t="s">
        <v>124</v>
      </c>
      <c r="H821" s="1645" t="s">
        <v>4297</v>
      </c>
      <c r="I821" s="1718">
        <v>34163</v>
      </c>
      <c r="J821" s="445">
        <f t="shared" ca="1" si="69"/>
        <v>28</v>
      </c>
      <c r="K821" s="1819" t="s">
        <v>24</v>
      </c>
      <c r="L821" s="1860" t="s">
        <v>24</v>
      </c>
      <c r="M821" s="1892" t="s">
        <v>24</v>
      </c>
      <c r="N821" s="920">
        <v>43038</v>
      </c>
      <c r="O821" s="1711" t="s">
        <v>24</v>
      </c>
      <c r="P821" s="920" t="s">
        <v>24</v>
      </c>
      <c r="Q821" s="920" t="str">
        <f t="shared" si="71"/>
        <v>-</v>
      </c>
      <c r="R821" s="919" t="str">
        <f t="shared" ca="1" si="72"/>
        <v>TIDAK MCU</v>
      </c>
      <c r="S821" s="445" t="s">
        <v>24</v>
      </c>
      <c r="T821" s="1711">
        <v>44390</v>
      </c>
      <c r="U821" s="1718" t="s">
        <v>99</v>
      </c>
      <c r="V821" s="446" t="s">
        <v>24</v>
      </c>
      <c r="W821" s="446" t="s">
        <v>24</v>
      </c>
      <c r="X821" s="1009"/>
      <c r="Y821" s="922"/>
      <c r="Z821" s="447"/>
      <c r="AA821" s="1960" t="s">
        <v>24</v>
      </c>
      <c r="AB821" s="447"/>
      <c r="AC821" s="447"/>
      <c r="AD821" s="447"/>
      <c r="AE821" s="447"/>
      <c r="AF821" s="447"/>
      <c r="AG821" s="447"/>
      <c r="AH821" s="1577"/>
      <c r="AI821" s="447" t="str">
        <f t="shared" si="73"/>
        <v>-</v>
      </c>
      <c r="AJ821" s="446">
        <f t="shared" si="74"/>
        <v>43038</v>
      </c>
      <c r="AK821" s="928" t="s">
        <v>24</v>
      </c>
      <c r="AL821" s="1992" t="s">
        <v>24</v>
      </c>
      <c r="AM821" s="877"/>
      <c r="AN821" s="877"/>
      <c r="AO821" s="877"/>
      <c r="AP821" s="877"/>
      <c r="AQ821" s="2001" t="s">
        <v>6564</v>
      </c>
      <c r="AR821" s="877"/>
      <c r="AS821" s="877"/>
      <c r="AT821" s="877" t="s">
        <v>11694</v>
      </c>
      <c r="AU821" s="877"/>
      <c r="AV821" s="458"/>
      <c r="AW821" s="458"/>
      <c r="AX821" s="458"/>
      <c r="AY821" s="458"/>
      <c r="AZ821" s="177"/>
    </row>
    <row r="822" spans="1:60" ht="15" customHeight="1">
      <c r="A822" s="885"/>
      <c r="B822" s="1310">
        <v>816</v>
      </c>
      <c r="C822" s="647" t="s">
        <v>4298</v>
      </c>
      <c r="D822" s="566" t="s">
        <v>611</v>
      </c>
      <c r="E822" s="521" t="s">
        <v>4241</v>
      </c>
      <c r="F822" s="671" t="s">
        <v>4299</v>
      </c>
      <c r="G822" s="526" t="s">
        <v>124</v>
      </c>
      <c r="H822" s="612" t="s">
        <v>4300</v>
      </c>
      <c r="I822" s="528">
        <v>35404</v>
      </c>
      <c r="J822" s="1314">
        <f t="shared" ca="1" si="69"/>
        <v>25</v>
      </c>
      <c r="K822" s="316" t="s">
        <v>24</v>
      </c>
      <c r="L822" s="326" t="s">
        <v>24</v>
      </c>
      <c r="M822" s="336" t="s">
        <v>24</v>
      </c>
      <c r="N822" s="529">
        <v>43038</v>
      </c>
      <c r="O822" s="211" t="s">
        <v>24</v>
      </c>
      <c r="P822" s="198" t="s">
        <v>24</v>
      </c>
      <c r="Q822" s="198" t="str">
        <f t="shared" si="71"/>
        <v>-</v>
      </c>
      <c r="R822" s="181" t="str">
        <f t="shared" ca="1" si="72"/>
        <v>TIDAK MCU</v>
      </c>
      <c r="S822" s="213" t="s">
        <v>24</v>
      </c>
      <c r="T822" s="211">
        <v>44535</v>
      </c>
      <c r="U822" s="212" t="s">
        <v>99</v>
      </c>
      <c r="V822" s="1330" t="s">
        <v>24</v>
      </c>
      <c r="W822" s="1311" t="s">
        <v>24</v>
      </c>
      <c r="X822" s="347"/>
      <c r="Y822" s="195"/>
      <c r="Z822" s="213"/>
      <c r="AA822" s="244" t="s">
        <v>24</v>
      </c>
      <c r="AB822" s="213"/>
      <c r="AC822" s="213"/>
      <c r="AD822" s="213"/>
      <c r="AE822" s="213"/>
      <c r="AF822" s="213"/>
      <c r="AG822" s="213"/>
      <c r="AH822" s="1305"/>
      <c r="AI822" s="244" t="str">
        <f t="shared" si="73"/>
        <v>-</v>
      </c>
      <c r="AJ822" s="1330">
        <f t="shared" si="74"/>
        <v>43038</v>
      </c>
      <c r="AK822" s="584" t="s">
        <v>24</v>
      </c>
      <c r="AL822" s="621" t="s">
        <v>24</v>
      </c>
      <c r="AM822" s="230"/>
      <c r="AN822" s="232"/>
      <c r="AO822" s="232"/>
      <c r="AP822" s="230"/>
      <c r="AQ822" s="1231" t="s">
        <v>3094</v>
      </c>
      <c r="AR822" s="230"/>
      <c r="AS822" s="230"/>
      <c r="AT822" s="230"/>
      <c r="AU822" s="230"/>
      <c r="AV822" s="885"/>
      <c r="AW822" s="885"/>
      <c r="AX822" s="885"/>
      <c r="AY822" s="885"/>
      <c r="AZ822" s="885"/>
    </row>
    <row r="823" spans="1:60" ht="15" customHeight="1">
      <c r="A823" s="885"/>
      <c r="B823" s="1310">
        <v>817</v>
      </c>
      <c r="C823" s="648" t="s">
        <v>4301</v>
      </c>
      <c r="D823" s="566" t="s">
        <v>4253</v>
      </c>
      <c r="E823" s="521" t="s">
        <v>4241</v>
      </c>
      <c r="F823" s="526" t="s">
        <v>4302</v>
      </c>
      <c r="G823" s="526" t="s">
        <v>124</v>
      </c>
      <c r="H823" s="570" t="s">
        <v>24</v>
      </c>
      <c r="I823" s="589">
        <v>31564</v>
      </c>
      <c r="J823" s="1314">
        <f t="shared" ref="J823:J886" ca="1" si="75">IF(OR(I823="",I823="-"),"-",ROUND((NOW()-I823)/356,0))</f>
        <v>36</v>
      </c>
      <c r="K823" s="178" t="s">
        <v>493</v>
      </c>
      <c r="L823" s="178" t="s">
        <v>24</v>
      </c>
      <c r="M823" s="702">
        <v>44927</v>
      </c>
      <c r="N823" s="529">
        <v>43172</v>
      </c>
      <c r="O823" s="211">
        <v>43523</v>
      </c>
      <c r="P823" s="198" t="s">
        <v>24</v>
      </c>
      <c r="Q823" s="198">
        <f t="shared" si="71"/>
        <v>43888</v>
      </c>
      <c r="R823" s="181" t="str">
        <f t="shared" ca="1" si="72"/>
        <v>EXPIRED</v>
      </c>
      <c r="S823" s="213" t="s">
        <v>4440</v>
      </c>
      <c r="T823" s="211">
        <v>44348</v>
      </c>
      <c r="U823" s="212">
        <v>44348</v>
      </c>
      <c r="V823" s="1330" t="s">
        <v>24</v>
      </c>
      <c r="W823" s="1311" t="s">
        <v>24</v>
      </c>
      <c r="X823" s="347"/>
      <c r="Y823" s="195"/>
      <c r="Z823" s="213"/>
      <c r="AA823" s="243" t="s">
        <v>4457</v>
      </c>
      <c r="AB823" s="243" t="s">
        <v>9115</v>
      </c>
      <c r="AC823" s="213"/>
      <c r="AD823" s="213"/>
      <c r="AE823" s="213"/>
      <c r="AF823" s="213"/>
      <c r="AG823" s="213"/>
      <c r="AH823" s="1305"/>
      <c r="AI823" s="244" t="str">
        <f t="shared" si="73"/>
        <v>SC P360, SC P380CRANE TRUCK</v>
      </c>
      <c r="AJ823" s="1330">
        <f t="shared" si="74"/>
        <v>43172</v>
      </c>
      <c r="AK823" s="530" t="s">
        <v>24</v>
      </c>
      <c r="AL823" s="614">
        <v>43649</v>
      </c>
      <c r="AM823" s="230"/>
      <c r="AN823" s="232"/>
      <c r="AO823" s="232"/>
      <c r="AP823" s="230"/>
      <c r="AQ823" s="1231" t="s">
        <v>3094</v>
      </c>
      <c r="AR823" s="230"/>
      <c r="AS823" s="230"/>
      <c r="AT823" s="230"/>
      <c r="AU823" s="230"/>
      <c r="AV823" s="885"/>
      <c r="AW823" s="885"/>
      <c r="AX823" s="885"/>
      <c r="AY823" s="885"/>
      <c r="AZ823" s="177"/>
    </row>
    <row r="824" spans="1:60" ht="15" customHeight="1">
      <c r="A824" s="885"/>
      <c r="B824" s="1310">
        <v>818</v>
      </c>
      <c r="C824" s="1495" t="s">
        <v>4303</v>
      </c>
      <c r="D824" s="1556" t="s">
        <v>2534</v>
      </c>
      <c r="E824" s="709" t="s">
        <v>601</v>
      </c>
      <c r="F824" s="447" t="s">
        <v>4304</v>
      </c>
      <c r="G824" s="1598" t="s">
        <v>124</v>
      </c>
      <c r="H824" s="1645" t="s">
        <v>4305</v>
      </c>
      <c r="I824" s="1718">
        <v>33133</v>
      </c>
      <c r="J824" s="445">
        <f t="shared" ca="1" si="75"/>
        <v>31</v>
      </c>
      <c r="K824" s="1809" t="s">
        <v>24</v>
      </c>
      <c r="L824" s="1843" t="s">
        <v>24</v>
      </c>
      <c r="M824" s="1881" t="s">
        <v>24</v>
      </c>
      <c r="N824" s="920">
        <v>43172</v>
      </c>
      <c r="O824" s="1711">
        <v>43523</v>
      </c>
      <c r="P824" s="920" t="s">
        <v>24</v>
      </c>
      <c r="Q824" s="920">
        <f t="shared" si="71"/>
        <v>43888</v>
      </c>
      <c r="R824" s="919" t="str">
        <f t="shared" ca="1" si="72"/>
        <v>EXPIRED</v>
      </c>
      <c r="S824" s="447" t="s">
        <v>24</v>
      </c>
      <c r="T824" s="1711">
        <v>44456</v>
      </c>
      <c r="U824" s="1718" t="s">
        <v>99</v>
      </c>
      <c r="V824" s="446" t="s">
        <v>24</v>
      </c>
      <c r="W824" s="446" t="s">
        <v>24</v>
      </c>
      <c r="X824" s="1009"/>
      <c r="Y824" s="1690"/>
      <c r="Z824" s="447"/>
      <c r="AA824" s="447" t="s">
        <v>24</v>
      </c>
      <c r="AB824" s="447"/>
      <c r="AC824" s="447"/>
      <c r="AD824" s="447"/>
      <c r="AE824" s="447"/>
      <c r="AF824" s="447"/>
      <c r="AG824" s="447"/>
      <c r="AH824" s="1577"/>
      <c r="AI824" s="447" t="str">
        <f t="shared" si="73"/>
        <v>-</v>
      </c>
      <c r="AJ824" s="446">
        <f t="shared" si="74"/>
        <v>43172</v>
      </c>
      <c r="AK824" s="928" t="s">
        <v>24</v>
      </c>
      <c r="AL824" s="1992" t="s">
        <v>24</v>
      </c>
      <c r="AM824" s="877"/>
      <c r="AN824" s="877"/>
      <c r="AO824" s="877"/>
      <c r="AP824" s="877"/>
      <c r="AQ824" s="2001" t="s">
        <v>6564</v>
      </c>
      <c r="AR824" s="877"/>
      <c r="AS824" s="877"/>
      <c r="AT824" s="877" t="s">
        <v>11694</v>
      </c>
      <c r="AU824" s="877"/>
      <c r="AV824" s="458"/>
      <c r="AW824" s="458"/>
      <c r="AX824" s="458"/>
      <c r="AY824" s="458"/>
      <c r="AZ824" s="885"/>
    </row>
    <row r="825" spans="1:60" ht="15" customHeight="1">
      <c r="A825" s="885"/>
      <c r="B825" s="1310">
        <v>819</v>
      </c>
      <c r="C825" s="648" t="s">
        <v>4306</v>
      </c>
      <c r="D825" s="566" t="s">
        <v>2534</v>
      </c>
      <c r="E825" s="521" t="s">
        <v>601</v>
      </c>
      <c r="F825" s="526" t="s">
        <v>4307</v>
      </c>
      <c r="G825" s="526" t="s">
        <v>124</v>
      </c>
      <c r="H825" s="527" t="s">
        <v>4308</v>
      </c>
      <c r="I825" s="589">
        <v>33532</v>
      </c>
      <c r="J825" s="1314">
        <f t="shared" ca="1" si="75"/>
        <v>30</v>
      </c>
      <c r="K825" s="316" t="s">
        <v>24</v>
      </c>
      <c r="L825" s="326" t="s">
        <v>24</v>
      </c>
      <c r="M825" s="336" t="s">
        <v>24</v>
      </c>
      <c r="N825" s="529">
        <v>43172</v>
      </c>
      <c r="O825" s="211">
        <v>43524</v>
      </c>
      <c r="P825" s="198" t="s">
        <v>24</v>
      </c>
      <c r="Q825" s="198">
        <f t="shared" si="71"/>
        <v>43889</v>
      </c>
      <c r="R825" s="181" t="str">
        <f t="shared" ca="1" si="72"/>
        <v>EXPIRED</v>
      </c>
      <c r="S825" s="213" t="s">
        <v>24</v>
      </c>
      <c r="T825" s="211">
        <v>44490</v>
      </c>
      <c r="U825" s="212" t="s">
        <v>99</v>
      </c>
      <c r="V825" s="1330" t="s">
        <v>24</v>
      </c>
      <c r="W825" s="1311" t="s">
        <v>24</v>
      </c>
      <c r="X825" s="347"/>
      <c r="Y825" s="195"/>
      <c r="Z825" s="213"/>
      <c r="AA825" s="244" t="s">
        <v>24</v>
      </c>
      <c r="AB825" s="213"/>
      <c r="AC825" s="213"/>
      <c r="AD825" s="213"/>
      <c r="AE825" s="213"/>
      <c r="AF825" s="213"/>
      <c r="AG825" s="213"/>
      <c r="AH825" s="1305"/>
      <c r="AI825" s="244" t="str">
        <f t="shared" si="73"/>
        <v>-</v>
      </c>
      <c r="AJ825" s="1330">
        <f t="shared" si="74"/>
        <v>43172</v>
      </c>
      <c r="AK825" s="217" t="s">
        <v>24</v>
      </c>
      <c r="AL825" s="614" t="s">
        <v>24</v>
      </c>
      <c r="AM825" s="230"/>
      <c r="AN825" s="232"/>
      <c r="AO825" s="232"/>
      <c r="AP825" s="230"/>
      <c r="AQ825" s="1231" t="s">
        <v>3094</v>
      </c>
      <c r="AR825" s="230"/>
      <c r="AS825" s="230"/>
      <c r="AT825" s="230"/>
      <c r="AU825" s="230"/>
      <c r="AV825" s="885"/>
      <c r="AW825" s="885"/>
      <c r="AX825" s="885"/>
      <c r="AY825" s="885"/>
      <c r="AZ825" s="177"/>
    </row>
    <row r="826" spans="1:60" ht="15" customHeight="1">
      <c r="A826" s="885"/>
      <c r="B826" s="1310">
        <v>820</v>
      </c>
      <c r="C826" s="1506" t="s">
        <v>1196</v>
      </c>
      <c r="D826" s="1556" t="s">
        <v>2534</v>
      </c>
      <c r="E826" s="709" t="s">
        <v>601</v>
      </c>
      <c r="F826" s="1598" t="s">
        <v>4309</v>
      </c>
      <c r="G826" s="1598" t="s">
        <v>124</v>
      </c>
      <c r="H826" s="1663" t="s">
        <v>4310</v>
      </c>
      <c r="I826" s="1718">
        <v>33300</v>
      </c>
      <c r="J826" s="445">
        <f t="shared" ca="1" si="75"/>
        <v>31</v>
      </c>
      <c r="K826" s="1803" t="s">
        <v>24</v>
      </c>
      <c r="L826" s="1831" t="s">
        <v>24</v>
      </c>
      <c r="M826" s="1876" t="s">
        <v>24</v>
      </c>
      <c r="N826" s="920">
        <v>43172</v>
      </c>
      <c r="O826" s="1711">
        <v>43159</v>
      </c>
      <c r="P826" s="920" t="s">
        <v>24</v>
      </c>
      <c r="Q826" s="920">
        <f t="shared" si="71"/>
        <v>43524</v>
      </c>
      <c r="R826" s="919" t="str">
        <f t="shared" ca="1" si="72"/>
        <v>EXPIRED</v>
      </c>
      <c r="S826" s="447" t="s">
        <v>24</v>
      </c>
      <c r="T826" s="1711">
        <v>44258</v>
      </c>
      <c r="U826" s="1718" t="s">
        <v>99</v>
      </c>
      <c r="V826" s="446" t="s">
        <v>24</v>
      </c>
      <c r="W826" s="446" t="s">
        <v>24</v>
      </c>
      <c r="X826" s="1009"/>
      <c r="Y826" s="1690"/>
      <c r="Z826" s="447"/>
      <c r="AA826" s="447" t="s">
        <v>24</v>
      </c>
      <c r="AB826" s="447"/>
      <c r="AC826" s="447"/>
      <c r="AD826" s="447"/>
      <c r="AE826" s="447"/>
      <c r="AF826" s="447"/>
      <c r="AG826" s="447"/>
      <c r="AH826" s="1577"/>
      <c r="AI826" s="447" t="str">
        <f t="shared" si="73"/>
        <v>-</v>
      </c>
      <c r="AJ826" s="446">
        <f t="shared" si="74"/>
        <v>43172</v>
      </c>
      <c r="AK826" s="2098" t="s">
        <v>24</v>
      </c>
      <c r="AL826" s="1992" t="s">
        <v>24</v>
      </c>
      <c r="AM826" s="877"/>
      <c r="AN826" s="877"/>
      <c r="AO826" s="877"/>
      <c r="AP826" s="877"/>
      <c r="AQ826" s="2001" t="s">
        <v>6564</v>
      </c>
      <c r="AR826" s="877"/>
      <c r="AS826" s="877"/>
      <c r="AT826" s="877" t="s">
        <v>11694</v>
      </c>
      <c r="AU826" s="877"/>
      <c r="AV826" s="458"/>
      <c r="AW826" s="458"/>
      <c r="AX826" s="458"/>
      <c r="AY826" s="458"/>
      <c r="AZ826" s="177"/>
    </row>
    <row r="827" spans="1:60" ht="15" customHeight="1">
      <c r="A827" s="885"/>
      <c r="B827" s="1310">
        <v>821</v>
      </c>
      <c r="C827" s="1506" t="s">
        <v>4311</v>
      </c>
      <c r="D827" s="1556" t="s">
        <v>2534</v>
      </c>
      <c r="E827" s="709" t="s">
        <v>601</v>
      </c>
      <c r="F827" s="1598" t="s">
        <v>4312</v>
      </c>
      <c r="G827" s="1598" t="s">
        <v>124</v>
      </c>
      <c r="H827" s="1645" t="s">
        <v>4313</v>
      </c>
      <c r="I827" s="1718">
        <v>34001</v>
      </c>
      <c r="J827" s="445">
        <f t="shared" ca="1" si="75"/>
        <v>29</v>
      </c>
      <c r="K827" s="1803" t="s">
        <v>24</v>
      </c>
      <c r="L827" s="1831" t="s">
        <v>24</v>
      </c>
      <c r="M827" s="1876" t="s">
        <v>24</v>
      </c>
      <c r="N827" s="920">
        <v>43172</v>
      </c>
      <c r="O827" s="1711">
        <v>43524</v>
      </c>
      <c r="P827" s="920" t="s">
        <v>24</v>
      </c>
      <c r="Q827" s="920">
        <f t="shared" si="71"/>
        <v>43889</v>
      </c>
      <c r="R827" s="919" t="str">
        <f t="shared" ca="1" si="72"/>
        <v>EXPIRED</v>
      </c>
      <c r="S827" s="447" t="s">
        <v>24</v>
      </c>
      <c r="T827" s="1711">
        <v>44228</v>
      </c>
      <c r="U827" s="1718" t="s">
        <v>99</v>
      </c>
      <c r="V827" s="446" t="s">
        <v>24</v>
      </c>
      <c r="W827" s="446" t="s">
        <v>24</v>
      </c>
      <c r="X827" s="1009"/>
      <c r="Y827" s="1690"/>
      <c r="Z827" s="447"/>
      <c r="AA827" s="447" t="s">
        <v>24</v>
      </c>
      <c r="AB827" s="447"/>
      <c r="AC827" s="447"/>
      <c r="AD827" s="447"/>
      <c r="AE827" s="447"/>
      <c r="AF827" s="447"/>
      <c r="AG827" s="447"/>
      <c r="AH827" s="1577"/>
      <c r="AI827" s="447" t="str">
        <f t="shared" si="73"/>
        <v>-</v>
      </c>
      <c r="AJ827" s="446">
        <f t="shared" si="74"/>
        <v>43172</v>
      </c>
      <c r="AK827" s="928" t="s">
        <v>24</v>
      </c>
      <c r="AL827" s="1992" t="s">
        <v>24</v>
      </c>
      <c r="AM827" s="877"/>
      <c r="AN827" s="877"/>
      <c r="AO827" s="877"/>
      <c r="AP827" s="877"/>
      <c r="AQ827" s="2001" t="s">
        <v>6564</v>
      </c>
      <c r="AR827" s="877"/>
      <c r="AS827" s="877"/>
      <c r="AT827" s="877" t="s">
        <v>11694</v>
      </c>
      <c r="AU827" s="877"/>
      <c r="AV827" s="458"/>
      <c r="AW827" s="458"/>
      <c r="AX827" s="458"/>
      <c r="AY827" s="458"/>
      <c r="AZ827" s="885"/>
    </row>
    <row r="828" spans="1:60" ht="15" customHeight="1">
      <c r="A828" s="885"/>
      <c r="B828" s="1310">
        <v>822</v>
      </c>
      <c r="C828" s="563" t="s">
        <v>4314</v>
      </c>
      <c r="D828" s="566" t="s">
        <v>4315</v>
      </c>
      <c r="E828" s="521" t="s">
        <v>601</v>
      </c>
      <c r="F828" s="526" t="s">
        <v>4316</v>
      </c>
      <c r="G828" s="526" t="s">
        <v>124</v>
      </c>
      <c r="H828" s="527" t="s">
        <v>4317</v>
      </c>
      <c r="I828" s="589">
        <v>33714</v>
      </c>
      <c r="J828" s="1314">
        <f t="shared" ca="1" si="75"/>
        <v>30</v>
      </c>
      <c r="K828" s="316" t="s">
        <v>24</v>
      </c>
      <c r="L828" s="326" t="s">
        <v>24</v>
      </c>
      <c r="M828" s="336" t="s">
        <v>24</v>
      </c>
      <c r="N828" s="529">
        <v>43172</v>
      </c>
      <c r="O828" s="211">
        <v>43523</v>
      </c>
      <c r="P828" s="198" t="s">
        <v>24</v>
      </c>
      <c r="Q828" s="198">
        <f t="shared" si="71"/>
        <v>43888</v>
      </c>
      <c r="R828" s="181" t="str">
        <f t="shared" ca="1" si="72"/>
        <v>EXPIRED</v>
      </c>
      <c r="S828" s="213" t="s">
        <v>24</v>
      </c>
      <c r="T828" s="211">
        <v>44306</v>
      </c>
      <c r="U828" s="212" t="s">
        <v>24</v>
      </c>
      <c r="V828" s="1330" t="s">
        <v>24</v>
      </c>
      <c r="W828" s="1311" t="s">
        <v>24</v>
      </c>
      <c r="X828" s="347"/>
      <c r="Y828" s="195"/>
      <c r="Z828" s="213"/>
      <c r="AA828" s="244" t="s">
        <v>24</v>
      </c>
      <c r="AB828" s="213"/>
      <c r="AC828" s="213"/>
      <c r="AD828" s="213"/>
      <c r="AE828" s="213"/>
      <c r="AF828" s="213"/>
      <c r="AG828" s="213"/>
      <c r="AH828" s="1305"/>
      <c r="AI828" s="244" t="str">
        <f t="shared" si="73"/>
        <v>-</v>
      </c>
      <c r="AJ828" s="1330">
        <f t="shared" si="74"/>
        <v>43172</v>
      </c>
      <c r="AK828" s="217" t="s">
        <v>24</v>
      </c>
      <c r="AL828" s="614" t="s">
        <v>24</v>
      </c>
      <c r="AM828" s="230"/>
      <c r="AN828" s="232"/>
      <c r="AO828" s="232"/>
      <c r="AP828" s="230"/>
      <c r="AQ828" s="1231" t="s">
        <v>3094</v>
      </c>
      <c r="AR828" s="230"/>
      <c r="AS828" s="230"/>
      <c r="AT828" s="230"/>
      <c r="AU828" s="230"/>
      <c r="AZ828" s="885"/>
    </row>
    <row r="829" spans="1:60" ht="15" customHeight="1">
      <c r="A829" s="885"/>
      <c r="B829" s="1310">
        <v>823</v>
      </c>
      <c r="C829" s="648" t="s">
        <v>4320</v>
      </c>
      <c r="D829" s="567" t="s">
        <v>4321</v>
      </c>
      <c r="E829" s="521" t="s">
        <v>4292</v>
      </c>
      <c r="F829" s="526" t="s">
        <v>4322</v>
      </c>
      <c r="G829" s="526" t="s">
        <v>124</v>
      </c>
      <c r="H829" s="527" t="s">
        <v>4323</v>
      </c>
      <c r="I829" s="589">
        <v>34742</v>
      </c>
      <c r="J829" s="1314">
        <f t="shared" ca="1" si="75"/>
        <v>27</v>
      </c>
      <c r="K829" s="316" t="s">
        <v>24</v>
      </c>
      <c r="L829" s="326" t="s">
        <v>24</v>
      </c>
      <c r="M829" s="336" t="s">
        <v>24</v>
      </c>
      <c r="N829" s="529">
        <v>43175</v>
      </c>
      <c r="O829" s="211">
        <v>43524</v>
      </c>
      <c r="P829" s="198" t="s">
        <v>24</v>
      </c>
      <c r="Q829" s="198">
        <f t="shared" si="71"/>
        <v>43889</v>
      </c>
      <c r="R829" s="181" t="str">
        <f t="shared" ca="1" si="72"/>
        <v>EXPIRED</v>
      </c>
      <c r="S829" s="213" t="s">
        <v>24</v>
      </c>
      <c r="T829" s="211">
        <v>44604</v>
      </c>
      <c r="U829" s="212" t="s">
        <v>1497</v>
      </c>
      <c r="V829" s="1330" t="s">
        <v>24</v>
      </c>
      <c r="W829" s="1311" t="s">
        <v>24</v>
      </c>
      <c r="X829" s="347"/>
      <c r="Y829" s="195"/>
      <c r="Z829" s="213"/>
      <c r="AA829" s="213" t="s">
        <v>24</v>
      </c>
      <c r="AB829" s="213"/>
      <c r="AC829" s="213"/>
      <c r="AD829" s="213"/>
      <c r="AE829" s="213"/>
      <c r="AF829" s="213"/>
      <c r="AG829" s="213"/>
      <c r="AH829" s="1305"/>
      <c r="AI829" s="244" t="str">
        <f t="shared" si="73"/>
        <v>-</v>
      </c>
      <c r="AJ829" s="1330">
        <f t="shared" si="74"/>
        <v>43175</v>
      </c>
      <c r="AK829" s="530">
        <v>43689</v>
      </c>
      <c r="AL829" s="696">
        <v>43690</v>
      </c>
      <c r="AM829" s="230"/>
      <c r="AN829" s="232"/>
      <c r="AO829" s="232"/>
      <c r="AP829" s="230"/>
      <c r="AQ829" s="1231" t="s">
        <v>3094</v>
      </c>
      <c r="AR829" s="230"/>
      <c r="AS829" s="230"/>
      <c r="AT829" s="230"/>
      <c r="AU829" s="230"/>
      <c r="AV829" s="885"/>
      <c r="AW829" s="885"/>
      <c r="AX829" s="885"/>
      <c r="AY829" s="885"/>
      <c r="AZ829" s="885"/>
    </row>
    <row r="830" spans="1:60" ht="15" customHeight="1">
      <c r="A830" s="885"/>
      <c r="B830" s="1310">
        <v>824</v>
      </c>
      <c r="C830" s="647" t="s">
        <v>4324</v>
      </c>
      <c r="D830" s="566" t="s">
        <v>2534</v>
      </c>
      <c r="E830" s="521" t="s">
        <v>601</v>
      </c>
      <c r="F830" s="526" t="s">
        <v>4325</v>
      </c>
      <c r="G830" s="526" t="s">
        <v>124</v>
      </c>
      <c r="H830" s="527" t="s">
        <v>4326</v>
      </c>
      <c r="I830" s="589">
        <v>35816</v>
      </c>
      <c r="J830" s="1314">
        <f t="shared" ca="1" si="75"/>
        <v>24</v>
      </c>
      <c r="K830" s="176" t="s">
        <v>24</v>
      </c>
      <c r="L830" s="170" t="s">
        <v>24</v>
      </c>
      <c r="M830" s="173" t="s">
        <v>24</v>
      </c>
      <c r="N830" s="577">
        <v>43704</v>
      </c>
      <c r="O830" s="211" t="s">
        <v>24</v>
      </c>
      <c r="P830" s="198" t="s">
        <v>24</v>
      </c>
      <c r="Q830" s="198" t="str">
        <f t="shared" si="71"/>
        <v>-</v>
      </c>
      <c r="R830" s="181" t="str">
        <f t="shared" ca="1" si="72"/>
        <v>TIDAK MCU</v>
      </c>
      <c r="S830" s="213" t="s">
        <v>24</v>
      </c>
      <c r="T830" s="211">
        <v>44582</v>
      </c>
      <c r="U830" s="212" t="s">
        <v>99</v>
      </c>
      <c r="V830" s="1330" t="s">
        <v>24</v>
      </c>
      <c r="W830" s="1311" t="s">
        <v>24</v>
      </c>
      <c r="X830" s="347"/>
      <c r="Y830" s="195"/>
      <c r="Z830" s="213"/>
      <c r="AA830" s="244" t="s">
        <v>24</v>
      </c>
      <c r="AB830" s="213"/>
      <c r="AC830" s="213"/>
      <c r="AD830" s="213"/>
      <c r="AE830" s="213"/>
      <c r="AF830" s="213"/>
      <c r="AG830" s="213"/>
      <c r="AH830" s="1305"/>
      <c r="AI830" s="244" t="str">
        <f t="shared" si="73"/>
        <v>-</v>
      </c>
      <c r="AJ830" s="1330">
        <f t="shared" si="74"/>
        <v>43704</v>
      </c>
      <c r="AK830" s="217" t="s">
        <v>24</v>
      </c>
      <c r="AL830" s="614" t="s">
        <v>24</v>
      </c>
      <c r="AM830" s="230"/>
      <c r="AN830" s="232"/>
      <c r="AO830" s="232"/>
      <c r="AP830" s="230"/>
      <c r="AQ830" s="1231" t="s">
        <v>3094</v>
      </c>
      <c r="AR830" s="230"/>
      <c r="AS830" s="230"/>
      <c r="AT830" s="230"/>
      <c r="AU830" s="230"/>
      <c r="AV830" s="885"/>
      <c r="AW830" s="885"/>
      <c r="AX830" s="885"/>
      <c r="AY830" s="885"/>
      <c r="AZ830" s="177"/>
    </row>
    <row r="831" spans="1:60" ht="15" customHeight="1">
      <c r="A831" s="885"/>
      <c r="B831" s="1310">
        <v>825</v>
      </c>
      <c r="C831" s="648" t="s">
        <v>3898</v>
      </c>
      <c r="D831" s="566" t="s">
        <v>4264</v>
      </c>
      <c r="E831" s="521" t="s">
        <v>4222</v>
      </c>
      <c r="F831" s="526" t="s">
        <v>4327</v>
      </c>
      <c r="G831" s="526" t="s">
        <v>124</v>
      </c>
      <c r="H831" s="612" t="s">
        <v>4328</v>
      </c>
      <c r="I831" s="589">
        <v>36323</v>
      </c>
      <c r="J831" s="1314">
        <f t="shared" ca="1" si="75"/>
        <v>22</v>
      </c>
      <c r="K831" s="316" t="s">
        <v>24</v>
      </c>
      <c r="L831" s="326" t="s">
        <v>24</v>
      </c>
      <c r="M831" s="336" t="s">
        <v>24</v>
      </c>
      <c r="N831" s="577">
        <v>43704</v>
      </c>
      <c r="O831" s="211" t="s">
        <v>24</v>
      </c>
      <c r="P831" s="198" t="s">
        <v>24</v>
      </c>
      <c r="Q831" s="198" t="str">
        <f t="shared" si="71"/>
        <v>-</v>
      </c>
      <c r="R831" s="181" t="str">
        <f t="shared" ca="1" si="72"/>
        <v>TIDAK MCU</v>
      </c>
      <c r="S831" s="213" t="s">
        <v>24</v>
      </c>
      <c r="T831" s="211">
        <v>44359</v>
      </c>
      <c r="U831" s="212" t="s">
        <v>99</v>
      </c>
      <c r="V831" s="1330">
        <v>44359</v>
      </c>
      <c r="W831" s="1311" t="s">
        <v>24</v>
      </c>
      <c r="X831" s="347"/>
      <c r="Y831" s="195"/>
      <c r="Z831" s="213"/>
      <c r="AA831" s="244" t="s">
        <v>24</v>
      </c>
      <c r="AB831" s="213"/>
      <c r="AC831" s="213"/>
      <c r="AD831" s="213"/>
      <c r="AE831" s="213"/>
      <c r="AF831" s="213"/>
      <c r="AG831" s="213"/>
      <c r="AH831" s="1305"/>
      <c r="AI831" s="244" t="str">
        <f t="shared" si="73"/>
        <v>-</v>
      </c>
      <c r="AJ831" s="1330">
        <f t="shared" si="74"/>
        <v>43704</v>
      </c>
      <c r="AK831" s="217" t="s">
        <v>24</v>
      </c>
      <c r="AL831" s="614" t="s">
        <v>24</v>
      </c>
      <c r="AM831" s="230"/>
      <c r="AN831" s="232"/>
      <c r="AO831" s="232"/>
      <c r="AP831" s="230"/>
      <c r="AQ831" s="1231" t="s">
        <v>3094</v>
      </c>
      <c r="AR831" s="230"/>
      <c r="AS831" s="230"/>
      <c r="AT831" s="230"/>
      <c r="AU831" s="230"/>
      <c r="AV831" s="885"/>
      <c r="AW831" s="885"/>
      <c r="AX831" s="885"/>
      <c r="AY831" s="885"/>
      <c r="AZ831" s="885"/>
    </row>
    <row r="832" spans="1:60" ht="15" customHeight="1">
      <c r="A832" s="885"/>
      <c r="B832" s="1310">
        <v>826</v>
      </c>
      <c r="C832" s="563" t="s">
        <v>4329</v>
      </c>
      <c r="D832" s="566" t="s">
        <v>4264</v>
      </c>
      <c r="E832" s="521" t="s">
        <v>4222</v>
      </c>
      <c r="F832" s="671" t="s">
        <v>4330</v>
      </c>
      <c r="G832" s="526" t="s">
        <v>124</v>
      </c>
      <c r="H832" s="527" t="s">
        <v>4331</v>
      </c>
      <c r="I832" s="589">
        <v>32830</v>
      </c>
      <c r="J832" s="903">
        <f t="shared" ca="1" si="75"/>
        <v>32</v>
      </c>
      <c r="K832" s="316" t="s">
        <v>24</v>
      </c>
      <c r="L832" s="326" t="s">
        <v>24</v>
      </c>
      <c r="M832" s="336" t="s">
        <v>24</v>
      </c>
      <c r="N832" s="529">
        <v>43386</v>
      </c>
      <c r="O832" s="211">
        <v>43744</v>
      </c>
      <c r="P832" s="198" t="s">
        <v>24</v>
      </c>
      <c r="Q832" s="198">
        <f t="shared" si="71"/>
        <v>44109</v>
      </c>
      <c r="R832" s="181" t="str">
        <f t="shared" ca="1" si="72"/>
        <v>EXPIRED</v>
      </c>
      <c r="S832" s="213" t="s">
        <v>24</v>
      </c>
      <c r="T832" s="211">
        <v>44518</v>
      </c>
      <c r="U832" s="212" t="s">
        <v>24</v>
      </c>
      <c r="V832" s="904">
        <v>44518</v>
      </c>
      <c r="W832" s="136" t="s">
        <v>24</v>
      </c>
      <c r="X832" s="347"/>
      <c r="Y832" s="195"/>
      <c r="Z832" s="213"/>
      <c r="AA832" s="244" t="s">
        <v>24</v>
      </c>
      <c r="AB832" s="213"/>
      <c r="AC832" s="213"/>
      <c r="AD832" s="213"/>
      <c r="AE832" s="213"/>
      <c r="AF832" s="213"/>
      <c r="AG832" s="213"/>
      <c r="AH832" s="1305"/>
      <c r="AI832" s="244" t="str">
        <f t="shared" si="73"/>
        <v>-</v>
      </c>
      <c r="AJ832" s="1330">
        <f t="shared" si="74"/>
        <v>43386</v>
      </c>
      <c r="AK832" s="584" t="s">
        <v>24</v>
      </c>
      <c r="AL832" s="621" t="s">
        <v>24</v>
      </c>
      <c r="AM832" s="230"/>
      <c r="AN832" s="232"/>
      <c r="AO832" s="232"/>
      <c r="AP832" s="230"/>
      <c r="AQ832" s="1231" t="s">
        <v>3094</v>
      </c>
      <c r="AR832" s="230"/>
      <c r="AS832" s="230"/>
      <c r="AT832" s="230"/>
      <c r="AU832" s="230"/>
      <c r="AV832" s="885"/>
      <c r="AW832" s="885"/>
      <c r="AX832" s="885"/>
      <c r="AY832" s="885"/>
      <c r="AZ832" s="177"/>
    </row>
    <row r="833" spans="1:60" ht="15" customHeight="1">
      <c r="A833" s="885"/>
      <c r="B833" s="1310">
        <v>827</v>
      </c>
      <c r="C833" s="647" t="s">
        <v>4332</v>
      </c>
      <c r="D833" s="244" t="s">
        <v>257</v>
      </c>
      <c r="E833" s="521" t="s">
        <v>1122</v>
      </c>
      <c r="F833" s="526" t="s">
        <v>4333</v>
      </c>
      <c r="G833" s="526" t="s">
        <v>124</v>
      </c>
      <c r="H833" s="527" t="s">
        <v>4334</v>
      </c>
      <c r="I833" s="589">
        <v>36317</v>
      </c>
      <c r="J833" s="1314">
        <f t="shared" ca="1" si="75"/>
        <v>22</v>
      </c>
      <c r="K833" s="178" t="s">
        <v>83</v>
      </c>
      <c r="L833" s="467">
        <v>890816185679</v>
      </c>
      <c r="M833" s="181">
        <v>45083</v>
      </c>
      <c r="N833" s="577">
        <v>43715</v>
      </c>
      <c r="O833" s="211" t="s">
        <v>24</v>
      </c>
      <c r="P833" s="198" t="s">
        <v>24</v>
      </c>
      <c r="Q833" s="198" t="str">
        <f t="shared" si="71"/>
        <v>-</v>
      </c>
      <c r="R833" s="181" t="str">
        <f t="shared" ca="1" si="72"/>
        <v>TIDAK MCU</v>
      </c>
      <c r="S833" s="213" t="s">
        <v>4441</v>
      </c>
      <c r="T833" s="211">
        <v>44353</v>
      </c>
      <c r="U833" s="212">
        <v>44353</v>
      </c>
      <c r="V833" s="1330" t="s">
        <v>24</v>
      </c>
      <c r="W833" s="1311" t="s">
        <v>24</v>
      </c>
      <c r="X833" s="347"/>
      <c r="Y833" s="195"/>
      <c r="Z833" s="213"/>
      <c r="AA833" s="213" t="s">
        <v>100</v>
      </c>
      <c r="AB833" s="213"/>
      <c r="AC833" s="213"/>
      <c r="AD833" s="213"/>
      <c r="AE833" s="213"/>
      <c r="AF833" s="213"/>
      <c r="AG833" s="213"/>
      <c r="AH833" s="1305"/>
      <c r="AI833" s="244" t="str">
        <f t="shared" si="73"/>
        <v>LIGHT VEHICLE</v>
      </c>
      <c r="AJ833" s="1330">
        <f t="shared" si="74"/>
        <v>43715</v>
      </c>
      <c r="AK833" s="592">
        <v>43711</v>
      </c>
      <c r="AL833" s="614">
        <v>43712</v>
      </c>
      <c r="AM833" s="230"/>
      <c r="AN833" s="232"/>
      <c r="AO833" s="232"/>
      <c r="AP833" s="230"/>
      <c r="AQ833" s="1231" t="s">
        <v>3094</v>
      </c>
      <c r="AR833" s="230"/>
      <c r="AS833" s="230"/>
      <c r="AT833" s="230"/>
      <c r="AU833" s="230"/>
      <c r="AV833" s="885"/>
      <c r="AW833" s="885"/>
      <c r="AX833" s="885"/>
      <c r="AY833" s="885"/>
      <c r="AZ833" s="177"/>
    </row>
    <row r="834" spans="1:60" ht="15" customHeight="1">
      <c r="A834" s="885"/>
      <c r="B834" s="1310">
        <v>828</v>
      </c>
      <c r="C834" s="563" t="s">
        <v>4335</v>
      </c>
      <c r="D834" s="552" t="s">
        <v>2534</v>
      </c>
      <c r="E834" s="521" t="s">
        <v>601</v>
      </c>
      <c r="F834" s="526" t="s">
        <v>4336</v>
      </c>
      <c r="G834" s="526" t="s">
        <v>124</v>
      </c>
      <c r="H834" s="527" t="s">
        <v>4337</v>
      </c>
      <c r="I834" s="589">
        <v>36349</v>
      </c>
      <c r="J834" s="1314">
        <f t="shared" ca="1" si="75"/>
        <v>22</v>
      </c>
      <c r="K834" s="316" t="s">
        <v>24</v>
      </c>
      <c r="L834" s="326" t="s">
        <v>24</v>
      </c>
      <c r="M834" s="336" t="s">
        <v>24</v>
      </c>
      <c r="N834" s="577">
        <v>43689</v>
      </c>
      <c r="O834" s="211"/>
      <c r="P834" s="198" t="s">
        <v>24</v>
      </c>
      <c r="Q834" s="198" t="str">
        <f t="shared" si="71"/>
        <v>-</v>
      </c>
      <c r="R834" s="181" t="str">
        <f t="shared" ca="1" si="72"/>
        <v>TIDAK MCU</v>
      </c>
      <c r="S834" s="213" t="s">
        <v>24</v>
      </c>
      <c r="T834" s="211">
        <v>44385</v>
      </c>
      <c r="U834" s="212" t="s">
        <v>24</v>
      </c>
      <c r="V834" s="1330" t="s">
        <v>24</v>
      </c>
      <c r="W834" s="1311" t="s">
        <v>24</v>
      </c>
      <c r="X834" s="347"/>
      <c r="Y834" s="195"/>
      <c r="Z834" s="213"/>
      <c r="AA834" s="244" t="s">
        <v>24</v>
      </c>
      <c r="AB834" s="213"/>
      <c r="AC834" s="213"/>
      <c r="AD834" s="213"/>
      <c r="AE834" s="213"/>
      <c r="AF834" s="213"/>
      <c r="AG834" s="213"/>
      <c r="AH834" s="1305"/>
      <c r="AI834" s="244" t="str">
        <f t="shared" si="73"/>
        <v>-</v>
      </c>
      <c r="AJ834" s="1330">
        <f t="shared" si="74"/>
        <v>43689</v>
      </c>
      <c r="AK834" s="217" t="s">
        <v>24</v>
      </c>
      <c r="AL834" s="614" t="s">
        <v>24</v>
      </c>
      <c r="AM834" s="230"/>
      <c r="AN834" s="232"/>
      <c r="AO834" s="232"/>
      <c r="AP834" s="230"/>
      <c r="AQ834" s="1231" t="s">
        <v>3094</v>
      </c>
      <c r="AR834" s="230"/>
      <c r="AS834" s="230"/>
      <c r="AT834" s="230"/>
      <c r="AU834" s="230"/>
      <c r="AV834" s="885"/>
      <c r="AW834" s="885"/>
      <c r="AX834" s="885"/>
      <c r="AY834" s="885"/>
      <c r="AZ834" s="177"/>
    </row>
    <row r="835" spans="1:60" ht="15" customHeight="1">
      <c r="A835" s="885"/>
      <c r="B835" s="1310">
        <v>829</v>
      </c>
      <c r="C835" s="563" t="s">
        <v>4338</v>
      </c>
      <c r="D835" s="603" t="s">
        <v>2534</v>
      </c>
      <c r="E835" s="521" t="s">
        <v>601</v>
      </c>
      <c r="F835" s="526" t="s">
        <v>4339</v>
      </c>
      <c r="G835" s="526" t="s">
        <v>124</v>
      </c>
      <c r="H835" s="612" t="s">
        <v>4340</v>
      </c>
      <c r="I835" s="528">
        <v>33656</v>
      </c>
      <c r="J835" s="1314">
        <f t="shared" ca="1" si="75"/>
        <v>30</v>
      </c>
      <c r="K835" s="176" t="s">
        <v>24</v>
      </c>
      <c r="L835" s="170" t="s">
        <v>24</v>
      </c>
      <c r="M835" s="173" t="s">
        <v>24</v>
      </c>
      <c r="N835" s="529">
        <v>43386</v>
      </c>
      <c r="O835" s="211">
        <v>43742</v>
      </c>
      <c r="P835" s="198" t="s">
        <v>24</v>
      </c>
      <c r="Q835" s="198">
        <f t="shared" si="71"/>
        <v>44107</v>
      </c>
      <c r="R835" s="181" t="str">
        <f t="shared" ca="1" si="72"/>
        <v>EXPIRED</v>
      </c>
      <c r="S835" s="213" t="s">
        <v>24</v>
      </c>
      <c r="T835" s="211">
        <v>44614</v>
      </c>
      <c r="U835" s="212" t="s">
        <v>99</v>
      </c>
      <c r="V835" s="1330" t="s">
        <v>24</v>
      </c>
      <c r="W835" s="1311" t="s">
        <v>24</v>
      </c>
      <c r="X835" s="347"/>
      <c r="Y835" s="195"/>
      <c r="Z835" s="213"/>
      <c r="AA835" s="244" t="s">
        <v>24</v>
      </c>
      <c r="AB835" s="213"/>
      <c r="AC835" s="213"/>
      <c r="AD835" s="213"/>
      <c r="AE835" s="213"/>
      <c r="AF835" s="213"/>
      <c r="AG835" s="213"/>
      <c r="AH835" s="1305"/>
      <c r="AI835" s="244" t="str">
        <f t="shared" si="73"/>
        <v>-</v>
      </c>
      <c r="AJ835" s="1330">
        <f t="shared" si="74"/>
        <v>43386</v>
      </c>
      <c r="AK835" s="217" t="s">
        <v>24</v>
      </c>
      <c r="AL835" s="614" t="s">
        <v>24</v>
      </c>
      <c r="AM835" s="230"/>
      <c r="AN835" s="232"/>
      <c r="AO835" s="232"/>
      <c r="AP835" s="230"/>
      <c r="AQ835" s="1231" t="s">
        <v>3094</v>
      </c>
      <c r="AR835" s="230"/>
      <c r="AS835" s="230"/>
      <c r="AT835" s="230"/>
      <c r="AU835" s="230"/>
      <c r="AV835" s="885"/>
      <c r="AW835" s="885"/>
      <c r="AX835" s="885"/>
      <c r="AY835" s="885"/>
      <c r="AZ835" s="177"/>
    </row>
    <row r="836" spans="1:60" ht="15" customHeight="1">
      <c r="A836" s="885"/>
      <c r="B836" s="1310">
        <v>830</v>
      </c>
      <c r="C836" s="563" t="s">
        <v>4341</v>
      </c>
      <c r="D836" s="566" t="s">
        <v>2534</v>
      </c>
      <c r="E836" s="521" t="s">
        <v>601</v>
      </c>
      <c r="F836" s="526" t="s">
        <v>4342</v>
      </c>
      <c r="G836" s="526" t="s">
        <v>124</v>
      </c>
      <c r="H836" s="527" t="s">
        <v>4343</v>
      </c>
      <c r="I836" s="589">
        <v>36824</v>
      </c>
      <c r="J836" s="1314">
        <f t="shared" ca="1" si="75"/>
        <v>21</v>
      </c>
      <c r="K836" s="176" t="s">
        <v>24</v>
      </c>
      <c r="L836" s="170" t="s">
        <v>24</v>
      </c>
      <c r="M836" s="173" t="s">
        <v>24</v>
      </c>
      <c r="N836" s="529">
        <v>43386</v>
      </c>
      <c r="O836" s="211">
        <v>43742</v>
      </c>
      <c r="P836" s="198" t="s">
        <v>24</v>
      </c>
      <c r="Q836" s="198">
        <f t="shared" si="71"/>
        <v>44107</v>
      </c>
      <c r="R836" s="181" t="str">
        <f t="shared" ca="1" si="72"/>
        <v>EXPIRED</v>
      </c>
      <c r="S836" s="213" t="s">
        <v>24</v>
      </c>
      <c r="T836" s="211">
        <v>44494</v>
      </c>
      <c r="U836" s="212" t="s">
        <v>99</v>
      </c>
      <c r="V836" s="904" t="s">
        <v>24</v>
      </c>
      <c r="W836" s="136" t="s">
        <v>24</v>
      </c>
      <c r="X836" s="347"/>
      <c r="Y836" s="195"/>
      <c r="Z836" s="213"/>
      <c r="AA836" s="244" t="s">
        <v>24</v>
      </c>
      <c r="AB836" s="213"/>
      <c r="AC836" s="213"/>
      <c r="AD836" s="213"/>
      <c r="AE836" s="213"/>
      <c r="AF836" s="213"/>
      <c r="AG836" s="213"/>
      <c r="AH836" s="1305"/>
      <c r="AI836" s="244" t="str">
        <f t="shared" si="73"/>
        <v>-</v>
      </c>
      <c r="AJ836" s="1330">
        <f t="shared" si="74"/>
        <v>43386</v>
      </c>
      <c r="AK836" s="584" t="s">
        <v>24</v>
      </c>
      <c r="AL836" s="621" t="s">
        <v>24</v>
      </c>
      <c r="AM836" s="230"/>
      <c r="AN836" s="232"/>
      <c r="AO836" s="232"/>
      <c r="AP836" s="230"/>
      <c r="AQ836" s="1231" t="s">
        <v>3094</v>
      </c>
      <c r="AR836" s="230"/>
      <c r="AS836" s="230"/>
      <c r="AT836" s="230"/>
      <c r="AU836" s="230"/>
      <c r="AV836" s="885"/>
      <c r="AW836" s="885"/>
      <c r="AX836" s="885"/>
      <c r="AY836" s="885"/>
      <c r="AZ836" s="177"/>
    </row>
    <row r="837" spans="1:60" ht="15" customHeight="1">
      <c r="A837" s="885"/>
      <c r="B837" s="1310">
        <v>831</v>
      </c>
      <c r="C837" s="647" t="s">
        <v>4344</v>
      </c>
      <c r="D837" s="566" t="s">
        <v>4216</v>
      </c>
      <c r="E837" s="521" t="s">
        <v>601</v>
      </c>
      <c r="F837" s="526" t="s">
        <v>4345</v>
      </c>
      <c r="G837" s="526" t="s">
        <v>124</v>
      </c>
      <c r="H837" s="527" t="s">
        <v>4346</v>
      </c>
      <c r="I837" s="589">
        <v>35772</v>
      </c>
      <c r="J837" s="1314">
        <f t="shared" ca="1" si="75"/>
        <v>24</v>
      </c>
      <c r="K837" s="702" t="s">
        <v>494</v>
      </c>
      <c r="L837" s="613">
        <v>961219310701</v>
      </c>
      <c r="M837" s="702">
        <v>45330</v>
      </c>
      <c r="N837" s="529">
        <v>43432</v>
      </c>
      <c r="O837" s="211" t="s">
        <v>24</v>
      </c>
      <c r="P837" s="198" t="s">
        <v>24</v>
      </c>
      <c r="Q837" s="198" t="str">
        <f t="shared" si="71"/>
        <v>-</v>
      </c>
      <c r="R837" s="181" t="str">
        <f t="shared" ca="1" si="72"/>
        <v>TIDAK MCU</v>
      </c>
      <c r="S837" s="213" t="s">
        <v>4442</v>
      </c>
      <c r="T837" s="211">
        <v>44538</v>
      </c>
      <c r="U837" s="212">
        <v>44538</v>
      </c>
      <c r="V837" s="1330" t="s">
        <v>24</v>
      </c>
      <c r="W837" s="1311" t="s">
        <v>24</v>
      </c>
      <c r="X837" s="347"/>
      <c r="Y837" s="195"/>
      <c r="Z837" s="213"/>
      <c r="AA837" s="243" t="s">
        <v>4457</v>
      </c>
      <c r="AB837" s="213"/>
      <c r="AC837" s="213"/>
      <c r="AD837" s="213"/>
      <c r="AE837" s="213"/>
      <c r="AF837" s="213"/>
      <c r="AG837" s="213"/>
      <c r="AH837" s="1305"/>
      <c r="AI837" s="244" t="str">
        <f t="shared" si="73"/>
        <v>SC P360, SC P380</v>
      </c>
      <c r="AJ837" s="1330">
        <f t="shared" si="74"/>
        <v>43432</v>
      </c>
      <c r="AK837" s="530">
        <v>44151</v>
      </c>
      <c r="AL837" s="1281">
        <v>43649</v>
      </c>
      <c r="AM837" s="230"/>
      <c r="AN837" s="232"/>
      <c r="AO837" s="232"/>
      <c r="AP837" s="230"/>
      <c r="AQ837" s="1231" t="s">
        <v>3094</v>
      </c>
      <c r="AR837" s="230"/>
      <c r="AS837" s="230"/>
      <c r="AT837" s="230"/>
      <c r="AU837" s="230"/>
      <c r="AV837" s="885"/>
      <c r="AW837" s="885"/>
      <c r="AX837" s="885"/>
      <c r="AY837" s="885"/>
      <c r="AZ837" s="177"/>
    </row>
    <row r="838" spans="1:60" ht="15" customHeight="1">
      <c r="A838" s="885"/>
      <c r="B838" s="1310">
        <v>832</v>
      </c>
      <c r="C838" s="563" t="s">
        <v>4347</v>
      </c>
      <c r="D838" s="566" t="s">
        <v>2534</v>
      </c>
      <c r="E838" s="521" t="s">
        <v>601</v>
      </c>
      <c r="F838" s="671" t="s">
        <v>4348</v>
      </c>
      <c r="G838" s="526" t="s">
        <v>124</v>
      </c>
      <c r="H838" s="527" t="s">
        <v>4349</v>
      </c>
      <c r="I838" s="528">
        <v>35859</v>
      </c>
      <c r="J838" s="1314">
        <f t="shared" ca="1" si="75"/>
        <v>24</v>
      </c>
      <c r="K838" s="176" t="s">
        <v>24</v>
      </c>
      <c r="L838" s="170" t="s">
        <v>24</v>
      </c>
      <c r="M838" s="173" t="s">
        <v>24</v>
      </c>
      <c r="N838" s="529">
        <v>42641</v>
      </c>
      <c r="O838" s="211">
        <v>42892</v>
      </c>
      <c r="P838" s="198" t="s">
        <v>24</v>
      </c>
      <c r="Q838" s="198">
        <f t="shared" si="71"/>
        <v>43257</v>
      </c>
      <c r="R838" s="181" t="str">
        <f t="shared" ca="1" si="72"/>
        <v>EXPIRED</v>
      </c>
      <c r="S838" s="213" t="s">
        <v>24</v>
      </c>
      <c r="T838" s="211">
        <v>44625</v>
      </c>
      <c r="U838" s="212" t="s">
        <v>24</v>
      </c>
      <c r="V838" s="904" t="s">
        <v>24</v>
      </c>
      <c r="W838" s="136" t="s">
        <v>24</v>
      </c>
      <c r="X838" s="347"/>
      <c r="Y838" s="195"/>
      <c r="Z838" s="213"/>
      <c r="AA838" s="244" t="s">
        <v>24</v>
      </c>
      <c r="AB838" s="213"/>
      <c r="AC838" s="213"/>
      <c r="AD838" s="213"/>
      <c r="AE838" s="213"/>
      <c r="AF838" s="213"/>
      <c r="AG838" s="213"/>
      <c r="AH838" s="1305"/>
      <c r="AI838" s="244" t="str">
        <f t="shared" si="73"/>
        <v>-</v>
      </c>
      <c r="AJ838" s="1330">
        <f t="shared" si="74"/>
        <v>42641</v>
      </c>
      <c r="AK838" s="217" t="s">
        <v>24</v>
      </c>
      <c r="AL838" s="614" t="s">
        <v>24</v>
      </c>
      <c r="AM838" s="230"/>
      <c r="AN838" s="232"/>
      <c r="AO838" s="232"/>
      <c r="AP838" s="230"/>
      <c r="AQ838" s="1231" t="s">
        <v>3094</v>
      </c>
      <c r="AR838" s="230"/>
      <c r="AS838" s="230"/>
      <c r="AT838" s="230"/>
      <c r="AU838" s="230"/>
      <c r="AV838" s="885"/>
      <c r="AW838" s="885"/>
      <c r="AX838" s="885"/>
      <c r="AY838" s="885"/>
      <c r="AZ838" s="177"/>
    </row>
    <row r="839" spans="1:60" s="2186" customFormat="1" ht="15" customHeight="1">
      <c r="A839" s="885"/>
      <c r="B839" s="1310">
        <v>833</v>
      </c>
      <c r="C839" s="563" t="s">
        <v>3490</v>
      </c>
      <c r="D839" s="567" t="s">
        <v>4216</v>
      </c>
      <c r="E839" s="521" t="s">
        <v>601</v>
      </c>
      <c r="F839" s="671" t="s">
        <v>4350</v>
      </c>
      <c r="G839" s="526" t="s">
        <v>124</v>
      </c>
      <c r="H839" s="570" t="s">
        <v>24</v>
      </c>
      <c r="I839" s="528">
        <v>31092</v>
      </c>
      <c r="J839" s="1314">
        <f t="shared" ca="1" si="75"/>
        <v>37</v>
      </c>
      <c r="K839" s="661" t="s">
        <v>493</v>
      </c>
      <c r="L839" s="613"/>
      <c r="M839" s="702">
        <v>44606</v>
      </c>
      <c r="N839" s="577">
        <v>42793</v>
      </c>
      <c r="O839" s="211">
        <v>43153</v>
      </c>
      <c r="P839" s="198" t="s">
        <v>24</v>
      </c>
      <c r="Q839" s="198">
        <f t="shared" si="71"/>
        <v>43518</v>
      </c>
      <c r="R839" s="181" t="str">
        <f t="shared" ca="1" si="72"/>
        <v>EXPIRED</v>
      </c>
      <c r="S839" s="213" t="s">
        <v>4443</v>
      </c>
      <c r="T839" s="211">
        <v>44606</v>
      </c>
      <c r="U839" s="212">
        <v>44606</v>
      </c>
      <c r="V839" s="1330" t="s">
        <v>24</v>
      </c>
      <c r="W839" s="1311" t="s">
        <v>24</v>
      </c>
      <c r="X839" s="347"/>
      <c r="Y839" s="195"/>
      <c r="Z839" s="213"/>
      <c r="AA839" s="243" t="s">
        <v>4457</v>
      </c>
      <c r="AB839" s="213"/>
      <c r="AC839" s="213"/>
      <c r="AD839" s="213"/>
      <c r="AE839" s="213"/>
      <c r="AF839" s="213"/>
      <c r="AG839" s="213"/>
      <c r="AH839" s="1305"/>
      <c r="AI839" s="244" t="str">
        <f t="shared" si="73"/>
        <v>SC P360, SC P380</v>
      </c>
      <c r="AJ839" s="1330">
        <f t="shared" si="74"/>
        <v>42793</v>
      </c>
      <c r="AK839" s="530"/>
      <c r="AL839" s="696">
        <v>42770</v>
      </c>
      <c r="AM839" s="230"/>
      <c r="AN839" s="232"/>
      <c r="AO839" s="232"/>
      <c r="AP839" s="230"/>
      <c r="AQ839" s="1231" t="s">
        <v>3094</v>
      </c>
      <c r="AR839" s="230"/>
      <c r="AS839" s="230"/>
      <c r="AT839" s="230"/>
      <c r="AU839" s="230"/>
      <c r="AV839" s="885"/>
      <c r="AW839" s="885"/>
      <c r="AX839" s="885"/>
      <c r="AY839" s="885"/>
      <c r="AZ839" s="885"/>
      <c r="BA839" s="1206"/>
      <c r="BB839" s="1206"/>
      <c r="BC839" s="1206"/>
      <c r="BD839" s="1206"/>
      <c r="BE839" s="1206"/>
      <c r="BF839" s="1206"/>
      <c r="BG839" s="1206"/>
      <c r="BH839" s="1206"/>
    </row>
    <row r="840" spans="1:60" ht="15" customHeight="1">
      <c r="A840" s="885"/>
      <c r="B840" s="1310">
        <v>834</v>
      </c>
      <c r="C840" s="647" t="s">
        <v>964</v>
      </c>
      <c r="D840" s="244" t="s">
        <v>4216</v>
      </c>
      <c r="E840" s="521" t="s">
        <v>601</v>
      </c>
      <c r="F840" s="671" t="s">
        <v>4351</v>
      </c>
      <c r="G840" s="526" t="s">
        <v>124</v>
      </c>
      <c r="H840" s="570" t="s">
        <v>24</v>
      </c>
      <c r="I840" s="528">
        <v>32258</v>
      </c>
      <c r="J840" s="1314">
        <f t="shared" ca="1" si="75"/>
        <v>34</v>
      </c>
      <c r="K840" s="661" t="s">
        <v>494</v>
      </c>
      <c r="L840" s="613"/>
      <c r="M840" s="702">
        <v>44676</v>
      </c>
      <c r="N840" s="577">
        <v>42793</v>
      </c>
      <c r="O840" s="211">
        <v>43153</v>
      </c>
      <c r="P840" s="198" t="s">
        <v>24</v>
      </c>
      <c r="Q840" s="198">
        <f t="shared" si="71"/>
        <v>43518</v>
      </c>
      <c r="R840" s="181" t="str">
        <f t="shared" ca="1" si="72"/>
        <v>EXPIRED</v>
      </c>
      <c r="S840" s="213" t="s">
        <v>4444</v>
      </c>
      <c r="T840" s="211">
        <v>44311</v>
      </c>
      <c r="U840" s="212">
        <v>44311</v>
      </c>
      <c r="V840" s="1330" t="s">
        <v>24</v>
      </c>
      <c r="W840" s="1311" t="s">
        <v>24</v>
      </c>
      <c r="X840" s="347"/>
      <c r="Y840" s="195"/>
      <c r="Z840" s="213"/>
      <c r="AA840" s="243" t="s">
        <v>4457</v>
      </c>
      <c r="AB840" s="213"/>
      <c r="AC840" s="213"/>
      <c r="AD840" s="213"/>
      <c r="AE840" s="213"/>
      <c r="AF840" s="213"/>
      <c r="AG840" s="213"/>
      <c r="AH840" s="1305"/>
      <c r="AI840" s="244" t="str">
        <f t="shared" si="73"/>
        <v>SC P360, SC P380</v>
      </c>
      <c r="AJ840" s="1330">
        <f t="shared" si="74"/>
        <v>42793</v>
      </c>
      <c r="AK840" s="598" t="s">
        <v>24</v>
      </c>
      <c r="AL840" s="726">
        <v>42770</v>
      </c>
      <c r="AM840" s="230"/>
      <c r="AN840" s="232"/>
      <c r="AO840" s="232"/>
      <c r="AP840" s="230"/>
      <c r="AQ840" s="1231" t="s">
        <v>3094</v>
      </c>
      <c r="AR840" s="230"/>
      <c r="AS840" s="230"/>
      <c r="AT840" s="230"/>
      <c r="AU840" s="230"/>
      <c r="AV840" s="885"/>
      <c r="AW840" s="885"/>
      <c r="AX840" s="885"/>
      <c r="AY840" s="885"/>
      <c r="AZ840" s="458"/>
      <c r="BA840" s="2186"/>
      <c r="BB840" s="2186"/>
      <c r="BC840" s="2186"/>
      <c r="BD840" s="2186"/>
      <c r="BE840" s="2186"/>
      <c r="BF840" s="2186"/>
      <c r="BG840" s="2186"/>
      <c r="BH840" s="2186"/>
    </row>
    <row r="841" spans="1:60" ht="15" customHeight="1">
      <c r="A841" s="885"/>
      <c r="B841" s="1310">
        <v>1714</v>
      </c>
      <c r="C841" s="638" t="s">
        <v>5916</v>
      </c>
      <c r="D841" s="633" t="s">
        <v>5714</v>
      </c>
      <c r="E841" s="521" t="s">
        <v>601</v>
      </c>
      <c r="F841" s="526" t="s">
        <v>14087</v>
      </c>
      <c r="G841" s="526" t="s">
        <v>98</v>
      </c>
      <c r="H841" s="570" t="s">
        <v>5917</v>
      </c>
      <c r="I841" s="468">
        <v>32941</v>
      </c>
      <c r="J841" s="1314">
        <f t="shared" ca="1" si="75"/>
        <v>32</v>
      </c>
      <c r="K841" s="176" t="s">
        <v>24</v>
      </c>
      <c r="L841" s="170" t="s">
        <v>24</v>
      </c>
      <c r="M841" s="173" t="s">
        <v>24</v>
      </c>
      <c r="N841" s="510">
        <v>43339</v>
      </c>
      <c r="O841" s="211">
        <v>43693</v>
      </c>
      <c r="P841" s="244" t="s">
        <v>24</v>
      </c>
      <c r="Q841" s="198">
        <f t="shared" si="71"/>
        <v>44058</v>
      </c>
      <c r="R841" s="181" t="str">
        <f t="shared" ca="1" si="72"/>
        <v>EXPIRED</v>
      </c>
      <c r="S841" s="213" t="s">
        <v>24</v>
      </c>
      <c r="T841" s="211">
        <v>44629</v>
      </c>
      <c r="U841" s="212" t="s">
        <v>24</v>
      </c>
      <c r="V841" s="1330" t="s">
        <v>24</v>
      </c>
      <c r="W841" s="1311" t="s">
        <v>24</v>
      </c>
      <c r="X841" s="347"/>
      <c r="Y841" s="195"/>
      <c r="Z841" s="213"/>
      <c r="AA841" s="244" t="s">
        <v>24</v>
      </c>
      <c r="AB841" s="244" t="s">
        <v>24</v>
      </c>
      <c r="AC841" s="244" t="s">
        <v>24</v>
      </c>
      <c r="AD841" s="244" t="s">
        <v>24</v>
      </c>
      <c r="AE841" s="213"/>
      <c r="AF841" s="213"/>
      <c r="AG841" s="213"/>
      <c r="AH841" s="1305"/>
      <c r="AI841" s="244" t="str">
        <f t="shared" si="73"/>
        <v>----</v>
      </c>
      <c r="AJ841" s="1330">
        <f t="shared" si="74"/>
        <v>43339</v>
      </c>
      <c r="AK841" s="217" t="s">
        <v>24</v>
      </c>
      <c r="AL841" s="614" t="s">
        <v>24</v>
      </c>
      <c r="AM841" s="230"/>
      <c r="AN841" s="232"/>
      <c r="AO841" s="232"/>
      <c r="AP841" s="230"/>
      <c r="AQ841" s="1231" t="s">
        <v>3094</v>
      </c>
      <c r="AR841" s="230"/>
      <c r="AS841" s="230"/>
      <c r="AT841" s="230"/>
      <c r="AU841" s="230"/>
      <c r="AV841" s="885"/>
      <c r="AW841" s="885"/>
      <c r="AX841" s="885"/>
      <c r="AY841" s="885"/>
      <c r="AZ841" s="177"/>
    </row>
    <row r="842" spans="1:60" ht="15" customHeight="1">
      <c r="A842" s="885"/>
      <c r="B842" s="1310">
        <v>836</v>
      </c>
      <c r="C842" s="563" t="s">
        <v>987</v>
      </c>
      <c r="D842" s="566" t="s">
        <v>5642</v>
      </c>
      <c r="E842" s="521" t="s">
        <v>4222</v>
      </c>
      <c r="F842" s="526" t="s">
        <v>4356</v>
      </c>
      <c r="G842" s="526" t="s">
        <v>124</v>
      </c>
      <c r="H842" s="570" t="s">
        <v>24</v>
      </c>
      <c r="I842" s="589">
        <v>35359</v>
      </c>
      <c r="J842" s="1314">
        <f t="shared" ca="1" si="75"/>
        <v>25</v>
      </c>
      <c r="K842" s="316" t="s">
        <v>493</v>
      </c>
      <c r="L842" s="326">
        <v>96101310950</v>
      </c>
      <c r="M842" s="336">
        <v>45586</v>
      </c>
      <c r="N842" s="577">
        <v>42793</v>
      </c>
      <c r="O842" s="211">
        <v>43153</v>
      </c>
      <c r="P842" s="198" t="s">
        <v>24</v>
      </c>
      <c r="Q842" s="198">
        <f t="shared" si="71"/>
        <v>43518</v>
      </c>
      <c r="R842" s="181" t="str">
        <f t="shared" ca="1" si="72"/>
        <v>EXPIRED</v>
      </c>
      <c r="S842" s="213" t="s">
        <v>13617</v>
      </c>
      <c r="T842" s="211">
        <v>44490</v>
      </c>
      <c r="U842" s="212">
        <v>44490</v>
      </c>
      <c r="V842" s="1330">
        <v>44490</v>
      </c>
      <c r="W842" s="1311" t="s">
        <v>24</v>
      </c>
      <c r="X842" s="347"/>
      <c r="Y842" s="195"/>
      <c r="Z842" s="213"/>
      <c r="AA842" s="244" t="s">
        <v>4457</v>
      </c>
      <c r="AB842" s="213"/>
      <c r="AC842" s="213"/>
      <c r="AD842" s="213"/>
      <c r="AE842" s="213"/>
      <c r="AF842" s="213"/>
      <c r="AG842" s="213"/>
      <c r="AH842" s="1305"/>
      <c r="AI842" s="244" t="str">
        <f t="shared" si="73"/>
        <v>SC P360, SC P380</v>
      </c>
      <c r="AJ842" s="1330">
        <f t="shared" si="74"/>
        <v>42793</v>
      </c>
      <c r="AK842" s="584">
        <v>44154</v>
      </c>
      <c r="AL842" s="621">
        <v>44154</v>
      </c>
      <c r="AM842" s="230"/>
      <c r="AN842" s="232"/>
      <c r="AO842" s="232"/>
      <c r="AP842" s="230"/>
      <c r="AQ842" s="1231" t="s">
        <v>3094</v>
      </c>
      <c r="AR842" s="230"/>
      <c r="AS842" s="230"/>
      <c r="AT842" s="230"/>
      <c r="AU842" s="230"/>
      <c r="AZ842" s="177"/>
    </row>
    <row r="843" spans="1:60" ht="15" customHeight="1">
      <c r="A843" s="885"/>
      <c r="B843" s="1310">
        <v>837</v>
      </c>
      <c r="C843" s="1495" t="s">
        <v>4357</v>
      </c>
      <c r="D843" s="1556" t="s">
        <v>2534</v>
      </c>
      <c r="E843" s="709" t="s">
        <v>601</v>
      </c>
      <c r="F843" s="447" t="s">
        <v>4358</v>
      </c>
      <c r="G843" s="1598" t="s">
        <v>124</v>
      </c>
      <c r="H843" s="1645" t="s">
        <v>4359</v>
      </c>
      <c r="I843" s="1719">
        <v>33480</v>
      </c>
      <c r="J843" s="445">
        <f t="shared" ca="1" si="75"/>
        <v>30</v>
      </c>
      <c r="K843" s="1803" t="s">
        <v>24</v>
      </c>
      <c r="L843" s="1831" t="s">
        <v>24</v>
      </c>
      <c r="M843" s="1876" t="s">
        <v>24</v>
      </c>
      <c r="N843" s="920">
        <v>43475</v>
      </c>
      <c r="O843" s="1711" t="s">
        <v>24</v>
      </c>
      <c r="P843" s="920" t="s">
        <v>24</v>
      </c>
      <c r="Q843" s="920" t="str">
        <f t="shared" si="71"/>
        <v>-</v>
      </c>
      <c r="R843" s="919" t="str">
        <f t="shared" ca="1" si="72"/>
        <v>TIDAK MCU</v>
      </c>
      <c r="S843" s="447" t="s">
        <v>24</v>
      </c>
      <c r="T843" s="1711">
        <v>44438</v>
      </c>
      <c r="U843" s="1718" t="s">
        <v>99</v>
      </c>
      <c r="V843" s="446" t="s">
        <v>24</v>
      </c>
      <c r="W843" s="446" t="s">
        <v>24</v>
      </c>
      <c r="X843" s="1009"/>
      <c r="Y843" s="1690"/>
      <c r="Z843" s="447"/>
      <c r="AA843" s="447" t="s">
        <v>24</v>
      </c>
      <c r="AB843" s="447"/>
      <c r="AC843" s="447"/>
      <c r="AD843" s="447"/>
      <c r="AE843" s="447"/>
      <c r="AF843" s="447"/>
      <c r="AG843" s="447"/>
      <c r="AH843" s="1577"/>
      <c r="AI843" s="447" t="str">
        <f t="shared" si="73"/>
        <v>-</v>
      </c>
      <c r="AJ843" s="446">
        <f t="shared" si="74"/>
        <v>43475</v>
      </c>
      <c r="AK843" s="1580" t="s">
        <v>24</v>
      </c>
      <c r="AL843" s="2110" t="s">
        <v>24</v>
      </c>
      <c r="AM843" s="877"/>
      <c r="AN843" s="877"/>
      <c r="AO843" s="877"/>
      <c r="AP843" s="877"/>
      <c r="AQ843" s="2001" t="s">
        <v>6564</v>
      </c>
      <c r="AR843" s="877"/>
      <c r="AS843" s="877"/>
      <c r="AT843" s="877" t="s">
        <v>11694</v>
      </c>
      <c r="AU843" s="877"/>
      <c r="AV843" s="458"/>
      <c r="AW843" s="458"/>
      <c r="AX843" s="458"/>
      <c r="AY843" s="458"/>
      <c r="AZ843" s="177"/>
    </row>
    <row r="844" spans="1:60" ht="15" customHeight="1">
      <c r="A844" s="885"/>
      <c r="B844" s="1310">
        <v>838</v>
      </c>
      <c r="C844" s="647" t="s">
        <v>4360</v>
      </c>
      <c r="D844" s="566" t="s">
        <v>4264</v>
      </c>
      <c r="E844" s="521" t="s">
        <v>4222</v>
      </c>
      <c r="F844" s="671" t="s">
        <v>4361</v>
      </c>
      <c r="G844" s="526" t="s">
        <v>124</v>
      </c>
      <c r="H844" s="570" t="s">
        <v>24</v>
      </c>
      <c r="I844" s="528">
        <v>36535</v>
      </c>
      <c r="J844" s="1314">
        <f t="shared" ca="1" si="75"/>
        <v>22</v>
      </c>
      <c r="K844" s="176" t="s">
        <v>24</v>
      </c>
      <c r="L844" s="170" t="s">
        <v>24</v>
      </c>
      <c r="M844" s="173" t="s">
        <v>24</v>
      </c>
      <c r="N844" s="577">
        <v>43491</v>
      </c>
      <c r="O844" s="211" t="s">
        <v>24</v>
      </c>
      <c r="P844" s="198" t="s">
        <v>24</v>
      </c>
      <c r="Q844" s="198" t="str">
        <f t="shared" si="71"/>
        <v>-</v>
      </c>
      <c r="R844" s="181" t="str">
        <f t="shared" ca="1" si="72"/>
        <v>TIDAK MCU</v>
      </c>
      <c r="S844" s="213" t="s">
        <v>24</v>
      </c>
      <c r="T844" s="211">
        <v>44571</v>
      </c>
      <c r="U844" s="212" t="s">
        <v>99</v>
      </c>
      <c r="V844" s="1330">
        <v>44571</v>
      </c>
      <c r="W844" s="1311" t="s">
        <v>24</v>
      </c>
      <c r="X844" s="347"/>
      <c r="Y844" s="195"/>
      <c r="Z844" s="213"/>
      <c r="AA844" s="244" t="s">
        <v>24</v>
      </c>
      <c r="AB844" s="213"/>
      <c r="AC844" s="213"/>
      <c r="AD844" s="213"/>
      <c r="AE844" s="213"/>
      <c r="AF844" s="213"/>
      <c r="AG844" s="213"/>
      <c r="AH844" s="1305"/>
      <c r="AI844" s="244" t="str">
        <f t="shared" si="73"/>
        <v>-</v>
      </c>
      <c r="AJ844" s="1330">
        <f t="shared" si="74"/>
        <v>43491</v>
      </c>
      <c r="AK844" s="217" t="s">
        <v>24</v>
      </c>
      <c r="AL844" s="614" t="s">
        <v>24</v>
      </c>
      <c r="AM844" s="230"/>
      <c r="AN844" s="232"/>
      <c r="AO844" s="232"/>
      <c r="AP844" s="230"/>
      <c r="AQ844" s="1231" t="s">
        <v>3094</v>
      </c>
      <c r="AR844" s="230"/>
      <c r="AS844" s="230"/>
      <c r="AT844" s="230"/>
      <c r="AU844" s="230"/>
      <c r="AV844" s="885"/>
      <c r="AW844" s="885"/>
      <c r="AX844" s="885"/>
      <c r="AY844" s="885"/>
      <c r="AZ844" s="885"/>
    </row>
    <row r="845" spans="1:60" ht="15" customHeight="1">
      <c r="A845" s="885"/>
      <c r="B845" s="1310">
        <v>839</v>
      </c>
      <c r="C845" s="563" t="s">
        <v>4362</v>
      </c>
      <c r="D845" s="1270" t="s">
        <v>4291</v>
      </c>
      <c r="E845" s="554" t="s">
        <v>4292</v>
      </c>
      <c r="F845" s="590" t="s">
        <v>4363</v>
      </c>
      <c r="G845" s="526" t="s">
        <v>124</v>
      </c>
      <c r="H845" s="527" t="s">
        <v>4364</v>
      </c>
      <c r="I845" s="589">
        <v>35175</v>
      </c>
      <c r="J845" s="1314">
        <f t="shared" ca="1" si="75"/>
        <v>26</v>
      </c>
      <c r="K845" s="176" t="s">
        <v>24</v>
      </c>
      <c r="L845" s="170" t="s">
        <v>24</v>
      </c>
      <c r="M845" s="173" t="s">
        <v>24</v>
      </c>
      <c r="N845" s="510">
        <v>43419</v>
      </c>
      <c r="O845" s="211" t="s">
        <v>24</v>
      </c>
      <c r="P845" s="198" t="s">
        <v>24</v>
      </c>
      <c r="Q845" s="198" t="str">
        <f t="shared" si="71"/>
        <v>-</v>
      </c>
      <c r="R845" s="181" t="str">
        <f t="shared" ca="1" si="72"/>
        <v>TIDAK MCU</v>
      </c>
      <c r="S845" s="213" t="s">
        <v>24</v>
      </c>
      <c r="T845" s="211">
        <v>44671</v>
      </c>
      <c r="U845" s="212" t="s">
        <v>24</v>
      </c>
      <c r="V845" s="1330">
        <v>44306</v>
      </c>
      <c r="W845" s="1311" t="s">
        <v>24</v>
      </c>
      <c r="X845" s="347"/>
      <c r="Y845" s="195"/>
      <c r="Z845" s="213"/>
      <c r="AA845" s="244" t="s">
        <v>24</v>
      </c>
      <c r="AB845" s="213"/>
      <c r="AC845" s="213"/>
      <c r="AD845" s="213"/>
      <c r="AE845" s="213"/>
      <c r="AF845" s="213"/>
      <c r="AG845" s="213"/>
      <c r="AH845" s="1305"/>
      <c r="AI845" s="244" t="str">
        <f t="shared" si="73"/>
        <v>-</v>
      </c>
      <c r="AJ845" s="1330">
        <f t="shared" si="74"/>
        <v>43419</v>
      </c>
      <c r="AK845" s="217" t="s">
        <v>24</v>
      </c>
      <c r="AL845" s="614" t="s">
        <v>24</v>
      </c>
      <c r="AM845" s="230"/>
      <c r="AN845" s="232"/>
      <c r="AO845" s="232"/>
      <c r="AP845" s="230"/>
      <c r="AQ845" s="1231" t="s">
        <v>3094</v>
      </c>
      <c r="AR845" s="230"/>
      <c r="AS845" s="230"/>
      <c r="AT845" s="230"/>
      <c r="AU845" s="230"/>
      <c r="AV845" s="885"/>
      <c r="AW845" s="885"/>
      <c r="AX845" s="885"/>
      <c r="AY845" s="885"/>
      <c r="AZ845" s="177"/>
    </row>
    <row r="846" spans="1:60" ht="15" customHeight="1">
      <c r="A846" s="885"/>
      <c r="B846" s="1310">
        <v>840</v>
      </c>
      <c r="C846" s="563" t="s">
        <v>4365</v>
      </c>
      <c r="D846" s="566" t="s">
        <v>4264</v>
      </c>
      <c r="E846" s="554" t="s">
        <v>4222</v>
      </c>
      <c r="F846" s="671" t="s">
        <v>4366</v>
      </c>
      <c r="G846" s="526" t="s">
        <v>124</v>
      </c>
      <c r="H846" s="570" t="s">
        <v>24</v>
      </c>
      <c r="I846" s="589">
        <v>35781</v>
      </c>
      <c r="J846" s="903">
        <f t="shared" ca="1" si="75"/>
        <v>24</v>
      </c>
      <c r="K846" s="316" t="s">
        <v>24</v>
      </c>
      <c r="L846" s="326" t="s">
        <v>24</v>
      </c>
      <c r="M846" s="336" t="s">
        <v>24</v>
      </c>
      <c r="N846" s="577">
        <v>43498</v>
      </c>
      <c r="O846" s="211" t="s">
        <v>24</v>
      </c>
      <c r="P846" s="198" t="s">
        <v>24</v>
      </c>
      <c r="Q846" s="198" t="str">
        <f t="shared" si="71"/>
        <v>-</v>
      </c>
      <c r="R846" s="181" t="str">
        <f t="shared" ca="1" si="72"/>
        <v>TIDAK MCU</v>
      </c>
      <c r="S846" s="213" t="s">
        <v>24</v>
      </c>
      <c r="T846" s="211">
        <v>44547</v>
      </c>
      <c r="U846" s="212" t="s">
        <v>24</v>
      </c>
      <c r="V846" s="1313">
        <v>44547</v>
      </c>
      <c r="W846" s="1311" t="s">
        <v>24</v>
      </c>
      <c r="X846" s="347"/>
      <c r="Y846" s="195"/>
      <c r="Z846" s="213"/>
      <c r="AA846" s="244" t="s">
        <v>24</v>
      </c>
      <c r="AB846" s="213"/>
      <c r="AC846" s="213"/>
      <c r="AD846" s="213"/>
      <c r="AE846" s="213"/>
      <c r="AF846" s="213"/>
      <c r="AG846" s="213"/>
      <c r="AH846" s="1305"/>
      <c r="AI846" s="244" t="str">
        <f t="shared" si="73"/>
        <v>-</v>
      </c>
      <c r="AJ846" s="1330">
        <f t="shared" si="74"/>
        <v>43498</v>
      </c>
      <c r="AK846" s="217" t="s">
        <v>24</v>
      </c>
      <c r="AL846" s="614" t="s">
        <v>24</v>
      </c>
      <c r="AM846" s="230"/>
      <c r="AN846" s="232"/>
      <c r="AO846" s="232"/>
      <c r="AP846" s="230"/>
      <c r="AQ846" s="1231" t="s">
        <v>3094</v>
      </c>
      <c r="AR846" s="230"/>
      <c r="AS846" s="230"/>
      <c r="AT846" s="230"/>
      <c r="AU846" s="230"/>
      <c r="AV846" s="885"/>
      <c r="AW846" s="885"/>
      <c r="AX846" s="885"/>
      <c r="AY846" s="885"/>
      <c r="AZ846" s="177"/>
    </row>
    <row r="847" spans="1:60" ht="15" customHeight="1">
      <c r="A847" s="885"/>
      <c r="B847" s="1310">
        <v>841</v>
      </c>
      <c r="C847" s="563" t="s">
        <v>4367</v>
      </c>
      <c r="D847" s="1270" t="s">
        <v>418</v>
      </c>
      <c r="E847" s="521" t="s">
        <v>1122</v>
      </c>
      <c r="F847" s="671" t="s">
        <v>4368</v>
      </c>
      <c r="G847" s="526" t="s">
        <v>124</v>
      </c>
      <c r="H847" s="570" t="s">
        <v>24</v>
      </c>
      <c r="I847" s="662" t="s">
        <v>24</v>
      </c>
      <c r="J847" s="1314" t="str">
        <f t="shared" ca="1" si="75"/>
        <v>-</v>
      </c>
      <c r="K847" s="176" t="s">
        <v>24</v>
      </c>
      <c r="L847" s="170" t="s">
        <v>24</v>
      </c>
      <c r="M847" s="173" t="s">
        <v>24</v>
      </c>
      <c r="N847" s="577">
        <v>43507</v>
      </c>
      <c r="O847" s="211" t="s">
        <v>24</v>
      </c>
      <c r="P847" s="198" t="s">
        <v>24</v>
      </c>
      <c r="Q847" s="198" t="str">
        <f t="shared" si="71"/>
        <v>-</v>
      </c>
      <c r="R847" s="181" t="str">
        <f t="shared" ca="1" si="72"/>
        <v>TIDAK MCU</v>
      </c>
      <c r="S847" s="213" t="s">
        <v>24</v>
      </c>
      <c r="T847" s="211">
        <v>44196</v>
      </c>
      <c r="U847" s="212" t="s">
        <v>24</v>
      </c>
      <c r="V847" s="1330" t="s">
        <v>24</v>
      </c>
      <c r="W847" s="1311" t="s">
        <v>24</v>
      </c>
      <c r="X847" s="347"/>
      <c r="Y847" s="195"/>
      <c r="Z847" s="213"/>
      <c r="AA847" s="244" t="s">
        <v>24</v>
      </c>
      <c r="AB847" s="213"/>
      <c r="AC847" s="213"/>
      <c r="AD847" s="213"/>
      <c r="AE847" s="213"/>
      <c r="AF847" s="213"/>
      <c r="AG847" s="213"/>
      <c r="AH847" s="1305"/>
      <c r="AI847" s="244" t="str">
        <f t="shared" si="73"/>
        <v>-</v>
      </c>
      <c r="AJ847" s="1330">
        <f t="shared" si="74"/>
        <v>43507</v>
      </c>
      <c r="AK847" s="217" t="s">
        <v>24</v>
      </c>
      <c r="AL847" s="614" t="s">
        <v>24</v>
      </c>
      <c r="AM847" s="230"/>
      <c r="AN847" s="232"/>
      <c r="AO847" s="232"/>
      <c r="AP847" s="230"/>
      <c r="AQ847" s="1231" t="s">
        <v>3094</v>
      </c>
      <c r="AR847" s="230"/>
      <c r="AS847" s="230"/>
      <c r="AT847" s="230"/>
      <c r="AU847" s="230"/>
      <c r="AV847" s="885"/>
      <c r="AW847" s="885"/>
      <c r="AX847" s="885"/>
      <c r="AY847" s="885"/>
      <c r="AZ847" s="177"/>
    </row>
    <row r="848" spans="1:60" ht="15" customHeight="1">
      <c r="A848" s="885"/>
      <c r="B848" s="1310">
        <v>842</v>
      </c>
      <c r="C848" s="563" t="s">
        <v>4369</v>
      </c>
      <c r="D848" s="566" t="s">
        <v>2534</v>
      </c>
      <c r="E848" s="521" t="s">
        <v>601</v>
      </c>
      <c r="F848" s="590" t="s">
        <v>4370</v>
      </c>
      <c r="G848" s="526" t="s">
        <v>124</v>
      </c>
      <c r="H848" s="527" t="s">
        <v>4371</v>
      </c>
      <c r="I848" s="528">
        <v>35081</v>
      </c>
      <c r="J848" s="1314">
        <f t="shared" ca="1" si="75"/>
        <v>26</v>
      </c>
      <c r="K848" s="176" t="s">
        <v>24</v>
      </c>
      <c r="L848" s="170" t="s">
        <v>24</v>
      </c>
      <c r="M848" s="173" t="s">
        <v>24</v>
      </c>
      <c r="N848" s="510" t="s">
        <v>24</v>
      </c>
      <c r="O848" s="211"/>
      <c r="P848" s="198" t="s">
        <v>24</v>
      </c>
      <c r="Q848" s="198" t="str">
        <f t="shared" ref="Q848:Q911" si="76">IF(OR(O848="-",O848=""),"-",O848+365)</f>
        <v>-</v>
      </c>
      <c r="R848" s="181" t="str">
        <f t="shared" ref="R848:R911" ca="1" si="77">IF(OR(O848="",O848="-"),"TIDAK MCU",IF(Q848&gt;TODAY(),"BERLAKU","EXPIRED"))</f>
        <v>TIDAK MCU</v>
      </c>
      <c r="S848" s="213" t="s">
        <v>24</v>
      </c>
      <c r="T848" s="211">
        <v>44578</v>
      </c>
      <c r="U848" s="212" t="s">
        <v>99</v>
      </c>
      <c r="V848" s="1330" t="s">
        <v>24</v>
      </c>
      <c r="W848" s="1311" t="s">
        <v>24</v>
      </c>
      <c r="X848" s="347"/>
      <c r="Y848" s="195"/>
      <c r="Z848" s="213"/>
      <c r="AA848" s="244" t="s">
        <v>24</v>
      </c>
      <c r="AB848" s="213"/>
      <c r="AC848" s="213"/>
      <c r="AD848" s="213"/>
      <c r="AE848" s="213"/>
      <c r="AF848" s="213"/>
      <c r="AG848" s="213"/>
      <c r="AH848" s="1305"/>
      <c r="AI848" s="244" t="str">
        <f t="shared" ref="AI848:AI911" si="78">+CONCATENATE(AA848,AB848,AC848,AD848,AE848,AF848,AG848)</f>
        <v>-</v>
      </c>
      <c r="AJ848" s="1330" t="str">
        <f t="shared" ref="AJ848:AJ911" si="79">N848</f>
        <v>-</v>
      </c>
      <c r="AK848" s="217" t="s">
        <v>24</v>
      </c>
      <c r="AL848" s="614" t="s">
        <v>24</v>
      </c>
      <c r="AM848" s="230"/>
      <c r="AN848" s="232"/>
      <c r="AO848" s="232"/>
      <c r="AP848" s="230"/>
      <c r="AQ848" s="1231" t="s">
        <v>3094</v>
      </c>
      <c r="AR848" s="230"/>
      <c r="AS848" s="230"/>
      <c r="AT848" s="230"/>
      <c r="AU848" s="230"/>
      <c r="AV848" s="885"/>
      <c r="AW848" s="885"/>
      <c r="AX848" s="885"/>
      <c r="AY848" s="885"/>
      <c r="AZ848" s="177"/>
    </row>
    <row r="849" spans="1:60" s="2186" customFormat="1" ht="15" customHeight="1">
      <c r="A849" s="885"/>
      <c r="B849" s="1310">
        <v>843</v>
      </c>
      <c r="C849" s="647" t="s">
        <v>4372</v>
      </c>
      <c r="D849" s="1270" t="s">
        <v>4291</v>
      </c>
      <c r="E849" s="521" t="s">
        <v>4292</v>
      </c>
      <c r="F849" s="671" t="s">
        <v>4366</v>
      </c>
      <c r="G849" s="526" t="s">
        <v>124</v>
      </c>
      <c r="H849" s="527" t="s">
        <v>4373</v>
      </c>
      <c r="I849" s="589">
        <v>35417</v>
      </c>
      <c r="J849" s="1314">
        <f t="shared" ca="1" si="75"/>
        <v>25</v>
      </c>
      <c r="K849" s="176" t="s">
        <v>24</v>
      </c>
      <c r="L849" s="170" t="s">
        <v>24</v>
      </c>
      <c r="M849" s="173" t="s">
        <v>24</v>
      </c>
      <c r="N849" s="577">
        <v>43589</v>
      </c>
      <c r="O849" s="211" t="s">
        <v>24</v>
      </c>
      <c r="P849" s="198" t="s">
        <v>24</v>
      </c>
      <c r="Q849" s="198" t="str">
        <f t="shared" si="76"/>
        <v>-</v>
      </c>
      <c r="R849" s="181" t="str">
        <f t="shared" ca="1" si="77"/>
        <v>TIDAK MCU</v>
      </c>
      <c r="S849" s="213" t="s">
        <v>24</v>
      </c>
      <c r="T849" s="211">
        <v>44548</v>
      </c>
      <c r="U849" s="1329" t="s">
        <v>99</v>
      </c>
      <c r="V849" s="904">
        <v>44548</v>
      </c>
      <c r="W849" s="136" t="s">
        <v>24</v>
      </c>
      <c r="X849" s="347"/>
      <c r="Y849" s="195"/>
      <c r="Z849" s="213"/>
      <c r="AA849" s="244" t="s">
        <v>24</v>
      </c>
      <c r="AB849" s="213"/>
      <c r="AC849" s="213"/>
      <c r="AD849" s="213"/>
      <c r="AE849" s="213"/>
      <c r="AF849" s="213"/>
      <c r="AG849" s="213"/>
      <c r="AH849" s="1305"/>
      <c r="AI849" s="244" t="str">
        <f t="shared" si="78"/>
        <v>-</v>
      </c>
      <c r="AJ849" s="1330">
        <f t="shared" si="79"/>
        <v>43589</v>
      </c>
      <c r="AK849" s="217" t="s">
        <v>24</v>
      </c>
      <c r="AL849" s="614" t="s">
        <v>24</v>
      </c>
      <c r="AM849" s="230"/>
      <c r="AN849" s="232"/>
      <c r="AO849" s="232"/>
      <c r="AP849" s="230"/>
      <c r="AQ849" s="1231" t="s">
        <v>3094</v>
      </c>
      <c r="AR849" s="230"/>
      <c r="AS849" s="230"/>
      <c r="AT849" s="230"/>
      <c r="AU849" s="230"/>
      <c r="AV849" s="885"/>
      <c r="AW849" s="885"/>
      <c r="AX849" s="885"/>
      <c r="AY849" s="885"/>
      <c r="AZ849" s="885"/>
      <c r="BA849" s="1206"/>
      <c r="BB849" s="1206"/>
      <c r="BC849" s="1206"/>
      <c r="BD849" s="1206"/>
      <c r="BE849" s="1206"/>
      <c r="BF849" s="1206"/>
      <c r="BG849" s="1206"/>
      <c r="BH849" s="1206"/>
    </row>
    <row r="850" spans="1:60" ht="15" customHeight="1">
      <c r="A850" s="885"/>
      <c r="B850" s="1310">
        <v>844</v>
      </c>
      <c r="C850" s="647" t="s">
        <v>4374</v>
      </c>
      <c r="D850" s="244" t="s">
        <v>611</v>
      </c>
      <c r="E850" s="521" t="s">
        <v>4241</v>
      </c>
      <c r="F850" s="671" t="s">
        <v>4375</v>
      </c>
      <c r="G850" s="526" t="s">
        <v>124</v>
      </c>
      <c r="H850" s="570" t="s">
        <v>24</v>
      </c>
      <c r="I850" s="589">
        <v>33100</v>
      </c>
      <c r="J850" s="1314">
        <f t="shared" ca="1" si="75"/>
        <v>31</v>
      </c>
      <c r="K850" s="176" t="s">
        <v>24</v>
      </c>
      <c r="L850" s="170" t="s">
        <v>24</v>
      </c>
      <c r="M850" s="173" t="s">
        <v>24</v>
      </c>
      <c r="N850" s="577">
        <v>43640</v>
      </c>
      <c r="O850" s="211" t="s">
        <v>24</v>
      </c>
      <c r="P850" s="198" t="s">
        <v>24</v>
      </c>
      <c r="Q850" s="198" t="str">
        <f t="shared" si="76"/>
        <v>-</v>
      </c>
      <c r="R850" s="181" t="str">
        <f t="shared" ca="1" si="77"/>
        <v>TIDAK MCU</v>
      </c>
      <c r="S850" s="213" t="s">
        <v>24</v>
      </c>
      <c r="T850" s="211">
        <v>44423</v>
      </c>
      <c r="U850" s="212" t="s">
        <v>99</v>
      </c>
      <c r="V850" s="904" t="s">
        <v>24</v>
      </c>
      <c r="W850" s="136" t="s">
        <v>24</v>
      </c>
      <c r="X850" s="347"/>
      <c r="Y850" s="195"/>
      <c r="Z850" s="213"/>
      <c r="AA850" s="244" t="s">
        <v>24</v>
      </c>
      <c r="AB850" s="213"/>
      <c r="AC850" s="213"/>
      <c r="AD850" s="213"/>
      <c r="AE850" s="213"/>
      <c r="AF850" s="213"/>
      <c r="AG850" s="213"/>
      <c r="AH850" s="369"/>
      <c r="AI850" s="481" t="str">
        <f t="shared" si="78"/>
        <v>-</v>
      </c>
      <c r="AJ850" s="1330">
        <f t="shared" si="79"/>
        <v>43640</v>
      </c>
      <c r="AK850" s="217" t="s">
        <v>24</v>
      </c>
      <c r="AL850" s="614" t="s">
        <v>24</v>
      </c>
      <c r="AM850" s="230"/>
      <c r="AN850" s="232"/>
      <c r="AO850" s="232"/>
      <c r="AP850" s="230"/>
      <c r="AQ850" s="1231" t="s">
        <v>3094</v>
      </c>
      <c r="AR850" s="230"/>
      <c r="AS850" s="230"/>
      <c r="AT850" s="230"/>
      <c r="AU850" s="230"/>
      <c r="AV850" s="885"/>
      <c r="AW850" s="885"/>
      <c r="AX850" s="885"/>
      <c r="AY850" s="885"/>
      <c r="AZ850" s="885"/>
    </row>
    <row r="851" spans="1:60" s="2186" customFormat="1" ht="15" customHeight="1">
      <c r="A851" s="160"/>
      <c r="B851" s="1310">
        <v>845</v>
      </c>
      <c r="C851" s="647" t="s">
        <v>4376</v>
      </c>
      <c r="D851" s="590" t="s">
        <v>257</v>
      </c>
      <c r="E851" s="521" t="s">
        <v>1122</v>
      </c>
      <c r="F851" s="671" t="s">
        <v>4377</v>
      </c>
      <c r="G851" s="526" t="s">
        <v>124</v>
      </c>
      <c r="H851" s="570" t="s">
        <v>24</v>
      </c>
      <c r="I851" s="589">
        <v>36067</v>
      </c>
      <c r="J851" s="1314">
        <f t="shared" ca="1" si="75"/>
        <v>23</v>
      </c>
      <c r="K851" s="244" t="s">
        <v>83</v>
      </c>
      <c r="L851" s="651">
        <v>970917231159</v>
      </c>
      <c r="M851" s="211">
        <v>44468</v>
      </c>
      <c r="N851" s="577">
        <v>43648</v>
      </c>
      <c r="O851" s="211" t="s">
        <v>24</v>
      </c>
      <c r="P851" s="198" t="s">
        <v>24</v>
      </c>
      <c r="Q851" s="198" t="str">
        <f t="shared" si="76"/>
        <v>-</v>
      </c>
      <c r="R851" s="181" t="str">
        <f t="shared" ca="1" si="77"/>
        <v>TIDAK MCU</v>
      </c>
      <c r="S851" s="213" t="s">
        <v>4445</v>
      </c>
      <c r="T851" s="211">
        <v>44468</v>
      </c>
      <c r="U851" s="212">
        <v>44468</v>
      </c>
      <c r="V851" s="1330" t="s">
        <v>24</v>
      </c>
      <c r="W851" s="1311" t="s">
        <v>24</v>
      </c>
      <c r="X851" s="347"/>
      <c r="Y851" s="195"/>
      <c r="Z851" s="213"/>
      <c r="AA851" s="213" t="s">
        <v>100</v>
      </c>
      <c r="AB851" s="213"/>
      <c r="AC851" s="213"/>
      <c r="AD851" s="213"/>
      <c r="AE851" s="213"/>
      <c r="AF851" s="213"/>
      <c r="AG851" s="213"/>
      <c r="AH851" s="1305"/>
      <c r="AI851" s="244" t="str">
        <f t="shared" si="78"/>
        <v>LIGHT VEHICLE</v>
      </c>
      <c r="AJ851" s="1330">
        <f t="shared" si="79"/>
        <v>43648</v>
      </c>
      <c r="AK851" s="592">
        <v>43641</v>
      </c>
      <c r="AL851" s="614">
        <v>43643</v>
      </c>
      <c r="AM851" s="230"/>
      <c r="AN851" s="232"/>
      <c r="AO851" s="232"/>
      <c r="AP851" s="230"/>
      <c r="AQ851" s="1231" t="s">
        <v>3094</v>
      </c>
      <c r="AR851" s="230"/>
      <c r="AS851" s="230"/>
      <c r="AT851" s="230"/>
      <c r="AU851" s="230"/>
      <c r="AV851" s="885"/>
      <c r="AW851" s="885"/>
      <c r="AX851" s="885"/>
      <c r="AY851" s="885"/>
      <c r="AZ851" s="885"/>
      <c r="BA851" s="1206"/>
      <c r="BB851" s="1206"/>
      <c r="BC851" s="1206"/>
      <c r="BD851" s="1206"/>
      <c r="BE851" s="1206"/>
      <c r="BF851" s="1206"/>
      <c r="BG851" s="1206"/>
      <c r="BH851" s="1206"/>
    </row>
    <row r="852" spans="1:60" ht="15" customHeight="1">
      <c r="B852" s="1310">
        <v>846</v>
      </c>
      <c r="C852" s="563" t="s">
        <v>4378</v>
      </c>
      <c r="D852" s="590" t="s">
        <v>257</v>
      </c>
      <c r="E852" s="521" t="s">
        <v>1122</v>
      </c>
      <c r="F852" s="671" t="s">
        <v>4379</v>
      </c>
      <c r="G852" s="526" t="s">
        <v>124</v>
      </c>
      <c r="H852" s="522" t="s">
        <v>24</v>
      </c>
      <c r="I852" s="589">
        <v>35638</v>
      </c>
      <c r="J852" s="1314">
        <f t="shared" ca="1" si="75"/>
        <v>24</v>
      </c>
      <c r="K852" s="244" t="s">
        <v>83</v>
      </c>
      <c r="L852" s="651">
        <v>1723190900248</v>
      </c>
      <c r="M852" s="211">
        <v>45134</v>
      </c>
      <c r="N852" s="577">
        <v>43648</v>
      </c>
      <c r="O852" s="211" t="s">
        <v>24</v>
      </c>
      <c r="P852" s="198" t="s">
        <v>24</v>
      </c>
      <c r="Q852" s="198" t="str">
        <f t="shared" si="76"/>
        <v>-</v>
      </c>
      <c r="R852" s="181" t="str">
        <f t="shared" ca="1" si="77"/>
        <v>TIDAK MCU</v>
      </c>
      <c r="S852" s="213" t="s">
        <v>4446</v>
      </c>
      <c r="T852" s="211">
        <v>44404</v>
      </c>
      <c r="U852" s="212">
        <v>44404</v>
      </c>
      <c r="V852" s="1330" t="s">
        <v>24</v>
      </c>
      <c r="W852" s="1311" t="s">
        <v>24</v>
      </c>
      <c r="X852" s="347"/>
      <c r="Y852" s="195"/>
      <c r="Z852" s="213"/>
      <c r="AA852" s="243" t="s">
        <v>100</v>
      </c>
      <c r="AB852" s="213"/>
      <c r="AC852" s="213"/>
      <c r="AD852" s="213"/>
      <c r="AE852" s="213"/>
      <c r="AF852" s="213"/>
      <c r="AG852" s="213"/>
      <c r="AH852" s="1305"/>
      <c r="AI852" s="244" t="str">
        <f t="shared" si="78"/>
        <v>LIGHT VEHICLE</v>
      </c>
      <c r="AJ852" s="1330">
        <f t="shared" si="79"/>
        <v>43648</v>
      </c>
      <c r="AK852" s="592">
        <v>43641</v>
      </c>
      <c r="AL852" s="614">
        <v>43643</v>
      </c>
      <c r="AM852" s="230"/>
      <c r="AN852" s="232"/>
      <c r="AO852" s="232"/>
      <c r="AP852" s="230"/>
      <c r="AQ852" s="1231" t="s">
        <v>3094</v>
      </c>
      <c r="AR852" s="230"/>
      <c r="AS852" s="230"/>
      <c r="AT852" s="230"/>
      <c r="AU852" s="230"/>
      <c r="AV852" s="885"/>
      <c r="AW852" s="885"/>
      <c r="AX852" s="885"/>
      <c r="AY852" s="885"/>
      <c r="AZ852" s="177"/>
    </row>
    <row r="853" spans="1:60" ht="15" customHeight="1">
      <c r="B853" s="1310">
        <v>847</v>
      </c>
      <c r="C853" s="563" t="s">
        <v>4380</v>
      </c>
      <c r="D853" s="590" t="s">
        <v>257</v>
      </c>
      <c r="E853" s="521" t="s">
        <v>1122</v>
      </c>
      <c r="F853" s="671" t="s">
        <v>4381</v>
      </c>
      <c r="G853" s="526" t="s">
        <v>124</v>
      </c>
      <c r="H853" s="612" t="s">
        <v>4382</v>
      </c>
      <c r="I853" s="589">
        <v>34887</v>
      </c>
      <c r="J853" s="1314">
        <f t="shared" ca="1" si="75"/>
        <v>26</v>
      </c>
      <c r="K853" s="244" t="s">
        <v>83</v>
      </c>
      <c r="L853" s="651">
        <v>1723181001191</v>
      </c>
      <c r="M853" s="211">
        <v>45114</v>
      </c>
      <c r="N853" s="577">
        <v>43648</v>
      </c>
      <c r="O853" s="211" t="s">
        <v>24</v>
      </c>
      <c r="P853" s="198" t="s">
        <v>24</v>
      </c>
      <c r="Q853" s="198" t="str">
        <f t="shared" si="76"/>
        <v>-</v>
      </c>
      <c r="R853" s="181" t="str">
        <f t="shared" ca="1" si="77"/>
        <v>TIDAK MCU</v>
      </c>
      <c r="S853" s="213" t="s">
        <v>4447</v>
      </c>
      <c r="T853" s="211">
        <v>44384</v>
      </c>
      <c r="U853" s="212">
        <v>44384</v>
      </c>
      <c r="V853" s="1330" t="s">
        <v>24</v>
      </c>
      <c r="W853" s="1311" t="s">
        <v>24</v>
      </c>
      <c r="X853" s="347"/>
      <c r="Y853" s="195"/>
      <c r="Z853" s="213"/>
      <c r="AA853" s="213" t="s">
        <v>100</v>
      </c>
      <c r="AB853" s="213"/>
      <c r="AC853" s="213"/>
      <c r="AD853" s="213"/>
      <c r="AE853" s="213"/>
      <c r="AF853" s="213"/>
      <c r="AG853" s="213"/>
      <c r="AH853" s="1305"/>
      <c r="AI853" s="244" t="str">
        <f t="shared" si="78"/>
        <v>LIGHT VEHICLE</v>
      </c>
      <c r="AJ853" s="1330">
        <f t="shared" si="79"/>
        <v>43648</v>
      </c>
      <c r="AK853" s="592">
        <v>43641</v>
      </c>
      <c r="AL853" s="614">
        <v>43643</v>
      </c>
      <c r="AM853" s="230"/>
      <c r="AN853" s="232"/>
      <c r="AO853" s="232"/>
      <c r="AP853" s="230"/>
      <c r="AQ853" s="1231" t="s">
        <v>3094</v>
      </c>
      <c r="AR853" s="230"/>
      <c r="AS853" s="230"/>
      <c r="AT853" s="230"/>
      <c r="AU853" s="230"/>
      <c r="AV853" s="885"/>
      <c r="AW853" s="885"/>
      <c r="AX853" s="885"/>
      <c r="AY853" s="885"/>
      <c r="AZ853" s="177"/>
    </row>
    <row r="854" spans="1:60" ht="15" customHeight="1">
      <c r="B854" s="1310">
        <v>848</v>
      </c>
      <c r="C854" s="563" t="s">
        <v>4383</v>
      </c>
      <c r="D854" s="554" t="s">
        <v>2534</v>
      </c>
      <c r="E854" s="521" t="s">
        <v>601</v>
      </c>
      <c r="F854" s="1319" t="s">
        <v>4384</v>
      </c>
      <c r="G854" s="526" t="s">
        <v>124</v>
      </c>
      <c r="H854" s="527" t="s">
        <v>4385</v>
      </c>
      <c r="I854" s="589">
        <v>35315</v>
      </c>
      <c r="J854" s="1314">
        <f t="shared" ca="1" si="75"/>
        <v>25</v>
      </c>
      <c r="K854" s="244" t="s">
        <v>83</v>
      </c>
      <c r="L854" s="651">
        <v>1723190300030</v>
      </c>
      <c r="M854" s="211">
        <v>45542</v>
      </c>
      <c r="N854" s="577">
        <v>43648</v>
      </c>
      <c r="O854" s="217" t="s">
        <v>24</v>
      </c>
      <c r="P854" s="592" t="s">
        <v>24</v>
      </c>
      <c r="Q854" s="194" t="str">
        <f t="shared" si="76"/>
        <v>-</v>
      </c>
      <c r="R854" s="181" t="str">
        <f t="shared" ca="1" si="77"/>
        <v>TIDAK MCU</v>
      </c>
      <c r="S854" s="213" t="s">
        <v>24</v>
      </c>
      <c r="T854" s="211">
        <v>44446</v>
      </c>
      <c r="U854" s="212" t="s">
        <v>24</v>
      </c>
      <c r="V854" s="904" t="s">
        <v>24</v>
      </c>
      <c r="W854" s="136" t="s">
        <v>24</v>
      </c>
      <c r="X854" s="347"/>
      <c r="Y854" s="195"/>
      <c r="Z854" s="213"/>
      <c r="AA854" s="244" t="s">
        <v>24</v>
      </c>
      <c r="AB854" s="230"/>
      <c r="AC854" s="230"/>
      <c r="AD854" s="230"/>
      <c r="AE854" s="213"/>
      <c r="AF854" s="213"/>
      <c r="AG854" s="213"/>
      <c r="AH854" s="369"/>
      <c r="AI854" s="481" t="str">
        <f t="shared" si="78"/>
        <v>-</v>
      </c>
      <c r="AJ854" s="1330">
        <f t="shared" si="79"/>
        <v>43648</v>
      </c>
      <c r="AK854" s="598">
        <v>43641</v>
      </c>
      <c r="AL854" s="621">
        <v>43643</v>
      </c>
      <c r="AM854" s="230"/>
      <c r="AN854" s="232"/>
      <c r="AO854" s="232"/>
      <c r="AP854" s="230"/>
      <c r="AQ854" s="1231" t="s">
        <v>3094</v>
      </c>
      <c r="AR854" s="230"/>
      <c r="AS854" s="230"/>
      <c r="AT854" s="230"/>
      <c r="AU854" s="230"/>
      <c r="AV854" s="885"/>
      <c r="AW854" s="885"/>
      <c r="AX854" s="885"/>
      <c r="AY854" s="885"/>
      <c r="AZ854" s="177"/>
    </row>
    <row r="855" spans="1:60" ht="15" customHeight="1">
      <c r="B855" s="1310">
        <v>849</v>
      </c>
      <c r="C855" s="647" t="s">
        <v>4386</v>
      </c>
      <c r="D855" s="244" t="s">
        <v>257</v>
      </c>
      <c r="E855" s="521" t="s">
        <v>1122</v>
      </c>
      <c r="F855" s="671" t="s">
        <v>4387</v>
      </c>
      <c r="G855" s="526" t="s">
        <v>124</v>
      </c>
      <c r="H855" s="612" t="s">
        <v>4388</v>
      </c>
      <c r="I855" s="589">
        <v>36504</v>
      </c>
      <c r="J855" s="1314">
        <f t="shared" ca="1" si="75"/>
        <v>22</v>
      </c>
      <c r="K855" s="244" t="s">
        <v>83</v>
      </c>
      <c r="L855" s="651">
        <v>991217230012</v>
      </c>
      <c r="M855" s="211">
        <v>45636</v>
      </c>
      <c r="N855" s="577">
        <v>43648</v>
      </c>
      <c r="O855" s="211" t="s">
        <v>24</v>
      </c>
      <c r="P855" s="198" t="s">
        <v>24</v>
      </c>
      <c r="Q855" s="198" t="str">
        <f t="shared" si="76"/>
        <v>-</v>
      </c>
      <c r="R855" s="181" t="str">
        <f t="shared" ca="1" si="77"/>
        <v>TIDAK MCU</v>
      </c>
      <c r="S855" s="213" t="s">
        <v>4448</v>
      </c>
      <c r="T855" s="211">
        <v>44540</v>
      </c>
      <c r="U855" s="212">
        <v>44540</v>
      </c>
      <c r="V855" s="904" t="s">
        <v>24</v>
      </c>
      <c r="W855" s="136" t="s">
        <v>24</v>
      </c>
      <c r="X855" s="347"/>
      <c r="Y855" s="195"/>
      <c r="Z855" s="213"/>
      <c r="AA855" s="213" t="s">
        <v>100</v>
      </c>
      <c r="AB855" s="213"/>
      <c r="AC855" s="213"/>
      <c r="AD855" s="213"/>
      <c r="AE855" s="213"/>
      <c r="AF855" s="213"/>
      <c r="AG855" s="213"/>
      <c r="AH855" s="1305"/>
      <c r="AI855" s="244" t="str">
        <f t="shared" si="78"/>
        <v>LIGHT VEHICLE</v>
      </c>
      <c r="AJ855" s="1330">
        <f t="shared" si="79"/>
        <v>43648</v>
      </c>
      <c r="AK855" s="598">
        <v>43641</v>
      </c>
      <c r="AL855" s="621">
        <v>43643</v>
      </c>
      <c r="AM855" s="230"/>
      <c r="AN855" s="232"/>
      <c r="AO855" s="232"/>
      <c r="AP855" s="230"/>
      <c r="AQ855" s="1231" t="s">
        <v>3094</v>
      </c>
      <c r="AR855" s="230"/>
      <c r="AS855" s="230"/>
      <c r="AT855" s="230"/>
      <c r="AU855" s="230"/>
      <c r="AV855" s="885"/>
      <c r="AW855" s="885"/>
      <c r="AX855" s="885"/>
      <c r="AY855" s="885"/>
      <c r="AZ855" s="885"/>
    </row>
    <row r="856" spans="1:60" s="2186" customFormat="1" ht="15" customHeight="1">
      <c r="A856" s="1298"/>
      <c r="B856" s="1310">
        <v>850</v>
      </c>
      <c r="C856" s="1495" t="s">
        <v>4389</v>
      </c>
      <c r="D856" s="447" t="s">
        <v>257</v>
      </c>
      <c r="E856" s="709" t="s">
        <v>1122</v>
      </c>
      <c r="F856" s="447" t="s">
        <v>4390</v>
      </c>
      <c r="G856" s="1598" t="s">
        <v>124</v>
      </c>
      <c r="H856" s="1645" t="s">
        <v>4391</v>
      </c>
      <c r="I856" s="1718">
        <v>34790</v>
      </c>
      <c r="J856" s="445">
        <f t="shared" ca="1" si="75"/>
        <v>27</v>
      </c>
      <c r="K856" s="916" t="s">
        <v>83</v>
      </c>
      <c r="L856" s="918">
        <v>950417230221</v>
      </c>
      <c r="M856" s="919">
        <v>45383</v>
      </c>
      <c r="N856" s="1718">
        <v>43648</v>
      </c>
      <c r="O856" s="1711" t="s">
        <v>24</v>
      </c>
      <c r="P856" s="920" t="s">
        <v>24</v>
      </c>
      <c r="Q856" s="920" t="str">
        <f t="shared" si="76"/>
        <v>-</v>
      </c>
      <c r="R856" s="919" t="str">
        <f t="shared" ca="1" si="77"/>
        <v>TIDAK MCU</v>
      </c>
      <c r="S856" s="447" t="s">
        <v>4449</v>
      </c>
      <c r="T856" s="1711">
        <v>44287</v>
      </c>
      <c r="U856" s="1718">
        <v>44287</v>
      </c>
      <c r="V856" s="446" t="s">
        <v>24</v>
      </c>
      <c r="W856" s="446" t="s">
        <v>24</v>
      </c>
      <c r="X856" s="1009"/>
      <c r="Y856" s="1690"/>
      <c r="Z856" s="447"/>
      <c r="AA856" s="447" t="s">
        <v>100</v>
      </c>
      <c r="AB856" s="447"/>
      <c r="AC856" s="447"/>
      <c r="AD856" s="447"/>
      <c r="AE856" s="447"/>
      <c r="AF856" s="447"/>
      <c r="AG856" s="447"/>
      <c r="AH856" s="1577"/>
      <c r="AI856" s="447" t="str">
        <f t="shared" si="78"/>
        <v>LIGHT VEHICLE</v>
      </c>
      <c r="AJ856" s="446">
        <f t="shared" si="79"/>
        <v>43648</v>
      </c>
      <c r="AK856" s="1978">
        <v>43641</v>
      </c>
      <c r="AL856" s="1711">
        <v>43643</v>
      </c>
      <c r="AM856" s="877"/>
      <c r="AN856" s="877"/>
      <c r="AO856" s="877"/>
      <c r="AP856" s="877"/>
      <c r="AQ856" s="2001" t="s">
        <v>6564</v>
      </c>
      <c r="AR856" s="877"/>
      <c r="AS856" s="877"/>
      <c r="AT856" s="877" t="s">
        <v>12935</v>
      </c>
      <c r="AU856" s="877"/>
      <c r="AV856" s="458"/>
      <c r="AW856" s="458"/>
      <c r="AX856" s="458"/>
      <c r="AY856" s="458"/>
      <c r="AZ856" s="885"/>
      <c r="BA856" s="1206"/>
      <c r="BB856" s="1206"/>
      <c r="BC856" s="1206"/>
      <c r="BD856" s="1206"/>
      <c r="BE856" s="1206"/>
      <c r="BF856" s="1206"/>
      <c r="BG856" s="1206"/>
      <c r="BH856" s="1206"/>
    </row>
    <row r="857" spans="1:60" ht="15" customHeight="1">
      <c r="B857" s="1310">
        <v>851</v>
      </c>
      <c r="C857" s="563" t="s">
        <v>1216</v>
      </c>
      <c r="D857" s="590" t="s">
        <v>257</v>
      </c>
      <c r="E857" s="554" t="s">
        <v>1122</v>
      </c>
      <c r="F857" s="590" t="s">
        <v>4392</v>
      </c>
      <c r="G857" s="526" t="s">
        <v>124</v>
      </c>
      <c r="H857" s="612" t="s">
        <v>4393</v>
      </c>
      <c r="I857" s="198">
        <v>33669</v>
      </c>
      <c r="J857" s="1314">
        <f t="shared" ca="1" si="75"/>
        <v>30</v>
      </c>
      <c r="K857" s="244" t="s">
        <v>83</v>
      </c>
      <c r="L857" s="651">
        <v>920317231258</v>
      </c>
      <c r="M857" s="211">
        <v>44263</v>
      </c>
      <c r="N857" s="577">
        <v>43648</v>
      </c>
      <c r="O857" s="211" t="s">
        <v>24</v>
      </c>
      <c r="P857" s="198" t="s">
        <v>24</v>
      </c>
      <c r="Q857" s="198" t="str">
        <f t="shared" si="76"/>
        <v>-</v>
      </c>
      <c r="R857" s="181" t="str">
        <f t="shared" ca="1" si="77"/>
        <v>TIDAK MCU</v>
      </c>
      <c r="S857" s="213" t="s">
        <v>4450</v>
      </c>
      <c r="T857" s="211">
        <v>44261</v>
      </c>
      <c r="U857" s="212">
        <v>44261</v>
      </c>
      <c r="V857" s="395" t="s">
        <v>24</v>
      </c>
      <c r="W857" s="136" t="s">
        <v>24</v>
      </c>
      <c r="X857" s="347"/>
      <c r="Y857" s="195"/>
      <c r="Z857" s="213"/>
      <c r="AA857" s="243" t="s">
        <v>100</v>
      </c>
      <c r="AB857" s="213"/>
      <c r="AC857" s="213"/>
      <c r="AD857" s="213"/>
      <c r="AE857" s="213"/>
      <c r="AF857" s="213"/>
      <c r="AG857" s="213"/>
      <c r="AH857" s="1239"/>
      <c r="AI857" s="481" t="str">
        <f t="shared" si="78"/>
        <v>LIGHT VEHICLE</v>
      </c>
      <c r="AJ857" s="1330">
        <f t="shared" si="79"/>
        <v>43648</v>
      </c>
      <c r="AK857" s="598">
        <v>43641</v>
      </c>
      <c r="AL857" s="621">
        <v>43643</v>
      </c>
      <c r="AM857" s="230"/>
      <c r="AN857" s="232"/>
      <c r="AO857" s="232"/>
      <c r="AP857" s="230"/>
      <c r="AQ857" s="1231" t="s">
        <v>3094</v>
      </c>
      <c r="AR857" s="230"/>
      <c r="AS857" s="230"/>
      <c r="AT857" s="230"/>
      <c r="AU857" s="230"/>
      <c r="AV857" s="177"/>
      <c r="AW857" s="177"/>
      <c r="AX857" s="177"/>
      <c r="AY857" s="177"/>
      <c r="AZ857" s="177"/>
    </row>
    <row r="858" spans="1:60" ht="15" customHeight="1">
      <c r="B858" s="1310">
        <v>852</v>
      </c>
      <c r="C858" s="647" t="s">
        <v>4394</v>
      </c>
      <c r="D858" s="590" t="s">
        <v>611</v>
      </c>
      <c r="E858" s="521" t="s">
        <v>4241</v>
      </c>
      <c r="F858" s="671" t="s">
        <v>4395</v>
      </c>
      <c r="G858" s="526" t="s">
        <v>124</v>
      </c>
      <c r="H858" s="570" t="s">
        <v>24</v>
      </c>
      <c r="I858" s="589">
        <v>36173</v>
      </c>
      <c r="J858" s="1314">
        <f t="shared" ca="1" si="75"/>
        <v>23</v>
      </c>
      <c r="K858" s="316" t="s">
        <v>24</v>
      </c>
      <c r="L858" s="326" t="s">
        <v>24</v>
      </c>
      <c r="M858" s="336" t="s">
        <v>24</v>
      </c>
      <c r="N858" s="510" t="s">
        <v>24</v>
      </c>
      <c r="O858" s="211" t="s">
        <v>24</v>
      </c>
      <c r="P858" s="198" t="s">
        <v>24</v>
      </c>
      <c r="Q858" s="198" t="str">
        <f t="shared" si="76"/>
        <v>-</v>
      </c>
      <c r="R858" s="181" t="str">
        <f t="shared" ca="1" si="77"/>
        <v>TIDAK MCU</v>
      </c>
      <c r="S858" s="213" t="s">
        <v>24</v>
      </c>
      <c r="T858" s="211">
        <v>44574</v>
      </c>
      <c r="U858" s="212" t="s">
        <v>99</v>
      </c>
      <c r="V858" s="1330" t="s">
        <v>24</v>
      </c>
      <c r="W858" s="1311" t="s">
        <v>24</v>
      </c>
      <c r="X858" s="347"/>
      <c r="Y858" s="195"/>
      <c r="Z858" s="213"/>
      <c r="AA858" s="244" t="s">
        <v>24</v>
      </c>
      <c r="AB858" s="213"/>
      <c r="AC858" s="213"/>
      <c r="AD858" s="213"/>
      <c r="AE858" s="213"/>
      <c r="AF858" s="213"/>
      <c r="AG858" s="213"/>
      <c r="AH858" s="1305"/>
      <c r="AI858" s="244" t="str">
        <f t="shared" si="78"/>
        <v>-</v>
      </c>
      <c r="AJ858" s="1330" t="str">
        <f t="shared" si="79"/>
        <v>-</v>
      </c>
      <c r="AK858" s="584" t="s">
        <v>24</v>
      </c>
      <c r="AL858" s="621" t="s">
        <v>24</v>
      </c>
      <c r="AM858" s="230"/>
      <c r="AN858" s="232"/>
      <c r="AO858" s="232"/>
      <c r="AP858" s="230"/>
      <c r="AQ858" s="180" t="s">
        <v>3094</v>
      </c>
      <c r="AR858" s="230"/>
      <c r="AS858" s="230"/>
      <c r="AT858" s="230"/>
      <c r="AU858" s="230"/>
      <c r="AV858" s="885"/>
      <c r="AW858" s="885"/>
      <c r="AX858" s="885"/>
      <c r="AY858" s="885"/>
      <c r="AZ858" s="177"/>
    </row>
    <row r="859" spans="1:60" s="2186" customFormat="1" ht="15" customHeight="1">
      <c r="A859" s="1298"/>
      <c r="B859" s="1310">
        <v>853</v>
      </c>
      <c r="C859" s="1495" t="s">
        <v>4396</v>
      </c>
      <c r="D859" s="447" t="s">
        <v>1853</v>
      </c>
      <c r="E859" s="709" t="s">
        <v>1122</v>
      </c>
      <c r="F859" s="447" t="s">
        <v>4397</v>
      </c>
      <c r="G859" s="1598" t="s">
        <v>124</v>
      </c>
      <c r="H859" s="1663" t="s">
        <v>4398</v>
      </c>
      <c r="I859" s="1718">
        <v>34017</v>
      </c>
      <c r="J859" s="445">
        <f t="shared" ca="1" si="75"/>
        <v>29</v>
      </c>
      <c r="K859" s="1809" t="s">
        <v>24</v>
      </c>
      <c r="L859" s="1843" t="s">
        <v>24</v>
      </c>
      <c r="M859" s="1881" t="s">
        <v>24</v>
      </c>
      <c r="N859" s="1718">
        <v>43669</v>
      </c>
      <c r="O859" s="1711" t="s">
        <v>24</v>
      </c>
      <c r="P859" s="920" t="s">
        <v>24</v>
      </c>
      <c r="Q859" s="920" t="str">
        <f t="shared" si="76"/>
        <v>-</v>
      </c>
      <c r="R859" s="919" t="str">
        <f t="shared" ca="1" si="77"/>
        <v>TIDAK MCU</v>
      </c>
      <c r="S859" s="447" t="s">
        <v>24</v>
      </c>
      <c r="T859" s="1711">
        <v>44244</v>
      </c>
      <c r="U859" s="1718" t="s">
        <v>99</v>
      </c>
      <c r="V859" s="446" t="s">
        <v>24</v>
      </c>
      <c r="W859" s="446" t="s">
        <v>24</v>
      </c>
      <c r="X859" s="1009"/>
      <c r="Y859" s="1690"/>
      <c r="Z859" s="447"/>
      <c r="AA859" s="447" t="s">
        <v>24</v>
      </c>
      <c r="AB859" s="447"/>
      <c r="AC859" s="447"/>
      <c r="AD859" s="447"/>
      <c r="AE859" s="447"/>
      <c r="AF859" s="447"/>
      <c r="AG859" s="447"/>
      <c r="AH859" s="1577"/>
      <c r="AI859" s="447" t="str">
        <f t="shared" si="78"/>
        <v>-</v>
      </c>
      <c r="AJ859" s="446">
        <f t="shared" si="79"/>
        <v>43669</v>
      </c>
      <c r="AK859" s="1978" t="s">
        <v>24</v>
      </c>
      <c r="AL859" s="1987" t="s">
        <v>24</v>
      </c>
      <c r="AM859" s="877"/>
      <c r="AN859" s="877"/>
      <c r="AO859" s="877"/>
      <c r="AP859" s="877"/>
      <c r="AQ859" s="2001" t="s">
        <v>6564</v>
      </c>
      <c r="AR859" s="877"/>
      <c r="AS859" s="877"/>
      <c r="AT859" s="877" t="s">
        <v>11694</v>
      </c>
      <c r="AU859" s="877"/>
      <c r="AV859" s="458"/>
      <c r="AW859" s="458"/>
      <c r="AX859" s="458"/>
      <c r="AY859" s="458"/>
      <c r="AZ859" s="885"/>
      <c r="BA859" s="1206"/>
      <c r="BB859" s="1206"/>
      <c r="BC859" s="1206"/>
      <c r="BD859" s="1206"/>
      <c r="BE859" s="1206"/>
      <c r="BF859" s="1206"/>
      <c r="BG859" s="1206"/>
      <c r="BH859" s="1206"/>
    </row>
    <row r="860" spans="1:60" ht="15" customHeight="1">
      <c r="B860" s="1310">
        <v>854</v>
      </c>
      <c r="C860" s="647" t="s">
        <v>4380</v>
      </c>
      <c r="D860" s="590" t="s">
        <v>257</v>
      </c>
      <c r="E860" s="521" t="s">
        <v>1122</v>
      </c>
      <c r="F860" s="526" t="s">
        <v>4399</v>
      </c>
      <c r="G860" s="526" t="s">
        <v>149</v>
      </c>
      <c r="H860" s="527" t="s">
        <v>4400</v>
      </c>
      <c r="I860" s="589">
        <v>36912</v>
      </c>
      <c r="J860" s="1314">
        <f t="shared" ca="1" si="75"/>
        <v>21</v>
      </c>
      <c r="K860" s="178" t="s">
        <v>83</v>
      </c>
      <c r="L860" s="1855" t="s">
        <v>4401</v>
      </c>
      <c r="M860" s="181">
        <v>45312</v>
      </c>
      <c r="N860" s="577">
        <v>43707</v>
      </c>
      <c r="O860" s="211" t="s">
        <v>24</v>
      </c>
      <c r="P860" s="198" t="s">
        <v>24</v>
      </c>
      <c r="Q860" s="198" t="str">
        <f t="shared" si="76"/>
        <v>-</v>
      </c>
      <c r="R860" s="181" t="str">
        <f t="shared" ca="1" si="77"/>
        <v>TIDAK MCU</v>
      </c>
      <c r="S860" s="213" t="s">
        <v>13765</v>
      </c>
      <c r="T860" s="211">
        <v>44582</v>
      </c>
      <c r="U860" s="212">
        <v>44582</v>
      </c>
      <c r="V860" s="1330" t="s">
        <v>24</v>
      </c>
      <c r="W860" s="1311" t="s">
        <v>24</v>
      </c>
      <c r="X860" s="347"/>
      <c r="Y860" s="195"/>
      <c r="Z860" s="952"/>
      <c r="AA860" s="1305" t="s">
        <v>100</v>
      </c>
      <c r="AB860" s="1020"/>
      <c r="AC860" s="213"/>
      <c r="AD860" s="213"/>
      <c r="AE860" s="213"/>
      <c r="AF860" s="213"/>
      <c r="AG860" s="213"/>
      <c r="AH860" s="1305"/>
      <c r="AI860" s="244" t="str">
        <f t="shared" si="78"/>
        <v>LIGHT VEHICLE</v>
      </c>
      <c r="AJ860" s="1330">
        <f t="shared" si="79"/>
        <v>43707</v>
      </c>
      <c r="AK860" s="598">
        <v>43696</v>
      </c>
      <c r="AL860" s="621">
        <v>43697</v>
      </c>
      <c r="AM860" s="230"/>
      <c r="AN860" s="232"/>
      <c r="AO860" s="232"/>
      <c r="AP860" s="230"/>
      <c r="AQ860" s="1231" t="s">
        <v>3094</v>
      </c>
      <c r="AR860" s="230"/>
      <c r="AS860" s="230"/>
      <c r="AT860" s="230"/>
      <c r="AU860" s="230"/>
      <c r="AV860" s="885"/>
      <c r="AW860" s="885"/>
      <c r="AX860" s="885"/>
      <c r="AY860" s="885"/>
      <c r="AZ860" s="885"/>
    </row>
    <row r="861" spans="1:60" ht="15" customHeight="1">
      <c r="B861" s="1310">
        <v>855</v>
      </c>
      <c r="C861" s="647" t="s">
        <v>4402</v>
      </c>
      <c r="D861" s="244" t="s">
        <v>257</v>
      </c>
      <c r="E861" s="521" t="s">
        <v>1122</v>
      </c>
      <c r="F861" s="526" t="s">
        <v>4403</v>
      </c>
      <c r="G861" s="526" t="s">
        <v>124</v>
      </c>
      <c r="H861" s="612" t="s">
        <v>4404</v>
      </c>
      <c r="I861" s="589">
        <v>34814</v>
      </c>
      <c r="J861" s="1314">
        <f t="shared" ca="1" si="75"/>
        <v>27</v>
      </c>
      <c r="K861" s="244" t="s">
        <v>493</v>
      </c>
      <c r="L861" s="665" t="s">
        <v>4405</v>
      </c>
      <c r="M861" s="211">
        <v>45041</v>
      </c>
      <c r="N861" s="577">
        <v>43711</v>
      </c>
      <c r="O861" s="211" t="s">
        <v>24</v>
      </c>
      <c r="P861" s="198" t="s">
        <v>24</v>
      </c>
      <c r="Q861" s="198" t="str">
        <f t="shared" si="76"/>
        <v>-</v>
      </c>
      <c r="R861" s="181" t="str">
        <f t="shared" ca="1" si="77"/>
        <v>TIDAK MCU</v>
      </c>
      <c r="S861" s="213" t="s">
        <v>4451</v>
      </c>
      <c r="T861" s="211">
        <v>44311</v>
      </c>
      <c r="U861" s="212">
        <v>44311</v>
      </c>
      <c r="V861" s="1330" t="s">
        <v>24</v>
      </c>
      <c r="W861" s="1311" t="s">
        <v>24</v>
      </c>
      <c r="X861" s="347"/>
      <c r="Y861" s="195"/>
      <c r="Z861" s="952"/>
      <c r="AA861" s="1305" t="s">
        <v>100</v>
      </c>
      <c r="AB861" s="1020"/>
      <c r="AC861" s="213"/>
      <c r="AD861" s="213"/>
      <c r="AE861" s="213"/>
      <c r="AF861" s="213"/>
      <c r="AG861" s="213"/>
      <c r="AH861" s="1305"/>
      <c r="AI861" s="244" t="str">
        <f t="shared" si="78"/>
        <v>LIGHT VEHICLE</v>
      </c>
      <c r="AJ861" s="1330">
        <f t="shared" si="79"/>
        <v>43711</v>
      </c>
      <c r="AK861" s="592">
        <v>43698</v>
      </c>
      <c r="AL861" s="614">
        <v>43706</v>
      </c>
      <c r="AM861" s="230"/>
      <c r="AN861" s="232"/>
      <c r="AO861" s="232"/>
      <c r="AP861" s="230"/>
      <c r="AQ861" s="1231" t="s">
        <v>3094</v>
      </c>
      <c r="AR861" s="230"/>
      <c r="AS861" s="230"/>
      <c r="AT861" s="230"/>
      <c r="AU861" s="230"/>
      <c r="AV861" s="885"/>
      <c r="AW861" s="885"/>
      <c r="AX861" s="885"/>
      <c r="AY861" s="885"/>
      <c r="AZ861" s="885"/>
    </row>
    <row r="862" spans="1:60" ht="15" customHeight="1">
      <c r="B862" s="1310">
        <v>856</v>
      </c>
      <c r="C862" s="563" t="s">
        <v>4406</v>
      </c>
      <c r="D862" s="590" t="s">
        <v>3473</v>
      </c>
      <c r="E862" s="554" t="s">
        <v>1122</v>
      </c>
      <c r="F862" s="526" t="s">
        <v>12113</v>
      </c>
      <c r="G862" s="526" t="s">
        <v>124</v>
      </c>
      <c r="H862" s="612" t="s">
        <v>4407</v>
      </c>
      <c r="I862" s="589">
        <v>34528</v>
      </c>
      <c r="J862" s="1314">
        <f t="shared" ca="1" si="75"/>
        <v>27</v>
      </c>
      <c r="K862" s="178" t="s">
        <v>494</v>
      </c>
      <c r="L862" s="467">
        <v>940719311006</v>
      </c>
      <c r="M862" s="181">
        <v>45486</v>
      </c>
      <c r="N862" s="577">
        <v>43778</v>
      </c>
      <c r="O862" s="211" t="s">
        <v>24</v>
      </c>
      <c r="P862" s="198" t="s">
        <v>24</v>
      </c>
      <c r="Q862" s="198" t="str">
        <f t="shared" si="76"/>
        <v>-</v>
      </c>
      <c r="R862" s="181" t="str">
        <f t="shared" ca="1" si="77"/>
        <v>TIDAK MCU</v>
      </c>
      <c r="S862" s="213" t="s">
        <v>4452</v>
      </c>
      <c r="T862" s="211">
        <v>44390</v>
      </c>
      <c r="U862" s="212">
        <v>44390</v>
      </c>
      <c r="V862" s="1330" t="s">
        <v>24</v>
      </c>
      <c r="W862" s="136" t="s">
        <v>24</v>
      </c>
      <c r="X862" s="347"/>
      <c r="Y862" s="195"/>
      <c r="Z862" s="213"/>
      <c r="AA862" s="243" t="s">
        <v>100</v>
      </c>
      <c r="AB862" s="213"/>
      <c r="AC862" s="213"/>
      <c r="AD862" s="213"/>
      <c r="AE862" s="213"/>
      <c r="AF862" s="213"/>
      <c r="AG862" s="213"/>
      <c r="AH862" s="1305"/>
      <c r="AI862" s="244" t="str">
        <f t="shared" si="78"/>
        <v>LIGHT VEHICLE</v>
      </c>
      <c r="AJ862" s="1330">
        <f t="shared" si="79"/>
        <v>43778</v>
      </c>
      <c r="AK862" s="592">
        <v>43773</v>
      </c>
      <c r="AL862" s="614">
        <v>43774</v>
      </c>
      <c r="AM862" s="230"/>
      <c r="AN862" s="232"/>
      <c r="AO862" s="232"/>
      <c r="AP862" s="230"/>
      <c r="AQ862" s="1231" t="s">
        <v>3094</v>
      </c>
      <c r="AR862" s="230"/>
      <c r="AS862" s="230"/>
      <c r="AT862" s="230"/>
      <c r="AU862" s="230"/>
      <c r="AV862" s="885"/>
      <c r="AW862" s="885"/>
      <c r="AX862" s="885"/>
      <c r="AY862" s="885"/>
      <c r="AZ862" s="885"/>
    </row>
    <row r="863" spans="1:60" ht="15" customHeight="1">
      <c r="B863" s="1310">
        <v>857</v>
      </c>
      <c r="C863" s="647" t="s">
        <v>4408</v>
      </c>
      <c r="D863" s="244" t="s">
        <v>257</v>
      </c>
      <c r="E863" s="521" t="s">
        <v>1122</v>
      </c>
      <c r="F863" s="526" t="s">
        <v>24</v>
      </c>
      <c r="G863" s="526" t="s">
        <v>124</v>
      </c>
      <c r="H863" s="527" t="s">
        <v>4409</v>
      </c>
      <c r="I863" s="589">
        <v>33392</v>
      </c>
      <c r="J863" s="1314">
        <f t="shared" ca="1" si="75"/>
        <v>31</v>
      </c>
      <c r="K863" s="178" t="s">
        <v>494</v>
      </c>
      <c r="L863" s="467">
        <v>910619310891</v>
      </c>
      <c r="M863" s="181">
        <v>45446</v>
      </c>
      <c r="N863" s="577">
        <v>43778</v>
      </c>
      <c r="O863" s="211" t="s">
        <v>24</v>
      </c>
      <c r="P863" s="198" t="s">
        <v>24</v>
      </c>
      <c r="Q863" s="198" t="str">
        <f t="shared" si="76"/>
        <v>-</v>
      </c>
      <c r="R863" s="181" t="str">
        <f t="shared" ca="1" si="77"/>
        <v>TIDAK MCU</v>
      </c>
      <c r="S863" s="213" t="s">
        <v>4453</v>
      </c>
      <c r="T863" s="211">
        <v>44350</v>
      </c>
      <c r="U863" s="212">
        <v>44350</v>
      </c>
      <c r="V863" s="1330" t="s">
        <v>24</v>
      </c>
      <c r="W863" s="1311" t="s">
        <v>24</v>
      </c>
      <c r="X863" s="347"/>
      <c r="Y863" s="195"/>
      <c r="Z863" s="213"/>
      <c r="AA863" s="213" t="s">
        <v>100</v>
      </c>
      <c r="AB863" s="213"/>
      <c r="AC863" s="213"/>
      <c r="AD863" s="213"/>
      <c r="AE863" s="213"/>
      <c r="AF863" s="213"/>
      <c r="AG863" s="213"/>
      <c r="AH863" s="1305"/>
      <c r="AI863" s="244" t="str">
        <f t="shared" si="78"/>
        <v>LIGHT VEHICLE</v>
      </c>
      <c r="AJ863" s="1330">
        <f t="shared" si="79"/>
        <v>43778</v>
      </c>
      <c r="AK863" s="592">
        <v>43773</v>
      </c>
      <c r="AL863" s="614">
        <v>43774</v>
      </c>
      <c r="AM863" s="230"/>
      <c r="AN863" s="232"/>
      <c r="AO863" s="232"/>
      <c r="AP863" s="230"/>
      <c r="AQ863" s="1231" t="s">
        <v>3094</v>
      </c>
      <c r="AR863" s="230"/>
      <c r="AS863" s="230"/>
      <c r="AT863" s="230"/>
      <c r="AU863" s="230"/>
      <c r="AV863" s="885"/>
      <c r="AW863" s="885"/>
      <c r="AX863" s="885"/>
      <c r="AY863" s="885"/>
      <c r="AZ863" s="177"/>
    </row>
    <row r="864" spans="1:60" s="2186" customFormat="1" ht="15" customHeight="1">
      <c r="A864" s="1298"/>
      <c r="B864" s="1310">
        <v>858</v>
      </c>
      <c r="C864" s="1495" t="s">
        <v>4410</v>
      </c>
      <c r="D864" s="447" t="s">
        <v>257</v>
      </c>
      <c r="E864" s="709" t="s">
        <v>1122</v>
      </c>
      <c r="F864" s="1598" t="s">
        <v>24</v>
      </c>
      <c r="G864" s="1598" t="s">
        <v>124</v>
      </c>
      <c r="H864" s="1645" t="s">
        <v>4411</v>
      </c>
      <c r="I864" s="1718">
        <v>34063</v>
      </c>
      <c r="J864" s="445">
        <f t="shared" ca="1" si="75"/>
        <v>29</v>
      </c>
      <c r="K864" s="916" t="s">
        <v>494</v>
      </c>
      <c r="L864" s="2076">
        <v>930419310887</v>
      </c>
      <c r="M864" s="919">
        <v>45386</v>
      </c>
      <c r="N864" s="1718">
        <v>43778</v>
      </c>
      <c r="O864" s="1711" t="s">
        <v>24</v>
      </c>
      <c r="P864" s="920" t="s">
        <v>24</v>
      </c>
      <c r="Q864" s="920" t="str">
        <f t="shared" si="76"/>
        <v>-</v>
      </c>
      <c r="R864" s="919" t="str">
        <f t="shared" ca="1" si="77"/>
        <v>TIDAK MCU</v>
      </c>
      <c r="S864" s="447" t="s">
        <v>4454</v>
      </c>
      <c r="T864" s="1711">
        <v>44290</v>
      </c>
      <c r="U864" s="1718">
        <v>44290</v>
      </c>
      <c r="V864" s="446" t="s">
        <v>24</v>
      </c>
      <c r="W864" s="446" t="s">
        <v>24</v>
      </c>
      <c r="X864" s="1009"/>
      <c r="Y864" s="1690"/>
      <c r="Z864" s="447"/>
      <c r="AA864" s="447" t="s">
        <v>100</v>
      </c>
      <c r="AB864" s="447"/>
      <c r="AC864" s="447"/>
      <c r="AD864" s="447"/>
      <c r="AE864" s="447"/>
      <c r="AF864" s="447"/>
      <c r="AG864" s="447"/>
      <c r="AH864" s="1577"/>
      <c r="AI864" s="447" t="str">
        <f t="shared" si="78"/>
        <v>LIGHT VEHICLE</v>
      </c>
      <c r="AJ864" s="446">
        <f t="shared" si="79"/>
        <v>43778</v>
      </c>
      <c r="AK864" s="1978">
        <v>43773</v>
      </c>
      <c r="AL864" s="1987">
        <v>43774</v>
      </c>
      <c r="AM864" s="877"/>
      <c r="AN864" s="877"/>
      <c r="AO864" s="877"/>
      <c r="AP864" s="877"/>
      <c r="AQ864" s="2001" t="s">
        <v>6564</v>
      </c>
      <c r="AR864" s="877"/>
      <c r="AS864" s="877"/>
      <c r="AT864" s="877" t="s">
        <v>11598</v>
      </c>
      <c r="AU864" s="877"/>
      <c r="AV864" s="458"/>
      <c r="AW864" s="458"/>
      <c r="AX864" s="458"/>
      <c r="AY864" s="458"/>
      <c r="AZ864" s="885"/>
      <c r="BA864" s="1206"/>
      <c r="BB864" s="1206"/>
      <c r="BC864" s="1206"/>
      <c r="BD864" s="1206"/>
      <c r="BE864" s="1206"/>
      <c r="BF864" s="1206"/>
      <c r="BG864" s="1206"/>
      <c r="BH864" s="1206"/>
    </row>
    <row r="865" spans="1:60" ht="15" customHeight="1">
      <c r="A865" s="1298"/>
      <c r="B865" s="1310">
        <v>859</v>
      </c>
      <c r="C865" s="1495" t="s">
        <v>4412</v>
      </c>
      <c r="D865" s="447" t="s">
        <v>257</v>
      </c>
      <c r="E865" s="709" t="s">
        <v>1122</v>
      </c>
      <c r="F865" s="1598" t="s">
        <v>24</v>
      </c>
      <c r="G865" s="1598" t="s">
        <v>124</v>
      </c>
      <c r="H865" s="1663" t="s">
        <v>4413</v>
      </c>
      <c r="I865" s="1718">
        <v>35618</v>
      </c>
      <c r="J865" s="445">
        <f t="shared" ca="1" si="75"/>
        <v>24</v>
      </c>
      <c r="K865" s="447" t="s">
        <v>494</v>
      </c>
      <c r="L865" s="1870">
        <v>970724220079</v>
      </c>
      <c r="M865" s="1711">
        <v>45480</v>
      </c>
      <c r="N865" s="1718">
        <v>43778</v>
      </c>
      <c r="O865" s="1711" t="s">
        <v>24</v>
      </c>
      <c r="P865" s="920" t="s">
        <v>24</v>
      </c>
      <c r="Q865" s="920" t="str">
        <f t="shared" si="76"/>
        <v>-</v>
      </c>
      <c r="R865" s="919" t="str">
        <f t="shared" ca="1" si="77"/>
        <v>TIDAK MCU</v>
      </c>
      <c r="S865" s="447" t="s">
        <v>4455</v>
      </c>
      <c r="T865" s="1711">
        <v>44384</v>
      </c>
      <c r="U865" s="1718">
        <v>44384</v>
      </c>
      <c r="V865" s="446" t="s">
        <v>24</v>
      </c>
      <c r="W865" s="446" t="s">
        <v>24</v>
      </c>
      <c r="X865" s="1009"/>
      <c r="Y865" s="1690"/>
      <c r="Z865" s="447"/>
      <c r="AA865" s="447" t="s">
        <v>100</v>
      </c>
      <c r="AB865" s="447"/>
      <c r="AC865" s="447"/>
      <c r="AD865" s="447"/>
      <c r="AE865" s="447"/>
      <c r="AF865" s="447"/>
      <c r="AG865" s="447"/>
      <c r="AH865" s="1577"/>
      <c r="AI865" s="447" t="str">
        <f t="shared" si="78"/>
        <v>LIGHT VEHICLE</v>
      </c>
      <c r="AJ865" s="446">
        <f t="shared" si="79"/>
        <v>43778</v>
      </c>
      <c r="AK865" s="1978">
        <v>43773</v>
      </c>
      <c r="AL865" s="1987">
        <v>43774</v>
      </c>
      <c r="AM865" s="877"/>
      <c r="AN865" s="877"/>
      <c r="AO865" s="877"/>
      <c r="AP865" s="877"/>
      <c r="AQ865" s="2001" t="s">
        <v>6564</v>
      </c>
      <c r="AR865" s="877"/>
      <c r="AS865" s="877"/>
      <c r="AT865" s="877"/>
      <c r="AU865" s="877"/>
      <c r="AV865" s="458"/>
      <c r="AW865" s="458"/>
      <c r="AX865" s="458"/>
      <c r="AY865" s="458"/>
      <c r="AZ865" s="177"/>
    </row>
    <row r="866" spans="1:60" ht="15" customHeight="1">
      <c r="B866" s="1310">
        <v>860</v>
      </c>
      <c r="C866" s="563" t="s">
        <v>981</v>
      </c>
      <c r="D866" s="590" t="s">
        <v>611</v>
      </c>
      <c r="E866" s="554" t="s">
        <v>4241</v>
      </c>
      <c r="F866" s="526" t="s">
        <v>24</v>
      </c>
      <c r="G866" s="526" t="s">
        <v>124</v>
      </c>
      <c r="H866" s="522" t="s">
        <v>24</v>
      </c>
      <c r="I866" s="589">
        <v>32634</v>
      </c>
      <c r="J866" s="1314">
        <f t="shared" ca="1" si="75"/>
        <v>33</v>
      </c>
      <c r="K866" s="316" t="s">
        <v>24</v>
      </c>
      <c r="L866" s="326" t="s">
        <v>24</v>
      </c>
      <c r="M866" s="336" t="s">
        <v>24</v>
      </c>
      <c r="N866" s="577">
        <v>43412</v>
      </c>
      <c r="O866" s="211" t="s">
        <v>24</v>
      </c>
      <c r="P866" s="198" t="s">
        <v>24</v>
      </c>
      <c r="Q866" s="198" t="str">
        <f t="shared" si="76"/>
        <v>-</v>
      </c>
      <c r="R866" s="181" t="str">
        <f t="shared" ca="1" si="77"/>
        <v>TIDAK MCU</v>
      </c>
      <c r="S866" s="213" t="s">
        <v>24</v>
      </c>
      <c r="T866" s="211">
        <v>44322</v>
      </c>
      <c r="U866" s="212" t="s">
        <v>24</v>
      </c>
      <c r="V866" s="1330" t="s">
        <v>24</v>
      </c>
      <c r="W866" s="1311" t="s">
        <v>24</v>
      </c>
      <c r="X866" s="347"/>
      <c r="Y866" s="195"/>
      <c r="Z866" s="213"/>
      <c r="AA866" s="213" t="s">
        <v>24</v>
      </c>
      <c r="AB866" s="213"/>
      <c r="AC866" s="213"/>
      <c r="AD866" s="213"/>
      <c r="AE866" s="213"/>
      <c r="AF866" s="213"/>
      <c r="AG866" s="213"/>
      <c r="AH866" s="1305"/>
      <c r="AI866" s="244" t="str">
        <f t="shared" si="78"/>
        <v>-</v>
      </c>
      <c r="AJ866" s="1330">
        <f t="shared" si="79"/>
        <v>43412</v>
      </c>
      <c r="AK866" s="584" t="s">
        <v>24</v>
      </c>
      <c r="AL866" s="621" t="s">
        <v>24</v>
      </c>
      <c r="AM866" s="230"/>
      <c r="AN866" s="232"/>
      <c r="AO866" s="232"/>
      <c r="AP866" s="230"/>
      <c r="AQ866" s="1231" t="s">
        <v>3094</v>
      </c>
      <c r="AR866" s="230"/>
      <c r="AS866" s="230"/>
      <c r="AT866" s="230"/>
      <c r="AU866" s="230"/>
      <c r="AV866" s="885"/>
      <c r="AW866" s="885"/>
      <c r="AX866" s="885"/>
      <c r="AY866" s="885"/>
      <c r="AZ866" s="885"/>
    </row>
    <row r="867" spans="1:60" s="2186" customFormat="1" ht="15" customHeight="1">
      <c r="A867" s="1298"/>
      <c r="B867" s="1310">
        <v>861</v>
      </c>
      <c r="C867" s="1495" t="s">
        <v>4414</v>
      </c>
      <c r="D867" s="447" t="s">
        <v>4264</v>
      </c>
      <c r="E867" s="709" t="s">
        <v>4222</v>
      </c>
      <c r="F867" s="1598" t="s">
        <v>24</v>
      </c>
      <c r="G867" s="1598" t="s">
        <v>124</v>
      </c>
      <c r="H867" s="1643" t="s">
        <v>24</v>
      </c>
      <c r="I867" s="1718">
        <v>35665</v>
      </c>
      <c r="J867" s="445">
        <f t="shared" ca="1" si="75"/>
        <v>24</v>
      </c>
      <c r="K867" s="1803" t="s">
        <v>24</v>
      </c>
      <c r="L867" s="1831" t="s">
        <v>24</v>
      </c>
      <c r="M867" s="1876" t="s">
        <v>24</v>
      </c>
      <c r="N867" s="1718">
        <v>43419</v>
      </c>
      <c r="O867" s="1711" t="s">
        <v>24</v>
      </c>
      <c r="P867" s="920" t="s">
        <v>24</v>
      </c>
      <c r="Q867" s="920" t="str">
        <f t="shared" si="76"/>
        <v>-</v>
      </c>
      <c r="R867" s="919" t="str">
        <f t="shared" ca="1" si="77"/>
        <v>TIDAK MCU</v>
      </c>
      <c r="S867" s="447" t="s">
        <v>24</v>
      </c>
      <c r="T867" s="1711">
        <v>44431</v>
      </c>
      <c r="U867" s="1718" t="s">
        <v>99</v>
      </c>
      <c r="V867" s="446">
        <v>44431</v>
      </c>
      <c r="W867" s="446" t="s">
        <v>24</v>
      </c>
      <c r="X867" s="1009"/>
      <c r="Y867" s="1690"/>
      <c r="Z867" s="447"/>
      <c r="AA867" s="447" t="s">
        <v>24</v>
      </c>
      <c r="AB867" s="447"/>
      <c r="AC867" s="447"/>
      <c r="AD867" s="447"/>
      <c r="AE867" s="447"/>
      <c r="AF867" s="447"/>
      <c r="AG867" s="447"/>
      <c r="AH867" s="1577"/>
      <c r="AI867" s="447" t="str">
        <f t="shared" si="78"/>
        <v>-</v>
      </c>
      <c r="AJ867" s="446">
        <f t="shared" si="79"/>
        <v>43419</v>
      </c>
      <c r="AK867" s="1978" t="s">
        <v>24</v>
      </c>
      <c r="AL867" s="1987" t="s">
        <v>24</v>
      </c>
      <c r="AM867" s="877"/>
      <c r="AN867" s="877"/>
      <c r="AO867" s="877"/>
      <c r="AP867" s="877"/>
      <c r="AQ867" s="2001" t="s">
        <v>6564</v>
      </c>
      <c r="AR867" s="877"/>
      <c r="AS867" s="877"/>
      <c r="AT867" s="877" t="s">
        <v>11694</v>
      </c>
      <c r="AU867" s="877"/>
      <c r="AV867" s="458"/>
      <c r="AW867" s="458"/>
      <c r="AX867" s="458"/>
      <c r="AY867" s="458"/>
      <c r="AZ867" s="885"/>
      <c r="BA867" s="1206"/>
      <c r="BB867" s="1206"/>
      <c r="BC867" s="1206"/>
      <c r="BD867" s="1206"/>
      <c r="BE867" s="1206"/>
      <c r="BF867" s="1206"/>
      <c r="BG867" s="1206"/>
      <c r="BH867" s="1206"/>
    </row>
    <row r="868" spans="1:60" s="2186" customFormat="1" ht="15" customHeight="1">
      <c r="A868" s="160"/>
      <c r="B868" s="1310">
        <v>862</v>
      </c>
      <c r="C868" s="563" t="s">
        <v>1216</v>
      </c>
      <c r="D868" s="590" t="s">
        <v>2534</v>
      </c>
      <c r="E868" s="521" t="s">
        <v>601</v>
      </c>
      <c r="F868" s="526" t="s">
        <v>24</v>
      </c>
      <c r="G868" s="526" t="s">
        <v>124</v>
      </c>
      <c r="H868" s="570" t="s">
        <v>24</v>
      </c>
      <c r="I868" s="589">
        <v>35547</v>
      </c>
      <c r="J868" s="1314">
        <f t="shared" ca="1" si="75"/>
        <v>25</v>
      </c>
      <c r="K868" s="316" t="s">
        <v>24</v>
      </c>
      <c r="L868" s="326" t="s">
        <v>24</v>
      </c>
      <c r="M868" s="336" t="s">
        <v>24</v>
      </c>
      <c r="N868" s="510" t="s">
        <v>24</v>
      </c>
      <c r="O868" s="211" t="s">
        <v>24</v>
      </c>
      <c r="P868" s="198" t="s">
        <v>24</v>
      </c>
      <c r="Q868" s="198" t="str">
        <f t="shared" si="76"/>
        <v>-</v>
      </c>
      <c r="R868" s="181" t="str">
        <f t="shared" ca="1" si="77"/>
        <v>TIDAK MCU</v>
      </c>
      <c r="S868" s="213" t="s">
        <v>24</v>
      </c>
      <c r="T868" s="211">
        <v>44313</v>
      </c>
      <c r="U868" s="212" t="s">
        <v>99</v>
      </c>
      <c r="V868" s="1330" t="s">
        <v>24</v>
      </c>
      <c r="W868" s="1311" t="s">
        <v>24</v>
      </c>
      <c r="X868" s="347"/>
      <c r="Y868" s="195"/>
      <c r="Z868" s="213"/>
      <c r="AA868" s="213" t="s">
        <v>24</v>
      </c>
      <c r="AB868" s="213"/>
      <c r="AC868" s="213"/>
      <c r="AD868" s="213"/>
      <c r="AE868" s="213"/>
      <c r="AF868" s="213"/>
      <c r="AG868" s="213"/>
      <c r="AH868" s="1305"/>
      <c r="AI868" s="244" t="str">
        <f t="shared" si="78"/>
        <v>-</v>
      </c>
      <c r="AJ868" s="1330" t="str">
        <f t="shared" si="79"/>
        <v>-</v>
      </c>
      <c r="AK868" s="584" t="s">
        <v>24</v>
      </c>
      <c r="AL868" s="621" t="s">
        <v>24</v>
      </c>
      <c r="AM868" s="230"/>
      <c r="AN868" s="232"/>
      <c r="AO868" s="232"/>
      <c r="AP868" s="230"/>
      <c r="AQ868" s="1231" t="s">
        <v>3094</v>
      </c>
      <c r="AR868" s="230"/>
      <c r="AS868" s="230"/>
      <c r="AT868" s="230"/>
      <c r="AU868" s="230"/>
      <c r="AV868" s="885"/>
      <c r="AW868" s="885"/>
      <c r="AX868" s="885"/>
      <c r="AY868" s="885"/>
      <c r="AZ868" s="885"/>
      <c r="BA868" s="1206"/>
      <c r="BB868" s="1206"/>
      <c r="BC868" s="1206"/>
      <c r="BD868" s="1206"/>
      <c r="BE868" s="1206"/>
      <c r="BF868" s="1206"/>
      <c r="BG868" s="1206"/>
      <c r="BH868" s="1206"/>
    </row>
    <row r="869" spans="1:60" s="2186" customFormat="1" ht="15" customHeight="1">
      <c r="A869" s="160"/>
      <c r="B869" s="1310">
        <v>863</v>
      </c>
      <c r="C869" s="647" t="s">
        <v>4415</v>
      </c>
      <c r="D869" s="590" t="s">
        <v>4416</v>
      </c>
      <c r="E869" s="521" t="s">
        <v>4222</v>
      </c>
      <c r="F869" s="526" t="s">
        <v>24</v>
      </c>
      <c r="G869" s="526" t="s">
        <v>124</v>
      </c>
      <c r="H869" s="527" t="s">
        <v>4417</v>
      </c>
      <c r="I869" s="589">
        <v>35037</v>
      </c>
      <c r="J869" s="1314">
        <f t="shared" ca="1" si="75"/>
        <v>26</v>
      </c>
      <c r="K869" s="316" t="s">
        <v>24</v>
      </c>
      <c r="L869" s="326" t="s">
        <v>24</v>
      </c>
      <c r="M869" s="336" t="s">
        <v>24</v>
      </c>
      <c r="N869" s="577">
        <v>43800</v>
      </c>
      <c r="O869" s="211" t="s">
        <v>24</v>
      </c>
      <c r="P869" s="198" t="s">
        <v>24</v>
      </c>
      <c r="Q869" s="198" t="str">
        <f t="shared" si="76"/>
        <v>-</v>
      </c>
      <c r="R869" s="181" t="str">
        <f t="shared" ca="1" si="77"/>
        <v>TIDAK MCU</v>
      </c>
      <c r="S869" s="213" t="s">
        <v>24</v>
      </c>
      <c r="T869" s="211">
        <v>44534</v>
      </c>
      <c r="U869" s="212" t="s">
        <v>99</v>
      </c>
      <c r="V869" s="1330" t="s">
        <v>24</v>
      </c>
      <c r="W869" s="1311" t="s">
        <v>24</v>
      </c>
      <c r="X869" s="347"/>
      <c r="Y869" s="195"/>
      <c r="Z869" s="213"/>
      <c r="AA869" s="213" t="s">
        <v>24</v>
      </c>
      <c r="AB869" s="213"/>
      <c r="AC869" s="213"/>
      <c r="AD869" s="213"/>
      <c r="AE869" s="213"/>
      <c r="AF869" s="213"/>
      <c r="AG869" s="213"/>
      <c r="AH869" s="1305"/>
      <c r="AI869" s="244" t="str">
        <f t="shared" si="78"/>
        <v>-</v>
      </c>
      <c r="AJ869" s="1330">
        <f t="shared" si="79"/>
        <v>43800</v>
      </c>
      <c r="AK869" s="584" t="s">
        <v>24</v>
      </c>
      <c r="AL869" s="621" t="s">
        <v>24</v>
      </c>
      <c r="AM869" s="230"/>
      <c r="AN869" s="232"/>
      <c r="AO869" s="232"/>
      <c r="AP869" s="230"/>
      <c r="AQ869" s="1231" t="s">
        <v>3094</v>
      </c>
      <c r="AR869" s="230" t="s">
        <v>121</v>
      </c>
      <c r="AS869" s="230" t="s">
        <v>230</v>
      </c>
      <c r="AT869" s="230" t="s">
        <v>11598</v>
      </c>
      <c r="AU869" s="230"/>
      <c r="AV869" s="885"/>
      <c r="AW869" s="885"/>
      <c r="AX869" s="885"/>
      <c r="AY869" s="885"/>
      <c r="AZ869" s="885"/>
      <c r="BA869" s="1206"/>
      <c r="BB869" s="1206"/>
      <c r="BC869" s="1206"/>
      <c r="BD869" s="1206"/>
      <c r="BE869" s="1206"/>
      <c r="BF869" s="1206"/>
      <c r="BG869" s="1206"/>
      <c r="BH869" s="1206"/>
    </row>
    <row r="870" spans="1:60" ht="15" customHeight="1">
      <c r="B870" s="1310">
        <v>864</v>
      </c>
      <c r="C870" s="563" t="s">
        <v>4418</v>
      </c>
      <c r="D870" s="590" t="s">
        <v>1853</v>
      </c>
      <c r="E870" s="521" t="s">
        <v>1122</v>
      </c>
      <c r="F870" s="526" t="s">
        <v>12114</v>
      </c>
      <c r="G870" s="526" t="s">
        <v>124</v>
      </c>
      <c r="H870" s="527" t="s">
        <v>4419</v>
      </c>
      <c r="I870" s="589">
        <v>35969</v>
      </c>
      <c r="J870" s="1314">
        <f t="shared" ca="1" si="75"/>
        <v>23</v>
      </c>
      <c r="K870" s="316" t="s">
        <v>24</v>
      </c>
      <c r="L870" s="326" t="s">
        <v>24</v>
      </c>
      <c r="M870" s="336" t="s">
        <v>24</v>
      </c>
      <c r="N870" s="577">
        <v>43799</v>
      </c>
      <c r="O870" s="211" t="s">
        <v>24</v>
      </c>
      <c r="P870" s="198" t="s">
        <v>24</v>
      </c>
      <c r="Q870" s="198" t="str">
        <f t="shared" si="76"/>
        <v>-</v>
      </c>
      <c r="R870" s="181" t="str">
        <f t="shared" ca="1" si="77"/>
        <v>TIDAK MCU</v>
      </c>
      <c r="S870" s="213" t="s">
        <v>24</v>
      </c>
      <c r="T870" s="211">
        <v>44370</v>
      </c>
      <c r="U870" s="212" t="s">
        <v>24</v>
      </c>
      <c r="V870" s="904" t="s">
        <v>24</v>
      </c>
      <c r="W870" s="136" t="s">
        <v>24</v>
      </c>
      <c r="X870" s="347"/>
      <c r="Y870" s="195"/>
      <c r="Z870" s="213"/>
      <c r="AA870" s="213" t="s">
        <v>24</v>
      </c>
      <c r="AB870" s="213"/>
      <c r="AC870" s="213"/>
      <c r="AD870" s="213"/>
      <c r="AE870" s="213"/>
      <c r="AF870" s="213"/>
      <c r="AG870" s="213"/>
      <c r="AH870" s="1305"/>
      <c r="AI870" s="244" t="str">
        <f t="shared" si="78"/>
        <v>-</v>
      </c>
      <c r="AJ870" s="1330">
        <f t="shared" si="79"/>
        <v>43799</v>
      </c>
      <c r="AK870" s="217" t="s">
        <v>24</v>
      </c>
      <c r="AL870" s="614" t="s">
        <v>24</v>
      </c>
      <c r="AM870" s="230"/>
      <c r="AN870" s="232"/>
      <c r="AO870" s="232"/>
      <c r="AP870" s="230"/>
      <c r="AQ870" s="1231" t="s">
        <v>3094</v>
      </c>
      <c r="AR870" s="230"/>
      <c r="AS870" s="230"/>
      <c r="AT870" s="230"/>
      <c r="AU870" s="230"/>
      <c r="AV870" s="885"/>
      <c r="AW870" s="885"/>
      <c r="AX870" s="885"/>
      <c r="AY870" s="885"/>
      <c r="AZ870" s="885"/>
    </row>
    <row r="871" spans="1:60" ht="15" customHeight="1">
      <c r="B871" s="1310">
        <v>865</v>
      </c>
      <c r="C871" s="563" t="s">
        <v>4420</v>
      </c>
      <c r="D871" s="590" t="s">
        <v>4291</v>
      </c>
      <c r="E871" s="554" t="s">
        <v>4292</v>
      </c>
      <c r="F871" s="526" t="s">
        <v>12012</v>
      </c>
      <c r="G871" s="526" t="s">
        <v>124</v>
      </c>
      <c r="H871" s="527" t="s">
        <v>4421</v>
      </c>
      <c r="I871" s="589">
        <v>34411</v>
      </c>
      <c r="J871" s="1314">
        <f t="shared" ca="1" si="75"/>
        <v>28</v>
      </c>
      <c r="K871" s="176" t="s">
        <v>24</v>
      </c>
      <c r="L871" s="170" t="s">
        <v>24</v>
      </c>
      <c r="M871" s="173" t="s">
        <v>24</v>
      </c>
      <c r="N871" s="577">
        <v>43799</v>
      </c>
      <c r="O871" s="211" t="s">
        <v>24</v>
      </c>
      <c r="P871" s="198" t="s">
        <v>24</v>
      </c>
      <c r="Q871" s="198" t="str">
        <f t="shared" si="76"/>
        <v>-</v>
      </c>
      <c r="R871" s="181" t="str">
        <f t="shared" ca="1" si="77"/>
        <v>TIDAK MCU</v>
      </c>
      <c r="S871" s="213" t="s">
        <v>24</v>
      </c>
      <c r="T871" s="211">
        <v>44638</v>
      </c>
      <c r="U871" s="212" t="s">
        <v>99</v>
      </c>
      <c r="V871" s="1330">
        <v>44273</v>
      </c>
      <c r="W871" s="1311" t="s">
        <v>24</v>
      </c>
      <c r="X871" s="347"/>
      <c r="Y871" s="195"/>
      <c r="Z871" s="213"/>
      <c r="AA871" s="213" t="s">
        <v>24</v>
      </c>
      <c r="AB871" s="244" t="s">
        <v>24</v>
      </c>
      <c r="AC871" s="213"/>
      <c r="AD871" s="213"/>
      <c r="AE871" s="213"/>
      <c r="AF871" s="213"/>
      <c r="AG871" s="213"/>
      <c r="AH871" s="1305"/>
      <c r="AI871" s="244" t="str">
        <f t="shared" si="78"/>
        <v>--</v>
      </c>
      <c r="AJ871" s="1330">
        <f t="shared" si="79"/>
        <v>43799</v>
      </c>
      <c r="AK871" s="217" t="s">
        <v>24</v>
      </c>
      <c r="AL871" s="614" t="s">
        <v>24</v>
      </c>
      <c r="AM871" s="230"/>
      <c r="AN871" s="232"/>
      <c r="AO871" s="232"/>
      <c r="AP871" s="230"/>
      <c r="AQ871" s="1231" t="s">
        <v>3094</v>
      </c>
      <c r="AR871" s="230" t="s">
        <v>12011</v>
      </c>
      <c r="AS871" s="230" t="s">
        <v>6791</v>
      </c>
      <c r="AT871" s="230"/>
      <c r="AU871" s="230"/>
      <c r="AV871" s="885"/>
      <c r="AW871" s="885"/>
      <c r="AX871" s="885"/>
      <c r="AY871" s="885"/>
      <c r="AZ871" s="177"/>
    </row>
    <row r="872" spans="1:60" ht="15" customHeight="1">
      <c r="B872" s="1310">
        <v>866</v>
      </c>
      <c r="C872" s="563" t="s">
        <v>13705</v>
      </c>
      <c r="D872" s="590" t="s">
        <v>13706</v>
      </c>
      <c r="E872" s="521" t="s">
        <v>4292</v>
      </c>
      <c r="F872" s="526" t="s">
        <v>13707</v>
      </c>
      <c r="G872" s="526" t="s">
        <v>102</v>
      </c>
      <c r="H872" s="612" t="s">
        <v>4422</v>
      </c>
      <c r="I872" s="589">
        <v>33747</v>
      </c>
      <c r="J872" s="1314">
        <f t="shared" ca="1" si="75"/>
        <v>30</v>
      </c>
      <c r="K872" s="316" t="s">
        <v>24</v>
      </c>
      <c r="L872" s="326" t="s">
        <v>24</v>
      </c>
      <c r="M872" s="336" t="s">
        <v>24</v>
      </c>
      <c r="N872" s="577">
        <v>43799</v>
      </c>
      <c r="O872" s="211" t="s">
        <v>24</v>
      </c>
      <c r="P872" s="198" t="s">
        <v>24</v>
      </c>
      <c r="Q872" s="198" t="str">
        <f t="shared" si="76"/>
        <v>-</v>
      </c>
      <c r="R872" s="181" t="str">
        <f t="shared" ca="1" si="77"/>
        <v>TIDAK MCU</v>
      </c>
      <c r="S872" s="213" t="s">
        <v>24</v>
      </c>
      <c r="T872" s="211">
        <v>44339</v>
      </c>
      <c r="U872" s="212" t="s">
        <v>24</v>
      </c>
      <c r="V872" s="904">
        <v>44339</v>
      </c>
      <c r="W872" s="136" t="s">
        <v>24</v>
      </c>
      <c r="X872" s="347"/>
      <c r="Y872" s="195"/>
      <c r="Z872" s="213"/>
      <c r="AA872" s="213" t="s">
        <v>24</v>
      </c>
      <c r="AB872" s="213"/>
      <c r="AC872" s="213"/>
      <c r="AD872" s="213"/>
      <c r="AE872" s="213"/>
      <c r="AF872" s="213"/>
      <c r="AG872" s="213"/>
      <c r="AH872" s="1305"/>
      <c r="AI872" s="244" t="str">
        <f t="shared" si="78"/>
        <v>-</v>
      </c>
      <c r="AJ872" s="1330">
        <f t="shared" si="79"/>
        <v>43799</v>
      </c>
      <c r="AK872" s="217" t="s">
        <v>24</v>
      </c>
      <c r="AL872" s="614" t="s">
        <v>24</v>
      </c>
      <c r="AM872" s="230"/>
      <c r="AN872" s="232"/>
      <c r="AO872" s="232"/>
      <c r="AP872" s="230"/>
      <c r="AQ872" s="1231" t="s">
        <v>3094</v>
      </c>
      <c r="AR872" s="230"/>
      <c r="AS872" s="230"/>
      <c r="AT872" s="230"/>
      <c r="AU872" s="230"/>
      <c r="AV872" s="177"/>
      <c r="AW872" s="177"/>
      <c r="AX872" s="177"/>
      <c r="AY872" s="177"/>
      <c r="AZ872" s="177"/>
    </row>
    <row r="873" spans="1:60" ht="15" customHeight="1">
      <c r="B873" s="1310">
        <v>867</v>
      </c>
      <c r="C873" s="563" t="s">
        <v>4423</v>
      </c>
      <c r="D873" s="590" t="s">
        <v>257</v>
      </c>
      <c r="E873" s="521" t="s">
        <v>1122</v>
      </c>
      <c r="F873" s="526" t="s">
        <v>24</v>
      </c>
      <c r="G873" s="526" t="s">
        <v>124</v>
      </c>
      <c r="H873" s="527" t="s">
        <v>4424</v>
      </c>
      <c r="I873" s="589">
        <v>36419</v>
      </c>
      <c r="J873" s="1314">
        <f t="shared" ca="1" si="75"/>
        <v>22</v>
      </c>
      <c r="K873" s="244" t="s">
        <v>1627</v>
      </c>
      <c r="L873" s="665">
        <v>980919310350</v>
      </c>
      <c r="M873" s="211">
        <v>45551</v>
      </c>
      <c r="N873" s="577">
        <v>43818</v>
      </c>
      <c r="O873" s="211" t="s">
        <v>24</v>
      </c>
      <c r="P873" s="198" t="s">
        <v>24</v>
      </c>
      <c r="Q873" s="198" t="str">
        <f t="shared" si="76"/>
        <v>-</v>
      </c>
      <c r="R873" s="181" t="str">
        <f t="shared" ca="1" si="77"/>
        <v>TIDAK MCU</v>
      </c>
      <c r="S873" s="213" t="s">
        <v>4456</v>
      </c>
      <c r="T873" s="211">
        <v>44455</v>
      </c>
      <c r="U873" s="212">
        <v>44455</v>
      </c>
      <c r="V873" s="904" t="s">
        <v>24</v>
      </c>
      <c r="W873" s="136" t="s">
        <v>24</v>
      </c>
      <c r="X873" s="347"/>
      <c r="Y873" s="195"/>
      <c r="Z873" s="213"/>
      <c r="AA873" s="243" t="s">
        <v>100</v>
      </c>
      <c r="AB873" s="213"/>
      <c r="AC873" s="213"/>
      <c r="AD873" s="213"/>
      <c r="AE873" s="213"/>
      <c r="AF873" s="213"/>
      <c r="AG873" s="213"/>
      <c r="AH873" s="1305"/>
      <c r="AI873" s="244" t="str">
        <f t="shared" si="78"/>
        <v>LIGHT VEHICLE</v>
      </c>
      <c r="AJ873" s="1330">
        <f t="shared" si="79"/>
        <v>43818</v>
      </c>
      <c r="AK873" s="592">
        <v>43804</v>
      </c>
      <c r="AL873" s="614">
        <v>43804</v>
      </c>
      <c r="AM873" s="230"/>
      <c r="AN873" s="232"/>
      <c r="AO873" s="232"/>
      <c r="AP873" s="230"/>
      <c r="AQ873" s="1231" t="s">
        <v>3094</v>
      </c>
      <c r="AR873" s="230"/>
      <c r="AS873" s="230"/>
      <c r="AT873" s="230"/>
      <c r="AU873" s="230"/>
      <c r="AV873" s="885"/>
      <c r="AW873" s="885"/>
      <c r="AX873" s="885"/>
      <c r="AY873" s="885"/>
      <c r="AZ873" s="177"/>
    </row>
    <row r="874" spans="1:60" ht="15" customHeight="1">
      <c r="B874" s="1310">
        <v>868</v>
      </c>
      <c r="C874" s="647" t="s">
        <v>4425</v>
      </c>
      <c r="D874" s="590" t="s">
        <v>2534</v>
      </c>
      <c r="E874" s="521" t="s">
        <v>601</v>
      </c>
      <c r="F874" s="526" t="s">
        <v>24</v>
      </c>
      <c r="G874" s="526" t="s">
        <v>124</v>
      </c>
      <c r="H874" s="527" t="s">
        <v>4426</v>
      </c>
      <c r="I874" s="589">
        <v>35827</v>
      </c>
      <c r="J874" s="903">
        <f t="shared" ca="1" si="75"/>
        <v>24</v>
      </c>
      <c r="K874" s="316" t="s">
        <v>24</v>
      </c>
      <c r="L874" s="326" t="s">
        <v>24</v>
      </c>
      <c r="M874" s="336" t="s">
        <v>24</v>
      </c>
      <c r="N874" s="577">
        <v>43825</v>
      </c>
      <c r="O874" s="211" t="s">
        <v>24</v>
      </c>
      <c r="P874" s="198" t="s">
        <v>24</v>
      </c>
      <c r="Q874" s="198" t="str">
        <f t="shared" si="76"/>
        <v>-</v>
      </c>
      <c r="R874" s="181" t="str">
        <f t="shared" ca="1" si="77"/>
        <v>TIDAK MCU</v>
      </c>
      <c r="S874" s="213" t="s">
        <v>24</v>
      </c>
      <c r="T874" s="211">
        <v>44593</v>
      </c>
      <c r="U874" s="212" t="s">
        <v>99</v>
      </c>
      <c r="V874" s="904" t="s">
        <v>24</v>
      </c>
      <c r="W874" s="136" t="s">
        <v>24</v>
      </c>
      <c r="X874" s="347"/>
      <c r="Y874" s="195"/>
      <c r="Z874" s="213"/>
      <c r="AA874" s="213" t="s">
        <v>24</v>
      </c>
      <c r="AB874" s="213"/>
      <c r="AC874" s="213"/>
      <c r="AD874" s="213"/>
      <c r="AE874" s="213"/>
      <c r="AF874" s="213"/>
      <c r="AG874" s="213"/>
      <c r="AH874" s="369"/>
      <c r="AI874" s="481" t="str">
        <f t="shared" si="78"/>
        <v>-</v>
      </c>
      <c r="AJ874" s="1330">
        <f t="shared" si="79"/>
        <v>43825</v>
      </c>
      <c r="AK874" s="217" t="s">
        <v>24</v>
      </c>
      <c r="AL874" s="614" t="s">
        <v>24</v>
      </c>
      <c r="AM874" s="230"/>
      <c r="AN874" s="232"/>
      <c r="AO874" s="232"/>
      <c r="AP874" s="230"/>
      <c r="AQ874" s="1231" t="s">
        <v>3094</v>
      </c>
      <c r="AR874" s="230"/>
      <c r="AS874" s="230"/>
      <c r="AT874" s="230"/>
      <c r="AU874" s="230"/>
      <c r="AV874" s="885"/>
      <c r="AW874" s="885"/>
      <c r="AX874" s="885"/>
      <c r="AY874" s="885"/>
      <c r="AZ874" s="177"/>
    </row>
    <row r="875" spans="1:60" ht="15" customHeight="1">
      <c r="B875" s="1310">
        <v>869</v>
      </c>
      <c r="C875" s="647" t="s">
        <v>4427</v>
      </c>
      <c r="D875" s="244" t="s">
        <v>2534</v>
      </c>
      <c r="E875" s="521" t="s">
        <v>601</v>
      </c>
      <c r="F875" s="526" t="s">
        <v>24</v>
      </c>
      <c r="G875" s="526" t="s">
        <v>124</v>
      </c>
      <c r="H875" s="527" t="s">
        <v>4428</v>
      </c>
      <c r="I875" s="589">
        <v>36504</v>
      </c>
      <c r="J875" s="1314">
        <f t="shared" ca="1" si="75"/>
        <v>22</v>
      </c>
      <c r="K875" s="316" t="s">
        <v>24</v>
      </c>
      <c r="L875" s="326" t="s">
        <v>24</v>
      </c>
      <c r="M875" s="336" t="s">
        <v>24</v>
      </c>
      <c r="N875" s="577">
        <v>43859</v>
      </c>
      <c r="O875" s="211" t="s">
        <v>24</v>
      </c>
      <c r="P875" s="198" t="s">
        <v>24</v>
      </c>
      <c r="Q875" s="198" t="str">
        <f t="shared" si="76"/>
        <v>-</v>
      </c>
      <c r="R875" s="181" t="str">
        <f t="shared" ca="1" si="77"/>
        <v>TIDAK MCU</v>
      </c>
      <c r="S875" s="213" t="s">
        <v>24</v>
      </c>
      <c r="T875" s="211">
        <v>44540</v>
      </c>
      <c r="U875" s="212" t="s">
        <v>99</v>
      </c>
      <c r="V875" s="904" t="s">
        <v>24</v>
      </c>
      <c r="W875" s="136" t="s">
        <v>24</v>
      </c>
      <c r="X875" s="347"/>
      <c r="Y875" s="195"/>
      <c r="Z875" s="213"/>
      <c r="AA875" s="213" t="s">
        <v>24</v>
      </c>
      <c r="AB875" s="213"/>
      <c r="AC875" s="213"/>
      <c r="AD875" s="213"/>
      <c r="AE875" s="213"/>
      <c r="AF875" s="213"/>
      <c r="AG875" s="213"/>
      <c r="AH875" s="1305"/>
      <c r="AI875" s="244" t="str">
        <f t="shared" si="78"/>
        <v>-</v>
      </c>
      <c r="AJ875" s="1330">
        <f t="shared" si="79"/>
        <v>43859</v>
      </c>
      <c r="AK875" s="217" t="s">
        <v>24</v>
      </c>
      <c r="AL875" s="614" t="s">
        <v>24</v>
      </c>
      <c r="AM875" s="230"/>
      <c r="AN875" s="232"/>
      <c r="AO875" s="232"/>
      <c r="AP875" s="230"/>
      <c r="AQ875" s="1231" t="s">
        <v>3094</v>
      </c>
      <c r="AR875" s="230"/>
      <c r="AS875" s="230"/>
      <c r="AT875" s="230"/>
      <c r="AU875" s="230"/>
      <c r="AV875" s="885"/>
      <c r="AW875" s="885"/>
      <c r="AX875" s="885"/>
      <c r="AY875" s="885"/>
      <c r="AZ875" s="885"/>
    </row>
    <row r="876" spans="1:60" ht="15" customHeight="1">
      <c r="B876" s="1310">
        <v>870</v>
      </c>
      <c r="C876" s="647" t="s">
        <v>981</v>
      </c>
      <c r="D876" s="244" t="s">
        <v>2534</v>
      </c>
      <c r="E876" s="521" t="s">
        <v>601</v>
      </c>
      <c r="F876" s="526" t="s">
        <v>24</v>
      </c>
      <c r="G876" s="526" t="s">
        <v>124</v>
      </c>
      <c r="H876" s="527" t="s">
        <v>4429</v>
      </c>
      <c r="I876" s="589">
        <v>36100</v>
      </c>
      <c r="J876" s="903">
        <f t="shared" ca="1" si="75"/>
        <v>23</v>
      </c>
      <c r="K876" s="316" t="s">
        <v>24</v>
      </c>
      <c r="L876" s="326" t="s">
        <v>24</v>
      </c>
      <c r="M876" s="336" t="s">
        <v>24</v>
      </c>
      <c r="N876" s="577">
        <v>43859</v>
      </c>
      <c r="O876" s="211" t="s">
        <v>24</v>
      </c>
      <c r="P876" s="198" t="s">
        <v>24</v>
      </c>
      <c r="Q876" s="198" t="str">
        <f t="shared" si="76"/>
        <v>-</v>
      </c>
      <c r="R876" s="181" t="str">
        <f t="shared" ca="1" si="77"/>
        <v>TIDAK MCU</v>
      </c>
      <c r="S876" s="213" t="s">
        <v>24</v>
      </c>
      <c r="T876" s="211">
        <v>44501</v>
      </c>
      <c r="U876" s="212" t="s">
        <v>99</v>
      </c>
      <c r="V876" s="904" t="s">
        <v>24</v>
      </c>
      <c r="W876" s="136" t="s">
        <v>24</v>
      </c>
      <c r="X876" s="347"/>
      <c r="Y876" s="195"/>
      <c r="Z876" s="952"/>
      <c r="AA876" s="1305" t="s">
        <v>24</v>
      </c>
      <c r="AB876" s="1020"/>
      <c r="AC876" s="213"/>
      <c r="AD876" s="213"/>
      <c r="AE876" s="213"/>
      <c r="AF876" s="213"/>
      <c r="AG876" s="213"/>
      <c r="AH876" s="1305"/>
      <c r="AI876" s="244" t="str">
        <f t="shared" si="78"/>
        <v>-</v>
      </c>
      <c r="AJ876" s="1330">
        <f t="shared" si="79"/>
        <v>43859</v>
      </c>
      <c r="AK876" s="217" t="s">
        <v>24</v>
      </c>
      <c r="AL876" s="614" t="s">
        <v>24</v>
      </c>
      <c r="AM876" s="230"/>
      <c r="AN876" s="232"/>
      <c r="AO876" s="232"/>
      <c r="AP876" s="230"/>
      <c r="AQ876" s="1231" t="s">
        <v>3094</v>
      </c>
      <c r="AR876" s="230" t="s">
        <v>102</v>
      </c>
      <c r="AS876" s="230" t="s">
        <v>4238</v>
      </c>
      <c r="AT876" s="230" t="s">
        <v>11598</v>
      </c>
      <c r="AU876" s="230"/>
      <c r="AV876" s="885"/>
      <c r="AW876" s="885"/>
      <c r="AX876" s="885"/>
      <c r="AY876" s="885"/>
      <c r="AZ876" s="177"/>
    </row>
    <row r="877" spans="1:60" ht="15" customHeight="1">
      <c r="B877" s="1310">
        <v>871</v>
      </c>
      <c r="C877" s="655" t="s">
        <v>299</v>
      </c>
      <c r="D877" s="567" t="s">
        <v>257</v>
      </c>
      <c r="E877" s="521" t="s">
        <v>4241</v>
      </c>
      <c r="F877" s="526" t="s">
        <v>24</v>
      </c>
      <c r="G877" s="526" t="s">
        <v>117</v>
      </c>
      <c r="H877" s="527" t="s">
        <v>4678</v>
      </c>
      <c r="I877" s="198">
        <v>35119</v>
      </c>
      <c r="J877" s="1314">
        <f t="shared" ca="1" si="75"/>
        <v>26</v>
      </c>
      <c r="K877" s="1062" t="s">
        <v>83</v>
      </c>
      <c r="L877" s="654">
        <v>1718170200204</v>
      </c>
      <c r="M877" s="1062">
        <v>44616</v>
      </c>
      <c r="N877" s="577">
        <v>43726</v>
      </c>
      <c r="O877" s="211" t="s">
        <v>24</v>
      </c>
      <c r="P877" s="244" t="s">
        <v>24</v>
      </c>
      <c r="Q877" s="198" t="str">
        <f t="shared" si="76"/>
        <v>-</v>
      </c>
      <c r="R877" s="181" t="str">
        <f t="shared" ca="1" si="77"/>
        <v>TIDAK MCU</v>
      </c>
      <c r="S877" s="213" t="s">
        <v>4770</v>
      </c>
      <c r="T877" s="211">
        <v>44251</v>
      </c>
      <c r="U877" s="212">
        <v>44251</v>
      </c>
      <c r="V877" s="1330" t="s">
        <v>24</v>
      </c>
      <c r="W877" s="136" t="s">
        <v>24</v>
      </c>
      <c r="X877" s="347"/>
      <c r="Y877" s="195"/>
      <c r="Z877" s="213"/>
      <c r="AA877" s="213" t="s">
        <v>100</v>
      </c>
      <c r="AB877" s="213" t="s">
        <v>24</v>
      </c>
      <c r="AC877" s="213" t="s">
        <v>24</v>
      </c>
      <c r="AD877" s="213" t="s">
        <v>24</v>
      </c>
      <c r="AE877" s="213"/>
      <c r="AF877" s="213"/>
      <c r="AG877" s="213"/>
      <c r="AH877" s="1305"/>
      <c r="AI877" s="244" t="str">
        <f t="shared" si="78"/>
        <v>LIGHT VEHICLE---</v>
      </c>
      <c r="AJ877" s="1330">
        <f t="shared" si="79"/>
        <v>43726</v>
      </c>
      <c r="AK877" s="1338"/>
      <c r="AL877" s="621">
        <v>43725</v>
      </c>
      <c r="AM877" s="230"/>
      <c r="AN877" s="232"/>
      <c r="AO877" s="232"/>
      <c r="AP877" s="230"/>
      <c r="AQ877" s="180"/>
      <c r="AR877" s="230"/>
      <c r="AS877" s="230"/>
      <c r="AT877" s="230"/>
      <c r="AU877" s="230"/>
      <c r="AV877" s="885"/>
      <c r="AW877" s="885"/>
      <c r="AX877" s="885"/>
      <c r="AY877" s="885"/>
      <c r="AZ877" s="177"/>
    </row>
    <row r="878" spans="1:60" ht="15" customHeight="1">
      <c r="B878" s="1310">
        <v>872</v>
      </c>
      <c r="C878" s="655" t="s">
        <v>4679</v>
      </c>
      <c r="D878" s="567" t="s">
        <v>4680</v>
      </c>
      <c r="E878" s="521" t="s">
        <v>4241</v>
      </c>
      <c r="F878" s="526" t="s">
        <v>24</v>
      </c>
      <c r="G878" s="526" t="s">
        <v>117</v>
      </c>
      <c r="H878" s="527" t="s">
        <v>4681</v>
      </c>
      <c r="I878" s="198">
        <v>32264</v>
      </c>
      <c r="J878" s="1314">
        <f t="shared" ca="1" si="75"/>
        <v>34</v>
      </c>
      <c r="K878" s="316" t="s">
        <v>24</v>
      </c>
      <c r="L878" s="326" t="s">
        <v>24</v>
      </c>
      <c r="M878" s="336" t="s">
        <v>24</v>
      </c>
      <c r="N878" s="577">
        <v>43750</v>
      </c>
      <c r="O878" s="211" t="s">
        <v>24</v>
      </c>
      <c r="P878" s="244" t="s">
        <v>24</v>
      </c>
      <c r="Q878" s="198" t="str">
        <f t="shared" si="76"/>
        <v>-</v>
      </c>
      <c r="R878" s="181" t="str">
        <f t="shared" ca="1" si="77"/>
        <v>TIDAK MCU</v>
      </c>
      <c r="S878" s="213" t="s">
        <v>24</v>
      </c>
      <c r="T878" s="211">
        <v>44317</v>
      </c>
      <c r="U878" s="212" t="s">
        <v>99</v>
      </c>
      <c r="V878" s="1330" t="s">
        <v>24</v>
      </c>
      <c r="W878" s="136" t="s">
        <v>24</v>
      </c>
      <c r="X878" s="347"/>
      <c r="Y878" s="195"/>
      <c r="Z878" s="213"/>
      <c r="AA878" s="213" t="s">
        <v>24</v>
      </c>
      <c r="AB878" s="213" t="s">
        <v>24</v>
      </c>
      <c r="AC878" s="213" t="s">
        <v>24</v>
      </c>
      <c r="AD878" s="213" t="s">
        <v>24</v>
      </c>
      <c r="AE878" s="213"/>
      <c r="AF878" s="213"/>
      <c r="AG878" s="213"/>
      <c r="AH878" s="1305"/>
      <c r="AI878" s="244" t="str">
        <f t="shared" si="78"/>
        <v>----</v>
      </c>
      <c r="AJ878" s="1330">
        <f t="shared" si="79"/>
        <v>43750</v>
      </c>
      <c r="AK878" s="217" t="s">
        <v>24</v>
      </c>
      <c r="AL878" s="614" t="s">
        <v>24</v>
      </c>
      <c r="AM878" s="230"/>
      <c r="AN878" s="232"/>
      <c r="AO878" s="232"/>
      <c r="AP878" s="230"/>
      <c r="AQ878" s="180"/>
      <c r="AR878" s="230"/>
      <c r="AS878" s="230"/>
      <c r="AT878" s="230"/>
      <c r="AU878" s="230"/>
      <c r="AV878" s="885"/>
      <c r="AW878" s="885"/>
      <c r="AX878" s="885"/>
      <c r="AY878" s="885"/>
      <c r="AZ878" s="458"/>
    </row>
    <row r="879" spans="1:60" ht="15" customHeight="1">
      <c r="B879" s="1310">
        <v>873</v>
      </c>
      <c r="C879" s="650" t="s">
        <v>4714</v>
      </c>
      <c r="D879" s="566" t="s">
        <v>1853</v>
      </c>
      <c r="E879" s="521" t="s">
        <v>4241</v>
      </c>
      <c r="F879" s="671" t="s">
        <v>24</v>
      </c>
      <c r="G879" s="526" t="s">
        <v>13120</v>
      </c>
      <c r="H879" s="527" t="s">
        <v>11465</v>
      </c>
      <c r="I879" s="211">
        <v>33565</v>
      </c>
      <c r="J879" s="1314">
        <f t="shared" ca="1" si="75"/>
        <v>30</v>
      </c>
      <c r="K879" s="316" t="s">
        <v>24</v>
      </c>
      <c r="L879" s="326" t="s">
        <v>24</v>
      </c>
      <c r="M879" s="336" t="s">
        <v>24</v>
      </c>
      <c r="N879" s="577">
        <v>43787</v>
      </c>
      <c r="O879" s="211" t="s">
        <v>24</v>
      </c>
      <c r="P879" s="244" t="s">
        <v>24</v>
      </c>
      <c r="Q879" s="198" t="str">
        <f t="shared" si="76"/>
        <v>-</v>
      </c>
      <c r="R879" s="181" t="str">
        <f t="shared" ca="1" si="77"/>
        <v>TIDAK MCU</v>
      </c>
      <c r="S879" s="213"/>
      <c r="T879" s="211">
        <v>44523</v>
      </c>
      <c r="U879" s="212" t="s">
        <v>99</v>
      </c>
      <c r="V879" s="1330" t="s">
        <v>24</v>
      </c>
      <c r="W879" s="136" t="s">
        <v>24</v>
      </c>
      <c r="X879" s="347"/>
      <c r="Y879" s="195"/>
      <c r="Z879" s="213"/>
      <c r="AA879" s="213"/>
      <c r="AB879" s="213"/>
      <c r="AC879" s="213"/>
      <c r="AD879" s="213"/>
      <c r="AE879" s="213"/>
      <c r="AF879" s="213"/>
      <c r="AG879" s="213"/>
      <c r="AH879" s="1305"/>
      <c r="AI879" s="244" t="str">
        <f t="shared" si="78"/>
        <v/>
      </c>
      <c r="AJ879" s="1330">
        <f t="shared" si="79"/>
        <v>43787</v>
      </c>
      <c r="AK879" s="217" t="s">
        <v>24</v>
      </c>
      <c r="AL879" s="614" t="s">
        <v>24</v>
      </c>
      <c r="AM879" s="230"/>
      <c r="AN879" s="232"/>
      <c r="AO879" s="232"/>
      <c r="AP879" s="230"/>
      <c r="AQ879" s="180" t="s">
        <v>3094</v>
      </c>
      <c r="AR879" s="230"/>
      <c r="AS879" s="230"/>
      <c r="AT879" s="230"/>
      <c r="AU879" s="230"/>
      <c r="AV879" s="885"/>
      <c r="AW879" s="885"/>
      <c r="AX879" s="885"/>
      <c r="AY879" s="885"/>
      <c r="AZ879" s="885"/>
    </row>
    <row r="880" spans="1:60" ht="15" customHeight="1">
      <c r="B880" s="1310">
        <v>874</v>
      </c>
      <c r="C880" s="563" t="s">
        <v>2089</v>
      </c>
      <c r="D880" s="566" t="s">
        <v>230</v>
      </c>
      <c r="E880" s="554" t="s">
        <v>222</v>
      </c>
      <c r="F880" s="526" t="s">
        <v>24</v>
      </c>
      <c r="G880" s="526" t="s">
        <v>127</v>
      </c>
      <c r="H880" s="527" t="s">
        <v>2090</v>
      </c>
      <c r="I880" s="589">
        <v>29839</v>
      </c>
      <c r="J880" s="1314">
        <f t="shared" ca="1" si="75"/>
        <v>41</v>
      </c>
      <c r="K880" s="244" t="s">
        <v>493</v>
      </c>
      <c r="L880" s="651">
        <v>810919310134</v>
      </c>
      <c r="M880" s="589">
        <v>45179</v>
      </c>
      <c r="N880" s="577">
        <v>43333</v>
      </c>
      <c r="O880" s="211" t="s">
        <v>24</v>
      </c>
      <c r="P880" s="244" t="s">
        <v>24</v>
      </c>
      <c r="Q880" s="198" t="str">
        <f t="shared" si="76"/>
        <v>-</v>
      </c>
      <c r="R880" s="181" t="str">
        <f t="shared" ca="1" si="77"/>
        <v>TIDAK MCU</v>
      </c>
      <c r="S880" s="244" t="s">
        <v>2357</v>
      </c>
      <c r="T880" s="211">
        <v>44449</v>
      </c>
      <c r="U880" s="212">
        <v>44449</v>
      </c>
      <c r="V880" s="1330" t="s">
        <v>24</v>
      </c>
      <c r="W880" s="136" t="s">
        <v>24</v>
      </c>
      <c r="X880" s="184"/>
      <c r="Y880" s="195"/>
      <c r="Z880" s="212"/>
      <c r="AA880" s="243" t="s">
        <v>1086</v>
      </c>
      <c r="AB880" s="213" t="s">
        <v>24</v>
      </c>
      <c r="AC880" s="213"/>
      <c r="AD880" s="213"/>
      <c r="AE880" s="213"/>
      <c r="AF880" s="213"/>
      <c r="AG880" s="213"/>
      <c r="AH880" s="1305"/>
      <c r="AI880" s="244" t="str">
        <f t="shared" si="78"/>
        <v>HINO 260 JD/TI-</v>
      </c>
      <c r="AJ880" s="1330">
        <f t="shared" si="79"/>
        <v>43333</v>
      </c>
      <c r="AK880" s="530">
        <v>44077</v>
      </c>
      <c r="AL880" s="614">
        <v>43332</v>
      </c>
      <c r="AM880" s="230"/>
      <c r="AN880" s="232"/>
      <c r="AO880" s="232"/>
      <c r="AP880" s="230"/>
      <c r="AQ880" s="1231" t="s">
        <v>3094</v>
      </c>
      <c r="AR880" s="230"/>
      <c r="AS880" s="230"/>
      <c r="AT880" s="230"/>
      <c r="AU880" s="230"/>
      <c r="AV880" s="885"/>
      <c r="AW880" s="885"/>
      <c r="AX880" s="885"/>
      <c r="AY880" s="885"/>
      <c r="AZ880" s="885"/>
    </row>
    <row r="881" spans="1:52" ht="15" customHeight="1">
      <c r="A881" s="885"/>
      <c r="B881" s="1310">
        <v>425</v>
      </c>
      <c r="C881" s="648" t="s">
        <v>5538</v>
      </c>
      <c r="D881" s="567" t="s">
        <v>1129</v>
      </c>
      <c r="E881" s="521" t="s">
        <v>1122</v>
      </c>
      <c r="F881" s="526" t="s">
        <v>24</v>
      </c>
      <c r="G881" s="526" t="s">
        <v>109</v>
      </c>
      <c r="H881" s="522" t="s">
        <v>24</v>
      </c>
      <c r="I881" s="662" t="s">
        <v>24</v>
      </c>
      <c r="J881" s="1314" t="str">
        <f t="shared" ca="1" si="75"/>
        <v>-</v>
      </c>
      <c r="K881" s="176" t="s">
        <v>24</v>
      </c>
      <c r="L881" s="170" t="s">
        <v>24</v>
      </c>
      <c r="M881" s="173" t="s">
        <v>24</v>
      </c>
      <c r="N881" s="577">
        <v>43769</v>
      </c>
      <c r="O881" s="211" t="s">
        <v>24</v>
      </c>
      <c r="P881" s="198" t="s">
        <v>24</v>
      </c>
      <c r="Q881" s="198" t="str">
        <f t="shared" si="76"/>
        <v>-</v>
      </c>
      <c r="R881" s="181" t="str">
        <f t="shared" ca="1" si="77"/>
        <v>TIDAK MCU</v>
      </c>
      <c r="S881" s="654" t="s">
        <v>24</v>
      </c>
      <c r="T881" s="1330">
        <v>44926</v>
      </c>
      <c r="U881" s="212" t="s">
        <v>24</v>
      </c>
      <c r="V881" s="904" t="s">
        <v>24</v>
      </c>
      <c r="W881" s="136" t="s">
        <v>24</v>
      </c>
      <c r="X881" s="347"/>
      <c r="Y881" s="195"/>
      <c r="Z881" s="213"/>
      <c r="AA881" s="213" t="s">
        <v>24</v>
      </c>
      <c r="AB881" s="839"/>
      <c r="AC881" s="213"/>
      <c r="AD881" s="213"/>
      <c r="AE881" s="213"/>
      <c r="AF881" s="213"/>
      <c r="AG881" s="213"/>
      <c r="AH881" s="1305"/>
      <c r="AI881" s="244" t="str">
        <f t="shared" si="78"/>
        <v>-</v>
      </c>
      <c r="AJ881" s="1330">
        <f t="shared" si="79"/>
        <v>43769</v>
      </c>
      <c r="AK881" s="584" t="s">
        <v>24</v>
      </c>
      <c r="AL881" s="621" t="s">
        <v>24</v>
      </c>
      <c r="AM881" s="230"/>
      <c r="AN881" s="232"/>
      <c r="AO881" s="232"/>
      <c r="AP881" s="230"/>
      <c r="AQ881" s="230"/>
      <c r="AR881" s="230"/>
      <c r="AS881" s="230"/>
      <c r="AT881" s="230"/>
      <c r="AU881" s="230"/>
      <c r="AV881" s="885"/>
      <c r="AW881" s="885"/>
      <c r="AX881" s="885"/>
      <c r="AY881" s="885"/>
      <c r="AZ881" s="177"/>
    </row>
    <row r="882" spans="1:52" ht="15" customHeight="1">
      <c r="B882" s="1310">
        <v>876</v>
      </c>
      <c r="C882" s="647" t="s">
        <v>2093</v>
      </c>
      <c r="D882" s="567" t="s">
        <v>2094</v>
      </c>
      <c r="E882" s="521" t="s">
        <v>222</v>
      </c>
      <c r="F882" s="526" t="s">
        <v>24</v>
      </c>
      <c r="G882" s="526" t="s">
        <v>127</v>
      </c>
      <c r="H882" s="612" t="s">
        <v>2095</v>
      </c>
      <c r="I882" s="589">
        <v>27603</v>
      </c>
      <c r="J882" s="1314">
        <f t="shared" ca="1" si="75"/>
        <v>47</v>
      </c>
      <c r="K882" s="316" t="s">
        <v>24</v>
      </c>
      <c r="L882" s="326" t="s">
        <v>24</v>
      </c>
      <c r="M882" s="336" t="s">
        <v>24</v>
      </c>
      <c r="N882" s="577">
        <v>43770</v>
      </c>
      <c r="O882" s="211" t="s">
        <v>24</v>
      </c>
      <c r="P882" s="244" t="s">
        <v>24</v>
      </c>
      <c r="Q882" s="198" t="str">
        <f t="shared" si="76"/>
        <v>-</v>
      </c>
      <c r="R882" s="181" t="str">
        <f t="shared" ca="1" si="77"/>
        <v>TIDAK MCU</v>
      </c>
      <c r="S882" s="244" t="s">
        <v>24</v>
      </c>
      <c r="T882" s="211">
        <v>44405</v>
      </c>
      <c r="U882" s="212" t="s">
        <v>99</v>
      </c>
      <c r="V882" s="904" t="s">
        <v>24</v>
      </c>
      <c r="W882" s="136" t="s">
        <v>24</v>
      </c>
      <c r="X882" s="184"/>
      <c r="Y882" s="195"/>
      <c r="Z882" s="212"/>
      <c r="AA882" s="213" t="s">
        <v>24</v>
      </c>
      <c r="AB882" s="213" t="s">
        <v>24</v>
      </c>
      <c r="AC882" s="213"/>
      <c r="AD882" s="213"/>
      <c r="AE882" s="213"/>
      <c r="AF882" s="213"/>
      <c r="AG882" s="213"/>
      <c r="AH882" s="1305"/>
      <c r="AI882" s="244" t="str">
        <f t="shared" si="78"/>
        <v>--</v>
      </c>
      <c r="AJ882" s="1330">
        <f t="shared" si="79"/>
        <v>43770</v>
      </c>
      <c r="AK882" s="217" t="s">
        <v>24</v>
      </c>
      <c r="AL882" s="614" t="s">
        <v>24</v>
      </c>
      <c r="AM882" s="230"/>
      <c r="AN882" s="232"/>
      <c r="AO882" s="232"/>
      <c r="AP882" s="230"/>
      <c r="AQ882" s="230" t="s">
        <v>3094</v>
      </c>
      <c r="AR882" s="230"/>
      <c r="AS882" s="230"/>
      <c r="AT882" s="230"/>
      <c r="AU882" s="230"/>
      <c r="AV882" s="885"/>
      <c r="AW882" s="885"/>
      <c r="AX882" s="885"/>
      <c r="AY882" s="885"/>
      <c r="AZ882" s="885"/>
    </row>
    <row r="883" spans="1:52" ht="15" customHeight="1">
      <c r="B883" s="1310">
        <v>877</v>
      </c>
      <c r="C883" s="563" t="s">
        <v>2096</v>
      </c>
      <c r="D883" s="566" t="s">
        <v>230</v>
      </c>
      <c r="E883" s="554" t="s">
        <v>222</v>
      </c>
      <c r="F883" s="526" t="s">
        <v>24</v>
      </c>
      <c r="G883" s="526" t="s">
        <v>127</v>
      </c>
      <c r="H883" s="527" t="s">
        <v>2097</v>
      </c>
      <c r="I883" s="589">
        <v>31519</v>
      </c>
      <c r="J883" s="1314">
        <f t="shared" ca="1" si="75"/>
        <v>36</v>
      </c>
      <c r="K883" s="244" t="s">
        <v>493</v>
      </c>
      <c r="L883" s="651">
        <v>870419450261</v>
      </c>
      <c r="M883" s="589">
        <v>44303</v>
      </c>
      <c r="N883" s="577">
        <v>43298</v>
      </c>
      <c r="O883" s="211">
        <v>43665</v>
      </c>
      <c r="P883" s="244" t="s">
        <v>24</v>
      </c>
      <c r="Q883" s="198">
        <f t="shared" si="76"/>
        <v>44030</v>
      </c>
      <c r="R883" s="181" t="str">
        <f t="shared" ca="1" si="77"/>
        <v>EXPIRED</v>
      </c>
      <c r="S883" s="244" t="s">
        <v>2359</v>
      </c>
      <c r="T883" s="211">
        <v>44303</v>
      </c>
      <c r="U883" s="212">
        <v>44303</v>
      </c>
      <c r="V883" s="1313" t="s">
        <v>24</v>
      </c>
      <c r="W883" s="1311" t="s">
        <v>24</v>
      </c>
      <c r="X883" s="184"/>
      <c r="Y883" s="195"/>
      <c r="Z883" s="212"/>
      <c r="AA883" s="213" t="s">
        <v>1086</v>
      </c>
      <c r="AB883" s="213" t="s">
        <v>24</v>
      </c>
      <c r="AC883" s="213"/>
      <c r="AD883" s="213"/>
      <c r="AE883" s="213"/>
      <c r="AF883" s="213"/>
      <c r="AG883" s="213"/>
      <c r="AH883" s="1305"/>
      <c r="AI883" s="244" t="str">
        <f t="shared" si="78"/>
        <v>HINO 260 JD/TI-</v>
      </c>
      <c r="AJ883" s="1330">
        <f t="shared" si="79"/>
        <v>43298</v>
      </c>
      <c r="AK883" s="587">
        <v>43299</v>
      </c>
      <c r="AL883" s="726">
        <v>43297</v>
      </c>
      <c r="AM883" s="230"/>
      <c r="AN883" s="232"/>
      <c r="AO883" s="232"/>
      <c r="AP883" s="230"/>
      <c r="AQ883" s="1231" t="s">
        <v>3094</v>
      </c>
      <c r="AR883" s="230"/>
      <c r="AS883" s="230"/>
      <c r="AT883" s="230"/>
      <c r="AU883" s="230"/>
      <c r="AV883" s="885"/>
      <c r="AW883" s="885"/>
      <c r="AX883" s="885"/>
      <c r="AY883" s="885"/>
      <c r="AZ883" s="177"/>
    </row>
    <row r="884" spans="1:52" ht="15" customHeight="1">
      <c r="B884" s="1310">
        <v>878</v>
      </c>
      <c r="C884" s="647" t="s">
        <v>2098</v>
      </c>
      <c r="D884" s="566" t="s">
        <v>230</v>
      </c>
      <c r="E884" s="521" t="s">
        <v>222</v>
      </c>
      <c r="F884" s="526" t="s">
        <v>24</v>
      </c>
      <c r="G884" s="526" t="s">
        <v>127</v>
      </c>
      <c r="H884" s="527" t="s">
        <v>2099</v>
      </c>
      <c r="I884" s="589">
        <v>34316</v>
      </c>
      <c r="J884" s="1314">
        <f t="shared" ca="1" si="75"/>
        <v>28</v>
      </c>
      <c r="K884" s="244" t="s">
        <v>493</v>
      </c>
      <c r="L884" s="651" t="s">
        <v>2334</v>
      </c>
      <c r="M884" s="211">
        <v>44543</v>
      </c>
      <c r="N884" s="577">
        <v>43326</v>
      </c>
      <c r="O884" s="211" t="s">
        <v>24</v>
      </c>
      <c r="P884" s="244" t="s">
        <v>24</v>
      </c>
      <c r="Q884" s="198" t="str">
        <f t="shared" si="76"/>
        <v>-</v>
      </c>
      <c r="R884" s="181" t="str">
        <f t="shared" ca="1" si="77"/>
        <v>TIDAK MCU</v>
      </c>
      <c r="S884" s="244" t="s">
        <v>2360</v>
      </c>
      <c r="T884" s="211">
        <v>44543</v>
      </c>
      <c r="U884" s="212">
        <v>44543</v>
      </c>
      <c r="V884" s="904" t="s">
        <v>24</v>
      </c>
      <c r="W884" s="136" t="s">
        <v>24</v>
      </c>
      <c r="X884" s="184"/>
      <c r="Y884" s="195"/>
      <c r="Z884" s="212"/>
      <c r="AA884" s="213" t="s">
        <v>1086</v>
      </c>
      <c r="AB884" s="213" t="s">
        <v>24</v>
      </c>
      <c r="AC884" s="213"/>
      <c r="AD884" s="213"/>
      <c r="AE884" s="213"/>
      <c r="AF884" s="213"/>
      <c r="AG884" s="213"/>
      <c r="AH884" s="1305"/>
      <c r="AI884" s="244" t="str">
        <f t="shared" si="78"/>
        <v>HINO 260 JD/TI-</v>
      </c>
      <c r="AJ884" s="1330">
        <f t="shared" si="79"/>
        <v>43326</v>
      </c>
      <c r="AK884" s="584" t="s">
        <v>24</v>
      </c>
      <c r="AL884" s="621" t="s">
        <v>24</v>
      </c>
      <c r="AM884" s="230"/>
      <c r="AN884" s="232"/>
      <c r="AO884" s="232"/>
      <c r="AP884" s="230"/>
      <c r="AQ884" s="1231" t="s">
        <v>3094</v>
      </c>
      <c r="AR884" s="230"/>
      <c r="AS884" s="230"/>
      <c r="AT884" s="230"/>
      <c r="AU884" s="230"/>
      <c r="AV884" s="885"/>
      <c r="AW884" s="885"/>
      <c r="AX884" s="885"/>
      <c r="AY884" s="885"/>
      <c r="AZ884" s="177"/>
    </row>
    <row r="885" spans="1:52" ht="15" customHeight="1">
      <c r="B885" s="1310">
        <v>879</v>
      </c>
      <c r="C885" s="563" t="s">
        <v>2100</v>
      </c>
      <c r="D885" s="566" t="s">
        <v>230</v>
      </c>
      <c r="E885" s="554" t="s">
        <v>222</v>
      </c>
      <c r="F885" s="526" t="s">
        <v>24</v>
      </c>
      <c r="G885" s="526" t="s">
        <v>127</v>
      </c>
      <c r="H885" s="653" t="s">
        <v>2101</v>
      </c>
      <c r="I885" s="211">
        <v>30053</v>
      </c>
      <c r="J885" s="1314">
        <f t="shared" ca="1" si="75"/>
        <v>40</v>
      </c>
      <c r="K885" s="244" t="s">
        <v>493</v>
      </c>
      <c r="L885" s="651">
        <v>820432490124</v>
      </c>
      <c r="M885" s="589">
        <v>45028</v>
      </c>
      <c r="N885" s="577">
        <v>43326</v>
      </c>
      <c r="O885" s="211">
        <v>43922</v>
      </c>
      <c r="P885" s="244" t="s">
        <v>497</v>
      </c>
      <c r="Q885" s="198">
        <f t="shared" si="76"/>
        <v>44287</v>
      </c>
      <c r="R885" s="181" t="str">
        <f t="shared" ca="1" si="77"/>
        <v>BERLAKU</v>
      </c>
      <c r="S885" s="244" t="s">
        <v>2361</v>
      </c>
      <c r="T885" s="211">
        <v>44298</v>
      </c>
      <c r="U885" s="212">
        <v>44298</v>
      </c>
      <c r="V885" s="904" t="s">
        <v>24</v>
      </c>
      <c r="W885" s="136" t="s">
        <v>24</v>
      </c>
      <c r="X885" s="184"/>
      <c r="Y885" s="195"/>
      <c r="Z885" s="212"/>
      <c r="AA885" s="213" t="s">
        <v>1086</v>
      </c>
      <c r="AB885" s="213" t="s">
        <v>24</v>
      </c>
      <c r="AC885" s="213"/>
      <c r="AD885" s="213"/>
      <c r="AE885" s="213"/>
      <c r="AF885" s="213"/>
      <c r="AG885" s="213"/>
      <c r="AH885" s="1305"/>
      <c r="AI885" s="244" t="str">
        <f t="shared" si="78"/>
        <v>HINO 260 JD/TI-</v>
      </c>
      <c r="AJ885" s="1330">
        <f t="shared" si="79"/>
        <v>43326</v>
      </c>
      <c r="AK885" s="587">
        <v>43327</v>
      </c>
      <c r="AL885" s="726">
        <v>43325</v>
      </c>
      <c r="AM885" s="230"/>
      <c r="AN885" s="232"/>
      <c r="AO885" s="232"/>
      <c r="AP885" s="230"/>
      <c r="AQ885" s="1231" t="s">
        <v>3094</v>
      </c>
      <c r="AR885" s="230"/>
      <c r="AS885" s="230"/>
      <c r="AT885" s="230"/>
      <c r="AU885" s="230"/>
      <c r="AV885" s="885"/>
      <c r="AW885" s="885"/>
      <c r="AX885" s="885"/>
      <c r="AY885" s="885"/>
      <c r="AZ885" s="177"/>
    </row>
    <row r="886" spans="1:52" ht="15" customHeight="1">
      <c r="B886" s="1310">
        <v>880</v>
      </c>
      <c r="C886" s="647" t="s">
        <v>2102</v>
      </c>
      <c r="D886" s="566" t="s">
        <v>230</v>
      </c>
      <c r="E886" s="521" t="s">
        <v>222</v>
      </c>
      <c r="F886" s="526" t="s">
        <v>24</v>
      </c>
      <c r="G886" s="526" t="s">
        <v>127</v>
      </c>
      <c r="H886" s="527" t="s">
        <v>2103</v>
      </c>
      <c r="I886" s="589">
        <v>27649</v>
      </c>
      <c r="J886" s="1314">
        <f t="shared" ca="1" si="75"/>
        <v>47</v>
      </c>
      <c r="K886" s="244" t="s">
        <v>493</v>
      </c>
      <c r="L886" s="651" t="s">
        <v>2335</v>
      </c>
      <c r="M886" s="211">
        <v>45272</v>
      </c>
      <c r="N886" s="577">
        <v>43354</v>
      </c>
      <c r="O886" s="211">
        <v>43665</v>
      </c>
      <c r="P886" s="244" t="s">
        <v>24</v>
      </c>
      <c r="Q886" s="198">
        <f t="shared" si="76"/>
        <v>44030</v>
      </c>
      <c r="R886" s="181" t="str">
        <f t="shared" ca="1" si="77"/>
        <v>EXPIRED</v>
      </c>
      <c r="S886" s="244" t="s">
        <v>2362</v>
      </c>
      <c r="T886" s="211">
        <v>44542</v>
      </c>
      <c r="U886" s="212">
        <v>44542</v>
      </c>
      <c r="V886" s="395" t="s">
        <v>24</v>
      </c>
      <c r="W886" s="136" t="s">
        <v>24</v>
      </c>
      <c r="X886" s="184"/>
      <c r="Y886" s="195"/>
      <c r="Z886" s="212"/>
      <c r="AA886" s="213" t="s">
        <v>1086</v>
      </c>
      <c r="AB886" s="213" t="s">
        <v>24</v>
      </c>
      <c r="AC886" s="213"/>
      <c r="AD886" s="213"/>
      <c r="AE886" s="213"/>
      <c r="AF886" s="213"/>
      <c r="AG886" s="213"/>
      <c r="AH886" s="1305"/>
      <c r="AI886" s="244" t="str">
        <f t="shared" si="78"/>
        <v>HINO 260 JD/TI-</v>
      </c>
      <c r="AJ886" s="1330">
        <f t="shared" si="79"/>
        <v>43354</v>
      </c>
      <c r="AK886" s="217" t="s">
        <v>24</v>
      </c>
      <c r="AL886" s="614" t="s">
        <v>24</v>
      </c>
      <c r="AM886" s="230"/>
      <c r="AN886" s="232"/>
      <c r="AO886" s="232"/>
      <c r="AP886" s="230"/>
      <c r="AQ886" s="462" t="s">
        <v>3094</v>
      </c>
      <c r="AR886" s="230"/>
      <c r="AS886" s="230"/>
      <c r="AT886" s="230"/>
      <c r="AU886" s="230"/>
      <c r="AV886" s="177"/>
      <c r="AW886" s="177"/>
      <c r="AX886" s="177"/>
      <c r="AY886" s="177"/>
      <c r="AZ886" s="177"/>
    </row>
    <row r="887" spans="1:52" ht="15" customHeight="1">
      <c r="B887" s="1310">
        <v>881</v>
      </c>
      <c r="C887" s="647" t="s">
        <v>2104</v>
      </c>
      <c r="D887" s="1573" t="s">
        <v>230</v>
      </c>
      <c r="E887" s="521" t="s">
        <v>222</v>
      </c>
      <c r="F887" s="526" t="s">
        <v>24</v>
      </c>
      <c r="G887" s="526" t="s">
        <v>127</v>
      </c>
      <c r="H887" s="527" t="s">
        <v>2105</v>
      </c>
      <c r="I887" s="589">
        <v>33171</v>
      </c>
      <c r="J887" s="1314">
        <f t="shared" ref="J887:J950" ca="1" si="80">IF(OR(I887="",I887="-"),"-",ROUND((NOW()-I887)/356,0))</f>
        <v>31</v>
      </c>
      <c r="K887" s="244" t="s">
        <v>493</v>
      </c>
      <c r="L887" s="651">
        <v>901025281863</v>
      </c>
      <c r="M887" s="211">
        <v>44859</v>
      </c>
      <c r="N887" s="577">
        <v>43766</v>
      </c>
      <c r="O887" s="211" t="s">
        <v>24</v>
      </c>
      <c r="P887" s="244" t="s">
        <v>24</v>
      </c>
      <c r="Q887" s="198" t="str">
        <f t="shared" si="76"/>
        <v>-</v>
      </c>
      <c r="R887" s="181" t="str">
        <f t="shared" ca="1" si="77"/>
        <v>TIDAK MCU</v>
      </c>
      <c r="S887" s="244" t="s">
        <v>2363</v>
      </c>
      <c r="T887" s="211">
        <v>44494</v>
      </c>
      <c r="U887" s="212">
        <v>44494</v>
      </c>
      <c r="V887" s="395" t="s">
        <v>24</v>
      </c>
      <c r="W887" s="136" t="s">
        <v>24</v>
      </c>
      <c r="X887" s="184"/>
      <c r="Y887" s="195"/>
      <c r="Z887" s="212"/>
      <c r="AA887" s="213" t="s">
        <v>1086</v>
      </c>
      <c r="AB887" s="213" t="s">
        <v>24</v>
      </c>
      <c r="AC887" s="213"/>
      <c r="AD887" s="213"/>
      <c r="AE887" s="213"/>
      <c r="AF887" s="213"/>
      <c r="AG887" s="213"/>
      <c r="AH887" s="1305"/>
      <c r="AI887" s="244" t="str">
        <f t="shared" si="78"/>
        <v>HINO 260 JD/TI-</v>
      </c>
      <c r="AJ887" s="1330">
        <f t="shared" si="79"/>
        <v>43766</v>
      </c>
      <c r="AK887" s="598">
        <v>43752</v>
      </c>
      <c r="AL887" s="621">
        <v>43753</v>
      </c>
      <c r="AM887" s="230"/>
      <c r="AN887" s="232"/>
      <c r="AO887" s="232"/>
      <c r="AP887" s="230"/>
      <c r="AQ887" s="1231" t="s">
        <v>3094</v>
      </c>
      <c r="AR887" s="230"/>
      <c r="AS887" s="230"/>
      <c r="AT887" s="230"/>
      <c r="AU887" s="230"/>
      <c r="AV887" s="885"/>
      <c r="AW887" s="885"/>
      <c r="AX887" s="885"/>
      <c r="AY887" s="885"/>
      <c r="AZ887" s="885"/>
    </row>
    <row r="888" spans="1:52" ht="15" customHeight="1">
      <c r="B888" s="1310">
        <v>882</v>
      </c>
      <c r="C888" s="647" t="s">
        <v>2106</v>
      </c>
      <c r="D888" s="567" t="s">
        <v>1724</v>
      </c>
      <c r="E888" s="521" t="s">
        <v>222</v>
      </c>
      <c r="F888" s="526" t="s">
        <v>24</v>
      </c>
      <c r="G888" s="526" t="s">
        <v>127</v>
      </c>
      <c r="H888" s="570" t="s">
        <v>24</v>
      </c>
      <c r="I888" s="589">
        <v>34491</v>
      </c>
      <c r="J888" s="1314">
        <f t="shared" ca="1" si="80"/>
        <v>27</v>
      </c>
      <c r="K888" s="244" t="s">
        <v>83</v>
      </c>
      <c r="L888" s="651">
        <v>17200111000052</v>
      </c>
      <c r="M888" s="211">
        <v>45601</v>
      </c>
      <c r="N888" s="577">
        <v>43780</v>
      </c>
      <c r="O888" s="211" t="s">
        <v>24</v>
      </c>
      <c r="P888" s="244" t="s">
        <v>24</v>
      </c>
      <c r="Q888" s="198" t="str">
        <f t="shared" si="76"/>
        <v>-</v>
      </c>
      <c r="R888" s="181" t="str">
        <f t="shared" ca="1" si="77"/>
        <v>TIDAK MCU</v>
      </c>
      <c r="S888" s="244" t="s">
        <v>6572</v>
      </c>
      <c r="T888" s="211">
        <v>44353</v>
      </c>
      <c r="U888" s="211">
        <v>44353</v>
      </c>
      <c r="V888" s="904" t="s">
        <v>24</v>
      </c>
      <c r="W888" s="136" t="s">
        <v>24</v>
      </c>
      <c r="X888" s="703"/>
      <c r="Y888" s="195"/>
      <c r="Z888" s="212"/>
      <c r="AA888" s="213" t="s">
        <v>100</v>
      </c>
      <c r="AB888" s="213" t="s">
        <v>24</v>
      </c>
      <c r="AC888" s="213"/>
      <c r="AD888" s="213"/>
      <c r="AE888" s="213"/>
      <c r="AF888" s="213"/>
      <c r="AG888" s="213"/>
      <c r="AH888" s="1305"/>
      <c r="AI888" s="244" t="str">
        <f t="shared" si="78"/>
        <v>LIGHT VEHICLE-</v>
      </c>
      <c r="AJ888" s="1330">
        <f t="shared" si="79"/>
        <v>43780</v>
      </c>
      <c r="AK888" s="592">
        <v>43874</v>
      </c>
      <c r="AL888" s="614">
        <v>43874</v>
      </c>
      <c r="AM888" s="230"/>
      <c r="AN888" s="232"/>
      <c r="AO888" s="232"/>
      <c r="AP888" s="230"/>
      <c r="AQ888" s="1231" t="s">
        <v>3094</v>
      </c>
      <c r="AR888" s="230"/>
      <c r="AS888" s="230"/>
      <c r="AT888" s="230"/>
      <c r="AU888" s="230"/>
      <c r="AV888" s="885"/>
      <c r="AW888" s="885"/>
      <c r="AX888" s="885"/>
      <c r="AY888" s="885"/>
      <c r="AZ888" s="885"/>
    </row>
    <row r="889" spans="1:52" ht="15" customHeight="1">
      <c r="B889" s="1310">
        <v>883</v>
      </c>
      <c r="C889" s="563" t="s">
        <v>2107</v>
      </c>
      <c r="D889" s="566" t="s">
        <v>230</v>
      </c>
      <c r="E889" s="554" t="s">
        <v>222</v>
      </c>
      <c r="F889" s="526" t="s">
        <v>24</v>
      </c>
      <c r="G889" s="526" t="s">
        <v>127</v>
      </c>
      <c r="H889" s="527" t="s">
        <v>2108</v>
      </c>
      <c r="I889" s="589">
        <v>32652</v>
      </c>
      <c r="J889" s="1314">
        <f t="shared" ca="1" si="80"/>
        <v>33</v>
      </c>
      <c r="K889" s="244" t="s">
        <v>493</v>
      </c>
      <c r="L889" s="651">
        <v>890519310288</v>
      </c>
      <c r="M889" s="589">
        <v>45070</v>
      </c>
      <c r="N889" s="577">
        <v>43343</v>
      </c>
      <c r="O889" s="211" t="s">
        <v>24</v>
      </c>
      <c r="P889" s="244" t="s">
        <v>24</v>
      </c>
      <c r="Q889" s="198" t="str">
        <f t="shared" si="76"/>
        <v>-</v>
      </c>
      <c r="R889" s="181" t="str">
        <f t="shared" ca="1" si="77"/>
        <v>TIDAK MCU</v>
      </c>
      <c r="S889" s="244" t="s">
        <v>2364</v>
      </c>
      <c r="T889" s="211">
        <v>44340</v>
      </c>
      <c r="U889" s="212">
        <v>44340</v>
      </c>
      <c r="V889" s="904" t="s">
        <v>24</v>
      </c>
      <c r="W889" s="136" t="s">
        <v>24</v>
      </c>
      <c r="X889" s="184"/>
      <c r="Y889" s="195"/>
      <c r="Z889" s="212"/>
      <c r="AA889" s="213" t="s">
        <v>1086</v>
      </c>
      <c r="AB889" s="213" t="s">
        <v>24</v>
      </c>
      <c r="AC889" s="213"/>
      <c r="AD889" s="213"/>
      <c r="AE889" s="213"/>
      <c r="AF889" s="213"/>
      <c r="AG889" s="213"/>
      <c r="AH889" s="1305"/>
      <c r="AI889" s="244" t="str">
        <f t="shared" si="78"/>
        <v>HINO 260 JD/TI-</v>
      </c>
      <c r="AJ889" s="1330">
        <f t="shared" si="79"/>
        <v>43343</v>
      </c>
      <c r="AK889" s="587">
        <v>44012</v>
      </c>
      <c r="AL889" s="621">
        <v>43354</v>
      </c>
      <c r="AM889" s="230"/>
      <c r="AN889" s="232"/>
      <c r="AO889" s="232"/>
      <c r="AP889" s="230"/>
      <c r="AQ889" s="1231" t="s">
        <v>3094</v>
      </c>
      <c r="AR889" s="230"/>
      <c r="AS889" s="230"/>
      <c r="AT889" s="230"/>
      <c r="AU889" s="230"/>
      <c r="AV889" s="885"/>
      <c r="AW889" s="885"/>
      <c r="AX889" s="885"/>
      <c r="AY889" s="885"/>
      <c r="AZ889" s="885"/>
    </row>
    <row r="890" spans="1:52" ht="15" customHeight="1">
      <c r="B890" s="1310">
        <v>884</v>
      </c>
      <c r="C890" s="563" t="s">
        <v>2109</v>
      </c>
      <c r="D890" s="566" t="s">
        <v>12161</v>
      </c>
      <c r="E890" s="521" t="s">
        <v>222</v>
      </c>
      <c r="F890" s="526" t="s">
        <v>24</v>
      </c>
      <c r="G890" s="526" t="s">
        <v>127</v>
      </c>
      <c r="H890" s="527" t="s">
        <v>2110</v>
      </c>
      <c r="I890" s="589">
        <v>25090</v>
      </c>
      <c r="J890" s="1314">
        <f t="shared" ca="1" si="80"/>
        <v>54</v>
      </c>
      <c r="K890" s="316" t="s">
        <v>24</v>
      </c>
      <c r="L890" s="326" t="s">
        <v>24</v>
      </c>
      <c r="M890" s="336" t="s">
        <v>24</v>
      </c>
      <c r="N890" s="577">
        <v>43770</v>
      </c>
      <c r="O890" s="211" t="s">
        <v>24</v>
      </c>
      <c r="P890" s="244" t="s">
        <v>24</v>
      </c>
      <c r="Q890" s="198" t="str">
        <f t="shared" si="76"/>
        <v>-</v>
      </c>
      <c r="R890" s="181" t="str">
        <f t="shared" ca="1" si="77"/>
        <v>TIDAK MCU</v>
      </c>
      <c r="S890" s="244" t="s">
        <v>24</v>
      </c>
      <c r="T890" s="211">
        <v>44448</v>
      </c>
      <c r="U890" s="212" t="s">
        <v>24</v>
      </c>
      <c r="V890" s="1330" t="s">
        <v>24</v>
      </c>
      <c r="W890" s="136" t="s">
        <v>24</v>
      </c>
      <c r="X890" s="184"/>
      <c r="Y890" s="195"/>
      <c r="Z890" s="212"/>
      <c r="AA890" s="213" t="s">
        <v>24</v>
      </c>
      <c r="AB890" s="213" t="s">
        <v>24</v>
      </c>
      <c r="AC890" s="213"/>
      <c r="AD890" s="213"/>
      <c r="AE890" s="213"/>
      <c r="AF890" s="213"/>
      <c r="AG890" s="213"/>
      <c r="AH890" s="1305"/>
      <c r="AI890" s="244" t="str">
        <f t="shared" si="78"/>
        <v>--</v>
      </c>
      <c r="AJ890" s="1330">
        <f t="shared" si="79"/>
        <v>43770</v>
      </c>
      <c r="AK890" s="217" t="s">
        <v>24</v>
      </c>
      <c r="AL890" s="614" t="s">
        <v>24</v>
      </c>
      <c r="AM890" s="230"/>
      <c r="AN890" s="232"/>
      <c r="AO890" s="232"/>
      <c r="AP890" s="230"/>
      <c r="AQ890" s="1231" t="s">
        <v>3094</v>
      </c>
      <c r="AR890" s="230"/>
      <c r="AS890" s="230"/>
      <c r="AT890" s="230"/>
      <c r="AU890" s="230"/>
      <c r="AV890" s="885"/>
      <c r="AW890" s="885"/>
      <c r="AX890" s="885"/>
      <c r="AY890" s="885"/>
      <c r="AZ890" s="885"/>
    </row>
    <row r="891" spans="1:52" ht="15" customHeight="1">
      <c r="B891" s="1310">
        <v>885</v>
      </c>
      <c r="C891" s="647" t="s">
        <v>2111</v>
      </c>
      <c r="D891" s="566" t="s">
        <v>230</v>
      </c>
      <c r="E891" s="521" t="s">
        <v>222</v>
      </c>
      <c r="F891" s="526" t="s">
        <v>24</v>
      </c>
      <c r="G891" s="526" t="s">
        <v>127</v>
      </c>
      <c r="H891" s="527" t="s">
        <v>2112</v>
      </c>
      <c r="I891" s="211">
        <v>35013</v>
      </c>
      <c r="J891" s="1314">
        <f t="shared" ca="1" si="80"/>
        <v>26</v>
      </c>
      <c r="K891" s="178" t="s">
        <v>493</v>
      </c>
      <c r="L891" s="613">
        <v>951119310808</v>
      </c>
      <c r="M891" s="181">
        <v>45240</v>
      </c>
      <c r="N891" s="577">
        <v>43456</v>
      </c>
      <c r="O891" s="211">
        <v>43852</v>
      </c>
      <c r="P891" s="244" t="s">
        <v>83</v>
      </c>
      <c r="Q891" s="198">
        <f t="shared" si="76"/>
        <v>44217</v>
      </c>
      <c r="R891" s="181" t="str">
        <f t="shared" ca="1" si="77"/>
        <v>EXPIRED</v>
      </c>
      <c r="S891" s="244" t="s">
        <v>2365</v>
      </c>
      <c r="T891" s="211">
        <v>44510</v>
      </c>
      <c r="U891" s="212">
        <v>44510</v>
      </c>
      <c r="V891" s="1330" t="s">
        <v>24</v>
      </c>
      <c r="W891" s="1311" t="s">
        <v>24</v>
      </c>
      <c r="X891" s="184"/>
      <c r="Y891" s="195"/>
      <c r="Z891" s="212"/>
      <c r="AA891" s="213" t="s">
        <v>1086</v>
      </c>
      <c r="AB891" s="213" t="s">
        <v>24</v>
      </c>
      <c r="AC891" s="213"/>
      <c r="AD891" s="213"/>
      <c r="AE891" s="213"/>
      <c r="AF891" s="213"/>
      <c r="AG891" s="213"/>
      <c r="AH891" s="1305"/>
      <c r="AI891" s="244" t="str">
        <f t="shared" si="78"/>
        <v>HINO 260 JD/TI-</v>
      </c>
      <c r="AJ891" s="1330">
        <f t="shared" si="79"/>
        <v>43456</v>
      </c>
      <c r="AK891" s="598">
        <v>43453</v>
      </c>
      <c r="AL891" s="621">
        <v>43454</v>
      </c>
      <c r="AM891" s="230"/>
      <c r="AN891" s="232"/>
      <c r="AO891" s="232"/>
      <c r="AP891" s="230"/>
      <c r="AQ891" s="1231" t="s">
        <v>3094</v>
      </c>
      <c r="AR891" s="230"/>
      <c r="AS891" s="230"/>
      <c r="AT891" s="230"/>
      <c r="AU891" s="230"/>
      <c r="AV891" s="885"/>
      <c r="AW891" s="885"/>
      <c r="AX891" s="885"/>
      <c r="AY891" s="885"/>
      <c r="AZ891" s="177"/>
    </row>
    <row r="892" spans="1:52" ht="15" customHeight="1">
      <c r="B892" s="1310">
        <v>886</v>
      </c>
      <c r="C892" s="563" t="s">
        <v>2113</v>
      </c>
      <c r="D892" s="566" t="s">
        <v>230</v>
      </c>
      <c r="E892" s="521" t="s">
        <v>222</v>
      </c>
      <c r="F892" s="526" t="s">
        <v>24</v>
      </c>
      <c r="G892" s="526" t="s">
        <v>127</v>
      </c>
      <c r="H892" s="527" t="s">
        <v>2114</v>
      </c>
      <c r="I892" s="589">
        <v>28234</v>
      </c>
      <c r="J892" s="1314">
        <f t="shared" ca="1" si="80"/>
        <v>45</v>
      </c>
      <c r="K892" s="244" t="s">
        <v>493</v>
      </c>
      <c r="L892" s="651">
        <v>1934160300066</v>
      </c>
      <c r="M892" s="589">
        <v>44305</v>
      </c>
      <c r="N892" s="577">
        <v>43350</v>
      </c>
      <c r="O892" s="211" t="s">
        <v>24</v>
      </c>
      <c r="P892" s="244" t="s">
        <v>24</v>
      </c>
      <c r="Q892" s="198" t="str">
        <f t="shared" si="76"/>
        <v>-</v>
      </c>
      <c r="R892" s="181" t="str">
        <f t="shared" ca="1" si="77"/>
        <v>TIDAK MCU</v>
      </c>
      <c r="S892" s="244" t="s">
        <v>2366</v>
      </c>
      <c r="T892" s="211">
        <v>44305</v>
      </c>
      <c r="U892" s="211">
        <v>44305</v>
      </c>
      <c r="V892" s="1330" t="s">
        <v>24</v>
      </c>
      <c r="W892" s="136" t="s">
        <v>24</v>
      </c>
      <c r="X892" s="184"/>
      <c r="Y892" s="195"/>
      <c r="Z892" s="212"/>
      <c r="AA892" s="213" t="s">
        <v>1086</v>
      </c>
      <c r="AB892" s="213" t="s">
        <v>24</v>
      </c>
      <c r="AC892" s="213"/>
      <c r="AD892" s="213"/>
      <c r="AE892" s="213"/>
      <c r="AF892" s="213"/>
      <c r="AG892" s="213"/>
      <c r="AH892" s="1305"/>
      <c r="AI892" s="244" t="str">
        <f t="shared" si="78"/>
        <v>HINO 260 JD/TI-</v>
      </c>
      <c r="AJ892" s="1330">
        <f t="shared" si="79"/>
        <v>43350</v>
      </c>
      <c r="AK892" s="587">
        <v>43351</v>
      </c>
      <c r="AL892" s="621">
        <v>43351</v>
      </c>
      <c r="AM892" s="230"/>
      <c r="AN892" s="232"/>
      <c r="AO892" s="232"/>
      <c r="AP892" s="230"/>
      <c r="AQ892" s="1231" t="s">
        <v>3094</v>
      </c>
      <c r="AR892" s="230"/>
      <c r="AS892" s="230"/>
      <c r="AT892" s="230"/>
      <c r="AU892" s="230"/>
      <c r="AV892" s="885"/>
      <c r="AW892" s="885"/>
      <c r="AX892" s="885"/>
      <c r="AY892" s="885"/>
      <c r="AZ892" s="177"/>
    </row>
    <row r="893" spans="1:52" ht="15" customHeight="1">
      <c r="B893" s="1310">
        <v>887</v>
      </c>
      <c r="C893" s="563" t="s">
        <v>2115</v>
      </c>
      <c r="D893" s="566" t="s">
        <v>221</v>
      </c>
      <c r="E893" s="521" t="s">
        <v>222</v>
      </c>
      <c r="F893" s="526" t="s">
        <v>24</v>
      </c>
      <c r="G893" s="526" t="s">
        <v>127</v>
      </c>
      <c r="H893" s="527" t="s">
        <v>2116</v>
      </c>
      <c r="I893" s="589">
        <v>34596</v>
      </c>
      <c r="J893" s="1314">
        <f t="shared" ca="1" si="80"/>
        <v>27</v>
      </c>
      <c r="K893" s="316" t="s">
        <v>24</v>
      </c>
      <c r="L893" s="326" t="s">
        <v>24</v>
      </c>
      <c r="M893" s="336" t="s">
        <v>24</v>
      </c>
      <c r="N893" s="577">
        <v>43763</v>
      </c>
      <c r="O893" s="211" t="s">
        <v>24</v>
      </c>
      <c r="P893" s="244" t="s">
        <v>24</v>
      </c>
      <c r="Q893" s="198" t="str">
        <f t="shared" si="76"/>
        <v>-</v>
      </c>
      <c r="R893" s="181" t="str">
        <f t="shared" ca="1" si="77"/>
        <v>TIDAK MCU</v>
      </c>
      <c r="S893" s="244" t="s">
        <v>24</v>
      </c>
      <c r="T893" s="211">
        <v>44458</v>
      </c>
      <c r="U893" s="212" t="s">
        <v>24</v>
      </c>
      <c r="V893" s="1330" t="s">
        <v>24</v>
      </c>
      <c r="W893" s="136" t="s">
        <v>24</v>
      </c>
      <c r="X893" s="184"/>
      <c r="Y893" s="195"/>
      <c r="Z893" s="212"/>
      <c r="AA893" s="244" t="s">
        <v>24</v>
      </c>
      <c r="AB893" s="213"/>
      <c r="AC893" s="213"/>
      <c r="AD893" s="213"/>
      <c r="AE893" s="213"/>
      <c r="AF893" s="213"/>
      <c r="AG893" s="213"/>
      <c r="AH893" s="1305"/>
      <c r="AI893" s="244" t="str">
        <f t="shared" si="78"/>
        <v>-</v>
      </c>
      <c r="AJ893" s="1330">
        <f t="shared" si="79"/>
        <v>43763</v>
      </c>
      <c r="AK893" s="584" t="s">
        <v>24</v>
      </c>
      <c r="AL893" s="621" t="s">
        <v>24</v>
      </c>
      <c r="AM893" s="230"/>
      <c r="AN893" s="232"/>
      <c r="AO893" s="232"/>
      <c r="AP893" s="230"/>
      <c r="AQ893" s="1231" t="s">
        <v>3094</v>
      </c>
      <c r="AR893" s="230"/>
      <c r="AS893" s="230"/>
      <c r="AT893" s="230"/>
      <c r="AU893" s="230"/>
      <c r="AV893" s="885"/>
      <c r="AW893" s="885"/>
      <c r="AX893" s="885"/>
      <c r="AY893" s="885"/>
      <c r="AZ893" s="177"/>
    </row>
    <row r="894" spans="1:52" ht="15" customHeight="1">
      <c r="B894" s="1310">
        <v>888</v>
      </c>
      <c r="C894" s="563" t="s">
        <v>2117</v>
      </c>
      <c r="D894" s="566" t="s">
        <v>230</v>
      </c>
      <c r="E894" s="521" t="s">
        <v>222</v>
      </c>
      <c r="F894" s="526" t="s">
        <v>24</v>
      </c>
      <c r="G894" s="526" t="s">
        <v>127</v>
      </c>
      <c r="H894" s="527" t="s">
        <v>2118</v>
      </c>
      <c r="I894" s="589">
        <v>31046</v>
      </c>
      <c r="J894" s="1314">
        <f t="shared" ca="1" si="80"/>
        <v>37</v>
      </c>
      <c r="K894" s="244" t="s">
        <v>493</v>
      </c>
      <c r="L894" s="651">
        <v>811216262459</v>
      </c>
      <c r="M894" s="589">
        <v>44561</v>
      </c>
      <c r="N894" s="577">
        <v>43291</v>
      </c>
      <c r="O894" s="211">
        <v>43658</v>
      </c>
      <c r="P894" s="244" t="s">
        <v>24</v>
      </c>
      <c r="Q894" s="198">
        <f t="shared" si="76"/>
        <v>44023</v>
      </c>
      <c r="R894" s="181" t="str">
        <f t="shared" ca="1" si="77"/>
        <v>EXPIRED</v>
      </c>
      <c r="S894" s="244" t="s">
        <v>2367</v>
      </c>
      <c r="T894" s="211">
        <v>44561</v>
      </c>
      <c r="U894" s="1329">
        <v>44561</v>
      </c>
      <c r="V894" s="904" t="s">
        <v>24</v>
      </c>
      <c r="W894" s="136" t="s">
        <v>24</v>
      </c>
      <c r="X894" s="184"/>
      <c r="Y894" s="195"/>
      <c r="Z894" s="212"/>
      <c r="AA894" s="213" t="s">
        <v>1086</v>
      </c>
      <c r="AB894" s="213" t="s">
        <v>24</v>
      </c>
      <c r="AC894" s="213"/>
      <c r="AD894" s="213"/>
      <c r="AE894" s="213"/>
      <c r="AF894" s="213"/>
      <c r="AG894" s="213"/>
      <c r="AH894" s="1305"/>
      <c r="AI894" s="244" t="str">
        <f t="shared" si="78"/>
        <v>HINO 260 JD/TI-</v>
      </c>
      <c r="AJ894" s="1330">
        <f t="shared" si="79"/>
        <v>43291</v>
      </c>
      <c r="AK894" s="592">
        <v>43292</v>
      </c>
      <c r="AL894" s="614">
        <v>43290</v>
      </c>
      <c r="AM894" s="230"/>
      <c r="AN894" s="232"/>
      <c r="AO894" s="232"/>
      <c r="AP894" s="230"/>
      <c r="AQ894" s="1231" t="s">
        <v>3094</v>
      </c>
      <c r="AR894" s="230"/>
      <c r="AS894" s="230"/>
      <c r="AT894" s="230"/>
      <c r="AU894" s="230"/>
      <c r="AV894" s="885"/>
      <c r="AW894" s="885"/>
      <c r="AX894" s="885"/>
      <c r="AY894" s="885"/>
      <c r="AZ894" s="177"/>
    </row>
    <row r="895" spans="1:52" ht="15" customHeight="1">
      <c r="B895" s="1310">
        <v>889</v>
      </c>
      <c r="C895" s="563" t="s">
        <v>2119</v>
      </c>
      <c r="D895" s="566" t="s">
        <v>303</v>
      </c>
      <c r="E895" s="554" t="s">
        <v>222</v>
      </c>
      <c r="F895" s="526" t="s">
        <v>24</v>
      </c>
      <c r="G895" s="526" t="s">
        <v>127</v>
      </c>
      <c r="H895" s="527" t="s">
        <v>2120</v>
      </c>
      <c r="I895" s="589">
        <v>34436</v>
      </c>
      <c r="J895" s="1314">
        <f t="shared" ca="1" si="80"/>
        <v>28</v>
      </c>
      <c r="K895" s="244" t="s">
        <v>493</v>
      </c>
      <c r="L895" s="651">
        <v>940419310862</v>
      </c>
      <c r="M895" s="211">
        <v>45394</v>
      </c>
      <c r="N895" s="577">
        <v>43754</v>
      </c>
      <c r="O895" s="211" t="s">
        <v>24</v>
      </c>
      <c r="P895" s="244" t="s">
        <v>24</v>
      </c>
      <c r="Q895" s="198" t="str">
        <f t="shared" si="76"/>
        <v>-</v>
      </c>
      <c r="R895" s="181" t="str">
        <f t="shared" ca="1" si="77"/>
        <v>TIDAK MCU</v>
      </c>
      <c r="S895" s="244" t="s">
        <v>2368</v>
      </c>
      <c r="T895" s="211">
        <v>44298</v>
      </c>
      <c r="U895" s="211">
        <v>44298</v>
      </c>
      <c r="V895" s="395" t="s">
        <v>24</v>
      </c>
      <c r="W895" s="136" t="s">
        <v>24</v>
      </c>
      <c r="X895" s="184"/>
      <c r="Y895" s="195"/>
      <c r="Z895" s="212"/>
      <c r="AA895" s="213" t="s">
        <v>100</v>
      </c>
      <c r="AB895" s="213" t="s">
        <v>24</v>
      </c>
      <c r="AC895" s="213"/>
      <c r="AD895" s="213"/>
      <c r="AE895" s="213"/>
      <c r="AF895" s="213"/>
      <c r="AG895" s="213"/>
      <c r="AH895" s="1305"/>
      <c r="AI895" s="244" t="str">
        <f t="shared" si="78"/>
        <v>LIGHT VEHICLE-</v>
      </c>
      <c r="AJ895" s="1330">
        <f t="shared" si="79"/>
        <v>43754</v>
      </c>
      <c r="AK895" s="598">
        <v>43991</v>
      </c>
      <c r="AL895" s="621">
        <v>43991</v>
      </c>
      <c r="AM895" s="230"/>
      <c r="AN895" s="232"/>
      <c r="AO895" s="232"/>
      <c r="AP895" s="230"/>
      <c r="AQ895" s="1231" t="s">
        <v>3094</v>
      </c>
      <c r="AR895" s="230"/>
      <c r="AS895" s="230"/>
      <c r="AT895" s="230"/>
      <c r="AU895" s="230"/>
      <c r="AV895" s="177"/>
      <c r="AW895" s="177"/>
      <c r="AX895" s="177"/>
      <c r="AY895" s="177"/>
      <c r="AZ895" s="177"/>
    </row>
    <row r="896" spans="1:52" ht="15" customHeight="1">
      <c r="B896" s="1310">
        <v>890</v>
      </c>
      <c r="C896" s="563" t="s">
        <v>2121</v>
      </c>
      <c r="D896" s="566" t="s">
        <v>221</v>
      </c>
      <c r="E896" s="521" t="s">
        <v>222</v>
      </c>
      <c r="F896" s="526" t="s">
        <v>24</v>
      </c>
      <c r="G896" s="526" t="s">
        <v>127</v>
      </c>
      <c r="H896" s="527" t="s">
        <v>2122</v>
      </c>
      <c r="I896" s="589">
        <v>31280</v>
      </c>
      <c r="J896" s="1314">
        <f t="shared" ca="1" si="80"/>
        <v>37</v>
      </c>
      <c r="K896" s="316" t="s">
        <v>24</v>
      </c>
      <c r="L896" s="326" t="s">
        <v>24</v>
      </c>
      <c r="M896" s="336" t="s">
        <v>24</v>
      </c>
      <c r="N896" s="577">
        <v>43763</v>
      </c>
      <c r="O896" s="211" t="s">
        <v>24</v>
      </c>
      <c r="P896" s="244" t="s">
        <v>24</v>
      </c>
      <c r="Q896" s="198" t="str">
        <f t="shared" si="76"/>
        <v>-</v>
      </c>
      <c r="R896" s="181" t="str">
        <f t="shared" ca="1" si="77"/>
        <v>TIDAK MCU</v>
      </c>
      <c r="S896" s="244" t="s">
        <v>24</v>
      </c>
      <c r="T896" s="211">
        <v>44429</v>
      </c>
      <c r="U896" s="212" t="s">
        <v>99</v>
      </c>
      <c r="V896" s="904" t="s">
        <v>24</v>
      </c>
      <c r="W896" s="136" t="s">
        <v>24</v>
      </c>
      <c r="X896" s="184"/>
      <c r="Y896" s="195"/>
      <c r="Z896" s="212"/>
      <c r="AA896" s="213" t="s">
        <v>24</v>
      </c>
      <c r="AB896" s="213" t="s">
        <v>24</v>
      </c>
      <c r="AC896" s="213"/>
      <c r="AD896" s="213"/>
      <c r="AE896" s="213"/>
      <c r="AF896" s="213"/>
      <c r="AG896" s="213"/>
      <c r="AH896" s="1305"/>
      <c r="AI896" s="244" t="str">
        <f t="shared" si="78"/>
        <v>--</v>
      </c>
      <c r="AJ896" s="1330">
        <f t="shared" si="79"/>
        <v>43763</v>
      </c>
      <c r="AK896" s="584" t="s">
        <v>24</v>
      </c>
      <c r="AL896" s="621" t="s">
        <v>24</v>
      </c>
      <c r="AM896" s="230"/>
      <c r="AN896" s="232"/>
      <c r="AO896" s="232"/>
      <c r="AP896" s="230"/>
      <c r="AQ896" s="1231" t="s">
        <v>3094</v>
      </c>
      <c r="AR896" s="230"/>
      <c r="AS896" s="230"/>
      <c r="AT896" s="230"/>
      <c r="AU896" s="230"/>
      <c r="AV896" s="885"/>
      <c r="AW896" s="885"/>
      <c r="AX896" s="885"/>
      <c r="AY896" s="885"/>
      <c r="AZ896" s="177"/>
    </row>
    <row r="897" spans="1:60" s="2186" customFormat="1" ht="15" customHeight="1">
      <c r="A897" s="1298"/>
      <c r="B897" s="1310">
        <v>891</v>
      </c>
      <c r="C897" s="1495" t="s">
        <v>2123</v>
      </c>
      <c r="D897" s="1556" t="s">
        <v>221</v>
      </c>
      <c r="E897" s="709" t="s">
        <v>222</v>
      </c>
      <c r="F897" s="1598" t="s">
        <v>24</v>
      </c>
      <c r="G897" s="1598" t="s">
        <v>127</v>
      </c>
      <c r="H897" s="1645" t="s">
        <v>2124</v>
      </c>
      <c r="I897" s="1719">
        <v>35251</v>
      </c>
      <c r="J897" s="445">
        <f t="shared" ca="1" si="80"/>
        <v>25</v>
      </c>
      <c r="K897" s="1809" t="s">
        <v>24</v>
      </c>
      <c r="L897" s="1843" t="s">
        <v>24</v>
      </c>
      <c r="M897" s="1881" t="s">
        <v>24</v>
      </c>
      <c r="N897" s="1718">
        <v>43763</v>
      </c>
      <c r="O897" s="1711" t="s">
        <v>24</v>
      </c>
      <c r="P897" s="447" t="s">
        <v>24</v>
      </c>
      <c r="Q897" s="920" t="str">
        <f t="shared" si="76"/>
        <v>-</v>
      </c>
      <c r="R897" s="919" t="str">
        <f t="shared" ca="1" si="77"/>
        <v>TIDAK MCU</v>
      </c>
      <c r="S897" s="447" t="s">
        <v>24</v>
      </c>
      <c r="T897" s="1711">
        <v>44382</v>
      </c>
      <c r="U897" s="1718" t="s">
        <v>99</v>
      </c>
      <c r="V897" s="446" t="s">
        <v>24</v>
      </c>
      <c r="W897" s="446" t="s">
        <v>24</v>
      </c>
      <c r="X897" s="1940"/>
      <c r="Y897" s="1690"/>
      <c r="Z897" s="1718"/>
      <c r="AA897" s="447" t="s">
        <v>24</v>
      </c>
      <c r="AB897" s="447" t="s">
        <v>24</v>
      </c>
      <c r="AC897" s="447"/>
      <c r="AD897" s="447"/>
      <c r="AE897" s="447"/>
      <c r="AF897" s="447"/>
      <c r="AG897" s="447"/>
      <c r="AH897" s="1975"/>
      <c r="AI897" s="1028" t="str">
        <f t="shared" si="78"/>
        <v>--</v>
      </c>
      <c r="AJ897" s="446">
        <f t="shared" si="79"/>
        <v>43763</v>
      </c>
      <c r="AK897" s="1029" t="s">
        <v>24</v>
      </c>
      <c r="AL897" s="1989" t="s">
        <v>24</v>
      </c>
      <c r="AM897" s="877"/>
      <c r="AN897" s="877"/>
      <c r="AO897" s="877"/>
      <c r="AP897" s="877"/>
      <c r="AQ897" s="2001" t="s">
        <v>6564</v>
      </c>
      <c r="AR897" s="877"/>
      <c r="AS897" s="877"/>
      <c r="AT897" s="877" t="s">
        <v>11598</v>
      </c>
      <c r="AU897" s="877"/>
      <c r="AV897" s="458"/>
      <c r="AW897" s="458"/>
      <c r="AX897" s="458"/>
      <c r="AY897" s="458"/>
      <c r="AZ897" s="885"/>
      <c r="BA897" s="1206"/>
      <c r="BB897" s="1206"/>
      <c r="BC897" s="1206"/>
      <c r="BD897" s="1206"/>
      <c r="BE897" s="1206"/>
      <c r="BF897" s="1206"/>
      <c r="BG897" s="1206"/>
      <c r="BH897" s="1206"/>
    </row>
    <row r="898" spans="1:60" ht="15" customHeight="1">
      <c r="B898" s="1310">
        <v>892</v>
      </c>
      <c r="C898" s="563" t="s">
        <v>2125</v>
      </c>
      <c r="D898" s="566" t="s">
        <v>230</v>
      </c>
      <c r="E898" s="521" t="s">
        <v>222</v>
      </c>
      <c r="F898" s="526" t="s">
        <v>24</v>
      </c>
      <c r="G898" s="526" t="s">
        <v>127</v>
      </c>
      <c r="H898" s="527" t="s">
        <v>2126</v>
      </c>
      <c r="I898" s="589">
        <v>34104</v>
      </c>
      <c r="J898" s="1314">
        <f t="shared" ca="1" si="80"/>
        <v>29</v>
      </c>
      <c r="K898" s="244" t="s">
        <v>493</v>
      </c>
      <c r="L898" s="651">
        <v>930519310668</v>
      </c>
      <c r="M898" s="589">
        <v>45061</v>
      </c>
      <c r="N898" s="577">
        <v>43398</v>
      </c>
      <c r="O898" s="211" t="s">
        <v>24</v>
      </c>
      <c r="P898" s="244" t="s">
        <v>24</v>
      </c>
      <c r="Q898" s="198" t="str">
        <f t="shared" si="76"/>
        <v>-</v>
      </c>
      <c r="R898" s="181" t="str">
        <f t="shared" ca="1" si="77"/>
        <v>TIDAK MCU</v>
      </c>
      <c r="S898" s="244" t="s">
        <v>2369</v>
      </c>
      <c r="T898" s="211">
        <v>44331</v>
      </c>
      <c r="U898" s="211">
        <v>44331</v>
      </c>
      <c r="V898" s="904" t="s">
        <v>24</v>
      </c>
      <c r="W898" s="136" t="s">
        <v>24</v>
      </c>
      <c r="X898" s="184"/>
      <c r="Y898" s="195"/>
      <c r="Z898" s="212"/>
      <c r="AA898" s="243" t="s">
        <v>1086</v>
      </c>
      <c r="AB898" s="213" t="s">
        <v>24</v>
      </c>
      <c r="AC898" s="213"/>
      <c r="AD898" s="213"/>
      <c r="AE898" s="213"/>
      <c r="AF898" s="213"/>
      <c r="AG898" s="213"/>
      <c r="AH898" s="1305"/>
      <c r="AI898" s="244" t="str">
        <f t="shared" si="78"/>
        <v>HINO 260 JD/TI-</v>
      </c>
      <c r="AJ898" s="1330">
        <f t="shared" si="79"/>
        <v>43398</v>
      </c>
      <c r="AK898" s="587">
        <v>43390</v>
      </c>
      <c r="AL898" s="726">
        <v>43391</v>
      </c>
      <c r="AM898" s="230"/>
      <c r="AN898" s="232"/>
      <c r="AO898" s="232"/>
      <c r="AP898" s="230"/>
      <c r="AQ898" s="1231" t="s">
        <v>3094</v>
      </c>
      <c r="AR898" s="230"/>
      <c r="AS898" s="230"/>
      <c r="AT898" s="230"/>
      <c r="AU898" s="230"/>
      <c r="AV898" s="885"/>
      <c r="AW898" s="885"/>
      <c r="AX898" s="885"/>
      <c r="AY898" s="885"/>
      <c r="AZ898" s="177"/>
    </row>
    <row r="899" spans="1:60" ht="15" customHeight="1">
      <c r="A899" s="1298"/>
      <c r="B899" s="1310">
        <v>893</v>
      </c>
      <c r="C899" s="1495" t="s">
        <v>2127</v>
      </c>
      <c r="D899" s="1556" t="s">
        <v>230</v>
      </c>
      <c r="E899" s="709" t="s">
        <v>222</v>
      </c>
      <c r="F899" s="1598" t="s">
        <v>24</v>
      </c>
      <c r="G899" s="1598" t="s">
        <v>127</v>
      </c>
      <c r="H899" s="1645" t="s">
        <v>2128</v>
      </c>
      <c r="I899" s="1718">
        <v>29089</v>
      </c>
      <c r="J899" s="445">
        <f t="shared" ca="1" si="80"/>
        <v>43</v>
      </c>
      <c r="K899" s="447" t="s">
        <v>493</v>
      </c>
      <c r="L899" s="1836" t="s">
        <v>2336</v>
      </c>
      <c r="M899" s="1711">
        <v>45526</v>
      </c>
      <c r="N899" s="1718">
        <v>43228</v>
      </c>
      <c r="O899" s="1711" t="s">
        <v>24</v>
      </c>
      <c r="P899" s="447" t="s">
        <v>24</v>
      </c>
      <c r="Q899" s="920" t="str">
        <f t="shared" si="76"/>
        <v>-</v>
      </c>
      <c r="R899" s="919" t="str">
        <f t="shared" ca="1" si="77"/>
        <v>TIDAK MCU</v>
      </c>
      <c r="S899" s="447" t="s">
        <v>2370</v>
      </c>
      <c r="T899" s="1711">
        <v>44430</v>
      </c>
      <c r="U899" s="1718" t="s">
        <v>99</v>
      </c>
      <c r="V899" s="446" t="s">
        <v>24</v>
      </c>
      <c r="W899" s="446" t="s">
        <v>24</v>
      </c>
      <c r="X899" s="1940"/>
      <c r="Y899" s="1690"/>
      <c r="Z899" s="1718"/>
      <c r="AA899" s="447" t="s">
        <v>1086</v>
      </c>
      <c r="AB899" s="447" t="s">
        <v>24</v>
      </c>
      <c r="AC899" s="447"/>
      <c r="AD899" s="447"/>
      <c r="AE899" s="447"/>
      <c r="AF899" s="447"/>
      <c r="AG899" s="447"/>
      <c r="AH899" s="1577"/>
      <c r="AI899" s="447" t="str">
        <f t="shared" si="78"/>
        <v>HINO 260 JD/TI-</v>
      </c>
      <c r="AJ899" s="446">
        <f t="shared" si="79"/>
        <v>43228</v>
      </c>
      <c r="AK899" s="1978" t="s">
        <v>24</v>
      </c>
      <c r="AL899" s="1987" t="s">
        <v>24</v>
      </c>
      <c r="AM899" s="877"/>
      <c r="AN899" s="877"/>
      <c r="AO899" s="877"/>
      <c r="AP899" s="877"/>
      <c r="AQ899" s="2001" t="s">
        <v>6564</v>
      </c>
      <c r="AR899" s="877"/>
      <c r="AS899" s="877"/>
      <c r="AT899" s="877" t="s">
        <v>11694</v>
      </c>
      <c r="AU899" s="877"/>
      <c r="AV899" s="458"/>
      <c r="AW899" s="458"/>
      <c r="AX899" s="458"/>
      <c r="AY899" s="458"/>
      <c r="AZ899" s="177"/>
    </row>
    <row r="900" spans="1:60" ht="15" customHeight="1">
      <c r="B900" s="1310">
        <v>894</v>
      </c>
      <c r="C900" s="563" t="s">
        <v>2129</v>
      </c>
      <c r="D900" s="566" t="s">
        <v>226</v>
      </c>
      <c r="E900" s="554" t="s">
        <v>222</v>
      </c>
      <c r="F900" s="526" t="s">
        <v>24</v>
      </c>
      <c r="G900" s="526" t="s">
        <v>127</v>
      </c>
      <c r="H900" s="527" t="s">
        <v>2130</v>
      </c>
      <c r="I900" s="589">
        <v>19804</v>
      </c>
      <c r="J900" s="1314">
        <f t="shared" ca="1" si="80"/>
        <v>69</v>
      </c>
      <c r="K900" s="316" t="s">
        <v>24</v>
      </c>
      <c r="L900" s="326" t="s">
        <v>24</v>
      </c>
      <c r="M900" s="336" t="s">
        <v>24</v>
      </c>
      <c r="N900" s="577">
        <v>43538</v>
      </c>
      <c r="O900" s="211" t="s">
        <v>24</v>
      </c>
      <c r="P900" s="244" t="s">
        <v>24</v>
      </c>
      <c r="Q900" s="198" t="str">
        <f t="shared" si="76"/>
        <v>-</v>
      </c>
      <c r="R900" s="181" t="str">
        <f t="shared" ca="1" si="77"/>
        <v>TIDAK MCU</v>
      </c>
      <c r="S900" s="244" t="s">
        <v>24</v>
      </c>
      <c r="T900" s="211">
        <v>44276</v>
      </c>
      <c r="U900" s="212" t="s">
        <v>99</v>
      </c>
      <c r="V900" s="395" t="s">
        <v>24</v>
      </c>
      <c r="W900" s="136" t="s">
        <v>24</v>
      </c>
      <c r="X900" s="184"/>
      <c r="Y900" s="195"/>
      <c r="Z900" s="212"/>
      <c r="AA900" s="213" t="s">
        <v>24</v>
      </c>
      <c r="AB900" s="213" t="s">
        <v>24</v>
      </c>
      <c r="AC900" s="213"/>
      <c r="AD900" s="213"/>
      <c r="AE900" s="213"/>
      <c r="AF900" s="213"/>
      <c r="AG900" s="213"/>
      <c r="AH900" s="1305"/>
      <c r="AI900" s="244" t="str">
        <f t="shared" si="78"/>
        <v>--</v>
      </c>
      <c r="AJ900" s="1330">
        <f t="shared" si="79"/>
        <v>43538</v>
      </c>
      <c r="AK900" s="217" t="s">
        <v>24</v>
      </c>
      <c r="AL900" s="614" t="s">
        <v>24</v>
      </c>
      <c r="AM900" s="230"/>
      <c r="AN900" s="232"/>
      <c r="AO900" s="232"/>
      <c r="AP900" s="230"/>
      <c r="AQ900" s="1231" t="s">
        <v>3094</v>
      </c>
      <c r="AR900" s="230"/>
      <c r="AS900" s="230"/>
      <c r="AT900" s="230"/>
      <c r="AU900" s="230"/>
      <c r="AV900" s="177"/>
      <c r="AW900" s="177"/>
      <c r="AX900" s="177"/>
      <c r="AY900" s="177"/>
      <c r="AZ900" s="177"/>
    </row>
    <row r="901" spans="1:60" ht="15" customHeight="1">
      <c r="B901" s="1310">
        <v>895</v>
      </c>
      <c r="C901" s="647" t="s">
        <v>2131</v>
      </c>
      <c r="D901" s="566" t="s">
        <v>226</v>
      </c>
      <c r="E901" s="521" t="s">
        <v>222</v>
      </c>
      <c r="F901" s="526" t="s">
        <v>24</v>
      </c>
      <c r="G901" s="526" t="s">
        <v>127</v>
      </c>
      <c r="H901" s="527" t="s">
        <v>2132</v>
      </c>
      <c r="I901" s="589">
        <v>33751</v>
      </c>
      <c r="J901" s="1314">
        <f t="shared" ca="1" si="80"/>
        <v>30</v>
      </c>
      <c r="K901" s="316" t="s">
        <v>24</v>
      </c>
      <c r="L901" s="326" t="s">
        <v>24</v>
      </c>
      <c r="M901" s="336" t="s">
        <v>24</v>
      </c>
      <c r="N901" s="577">
        <v>43538</v>
      </c>
      <c r="O901" s="211" t="s">
        <v>24</v>
      </c>
      <c r="P901" s="244" t="s">
        <v>24</v>
      </c>
      <c r="Q901" s="198" t="str">
        <f t="shared" si="76"/>
        <v>-</v>
      </c>
      <c r="R901" s="181" t="str">
        <f t="shared" ca="1" si="77"/>
        <v>TIDAK MCU</v>
      </c>
      <c r="S901" s="244" t="s">
        <v>24</v>
      </c>
      <c r="T901" s="211">
        <v>44343</v>
      </c>
      <c r="U901" s="212" t="s">
        <v>24</v>
      </c>
      <c r="V901" s="1330" t="s">
        <v>24</v>
      </c>
      <c r="W901" s="1311" t="s">
        <v>24</v>
      </c>
      <c r="X901" s="184"/>
      <c r="Y901" s="195"/>
      <c r="Z901" s="212"/>
      <c r="AA901" s="213" t="s">
        <v>24</v>
      </c>
      <c r="AB901" s="213" t="s">
        <v>24</v>
      </c>
      <c r="AC901" s="213"/>
      <c r="AD901" s="213"/>
      <c r="AE901" s="213"/>
      <c r="AF901" s="213"/>
      <c r="AG901" s="213"/>
      <c r="AH901" s="1305"/>
      <c r="AI901" s="244" t="str">
        <f t="shared" si="78"/>
        <v>--</v>
      </c>
      <c r="AJ901" s="1330">
        <f t="shared" si="79"/>
        <v>43538</v>
      </c>
      <c r="AK901" s="217" t="s">
        <v>24</v>
      </c>
      <c r="AL901" s="614" t="s">
        <v>24</v>
      </c>
      <c r="AM901" s="230"/>
      <c r="AN901" s="232"/>
      <c r="AO901" s="232"/>
      <c r="AP901" s="230"/>
      <c r="AQ901" s="1231" t="s">
        <v>3094</v>
      </c>
      <c r="AR901" s="230"/>
      <c r="AS901" s="230"/>
      <c r="AT901" s="230"/>
      <c r="AU901" s="230"/>
      <c r="AV901" s="885"/>
      <c r="AW901" s="885"/>
      <c r="AX901" s="885"/>
      <c r="AY901" s="885"/>
      <c r="AZ901" s="177"/>
    </row>
    <row r="902" spans="1:60" s="2186" customFormat="1" ht="15" customHeight="1">
      <c r="A902" s="160"/>
      <c r="B902" s="1310">
        <v>896</v>
      </c>
      <c r="C902" s="647" t="s">
        <v>2133</v>
      </c>
      <c r="D902" s="567" t="s">
        <v>226</v>
      </c>
      <c r="E902" s="521" t="s">
        <v>222</v>
      </c>
      <c r="F902" s="526" t="s">
        <v>24</v>
      </c>
      <c r="G902" s="526" t="s">
        <v>127</v>
      </c>
      <c r="H902" s="527" t="s">
        <v>2134</v>
      </c>
      <c r="I902" s="589">
        <v>34167</v>
      </c>
      <c r="J902" s="1314">
        <f t="shared" ca="1" si="80"/>
        <v>28</v>
      </c>
      <c r="K902" s="176" t="s">
        <v>24</v>
      </c>
      <c r="L902" s="170" t="s">
        <v>24</v>
      </c>
      <c r="M902" s="173" t="s">
        <v>24</v>
      </c>
      <c r="N902" s="577">
        <v>43538</v>
      </c>
      <c r="O902" s="211" t="s">
        <v>24</v>
      </c>
      <c r="P902" s="244" t="s">
        <v>24</v>
      </c>
      <c r="Q902" s="198" t="str">
        <f t="shared" si="76"/>
        <v>-</v>
      </c>
      <c r="R902" s="181" t="str">
        <f t="shared" ca="1" si="77"/>
        <v>TIDAK MCU</v>
      </c>
      <c r="S902" s="244" t="s">
        <v>24</v>
      </c>
      <c r="T902" s="211">
        <v>44394</v>
      </c>
      <c r="U902" s="212" t="s">
        <v>99</v>
      </c>
      <c r="V902" s="1330" t="s">
        <v>24</v>
      </c>
      <c r="W902" s="136" t="s">
        <v>24</v>
      </c>
      <c r="X902" s="184"/>
      <c r="Y902" s="195"/>
      <c r="Z902" s="212"/>
      <c r="AA902" s="213" t="s">
        <v>24</v>
      </c>
      <c r="AB902" s="213" t="s">
        <v>24</v>
      </c>
      <c r="AC902" s="213"/>
      <c r="AD902" s="213"/>
      <c r="AE902" s="213"/>
      <c r="AF902" s="213"/>
      <c r="AG902" s="213"/>
      <c r="AH902" s="369"/>
      <c r="AI902" s="481" t="str">
        <f t="shared" si="78"/>
        <v>--</v>
      </c>
      <c r="AJ902" s="1330">
        <f t="shared" si="79"/>
        <v>43538</v>
      </c>
      <c r="AK902" s="584" t="s">
        <v>24</v>
      </c>
      <c r="AL902" s="621" t="s">
        <v>24</v>
      </c>
      <c r="AM902" s="230"/>
      <c r="AN902" s="232"/>
      <c r="AO902" s="232"/>
      <c r="AP902" s="230"/>
      <c r="AQ902" s="1231" t="s">
        <v>3094</v>
      </c>
      <c r="AR902" s="230"/>
      <c r="AS902" s="230"/>
      <c r="AT902" s="230"/>
      <c r="AU902" s="230"/>
      <c r="AV902" s="885"/>
      <c r="AW902" s="885"/>
      <c r="AX902" s="885"/>
      <c r="AY902" s="885"/>
      <c r="AZ902" s="885"/>
      <c r="BA902" s="1206"/>
      <c r="BB902" s="1206"/>
      <c r="BC902" s="1206"/>
      <c r="BD902" s="1206"/>
      <c r="BE902" s="1206"/>
      <c r="BF902" s="1206"/>
      <c r="BG902" s="1206"/>
      <c r="BH902" s="1206"/>
    </row>
    <row r="903" spans="1:60" ht="15" customHeight="1">
      <c r="B903" s="1310">
        <v>897</v>
      </c>
      <c r="C903" s="563" t="s">
        <v>1537</v>
      </c>
      <c r="D903" s="567" t="s">
        <v>257</v>
      </c>
      <c r="E903" s="521" t="s">
        <v>222</v>
      </c>
      <c r="F903" s="526" t="s">
        <v>24</v>
      </c>
      <c r="G903" s="526" t="s">
        <v>127</v>
      </c>
      <c r="H903" s="612" t="s">
        <v>2135</v>
      </c>
      <c r="I903" s="589">
        <v>36940</v>
      </c>
      <c r="J903" s="1314">
        <f t="shared" ca="1" si="80"/>
        <v>21</v>
      </c>
      <c r="K903" s="661" t="s">
        <v>83</v>
      </c>
      <c r="L903" s="613">
        <v>10219450056</v>
      </c>
      <c r="M903" s="181">
        <v>45524</v>
      </c>
      <c r="N903" s="577">
        <v>43721</v>
      </c>
      <c r="O903" s="211" t="s">
        <v>24</v>
      </c>
      <c r="P903" s="244" t="s">
        <v>24</v>
      </c>
      <c r="Q903" s="198" t="str">
        <f t="shared" si="76"/>
        <v>-</v>
      </c>
      <c r="R903" s="181" t="str">
        <f t="shared" ca="1" si="77"/>
        <v>TIDAK MCU</v>
      </c>
      <c r="S903" s="244" t="s">
        <v>2371</v>
      </c>
      <c r="T903" s="211">
        <v>44610</v>
      </c>
      <c r="U903" s="212">
        <v>44610</v>
      </c>
      <c r="V903" s="1330" t="s">
        <v>24</v>
      </c>
      <c r="W903" s="1311" t="s">
        <v>24</v>
      </c>
      <c r="X903" s="184"/>
      <c r="Y903" s="195"/>
      <c r="Z903" s="212"/>
      <c r="AA903" s="243" t="s">
        <v>2464</v>
      </c>
      <c r="AB903" s="213" t="s">
        <v>24</v>
      </c>
      <c r="AC903" s="213"/>
      <c r="AD903" s="213"/>
      <c r="AE903" s="213"/>
      <c r="AF903" s="213"/>
      <c r="AG903" s="213"/>
      <c r="AH903" s="1305"/>
      <c r="AI903" s="244" t="str">
        <f t="shared" si="78"/>
        <v>ELF-</v>
      </c>
      <c r="AJ903" s="1330">
        <f t="shared" si="79"/>
        <v>43721</v>
      </c>
      <c r="AK903" s="592">
        <v>43719</v>
      </c>
      <c r="AL903" s="614">
        <v>43720</v>
      </c>
      <c r="AM903" s="230"/>
      <c r="AN903" s="232"/>
      <c r="AO903" s="232"/>
      <c r="AP903" s="230"/>
      <c r="AQ903" s="1231" t="s">
        <v>3094</v>
      </c>
      <c r="AR903" s="230"/>
      <c r="AS903" s="230"/>
      <c r="AT903" s="230"/>
      <c r="AU903" s="230"/>
      <c r="AV903" s="885"/>
      <c r="AW903" s="885"/>
      <c r="AX903" s="885"/>
      <c r="AY903" s="885"/>
      <c r="AZ903" s="177"/>
    </row>
    <row r="904" spans="1:60" ht="15" customHeight="1">
      <c r="B904" s="1310">
        <v>898</v>
      </c>
      <c r="C904" s="563" t="s">
        <v>2136</v>
      </c>
      <c r="D904" s="566" t="s">
        <v>230</v>
      </c>
      <c r="E904" s="521" t="s">
        <v>222</v>
      </c>
      <c r="F904" s="526" t="s">
        <v>24</v>
      </c>
      <c r="G904" s="526" t="s">
        <v>127</v>
      </c>
      <c r="H904" s="653" t="s">
        <v>2137</v>
      </c>
      <c r="I904" s="211">
        <v>30827</v>
      </c>
      <c r="J904" s="1314">
        <f t="shared" ca="1" si="80"/>
        <v>38</v>
      </c>
      <c r="K904" s="178" t="s">
        <v>493</v>
      </c>
      <c r="L904" s="613">
        <v>840519310734</v>
      </c>
      <c r="M904" s="181">
        <v>45437</v>
      </c>
      <c r="N904" s="577">
        <v>43547</v>
      </c>
      <c r="O904" s="211">
        <v>43915</v>
      </c>
      <c r="P904" s="244" t="s">
        <v>498</v>
      </c>
      <c r="Q904" s="198">
        <f t="shared" si="76"/>
        <v>44280</v>
      </c>
      <c r="R904" s="181" t="str">
        <f t="shared" ca="1" si="77"/>
        <v>BERLAKU</v>
      </c>
      <c r="S904" s="244" t="s">
        <v>2372</v>
      </c>
      <c r="T904" s="211">
        <v>44341</v>
      </c>
      <c r="U904" s="212">
        <v>44341</v>
      </c>
      <c r="V904" s="1330" t="s">
        <v>24</v>
      </c>
      <c r="W904" s="136" t="s">
        <v>24</v>
      </c>
      <c r="X904" s="184"/>
      <c r="Y904" s="195"/>
      <c r="Z904" s="212"/>
      <c r="AA904" s="243" t="s">
        <v>1086</v>
      </c>
      <c r="AB904" s="213" t="s">
        <v>24</v>
      </c>
      <c r="AC904" s="213"/>
      <c r="AD904" s="213"/>
      <c r="AE904" s="213"/>
      <c r="AF904" s="213"/>
      <c r="AG904" s="213"/>
      <c r="AH904" s="1305"/>
      <c r="AI904" s="244" t="str">
        <f t="shared" si="78"/>
        <v>HINO 260 JD/TI-</v>
      </c>
      <c r="AJ904" s="1330">
        <f t="shared" si="79"/>
        <v>43547</v>
      </c>
      <c r="AK904" s="592">
        <v>43544</v>
      </c>
      <c r="AL904" s="614">
        <v>43545</v>
      </c>
      <c r="AM904" s="230"/>
      <c r="AN904" s="232"/>
      <c r="AO904" s="232"/>
      <c r="AP904" s="230"/>
      <c r="AQ904" s="1231" t="s">
        <v>3094</v>
      </c>
      <c r="AR904" s="230"/>
      <c r="AS904" s="230"/>
      <c r="AT904" s="230"/>
      <c r="AU904" s="230"/>
      <c r="AZ904" s="177"/>
    </row>
    <row r="905" spans="1:60" s="2186" customFormat="1" ht="15" customHeight="1">
      <c r="A905" s="160"/>
      <c r="B905" s="1310">
        <v>899</v>
      </c>
      <c r="C905" s="647" t="s">
        <v>2138</v>
      </c>
      <c r="D905" s="566" t="s">
        <v>333</v>
      </c>
      <c r="E905" s="521" t="s">
        <v>222</v>
      </c>
      <c r="F905" s="526" t="s">
        <v>24</v>
      </c>
      <c r="G905" s="526" t="s">
        <v>127</v>
      </c>
      <c r="H905" s="527" t="s">
        <v>2139</v>
      </c>
      <c r="I905" s="589">
        <v>35001</v>
      </c>
      <c r="J905" s="1314">
        <f t="shared" ca="1" si="80"/>
        <v>26</v>
      </c>
      <c r="K905" s="176" t="s">
        <v>24</v>
      </c>
      <c r="L905" s="170" t="s">
        <v>24</v>
      </c>
      <c r="M905" s="173" t="s">
        <v>24</v>
      </c>
      <c r="N905" s="577">
        <v>43545</v>
      </c>
      <c r="O905" s="211" t="s">
        <v>24</v>
      </c>
      <c r="P905" s="244" t="s">
        <v>24</v>
      </c>
      <c r="Q905" s="198" t="str">
        <f t="shared" si="76"/>
        <v>-</v>
      </c>
      <c r="R905" s="181" t="str">
        <f t="shared" ca="1" si="77"/>
        <v>TIDAK MCU</v>
      </c>
      <c r="S905" s="244" t="s">
        <v>24</v>
      </c>
      <c r="T905" s="211">
        <v>44498</v>
      </c>
      <c r="U905" s="1329" t="s">
        <v>99</v>
      </c>
      <c r="V905" s="1330" t="s">
        <v>24</v>
      </c>
      <c r="W905" s="1311" t="s">
        <v>24</v>
      </c>
      <c r="X905" s="184"/>
      <c r="Y905" s="195"/>
      <c r="Z905" s="212"/>
      <c r="AA905" s="213" t="s">
        <v>24</v>
      </c>
      <c r="AB905" s="213" t="s">
        <v>24</v>
      </c>
      <c r="AC905" s="213"/>
      <c r="AD905" s="213"/>
      <c r="AE905" s="213"/>
      <c r="AF905" s="213"/>
      <c r="AG905" s="213"/>
      <c r="AH905" s="1305"/>
      <c r="AI905" s="244" t="str">
        <f t="shared" si="78"/>
        <v>--</v>
      </c>
      <c r="AJ905" s="1330">
        <f t="shared" si="79"/>
        <v>43545</v>
      </c>
      <c r="AK905" s="217" t="s">
        <v>24</v>
      </c>
      <c r="AL905" s="614" t="s">
        <v>24</v>
      </c>
      <c r="AM905" s="230"/>
      <c r="AN905" s="232"/>
      <c r="AO905" s="232"/>
      <c r="AP905" s="230"/>
      <c r="AQ905" s="1231" t="s">
        <v>3094</v>
      </c>
      <c r="AR905" s="230"/>
      <c r="AS905" s="230"/>
      <c r="AT905" s="230"/>
      <c r="AU905" s="230"/>
      <c r="AV905" s="146"/>
      <c r="AW905" s="146"/>
      <c r="AX905" s="146"/>
      <c r="AY905" s="146"/>
      <c r="AZ905" s="885"/>
      <c r="BA905" s="1206"/>
      <c r="BB905" s="1206"/>
      <c r="BC905" s="1206"/>
      <c r="BD905" s="1206"/>
      <c r="BE905" s="1206"/>
      <c r="BF905" s="1206"/>
      <c r="BG905" s="1206"/>
      <c r="BH905" s="1206"/>
    </row>
    <row r="906" spans="1:60" ht="15" customHeight="1">
      <c r="B906" s="1310">
        <v>900</v>
      </c>
      <c r="C906" s="563" t="s">
        <v>2140</v>
      </c>
      <c r="D906" s="566" t="s">
        <v>226</v>
      </c>
      <c r="E906" s="521" t="s">
        <v>222</v>
      </c>
      <c r="F906" s="526" t="s">
        <v>24</v>
      </c>
      <c r="G906" s="526" t="s">
        <v>127</v>
      </c>
      <c r="H906" s="527" t="s">
        <v>2141</v>
      </c>
      <c r="I906" s="589">
        <v>27881</v>
      </c>
      <c r="J906" s="1314">
        <f t="shared" ca="1" si="80"/>
        <v>46</v>
      </c>
      <c r="K906" s="316" t="s">
        <v>24</v>
      </c>
      <c r="L906" s="326" t="s">
        <v>24</v>
      </c>
      <c r="M906" s="336" t="s">
        <v>24</v>
      </c>
      <c r="N906" s="577">
        <v>43545</v>
      </c>
      <c r="O906" s="211" t="s">
        <v>24</v>
      </c>
      <c r="P906" s="244" t="s">
        <v>24</v>
      </c>
      <c r="Q906" s="198" t="str">
        <f t="shared" si="76"/>
        <v>-</v>
      </c>
      <c r="R906" s="181" t="str">
        <f t="shared" ca="1" si="77"/>
        <v>TIDAK MCU</v>
      </c>
      <c r="S906" s="244" t="s">
        <v>24</v>
      </c>
      <c r="T906" s="211">
        <v>44317</v>
      </c>
      <c r="U906" s="212" t="s">
        <v>99</v>
      </c>
      <c r="V906" s="1330" t="s">
        <v>24</v>
      </c>
      <c r="W906" s="1311" t="s">
        <v>24</v>
      </c>
      <c r="X906" s="184"/>
      <c r="Y906" s="195"/>
      <c r="Z906" s="212"/>
      <c r="AA906" s="213" t="s">
        <v>24</v>
      </c>
      <c r="AB906" s="213" t="s">
        <v>24</v>
      </c>
      <c r="AC906" s="213"/>
      <c r="AD906" s="213"/>
      <c r="AE906" s="213"/>
      <c r="AF906" s="213"/>
      <c r="AG906" s="213"/>
      <c r="AH906" s="1305"/>
      <c r="AI906" s="244" t="str">
        <f t="shared" si="78"/>
        <v>--</v>
      </c>
      <c r="AJ906" s="1330">
        <f t="shared" si="79"/>
        <v>43545</v>
      </c>
      <c r="AK906" s="217" t="s">
        <v>24</v>
      </c>
      <c r="AL906" s="614" t="s">
        <v>24</v>
      </c>
      <c r="AM906" s="230"/>
      <c r="AN906" s="232"/>
      <c r="AO906" s="232"/>
      <c r="AP906" s="230"/>
      <c r="AQ906" s="1231" t="s">
        <v>3094</v>
      </c>
      <c r="AR906" s="230"/>
      <c r="AS906" s="230"/>
      <c r="AT906" s="230"/>
      <c r="AU906" s="230"/>
      <c r="AV906" s="885"/>
      <c r="AW906" s="885"/>
      <c r="AX906" s="885"/>
      <c r="AY906" s="885"/>
      <c r="AZ906" s="885"/>
    </row>
    <row r="907" spans="1:60" s="2186" customFormat="1" ht="15" customHeight="1">
      <c r="A907" s="160"/>
      <c r="B907" s="1310">
        <v>901</v>
      </c>
      <c r="C907" s="647" t="s">
        <v>1182</v>
      </c>
      <c r="D907" s="566" t="s">
        <v>230</v>
      </c>
      <c r="E907" s="521" t="s">
        <v>222</v>
      </c>
      <c r="F907" s="526" t="s">
        <v>24</v>
      </c>
      <c r="G907" s="526" t="s">
        <v>127</v>
      </c>
      <c r="H907" s="527" t="s">
        <v>2142</v>
      </c>
      <c r="I907" s="589">
        <v>24847</v>
      </c>
      <c r="J907" s="1314">
        <f t="shared" ca="1" si="80"/>
        <v>55</v>
      </c>
      <c r="K907" s="178" t="s">
        <v>493</v>
      </c>
      <c r="L907" s="467">
        <v>680119380498</v>
      </c>
      <c r="M907" s="181">
        <v>44936</v>
      </c>
      <c r="N907" s="577">
        <v>43552</v>
      </c>
      <c r="O907" s="211">
        <v>43917</v>
      </c>
      <c r="P907" s="244" t="s">
        <v>498</v>
      </c>
      <c r="Q907" s="198">
        <f t="shared" si="76"/>
        <v>44282</v>
      </c>
      <c r="R907" s="181" t="str">
        <f t="shared" ca="1" si="77"/>
        <v>BERLAKU</v>
      </c>
      <c r="S907" s="244" t="s">
        <v>2373</v>
      </c>
      <c r="T907" s="211">
        <v>44571</v>
      </c>
      <c r="U907" s="212">
        <v>44571</v>
      </c>
      <c r="V907" s="1330" t="s">
        <v>24</v>
      </c>
      <c r="W907" s="1311" t="s">
        <v>24</v>
      </c>
      <c r="X907" s="184"/>
      <c r="Y907" s="195"/>
      <c r="Z907" s="212"/>
      <c r="AA907" s="213" t="s">
        <v>1086</v>
      </c>
      <c r="AB907" s="213" t="s">
        <v>24</v>
      </c>
      <c r="AC907" s="213"/>
      <c r="AD907" s="213"/>
      <c r="AE907" s="213"/>
      <c r="AF907" s="213"/>
      <c r="AG907" s="213"/>
      <c r="AH907" s="1305"/>
      <c r="AI907" s="244" t="str">
        <f t="shared" si="78"/>
        <v>HINO 260 JD/TI-</v>
      </c>
      <c r="AJ907" s="1330">
        <f t="shared" si="79"/>
        <v>43552</v>
      </c>
      <c r="AK907" s="598">
        <v>43542</v>
      </c>
      <c r="AL907" s="621">
        <v>43550</v>
      </c>
      <c r="AM907" s="230"/>
      <c r="AN907" s="232"/>
      <c r="AO907" s="232"/>
      <c r="AP907" s="230"/>
      <c r="AQ907" s="1231" t="s">
        <v>3094</v>
      </c>
      <c r="AR907" s="230"/>
      <c r="AS907" s="230"/>
      <c r="AT907" s="230"/>
      <c r="AU907" s="230"/>
      <c r="AV907" s="885"/>
      <c r="AW907" s="885"/>
      <c r="AX907" s="885"/>
      <c r="AY907" s="885"/>
      <c r="AZ907" s="885"/>
      <c r="BA907" s="1206"/>
      <c r="BB907" s="1206"/>
      <c r="BC907" s="1206"/>
      <c r="BD907" s="1206"/>
      <c r="BE907" s="1206"/>
      <c r="BF907" s="1206"/>
      <c r="BG907" s="1206"/>
      <c r="BH907" s="1206"/>
    </row>
    <row r="908" spans="1:60" ht="15" customHeight="1">
      <c r="B908" s="1310">
        <v>902</v>
      </c>
      <c r="C908" s="563" t="s">
        <v>2143</v>
      </c>
      <c r="D908" s="566" t="s">
        <v>230</v>
      </c>
      <c r="E908" s="521" t="s">
        <v>222</v>
      </c>
      <c r="F908" s="526" t="s">
        <v>24</v>
      </c>
      <c r="G908" s="526" t="s">
        <v>127</v>
      </c>
      <c r="H908" s="527" t="s">
        <v>2144</v>
      </c>
      <c r="I908" s="589">
        <v>34076</v>
      </c>
      <c r="J908" s="903">
        <f t="shared" ca="1" si="80"/>
        <v>29</v>
      </c>
      <c r="K908" s="244" t="s">
        <v>493</v>
      </c>
      <c r="L908" s="651">
        <v>840519310734</v>
      </c>
      <c r="M908" s="211">
        <v>45033</v>
      </c>
      <c r="N908" s="577">
        <v>43552</v>
      </c>
      <c r="O908" s="211">
        <v>43917</v>
      </c>
      <c r="P908" s="244" t="s">
        <v>498</v>
      </c>
      <c r="Q908" s="198">
        <f t="shared" si="76"/>
        <v>44282</v>
      </c>
      <c r="R908" s="181" t="str">
        <f t="shared" ca="1" si="77"/>
        <v>BERLAKU</v>
      </c>
      <c r="S908" s="244" t="s">
        <v>2374</v>
      </c>
      <c r="T908" s="211">
        <v>44303</v>
      </c>
      <c r="U908" s="212">
        <v>44303</v>
      </c>
      <c r="V908" s="1330" t="s">
        <v>24</v>
      </c>
      <c r="W908" s="136" t="s">
        <v>24</v>
      </c>
      <c r="X908" s="184"/>
      <c r="Y908" s="195"/>
      <c r="Z908" s="212"/>
      <c r="AA908" s="213" t="s">
        <v>1086</v>
      </c>
      <c r="AB908" s="213" t="s">
        <v>24</v>
      </c>
      <c r="AC908" s="213"/>
      <c r="AD908" s="213"/>
      <c r="AE908" s="213"/>
      <c r="AF908" s="213"/>
      <c r="AG908" s="213"/>
      <c r="AH908" s="369"/>
      <c r="AI908" s="481" t="str">
        <f t="shared" si="78"/>
        <v>HINO 260 JD/TI-</v>
      </c>
      <c r="AJ908" s="1330">
        <f t="shared" si="79"/>
        <v>43552</v>
      </c>
      <c r="AK908" s="598">
        <v>43542</v>
      </c>
      <c r="AL908" s="621">
        <v>43550</v>
      </c>
      <c r="AM908" s="230"/>
      <c r="AN908" s="232"/>
      <c r="AO908" s="232"/>
      <c r="AP908" s="230"/>
      <c r="AQ908" s="1231" t="s">
        <v>3094</v>
      </c>
      <c r="AR908" s="230"/>
      <c r="AS908" s="230"/>
      <c r="AT908" s="230"/>
      <c r="AU908" s="230"/>
      <c r="AV908" s="885"/>
      <c r="AW908" s="885"/>
      <c r="AX908" s="885"/>
      <c r="AY908" s="885"/>
      <c r="AZ908" s="885"/>
    </row>
    <row r="909" spans="1:60" s="2186" customFormat="1" ht="15" customHeight="1">
      <c r="A909" s="160"/>
      <c r="B909" s="1310">
        <v>903</v>
      </c>
      <c r="C909" s="647" t="s">
        <v>2145</v>
      </c>
      <c r="D909" s="567" t="s">
        <v>611</v>
      </c>
      <c r="E909" s="521" t="s">
        <v>222</v>
      </c>
      <c r="F909" s="526" t="s">
        <v>24</v>
      </c>
      <c r="G909" s="526" t="s">
        <v>127</v>
      </c>
      <c r="H909" s="527" t="s">
        <v>2146</v>
      </c>
      <c r="I909" s="589">
        <v>33205</v>
      </c>
      <c r="J909" s="903">
        <f t="shared" ca="1" si="80"/>
        <v>31</v>
      </c>
      <c r="K909" s="316" t="s">
        <v>24</v>
      </c>
      <c r="L909" s="326" t="s">
        <v>24</v>
      </c>
      <c r="M909" s="336" t="s">
        <v>24</v>
      </c>
      <c r="N909" s="577">
        <v>43733</v>
      </c>
      <c r="O909" s="211" t="s">
        <v>24</v>
      </c>
      <c r="P909" s="244" t="s">
        <v>24</v>
      </c>
      <c r="Q909" s="198" t="str">
        <f t="shared" si="76"/>
        <v>-</v>
      </c>
      <c r="R909" s="181" t="str">
        <f t="shared" ca="1" si="77"/>
        <v>TIDAK MCU</v>
      </c>
      <c r="S909" s="244" t="s">
        <v>24</v>
      </c>
      <c r="T909" s="211">
        <v>44528</v>
      </c>
      <c r="U909" s="212" t="s">
        <v>99</v>
      </c>
      <c r="V909" s="1330" t="s">
        <v>24</v>
      </c>
      <c r="W909" s="136" t="s">
        <v>24</v>
      </c>
      <c r="X909" s="184"/>
      <c r="Y909" s="195"/>
      <c r="Z909" s="212"/>
      <c r="AA909" s="213" t="s">
        <v>24</v>
      </c>
      <c r="AB909" s="213" t="s">
        <v>24</v>
      </c>
      <c r="AC909" s="213"/>
      <c r="AD909" s="213"/>
      <c r="AE909" s="213"/>
      <c r="AF909" s="213"/>
      <c r="AG909" s="213"/>
      <c r="AH909" s="1305"/>
      <c r="AI909" s="244" t="str">
        <f t="shared" si="78"/>
        <v>--</v>
      </c>
      <c r="AJ909" s="1330">
        <f t="shared" si="79"/>
        <v>43733</v>
      </c>
      <c r="AK909" s="217" t="s">
        <v>24</v>
      </c>
      <c r="AL909" s="614" t="s">
        <v>24</v>
      </c>
      <c r="AM909" s="230"/>
      <c r="AN909" s="232"/>
      <c r="AO909" s="232"/>
      <c r="AP909" s="230"/>
      <c r="AQ909" s="1231" t="s">
        <v>3094</v>
      </c>
      <c r="AR909" s="230"/>
      <c r="AS909" s="230"/>
      <c r="AT909" s="230"/>
      <c r="AU909" s="230"/>
      <c r="AV909" s="885"/>
      <c r="AW909" s="885"/>
      <c r="AX909" s="885"/>
      <c r="AY909" s="885"/>
      <c r="AZ909" s="885"/>
      <c r="BA909" s="1206"/>
      <c r="BB909" s="1206"/>
      <c r="BC909" s="1206"/>
      <c r="BD909" s="1206"/>
      <c r="BE909" s="1206"/>
      <c r="BF909" s="1206"/>
      <c r="BG909" s="1206"/>
      <c r="BH909" s="1206"/>
    </row>
    <row r="910" spans="1:60" ht="15" customHeight="1">
      <c r="A910" s="1298"/>
      <c r="B910" s="1310">
        <v>904</v>
      </c>
      <c r="C910" s="1495" t="s">
        <v>2147</v>
      </c>
      <c r="D910" s="1556" t="s">
        <v>230</v>
      </c>
      <c r="E910" s="709" t="s">
        <v>222</v>
      </c>
      <c r="F910" s="1598" t="s">
        <v>24</v>
      </c>
      <c r="G910" s="1598" t="s">
        <v>127</v>
      </c>
      <c r="H910" s="1645" t="s">
        <v>2148</v>
      </c>
      <c r="I910" s="1718">
        <v>33461</v>
      </c>
      <c r="J910" s="445">
        <f t="shared" ca="1" si="80"/>
        <v>30</v>
      </c>
      <c r="K910" s="916" t="s">
        <v>493</v>
      </c>
      <c r="L910" s="918">
        <v>910819430180</v>
      </c>
      <c r="M910" s="919">
        <v>45515</v>
      </c>
      <c r="N910" s="1718">
        <v>43552</v>
      </c>
      <c r="O910" s="1711">
        <v>43917</v>
      </c>
      <c r="P910" s="447" t="s">
        <v>497</v>
      </c>
      <c r="Q910" s="920">
        <f t="shared" si="76"/>
        <v>44282</v>
      </c>
      <c r="R910" s="919" t="str">
        <f t="shared" ca="1" si="77"/>
        <v>BERLAKU</v>
      </c>
      <c r="S910" s="447" t="s">
        <v>2375</v>
      </c>
      <c r="T910" s="1711">
        <v>44419</v>
      </c>
      <c r="U910" s="1718">
        <v>44419</v>
      </c>
      <c r="V910" s="446" t="s">
        <v>24</v>
      </c>
      <c r="W910" s="446" t="s">
        <v>24</v>
      </c>
      <c r="X910" s="1940"/>
      <c r="Y910" s="1690"/>
      <c r="Z910" s="1718"/>
      <c r="AA910" s="447" t="s">
        <v>1086</v>
      </c>
      <c r="AB910" s="447" t="s">
        <v>24</v>
      </c>
      <c r="AC910" s="447"/>
      <c r="AD910" s="447"/>
      <c r="AE910" s="447"/>
      <c r="AF910" s="447"/>
      <c r="AG910" s="447"/>
      <c r="AH910" s="1577"/>
      <c r="AI910" s="447" t="str">
        <f t="shared" si="78"/>
        <v>HINO 260 JD/TI-</v>
      </c>
      <c r="AJ910" s="446">
        <f t="shared" si="79"/>
        <v>43552</v>
      </c>
      <c r="AK910" s="1029">
        <v>43549</v>
      </c>
      <c r="AL910" s="1989">
        <v>43550</v>
      </c>
      <c r="AM910" s="877"/>
      <c r="AN910" s="877"/>
      <c r="AO910" s="877"/>
      <c r="AP910" s="877"/>
      <c r="AQ910" s="2001" t="s">
        <v>6564</v>
      </c>
      <c r="AR910" s="877"/>
      <c r="AS910" s="877"/>
      <c r="AT910" s="877" t="s">
        <v>11694</v>
      </c>
      <c r="AU910" s="877"/>
      <c r="AV910" s="458"/>
      <c r="AW910" s="458"/>
      <c r="AX910" s="458"/>
      <c r="AY910" s="458"/>
      <c r="AZ910" s="177"/>
    </row>
    <row r="911" spans="1:60" ht="15" customHeight="1">
      <c r="B911" s="1310">
        <v>905</v>
      </c>
      <c r="C911" s="563" t="s">
        <v>2150</v>
      </c>
      <c r="D911" s="566" t="s">
        <v>230</v>
      </c>
      <c r="E911" s="521" t="s">
        <v>222</v>
      </c>
      <c r="F911" s="526" t="s">
        <v>24</v>
      </c>
      <c r="G911" s="526" t="s">
        <v>127</v>
      </c>
      <c r="H911" s="570" t="s">
        <v>24</v>
      </c>
      <c r="I911" s="589">
        <v>34748</v>
      </c>
      <c r="J911" s="1314">
        <f t="shared" ca="1" si="80"/>
        <v>27</v>
      </c>
      <c r="K911" s="244" t="s">
        <v>493</v>
      </c>
      <c r="L911" s="467">
        <v>970219310433</v>
      </c>
      <c r="M911" s="211">
        <v>45340</v>
      </c>
      <c r="N911" s="577">
        <v>43554</v>
      </c>
      <c r="O911" s="211">
        <v>43930</v>
      </c>
      <c r="P911" s="244" t="s">
        <v>498</v>
      </c>
      <c r="Q911" s="198">
        <f t="shared" si="76"/>
        <v>44295</v>
      </c>
      <c r="R911" s="181" t="str">
        <f t="shared" ca="1" si="77"/>
        <v>BERLAKU</v>
      </c>
      <c r="S911" s="244" t="s">
        <v>2376</v>
      </c>
      <c r="T911" s="211">
        <v>44610</v>
      </c>
      <c r="U911" s="212">
        <v>44610</v>
      </c>
      <c r="V911" s="1330" t="s">
        <v>24</v>
      </c>
      <c r="W911" s="136" t="s">
        <v>24</v>
      </c>
      <c r="X911" s="184"/>
      <c r="Y911" s="195"/>
      <c r="Z911" s="212"/>
      <c r="AA911" s="243" t="s">
        <v>100</v>
      </c>
      <c r="AB911" s="243" t="s">
        <v>1086</v>
      </c>
      <c r="AC911" s="213"/>
      <c r="AD911" s="213"/>
      <c r="AE911" s="213"/>
      <c r="AF911" s="213"/>
      <c r="AG911" s="213"/>
      <c r="AH911" s="1305"/>
      <c r="AI911" s="244" t="str">
        <f t="shared" si="78"/>
        <v>LIGHT VEHICLEHINO 260 JD/TI</v>
      </c>
      <c r="AJ911" s="1330">
        <f t="shared" si="79"/>
        <v>43554</v>
      </c>
      <c r="AK911" s="598">
        <v>44082</v>
      </c>
      <c r="AL911" s="621">
        <v>44082</v>
      </c>
      <c r="AM911" s="230"/>
      <c r="AN911" s="232"/>
      <c r="AO911" s="232"/>
      <c r="AP911" s="230"/>
      <c r="AQ911" s="1231" t="s">
        <v>3094</v>
      </c>
      <c r="AR911" s="230"/>
      <c r="AS911" s="230"/>
      <c r="AT911" s="230"/>
      <c r="AU911" s="230"/>
      <c r="AV911" s="885"/>
      <c r="AW911" s="885"/>
      <c r="AX911" s="885"/>
      <c r="AY911" s="885"/>
      <c r="AZ911" s="177"/>
    </row>
    <row r="912" spans="1:60" ht="15" customHeight="1">
      <c r="B912" s="1310">
        <v>906</v>
      </c>
      <c r="C912" s="563" t="s">
        <v>2151</v>
      </c>
      <c r="D912" s="566" t="s">
        <v>230</v>
      </c>
      <c r="E912" s="554" t="s">
        <v>222</v>
      </c>
      <c r="F912" s="526" t="s">
        <v>24</v>
      </c>
      <c r="G912" s="526" t="s">
        <v>127</v>
      </c>
      <c r="H912" s="527" t="s">
        <v>2152</v>
      </c>
      <c r="I912" s="589">
        <v>35618</v>
      </c>
      <c r="J912" s="1314">
        <f t="shared" ca="1" si="80"/>
        <v>24</v>
      </c>
      <c r="K912" s="244" t="s">
        <v>493</v>
      </c>
      <c r="L912" s="651">
        <v>960719310085</v>
      </c>
      <c r="M912" s="211">
        <v>45114</v>
      </c>
      <c r="N912" s="577">
        <v>43559</v>
      </c>
      <c r="O912" s="211">
        <v>43927</v>
      </c>
      <c r="P912" s="244" t="s">
        <v>498</v>
      </c>
      <c r="Q912" s="198">
        <f t="shared" ref="Q912:Q975" si="81">IF(OR(O912="-",O912=""),"-",O912+365)</f>
        <v>44292</v>
      </c>
      <c r="R912" s="181" t="str">
        <f t="shared" ref="R912:R975" ca="1" si="82">IF(OR(O912="",O912="-"),"TIDAK MCU",IF(Q912&gt;TODAY(),"BERLAKU","EXPIRED"))</f>
        <v>BERLAKU</v>
      </c>
      <c r="S912" s="244" t="s">
        <v>2377</v>
      </c>
      <c r="T912" s="211">
        <v>44384</v>
      </c>
      <c r="U912" s="212">
        <v>44384</v>
      </c>
      <c r="V912" s="1330" t="s">
        <v>24</v>
      </c>
      <c r="W912" s="1311" t="s">
        <v>24</v>
      </c>
      <c r="X912" s="184"/>
      <c r="Y912" s="195"/>
      <c r="Z912" s="212"/>
      <c r="AA912" s="213" t="s">
        <v>1086</v>
      </c>
      <c r="AB912" s="213" t="s">
        <v>24</v>
      </c>
      <c r="AC912" s="213"/>
      <c r="AD912" s="213"/>
      <c r="AE912" s="213"/>
      <c r="AF912" s="213"/>
      <c r="AG912" s="213"/>
      <c r="AH912" s="1305"/>
      <c r="AI912" s="244" t="str">
        <f t="shared" ref="AI912:AI975" si="83">+CONCATENATE(AA912,AB912,AC912,AD912,AE912,AF912,AG912)</f>
        <v>HINO 260 JD/TI-</v>
      </c>
      <c r="AJ912" s="1330">
        <f t="shared" ref="AJ912:AJ975" si="84">N912</f>
        <v>43559</v>
      </c>
      <c r="AK912" s="598">
        <v>43999</v>
      </c>
      <c r="AL912" s="621">
        <v>43557</v>
      </c>
      <c r="AM912" s="230"/>
      <c r="AN912" s="232"/>
      <c r="AO912" s="232"/>
      <c r="AP912" s="230"/>
      <c r="AQ912" s="1231" t="s">
        <v>3094</v>
      </c>
      <c r="AR912" s="230"/>
      <c r="AS912" s="230"/>
      <c r="AT912" s="230"/>
      <c r="AU912" s="230"/>
      <c r="AV912" s="885"/>
      <c r="AW912" s="885"/>
      <c r="AX912" s="885"/>
      <c r="AY912" s="885"/>
      <c r="AZ912" s="177"/>
    </row>
    <row r="913" spans="1:60" ht="15" customHeight="1">
      <c r="A913" s="1298"/>
      <c r="B913" s="1310">
        <v>907</v>
      </c>
      <c r="C913" s="1506" t="s">
        <v>2153</v>
      </c>
      <c r="D913" s="1556" t="s">
        <v>234</v>
      </c>
      <c r="E913" s="709" t="s">
        <v>222</v>
      </c>
      <c r="F913" s="1598" t="s">
        <v>24</v>
      </c>
      <c r="G913" s="1598" t="s">
        <v>127</v>
      </c>
      <c r="H913" s="1645" t="s">
        <v>2154</v>
      </c>
      <c r="I913" s="1718">
        <v>28600</v>
      </c>
      <c r="J913" s="445">
        <f t="shared" ca="1" si="80"/>
        <v>44</v>
      </c>
      <c r="K913" s="916" t="s">
        <v>83</v>
      </c>
      <c r="L913" s="918">
        <v>780414331111</v>
      </c>
      <c r="M913" s="919">
        <v>44671</v>
      </c>
      <c r="N913" s="1718">
        <v>43559</v>
      </c>
      <c r="O913" s="1711" t="s">
        <v>24</v>
      </c>
      <c r="P913" s="447" t="s">
        <v>24</v>
      </c>
      <c r="Q913" s="920" t="str">
        <f t="shared" si="81"/>
        <v>-</v>
      </c>
      <c r="R913" s="919" t="str">
        <f t="shared" ca="1" si="82"/>
        <v>TIDAK MCU</v>
      </c>
      <c r="S913" s="447" t="s">
        <v>2378</v>
      </c>
      <c r="T913" s="1711">
        <v>44306</v>
      </c>
      <c r="U913" s="1718">
        <v>44306</v>
      </c>
      <c r="V913" s="446" t="s">
        <v>24</v>
      </c>
      <c r="W913" s="446" t="s">
        <v>24</v>
      </c>
      <c r="X913" s="1940"/>
      <c r="Y913" s="1690"/>
      <c r="Z913" s="1718"/>
      <c r="AA913" s="447" t="s">
        <v>100</v>
      </c>
      <c r="AB913" s="447" t="s">
        <v>24</v>
      </c>
      <c r="AC913" s="447"/>
      <c r="AD913" s="447"/>
      <c r="AE913" s="447"/>
      <c r="AF913" s="447"/>
      <c r="AG913" s="447"/>
      <c r="AH913" s="1577"/>
      <c r="AI913" s="447" t="str">
        <f t="shared" si="83"/>
        <v>LIGHT VEHICLE-</v>
      </c>
      <c r="AJ913" s="446">
        <f t="shared" si="84"/>
        <v>43559</v>
      </c>
      <c r="AK913" s="1978">
        <v>43556</v>
      </c>
      <c r="AL913" s="1987">
        <v>43557</v>
      </c>
      <c r="AM913" s="877"/>
      <c r="AN913" s="877"/>
      <c r="AO913" s="877"/>
      <c r="AP913" s="877"/>
      <c r="AQ913" s="2001" t="s">
        <v>6564</v>
      </c>
      <c r="AR913" s="877"/>
      <c r="AS913" s="877"/>
      <c r="AT913" s="877" t="s">
        <v>11598</v>
      </c>
      <c r="AU913" s="877"/>
      <c r="AV913" s="458"/>
      <c r="AW913" s="458"/>
      <c r="AX913" s="458"/>
      <c r="AY913" s="458"/>
      <c r="AZ913" s="885"/>
    </row>
    <row r="914" spans="1:60" ht="15" customHeight="1">
      <c r="B914" s="1310">
        <v>908</v>
      </c>
      <c r="C914" s="648" t="s">
        <v>2155</v>
      </c>
      <c r="D914" s="566" t="s">
        <v>221</v>
      </c>
      <c r="E914" s="521" t="s">
        <v>222</v>
      </c>
      <c r="F914" s="526" t="s">
        <v>24</v>
      </c>
      <c r="G914" s="526" t="s">
        <v>127</v>
      </c>
      <c r="H914" s="570" t="s">
        <v>24</v>
      </c>
      <c r="I914" s="589">
        <v>32604</v>
      </c>
      <c r="J914" s="1314">
        <f t="shared" ca="1" si="80"/>
        <v>33</v>
      </c>
      <c r="K914" s="176" t="s">
        <v>24</v>
      </c>
      <c r="L914" s="170" t="s">
        <v>24</v>
      </c>
      <c r="M914" s="173" t="s">
        <v>24</v>
      </c>
      <c r="N914" s="577">
        <v>43552</v>
      </c>
      <c r="O914" s="211">
        <v>43951</v>
      </c>
      <c r="P914" s="244" t="s">
        <v>497</v>
      </c>
      <c r="Q914" s="198">
        <f t="shared" si="81"/>
        <v>44316</v>
      </c>
      <c r="R914" s="181" t="str">
        <f t="shared" ca="1" si="82"/>
        <v>BERLAKU</v>
      </c>
      <c r="S914" s="244" t="s">
        <v>24</v>
      </c>
      <c r="T914" s="211">
        <v>44292</v>
      </c>
      <c r="U914" s="212" t="s">
        <v>99</v>
      </c>
      <c r="V914" s="1330" t="s">
        <v>24</v>
      </c>
      <c r="W914" s="1311" t="s">
        <v>24</v>
      </c>
      <c r="X914" s="184"/>
      <c r="Y914" s="195"/>
      <c r="Z914" s="212"/>
      <c r="AA914" s="213" t="s">
        <v>24</v>
      </c>
      <c r="AB914" s="213" t="s">
        <v>24</v>
      </c>
      <c r="AC914" s="213"/>
      <c r="AD914" s="213"/>
      <c r="AE914" s="213"/>
      <c r="AF914" s="213"/>
      <c r="AG914" s="213"/>
      <c r="AH914" s="1305"/>
      <c r="AI914" s="244" t="str">
        <f t="shared" si="83"/>
        <v>--</v>
      </c>
      <c r="AJ914" s="1330">
        <f t="shared" si="84"/>
        <v>43552</v>
      </c>
      <c r="AK914" s="584" t="s">
        <v>24</v>
      </c>
      <c r="AL914" s="621" t="s">
        <v>24</v>
      </c>
      <c r="AM914" s="230"/>
      <c r="AN914" s="232"/>
      <c r="AO914" s="232"/>
      <c r="AP914" s="230"/>
      <c r="AQ914" s="1231" t="s">
        <v>3094</v>
      </c>
      <c r="AR914" s="230"/>
      <c r="AS914" s="230"/>
      <c r="AT914" s="230"/>
      <c r="AU914" s="230"/>
      <c r="AV914" s="885"/>
      <c r="AW914" s="885"/>
      <c r="AX914" s="885"/>
      <c r="AY914" s="885"/>
      <c r="AZ914" s="177"/>
    </row>
    <row r="915" spans="1:60" ht="15" customHeight="1">
      <c r="A915" s="1381"/>
      <c r="B915" s="1310">
        <v>909</v>
      </c>
      <c r="C915" s="1495" t="s">
        <v>2156</v>
      </c>
      <c r="D915" s="1556" t="s">
        <v>303</v>
      </c>
      <c r="E915" s="709" t="s">
        <v>222</v>
      </c>
      <c r="F915" s="1598" t="s">
        <v>24</v>
      </c>
      <c r="G915" s="1598" t="s">
        <v>127</v>
      </c>
      <c r="H915" s="1645" t="s">
        <v>2157</v>
      </c>
      <c r="I915" s="1741">
        <v>30312</v>
      </c>
      <c r="J915" s="445">
        <f t="shared" ca="1" si="80"/>
        <v>39</v>
      </c>
      <c r="K915" s="916" t="s">
        <v>83</v>
      </c>
      <c r="L915" s="918">
        <v>920519310170</v>
      </c>
      <c r="M915" s="919">
        <v>45429</v>
      </c>
      <c r="N915" s="1718">
        <v>43698</v>
      </c>
      <c r="O915" s="1711" t="s">
        <v>24</v>
      </c>
      <c r="P915" s="447" t="s">
        <v>24</v>
      </c>
      <c r="Q915" s="920" t="str">
        <f t="shared" si="81"/>
        <v>-</v>
      </c>
      <c r="R915" s="919" t="str">
        <f t="shared" ca="1" si="82"/>
        <v>TIDAK MCU</v>
      </c>
      <c r="S915" s="447" t="s">
        <v>2379</v>
      </c>
      <c r="T915" s="1711">
        <v>44557</v>
      </c>
      <c r="U915" s="1718">
        <v>44557</v>
      </c>
      <c r="V915" s="446" t="s">
        <v>24</v>
      </c>
      <c r="W915" s="446" t="s">
        <v>24</v>
      </c>
      <c r="X915" s="1940"/>
      <c r="Y915" s="1690"/>
      <c r="Z915" s="1718"/>
      <c r="AA915" s="447" t="s">
        <v>100</v>
      </c>
      <c r="AB915" s="447" t="s">
        <v>24</v>
      </c>
      <c r="AC915" s="447"/>
      <c r="AD915" s="447"/>
      <c r="AE915" s="447"/>
      <c r="AF915" s="447"/>
      <c r="AG915" s="447"/>
      <c r="AH915" s="1577"/>
      <c r="AI915" s="447" t="str">
        <f t="shared" si="83"/>
        <v>LIGHT VEHICLE-</v>
      </c>
      <c r="AJ915" s="446">
        <f t="shared" si="84"/>
        <v>43698</v>
      </c>
      <c r="AK915" s="1978">
        <v>43717</v>
      </c>
      <c r="AL915" s="1711">
        <v>43718</v>
      </c>
      <c r="AM915" s="877"/>
      <c r="AN915" s="877"/>
      <c r="AO915" s="877"/>
      <c r="AP915" s="877"/>
      <c r="AQ915" s="916" t="s">
        <v>3094</v>
      </c>
      <c r="AR915" s="877"/>
      <c r="AS915" s="877"/>
      <c r="AT915" s="877"/>
      <c r="AU915" s="877"/>
      <c r="AV915" s="458"/>
      <c r="AW915" s="458"/>
      <c r="AX915" s="458"/>
      <c r="AY915" s="458"/>
      <c r="AZ915" s="458"/>
      <c r="BA915" s="2186"/>
      <c r="BB915" s="2186"/>
      <c r="BC915" s="2186"/>
      <c r="BD915" s="2186"/>
      <c r="BE915" s="2186"/>
      <c r="BF915" s="2186"/>
      <c r="BG915" s="2186"/>
      <c r="BH915" s="2186"/>
    </row>
    <row r="916" spans="1:60" ht="15" customHeight="1">
      <c r="A916" s="1298"/>
      <c r="B916" s="1310">
        <v>910</v>
      </c>
      <c r="C916" s="1495" t="s">
        <v>2158</v>
      </c>
      <c r="D916" s="1556" t="s">
        <v>1503</v>
      </c>
      <c r="E916" s="709" t="s">
        <v>222</v>
      </c>
      <c r="F916" s="1598" t="s">
        <v>24</v>
      </c>
      <c r="G916" s="1598" t="s">
        <v>127</v>
      </c>
      <c r="H916" s="1645" t="s">
        <v>2159</v>
      </c>
      <c r="I916" s="1719">
        <v>28973</v>
      </c>
      <c r="J916" s="445">
        <f t="shared" ca="1" si="80"/>
        <v>43</v>
      </c>
      <c r="K916" s="447" t="s">
        <v>493</v>
      </c>
      <c r="L916" s="1836">
        <v>760417170041</v>
      </c>
      <c r="M916" s="1711">
        <v>45044</v>
      </c>
      <c r="N916" s="1718">
        <v>43726</v>
      </c>
      <c r="O916" s="1711" t="s">
        <v>24</v>
      </c>
      <c r="P916" s="447" t="s">
        <v>24</v>
      </c>
      <c r="Q916" s="920" t="str">
        <f t="shared" si="81"/>
        <v>-</v>
      </c>
      <c r="R916" s="919" t="str">
        <f t="shared" ca="1" si="82"/>
        <v>TIDAK MCU</v>
      </c>
      <c r="S916" s="447" t="s">
        <v>2380</v>
      </c>
      <c r="T916" s="1711">
        <v>44314</v>
      </c>
      <c r="U916" s="1718">
        <v>44314</v>
      </c>
      <c r="V916" s="446" t="s">
        <v>24</v>
      </c>
      <c r="W916" s="446" t="s">
        <v>24</v>
      </c>
      <c r="X916" s="1940"/>
      <c r="Y916" s="1690"/>
      <c r="Z916" s="1718"/>
      <c r="AA916" s="447" t="s">
        <v>100</v>
      </c>
      <c r="AB916" s="447" t="s">
        <v>24</v>
      </c>
      <c r="AC916" s="447"/>
      <c r="AD916" s="447"/>
      <c r="AE916" s="447"/>
      <c r="AF916" s="447"/>
      <c r="AG916" s="447"/>
      <c r="AH916" s="1577"/>
      <c r="AI916" s="447" t="str">
        <f t="shared" si="83"/>
        <v>LIGHT VEHICLE-</v>
      </c>
      <c r="AJ916" s="446">
        <f t="shared" si="84"/>
        <v>43726</v>
      </c>
      <c r="AK916" s="1978">
        <v>43724</v>
      </c>
      <c r="AL916" s="1987">
        <v>43725</v>
      </c>
      <c r="AM916" s="877"/>
      <c r="AN916" s="877"/>
      <c r="AO916" s="877"/>
      <c r="AP916" s="877"/>
      <c r="AQ916" s="2001" t="s">
        <v>6564</v>
      </c>
      <c r="AR916" s="877"/>
      <c r="AS916" s="877"/>
      <c r="AT916" s="877" t="s">
        <v>11598</v>
      </c>
      <c r="AU916" s="877"/>
      <c r="AV916" s="458"/>
      <c r="AW916" s="458"/>
      <c r="AX916" s="458"/>
      <c r="AY916" s="458"/>
      <c r="AZ916" s="885"/>
    </row>
    <row r="917" spans="1:60" ht="15" customHeight="1">
      <c r="B917" s="1310">
        <v>911</v>
      </c>
      <c r="C917" s="563" t="s">
        <v>2160</v>
      </c>
      <c r="D917" s="566" t="s">
        <v>234</v>
      </c>
      <c r="E917" s="521" t="s">
        <v>222</v>
      </c>
      <c r="F917" s="526" t="s">
        <v>24</v>
      </c>
      <c r="G917" s="526" t="s">
        <v>127</v>
      </c>
      <c r="H917" s="527" t="s">
        <v>2161</v>
      </c>
      <c r="I917" s="528">
        <v>29314</v>
      </c>
      <c r="J917" s="1314">
        <f t="shared" ca="1" si="80"/>
        <v>42</v>
      </c>
      <c r="K917" s="244" t="s">
        <v>493</v>
      </c>
      <c r="L917" s="651">
        <v>800419380495</v>
      </c>
      <c r="M917" s="211">
        <v>45385</v>
      </c>
      <c r="N917" s="577">
        <v>43728</v>
      </c>
      <c r="O917" s="211" t="s">
        <v>24</v>
      </c>
      <c r="P917" s="244" t="s">
        <v>24</v>
      </c>
      <c r="Q917" s="198" t="str">
        <f t="shared" si="81"/>
        <v>-</v>
      </c>
      <c r="R917" s="181" t="str">
        <f t="shared" ca="1" si="82"/>
        <v>TIDAK MCU</v>
      </c>
      <c r="S917" s="244" t="s">
        <v>2381</v>
      </c>
      <c r="T917" s="211">
        <v>44289</v>
      </c>
      <c r="U917" s="211">
        <v>44289</v>
      </c>
      <c r="V917" s="1330" t="s">
        <v>24</v>
      </c>
      <c r="W917" s="1311" t="s">
        <v>24</v>
      </c>
      <c r="X917" s="184"/>
      <c r="Y917" s="195"/>
      <c r="Z917" s="212"/>
      <c r="AA917" s="243" t="s">
        <v>100</v>
      </c>
      <c r="AB917" s="213" t="s">
        <v>24</v>
      </c>
      <c r="AC917" s="213"/>
      <c r="AD917" s="213"/>
      <c r="AE917" s="213"/>
      <c r="AF917" s="213"/>
      <c r="AG917" s="213"/>
      <c r="AH917" s="1305"/>
      <c r="AI917" s="244" t="str">
        <f t="shared" si="83"/>
        <v>LIGHT VEHICLE-</v>
      </c>
      <c r="AJ917" s="1330">
        <f t="shared" si="84"/>
        <v>43728</v>
      </c>
      <c r="AK917" s="598">
        <v>43724</v>
      </c>
      <c r="AL917" s="621">
        <v>43725</v>
      </c>
      <c r="AM917" s="230"/>
      <c r="AN917" s="232"/>
      <c r="AO917" s="232"/>
      <c r="AP917" s="230"/>
      <c r="AQ917" s="1231" t="s">
        <v>3094</v>
      </c>
      <c r="AR917" s="230"/>
      <c r="AS917" s="230"/>
      <c r="AT917" s="230"/>
      <c r="AU917" s="230"/>
      <c r="AV917" s="885"/>
      <c r="AW917" s="885"/>
      <c r="AX917" s="885"/>
      <c r="AY917" s="885"/>
      <c r="AZ917" s="177"/>
    </row>
    <row r="918" spans="1:60" s="2186" customFormat="1" ht="15" customHeight="1">
      <c r="A918" s="160"/>
      <c r="B918" s="1310">
        <v>912</v>
      </c>
      <c r="C918" s="647" t="s">
        <v>2162</v>
      </c>
      <c r="D918" s="566" t="s">
        <v>221</v>
      </c>
      <c r="E918" s="521" t="s">
        <v>222</v>
      </c>
      <c r="F918" s="526" t="s">
        <v>24</v>
      </c>
      <c r="G918" s="526" t="s">
        <v>127</v>
      </c>
      <c r="H918" s="527" t="s">
        <v>2163</v>
      </c>
      <c r="I918" s="589">
        <v>36276</v>
      </c>
      <c r="J918" s="1314">
        <f t="shared" ca="1" si="80"/>
        <v>22</v>
      </c>
      <c r="K918" s="176" t="s">
        <v>24</v>
      </c>
      <c r="L918" s="170" t="s">
        <v>24</v>
      </c>
      <c r="M918" s="173" t="s">
        <v>24</v>
      </c>
      <c r="N918" s="510" t="s">
        <v>24</v>
      </c>
      <c r="O918" s="211" t="s">
        <v>24</v>
      </c>
      <c r="P918" s="244" t="s">
        <v>24</v>
      </c>
      <c r="Q918" s="198" t="str">
        <f t="shared" si="81"/>
        <v>-</v>
      </c>
      <c r="R918" s="181" t="str">
        <f t="shared" ca="1" si="82"/>
        <v>TIDAK MCU</v>
      </c>
      <c r="S918" s="244" t="s">
        <v>24</v>
      </c>
      <c r="T918" s="211">
        <v>44312</v>
      </c>
      <c r="U918" s="212" t="s">
        <v>24</v>
      </c>
      <c r="V918" s="1330" t="s">
        <v>24</v>
      </c>
      <c r="W918" s="1311" t="s">
        <v>24</v>
      </c>
      <c r="X918" s="184"/>
      <c r="Y918" s="195"/>
      <c r="Z918" s="212"/>
      <c r="AA918" s="213" t="s">
        <v>24</v>
      </c>
      <c r="AB918" s="213" t="s">
        <v>24</v>
      </c>
      <c r="AC918" s="213"/>
      <c r="AD918" s="213"/>
      <c r="AE918" s="213"/>
      <c r="AF918" s="213"/>
      <c r="AG918" s="213"/>
      <c r="AH918" s="1305"/>
      <c r="AI918" s="244" t="str">
        <f t="shared" si="83"/>
        <v>--</v>
      </c>
      <c r="AJ918" s="1330" t="str">
        <f t="shared" si="84"/>
        <v>-</v>
      </c>
      <c r="AK918" s="217" t="s">
        <v>24</v>
      </c>
      <c r="AL918" s="614" t="s">
        <v>24</v>
      </c>
      <c r="AM918" s="230"/>
      <c r="AN918" s="232"/>
      <c r="AO918" s="232"/>
      <c r="AP918" s="230"/>
      <c r="AQ918" s="1231" t="s">
        <v>3094</v>
      </c>
      <c r="AR918" s="230"/>
      <c r="AS918" s="230"/>
      <c r="AT918" s="230"/>
      <c r="AU918" s="230"/>
      <c r="AV918" s="885"/>
      <c r="AW918" s="885"/>
      <c r="AX918" s="885"/>
      <c r="AY918" s="885"/>
      <c r="AZ918" s="885"/>
      <c r="BA918" s="1206"/>
      <c r="BB918" s="1206"/>
      <c r="BC918" s="1206"/>
      <c r="BD918" s="1206"/>
      <c r="BE918" s="1206"/>
      <c r="BF918" s="1206"/>
      <c r="BG918" s="1206"/>
      <c r="BH918" s="1206"/>
    </row>
    <row r="919" spans="1:60" ht="15" customHeight="1">
      <c r="B919" s="1310">
        <v>913</v>
      </c>
      <c r="C919" s="647" t="s">
        <v>2164</v>
      </c>
      <c r="D919" s="566" t="s">
        <v>221</v>
      </c>
      <c r="E919" s="521" t="s">
        <v>222</v>
      </c>
      <c r="F919" s="526" t="s">
        <v>24</v>
      </c>
      <c r="G919" s="526" t="s">
        <v>127</v>
      </c>
      <c r="H919" s="527" t="s">
        <v>2165</v>
      </c>
      <c r="I919" s="528">
        <v>31936</v>
      </c>
      <c r="J919" s="1314">
        <f t="shared" ca="1" si="80"/>
        <v>35</v>
      </c>
      <c r="K919" s="316" t="s">
        <v>24</v>
      </c>
      <c r="L919" s="326" t="s">
        <v>24</v>
      </c>
      <c r="M919" s="336" t="s">
        <v>24</v>
      </c>
      <c r="N919" s="510" t="s">
        <v>24</v>
      </c>
      <c r="O919" s="211" t="s">
        <v>24</v>
      </c>
      <c r="P919" s="244" t="s">
        <v>24</v>
      </c>
      <c r="Q919" s="198" t="str">
        <f t="shared" si="81"/>
        <v>-</v>
      </c>
      <c r="R919" s="181" t="str">
        <f t="shared" ca="1" si="82"/>
        <v>TIDAK MCU</v>
      </c>
      <c r="S919" s="244" t="s">
        <v>24</v>
      </c>
      <c r="T919" s="211">
        <v>44355</v>
      </c>
      <c r="U919" s="212" t="s">
        <v>99</v>
      </c>
      <c r="V919" s="1330" t="s">
        <v>24</v>
      </c>
      <c r="W919" s="1311" t="s">
        <v>24</v>
      </c>
      <c r="X919" s="184"/>
      <c r="Y919" s="195"/>
      <c r="Z919" s="212"/>
      <c r="AA919" s="213" t="s">
        <v>24</v>
      </c>
      <c r="AB919" s="213" t="s">
        <v>24</v>
      </c>
      <c r="AC919" s="213"/>
      <c r="AD919" s="213"/>
      <c r="AE919" s="213"/>
      <c r="AF919" s="213"/>
      <c r="AG919" s="213"/>
      <c r="AH919" s="1305"/>
      <c r="AI919" s="244" t="str">
        <f t="shared" si="83"/>
        <v>--</v>
      </c>
      <c r="AJ919" s="1330" t="str">
        <f t="shared" si="84"/>
        <v>-</v>
      </c>
      <c r="AK919" s="584" t="s">
        <v>24</v>
      </c>
      <c r="AL919" s="621" t="s">
        <v>24</v>
      </c>
      <c r="AM919" s="230"/>
      <c r="AN919" s="232"/>
      <c r="AO919" s="232"/>
      <c r="AP919" s="230"/>
      <c r="AQ919" s="1231" t="s">
        <v>3094</v>
      </c>
      <c r="AR919" s="230"/>
      <c r="AS919" s="230"/>
      <c r="AT919" s="230"/>
      <c r="AU919" s="230"/>
      <c r="AV919" s="885"/>
      <c r="AW919" s="885"/>
      <c r="AX919" s="885"/>
      <c r="AY919" s="885"/>
      <c r="AZ919" s="885"/>
    </row>
    <row r="920" spans="1:60" ht="15" customHeight="1">
      <c r="B920" s="1310">
        <v>914</v>
      </c>
      <c r="C920" s="563" t="s">
        <v>2166</v>
      </c>
      <c r="D920" s="566" t="s">
        <v>230</v>
      </c>
      <c r="E920" s="554" t="s">
        <v>222</v>
      </c>
      <c r="F920" s="526" t="s">
        <v>24</v>
      </c>
      <c r="G920" s="526" t="s">
        <v>127</v>
      </c>
      <c r="H920" s="704" t="s">
        <v>2167</v>
      </c>
      <c r="I920" s="705">
        <v>29731</v>
      </c>
      <c r="J920" s="1314">
        <f t="shared" ca="1" si="80"/>
        <v>41</v>
      </c>
      <c r="K920" s="244" t="s">
        <v>493</v>
      </c>
      <c r="L920" s="651">
        <v>810519310647</v>
      </c>
      <c r="M920" s="600">
        <v>45437</v>
      </c>
      <c r="N920" s="706">
        <v>43582</v>
      </c>
      <c r="O920" s="211">
        <v>43959</v>
      </c>
      <c r="P920" s="244" t="s">
        <v>1458</v>
      </c>
      <c r="Q920" s="198">
        <f t="shared" si="81"/>
        <v>44324</v>
      </c>
      <c r="R920" s="181" t="str">
        <f t="shared" ca="1" si="82"/>
        <v>BERLAKU</v>
      </c>
      <c r="S920" s="244" t="s">
        <v>2382</v>
      </c>
      <c r="T920" s="211">
        <v>44341</v>
      </c>
      <c r="U920" s="212">
        <v>44341</v>
      </c>
      <c r="V920" s="1330" t="s">
        <v>24</v>
      </c>
      <c r="W920" s="1311" t="s">
        <v>24</v>
      </c>
      <c r="X920" s="184"/>
      <c r="Y920" s="195"/>
      <c r="Z920" s="212"/>
      <c r="AA920" s="213" t="s">
        <v>1086</v>
      </c>
      <c r="AB920" s="213" t="s">
        <v>24</v>
      </c>
      <c r="AC920" s="213"/>
      <c r="AD920" s="213"/>
      <c r="AE920" s="213"/>
      <c r="AF920" s="213"/>
      <c r="AG920" s="213"/>
      <c r="AH920" s="1305"/>
      <c r="AI920" s="244" t="str">
        <f t="shared" si="83"/>
        <v>HINO 260 JD/TI-</v>
      </c>
      <c r="AJ920" s="1330">
        <f t="shared" si="84"/>
        <v>43582</v>
      </c>
      <c r="AK920" s="1036">
        <v>44033</v>
      </c>
      <c r="AL920" s="1340">
        <v>43587</v>
      </c>
      <c r="AM920" s="230"/>
      <c r="AN920" s="232"/>
      <c r="AO920" s="232"/>
      <c r="AP920" s="230"/>
      <c r="AQ920" s="1231" t="s">
        <v>3094</v>
      </c>
      <c r="AR920" s="230"/>
      <c r="AS920" s="230"/>
      <c r="AT920" s="230"/>
      <c r="AU920" s="230"/>
      <c r="AV920" s="885"/>
      <c r="AW920" s="885"/>
      <c r="AX920" s="885"/>
      <c r="AY920" s="885"/>
      <c r="AZ920" s="177"/>
    </row>
    <row r="921" spans="1:60" ht="15" customHeight="1">
      <c r="B921" s="1310">
        <v>915</v>
      </c>
      <c r="C921" s="647" t="s">
        <v>2168</v>
      </c>
      <c r="D921" s="566" t="s">
        <v>230</v>
      </c>
      <c r="E921" s="521" t="s">
        <v>222</v>
      </c>
      <c r="F921" s="526" t="s">
        <v>24</v>
      </c>
      <c r="G921" s="526" t="s">
        <v>127</v>
      </c>
      <c r="H921" s="527" t="s">
        <v>2169</v>
      </c>
      <c r="I921" s="589">
        <v>30318</v>
      </c>
      <c r="J921" s="1314">
        <f t="shared" ca="1" si="80"/>
        <v>39</v>
      </c>
      <c r="K921" s="244" t="s">
        <v>493</v>
      </c>
      <c r="L921" s="651">
        <v>830119310266</v>
      </c>
      <c r="M921" s="211">
        <v>44563</v>
      </c>
      <c r="N921" s="577">
        <v>43554</v>
      </c>
      <c r="O921" s="211">
        <v>43930</v>
      </c>
      <c r="P921" s="244" t="s">
        <v>498</v>
      </c>
      <c r="Q921" s="198">
        <f t="shared" si="81"/>
        <v>44295</v>
      </c>
      <c r="R921" s="181" t="str">
        <f t="shared" ca="1" si="82"/>
        <v>BERLAKU</v>
      </c>
      <c r="S921" s="244" t="s">
        <v>2383</v>
      </c>
      <c r="T921" s="211">
        <v>44563</v>
      </c>
      <c r="U921" s="212">
        <v>44563</v>
      </c>
      <c r="V921" s="1330" t="s">
        <v>24</v>
      </c>
      <c r="W921" s="1311" t="s">
        <v>24</v>
      </c>
      <c r="X921" s="184"/>
      <c r="Y921" s="195"/>
      <c r="Z921" s="212"/>
      <c r="AA921" s="213" t="s">
        <v>1086</v>
      </c>
      <c r="AB921" s="213" t="s">
        <v>24</v>
      </c>
      <c r="AC921" s="213"/>
      <c r="AD921" s="213"/>
      <c r="AE921" s="213"/>
      <c r="AF921" s="213"/>
      <c r="AG921" s="213"/>
      <c r="AH921" s="369"/>
      <c r="AI921" s="481" t="str">
        <f t="shared" si="83"/>
        <v>HINO 260 JD/TI-</v>
      </c>
      <c r="AJ921" s="1330">
        <f t="shared" si="84"/>
        <v>43554</v>
      </c>
      <c r="AK921" s="598">
        <v>43551</v>
      </c>
      <c r="AL921" s="621">
        <v>43552</v>
      </c>
      <c r="AM921" s="230"/>
      <c r="AN921" s="232"/>
      <c r="AO921" s="232"/>
      <c r="AP921" s="230"/>
      <c r="AQ921" s="1231" t="s">
        <v>3094</v>
      </c>
      <c r="AR921" s="230"/>
      <c r="AS921" s="230"/>
      <c r="AT921" s="230"/>
      <c r="AU921" s="230"/>
      <c r="AZ921" s="177"/>
    </row>
    <row r="922" spans="1:60" ht="15" customHeight="1">
      <c r="A922" s="1298"/>
      <c r="B922" s="1310">
        <v>916</v>
      </c>
      <c r="C922" s="1495" t="s">
        <v>2170</v>
      </c>
      <c r="D922" s="1556" t="s">
        <v>221</v>
      </c>
      <c r="E922" s="709" t="s">
        <v>222</v>
      </c>
      <c r="F922" s="1598" t="s">
        <v>24</v>
      </c>
      <c r="G922" s="1598" t="s">
        <v>127</v>
      </c>
      <c r="H922" s="1644" t="s">
        <v>24</v>
      </c>
      <c r="I922" s="1763" t="s">
        <v>24</v>
      </c>
      <c r="J922" s="445" t="str">
        <f t="shared" ca="1" si="80"/>
        <v>-</v>
      </c>
      <c r="K922" s="1803" t="s">
        <v>24</v>
      </c>
      <c r="L922" s="1831" t="s">
        <v>24</v>
      </c>
      <c r="M922" s="1876" t="s">
        <v>24</v>
      </c>
      <c r="N922" s="1718">
        <v>43684</v>
      </c>
      <c r="O922" s="1711" t="s">
        <v>24</v>
      </c>
      <c r="P922" s="447" t="s">
        <v>24</v>
      </c>
      <c r="Q922" s="920" t="str">
        <f t="shared" si="81"/>
        <v>-</v>
      </c>
      <c r="R922" s="919" t="str">
        <f t="shared" ca="1" si="82"/>
        <v>TIDAK MCU</v>
      </c>
      <c r="S922" s="447" t="s">
        <v>24</v>
      </c>
      <c r="T922" s="1711" t="s">
        <v>24</v>
      </c>
      <c r="U922" s="517" t="s">
        <v>99</v>
      </c>
      <c r="V922" s="446" t="s">
        <v>24</v>
      </c>
      <c r="W922" s="446" t="s">
        <v>24</v>
      </c>
      <c r="X922" s="1940"/>
      <c r="Y922" s="1690"/>
      <c r="Z922" s="1718"/>
      <c r="AA922" s="447" t="s">
        <v>24</v>
      </c>
      <c r="AB922" s="447" t="s">
        <v>24</v>
      </c>
      <c r="AC922" s="447"/>
      <c r="AD922" s="447"/>
      <c r="AE922" s="447"/>
      <c r="AF922" s="447"/>
      <c r="AG922" s="447"/>
      <c r="AH922" s="1577"/>
      <c r="AI922" s="447" t="str">
        <f t="shared" si="83"/>
        <v>--</v>
      </c>
      <c r="AJ922" s="446">
        <f t="shared" si="84"/>
        <v>43684</v>
      </c>
      <c r="AK922" s="1029" t="s">
        <v>24</v>
      </c>
      <c r="AL922" s="1989" t="s">
        <v>24</v>
      </c>
      <c r="AM922" s="877"/>
      <c r="AN922" s="877"/>
      <c r="AO922" s="877"/>
      <c r="AP922" s="877"/>
      <c r="AQ922" s="2001" t="s">
        <v>6564</v>
      </c>
      <c r="AR922" s="877"/>
      <c r="AS922" s="877"/>
      <c r="AT922" s="877" t="s">
        <v>11598</v>
      </c>
      <c r="AU922" s="877"/>
      <c r="AV922" s="458"/>
      <c r="AW922" s="458"/>
      <c r="AX922" s="458"/>
      <c r="AY922" s="458"/>
      <c r="AZ922" s="177"/>
    </row>
    <row r="923" spans="1:60" ht="15" customHeight="1">
      <c r="B923" s="1310">
        <v>917</v>
      </c>
      <c r="C923" s="563" t="s">
        <v>2171</v>
      </c>
      <c r="D923" s="567" t="s">
        <v>230</v>
      </c>
      <c r="E923" s="521" t="s">
        <v>222</v>
      </c>
      <c r="F923" s="526" t="s">
        <v>24</v>
      </c>
      <c r="G923" s="526" t="s">
        <v>127</v>
      </c>
      <c r="H923" s="527" t="s">
        <v>2172</v>
      </c>
      <c r="I923" s="589">
        <v>33606</v>
      </c>
      <c r="J923" s="1314">
        <f t="shared" ca="1" si="80"/>
        <v>30</v>
      </c>
      <c r="K923" s="244" t="s">
        <v>494</v>
      </c>
      <c r="L923" s="651">
        <v>920117231044</v>
      </c>
      <c r="M923" s="211">
        <v>44929</v>
      </c>
      <c r="N923" s="577">
        <v>43559</v>
      </c>
      <c r="O923" s="211">
        <v>43946</v>
      </c>
      <c r="P923" s="244" t="s">
        <v>499</v>
      </c>
      <c r="Q923" s="198">
        <f t="shared" si="81"/>
        <v>44311</v>
      </c>
      <c r="R923" s="181" t="str">
        <f t="shared" ca="1" si="82"/>
        <v>BERLAKU</v>
      </c>
      <c r="S923" s="244" t="s">
        <v>2384</v>
      </c>
      <c r="T923" s="211">
        <v>44564</v>
      </c>
      <c r="U923" s="212">
        <v>44564</v>
      </c>
      <c r="V923" s="904" t="s">
        <v>24</v>
      </c>
      <c r="W923" s="136" t="s">
        <v>24</v>
      </c>
      <c r="X923" s="184"/>
      <c r="Y923" s="195"/>
      <c r="Z923" s="212"/>
      <c r="AA923" s="213" t="s">
        <v>1086</v>
      </c>
      <c r="AB923" s="213" t="s">
        <v>24</v>
      </c>
      <c r="AC923" s="213"/>
      <c r="AD923" s="213"/>
      <c r="AE923" s="213"/>
      <c r="AF923" s="213"/>
      <c r="AG923" s="213"/>
      <c r="AH923" s="1305"/>
      <c r="AI923" s="244" t="str">
        <f t="shared" si="83"/>
        <v>HINO 260 JD/TI-</v>
      </c>
      <c r="AJ923" s="1330">
        <f t="shared" si="84"/>
        <v>43559</v>
      </c>
      <c r="AK923" s="592">
        <v>43556</v>
      </c>
      <c r="AL923" s="614">
        <v>43557</v>
      </c>
      <c r="AM923" s="230"/>
      <c r="AN923" s="232"/>
      <c r="AO923" s="232"/>
      <c r="AP923" s="230"/>
      <c r="AQ923" s="1231" t="s">
        <v>3094</v>
      </c>
      <c r="AR923" s="230"/>
      <c r="AS923" s="230"/>
      <c r="AT923" s="230"/>
      <c r="AU923" s="230"/>
      <c r="AV923" s="885"/>
      <c r="AW923" s="885"/>
      <c r="AX923" s="885"/>
      <c r="AY923" s="885"/>
      <c r="AZ923" s="177"/>
    </row>
    <row r="924" spans="1:60" ht="15" customHeight="1">
      <c r="B924" s="1310">
        <v>918</v>
      </c>
      <c r="C924" s="650" t="s">
        <v>2173</v>
      </c>
      <c r="D924" s="566" t="s">
        <v>333</v>
      </c>
      <c r="E924" s="521" t="s">
        <v>222</v>
      </c>
      <c r="F924" s="526" t="s">
        <v>24</v>
      </c>
      <c r="G924" s="526" t="s">
        <v>127</v>
      </c>
      <c r="H924" s="527" t="s">
        <v>2174</v>
      </c>
      <c r="I924" s="528">
        <v>35279</v>
      </c>
      <c r="J924" s="1314">
        <f t="shared" ca="1" si="80"/>
        <v>25</v>
      </c>
      <c r="K924" s="316" t="s">
        <v>24</v>
      </c>
      <c r="L924" s="326" t="s">
        <v>24</v>
      </c>
      <c r="M924" s="336" t="s">
        <v>24</v>
      </c>
      <c r="N924" s="577">
        <v>43656</v>
      </c>
      <c r="O924" s="211" t="s">
        <v>24</v>
      </c>
      <c r="P924" s="244" t="s">
        <v>24</v>
      </c>
      <c r="Q924" s="198" t="str">
        <f t="shared" si="81"/>
        <v>-</v>
      </c>
      <c r="R924" s="181" t="str">
        <f t="shared" ca="1" si="82"/>
        <v>TIDAK MCU</v>
      </c>
      <c r="S924" s="244" t="s">
        <v>24</v>
      </c>
      <c r="T924" s="211">
        <v>44410</v>
      </c>
      <c r="U924" s="212" t="s">
        <v>24</v>
      </c>
      <c r="V924" s="1330" t="s">
        <v>24</v>
      </c>
      <c r="W924" s="1311" t="s">
        <v>24</v>
      </c>
      <c r="X924" s="184"/>
      <c r="Y924" s="195"/>
      <c r="Z924" s="212"/>
      <c r="AA924" s="213" t="s">
        <v>24</v>
      </c>
      <c r="AB924" s="213" t="s">
        <v>24</v>
      </c>
      <c r="AC924" s="213"/>
      <c r="AD924" s="213"/>
      <c r="AE924" s="213"/>
      <c r="AF924" s="213"/>
      <c r="AG924" s="213"/>
      <c r="AH924" s="1305"/>
      <c r="AI924" s="244" t="str">
        <f t="shared" si="83"/>
        <v>--</v>
      </c>
      <c r="AJ924" s="1330">
        <f t="shared" si="84"/>
        <v>43656</v>
      </c>
      <c r="AK924" s="584" t="s">
        <v>24</v>
      </c>
      <c r="AL924" s="621" t="s">
        <v>24</v>
      </c>
      <c r="AM924" s="230"/>
      <c r="AN924" s="232"/>
      <c r="AO924" s="232"/>
      <c r="AP924" s="230"/>
      <c r="AQ924" s="1231" t="s">
        <v>3094</v>
      </c>
      <c r="AR924" s="230"/>
      <c r="AS924" s="230"/>
      <c r="AT924" s="230"/>
      <c r="AU924" s="230"/>
      <c r="AZ924" s="177"/>
    </row>
    <row r="925" spans="1:60" ht="15" customHeight="1">
      <c r="B925" s="1310">
        <v>919</v>
      </c>
      <c r="C925" s="563" t="s">
        <v>2175</v>
      </c>
      <c r="D925" s="567" t="s">
        <v>230</v>
      </c>
      <c r="E925" s="521" t="s">
        <v>222</v>
      </c>
      <c r="F925" s="526" t="s">
        <v>24</v>
      </c>
      <c r="G925" s="526" t="s">
        <v>127</v>
      </c>
      <c r="H925" s="527" t="s">
        <v>2176</v>
      </c>
      <c r="I925" s="528">
        <v>34753</v>
      </c>
      <c r="J925" s="1314">
        <f t="shared" ca="1" si="80"/>
        <v>27</v>
      </c>
      <c r="K925" s="178" t="s">
        <v>493</v>
      </c>
      <c r="L925" s="467" t="s">
        <v>2337</v>
      </c>
      <c r="M925" s="181">
        <v>44980</v>
      </c>
      <c r="N925" s="577">
        <v>43559</v>
      </c>
      <c r="O925" s="211">
        <v>43926</v>
      </c>
      <c r="P925" s="244" t="s">
        <v>498</v>
      </c>
      <c r="Q925" s="198">
        <f t="shared" si="81"/>
        <v>44291</v>
      </c>
      <c r="R925" s="181" t="str">
        <f t="shared" ca="1" si="82"/>
        <v>BERLAKU</v>
      </c>
      <c r="S925" s="244" t="s">
        <v>2385</v>
      </c>
      <c r="T925" s="211">
        <v>44615</v>
      </c>
      <c r="U925" s="212">
        <v>44615</v>
      </c>
      <c r="V925" s="1330" t="s">
        <v>24</v>
      </c>
      <c r="W925" s="1311" t="s">
        <v>24</v>
      </c>
      <c r="X925" s="184"/>
      <c r="Y925" s="195"/>
      <c r="Z925" s="212"/>
      <c r="AA925" s="213" t="s">
        <v>1086</v>
      </c>
      <c r="AB925" s="213" t="s">
        <v>24</v>
      </c>
      <c r="AC925" s="213"/>
      <c r="AD925" s="213"/>
      <c r="AE925" s="213"/>
      <c r="AF925" s="213"/>
      <c r="AG925" s="213"/>
      <c r="AH925" s="1305"/>
      <c r="AI925" s="244" t="str">
        <f t="shared" si="83"/>
        <v>HINO 260 JD/TI-</v>
      </c>
      <c r="AJ925" s="1330">
        <f t="shared" si="84"/>
        <v>43559</v>
      </c>
      <c r="AK925" s="598">
        <v>43556</v>
      </c>
      <c r="AL925" s="621">
        <v>43557</v>
      </c>
      <c r="AM925" s="230"/>
      <c r="AN925" s="232"/>
      <c r="AO925" s="232"/>
      <c r="AP925" s="230"/>
      <c r="AQ925" s="1231" t="s">
        <v>3094</v>
      </c>
      <c r="AR925" s="230"/>
      <c r="AS925" s="230"/>
      <c r="AT925" s="230"/>
      <c r="AU925" s="230"/>
      <c r="AV925" s="885" t="s">
        <v>11697</v>
      </c>
      <c r="AW925" s="885" t="s">
        <v>11701</v>
      </c>
      <c r="AX925" s="885" t="s">
        <v>11989</v>
      </c>
      <c r="AY925" s="885"/>
      <c r="AZ925" s="177"/>
    </row>
    <row r="926" spans="1:60" ht="15" customHeight="1">
      <c r="B926" s="1310">
        <v>920</v>
      </c>
      <c r="C926" s="648" t="s">
        <v>2177</v>
      </c>
      <c r="D926" s="566" t="s">
        <v>230</v>
      </c>
      <c r="E926" s="521" t="s">
        <v>222</v>
      </c>
      <c r="F926" s="526" t="s">
        <v>24</v>
      </c>
      <c r="G926" s="526" t="s">
        <v>127</v>
      </c>
      <c r="H926" s="612" t="s">
        <v>2178</v>
      </c>
      <c r="I926" s="589">
        <v>34951</v>
      </c>
      <c r="J926" s="1314">
        <f t="shared" ca="1" si="80"/>
        <v>26</v>
      </c>
      <c r="K926" s="244" t="s">
        <v>493</v>
      </c>
      <c r="L926" s="651">
        <v>950932460058</v>
      </c>
      <c r="M926" s="211">
        <v>45178</v>
      </c>
      <c r="N926" s="577">
        <v>43559</v>
      </c>
      <c r="O926" s="211">
        <v>43930</v>
      </c>
      <c r="P926" s="244" t="s">
        <v>24</v>
      </c>
      <c r="Q926" s="198">
        <f t="shared" si="81"/>
        <v>44295</v>
      </c>
      <c r="R926" s="181" t="str">
        <f t="shared" ca="1" si="82"/>
        <v>BERLAKU</v>
      </c>
      <c r="S926" s="244" t="s">
        <v>2386</v>
      </c>
      <c r="T926" s="211">
        <v>44448</v>
      </c>
      <c r="U926" s="212">
        <v>44448</v>
      </c>
      <c r="V926" s="1330" t="s">
        <v>24</v>
      </c>
      <c r="W926" s="1311" t="s">
        <v>24</v>
      </c>
      <c r="X926" s="184"/>
      <c r="Y926" s="195"/>
      <c r="Z926" s="212"/>
      <c r="AA926" s="243" t="s">
        <v>1086</v>
      </c>
      <c r="AB926" s="213" t="s">
        <v>24</v>
      </c>
      <c r="AC926" s="213"/>
      <c r="AD926" s="213"/>
      <c r="AE926" s="213"/>
      <c r="AF926" s="213"/>
      <c r="AG926" s="213"/>
      <c r="AH926" s="1305"/>
      <c r="AI926" s="244" t="str">
        <f t="shared" si="83"/>
        <v>HINO 260 JD/TI-</v>
      </c>
      <c r="AJ926" s="1330">
        <f t="shared" si="84"/>
        <v>43559</v>
      </c>
      <c r="AK926" s="592">
        <v>43556</v>
      </c>
      <c r="AL926" s="614">
        <v>43557</v>
      </c>
      <c r="AM926" s="230"/>
      <c r="AN926" s="232"/>
      <c r="AO926" s="232"/>
      <c r="AP926" s="230"/>
      <c r="AQ926" s="1231" t="s">
        <v>3094</v>
      </c>
      <c r="AR926" s="230"/>
      <c r="AS926" s="230"/>
      <c r="AT926" s="230"/>
      <c r="AU926" s="230"/>
      <c r="AV926" s="885"/>
      <c r="AW926" s="885"/>
      <c r="AX926" s="885"/>
      <c r="AY926" s="885"/>
      <c r="AZ926" s="177"/>
    </row>
    <row r="927" spans="1:60" ht="15" customHeight="1">
      <c r="B927" s="1310">
        <v>921</v>
      </c>
      <c r="C927" s="648" t="s">
        <v>2179</v>
      </c>
      <c r="D927" s="566" t="s">
        <v>230</v>
      </c>
      <c r="E927" s="554" t="s">
        <v>222</v>
      </c>
      <c r="F927" s="526" t="s">
        <v>24</v>
      </c>
      <c r="G927" s="526" t="s">
        <v>127</v>
      </c>
      <c r="H927" s="570" t="s">
        <v>24</v>
      </c>
      <c r="I927" s="589">
        <v>29399</v>
      </c>
      <c r="J927" s="1314">
        <f t="shared" ca="1" si="80"/>
        <v>42</v>
      </c>
      <c r="K927" s="244" t="s">
        <v>493</v>
      </c>
      <c r="L927" s="651">
        <v>860618200018</v>
      </c>
      <c r="M927" s="198">
        <v>44739</v>
      </c>
      <c r="N927" s="529">
        <v>43026</v>
      </c>
      <c r="O927" s="211">
        <v>43392</v>
      </c>
      <c r="P927" s="244" t="s">
        <v>24</v>
      </c>
      <c r="Q927" s="198">
        <f t="shared" si="81"/>
        <v>43757</v>
      </c>
      <c r="R927" s="181" t="str">
        <f t="shared" ca="1" si="82"/>
        <v>EXPIRED</v>
      </c>
      <c r="S927" s="244" t="s">
        <v>2387</v>
      </c>
      <c r="T927" s="211">
        <v>44374</v>
      </c>
      <c r="U927" s="211">
        <v>44374</v>
      </c>
      <c r="V927" s="1330" t="s">
        <v>24</v>
      </c>
      <c r="W927" s="136" t="s">
        <v>24</v>
      </c>
      <c r="X927" s="184"/>
      <c r="Y927" s="195"/>
      <c r="Z927" s="212"/>
      <c r="AA927" s="213" t="s">
        <v>1086</v>
      </c>
      <c r="AB927" s="213" t="s">
        <v>24</v>
      </c>
      <c r="AC927" s="213"/>
      <c r="AD927" s="213"/>
      <c r="AE927" s="213"/>
      <c r="AF927" s="213"/>
      <c r="AG927" s="213"/>
      <c r="AH927" s="1305"/>
      <c r="AI927" s="244" t="str">
        <f t="shared" si="83"/>
        <v>HINO 260 JD/TI-</v>
      </c>
      <c r="AJ927" s="1330">
        <f t="shared" si="84"/>
        <v>43026</v>
      </c>
      <c r="AK927" s="587">
        <v>44012</v>
      </c>
      <c r="AL927" s="621">
        <v>43047</v>
      </c>
      <c r="AM927" s="230"/>
      <c r="AN927" s="232"/>
      <c r="AO927" s="232"/>
      <c r="AP927" s="230"/>
      <c r="AQ927" s="1231" t="s">
        <v>3094</v>
      </c>
      <c r="AR927" s="230"/>
      <c r="AS927" s="230"/>
      <c r="AT927" s="230"/>
      <c r="AU927" s="230"/>
      <c r="AV927" s="885"/>
      <c r="AW927" s="885"/>
      <c r="AX927" s="885"/>
      <c r="AY927" s="885"/>
      <c r="AZ927" s="177"/>
    </row>
    <row r="928" spans="1:60" ht="15" customHeight="1">
      <c r="B928" s="1310">
        <v>922</v>
      </c>
      <c r="C928" s="650" t="s">
        <v>1906</v>
      </c>
      <c r="D928" s="566" t="s">
        <v>230</v>
      </c>
      <c r="E928" s="521" t="s">
        <v>222</v>
      </c>
      <c r="F928" s="526" t="s">
        <v>24</v>
      </c>
      <c r="G928" s="526" t="s">
        <v>127</v>
      </c>
      <c r="H928" s="653" t="s">
        <v>2180</v>
      </c>
      <c r="I928" s="528">
        <v>31724</v>
      </c>
      <c r="J928" s="1314">
        <f t="shared" ca="1" si="80"/>
        <v>35</v>
      </c>
      <c r="K928" s="1257" t="s">
        <v>493</v>
      </c>
      <c r="L928" s="651" t="s">
        <v>2338</v>
      </c>
      <c r="M928" s="663">
        <v>45543</v>
      </c>
      <c r="N928" s="577">
        <v>43449</v>
      </c>
      <c r="O928" s="211" t="s">
        <v>24</v>
      </c>
      <c r="P928" s="244" t="s">
        <v>24</v>
      </c>
      <c r="Q928" s="198" t="str">
        <f t="shared" si="81"/>
        <v>-</v>
      </c>
      <c r="R928" s="181" t="str">
        <f t="shared" ca="1" si="82"/>
        <v>TIDAK MCU</v>
      </c>
      <c r="S928" s="244" t="s">
        <v>2388</v>
      </c>
      <c r="T928" s="211">
        <v>44508</v>
      </c>
      <c r="U928" s="1330">
        <v>44508</v>
      </c>
      <c r="V928" s="1330" t="s">
        <v>24</v>
      </c>
      <c r="W928" s="1311" t="s">
        <v>24</v>
      </c>
      <c r="X928" s="184"/>
      <c r="Y928" s="195"/>
      <c r="Z928" s="212"/>
      <c r="AA928" s="243" t="s">
        <v>1086</v>
      </c>
      <c r="AB928" s="213" t="s">
        <v>24</v>
      </c>
      <c r="AC928" s="213"/>
      <c r="AD928" s="213"/>
      <c r="AE928" s="213"/>
      <c r="AF928" s="213"/>
      <c r="AG928" s="213"/>
      <c r="AH928" s="1305"/>
      <c r="AI928" s="244" t="str">
        <f t="shared" si="83"/>
        <v>HINO 260 JD/TI-</v>
      </c>
      <c r="AJ928" s="1330">
        <f t="shared" si="84"/>
        <v>43449</v>
      </c>
      <c r="AK928" s="592">
        <v>44075</v>
      </c>
      <c r="AL928" s="614">
        <v>44075</v>
      </c>
      <c r="AM928" s="230"/>
      <c r="AN928" s="232"/>
      <c r="AO928" s="232"/>
      <c r="AP928" s="230"/>
      <c r="AQ928" s="1231" t="s">
        <v>3094</v>
      </c>
      <c r="AR928" s="230"/>
      <c r="AS928" s="230"/>
      <c r="AT928" s="230"/>
      <c r="AU928" s="230"/>
      <c r="AV928" s="885"/>
      <c r="AW928" s="885"/>
      <c r="AX928" s="885"/>
      <c r="AY928" s="885"/>
      <c r="AZ928" s="177"/>
    </row>
    <row r="929" spans="1:60" ht="15" customHeight="1">
      <c r="B929" s="1310">
        <v>923</v>
      </c>
      <c r="C929" s="650" t="s">
        <v>2181</v>
      </c>
      <c r="D929" s="566" t="s">
        <v>230</v>
      </c>
      <c r="E929" s="554" t="s">
        <v>222</v>
      </c>
      <c r="F929" s="526" t="s">
        <v>24</v>
      </c>
      <c r="G929" s="526" t="s">
        <v>127</v>
      </c>
      <c r="H929" s="688" t="s">
        <v>2182</v>
      </c>
      <c r="I929" s="663">
        <v>34474</v>
      </c>
      <c r="J929" s="1314">
        <f t="shared" ca="1" si="80"/>
        <v>28</v>
      </c>
      <c r="K929" s="528" t="s">
        <v>493</v>
      </c>
      <c r="L929" s="651">
        <v>940519310775</v>
      </c>
      <c r="M929" s="663">
        <v>45432</v>
      </c>
      <c r="N929" s="577">
        <v>43661</v>
      </c>
      <c r="O929" s="211" t="s">
        <v>24</v>
      </c>
      <c r="P929" s="244" t="s">
        <v>24</v>
      </c>
      <c r="Q929" s="198" t="str">
        <f t="shared" si="81"/>
        <v>-</v>
      </c>
      <c r="R929" s="181" t="str">
        <f t="shared" ca="1" si="82"/>
        <v>TIDAK MCU</v>
      </c>
      <c r="S929" s="244" t="s">
        <v>2389</v>
      </c>
      <c r="T929" s="211">
        <v>44336</v>
      </c>
      <c r="U929" s="212">
        <v>44336</v>
      </c>
      <c r="V929" s="904" t="s">
        <v>24</v>
      </c>
      <c r="W929" s="136" t="s">
        <v>24</v>
      </c>
      <c r="X929" s="184"/>
      <c r="Y929" s="195"/>
      <c r="Z929" s="212"/>
      <c r="AA929" s="213" t="s">
        <v>1086</v>
      </c>
      <c r="AB929" s="213" t="s">
        <v>24</v>
      </c>
      <c r="AC929" s="213"/>
      <c r="AD929" s="213"/>
      <c r="AE929" s="213"/>
      <c r="AF929" s="213"/>
      <c r="AG929" s="213"/>
      <c r="AH929" s="1305"/>
      <c r="AI929" s="244" t="str">
        <f t="shared" si="83"/>
        <v>HINO 260 JD/TI-</v>
      </c>
      <c r="AJ929" s="1330">
        <f t="shared" si="84"/>
        <v>43661</v>
      </c>
      <c r="AK929" s="598">
        <v>43991</v>
      </c>
      <c r="AL929" s="621">
        <v>43991</v>
      </c>
      <c r="AM929" s="230"/>
      <c r="AN929" s="232"/>
      <c r="AO929" s="232"/>
      <c r="AP929" s="230"/>
      <c r="AQ929" s="1231" t="s">
        <v>3094</v>
      </c>
      <c r="AR929" s="230"/>
      <c r="AS929" s="230"/>
      <c r="AT929" s="230"/>
      <c r="AU929" s="230"/>
      <c r="AV929" s="885"/>
      <c r="AW929" s="885"/>
      <c r="AX929" s="885"/>
      <c r="AY929" s="885"/>
      <c r="AZ929" s="885"/>
    </row>
    <row r="930" spans="1:60" ht="15" customHeight="1">
      <c r="B930" s="1310">
        <v>924</v>
      </c>
      <c r="C930" s="1495" t="s">
        <v>2183</v>
      </c>
      <c r="D930" s="1556" t="s">
        <v>303</v>
      </c>
      <c r="E930" s="709" t="s">
        <v>222</v>
      </c>
      <c r="F930" s="1598" t="s">
        <v>24</v>
      </c>
      <c r="G930" s="1598" t="s">
        <v>127</v>
      </c>
      <c r="H930" s="1645" t="s">
        <v>2184</v>
      </c>
      <c r="I930" s="1719">
        <v>32576</v>
      </c>
      <c r="J930" s="445">
        <f t="shared" ca="1" si="80"/>
        <v>33</v>
      </c>
      <c r="K930" s="1719" t="s">
        <v>83</v>
      </c>
      <c r="L930" s="1836">
        <v>890307240277</v>
      </c>
      <c r="M930" s="1719">
        <v>44994</v>
      </c>
      <c r="N930" s="1718">
        <v>43672</v>
      </c>
      <c r="O930" s="1711" t="s">
        <v>24</v>
      </c>
      <c r="P930" s="447" t="s">
        <v>24</v>
      </c>
      <c r="Q930" s="920" t="str">
        <f t="shared" si="81"/>
        <v>-</v>
      </c>
      <c r="R930" s="919" t="str">
        <f t="shared" ca="1" si="82"/>
        <v>TIDAK MCU</v>
      </c>
      <c r="S930" s="447" t="s">
        <v>2390</v>
      </c>
      <c r="T930" s="1711">
        <v>44264</v>
      </c>
      <c r="U930" s="1718">
        <v>44264</v>
      </c>
      <c r="V930" s="446" t="s">
        <v>24</v>
      </c>
      <c r="W930" s="446" t="s">
        <v>24</v>
      </c>
      <c r="X930" s="1940"/>
      <c r="Y930" s="1690"/>
      <c r="Z930" s="1718"/>
      <c r="AA930" s="447" t="s">
        <v>100</v>
      </c>
      <c r="AB930" s="447" t="s">
        <v>24</v>
      </c>
      <c r="AC930" s="447"/>
      <c r="AD930" s="447"/>
      <c r="AE930" s="447"/>
      <c r="AF930" s="447"/>
      <c r="AG930" s="447"/>
      <c r="AH930" s="1577"/>
      <c r="AI930" s="447" t="str">
        <f t="shared" si="83"/>
        <v>LIGHT VEHICLE-</v>
      </c>
      <c r="AJ930" s="446">
        <f t="shared" si="84"/>
        <v>43672</v>
      </c>
      <c r="AK930" s="1978">
        <v>43675</v>
      </c>
      <c r="AL930" s="1987">
        <v>43676</v>
      </c>
      <c r="AM930" s="877"/>
      <c r="AN930" s="877"/>
      <c r="AO930" s="877"/>
      <c r="AP930" s="877"/>
      <c r="AQ930" s="2001" t="s">
        <v>6564</v>
      </c>
      <c r="AR930" s="877"/>
      <c r="AS930" s="877"/>
      <c r="AT930" s="877"/>
      <c r="AU930" s="877" t="s">
        <v>11598</v>
      </c>
      <c r="AV930" s="458"/>
      <c r="AW930" s="458"/>
      <c r="AX930" s="458"/>
      <c r="AY930" s="458"/>
      <c r="AZ930" s="177"/>
    </row>
    <row r="931" spans="1:60" ht="15" customHeight="1">
      <c r="B931" s="1310">
        <v>925</v>
      </c>
      <c r="C931" s="563" t="s">
        <v>2185</v>
      </c>
      <c r="D931" s="566" t="s">
        <v>230</v>
      </c>
      <c r="E931" s="521" t="s">
        <v>222</v>
      </c>
      <c r="F931" s="526" t="s">
        <v>24</v>
      </c>
      <c r="G931" s="526" t="s">
        <v>127</v>
      </c>
      <c r="H931" s="527" t="s">
        <v>2186</v>
      </c>
      <c r="I931" s="589">
        <v>30099</v>
      </c>
      <c r="J931" s="903">
        <f t="shared" ca="1" si="80"/>
        <v>40</v>
      </c>
      <c r="K931" s="178" t="s">
        <v>493</v>
      </c>
      <c r="L931" s="613">
        <v>820619380530</v>
      </c>
      <c r="M931" s="181">
        <v>44344</v>
      </c>
      <c r="N931" s="577">
        <v>43559</v>
      </c>
      <c r="O931" s="211" t="s">
        <v>24</v>
      </c>
      <c r="P931" s="244" t="s">
        <v>24</v>
      </c>
      <c r="Q931" s="198" t="str">
        <f t="shared" si="81"/>
        <v>-</v>
      </c>
      <c r="R931" s="181" t="str">
        <f t="shared" ca="1" si="82"/>
        <v>TIDAK MCU</v>
      </c>
      <c r="S931" s="244" t="s">
        <v>2391</v>
      </c>
      <c r="T931" s="211">
        <v>44344</v>
      </c>
      <c r="U931" s="212">
        <v>44344</v>
      </c>
      <c r="V931" s="904" t="s">
        <v>24</v>
      </c>
      <c r="W931" s="136" t="s">
        <v>24</v>
      </c>
      <c r="X931" s="184"/>
      <c r="Y931" s="195"/>
      <c r="Z931" s="212"/>
      <c r="AA931" s="243" t="s">
        <v>1086</v>
      </c>
      <c r="AB931" s="213" t="s">
        <v>24</v>
      </c>
      <c r="AC931" s="213"/>
      <c r="AD931" s="213"/>
      <c r="AE931" s="213"/>
      <c r="AF931" s="213"/>
      <c r="AG931" s="213"/>
      <c r="AH931" s="1305"/>
      <c r="AI931" s="244" t="str">
        <f t="shared" si="83"/>
        <v>HINO 260 JD/TI-</v>
      </c>
      <c r="AJ931" s="1330">
        <f t="shared" si="84"/>
        <v>43559</v>
      </c>
      <c r="AK931" s="598">
        <v>43556</v>
      </c>
      <c r="AL931" s="621">
        <v>43557</v>
      </c>
      <c r="AM931" s="230"/>
      <c r="AN931" s="232"/>
      <c r="AO931" s="232"/>
      <c r="AP931" s="230"/>
      <c r="AQ931" s="1231" t="s">
        <v>3094</v>
      </c>
      <c r="AR931" s="230"/>
      <c r="AS931" s="230"/>
      <c r="AT931" s="230"/>
      <c r="AU931" s="230"/>
      <c r="AV931" s="885"/>
      <c r="AW931" s="885"/>
      <c r="AX931" s="885"/>
      <c r="AY931" s="885"/>
      <c r="AZ931" s="177"/>
    </row>
    <row r="932" spans="1:60" ht="15" customHeight="1">
      <c r="A932" s="1298"/>
      <c r="B932" s="1310">
        <v>926</v>
      </c>
      <c r="C932" s="1495" t="s">
        <v>2187</v>
      </c>
      <c r="D932" s="1556" t="s">
        <v>230</v>
      </c>
      <c r="E932" s="709" t="s">
        <v>222</v>
      </c>
      <c r="F932" s="1598" t="s">
        <v>24</v>
      </c>
      <c r="G932" s="1598" t="s">
        <v>127</v>
      </c>
      <c r="H932" s="1645" t="s">
        <v>2188</v>
      </c>
      <c r="I932" s="1718">
        <v>35415</v>
      </c>
      <c r="J932" s="445">
        <f t="shared" ca="1" si="80"/>
        <v>25</v>
      </c>
      <c r="K932" s="447" t="s">
        <v>493</v>
      </c>
      <c r="L932" s="1836">
        <v>9411219310574</v>
      </c>
      <c r="M932" s="1711">
        <v>44911</v>
      </c>
      <c r="N932" s="1718">
        <v>43561</v>
      </c>
      <c r="O932" s="1711">
        <v>43931</v>
      </c>
      <c r="P932" s="447" t="s">
        <v>497</v>
      </c>
      <c r="Q932" s="920">
        <f t="shared" si="81"/>
        <v>44296</v>
      </c>
      <c r="R932" s="919" t="str">
        <f t="shared" ca="1" si="82"/>
        <v>BERLAKU</v>
      </c>
      <c r="S932" s="447" t="s">
        <v>2392</v>
      </c>
      <c r="T932" s="1711">
        <v>44546</v>
      </c>
      <c r="U932" s="1718">
        <v>44546</v>
      </c>
      <c r="V932" s="446" t="s">
        <v>24</v>
      </c>
      <c r="W932" s="446" t="s">
        <v>24</v>
      </c>
      <c r="X932" s="1940"/>
      <c r="Y932" s="1690"/>
      <c r="Z932" s="1718"/>
      <c r="AA932" s="447" t="s">
        <v>1086</v>
      </c>
      <c r="AB932" s="447" t="s">
        <v>24</v>
      </c>
      <c r="AC932" s="447"/>
      <c r="AD932" s="447"/>
      <c r="AE932" s="447"/>
      <c r="AF932" s="447"/>
      <c r="AG932" s="447"/>
      <c r="AH932" s="1577"/>
      <c r="AI932" s="447" t="str">
        <f t="shared" si="83"/>
        <v>HINO 260 JD/TI-</v>
      </c>
      <c r="AJ932" s="446">
        <f t="shared" si="84"/>
        <v>43561</v>
      </c>
      <c r="AK932" s="1978">
        <v>43558</v>
      </c>
      <c r="AL932" s="1987">
        <v>43559</v>
      </c>
      <c r="AM932" s="877"/>
      <c r="AN932" s="877"/>
      <c r="AO932" s="877"/>
      <c r="AP932" s="877"/>
      <c r="AQ932" s="2001" t="s">
        <v>6564</v>
      </c>
      <c r="AR932" s="877"/>
      <c r="AS932" s="877"/>
      <c r="AT932" s="877" t="s">
        <v>11694</v>
      </c>
      <c r="AU932" s="877"/>
      <c r="AV932" s="458"/>
      <c r="AW932" s="458"/>
      <c r="AX932" s="458"/>
      <c r="AY932" s="458"/>
      <c r="AZ932" s="177"/>
    </row>
    <row r="933" spans="1:60" ht="15" customHeight="1">
      <c r="B933" s="1310">
        <v>927</v>
      </c>
      <c r="C933" s="655" t="s">
        <v>2156</v>
      </c>
      <c r="D933" s="566" t="s">
        <v>230</v>
      </c>
      <c r="E933" s="521" t="s">
        <v>222</v>
      </c>
      <c r="F933" s="526" t="s">
        <v>24</v>
      </c>
      <c r="G933" s="526" t="s">
        <v>127</v>
      </c>
      <c r="H933" s="527" t="s">
        <v>2157</v>
      </c>
      <c r="I933" s="589">
        <v>30312</v>
      </c>
      <c r="J933" s="231">
        <f t="shared" ca="1" si="80"/>
        <v>39</v>
      </c>
      <c r="K933" s="244" t="s">
        <v>493</v>
      </c>
      <c r="L933" s="651">
        <v>811219380647</v>
      </c>
      <c r="M933" s="211">
        <v>44557</v>
      </c>
      <c r="N933" s="577">
        <v>43566</v>
      </c>
      <c r="O933" s="211">
        <v>43934</v>
      </c>
      <c r="P933" s="244" t="s">
        <v>499</v>
      </c>
      <c r="Q933" s="198">
        <f t="shared" si="81"/>
        <v>44299</v>
      </c>
      <c r="R933" s="181" t="str">
        <f t="shared" ca="1" si="82"/>
        <v>BERLAKU</v>
      </c>
      <c r="S933" s="244" t="s">
        <v>2393</v>
      </c>
      <c r="T933" s="211">
        <v>44557</v>
      </c>
      <c r="U933" s="212">
        <v>44557</v>
      </c>
      <c r="V933" s="395" t="s">
        <v>24</v>
      </c>
      <c r="W933" s="136" t="s">
        <v>24</v>
      </c>
      <c r="X933" s="184"/>
      <c r="Y933" s="195"/>
      <c r="Z933" s="212"/>
      <c r="AA933" s="213" t="s">
        <v>1086</v>
      </c>
      <c r="AB933" s="213" t="s">
        <v>24</v>
      </c>
      <c r="AC933" s="213"/>
      <c r="AD933" s="213"/>
      <c r="AE933" s="213"/>
      <c r="AF933" s="213"/>
      <c r="AG933" s="213"/>
      <c r="AH933" s="1305"/>
      <c r="AI933" s="244" t="str">
        <f t="shared" si="83"/>
        <v>HINO 260 JD/TI-</v>
      </c>
      <c r="AJ933" s="1330">
        <f t="shared" si="84"/>
        <v>43566</v>
      </c>
      <c r="AK933" s="598">
        <v>43563</v>
      </c>
      <c r="AL933" s="621">
        <v>43564</v>
      </c>
      <c r="AM933" s="230"/>
      <c r="AN933" s="232"/>
      <c r="AO933" s="232"/>
      <c r="AP933" s="230"/>
      <c r="AQ933" s="1231" t="s">
        <v>3094</v>
      </c>
      <c r="AR933" s="230"/>
      <c r="AS933" s="230"/>
      <c r="AT933" s="230"/>
      <c r="AU933" s="230"/>
      <c r="AV933" s="885"/>
      <c r="AW933" s="885"/>
      <c r="AX933" s="885"/>
      <c r="AY933" s="885"/>
      <c r="AZ933" s="177"/>
    </row>
    <row r="934" spans="1:60" s="2186" customFormat="1" ht="15" customHeight="1">
      <c r="A934" s="160"/>
      <c r="B934" s="1310">
        <v>928</v>
      </c>
      <c r="C934" s="655" t="s">
        <v>2189</v>
      </c>
      <c r="D934" s="567" t="s">
        <v>226</v>
      </c>
      <c r="E934" s="521" t="s">
        <v>222</v>
      </c>
      <c r="F934" s="526" t="s">
        <v>24</v>
      </c>
      <c r="G934" s="526" t="s">
        <v>127</v>
      </c>
      <c r="H934" s="570" t="s">
        <v>24</v>
      </c>
      <c r="I934" s="662" t="s">
        <v>24</v>
      </c>
      <c r="J934" s="1314" t="str">
        <f t="shared" ca="1" si="80"/>
        <v>-</v>
      </c>
      <c r="K934" s="316" t="s">
        <v>24</v>
      </c>
      <c r="L934" s="326" t="s">
        <v>24</v>
      </c>
      <c r="M934" s="336" t="s">
        <v>24</v>
      </c>
      <c r="N934" s="577">
        <v>43649</v>
      </c>
      <c r="O934" s="211" t="s">
        <v>24</v>
      </c>
      <c r="P934" s="244" t="s">
        <v>24</v>
      </c>
      <c r="Q934" s="198" t="str">
        <f t="shared" si="81"/>
        <v>-</v>
      </c>
      <c r="R934" s="181" t="str">
        <f t="shared" ca="1" si="82"/>
        <v>TIDAK MCU</v>
      </c>
      <c r="S934" s="244" t="s">
        <v>24</v>
      </c>
      <c r="T934" s="211" t="s">
        <v>24</v>
      </c>
      <c r="U934" s="212" t="s">
        <v>99</v>
      </c>
      <c r="V934" s="1330" t="s">
        <v>24</v>
      </c>
      <c r="W934" s="1311" t="s">
        <v>24</v>
      </c>
      <c r="X934" s="184"/>
      <c r="Y934" s="195"/>
      <c r="Z934" s="212"/>
      <c r="AA934" s="213" t="s">
        <v>24</v>
      </c>
      <c r="AB934" s="213" t="s">
        <v>24</v>
      </c>
      <c r="AC934" s="213"/>
      <c r="AD934" s="213"/>
      <c r="AE934" s="213"/>
      <c r="AF934" s="213"/>
      <c r="AG934" s="213"/>
      <c r="AH934" s="1305"/>
      <c r="AI934" s="244" t="str">
        <f t="shared" si="83"/>
        <v>--</v>
      </c>
      <c r="AJ934" s="1330">
        <f t="shared" si="84"/>
        <v>43649</v>
      </c>
      <c r="AK934" s="584" t="s">
        <v>24</v>
      </c>
      <c r="AL934" s="621" t="s">
        <v>24</v>
      </c>
      <c r="AM934" s="230"/>
      <c r="AN934" s="232"/>
      <c r="AO934" s="232"/>
      <c r="AP934" s="230"/>
      <c r="AQ934" s="1231" t="s">
        <v>3094</v>
      </c>
      <c r="AR934" s="230"/>
      <c r="AS934" s="230"/>
      <c r="AT934" s="230"/>
      <c r="AU934" s="230"/>
      <c r="AV934" s="885"/>
      <c r="AW934" s="885"/>
      <c r="AX934" s="885"/>
      <c r="AY934" s="885"/>
      <c r="AZ934" s="885"/>
      <c r="BA934" s="1206"/>
      <c r="BB934" s="1206"/>
      <c r="BC934" s="1206"/>
      <c r="BD934" s="1206"/>
      <c r="BE934" s="1206"/>
      <c r="BF934" s="1206"/>
      <c r="BG934" s="1206"/>
      <c r="BH934" s="1206"/>
    </row>
    <row r="935" spans="1:60" ht="15" customHeight="1">
      <c r="B935" s="1310">
        <v>929</v>
      </c>
      <c r="C935" s="647" t="s">
        <v>998</v>
      </c>
      <c r="D935" s="566" t="s">
        <v>230</v>
      </c>
      <c r="E935" s="521" t="s">
        <v>222</v>
      </c>
      <c r="F935" s="526" t="s">
        <v>24</v>
      </c>
      <c r="G935" s="526" t="s">
        <v>127</v>
      </c>
      <c r="H935" s="527" t="s">
        <v>2190</v>
      </c>
      <c r="I935" s="589">
        <v>30310</v>
      </c>
      <c r="J935" s="903">
        <f t="shared" ca="1" si="80"/>
        <v>39</v>
      </c>
      <c r="K935" s="244" t="s">
        <v>493</v>
      </c>
      <c r="L935" s="651">
        <v>811219380647</v>
      </c>
      <c r="M935" s="211">
        <v>45651</v>
      </c>
      <c r="N935" s="577">
        <v>43566</v>
      </c>
      <c r="O935" s="211">
        <v>43953</v>
      </c>
      <c r="P935" s="244" t="s">
        <v>501</v>
      </c>
      <c r="Q935" s="198">
        <f t="shared" si="81"/>
        <v>44318</v>
      </c>
      <c r="R935" s="181" t="str">
        <f t="shared" ca="1" si="82"/>
        <v>BERLAKU</v>
      </c>
      <c r="S935" s="244" t="s">
        <v>2394</v>
      </c>
      <c r="T935" s="211">
        <v>44555</v>
      </c>
      <c r="U935" s="212">
        <v>44555</v>
      </c>
      <c r="V935" s="904" t="s">
        <v>24</v>
      </c>
      <c r="W935" s="136" t="s">
        <v>24</v>
      </c>
      <c r="X935" s="184"/>
      <c r="Y935" s="195"/>
      <c r="Z935" s="212"/>
      <c r="AA935" s="213" t="s">
        <v>1086</v>
      </c>
      <c r="AB935" s="213" t="s">
        <v>24</v>
      </c>
      <c r="AC935" s="213"/>
      <c r="AD935" s="213"/>
      <c r="AE935" s="213"/>
      <c r="AF935" s="213"/>
      <c r="AG935" s="213"/>
      <c r="AH935" s="369"/>
      <c r="AI935" s="481" t="str">
        <f t="shared" si="83"/>
        <v>HINO 260 JD/TI-</v>
      </c>
      <c r="AJ935" s="1330">
        <f t="shared" si="84"/>
        <v>43566</v>
      </c>
      <c r="AK935" s="598">
        <v>43563</v>
      </c>
      <c r="AL935" s="621">
        <v>43564</v>
      </c>
      <c r="AM935" s="230"/>
      <c r="AN935" s="232"/>
      <c r="AO935" s="232"/>
      <c r="AP935" s="230"/>
      <c r="AQ935" s="180" t="s">
        <v>3094</v>
      </c>
      <c r="AR935" s="230"/>
      <c r="AS935" s="230"/>
      <c r="AT935" s="230"/>
      <c r="AU935" s="230"/>
      <c r="AV935" s="885"/>
      <c r="AW935" s="885"/>
      <c r="AX935" s="885"/>
      <c r="AY935" s="885"/>
      <c r="AZ935" s="177"/>
    </row>
    <row r="936" spans="1:60" ht="15" customHeight="1">
      <c r="B936" s="1310">
        <v>930</v>
      </c>
      <c r="C936" s="647" t="s">
        <v>2191</v>
      </c>
      <c r="D936" s="566" t="s">
        <v>230</v>
      </c>
      <c r="E936" s="521" t="s">
        <v>222</v>
      </c>
      <c r="F936" s="526" t="s">
        <v>24</v>
      </c>
      <c r="G936" s="526" t="s">
        <v>127</v>
      </c>
      <c r="H936" s="527" t="s">
        <v>2192</v>
      </c>
      <c r="I936" s="211">
        <v>33970</v>
      </c>
      <c r="J936" s="1314">
        <f t="shared" ca="1" si="80"/>
        <v>29</v>
      </c>
      <c r="K936" s="244" t="s">
        <v>493</v>
      </c>
      <c r="L936" s="651">
        <v>930132460127</v>
      </c>
      <c r="M936" s="211">
        <v>44562</v>
      </c>
      <c r="N936" s="577">
        <v>43561</v>
      </c>
      <c r="O936" s="211">
        <v>43910</v>
      </c>
      <c r="P936" s="244" t="s">
        <v>498</v>
      </c>
      <c r="Q936" s="198">
        <f t="shared" si="81"/>
        <v>44275</v>
      </c>
      <c r="R936" s="181" t="str">
        <f t="shared" ca="1" si="82"/>
        <v>EXPIRED</v>
      </c>
      <c r="S936" s="244" t="s">
        <v>2395</v>
      </c>
      <c r="T936" s="211">
        <v>44562</v>
      </c>
      <c r="U936" s="212">
        <v>44562</v>
      </c>
      <c r="V936" s="1330" t="s">
        <v>24</v>
      </c>
      <c r="W936" s="1311" t="s">
        <v>24</v>
      </c>
      <c r="X936" s="184"/>
      <c r="Y936" s="195"/>
      <c r="Z936" s="212"/>
      <c r="AA936" s="213" t="s">
        <v>1086</v>
      </c>
      <c r="AB936" s="213" t="s">
        <v>24</v>
      </c>
      <c r="AC936" s="213"/>
      <c r="AD936" s="213"/>
      <c r="AE936" s="213"/>
      <c r="AF936" s="213"/>
      <c r="AG936" s="213"/>
      <c r="AH936" s="1305"/>
      <c r="AI936" s="244" t="str">
        <f t="shared" si="83"/>
        <v>HINO 260 JD/TI-</v>
      </c>
      <c r="AJ936" s="1330">
        <f t="shared" si="84"/>
        <v>43561</v>
      </c>
      <c r="AK936" s="598">
        <v>43558</v>
      </c>
      <c r="AL936" s="621">
        <v>43559</v>
      </c>
      <c r="AM936" s="230"/>
      <c r="AN936" s="232"/>
      <c r="AO936" s="232"/>
      <c r="AP936" s="230"/>
      <c r="AQ936" s="180" t="s">
        <v>3094</v>
      </c>
      <c r="AR936" s="230"/>
      <c r="AS936" s="230"/>
      <c r="AT936" s="230"/>
      <c r="AU936" s="230"/>
      <c r="AV936" s="885"/>
      <c r="AW936" s="885"/>
      <c r="AX936" s="885"/>
      <c r="AY936" s="885"/>
      <c r="AZ936" s="177"/>
    </row>
    <row r="937" spans="1:60" ht="15" customHeight="1">
      <c r="B937" s="1310">
        <v>931</v>
      </c>
      <c r="C937" s="647" t="s">
        <v>2193</v>
      </c>
      <c r="D937" s="566" t="s">
        <v>230</v>
      </c>
      <c r="E937" s="521" t="s">
        <v>222</v>
      </c>
      <c r="F937" s="526" t="s">
        <v>24</v>
      </c>
      <c r="G937" s="526" t="s">
        <v>127</v>
      </c>
      <c r="H937" s="612" t="s">
        <v>2194</v>
      </c>
      <c r="I937" s="211">
        <v>29864</v>
      </c>
      <c r="J937" s="1314">
        <f t="shared" ca="1" si="80"/>
        <v>40</v>
      </c>
      <c r="K937" s="244" t="s">
        <v>493</v>
      </c>
      <c r="L937" s="651">
        <v>811019310210</v>
      </c>
      <c r="M937" s="211">
        <v>45204</v>
      </c>
      <c r="N937" s="577">
        <v>43560</v>
      </c>
      <c r="O937" s="211" t="s">
        <v>24</v>
      </c>
      <c r="P937" s="244" t="s">
        <v>24</v>
      </c>
      <c r="Q937" s="198" t="str">
        <f t="shared" si="81"/>
        <v>-</v>
      </c>
      <c r="R937" s="181" t="str">
        <f t="shared" ca="1" si="82"/>
        <v>TIDAK MCU</v>
      </c>
      <c r="S937" s="244" t="s">
        <v>2396</v>
      </c>
      <c r="T937" s="211">
        <v>44474</v>
      </c>
      <c r="U937" s="212">
        <v>44474</v>
      </c>
      <c r="V937" s="1330" t="s">
        <v>24</v>
      </c>
      <c r="W937" s="1311" t="s">
        <v>24</v>
      </c>
      <c r="X937" s="184"/>
      <c r="Y937" s="195"/>
      <c r="Z937" s="212"/>
      <c r="AA937" s="213" t="s">
        <v>1086</v>
      </c>
      <c r="AB937" s="213" t="s">
        <v>24</v>
      </c>
      <c r="AC937" s="213"/>
      <c r="AD937" s="213"/>
      <c r="AE937" s="213"/>
      <c r="AF937" s="213"/>
      <c r="AG937" s="213"/>
      <c r="AH937" s="1305"/>
      <c r="AI937" s="244" t="str">
        <f t="shared" si="83"/>
        <v>HINO 260 JD/TI-</v>
      </c>
      <c r="AJ937" s="1330">
        <f t="shared" si="84"/>
        <v>43560</v>
      </c>
      <c r="AK937" s="584" t="s">
        <v>24</v>
      </c>
      <c r="AL937" s="621" t="s">
        <v>24</v>
      </c>
      <c r="AM937" s="230"/>
      <c r="AN937" s="232"/>
      <c r="AO937" s="232"/>
      <c r="AP937" s="230"/>
      <c r="AQ937" s="1231" t="s">
        <v>3094</v>
      </c>
      <c r="AR937" s="230"/>
      <c r="AS937" s="230"/>
      <c r="AT937" s="230"/>
      <c r="AU937" s="230"/>
      <c r="AV937" s="885"/>
      <c r="AW937" s="885"/>
      <c r="AX937" s="885"/>
      <c r="AY937" s="885"/>
      <c r="AZ937" s="177"/>
    </row>
    <row r="938" spans="1:60" ht="15" customHeight="1">
      <c r="B938" s="1310">
        <v>932</v>
      </c>
      <c r="C938" s="647" t="s">
        <v>2195</v>
      </c>
      <c r="D938" s="567" t="s">
        <v>230</v>
      </c>
      <c r="E938" s="521" t="s">
        <v>222</v>
      </c>
      <c r="F938" s="526" t="s">
        <v>24</v>
      </c>
      <c r="G938" s="526" t="s">
        <v>127</v>
      </c>
      <c r="H938" s="527" t="s">
        <v>2196</v>
      </c>
      <c r="I938" s="211">
        <v>34344</v>
      </c>
      <c r="J938" s="1314">
        <f t="shared" ca="1" si="80"/>
        <v>28</v>
      </c>
      <c r="K938" s="178" t="s">
        <v>493</v>
      </c>
      <c r="L938" s="613">
        <v>910117231048</v>
      </c>
      <c r="M938" s="181">
        <v>44571</v>
      </c>
      <c r="N938" s="577">
        <v>43560</v>
      </c>
      <c r="O938" s="211">
        <v>43910</v>
      </c>
      <c r="P938" s="244" t="s">
        <v>498</v>
      </c>
      <c r="Q938" s="198">
        <f t="shared" si="81"/>
        <v>44275</v>
      </c>
      <c r="R938" s="181" t="str">
        <f t="shared" ca="1" si="82"/>
        <v>EXPIRED</v>
      </c>
      <c r="S938" s="244" t="s">
        <v>2397</v>
      </c>
      <c r="T938" s="211">
        <v>44206</v>
      </c>
      <c r="U938" s="212">
        <v>44206</v>
      </c>
      <c r="V938" s="1330" t="s">
        <v>24</v>
      </c>
      <c r="W938" s="1311" t="s">
        <v>24</v>
      </c>
      <c r="X938" s="184"/>
      <c r="Y938" s="195"/>
      <c r="Z938" s="212"/>
      <c r="AA938" s="213" t="s">
        <v>1086</v>
      </c>
      <c r="AB938" s="213" t="s">
        <v>24</v>
      </c>
      <c r="AC938" s="213"/>
      <c r="AD938" s="213"/>
      <c r="AE938" s="213"/>
      <c r="AF938" s="213"/>
      <c r="AG938" s="213"/>
      <c r="AH938" s="1305"/>
      <c r="AI938" s="244" t="str">
        <f t="shared" si="83"/>
        <v>HINO 260 JD/TI-</v>
      </c>
      <c r="AJ938" s="1330">
        <f t="shared" si="84"/>
        <v>43560</v>
      </c>
      <c r="AK938" s="592">
        <v>43558</v>
      </c>
      <c r="AL938" s="614">
        <v>43559</v>
      </c>
      <c r="AM938" s="230"/>
      <c r="AN938" s="232"/>
      <c r="AO938" s="232"/>
      <c r="AP938" s="230"/>
      <c r="AQ938" s="1231" t="s">
        <v>3094</v>
      </c>
      <c r="AR938" s="230"/>
      <c r="AS938" s="230"/>
      <c r="AT938" s="230"/>
      <c r="AU938" s="230"/>
      <c r="AV938" s="885"/>
      <c r="AW938" s="885"/>
      <c r="AX938" s="885"/>
      <c r="AY938" s="885"/>
      <c r="AZ938" s="177"/>
    </row>
    <row r="939" spans="1:60" ht="15" customHeight="1">
      <c r="B939" s="1310">
        <v>933</v>
      </c>
      <c r="C939" s="647" t="s">
        <v>2197</v>
      </c>
      <c r="D939" s="566" t="s">
        <v>611</v>
      </c>
      <c r="E939" s="521" t="s">
        <v>222</v>
      </c>
      <c r="F939" s="526" t="s">
        <v>24</v>
      </c>
      <c r="G939" s="526" t="s">
        <v>127</v>
      </c>
      <c r="H939" s="527" t="s">
        <v>2198</v>
      </c>
      <c r="I939" s="589">
        <v>33249</v>
      </c>
      <c r="J939" s="1314">
        <f t="shared" ca="1" si="80"/>
        <v>31</v>
      </c>
      <c r="K939" s="176" t="s">
        <v>24</v>
      </c>
      <c r="L939" s="170" t="s">
        <v>24</v>
      </c>
      <c r="M939" s="173" t="s">
        <v>24</v>
      </c>
      <c r="N939" s="577">
        <v>43566</v>
      </c>
      <c r="O939" s="211" t="s">
        <v>24</v>
      </c>
      <c r="P939" s="244" t="s">
        <v>24</v>
      </c>
      <c r="Q939" s="198" t="str">
        <f t="shared" si="81"/>
        <v>-</v>
      </c>
      <c r="R939" s="181" t="str">
        <f t="shared" ca="1" si="82"/>
        <v>TIDAK MCU</v>
      </c>
      <c r="S939" s="244" t="s">
        <v>24</v>
      </c>
      <c r="T939" s="211">
        <v>44207</v>
      </c>
      <c r="U939" s="212" t="s">
        <v>99</v>
      </c>
      <c r="V939" s="1330" t="s">
        <v>24</v>
      </c>
      <c r="W939" s="1311" t="s">
        <v>24</v>
      </c>
      <c r="X939" s="184"/>
      <c r="Y939" s="195"/>
      <c r="Z939" s="212"/>
      <c r="AA939" s="213" t="s">
        <v>24</v>
      </c>
      <c r="AB939" s="213" t="s">
        <v>24</v>
      </c>
      <c r="AC939" s="213"/>
      <c r="AD939" s="213"/>
      <c r="AE939" s="213"/>
      <c r="AF939" s="213"/>
      <c r="AG939" s="213"/>
      <c r="AH939" s="1305"/>
      <c r="AI939" s="244" t="str">
        <f t="shared" si="83"/>
        <v>--</v>
      </c>
      <c r="AJ939" s="1330">
        <f t="shared" si="84"/>
        <v>43566</v>
      </c>
      <c r="AK939" s="584" t="s">
        <v>24</v>
      </c>
      <c r="AL939" s="621" t="s">
        <v>24</v>
      </c>
      <c r="AM939" s="230"/>
      <c r="AN939" s="232"/>
      <c r="AO939" s="232"/>
      <c r="AP939" s="230"/>
      <c r="AQ939" s="1231" t="s">
        <v>3094</v>
      </c>
      <c r="AR939" s="230"/>
      <c r="AS939" s="230"/>
      <c r="AT939" s="230"/>
      <c r="AU939" s="230"/>
      <c r="AV939" s="885"/>
      <c r="AW939" s="885"/>
      <c r="AX939" s="885"/>
      <c r="AY939" s="885"/>
      <c r="AZ939" s="460">
        <f>+AY939+180</f>
        <v>180</v>
      </c>
    </row>
    <row r="940" spans="1:60" s="2186" customFormat="1" ht="15" customHeight="1">
      <c r="A940" s="160"/>
      <c r="B940" s="1310">
        <v>934</v>
      </c>
      <c r="C940" s="647" t="s">
        <v>2199</v>
      </c>
      <c r="D940" s="567" t="s">
        <v>226</v>
      </c>
      <c r="E940" s="521" t="s">
        <v>222</v>
      </c>
      <c r="F940" s="526" t="s">
        <v>24</v>
      </c>
      <c r="G940" s="526" t="s">
        <v>127</v>
      </c>
      <c r="H940" s="527" t="s">
        <v>2200</v>
      </c>
      <c r="I940" s="589">
        <v>34737</v>
      </c>
      <c r="J940" s="1314">
        <f t="shared" ca="1" si="80"/>
        <v>27</v>
      </c>
      <c r="K940" s="178" t="s">
        <v>83</v>
      </c>
      <c r="L940" s="613">
        <v>950217261076</v>
      </c>
      <c r="M940" s="181">
        <v>43868</v>
      </c>
      <c r="N940" s="577">
        <v>43568</v>
      </c>
      <c r="O940" s="211" t="s">
        <v>24</v>
      </c>
      <c r="P940" s="244" t="s">
        <v>24</v>
      </c>
      <c r="Q940" s="198" t="str">
        <f t="shared" si="81"/>
        <v>-</v>
      </c>
      <c r="R940" s="181" t="str">
        <f t="shared" ca="1" si="82"/>
        <v>TIDAK MCU</v>
      </c>
      <c r="S940" s="244" t="s">
        <v>24</v>
      </c>
      <c r="T940" s="211">
        <v>44234</v>
      </c>
      <c r="U940" s="212" t="s">
        <v>99</v>
      </c>
      <c r="V940" s="904" t="s">
        <v>24</v>
      </c>
      <c r="W940" s="136" t="s">
        <v>24</v>
      </c>
      <c r="X940" s="184"/>
      <c r="Y940" s="195"/>
      <c r="Z940" s="212"/>
      <c r="AA940" s="213" t="s">
        <v>24</v>
      </c>
      <c r="AB940" s="213" t="s">
        <v>24</v>
      </c>
      <c r="AC940" s="213"/>
      <c r="AD940" s="213"/>
      <c r="AE940" s="213"/>
      <c r="AF940" s="213"/>
      <c r="AG940" s="213"/>
      <c r="AH940" s="1305"/>
      <c r="AI940" s="244" t="str">
        <f t="shared" si="83"/>
        <v>--</v>
      </c>
      <c r="AJ940" s="1330">
        <f t="shared" si="84"/>
        <v>43568</v>
      </c>
      <c r="AK940" s="584" t="s">
        <v>24</v>
      </c>
      <c r="AL940" s="621" t="s">
        <v>24</v>
      </c>
      <c r="AM940" s="230"/>
      <c r="AN940" s="232"/>
      <c r="AO940" s="232"/>
      <c r="AP940" s="230"/>
      <c r="AQ940" s="1231" t="s">
        <v>3094</v>
      </c>
      <c r="AR940" s="230"/>
      <c r="AS940" s="230"/>
      <c r="AT940" s="230"/>
      <c r="AU940" s="230"/>
      <c r="AV940" s="885"/>
      <c r="AW940" s="885"/>
      <c r="AX940" s="885"/>
      <c r="AY940" s="885"/>
      <c r="AZ940" s="885"/>
      <c r="BA940" s="1206"/>
      <c r="BB940" s="1206"/>
      <c r="BC940" s="1206"/>
      <c r="BD940" s="1206"/>
      <c r="BE940" s="1206"/>
      <c r="BF940" s="1206"/>
      <c r="BG940" s="1206"/>
      <c r="BH940" s="1206"/>
    </row>
    <row r="941" spans="1:60" ht="15" customHeight="1">
      <c r="B941" s="1310">
        <v>935</v>
      </c>
      <c r="C941" s="655" t="s">
        <v>2201</v>
      </c>
      <c r="D941" s="567" t="s">
        <v>226</v>
      </c>
      <c r="E941" s="521" t="s">
        <v>222</v>
      </c>
      <c r="F941" s="526" t="s">
        <v>24</v>
      </c>
      <c r="G941" s="526" t="s">
        <v>127</v>
      </c>
      <c r="H941" s="527" t="s">
        <v>2202</v>
      </c>
      <c r="I941" s="528">
        <v>30963</v>
      </c>
      <c r="J941" s="1314">
        <f t="shared" ca="1" si="80"/>
        <v>37</v>
      </c>
      <c r="K941" s="316" t="s">
        <v>24</v>
      </c>
      <c r="L941" s="326" t="s">
        <v>24</v>
      </c>
      <c r="M941" s="336" t="s">
        <v>24</v>
      </c>
      <c r="N941" s="577">
        <v>43649</v>
      </c>
      <c r="O941" s="211" t="s">
        <v>24</v>
      </c>
      <c r="P941" s="244" t="s">
        <v>24</v>
      </c>
      <c r="Q941" s="198" t="str">
        <f t="shared" si="81"/>
        <v>-</v>
      </c>
      <c r="R941" s="181" t="str">
        <f t="shared" ca="1" si="82"/>
        <v>TIDAK MCU</v>
      </c>
      <c r="S941" s="244" t="s">
        <v>24</v>
      </c>
      <c r="T941" s="211">
        <v>44477</v>
      </c>
      <c r="U941" s="212" t="s">
        <v>99</v>
      </c>
      <c r="V941" s="1330" t="s">
        <v>24</v>
      </c>
      <c r="W941" s="1311" t="s">
        <v>24</v>
      </c>
      <c r="X941" s="184"/>
      <c r="Y941" s="195"/>
      <c r="Z941" s="212"/>
      <c r="AA941" s="213" t="s">
        <v>24</v>
      </c>
      <c r="AB941" s="213" t="s">
        <v>24</v>
      </c>
      <c r="AC941" s="213"/>
      <c r="AD941" s="213"/>
      <c r="AE941" s="213"/>
      <c r="AF941" s="213"/>
      <c r="AG941" s="213"/>
      <c r="AH941" s="1305"/>
      <c r="AI941" s="244" t="str">
        <f t="shared" si="83"/>
        <v>--</v>
      </c>
      <c r="AJ941" s="1330">
        <f t="shared" si="84"/>
        <v>43649</v>
      </c>
      <c r="AK941" s="217" t="s">
        <v>24</v>
      </c>
      <c r="AL941" s="614" t="s">
        <v>24</v>
      </c>
      <c r="AM941" s="230"/>
      <c r="AN941" s="232"/>
      <c r="AO941" s="232"/>
      <c r="AP941" s="230"/>
      <c r="AQ941" s="1231" t="s">
        <v>3094</v>
      </c>
      <c r="AR941" s="230"/>
      <c r="AS941" s="230"/>
      <c r="AT941" s="230"/>
      <c r="AU941" s="230"/>
      <c r="AV941" s="885"/>
      <c r="AW941" s="885"/>
      <c r="AX941" s="885"/>
      <c r="AY941" s="885"/>
      <c r="AZ941" s="177"/>
    </row>
    <row r="942" spans="1:60" ht="15" customHeight="1">
      <c r="B942" s="1310">
        <v>936</v>
      </c>
      <c r="C942" s="563" t="s">
        <v>981</v>
      </c>
      <c r="D942" s="566" t="s">
        <v>230</v>
      </c>
      <c r="E942" s="554" t="s">
        <v>222</v>
      </c>
      <c r="F942" s="526" t="s">
        <v>24</v>
      </c>
      <c r="G942" s="526" t="s">
        <v>127</v>
      </c>
      <c r="H942" s="612" t="s">
        <v>2203</v>
      </c>
      <c r="I942" s="589">
        <v>33813</v>
      </c>
      <c r="J942" s="1314">
        <f t="shared" ca="1" si="80"/>
        <v>29</v>
      </c>
      <c r="K942" s="178" t="s">
        <v>493</v>
      </c>
      <c r="L942" s="613">
        <v>920732460382</v>
      </c>
      <c r="M942" s="181">
        <v>44770</v>
      </c>
      <c r="N942" s="577">
        <v>43582</v>
      </c>
      <c r="O942" s="211">
        <v>43964</v>
      </c>
      <c r="P942" s="244" t="s">
        <v>497</v>
      </c>
      <c r="Q942" s="198">
        <f t="shared" si="81"/>
        <v>44329</v>
      </c>
      <c r="R942" s="181" t="str">
        <f t="shared" ca="1" si="82"/>
        <v>BERLAKU</v>
      </c>
      <c r="S942" s="244" t="s">
        <v>2398</v>
      </c>
      <c r="T942" s="211">
        <v>44405</v>
      </c>
      <c r="U942" s="212">
        <v>44405</v>
      </c>
      <c r="V942" s="1330" t="s">
        <v>24</v>
      </c>
      <c r="W942" s="1311" t="s">
        <v>24</v>
      </c>
      <c r="X942" s="184"/>
      <c r="Y942" s="195"/>
      <c r="Z942" s="212"/>
      <c r="AA942" s="213" t="s">
        <v>1086</v>
      </c>
      <c r="AB942" s="213" t="s">
        <v>24</v>
      </c>
      <c r="AC942" s="213"/>
      <c r="AD942" s="213"/>
      <c r="AE942" s="213"/>
      <c r="AF942" s="213"/>
      <c r="AG942" s="213"/>
      <c r="AH942" s="1305"/>
      <c r="AI942" s="244" t="str">
        <f t="shared" si="83"/>
        <v>HINO 260 JD/TI-</v>
      </c>
      <c r="AJ942" s="1330">
        <f t="shared" si="84"/>
        <v>43582</v>
      </c>
      <c r="AK942" s="587">
        <v>44012</v>
      </c>
      <c r="AL942" s="621">
        <v>43580</v>
      </c>
      <c r="AM942" s="230"/>
      <c r="AN942" s="232"/>
      <c r="AO942" s="232"/>
      <c r="AP942" s="230"/>
      <c r="AQ942" s="1231" t="s">
        <v>3094</v>
      </c>
      <c r="AR942" s="230"/>
      <c r="AS942" s="230"/>
      <c r="AT942" s="230"/>
      <c r="AU942" s="230"/>
      <c r="AV942" s="885"/>
      <c r="AW942" s="885"/>
      <c r="AX942" s="885"/>
      <c r="AY942" s="885"/>
      <c r="AZ942" s="177"/>
    </row>
    <row r="943" spans="1:60" s="2186" customFormat="1" ht="15" customHeight="1">
      <c r="A943" s="160"/>
      <c r="B943" s="1310">
        <v>937</v>
      </c>
      <c r="C943" s="563" t="s">
        <v>2204</v>
      </c>
      <c r="D943" s="566" t="s">
        <v>230</v>
      </c>
      <c r="E943" s="521" t="s">
        <v>222</v>
      </c>
      <c r="F943" s="526" t="s">
        <v>24</v>
      </c>
      <c r="G943" s="526" t="s">
        <v>127</v>
      </c>
      <c r="H943" s="527" t="s">
        <v>2205</v>
      </c>
      <c r="I943" s="211">
        <v>31234</v>
      </c>
      <c r="J943" s="903">
        <f t="shared" ca="1" si="80"/>
        <v>37</v>
      </c>
      <c r="K943" s="178" t="s">
        <v>493</v>
      </c>
      <c r="L943" s="613">
        <v>850719310808</v>
      </c>
      <c r="M943" s="181">
        <v>45113</v>
      </c>
      <c r="N943" s="577">
        <v>43580</v>
      </c>
      <c r="O943" s="211">
        <v>43948</v>
      </c>
      <c r="P943" s="244" t="s">
        <v>499</v>
      </c>
      <c r="Q943" s="198">
        <f t="shared" si="81"/>
        <v>44313</v>
      </c>
      <c r="R943" s="181" t="str">
        <f t="shared" ca="1" si="82"/>
        <v>BERLAKU</v>
      </c>
      <c r="S943" s="244" t="s">
        <v>2399</v>
      </c>
      <c r="T943" s="211">
        <v>44383</v>
      </c>
      <c r="U943" s="212">
        <v>44383</v>
      </c>
      <c r="V943" s="904" t="s">
        <v>24</v>
      </c>
      <c r="W943" s="136" t="s">
        <v>24</v>
      </c>
      <c r="X943" s="184"/>
      <c r="Y943" s="195"/>
      <c r="Z943" s="212"/>
      <c r="AA943" s="213" t="s">
        <v>1086</v>
      </c>
      <c r="AB943" s="244" t="s">
        <v>24</v>
      </c>
      <c r="AC943" s="213"/>
      <c r="AD943" s="213"/>
      <c r="AE943" s="213"/>
      <c r="AF943" s="213"/>
      <c r="AG943" s="213"/>
      <c r="AH943" s="1305"/>
      <c r="AI943" s="244" t="str">
        <f t="shared" si="83"/>
        <v>HINO 260 JD/TI-</v>
      </c>
      <c r="AJ943" s="1330">
        <f t="shared" si="84"/>
        <v>43580</v>
      </c>
      <c r="AK943" s="592">
        <v>44015</v>
      </c>
      <c r="AL943" s="614">
        <v>43578</v>
      </c>
      <c r="AM943" s="230"/>
      <c r="AN943" s="232"/>
      <c r="AO943" s="232"/>
      <c r="AP943" s="230"/>
      <c r="AQ943" s="1231" t="s">
        <v>3094</v>
      </c>
      <c r="AR943" s="230"/>
      <c r="AS943" s="230"/>
      <c r="AT943" s="230"/>
      <c r="AU943" s="230"/>
      <c r="AV943" s="885"/>
      <c r="AW943" s="885"/>
      <c r="AX943" s="885"/>
      <c r="AY943" s="885"/>
      <c r="AZ943" s="885"/>
      <c r="BA943" s="1206"/>
      <c r="BB943" s="1206"/>
      <c r="BC943" s="1206"/>
      <c r="BD943" s="1206"/>
      <c r="BE943" s="1206"/>
      <c r="BF943" s="1206"/>
      <c r="BG943" s="1206"/>
      <c r="BH943" s="1206"/>
    </row>
    <row r="944" spans="1:60" ht="15" customHeight="1">
      <c r="B944" s="1310">
        <v>938</v>
      </c>
      <c r="C944" s="647" t="s">
        <v>2206</v>
      </c>
      <c r="D944" s="567" t="s">
        <v>230</v>
      </c>
      <c r="E944" s="521" t="s">
        <v>222</v>
      </c>
      <c r="F944" s="526" t="s">
        <v>24</v>
      </c>
      <c r="G944" s="526" t="s">
        <v>127</v>
      </c>
      <c r="H944" s="527" t="s">
        <v>2207</v>
      </c>
      <c r="I944" s="589">
        <v>33473</v>
      </c>
      <c r="J944" s="903">
        <f t="shared" ca="1" si="80"/>
        <v>30</v>
      </c>
      <c r="K944" s="178" t="s">
        <v>493</v>
      </c>
      <c r="L944" s="613">
        <v>910814310759</v>
      </c>
      <c r="M944" s="181">
        <v>45161</v>
      </c>
      <c r="N944" s="577">
        <v>43582</v>
      </c>
      <c r="O944" s="211">
        <v>43958</v>
      </c>
      <c r="P944" s="244" t="s">
        <v>1458</v>
      </c>
      <c r="Q944" s="198">
        <f t="shared" si="81"/>
        <v>44323</v>
      </c>
      <c r="R944" s="181" t="str">
        <f t="shared" ca="1" si="82"/>
        <v>BERLAKU</v>
      </c>
      <c r="S944" s="244" t="s">
        <v>2400</v>
      </c>
      <c r="T944" s="211">
        <v>44431</v>
      </c>
      <c r="U944" s="212">
        <v>44431</v>
      </c>
      <c r="V944" s="1330" t="s">
        <v>24</v>
      </c>
      <c r="W944" s="136" t="s">
        <v>24</v>
      </c>
      <c r="X944" s="184"/>
      <c r="Y944" s="195"/>
      <c r="Z944" s="212"/>
      <c r="AA944" s="213" t="s">
        <v>1086</v>
      </c>
      <c r="AB944" s="213" t="s">
        <v>24</v>
      </c>
      <c r="AC944" s="213"/>
      <c r="AD944" s="213"/>
      <c r="AE944" s="213"/>
      <c r="AF944" s="213"/>
      <c r="AG944" s="213"/>
      <c r="AH944" s="1305"/>
      <c r="AI944" s="244" t="str">
        <f t="shared" si="83"/>
        <v>HINO 260 JD/TI-</v>
      </c>
      <c r="AJ944" s="1330">
        <f t="shared" si="84"/>
        <v>43582</v>
      </c>
      <c r="AK944" s="592">
        <v>43579</v>
      </c>
      <c r="AL944" s="614">
        <v>43580</v>
      </c>
      <c r="AM944" s="230"/>
      <c r="AN944" s="232"/>
      <c r="AO944" s="232"/>
      <c r="AP944" s="230"/>
      <c r="AQ944" s="1231" t="s">
        <v>3094</v>
      </c>
      <c r="AR944" s="230"/>
      <c r="AS944" s="230"/>
      <c r="AT944" s="230"/>
      <c r="AU944" s="230"/>
      <c r="AV944" s="885"/>
      <c r="AW944" s="885"/>
      <c r="AX944" s="885"/>
      <c r="AY944" s="885"/>
      <c r="AZ944" s="177"/>
    </row>
    <row r="945" spans="1:60" s="2186" customFormat="1" ht="15" customHeight="1">
      <c r="A945" s="160"/>
      <c r="B945" s="1310">
        <v>939</v>
      </c>
      <c r="C945" s="647" t="s">
        <v>2208</v>
      </c>
      <c r="D945" s="566" t="s">
        <v>230</v>
      </c>
      <c r="E945" s="521" t="s">
        <v>222</v>
      </c>
      <c r="F945" s="526" t="s">
        <v>24</v>
      </c>
      <c r="G945" s="526" t="s">
        <v>127</v>
      </c>
      <c r="H945" s="527" t="s">
        <v>2209</v>
      </c>
      <c r="I945" s="589">
        <v>35378</v>
      </c>
      <c r="J945" s="1314">
        <f t="shared" ca="1" si="80"/>
        <v>25</v>
      </c>
      <c r="K945" s="244" t="s">
        <v>493</v>
      </c>
      <c r="L945" s="651">
        <v>951119310596</v>
      </c>
      <c r="M945" s="211">
        <v>45239</v>
      </c>
      <c r="N945" s="577">
        <v>43582</v>
      </c>
      <c r="O945" s="211">
        <v>43958</v>
      </c>
      <c r="P945" s="244" t="s">
        <v>499</v>
      </c>
      <c r="Q945" s="198">
        <f t="shared" si="81"/>
        <v>44323</v>
      </c>
      <c r="R945" s="181" t="str">
        <f t="shared" ca="1" si="82"/>
        <v>BERLAKU</v>
      </c>
      <c r="S945" s="244" t="s">
        <v>2401</v>
      </c>
      <c r="T945" s="211">
        <v>44509</v>
      </c>
      <c r="U945" s="212">
        <v>44509</v>
      </c>
      <c r="V945" s="1330" t="s">
        <v>24</v>
      </c>
      <c r="W945" s="1311" t="s">
        <v>24</v>
      </c>
      <c r="X945" s="184"/>
      <c r="Y945" s="195"/>
      <c r="Z945" s="212"/>
      <c r="AA945" s="213" t="s">
        <v>1086</v>
      </c>
      <c r="AB945" s="213" t="s">
        <v>24</v>
      </c>
      <c r="AC945" s="213"/>
      <c r="AD945" s="213"/>
      <c r="AE945" s="213"/>
      <c r="AF945" s="213"/>
      <c r="AG945" s="213"/>
      <c r="AH945" s="1305"/>
      <c r="AI945" s="244" t="str">
        <f t="shared" si="83"/>
        <v>HINO 260 JD/TI-</v>
      </c>
      <c r="AJ945" s="1330">
        <f t="shared" si="84"/>
        <v>43582</v>
      </c>
      <c r="AK945" s="592">
        <v>43570</v>
      </c>
      <c r="AL945" s="679">
        <v>43587</v>
      </c>
      <c r="AM945" s="230"/>
      <c r="AN945" s="232"/>
      <c r="AO945" s="232"/>
      <c r="AP945" s="230"/>
      <c r="AQ945" s="1231" t="s">
        <v>3094</v>
      </c>
      <c r="AR945" s="230"/>
      <c r="AS945" s="230"/>
      <c r="AT945" s="230"/>
      <c r="AU945" s="230"/>
      <c r="AV945" s="885"/>
      <c r="AW945" s="885"/>
      <c r="AX945" s="885"/>
      <c r="AY945" s="885"/>
      <c r="AZ945" s="885"/>
      <c r="BA945" s="1206"/>
      <c r="BB945" s="1206"/>
      <c r="BC945" s="1206"/>
      <c r="BD945" s="1206"/>
      <c r="BE945" s="1206"/>
      <c r="BF945" s="1206"/>
      <c r="BG945" s="1206"/>
      <c r="BH945" s="1206"/>
    </row>
    <row r="946" spans="1:60" ht="15" customHeight="1">
      <c r="B946" s="1310">
        <v>940</v>
      </c>
      <c r="C946" s="647" t="s">
        <v>1386</v>
      </c>
      <c r="D946" s="566" t="s">
        <v>230</v>
      </c>
      <c r="E946" s="521" t="s">
        <v>222</v>
      </c>
      <c r="F946" s="526" t="s">
        <v>24</v>
      </c>
      <c r="G946" s="526" t="s">
        <v>127</v>
      </c>
      <c r="H946" s="527" t="s">
        <v>2210</v>
      </c>
      <c r="I946" s="589">
        <v>35397</v>
      </c>
      <c r="J946" s="1314">
        <f t="shared" ca="1" si="80"/>
        <v>25</v>
      </c>
      <c r="K946" s="178" t="s">
        <v>493</v>
      </c>
      <c r="L946" s="613">
        <v>961119310496</v>
      </c>
      <c r="M946" s="181">
        <v>45258</v>
      </c>
      <c r="N946" s="577">
        <v>43589</v>
      </c>
      <c r="O946" s="211">
        <v>43964</v>
      </c>
      <c r="P946" s="244" t="s">
        <v>497</v>
      </c>
      <c r="Q946" s="198">
        <f t="shared" si="81"/>
        <v>44329</v>
      </c>
      <c r="R946" s="181" t="str">
        <f t="shared" ca="1" si="82"/>
        <v>BERLAKU</v>
      </c>
      <c r="S946" s="244" t="s">
        <v>2402</v>
      </c>
      <c r="T946" s="211">
        <v>44528</v>
      </c>
      <c r="U946" s="212">
        <v>44528</v>
      </c>
      <c r="V946" s="1330" t="s">
        <v>24</v>
      </c>
      <c r="W946" s="1311" t="s">
        <v>24</v>
      </c>
      <c r="X946" s="184"/>
      <c r="Y946" s="195"/>
      <c r="Z946" s="212"/>
      <c r="AA946" s="213" t="s">
        <v>1086</v>
      </c>
      <c r="AB946" s="213" t="s">
        <v>24</v>
      </c>
      <c r="AC946" s="213"/>
      <c r="AD946" s="213"/>
      <c r="AE946" s="213"/>
      <c r="AF946" s="213"/>
      <c r="AG946" s="213"/>
      <c r="AH946" s="1305"/>
      <c r="AI946" s="244" t="str">
        <f t="shared" si="83"/>
        <v>HINO 260 JD/TI-</v>
      </c>
      <c r="AJ946" s="1330">
        <f t="shared" si="84"/>
        <v>43589</v>
      </c>
      <c r="AK946" s="598">
        <v>43584</v>
      </c>
      <c r="AL946" s="621">
        <v>43587</v>
      </c>
      <c r="AM946" s="230"/>
      <c r="AN946" s="232"/>
      <c r="AO946" s="232"/>
      <c r="AP946" s="230"/>
      <c r="AQ946" s="1231" t="s">
        <v>3094</v>
      </c>
      <c r="AR946" s="230"/>
      <c r="AS946" s="230"/>
      <c r="AT946" s="230"/>
      <c r="AU946" s="230"/>
      <c r="AV946" s="885"/>
      <c r="AW946" s="885"/>
      <c r="AX946" s="885"/>
      <c r="AY946" s="885"/>
      <c r="AZ946" s="177"/>
    </row>
    <row r="947" spans="1:60" s="2186" customFormat="1" ht="15" customHeight="1">
      <c r="A947" s="160"/>
      <c r="B947" s="1310">
        <v>941</v>
      </c>
      <c r="C947" s="563" t="s">
        <v>2211</v>
      </c>
      <c r="D947" s="566" t="s">
        <v>226</v>
      </c>
      <c r="E947" s="521" t="s">
        <v>222</v>
      </c>
      <c r="F947" s="526" t="s">
        <v>24</v>
      </c>
      <c r="G947" s="526" t="s">
        <v>127</v>
      </c>
      <c r="H947" s="527" t="s">
        <v>2212</v>
      </c>
      <c r="I947" s="589">
        <v>33711</v>
      </c>
      <c r="J947" s="903">
        <f t="shared" ca="1" si="80"/>
        <v>30</v>
      </c>
      <c r="K947" s="316" t="s">
        <v>24</v>
      </c>
      <c r="L947" s="326" t="s">
        <v>24</v>
      </c>
      <c r="M947" s="336" t="s">
        <v>24</v>
      </c>
      <c r="N947" s="577">
        <v>43594</v>
      </c>
      <c r="O947" s="211" t="s">
        <v>24</v>
      </c>
      <c r="P947" s="244" t="s">
        <v>24</v>
      </c>
      <c r="Q947" s="198" t="str">
        <f t="shared" si="81"/>
        <v>-</v>
      </c>
      <c r="R947" s="181" t="str">
        <f t="shared" ca="1" si="82"/>
        <v>TIDAK MCU</v>
      </c>
      <c r="S947" s="244" t="s">
        <v>24</v>
      </c>
      <c r="T947" s="211">
        <v>44303</v>
      </c>
      <c r="U947" s="212" t="s">
        <v>99</v>
      </c>
      <c r="V947" s="904" t="s">
        <v>24</v>
      </c>
      <c r="W947" s="136" t="s">
        <v>24</v>
      </c>
      <c r="X947" s="184"/>
      <c r="Y947" s="195"/>
      <c r="Z947" s="212"/>
      <c r="AA947" s="213" t="s">
        <v>1086</v>
      </c>
      <c r="AB947" s="213" t="s">
        <v>24</v>
      </c>
      <c r="AC947" s="213"/>
      <c r="AD947" s="213"/>
      <c r="AE947" s="213"/>
      <c r="AF947" s="213"/>
      <c r="AG947" s="213"/>
      <c r="AH947" s="1305"/>
      <c r="AI947" s="244" t="str">
        <f t="shared" si="83"/>
        <v>HINO 260 JD/TI-</v>
      </c>
      <c r="AJ947" s="1330">
        <f t="shared" si="84"/>
        <v>43594</v>
      </c>
      <c r="AK947" s="584" t="s">
        <v>24</v>
      </c>
      <c r="AL947" s="621" t="s">
        <v>24</v>
      </c>
      <c r="AM947" s="230"/>
      <c r="AN947" s="232"/>
      <c r="AO947" s="232"/>
      <c r="AP947" s="230"/>
      <c r="AQ947" s="1231" t="s">
        <v>3094</v>
      </c>
      <c r="AR947" s="230"/>
      <c r="AS947" s="230"/>
      <c r="AT947" s="230"/>
      <c r="AU947" s="230"/>
      <c r="AV947" s="885"/>
      <c r="AW947" s="885"/>
      <c r="AX947" s="885"/>
      <c r="AY947" s="885"/>
      <c r="AZ947" s="885"/>
      <c r="BA947" s="1206"/>
      <c r="BB947" s="1206"/>
      <c r="BC947" s="1206"/>
      <c r="BD947" s="1206"/>
      <c r="BE947" s="1206"/>
      <c r="BF947" s="1206"/>
      <c r="BG947" s="1206"/>
      <c r="BH947" s="1206"/>
    </row>
    <row r="948" spans="1:60" s="2186" customFormat="1" ht="15" customHeight="1">
      <c r="A948" s="160"/>
      <c r="B948" s="1310">
        <v>942</v>
      </c>
      <c r="C948" s="563" t="s">
        <v>2213</v>
      </c>
      <c r="D948" s="567" t="s">
        <v>230</v>
      </c>
      <c r="E948" s="521" t="s">
        <v>222</v>
      </c>
      <c r="F948" s="526" t="s">
        <v>24</v>
      </c>
      <c r="G948" s="526" t="s">
        <v>127</v>
      </c>
      <c r="H948" s="527" t="s">
        <v>2214</v>
      </c>
      <c r="I948" s="198">
        <v>30366</v>
      </c>
      <c r="J948" s="1314">
        <f t="shared" ca="1" si="80"/>
        <v>39</v>
      </c>
      <c r="K948" s="178" t="s">
        <v>493</v>
      </c>
      <c r="L948" s="613">
        <v>830217181363</v>
      </c>
      <c r="M948" s="181">
        <v>43880</v>
      </c>
      <c r="N948" s="577">
        <v>43594</v>
      </c>
      <c r="O948" s="211">
        <v>43965</v>
      </c>
      <c r="P948" s="244" t="s">
        <v>24</v>
      </c>
      <c r="Q948" s="198">
        <f t="shared" si="81"/>
        <v>44330</v>
      </c>
      <c r="R948" s="181" t="str">
        <f t="shared" ca="1" si="82"/>
        <v>BERLAKU</v>
      </c>
      <c r="S948" s="244" t="s">
        <v>2403</v>
      </c>
      <c r="T948" s="211">
        <v>44611</v>
      </c>
      <c r="U948" s="212">
        <v>44611</v>
      </c>
      <c r="V948" s="1330" t="s">
        <v>24</v>
      </c>
      <c r="W948" s="1311" t="s">
        <v>24</v>
      </c>
      <c r="X948" s="184"/>
      <c r="Y948" s="195"/>
      <c r="Z948" s="212"/>
      <c r="AA948" s="213" t="s">
        <v>1086</v>
      </c>
      <c r="AB948" s="213" t="s">
        <v>24</v>
      </c>
      <c r="AC948" s="213"/>
      <c r="AD948" s="213"/>
      <c r="AE948" s="213"/>
      <c r="AF948" s="213"/>
      <c r="AG948" s="213"/>
      <c r="AH948" s="1305"/>
      <c r="AI948" s="244" t="str">
        <f t="shared" si="83"/>
        <v>HINO 260 JD/TI-</v>
      </c>
      <c r="AJ948" s="1330">
        <f t="shared" si="84"/>
        <v>43594</v>
      </c>
      <c r="AK948" s="598">
        <v>43591</v>
      </c>
      <c r="AL948" s="621">
        <v>43592</v>
      </c>
      <c r="AM948" s="230"/>
      <c r="AN948" s="232"/>
      <c r="AO948" s="232"/>
      <c r="AP948" s="230"/>
      <c r="AQ948" s="1231" t="s">
        <v>3094</v>
      </c>
      <c r="AR948" s="230"/>
      <c r="AS948" s="230"/>
      <c r="AT948" s="230"/>
      <c r="AU948" s="230"/>
      <c r="AV948" s="885"/>
      <c r="AW948" s="885"/>
      <c r="AX948" s="885"/>
      <c r="AY948" s="885"/>
      <c r="AZ948" s="885"/>
      <c r="BA948" s="1206"/>
      <c r="BB948" s="1206"/>
      <c r="BC948" s="1206"/>
      <c r="BD948" s="1206"/>
      <c r="BE948" s="1206"/>
      <c r="BF948" s="1206"/>
      <c r="BG948" s="1206"/>
      <c r="BH948" s="1206"/>
    </row>
    <row r="949" spans="1:60" ht="15" customHeight="1">
      <c r="B949" s="1310">
        <v>943</v>
      </c>
      <c r="C949" s="563" t="s">
        <v>2215</v>
      </c>
      <c r="D949" s="566" t="s">
        <v>230</v>
      </c>
      <c r="E949" s="521" t="s">
        <v>222</v>
      </c>
      <c r="F949" s="526" t="s">
        <v>24</v>
      </c>
      <c r="G949" s="526" t="s">
        <v>127</v>
      </c>
      <c r="H949" s="612" t="s">
        <v>2216</v>
      </c>
      <c r="I949" s="589">
        <v>32644</v>
      </c>
      <c r="J949" s="1314">
        <f t="shared" ca="1" si="80"/>
        <v>33</v>
      </c>
      <c r="K949" s="244" t="s">
        <v>493</v>
      </c>
      <c r="L949" s="651">
        <v>25268905000211</v>
      </c>
      <c r="M949" s="211">
        <v>45784</v>
      </c>
      <c r="N949" s="577">
        <v>43594</v>
      </c>
      <c r="O949" s="211">
        <v>43971</v>
      </c>
      <c r="P949" s="244" t="s">
        <v>83</v>
      </c>
      <c r="Q949" s="198">
        <f t="shared" si="81"/>
        <v>44336</v>
      </c>
      <c r="R949" s="181" t="str">
        <f t="shared" ca="1" si="82"/>
        <v>BERLAKU</v>
      </c>
      <c r="S949" s="244" t="s">
        <v>2404</v>
      </c>
      <c r="T949" s="211">
        <v>44332</v>
      </c>
      <c r="U949" s="212">
        <v>44332</v>
      </c>
      <c r="V949" s="1330" t="s">
        <v>24</v>
      </c>
      <c r="W949" s="1311" t="s">
        <v>24</v>
      </c>
      <c r="X949" s="184"/>
      <c r="Y949" s="195"/>
      <c r="Z949" s="212"/>
      <c r="AA949" s="213" t="s">
        <v>1086</v>
      </c>
      <c r="AB949" s="213" t="s">
        <v>24</v>
      </c>
      <c r="AC949" s="213"/>
      <c r="AD949" s="213"/>
      <c r="AE949" s="213"/>
      <c r="AF949" s="213"/>
      <c r="AG949" s="213"/>
      <c r="AH949" s="1305"/>
      <c r="AI949" s="244" t="str">
        <f t="shared" si="83"/>
        <v>HINO 260 JD/TI-</v>
      </c>
      <c r="AJ949" s="1330">
        <f t="shared" si="84"/>
        <v>43594</v>
      </c>
      <c r="AK949" s="598">
        <v>43991</v>
      </c>
      <c r="AL949" s="621">
        <v>43991</v>
      </c>
      <c r="AM949" s="230"/>
      <c r="AN949" s="232"/>
      <c r="AO949" s="232"/>
      <c r="AP949" s="230"/>
      <c r="AQ949" s="1231" t="s">
        <v>3094</v>
      </c>
      <c r="AR949" s="230"/>
      <c r="AS949" s="230"/>
      <c r="AT949" s="230"/>
      <c r="AU949" s="230"/>
      <c r="AV949" s="885"/>
      <c r="AW949" s="885"/>
      <c r="AX949" s="885"/>
      <c r="AY949" s="885"/>
      <c r="AZ949" s="177"/>
    </row>
    <row r="950" spans="1:60" ht="15" customHeight="1">
      <c r="B950" s="1310">
        <v>944</v>
      </c>
      <c r="C950" s="563" t="s">
        <v>2217</v>
      </c>
      <c r="D950" s="566" t="s">
        <v>375</v>
      </c>
      <c r="E950" s="554" t="s">
        <v>222</v>
      </c>
      <c r="F950" s="526" t="s">
        <v>24</v>
      </c>
      <c r="G950" s="526" t="s">
        <v>127</v>
      </c>
      <c r="H950" s="527" t="s">
        <v>2218</v>
      </c>
      <c r="I950" s="589">
        <v>30837</v>
      </c>
      <c r="J950" s="1314">
        <f t="shared" ca="1" si="80"/>
        <v>38</v>
      </c>
      <c r="K950" s="316" t="s">
        <v>24</v>
      </c>
      <c r="L950" s="326" t="s">
        <v>24</v>
      </c>
      <c r="M950" s="336" t="s">
        <v>24</v>
      </c>
      <c r="N950" s="577">
        <v>43594</v>
      </c>
      <c r="O950" s="211">
        <v>43961</v>
      </c>
      <c r="P950" s="244" t="s">
        <v>498</v>
      </c>
      <c r="Q950" s="198">
        <f t="shared" si="81"/>
        <v>44326</v>
      </c>
      <c r="R950" s="181" t="str">
        <f t="shared" ca="1" si="82"/>
        <v>BERLAKU</v>
      </c>
      <c r="S950" s="244" t="s">
        <v>24</v>
      </c>
      <c r="T950" s="211">
        <v>44351</v>
      </c>
      <c r="U950" s="212" t="s">
        <v>24</v>
      </c>
      <c r="V950" s="904" t="s">
        <v>24</v>
      </c>
      <c r="W950" s="136" t="s">
        <v>24</v>
      </c>
      <c r="X950" s="184"/>
      <c r="Y950" s="195"/>
      <c r="Z950" s="212"/>
      <c r="AA950" s="213" t="s">
        <v>24</v>
      </c>
      <c r="AB950" s="213" t="s">
        <v>24</v>
      </c>
      <c r="AC950" s="213"/>
      <c r="AD950" s="213"/>
      <c r="AE950" s="213"/>
      <c r="AF950" s="213"/>
      <c r="AG950" s="213"/>
      <c r="AH950" s="1305"/>
      <c r="AI950" s="244" t="str">
        <f t="shared" si="83"/>
        <v>--</v>
      </c>
      <c r="AJ950" s="1330">
        <f t="shared" si="84"/>
        <v>43594</v>
      </c>
      <c r="AK950" s="584" t="s">
        <v>24</v>
      </c>
      <c r="AL950" s="621" t="s">
        <v>24</v>
      </c>
      <c r="AM950" s="230"/>
      <c r="AN950" s="232"/>
      <c r="AO950" s="232"/>
      <c r="AP950" s="230"/>
      <c r="AQ950" s="1231" t="s">
        <v>3094</v>
      </c>
      <c r="AR950" s="230"/>
      <c r="AS950" s="230"/>
      <c r="AT950" s="230"/>
      <c r="AU950" s="230"/>
      <c r="AZ950" s="885"/>
    </row>
    <row r="951" spans="1:60" ht="15" customHeight="1">
      <c r="B951" s="1310">
        <v>945</v>
      </c>
      <c r="C951" s="563" t="s">
        <v>2219</v>
      </c>
      <c r="D951" s="566" t="s">
        <v>611</v>
      </c>
      <c r="E951" s="554" t="s">
        <v>222</v>
      </c>
      <c r="F951" s="526" t="s">
        <v>24</v>
      </c>
      <c r="G951" s="526" t="s">
        <v>127</v>
      </c>
      <c r="H951" s="527" t="s">
        <v>2220</v>
      </c>
      <c r="I951" s="589">
        <v>34781</v>
      </c>
      <c r="J951" s="1314">
        <f t="shared" ref="J951:J1014" ca="1" si="85">IF(OR(I951="",I951="-"),"-",ROUND((NOW()-I951)/356,0))</f>
        <v>27</v>
      </c>
      <c r="K951" s="176" t="s">
        <v>83</v>
      </c>
      <c r="L951" s="170">
        <v>1723170400903</v>
      </c>
      <c r="M951" s="173">
        <v>44648</v>
      </c>
      <c r="N951" s="577">
        <v>43594</v>
      </c>
      <c r="O951" s="211" t="s">
        <v>24</v>
      </c>
      <c r="P951" s="244" t="s">
        <v>24</v>
      </c>
      <c r="Q951" s="198" t="str">
        <f t="shared" si="81"/>
        <v>-</v>
      </c>
      <c r="R951" s="181" t="str">
        <f t="shared" ca="1" si="82"/>
        <v>TIDAK MCU</v>
      </c>
      <c r="S951" s="244" t="s">
        <v>24</v>
      </c>
      <c r="T951" s="211">
        <v>44278</v>
      </c>
      <c r="U951" s="212" t="s">
        <v>99</v>
      </c>
      <c r="V951" s="1330" t="s">
        <v>24</v>
      </c>
      <c r="W951" s="136" t="s">
        <v>24</v>
      </c>
      <c r="X951" s="184"/>
      <c r="Y951" s="195"/>
      <c r="Z951" s="212"/>
      <c r="AA951" s="213" t="s">
        <v>24</v>
      </c>
      <c r="AB951" s="213" t="s">
        <v>24</v>
      </c>
      <c r="AC951" s="213"/>
      <c r="AD951" s="213"/>
      <c r="AE951" s="213"/>
      <c r="AF951" s="213"/>
      <c r="AG951" s="213"/>
      <c r="AH951" s="1305"/>
      <c r="AI951" s="244" t="str">
        <f t="shared" si="83"/>
        <v>--</v>
      </c>
      <c r="AJ951" s="1330">
        <f t="shared" si="84"/>
        <v>43594</v>
      </c>
      <c r="AK951" s="217" t="s">
        <v>24</v>
      </c>
      <c r="AL951" s="614" t="s">
        <v>24</v>
      </c>
      <c r="AM951" s="230"/>
      <c r="AN951" s="232"/>
      <c r="AO951" s="232"/>
      <c r="AP951" s="230"/>
      <c r="AQ951" s="1231" t="s">
        <v>3094</v>
      </c>
      <c r="AR951" s="230"/>
      <c r="AS951" s="230"/>
      <c r="AT951" s="230"/>
      <c r="AU951" s="230"/>
      <c r="AV951" s="885"/>
      <c r="AW951" s="885"/>
      <c r="AX951" s="885"/>
      <c r="AY951" s="885"/>
      <c r="AZ951" s="885"/>
    </row>
    <row r="952" spans="1:60" ht="15" customHeight="1">
      <c r="B952" s="1310">
        <v>946</v>
      </c>
      <c r="C952" s="647" t="s">
        <v>2221</v>
      </c>
      <c r="D952" s="566" t="s">
        <v>230</v>
      </c>
      <c r="E952" s="521" t="s">
        <v>222</v>
      </c>
      <c r="F952" s="526" t="s">
        <v>24</v>
      </c>
      <c r="G952" s="526" t="s">
        <v>127</v>
      </c>
      <c r="H952" s="653" t="s">
        <v>2222</v>
      </c>
      <c r="I952" s="528">
        <v>32857</v>
      </c>
      <c r="J952" s="1314">
        <f t="shared" ca="1" si="85"/>
        <v>32</v>
      </c>
      <c r="K952" s="178" t="s">
        <v>493</v>
      </c>
      <c r="L952" s="613" t="s">
        <v>2339</v>
      </c>
      <c r="M952" s="181">
        <v>44545</v>
      </c>
      <c r="N952" s="577">
        <v>43398</v>
      </c>
      <c r="O952" s="211" t="s">
        <v>24</v>
      </c>
      <c r="P952" s="244" t="s">
        <v>24</v>
      </c>
      <c r="Q952" s="198" t="str">
        <f t="shared" si="81"/>
        <v>-</v>
      </c>
      <c r="R952" s="181" t="str">
        <f t="shared" ca="1" si="82"/>
        <v>TIDAK MCU</v>
      </c>
      <c r="S952" s="244" t="s">
        <v>2405</v>
      </c>
      <c r="T952" s="211">
        <v>44545</v>
      </c>
      <c r="U952" s="212">
        <v>44545</v>
      </c>
      <c r="V952" s="1330" t="s">
        <v>24</v>
      </c>
      <c r="W952" s="136" t="s">
        <v>24</v>
      </c>
      <c r="X952" s="184"/>
      <c r="Y952" s="195"/>
      <c r="Z952" s="212"/>
      <c r="AA952" s="213" t="s">
        <v>1086</v>
      </c>
      <c r="AB952" s="213" t="s">
        <v>24</v>
      </c>
      <c r="AC952" s="213"/>
      <c r="AD952" s="213"/>
      <c r="AE952" s="213"/>
      <c r="AF952" s="213"/>
      <c r="AG952" s="213"/>
      <c r="AH952" s="1305"/>
      <c r="AI952" s="244" t="str">
        <f t="shared" si="83"/>
        <v>HINO 260 JD/TI-</v>
      </c>
      <c r="AJ952" s="1330">
        <f t="shared" si="84"/>
        <v>43398</v>
      </c>
      <c r="AK952" s="584" t="s">
        <v>24</v>
      </c>
      <c r="AL952" s="621" t="s">
        <v>24</v>
      </c>
      <c r="AM952" s="230"/>
      <c r="AN952" s="232"/>
      <c r="AO952" s="232"/>
      <c r="AP952" s="230"/>
      <c r="AQ952" s="1231" t="s">
        <v>3094</v>
      </c>
      <c r="AR952" s="230"/>
      <c r="AS952" s="230"/>
      <c r="AT952" s="230"/>
      <c r="AU952" s="230"/>
      <c r="AV952" s="885"/>
      <c r="AW952" s="885"/>
      <c r="AX952" s="885"/>
      <c r="AY952" s="885"/>
      <c r="AZ952" s="177"/>
    </row>
    <row r="953" spans="1:60" ht="15" customHeight="1">
      <c r="A953" s="1298"/>
      <c r="B953" s="1310">
        <v>947</v>
      </c>
      <c r="C953" s="1494" t="s">
        <v>2223</v>
      </c>
      <c r="D953" s="1556" t="s">
        <v>221</v>
      </c>
      <c r="E953" s="709" t="s">
        <v>222</v>
      </c>
      <c r="F953" s="1598" t="s">
        <v>24</v>
      </c>
      <c r="G953" s="1598" t="s">
        <v>127</v>
      </c>
      <c r="H953" s="1690" t="s">
        <v>2224</v>
      </c>
      <c r="I953" s="1741">
        <v>36218</v>
      </c>
      <c r="J953" s="445">
        <f t="shared" ca="1" si="85"/>
        <v>23</v>
      </c>
      <c r="K953" s="1809" t="s">
        <v>24</v>
      </c>
      <c r="L953" s="1843" t="s">
        <v>24</v>
      </c>
      <c r="M953" s="1881" t="s">
        <v>24</v>
      </c>
      <c r="N953" s="1718">
        <v>43643</v>
      </c>
      <c r="O953" s="1711" t="s">
        <v>24</v>
      </c>
      <c r="P953" s="447" t="s">
        <v>24</v>
      </c>
      <c r="Q953" s="920" t="str">
        <f t="shared" si="81"/>
        <v>-</v>
      </c>
      <c r="R953" s="919" t="str">
        <f t="shared" ca="1" si="82"/>
        <v>TIDAK MCU</v>
      </c>
      <c r="S953" s="447" t="s">
        <v>24</v>
      </c>
      <c r="T953" s="1711">
        <v>44254</v>
      </c>
      <c r="U953" s="1718" t="s">
        <v>99</v>
      </c>
      <c r="V953" s="446" t="s">
        <v>24</v>
      </c>
      <c r="W953" s="446" t="s">
        <v>24</v>
      </c>
      <c r="X953" s="1940"/>
      <c r="Y953" s="1690"/>
      <c r="Z953" s="1718"/>
      <c r="AA953" s="447" t="s">
        <v>24</v>
      </c>
      <c r="AB953" s="447" t="s">
        <v>24</v>
      </c>
      <c r="AC953" s="447"/>
      <c r="AD953" s="447"/>
      <c r="AE953" s="447"/>
      <c r="AF953" s="447"/>
      <c r="AG953" s="447"/>
      <c r="AH953" s="1577"/>
      <c r="AI953" s="447" t="str">
        <f t="shared" si="83"/>
        <v>--</v>
      </c>
      <c r="AJ953" s="446">
        <f t="shared" si="84"/>
        <v>43643</v>
      </c>
      <c r="AK953" s="1978" t="s">
        <v>24</v>
      </c>
      <c r="AL953" s="1987" t="s">
        <v>24</v>
      </c>
      <c r="AM953" s="877"/>
      <c r="AN953" s="877"/>
      <c r="AO953" s="877"/>
      <c r="AP953" s="877"/>
      <c r="AQ953" s="2001" t="s">
        <v>6564</v>
      </c>
      <c r="AR953" s="877"/>
      <c r="AS953" s="877"/>
      <c r="AT953" s="877" t="s">
        <v>11598</v>
      </c>
      <c r="AU953" s="877"/>
      <c r="AV953" s="458"/>
      <c r="AW953" s="458"/>
      <c r="AX953" s="458"/>
      <c r="AY953" s="458"/>
      <c r="AZ953" s="177"/>
    </row>
    <row r="954" spans="1:60" ht="15" customHeight="1">
      <c r="B954" s="1310">
        <v>948</v>
      </c>
      <c r="C954" s="655" t="s">
        <v>2225</v>
      </c>
      <c r="D954" s="566" t="s">
        <v>226</v>
      </c>
      <c r="E954" s="521" t="s">
        <v>222</v>
      </c>
      <c r="F954" s="526" t="s">
        <v>24</v>
      </c>
      <c r="G954" s="526" t="s">
        <v>127</v>
      </c>
      <c r="H954" s="527" t="s">
        <v>2226</v>
      </c>
      <c r="I954" s="528">
        <v>28445</v>
      </c>
      <c r="J954" s="1314">
        <f t="shared" ca="1" si="85"/>
        <v>44</v>
      </c>
      <c r="K954" s="176" t="s">
        <v>24</v>
      </c>
      <c r="L954" s="170" t="s">
        <v>24</v>
      </c>
      <c r="M954" s="173" t="s">
        <v>24</v>
      </c>
      <c r="N954" s="577">
        <v>43649</v>
      </c>
      <c r="O954" s="211" t="s">
        <v>24</v>
      </c>
      <c r="P954" s="244" t="s">
        <v>24</v>
      </c>
      <c r="Q954" s="198" t="str">
        <f t="shared" si="81"/>
        <v>-</v>
      </c>
      <c r="R954" s="181" t="str">
        <f t="shared" ca="1" si="82"/>
        <v>TIDAK MCU</v>
      </c>
      <c r="S954" s="244" t="s">
        <v>24</v>
      </c>
      <c r="T954" s="211">
        <v>44516</v>
      </c>
      <c r="U954" s="212" t="s">
        <v>99</v>
      </c>
      <c r="V954" s="395" t="s">
        <v>24</v>
      </c>
      <c r="W954" s="136" t="s">
        <v>24</v>
      </c>
      <c r="X954" s="184"/>
      <c r="Y954" s="195"/>
      <c r="Z954" s="212"/>
      <c r="AA954" s="213" t="s">
        <v>24</v>
      </c>
      <c r="AB954" s="1020" t="s">
        <v>24</v>
      </c>
      <c r="AC954" s="213"/>
      <c r="AD954" s="213"/>
      <c r="AE954" s="213"/>
      <c r="AF954" s="213"/>
      <c r="AG954" s="213"/>
      <c r="AH954" s="369"/>
      <c r="AI954" s="481" t="str">
        <f t="shared" si="83"/>
        <v>--</v>
      </c>
      <c r="AJ954" s="1330">
        <f t="shared" si="84"/>
        <v>43649</v>
      </c>
      <c r="AK954" s="217" t="s">
        <v>24</v>
      </c>
      <c r="AL954" s="614" t="s">
        <v>24</v>
      </c>
      <c r="AM954" s="230"/>
      <c r="AN954" s="232"/>
      <c r="AO954" s="232"/>
      <c r="AP954" s="230"/>
      <c r="AQ954" s="1231" t="s">
        <v>3094</v>
      </c>
      <c r="AR954" s="230"/>
      <c r="AS954" s="230"/>
      <c r="AT954" s="230"/>
      <c r="AU954" s="230"/>
      <c r="AV954" s="885"/>
      <c r="AW954" s="885"/>
      <c r="AX954" s="885"/>
      <c r="AY954" s="885"/>
      <c r="AZ954" s="885"/>
    </row>
    <row r="955" spans="1:60" ht="15" customHeight="1">
      <c r="B955" s="1310">
        <v>949</v>
      </c>
      <c r="C955" s="647" t="s">
        <v>2227</v>
      </c>
      <c r="D955" s="566" t="s">
        <v>418</v>
      </c>
      <c r="E955" s="521" t="s">
        <v>222</v>
      </c>
      <c r="F955" s="526" t="s">
        <v>24</v>
      </c>
      <c r="G955" s="526" t="s">
        <v>127</v>
      </c>
      <c r="H955" s="527" t="s">
        <v>2228</v>
      </c>
      <c r="I955" s="589">
        <v>33940</v>
      </c>
      <c r="J955" s="1314">
        <f t="shared" ca="1" si="85"/>
        <v>29</v>
      </c>
      <c r="K955" s="244" t="s">
        <v>83</v>
      </c>
      <c r="L955" s="651">
        <v>921223281044</v>
      </c>
      <c r="M955" s="589">
        <v>45262</v>
      </c>
      <c r="N955" s="577">
        <v>43322</v>
      </c>
      <c r="O955" s="211" t="s">
        <v>24</v>
      </c>
      <c r="P955" s="244" t="s">
        <v>497</v>
      </c>
      <c r="Q955" s="198" t="str">
        <f t="shared" si="81"/>
        <v>-</v>
      </c>
      <c r="R955" s="181" t="str">
        <f t="shared" ca="1" si="82"/>
        <v>TIDAK MCU</v>
      </c>
      <c r="S955" s="244" t="s">
        <v>2406</v>
      </c>
      <c r="T955" s="211">
        <v>44532</v>
      </c>
      <c r="U955" s="212">
        <v>44532</v>
      </c>
      <c r="V955" s="1330" t="s">
        <v>24</v>
      </c>
      <c r="W955" s="1311" t="s">
        <v>24</v>
      </c>
      <c r="X955" s="184"/>
      <c r="Y955" s="195"/>
      <c r="Z955" s="212"/>
      <c r="AA955" s="213" t="s">
        <v>100</v>
      </c>
      <c r="AB955" s="213" t="s">
        <v>24</v>
      </c>
      <c r="AC955" s="213"/>
      <c r="AD955" s="213"/>
      <c r="AE955" s="213"/>
      <c r="AF955" s="213"/>
      <c r="AG955" s="213"/>
      <c r="AH955" s="1305"/>
      <c r="AI955" s="244" t="str">
        <f t="shared" si="83"/>
        <v>LIGHT VEHICLE-</v>
      </c>
      <c r="AJ955" s="1330">
        <f t="shared" si="84"/>
        <v>43322</v>
      </c>
      <c r="AK955" s="592" t="s">
        <v>2465</v>
      </c>
      <c r="AL955" s="614">
        <v>43304</v>
      </c>
      <c r="AM955" s="230"/>
      <c r="AN955" s="232"/>
      <c r="AO955" s="232"/>
      <c r="AP955" s="230"/>
      <c r="AQ955" s="1231" t="s">
        <v>3094</v>
      </c>
      <c r="AR955" s="230"/>
      <c r="AS955" s="230"/>
      <c r="AT955" s="230"/>
      <c r="AU955" s="230"/>
      <c r="AV955" s="885"/>
      <c r="AW955" s="885"/>
      <c r="AX955" s="885"/>
      <c r="AY955" s="885"/>
      <c r="AZ955" s="177"/>
    </row>
    <row r="956" spans="1:60" ht="15" customHeight="1">
      <c r="B956" s="1310">
        <v>950</v>
      </c>
      <c r="C956" s="647" t="s">
        <v>2229</v>
      </c>
      <c r="D956" s="567" t="s">
        <v>230</v>
      </c>
      <c r="E956" s="521" t="s">
        <v>222</v>
      </c>
      <c r="F956" s="509" t="s">
        <v>24</v>
      </c>
      <c r="G956" s="526" t="s">
        <v>127</v>
      </c>
      <c r="H956" s="527" t="s">
        <v>2230</v>
      </c>
      <c r="I956" s="589">
        <v>35650</v>
      </c>
      <c r="J956" s="1314">
        <f t="shared" ca="1" si="85"/>
        <v>24</v>
      </c>
      <c r="K956" s="244" t="s">
        <v>493</v>
      </c>
      <c r="L956" s="651">
        <v>960819310630</v>
      </c>
      <c r="M956" s="211">
        <v>45146</v>
      </c>
      <c r="N956" s="577">
        <v>43610</v>
      </c>
      <c r="O956" s="211" t="s">
        <v>24</v>
      </c>
      <c r="P956" s="244" t="s">
        <v>24</v>
      </c>
      <c r="Q956" s="198" t="str">
        <f t="shared" si="81"/>
        <v>-</v>
      </c>
      <c r="R956" s="181" t="str">
        <f t="shared" ca="1" si="82"/>
        <v>TIDAK MCU</v>
      </c>
      <c r="S956" s="244" t="s">
        <v>2407</v>
      </c>
      <c r="T956" s="211">
        <v>44416</v>
      </c>
      <c r="U956" s="212">
        <v>44416</v>
      </c>
      <c r="V956" s="1330" t="s">
        <v>24</v>
      </c>
      <c r="W956" s="1311" t="s">
        <v>24</v>
      </c>
      <c r="X956" s="184"/>
      <c r="Y956" s="195"/>
      <c r="Z956" s="212"/>
      <c r="AA956" s="213" t="s">
        <v>1086</v>
      </c>
      <c r="AB956" s="213" t="s">
        <v>24</v>
      </c>
      <c r="AC956" s="213"/>
      <c r="AD956" s="213"/>
      <c r="AE956" s="213"/>
      <c r="AF956" s="213"/>
      <c r="AG956" s="213"/>
      <c r="AH956" s="1305"/>
      <c r="AI956" s="244" t="str">
        <f t="shared" si="83"/>
        <v>HINO 260 JD/TI-</v>
      </c>
      <c r="AJ956" s="1330">
        <f t="shared" si="84"/>
        <v>43610</v>
      </c>
      <c r="AK956" s="592">
        <v>43607</v>
      </c>
      <c r="AL956" s="614">
        <v>43608</v>
      </c>
      <c r="AM956" s="230"/>
      <c r="AN956" s="232"/>
      <c r="AO956" s="232"/>
      <c r="AP956" s="230"/>
      <c r="AQ956" s="1231" t="s">
        <v>3094</v>
      </c>
      <c r="AR956" s="230"/>
      <c r="AS956" s="230"/>
      <c r="AT956" s="230"/>
      <c r="AU956" s="230"/>
      <c r="AV956" s="885"/>
      <c r="AW956" s="885"/>
      <c r="AX956" s="885"/>
      <c r="AY956" s="885"/>
      <c r="AZ956" s="885"/>
    </row>
    <row r="957" spans="1:60" ht="15" customHeight="1">
      <c r="B957" s="1310">
        <v>951</v>
      </c>
      <c r="C957" s="563" t="s">
        <v>1018</v>
      </c>
      <c r="D957" s="566" t="s">
        <v>230</v>
      </c>
      <c r="E957" s="554" t="s">
        <v>222</v>
      </c>
      <c r="F957" s="509" t="s">
        <v>24</v>
      </c>
      <c r="G957" s="526" t="s">
        <v>127</v>
      </c>
      <c r="H957" s="1699" t="s">
        <v>2231</v>
      </c>
      <c r="I957" s="977">
        <v>35360</v>
      </c>
      <c r="J957" s="978">
        <f t="shared" ca="1" si="85"/>
        <v>25</v>
      </c>
      <c r="K957" s="979" t="s">
        <v>493</v>
      </c>
      <c r="L957" s="1180">
        <v>901032460167</v>
      </c>
      <c r="M957" s="980">
        <v>44491</v>
      </c>
      <c r="N957" s="977">
        <v>43610</v>
      </c>
      <c r="O957" s="980" t="s">
        <v>24</v>
      </c>
      <c r="P957" s="979" t="s">
        <v>24</v>
      </c>
      <c r="Q957" s="981" t="str">
        <f t="shared" si="81"/>
        <v>-</v>
      </c>
      <c r="R957" s="982" t="str">
        <f t="shared" ca="1" si="82"/>
        <v>TIDAK MCU</v>
      </c>
      <c r="S957" s="590" t="s">
        <v>2408</v>
      </c>
      <c r="T957" s="600">
        <v>44491</v>
      </c>
      <c r="U957" s="705">
        <v>44491</v>
      </c>
      <c r="V957" s="382" t="s">
        <v>24</v>
      </c>
      <c r="W957" s="382" t="s">
        <v>24</v>
      </c>
      <c r="X957" s="1162"/>
      <c r="Y957" s="1068"/>
      <c r="Z957" s="705"/>
      <c r="AA957" s="590" t="s">
        <v>1086</v>
      </c>
      <c r="AB957" s="590" t="s">
        <v>24</v>
      </c>
      <c r="AC957" s="590"/>
      <c r="AD957" s="590"/>
      <c r="AE957" s="590"/>
      <c r="AF957" s="590"/>
      <c r="AG957" s="590"/>
      <c r="AH957" s="956"/>
      <c r="AI957" s="590" t="str">
        <f t="shared" si="83"/>
        <v>HINO 260 JD/TI-</v>
      </c>
      <c r="AJ957" s="382">
        <f t="shared" si="84"/>
        <v>43610</v>
      </c>
      <c r="AK957" s="683">
        <v>43607</v>
      </c>
      <c r="AL957" s="691">
        <v>43608</v>
      </c>
      <c r="AM957" s="384"/>
      <c r="AN957" s="384"/>
      <c r="AO957" s="384"/>
      <c r="AP957" s="384"/>
      <c r="AQ957" s="2003" t="s">
        <v>3094</v>
      </c>
      <c r="AR957" s="384"/>
      <c r="AS957" s="384"/>
      <c r="AT957" s="384"/>
      <c r="AU957" s="384"/>
      <c r="AV957" s="983"/>
      <c r="AW957" s="983"/>
      <c r="AX957" s="983"/>
      <c r="AY957" s="983"/>
      <c r="AZ957" s="885"/>
    </row>
    <row r="958" spans="1:60" ht="15" customHeight="1">
      <c r="B958" s="1310">
        <v>952</v>
      </c>
      <c r="C958" s="647" t="s">
        <v>2232</v>
      </c>
      <c r="D958" s="566" t="s">
        <v>230</v>
      </c>
      <c r="E958" s="521" t="s">
        <v>222</v>
      </c>
      <c r="F958" s="509" t="s">
        <v>24</v>
      </c>
      <c r="G958" s="526" t="s">
        <v>127</v>
      </c>
      <c r="H958" s="527" t="s">
        <v>2233</v>
      </c>
      <c r="I958" s="589">
        <v>29221</v>
      </c>
      <c r="J958" s="1314">
        <f t="shared" ca="1" si="85"/>
        <v>42</v>
      </c>
      <c r="K958" s="244" t="s">
        <v>493</v>
      </c>
      <c r="L958" s="651">
        <v>800119310418</v>
      </c>
      <c r="M958" s="211">
        <v>44562</v>
      </c>
      <c r="N958" s="577">
        <v>43617</v>
      </c>
      <c r="O958" s="211" t="s">
        <v>24</v>
      </c>
      <c r="P958" s="244" t="s">
        <v>24</v>
      </c>
      <c r="Q958" s="198" t="str">
        <f t="shared" si="81"/>
        <v>-</v>
      </c>
      <c r="R958" s="181" t="str">
        <f t="shared" ca="1" si="82"/>
        <v>TIDAK MCU</v>
      </c>
      <c r="S958" s="244" t="s">
        <v>2409</v>
      </c>
      <c r="T958" s="211">
        <v>44562</v>
      </c>
      <c r="U958" s="212">
        <v>44562</v>
      </c>
      <c r="V958" s="904" t="s">
        <v>24</v>
      </c>
      <c r="W958" s="136" t="s">
        <v>24</v>
      </c>
      <c r="X958" s="184"/>
      <c r="Y958" s="195"/>
      <c r="Z958" s="212"/>
      <c r="AA958" s="213" t="s">
        <v>1086</v>
      </c>
      <c r="AB958" s="213" t="s">
        <v>24</v>
      </c>
      <c r="AC958" s="213"/>
      <c r="AD958" s="213"/>
      <c r="AE958" s="213"/>
      <c r="AF958" s="213"/>
      <c r="AG958" s="213"/>
      <c r="AH958" s="1305"/>
      <c r="AI958" s="244" t="str">
        <f t="shared" si="83"/>
        <v>HINO 260 JD/TI-</v>
      </c>
      <c r="AJ958" s="1330">
        <f t="shared" si="84"/>
        <v>43617</v>
      </c>
      <c r="AK958" s="592">
        <v>43614</v>
      </c>
      <c r="AL958" s="614">
        <v>43615</v>
      </c>
      <c r="AM958" s="230"/>
      <c r="AN958" s="232"/>
      <c r="AO958" s="232"/>
      <c r="AP958" s="230"/>
      <c r="AQ958" s="1231" t="s">
        <v>3094</v>
      </c>
      <c r="AR958" s="230"/>
      <c r="AS958" s="230"/>
      <c r="AT958" s="230"/>
      <c r="AU958" s="230"/>
      <c r="AV958" s="885"/>
      <c r="AW958" s="885"/>
      <c r="AX958" s="885"/>
      <c r="AY958" s="885"/>
      <c r="AZ958" s="885"/>
    </row>
    <row r="959" spans="1:60" ht="15" customHeight="1">
      <c r="B959" s="1310">
        <v>953</v>
      </c>
      <c r="C959" s="563" t="s">
        <v>2234</v>
      </c>
      <c r="D959" s="566" t="s">
        <v>375</v>
      </c>
      <c r="E959" s="521" t="s">
        <v>222</v>
      </c>
      <c r="F959" s="509" t="s">
        <v>24</v>
      </c>
      <c r="G959" s="526" t="s">
        <v>127</v>
      </c>
      <c r="H959" s="653" t="s">
        <v>2235</v>
      </c>
      <c r="I959" s="663">
        <v>36657</v>
      </c>
      <c r="J959" s="1314">
        <f t="shared" ca="1" si="85"/>
        <v>21</v>
      </c>
      <c r="K959" s="316" t="s">
        <v>24</v>
      </c>
      <c r="L959" s="326" t="s">
        <v>24</v>
      </c>
      <c r="M959" s="336" t="s">
        <v>24</v>
      </c>
      <c r="N959" s="577">
        <v>43643</v>
      </c>
      <c r="O959" s="211" t="s">
        <v>24</v>
      </c>
      <c r="P959" s="244" t="s">
        <v>24</v>
      </c>
      <c r="Q959" s="198" t="str">
        <f t="shared" si="81"/>
        <v>-</v>
      </c>
      <c r="R959" s="181" t="str">
        <f t="shared" ca="1" si="82"/>
        <v>TIDAK MCU</v>
      </c>
      <c r="S959" s="244" t="s">
        <v>24</v>
      </c>
      <c r="T959" s="211">
        <v>44327</v>
      </c>
      <c r="U959" s="212" t="s">
        <v>24</v>
      </c>
      <c r="V959" s="1330" t="s">
        <v>24</v>
      </c>
      <c r="W959" s="1311" t="s">
        <v>24</v>
      </c>
      <c r="X959" s="184"/>
      <c r="Y959" s="195"/>
      <c r="Z959" s="212"/>
      <c r="AA959" s="213" t="s">
        <v>24</v>
      </c>
      <c r="AB959" s="213" t="s">
        <v>24</v>
      </c>
      <c r="AC959" s="213"/>
      <c r="AD959" s="213"/>
      <c r="AE959" s="213"/>
      <c r="AF959" s="213"/>
      <c r="AG959" s="213"/>
      <c r="AH959" s="1305"/>
      <c r="AI959" s="244" t="str">
        <f t="shared" si="83"/>
        <v>--</v>
      </c>
      <c r="AJ959" s="1330">
        <f t="shared" si="84"/>
        <v>43643</v>
      </c>
      <c r="AK959" s="584" t="s">
        <v>24</v>
      </c>
      <c r="AL959" s="621" t="s">
        <v>24</v>
      </c>
      <c r="AM959" s="230"/>
      <c r="AN959" s="232"/>
      <c r="AO959" s="232"/>
      <c r="AP959" s="230"/>
      <c r="AQ959" s="1231" t="s">
        <v>3094</v>
      </c>
      <c r="AR959" s="230"/>
      <c r="AS959" s="230"/>
      <c r="AT959" s="230"/>
      <c r="AU959" s="230"/>
      <c r="AZ959" s="885"/>
    </row>
    <row r="960" spans="1:60" ht="15" customHeight="1">
      <c r="B960" s="1310">
        <v>954</v>
      </c>
      <c r="C960" s="563" t="s">
        <v>2236</v>
      </c>
      <c r="D960" s="566" t="s">
        <v>230</v>
      </c>
      <c r="E960" s="521" t="s">
        <v>222</v>
      </c>
      <c r="F960" s="509" t="s">
        <v>24</v>
      </c>
      <c r="G960" s="526" t="s">
        <v>127</v>
      </c>
      <c r="H960" s="527" t="s">
        <v>2237</v>
      </c>
      <c r="I960" s="589">
        <v>31552</v>
      </c>
      <c r="J960" s="1314">
        <f t="shared" ca="1" si="85"/>
        <v>36</v>
      </c>
      <c r="K960" s="178" t="s">
        <v>493</v>
      </c>
      <c r="L960" s="613">
        <v>860519310471</v>
      </c>
      <c r="M960" s="181">
        <v>44336</v>
      </c>
      <c r="N960" s="577">
        <v>43632</v>
      </c>
      <c r="O960" s="211" t="s">
        <v>24</v>
      </c>
      <c r="P960" s="244" t="s">
        <v>24</v>
      </c>
      <c r="Q960" s="198" t="str">
        <f t="shared" si="81"/>
        <v>-</v>
      </c>
      <c r="R960" s="181" t="str">
        <f t="shared" ca="1" si="82"/>
        <v>TIDAK MCU</v>
      </c>
      <c r="S960" s="244" t="s">
        <v>2410</v>
      </c>
      <c r="T960" s="211">
        <v>44336</v>
      </c>
      <c r="U960" s="212">
        <v>44336</v>
      </c>
      <c r="V960" s="1330" t="s">
        <v>24</v>
      </c>
      <c r="W960" s="1311" t="s">
        <v>24</v>
      </c>
      <c r="X960" s="184"/>
      <c r="Y960" s="195"/>
      <c r="Z960" s="212"/>
      <c r="AA960" s="213" t="s">
        <v>1086</v>
      </c>
      <c r="AB960" s="213" t="s">
        <v>24</v>
      </c>
      <c r="AC960" s="213"/>
      <c r="AD960" s="213"/>
      <c r="AE960" s="213"/>
      <c r="AF960" s="213"/>
      <c r="AG960" s="213"/>
      <c r="AH960" s="1305"/>
      <c r="AI960" s="244" t="str">
        <f t="shared" si="83"/>
        <v>HINO 260 JD/TI-</v>
      </c>
      <c r="AJ960" s="1330">
        <f t="shared" si="84"/>
        <v>43632</v>
      </c>
      <c r="AK960" s="598">
        <v>43628</v>
      </c>
      <c r="AL960" s="621">
        <v>43629</v>
      </c>
      <c r="AM960" s="230"/>
      <c r="AN960" s="232"/>
      <c r="AO960" s="232"/>
      <c r="AP960" s="230"/>
      <c r="AQ960" s="1231" t="s">
        <v>3094</v>
      </c>
      <c r="AR960" s="230"/>
      <c r="AS960" s="230"/>
      <c r="AT960" s="230"/>
      <c r="AU960" s="230"/>
      <c r="AV960" s="885"/>
      <c r="AW960" s="885"/>
      <c r="AX960" s="885"/>
      <c r="AY960" s="885"/>
      <c r="AZ960" s="177"/>
    </row>
    <row r="961" spans="1:60" s="1210" customFormat="1" ht="15" customHeight="1">
      <c r="A961" s="160"/>
      <c r="B961" s="1310">
        <v>955</v>
      </c>
      <c r="C961" s="563" t="s">
        <v>2238</v>
      </c>
      <c r="D961" s="566" t="s">
        <v>226</v>
      </c>
      <c r="E961" s="554" t="s">
        <v>222</v>
      </c>
      <c r="F961" s="509" t="s">
        <v>24</v>
      </c>
      <c r="G961" s="526" t="s">
        <v>127</v>
      </c>
      <c r="H961" s="653" t="s">
        <v>2239</v>
      </c>
      <c r="I961" s="663">
        <v>34155</v>
      </c>
      <c r="J961" s="1314">
        <f t="shared" ca="1" si="85"/>
        <v>28</v>
      </c>
      <c r="K961" s="316" t="s">
        <v>24</v>
      </c>
      <c r="L961" s="326" t="s">
        <v>24</v>
      </c>
      <c r="M961" s="336" t="s">
        <v>24</v>
      </c>
      <c r="N961" s="577">
        <v>43643</v>
      </c>
      <c r="O961" s="211" t="s">
        <v>24</v>
      </c>
      <c r="P961" s="244" t="s">
        <v>24</v>
      </c>
      <c r="Q961" s="198" t="str">
        <f t="shared" si="81"/>
        <v>-</v>
      </c>
      <c r="R961" s="181" t="str">
        <f t="shared" ca="1" si="82"/>
        <v>TIDAK MCU</v>
      </c>
      <c r="S961" s="244" t="s">
        <v>24</v>
      </c>
      <c r="T961" s="211">
        <v>44382</v>
      </c>
      <c r="U961" s="212" t="s">
        <v>24</v>
      </c>
      <c r="V961" s="1330" t="s">
        <v>24</v>
      </c>
      <c r="W961" s="1311" t="s">
        <v>24</v>
      </c>
      <c r="X961" s="184"/>
      <c r="Y961" s="195"/>
      <c r="Z961" s="212"/>
      <c r="AA961" s="213" t="s">
        <v>24</v>
      </c>
      <c r="AB961" s="213" t="s">
        <v>24</v>
      </c>
      <c r="AC961" s="213"/>
      <c r="AD961" s="213"/>
      <c r="AE961" s="213"/>
      <c r="AF961" s="213"/>
      <c r="AG961" s="213"/>
      <c r="AH961" s="1305"/>
      <c r="AI961" s="244" t="str">
        <f t="shared" si="83"/>
        <v>--</v>
      </c>
      <c r="AJ961" s="1330">
        <f t="shared" si="84"/>
        <v>43643</v>
      </c>
      <c r="AK961" s="584" t="s">
        <v>24</v>
      </c>
      <c r="AL961" s="621" t="s">
        <v>24</v>
      </c>
      <c r="AM961" s="230"/>
      <c r="AN961" s="232"/>
      <c r="AO961" s="232"/>
      <c r="AP961" s="230"/>
      <c r="AQ961" s="1231" t="s">
        <v>3094</v>
      </c>
      <c r="AR961" s="230"/>
      <c r="AS961" s="230"/>
      <c r="AT961" s="230"/>
      <c r="AU961" s="230"/>
      <c r="AV961" s="885"/>
      <c r="AW961" s="885"/>
      <c r="AX961" s="885"/>
      <c r="AY961" s="885"/>
      <c r="AZ961" s="885"/>
      <c r="BA961" s="1206"/>
      <c r="BB961" s="1206"/>
      <c r="BC961" s="1206"/>
      <c r="BD961" s="1206"/>
      <c r="BE961" s="1206"/>
      <c r="BF961" s="1206"/>
      <c r="BG961" s="1206"/>
      <c r="BH961" s="1206"/>
    </row>
    <row r="962" spans="1:60" ht="15" customHeight="1">
      <c r="B962" s="1310">
        <v>956</v>
      </c>
      <c r="C962" s="563" t="s">
        <v>2240</v>
      </c>
      <c r="D962" s="566" t="s">
        <v>230</v>
      </c>
      <c r="E962" s="554" t="s">
        <v>222</v>
      </c>
      <c r="F962" s="509" t="s">
        <v>24</v>
      </c>
      <c r="G962" s="526" t="s">
        <v>127</v>
      </c>
      <c r="H962" s="527" t="s">
        <v>2241</v>
      </c>
      <c r="I962" s="589">
        <v>28691</v>
      </c>
      <c r="J962" s="1314">
        <f t="shared" ca="1" si="85"/>
        <v>44</v>
      </c>
      <c r="K962" s="178" t="s">
        <v>493</v>
      </c>
      <c r="L962" s="613">
        <v>780617200267</v>
      </c>
      <c r="M962" s="181">
        <v>44367</v>
      </c>
      <c r="N962" s="577">
        <v>43632</v>
      </c>
      <c r="O962" s="211" t="s">
        <v>24</v>
      </c>
      <c r="P962" s="244" t="s">
        <v>24</v>
      </c>
      <c r="Q962" s="198" t="str">
        <f t="shared" si="81"/>
        <v>-</v>
      </c>
      <c r="R962" s="181" t="str">
        <f t="shared" ca="1" si="82"/>
        <v>TIDAK MCU</v>
      </c>
      <c r="S962" s="244" t="s">
        <v>2411</v>
      </c>
      <c r="T962" s="211">
        <v>44397</v>
      </c>
      <c r="U962" s="211">
        <v>44367</v>
      </c>
      <c r="V962" s="1330" t="s">
        <v>24</v>
      </c>
      <c r="W962" s="1311" t="s">
        <v>24</v>
      </c>
      <c r="X962" s="184"/>
      <c r="Y962" s="195"/>
      <c r="Z962" s="212"/>
      <c r="AA962" s="213" t="s">
        <v>1086</v>
      </c>
      <c r="AB962" s="213" t="s">
        <v>24</v>
      </c>
      <c r="AC962" s="213"/>
      <c r="AD962" s="213"/>
      <c r="AE962" s="213"/>
      <c r="AF962" s="213"/>
      <c r="AG962" s="213"/>
      <c r="AH962" s="1305"/>
      <c r="AI962" s="244" t="str">
        <f t="shared" si="83"/>
        <v>HINO 260 JD/TI-</v>
      </c>
      <c r="AJ962" s="1330">
        <f t="shared" si="84"/>
        <v>43632</v>
      </c>
      <c r="AK962" s="598">
        <v>44026</v>
      </c>
      <c r="AL962" s="621">
        <v>43629</v>
      </c>
      <c r="AM962" s="230"/>
      <c r="AN962" s="232"/>
      <c r="AO962" s="232"/>
      <c r="AP962" s="230"/>
      <c r="AQ962" s="1231" t="s">
        <v>3094</v>
      </c>
      <c r="AR962" s="230"/>
      <c r="AS962" s="230"/>
      <c r="AT962" s="230"/>
      <c r="AU962" s="230"/>
      <c r="AV962" s="885"/>
      <c r="AW962" s="885"/>
      <c r="AX962" s="885"/>
      <c r="AY962" s="885"/>
      <c r="AZ962" s="177"/>
    </row>
    <row r="963" spans="1:60" ht="15" customHeight="1">
      <c r="B963" s="1310">
        <v>957</v>
      </c>
      <c r="C963" s="563" t="s">
        <v>2242</v>
      </c>
      <c r="D963" s="566" t="s">
        <v>230</v>
      </c>
      <c r="E963" s="554" t="s">
        <v>222</v>
      </c>
      <c r="F963" s="509" t="s">
        <v>24</v>
      </c>
      <c r="G963" s="526" t="s">
        <v>127</v>
      </c>
      <c r="H963" s="653" t="s">
        <v>2243</v>
      </c>
      <c r="I963" s="211">
        <v>35601</v>
      </c>
      <c r="J963" s="1314">
        <f t="shared" ca="1" si="85"/>
        <v>24</v>
      </c>
      <c r="K963" s="244" t="s">
        <v>493</v>
      </c>
      <c r="L963" s="651">
        <v>960619310621</v>
      </c>
      <c r="M963" s="211">
        <v>45097</v>
      </c>
      <c r="N963" s="577">
        <v>43629</v>
      </c>
      <c r="O963" s="211" t="s">
        <v>24</v>
      </c>
      <c r="P963" s="244" t="s">
        <v>24</v>
      </c>
      <c r="Q963" s="198" t="str">
        <f t="shared" si="81"/>
        <v>-</v>
      </c>
      <c r="R963" s="181" t="str">
        <f t="shared" ca="1" si="82"/>
        <v>TIDAK MCU</v>
      </c>
      <c r="S963" s="244" t="s">
        <v>2412</v>
      </c>
      <c r="T963" s="211">
        <v>44367</v>
      </c>
      <c r="U963" s="212">
        <v>44367</v>
      </c>
      <c r="V963" s="1313" t="s">
        <v>24</v>
      </c>
      <c r="W963" s="1311" t="s">
        <v>24</v>
      </c>
      <c r="X963" s="184"/>
      <c r="Y963" s="195"/>
      <c r="Z963" s="212"/>
      <c r="AA963" s="213" t="s">
        <v>1086</v>
      </c>
      <c r="AB963" s="213" t="s">
        <v>24</v>
      </c>
      <c r="AC963" s="213"/>
      <c r="AD963" s="213"/>
      <c r="AE963" s="213"/>
      <c r="AF963" s="213"/>
      <c r="AG963" s="213"/>
      <c r="AH963" s="1305"/>
      <c r="AI963" s="244" t="str">
        <f t="shared" si="83"/>
        <v>HINO 260 JD/TI-</v>
      </c>
      <c r="AJ963" s="1330">
        <f t="shared" si="84"/>
        <v>43629</v>
      </c>
      <c r="AK963" s="592">
        <v>43999</v>
      </c>
      <c r="AL963" s="614">
        <v>43627</v>
      </c>
      <c r="AM963" s="230"/>
      <c r="AN963" s="232"/>
      <c r="AO963" s="232"/>
      <c r="AP963" s="230"/>
      <c r="AQ963" s="1231" t="s">
        <v>3094</v>
      </c>
      <c r="AR963" s="230"/>
      <c r="AS963" s="230"/>
      <c r="AT963" s="230"/>
      <c r="AU963" s="230"/>
      <c r="AV963" s="885"/>
      <c r="AW963" s="885"/>
      <c r="AX963" s="885"/>
      <c r="AY963" s="885"/>
      <c r="AZ963" s="885"/>
    </row>
    <row r="964" spans="1:60" ht="15" customHeight="1">
      <c r="B964" s="1310">
        <v>958</v>
      </c>
      <c r="C964" s="647" t="s">
        <v>2244</v>
      </c>
      <c r="D964" s="567" t="s">
        <v>230</v>
      </c>
      <c r="E964" s="521" t="s">
        <v>222</v>
      </c>
      <c r="F964" s="509" t="s">
        <v>24</v>
      </c>
      <c r="G964" s="526" t="s">
        <v>127</v>
      </c>
      <c r="H964" s="527" t="s">
        <v>2245</v>
      </c>
      <c r="I964" s="589">
        <v>35802</v>
      </c>
      <c r="J964" s="1314">
        <f t="shared" ca="1" si="85"/>
        <v>24</v>
      </c>
      <c r="K964" s="244" t="s">
        <v>493</v>
      </c>
      <c r="L964" s="651">
        <v>970132460015</v>
      </c>
      <c r="M964" s="211">
        <v>44933</v>
      </c>
      <c r="N964" s="577">
        <v>43629</v>
      </c>
      <c r="O964" s="211" t="s">
        <v>24</v>
      </c>
      <c r="P964" s="244" t="s">
        <v>24</v>
      </c>
      <c r="Q964" s="198" t="str">
        <f t="shared" si="81"/>
        <v>-</v>
      </c>
      <c r="R964" s="181" t="str">
        <f t="shared" ca="1" si="82"/>
        <v>TIDAK MCU</v>
      </c>
      <c r="S964" s="244" t="s">
        <v>2413</v>
      </c>
      <c r="T964" s="211">
        <v>44203</v>
      </c>
      <c r="U964" s="443">
        <v>44203</v>
      </c>
      <c r="V964" s="1330" t="s">
        <v>24</v>
      </c>
      <c r="W964" s="1311" t="s">
        <v>24</v>
      </c>
      <c r="X964" s="184"/>
      <c r="Y964" s="195"/>
      <c r="Z964" s="212"/>
      <c r="AA964" s="213" t="s">
        <v>1086</v>
      </c>
      <c r="AB964" s="213" t="s">
        <v>24</v>
      </c>
      <c r="AC964" s="213"/>
      <c r="AD964" s="213"/>
      <c r="AE964" s="213"/>
      <c r="AF964" s="213"/>
      <c r="AG964" s="213"/>
      <c r="AH964" s="1305"/>
      <c r="AI964" s="244" t="str">
        <f t="shared" si="83"/>
        <v>HINO 260 JD/TI-</v>
      </c>
      <c r="AJ964" s="1330">
        <f t="shared" si="84"/>
        <v>43629</v>
      </c>
      <c r="AK964" s="592">
        <v>43619</v>
      </c>
      <c r="AL964" s="614">
        <v>43627</v>
      </c>
      <c r="AM964" s="230"/>
      <c r="AN964" s="232"/>
      <c r="AO964" s="232"/>
      <c r="AP964" s="230"/>
      <c r="AQ964" s="1231" t="s">
        <v>3094</v>
      </c>
      <c r="AR964" s="230"/>
      <c r="AS964" s="230"/>
      <c r="AT964" s="230"/>
      <c r="AU964" s="230"/>
      <c r="AV964" s="885"/>
      <c r="AW964" s="885"/>
      <c r="AX964" s="885"/>
      <c r="AY964" s="885"/>
      <c r="AZ964" s="177"/>
    </row>
    <row r="965" spans="1:60" ht="15" customHeight="1">
      <c r="B965" s="1310">
        <v>959</v>
      </c>
      <c r="C965" s="563" t="s">
        <v>2246</v>
      </c>
      <c r="D965" s="567" t="s">
        <v>230</v>
      </c>
      <c r="E965" s="521" t="s">
        <v>222</v>
      </c>
      <c r="F965" s="509" t="s">
        <v>24</v>
      </c>
      <c r="G965" s="526" t="s">
        <v>127</v>
      </c>
      <c r="H965" s="527" t="s">
        <v>2247</v>
      </c>
      <c r="I965" s="589">
        <v>34007</v>
      </c>
      <c r="J965" s="1314">
        <f t="shared" ca="1" si="85"/>
        <v>29</v>
      </c>
      <c r="K965" s="178" t="s">
        <v>493</v>
      </c>
      <c r="L965" s="613">
        <v>930232460208</v>
      </c>
      <c r="M965" s="181">
        <v>44599</v>
      </c>
      <c r="N965" s="577">
        <v>43629</v>
      </c>
      <c r="O965" s="211" t="s">
        <v>24</v>
      </c>
      <c r="P965" s="244" t="s">
        <v>24</v>
      </c>
      <c r="Q965" s="198" t="str">
        <f t="shared" si="81"/>
        <v>-</v>
      </c>
      <c r="R965" s="181" t="str">
        <f t="shared" ca="1" si="82"/>
        <v>TIDAK MCU</v>
      </c>
      <c r="S965" s="244" t="s">
        <v>2414</v>
      </c>
      <c r="T965" s="211">
        <v>44599</v>
      </c>
      <c r="U965" s="212">
        <v>44599</v>
      </c>
      <c r="V965" s="1313" t="s">
        <v>24</v>
      </c>
      <c r="W965" s="1311" t="s">
        <v>24</v>
      </c>
      <c r="X965" s="184"/>
      <c r="Y965" s="195"/>
      <c r="Z965" s="212"/>
      <c r="AA965" s="213" t="s">
        <v>1086</v>
      </c>
      <c r="AB965" s="213" t="s">
        <v>24</v>
      </c>
      <c r="AC965" s="213"/>
      <c r="AD965" s="213"/>
      <c r="AE965" s="213"/>
      <c r="AF965" s="213"/>
      <c r="AG965" s="213"/>
      <c r="AH965" s="1305"/>
      <c r="AI965" s="244" t="str">
        <f t="shared" si="83"/>
        <v>HINO 260 JD/TI-</v>
      </c>
      <c r="AJ965" s="1330">
        <f t="shared" si="84"/>
        <v>43629</v>
      </c>
      <c r="AK965" s="598">
        <v>43626</v>
      </c>
      <c r="AL965" s="621">
        <v>43627</v>
      </c>
      <c r="AM965" s="230"/>
      <c r="AN965" s="232"/>
      <c r="AO965" s="232"/>
      <c r="AP965" s="230"/>
      <c r="AQ965" s="1231" t="s">
        <v>3094</v>
      </c>
      <c r="AR965" s="230"/>
      <c r="AS965" s="230"/>
      <c r="AT965" s="230"/>
      <c r="AU965" s="230"/>
      <c r="AV965" s="885"/>
      <c r="AW965" s="885"/>
      <c r="AX965" s="885"/>
      <c r="AY965" s="885"/>
      <c r="AZ965" s="177"/>
    </row>
    <row r="966" spans="1:60" ht="15" customHeight="1">
      <c r="B966" s="1310">
        <v>960</v>
      </c>
      <c r="C966" s="647" t="s">
        <v>2248</v>
      </c>
      <c r="D966" s="566" t="s">
        <v>230</v>
      </c>
      <c r="E966" s="521" t="s">
        <v>222</v>
      </c>
      <c r="F966" s="509" t="s">
        <v>24</v>
      </c>
      <c r="G966" s="526" t="s">
        <v>127</v>
      </c>
      <c r="H966" s="527" t="s">
        <v>2249</v>
      </c>
      <c r="I966" s="589">
        <v>34669</v>
      </c>
      <c r="J966" s="1314">
        <f t="shared" ca="1" si="85"/>
        <v>27</v>
      </c>
      <c r="K966" s="178" t="s">
        <v>493</v>
      </c>
      <c r="L966" s="613">
        <v>941232460004</v>
      </c>
      <c r="M966" s="181">
        <v>45261</v>
      </c>
      <c r="N966" s="577">
        <v>43629</v>
      </c>
      <c r="O966" s="211" t="s">
        <v>24</v>
      </c>
      <c r="P966" s="244" t="s">
        <v>24</v>
      </c>
      <c r="Q966" s="198" t="str">
        <f t="shared" si="81"/>
        <v>-</v>
      </c>
      <c r="R966" s="181" t="str">
        <f t="shared" ca="1" si="82"/>
        <v>TIDAK MCU</v>
      </c>
      <c r="S966" s="244" t="s">
        <v>2415</v>
      </c>
      <c r="T966" s="211">
        <v>44531</v>
      </c>
      <c r="U966" s="444">
        <v>44531</v>
      </c>
      <c r="V966" s="904" t="s">
        <v>24</v>
      </c>
      <c r="W966" s="136" t="s">
        <v>24</v>
      </c>
      <c r="X966" s="184"/>
      <c r="Y966" s="195"/>
      <c r="Z966" s="212"/>
      <c r="AA966" s="213" t="s">
        <v>1086</v>
      </c>
      <c r="AB966" s="213" t="s">
        <v>24</v>
      </c>
      <c r="AC966" s="213"/>
      <c r="AD966" s="213"/>
      <c r="AE966" s="213"/>
      <c r="AF966" s="213"/>
      <c r="AG966" s="213"/>
      <c r="AH966" s="1305"/>
      <c r="AI966" s="244" t="str">
        <f t="shared" si="83"/>
        <v>HINO 260 JD/TI-</v>
      </c>
      <c r="AJ966" s="1330">
        <f t="shared" si="84"/>
        <v>43629</v>
      </c>
      <c r="AK966" s="598">
        <v>43619</v>
      </c>
      <c r="AL966" s="621">
        <v>43627</v>
      </c>
      <c r="AM966" s="230"/>
      <c r="AN966" s="232"/>
      <c r="AO966" s="232"/>
      <c r="AP966" s="230"/>
      <c r="AQ966" s="1231" t="s">
        <v>3094</v>
      </c>
      <c r="AR966" s="230"/>
      <c r="AS966" s="230"/>
      <c r="AT966" s="230"/>
      <c r="AU966" s="230"/>
      <c r="AV966" s="885"/>
      <c r="AW966" s="885"/>
      <c r="AX966" s="885"/>
      <c r="AY966" s="885"/>
      <c r="AZ966" s="177"/>
    </row>
    <row r="967" spans="1:60" ht="15" customHeight="1">
      <c r="B967" s="1310">
        <v>961</v>
      </c>
      <c r="C967" s="647" t="s">
        <v>2250</v>
      </c>
      <c r="D967" s="567" t="s">
        <v>230</v>
      </c>
      <c r="E967" s="521" t="s">
        <v>222</v>
      </c>
      <c r="F967" s="509" t="s">
        <v>24</v>
      </c>
      <c r="G967" s="526" t="s">
        <v>127</v>
      </c>
      <c r="H967" s="527" t="s">
        <v>2251</v>
      </c>
      <c r="I967" s="528">
        <v>33496</v>
      </c>
      <c r="J967" s="903">
        <f t="shared" ca="1" si="85"/>
        <v>30</v>
      </c>
      <c r="K967" s="661" t="s">
        <v>493</v>
      </c>
      <c r="L967" s="613">
        <v>910819450239</v>
      </c>
      <c r="M967" s="181">
        <v>44774</v>
      </c>
      <c r="N967" s="577">
        <v>43629</v>
      </c>
      <c r="O967" s="211" t="s">
        <v>24</v>
      </c>
      <c r="P967" s="244" t="s">
        <v>24</v>
      </c>
      <c r="Q967" s="198" t="str">
        <f t="shared" si="81"/>
        <v>-</v>
      </c>
      <c r="R967" s="181" t="str">
        <f t="shared" ca="1" si="82"/>
        <v>TIDAK MCU</v>
      </c>
      <c r="S967" s="244" t="s">
        <v>2416</v>
      </c>
      <c r="T967" s="211">
        <v>44454</v>
      </c>
      <c r="U967" s="212">
        <v>44454</v>
      </c>
      <c r="V967" s="1330" t="s">
        <v>24</v>
      </c>
      <c r="W967" s="136" t="s">
        <v>24</v>
      </c>
      <c r="X967" s="184"/>
      <c r="Y967" s="195"/>
      <c r="Z967" s="212"/>
      <c r="AA967" s="213" t="s">
        <v>1086</v>
      </c>
      <c r="AB967" s="213" t="s">
        <v>24</v>
      </c>
      <c r="AC967" s="213"/>
      <c r="AD967" s="213"/>
      <c r="AE967" s="213"/>
      <c r="AF967" s="213"/>
      <c r="AG967" s="213"/>
      <c r="AH967" s="1305"/>
      <c r="AI967" s="244" t="str">
        <f t="shared" si="83"/>
        <v>HINO 260 JD/TI-</v>
      </c>
      <c r="AJ967" s="1330">
        <f t="shared" si="84"/>
        <v>43629</v>
      </c>
      <c r="AK967" s="598">
        <v>43626</v>
      </c>
      <c r="AL967" s="621">
        <v>43627</v>
      </c>
      <c r="AM967" s="213"/>
      <c r="AN967" s="244"/>
      <c r="AO967" s="244"/>
      <c r="AP967" s="213"/>
      <c r="AQ967" s="1231" t="s">
        <v>3094</v>
      </c>
      <c r="AR967" s="213"/>
      <c r="AS967" s="213"/>
      <c r="AT967" s="213"/>
      <c r="AU967" s="213"/>
      <c r="AV967" s="885"/>
      <c r="AW967" s="885"/>
      <c r="AX967" s="885"/>
      <c r="AY967" s="885"/>
      <c r="AZ967" s="177"/>
    </row>
    <row r="968" spans="1:60" ht="15" customHeight="1">
      <c r="A968" s="1298"/>
      <c r="B968" s="1310">
        <v>962</v>
      </c>
      <c r="C968" s="1495" t="s">
        <v>2252</v>
      </c>
      <c r="D968" s="1556" t="s">
        <v>230</v>
      </c>
      <c r="E968" s="709" t="s">
        <v>222</v>
      </c>
      <c r="F968" s="912" t="s">
        <v>24</v>
      </c>
      <c r="G968" s="1598" t="s">
        <v>127</v>
      </c>
      <c r="H968" s="1645" t="s">
        <v>2253</v>
      </c>
      <c r="I968" s="1719">
        <v>35196</v>
      </c>
      <c r="J968" s="445">
        <f t="shared" ca="1" si="85"/>
        <v>26</v>
      </c>
      <c r="K968" s="1808" t="s">
        <v>493</v>
      </c>
      <c r="L968" s="918">
        <v>950519310814</v>
      </c>
      <c r="M968" s="919">
        <v>45057</v>
      </c>
      <c r="N968" s="1718">
        <v>43629</v>
      </c>
      <c r="O968" s="1711" t="s">
        <v>24</v>
      </c>
      <c r="P968" s="447" t="s">
        <v>24</v>
      </c>
      <c r="Q968" s="920" t="str">
        <f t="shared" si="81"/>
        <v>-</v>
      </c>
      <c r="R968" s="919" t="str">
        <f t="shared" ca="1" si="82"/>
        <v>TIDAK MCU</v>
      </c>
      <c r="S968" s="447" t="s">
        <v>2417</v>
      </c>
      <c r="T968" s="1711">
        <v>44327</v>
      </c>
      <c r="U968" s="1718">
        <v>44327</v>
      </c>
      <c r="V968" s="446" t="s">
        <v>24</v>
      </c>
      <c r="W968" s="446" t="s">
        <v>24</v>
      </c>
      <c r="X968" s="1940"/>
      <c r="Y968" s="1690"/>
      <c r="Z968" s="1718"/>
      <c r="AA968" s="447" t="s">
        <v>1086</v>
      </c>
      <c r="AB968" s="447" t="s">
        <v>24</v>
      </c>
      <c r="AC968" s="447"/>
      <c r="AD968" s="447"/>
      <c r="AE968" s="447"/>
      <c r="AF968" s="447"/>
      <c r="AG968" s="447"/>
      <c r="AH968" s="1577"/>
      <c r="AI968" s="447" t="str">
        <f t="shared" si="83"/>
        <v>HINO 260 JD/TI-</v>
      </c>
      <c r="AJ968" s="446">
        <f t="shared" si="84"/>
        <v>43629</v>
      </c>
      <c r="AK968" s="1978">
        <v>43999</v>
      </c>
      <c r="AL968" s="1711">
        <v>43627</v>
      </c>
      <c r="AM968" s="447"/>
      <c r="AN968" s="447"/>
      <c r="AO968" s="447"/>
      <c r="AP968" s="447"/>
      <c r="AQ968" s="2001" t="s">
        <v>6564</v>
      </c>
      <c r="AR968" s="447"/>
      <c r="AS968" s="447"/>
      <c r="AT968" s="447"/>
      <c r="AU968" s="447"/>
      <c r="AV968" s="458"/>
      <c r="AW968" s="458"/>
      <c r="AX968" s="458"/>
      <c r="AY968" s="458"/>
      <c r="AZ968" s="177"/>
    </row>
    <row r="969" spans="1:60" s="2186" customFormat="1" ht="15" customHeight="1">
      <c r="A969" s="160"/>
      <c r="B969" s="1310">
        <v>963</v>
      </c>
      <c r="C969" s="647" t="s">
        <v>2254</v>
      </c>
      <c r="D969" s="566" t="s">
        <v>230</v>
      </c>
      <c r="E969" s="521" t="s">
        <v>222</v>
      </c>
      <c r="F969" s="509" t="s">
        <v>24</v>
      </c>
      <c r="G969" s="509" t="s">
        <v>127</v>
      </c>
      <c r="H969" s="708" t="s">
        <v>2255</v>
      </c>
      <c r="I969" s="1764">
        <v>33915</v>
      </c>
      <c r="J969" s="1314">
        <f t="shared" ca="1" si="85"/>
        <v>29</v>
      </c>
      <c r="K969" s="661" t="s">
        <v>493</v>
      </c>
      <c r="L969" s="613">
        <v>930732420450</v>
      </c>
      <c r="M969" s="181">
        <v>44507</v>
      </c>
      <c r="N969" s="533">
        <v>43629</v>
      </c>
      <c r="O969" s="211" t="s">
        <v>24</v>
      </c>
      <c r="P969" s="244" t="s">
        <v>24</v>
      </c>
      <c r="Q969" s="198" t="str">
        <f t="shared" si="81"/>
        <v>-</v>
      </c>
      <c r="R969" s="181" t="str">
        <f t="shared" ca="1" si="82"/>
        <v>TIDAK MCU</v>
      </c>
      <c r="S969" s="244" t="s">
        <v>2418</v>
      </c>
      <c r="T969" s="211">
        <v>44507</v>
      </c>
      <c r="U969" s="212">
        <v>44507</v>
      </c>
      <c r="V969" s="1330" t="s">
        <v>24</v>
      </c>
      <c r="W969" s="1311" t="s">
        <v>24</v>
      </c>
      <c r="X969" s="184"/>
      <c r="Y969" s="195"/>
      <c r="Z969" s="212"/>
      <c r="AA969" s="213" t="s">
        <v>1086</v>
      </c>
      <c r="AB969" s="213" t="s">
        <v>24</v>
      </c>
      <c r="AC969" s="213"/>
      <c r="AD969" s="213"/>
      <c r="AE969" s="213"/>
      <c r="AF969" s="213"/>
      <c r="AG969" s="213"/>
      <c r="AH969" s="1305"/>
      <c r="AI969" s="244" t="str">
        <f t="shared" si="83"/>
        <v>HINO 260 JD/TI-</v>
      </c>
      <c r="AJ969" s="1330">
        <f t="shared" si="84"/>
        <v>43629</v>
      </c>
      <c r="AK969" s="598">
        <v>43626</v>
      </c>
      <c r="AL969" s="621">
        <v>43627</v>
      </c>
      <c r="AM969" s="213"/>
      <c r="AN969" s="244"/>
      <c r="AO969" s="244"/>
      <c r="AP969" s="213"/>
      <c r="AQ969" s="1231" t="s">
        <v>3094</v>
      </c>
      <c r="AR969" s="213"/>
      <c r="AS969" s="213"/>
      <c r="AT969" s="230"/>
      <c r="AU969" s="213"/>
      <c r="AV969" s="885"/>
      <c r="AW969" s="885"/>
      <c r="AX969" s="885"/>
      <c r="AY969" s="885"/>
      <c r="AZ969" s="885"/>
      <c r="BA969" s="1206"/>
      <c r="BB969" s="1206"/>
      <c r="BC969" s="1206"/>
      <c r="BD969" s="1206"/>
      <c r="BE969" s="1206"/>
      <c r="BF969" s="1206"/>
      <c r="BG969" s="1206"/>
      <c r="BH969" s="1206"/>
    </row>
    <row r="970" spans="1:60" s="2186" customFormat="1" ht="15" customHeight="1">
      <c r="A970" s="160"/>
      <c r="B970" s="1310">
        <v>964</v>
      </c>
      <c r="C970" s="563" t="s">
        <v>2256</v>
      </c>
      <c r="D970" s="566" t="s">
        <v>230</v>
      </c>
      <c r="E970" s="521" t="s">
        <v>222</v>
      </c>
      <c r="F970" s="509" t="s">
        <v>24</v>
      </c>
      <c r="G970" s="509" t="s">
        <v>127</v>
      </c>
      <c r="H970" s="708" t="s">
        <v>2257</v>
      </c>
      <c r="I970" s="1764">
        <v>35875</v>
      </c>
      <c r="J970" s="1314">
        <f t="shared" ca="1" si="85"/>
        <v>24</v>
      </c>
      <c r="K970" s="178" t="s">
        <v>493</v>
      </c>
      <c r="L970" s="613">
        <v>960319310732</v>
      </c>
      <c r="M970" s="181">
        <v>45372</v>
      </c>
      <c r="N970" s="533">
        <v>43635</v>
      </c>
      <c r="O970" s="211" t="s">
        <v>24</v>
      </c>
      <c r="P970" s="244" t="s">
        <v>24</v>
      </c>
      <c r="Q970" s="198" t="str">
        <f t="shared" si="81"/>
        <v>-</v>
      </c>
      <c r="R970" s="181" t="str">
        <f t="shared" ca="1" si="82"/>
        <v>TIDAK MCU</v>
      </c>
      <c r="S970" s="244" t="s">
        <v>2419</v>
      </c>
      <c r="T970" s="211">
        <v>44276</v>
      </c>
      <c r="U970" s="212">
        <v>44276</v>
      </c>
      <c r="V970" s="1330" t="s">
        <v>24</v>
      </c>
      <c r="W970" s="1311" t="s">
        <v>24</v>
      </c>
      <c r="X970" s="184"/>
      <c r="Y970" s="195"/>
      <c r="Z970" s="212"/>
      <c r="AA970" s="243" t="s">
        <v>1086</v>
      </c>
      <c r="AB970" s="213" t="s">
        <v>24</v>
      </c>
      <c r="AC970" s="213"/>
      <c r="AD970" s="213"/>
      <c r="AE970" s="213"/>
      <c r="AF970" s="213"/>
      <c r="AG970" s="213"/>
      <c r="AH970" s="1305"/>
      <c r="AI970" s="244" t="str">
        <f t="shared" si="83"/>
        <v>HINO 260 JD/TI-</v>
      </c>
      <c r="AJ970" s="1330">
        <f t="shared" si="84"/>
        <v>43635</v>
      </c>
      <c r="AK970" s="598">
        <v>43633</v>
      </c>
      <c r="AL970" s="621">
        <v>43634</v>
      </c>
      <c r="AM970" s="213"/>
      <c r="AN970" s="244"/>
      <c r="AO970" s="244"/>
      <c r="AP970" s="213"/>
      <c r="AQ970" s="1231" t="s">
        <v>3094</v>
      </c>
      <c r="AR970" s="213"/>
      <c r="AS970" s="213"/>
      <c r="AT970" s="213"/>
      <c r="AU970" s="213"/>
      <c r="AV970" s="885"/>
      <c r="AW970" s="885"/>
      <c r="AX970" s="885"/>
      <c r="AY970" s="885"/>
      <c r="AZ970" s="885"/>
      <c r="BA970" s="1206"/>
      <c r="BB970" s="1206"/>
      <c r="BC970" s="1206"/>
      <c r="BD970" s="1206"/>
      <c r="BE970" s="1206"/>
      <c r="BF970" s="1206"/>
      <c r="BG970" s="1206"/>
      <c r="BH970" s="1206"/>
    </row>
    <row r="971" spans="1:60" ht="15" customHeight="1">
      <c r="B971" s="1310">
        <v>965</v>
      </c>
      <c r="C971" s="563" t="s">
        <v>2258</v>
      </c>
      <c r="D971" s="566" t="s">
        <v>230</v>
      </c>
      <c r="E971" s="521" t="s">
        <v>222</v>
      </c>
      <c r="F971" s="526" t="s">
        <v>24</v>
      </c>
      <c r="G971" s="509" t="s">
        <v>127</v>
      </c>
      <c r="H971" s="708" t="s">
        <v>2259</v>
      </c>
      <c r="I971" s="1764">
        <v>30137</v>
      </c>
      <c r="J971" s="903">
        <f t="shared" ca="1" si="85"/>
        <v>40</v>
      </c>
      <c r="K971" s="178" t="s">
        <v>493</v>
      </c>
      <c r="L971" s="613">
        <v>820719310830</v>
      </c>
      <c r="M971" s="181">
        <v>45112</v>
      </c>
      <c r="N971" s="533">
        <v>43636</v>
      </c>
      <c r="O971" s="211" t="s">
        <v>24</v>
      </c>
      <c r="P971" s="244" t="s">
        <v>24</v>
      </c>
      <c r="Q971" s="198" t="str">
        <f t="shared" si="81"/>
        <v>-</v>
      </c>
      <c r="R971" s="181" t="str">
        <f t="shared" ca="1" si="82"/>
        <v>TIDAK MCU</v>
      </c>
      <c r="S971" s="244" t="s">
        <v>2420</v>
      </c>
      <c r="T971" s="211">
        <v>44382</v>
      </c>
      <c r="U971" s="212">
        <v>44382</v>
      </c>
      <c r="V971" s="904" t="s">
        <v>24</v>
      </c>
      <c r="W971" s="136" t="s">
        <v>24</v>
      </c>
      <c r="X971" s="184"/>
      <c r="Y971" s="195"/>
      <c r="Z971" s="212"/>
      <c r="AA971" s="243" t="s">
        <v>1086</v>
      </c>
      <c r="AB971" s="213" t="s">
        <v>24</v>
      </c>
      <c r="AC971" s="213"/>
      <c r="AD971" s="213"/>
      <c r="AE971" s="213"/>
      <c r="AF971" s="213"/>
      <c r="AG971" s="213"/>
      <c r="AH971" s="1305"/>
      <c r="AI971" s="244" t="str">
        <f t="shared" si="83"/>
        <v>HINO 260 JD/TI-</v>
      </c>
      <c r="AJ971" s="1330">
        <f t="shared" si="84"/>
        <v>43636</v>
      </c>
      <c r="AK971" s="598">
        <v>43633</v>
      </c>
      <c r="AL971" s="621">
        <v>43634</v>
      </c>
      <c r="AM971" s="213"/>
      <c r="AN971" s="244"/>
      <c r="AO971" s="244"/>
      <c r="AP971" s="213"/>
      <c r="AQ971" s="1231" t="s">
        <v>3094</v>
      </c>
      <c r="AR971" s="213"/>
      <c r="AS971" s="213"/>
      <c r="AT971" s="213"/>
      <c r="AU971" s="213"/>
      <c r="AV971" s="885"/>
      <c r="AW971" s="885"/>
      <c r="AX971" s="885"/>
      <c r="AY971" s="885"/>
      <c r="AZ971" s="885"/>
    </row>
    <row r="972" spans="1:60" s="2186" customFormat="1" ht="15" customHeight="1">
      <c r="A972" s="160"/>
      <c r="B972" s="1310">
        <v>966</v>
      </c>
      <c r="C972" s="563" t="s">
        <v>2260</v>
      </c>
      <c r="D972" s="566" t="s">
        <v>230</v>
      </c>
      <c r="E972" s="521" t="s">
        <v>222</v>
      </c>
      <c r="F972" s="526" t="s">
        <v>24</v>
      </c>
      <c r="G972" s="509" t="s">
        <v>127</v>
      </c>
      <c r="H972" s="708" t="s">
        <v>2261</v>
      </c>
      <c r="I972" s="1764">
        <v>34001</v>
      </c>
      <c r="J972" s="1314">
        <f t="shared" ca="1" si="85"/>
        <v>29</v>
      </c>
      <c r="K972" s="178" t="s">
        <v>493</v>
      </c>
      <c r="L972" s="613" t="s">
        <v>2340</v>
      </c>
      <c r="M972" s="181">
        <v>45112</v>
      </c>
      <c r="N972" s="533">
        <v>43449</v>
      </c>
      <c r="O972" s="211" t="s">
        <v>24</v>
      </c>
      <c r="P972" s="244" t="s">
        <v>24</v>
      </c>
      <c r="Q972" s="198" t="str">
        <f t="shared" si="81"/>
        <v>-</v>
      </c>
      <c r="R972" s="181" t="str">
        <f t="shared" ca="1" si="82"/>
        <v>TIDAK MCU</v>
      </c>
      <c r="S972" s="244" t="s">
        <v>2421</v>
      </c>
      <c r="T972" s="211">
        <v>44593</v>
      </c>
      <c r="U972" s="211">
        <v>44593</v>
      </c>
      <c r="V972" s="1330" t="s">
        <v>24</v>
      </c>
      <c r="W972" s="1311" t="s">
        <v>24</v>
      </c>
      <c r="X972" s="184"/>
      <c r="Y972" s="195"/>
      <c r="Z972" s="212"/>
      <c r="AA972" s="213" t="s">
        <v>1086</v>
      </c>
      <c r="AB972" s="244" t="s">
        <v>24</v>
      </c>
      <c r="AC972" s="213"/>
      <c r="AD972" s="213"/>
      <c r="AE972" s="213"/>
      <c r="AF972" s="213"/>
      <c r="AG972" s="213"/>
      <c r="AH972" s="1305"/>
      <c r="AI972" s="244" t="str">
        <f t="shared" si="83"/>
        <v>HINO 260 JD/TI-</v>
      </c>
      <c r="AJ972" s="1330">
        <f t="shared" si="84"/>
        <v>43449</v>
      </c>
      <c r="AK972" s="598">
        <v>44015</v>
      </c>
      <c r="AL972" s="621" t="s">
        <v>24</v>
      </c>
      <c r="AM972" s="213"/>
      <c r="AN972" s="244"/>
      <c r="AO972" s="244"/>
      <c r="AP972" s="213"/>
      <c r="AQ972" s="1231" t="s">
        <v>3094</v>
      </c>
      <c r="AR972" s="213"/>
      <c r="AS972" s="213"/>
      <c r="AT972" s="213"/>
      <c r="AU972" s="213"/>
      <c r="AV972" s="885"/>
      <c r="AW972" s="885"/>
      <c r="AX972" s="885"/>
      <c r="AY972" s="885"/>
      <c r="AZ972" s="885"/>
      <c r="BA972" s="1206"/>
      <c r="BB972" s="1206"/>
      <c r="BC972" s="1206"/>
      <c r="BD972" s="1206"/>
      <c r="BE972" s="1206"/>
      <c r="BF972" s="1206"/>
      <c r="BG972" s="1206"/>
      <c r="BH972" s="1206"/>
    </row>
    <row r="973" spans="1:60" ht="15" customHeight="1">
      <c r="B973" s="1310">
        <v>967</v>
      </c>
      <c r="C973" s="563" t="s">
        <v>2262</v>
      </c>
      <c r="D973" s="566" t="s">
        <v>230</v>
      </c>
      <c r="E973" s="521" t="s">
        <v>222</v>
      </c>
      <c r="F973" s="526" t="s">
        <v>24</v>
      </c>
      <c r="G973" s="509" t="s">
        <v>127</v>
      </c>
      <c r="H973" s="708" t="s">
        <v>2263</v>
      </c>
      <c r="I973" s="1764">
        <v>34527</v>
      </c>
      <c r="J973" s="1314">
        <f t="shared" ca="1" si="85"/>
        <v>27</v>
      </c>
      <c r="K973" s="178" t="s">
        <v>493</v>
      </c>
      <c r="L973" s="613">
        <v>940732460033</v>
      </c>
      <c r="M973" s="181">
        <v>45119</v>
      </c>
      <c r="N973" s="577">
        <v>43635</v>
      </c>
      <c r="O973" s="211" t="s">
        <v>24</v>
      </c>
      <c r="P973" s="244" t="s">
        <v>24</v>
      </c>
      <c r="Q973" s="198" t="str">
        <f t="shared" si="81"/>
        <v>-</v>
      </c>
      <c r="R973" s="181" t="str">
        <f t="shared" ca="1" si="82"/>
        <v>TIDAK MCU</v>
      </c>
      <c r="S973" s="244" t="s">
        <v>2422</v>
      </c>
      <c r="T973" s="211">
        <v>44389</v>
      </c>
      <c r="U973" s="212">
        <v>44389</v>
      </c>
      <c r="V973" s="1330" t="s">
        <v>24</v>
      </c>
      <c r="W973" s="1311" t="s">
        <v>24</v>
      </c>
      <c r="X973" s="184"/>
      <c r="Y973" s="195"/>
      <c r="Z973" s="212"/>
      <c r="AA973" s="243" t="s">
        <v>1086</v>
      </c>
      <c r="AB973" s="213" t="s">
        <v>24</v>
      </c>
      <c r="AC973" s="213"/>
      <c r="AD973" s="213"/>
      <c r="AE973" s="213"/>
      <c r="AF973" s="213"/>
      <c r="AG973" s="213"/>
      <c r="AH973" s="1305"/>
      <c r="AI973" s="244" t="str">
        <f t="shared" si="83"/>
        <v>HINO 260 JD/TI-</v>
      </c>
      <c r="AJ973" s="1330">
        <f t="shared" si="84"/>
        <v>43635</v>
      </c>
      <c r="AK973" s="598">
        <v>43633</v>
      </c>
      <c r="AL973" s="621">
        <v>43634</v>
      </c>
      <c r="AM973" s="213"/>
      <c r="AN973" s="244"/>
      <c r="AO973" s="244"/>
      <c r="AP973" s="213"/>
      <c r="AQ973" s="1231" t="s">
        <v>3094</v>
      </c>
      <c r="AR973" s="213"/>
      <c r="AS973" s="213"/>
      <c r="AT973" s="213"/>
      <c r="AU973" s="213"/>
      <c r="AV973" s="885"/>
      <c r="AW973" s="885"/>
      <c r="AX973" s="885"/>
      <c r="AY973" s="885"/>
      <c r="AZ973" s="177"/>
    </row>
    <row r="974" spans="1:60" ht="15" customHeight="1">
      <c r="B974" s="1310">
        <v>968</v>
      </c>
      <c r="C974" s="563" t="s">
        <v>2264</v>
      </c>
      <c r="D974" s="566" t="s">
        <v>226</v>
      </c>
      <c r="E974" s="521" t="s">
        <v>222</v>
      </c>
      <c r="F974" s="526" t="s">
        <v>24</v>
      </c>
      <c r="G974" s="509" t="s">
        <v>127</v>
      </c>
      <c r="H974" s="570" t="s">
        <v>24</v>
      </c>
      <c r="I974" s="662" t="s">
        <v>24</v>
      </c>
      <c r="J974" s="1314" t="str">
        <f t="shared" ca="1" si="85"/>
        <v>-</v>
      </c>
      <c r="K974" s="176" t="s">
        <v>24</v>
      </c>
      <c r="L974" s="170" t="s">
        <v>24</v>
      </c>
      <c r="M974" s="173" t="s">
        <v>24</v>
      </c>
      <c r="N974" s="577">
        <v>43547</v>
      </c>
      <c r="O974" s="211" t="s">
        <v>24</v>
      </c>
      <c r="P974" s="244" t="s">
        <v>24</v>
      </c>
      <c r="Q974" s="198" t="str">
        <f t="shared" si="81"/>
        <v>-</v>
      </c>
      <c r="R974" s="181" t="str">
        <f t="shared" ca="1" si="82"/>
        <v>TIDAK MCU</v>
      </c>
      <c r="S974" s="244" t="s">
        <v>24</v>
      </c>
      <c r="T974" s="211">
        <v>44561</v>
      </c>
      <c r="U974" s="212" t="s">
        <v>24</v>
      </c>
      <c r="V974" s="395" t="s">
        <v>24</v>
      </c>
      <c r="W974" s="136" t="s">
        <v>24</v>
      </c>
      <c r="X974" s="184"/>
      <c r="Y974" s="195"/>
      <c r="Z974" s="901"/>
      <c r="AA974" s="1305" t="s">
        <v>24</v>
      </c>
      <c r="AB974" s="1020" t="s">
        <v>24</v>
      </c>
      <c r="AC974" s="213"/>
      <c r="AD974" s="213"/>
      <c r="AE974" s="213"/>
      <c r="AF974" s="213"/>
      <c r="AG974" s="213"/>
      <c r="AH974" s="1305"/>
      <c r="AI974" s="244" t="str">
        <f t="shared" si="83"/>
        <v>--</v>
      </c>
      <c r="AJ974" s="1330">
        <f t="shared" si="84"/>
        <v>43547</v>
      </c>
      <c r="AK974" s="584" t="s">
        <v>24</v>
      </c>
      <c r="AL974" s="621" t="s">
        <v>24</v>
      </c>
      <c r="AM974" s="213"/>
      <c r="AN974" s="244"/>
      <c r="AO974" s="244"/>
      <c r="AP974" s="213"/>
      <c r="AQ974" s="1231" t="s">
        <v>3094</v>
      </c>
      <c r="AR974" s="213"/>
      <c r="AS974" s="213"/>
      <c r="AT974" s="213"/>
      <c r="AU974" s="213"/>
      <c r="AV974" s="885"/>
      <c r="AW974" s="885"/>
      <c r="AX974" s="885"/>
      <c r="AY974" s="885"/>
      <c r="AZ974" s="177"/>
    </row>
    <row r="975" spans="1:60" ht="15" customHeight="1">
      <c r="B975" s="1310">
        <v>969</v>
      </c>
      <c r="C975" s="647" t="s">
        <v>2265</v>
      </c>
      <c r="D975" s="567" t="s">
        <v>230</v>
      </c>
      <c r="E975" s="521" t="s">
        <v>222</v>
      </c>
      <c r="F975" s="526" t="s">
        <v>24</v>
      </c>
      <c r="G975" s="509" t="s">
        <v>127</v>
      </c>
      <c r="H975" s="653" t="s">
        <v>2266</v>
      </c>
      <c r="I975" s="663">
        <v>35053</v>
      </c>
      <c r="J975" s="1314">
        <f t="shared" ca="1" si="85"/>
        <v>26</v>
      </c>
      <c r="K975" s="661" t="s">
        <v>493</v>
      </c>
      <c r="L975" s="613">
        <v>951219310138</v>
      </c>
      <c r="M975" s="181">
        <v>44915</v>
      </c>
      <c r="N975" s="577">
        <v>43617</v>
      </c>
      <c r="O975" s="211" t="s">
        <v>24</v>
      </c>
      <c r="P975" s="244" t="s">
        <v>24</v>
      </c>
      <c r="Q975" s="198" t="str">
        <f t="shared" si="81"/>
        <v>-</v>
      </c>
      <c r="R975" s="181" t="str">
        <f t="shared" ca="1" si="82"/>
        <v>TIDAK MCU</v>
      </c>
      <c r="S975" s="244" t="s">
        <v>2423</v>
      </c>
      <c r="T975" s="211">
        <v>44550</v>
      </c>
      <c r="U975" s="212">
        <v>44550</v>
      </c>
      <c r="V975" s="1330" t="s">
        <v>24</v>
      </c>
      <c r="W975" s="1311" t="s">
        <v>24</v>
      </c>
      <c r="X975" s="184"/>
      <c r="Y975" s="195"/>
      <c r="Z975" s="212"/>
      <c r="AA975" s="213" t="s">
        <v>1086</v>
      </c>
      <c r="AB975" s="213" t="s">
        <v>24</v>
      </c>
      <c r="AC975" s="213"/>
      <c r="AD975" s="213"/>
      <c r="AE975" s="213"/>
      <c r="AF975" s="213"/>
      <c r="AG975" s="213"/>
      <c r="AH975" s="369"/>
      <c r="AI975" s="481" t="str">
        <f t="shared" si="83"/>
        <v>HINO 260 JD/TI-</v>
      </c>
      <c r="AJ975" s="1330">
        <f t="shared" si="84"/>
        <v>43617</v>
      </c>
      <c r="AK975" s="598">
        <v>43607</v>
      </c>
      <c r="AL975" s="621">
        <v>43641</v>
      </c>
      <c r="AM975" s="213"/>
      <c r="AN975" s="244"/>
      <c r="AO975" s="244"/>
      <c r="AP975" s="213"/>
      <c r="AQ975" s="1231" t="s">
        <v>3094</v>
      </c>
      <c r="AR975" s="213"/>
      <c r="AS975" s="213"/>
      <c r="AT975" s="213"/>
      <c r="AU975" s="213"/>
      <c r="AV975" s="885"/>
      <c r="AW975" s="885"/>
      <c r="AX975" s="885"/>
      <c r="AY975" s="885"/>
      <c r="AZ975" s="177"/>
    </row>
    <row r="976" spans="1:60" ht="15" customHeight="1">
      <c r="B976" s="1310">
        <v>970</v>
      </c>
      <c r="C976" s="563" t="s">
        <v>2267</v>
      </c>
      <c r="D976" s="566" t="s">
        <v>230</v>
      </c>
      <c r="E976" s="521" t="s">
        <v>222</v>
      </c>
      <c r="F976" s="526" t="s">
        <v>24</v>
      </c>
      <c r="G976" s="526" t="s">
        <v>127</v>
      </c>
      <c r="H976" s="527" t="s">
        <v>2268</v>
      </c>
      <c r="I976" s="528">
        <v>30114</v>
      </c>
      <c r="J976" s="1314">
        <f t="shared" ca="1" si="85"/>
        <v>40</v>
      </c>
      <c r="K976" s="661" t="s">
        <v>493</v>
      </c>
      <c r="L976" s="613">
        <v>820625320236</v>
      </c>
      <c r="M976" s="181">
        <v>45089</v>
      </c>
      <c r="N976" s="577">
        <v>43645</v>
      </c>
      <c r="O976" s="211" t="s">
        <v>24</v>
      </c>
      <c r="P976" s="244" t="s">
        <v>24</v>
      </c>
      <c r="Q976" s="198" t="str">
        <f t="shared" ref="Q976:Q1039" si="86">IF(OR(O976="-",O976=""),"-",O976+365)</f>
        <v>-</v>
      </c>
      <c r="R976" s="181" t="str">
        <f t="shared" ref="R976:R1039" ca="1" si="87">IF(OR(O976="",O976="-"),"TIDAK MCU",IF(Q976&gt;TODAY(),"BERLAKU","EXPIRED"))</f>
        <v>TIDAK MCU</v>
      </c>
      <c r="S976" s="244" t="s">
        <v>2424</v>
      </c>
      <c r="T976" s="211">
        <v>44359</v>
      </c>
      <c r="U976" s="212">
        <v>44359</v>
      </c>
      <c r="V976" s="1330" t="s">
        <v>24</v>
      </c>
      <c r="W976" s="1311" t="s">
        <v>24</v>
      </c>
      <c r="X976" s="184"/>
      <c r="Y976" s="195"/>
      <c r="Z976" s="212"/>
      <c r="AA976" s="213" t="s">
        <v>1086</v>
      </c>
      <c r="AB976" s="213" t="s">
        <v>24</v>
      </c>
      <c r="AC976" s="213"/>
      <c r="AD976" s="213"/>
      <c r="AE976" s="213"/>
      <c r="AF976" s="213"/>
      <c r="AG976" s="213"/>
      <c r="AH976" s="1305"/>
      <c r="AI976" s="244" t="str">
        <f t="shared" ref="AI976:AI1039" si="88">+CONCATENATE(AA976,AB976,AC976,AD976,AE976,AF976,AG976)</f>
        <v>HINO 260 JD/TI-</v>
      </c>
      <c r="AJ976" s="1330">
        <f t="shared" ref="AJ976:AJ1011" si="89">N976</f>
        <v>43645</v>
      </c>
      <c r="AK976" s="598">
        <v>43991</v>
      </c>
      <c r="AL976" s="621">
        <v>43991</v>
      </c>
      <c r="AM976" s="213"/>
      <c r="AN976" s="244"/>
      <c r="AO976" s="244"/>
      <c r="AP976" s="213"/>
      <c r="AQ976" s="1231" t="s">
        <v>3094</v>
      </c>
      <c r="AR976" s="213"/>
      <c r="AS976" s="213"/>
      <c r="AT976" s="213"/>
      <c r="AU976" s="213"/>
      <c r="AV976" s="885"/>
      <c r="AW976" s="885"/>
      <c r="AX976" s="885"/>
      <c r="AY976" s="885"/>
      <c r="AZ976" s="177"/>
    </row>
    <row r="977" spans="1:60" ht="15" customHeight="1">
      <c r="B977" s="1310">
        <v>971</v>
      </c>
      <c r="C977" s="553" t="s">
        <v>2269</v>
      </c>
      <c r="D977" s="684" t="s">
        <v>230</v>
      </c>
      <c r="E977" s="554" t="s">
        <v>222</v>
      </c>
      <c r="F977" s="526" t="s">
        <v>24</v>
      </c>
      <c r="G977" s="509" t="s">
        <v>127</v>
      </c>
      <c r="H977" s="527" t="s">
        <v>2270</v>
      </c>
      <c r="I977" s="676">
        <v>34881</v>
      </c>
      <c r="J977" s="1314">
        <f t="shared" ca="1" si="85"/>
        <v>26</v>
      </c>
      <c r="K977" s="661" t="s">
        <v>493</v>
      </c>
      <c r="L977" s="613">
        <v>950732460050</v>
      </c>
      <c r="M977" s="181">
        <v>45108</v>
      </c>
      <c r="N977" s="578">
        <v>43645</v>
      </c>
      <c r="O977" s="211" t="s">
        <v>24</v>
      </c>
      <c r="P977" s="244" t="s">
        <v>24</v>
      </c>
      <c r="Q977" s="198" t="str">
        <f t="shared" si="86"/>
        <v>-</v>
      </c>
      <c r="R977" s="181" t="str">
        <f t="shared" ca="1" si="87"/>
        <v>TIDAK MCU</v>
      </c>
      <c r="S977" s="244" t="s">
        <v>2425</v>
      </c>
      <c r="T977" s="211">
        <v>44378</v>
      </c>
      <c r="U977" s="212">
        <v>44378</v>
      </c>
      <c r="V977" s="1313" t="s">
        <v>24</v>
      </c>
      <c r="W977" s="136" t="s">
        <v>24</v>
      </c>
      <c r="X977" s="184"/>
      <c r="Y977" s="201"/>
      <c r="Z977" s="344"/>
      <c r="AA977" s="213" t="s">
        <v>1086</v>
      </c>
      <c r="AB977" s="213" t="s">
        <v>24</v>
      </c>
      <c r="AC977" s="230"/>
      <c r="AD977" s="230"/>
      <c r="AE977" s="230"/>
      <c r="AF977" s="230"/>
      <c r="AG977" s="230"/>
      <c r="AH977" s="369"/>
      <c r="AI977" s="481" t="str">
        <f t="shared" si="88"/>
        <v>HINO 260 JD/TI-</v>
      </c>
      <c r="AJ977" s="1330">
        <f t="shared" si="89"/>
        <v>43645</v>
      </c>
      <c r="AK977" s="598">
        <v>43999</v>
      </c>
      <c r="AL977" s="621">
        <v>43643</v>
      </c>
      <c r="AM977" s="213"/>
      <c r="AN977" s="244"/>
      <c r="AO977" s="232"/>
      <c r="AP977" s="230"/>
      <c r="AQ977" s="1231" t="s">
        <v>3094</v>
      </c>
      <c r="AR977" s="230"/>
      <c r="AS977" s="230"/>
      <c r="AT977" s="230"/>
      <c r="AU977" s="230"/>
      <c r="AV977" s="885"/>
      <c r="AW977" s="885"/>
      <c r="AX977" s="885"/>
      <c r="AY977" s="885"/>
      <c r="AZ977" s="177"/>
    </row>
    <row r="978" spans="1:60" ht="15" customHeight="1">
      <c r="B978" s="1310">
        <v>972</v>
      </c>
      <c r="C978" s="553" t="s">
        <v>1934</v>
      </c>
      <c r="D978" s="684" t="s">
        <v>221</v>
      </c>
      <c r="E978" s="521" t="s">
        <v>222</v>
      </c>
      <c r="F978" s="526" t="s">
        <v>24</v>
      </c>
      <c r="G978" s="509" t="s">
        <v>127</v>
      </c>
      <c r="H978" s="570" t="s">
        <v>24</v>
      </c>
      <c r="I978" s="676">
        <v>36755</v>
      </c>
      <c r="J978" s="1314">
        <f t="shared" ca="1" si="85"/>
        <v>21</v>
      </c>
      <c r="K978" s="176" t="s">
        <v>24</v>
      </c>
      <c r="L978" s="170" t="s">
        <v>24</v>
      </c>
      <c r="M978" s="173" t="s">
        <v>24</v>
      </c>
      <c r="N978" s="578">
        <v>43802</v>
      </c>
      <c r="O978" s="211" t="s">
        <v>24</v>
      </c>
      <c r="P978" s="244" t="s">
        <v>24</v>
      </c>
      <c r="Q978" s="198" t="str">
        <f t="shared" si="86"/>
        <v>-</v>
      </c>
      <c r="R978" s="181" t="str">
        <f t="shared" ca="1" si="87"/>
        <v>TIDAK MCU</v>
      </c>
      <c r="S978" s="244" t="s">
        <v>24</v>
      </c>
      <c r="T978" s="211">
        <v>44425</v>
      </c>
      <c r="U978" s="212" t="s">
        <v>24</v>
      </c>
      <c r="V978" s="1330" t="s">
        <v>24</v>
      </c>
      <c r="W978" s="1311" t="s">
        <v>24</v>
      </c>
      <c r="X978" s="348"/>
      <c r="Y978" s="201"/>
      <c r="Z978" s="344"/>
      <c r="AA978" s="213" t="s">
        <v>24</v>
      </c>
      <c r="AB978" s="213" t="s">
        <v>24</v>
      </c>
      <c r="AC978" s="230"/>
      <c r="AD978" s="230"/>
      <c r="AE978" s="230"/>
      <c r="AF978" s="230"/>
      <c r="AG978" s="230"/>
      <c r="AH978" s="369"/>
      <c r="AI978" s="481" t="str">
        <f t="shared" si="88"/>
        <v>--</v>
      </c>
      <c r="AJ978" s="1330">
        <f t="shared" si="89"/>
        <v>43802</v>
      </c>
      <c r="AK978" s="217" t="s">
        <v>24</v>
      </c>
      <c r="AL978" s="614" t="s">
        <v>24</v>
      </c>
      <c r="AM978" s="230"/>
      <c r="AN978" s="232"/>
      <c r="AO978" s="232"/>
      <c r="AP978" s="230"/>
      <c r="AQ978" s="1231" t="s">
        <v>3094</v>
      </c>
      <c r="AR978" s="230"/>
      <c r="AS978" s="230"/>
      <c r="AT978" s="230"/>
      <c r="AU978" s="230"/>
      <c r="AV978" s="885"/>
      <c r="AW978" s="885"/>
      <c r="AX978" s="885"/>
      <c r="AY978" s="885"/>
      <c r="AZ978" s="177"/>
    </row>
    <row r="979" spans="1:60" ht="15" customHeight="1">
      <c r="B979" s="1310">
        <v>973</v>
      </c>
      <c r="C979" s="563" t="s">
        <v>2273</v>
      </c>
      <c r="D979" s="566" t="s">
        <v>230</v>
      </c>
      <c r="E979" s="554" t="s">
        <v>222</v>
      </c>
      <c r="F979" s="526" t="s">
        <v>24</v>
      </c>
      <c r="G979" s="509" t="s">
        <v>127</v>
      </c>
      <c r="H979" s="527" t="s">
        <v>2274</v>
      </c>
      <c r="I979" s="528">
        <v>29296</v>
      </c>
      <c r="J979" s="1314">
        <f t="shared" ca="1" si="85"/>
        <v>42</v>
      </c>
      <c r="K979" s="244" t="s">
        <v>493</v>
      </c>
      <c r="L979" s="651" t="s">
        <v>2341</v>
      </c>
      <c r="M979" s="211">
        <v>43540</v>
      </c>
      <c r="N979" s="577">
        <v>43354</v>
      </c>
      <c r="O979" s="211" t="s">
        <v>24</v>
      </c>
      <c r="P979" s="244" t="s">
        <v>24</v>
      </c>
      <c r="Q979" s="198" t="str">
        <f t="shared" si="86"/>
        <v>-</v>
      </c>
      <c r="R979" s="181" t="str">
        <f t="shared" ca="1" si="87"/>
        <v>TIDAK MCU</v>
      </c>
      <c r="S979" s="244" t="s">
        <v>2427</v>
      </c>
      <c r="T979" s="211">
        <v>44636</v>
      </c>
      <c r="U979" s="212" t="s">
        <v>889</v>
      </c>
      <c r="V979" s="904" t="s">
        <v>24</v>
      </c>
      <c r="W979" s="136" t="s">
        <v>24</v>
      </c>
      <c r="X979" s="348"/>
      <c r="Y979" s="195"/>
      <c r="Z979" s="212"/>
      <c r="AA979" s="213" t="s">
        <v>1086</v>
      </c>
      <c r="AB979" s="213" t="s">
        <v>24</v>
      </c>
      <c r="AC979" s="213"/>
      <c r="AD979" s="213"/>
      <c r="AE979" s="213"/>
      <c r="AF979" s="213"/>
      <c r="AG979" s="213"/>
      <c r="AH979" s="1305"/>
      <c r="AI979" s="244" t="str">
        <f t="shared" si="88"/>
        <v>HINO 260 JD/TI-</v>
      </c>
      <c r="AJ979" s="1330">
        <f t="shared" si="89"/>
        <v>43354</v>
      </c>
      <c r="AK979" s="598"/>
      <c r="AL979" s="621">
        <v>43351</v>
      </c>
      <c r="AM979" s="213"/>
      <c r="AN979" s="244"/>
      <c r="AO979" s="244"/>
      <c r="AP979" s="213"/>
      <c r="AQ979" s="1231" t="s">
        <v>3094</v>
      </c>
      <c r="AR979" s="213"/>
      <c r="AS979" s="213"/>
      <c r="AT979" s="213"/>
      <c r="AU979" s="213"/>
      <c r="AV979" s="885"/>
      <c r="AW979" s="885"/>
      <c r="AX979" s="885"/>
      <c r="AY979" s="885"/>
      <c r="AZ979" s="177"/>
    </row>
    <row r="980" spans="1:60" ht="15" customHeight="1">
      <c r="A980" s="1298"/>
      <c r="B980" s="1310">
        <v>974</v>
      </c>
      <c r="C980" s="1495" t="s">
        <v>2275</v>
      </c>
      <c r="D980" s="1556" t="s">
        <v>234</v>
      </c>
      <c r="E980" s="709" t="s">
        <v>222</v>
      </c>
      <c r="F980" s="912" t="s">
        <v>24</v>
      </c>
      <c r="G980" s="912" t="s">
        <v>127</v>
      </c>
      <c r="H980" s="1645" t="s">
        <v>2276</v>
      </c>
      <c r="I980" s="1719">
        <v>32431</v>
      </c>
      <c r="J980" s="445">
        <f t="shared" ca="1" si="85"/>
        <v>33</v>
      </c>
      <c r="K980" s="447" t="s">
        <v>83</v>
      </c>
      <c r="L980" s="1836" t="s">
        <v>2342</v>
      </c>
      <c r="M980" s="1711">
        <v>44849</v>
      </c>
      <c r="N980" s="1711" t="s">
        <v>24</v>
      </c>
      <c r="O980" s="1711" t="s">
        <v>24</v>
      </c>
      <c r="P980" s="447" t="s">
        <v>497</v>
      </c>
      <c r="Q980" s="920" t="str">
        <f t="shared" si="86"/>
        <v>-</v>
      </c>
      <c r="R980" s="919" t="str">
        <f t="shared" ca="1" si="87"/>
        <v>TIDAK MCU</v>
      </c>
      <c r="S980" s="447" t="s">
        <v>24</v>
      </c>
      <c r="T980" s="1711">
        <v>44484</v>
      </c>
      <c r="U980" s="1718" t="s">
        <v>1497</v>
      </c>
      <c r="V980" s="446" t="s">
        <v>24</v>
      </c>
      <c r="W980" s="446" t="s">
        <v>24</v>
      </c>
      <c r="X980" s="921"/>
      <c r="Y980" s="1690"/>
      <c r="Z980" s="1718"/>
      <c r="AA980" s="447" t="s">
        <v>24</v>
      </c>
      <c r="AB980" s="447" t="s">
        <v>24</v>
      </c>
      <c r="AC980" s="447"/>
      <c r="AD980" s="447"/>
      <c r="AE980" s="447"/>
      <c r="AF980" s="447"/>
      <c r="AG980" s="447"/>
      <c r="AH980" s="1577"/>
      <c r="AI980" s="447" t="str">
        <f t="shared" si="88"/>
        <v>--</v>
      </c>
      <c r="AJ980" s="446" t="str">
        <f t="shared" si="89"/>
        <v>-</v>
      </c>
      <c r="AK980" s="1978"/>
      <c r="AL980" s="1987">
        <v>43348</v>
      </c>
      <c r="AM980" s="447"/>
      <c r="AN980" s="447"/>
      <c r="AO980" s="447"/>
      <c r="AP980" s="447"/>
      <c r="AQ980" s="2001" t="s">
        <v>6564</v>
      </c>
      <c r="AR980" s="447"/>
      <c r="AS980" s="447"/>
      <c r="AT980" s="447" t="s">
        <v>11598</v>
      </c>
      <c r="AU980" s="447"/>
      <c r="AV980" s="458"/>
      <c r="AW980" s="458"/>
      <c r="AX980" s="458"/>
      <c r="AY980" s="458"/>
      <c r="AZ980" s="885"/>
    </row>
    <row r="981" spans="1:60" ht="15" customHeight="1">
      <c r="B981" s="1310">
        <v>975</v>
      </c>
      <c r="C981" s="563" t="s">
        <v>732</v>
      </c>
      <c r="D981" s="521" t="s">
        <v>230</v>
      </c>
      <c r="E981" s="521" t="s">
        <v>222</v>
      </c>
      <c r="F981" s="509" t="s">
        <v>24</v>
      </c>
      <c r="G981" s="509" t="s">
        <v>127</v>
      </c>
      <c r="H981" s="527" t="s">
        <v>2277</v>
      </c>
      <c r="I981" s="528">
        <v>32143</v>
      </c>
      <c r="J981" s="1314">
        <f t="shared" ca="1" si="85"/>
        <v>34</v>
      </c>
      <c r="K981" s="244" t="s">
        <v>493</v>
      </c>
      <c r="L981" s="651" t="s">
        <v>2343</v>
      </c>
      <c r="M981" s="211">
        <v>44927</v>
      </c>
      <c r="N981" s="533">
        <v>43398</v>
      </c>
      <c r="O981" s="211" t="s">
        <v>24</v>
      </c>
      <c r="P981" s="244" t="s">
        <v>24</v>
      </c>
      <c r="Q981" s="198" t="str">
        <f t="shared" si="86"/>
        <v>-</v>
      </c>
      <c r="R981" s="181" t="str">
        <f t="shared" ca="1" si="87"/>
        <v>TIDAK MCU</v>
      </c>
      <c r="S981" s="1314" t="s">
        <v>2428</v>
      </c>
      <c r="T981" s="1330">
        <v>44562</v>
      </c>
      <c r="U981" s="1329">
        <v>44562</v>
      </c>
      <c r="V981" s="904" t="s">
        <v>24</v>
      </c>
      <c r="W981" s="136" t="s">
        <v>24</v>
      </c>
      <c r="X981" s="348"/>
      <c r="Y981" s="195"/>
      <c r="Z981" s="351"/>
      <c r="AA981" s="213" t="s">
        <v>1086</v>
      </c>
      <c r="AB981" s="213" t="s">
        <v>24</v>
      </c>
      <c r="AC981" s="203"/>
      <c r="AD981" s="213"/>
      <c r="AE981" s="213"/>
      <c r="AF981" s="213"/>
      <c r="AG981" s="213"/>
      <c r="AH981" s="1305"/>
      <c r="AI981" s="244" t="str">
        <f t="shared" si="88"/>
        <v>HINO 260 JD/TI-</v>
      </c>
      <c r="AJ981" s="1330">
        <f t="shared" si="89"/>
        <v>43398</v>
      </c>
      <c r="AK981" s="198">
        <v>43390</v>
      </c>
      <c r="AL981" s="621">
        <v>43391</v>
      </c>
      <c r="AM981" s="213"/>
      <c r="AN981" s="244"/>
      <c r="AO981" s="244"/>
      <c r="AP981" s="213"/>
      <c r="AQ981" s="1231" t="s">
        <v>3094</v>
      </c>
      <c r="AR981" s="213"/>
      <c r="AS981" s="213"/>
      <c r="AT981" s="213"/>
      <c r="AU981" s="213"/>
      <c r="AV981" s="885"/>
      <c r="AW981" s="885"/>
      <c r="AX981" s="885"/>
      <c r="AY981" s="885"/>
      <c r="AZ981" s="885"/>
    </row>
    <row r="982" spans="1:60" ht="15" customHeight="1">
      <c r="A982" s="1298"/>
      <c r="B982" s="1310">
        <v>976</v>
      </c>
      <c r="C982" s="1495" t="s">
        <v>2278</v>
      </c>
      <c r="D982" s="1556" t="s">
        <v>257</v>
      </c>
      <c r="E982" s="709" t="s">
        <v>222</v>
      </c>
      <c r="F982" s="912" t="s">
        <v>24</v>
      </c>
      <c r="G982" s="912" t="s">
        <v>127</v>
      </c>
      <c r="H982" s="1645" t="s">
        <v>2279</v>
      </c>
      <c r="I982" s="1719">
        <v>34252</v>
      </c>
      <c r="J982" s="445">
        <f t="shared" ca="1" si="85"/>
        <v>28</v>
      </c>
      <c r="K982" s="916" t="s">
        <v>83</v>
      </c>
      <c r="L982" s="918" t="s">
        <v>2344</v>
      </c>
      <c r="M982" s="919">
        <v>45209</v>
      </c>
      <c r="N982" s="446" t="s">
        <v>24</v>
      </c>
      <c r="O982" s="1711" t="s">
        <v>24</v>
      </c>
      <c r="P982" s="447" t="s">
        <v>24</v>
      </c>
      <c r="Q982" s="920" t="str">
        <f t="shared" si="86"/>
        <v>-</v>
      </c>
      <c r="R982" s="919" t="str">
        <f t="shared" ca="1" si="87"/>
        <v>TIDAK MCU</v>
      </c>
      <c r="S982" s="445" t="s">
        <v>2429</v>
      </c>
      <c r="T982" s="446">
        <v>44479</v>
      </c>
      <c r="U982" s="517" t="s">
        <v>99</v>
      </c>
      <c r="V982" s="446" t="s">
        <v>24</v>
      </c>
      <c r="W982" s="446" t="s">
        <v>24</v>
      </c>
      <c r="X982" s="921"/>
      <c r="Y982" s="1690"/>
      <c r="Z982" s="923"/>
      <c r="AA982" s="447" t="s">
        <v>24</v>
      </c>
      <c r="AB982" s="447" t="s">
        <v>24</v>
      </c>
      <c r="AC982" s="1580"/>
      <c r="AD982" s="447"/>
      <c r="AE982" s="447"/>
      <c r="AF982" s="447"/>
      <c r="AG982" s="447"/>
      <c r="AH982" s="1577"/>
      <c r="AI982" s="447" t="str">
        <f t="shared" si="88"/>
        <v>--</v>
      </c>
      <c r="AJ982" s="446" t="str">
        <f t="shared" si="89"/>
        <v>-</v>
      </c>
      <c r="AK982" s="1029"/>
      <c r="AL982" s="1989"/>
      <c r="AM982" s="447"/>
      <c r="AN982" s="447"/>
      <c r="AO982" s="447"/>
      <c r="AP982" s="447"/>
      <c r="AQ982" s="2001" t="s">
        <v>6564</v>
      </c>
      <c r="AR982" s="447"/>
      <c r="AS982" s="447"/>
      <c r="AT982" s="447" t="s">
        <v>11598</v>
      </c>
      <c r="AU982" s="447"/>
      <c r="AV982" s="458"/>
      <c r="AW982" s="458"/>
      <c r="AX982" s="458"/>
      <c r="AY982" s="458"/>
      <c r="AZ982" s="885"/>
    </row>
    <row r="983" spans="1:60" ht="15" customHeight="1">
      <c r="B983" s="1310">
        <v>977</v>
      </c>
      <c r="C983" s="563" t="s">
        <v>2280</v>
      </c>
      <c r="D983" s="566" t="s">
        <v>230</v>
      </c>
      <c r="E983" s="521" t="s">
        <v>222</v>
      </c>
      <c r="F983" s="509" t="s">
        <v>24</v>
      </c>
      <c r="G983" s="509" t="s">
        <v>127</v>
      </c>
      <c r="H983" s="527" t="s">
        <v>2281</v>
      </c>
      <c r="I983" s="528">
        <v>33781</v>
      </c>
      <c r="J983" s="1314">
        <f t="shared" ca="1" si="85"/>
        <v>29</v>
      </c>
      <c r="K983" s="244" t="s">
        <v>493</v>
      </c>
      <c r="L983" s="651" t="s">
        <v>2345</v>
      </c>
      <c r="M983" s="211">
        <v>44738</v>
      </c>
      <c r="N983" s="533">
        <v>43322</v>
      </c>
      <c r="O983" s="211" t="s">
        <v>24</v>
      </c>
      <c r="P983" s="244" t="s">
        <v>24</v>
      </c>
      <c r="Q983" s="198" t="str">
        <f t="shared" si="86"/>
        <v>-</v>
      </c>
      <c r="R983" s="181" t="str">
        <f t="shared" ca="1" si="87"/>
        <v>TIDAK MCU</v>
      </c>
      <c r="S983" s="1314" t="s">
        <v>2430</v>
      </c>
      <c r="T983" s="1330">
        <v>44373</v>
      </c>
      <c r="U983" s="1329">
        <v>44373</v>
      </c>
      <c r="V983" s="904" t="s">
        <v>24</v>
      </c>
      <c r="W983" s="136" t="s">
        <v>24</v>
      </c>
      <c r="X983" s="348"/>
      <c r="Y983" s="195"/>
      <c r="Z983" s="351"/>
      <c r="AA983" s="243" t="s">
        <v>1086</v>
      </c>
      <c r="AB983" s="213" t="s">
        <v>24</v>
      </c>
      <c r="AC983" s="203"/>
      <c r="AD983" s="213"/>
      <c r="AE983" s="213"/>
      <c r="AF983" s="213"/>
      <c r="AG983" s="213"/>
      <c r="AH983" s="1305"/>
      <c r="AI983" s="244" t="str">
        <f t="shared" si="88"/>
        <v>HINO 260 JD/TI-</v>
      </c>
      <c r="AJ983" s="1330">
        <f t="shared" si="89"/>
        <v>43322</v>
      </c>
      <c r="AK983" s="589">
        <v>43323</v>
      </c>
      <c r="AL983" s="621">
        <v>43323</v>
      </c>
      <c r="AM983" s="213"/>
      <c r="AN983" s="244"/>
      <c r="AO983" s="244"/>
      <c r="AP983" s="213"/>
      <c r="AQ983" s="1231" t="s">
        <v>3094</v>
      </c>
      <c r="AR983" s="213"/>
      <c r="AS983" s="213"/>
      <c r="AT983" s="213"/>
      <c r="AU983" s="213"/>
      <c r="AV983" s="885"/>
      <c r="AW983" s="885"/>
      <c r="AX983" s="885"/>
      <c r="AY983" s="885"/>
      <c r="AZ983" s="885"/>
    </row>
    <row r="984" spans="1:60" ht="15" customHeight="1">
      <c r="B984" s="1310">
        <v>978</v>
      </c>
      <c r="C984" s="647" t="s">
        <v>2282</v>
      </c>
      <c r="D984" s="567" t="s">
        <v>230</v>
      </c>
      <c r="E984" s="521" t="s">
        <v>222</v>
      </c>
      <c r="F984" s="509" t="s">
        <v>24</v>
      </c>
      <c r="G984" s="509" t="s">
        <v>127</v>
      </c>
      <c r="H984" s="527" t="s">
        <v>2283</v>
      </c>
      <c r="I984" s="528">
        <v>35159</v>
      </c>
      <c r="J984" s="1314">
        <f t="shared" ca="1" si="85"/>
        <v>26</v>
      </c>
      <c r="K984" s="178" t="s">
        <v>493</v>
      </c>
      <c r="L984" s="613" t="s">
        <v>2346</v>
      </c>
      <c r="M984" s="181">
        <v>45020</v>
      </c>
      <c r="N984" s="533">
        <v>43435</v>
      </c>
      <c r="O984" s="211" t="s">
        <v>24</v>
      </c>
      <c r="P984" s="244" t="s">
        <v>24</v>
      </c>
      <c r="Q984" s="198" t="str">
        <f t="shared" si="86"/>
        <v>-</v>
      </c>
      <c r="R984" s="181" t="str">
        <f t="shared" ca="1" si="87"/>
        <v>TIDAK MCU</v>
      </c>
      <c r="S984" s="1314" t="s">
        <v>2431</v>
      </c>
      <c r="T984" s="1330">
        <v>44290</v>
      </c>
      <c r="U984" s="1329">
        <v>44290</v>
      </c>
      <c r="V984" s="1330" t="s">
        <v>24</v>
      </c>
      <c r="W984" s="1311" t="s">
        <v>24</v>
      </c>
      <c r="X984" s="348"/>
      <c r="Y984" s="201"/>
      <c r="Z984" s="351"/>
      <c r="AA984" s="213" t="s">
        <v>1086</v>
      </c>
      <c r="AB984" s="213" t="s">
        <v>24</v>
      </c>
      <c r="AC984" s="203"/>
      <c r="AD984" s="230"/>
      <c r="AE984" s="230"/>
      <c r="AF984" s="230"/>
      <c r="AG984" s="230"/>
      <c r="AH984" s="1305"/>
      <c r="AI984" s="244" t="str">
        <f t="shared" si="88"/>
        <v>HINO 260 JD/TI-</v>
      </c>
      <c r="AJ984" s="1330">
        <f t="shared" si="89"/>
        <v>43435</v>
      </c>
      <c r="AK984" s="589">
        <v>43433</v>
      </c>
      <c r="AL984" s="621">
        <v>43433</v>
      </c>
      <c r="AM984" s="213"/>
      <c r="AN984" s="244"/>
      <c r="AO984" s="244"/>
      <c r="AP984" s="213"/>
      <c r="AQ984" s="1231" t="s">
        <v>3094</v>
      </c>
      <c r="AR984" s="213"/>
      <c r="AS984" s="213"/>
      <c r="AT984" s="213"/>
      <c r="AU984" s="213"/>
      <c r="AV984" s="885"/>
      <c r="AW984" s="885"/>
      <c r="AX984" s="885"/>
      <c r="AY984" s="885"/>
      <c r="AZ984" s="177"/>
    </row>
    <row r="985" spans="1:60" ht="15" customHeight="1">
      <c r="B985" s="1310">
        <v>979</v>
      </c>
      <c r="C985" s="647" t="s">
        <v>1701</v>
      </c>
      <c r="D985" s="566" t="s">
        <v>230</v>
      </c>
      <c r="E985" s="521" t="s">
        <v>222</v>
      </c>
      <c r="F985" s="509" t="s">
        <v>24</v>
      </c>
      <c r="G985" s="509" t="s">
        <v>127</v>
      </c>
      <c r="H985" s="527" t="s">
        <v>2284</v>
      </c>
      <c r="I985" s="528">
        <v>33249</v>
      </c>
      <c r="J985" s="1314">
        <f t="shared" ca="1" si="85"/>
        <v>31</v>
      </c>
      <c r="K985" s="244" t="s">
        <v>493</v>
      </c>
      <c r="L985" s="651" t="s">
        <v>2347</v>
      </c>
      <c r="M985" s="211">
        <v>45302</v>
      </c>
      <c r="N985" s="533">
        <v>43398</v>
      </c>
      <c r="O985" s="211" t="s">
        <v>24</v>
      </c>
      <c r="P985" s="244" t="s">
        <v>24</v>
      </c>
      <c r="Q985" s="198" t="str">
        <f t="shared" si="86"/>
        <v>-</v>
      </c>
      <c r="R985" s="181" t="str">
        <f t="shared" ca="1" si="87"/>
        <v>TIDAK MCU</v>
      </c>
      <c r="S985" s="1314" t="s">
        <v>2432</v>
      </c>
      <c r="T985" s="1330">
        <v>44572</v>
      </c>
      <c r="U985" s="1329">
        <v>44572</v>
      </c>
      <c r="V985" s="1330" t="s">
        <v>24</v>
      </c>
      <c r="W985" s="1311" t="s">
        <v>24</v>
      </c>
      <c r="X985" s="348"/>
      <c r="Y985" s="201"/>
      <c r="Z985" s="351"/>
      <c r="AA985" s="213" t="s">
        <v>1086</v>
      </c>
      <c r="AB985" s="213" t="s">
        <v>24</v>
      </c>
      <c r="AC985" s="203"/>
      <c r="AD985" s="230"/>
      <c r="AE985" s="230"/>
      <c r="AF985" s="230"/>
      <c r="AG985" s="230"/>
      <c r="AH985" s="1305"/>
      <c r="AI985" s="244" t="str">
        <f t="shared" si="88"/>
        <v>HINO 260 JD/TI-</v>
      </c>
      <c r="AJ985" s="1330">
        <f t="shared" si="89"/>
        <v>43398</v>
      </c>
      <c r="AK985" s="198">
        <v>43390</v>
      </c>
      <c r="AL985" s="621">
        <v>43391</v>
      </c>
      <c r="AM985" s="213"/>
      <c r="AN985" s="244"/>
      <c r="AO985" s="244"/>
      <c r="AP985" s="213"/>
      <c r="AQ985" s="1231" t="s">
        <v>3094</v>
      </c>
      <c r="AR985" s="213"/>
      <c r="AS985" s="213"/>
      <c r="AT985" s="213"/>
      <c r="AU985" s="213"/>
      <c r="AV985" s="885"/>
      <c r="AW985" s="885"/>
      <c r="AX985" s="885"/>
      <c r="AY985" s="885"/>
      <c r="AZ985" s="177"/>
    </row>
    <row r="986" spans="1:60" ht="15" customHeight="1">
      <c r="A986" s="1298"/>
      <c r="B986" s="1310">
        <v>980</v>
      </c>
      <c r="C986" s="1495" t="s">
        <v>2285</v>
      </c>
      <c r="D986" s="1556" t="s">
        <v>230</v>
      </c>
      <c r="E986" s="709" t="s">
        <v>222</v>
      </c>
      <c r="F986" s="912" t="s">
        <v>24</v>
      </c>
      <c r="G986" s="912" t="s">
        <v>127</v>
      </c>
      <c r="H986" s="1645" t="s">
        <v>2286</v>
      </c>
      <c r="I986" s="1719">
        <v>35018</v>
      </c>
      <c r="J986" s="445">
        <f t="shared" ca="1" si="85"/>
        <v>26</v>
      </c>
      <c r="K986" s="916" t="s">
        <v>493</v>
      </c>
      <c r="L986" s="918" t="s">
        <v>2348</v>
      </c>
      <c r="M986" s="919">
        <v>45245</v>
      </c>
      <c r="N986" s="517">
        <v>43449</v>
      </c>
      <c r="O986" s="1711" t="s">
        <v>24</v>
      </c>
      <c r="P986" s="447" t="s">
        <v>24</v>
      </c>
      <c r="Q986" s="920" t="str">
        <f t="shared" si="86"/>
        <v>-</v>
      </c>
      <c r="R986" s="919" t="str">
        <f t="shared" ca="1" si="87"/>
        <v>TIDAK MCU</v>
      </c>
      <c r="S986" s="445" t="s">
        <v>2433</v>
      </c>
      <c r="T986" s="446">
        <v>44515</v>
      </c>
      <c r="U986" s="517">
        <v>44515</v>
      </c>
      <c r="V986" s="446" t="s">
        <v>24</v>
      </c>
      <c r="W986" s="446" t="s">
        <v>24</v>
      </c>
      <c r="X986" s="921"/>
      <c r="Y986" s="922"/>
      <c r="Z986" s="923"/>
      <c r="AA986" s="447" t="s">
        <v>1086</v>
      </c>
      <c r="AB986" s="447" t="s">
        <v>24</v>
      </c>
      <c r="AC986" s="1580"/>
      <c r="AD986" s="877"/>
      <c r="AE986" s="877"/>
      <c r="AF986" s="877"/>
      <c r="AG986" s="877"/>
      <c r="AH986" s="1577"/>
      <c r="AI986" s="447" t="str">
        <f t="shared" si="88"/>
        <v>HINO 260 JD/TI-</v>
      </c>
      <c r="AJ986" s="446">
        <f t="shared" si="89"/>
        <v>43449</v>
      </c>
      <c r="AK986" s="1029">
        <v>43447</v>
      </c>
      <c r="AL986" s="1989">
        <v>43447</v>
      </c>
      <c r="AM986" s="447"/>
      <c r="AN986" s="447"/>
      <c r="AO986" s="447"/>
      <c r="AP986" s="447"/>
      <c r="AQ986" s="2001" t="s">
        <v>6564</v>
      </c>
      <c r="AR986" s="447"/>
      <c r="AS986" s="447"/>
      <c r="AT986" s="447" t="s">
        <v>11694</v>
      </c>
      <c r="AU986" s="447"/>
      <c r="AV986" s="458"/>
      <c r="AW986" s="458"/>
      <c r="AX986" s="458"/>
      <c r="AY986" s="458"/>
      <c r="AZ986" s="177"/>
    </row>
    <row r="987" spans="1:60" ht="15" customHeight="1">
      <c r="B987" s="1310">
        <v>981</v>
      </c>
      <c r="C987" s="563" t="s">
        <v>2287</v>
      </c>
      <c r="D987" s="566" t="s">
        <v>230</v>
      </c>
      <c r="E987" s="554" t="s">
        <v>222</v>
      </c>
      <c r="F987" s="509" t="s">
        <v>24</v>
      </c>
      <c r="G987" s="509" t="s">
        <v>127</v>
      </c>
      <c r="H987" s="527" t="s">
        <v>2288</v>
      </c>
      <c r="I987" s="528">
        <v>34159</v>
      </c>
      <c r="J987" s="1314">
        <f t="shared" ca="1" si="85"/>
        <v>28</v>
      </c>
      <c r="K987" s="178" t="s">
        <v>493</v>
      </c>
      <c r="L987" s="613" t="s">
        <v>2349</v>
      </c>
      <c r="M987" s="181">
        <v>45116</v>
      </c>
      <c r="N987" s="581">
        <v>43291</v>
      </c>
      <c r="O987" s="211">
        <v>43651</v>
      </c>
      <c r="P987" s="244" t="s">
        <v>24</v>
      </c>
      <c r="Q987" s="198">
        <f t="shared" si="86"/>
        <v>44016</v>
      </c>
      <c r="R987" s="181" t="str">
        <f t="shared" ca="1" si="87"/>
        <v>EXPIRED</v>
      </c>
      <c r="S987" s="1314" t="s">
        <v>2434</v>
      </c>
      <c r="T987" s="1330">
        <v>44386</v>
      </c>
      <c r="U987" s="1330">
        <v>44386</v>
      </c>
      <c r="V987" s="1330" t="s">
        <v>24</v>
      </c>
      <c r="W987" s="1311" t="s">
        <v>24</v>
      </c>
      <c r="X987" s="348"/>
      <c r="Y987" s="201"/>
      <c r="Z987" s="351"/>
      <c r="AA987" s="243" t="s">
        <v>1086</v>
      </c>
      <c r="AB987" s="213" t="s">
        <v>24</v>
      </c>
      <c r="AC987" s="203"/>
      <c r="AD987" s="230"/>
      <c r="AE987" s="230"/>
      <c r="AF987" s="230"/>
      <c r="AG987" s="230"/>
      <c r="AH987" s="369"/>
      <c r="AI987" s="481" t="str">
        <f t="shared" si="88"/>
        <v>HINO 260 JD/TI-</v>
      </c>
      <c r="AJ987" s="1330">
        <f t="shared" si="89"/>
        <v>43291</v>
      </c>
      <c r="AK987" s="198">
        <v>44026</v>
      </c>
      <c r="AL987" s="621" t="s">
        <v>24</v>
      </c>
      <c r="AM987" s="213"/>
      <c r="AN987" s="244"/>
      <c r="AO987" s="244"/>
      <c r="AP987" s="213"/>
      <c r="AQ987" s="1231" t="s">
        <v>3094</v>
      </c>
      <c r="AR987" s="213"/>
      <c r="AS987" s="213"/>
      <c r="AT987" s="213"/>
      <c r="AU987" s="213"/>
      <c r="AV987" s="885"/>
      <c r="AW987" s="885"/>
      <c r="AX987" s="885"/>
      <c r="AY987" s="885"/>
      <c r="AZ987" s="177"/>
    </row>
    <row r="988" spans="1:60" ht="15" customHeight="1">
      <c r="B988" s="1310">
        <v>982</v>
      </c>
      <c r="C988" s="657" t="s">
        <v>2289</v>
      </c>
      <c r="D988" s="567" t="s">
        <v>221</v>
      </c>
      <c r="E988" s="521" t="s">
        <v>222</v>
      </c>
      <c r="F988" s="526" t="s">
        <v>24</v>
      </c>
      <c r="G988" s="711" t="s">
        <v>127</v>
      </c>
      <c r="H988" s="612" t="s">
        <v>2290</v>
      </c>
      <c r="I988" s="528">
        <v>30166</v>
      </c>
      <c r="J988" s="1314">
        <f t="shared" ca="1" si="85"/>
        <v>40</v>
      </c>
      <c r="K988" s="316" t="s">
        <v>24</v>
      </c>
      <c r="L988" s="326" t="s">
        <v>24</v>
      </c>
      <c r="M988" s="336" t="s">
        <v>24</v>
      </c>
      <c r="N988" s="556" t="s">
        <v>24</v>
      </c>
      <c r="O988" s="211" t="s">
        <v>24</v>
      </c>
      <c r="P988" s="244" t="s">
        <v>24</v>
      </c>
      <c r="Q988" s="198" t="str">
        <f t="shared" si="86"/>
        <v>-</v>
      </c>
      <c r="R988" s="181" t="str">
        <f t="shared" ca="1" si="87"/>
        <v>TIDAK MCU</v>
      </c>
      <c r="S988" s="1314" t="s">
        <v>24</v>
      </c>
      <c r="T988" s="1330">
        <v>44411</v>
      </c>
      <c r="U988" s="1329" t="s">
        <v>1497</v>
      </c>
      <c r="V988" s="1330" t="s">
        <v>24</v>
      </c>
      <c r="W988" s="1311" t="s">
        <v>24</v>
      </c>
      <c r="X988" s="348"/>
      <c r="Y988" s="201"/>
      <c r="Z988" s="351"/>
      <c r="AA988" s="213" t="s">
        <v>1086</v>
      </c>
      <c r="AB988" s="213" t="s">
        <v>24</v>
      </c>
      <c r="AC988" s="203"/>
      <c r="AD988" s="230"/>
      <c r="AE988" s="230"/>
      <c r="AF988" s="230"/>
      <c r="AG988" s="230"/>
      <c r="AH988" s="1305"/>
      <c r="AI988" s="244" t="str">
        <f t="shared" si="88"/>
        <v>HINO 260 JD/TI-</v>
      </c>
      <c r="AJ988" s="1330" t="str">
        <f t="shared" si="89"/>
        <v>-</v>
      </c>
      <c r="AK988" s="198">
        <v>43287</v>
      </c>
      <c r="AL988" s="621">
        <v>43140</v>
      </c>
      <c r="AM988" s="213"/>
      <c r="AN988" s="244"/>
      <c r="AO988" s="244"/>
      <c r="AP988" s="213"/>
      <c r="AQ988" s="1231" t="s">
        <v>3094</v>
      </c>
      <c r="AR988" s="213"/>
      <c r="AS988" s="213"/>
      <c r="AT988" s="213"/>
      <c r="AU988" s="213"/>
      <c r="AV988" s="885"/>
      <c r="AW988" s="885"/>
      <c r="AX988" s="885"/>
      <c r="AY988" s="885"/>
      <c r="AZ988" s="177"/>
    </row>
    <row r="989" spans="1:60" ht="15" customHeight="1">
      <c r="B989" s="1310">
        <v>983</v>
      </c>
      <c r="C989" s="563" t="s">
        <v>2291</v>
      </c>
      <c r="D989" s="566" t="s">
        <v>234</v>
      </c>
      <c r="E989" s="521" t="s">
        <v>222</v>
      </c>
      <c r="F989" s="509" t="s">
        <v>24</v>
      </c>
      <c r="G989" s="509" t="s">
        <v>127</v>
      </c>
      <c r="H989" s="527" t="s">
        <v>2292</v>
      </c>
      <c r="I989" s="528">
        <v>33789</v>
      </c>
      <c r="J989" s="1314">
        <f t="shared" ca="1" si="85"/>
        <v>29</v>
      </c>
      <c r="K989" s="178" t="s">
        <v>83</v>
      </c>
      <c r="L989" s="613" t="s">
        <v>2350</v>
      </c>
      <c r="M989" s="181">
        <v>45111</v>
      </c>
      <c r="N989" s="533">
        <v>43435</v>
      </c>
      <c r="O989" s="211" t="s">
        <v>24</v>
      </c>
      <c r="P989" s="244" t="s">
        <v>24</v>
      </c>
      <c r="Q989" s="198" t="str">
        <f t="shared" si="86"/>
        <v>-</v>
      </c>
      <c r="R989" s="181" t="str">
        <f t="shared" ca="1" si="87"/>
        <v>TIDAK MCU</v>
      </c>
      <c r="S989" s="1314" t="s">
        <v>2435</v>
      </c>
      <c r="T989" s="1330">
        <v>44381</v>
      </c>
      <c r="U989" s="1329">
        <v>44381</v>
      </c>
      <c r="V989" s="1330" t="s">
        <v>24</v>
      </c>
      <c r="W989" s="1311" t="s">
        <v>24</v>
      </c>
      <c r="X989" s="348"/>
      <c r="Y989" s="201"/>
      <c r="Z989" s="351"/>
      <c r="AA989" s="213" t="s">
        <v>100</v>
      </c>
      <c r="AB989" s="213" t="s">
        <v>24</v>
      </c>
      <c r="AC989" s="203"/>
      <c r="AD989" s="230"/>
      <c r="AE989" s="230"/>
      <c r="AF989" s="230"/>
      <c r="AG989" s="230"/>
      <c r="AH989" s="1305"/>
      <c r="AI989" s="244" t="str">
        <f t="shared" si="88"/>
        <v>LIGHT VEHICLE-</v>
      </c>
      <c r="AJ989" s="1330">
        <f t="shared" si="89"/>
        <v>43435</v>
      </c>
      <c r="AK989" s="198">
        <v>43433</v>
      </c>
      <c r="AL989" s="621">
        <v>43433</v>
      </c>
      <c r="AM989" s="213"/>
      <c r="AN989" s="244"/>
      <c r="AO989" s="244"/>
      <c r="AP989" s="213"/>
      <c r="AQ989" s="1231" t="s">
        <v>3094</v>
      </c>
      <c r="AR989" s="213"/>
      <c r="AS989" s="213"/>
      <c r="AT989" s="213"/>
      <c r="AU989" s="213"/>
      <c r="AV989" s="885"/>
      <c r="AW989" s="885"/>
      <c r="AX989" s="885"/>
      <c r="AY989" s="885"/>
      <c r="AZ989" s="177"/>
    </row>
    <row r="990" spans="1:60" ht="15" customHeight="1">
      <c r="B990" s="1310">
        <v>984</v>
      </c>
      <c r="C990" s="563" t="s">
        <v>2293</v>
      </c>
      <c r="D990" s="566" t="s">
        <v>230</v>
      </c>
      <c r="E990" s="521" t="s">
        <v>222</v>
      </c>
      <c r="F990" s="509" t="s">
        <v>24</v>
      </c>
      <c r="G990" s="509" t="s">
        <v>127</v>
      </c>
      <c r="H990" s="527" t="s">
        <v>2294</v>
      </c>
      <c r="I990" s="528">
        <v>34082</v>
      </c>
      <c r="J990" s="1314">
        <f t="shared" ca="1" si="85"/>
        <v>29</v>
      </c>
      <c r="K990" s="178" t="s">
        <v>493</v>
      </c>
      <c r="L990" s="613" t="s">
        <v>2351</v>
      </c>
      <c r="M990" s="181">
        <v>44674</v>
      </c>
      <c r="N990" s="533">
        <v>43419</v>
      </c>
      <c r="O990" s="211" t="s">
        <v>24</v>
      </c>
      <c r="P990" s="244" t="s">
        <v>24</v>
      </c>
      <c r="Q990" s="198" t="str">
        <f t="shared" si="86"/>
        <v>-</v>
      </c>
      <c r="R990" s="181" t="str">
        <f t="shared" ca="1" si="87"/>
        <v>TIDAK MCU</v>
      </c>
      <c r="S990" s="1314" t="s">
        <v>2436</v>
      </c>
      <c r="T990" s="1330">
        <v>44309</v>
      </c>
      <c r="U990" s="1330">
        <v>44309</v>
      </c>
      <c r="V990" s="1330" t="s">
        <v>24</v>
      </c>
      <c r="W990" s="1311" t="s">
        <v>24</v>
      </c>
      <c r="X990" s="348"/>
      <c r="Y990" s="201"/>
      <c r="Z990" s="351"/>
      <c r="AA990" s="213" t="s">
        <v>1086</v>
      </c>
      <c r="AB990" s="213" t="s">
        <v>24</v>
      </c>
      <c r="AC990" s="203"/>
      <c r="AD990" s="230"/>
      <c r="AE990" s="230"/>
      <c r="AF990" s="230"/>
      <c r="AG990" s="230"/>
      <c r="AH990" s="1305"/>
      <c r="AI990" s="244" t="str">
        <f t="shared" si="88"/>
        <v>HINO 260 JD/TI-</v>
      </c>
      <c r="AJ990" s="1330">
        <f t="shared" si="89"/>
        <v>43419</v>
      </c>
      <c r="AK990" s="198">
        <v>43734</v>
      </c>
      <c r="AL990" s="621">
        <v>43795</v>
      </c>
      <c r="AM990" s="213"/>
      <c r="AN990" s="244"/>
      <c r="AO990" s="244"/>
      <c r="AP990" s="213"/>
      <c r="AQ990" s="1231" t="s">
        <v>3094</v>
      </c>
      <c r="AR990" s="213"/>
      <c r="AS990" s="213"/>
      <c r="AT990" s="213"/>
      <c r="AU990" s="213"/>
      <c r="AV990" s="885"/>
      <c r="AW990" s="885"/>
      <c r="AX990" s="885"/>
      <c r="AY990" s="885"/>
      <c r="AZ990" s="177"/>
    </row>
    <row r="991" spans="1:60" ht="15" customHeight="1">
      <c r="B991" s="1310">
        <v>985</v>
      </c>
      <c r="C991" s="563" t="s">
        <v>2295</v>
      </c>
      <c r="D991" s="567" t="s">
        <v>333</v>
      </c>
      <c r="E991" s="521" t="s">
        <v>222</v>
      </c>
      <c r="F991" s="509" t="s">
        <v>24</v>
      </c>
      <c r="G991" s="509" t="s">
        <v>127</v>
      </c>
      <c r="H991" s="527" t="s">
        <v>2296</v>
      </c>
      <c r="I991" s="528">
        <v>36578</v>
      </c>
      <c r="J991" s="1314">
        <f t="shared" ca="1" si="85"/>
        <v>22</v>
      </c>
      <c r="K991" s="176" t="s">
        <v>24</v>
      </c>
      <c r="L991" s="170" t="s">
        <v>24</v>
      </c>
      <c r="M991" s="173" t="s">
        <v>24</v>
      </c>
      <c r="N991" s="556" t="s">
        <v>24</v>
      </c>
      <c r="O991" s="211" t="s">
        <v>24</v>
      </c>
      <c r="P991" s="244" t="s">
        <v>24</v>
      </c>
      <c r="Q991" s="198" t="str">
        <f t="shared" si="86"/>
        <v>-</v>
      </c>
      <c r="R991" s="181" t="str">
        <f t="shared" ca="1" si="87"/>
        <v>TIDAK MCU</v>
      </c>
      <c r="S991" s="1314" t="s">
        <v>24</v>
      </c>
      <c r="T991" s="1330">
        <v>44614</v>
      </c>
      <c r="U991" s="1329" t="s">
        <v>99</v>
      </c>
      <c r="V991" s="1330" t="s">
        <v>24</v>
      </c>
      <c r="W991" s="1311" t="s">
        <v>24</v>
      </c>
      <c r="X991" s="348"/>
      <c r="Y991" s="201"/>
      <c r="Z991" s="351"/>
      <c r="AA991" s="213" t="s">
        <v>24</v>
      </c>
      <c r="AB991" s="213" t="s">
        <v>24</v>
      </c>
      <c r="AC991" s="203"/>
      <c r="AD991" s="230"/>
      <c r="AE991" s="230"/>
      <c r="AF991" s="230"/>
      <c r="AG991" s="230"/>
      <c r="AH991" s="1305"/>
      <c r="AI991" s="244" t="str">
        <f t="shared" si="88"/>
        <v>--</v>
      </c>
      <c r="AJ991" s="1330" t="str">
        <f t="shared" si="89"/>
        <v>-</v>
      </c>
      <c r="AK991" s="584" t="s">
        <v>24</v>
      </c>
      <c r="AL991" s="614" t="s">
        <v>24</v>
      </c>
      <c r="AM991" s="213"/>
      <c r="AN991" s="244"/>
      <c r="AO991" s="244"/>
      <c r="AP991" s="213"/>
      <c r="AQ991" s="1231" t="s">
        <v>3094</v>
      </c>
      <c r="AR991" s="213"/>
      <c r="AS991" s="213"/>
      <c r="AT991" s="213"/>
      <c r="AU991" s="213"/>
      <c r="AZ991" s="177"/>
    </row>
    <row r="992" spans="1:60" s="2345" customFormat="1" ht="15" customHeight="1">
      <c r="A992" s="160"/>
      <c r="B992" s="1310">
        <v>986</v>
      </c>
      <c r="C992" s="563" t="s">
        <v>2297</v>
      </c>
      <c r="D992" s="566" t="s">
        <v>230</v>
      </c>
      <c r="E992" s="521" t="s">
        <v>222</v>
      </c>
      <c r="F992" s="509" t="s">
        <v>24</v>
      </c>
      <c r="G992" s="509" t="s">
        <v>127</v>
      </c>
      <c r="H992" s="527" t="s">
        <v>2298</v>
      </c>
      <c r="I992" s="528">
        <v>33339</v>
      </c>
      <c r="J992" s="1314">
        <f t="shared" ca="1" si="85"/>
        <v>31</v>
      </c>
      <c r="K992" s="178" t="s">
        <v>493</v>
      </c>
      <c r="L992" s="613" t="s">
        <v>2352</v>
      </c>
      <c r="M992" s="181">
        <v>45027</v>
      </c>
      <c r="N992" s="533">
        <v>43435</v>
      </c>
      <c r="O992" s="211" t="s">
        <v>24</v>
      </c>
      <c r="P992" s="244" t="s">
        <v>24</v>
      </c>
      <c r="Q992" s="198" t="str">
        <f t="shared" si="86"/>
        <v>-</v>
      </c>
      <c r="R992" s="181" t="str">
        <f t="shared" ca="1" si="87"/>
        <v>TIDAK MCU</v>
      </c>
      <c r="S992" s="1314" t="s">
        <v>2437</v>
      </c>
      <c r="T992" s="1330">
        <v>44297</v>
      </c>
      <c r="U992" s="1329">
        <v>44297</v>
      </c>
      <c r="V992" s="904" t="s">
        <v>24</v>
      </c>
      <c r="W992" s="136" t="s">
        <v>24</v>
      </c>
      <c r="X992" s="348"/>
      <c r="Y992" s="201"/>
      <c r="Z992" s="351"/>
      <c r="AA992" s="243" t="s">
        <v>1086</v>
      </c>
      <c r="AB992" s="213" t="s">
        <v>24</v>
      </c>
      <c r="AC992" s="203"/>
      <c r="AD992" s="230"/>
      <c r="AE992" s="230"/>
      <c r="AF992" s="230"/>
      <c r="AG992" s="230"/>
      <c r="AH992" s="1305"/>
      <c r="AI992" s="244" t="str">
        <f t="shared" si="88"/>
        <v>HINO 260 JD/TI-</v>
      </c>
      <c r="AJ992" s="1330">
        <f t="shared" si="89"/>
        <v>43435</v>
      </c>
      <c r="AK992" s="589">
        <v>43424</v>
      </c>
      <c r="AL992" s="621">
        <v>43424</v>
      </c>
      <c r="AM992" s="213"/>
      <c r="AN992" s="244"/>
      <c r="AO992" s="244"/>
      <c r="AP992" s="213"/>
      <c r="AQ992" s="1231" t="s">
        <v>3094</v>
      </c>
      <c r="AR992" s="213"/>
      <c r="AS992" s="213"/>
      <c r="AT992" s="213"/>
      <c r="AU992" s="213"/>
      <c r="AV992" s="885"/>
      <c r="AW992" s="885"/>
      <c r="AX992" s="885"/>
      <c r="AY992" s="885"/>
      <c r="AZ992" s="885"/>
      <c r="BA992" s="1206"/>
      <c r="BB992" s="1206"/>
      <c r="BC992" s="1206"/>
      <c r="BD992" s="1206"/>
      <c r="BE992" s="1206"/>
      <c r="BF992" s="1206"/>
      <c r="BG992" s="1206"/>
      <c r="BH992" s="1206"/>
    </row>
    <row r="993" spans="1:52" ht="15" customHeight="1">
      <c r="B993" s="1310">
        <v>987</v>
      </c>
      <c r="C993" s="563" t="s">
        <v>2299</v>
      </c>
      <c r="D993" s="566" t="s">
        <v>230</v>
      </c>
      <c r="E993" s="554" t="s">
        <v>222</v>
      </c>
      <c r="F993" s="509" t="s">
        <v>24</v>
      </c>
      <c r="G993" s="509" t="s">
        <v>127</v>
      </c>
      <c r="H993" s="612" t="s">
        <v>2300</v>
      </c>
      <c r="I993" s="528">
        <v>33128</v>
      </c>
      <c r="J993" s="903">
        <f t="shared" ca="1" si="85"/>
        <v>31</v>
      </c>
      <c r="K993" s="244" t="s">
        <v>493</v>
      </c>
      <c r="L993" s="651" t="s">
        <v>2353</v>
      </c>
      <c r="M993" s="211">
        <v>45912</v>
      </c>
      <c r="N993" s="533">
        <v>43196</v>
      </c>
      <c r="O993" s="211">
        <v>43573</v>
      </c>
      <c r="P993" s="244" t="s">
        <v>24</v>
      </c>
      <c r="Q993" s="198">
        <f t="shared" si="86"/>
        <v>43938</v>
      </c>
      <c r="R993" s="181" t="str">
        <f t="shared" ca="1" si="87"/>
        <v>EXPIRED</v>
      </c>
      <c r="S993" s="1314" t="s">
        <v>2438</v>
      </c>
      <c r="T993" s="1330">
        <v>44451</v>
      </c>
      <c r="U993" s="1330">
        <v>44451</v>
      </c>
      <c r="V993" s="904" t="s">
        <v>24</v>
      </c>
      <c r="W993" s="136" t="s">
        <v>24</v>
      </c>
      <c r="X993" s="348"/>
      <c r="Y993" s="201"/>
      <c r="Z993" s="351"/>
      <c r="AA993" s="243" t="s">
        <v>1086</v>
      </c>
      <c r="AB993" s="213" t="s">
        <v>24</v>
      </c>
      <c r="AC993" s="203"/>
      <c r="AD993" s="230"/>
      <c r="AE993" s="230"/>
      <c r="AF993" s="230"/>
      <c r="AG993" s="230"/>
      <c r="AH993" s="1305"/>
      <c r="AI993" s="244" t="str">
        <f t="shared" si="88"/>
        <v>HINO 260 JD/TI-</v>
      </c>
      <c r="AJ993" s="1330">
        <f t="shared" si="89"/>
        <v>43196</v>
      </c>
      <c r="AK993" s="198">
        <v>43372</v>
      </c>
      <c r="AL993" s="621">
        <v>43195</v>
      </c>
      <c r="AM993" s="213"/>
      <c r="AN993" s="244"/>
      <c r="AO993" s="244"/>
      <c r="AP993" s="213"/>
      <c r="AQ993" s="1231" t="s">
        <v>3094</v>
      </c>
      <c r="AR993" s="213"/>
      <c r="AS993" s="213"/>
      <c r="AT993" s="213"/>
      <c r="AU993" s="213"/>
      <c r="AV993" s="885"/>
      <c r="AW993" s="885"/>
      <c r="AX993" s="885"/>
      <c r="AY993" s="885"/>
      <c r="AZ993" s="177"/>
    </row>
    <row r="994" spans="1:52" ht="15" customHeight="1">
      <c r="B994" s="1310">
        <v>988</v>
      </c>
      <c r="C994" s="647" t="s">
        <v>973</v>
      </c>
      <c r="D994" s="566" t="s">
        <v>230</v>
      </c>
      <c r="E994" s="521" t="s">
        <v>222</v>
      </c>
      <c r="F994" s="509" t="s">
        <v>24</v>
      </c>
      <c r="G994" s="509" t="s">
        <v>127</v>
      </c>
      <c r="H994" s="527" t="s">
        <v>2301</v>
      </c>
      <c r="I994" s="528">
        <v>28881</v>
      </c>
      <c r="J994" s="1314">
        <f t="shared" ca="1" si="85"/>
        <v>43</v>
      </c>
      <c r="K994" s="178" t="s">
        <v>493</v>
      </c>
      <c r="L994" s="613" t="s">
        <v>2354</v>
      </c>
      <c r="M994" s="181">
        <v>44952</v>
      </c>
      <c r="N994" s="577">
        <v>43421</v>
      </c>
      <c r="O994" s="211" t="s">
        <v>24</v>
      </c>
      <c r="P994" s="244" t="s">
        <v>24</v>
      </c>
      <c r="Q994" s="198" t="str">
        <f t="shared" si="86"/>
        <v>-</v>
      </c>
      <c r="R994" s="181" t="str">
        <f t="shared" ca="1" si="87"/>
        <v>TIDAK MCU</v>
      </c>
      <c r="S994" s="1314" t="s">
        <v>2439</v>
      </c>
      <c r="T994" s="1330">
        <v>44587</v>
      </c>
      <c r="U994" s="1329">
        <v>44587</v>
      </c>
      <c r="V994" s="904" t="s">
        <v>24</v>
      </c>
      <c r="W994" s="136" t="s">
        <v>24</v>
      </c>
      <c r="X994" s="348"/>
      <c r="Y994" s="201"/>
      <c r="Z994" s="351"/>
      <c r="AA994" s="213" t="s">
        <v>1086</v>
      </c>
      <c r="AB994" s="213" t="s">
        <v>24</v>
      </c>
      <c r="AC994" s="203"/>
      <c r="AD994" s="230"/>
      <c r="AE994" s="230"/>
      <c r="AF994" s="230"/>
      <c r="AG994" s="230"/>
      <c r="AH994" s="1305"/>
      <c r="AI994" s="244" t="str">
        <f t="shared" si="88"/>
        <v>HINO 260 JD/TI-</v>
      </c>
      <c r="AJ994" s="1330">
        <f t="shared" si="89"/>
        <v>43421</v>
      </c>
      <c r="AK994" s="217" t="s">
        <v>24</v>
      </c>
      <c r="AL994" s="614" t="s">
        <v>24</v>
      </c>
      <c r="AM994" s="213"/>
      <c r="AN994" s="244"/>
      <c r="AO994" s="244"/>
      <c r="AP994" s="213"/>
      <c r="AQ994" s="180" t="s">
        <v>3094</v>
      </c>
      <c r="AR994" s="213"/>
      <c r="AS994" s="213"/>
      <c r="AT994" s="213"/>
      <c r="AU994" s="213"/>
      <c r="AV994" s="885"/>
      <c r="AW994" s="885"/>
      <c r="AX994" s="885"/>
      <c r="AY994" s="885"/>
      <c r="AZ994" s="177"/>
    </row>
    <row r="995" spans="1:52" ht="15" customHeight="1">
      <c r="B995" s="1310">
        <v>989</v>
      </c>
      <c r="C995" s="669" t="s">
        <v>2302</v>
      </c>
      <c r="D995" s="566" t="s">
        <v>230</v>
      </c>
      <c r="E995" s="554" t="s">
        <v>222</v>
      </c>
      <c r="F995" s="526" t="s">
        <v>24</v>
      </c>
      <c r="G995" s="711" t="s">
        <v>127</v>
      </c>
      <c r="H995" s="527" t="s">
        <v>2303</v>
      </c>
      <c r="I995" s="528">
        <v>30409</v>
      </c>
      <c r="J995" s="1314">
        <f t="shared" ca="1" si="85"/>
        <v>39</v>
      </c>
      <c r="K995" s="244" t="s">
        <v>493</v>
      </c>
      <c r="L995" s="651">
        <v>17238304000019</v>
      </c>
      <c r="M995" s="211">
        <v>45718</v>
      </c>
      <c r="N995" s="577">
        <v>43040</v>
      </c>
      <c r="O995" s="211" t="s">
        <v>24</v>
      </c>
      <c r="P995" s="244" t="s">
        <v>24</v>
      </c>
      <c r="Q995" s="198" t="str">
        <f t="shared" si="86"/>
        <v>-</v>
      </c>
      <c r="R995" s="181" t="str">
        <f t="shared" ca="1" si="87"/>
        <v>TIDAK MCU</v>
      </c>
      <c r="S995" s="1314" t="s">
        <v>2440</v>
      </c>
      <c r="T995" s="1330">
        <v>44289</v>
      </c>
      <c r="U995" s="1329">
        <v>44289</v>
      </c>
      <c r="V995" s="1313" t="s">
        <v>24</v>
      </c>
      <c r="W995" s="1311" t="s">
        <v>24</v>
      </c>
      <c r="X995" s="348"/>
      <c r="Y995" s="201"/>
      <c r="Z995" s="351"/>
      <c r="AA995" s="213" t="s">
        <v>1086</v>
      </c>
      <c r="AB995" s="213" t="s">
        <v>24</v>
      </c>
      <c r="AC995" s="203"/>
      <c r="AD995" s="230"/>
      <c r="AE995" s="230"/>
      <c r="AF995" s="230"/>
      <c r="AG995" s="230"/>
      <c r="AH995" s="1305"/>
      <c r="AI995" s="244" t="str">
        <f t="shared" si="88"/>
        <v>HINO 260 JD/TI-</v>
      </c>
      <c r="AJ995" s="1330">
        <f t="shared" si="89"/>
        <v>43040</v>
      </c>
      <c r="AK995" s="198">
        <v>43369</v>
      </c>
      <c r="AL995" s="621">
        <v>43043</v>
      </c>
      <c r="AM995" s="213"/>
      <c r="AN995" s="244"/>
      <c r="AO995" s="244"/>
      <c r="AP995" s="213"/>
      <c r="AQ995" s="1231" t="s">
        <v>3094</v>
      </c>
      <c r="AR995" s="213"/>
      <c r="AS995" s="213"/>
      <c r="AT995" s="213"/>
      <c r="AU995" s="213"/>
      <c r="AV995" s="885"/>
      <c r="AW995" s="885"/>
      <c r="AX995" s="885"/>
      <c r="AY995" s="885"/>
      <c r="AZ995" s="177"/>
    </row>
    <row r="996" spans="1:52" ht="15" customHeight="1">
      <c r="B996" s="1310">
        <v>990</v>
      </c>
      <c r="C996" s="669" t="s">
        <v>2304</v>
      </c>
      <c r="D996" s="567" t="s">
        <v>230</v>
      </c>
      <c r="E996" s="521" t="s">
        <v>222</v>
      </c>
      <c r="F996" s="526" t="s">
        <v>24</v>
      </c>
      <c r="G996" s="711" t="s">
        <v>127</v>
      </c>
      <c r="H996" s="527" t="s">
        <v>2305</v>
      </c>
      <c r="I996" s="528">
        <v>32178</v>
      </c>
      <c r="J996" s="1314">
        <f t="shared" ca="1" si="85"/>
        <v>34</v>
      </c>
      <c r="K996" s="244" t="s">
        <v>493</v>
      </c>
      <c r="L996" s="651" t="s">
        <v>2355</v>
      </c>
      <c r="M996" s="211">
        <v>44962</v>
      </c>
      <c r="N996" s="577">
        <v>43371</v>
      </c>
      <c r="O996" s="211" t="s">
        <v>24</v>
      </c>
      <c r="P996" s="244" t="s">
        <v>24</v>
      </c>
      <c r="Q996" s="198" t="str">
        <f t="shared" si="86"/>
        <v>-</v>
      </c>
      <c r="R996" s="181" t="str">
        <f t="shared" ca="1" si="87"/>
        <v>TIDAK MCU</v>
      </c>
      <c r="S996" s="1314" t="s">
        <v>2441</v>
      </c>
      <c r="T996" s="1330">
        <v>44597</v>
      </c>
      <c r="U996" s="1329">
        <v>44597</v>
      </c>
      <c r="V996" s="1313" t="s">
        <v>24</v>
      </c>
      <c r="W996" s="1311" t="s">
        <v>24</v>
      </c>
      <c r="X996" s="348"/>
      <c r="Y996" s="201"/>
      <c r="Z996" s="901"/>
      <c r="AA996" s="1305" t="s">
        <v>1086</v>
      </c>
      <c r="AB996" s="1020" t="s">
        <v>24</v>
      </c>
      <c r="AC996" s="203"/>
      <c r="AD996" s="230"/>
      <c r="AE996" s="230"/>
      <c r="AF996" s="230"/>
      <c r="AG996" s="230"/>
      <c r="AH996" s="1305"/>
      <c r="AI996" s="244" t="str">
        <f t="shared" si="88"/>
        <v>HINO 260 JD/TI-</v>
      </c>
      <c r="AJ996" s="1330">
        <f t="shared" si="89"/>
        <v>43371</v>
      </c>
      <c r="AK996" s="198">
        <v>43369</v>
      </c>
      <c r="AL996" s="621">
        <v>43367</v>
      </c>
      <c r="AM996" s="213"/>
      <c r="AN996" s="244"/>
      <c r="AO996" s="244"/>
      <c r="AP996" s="213"/>
      <c r="AQ996" s="1231" t="s">
        <v>3094</v>
      </c>
      <c r="AR996" s="213"/>
      <c r="AS996" s="213"/>
      <c r="AT996" s="213"/>
      <c r="AU996" s="213"/>
      <c r="AV996" s="885"/>
      <c r="AW996" s="885"/>
      <c r="AX996" s="885"/>
      <c r="AY996" s="885"/>
      <c r="AZ996" s="177"/>
    </row>
    <row r="997" spans="1:52" ht="15" customHeight="1">
      <c r="B997" s="1310">
        <v>991</v>
      </c>
      <c r="C997" s="647" t="s">
        <v>998</v>
      </c>
      <c r="D997" s="567" t="s">
        <v>230</v>
      </c>
      <c r="E997" s="521" t="s">
        <v>222</v>
      </c>
      <c r="F997" s="509" t="s">
        <v>24</v>
      </c>
      <c r="G997" s="509" t="s">
        <v>127</v>
      </c>
      <c r="H997" s="570" t="s">
        <v>24</v>
      </c>
      <c r="I997" s="663">
        <v>28125</v>
      </c>
      <c r="J997" s="1314">
        <f t="shared" ca="1" si="85"/>
        <v>45</v>
      </c>
      <c r="K997" s="178" t="s">
        <v>493</v>
      </c>
      <c r="L997" s="613" t="s">
        <v>2356</v>
      </c>
      <c r="M997" s="181">
        <v>45291</v>
      </c>
      <c r="N997" s="533">
        <v>43414</v>
      </c>
      <c r="O997" s="211" t="s">
        <v>24</v>
      </c>
      <c r="P997" s="244" t="s">
        <v>24</v>
      </c>
      <c r="Q997" s="198" t="str">
        <f t="shared" si="86"/>
        <v>-</v>
      </c>
      <c r="R997" s="181" t="str">
        <f t="shared" ca="1" si="87"/>
        <v>TIDAK MCU</v>
      </c>
      <c r="S997" s="1314" t="s">
        <v>2442</v>
      </c>
      <c r="T997" s="1330">
        <v>44561</v>
      </c>
      <c r="U997" s="1329">
        <v>44561</v>
      </c>
      <c r="V997" s="1330" t="s">
        <v>24</v>
      </c>
      <c r="W997" s="1311" t="s">
        <v>24</v>
      </c>
      <c r="X997" s="348"/>
      <c r="Y997" s="201"/>
      <c r="Z997" s="351"/>
      <c r="AA997" s="213" t="s">
        <v>1086</v>
      </c>
      <c r="AB997" s="213" t="s">
        <v>24</v>
      </c>
      <c r="AC997" s="203"/>
      <c r="AD997" s="230"/>
      <c r="AE997" s="230"/>
      <c r="AF997" s="230"/>
      <c r="AG997" s="230"/>
      <c r="AH997" s="1305"/>
      <c r="AI997" s="244" t="str">
        <f t="shared" si="88"/>
        <v>HINO 260 JD/TI-</v>
      </c>
      <c r="AJ997" s="1330">
        <f t="shared" si="89"/>
        <v>43414</v>
      </c>
      <c r="AK997" s="198">
        <v>43402</v>
      </c>
      <c r="AL997" s="621">
        <v>43412</v>
      </c>
      <c r="AM997" s="213"/>
      <c r="AN997" s="244"/>
      <c r="AO997" s="244"/>
      <c r="AP997" s="213"/>
      <c r="AQ997" s="1231" t="s">
        <v>3094</v>
      </c>
      <c r="AR997" s="213"/>
      <c r="AS997" s="213"/>
      <c r="AT997" s="213"/>
      <c r="AU997" s="213"/>
      <c r="AV997" s="885"/>
      <c r="AW997" s="885"/>
      <c r="AX997" s="885"/>
      <c r="AY997" s="885"/>
      <c r="AZ997" s="177"/>
    </row>
    <row r="998" spans="1:52" ht="15" customHeight="1">
      <c r="B998" s="1310">
        <v>992</v>
      </c>
      <c r="C998" s="669" t="s">
        <v>2306</v>
      </c>
      <c r="D998" s="566" t="s">
        <v>230</v>
      </c>
      <c r="E998" s="554" t="s">
        <v>222</v>
      </c>
      <c r="F998" s="526" t="s">
        <v>24</v>
      </c>
      <c r="G998" s="711" t="s">
        <v>127</v>
      </c>
      <c r="H998" s="570" t="s">
        <v>24</v>
      </c>
      <c r="I998" s="663">
        <v>35538</v>
      </c>
      <c r="J998" s="1314">
        <f t="shared" ca="1" si="85"/>
        <v>25</v>
      </c>
      <c r="K998" s="244" t="s">
        <v>493</v>
      </c>
      <c r="L998" s="651">
        <v>970419310627</v>
      </c>
      <c r="M998" s="211">
        <v>45400</v>
      </c>
      <c r="N998" s="533">
        <v>43810</v>
      </c>
      <c r="O998" s="211" t="s">
        <v>24</v>
      </c>
      <c r="P998" s="244" t="s">
        <v>24</v>
      </c>
      <c r="Q998" s="198" t="str">
        <f t="shared" si="86"/>
        <v>-</v>
      </c>
      <c r="R998" s="181" t="str">
        <f t="shared" ca="1" si="87"/>
        <v>TIDAK MCU</v>
      </c>
      <c r="S998" s="1314" t="s">
        <v>2443</v>
      </c>
      <c r="T998" s="1330">
        <v>44304</v>
      </c>
      <c r="U998" s="1329">
        <v>44304</v>
      </c>
      <c r="V998" s="1330" t="s">
        <v>24</v>
      </c>
      <c r="W998" s="1311" t="s">
        <v>24</v>
      </c>
      <c r="X998" s="712"/>
      <c r="Y998" s="201"/>
      <c r="Z998" s="351"/>
      <c r="AA998" s="213" t="s">
        <v>100</v>
      </c>
      <c r="AB998" s="213" t="s">
        <v>1086</v>
      </c>
      <c r="AC998" s="203"/>
      <c r="AD998" s="230"/>
      <c r="AE998" s="230"/>
      <c r="AF998" s="230"/>
      <c r="AG998" s="230"/>
      <c r="AH998" s="1305"/>
      <c r="AI998" s="244" t="str">
        <f t="shared" si="88"/>
        <v>LIGHT VEHICLEHINO 260 JD/TI</v>
      </c>
      <c r="AJ998" s="1330">
        <f t="shared" si="89"/>
        <v>43810</v>
      </c>
      <c r="AK998" s="592">
        <v>43874</v>
      </c>
      <c r="AL998" s="614">
        <v>43874</v>
      </c>
      <c r="AM998" s="213"/>
      <c r="AN998" s="244"/>
      <c r="AO998" s="244"/>
      <c r="AP998" s="213" t="s">
        <v>1086</v>
      </c>
      <c r="AQ998" s="1231" t="s">
        <v>3094</v>
      </c>
      <c r="AR998" s="213"/>
      <c r="AS998" s="213"/>
      <c r="AT998" s="213"/>
      <c r="AU998" s="213"/>
      <c r="AV998" s="885"/>
      <c r="AW998" s="885"/>
      <c r="AX998" s="885"/>
      <c r="AY998" s="885"/>
      <c r="AZ998" s="177"/>
    </row>
    <row r="999" spans="1:52" ht="15" customHeight="1">
      <c r="B999" s="1310">
        <v>993</v>
      </c>
      <c r="C999" s="563" t="s">
        <v>2307</v>
      </c>
      <c r="D999" s="566" t="s">
        <v>230</v>
      </c>
      <c r="E999" s="521" t="s">
        <v>222</v>
      </c>
      <c r="F999" s="509" t="s">
        <v>24</v>
      </c>
      <c r="G999" s="509" t="s">
        <v>127</v>
      </c>
      <c r="H999" s="570" t="s">
        <v>24</v>
      </c>
      <c r="I999" s="663">
        <v>27490</v>
      </c>
      <c r="J999" s="1314">
        <f t="shared" ca="1" si="85"/>
        <v>47</v>
      </c>
      <c r="K999" s="244" t="s">
        <v>493</v>
      </c>
      <c r="L999" s="651">
        <v>750417180680</v>
      </c>
      <c r="M999" s="211">
        <v>44302</v>
      </c>
      <c r="N999" s="533">
        <v>43810</v>
      </c>
      <c r="O999" s="211" t="s">
        <v>24</v>
      </c>
      <c r="P999" s="244" t="s">
        <v>24</v>
      </c>
      <c r="Q999" s="198" t="str">
        <f t="shared" si="86"/>
        <v>-</v>
      </c>
      <c r="R999" s="181" t="str">
        <f t="shared" ca="1" si="87"/>
        <v>TIDAK MCU</v>
      </c>
      <c r="S999" s="1314" t="s">
        <v>2444</v>
      </c>
      <c r="T999" s="1330">
        <v>44292</v>
      </c>
      <c r="U999" s="1329">
        <v>44292</v>
      </c>
      <c r="V999" s="1330" t="s">
        <v>24</v>
      </c>
      <c r="W999" s="1311" t="s">
        <v>24</v>
      </c>
      <c r="X999" s="712"/>
      <c r="Y999" s="201"/>
      <c r="Z999" s="351"/>
      <c r="AA999" s="213" t="s">
        <v>100</v>
      </c>
      <c r="AB999" s="213" t="s">
        <v>1086</v>
      </c>
      <c r="AC999" s="203"/>
      <c r="AD999" s="230"/>
      <c r="AE999" s="230"/>
      <c r="AF999" s="230"/>
      <c r="AG999" s="230"/>
      <c r="AH999" s="1305"/>
      <c r="AI999" s="244" t="str">
        <f t="shared" si="88"/>
        <v>LIGHT VEHICLEHINO 260 JD/TI</v>
      </c>
      <c r="AJ999" s="1330">
        <f t="shared" si="89"/>
        <v>43810</v>
      </c>
      <c r="AK999" s="198">
        <v>43874</v>
      </c>
      <c r="AL999" s="621">
        <v>43874</v>
      </c>
      <c r="AM999" s="213"/>
      <c r="AN999" s="244"/>
      <c r="AO999" s="244"/>
      <c r="AP999" s="213" t="s">
        <v>1086</v>
      </c>
      <c r="AQ999" s="1231" t="s">
        <v>3094</v>
      </c>
      <c r="AR999" s="213"/>
      <c r="AS999" s="213"/>
      <c r="AT999" s="213"/>
      <c r="AU999" s="213"/>
      <c r="AV999" s="885"/>
      <c r="AW999" s="885"/>
      <c r="AX999" s="885"/>
      <c r="AY999" s="885"/>
      <c r="AZ999" s="177"/>
    </row>
    <row r="1000" spans="1:52" ht="15" customHeight="1">
      <c r="A1000" s="1298"/>
      <c r="B1000" s="1310">
        <v>994</v>
      </c>
      <c r="C1000" s="1495" t="s">
        <v>1393</v>
      </c>
      <c r="D1000" s="1556" t="s">
        <v>230</v>
      </c>
      <c r="E1000" s="709" t="s">
        <v>222</v>
      </c>
      <c r="F1000" s="912" t="s">
        <v>24</v>
      </c>
      <c r="G1000" s="912" t="s">
        <v>127</v>
      </c>
      <c r="H1000" s="1644" t="s">
        <v>24</v>
      </c>
      <c r="I1000" s="1741">
        <v>30088</v>
      </c>
      <c r="J1000" s="445">
        <f t="shared" ca="1" si="85"/>
        <v>40</v>
      </c>
      <c r="K1000" s="447" t="s">
        <v>493</v>
      </c>
      <c r="L1000" s="1836">
        <v>820519310520</v>
      </c>
      <c r="M1000" s="1711">
        <v>45063</v>
      </c>
      <c r="N1000" s="517">
        <v>43810</v>
      </c>
      <c r="O1000" s="1711" t="s">
        <v>24</v>
      </c>
      <c r="P1000" s="447" t="s">
        <v>24</v>
      </c>
      <c r="Q1000" s="920" t="str">
        <f t="shared" si="86"/>
        <v>-</v>
      </c>
      <c r="R1000" s="919" t="str">
        <f t="shared" ca="1" si="87"/>
        <v>TIDAK MCU</v>
      </c>
      <c r="S1000" s="445" t="s">
        <v>2445</v>
      </c>
      <c r="T1000" s="446">
        <v>44333</v>
      </c>
      <c r="U1000" s="517">
        <v>44333</v>
      </c>
      <c r="V1000" s="446" t="s">
        <v>24</v>
      </c>
      <c r="W1000" s="446" t="s">
        <v>24</v>
      </c>
      <c r="X1000" s="921"/>
      <c r="Y1000" s="922"/>
      <c r="Z1000" s="923"/>
      <c r="AA1000" s="447" t="s">
        <v>100</v>
      </c>
      <c r="AB1000" s="447" t="s">
        <v>1086</v>
      </c>
      <c r="AC1000" s="1580"/>
      <c r="AD1000" s="877"/>
      <c r="AE1000" s="877"/>
      <c r="AF1000" s="877"/>
      <c r="AG1000" s="877"/>
      <c r="AH1000" s="1577"/>
      <c r="AI1000" s="447" t="str">
        <f t="shared" si="88"/>
        <v>LIGHT VEHICLEHINO 260 JD/TI</v>
      </c>
      <c r="AJ1000" s="446">
        <f t="shared" si="89"/>
        <v>43810</v>
      </c>
      <c r="AK1000" s="920">
        <v>43809</v>
      </c>
      <c r="AL1000" s="1987">
        <v>43809</v>
      </c>
      <c r="AM1000" s="447"/>
      <c r="AN1000" s="447"/>
      <c r="AO1000" s="447"/>
      <c r="AP1000" s="447"/>
      <c r="AQ1000" s="2001" t="s">
        <v>6564</v>
      </c>
      <c r="AR1000" s="447"/>
      <c r="AS1000" s="447"/>
      <c r="AT1000" s="447" t="s">
        <v>11694</v>
      </c>
      <c r="AU1000" s="447"/>
      <c r="AV1000" s="458"/>
      <c r="AW1000" s="458"/>
      <c r="AX1000" s="458"/>
      <c r="AY1000" s="458"/>
      <c r="AZ1000" s="177"/>
    </row>
    <row r="1001" spans="1:52" ht="15" customHeight="1">
      <c r="B1001" s="1310">
        <v>995</v>
      </c>
      <c r="C1001" s="563" t="s">
        <v>2308</v>
      </c>
      <c r="D1001" s="566" t="s">
        <v>230</v>
      </c>
      <c r="E1001" s="554" t="s">
        <v>222</v>
      </c>
      <c r="F1001" s="509" t="s">
        <v>24</v>
      </c>
      <c r="G1001" s="509" t="s">
        <v>127</v>
      </c>
      <c r="H1001" s="570" t="s">
        <v>24</v>
      </c>
      <c r="I1001" s="663">
        <v>30142</v>
      </c>
      <c r="J1001" s="1314">
        <f t="shared" ca="1" si="85"/>
        <v>40</v>
      </c>
      <c r="K1001" s="244" t="s">
        <v>493</v>
      </c>
      <c r="L1001" s="651">
        <v>820717200007</v>
      </c>
      <c r="M1001" s="211">
        <v>45483</v>
      </c>
      <c r="N1001" s="577">
        <v>43807</v>
      </c>
      <c r="O1001" s="211" t="s">
        <v>24</v>
      </c>
      <c r="P1001" s="244" t="s">
        <v>24</v>
      </c>
      <c r="Q1001" s="198" t="str">
        <f t="shared" si="86"/>
        <v>-</v>
      </c>
      <c r="R1001" s="181" t="str">
        <f t="shared" ca="1" si="87"/>
        <v>TIDAK MCU</v>
      </c>
      <c r="S1001" s="1314" t="s">
        <v>2446</v>
      </c>
      <c r="T1001" s="1330">
        <v>44387</v>
      </c>
      <c r="U1001" s="1329">
        <v>44387</v>
      </c>
      <c r="V1001" s="1330" t="s">
        <v>24</v>
      </c>
      <c r="W1001" s="136" t="s">
        <v>24</v>
      </c>
      <c r="X1001" s="348"/>
      <c r="Y1001" s="201"/>
      <c r="Z1001" s="351"/>
      <c r="AA1001" s="243" t="s">
        <v>1086</v>
      </c>
      <c r="AB1001" s="213" t="s">
        <v>24</v>
      </c>
      <c r="AC1001" s="203"/>
      <c r="AD1001" s="230"/>
      <c r="AE1001" s="230"/>
      <c r="AF1001" s="230"/>
      <c r="AG1001" s="230"/>
      <c r="AH1001" s="1305"/>
      <c r="AI1001" s="244" t="str">
        <f t="shared" si="88"/>
        <v>HINO 260 JD/TI-</v>
      </c>
      <c r="AJ1001" s="1330">
        <f t="shared" si="89"/>
        <v>43807</v>
      </c>
      <c r="AK1001" s="198">
        <v>44026</v>
      </c>
      <c r="AL1001" s="621">
        <v>43809</v>
      </c>
      <c r="AM1001" s="213"/>
      <c r="AN1001" s="244"/>
      <c r="AO1001" s="244"/>
      <c r="AP1001" s="213"/>
      <c r="AQ1001" s="1231" t="s">
        <v>3094</v>
      </c>
      <c r="AR1001" s="213"/>
      <c r="AS1001" s="213"/>
      <c r="AT1001" s="213"/>
      <c r="AU1001" s="213"/>
      <c r="AV1001" s="885"/>
      <c r="AW1001" s="885"/>
      <c r="AX1001" s="885"/>
      <c r="AY1001" s="885"/>
      <c r="AZ1001" s="177"/>
    </row>
    <row r="1002" spans="1:52" ht="15" customHeight="1">
      <c r="B1002" s="1310">
        <v>996</v>
      </c>
      <c r="C1002" s="647" t="s">
        <v>2309</v>
      </c>
      <c r="D1002" s="567" t="s">
        <v>230</v>
      </c>
      <c r="E1002" s="521" t="s">
        <v>222</v>
      </c>
      <c r="F1002" s="509" t="s">
        <v>24</v>
      </c>
      <c r="G1002" s="509" t="s">
        <v>127</v>
      </c>
      <c r="H1002" s="570" t="s">
        <v>24</v>
      </c>
      <c r="I1002" s="663">
        <v>36290</v>
      </c>
      <c r="J1002" s="1314">
        <f t="shared" ca="1" si="85"/>
        <v>22</v>
      </c>
      <c r="K1002" s="244" t="s">
        <v>493</v>
      </c>
      <c r="L1002" s="651">
        <v>970519310725</v>
      </c>
      <c r="M1002" s="211">
        <v>45422</v>
      </c>
      <c r="N1002" s="577">
        <v>43807</v>
      </c>
      <c r="O1002" s="211" t="s">
        <v>24</v>
      </c>
      <c r="P1002" s="244" t="s">
        <v>24</v>
      </c>
      <c r="Q1002" s="198" t="str">
        <f t="shared" si="86"/>
        <v>-</v>
      </c>
      <c r="R1002" s="181" t="str">
        <f t="shared" ca="1" si="87"/>
        <v>TIDAK MCU</v>
      </c>
      <c r="S1002" s="1314" t="s">
        <v>2447</v>
      </c>
      <c r="T1002" s="1330">
        <v>44326</v>
      </c>
      <c r="U1002" s="1329">
        <v>44326</v>
      </c>
      <c r="V1002" s="1330" t="s">
        <v>24</v>
      </c>
      <c r="W1002" s="1311" t="s">
        <v>24</v>
      </c>
      <c r="X1002" s="348"/>
      <c r="Y1002" s="201"/>
      <c r="Z1002" s="351"/>
      <c r="AA1002" s="213" t="s">
        <v>1086</v>
      </c>
      <c r="AB1002" s="213" t="s">
        <v>24</v>
      </c>
      <c r="AC1002" s="203"/>
      <c r="AD1002" s="230"/>
      <c r="AE1002" s="230"/>
      <c r="AF1002" s="230"/>
      <c r="AG1002" s="230"/>
      <c r="AH1002" s="1305"/>
      <c r="AI1002" s="244" t="str">
        <f t="shared" si="88"/>
        <v>HINO 260 JD/TI-</v>
      </c>
      <c r="AJ1002" s="1330">
        <f t="shared" si="89"/>
        <v>43807</v>
      </c>
      <c r="AK1002" s="198">
        <v>43804</v>
      </c>
      <c r="AL1002" s="621">
        <v>43804</v>
      </c>
      <c r="AM1002" s="213"/>
      <c r="AN1002" s="244"/>
      <c r="AO1002" s="244"/>
      <c r="AP1002" s="213"/>
      <c r="AQ1002" s="180" t="s">
        <v>6564</v>
      </c>
      <c r="AR1002" s="213" t="s">
        <v>127</v>
      </c>
      <c r="AS1002" s="213" t="s">
        <v>230</v>
      </c>
      <c r="AT1002" s="447" t="s">
        <v>11694</v>
      </c>
      <c r="AU1002" s="213"/>
      <c r="AV1002" s="885"/>
      <c r="AW1002" s="885"/>
      <c r="AX1002" s="885"/>
      <c r="AY1002" s="885"/>
      <c r="AZ1002" s="177"/>
    </row>
    <row r="1003" spans="1:52" ht="15" customHeight="1">
      <c r="B1003" s="1310">
        <v>997</v>
      </c>
      <c r="C1003" s="563" t="s">
        <v>1611</v>
      </c>
      <c r="D1003" s="566" t="s">
        <v>230</v>
      </c>
      <c r="E1003" s="521" t="s">
        <v>222</v>
      </c>
      <c r="F1003" s="509" t="s">
        <v>24</v>
      </c>
      <c r="G1003" s="509" t="s">
        <v>127</v>
      </c>
      <c r="H1003" s="570" t="s">
        <v>24</v>
      </c>
      <c r="I1003" s="663">
        <v>32987</v>
      </c>
      <c r="J1003" s="1314">
        <f t="shared" ca="1" si="85"/>
        <v>32</v>
      </c>
      <c r="K1003" s="244" t="s">
        <v>493</v>
      </c>
      <c r="L1003" s="651">
        <v>900419310556</v>
      </c>
      <c r="M1003" s="211">
        <v>44675</v>
      </c>
      <c r="N1003" s="533">
        <v>43807</v>
      </c>
      <c r="O1003" s="211" t="s">
        <v>24</v>
      </c>
      <c r="P1003" s="244" t="s">
        <v>24</v>
      </c>
      <c r="Q1003" s="198" t="str">
        <f t="shared" si="86"/>
        <v>-</v>
      </c>
      <c r="R1003" s="181" t="str">
        <f t="shared" ca="1" si="87"/>
        <v>TIDAK MCU</v>
      </c>
      <c r="S1003" s="1314" t="s">
        <v>2448</v>
      </c>
      <c r="T1003" s="1330">
        <v>44310</v>
      </c>
      <c r="U1003" s="1329">
        <v>44310</v>
      </c>
      <c r="V1003" s="904" t="s">
        <v>24</v>
      </c>
      <c r="W1003" s="136" t="s">
        <v>24</v>
      </c>
      <c r="X1003" s="348"/>
      <c r="Y1003" s="201"/>
      <c r="Z1003" s="351"/>
      <c r="AA1003" s="213" t="s">
        <v>1086</v>
      </c>
      <c r="AB1003" s="213" t="s">
        <v>24</v>
      </c>
      <c r="AC1003" s="203"/>
      <c r="AD1003" s="230"/>
      <c r="AE1003" s="230"/>
      <c r="AF1003" s="230"/>
      <c r="AG1003" s="230"/>
      <c r="AH1003" s="1305"/>
      <c r="AI1003" s="244" t="str">
        <f t="shared" si="88"/>
        <v>HINO 260 JD/TI-</v>
      </c>
      <c r="AJ1003" s="1330">
        <f t="shared" si="89"/>
        <v>43807</v>
      </c>
      <c r="AK1003" s="198">
        <v>43804</v>
      </c>
      <c r="AL1003" s="621">
        <v>43804</v>
      </c>
      <c r="AM1003" s="213"/>
      <c r="AN1003" s="244"/>
      <c r="AO1003" s="244"/>
      <c r="AP1003" s="213"/>
      <c r="AQ1003" s="1231" t="s">
        <v>3094</v>
      </c>
      <c r="AR1003" s="213"/>
      <c r="AS1003" s="213"/>
      <c r="AT1003" s="213"/>
      <c r="AU1003" s="213"/>
      <c r="AV1003" s="885"/>
      <c r="AW1003" s="885"/>
      <c r="AX1003" s="885"/>
      <c r="AY1003" s="885"/>
      <c r="AZ1003" s="885"/>
    </row>
    <row r="1004" spans="1:52" ht="15" customHeight="1">
      <c r="B1004" s="1310">
        <v>998</v>
      </c>
      <c r="C1004" s="563" t="s">
        <v>2310</v>
      </c>
      <c r="D1004" s="566" t="s">
        <v>230</v>
      </c>
      <c r="E1004" s="554" t="s">
        <v>222</v>
      </c>
      <c r="F1004" s="509" t="s">
        <v>24</v>
      </c>
      <c r="G1004" s="509" t="s">
        <v>127</v>
      </c>
      <c r="H1004" s="570" t="s">
        <v>24</v>
      </c>
      <c r="I1004" s="663">
        <v>26161</v>
      </c>
      <c r="J1004" s="1314">
        <f t="shared" ca="1" si="85"/>
        <v>51</v>
      </c>
      <c r="K1004" s="244" t="s">
        <v>493</v>
      </c>
      <c r="L1004" s="651">
        <v>1723180901008</v>
      </c>
      <c r="M1004" s="211">
        <v>45154</v>
      </c>
      <c r="N1004" s="577">
        <v>43807</v>
      </c>
      <c r="O1004" s="211" t="s">
        <v>24</v>
      </c>
      <c r="P1004" s="244" t="s">
        <v>24</v>
      </c>
      <c r="Q1004" s="198" t="str">
        <f t="shared" si="86"/>
        <v>-</v>
      </c>
      <c r="R1004" s="181" t="str">
        <f t="shared" ca="1" si="87"/>
        <v>TIDAK MCU</v>
      </c>
      <c r="S1004" s="1314" t="s">
        <v>2449</v>
      </c>
      <c r="T1004" s="1330">
        <v>44424</v>
      </c>
      <c r="U1004" s="1329">
        <v>44424</v>
      </c>
      <c r="V1004" s="1330" t="s">
        <v>24</v>
      </c>
      <c r="W1004" s="1311" t="s">
        <v>24</v>
      </c>
      <c r="X1004" s="348"/>
      <c r="Y1004" s="201"/>
      <c r="Z1004" s="351"/>
      <c r="AA1004" s="213" t="s">
        <v>1086</v>
      </c>
      <c r="AB1004" s="213" t="s">
        <v>24</v>
      </c>
      <c r="AC1004" s="203"/>
      <c r="AD1004" s="230"/>
      <c r="AE1004" s="230"/>
      <c r="AF1004" s="230"/>
      <c r="AG1004" s="230"/>
      <c r="AH1004" s="1305"/>
      <c r="AI1004" s="244" t="str">
        <f t="shared" si="88"/>
        <v>HINO 260 JD/TI-</v>
      </c>
      <c r="AJ1004" s="1330">
        <f t="shared" si="89"/>
        <v>43807</v>
      </c>
      <c r="AK1004" s="1062">
        <v>44033</v>
      </c>
      <c r="AL1004" s="621">
        <v>43802</v>
      </c>
      <c r="AM1004" s="213"/>
      <c r="AN1004" s="244"/>
      <c r="AO1004" s="244"/>
      <c r="AP1004" s="213"/>
      <c r="AQ1004" s="1231" t="s">
        <v>3094</v>
      </c>
      <c r="AR1004" s="213"/>
      <c r="AS1004" s="213"/>
      <c r="AT1004" s="213"/>
      <c r="AU1004" s="213"/>
      <c r="AV1004" s="885"/>
      <c r="AW1004" s="885"/>
      <c r="AX1004" s="885"/>
      <c r="AY1004" s="885"/>
      <c r="AZ1004" s="177"/>
    </row>
    <row r="1005" spans="1:52" ht="15" customHeight="1">
      <c r="A1005" s="1298"/>
      <c r="B1005" s="1310">
        <v>999</v>
      </c>
      <c r="C1005" s="1009" t="s">
        <v>2311</v>
      </c>
      <c r="D1005" s="1556" t="s">
        <v>230</v>
      </c>
      <c r="E1005" s="709" t="s">
        <v>222</v>
      </c>
      <c r="F1005" s="1598" t="s">
        <v>24</v>
      </c>
      <c r="G1005" s="1621" t="s">
        <v>127</v>
      </c>
      <c r="H1005" s="1644" t="s">
        <v>24</v>
      </c>
      <c r="I1005" s="1741">
        <v>30076</v>
      </c>
      <c r="J1005" s="445">
        <f t="shared" ca="1" si="85"/>
        <v>40</v>
      </c>
      <c r="K1005" s="447" t="s">
        <v>493</v>
      </c>
      <c r="L1005" s="1836">
        <v>820517230273</v>
      </c>
      <c r="M1005" s="1711">
        <v>45051</v>
      </c>
      <c r="N1005" s="1718">
        <v>43807</v>
      </c>
      <c r="O1005" s="1711" t="s">
        <v>24</v>
      </c>
      <c r="P1005" s="447" t="s">
        <v>24</v>
      </c>
      <c r="Q1005" s="920" t="str">
        <f t="shared" si="86"/>
        <v>-</v>
      </c>
      <c r="R1005" s="919" t="str">
        <f t="shared" ca="1" si="87"/>
        <v>TIDAK MCU</v>
      </c>
      <c r="S1005" s="445" t="s">
        <v>2450</v>
      </c>
      <c r="T1005" s="446">
        <v>44321</v>
      </c>
      <c r="U1005" s="517">
        <v>44321</v>
      </c>
      <c r="V1005" s="446" t="s">
        <v>24</v>
      </c>
      <c r="W1005" s="446" t="s">
        <v>24</v>
      </c>
      <c r="X1005" s="921"/>
      <c r="Y1005" s="922"/>
      <c r="Z1005" s="923"/>
      <c r="AA1005" s="447" t="s">
        <v>1086</v>
      </c>
      <c r="AB1005" s="447" t="s">
        <v>24</v>
      </c>
      <c r="AC1005" s="1580"/>
      <c r="AD1005" s="877"/>
      <c r="AE1005" s="877"/>
      <c r="AF1005" s="877"/>
      <c r="AG1005" s="877"/>
      <c r="AH1005" s="1577"/>
      <c r="AI1005" s="447" t="str">
        <f t="shared" si="88"/>
        <v>HINO 260 JD/TI-</v>
      </c>
      <c r="AJ1005" s="446">
        <f t="shared" si="89"/>
        <v>43807</v>
      </c>
      <c r="AK1005" s="1978">
        <v>43804</v>
      </c>
      <c r="AL1005" s="1987">
        <v>43804</v>
      </c>
      <c r="AM1005" s="447"/>
      <c r="AN1005" s="447"/>
      <c r="AO1005" s="447"/>
      <c r="AP1005" s="447"/>
      <c r="AQ1005" s="2001" t="s">
        <v>6564</v>
      </c>
      <c r="AR1005" s="447"/>
      <c r="AS1005" s="447"/>
      <c r="AT1005" s="447" t="s">
        <v>11598</v>
      </c>
      <c r="AU1005" s="447"/>
      <c r="AV1005" s="458"/>
      <c r="AW1005" s="458"/>
      <c r="AX1005" s="458"/>
      <c r="AY1005" s="458"/>
      <c r="AZ1005" s="177"/>
    </row>
    <row r="1006" spans="1:52" ht="15" customHeight="1">
      <c r="B1006" s="1310">
        <v>1000</v>
      </c>
      <c r="C1006" s="669" t="s">
        <v>2312</v>
      </c>
      <c r="D1006" s="566" t="s">
        <v>234</v>
      </c>
      <c r="E1006" s="521" t="s">
        <v>222</v>
      </c>
      <c r="F1006" s="526" t="s">
        <v>24</v>
      </c>
      <c r="G1006" s="711" t="s">
        <v>127</v>
      </c>
      <c r="H1006" s="527" t="s">
        <v>2313</v>
      </c>
      <c r="I1006" s="663">
        <v>28984</v>
      </c>
      <c r="J1006" s="1314">
        <f t="shared" ca="1" si="85"/>
        <v>43</v>
      </c>
      <c r="K1006" s="244" t="s">
        <v>493</v>
      </c>
      <c r="L1006" s="651">
        <v>790517230348</v>
      </c>
      <c r="M1006" s="211">
        <v>45421</v>
      </c>
      <c r="N1006" s="533">
        <v>43814</v>
      </c>
      <c r="O1006" s="211" t="s">
        <v>24</v>
      </c>
      <c r="P1006" s="244" t="s">
        <v>24</v>
      </c>
      <c r="Q1006" s="198" t="str">
        <f t="shared" si="86"/>
        <v>-</v>
      </c>
      <c r="R1006" s="181" t="str">
        <f t="shared" ca="1" si="87"/>
        <v>TIDAK MCU</v>
      </c>
      <c r="S1006" s="1314" t="s">
        <v>2451</v>
      </c>
      <c r="T1006" s="1330">
        <v>44325</v>
      </c>
      <c r="U1006" s="1329">
        <v>44325</v>
      </c>
      <c r="V1006" s="904" t="s">
        <v>24</v>
      </c>
      <c r="W1006" s="136" t="s">
        <v>24</v>
      </c>
      <c r="X1006" s="348"/>
      <c r="Y1006" s="201"/>
      <c r="Z1006" s="351"/>
      <c r="AA1006" s="213" t="s">
        <v>100</v>
      </c>
      <c r="AB1006" s="213" t="s">
        <v>1086</v>
      </c>
      <c r="AC1006" s="203"/>
      <c r="AD1006" s="230"/>
      <c r="AE1006" s="230"/>
      <c r="AF1006" s="230"/>
      <c r="AG1006" s="230"/>
      <c r="AH1006" s="1305"/>
      <c r="AI1006" s="244" t="str">
        <f t="shared" si="88"/>
        <v>LIGHT VEHICLEHINO 260 JD/TI</v>
      </c>
      <c r="AJ1006" s="1330">
        <f t="shared" si="89"/>
        <v>43814</v>
      </c>
      <c r="AK1006" s="198">
        <v>43809</v>
      </c>
      <c r="AL1006" s="621">
        <v>43809</v>
      </c>
      <c r="AM1006" s="213"/>
      <c r="AN1006" s="244"/>
      <c r="AO1006" s="244"/>
      <c r="AP1006" s="213"/>
      <c r="AQ1006" s="243" t="s">
        <v>3094</v>
      </c>
      <c r="AR1006" s="213"/>
      <c r="AS1006" s="213"/>
      <c r="AT1006" s="213"/>
      <c r="AU1006" s="213"/>
      <c r="AV1006" s="885"/>
      <c r="AW1006" s="885"/>
      <c r="AX1006" s="885"/>
      <c r="AY1006" s="885"/>
      <c r="AZ1006" s="177"/>
    </row>
    <row r="1007" spans="1:52" ht="15" customHeight="1">
      <c r="B1007" s="1310">
        <v>1001</v>
      </c>
      <c r="C1007" s="563" t="s">
        <v>2314</v>
      </c>
      <c r="D1007" s="567" t="s">
        <v>230</v>
      </c>
      <c r="E1007" s="521" t="s">
        <v>222</v>
      </c>
      <c r="F1007" s="509" t="s">
        <v>24</v>
      </c>
      <c r="G1007" s="509" t="s">
        <v>127</v>
      </c>
      <c r="H1007" s="527" t="s">
        <v>2315</v>
      </c>
      <c r="I1007" s="663">
        <v>30686</v>
      </c>
      <c r="J1007" s="1314">
        <f t="shared" ca="1" si="85"/>
        <v>38</v>
      </c>
      <c r="K1007" s="244" t="s">
        <v>493</v>
      </c>
      <c r="L1007" s="651">
        <v>800119310543</v>
      </c>
      <c r="M1007" s="211">
        <v>44941</v>
      </c>
      <c r="N1007" s="533">
        <v>43398</v>
      </c>
      <c r="O1007" s="211" t="s">
        <v>24</v>
      </c>
      <c r="P1007" s="244" t="s">
        <v>24</v>
      </c>
      <c r="Q1007" s="198" t="str">
        <f t="shared" si="86"/>
        <v>-</v>
      </c>
      <c r="R1007" s="181" t="str">
        <f t="shared" ca="1" si="87"/>
        <v>TIDAK MCU</v>
      </c>
      <c r="S1007" s="1314" t="s">
        <v>2452</v>
      </c>
      <c r="T1007" s="1330">
        <v>44566</v>
      </c>
      <c r="U1007" s="1329">
        <v>44566</v>
      </c>
      <c r="V1007" s="1330" t="s">
        <v>24</v>
      </c>
      <c r="W1007" s="1311" t="s">
        <v>24</v>
      </c>
      <c r="X1007" s="348"/>
      <c r="Y1007" s="201"/>
      <c r="Z1007" s="351"/>
      <c r="AA1007" s="213" t="s">
        <v>1086</v>
      </c>
      <c r="AB1007" s="213" t="s">
        <v>24</v>
      </c>
      <c r="AC1007" s="203"/>
      <c r="AD1007" s="230"/>
      <c r="AE1007" s="230"/>
      <c r="AF1007" s="230"/>
      <c r="AG1007" s="230"/>
      <c r="AH1007" s="1305"/>
      <c r="AI1007" s="244" t="str">
        <f t="shared" si="88"/>
        <v>HINO 260 JD/TI-</v>
      </c>
      <c r="AJ1007" s="1330">
        <f t="shared" si="89"/>
        <v>43398</v>
      </c>
      <c r="AK1007" s="198" t="s">
        <v>24</v>
      </c>
      <c r="AL1007" s="621">
        <v>43398</v>
      </c>
      <c r="AM1007" s="213"/>
      <c r="AN1007" s="244"/>
      <c r="AO1007" s="244"/>
      <c r="AP1007" s="213"/>
      <c r="AQ1007" s="1231" t="s">
        <v>3094</v>
      </c>
      <c r="AR1007" s="213"/>
      <c r="AS1007" s="213"/>
      <c r="AT1007" s="213"/>
      <c r="AU1007" s="213"/>
      <c r="AV1007" s="885"/>
      <c r="AW1007" s="885"/>
      <c r="AX1007" s="885"/>
      <c r="AY1007" s="885"/>
      <c r="AZ1007" s="177"/>
    </row>
    <row r="1008" spans="1:52" ht="15" customHeight="1">
      <c r="B1008" s="1310">
        <v>1002</v>
      </c>
      <c r="C1008" s="647" t="s">
        <v>2316</v>
      </c>
      <c r="D1008" s="567" t="s">
        <v>230</v>
      </c>
      <c r="E1008" s="521" t="s">
        <v>222</v>
      </c>
      <c r="F1008" s="509" t="s">
        <v>24</v>
      </c>
      <c r="G1008" s="509" t="s">
        <v>127</v>
      </c>
      <c r="H1008" s="527" t="s">
        <v>2317</v>
      </c>
      <c r="I1008" s="663">
        <v>26916</v>
      </c>
      <c r="J1008" s="1314">
        <f t="shared" ca="1" si="85"/>
        <v>49</v>
      </c>
      <c r="K1008" s="244" t="s">
        <v>493</v>
      </c>
      <c r="L1008" s="651">
        <v>730919310233</v>
      </c>
      <c r="M1008" s="211">
        <v>45178</v>
      </c>
      <c r="N1008" s="533">
        <v>43449</v>
      </c>
      <c r="O1008" s="211" t="s">
        <v>24</v>
      </c>
      <c r="P1008" s="244" t="s">
        <v>24</v>
      </c>
      <c r="Q1008" s="198" t="str">
        <f t="shared" si="86"/>
        <v>-</v>
      </c>
      <c r="R1008" s="181" t="str">
        <f t="shared" ca="1" si="87"/>
        <v>TIDAK MCU</v>
      </c>
      <c r="S1008" s="1314" t="s">
        <v>2453</v>
      </c>
      <c r="T1008" s="1330">
        <v>44448</v>
      </c>
      <c r="U1008" s="1329">
        <v>44448</v>
      </c>
      <c r="V1008" s="1330" t="s">
        <v>24</v>
      </c>
      <c r="W1008" s="1311" t="s">
        <v>24</v>
      </c>
      <c r="X1008" s="348"/>
      <c r="Y1008" s="201"/>
      <c r="Z1008" s="351"/>
      <c r="AA1008" s="213" t="s">
        <v>1086</v>
      </c>
      <c r="AB1008" s="213" t="s">
        <v>24</v>
      </c>
      <c r="AC1008" s="203"/>
      <c r="AD1008" s="230"/>
      <c r="AE1008" s="230"/>
      <c r="AF1008" s="230"/>
      <c r="AG1008" s="230"/>
      <c r="AH1008" s="1305"/>
      <c r="AI1008" s="244" t="str">
        <f t="shared" si="88"/>
        <v>HINO 260 JD/TI-</v>
      </c>
      <c r="AJ1008" s="1330">
        <f t="shared" si="89"/>
        <v>43449</v>
      </c>
      <c r="AK1008" s="598" t="s">
        <v>24</v>
      </c>
      <c r="AL1008" s="621">
        <v>43449</v>
      </c>
      <c r="AM1008" s="213"/>
      <c r="AN1008" s="244"/>
      <c r="AO1008" s="244"/>
      <c r="AP1008" s="213"/>
      <c r="AQ1008" s="1231" t="s">
        <v>3094</v>
      </c>
      <c r="AR1008" s="213"/>
      <c r="AS1008" s="213"/>
      <c r="AT1008" s="213"/>
      <c r="AU1008" s="213"/>
      <c r="AV1008" s="885"/>
      <c r="AW1008" s="885"/>
      <c r="AX1008" s="885"/>
      <c r="AY1008" s="885"/>
      <c r="AZ1008" s="177"/>
    </row>
    <row r="1009" spans="2:52" ht="15" customHeight="1">
      <c r="B1009" s="1310">
        <v>1003</v>
      </c>
      <c r="C1009" s="563" t="s">
        <v>2318</v>
      </c>
      <c r="D1009" s="567" t="s">
        <v>230</v>
      </c>
      <c r="E1009" s="521" t="s">
        <v>222</v>
      </c>
      <c r="F1009" s="1592" t="s">
        <v>24</v>
      </c>
      <c r="G1009" s="509" t="s">
        <v>127</v>
      </c>
      <c r="H1009" s="527" t="s">
        <v>2319</v>
      </c>
      <c r="I1009" s="663">
        <v>35465</v>
      </c>
      <c r="J1009" s="1314">
        <f t="shared" ca="1" si="85"/>
        <v>25</v>
      </c>
      <c r="K1009" s="178" t="s">
        <v>493</v>
      </c>
      <c r="L1009" s="613">
        <v>970219310491</v>
      </c>
      <c r="M1009" s="181">
        <v>45326</v>
      </c>
      <c r="N1009" s="533">
        <v>43647</v>
      </c>
      <c r="O1009" s="211" t="s">
        <v>24</v>
      </c>
      <c r="P1009" s="244" t="s">
        <v>24</v>
      </c>
      <c r="Q1009" s="198" t="str">
        <f t="shared" si="86"/>
        <v>-</v>
      </c>
      <c r="R1009" s="181" t="str">
        <f t="shared" ca="1" si="87"/>
        <v>TIDAK MCU</v>
      </c>
      <c r="S1009" s="1314" t="s">
        <v>2454</v>
      </c>
      <c r="T1009" s="1330">
        <v>44596</v>
      </c>
      <c r="U1009" s="1329">
        <v>44596</v>
      </c>
      <c r="V1009" s="1330" t="s">
        <v>24</v>
      </c>
      <c r="W1009" s="1311" t="s">
        <v>24</v>
      </c>
      <c r="X1009" s="348"/>
      <c r="Y1009" s="201"/>
      <c r="Z1009" s="351"/>
      <c r="AA1009" s="213" t="s">
        <v>1086</v>
      </c>
      <c r="AB1009" s="213" t="s">
        <v>24</v>
      </c>
      <c r="AC1009" s="203"/>
      <c r="AD1009" s="230"/>
      <c r="AE1009" s="230"/>
      <c r="AF1009" s="230"/>
      <c r="AG1009" s="230"/>
      <c r="AH1009" s="1305"/>
      <c r="AI1009" s="244" t="str">
        <f t="shared" si="88"/>
        <v>HINO 260 JD/TI-</v>
      </c>
      <c r="AJ1009" s="1330">
        <f t="shared" si="89"/>
        <v>43647</v>
      </c>
      <c r="AK1009" s="198">
        <v>43642</v>
      </c>
      <c r="AL1009" s="1184">
        <v>43643</v>
      </c>
      <c r="AM1009" s="213"/>
      <c r="AN1009" s="244"/>
      <c r="AO1009" s="244"/>
      <c r="AP1009" s="213"/>
      <c r="AQ1009" s="1231" t="s">
        <v>3094</v>
      </c>
      <c r="AR1009" s="213"/>
      <c r="AS1009" s="213"/>
      <c r="AT1009" s="213"/>
      <c r="AU1009" s="213"/>
      <c r="AV1009" s="885"/>
      <c r="AW1009" s="885"/>
      <c r="AX1009" s="885"/>
      <c r="AY1009" s="885"/>
      <c r="AZ1009" s="177"/>
    </row>
    <row r="1010" spans="2:52" ht="15" customHeight="1">
      <c r="B1010" s="1310">
        <v>1004</v>
      </c>
      <c r="C1010" s="647" t="s">
        <v>2320</v>
      </c>
      <c r="D1010" s="567" t="s">
        <v>230</v>
      </c>
      <c r="E1010" s="521" t="s">
        <v>222</v>
      </c>
      <c r="F1010" s="1592" t="s">
        <v>24</v>
      </c>
      <c r="G1010" s="509" t="s">
        <v>127</v>
      </c>
      <c r="H1010" s="570" t="s">
        <v>24</v>
      </c>
      <c r="I1010" s="663">
        <v>35222</v>
      </c>
      <c r="J1010" s="1314">
        <f t="shared" ca="1" si="85"/>
        <v>25</v>
      </c>
      <c r="K1010" s="244" t="s">
        <v>493</v>
      </c>
      <c r="L1010" s="651">
        <v>960619380483</v>
      </c>
      <c r="M1010" s="211">
        <v>45449</v>
      </c>
      <c r="N1010" s="533">
        <v>43849</v>
      </c>
      <c r="O1010" s="211" t="s">
        <v>24</v>
      </c>
      <c r="P1010" s="244" t="s">
        <v>24</v>
      </c>
      <c r="Q1010" s="198" t="str">
        <f t="shared" si="86"/>
        <v>-</v>
      </c>
      <c r="R1010" s="181" t="str">
        <f t="shared" ca="1" si="87"/>
        <v>TIDAK MCU</v>
      </c>
      <c r="S1010" s="1314" t="s">
        <v>2455</v>
      </c>
      <c r="T1010" s="1330">
        <v>44353</v>
      </c>
      <c r="U1010" s="1329">
        <v>44353</v>
      </c>
      <c r="V1010" s="1330" t="s">
        <v>24</v>
      </c>
      <c r="W1010" s="1311" t="s">
        <v>24</v>
      </c>
      <c r="X1010" s="348"/>
      <c r="Y1010" s="201" t="s">
        <v>11811</v>
      </c>
      <c r="Z1010" s="351"/>
      <c r="AA1010" s="213" t="s">
        <v>1086</v>
      </c>
      <c r="AB1010" s="213" t="s">
        <v>24</v>
      </c>
      <c r="AC1010" s="203"/>
      <c r="AD1010" s="230"/>
      <c r="AE1010" s="230"/>
      <c r="AF1010" s="230"/>
      <c r="AG1010" s="230"/>
      <c r="AH1010" s="1305"/>
      <c r="AI1010" s="244" t="str">
        <f t="shared" si="88"/>
        <v>HINO 260 JD/TI-</v>
      </c>
      <c r="AJ1010" s="1330">
        <f t="shared" si="89"/>
        <v>43849</v>
      </c>
      <c r="AK1010" s="198">
        <v>43846</v>
      </c>
      <c r="AL1010" s="2108">
        <v>43846</v>
      </c>
      <c r="AM1010" s="213"/>
      <c r="AN1010" s="244"/>
      <c r="AO1010" s="244"/>
      <c r="AP1010" s="213"/>
      <c r="AQ1010" s="1231" t="s">
        <v>3094</v>
      </c>
      <c r="AR1010" s="213"/>
      <c r="AS1010" s="213"/>
      <c r="AT1010" s="213"/>
      <c r="AU1010" s="213"/>
      <c r="AV1010" s="885"/>
      <c r="AW1010" s="885"/>
      <c r="AX1010" s="885"/>
      <c r="AY1010" s="885"/>
      <c r="AZ1010" s="177"/>
    </row>
    <row r="1011" spans="2:52" ht="15" customHeight="1">
      <c r="B1011" s="1310">
        <v>1005</v>
      </c>
      <c r="C1011" s="647" t="s">
        <v>2321</v>
      </c>
      <c r="D1011" s="567" t="s">
        <v>230</v>
      </c>
      <c r="E1011" s="521" t="s">
        <v>222</v>
      </c>
      <c r="F1011" s="1592" t="s">
        <v>24</v>
      </c>
      <c r="G1011" s="509" t="s">
        <v>127</v>
      </c>
      <c r="H1011" s="570" t="s">
        <v>24</v>
      </c>
      <c r="I1011" s="663">
        <v>35032</v>
      </c>
      <c r="J1011" s="1314">
        <f t="shared" ca="1" si="85"/>
        <v>26</v>
      </c>
      <c r="K1011" s="244" t="s">
        <v>493</v>
      </c>
      <c r="L1011" s="651">
        <v>971132460200</v>
      </c>
      <c r="M1011" s="211">
        <v>45625</v>
      </c>
      <c r="N1011" s="533">
        <v>43849</v>
      </c>
      <c r="O1011" s="211" t="s">
        <v>24</v>
      </c>
      <c r="P1011" s="244" t="s">
        <v>24</v>
      </c>
      <c r="Q1011" s="198" t="str">
        <f t="shared" si="86"/>
        <v>-</v>
      </c>
      <c r="R1011" s="181" t="str">
        <f t="shared" ca="1" si="87"/>
        <v>TIDAK MCU</v>
      </c>
      <c r="S1011" s="1314" t="s">
        <v>2456</v>
      </c>
      <c r="T1011" s="1330">
        <v>44529</v>
      </c>
      <c r="U1011" s="1329">
        <v>44529</v>
      </c>
      <c r="V1011" s="1330" t="s">
        <v>24</v>
      </c>
      <c r="W1011" s="1311" t="s">
        <v>24</v>
      </c>
      <c r="X1011" s="348"/>
      <c r="Y1011" s="201"/>
      <c r="Z1011" s="351"/>
      <c r="AA1011" s="213" t="s">
        <v>1086</v>
      </c>
      <c r="AB1011" s="213" t="s">
        <v>24</v>
      </c>
      <c r="AC1011" s="203"/>
      <c r="AD1011" s="230"/>
      <c r="AE1011" s="230"/>
      <c r="AF1011" s="230"/>
      <c r="AG1011" s="230"/>
      <c r="AH1011" s="1305"/>
      <c r="AI1011" s="244" t="str">
        <f t="shared" si="88"/>
        <v>HINO 260 JD/TI-</v>
      </c>
      <c r="AJ1011" s="1330">
        <f t="shared" si="89"/>
        <v>43849</v>
      </c>
      <c r="AK1011" s="198">
        <v>43844</v>
      </c>
      <c r="AL1011" s="1184">
        <v>43844</v>
      </c>
      <c r="AM1011" s="213"/>
      <c r="AN1011" s="244"/>
      <c r="AO1011" s="244"/>
      <c r="AP1011" s="213"/>
      <c r="AQ1011" s="1231" t="s">
        <v>3094</v>
      </c>
      <c r="AR1011" s="213"/>
      <c r="AS1011" s="213"/>
      <c r="AT1011" s="213"/>
      <c r="AU1011" s="213"/>
      <c r="AV1011" s="885"/>
      <c r="AW1011" s="885"/>
      <c r="AX1011" s="885"/>
      <c r="AY1011" s="885"/>
      <c r="AZ1011" s="177"/>
    </row>
    <row r="1012" spans="2:52" ht="15" customHeight="1">
      <c r="B1012" s="1310">
        <v>1006</v>
      </c>
      <c r="C1012" s="563" t="s">
        <v>2322</v>
      </c>
      <c r="D1012" s="566" t="s">
        <v>257</v>
      </c>
      <c r="E1012" s="554" t="s">
        <v>222</v>
      </c>
      <c r="F1012" s="1592" t="s">
        <v>24</v>
      </c>
      <c r="G1012" s="509" t="s">
        <v>127</v>
      </c>
      <c r="H1012" s="522" t="s">
        <v>24</v>
      </c>
      <c r="I1012" s="663">
        <v>31326</v>
      </c>
      <c r="J1012" s="1314">
        <f t="shared" ca="1" si="85"/>
        <v>36</v>
      </c>
      <c r="K1012" s="244" t="s">
        <v>493</v>
      </c>
      <c r="L1012" s="651">
        <v>17158510000075</v>
      </c>
      <c r="M1012" s="211">
        <v>45644</v>
      </c>
      <c r="N1012" s="533">
        <v>43849</v>
      </c>
      <c r="O1012" s="211" t="s">
        <v>24</v>
      </c>
      <c r="P1012" s="244" t="s">
        <v>24</v>
      </c>
      <c r="Q1012" s="198" t="str">
        <f t="shared" si="86"/>
        <v>-</v>
      </c>
      <c r="R1012" s="181" t="str">
        <f t="shared" ca="1" si="87"/>
        <v>TIDAK MCU</v>
      </c>
      <c r="S1012" s="1314" t="s">
        <v>2457</v>
      </c>
      <c r="T1012" s="1330">
        <v>44475</v>
      </c>
      <c r="U1012" s="1329">
        <v>44475</v>
      </c>
      <c r="V1012" s="1330" t="s">
        <v>24</v>
      </c>
      <c r="W1012" s="136" t="s">
        <v>24</v>
      </c>
      <c r="X1012" s="348"/>
      <c r="Y1012" s="201"/>
      <c r="Z1012" s="351"/>
      <c r="AA1012" s="213" t="s">
        <v>100</v>
      </c>
      <c r="AB1012" s="243" t="s">
        <v>2086</v>
      </c>
      <c r="AC1012" s="203"/>
      <c r="AD1012" s="230"/>
      <c r="AE1012" s="230"/>
      <c r="AF1012" s="230"/>
      <c r="AG1012" s="230"/>
      <c r="AH1012" s="1305"/>
      <c r="AI1012" s="244" t="str">
        <f t="shared" si="88"/>
        <v xml:space="preserve">LIGHT VEHICLEELF </v>
      </c>
      <c r="AJ1012" s="1330">
        <v>44056</v>
      </c>
      <c r="AK1012" s="198">
        <v>44056</v>
      </c>
      <c r="AL1012" s="1184">
        <v>44056</v>
      </c>
      <c r="AM1012" s="213"/>
      <c r="AN1012" s="244"/>
      <c r="AO1012" s="244"/>
      <c r="AP1012" s="213" t="s">
        <v>2464</v>
      </c>
      <c r="AQ1012" s="1231" t="s">
        <v>3094</v>
      </c>
      <c r="AR1012" s="213"/>
      <c r="AS1012" s="213"/>
      <c r="AT1012" s="213"/>
      <c r="AU1012" s="213"/>
      <c r="AV1012" s="885"/>
      <c r="AW1012" s="885"/>
      <c r="AX1012" s="885"/>
      <c r="AY1012" s="885"/>
      <c r="AZ1012" s="177"/>
    </row>
    <row r="1013" spans="2:52" ht="15" customHeight="1">
      <c r="B1013" s="1310">
        <v>1007</v>
      </c>
      <c r="C1013" s="647" t="s">
        <v>2323</v>
      </c>
      <c r="D1013" s="567" t="s">
        <v>230</v>
      </c>
      <c r="E1013" s="521" t="s">
        <v>222</v>
      </c>
      <c r="F1013" s="1592" t="s">
        <v>24</v>
      </c>
      <c r="G1013" s="509" t="s">
        <v>127</v>
      </c>
      <c r="H1013" s="522" t="s">
        <v>24</v>
      </c>
      <c r="I1013" s="528">
        <v>32880</v>
      </c>
      <c r="J1013" s="1314">
        <f t="shared" ca="1" si="85"/>
        <v>32</v>
      </c>
      <c r="K1013" s="244" t="s">
        <v>493</v>
      </c>
      <c r="L1013" s="651">
        <v>900119310555</v>
      </c>
      <c r="M1013" s="211">
        <v>44568</v>
      </c>
      <c r="N1013" s="533">
        <v>43851</v>
      </c>
      <c r="O1013" s="211" t="s">
        <v>24</v>
      </c>
      <c r="P1013" s="244" t="s">
        <v>24</v>
      </c>
      <c r="Q1013" s="198" t="str">
        <f t="shared" si="86"/>
        <v>-</v>
      </c>
      <c r="R1013" s="181" t="str">
        <f t="shared" ca="1" si="87"/>
        <v>TIDAK MCU</v>
      </c>
      <c r="S1013" s="1314" t="s">
        <v>2458</v>
      </c>
      <c r="T1013" s="1330">
        <v>44203</v>
      </c>
      <c r="U1013" s="1329">
        <v>44203</v>
      </c>
      <c r="V1013" s="1330" t="s">
        <v>24</v>
      </c>
      <c r="W1013" s="1311" t="s">
        <v>24</v>
      </c>
      <c r="X1013" s="348"/>
      <c r="Y1013" s="201" t="s">
        <v>11812</v>
      </c>
      <c r="Z1013" s="351"/>
      <c r="AA1013" s="213" t="s">
        <v>1086</v>
      </c>
      <c r="AB1013" s="213" t="s">
        <v>24</v>
      </c>
      <c r="AC1013" s="203"/>
      <c r="AD1013" s="230"/>
      <c r="AE1013" s="230"/>
      <c r="AF1013" s="230"/>
      <c r="AG1013" s="230"/>
      <c r="AH1013" s="1305"/>
      <c r="AI1013" s="244" t="str">
        <f t="shared" si="88"/>
        <v>HINO 260 JD/TI-</v>
      </c>
      <c r="AJ1013" s="1330">
        <f t="shared" ref="AJ1013:AJ1076" si="90">N1013</f>
        <v>43851</v>
      </c>
      <c r="AK1013" s="211">
        <v>43846</v>
      </c>
      <c r="AL1013" s="621">
        <v>43846</v>
      </c>
      <c r="AM1013" s="213"/>
      <c r="AN1013" s="244"/>
      <c r="AO1013" s="244"/>
      <c r="AP1013" s="213"/>
      <c r="AQ1013" s="1231" t="s">
        <v>3094</v>
      </c>
      <c r="AR1013" s="213"/>
      <c r="AS1013" s="213"/>
      <c r="AT1013" s="213"/>
      <c r="AU1013" s="213"/>
      <c r="AV1013" s="885"/>
      <c r="AW1013" s="885"/>
      <c r="AX1013" s="885"/>
      <c r="AY1013" s="885"/>
      <c r="AZ1013" s="177"/>
    </row>
    <row r="1014" spans="2:52" ht="15" customHeight="1">
      <c r="B1014" s="1310">
        <v>1008</v>
      </c>
      <c r="C1014" s="647" t="s">
        <v>2324</v>
      </c>
      <c r="D1014" s="566" t="s">
        <v>230</v>
      </c>
      <c r="E1014" s="521" t="s">
        <v>222</v>
      </c>
      <c r="F1014" s="1592" t="s">
        <v>24</v>
      </c>
      <c r="G1014" s="509" t="s">
        <v>127</v>
      </c>
      <c r="H1014" s="522" t="s">
        <v>24</v>
      </c>
      <c r="I1014" s="528">
        <v>31086</v>
      </c>
      <c r="J1014" s="1314">
        <f t="shared" ca="1" si="85"/>
        <v>37</v>
      </c>
      <c r="K1014" s="244" t="s">
        <v>493</v>
      </c>
      <c r="L1014" s="651">
        <v>850219310607</v>
      </c>
      <c r="M1014" s="211">
        <v>45330</v>
      </c>
      <c r="N1014" s="533">
        <v>43851</v>
      </c>
      <c r="O1014" s="211" t="s">
        <v>24</v>
      </c>
      <c r="P1014" s="244" t="s">
        <v>24</v>
      </c>
      <c r="Q1014" s="198" t="str">
        <f t="shared" si="86"/>
        <v>-</v>
      </c>
      <c r="R1014" s="181" t="str">
        <f t="shared" ca="1" si="87"/>
        <v>TIDAK MCU</v>
      </c>
      <c r="S1014" s="1314" t="s">
        <v>2459</v>
      </c>
      <c r="T1014" s="1330">
        <v>44600</v>
      </c>
      <c r="U1014" s="1329">
        <v>44600</v>
      </c>
      <c r="V1014" s="1330" t="s">
        <v>24</v>
      </c>
      <c r="W1014" s="1311" t="s">
        <v>24</v>
      </c>
      <c r="X1014" s="348"/>
      <c r="Y1014" s="201" t="s">
        <v>11809</v>
      </c>
      <c r="Z1014" s="351"/>
      <c r="AA1014" s="213" t="s">
        <v>1086</v>
      </c>
      <c r="AB1014" s="213" t="s">
        <v>24</v>
      </c>
      <c r="AC1014" s="203"/>
      <c r="AD1014" s="230"/>
      <c r="AE1014" s="230"/>
      <c r="AF1014" s="230"/>
      <c r="AG1014" s="230"/>
      <c r="AH1014" s="1305"/>
      <c r="AI1014" s="244" t="str">
        <f t="shared" si="88"/>
        <v>HINO 260 JD/TI-</v>
      </c>
      <c r="AJ1014" s="1330">
        <f t="shared" si="90"/>
        <v>43851</v>
      </c>
      <c r="AK1014" s="211">
        <v>43846</v>
      </c>
      <c r="AL1014" s="621">
        <v>43846</v>
      </c>
      <c r="AM1014" s="213"/>
      <c r="AN1014" s="244"/>
      <c r="AO1014" s="244"/>
      <c r="AP1014" s="213"/>
      <c r="AQ1014" s="1231" t="s">
        <v>3094</v>
      </c>
      <c r="AR1014" s="213"/>
      <c r="AS1014" s="213"/>
      <c r="AT1014" s="213"/>
      <c r="AU1014" s="213"/>
      <c r="AV1014" s="885"/>
      <c r="AW1014" s="885"/>
      <c r="AX1014" s="885"/>
      <c r="AY1014" s="885"/>
      <c r="AZ1014" s="177"/>
    </row>
    <row r="1015" spans="2:52" ht="15" customHeight="1">
      <c r="B1015" s="1310">
        <v>1009</v>
      </c>
      <c r="C1015" s="647" t="s">
        <v>2325</v>
      </c>
      <c r="D1015" s="566" t="s">
        <v>1503</v>
      </c>
      <c r="E1015" s="521" t="s">
        <v>222</v>
      </c>
      <c r="F1015" s="1592" t="s">
        <v>24</v>
      </c>
      <c r="G1015" s="509" t="s">
        <v>127</v>
      </c>
      <c r="H1015" s="522" t="s">
        <v>24</v>
      </c>
      <c r="I1015" s="528">
        <v>29597</v>
      </c>
      <c r="J1015" s="1314">
        <f t="shared" ref="J1015:J1078" ca="1" si="91">IF(OR(I1015="",I1015="-"),"-",ROUND((NOW()-I1015)/356,0))</f>
        <v>41</v>
      </c>
      <c r="K1015" s="244" t="s">
        <v>83</v>
      </c>
      <c r="L1015" s="651">
        <v>14328101000081</v>
      </c>
      <c r="M1015" s="211">
        <v>45668</v>
      </c>
      <c r="N1015" s="533">
        <v>43854</v>
      </c>
      <c r="O1015" s="211" t="s">
        <v>24</v>
      </c>
      <c r="P1015" s="244" t="s">
        <v>24</v>
      </c>
      <c r="Q1015" s="198" t="str">
        <f t="shared" si="86"/>
        <v>-</v>
      </c>
      <c r="R1015" s="181" t="str">
        <f t="shared" ca="1" si="87"/>
        <v>TIDAK MCU</v>
      </c>
      <c r="S1015" s="1314" t="s">
        <v>2460</v>
      </c>
      <c r="T1015" s="1330">
        <v>44572</v>
      </c>
      <c r="U1015" s="1329">
        <v>44572</v>
      </c>
      <c r="V1015" s="1330" t="s">
        <v>24</v>
      </c>
      <c r="W1015" s="1311" t="s">
        <v>24</v>
      </c>
      <c r="X1015" s="348"/>
      <c r="Y1015" s="201"/>
      <c r="Z1015" s="351"/>
      <c r="AA1015" s="213" t="s">
        <v>100</v>
      </c>
      <c r="AB1015" s="213" t="s">
        <v>24</v>
      </c>
      <c r="AC1015" s="203"/>
      <c r="AD1015" s="230"/>
      <c r="AE1015" s="230"/>
      <c r="AF1015" s="230"/>
      <c r="AG1015" s="230"/>
      <c r="AH1015" s="1305"/>
      <c r="AI1015" s="244" t="str">
        <f t="shared" si="88"/>
        <v>LIGHT VEHICLE-</v>
      </c>
      <c r="AJ1015" s="1330">
        <f t="shared" si="90"/>
        <v>43854</v>
      </c>
      <c r="AK1015" s="211">
        <v>43853</v>
      </c>
      <c r="AL1015" s="621">
        <v>43853</v>
      </c>
      <c r="AM1015" s="213"/>
      <c r="AN1015" s="244"/>
      <c r="AO1015" s="244"/>
      <c r="AP1015" s="213"/>
      <c r="AQ1015" s="1231" t="s">
        <v>3094</v>
      </c>
      <c r="AR1015" s="213"/>
      <c r="AS1015" s="213"/>
      <c r="AT1015" s="213"/>
      <c r="AU1015" s="213"/>
      <c r="AV1015" s="885"/>
      <c r="AW1015" s="885"/>
      <c r="AX1015" s="885"/>
      <c r="AY1015" s="885"/>
      <c r="AZ1015" s="177"/>
    </row>
    <row r="1016" spans="2:52" ht="15" customHeight="1">
      <c r="B1016" s="1310">
        <v>1010</v>
      </c>
      <c r="C1016" s="647" t="s">
        <v>2326</v>
      </c>
      <c r="D1016" s="567" t="s">
        <v>226</v>
      </c>
      <c r="E1016" s="521" t="s">
        <v>222</v>
      </c>
      <c r="F1016" s="1592" t="s">
        <v>24</v>
      </c>
      <c r="G1016" s="509" t="s">
        <v>127</v>
      </c>
      <c r="H1016" s="522" t="s">
        <v>24</v>
      </c>
      <c r="I1016" s="528">
        <v>36429</v>
      </c>
      <c r="J1016" s="1314">
        <f t="shared" ca="1" si="91"/>
        <v>22</v>
      </c>
      <c r="K1016" s="316" t="s">
        <v>24</v>
      </c>
      <c r="L1016" s="326" t="s">
        <v>24</v>
      </c>
      <c r="M1016" s="336" t="s">
        <v>24</v>
      </c>
      <c r="N1016" s="533">
        <v>43856</v>
      </c>
      <c r="O1016" s="211" t="s">
        <v>24</v>
      </c>
      <c r="P1016" s="244" t="s">
        <v>24</v>
      </c>
      <c r="Q1016" s="198" t="str">
        <f t="shared" si="86"/>
        <v>-</v>
      </c>
      <c r="R1016" s="181" t="str">
        <f t="shared" ca="1" si="87"/>
        <v>TIDAK MCU</v>
      </c>
      <c r="S1016" s="1314" t="s">
        <v>24</v>
      </c>
      <c r="T1016" s="1330">
        <v>44465</v>
      </c>
      <c r="U1016" s="1329" t="s">
        <v>99</v>
      </c>
      <c r="V1016" s="1330" t="s">
        <v>24</v>
      </c>
      <c r="W1016" s="1311" t="s">
        <v>24</v>
      </c>
      <c r="X1016" s="348"/>
      <c r="Y1016" s="201"/>
      <c r="Z1016" s="351"/>
      <c r="AA1016" s="213" t="s">
        <v>24</v>
      </c>
      <c r="AB1016" s="213" t="s">
        <v>24</v>
      </c>
      <c r="AC1016" s="203"/>
      <c r="AD1016" s="230"/>
      <c r="AE1016" s="230"/>
      <c r="AF1016" s="230"/>
      <c r="AG1016" s="230"/>
      <c r="AH1016" s="1305"/>
      <c r="AI1016" s="244" t="str">
        <f t="shared" si="88"/>
        <v>--</v>
      </c>
      <c r="AJ1016" s="1330">
        <f t="shared" si="90"/>
        <v>43856</v>
      </c>
      <c r="AK1016" s="211" t="s">
        <v>24</v>
      </c>
      <c r="AL1016" s="621" t="s">
        <v>24</v>
      </c>
      <c r="AM1016" s="213"/>
      <c r="AN1016" s="244"/>
      <c r="AO1016" s="244"/>
      <c r="AP1016" s="213"/>
      <c r="AQ1016" s="1231" t="s">
        <v>3094</v>
      </c>
      <c r="AR1016" s="213"/>
      <c r="AS1016" s="213"/>
      <c r="AT1016" s="213"/>
      <c r="AU1016" s="213"/>
      <c r="AV1016" s="885"/>
      <c r="AW1016" s="885"/>
      <c r="AX1016" s="885"/>
      <c r="AY1016" s="885"/>
      <c r="AZ1016" s="177"/>
    </row>
    <row r="1017" spans="2:52" ht="15" customHeight="1">
      <c r="B1017" s="1310">
        <v>1011</v>
      </c>
      <c r="C1017" s="647" t="s">
        <v>2327</v>
      </c>
      <c r="D1017" s="567" t="s">
        <v>230</v>
      </c>
      <c r="E1017" s="521" t="s">
        <v>222</v>
      </c>
      <c r="F1017" s="1592" t="s">
        <v>24</v>
      </c>
      <c r="G1017" s="509" t="s">
        <v>127</v>
      </c>
      <c r="H1017" s="522" t="s">
        <v>24</v>
      </c>
      <c r="I1017" s="528">
        <v>34447</v>
      </c>
      <c r="J1017" s="1314">
        <f t="shared" ca="1" si="91"/>
        <v>28</v>
      </c>
      <c r="K1017" s="244" t="s">
        <v>493</v>
      </c>
      <c r="L1017" s="651">
        <v>880482460069</v>
      </c>
      <c r="M1017" s="211">
        <v>44309</v>
      </c>
      <c r="N1017" s="533">
        <v>43853</v>
      </c>
      <c r="O1017" s="211" t="s">
        <v>24</v>
      </c>
      <c r="P1017" s="244" t="s">
        <v>24</v>
      </c>
      <c r="Q1017" s="198" t="str">
        <f t="shared" si="86"/>
        <v>-</v>
      </c>
      <c r="R1017" s="181" t="str">
        <f t="shared" ca="1" si="87"/>
        <v>TIDAK MCU</v>
      </c>
      <c r="S1017" s="1314" t="s">
        <v>2461</v>
      </c>
      <c r="T1017" s="1330">
        <v>44309</v>
      </c>
      <c r="U1017" s="1329">
        <v>44309</v>
      </c>
      <c r="V1017" s="1330" t="s">
        <v>24</v>
      </c>
      <c r="W1017" s="1311" t="s">
        <v>24</v>
      </c>
      <c r="X1017" s="348"/>
      <c r="Y1017" s="201" t="s">
        <v>11810</v>
      </c>
      <c r="Z1017" s="351"/>
      <c r="AA1017" s="213" t="s">
        <v>1086</v>
      </c>
      <c r="AB1017" s="213" t="s">
        <v>24</v>
      </c>
      <c r="AC1017" s="203"/>
      <c r="AD1017" s="230"/>
      <c r="AE1017" s="230"/>
      <c r="AF1017" s="230"/>
      <c r="AG1017" s="230"/>
      <c r="AH1017" s="1305"/>
      <c r="AI1017" s="244" t="str">
        <f t="shared" si="88"/>
        <v>HINO 260 JD/TI-</v>
      </c>
      <c r="AJ1017" s="1330">
        <f t="shared" si="90"/>
        <v>43853</v>
      </c>
      <c r="AK1017" s="211">
        <v>43851</v>
      </c>
      <c r="AL1017" s="621">
        <v>43851</v>
      </c>
      <c r="AM1017" s="213"/>
      <c r="AN1017" s="244"/>
      <c r="AO1017" s="244"/>
      <c r="AP1017" s="213"/>
      <c r="AQ1017" s="1231" t="s">
        <v>3094</v>
      </c>
      <c r="AR1017" s="213"/>
      <c r="AS1017" s="213"/>
      <c r="AT1017" s="213"/>
      <c r="AU1017" s="213"/>
      <c r="AV1017" s="885"/>
      <c r="AW1017" s="885"/>
      <c r="AX1017" s="885"/>
      <c r="AY1017" s="885"/>
      <c r="AZ1017" s="177"/>
    </row>
    <row r="1018" spans="2:52" ht="15" customHeight="1">
      <c r="B1018" s="1310">
        <v>1012</v>
      </c>
      <c r="C1018" s="647" t="s">
        <v>2328</v>
      </c>
      <c r="D1018" s="567" t="s">
        <v>333</v>
      </c>
      <c r="E1018" s="521" t="s">
        <v>222</v>
      </c>
      <c r="F1018" s="1592" t="s">
        <v>24</v>
      </c>
      <c r="G1018" s="509" t="s">
        <v>127</v>
      </c>
      <c r="H1018" s="522" t="s">
        <v>24</v>
      </c>
      <c r="I1018" s="528">
        <v>31859</v>
      </c>
      <c r="J1018" s="1314">
        <f t="shared" ca="1" si="91"/>
        <v>35</v>
      </c>
      <c r="K1018" s="316" t="s">
        <v>24</v>
      </c>
      <c r="L1018" s="326" t="s">
        <v>24</v>
      </c>
      <c r="M1018" s="336" t="s">
        <v>24</v>
      </c>
      <c r="N1018" s="577">
        <v>43852</v>
      </c>
      <c r="O1018" s="211" t="s">
        <v>24</v>
      </c>
      <c r="P1018" s="244" t="s">
        <v>24</v>
      </c>
      <c r="Q1018" s="198" t="str">
        <f t="shared" si="86"/>
        <v>-</v>
      </c>
      <c r="R1018" s="181" t="str">
        <f t="shared" ca="1" si="87"/>
        <v>TIDAK MCU</v>
      </c>
      <c r="S1018" s="1314" t="s">
        <v>24</v>
      </c>
      <c r="T1018" s="1330">
        <v>44278</v>
      </c>
      <c r="U1018" s="1329" t="s">
        <v>99</v>
      </c>
      <c r="V1018" s="1330" t="s">
        <v>24</v>
      </c>
      <c r="W1018" s="1311" t="s">
        <v>24</v>
      </c>
      <c r="X1018" s="348"/>
      <c r="Y1018" s="201" t="s">
        <v>11815</v>
      </c>
      <c r="Z1018" s="351"/>
      <c r="AA1018" s="213" t="s">
        <v>24</v>
      </c>
      <c r="AB1018" s="213" t="s">
        <v>24</v>
      </c>
      <c r="AC1018" s="203"/>
      <c r="AD1018" s="230"/>
      <c r="AE1018" s="230"/>
      <c r="AF1018" s="230"/>
      <c r="AG1018" s="230"/>
      <c r="AH1018" s="1305"/>
      <c r="AI1018" s="244" t="str">
        <f t="shared" si="88"/>
        <v>--</v>
      </c>
      <c r="AJ1018" s="1330">
        <f t="shared" si="90"/>
        <v>43852</v>
      </c>
      <c r="AK1018" s="211" t="s">
        <v>24</v>
      </c>
      <c r="AL1018" s="621" t="s">
        <v>24</v>
      </c>
      <c r="AM1018" s="213"/>
      <c r="AN1018" s="244"/>
      <c r="AO1018" s="244"/>
      <c r="AP1018" s="213"/>
      <c r="AQ1018" s="1231" t="s">
        <v>3094</v>
      </c>
      <c r="AR1018" s="213"/>
      <c r="AS1018" s="213"/>
      <c r="AT1018" s="213"/>
      <c r="AU1018" s="213"/>
      <c r="AZ1018" s="177"/>
    </row>
    <row r="1019" spans="2:52" ht="15" customHeight="1">
      <c r="B1019" s="1310">
        <v>1013</v>
      </c>
      <c r="C1019" s="647" t="s">
        <v>2329</v>
      </c>
      <c r="D1019" s="567" t="s">
        <v>230</v>
      </c>
      <c r="E1019" s="521" t="s">
        <v>222</v>
      </c>
      <c r="F1019" s="1592" t="s">
        <v>24</v>
      </c>
      <c r="G1019" s="509" t="s">
        <v>127</v>
      </c>
      <c r="H1019" s="522" t="s">
        <v>24</v>
      </c>
      <c r="I1019" s="528">
        <v>28773</v>
      </c>
      <c r="J1019" s="1314">
        <f t="shared" ca="1" si="91"/>
        <v>44</v>
      </c>
      <c r="K1019" s="244" t="s">
        <v>493</v>
      </c>
      <c r="L1019" s="651">
        <v>1723181000187</v>
      </c>
      <c r="M1019" s="211">
        <v>45209</v>
      </c>
      <c r="N1019" s="577">
        <v>43841</v>
      </c>
      <c r="O1019" s="211" t="s">
        <v>24</v>
      </c>
      <c r="P1019" s="244" t="s">
        <v>24</v>
      </c>
      <c r="Q1019" s="198" t="str">
        <f t="shared" si="86"/>
        <v>-</v>
      </c>
      <c r="R1019" s="181" t="str">
        <f t="shared" ca="1" si="87"/>
        <v>TIDAK MCU</v>
      </c>
      <c r="S1019" s="1314" t="s">
        <v>2462</v>
      </c>
      <c r="T1019" s="1330">
        <v>44479</v>
      </c>
      <c r="U1019" s="1329">
        <v>44479</v>
      </c>
      <c r="V1019" s="1330" t="s">
        <v>24</v>
      </c>
      <c r="W1019" s="1311" t="s">
        <v>24</v>
      </c>
      <c r="X1019" s="348"/>
      <c r="Y1019" s="201"/>
      <c r="Z1019" s="351"/>
      <c r="AA1019" s="213" t="s">
        <v>1086</v>
      </c>
      <c r="AB1019" s="213" t="s">
        <v>24</v>
      </c>
      <c r="AC1019" s="203"/>
      <c r="AD1019" s="230"/>
      <c r="AE1019" s="230"/>
      <c r="AF1019" s="230"/>
      <c r="AG1019" s="230"/>
      <c r="AH1019" s="1305"/>
      <c r="AI1019" s="244" t="str">
        <f t="shared" si="88"/>
        <v>HINO 260 JD/TI-</v>
      </c>
      <c r="AJ1019" s="1330">
        <f t="shared" si="90"/>
        <v>43841</v>
      </c>
      <c r="AK1019" s="211">
        <v>43839</v>
      </c>
      <c r="AL1019" s="621">
        <v>43840</v>
      </c>
      <c r="AM1019" s="213"/>
      <c r="AN1019" s="244"/>
      <c r="AO1019" s="244"/>
      <c r="AP1019" s="213"/>
      <c r="AQ1019" s="1231" t="s">
        <v>3094</v>
      </c>
      <c r="AR1019" s="213"/>
      <c r="AS1019" s="213"/>
      <c r="AT1019" s="213"/>
      <c r="AU1019" s="213"/>
      <c r="AV1019" s="885"/>
      <c r="AW1019" s="885"/>
      <c r="AX1019" s="885"/>
      <c r="AY1019" s="885"/>
      <c r="AZ1019" s="177"/>
    </row>
    <row r="1020" spans="2:52" ht="15" customHeight="1">
      <c r="B1020" s="1310">
        <v>1014</v>
      </c>
      <c r="C1020" s="647" t="s">
        <v>2330</v>
      </c>
      <c r="D1020" s="567" t="s">
        <v>303</v>
      </c>
      <c r="E1020" s="521" t="s">
        <v>222</v>
      </c>
      <c r="F1020" s="1592" t="s">
        <v>24</v>
      </c>
      <c r="G1020" s="509" t="s">
        <v>127</v>
      </c>
      <c r="H1020" s="522" t="s">
        <v>1364</v>
      </c>
      <c r="I1020" s="528">
        <v>33110</v>
      </c>
      <c r="J1020" s="1314">
        <f t="shared" ca="1" si="91"/>
        <v>31</v>
      </c>
      <c r="K1020" s="244" t="s">
        <v>83</v>
      </c>
      <c r="L1020" s="651">
        <v>90081205973095</v>
      </c>
      <c r="M1020" s="211">
        <v>44433</v>
      </c>
      <c r="N1020" s="577">
        <v>43833</v>
      </c>
      <c r="O1020" s="211" t="s">
        <v>24</v>
      </c>
      <c r="P1020" s="244" t="s">
        <v>24</v>
      </c>
      <c r="Q1020" s="198" t="str">
        <f t="shared" si="86"/>
        <v>-</v>
      </c>
      <c r="R1020" s="181" t="str">
        <f t="shared" ca="1" si="87"/>
        <v>TIDAK MCU</v>
      </c>
      <c r="S1020" s="1314" t="s">
        <v>2463</v>
      </c>
      <c r="T1020" s="1330">
        <v>44433</v>
      </c>
      <c r="U1020" s="1329">
        <v>44433</v>
      </c>
      <c r="V1020" s="904" t="s">
        <v>24</v>
      </c>
      <c r="W1020" s="136" t="s">
        <v>24</v>
      </c>
      <c r="X1020" s="348"/>
      <c r="Y1020" s="201"/>
      <c r="Z1020" s="351"/>
      <c r="AA1020" s="213" t="s">
        <v>100</v>
      </c>
      <c r="AB1020" s="213" t="s">
        <v>24</v>
      </c>
      <c r="AC1020" s="203"/>
      <c r="AD1020" s="230"/>
      <c r="AE1020" s="230"/>
      <c r="AF1020" s="230"/>
      <c r="AG1020" s="230"/>
      <c r="AH1020" s="1305"/>
      <c r="AI1020" s="244" t="str">
        <f t="shared" si="88"/>
        <v>LIGHT VEHICLE-</v>
      </c>
      <c r="AJ1020" s="1330">
        <f t="shared" si="90"/>
        <v>43833</v>
      </c>
      <c r="AK1020" s="217">
        <v>43853</v>
      </c>
      <c r="AL1020" s="614">
        <v>43853</v>
      </c>
      <c r="AM1020" s="213"/>
      <c r="AN1020" s="244"/>
      <c r="AO1020" s="244"/>
      <c r="AP1020" s="213"/>
      <c r="AQ1020" s="1231" t="s">
        <v>3094</v>
      </c>
      <c r="AR1020" s="213" t="s">
        <v>147</v>
      </c>
      <c r="AS1020" s="213" t="s">
        <v>257</v>
      </c>
      <c r="AT1020" s="213" t="s">
        <v>11598</v>
      </c>
      <c r="AU1020" s="213"/>
      <c r="AV1020" s="885"/>
      <c r="AW1020" s="885"/>
      <c r="AX1020" s="885"/>
      <c r="AY1020" s="885"/>
      <c r="AZ1020" s="177"/>
    </row>
    <row r="1021" spans="2:52" ht="15" customHeight="1">
      <c r="B1021" s="1310">
        <v>1015</v>
      </c>
      <c r="C1021" s="647" t="s">
        <v>2331</v>
      </c>
      <c r="D1021" s="567" t="s">
        <v>230</v>
      </c>
      <c r="E1021" s="521" t="s">
        <v>222</v>
      </c>
      <c r="F1021" s="1592" t="s">
        <v>24</v>
      </c>
      <c r="G1021" s="509" t="s">
        <v>127</v>
      </c>
      <c r="H1021" s="570" t="s">
        <v>24</v>
      </c>
      <c r="I1021" s="528">
        <v>30316</v>
      </c>
      <c r="J1021" s="1314">
        <f t="shared" ca="1" si="91"/>
        <v>39</v>
      </c>
      <c r="K1021" s="244" t="s">
        <v>493</v>
      </c>
      <c r="L1021" s="651">
        <v>19318212000003</v>
      </c>
      <c r="M1021" s="211">
        <v>45627</v>
      </c>
      <c r="N1021" s="577">
        <v>43845</v>
      </c>
      <c r="O1021" s="584" t="s">
        <v>24</v>
      </c>
      <c r="P1021" s="244" t="s">
        <v>24</v>
      </c>
      <c r="Q1021" s="198" t="str">
        <f t="shared" si="86"/>
        <v>-</v>
      </c>
      <c r="R1021" s="181" t="str">
        <f t="shared" ca="1" si="87"/>
        <v>TIDAK MCU</v>
      </c>
      <c r="S1021" s="1314" t="s">
        <v>2460</v>
      </c>
      <c r="T1021" s="1330">
        <v>44561</v>
      </c>
      <c r="U1021" s="1329">
        <v>44561</v>
      </c>
      <c r="V1021" s="904" t="s">
        <v>24</v>
      </c>
      <c r="W1021" s="136" t="s">
        <v>24</v>
      </c>
      <c r="X1021" s="348"/>
      <c r="Y1021" s="201"/>
      <c r="Z1021" s="351"/>
      <c r="AA1021" s="213" t="s">
        <v>1086</v>
      </c>
      <c r="AB1021" s="213" t="s">
        <v>24</v>
      </c>
      <c r="AC1021" s="203"/>
      <c r="AD1021" s="230"/>
      <c r="AE1021" s="230"/>
      <c r="AF1021" s="230"/>
      <c r="AG1021" s="230"/>
      <c r="AH1021" s="1305"/>
      <c r="AI1021" s="244" t="str">
        <f t="shared" si="88"/>
        <v>HINO 260 JD/TI-</v>
      </c>
      <c r="AJ1021" s="1330">
        <f t="shared" si="90"/>
        <v>43845</v>
      </c>
      <c r="AK1021" s="211">
        <v>43839</v>
      </c>
      <c r="AL1021" s="621">
        <v>43840</v>
      </c>
      <c r="AM1021" s="213"/>
      <c r="AN1021" s="244"/>
      <c r="AO1021" s="244"/>
      <c r="AP1021" s="213"/>
      <c r="AQ1021" s="1231" t="s">
        <v>3094</v>
      </c>
      <c r="AR1021" s="213"/>
      <c r="AS1021" s="213"/>
      <c r="AT1021" s="213"/>
      <c r="AU1021" s="213"/>
      <c r="AV1021" s="177"/>
      <c r="AW1021" s="177"/>
      <c r="AX1021" s="177"/>
      <c r="AY1021" s="177"/>
      <c r="AZ1021" s="177"/>
    </row>
    <row r="1022" spans="2:52" ht="15" customHeight="1">
      <c r="B1022" s="1310">
        <v>1016</v>
      </c>
      <c r="C1022" s="647" t="s">
        <v>2332</v>
      </c>
      <c r="D1022" s="567" t="s">
        <v>221</v>
      </c>
      <c r="E1022" s="521" t="s">
        <v>222</v>
      </c>
      <c r="F1022" s="1592" t="s">
        <v>24</v>
      </c>
      <c r="G1022" s="509" t="s">
        <v>127</v>
      </c>
      <c r="H1022" s="570" t="s">
        <v>24</v>
      </c>
      <c r="I1022" s="528">
        <v>37234</v>
      </c>
      <c r="J1022" s="903">
        <f t="shared" ca="1" si="91"/>
        <v>20</v>
      </c>
      <c r="K1022" s="244" t="s">
        <v>83</v>
      </c>
      <c r="L1022" s="651">
        <v>27370112000002</v>
      </c>
      <c r="M1022" s="211">
        <v>45607</v>
      </c>
      <c r="N1022" s="577">
        <v>43859</v>
      </c>
      <c r="O1022" s="211" t="s">
        <v>24</v>
      </c>
      <c r="P1022" s="244" t="s">
        <v>24</v>
      </c>
      <c r="Q1022" s="198" t="str">
        <f t="shared" si="86"/>
        <v>-</v>
      </c>
      <c r="R1022" s="181" t="str">
        <f t="shared" ca="1" si="87"/>
        <v>TIDAK MCU</v>
      </c>
      <c r="S1022" s="1314" t="s">
        <v>6568</v>
      </c>
      <c r="T1022" s="1330">
        <v>44539</v>
      </c>
      <c r="U1022" s="1330">
        <v>44539</v>
      </c>
      <c r="V1022" s="1330" t="s">
        <v>24</v>
      </c>
      <c r="W1022" s="136" t="s">
        <v>24</v>
      </c>
      <c r="X1022" s="712"/>
      <c r="Y1022" s="201" t="s">
        <v>11813</v>
      </c>
      <c r="Z1022" s="351"/>
      <c r="AA1022" s="213" t="s">
        <v>100</v>
      </c>
      <c r="AB1022" s="213" t="s">
        <v>24</v>
      </c>
      <c r="AC1022" s="203"/>
      <c r="AD1022" s="230"/>
      <c r="AE1022" s="230"/>
      <c r="AF1022" s="230"/>
      <c r="AG1022" s="230"/>
      <c r="AH1022" s="1305"/>
      <c r="AI1022" s="244" t="str">
        <f t="shared" si="88"/>
        <v>LIGHT VEHICLE-</v>
      </c>
      <c r="AJ1022" s="1330">
        <f t="shared" si="90"/>
        <v>43859</v>
      </c>
      <c r="AK1022" s="592">
        <v>43867</v>
      </c>
      <c r="AL1022" s="614">
        <v>43867</v>
      </c>
      <c r="AM1022" s="213"/>
      <c r="AN1022" s="244"/>
      <c r="AO1022" s="244"/>
      <c r="AP1022" s="213"/>
      <c r="AQ1022" s="1231" t="s">
        <v>3094</v>
      </c>
      <c r="AR1022" s="213"/>
      <c r="AS1022" s="213"/>
      <c r="AT1022" s="213"/>
      <c r="AU1022" s="213"/>
      <c r="AV1022" s="885"/>
      <c r="AW1022" s="885"/>
      <c r="AX1022" s="885"/>
      <c r="AY1022" s="885"/>
      <c r="AZ1022" s="177"/>
    </row>
    <row r="1023" spans="2:52" ht="16.5" customHeight="1">
      <c r="B1023" s="1310">
        <v>1017</v>
      </c>
      <c r="C1023" s="563" t="s">
        <v>2333</v>
      </c>
      <c r="D1023" s="567" t="s">
        <v>272</v>
      </c>
      <c r="E1023" s="521" t="s">
        <v>222</v>
      </c>
      <c r="F1023" s="1592" t="s">
        <v>24</v>
      </c>
      <c r="G1023" s="509" t="s">
        <v>127</v>
      </c>
      <c r="H1023" s="570" t="s">
        <v>24</v>
      </c>
      <c r="I1023" s="662" t="s">
        <v>24</v>
      </c>
      <c r="J1023" s="231" t="str">
        <f t="shared" ca="1" si="91"/>
        <v>-</v>
      </c>
      <c r="K1023" s="316" t="s">
        <v>24</v>
      </c>
      <c r="L1023" s="326" t="s">
        <v>24</v>
      </c>
      <c r="M1023" s="336" t="s">
        <v>24</v>
      </c>
      <c r="N1023" s="577">
        <v>43841</v>
      </c>
      <c r="O1023" s="211" t="s">
        <v>24</v>
      </c>
      <c r="P1023" s="244" t="s">
        <v>24</v>
      </c>
      <c r="Q1023" s="198" t="str">
        <f t="shared" si="86"/>
        <v>-</v>
      </c>
      <c r="R1023" s="181" t="str">
        <f t="shared" ca="1" si="87"/>
        <v>TIDAK MCU</v>
      </c>
      <c r="S1023" s="1314" t="s">
        <v>24</v>
      </c>
      <c r="T1023" s="1330" t="s">
        <v>24</v>
      </c>
      <c r="U1023" s="1329" t="s">
        <v>99</v>
      </c>
      <c r="V1023" s="1330" t="s">
        <v>24</v>
      </c>
      <c r="W1023" s="136" t="s">
        <v>24</v>
      </c>
      <c r="X1023" s="348"/>
      <c r="Y1023" s="201"/>
      <c r="Z1023" s="351"/>
      <c r="AA1023" s="213" t="s">
        <v>24</v>
      </c>
      <c r="AB1023" s="213" t="s">
        <v>24</v>
      </c>
      <c r="AC1023" s="203"/>
      <c r="AD1023" s="230"/>
      <c r="AE1023" s="230"/>
      <c r="AF1023" s="230"/>
      <c r="AG1023" s="230"/>
      <c r="AH1023" s="1305"/>
      <c r="AI1023" s="244" t="str">
        <f t="shared" si="88"/>
        <v>--</v>
      </c>
      <c r="AJ1023" s="1330">
        <f t="shared" si="90"/>
        <v>43841</v>
      </c>
      <c r="AK1023" s="211" t="s">
        <v>24</v>
      </c>
      <c r="AL1023" s="621" t="s">
        <v>24</v>
      </c>
      <c r="AM1023" s="213"/>
      <c r="AN1023" s="244"/>
      <c r="AO1023" s="244"/>
      <c r="AP1023" s="213"/>
      <c r="AQ1023" s="1231" t="s">
        <v>3094</v>
      </c>
      <c r="AR1023" s="213"/>
      <c r="AS1023" s="213"/>
      <c r="AT1023" s="213"/>
      <c r="AU1023" s="213"/>
      <c r="AV1023" s="885"/>
      <c r="AW1023" s="885"/>
      <c r="AX1023" s="885"/>
      <c r="AY1023" s="885"/>
      <c r="AZ1023" s="177"/>
    </row>
    <row r="1024" spans="2:52" ht="16.5" customHeight="1">
      <c r="B1024" s="1310">
        <v>1018</v>
      </c>
      <c r="C1024" s="647" t="s">
        <v>2466</v>
      </c>
      <c r="D1024" s="567" t="s">
        <v>1724</v>
      </c>
      <c r="E1024" s="521" t="s">
        <v>222</v>
      </c>
      <c r="F1024" s="1592" t="s">
        <v>24</v>
      </c>
      <c r="G1024" s="509" t="s">
        <v>127</v>
      </c>
      <c r="H1024" s="708" t="s">
        <v>2467</v>
      </c>
      <c r="I1024" s="528">
        <v>36647</v>
      </c>
      <c r="J1024" s="1314">
        <f t="shared" ca="1" si="91"/>
        <v>21</v>
      </c>
      <c r="K1024" s="316" t="s">
        <v>24</v>
      </c>
      <c r="L1024" s="326" t="s">
        <v>24</v>
      </c>
      <c r="M1024" s="336" t="s">
        <v>24</v>
      </c>
      <c r="N1024" s="577">
        <v>43860</v>
      </c>
      <c r="O1024" s="211" t="s">
        <v>24</v>
      </c>
      <c r="P1024" s="244" t="s">
        <v>24</v>
      </c>
      <c r="Q1024" s="198" t="str">
        <f t="shared" si="86"/>
        <v>-</v>
      </c>
      <c r="R1024" s="181" t="str">
        <f t="shared" ca="1" si="87"/>
        <v>TIDAK MCU</v>
      </c>
      <c r="S1024" s="1314" t="s">
        <v>24</v>
      </c>
      <c r="T1024" s="1330">
        <v>43952</v>
      </c>
      <c r="U1024" s="1329" t="s">
        <v>99</v>
      </c>
      <c r="V1024" s="1330" t="s">
        <v>24</v>
      </c>
      <c r="W1024" s="1311" t="s">
        <v>24</v>
      </c>
      <c r="X1024" s="348"/>
      <c r="Y1024" s="417" t="s">
        <v>11814</v>
      </c>
      <c r="Z1024" s="351"/>
      <c r="AA1024" s="213" t="s">
        <v>24</v>
      </c>
      <c r="AB1024" s="213"/>
      <c r="AC1024" s="203"/>
      <c r="AD1024" s="230"/>
      <c r="AE1024" s="230"/>
      <c r="AF1024" s="230"/>
      <c r="AG1024" s="230"/>
      <c r="AH1024" s="1305"/>
      <c r="AI1024" s="244" t="str">
        <f t="shared" si="88"/>
        <v>-</v>
      </c>
      <c r="AJ1024" s="1330">
        <f t="shared" si="90"/>
        <v>43860</v>
      </c>
      <c r="AK1024" s="211" t="s">
        <v>24</v>
      </c>
      <c r="AL1024" s="621" t="s">
        <v>24</v>
      </c>
      <c r="AM1024" s="213"/>
      <c r="AN1024" s="244"/>
      <c r="AO1024" s="244"/>
      <c r="AP1024" s="213"/>
      <c r="AQ1024" s="1231" t="s">
        <v>3094</v>
      </c>
      <c r="AR1024" s="213"/>
      <c r="AS1024" s="213"/>
      <c r="AT1024" s="213"/>
      <c r="AU1024" s="213"/>
      <c r="AV1024" s="885"/>
      <c r="AW1024" s="885"/>
      <c r="AX1024" s="885"/>
      <c r="AY1024" s="885"/>
      <c r="AZ1024" s="177"/>
    </row>
    <row r="1025" spans="1:60" ht="16.5" customHeight="1">
      <c r="B1025" s="1310">
        <v>1019</v>
      </c>
      <c r="C1025" s="647" t="s">
        <v>2468</v>
      </c>
      <c r="D1025" s="566" t="s">
        <v>968</v>
      </c>
      <c r="E1025" s="521" t="s">
        <v>222</v>
      </c>
      <c r="F1025" s="713" t="s">
        <v>24</v>
      </c>
      <c r="G1025" s="509" t="s">
        <v>127</v>
      </c>
      <c r="H1025" s="522" t="s">
        <v>24</v>
      </c>
      <c r="I1025" s="528">
        <v>31044</v>
      </c>
      <c r="J1025" s="1314">
        <f t="shared" ca="1" si="91"/>
        <v>37</v>
      </c>
      <c r="K1025" s="244" t="s">
        <v>83</v>
      </c>
      <c r="L1025" s="651">
        <v>841214590183</v>
      </c>
      <c r="M1025" s="211">
        <v>45288</v>
      </c>
      <c r="N1025" s="577">
        <v>43857</v>
      </c>
      <c r="O1025" s="584" t="s">
        <v>24</v>
      </c>
      <c r="P1025" s="463" t="s">
        <v>24</v>
      </c>
      <c r="Q1025" s="198" t="str">
        <f t="shared" si="86"/>
        <v>-</v>
      </c>
      <c r="R1025" s="181" t="str">
        <f t="shared" ca="1" si="87"/>
        <v>TIDAK MCU</v>
      </c>
      <c r="S1025" s="1314" t="s">
        <v>6571</v>
      </c>
      <c r="T1025" s="1330">
        <f ca="1">IF(OR(I1025="",I1025="-"),"-",DATE(YEAR(TODAY())+1,MONTH(I1025),DAY(I1025)))</f>
        <v>44923</v>
      </c>
      <c r="U1025" s="1330">
        <v>44558</v>
      </c>
      <c r="V1025" s="1330" t="s">
        <v>24</v>
      </c>
      <c r="W1025" s="1311" t="s">
        <v>24</v>
      </c>
      <c r="X1025" s="712"/>
      <c r="Y1025" s="344"/>
      <c r="Z1025" s="351"/>
      <c r="AA1025" s="213" t="s">
        <v>100</v>
      </c>
      <c r="AB1025" s="213" t="s">
        <v>24</v>
      </c>
      <c r="AC1025" s="203"/>
      <c r="AD1025" s="230"/>
      <c r="AE1025" s="230"/>
      <c r="AF1025" s="230"/>
      <c r="AG1025" s="230"/>
      <c r="AH1025" s="1305"/>
      <c r="AI1025" s="244" t="str">
        <f t="shared" si="88"/>
        <v>LIGHT VEHICLE-</v>
      </c>
      <c r="AJ1025" s="1330">
        <f t="shared" si="90"/>
        <v>43857</v>
      </c>
      <c r="AK1025" s="198">
        <v>43867</v>
      </c>
      <c r="AL1025" s="621">
        <v>43867</v>
      </c>
      <c r="AM1025" s="213"/>
      <c r="AN1025" s="244"/>
      <c r="AO1025" s="244"/>
      <c r="AP1025" s="213"/>
      <c r="AQ1025" s="1231" t="s">
        <v>3094</v>
      </c>
      <c r="AR1025" s="213"/>
      <c r="AS1025" s="213"/>
      <c r="AT1025" s="213"/>
      <c r="AU1025" s="213"/>
      <c r="AV1025" s="885"/>
      <c r="AW1025" s="885"/>
      <c r="AX1025" s="885"/>
      <c r="AY1025" s="885"/>
      <c r="AZ1025" s="177"/>
    </row>
    <row r="1026" spans="1:60" ht="16.5" customHeight="1">
      <c r="B1026" s="1310">
        <v>1020</v>
      </c>
      <c r="C1026" s="647" t="s">
        <v>2469</v>
      </c>
      <c r="D1026" s="566" t="s">
        <v>226</v>
      </c>
      <c r="E1026" s="521" t="s">
        <v>222</v>
      </c>
      <c r="F1026" s="1592" t="s">
        <v>24</v>
      </c>
      <c r="G1026" s="509" t="s">
        <v>127</v>
      </c>
      <c r="H1026" s="522" t="s">
        <v>24</v>
      </c>
      <c r="I1026" s="662" t="s">
        <v>24</v>
      </c>
      <c r="J1026" s="1314" t="str">
        <f t="shared" ca="1" si="91"/>
        <v>-</v>
      </c>
      <c r="K1026" s="316" t="s">
        <v>24</v>
      </c>
      <c r="L1026" s="326" t="s">
        <v>24</v>
      </c>
      <c r="M1026" s="336" t="s">
        <v>24</v>
      </c>
      <c r="N1026" s="577">
        <v>43857</v>
      </c>
      <c r="O1026" s="211" t="s">
        <v>24</v>
      </c>
      <c r="P1026" s="244" t="s">
        <v>24</v>
      </c>
      <c r="Q1026" s="198" t="str">
        <f t="shared" si="86"/>
        <v>-</v>
      </c>
      <c r="R1026" s="181" t="str">
        <f t="shared" ca="1" si="87"/>
        <v>TIDAK MCU</v>
      </c>
      <c r="S1026" s="1314" t="s">
        <v>24</v>
      </c>
      <c r="T1026" s="1330">
        <v>44561</v>
      </c>
      <c r="U1026" s="1329" t="str">
        <f ca="1">IF(OR(AK1026="",AK1026="-"),"TIDAK GT",IF(OR(S1026="",S1026="-"),"NOMOR SIMPER",IF(TODAY()&gt;=M1026,"SIM EXPIRED",T1026)))</f>
        <v>TIDAK GT</v>
      </c>
      <c r="V1026" s="1330" t="s">
        <v>24</v>
      </c>
      <c r="W1026" s="136" t="s">
        <v>24</v>
      </c>
      <c r="X1026" s="348"/>
      <c r="Y1026" s="344"/>
      <c r="Z1026" s="351"/>
      <c r="AA1026" s="213" t="s">
        <v>24</v>
      </c>
      <c r="AB1026" s="213"/>
      <c r="AC1026" s="203"/>
      <c r="AD1026" s="230"/>
      <c r="AE1026" s="230"/>
      <c r="AF1026" s="230"/>
      <c r="AG1026" s="230"/>
      <c r="AH1026" s="1305"/>
      <c r="AI1026" s="244" t="str">
        <f t="shared" si="88"/>
        <v>-</v>
      </c>
      <c r="AJ1026" s="1330">
        <f t="shared" si="90"/>
        <v>43857</v>
      </c>
      <c r="AK1026" s="520" t="s">
        <v>24</v>
      </c>
      <c r="AL1026" s="726">
        <f>N1026</f>
        <v>43857</v>
      </c>
      <c r="AM1026" s="213"/>
      <c r="AN1026" s="244"/>
      <c r="AO1026" s="244"/>
      <c r="AP1026" s="213"/>
      <c r="AQ1026" s="1231" t="s">
        <v>3094</v>
      </c>
      <c r="AR1026" s="213"/>
      <c r="AS1026" s="213"/>
      <c r="AT1026" s="213"/>
      <c r="AU1026" s="213"/>
      <c r="AV1026" s="885"/>
      <c r="AW1026" s="885"/>
      <c r="AX1026" s="885"/>
      <c r="AY1026" s="885"/>
      <c r="AZ1026" s="177"/>
    </row>
    <row r="1027" spans="1:60" ht="16.5" customHeight="1">
      <c r="B1027" s="1310">
        <v>1021</v>
      </c>
      <c r="C1027" s="647" t="s">
        <v>2470</v>
      </c>
      <c r="D1027" s="567" t="s">
        <v>226</v>
      </c>
      <c r="E1027" s="521" t="s">
        <v>222</v>
      </c>
      <c r="F1027" s="1592" t="s">
        <v>24</v>
      </c>
      <c r="G1027" s="509" t="s">
        <v>127</v>
      </c>
      <c r="H1027" s="522" t="s">
        <v>24</v>
      </c>
      <c r="I1027" s="662" t="s">
        <v>24</v>
      </c>
      <c r="J1027" s="1314" t="str">
        <f t="shared" ca="1" si="91"/>
        <v>-</v>
      </c>
      <c r="K1027" s="316" t="s">
        <v>24</v>
      </c>
      <c r="L1027" s="326" t="s">
        <v>24</v>
      </c>
      <c r="M1027" s="336" t="s">
        <v>24</v>
      </c>
      <c r="N1027" s="577">
        <v>43857</v>
      </c>
      <c r="O1027" s="211" t="s">
        <v>24</v>
      </c>
      <c r="P1027" s="244" t="s">
        <v>24</v>
      </c>
      <c r="Q1027" s="198" t="str">
        <f t="shared" si="86"/>
        <v>-</v>
      </c>
      <c r="R1027" s="181" t="str">
        <f t="shared" ca="1" si="87"/>
        <v>TIDAK MCU</v>
      </c>
      <c r="S1027" s="1314" t="s">
        <v>24</v>
      </c>
      <c r="T1027" s="1330" t="str">
        <f ca="1">IF(OR(I1027="",I1027="-"),"-",DATE(YEAR(TODAY())+1,MONTH(I1027),DAY(I1027)))</f>
        <v>-</v>
      </c>
      <c r="U1027" s="1329" t="str">
        <f ca="1">IF(OR(AK1027="",AK1027="-"),"TIDAK GT",IF(OR(S1027="",S1027="-"),"NOMOR SIMPER",IF(TODAY()&gt;=M1027,"SIM EXPIRED",T1027)))</f>
        <v>TIDAK GT</v>
      </c>
      <c r="V1027" s="1330" t="s">
        <v>24</v>
      </c>
      <c r="W1027" s="1311" t="s">
        <v>24</v>
      </c>
      <c r="X1027" s="348"/>
      <c r="Y1027" s="1935"/>
      <c r="Z1027" s="351"/>
      <c r="AA1027" s="213" t="s">
        <v>24</v>
      </c>
      <c r="AB1027" s="213"/>
      <c r="AC1027" s="203"/>
      <c r="AD1027" s="230"/>
      <c r="AE1027" s="230"/>
      <c r="AF1027" s="230"/>
      <c r="AG1027" s="230"/>
      <c r="AH1027" s="1305"/>
      <c r="AI1027" s="244" t="str">
        <f t="shared" si="88"/>
        <v>-</v>
      </c>
      <c r="AJ1027" s="1330">
        <f t="shared" si="90"/>
        <v>43857</v>
      </c>
      <c r="AK1027" s="2103" t="s">
        <v>24</v>
      </c>
      <c r="AL1027" s="696">
        <f>N1027</f>
        <v>43857</v>
      </c>
      <c r="AM1027" s="213"/>
      <c r="AN1027" s="244"/>
      <c r="AO1027" s="244"/>
      <c r="AP1027" s="213"/>
      <c r="AQ1027" s="1231" t="s">
        <v>3094</v>
      </c>
      <c r="AR1027" s="213"/>
      <c r="AS1027" s="213"/>
      <c r="AT1027" s="213"/>
      <c r="AU1027" s="213"/>
      <c r="AV1027" s="885"/>
      <c r="AW1027" s="885"/>
      <c r="AX1027" s="885"/>
      <c r="AY1027" s="885"/>
      <c r="AZ1027" s="177"/>
    </row>
    <row r="1028" spans="1:60" ht="16.5" customHeight="1">
      <c r="B1028" s="1310">
        <v>1022</v>
      </c>
      <c r="C1028" s="648" t="s">
        <v>1295</v>
      </c>
      <c r="D1028" s="571" t="s">
        <v>230</v>
      </c>
      <c r="E1028" s="521" t="s">
        <v>222</v>
      </c>
      <c r="F1028" s="509" t="s">
        <v>24</v>
      </c>
      <c r="G1028" s="836" t="s">
        <v>127</v>
      </c>
      <c r="H1028" s="672" t="s">
        <v>1297</v>
      </c>
      <c r="I1028" s="515">
        <v>34302</v>
      </c>
      <c r="J1028" s="903">
        <f t="shared" ca="1" si="91"/>
        <v>28</v>
      </c>
      <c r="K1028" s="2056" t="s">
        <v>493</v>
      </c>
      <c r="L1028" s="1848">
        <v>931119310499</v>
      </c>
      <c r="M1028" s="1885">
        <v>45625</v>
      </c>
      <c r="N1028" s="510">
        <v>43872</v>
      </c>
      <c r="O1028" s="205" t="s">
        <v>24</v>
      </c>
      <c r="P1028" s="213" t="s">
        <v>24</v>
      </c>
      <c r="Q1028" s="198" t="str">
        <f t="shared" si="86"/>
        <v>-</v>
      </c>
      <c r="R1028" s="181" t="str">
        <f t="shared" ca="1" si="87"/>
        <v>TIDAK MCU</v>
      </c>
      <c r="S1028" s="1319" t="s">
        <v>6565</v>
      </c>
      <c r="T1028" s="1929">
        <v>44529</v>
      </c>
      <c r="U1028" s="1929">
        <v>44529</v>
      </c>
      <c r="V1028" s="1330" t="s">
        <v>24</v>
      </c>
      <c r="W1028" s="136" t="s">
        <v>24</v>
      </c>
      <c r="X1028" s="714"/>
      <c r="Y1028" s="417"/>
      <c r="Z1028" s="202"/>
      <c r="AA1028" s="244" t="s">
        <v>1086</v>
      </c>
      <c r="AB1028" s="213"/>
      <c r="AC1028" s="203"/>
      <c r="AD1028" s="230"/>
      <c r="AE1028" s="230"/>
      <c r="AF1028" s="230"/>
      <c r="AG1028" s="230"/>
      <c r="AH1028" s="1305"/>
      <c r="AI1028" s="244" t="str">
        <f t="shared" si="88"/>
        <v>HINO 260 JD/TI</v>
      </c>
      <c r="AJ1028" s="1330">
        <f t="shared" si="90"/>
        <v>43872</v>
      </c>
      <c r="AK1028" s="217">
        <v>43869</v>
      </c>
      <c r="AL1028" s="614">
        <v>43869</v>
      </c>
      <c r="AM1028" s="213"/>
      <c r="AN1028" s="244"/>
      <c r="AO1028" s="244"/>
      <c r="AP1028" s="213"/>
      <c r="AQ1028" s="1231" t="s">
        <v>3094</v>
      </c>
      <c r="AR1028" s="213" t="s">
        <v>147</v>
      </c>
      <c r="AS1028" s="213" t="s">
        <v>257</v>
      </c>
      <c r="AT1028" s="213" t="s">
        <v>6567</v>
      </c>
      <c r="AU1028" s="213"/>
      <c r="AV1028" s="885"/>
      <c r="AW1028" s="885"/>
      <c r="AX1028" s="885"/>
      <c r="AY1028" s="885"/>
      <c r="AZ1028" s="177"/>
    </row>
    <row r="1029" spans="1:60" ht="16.5" customHeight="1">
      <c r="B1029" s="1310">
        <v>1023</v>
      </c>
      <c r="C1029" s="648" t="s">
        <v>6569</v>
      </c>
      <c r="D1029" s="571" t="s">
        <v>230</v>
      </c>
      <c r="E1029" s="521" t="s">
        <v>222</v>
      </c>
      <c r="F1029" s="509" t="s">
        <v>24</v>
      </c>
      <c r="G1029" s="836" t="s">
        <v>127</v>
      </c>
      <c r="H1029" s="522" t="s">
        <v>24</v>
      </c>
      <c r="I1029" s="468">
        <v>34474</v>
      </c>
      <c r="J1029" s="1314">
        <f t="shared" ca="1" si="91"/>
        <v>28</v>
      </c>
      <c r="K1029" s="634" t="s">
        <v>493</v>
      </c>
      <c r="L1029" s="646">
        <v>940517230228</v>
      </c>
      <c r="M1029" s="636">
        <v>45432</v>
      </c>
      <c r="N1029" s="510">
        <v>43872</v>
      </c>
      <c r="O1029" s="205" t="s">
        <v>24</v>
      </c>
      <c r="P1029" s="213" t="s">
        <v>24</v>
      </c>
      <c r="Q1029" s="198" t="str">
        <f t="shared" si="86"/>
        <v>-</v>
      </c>
      <c r="R1029" s="181" t="str">
        <f t="shared" ca="1" si="87"/>
        <v>TIDAK MCU</v>
      </c>
      <c r="S1029" s="1319" t="s">
        <v>6570</v>
      </c>
      <c r="T1029" s="450">
        <v>44336</v>
      </c>
      <c r="U1029" s="450">
        <v>44336</v>
      </c>
      <c r="V1029" s="1330" t="s">
        <v>24</v>
      </c>
      <c r="W1029" s="1311" t="s">
        <v>24</v>
      </c>
      <c r="X1029" s="714"/>
      <c r="Y1029" s="201"/>
      <c r="Z1029" s="202"/>
      <c r="AA1029" s="244" t="s">
        <v>1086</v>
      </c>
      <c r="AB1029" s="213"/>
      <c r="AC1029" s="203"/>
      <c r="AD1029" s="230"/>
      <c r="AE1029" s="230"/>
      <c r="AF1029" s="230"/>
      <c r="AG1029" s="230"/>
      <c r="AH1029" s="1305"/>
      <c r="AI1029" s="244" t="str">
        <f t="shared" si="88"/>
        <v>HINO 260 JD/TI</v>
      </c>
      <c r="AJ1029" s="1330">
        <f t="shared" si="90"/>
        <v>43872</v>
      </c>
      <c r="AK1029" s="211">
        <v>43867</v>
      </c>
      <c r="AL1029" s="621">
        <v>43867</v>
      </c>
      <c r="AM1029" s="213"/>
      <c r="AN1029" s="244"/>
      <c r="AO1029" s="244"/>
      <c r="AP1029" s="213"/>
      <c r="AQ1029" s="1231" t="s">
        <v>3094</v>
      </c>
      <c r="AR1029" s="213"/>
      <c r="AS1029" s="213"/>
      <c r="AT1029" s="213"/>
      <c r="AU1029" s="213"/>
      <c r="AV1029" s="885"/>
      <c r="AW1029" s="885"/>
      <c r="AX1029" s="885"/>
      <c r="AY1029" s="885"/>
      <c r="AZ1029" s="885"/>
    </row>
    <row r="1030" spans="1:60" ht="16.5" customHeight="1">
      <c r="B1030" s="1310">
        <v>1024</v>
      </c>
      <c r="C1030" s="648" t="s">
        <v>6585</v>
      </c>
      <c r="D1030" s="633" t="s">
        <v>6586</v>
      </c>
      <c r="E1030" s="521" t="s">
        <v>222</v>
      </c>
      <c r="F1030" s="509" t="s">
        <v>24</v>
      </c>
      <c r="G1030" s="836" t="s">
        <v>127</v>
      </c>
      <c r="H1030" s="672" t="s">
        <v>6587</v>
      </c>
      <c r="I1030" s="468">
        <v>36768</v>
      </c>
      <c r="J1030" s="1314">
        <f t="shared" ca="1" si="91"/>
        <v>21</v>
      </c>
      <c r="K1030" s="316" t="s">
        <v>24</v>
      </c>
      <c r="L1030" s="326" t="s">
        <v>24</v>
      </c>
      <c r="M1030" s="336" t="s">
        <v>24</v>
      </c>
      <c r="N1030" s="510">
        <v>43873</v>
      </c>
      <c r="O1030" s="205" t="s">
        <v>24</v>
      </c>
      <c r="P1030" s="244" t="s">
        <v>24</v>
      </c>
      <c r="Q1030" s="198" t="str">
        <f t="shared" si="86"/>
        <v>-</v>
      </c>
      <c r="R1030" s="181" t="str">
        <f t="shared" ca="1" si="87"/>
        <v>TIDAK MCU</v>
      </c>
      <c r="S1030" s="1319" t="s">
        <v>24</v>
      </c>
      <c r="T1030" s="450">
        <v>44438</v>
      </c>
      <c r="U1030" s="1330" t="s">
        <v>24</v>
      </c>
      <c r="V1030" s="1313" t="s">
        <v>24</v>
      </c>
      <c r="W1030" s="1311" t="s">
        <v>24</v>
      </c>
      <c r="X1030" s="714"/>
      <c r="Y1030" s="201"/>
      <c r="Z1030" s="202"/>
      <c r="AA1030" s="244" t="s">
        <v>24</v>
      </c>
      <c r="AB1030" s="213"/>
      <c r="AC1030" s="203"/>
      <c r="AD1030" s="230"/>
      <c r="AE1030" s="230"/>
      <c r="AF1030" s="230"/>
      <c r="AG1030" s="230"/>
      <c r="AH1030" s="1305"/>
      <c r="AI1030" s="244" t="str">
        <f t="shared" si="88"/>
        <v>-</v>
      </c>
      <c r="AJ1030" s="1330">
        <f t="shared" si="90"/>
        <v>43873</v>
      </c>
      <c r="AK1030" s="211" t="s">
        <v>24</v>
      </c>
      <c r="AL1030" s="621" t="s">
        <v>24</v>
      </c>
      <c r="AM1030" s="213"/>
      <c r="AN1030" s="244"/>
      <c r="AO1030" s="244"/>
      <c r="AP1030" s="213"/>
      <c r="AQ1030" s="1231" t="s">
        <v>3094</v>
      </c>
      <c r="AR1030" s="213"/>
      <c r="AS1030" s="213"/>
      <c r="AT1030" s="213"/>
      <c r="AU1030" s="213"/>
      <c r="AV1030" s="885"/>
      <c r="AW1030" s="885"/>
      <c r="AX1030" s="885"/>
      <c r="AY1030" s="885"/>
      <c r="AZ1030" s="177"/>
    </row>
    <row r="1031" spans="1:60" ht="16.5" customHeight="1">
      <c r="B1031" s="1310">
        <v>1025</v>
      </c>
      <c r="C1031" s="648" t="s">
        <v>6588</v>
      </c>
      <c r="D1031" s="633" t="s">
        <v>234</v>
      </c>
      <c r="E1031" s="521" t="s">
        <v>222</v>
      </c>
      <c r="F1031" s="509" t="s">
        <v>24</v>
      </c>
      <c r="G1031" s="836" t="s">
        <v>127</v>
      </c>
      <c r="H1031" s="672" t="s">
        <v>6589</v>
      </c>
      <c r="I1031" s="468">
        <v>28993</v>
      </c>
      <c r="J1031" s="1314">
        <f t="shared" ca="1" si="91"/>
        <v>43</v>
      </c>
      <c r="K1031" s="634" t="s">
        <v>496</v>
      </c>
      <c r="L1031" s="1848">
        <v>2328170300083</v>
      </c>
      <c r="M1031" s="1885">
        <v>44699</v>
      </c>
      <c r="N1031" s="510">
        <v>43873</v>
      </c>
      <c r="O1031" s="205" t="s">
        <v>24</v>
      </c>
      <c r="P1031" s="244" t="s">
        <v>24</v>
      </c>
      <c r="Q1031" s="198" t="str">
        <f t="shared" si="86"/>
        <v>-</v>
      </c>
      <c r="R1031" s="181" t="str">
        <f t="shared" ca="1" si="87"/>
        <v>TIDAK MCU</v>
      </c>
      <c r="S1031" s="1319" t="s">
        <v>11894</v>
      </c>
      <c r="T1031" s="450">
        <v>44334</v>
      </c>
      <c r="U1031" s="450">
        <v>44334</v>
      </c>
      <c r="V1031" s="1330" t="s">
        <v>24</v>
      </c>
      <c r="W1031" s="1311" t="s">
        <v>24</v>
      </c>
      <c r="X1031" s="714"/>
      <c r="Y1031" s="417"/>
      <c r="Z1031" s="202"/>
      <c r="AA1031" s="243" t="s">
        <v>100</v>
      </c>
      <c r="AB1031" s="213" t="s">
        <v>24</v>
      </c>
      <c r="AC1031" s="203"/>
      <c r="AD1031" s="230"/>
      <c r="AE1031" s="230"/>
      <c r="AF1031" s="230"/>
      <c r="AG1031" s="230"/>
      <c r="AH1031" s="1305"/>
      <c r="AI1031" s="244" t="str">
        <f t="shared" si="88"/>
        <v>LIGHT VEHICLE-</v>
      </c>
      <c r="AJ1031" s="1330">
        <f t="shared" si="90"/>
        <v>43873</v>
      </c>
      <c r="AK1031" s="211">
        <v>43902</v>
      </c>
      <c r="AL1031" s="621">
        <v>43902</v>
      </c>
      <c r="AM1031" s="213"/>
      <c r="AN1031" s="244"/>
      <c r="AO1031" s="244"/>
      <c r="AP1031" s="213"/>
      <c r="AQ1031" s="1231" t="s">
        <v>3094</v>
      </c>
      <c r="AR1031" s="213"/>
      <c r="AS1031" s="213"/>
      <c r="AT1031" s="213"/>
      <c r="AU1031" s="213"/>
      <c r="AV1031" s="885"/>
      <c r="AW1031" s="885"/>
      <c r="AX1031" s="885"/>
      <c r="AY1031" s="885"/>
      <c r="AZ1031" s="177"/>
    </row>
    <row r="1032" spans="1:60" ht="16.5" customHeight="1">
      <c r="B1032" s="1310">
        <v>1026</v>
      </c>
      <c r="C1032" s="650" t="s">
        <v>6610</v>
      </c>
      <c r="D1032" s="566" t="s">
        <v>6611</v>
      </c>
      <c r="E1032" s="521" t="s">
        <v>4292</v>
      </c>
      <c r="F1032" s="509" t="s">
        <v>6612</v>
      </c>
      <c r="G1032" s="509" t="s">
        <v>102</v>
      </c>
      <c r="H1032" s="849" t="s">
        <v>6613</v>
      </c>
      <c r="I1032" s="717">
        <v>30772</v>
      </c>
      <c r="J1032" s="1314">
        <f t="shared" ca="1" si="91"/>
        <v>38</v>
      </c>
      <c r="K1032" s="316" t="s">
        <v>83</v>
      </c>
      <c r="L1032" s="326">
        <v>840314231848</v>
      </c>
      <c r="M1032" s="336">
        <v>44651</v>
      </c>
      <c r="N1032" s="577">
        <v>43464</v>
      </c>
      <c r="O1032" s="1227" t="s">
        <v>24</v>
      </c>
      <c r="P1032" s="244" t="s">
        <v>24</v>
      </c>
      <c r="Q1032" s="198" t="str">
        <f t="shared" si="86"/>
        <v>-</v>
      </c>
      <c r="R1032" s="181" t="str">
        <f t="shared" ca="1" si="87"/>
        <v>TIDAK MCU</v>
      </c>
      <c r="S1032" s="1314" t="s">
        <v>6710</v>
      </c>
      <c r="T1032" s="1330">
        <v>44286</v>
      </c>
      <c r="U1032" s="1330">
        <v>44286</v>
      </c>
      <c r="V1032" s="1330">
        <v>44286</v>
      </c>
      <c r="W1032" s="1311" t="s">
        <v>24</v>
      </c>
      <c r="X1032" s="200"/>
      <c r="Y1032" s="417"/>
      <c r="Z1032" s="202"/>
      <c r="AA1032" s="243" t="s">
        <v>100</v>
      </c>
      <c r="AB1032" s="213" t="s">
        <v>24</v>
      </c>
      <c r="AC1032" s="203"/>
      <c r="AD1032" s="230"/>
      <c r="AE1032" s="230"/>
      <c r="AF1032" s="230"/>
      <c r="AG1032" s="230"/>
      <c r="AH1032" s="1305"/>
      <c r="AI1032" s="244" t="str">
        <f t="shared" si="88"/>
        <v>LIGHT VEHICLE-</v>
      </c>
      <c r="AJ1032" s="1330">
        <f t="shared" si="90"/>
        <v>43464</v>
      </c>
      <c r="AK1032" s="211" t="s">
        <v>24</v>
      </c>
      <c r="AL1032" s="621">
        <v>43467</v>
      </c>
      <c r="AM1032" s="213"/>
      <c r="AN1032" s="244"/>
      <c r="AO1032" s="244"/>
      <c r="AP1032" s="213"/>
      <c r="AQ1032" s="1231" t="s">
        <v>3094</v>
      </c>
      <c r="AR1032" s="213"/>
      <c r="AS1032" s="213"/>
      <c r="AT1032" s="213"/>
      <c r="AU1032" s="213"/>
      <c r="AV1032" s="885"/>
      <c r="AW1032" s="885"/>
      <c r="AX1032" s="885"/>
      <c r="AY1032" s="885"/>
      <c r="AZ1032" s="177"/>
    </row>
    <row r="1033" spans="1:60" ht="16.5" customHeight="1">
      <c r="B1033" s="1310">
        <v>1027</v>
      </c>
      <c r="C1033" s="1494" t="s">
        <v>6614</v>
      </c>
      <c r="D1033" s="447" t="s">
        <v>6615</v>
      </c>
      <c r="E1033" s="709" t="s">
        <v>4292</v>
      </c>
      <c r="F1033" s="912" t="s">
        <v>6616</v>
      </c>
      <c r="G1033" s="912" t="s">
        <v>102</v>
      </c>
      <c r="H1033" s="1679" t="s">
        <v>6617</v>
      </c>
      <c r="I1033" s="1766">
        <v>31889</v>
      </c>
      <c r="J1033" s="445">
        <f t="shared" ca="1" si="91"/>
        <v>35</v>
      </c>
      <c r="K1033" s="1803" t="s">
        <v>83</v>
      </c>
      <c r="L1033" s="1831">
        <v>860414400072</v>
      </c>
      <c r="M1033" s="1876">
        <v>43943</v>
      </c>
      <c r="N1033" s="1718">
        <v>43464</v>
      </c>
      <c r="O1033" s="1711" t="s">
        <v>24</v>
      </c>
      <c r="P1033" s="447" t="s">
        <v>24</v>
      </c>
      <c r="Q1033" s="920" t="str">
        <f t="shared" si="86"/>
        <v>-</v>
      </c>
      <c r="R1033" s="919" t="str">
        <f t="shared" ca="1" si="87"/>
        <v>TIDAK MCU</v>
      </c>
      <c r="S1033" s="445" t="s">
        <v>6711</v>
      </c>
      <c r="T1033" s="446">
        <v>43943</v>
      </c>
      <c r="U1033" s="446">
        <v>43943</v>
      </c>
      <c r="V1033" s="446">
        <v>43943</v>
      </c>
      <c r="W1033" s="446" t="s">
        <v>24</v>
      </c>
      <c r="X1033" s="1492"/>
      <c r="Y1033" s="922"/>
      <c r="Z1033" s="1949"/>
      <c r="AA1033" s="447" t="s">
        <v>100</v>
      </c>
      <c r="AB1033" s="447"/>
      <c r="AC1033" s="1580"/>
      <c r="AD1033" s="877"/>
      <c r="AE1033" s="877"/>
      <c r="AF1033" s="877"/>
      <c r="AG1033" s="877"/>
      <c r="AH1033" s="1577"/>
      <c r="AI1033" s="447" t="str">
        <f t="shared" si="88"/>
        <v>LIGHT VEHICLE</v>
      </c>
      <c r="AJ1033" s="446">
        <f t="shared" si="90"/>
        <v>43464</v>
      </c>
      <c r="AK1033" s="1711" t="s">
        <v>24</v>
      </c>
      <c r="AL1033" s="1987">
        <v>43467</v>
      </c>
      <c r="AM1033" s="447"/>
      <c r="AN1033" s="447"/>
      <c r="AO1033" s="447"/>
      <c r="AP1033" s="447"/>
      <c r="AQ1033" s="2001" t="s">
        <v>6564</v>
      </c>
      <c r="AR1033" s="447"/>
      <c r="AS1033" s="447"/>
      <c r="AT1033" s="447" t="s">
        <v>11505</v>
      </c>
      <c r="AU1033" s="447"/>
      <c r="AV1033" s="458"/>
      <c r="AW1033" s="458"/>
      <c r="AX1033" s="458"/>
      <c r="AY1033" s="458"/>
      <c r="AZ1033" s="177"/>
    </row>
    <row r="1034" spans="1:60" ht="16.5" customHeight="1">
      <c r="B1034" s="1310">
        <v>1028</v>
      </c>
      <c r="C1034" s="650" t="s">
        <v>6618</v>
      </c>
      <c r="D1034" s="654" t="s">
        <v>6619</v>
      </c>
      <c r="E1034" s="521" t="s">
        <v>4292</v>
      </c>
      <c r="F1034" s="525" t="s">
        <v>6620</v>
      </c>
      <c r="G1034" s="509" t="s">
        <v>102</v>
      </c>
      <c r="H1034" s="849" t="s">
        <v>6621</v>
      </c>
      <c r="I1034" s="718">
        <v>30657</v>
      </c>
      <c r="J1034" s="1314">
        <f t="shared" ca="1" si="91"/>
        <v>38</v>
      </c>
      <c r="K1034" s="316" t="s">
        <v>83</v>
      </c>
      <c r="L1034" s="326" t="s">
        <v>24</v>
      </c>
      <c r="M1034" s="336">
        <v>44964</v>
      </c>
      <c r="N1034" s="577">
        <v>43464</v>
      </c>
      <c r="O1034" s="211" t="s">
        <v>24</v>
      </c>
      <c r="P1034" s="244" t="s">
        <v>24</v>
      </c>
      <c r="Q1034" s="198" t="str">
        <f t="shared" si="86"/>
        <v>-</v>
      </c>
      <c r="R1034" s="181" t="str">
        <f t="shared" ca="1" si="87"/>
        <v>TIDAK MCU</v>
      </c>
      <c r="S1034" s="1314" t="s">
        <v>6712</v>
      </c>
      <c r="T1034" s="1330">
        <v>44537</v>
      </c>
      <c r="U1034" s="1330">
        <v>44537</v>
      </c>
      <c r="V1034" s="1330">
        <v>44172</v>
      </c>
      <c r="W1034" s="1330">
        <v>44172</v>
      </c>
      <c r="X1034" s="200"/>
      <c r="Y1034" s="201"/>
      <c r="Z1034" s="202"/>
      <c r="AA1034" s="244" t="s">
        <v>100</v>
      </c>
      <c r="AB1034" s="213"/>
      <c r="AC1034" s="203"/>
      <c r="AD1034" s="230"/>
      <c r="AE1034" s="230"/>
      <c r="AF1034" s="230"/>
      <c r="AG1034" s="230"/>
      <c r="AH1034" s="1305"/>
      <c r="AI1034" s="244" t="str">
        <f t="shared" si="88"/>
        <v>LIGHT VEHICLE</v>
      </c>
      <c r="AJ1034" s="1330">
        <f t="shared" si="90"/>
        <v>43464</v>
      </c>
      <c r="AK1034" s="217">
        <v>44179</v>
      </c>
      <c r="AL1034" s="614">
        <v>43467</v>
      </c>
      <c r="AM1034" s="213"/>
      <c r="AN1034" s="244"/>
      <c r="AO1034" s="244"/>
      <c r="AP1034" s="213"/>
      <c r="AQ1034" s="1231" t="s">
        <v>3094</v>
      </c>
      <c r="AR1034" s="213"/>
      <c r="AS1034" s="213"/>
      <c r="AT1034" s="213"/>
      <c r="AU1034" s="213"/>
      <c r="AV1034" s="885"/>
      <c r="AW1034" s="885"/>
      <c r="AX1034" s="885"/>
      <c r="AY1034" s="885"/>
      <c r="AZ1034" s="177"/>
    </row>
    <row r="1035" spans="1:60" ht="16.5" customHeight="1">
      <c r="B1035" s="1310">
        <v>1029</v>
      </c>
      <c r="C1035" s="650" t="s">
        <v>6622</v>
      </c>
      <c r="D1035" s="566" t="s">
        <v>6623</v>
      </c>
      <c r="E1035" s="521" t="s">
        <v>4292</v>
      </c>
      <c r="F1035" s="509" t="s">
        <v>6624</v>
      </c>
      <c r="G1035" s="509" t="s">
        <v>102</v>
      </c>
      <c r="H1035" s="849" t="s">
        <v>6625</v>
      </c>
      <c r="I1035" s="717">
        <v>32454</v>
      </c>
      <c r="J1035" s="1314">
        <f t="shared" ca="1" si="91"/>
        <v>33</v>
      </c>
      <c r="K1035" s="316" t="s">
        <v>83</v>
      </c>
      <c r="L1035" s="328">
        <v>881118150013</v>
      </c>
      <c r="M1035" s="1227">
        <v>45603</v>
      </c>
      <c r="N1035" s="577">
        <v>43464</v>
      </c>
      <c r="O1035" s="211" t="s">
        <v>24</v>
      </c>
      <c r="P1035" s="244" t="s">
        <v>24</v>
      </c>
      <c r="Q1035" s="198" t="str">
        <f t="shared" si="86"/>
        <v>-</v>
      </c>
      <c r="R1035" s="181" t="str">
        <f t="shared" ca="1" si="87"/>
        <v>TIDAK MCU</v>
      </c>
      <c r="S1035" s="1314" t="s">
        <v>6713</v>
      </c>
      <c r="T1035" s="1330">
        <v>44507</v>
      </c>
      <c r="U1035" s="1330">
        <v>44142</v>
      </c>
      <c r="V1035" s="1330">
        <v>44142</v>
      </c>
      <c r="W1035" s="1330">
        <v>44142</v>
      </c>
      <c r="X1035" s="200"/>
      <c r="Y1035" s="201"/>
      <c r="Z1035" s="202"/>
      <c r="AA1035" s="243" t="s">
        <v>100</v>
      </c>
      <c r="AB1035" s="213"/>
      <c r="AC1035" s="203"/>
      <c r="AD1035" s="230"/>
      <c r="AE1035" s="230"/>
      <c r="AF1035" s="230"/>
      <c r="AG1035" s="230"/>
      <c r="AH1035" s="1305"/>
      <c r="AI1035" s="244" t="str">
        <f t="shared" si="88"/>
        <v>LIGHT VEHICLE</v>
      </c>
      <c r="AJ1035" s="1330">
        <f t="shared" si="90"/>
        <v>43464</v>
      </c>
      <c r="AK1035" s="211" t="s">
        <v>24</v>
      </c>
      <c r="AL1035" s="621">
        <v>43467</v>
      </c>
      <c r="AM1035" s="213"/>
      <c r="AN1035" s="244"/>
      <c r="AO1035" s="244"/>
      <c r="AP1035" s="213"/>
      <c r="AQ1035" s="1231" t="s">
        <v>3094</v>
      </c>
      <c r="AR1035" s="213"/>
      <c r="AS1035" s="213"/>
      <c r="AT1035" s="213"/>
      <c r="AU1035" s="213"/>
      <c r="AV1035" s="885"/>
      <c r="AW1035" s="885"/>
      <c r="AX1035" s="885"/>
      <c r="AY1035" s="885"/>
      <c r="AZ1035" s="177"/>
    </row>
    <row r="1036" spans="1:60" ht="16.5" customHeight="1">
      <c r="B1036" s="1310">
        <v>1030</v>
      </c>
      <c r="C1036" s="650" t="s">
        <v>6628</v>
      </c>
      <c r="D1036" s="590" t="s">
        <v>6627</v>
      </c>
      <c r="E1036" s="521" t="s">
        <v>4292</v>
      </c>
      <c r="F1036" s="525" t="s">
        <v>6629</v>
      </c>
      <c r="G1036" s="509" t="s">
        <v>102</v>
      </c>
      <c r="H1036" s="849" t="s">
        <v>6630</v>
      </c>
      <c r="I1036" s="717">
        <v>35634</v>
      </c>
      <c r="J1036" s="1314">
        <f t="shared" ca="1" si="91"/>
        <v>24</v>
      </c>
      <c r="K1036" s="1225" t="s">
        <v>24</v>
      </c>
      <c r="L1036" s="328" t="s">
        <v>24</v>
      </c>
      <c r="M1036" s="1227" t="s">
        <v>24</v>
      </c>
      <c r="N1036" s="577">
        <v>43404</v>
      </c>
      <c r="O1036" s="211" t="s">
        <v>24</v>
      </c>
      <c r="P1036" s="244" t="s">
        <v>24</v>
      </c>
      <c r="Q1036" s="198" t="str">
        <f t="shared" si="86"/>
        <v>-</v>
      </c>
      <c r="R1036" s="181" t="str">
        <f t="shared" ca="1" si="87"/>
        <v>TIDAK MCU</v>
      </c>
      <c r="S1036" s="1314" t="s">
        <v>24</v>
      </c>
      <c r="T1036" s="1330">
        <v>44400</v>
      </c>
      <c r="U1036" s="1329" t="s">
        <v>24</v>
      </c>
      <c r="V1036" s="1330" t="s">
        <v>24</v>
      </c>
      <c r="W1036" s="1311" t="s">
        <v>24</v>
      </c>
      <c r="X1036" s="200"/>
      <c r="Y1036" s="417"/>
      <c r="Z1036" s="202"/>
      <c r="AA1036" s="244"/>
      <c r="AB1036" s="213"/>
      <c r="AC1036" s="203"/>
      <c r="AD1036" s="230"/>
      <c r="AE1036" s="230"/>
      <c r="AF1036" s="230"/>
      <c r="AG1036" s="230"/>
      <c r="AH1036" s="1305"/>
      <c r="AI1036" s="244" t="str">
        <f t="shared" si="88"/>
        <v/>
      </c>
      <c r="AJ1036" s="1330">
        <f t="shared" si="90"/>
        <v>43404</v>
      </c>
      <c r="AK1036" s="211" t="s">
        <v>24</v>
      </c>
      <c r="AL1036" s="621" t="s">
        <v>24</v>
      </c>
      <c r="AM1036" s="213"/>
      <c r="AN1036" s="244"/>
      <c r="AO1036" s="244"/>
      <c r="AP1036" s="213"/>
      <c r="AQ1036" s="1231" t="s">
        <v>3094</v>
      </c>
      <c r="AR1036" s="213"/>
      <c r="AS1036" s="213"/>
      <c r="AT1036" s="213"/>
      <c r="AU1036" s="213"/>
      <c r="AV1036" s="885"/>
      <c r="AW1036" s="885"/>
      <c r="AX1036" s="885"/>
      <c r="AY1036" s="885"/>
      <c r="AZ1036" s="177"/>
    </row>
    <row r="1037" spans="1:60" s="2186" customFormat="1" ht="16.5" customHeight="1">
      <c r="A1037" s="160"/>
      <c r="B1037" s="1310">
        <v>1031</v>
      </c>
      <c r="C1037" s="650" t="s">
        <v>6631</v>
      </c>
      <c r="D1037" s="590" t="s">
        <v>6623</v>
      </c>
      <c r="E1037" s="521" t="s">
        <v>4292</v>
      </c>
      <c r="F1037" s="525" t="s">
        <v>6632</v>
      </c>
      <c r="G1037" s="509" t="s">
        <v>102</v>
      </c>
      <c r="H1037" s="849" t="s">
        <v>6633</v>
      </c>
      <c r="I1037" s="717">
        <v>34006</v>
      </c>
      <c r="J1037" s="1314">
        <f t="shared" ca="1" si="91"/>
        <v>29</v>
      </c>
      <c r="K1037" s="316" t="s">
        <v>83</v>
      </c>
      <c r="L1037" s="328">
        <v>914160101819</v>
      </c>
      <c r="M1037" s="336">
        <v>44598</v>
      </c>
      <c r="N1037" s="577">
        <v>43280</v>
      </c>
      <c r="O1037" s="211" t="s">
        <v>24</v>
      </c>
      <c r="P1037" s="244" t="s">
        <v>24</v>
      </c>
      <c r="Q1037" s="198" t="str">
        <f t="shared" si="86"/>
        <v>-</v>
      </c>
      <c r="R1037" s="181" t="str">
        <f t="shared" ca="1" si="87"/>
        <v>TIDAK MCU</v>
      </c>
      <c r="S1037" s="1314" t="s">
        <v>6715</v>
      </c>
      <c r="T1037" s="1330">
        <v>44598</v>
      </c>
      <c r="U1037" s="1330">
        <v>44598</v>
      </c>
      <c r="V1037" s="1330">
        <v>44598</v>
      </c>
      <c r="W1037" s="1330">
        <v>44598</v>
      </c>
      <c r="X1037" s="200"/>
      <c r="Y1037" s="201"/>
      <c r="Z1037" s="202"/>
      <c r="AA1037" s="243" t="s">
        <v>100</v>
      </c>
      <c r="AB1037" s="213" t="s">
        <v>24</v>
      </c>
      <c r="AC1037" s="203"/>
      <c r="AD1037" s="230"/>
      <c r="AE1037" s="230"/>
      <c r="AF1037" s="230"/>
      <c r="AG1037" s="230"/>
      <c r="AH1037" s="1305"/>
      <c r="AI1037" s="244" t="str">
        <f t="shared" si="88"/>
        <v>LIGHT VEHICLE-</v>
      </c>
      <c r="AJ1037" s="1330">
        <f t="shared" si="90"/>
        <v>43280</v>
      </c>
      <c r="AK1037" s="211">
        <v>44224</v>
      </c>
      <c r="AL1037" s="621">
        <v>43479</v>
      </c>
      <c r="AM1037" s="213"/>
      <c r="AN1037" s="244"/>
      <c r="AO1037" s="244"/>
      <c r="AP1037" s="213"/>
      <c r="AQ1037" s="1231" t="s">
        <v>3094</v>
      </c>
      <c r="AR1037" s="213"/>
      <c r="AS1037" s="213"/>
      <c r="AT1037" s="213"/>
      <c r="AU1037" s="213"/>
      <c r="AV1037" s="885"/>
      <c r="AW1037" s="885"/>
      <c r="AX1037" s="885"/>
      <c r="AY1037" s="885"/>
      <c r="AZ1037" s="885"/>
      <c r="BA1037" s="1206"/>
      <c r="BB1037" s="1206"/>
      <c r="BC1037" s="1206"/>
      <c r="BD1037" s="1206"/>
      <c r="BE1037" s="1206"/>
      <c r="BF1037" s="1206"/>
      <c r="BG1037" s="1206"/>
      <c r="BH1037" s="1206"/>
    </row>
    <row r="1038" spans="1:60" ht="15" customHeight="1">
      <c r="B1038" s="1310">
        <v>1032</v>
      </c>
      <c r="C1038" s="650" t="s">
        <v>6634</v>
      </c>
      <c r="D1038" s="566" t="s">
        <v>6635</v>
      </c>
      <c r="E1038" s="521" t="s">
        <v>4292</v>
      </c>
      <c r="F1038" s="509" t="s">
        <v>6636</v>
      </c>
      <c r="G1038" s="509" t="s">
        <v>102</v>
      </c>
      <c r="H1038" s="849" t="s">
        <v>6637</v>
      </c>
      <c r="I1038" s="718">
        <v>34044</v>
      </c>
      <c r="J1038" s="903">
        <f t="shared" ca="1" si="91"/>
        <v>29</v>
      </c>
      <c r="K1038" s="316" t="s">
        <v>83</v>
      </c>
      <c r="L1038" s="328">
        <v>93031205971867</v>
      </c>
      <c r="M1038" s="1227">
        <v>43906</v>
      </c>
      <c r="N1038" s="577">
        <v>42840</v>
      </c>
      <c r="O1038" s="211" t="s">
        <v>24</v>
      </c>
      <c r="P1038" s="244" t="s">
        <v>24</v>
      </c>
      <c r="Q1038" s="198" t="str">
        <f t="shared" si="86"/>
        <v>-</v>
      </c>
      <c r="R1038" s="181" t="str">
        <f t="shared" ca="1" si="87"/>
        <v>TIDAK MCU</v>
      </c>
      <c r="S1038" s="1314" t="s">
        <v>24</v>
      </c>
      <c r="T1038" s="1330">
        <v>44636</v>
      </c>
      <c r="U1038" s="1330" t="s">
        <v>24</v>
      </c>
      <c r="V1038" s="904">
        <v>44271</v>
      </c>
      <c r="W1038" s="1311" t="s">
        <v>24</v>
      </c>
      <c r="X1038" s="200"/>
      <c r="Y1038" s="201"/>
      <c r="Z1038" s="202"/>
      <c r="AA1038" s="244" t="s">
        <v>24</v>
      </c>
      <c r="AB1038" s="213" t="s">
        <v>24</v>
      </c>
      <c r="AC1038" s="203"/>
      <c r="AD1038" s="230"/>
      <c r="AE1038" s="230"/>
      <c r="AF1038" s="230"/>
      <c r="AG1038" s="230"/>
      <c r="AH1038" s="1305"/>
      <c r="AI1038" s="244" t="str">
        <f t="shared" si="88"/>
        <v>--</v>
      </c>
      <c r="AJ1038" s="1330">
        <f t="shared" si="90"/>
        <v>42840</v>
      </c>
      <c r="AK1038" s="217" t="s">
        <v>24</v>
      </c>
      <c r="AL1038" s="614" t="s">
        <v>24</v>
      </c>
      <c r="AM1038" s="213"/>
      <c r="AN1038" s="244"/>
      <c r="AO1038" s="244"/>
      <c r="AP1038" s="213"/>
      <c r="AQ1038" s="1231" t="s">
        <v>3094</v>
      </c>
      <c r="AR1038" s="213"/>
      <c r="AS1038" s="213"/>
      <c r="AT1038" s="213"/>
      <c r="AU1038" s="213"/>
      <c r="AV1038" s="885"/>
      <c r="AW1038" s="885"/>
      <c r="AX1038" s="885"/>
      <c r="AY1038" s="885"/>
      <c r="AZ1038" s="177"/>
    </row>
    <row r="1039" spans="1:60" ht="15" customHeight="1">
      <c r="B1039" s="1310">
        <v>1033</v>
      </c>
      <c r="C1039" s="1341" t="s">
        <v>6638</v>
      </c>
      <c r="D1039" s="566" t="s">
        <v>6639</v>
      </c>
      <c r="E1039" s="521" t="s">
        <v>4292</v>
      </c>
      <c r="F1039" s="244" t="s">
        <v>6640</v>
      </c>
      <c r="G1039" s="711" t="s">
        <v>102</v>
      </c>
      <c r="H1039" s="849" t="s">
        <v>6641</v>
      </c>
      <c r="I1039" s="718">
        <v>32089</v>
      </c>
      <c r="J1039" s="903">
        <f t="shared" ca="1" si="91"/>
        <v>34</v>
      </c>
      <c r="K1039" s="176" t="s">
        <v>83</v>
      </c>
      <c r="L1039" s="719" t="s">
        <v>6642</v>
      </c>
      <c r="M1039" s="173">
        <v>45238</v>
      </c>
      <c r="N1039" s="533">
        <v>42840</v>
      </c>
      <c r="O1039" s="211" t="s">
        <v>24</v>
      </c>
      <c r="P1039" s="244" t="s">
        <v>24</v>
      </c>
      <c r="Q1039" s="198" t="str">
        <f t="shared" si="86"/>
        <v>-</v>
      </c>
      <c r="R1039" s="181" t="str">
        <f t="shared" ca="1" si="87"/>
        <v>TIDAK MCU</v>
      </c>
      <c r="S1039" s="1314" t="s">
        <v>24</v>
      </c>
      <c r="T1039" s="1330">
        <v>44508</v>
      </c>
      <c r="U1039" s="211" t="s">
        <v>6714</v>
      </c>
      <c r="V1039" s="904">
        <v>44508</v>
      </c>
      <c r="W1039" s="1311" t="s">
        <v>24</v>
      </c>
      <c r="X1039" s="200"/>
      <c r="Y1039" s="201"/>
      <c r="Z1039" s="202"/>
      <c r="AA1039" s="244" t="s">
        <v>24</v>
      </c>
      <c r="AB1039" s="213"/>
      <c r="AC1039" s="203"/>
      <c r="AD1039" s="230"/>
      <c r="AE1039" s="230"/>
      <c r="AF1039" s="230"/>
      <c r="AG1039" s="230"/>
      <c r="AH1039" s="369"/>
      <c r="AI1039" s="481" t="str">
        <f t="shared" si="88"/>
        <v>-</v>
      </c>
      <c r="AJ1039" s="1330">
        <f t="shared" si="90"/>
        <v>42840</v>
      </c>
      <c r="AK1039" s="217" t="s">
        <v>24</v>
      </c>
      <c r="AL1039" s="614" t="s">
        <v>24</v>
      </c>
      <c r="AM1039" s="213"/>
      <c r="AN1039" s="244"/>
      <c r="AO1039" s="244"/>
      <c r="AP1039" s="213"/>
      <c r="AQ1039" s="180" t="s">
        <v>3094</v>
      </c>
      <c r="AR1039" s="213"/>
      <c r="AS1039" s="213"/>
      <c r="AT1039" s="213"/>
      <c r="AU1039" s="213"/>
      <c r="AV1039" s="885"/>
      <c r="AW1039" s="885"/>
      <c r="AX1039" s="885"/>
      <c r="AY1039" s="885"/>
      <c r="AZ1039" s="177"/>
    </row>
    <row r="1040" spans="1:60" ht="15" customHeight="1">
      <c r="B1040" s="1310">
        <v>1034</v>
      </c>
      <c r="C1040" s="715" t="s">
        <v>6643</v>
      </c>
      <c r="D1040" s="566" t="s">
        <v>6644</v>
      </c>
      <c r="E1040" s="521" t="s">
        <v>4292</v>
      </c>
      <c r="F1040" s="526" t="s">
        <v>6645</v>
      </c>
      <c r="G1040" s="711" t="s">
        <v>102</v>
      </c>
      <c r="H1040" s="716" t="s">
        <v>6646</v>
      </c>
      <c r="I1040" s="718">
        <v>35256</v>
      </c>
      <c r="J1040" s="1314">
        <f t="shared" ca="1" si="91"/>
        <v>25</v>
      </c>
      <c r="K1040" s="176" t="s">
        <v>83</v>
      </c>
      <c r="L1040" s="719" t="s">
        <v>6647</v>
      </c>
      <c r="M1040" s="173" t="s">
        <v>6648</v>
      </c>
      <c r="N1040" s="533">
        <v>43502</v>
      </c>
      <c r="O1040" s="211" t="s">
        <v>24</v>
      </c>
      <c r="P1040" s="244" t="s">
        <v>24</v>
      </c>
      <c r="Q1040" s="198" t="str">
        <f t="shared" ref="Q1040:Q1103" si="92">IF(OR(O1040="-",O1040=""),"-",O1040+365)</f>
        <v>-</v>
      </c>
      <c r="R1040" s="181" t="str">
        <f t="shared" ref="R1040:R1103" ca="1" si="93">IF(OR(O1040="",O1040="-"),"TIDAK MCU",IF(Q1040&gt;TODAY(),"BERLAKU","EXPIRED"))</f>
        <v>TIDAK MCU</v>
      </c>
      <c r="S1040" s="1314" t="s">
        <v>24</v>
      </c>
      <c r="T1040" s="1330">
        <v>44387</v>
      </c>
      <c r="U1040" s="1329" t="s">
        <v>24</v>
      </c>
      <c r="V1040" s="904" t="s">
        <v>24</v>
      </c>
      <c r="W1040" s="136" t="s">
        <v>24</v>
      </c>
      <c r="X1040" s="200"/>
      <c r="Y1040" s="201"/>
      <c r="Z1040" s="202"/>
      <c r="AA1040" s="244"/>
      <c r="AB1040" s="213"/>
      <c r="AC1040" s="203"/>
      <c r="AD1040" s="230"/>
      <c r="AE1040" s="230"/>
      <c r="AF1040" s="230"/>
      <c r="AG1040" s="230"/>
      <c r="AH1040" s="1305"/>
      <c r="AI1040" s="244" t="str">
        <f t="shared" ref="AI1040:AI1103" si="94">+CONCATENATE(AA1040,AB1040,AC1040,AD1040,AE1040,AF1040,AG1040)</f>
        <v/>
      </c>
      <c r="AJ1040" s="1330">
        <f t="shared" si="90"/>
        <v>43502</v>
      </c>
      <c r="AK1040" s="217" t="s">
        <v>24</v>
      </c>
      <c r="AL1040" s="614" t="s">
        <v>24</v>
      </c>
      <c r="AM1040" s="213"/>
      <c r="AN1040" s="244"/>
      <c r="AO1040" s="244"/>
      <c r="AP1040" s="213"/>
      <c r="AQ1040" s="1231" t="s">
        <v>3094</v>
      </c>
      <c r="AR1040" s="213"/>
      <c r="AS1040" s="213"/>
      <c r="AT1040" s="213"/>
      <c r="AU1040" s="213"/>
      <c r="AV1040" s="885"/>
      <c r="AW1040" s="885"/>
      <c r="AX1040" s="885"/>
      <c r="AY1040" s="885"/>
      <c r="AZ1040" s="177"/>
    </row>
    <row r="1041" spans="1:60" ht="15" customHeight="1">
      <c r="B1041" s="1310">
        <v>1035</v>
      </c>
      <c r="C1041" s="650" t="s">
        <v>6649</v>
      </c>
      <c r="D1041" s="566" t="s">
        <v>11766</v>
      </c>
      <c r="E1041" s="521" t="s">
        <v>4292</v>
      </c>
      <c r="F1041" s="671" t="s">
        <v>6650</v>
      </c>
      <c r="G1041" s="711" t="s">
        <v>102</v>
      </c>
      <c r="H1041" s="849" t="s">
        <v>6651</v>
      </c>
      <c r="I1041" s="718">
        <v>34764</v>
      </c>
      <c r="J1041" s="903">
        <f t="shared" ca="1" si="91"/>
        <v>27</v>
      </c>
      <c r="K1041" s="176" t="s">
        <v>24</v>
      </c>
      <c r="L1041" s="170" t="s">
        <v>24</v>
      </c>
      <c r="M1041" s="173" t="s">
        <v>24</v>
      </c>
      <c r="N1041" s="533">
        <v>43502</v>
      </c>
      <c r="O1041" s="211" t="s">
        <v>24</v>
      </c>
      <c r="P1041" s="244" t="s">
        <v>24</v>
      </c>
      <c r="Q1041" s="198" t="str">
        <f t="shared" si="92"/>
        <v>-</v>
      </c>
      <c r="R1041" s="181" t="str">
        <f t="shared" ca="1" si="93"/>
        <v>TIDAK MCU</v>
      </c>
      <c r="S1041" s="1314" t="s">
        <v>24</v>
      </c>
      <c r="T1041" s="1330">
        <v>44626</v>
      </c>
      <c r="U1041" s="1330" t="s">
        <v>24</v>
      </c>
      <c r="V1041" s="904" t="s">
        <v>24</v>
      </c>
      <c r="W1041" s="1311" t="s">
        <v>24</v>
      </c>
      <c r="X1041" s="200"/>
      <c r="Y1041" s="201"/>
      <c r="Z1041" s="202"/>
      <c r="AA1041" s="244" t="s">
        <v>24</v>
      </c>
      <c r="AB1041" s="213"/>
      <c r="AC1041" s="203"/>
      <c r="AD1041" s="230"/>
      <c r="AE1041" s="230"/>
      <c r="AF1041" s="230"/>
      <c r="AG1041" s="230"/>
      <c r="AH1041" s="1305"/>
      <c r="AI1041" s="244" t="str">
        <f t="shared" si="94"/>
        <v>-</v>
      </c>
      <c r="AJ1041" s="1330">
        <f t="shared" si="90"/>
        <v>43502</v>
      </c>
      <c r="AK1041" s="211" t="s">
        <v>24</v>
      </c>
      <c r="AL1041" s="621" t="s">
        <v>24</v>
      </c>
      <c r="AM1041" s="213"/>
      <c r="AN1041" s="244"/>
      <c r="AO1041" s="244"/>
      <c r="AP1041" s="213"/>
      <c r="AQ1041" s="1231" t="s">
        <v>3094</v>
      </c>
      <c r="AR1041" s="213"/>
      <c r="AS1041" s="213"/>
      <c r="AT1041" s="213"/>
      <c r="AU1041" s="213"/>
      <c r="AV1041" s="885"/>
      <c r="AW1041" s="885"/>
      <c r="AX1041" s="885"/>
      <c r="AY1041" s="885"/>
      <c r="AZ1041" s="177"/>
    </row>
    <row r="1042" spans="1:60" ht="15" customHeight="1">
      <c r="B1042" s="1310">
        <v>1036</v>
      </c>
      <c r="C1042" s="1494" t="s">
        <v>6652</v>
      </c>
      <c r="D1042" s="1556" t="s">
        <v>6644</v>
      </c>
      <c r="E1042" s="709" t="s">
        <v>4292</v>
      </c>
      <c r="F1042" s="447" t="s">
        <v>6653</v>
      </c>
      <c r="G1042" s="1621" t="s">
        <v>102</v>
      </c>
      <c r="H1042" s="1683" t="s">
        <v>6654</v>
      </c>
      <c r="I1042" s="1780">
        <v>35177</v>
      </c>
      <c r="J1042" s="445">
        <f t="shared" ca="1" si="91"/>
        <v>26</v>
      </c>
      <c r="K1042" s="1803" t="s">
        <v>24</v>
      </c>
      <c r="L1042" s="1831" t="s">
        <v>24</v>
      </c>
      <c r="M1042" s="1876" t="s">
        <v>24</v>
      </c>
      <c r="N1042" s="517">
        <v>43502</v>
      </c>
      <c r="O1042" s="1711" t="s">
        <v>24</v>
      </c>
      <c r="P1042" s="447" t="s">
        <v>24</v>
      </c>
      <c r="Q1042" s="920" t="str">
        <f t="shared" si="92"/>
        <v>-</v>
      </c>
      <c r="R1042" s="919" t="str">
        <f t="shared" ca="1" si="93"/>
        <v>TIDAK MCU</v>
      </c>
      <c r="S1042" s="445" t="s">
        <v>24</v>
      </c>
      <c r="T1042" s="446">
        <v>43943</v>
      </c>
      <c r="U1042" s="446" t="s">
        <v>24</v>
      </c>
      <c r="V1042" s="446" t="s">
        <v>24</v>
      </c>
      <c r="W1042" s="446" t="s">
        <v>24</v>
      </c>
      <c r="X1042" s="1492"/>
      <c r="Y1042" s="922"/>
      <c r="Z1042" s="1949"/>
      <c r="AA1042" s="447"/>
      <c r="AB1042" s="447"/>
      <c r="AC1042" s="1580"/>
      <c r="AD1042" s="877"/>
      <c r="AE1042" s="877"/>
      <c r="AF1042" s="877"/>
      <c r="AG1042" s="877"/>
      <c r="AH1042" s="1577"/>
      <c r="AI1042" s="447" t="str">
        <f t="shared" si="94"/>
        <v/>
      </c>
      <c r="AJ1042" s="446">
        <f t="shared" si="90"/>
        <v>43502</v>
      </c>
      <c r="AK1042" s="1727" t="s">
        <v>24</v>
      </c>
      <c r="AL1042" s="1989" t="s">
        <v>24</v>
      </c>
      <c r="AM1042" s="447"/>
      <c r="AN1042" s="447"/>
      <c r="AO1042" s="447"/>
      <c r="AP1042" s="447"/>
      <c r="AQ1042" s="2001" t="s">
        <v>6564</v>
      </c>
      <c r="AR1042" s="447"/>
      <c r="AS1042" s="447"/>
      <c r="AT1042" s="447" t="s">
        <v>11598</v>
      </c>
      <c r="AU1042" s="447"/>
      <c r="AV1042" s="458"/>
      <c r="AW1042" s="458"/>
      <c r="AX1042" s="458"/>
      <c r="AY1042" s="458"/>
      <c r="AZ1042" s="177"/>
    </row>
    <row r="1043" spans="1:60" ht="15" customHeight="1">
      <c r="B1043" s="1310">
        <v>1037</v>
      </c>
      <c r="C1043" s="715" t="s">
        <v>6655</v>
      </c>
      <c r="D1043" s="566" t="s">
        <v>6656</v>
      </c>
      <c r="E1043" s="521" t="s">
        <v>4292</v>
      </c>
      <c r="F1043" s="671" t="s">
        <v>6657</v>
      </c>
      <c r="G1043" s="711" t="s">
        <v>102</v>
      </c>
      <c r="H1043" s="716" t="s">
        <v>6658</v>
      </c>
      <c r="I1043" s="718">
        <v>29049</v>
      </c>
      <c r="J1043" s="1314">
        <f t="shared" ca="1" si="91"/>
        <v>43</v>
      </c>
      <c r="K1043" s="316" t="s">
        <v>24</v>
      </c>
      <c r="L1043" s="326" t="s">
        <v>24</v>
      </c>
      <c r="M1043" s="336" t="s">
        <v>24</v>
      </c>
      <c r="N1043" s="533">
        <v>43502</v>
      </c>
      <c r="O1043" s="211" t="s">
        <v>24</v>
      </c>
      <c r="P1043" s="244" t="s">
        <v>24</v>
      </c>
      <c r="Q1043" s="198" t="str">
        <f t="shared" si="92"/>
        <v>-</v>
      </c>
      <c r="R1043" s="181" t="str">
        <f t="shared" ca="1" si="93"/>
        <v>TIDAK MCU</v>
      </c>
      <c r="S1043" s="1314" t="s">
        <v>24</v>
      </c>
      <c r="T1043" s="1330">
        <v>44390</v>
      </c>
      <c r="U1043" s="1329" t="s">
        <v>24</v>
      </c>
      <c r="V1043" s="1330" t="s">
        <v>24</v>
      </c>
      <c r="W1043" s="1311" t="s">
        <v>24</v>
      </c>
      <c r="X1043" s="200"/>
      <c r="Y1043" s="201"/>
      <c r="Z1043" s="202"/>
      <c r="AA1043" s="244"/>
      <c r="AB1043" s="213"/>
      <c r="AC1043" s="203"/>
      <c r="AD1043" s="230"/>
      <c r="AE1043" s="230"/>
      <c r="AF1043" s="230"/>
      <c r="AG1043" s="230"/>
      <c r="AH1043" s="1305"/>
      <c r="AI1043" s="244" t="str">
        <f t="shared" si="94"/>
        <v/>
      </c>
      <c r="AJ1043" s="1330">
        <f t="shared" si="90"/>
        <v>43502</v>
      </c>
      <c r="AK1043" s="217" t="s">
        <v>24</v>
      </c>
      <c r="AL1043" s="614" t="s">
        <v>24</v>
      </c>
      <c r="AM1043" s="213"/>
      <c r="AN1043" s="244"/>
      <c r="AO1043" s="244"/>
      <c r="AP1043" s="213"/>
      <c r="AQ1043" s="1231" t="s">
        <v>3094</v>
      </c>
      <c r="AR1043" s="213"/>
      <c r="AS1043" s="213"/>
      <c r="AT1043" s="213"/>
      <c r="AU1043" s="213"/>
      <c r="AV1043" s="885"/>
      <c r="AW1043" s="885"/>
      <c r="AX1043" s="885"/>
      <c r="AY1043" s="885"/>
      <c r="AZ1043" s="177"/>
    </row>
    <row r="1044" spans="1:60" ht="15" customHeight="1">
      <c r="B1044" s="1310">
        <v>1038</v>
      </c>
      <c r="C1044" s="715" t="s">
        <v>6659</v>
      </c>
      <c r="D1044" s="590" t="s">
        <v>6656</v>
      </c>
      <c r="E1044" s="521" t="s">
        <v>4292</v>
      </c>
      <c r="F1044" s="244" t="s">
        <v>6660</v>
      </c>
      <c r="G1044" s="1622" t="s">
        <v>102</v>
      </c>
      <c r="H1044" s="716" t="s">
        <v>6661</v>
      </c>
      <c r="I1044" s="718">
        <v>34500</v>
      </c>
      <c r="J1044" s="1314">
        <f t="shared" ca="1" si="91"/>
        <v>27</v>
      </c>
      <c r="K1044" s="316" t="s">
        <v>83</v>
      </c>
      <c r="L1044" s="1371" t="s">
        <v>6662</v>
      </c>
      <c r="M1044" s="336" t="s">
        <v>6663</v>
      </c>
      <c r="N1044" s="533">
        <v>42184</v>
      </c>
      <c r="O1044" s="211" t="s">
        <v>24</v>
      </c>
      <c r="P1044" s="244" t="s">
        <v>24</v>
      </c>
      <c r="Q1044" s="198" t="str">
        <f t="shared" si="92"/>
        <v>-</v>
      </c>
      <c r="R1044" s="181" t="str">
        <f t="shared" ca="1" si="93"/>
        <v>TIDAK MCU</v>
      </c>
      <c r="S1044" s="1314" t="s">
        <v>24</v>
      </c>
      <c r="T1044" s="1330">
        <v>44362</v>
      </c>
      <c r="U1044" s="212" t="s">
        <v>24</v>
      </c>
      <c r="V1044" s="1330">
        <v>43997</v>
      </c>
      <c r="W1044" s="1330">
        <v>43997</v>
      </c>
      <c r="X1044" s="200"/>
      <c r="Y1044" s="201"/>
      <c r="Z1044" s="202"/>
      <c r="AA1044" s="244"/>
      <c r="AB1044" s="213"/>
      <c r="AC1044" s="203"/>
      <c r="AD1044" s="230"/>
      <c r="AE1044" s="230"/>
      <c r="AF1044" s="230"/>
      <c r="AG1044" s="230"/>
      <c r="AH1044" s="369"/>
      <c r="AI1044" s="481" t="str">
        <f t="shared" si="94"/>
        <v/>
      </c>
      <c r="AJ1044" s="1330">
        <f t="shared" si="90"/>
        <v>42184</v>
      </c>
      <c r="AK1044" s="217" t="s">
        <v>24</v>
      </c>
      <c r="AL1044" s="614" t="s">
        <v>24</v>
      </c>
      <c r="AM1044" s="213"/>
      <c r="AN1044" s="244"/>
      <c r="AO1044" s="244"/>
      <c r="AP1044" s="213"/>
      <c r="AQ1044" s="1231" t="s">
        <v>3094</v>
      </c>
      <c r="AR1044" s="213"/>
      <c r="AS1044" s="213"/>
      <c r="AT1044" s="213"/>
      <c r="AU1044" s="213"/>
      <c r="AV1044" s="885"/>
      <c r="AW1044" s="885"/>
      <c r="AX1044" s="885"/>
      <c r="AY1044" s="885"/>
      <c r="AZ1044" s="177"/>
    </row>
    <row r="1045" spans="1:60" ht="15" customHeight="1">
      <c r="B1045" s="1310">
        <v>1039</v>
      </c>
      <c r="C1045" s="715" t="s">
        <v>6664</v>
      </c>
      <c r="D1045" s="590" t="s">
        <v>6665</v>
      </c>
      <c r="E1045" s="521" t="s">
        <v>4292</v>
      </c>
      <c r="F1045" s="244" t="s">
        <v>6666</v>
      </c>
      <c r="G1045" s="1622" t="s">
        <v>102</v>
      </c>
      <c r="H1045" s="716" t="s">
        <v>6667</v>
      </c>
      <c r="I1045" s="718">
        <v>29331</v>
      </c>
      <c r="J1045" s="1314">
        <f t="shared" ca="1" si="91"/>
        <v>42</v>
      </c>
      <c r="K1045" s="316" t="s">
        <v>24</v>
      </c>
      <c r="L1045" s="326" t="s">
        <v>24</v>
      </c>
      <c r="M1045" s="336" t="s">
        <v>24</v>
      </c>
      <c r="N1045" s="533">
        <v>42801</v>
      </c>
      <c r="O1045" s="211" t="s">
        <v>24</v>
      </c>
      <c r="P1045" s="244" t="s">
        <v>24</v>
      </c>
      <c r="Q1045" s="198" t="str">
        <f t="shared" si="92"/>
        <v>-</v>
      </c>
      <c r="R1045" s="181" t="str">
        <f t="shared" ca="1" si="93"/>
        <v>TIDAK MCU</v>
      </c>
      <c r="S1045" s="1314" t="s">
        <v>24</v>
      </c>
      <c r="T1045" s="1330">
        <v>44306</v>
      </c>
      <c r="U1045" s="1330" t="s">
        <v>6714</v>
      </c>
      <c r="V1045" s="1330" t="s">
        <v>24</v>
      </c>
      <c r="W1045" s="1311" t="s">
        <v>24</v>
      </c>
      <c r="X1045" s="200"/>
      <c r="Y1045" s="201"/>
      <c r="Z1045" s="202"/>
      <c r="AA1045" s="244" t="s">
        <v>24</v>
      </c>
      <c r="AB1045" s="213"/>
      <c r="AC1045" s="203"/>
      <c r="AD1045" s="230"/>
      <c r="AE1045" s="230"/>
      <c r="AF1045" s="230"/>
      <c r="AG1045" s="230"/>
      <c r="AH1045" s="1305"/>
      <c r="AI1045" s="244" t="str">
        <f t="shared" si="94"/>
        <v>-</v>
      </c>
      <c r="AJ1045" s="1330">
        <f t="shared" si="90"/>
        <v>42801</v>
      </c>
      <c r="AK1045" s="217" t="s">
        <v>24</v>
      </c>
      <c r="AL1045" s="614" t="s">
        <v>24</v>
      </c>
      <c r="AM1045" s="213"/>
      <c r="AN1045" s="244"/>
      <c r="AO1045" s="244"/>
      <c r="AP1045" s="213"/>
      <c r="AQ1045" s="1231" t="s">
        <v>3094</v>
      </c>
      <c r="AR1045" s="213"/>
      <c r="AS1045" s="213"/>
      <c r="AT1045" s="213"/>
      <c r="AU1045" s="213"/>
      <c r="AV1045" s="885"/>
      <c r="AW1045" s="885"/>
      <c r="AX1045" s="885"/>
      <c r="AY1045" s="885"/>
      <c r="AZ1045" s="177"/>
    </row>
    <row r="1046" spans="1:60" s="2186" customFormat="1" ht="15" customHeight="1">
      <c r="A1046" s="160"/>
      <c r="B1046" s="1310">
        <v>1040</v>
      </c>
      <c r="C1046" s="715" t="s">
        <v>6668</v>
      </c>
      <c r="D1046" s="590" t="s">
        <v>6669</v>
      </c>
      <c r="E1046" s="521" t="s">
        <v>4292</v>
      </c>
      <c r="F1046" s="244" t="s">
        <v>6670</v>
      </c>
      <c r="G1046" s="1622" t="s">
        <v>102</v>
      </c>
      <c r="H1046" s="716" t="s">
        <v>6671</v>
      </c>
      <c r="I1046" s="718">
        <v>34087</v>
      </c>
      <c r="J1046" s="1314">
        <f t="shared" ca="1" si="91"/>
        <v>29</v>
      </c>
      <c r="K1046" s="316" t="s">
        <v>83</v>
      </c>
      <c r="L1046" s="1371" t="s">
        <v>6672</v>
      </c>
      <c r="M1046" s="336">
        <v>44679</v>
      </c>
      <c r="N1046" s="533">
        <v>42879</v>
      </c>
      <c r="O1046" s="211" t="s">
        <v>24</v>
      </c>
      <c r="P1046" s="244" t="s">
        <v>24</v>
      </c>
      <c r="Q1046" s="198" t="str">
        <f t="shared" si="92"/>
        <v>-</v>
      </c>
      <c r="R1046" s="181" t="str">
        <f t="shared" ca="1" si="93"/>
        <v>TIDAK MCU</v>
      </c>
      <c r="S1046" s="1314" t="s">
        <v>24</v>
      </c>
      <c r="T1046" s="1330">
        <v>44314</v>
      </c>
      <c r="U1046" s="1330" t="s">
        <v>6714</v>
      </c>
      <c r="V1046" s="1330" t="s">
        <v>24</v>
      </c>
      <c r="W1046" s="1311" t="s">
        <v>24</v>
      </c>
      <c r="X1046" s="200"/>
      <c r="Y1046" s="201"/>
      <c r="Z1046" s="202"/>
      <c r="AA1046" s="244" t="s">
        <v>24</v>
      </c>
      <c r="AB1046" s="213"/>
      <c r="AC1046" s="203"/>
      <c r="AD1046" s="230"/>
      <c r="AE1046" s="230"/>
      <c r="AF1046" s="230"/>
      <c r="AG1046" s="230"/>
      <c r="AH1046" s="1305"/>
      <c r="AI1046" s="244" t="str">
        <f t="shared" si="94"/>
        <v>-</v>
      </c>
      <c r="AJ1046" s="1330">
        <f t="shared" si="90"/>
        <v>42879</v>
      </c>
      <c r="AK1046" s="217" t="s">
        <v>24</v>
      </c>
      <c r="AL1046" s="614" t="s">
        <v>24</v>
      </c>
      <c r="AM1046" s="213"/>
      <c r="AN1046" s="244"/>
      <c r="AO1046" s="244"/>
      <c r="AP1046" s="213"/>
      <c r="AQ1046" s="1231" t="s">
        <v>3094</v>
      </c>
      <c r="AR1046" s="213"/>
      <c r="AS1046" s="213"/>
      <c r="AT1046" s="213"/>
      <c r="AU1046" s="213"/>
      <c r="AV1046" s="885"/>
      <c r="AW1046" s="885"/>
      <c r="AX1046" s="885"/>
      <c r="AY1046" s="885"/>
      <c r="AZ1046" s="885"/>
      <c r="BA1046" s="1206"/>
      <c r="BB1046" s="1206"/>
      <c r="BC1046" s="1206"/>
      <c r="BD1046" s="1206"/>
      <c r="BE1046" s="1206"/>
      <c r="BF1046" s="1206"/>
      <c r="BG1046" s="1206"/>
      <c r="BH1046" s="1206"/>
    </row>
    <row r="1047" spans="1:60" ht="15" customHeight="1">
      <c r="B1047" s="1310">
        <v>1041</v>
      </c>
      <c r="C1047" s="715" t="s">
        <v>6673</v>
      </c>
      <c r="D1047" s="590" t="s">
        <v>6669</v>
      </c>
      <c r="E1047" s="521" t="s">
        <v>4292</v>
      </c>
      <c r="F1047" s="244" t="s">
        <v>6674</v>
      </c>
      <c r="G1047" s="1622" t="s">
        <v>102</v>
      </c>
      <c r="H1047" s="716" t="s">
        <v>6675</v>
      </c>
      <c r="I1047" s="718">
        <v>34202</v>
      </c>
      <c r="J1047" s="1314">
        <f t="shared" ca="1" si="91"/>
        <v>28</v>
      </c>
      <c r="K1047" s="316" t="s">
        <v>24</v>
      </c>
      <c r="L1047" s="326" t="s">
        <v>24</v>
      </c>
      <c r="M1047" s="336" t="s">
        <v>24</v>
      </c>
      <c r="N1047" s="533">
        <v>42952</v>
      </c>
      <c r="O1047" s="211" t="s">
        <v>24</v>
      </c>
      <c r="P1047" s="244" t="s">
        <v>24</v>
      </c>
      <c r="Q1047" s="198" t="str">
        <f t="shared" si="92"/>
        <v>-</v>
      </c>
      <c r="R1047" s="181" t="str">
        <f t="shared" ca="1" si="93"/>
        <v>TIDAK MCU</v>
      </c>
      <c r="S1047" s="1314" t="s">
        <v>24</v>
      </c>
      <c r="T1047" s="1330">
        <v>44429</v>
      </c>
      <c r="U1047" s="1329" t="s">
        <v>24</v>
      </c>
      <c r="V1047" s="1330" t="s">
        <v>24</v>
      </c>
      <c r="W1047" s="1311" t="s">
        <v>24</v>
      </c>
      <c r="X1047" s="200"/>
      <c r="Y1047" s="201"/>
      <c r="Z1047" s="202"/>
      <c r="AA1047" s="244"/>
      <c r="AB1047" s="213"/>
      <c r="AC1047" s="203"/>
      <c r="AD1047" s="230"/>
      <c r="AE1047" s="230"/>
      <c r="AF1047" s="230"/>
      <c r="AG1047" s="230"/>
      <c r="AH1047" s="369"/>
      <c r="AI1047" s="481" t="str">
        <f t="shared" si="94"/>
        <v/>
      </c>
      <c r="AJ1047" s="1330">
        <f t="shared" si="90"/>
        <v>42952</v>
      </c>
      <c r="AK1047" s="217" t="s">
        <v>24</v>
      </c>
      <c r="AL1047" s="614" t="s">
        <v>24</v>
      </c>
      <c r="AM1047" s="213"/>
      <c r="AN1047" s="244"/>
      <c r="AO1047" s="244"/>
      <c r="AP1047" s="213"/>
      <c r="AQ1047" s="1231" t="s">
        <v>3094</v>
      </c>
      <c r="AR1047" s="213"/>
      <c r="AS1047" s="213"/>
      <c r="AT1047" s="213"/>
      <c r="AU1047" s="213"/>
      <c r="AV1047" s="885"/>
      <c r="AW1047" s="885"/>
      <c r="AX1047" s="885"/>
      <c r="AY1047" s="885"/>
      <c r="AZ1047" s="177"/>
    </row>
    <row r="1048" spans="1:60" ht="15" customHeight="1">
      <c r="B1048" s="1310">
        <v>1042</v>
      </c>
      <c r="C1048" s="655" t="s">
        <v>6676</v>
      </c>
      <c r="D1048" s="566" t="s">
        <v>6656</v>
      </c>
      <c r="E1048" s="521" t="s">
        <v>4292</v>
      </c>
      <c r="F1048" s="671" t="s">
        <v>6677</v>
      </c>
      <c r="G1048" s="1622" t="s">
        <v>102</v>
      </c>
      <c r="H1048" s="716" t="s">
        <v>6678</v>
      </c>
      <c r="I1048" s="717">
        <v>36033</v>
      </c>
      <c r="J1048" s="903">
        <f t="shared" ca="1" si="91"/>
        <v>23</v>
      </c>
      <c r="K1048" s="316" t="s">
        <v>24</v>
      </c>
      <c r="L1048" s="326" t="s">
        <v>24</v>
      </c>
      <c r="M1048" s="336" t="s">
        <v>24</v>
      </c>
      <c r="N1048" s="533">
        <v>43562</v>
      </c>
      <c r="O1048" s="211" t="s">
        <v>24</v>
      </c>
      <c r="P1048" s="244" t="s">
        <v>24</v>
      </c>
      <c r="Q1048" s="198" t="str">
        <f t="shared" si="92"/>
        <v>-</v>
      </c>
      <c r="R1048" s="181" t="str">
        <f t="shared" ca="1" si="93"/>
        <v>TIDAK MCU</v>
      </c>
      <c r="S1048" s="1314" t="s">
        <v>24</v>
      </c>
      <c r="T1048" s="1330">
        <v>44434</v>
      </c>
      <c r="U1048" s="211" t="s">
        <v>6714</v>
      </c>
      <c r="V1048" s="904">
        <v>44434</v>
      </c>
      <c r="W1048" s="1311" t="s">
        <v>24</v>
      </c>
      <c r="X1048" s="200"/>
      <c r="Y1048" s="201"/>
      <c r="Z1048" s="202"/>
      <c r="AA1048" s="244"/>
      <c r="AB1048" s="213"/>
      <c r="AC1048" s="203"/>
      <c r="AD1048" s="230"/>
      <c r="AE1048" s="230"/>
      <c r="AF1048" s="230"/>
      <c r="AG1048" s="230"/>
      <c r="AH1048" s="369"/>
      <c r="AI1048" s="481" t="str">
        <f t="shared" si="94"/>
        <v/>
      </c>
      <c r="AJ1048" s="1330">
        <f t="shared" si="90"/>
        <v>43562</v>
      </c>
      <c r="AK1048" s="217" t="s">
        <v>24</v>
      </c>
      <c r="AL1048" s="614" t="s">
        <v>24</v>
      </c>
      <c r="AM1048" s="213"/>
      <c r="AN1048" s="244"/>
      <c r="AO1048" s="244"/>
      <c r="AP1048" s="213"/>
      <c r="AQ1048" s="1231" t="s">
        <v>3094</v>
      </c>
      <c r="AR1048" s="213"/>
      <c r="AS1048" s="213"/>
      <c r="AT1048" s="213"/>
      <c r="AU1048" s="213"/>
      <c r="AV1048" s="177"/>
      <c r="AW1048" s="177"/>
      <c r="AX1048" s="177"/>
      <c r="AY1048" s="177"/>
      <c r="AZ1048" s="885"/>
    </row>
    <row r="1049" spans="1:60" ht="15" customHeight="1">
      <c r="A1049" s="1298"/>
      <c r="B1049" s="1310">
        <v>1043</v>
      </c>
      <c r="C1049" s="1527" t="s">
        <v>6679</v>
      </c>
      <c r="D1049" s="1556" t="s">
        <v>6656</v>
      </c>
      <c r="E1049" s="709" t="s">
        <v>4292</v>
      </c>
      <c r="F1049" s="447" t="s">
        <v>6680</v>
      </c>
      <c r="G1049" s="1027" t="s">
        <v>102</v>
      </c>
      <c r="H1049" s="1683" t="s">
        <v>6681</v>
      </c>
      <c r="I1049" s="1766">
        <v>30817</v>
      </c>
      <c r="J1049" s="445">
        <f t="shared" ca="1" si="91"/>
        <v>38</v>
      </c>
      <c r="K1049" s="1803" t="s">
        <v>24</v>
      </c>
      <c r="L1049" s="1831" t="s">
        <v>24</v>
      </c>
      <c r="M1049" s="1876" t="s">
        <v>24</v>
      </c>
      <c r="N1049" s="517">
        <v>43570</v>
      </c>
      <c r="O1049" s="1711" t="s">
        <v>24</v>
      </c>
      <c r="P1049" s="447" t="s">
        <v>24</v>
      </c>
      <c r="Q1049" s="920" t="str">
        <f t="shared" si="92"/>
        <v>-</v>
      </c>
      <c r="R1049" s="919" t="str">
        <f t="shared" ca="1" si="93"/>
        <v>TIDAK MCU</v>
      </c>
      <c r="S1049" s="445" t="s">
        <v>24</v>
      </c>
      <c r="T1049" s="446">
        <v>43966</v>
      </c>
      <c r="U1049" s="446" t="s">
        <v>6714</v>
      </c>
      <c r="V1049" s="446">
        <v>43966</v>
      </c>
      <c r="W1049" s="446" t="s">
        <v>24</v>
      </c>
      <c r="X1049" s="1492"/>
      <c r="Y1049" s="922"/>
      <c r="Z1049" s="1949"/>
      <c r="AA1049" s="447" t="s">
        <v>24</v>
      </c>
      <c r="AB1049" s="447"/>
      <c r="AC1049" s="1580"/>
      <c r="AD1049" s="877"/>
      <c r="AE1049" s="877"/>
      <c r="AF1049" s="877"/>
      <c r="AG1049" s="877"/>
      <c r="AH1049" s="1577"/>
      <c r="AI1049" s="447" t="str">
        <f t="shared" si="94"/>
        <v>-</v>
      </c>
      <c r="AJ1049" s="446">
        <f t="shared" si="90"/>
        <v>43570</v>
      </c>
      <c r="AK1049" s="1727" t="s">
        <v>24</v>
      </c>
      <c r="AL1049" s="1727" t="s">
        <v>24</v>
      </c>
      <c r="AM1049" s="447"/>
      <c r="AN1049" s="447"/>
      <c r="AO1049" s="447"/>
      <c r="AP1049" s="447"/>
      <c r="AQ1049" s="2001" t="s">
        <v>6564</v>
      </c>
      <c r="AR1049" s="447"/>
      <c r="AS1049" s="447"/>
      <c r="AT1049" s="447" t="s">
        <v>11505</v>
      </c>
      <c r="AU1049" s="447"/>
      <c r="AV1049" s="458"/>
      <c r="AW1049" s="458"/>
      <c r="AX1049" s="458"/>
      <c r="AY1049" s="458"/>
      <c r="AZ1049" s="177"/>
    </row>
    <row r="1050" spans="1:60" ht="15" customHeight="1">
      <c r="B1050" s="1310">
        <v>1044</v>
      </c>
      <c r="C1050" s="657" t="s">
        <v>2024</v>
      </c>
      <c r="D1050" s="567" t="s">
        <v>226</v>
      </c>
      <c r="E1050" s="521" t="s">
        <v>1122</v>
      </c>
      <c r="F1050" s="526" t="s">
        <v>24</v>
      </c>
      <c r="G1050" s="711" t="s">
        <v>140</v>
      </c>
      <c r="H1050" s="527" t="s">
        <v>2025</v>
      </c>
      <c r="I1050" s="198">
        <v>33970</v>
      </c>
      <c r="J1050" s="1314">
        <f t="shared" ca="1" si="91"/>
        <v>29</v>
      </c>
      <c r="K1050" s="176" t="s">
        <v>24</v>
      </c>
      <c r="L1050" s="170" t="s">
        <v>24</v>
      </c>
      <c r="M1050" s="173" t="s">
        <v>24</v>
      </c>
      <c r="N1050" s="533">
        <v>43761</v>
      </c>
      <c r="O1050" s="211" t="s">
        <v>24</v>
      </c>
      <c r="P1050" s="244" t="s">
        <v>24</v>
      </c>
      <c r="Q1050" s="198" t="str">
        <f t="shared" si="92"/>
        <v>-</v>
      </c>
      <c r="R1050" s="181" t="str">
        <f t="shared" ca="1" si="93"/>
        <v>TIDAK MCU</v>
      </c>
      <c r="S1050" s="1319" t="s">
        <v>24</v>
      </c>
      <c r="T1050" s="1330">
        <v>44197</v>
      </c>
      <c r="U1050" s="212" t="s">
        <v>99</v>
      </c>
      <c r="V1050" s="1330" t="s">
        <v>24</v>
      </c>
      <c r="W1050" s="1311" t="s">
        <v>24</v>
      </c>
      <c r="X1050" s="348"/>
      <c r="Y1050" s="201"/>
      <c r="Z1050" s="351"/>
      <c r="AA1050" s="213" t="s">
        <v>24</v>
      </c>
      <c r="AB1050" s="213" t="s">
        <v>24</v>
      </c>
      <c r="AC1050" s="203"/>
      <c r="AD1050" s="230"/>
      <c r="AE1050" s="230"/>
      <c r="AF1050" s="230"/>
      <c r="AG1050" s="230"/>
      <c r="AH1050" s="369"/>
      <c r="AI1050" s="481" t="str">
        <f t="shared" si="94"/>
        <v>--</v>
      </c>
      <c r="AJ1050" s="1330">
        <f t="shared" si="90"/>
        <v>43761</v>
      </c>
      <c r="AK1050" s="217" t="s">
        <v>24</v>
      </c>
      <c r="AL1050" s="614" t="s">
        <v>24</v>
      </c>
      <c r="AM1050" s="213"/>
      <c r="AN1050" s="244"/>
      <c r="AO1050" s="244"/>
      <c r="AP1050" s="213"/>
      <c r="AQ1050" s="180"/>
      <c r="AR1050" s="213"/>
      <c r="AS1050" s="213"/>
      <c r="AT1050" s="213"/>
      <c r="AU1050" s="213"/>
      <c r="AV1050" s="885"/>
      <c r="AW1050" s="885"/>
      <c r="AX1050" s="885"/>
      <c r="AY1050" s="885"/>
      <c r="AZ1050" s="177"/>
    </row>
    <row r="1051" spans="1:60" ht="15" customHeight="1">
      <c r="B1051" s="1310">
        <v>1045</v>
      </c>
      <c r="C1051" s="657" t="s">
        <v>2540</v>
      </c>
      <c r="D1051" s="2155" t="s">
        <v>611</v>
      </c>
      <c r="E1051" s="521" t="s">
        <v>222</v>
      </c>
      <c r="F1051" s="2156" t="s">
        <v>2541</v>
      </c>
      <c r="G1051" s="711" t="s">
        <v>139</v>
      </c>
      <c r="H1051" s="1636" t="s">
        <v>2542</v>
      </c>
      <c r="I1051" s="211">
        <v>35432</v>
      </c>
      <c r="J1051" s="1314">
        <f t="shared" ca="1" si="91"/>
        <v>25</v>
      </c>
      <c r="K1051" s="176" t="s">
        <v>24</v>
      </c>
      <c r="L1051" s="170" t="s">
        <v>24</v>
      </c>
      <c r="M1051" s="173" t="s">
        <v>24</v>
      </c>
      <c r="N1051" s="533">
        <v>42760</v>
      </c>
      <c r="O1051" s="211">
        <v>43819</v>
      </c>
      <c r="P1051" s="198" t="s">
        <v>24</v>
      </c>
      <c r="Q1051" s="198">
        <f t="shared" si="92"/>
        <v>44184</v>
      </c>
      <c r="R1051" s="181" t="str">
        <f t="shared" ca="1" si="93"/>
        <v>EXPIRED</v>
      </c>
      <c r="S1051" s="1319" t="s">
        <v>24</v>
      </c>
      <c r="T1051" s="1330">
        <v>44563</v>
      </c>
      <c r="U1051" s="1329" t="s">
        <v>24</v>
      </c>
      <c r="V1051" s="1330" t="s">
        <v>24</v>
      </c>
      <c r="W1051" s="1311" t="s">
        <v>24</v>
      </c>
      <c r="X1051" s="348"/>
      <c r="Y1051" s="201"/>
      <c r="Z1051" s="202"/>
      <c r="AA1051" s="213" t="s">
        <v>3077</v>
      </c>
      <c r="AB1051" s="213" t="s">
        <v>3078</v>
      </c>
      <c r="AC1051" s="203"/>
      <c r="AD1051" s="230"/>
      <c r="AE1051" s="230"/>
      <c r="AF1051" s="230"/>
      <c r="AG1051" s="230"/>
      <c r="AH1051" s="1305"/>
      <c r="AI1051" s="244" t="str">
        <f t="shared" si="94"/>
        <v>HINO 285 JD/TISCANIA P410 MATIC</v>
      </c>
      <c r="AJ1051" s="1330">
        <f t="shared" si="90"/>
        <v>42760</v>
      </c>
      <c r="AK1051" s="592">
        <v>43595</v>
      </c>
      <c r="AL1051" s="679">
        <v>43607</v>
      </c>
      <c r="AM1051" s="213"/>
      <c r="AN1051" s="244"/>
      <c r="AO1051" s="244"/>
      <c r="AP1051" s="213"/>
      <c r="AQ1051" s="1231" t="s">
        <v>3094</v>
      </c>
      <c r="AR1051" s="213"/>
      <c r="AS1051" s="213"/>
      <c r="AT1051" s="213"/>
      <c r="AU1051" s="213"/>
      <c r="AV1051" s="885"/>
      <c r="AW1051" s="885"/>
      <c r="AX1051" s="885"/>
      <c r="AY1051" s="885"/>
      <c r="AZ1051" s="177"/>
    </row>
    <row r="1052" spans="1:60" ht="15" customHeight="1">
      <c r="B1052" s="1310">
        <v>1046</v>
      </c>
      <c r="C1052" s="1341" t="s">
        <v>1701</v>
      </c>
      <c r="D1052" s="590" t="s">
        <v>6682</v>
      </c>
      <c r="E1052" s="521" t="s">
        <v>4292</v>
      </c>
      <c r="F1052" s="671" t="s">
        <v>6683</v>
      </c>
      <c r="G1052" s="1622" t="s">
        <v>102</v>
      </c>
      <c r="H1052" s="716" t="s">
        <v>6684</v>
      </c>
      <c r="I1052" s="717">
        <v>33242</v>
      </c>
      <c r="J1052" s="1314">
        <f t="shared" ca="1" si="91"/>
        <v>31</v>
      </c>
      <c r="K1052" s="176" t="s">
        <v>24</v>
      </c>
      <c r="L1052" s="170" t="s">
        <v>24</v>
      </c>
      <c r="M1052" s="173" t="s">
        <v>24</v>
      </c>
      <c r="N1052" s="533">
        <v>43178</v>
      </c>
      <c r="O1052" s="211" t="s">
        <v>24</v>
      </c>
      <c r="P1052" s="244" t="s">
        <v>24</v>
      </c>
      <c r="Q1052" s="198" t="str">
        <f t="shared" si="92"/>
        <v>-</v>
      </c>
      <c r="R1052" s="181" t="str">
        <f t="shared" ca="1" si="93"/>
        <v>TIDAK MCU</v>
      </c>
      <c r="S1052" s="1314" t="s">
        <v>24</v>
      </c>
      <c r="T1052" s="181">
        <v>44565</v>
      </c>
      <c r="U1052" s="181" t="s">
        <v>24</v>
      </c>
      <c r="V1052" s="1330">
        <v>44565</v>
      </c>
      <c r="W1052" s="1311" t="s">
        <v>24</v>
      </c>
      <c r="X1052" s="200"/>
      <c r="Y1052" s="201"/>
      <c r="Z1052" s="202"/>
      <c r="AA1052" s="244" t="s">
        <v>24</v>
      </c>
      <c r="AB1052" s="213"/>
      <c r="AC1052" s="203"/>
      <c r="AD1052" s="230"/>
      <c r="AE1052" s="230"/>
      <c r="AF1052" s="230"/>
      <c r="AG1052" s="230"/>
      <c r="AH1052" s="369"/>
      <c r="AI1052" s="481" t="str">
        <f t="shared" si="94"/>
        <v>-</v>
      </c>
      <c r="AJ1052" s="1330">
        <f t="shared" si="90"/>
        <v>43178</v>
      </c>
      <c r="AK1052" s="217" t="s">
        <v>24</v>
      </c>
      <c r="AL1052" s="614" t="s">
        <v>24</v>
      </c>
      <c r="AM1052" s="213"/>
      <c r="AN1052" s="244"/>
      <c r="AO1052" s="244"/>
      <c r="AP1052" s="213"/>
      <c r="AQ1052" s="1231" t="s">
        <v>3094</v>
      </c>
      <c r="AR1052" s="213"/>
      <c r="AS1052" s="213"/>
      <c r="AT1052" s="213"/>
      <c r="AU1052" s="213"/>
      <c r="AV1052" s="885"/>
      <c r="AW1052" s="885"/>
      <c r="AX1052" s="885"/>
      <c r="AY1052" s="885"/>
      <c r="AZ1052" s="177"/>
    </row>
    <row r="1053" spans="1:60" s="2186" customFormat="1" ht="15" customHeight="1">
      <c r="A1053" s="160"/>
      <c r="B1053" s="1310">
        <v>1047</v>
      </c>
      <c r="C1053" s="1486" t="s">
        <v>6691</v>
      </c>
      <c r="D1053" s="566" t="s">
        <v>6639</v>
      </c>
      <c r="E1053" s="521" t="s">
        <v>4292</v>
      </c>
      <c r="F1053" s="1221" t="s">
        <v>6692</v>
      </c>
      <c r="G1053" s="1619" t="s">
        <v>102</v>
      </c>
      <c r="H1053" s="716" t="s">
        <v>6693</v>
      </c>
      <c r="I1053" s="720">
        <v>32007</v>
      </c>
      <c r="J1053" s="1314">
        <f t="shared" ca="1" si="91"/>
        <v>34</v>
      </c>
      <c r="K1053" s="176" t="s">
        <v>24</v>
      </c>
      <c r="L1053" s="170" t="s">
        <v>24</v>
      </c>
      <c r="M1053" s="173" t="s">
        <v>24</v>
      </c>
      <c r="N1053" s="721">
        <v>43159</v>
      </c>
      <c r="O1053" s="211" t="s">
        <v>24</v>
      </c>
      <c r="P1053" s="244" t="s">
        <v>24</v>
      </c>
      <c r="Q1053" s="198" t="str">
        <f t="shared" si="92"/>
        <v>-</v>
      </c>
      <c r="R1053" s="181" t="str">
        <f t="shared" ca="1" si="93"/>
        <v>TIDAK MCU</v>
      </c>
      <c r="S1053" s="1314" t="s">
        <v>24</v>
      </c>
      <c r="T1053" s="1330">
        <v>44426</v>
      </c>
      <c r="U1053" s="1330" t="s">
        <v>24</v>
      </c>
      <c r="V1053" s="1330" t="s">
        <v>24</v>
      </c>
      <c r="W1053" s="1311" t="s">
        <v>24</v>
      </c>
      <c r="X1053" s="200"/>
      <c r="Y1053" s="201"/>
      <c r="Z1053" s="202"/>
      <c r="AA1053" s="244"/>
      <c r="AB1053" s="213"/>
      <c r="AC1053" s="203"/>
      <c r="AD1053" s="230"/>
      <c r="AE1053" s="230"/>
      <c r="AF1053" s="230"/>
      <c r="AG1053" s="230"/>
      <c r="AH1053" s="1305"/>
      <c r="AI1053" s="244" t="str">
        <f t="shared" si="94"/>
        <v/>
      </c>
      <c r="AJ1053" s="1330">
        <f t="shared" si="90"/>
        <v>43159</v>
      </c>
      <c r="AK1053" s="217" t="s">
        <v>24</v>
      </c>
      <c r="AL1053" s="614" t="s">
        <v>24</v>
      </c>
      <c r="AM1053" s="213"/>
      <c r="AN1053" s="244"/>
      <c r="AO1053" s="244"/>
      <c r="AP1053" s="213"/>
      <c r="AQ1053" s="1231" t="s">
        <v>3094</v>
      </c>
      <c r="AR1053" s="213"/>
      <c r="AS1053" s="213"/>
      <c r="AT1053" s="213"/>
      <c r="AU1053" s="213"/>
      <c r="AV1053" s="885"/>
      <c r="AW1053" s="885"/>
      <c r="AX1053" s="885"/>
      <c r="AY1053" s="885"/>
      <c r="AZ1053" s="885"/>
      <c r="BA1053" s="1206"/>
      <c r="BB1053" s="1206"/>
      <c r="BC1053" s="1206"/>
      <c r="BD1053" s="1206"/>
      <c r="BE1053" s="1206"/>
      <c r="BF1053" s="1206"/>
      <c r="BG1053" s="1206"/>
      <c r="BH1053" s="1206"/>
    </row>
    <row r="1054" spans="1:60" ht="15" customHeight="1">
      <c r="B1054" s="1310">
        <v>1048</v>
      </c>
      <c r="C1054" s="657" t="s">
        <v>1253</v>
      </c>
      <c r="D1054" s="633" t="s">
        <v>230</v>
      </c>
      <c r="E1054" s="521" t="s">
        <v>222</v>
      </c>
      <c r="F1054" s="244" t="s">
        <v>2740</v>
      </c>
      <c r="G1054" s="711" t="s">
        <v>139</v>
      </c>
      <c r="H1054" s="195" t="s">
        <v>2741</v>
      </c>
      <c r="I1054" s="205">
        <v>26668</v>
      </c>
      <c r="J1054" s="1314">
        <f t="shared" ca="1" si="91"/>
        <v>49</v>
      </c>
      <c r="K1054" s="138" t="s">
        <v>493</v>
      </c>
      <c r="L1054" s="180" t="s">
        <v>2956</v>
      </c>
      <c r="M1054" s="134">
        <v>44565</v>
      </c>
      <c r="N1054" s="533">
        <v>43608</v>
      </c>
      <c r="O1054" s="211">
        <v>43975</v>
      </c>
      <c r="P1054" s="198" t="s">
        <v>498</v>
      </c>
      <c r="Q1054" s="198">
        <f t="shared" si="92"/>
        <v>44340</v>
      </c>
      <c r="R1054" s="181" t="str">
        <f t="shared" ca="1" si="93"/>
        <v>BERLAKU</v>
      </c>
      <c r="S1054" s="1319" t="s">
        <v>3040</v>
      </c>
      <c r="T1054" s="1330">
        <v>44565</v>
      </c>
      <c r="U1054" s="1329">
        <v>44565</v>
      </c>
      <c r="V1054" s="1330" t="s">
        <v>24</v>
      </c>
      <c r="W1054" s="1311" t="s">
        <v>24</v>
      </c>
      <c r="X1054" s="348"/>
      <c r="Y1054" s="201"/>
      <c r="Z1054" s="202"/>
      <c r="AA1054" s="213" t="s">
        <v>3077</v>
      </c>
      <c r="AB1054" s="213" t="s">
        <v>3078</v>
      </c>
      <c r="AC1054" s="203"/>
      <c r="AD1054" s="230"/>
      <c r="AE1054" s="230"/>
      <c r="AF1054" s="230"/>
      <c r="AG1054" s="230"/>
      <c r="AH1054" s="1305"/>
      <c r="AI1054" s="244" t="str">
        <f t="shared" si="94"/>
        <v>HINO 285 JD/TISCANIA P410 MATIC</v>
      </c>
      <c r="AJ1054" s="1330">
        <f t="shared" si="90"/>
        <v>43608</v>
      </c>
      <c r="AK1054" s="592">
        <v>43563</v>
      </c>
      <c r="AL1054" s="679">
        <v>43564</v>
      </c>
      <c r="AM1054" s="213"/>
      <c r="AN1054" s="244"/>
      <c r="AO1054" s="244"/>
      <c r="AP1054" s="213"/>
      <c r="AQ1054" s="243" t="s">
        <v>3094</v>
      </c>
      <c r="AR1054" s="213"/>
      <c r="AS1054" s="213"/>
      <c r="AT1054" s="213"/>
      <c r="AU1054" s="213"/>
      <c r="AV1054" s="885"/>
      <c r="AW1054" s="885"/>
      <c r="AX1054" s="885"/>
      <c r="AY1054" s="885"/>
      <c r="AZ1054" s="177"/>
    </row>
    <row r="1055" spans="1:60" ht="15" customHeight="1">
      <c r="B1055" s="1310">
        <v>1049</v>
      </c>
      <c r="C1055" s="2014" t="s">
        <v>6697</v>
      </c>
      <c r="D1055" s="566" t="s">
        <v>6626</v>
      </c>
      <c r="E1055" s="521" t="s">
        <v>4292</v>
      </c>
      <c r="F1055" s="1221" t="s">
        <v>6698</v>
      </c>
      <c r="G1055" s="1619" t="s">
        <v>102</v>
      </c>
      <c r="H1055" s="716" t="s">
        <v>6699</v>
      </c>
      <c r="I1055" s="720">
        <v>35229</v>
      </c>
      <c r="J1055" s="1314">
        <f t="shared" ca="1" si="91"/>
        <v>25</v>
      </c>
      <c r="K1055" s="316" t="s">
        <v>24</v>
      </c>
      <c r="L1055" s="326" t="s">
        <v>24</v>
      </c>
      <c r="M1055" s="336" t="s">
        <v>24</v>
      </c>
      <c r="N1055" s="721">
        <v>42018</v>
      </c>
      <c r="O1055" s="211" t="s">
        <v>24</v>
      </c>
      <c r="P1055" s="244" t="s">
        <v>24</v>
      </c>
      <c r="Q1055" s="198" t="str">
        <f t="shared" si="92"/>
        <v>-</v>
      </c>
      <c r="R1055" s="181" t="str">
        <f t="shared" ca="1" si="93"/>
        <v>TIDAK MCU</v>
      </c>
      <c r="S1055" s="1314" t="s">
        <v>24</v>
      </c>
      <c r="T1055" s="1330">
        <v>44360</v>
      </c>
      <c r="U1055" s="1330" t="s">
        <v>24</v>
      </c>
      <c r="V1055" s="1330" t="s">
        <v>24</v>
      </c>
      <c r="W1055" s="1311" t="s">
        <v>24</v>
      </c>
      <c r="X1055" s="200"/>
      <c r="Y1055" s="201"/>
      <c r="Z1055" s="202"/>
      <c r="AA1055" s="244"/>
      <c r="AB1055" s="213"/>
      <c r="AC1055" s="203"/>
      <c r="AD1055" s="230"/>
      <c r="AE1055" s="230"/>
      <c r="AF1055" s="230"/>
      <c r="AG1055" s="230"/>
      <c r="AH1055" s="369"/>
      <c r="AI1055" s="481" t="str">
        <f t="shared" si="94"/>
        <v/>
      </c>
      <c r="AJ1055" s="1330">
        <f t="shared" si="90"/>
        <v>42018</v>
      </c>
      <c r="AK1055" s="211" t="s">
        <v>24</v>
      </c>
      <c r="AL1055" s="621" t="s">
        <v>24</v>
      </c>
      <c r="AM1055" s="213"/>
      <c r="AN1055" s="244"/>
      <c r="AO1055" s="244"/>
      <c r="AP1055" s="213"/>
      <c r="AQ1055" s="1231" t="s">
        <v>3094</v>
      </c>
      <c r="AR1055" s="213"/>
      <c r="AS1055" s="213"/>
      <c r="AT1055" s="213"/>
      <c r="AU1055" s="213"/>
      <c r="AV1055" s="885"/>
      <c r="AW1055" s="885"/>
      <c r="AX1055" s="885"/>
      <c r="AY1055" s="885"/>
      <c r="AZ1055" s="177"/>
    </row>
    <row r="1056" spans="1:60" ht="15" customHeight="1">
      <c r="B1056" s="1310">
        <v>1050</v>
      </c>
      <c r="C1056" s="1546" t="s">
        <v>6700</v>
      </c>
      <c r="D1056" s="567" t="s">
        <v>6701</v>
      </c>
      <c r="E1056" s="521" t="s">
        <v>4292</v>
      </c>
      <c r="F1056" s="526" t="s">
        <v>6702</v>
      </c>
      <c r="G1056" s="1619" t="s">
        <v>102</v>
      </c>
      <c r="H1056" s="716" t="s">
        <v>6703</v>
      </c>
      <c r="I1056" s="720">
        <v>32371</v>
      </c>
      <c r="J1056" s="1314">
        <f t="shared" ca="1" si="91"/>
        <v>33</v>
      </c>
      <c r="K1056" s="316" t="s">
        <v>83</v>
      </c>
      <c r="L1056" s="1372" t="s">
        <v>6704</v>
      </c>
      <c r="M1056" s="336">
        <v>45154</v>
      </c>
      <c r="N1056" s="721">
        <v>43444</v>
      </c>
      <c r="O1056" s="211" t="s">
        <v>24</v>
      </c>
      <c r="P1056" s="244" t="s">
        <v>24</v>
      </c>
      <c r="Q1056" s="198" t="str">
        <f t="shared" si="92"/>
        <v>-</v>
      </c>
      <c r="R1056" s="181" t="str">
        <f t="shared" ca="1" si="93"/>
        <v>TIDAK MCU</v>
      </c>
      <c r="S1056" s="1314" t="s">
        <v>6716</v>
      </c>
      <c r="T1056" s="1330">
        <v>44059</v>
      </c>
      <c r="U1056" s="1330">
        <v>44059</v>
      </c>
      <c r="V1056" s="1330" t="s">
        <v>24</v>
      </c>
      <c r="W1056" s="1311" t="s">
        <v>24</v>
      </c>
      <c r="X1056" s="200"/>
      <c r="Y1056" s="201"/>
      <c r="Z1056" s="202"/>
      <c r="AA1056" s="244"/>
      <c r="AB1056" s="213"/>
      <c r="AC1056" s="203"/>
      <c r="AD1056" s="230"/>
      <c r="AE1056" s="230"/>
      <c r="AF1056" s="230"/>
      <c r="AG1056" s="230"/>
      <c r="AH1056" s="1305"/>
      <c r="AI1056" s="244" t="str">
        <f t="shared" si="94"/>
        <v/>
      </c>
      <c r="AJ1056" s="1330">
        <f t="shared" si="90"/>
        <v>43444</v>
      </c>
      <c r="AK1056" s="217" t="s">
        <v>24</v>
      </c>
      <c r="AL1056" s="614">
        <v>43444</v>
      </c>
      <c r="AM1056" s="213"/>
      <c r="AN1056" s="244"/>
      <c r="AO1056" s="244"/>
      <c r="AP1056" s="213"/>
      <c r="AQ1056" s="180"/>
      <c r="AR1056" s="213"/>
      <c r="AS1056" s="213"/>
      <c r="AT1056" s="213"/>
      <c r="AU1056" s="213"/>
      <c r="AV1056" s="885"/>
      <c r="AW1056" s="885"/>
      <c r="AX1056" s="885"/>
      <c r="AY1056" s="885"/>
      <c r="AZ1056" s="177"/>
    </row>
    <row r="1057" spans="2:52" ht="15" customHeight="1">
      <c r="B1057" s="1310">
        <v>1051</v>
      </c>
      <c r="C1057" s="1486" t="s">
        <v>6705</v>
      </c>
      <c r="D1057" s="566" t="s">
        <v>6656</v>
      </c>
      <c r="E1057" s="521" t="s">
        <v>4292</v>
      </c>
      <c r="F1057" s="526" t="s">
        <v>6706</v>
      </c>
      <c r="G1057" s="1619" t="s">
        <v>102</v>
      </c>
      <c r="H1057" s="716" t="s">
        <v>6707</v>
      </c>
      <c r="I1057" s="720">
        <v>33832</v>
      </c>
      <c r="J1057" s="903">
        <f t="shared" ca="1" si="91"/>
        <v>29</v>
      </c>
      <c r="K1057" s="176" t="s">
        <v>24</v>
      </c>
      <c r="L1057" s="170" t="s">
        <v>24</v>
      </c>
      <c r="M1057" s="173" t="s">
        <v>24</v>
      </c>
      <c r="N1057" s="721">
        <v>43425</v>
      </c>
      <c r="O1057" s="211" t="s">
        <v>24</v>
      </c>
      <c r="P1057" s="244" t="s">
        <v>24</v>
      </c>
      <c r="Q1057" s="198" t="str">
        <f t="shared" si="92"/>
        <v>-</v>
      </c>
      <c r="R1057" s="181" t="str">
        <f t="shared" ca="1" si="93"/>
        <v>TIDAK MCU</v>
      </c>
      <c r="S1057" s="1314" t="s">
        <v>24</v>
      </c>
      <c r="T1057" s="1330">
        <v>44424</v>
      </c>
      <c r="U1057" s="211" t="s">
        <v>24</v>
      </c>
      <c r="V1057" s="395" t="s">
        <v>24</v>
      </c>
      <c r="W1057" s="136" t="s">
        <v>24</v>
      </c>
      <c r="X1057" s="200"/>
      <c r="Y1057" s="201"/>
      <c r="Z1057" s="202"/>
      <c r="AA1057" s="244" t="s">
        <v>24</v>
      </c>
      <c r="AB1057" s="213"/>
      <c r="AC1057" s="203"/>
      <c r="AD1057" s="230"/>
      <c r="AE1057" s="230"/>
      <c r="AF1057" s="230"/>
      <c r="AG1057" s="230"/>
      <c r="AH1057" s="369"/>
      <c r="AI1057" s="481" t="str">
        <f t="shared" si="94"/>
        <v>-</v>
      </c>
      <c r="AJ1057" s="1330">
        <f t="shared" si="90"/>
        <v>43425</v>
      </c>
      <c r="AK1057" s="217" t="s">
        <v>24</v>
      </c>
      <c r="AL1057" s="614" t="s">
        <v>24</v>
      </c>
      <c r="AM1057" s="213"/>
      <c r="AN1057" s="244"/>
      <c r="AO1057" s="244"/>
      <c r="AP1057" s="213"/>
      <c r="AQ1057" s="1231" t="s">
        <v>3094</v>
      </c>
      <c r="AR1057" s="213"/>
      <c r="AS1057" s="213"/>
      <c r="AT1057" s="213"/>
      <c r="AU1057" s="213"/>
      <c r="AV1057" s="885"/>
      <c r="AW1057" s="885"/>
      <c r="AX1057" s="885"/>
      <c r="AY1057" s="885"/>
      <c r="AZ1057" s="885"/>
    </row>
    <row r="1058" spans="2:52" ht="15" customHeight="1">
      <c r="B1058" s="1310">
        <v>1052</v>
      </c>
      <c r="C1058" s="1341" t="s">
        <v>6708</v>
      </c>
      <c r="D1058" s="244" t="s">
        <v>6635</v>
      </c>
      <c r="E1058" s="521" t="s">
        <v>4292</v>
      </c>
      <c r="F1058" s="590" t="s">
        <v>6709</v>
      </c>
      <c r="G1058" s="1619" t="s">
        <v>102</v>
      </c>
      <c r="H1058" s="570" t="s">
        <v>24</v>
      </c>
      <c r="I1058" s="720">
        <v>32048</v>
      </c>
      <c r="J1058" s="903">
        <f t="shared" ca="1" si="91"/>
        <v>34</v>
      </c>
      <c r="K1058" s="316" t="s">
        <v>24</v>
      </c>
      <c r="L1058" s="326" t="s">
        <v>24</v>
      </c>
      <c r="M1058" s="336" t="s">
        <v>24</v>
      </c>
      <c r="N1058" s="721">
        <v>43803</v>
      </c>
      <c r="O1058" s="211" t="s">
        <v>24</v>
      </c>
      <c r="P1058" s="244" t="s">
        <v>24</v>
      </c>
      <c r="Q1058" s="198" t="str">
        <f t="shared" si="92"/>
        <v>-</v>
      </c>
      <c r="R1058" s="181" t="str">
        <f t="shared" ca="1" si="93"/>
        <v>TIDAK MCU</v>
      </c>
      <c r="S1058" s="1314" t="s">
        <v>24</v>
      </c>
      <c r="T1058" s="1330">
        <v>44102</v>
      </c>
      <c r="U1058" s="211" t="s">
        <v>6714</v>
      </c>
      <c r="V1058" s="886" t="s">
        <v>24</v>
      </c>
      <c r="W1058" s="136" t="s">
        <v>24</v>
      </c>
      <c r="X1058" s="200"/>
      <c r="Y1058" s="201"/>
      <c r="Z1058" s="202"/>
      <c r="AA1058" s="244"/>
      <c r="AB1058" s="213"/>
      <c r="AC1058" s="203"/>
      <c r="AD1058" s="230"/>
      <c r="AE1058" s="230"/>
      <c r="AF1058" s="230"/>
      <c r="AG1058" s="230"/>
      <c r="AH1058" s="369"/>
      <c r="AI1058" s="481" t="str">
        <f t="shared" si="94"/>
        <v/>
      </c>
      <c r="AJ1058" s="1330">
        <f t="shared" si="90"/>
        <v>43803</v>
      </c>
      <c r="AK1058" s="217" t="s">
        <v>24</v>
      </c>
      <c r="AL1058" s="614" t="s">
        <v>24</v>
      </c>
      <c r="AM1058" s="213"/>
      <c r="AN1058" s="244"/>
      <c r="AO1058" s="244"/>
      <c r="AP1058" s="213"/>
      <c r="AQ1058" s="180"/>
      <c r="AR1058" s="213"/>
      <c r="AS1058" s="213"/>
      <c r="AT1058" s="213"/>
      <c r="AU1058" s="213"/>
      <c r="AV1058" s="177"/>
      <c r="AW1058" s="177"/>
      <c r="AX1058" s="177"/>
      <c r="AY1058" s="177"/>
      <c r="AZ1058" s="177"/>
    </row>
    <row r="1059" spans="2:52" ht="15" customHeight="1">
      <c r="B1059" s="1310">
        <v>1053</v>
      </c>
      <c r="C1059" s="715" t="s">
        <v>6717</v>
      </c>
      <c r="D1059" s="566" t="s">
        <v>6718</v>
      </c>
      <c r="E1059" s="521" t="s">
        <v>6719</v>
      </c>
      <c r="F1059" s="526" t="s">
        <v>6720</v>
      </c>
      <c r="G1059" s="711" t="s">
        <v>102</v>
      </c>
      <c r="H1059" s="570" t="s">
        <v>24</v>
      </c>
      <c r="I1059" s="724">
        <v>30858</v>
      </c>
      <c r="J1059" s="1314">
        <f t="shared" ca="1" si="91"/>
        <v>38</v>
      </c>
      <c r="K1059" s="316" t="s">
        <v>24</v>
      </c>
      <c r="L1059" s="326" t="s">
        <v>24</v>
      </c>
      <c r="M1059" s="336" t="s">
        <v>24</v>
      </c>
      <c r="N1059" s="533">
        <v>43244</v>
      </c>
      <c r="O1059" s="211" t="s">
        <v>24</v>
      </c>
      <c r="P1059" s="244" t="s">
        <v>24</v>
      </c>
      <c r="Q1059" s="198" t="str">
        <f t="shared" si="92"/>
        <v>-</v>
      </c>
      <c r="R1059" s="181" t="str">
        <f t="shared" ca="1" si="93"/>
        <v>TIDAK MCU</v>
      </c>
      <c r="S1059" s="1319" t="s">
        <v>24</v>
      </c>
      <c r="T1059" s="1330">
        <v>44372</v>
      </c>
      <c r="U1059" s="1329" t="s">
        <v>24</v>
      </c>
      <c r="V1059" s="1330" t="s">
        <v>24</v>
      </c>
      <c r="W1059" s="1311" t="s">
        <v>24</v>
      </c>
      <c r="X1059" s="200"/>
      <c r="Y1059" s="201"/>
      <c r="Z1059" s="202"/>
      <c r="AA1059" s="244"/>
      <c r="AB1059" s="213"/>
      <c r="AC1059" s="203"/>
      <c r="AD1059" s="230"/>
      <c r="AE1059" s="230"/>
      <c r="AF1059" s="230"/>
      <c r="AG1059" s="230"/>
      <c r="AH1059" s="369"/>
      <c r="AI1059" s="481" t="str">
        <f t="shared" si="94"/>
        <v/>
      </c>
      <c r="AJ1059" s="1330">
        <f t="shared" si="90"/>
        <v>43244</v>
      </c>
      <c r="AK1059" s="217" t="s">
        <v>24</v>
      </c>
      <c r="AL1059" s="614" t="s">
        <v>24</v>
      </c>
      <c r="AM1059" s="213"/>
      <c r="AN1059" s="244"/>
      <c r="AO1059" s="244"/>
      <c r="AP1059" s="213"/>
      <c r="AQ1059" s="1231" t="s">
        <v>3094</v>
      </c>
      <c r="AR1059" s="213"/>
      <c r="AS1059" s="213"/>
      <c r="AT1059" s="213"/>
      <c r="AU1059" s="213"/>
      <c r="AV1059" s="885"/>
      <c r="AW1059" s="885"/>
      <c r="AX1059" s="885"/>
      <c r="AY1059" s="885"/>
      <c r="AZ1059" s="177"/>
    </row>
    <row r="1060" spans="2:52" ht="15" customHeight="1">
      <c r="B1060" s="1310">
        <v>1054</v>
      </c>
      <c r="C1060" s="715" t="s">
        <v>6721</v>
      </c>
      <c r="D1060" s="244" t="s">
        <v>6722</v>
      </c>
      <c r="E1060" s="521" t="s">
        <v>6719</v>
      </c>
      <c r="F1060" s="526" t="s">
        <v>6723</v>
      </c>
      <c r="G1060" s="711" t="s">
        <v>102</v>
      </c>
      <c r="H1060" s="570" t="s">
        <v>24</v>
      </c>
      <c r="I1060" s="724">
        <v>33370</v>
      </c>
      <c r="J1060" s="903">
        <f t="shared" ca="1" si="91"/>
        <v>31</v>
      </c>
      <c r="K1060" s="316" t="s">
        <v>24</v>
      </c>
      <c r="L1060" s="326" t="s">
        <v>24</v>
      </c>
      <c r="M1060" s="336" t="s">
        <v>24</v>
      </c>
      <c r="N1060" s="533">
        <v>43087</v>
      </c>
      <c r="O1060" s="211" t="s">
        <v>24</v>
      </c>
      <c r="P1060" s="244" t="s">
        <v>24</v>
      </c>
      <c r="Q1060" s="198" t="str">
        <f t="shared" si="92"/>
        <v>-</v>
      </c>
      <c r="R1060" s="181" t="str">
        <f t="shared" ca="1" si="93"/>
        <v>TIDAK MCU</v>
      </c>
      <c r="S1060" s="1319" t="s">
        <v>24</v>
      </c>
      <c r="T1060" s="1330">
        <v>43963</v>
      </c>
      <c r="U1060" s="1329" t="s">
        <v>99</v>
      </c>
      <c r="V1060" s="904" t="s">
        <v>24</v>
      </c>
      <c r="W1060" s="136" t="s">
        <v>24</v>
      </c>
      <c r="X1060" s="200"/>
      <c r="Y1060" s="201"/>
      <c r="Z1060" s="202"/>
      <c r="AA1060" s="244"/>
      <c r="AB1060" s="213"/>
      <c r="AC1060" s="203"/>
      <c r="AD1060" s="230"/>
      <c r="AE1060" s="230"/>
      <c r="AF1060" s="230"/>
      <c r="AG1060" s="230"/>
      <c r="AH1060" s="1305"/>
      <c r="AI1060" s="244" t="str">
        <f t="shared" si="94"/>
        <v/>
      </c>
      <c r="AJ1060" s="1330">
        <f t="shared" si="90"/>
        <v>43087</v>
      </c>
      <c r="AK1060" s="211" t="s">
        <v>24</v>
      </c>
      <c r="AL1060" s="621" t="s">
        <v>24</v>
      </c>
      <c r="AM1060" s="213"/>
      <c r="AN1060" s="244"/>
      <c r="AO1060" s="244"/>
      <c r="AP1060" s="213"/>
      <c r="AQ1060" s="243" t="s">
        <v>3094</v>
      </c>
      <c r="AR1060" s="213"/>
      <c r="AS1060" s="213"/>
      <c r="AT1060" s="213"/>
      <c r="AU1060" s="213"/>
      <c r="AV1060" s="885"/>
      <c r="AW1060" s="885"/>
      <c r="AX1060" s="885"/>
      <c r="AY1060" s="885"/>
      <c r="AZ1060" s="177"/>
    </row>
    <row r="1061" spans="2:52" ht="15" customHeight="1">
      <c r="B1061" s="1310">
        <v>1055</v>
      </c>
      <c r="C1061" s="669" t="s">
        <v>11997</v>
      </c>
      <c r="D1061" s="566" t="s">
        <v>12008</v>
      </c>
      <c r="E1061" s="554" t="s">
        <v>6719</v>
      </c>
      <c r="F1061" s="526" t="s">
        <v>6724</v>
      </c>
      <c r="G1061" s="711" t="s">
        <v>102</v>
      </c>
      <c r="H1061" s="1222" t="s">
        <v>6725</v>
      </c>
      <c r="I1061" s="724">
        <v>34462</v>
      </c>
      <c r="J1061" s="1314">
        <f t="shared" ca="1" si="91"/>
        <v>28</v>
      </c>
      <c r="K1061" s="316" t="s">
        <v>83</v>
      </c>
      <c r="L1061" s="326">
        <v>940514490443</v>
      </c>
      <c r="M1061" s="336">
        <v>45054</v>
      </c>
      <c r="N1061" s="533">
        <v>42982</v>
      </c>
      <c r="O1061" s="211" t="s">
        <v>24</v>
      </c>
      <c r="P1061" s="244" t="s">
        <v>24</v>
      </c>
      <c r="Q1061" s="198" t="str">
        <f t="shared" si="92"/>
        <v>-</v>
      </c>
      <c r="R1061" s="181" t="str">
        <f t="shared" ca="1" si="93"/>
        <v>TIDAK MCU</v>
      </c>
      <c r="S1061" s="1319" t="s">
        <v>13295</v>
      </c>
      <c r="T1061" s="1330">
        <v>44324</v>
      </c>
      <c r="U1061" s="212">
        <v>44324</v>
      </c>
      <c r="V1061" s="1330" t="s">
        <v>24</v>
      </c>
      <c r="W1061" s="1311" t="s">
        <v>24</v>
      </c>
      <c r="X1061" s="200"/>
      <c r="Y1061" s="201"/>
      <c r="Z1061" s="202"/>
      <c r="AA1061" s="244" t="s">
        <v>100</v>
      </c>
      <c r="AB1061" s="213"/>
      <c r="AC1061" s="203"/>
      <c r="AD1061" s="230"/>
      <c r="AE1061" s="230"/>
      <c r="AF1061" s="230"/>
      <c r="AG1061" s="230"/>
      <c r="AH1061" s="369"/>
      <c r="AI1061" s="481" t="str">
        <f t="shared" si="94"/>
        <v>LIGHT VEHICLE</v>
      </c>
      <c r="AJ1061" s="1330">
        <f t="shared" si="90"/>
        <v>42982</v>
      </c>
      <c r="AK1061" s="217">
        <v>44118</v>
      </c>
      <c r="AL1061" s="614">
        <v>44118</v>
      </c>
      <c r="AM1061" s="213"/>
      <c r="AN1061" s="244"/>
      <c r="AO1061" s="244"/>
      <c r="AP1061" s="213"/>
      <c r="AQ1061" s="1231" t="s">
        <v>3094</v>
      </c>
      <c r="AR1061" s="213"/>
      <c r="AS1061" s="213"/>
      <c r="AT1061" s="213"/>
      <c r="AU1061" s="213"/>
      <c r="AV1061" s="885"/>
      <c r="AW1061" s="885"/>
      <c r="AX1061" s="885"/>
      <c r="AY1061" s="885"/>
      <c r="AZ1061" s="177"/>
    </row>
    <row r="1062" spans="2:52" ht="15" customHeight="1">
      <c r="B1062" s="1310">
        <v>1056</v>
      </c>
      <c r="C1062" s="669" t="s">
        <v>6726</v>
      </c>
      <c r="D1062" s="566" t="s">
        <v>6727</v>
      </c>
      <c r="E1062" s="521" t="s">
        <v>6719</v>
      </c>
      <c r="F1062" s="526" t="s">
        <v>6728</v>
      </c>
      <c r="G1062" s="711" t="s">
        <v>102</v>
      </c>
      <c r="H1062" s="1222" t="s">
        <v>6729</v>
      </c>
      <c r="I1062" s="724">
        <v>34132</v>
      </c>
      <c r="J1062" s="1314">
        <f t="shared" ca="1" si="91"/>
        <v>28</v>
      </c>
      <c r="K1062" s="316" t="s">
        <v>24</v>
      </c>
      <c r="L1062" s="326" t="s">
        <v>24</v>
      </c>
      <c r="M1062" s="336" t="s">
        <v>24</v>
      </c>
      <c r="N1062" s="533">
        <v>41318</v>
      </c>
      <c r="O1062" s="211" t="s">
        <v>24</v>
      </c>
      <c r="P1062" s="244" t="s">
        <v>24</v>
      </c>
      <c r="Q1062" s="198" t="str">
        <f t="shared" si="92"/>
        <v>-</v>
      </c>
      <c r="R1062" s="181" t="str">
        <f t="shared" ca="1" si="93"/>
        <v>TIDAK MCU</v>
      </c>
      <c r="S1062" s="1319" t="s">
        <v>24</v>
      </c>
      <c r="T1062" s="1330">
        <v>44359</v>
      </c>
      <c r="U1062" s="1330" t="s">
        <v>24</v>
      </c>
      <c r="V1062" s="1330" t="s">
        <v>24</v>
      </c>
      <c r="W1062" s="1311" t="s">
        <v>24</v>
      </c>
      <c r="X1062" s="200"/>
      <c r="Y1062" s="201"/>
      <c r="Z1062" s="202"/>
      <c r="AA1062" s="244"/>
      <c r="AB1062" s="213"/>
      <c r="AC1062" s="203"/>
      <c r="AD1062" s="230"/>
      <c r="AE1062" s="230"/>
      <c r="AF1062" s="230"/>
      <c r="AG1062" s="230"/>
      <c r="AH1062" s="1305"/>
      <c r="AI1062" s="244" t="str">
        <f t="shared" si="94"/>
        <v/>
      </c>
      <c r="AJ1062" s="1330">
        <f t="shared" si="90"/>
        <v>41318</v>
      </c>
      <c r="AK1062" s="217" t="s">
        <v>24</v>
      </c>
      <c r="AL1062" s="614" t="s">
        <v>24</v>
      </c>
      <c r="AM1062" s="213"/>
      <c r="AN1062" s="244"/>
      <c r="AO1062" s="244"/>
      <c r="AP1062" s="213"/>
      <c r="AQ1062" s="243" t="s">
        <v>3094</v>
      </c>
      <c r="AR1062" s="213"/>
      <c r="AS1062" s="213"/>
      <c r="AT1062" s="213"/>
      <c r="AU1062" s="213"/>
      <c r="AV1062" s="885"/>
      <c r="AW1062" s="885"/>
      <c r="AX1062" s="885"/>
      <c r="AY1062" s="885"/>
      <c r="AZ1062" s="177"/>
    </row>
    <row r="1063" spans="2:52" ht="15" customHeight="1">
      <c r="B1063" s="1310">
        <v>1057</v>
      </c>
      <c r="C1063" s="715" t="s">
        <v>6730</v>
      </c>
      <c r="D1063" s="566" t="s">
        <v>6731</v>
      </c>
      <c r="E1063" s="521" t="s">
        <v>6719</v>
      </c>
      <c r="F1063" s="526" t="s">
        <v>6732</v>
      </c>
      <c r="G1063" s="711" t="s">
        <v>102</v>
      </c>
      <c r="H1063" s="1222" t="s">
        <v>6733</v>
      </c>
      <c r="I1063" s="724">
        <v>35389</v>
      </c>
      <c r="J1063" s="1314">
        <f t="shared" ca="1" si="91"/>
        <v>25</v>
      </c>
      <c r="K1063" s="316" t="s">
        <v>24</v>
      </c>
      <c r="L1063" s="326" t="s">
        <v>24</v>
      </c>
      <c r="M1063" s="336" t="s">
        <v>24</v>
      </c>
      <c r="N1063" s="533">
        <v>42786</v>
      </c>
      <c r="O1063" s="211" t="s">
        <v>24</v>
      </c>
      <c r="P1063" s="244" t="s">
        <v>24</v>
      </c>
      <c r="Q1063" s="198" t="str">
        <f t="shared" si="92"/>
        <v>-</v>
      </c>
      <c r="R1063" s="181" t="str">
        <f t="shared" ca="1" si="93"/>
        <v>TIDAK MCU</v>
      </c>
      <c r="S1063" s="1319" t="s">
        <v>24</v>
      </c>
      <c r="T1063" s="1330">
        <v>44520</v>
      </c>
      <c r="U1063" s="212" t="s">
        <v>99</v>
      </c>
      <c r="V1063" s="1330" t="s">
        <v>24</v>
      </c>
      <c r="W1063" s="1311" t="s">
        <v>24</v>
      </c>
      <c r="X1063" s="200"/>
      <c r="Y1063" s="201"/>
      <c r="Z1063" s="202"/>
      <c r="AA1063" s="232"/>
      <c r="AB1063" s="213"/>
      <c r="AC1063" s="203"/>
      <c r="AD1063" s="230"/>
      <c r="AE1063" s="230"/>
      <c r="AF1063" s="230"/>
      <c r="AG1063" s="230"/>
      <c r="AH1063" s="369"/>
      <c r="AI1063" s="481" t="str">
        <f t="shared" si="94"/>
        <v/>
      </c>
      <c r="AJ1063" s="1330">
        <f t="shared" si="90"/>
        <v>42786</v>
      </c>
      <c r="AK1063" s="217" t="s">
        <v>24</v>
      </c>
      <c r="AL1063" s="614" t="s">
        <v>24</v>
      </c>
      <c r="AM1063" s="213"/>
      <c r="AN1063" s="244"/>
      <c r="AO1063" s="244"/>
      <c r="AP1063" s="213"/>
      <c r="AQ1063" s="1231" t="s">
        <v>3094</v>
      </c>
      <c r="AR1063" s="213"/>
      <c r="AS1063" s="213"/>
      <c r="AT1063" s="213"/>
      <c r="AU1063" s="213"/>
      <c r="AV1063" s="885"/>
      <c r="AW1063" s="885"/>
      <c r="AX1063" s="885"/>
      <c r="AY1063" s="885"/>
      <c r="AZ1063" s="177"/>
    </row>
    <row r="1064" spans="2:52" ht="15" customHeight="1">
      <c r="B1064" s="1310">
        <v>1058</v>
      </c>
      <c r="C1064" s="715" t="s">
        <v>6738</v>
      </c>
      <c r="D1064" s="566" t="s">
        <v>6739</v>
      </c>
      <c r="E1064" s="521" t="s">
        <v>1122</v>
      </c>
      <c r="F1064" s="526" t="s">
        <v>6740</v>
      </c>
      <c r="G1064" s="711" t="s">
        <v>102</v>
      </c>
      <c r="H1064" s="570" t="s">
        <v>24</v>
      </c>
      <c r="I1064" s="211">
        <v>33683</v>
      </c>
      <c r="J1064" s="1314">
        <f t="shared" ca="1" si="91"/>
        <v>30</v>
      </c>
      <c r="K1064" s="244" t="s">
        <v>83</v>
      </c>
      <c r="L1064" s="651" t="s">
        <v>24</v>
      </c>
      <c r="M1064" s="211">
        <v>45371</v>
      </c>
      <c r="N1064" s="533">
        <v>43464</v>
      </c>
      <c r="O1064" s="211" t="s">
        <v>24</v>
      </c>
      <c r="P1064" s="244" t="s">
        <v>24</v>
      </c>
      <c r="Q1064" s="198" t="str">
        <f t="shared" si="92"/>
        <v>-</v>
      </c>
      <c r="R1064" s="181" t="str">
        <f t="shared" ca="1" si="93"/>
        <v>TIDAK MCU</v>
      </c>
      <c r="S1064" s="1314" t="s">
        <v>6927</v>
      </c>
      <c r="T1064" s="1330">
        <v>44275</v>
      </c>
      <c r="U1064" s="1329">
        <v>44275</v>
      </c>
      <c r="V1064" s="1330" t="s">
        <v>24</v>
      </c>
      <c r="W1064" s="1311" t="s">
        <v>24</v>
      </c>
      <c r="X1064" s="200"/>
      <c r="Y1064" s="201"/>
      <c r="Z1064" s="202"/>
      <c r="AA1064" s="243" t="s">
        <v>100</v>
      </c>
      <c r="AB1064" s="213"/>
      <c r="AC1064" s="203"/>
      <c r="AD1064" s="230"/>
      <c r="AE1064" s="230"/>
      <c r="AF1064" s="230"/>
      <c r="AG1064" s="230"/>
      <c r="AH1064" s="1305"/>
      <c r="AI1064" s="244" t="str">
        <f t="shared" si="94"/>
        <v>LIGHT VEHICLE</v>
      </c>
      <c r="AJ1064" s="1330">
        <f t="shared" si="90"/>
        <v>43464</v>
      </c>
      <c r="AK1064" s="592" t="s">
        <v>24</v>
      </c>
      <c r="AL1064" s="614">
        <v>43464</v>
      </c>
      <c r="AM1064" s="213"/>
      <c r="AN1064" s="244"/>
      <c r="AO1064" s="244"/>
      <c r="AP1064" s="213"/>
      <c r="AQ1064" s="1231" t="s">
        <v>3094</v>
      </c>
      <c r="AR1064" s="213"/>
      <c r="AS1064" s="213"/>
      <c r="AT1064" s="213"/>
      <c r="AU1064" s="213"/>
      <c r="AV1064" s="885"/>
      <c r="AW1064" s="885"/>
      <c r="AX1064" s="885"/>
      <c r="AY1064" s="885"/>
      <c r="AZ1064" s="885"/>
    </row>
    <row r="1065" spans="2:52" ht="15" customHeight="1">
      <c r="B1065" s="1310">
        <v>1059</v>
      </c>
      <c r="C1065" s="880" t="s">
        <v>3210</v>
      </c>
      <c r="D1065" s="566" t="s">
        <v>1372</v>
      </c>
      <c r="E1065" s="521" t="s">
        <v>1122</v>
      </c>
      <c r="F1065" s="526" t="s">
        <v>6737</v>
      </c>
      <c r="G1065" s="711" t="s">
        <v>102</v>
      </c>
      <c r="H1065" s="570" t="s">
        <v>24</v>
      </c>
      <c r="I1065" s="528">
        <v>22201</v>
      </c>
      <c r="J1065" s="903">
        <f t="shared" ca="1" si="91"/>
        <v>62</v>
      </c>
      <c r="K1065" s="528" t="s">
        <v>83</v>
      </c>
      <c r="L1065" s="528" t="s">
        <v>24</v>
      </c>
      <c r="M1065" s="528">
        <v>44846</v>
      </c>
      <c r="N1065" s="533">
        <v>43122</v>
      </c>
      <c r="O1065" s="211" t="s">
        <v>24</v>
      </c>
      <c r="P1065" s="244" t="s">
        <v>24</v>
      </c>
      <c r="Q1065" s="198" t="str">
        <f t="shared" si="92"/>
        <v>-</v>
      </c>
      <c r="R1065" s="181" t="str">
        <f t="shared" ca="1" si="93"/>
        <v>TIDAK MCU</v>
      </c>
      <c r="S1065" s="1314" t="s">
        <v>6926</v>
      </c>
      <c r="T1065" s="1330">
        <v>44481</v>
      </c>
      <c r="U1065" s="1329">
        <v>44481</v>
      </c>
      <c r="V1065" s="904" t="s">
        <v>24</v>
      </c>
      <c r="W1065" s="136" t="s">
        <v>24</v>
      </c>
      <c r="X1065" s="200"/>
      <c r="Y1065" s="201"/>
      <c r="Z1065" s="202"/>
      <c r="AA1065" s="462" t="s">
        <v>100</v>
      </c>
      <c r="AB1065" s="213"/>
      <c r="AC1065" s="203"/>
      <c r="AD1065" s="230"/>
      <c r="AE1065" s="230"/>
      <c r="AF1065" s="230"/>
      <c r="AG1065" s="230"/>
      <c r="AH1065" s="1305"/>
      <c r="AI1065" s="244" t="str">
        <f t="shared" si="94"/>
        <v>LIGHT VEHICLE</v>
      </c>
      <c r="AJ1065" s="1330">
        <f t="shared" si="90"/>
        <v>43122</v>
      </c>
      <c r="AK1065" s="592" t="s">
        <v>24</v>
      </c>
      <c r="AL1065" s="614">
        <v>43487</v>
      </c>
      <c r="AM1065" s="213"/>
      <c r="AN1065" s="244"/>
      <c r="AO1065" s="244"/>
      <c r="AP1065" s="213"/>
      <c r="AQ1065" s="1231" t="s">
        <v>3094</v>
      </c>
      <c r="AR1065" s="213"/>
      <c r="AS1065" s="213"/>
      <c r="AT1065" s="213"/>
      <c r="AU1065" s="213"/>
      <c r="AV1065" s="885"/>
      <c r="AW1065" s="885"/>
      <c r="AX1065" s="885"/>
      <c r="AY1065" s="885"/>
      <c r="AZ1065" s="177"/>
    </row>
    <row r="1066" spans="2:52" ht="15" customHeight="1">
      <c r="B1066" s="1310">
        <v>1060</v>
      </c>
      <c r="C1066" s="715" t="s">
        <v>6734</v>
      </c>
      <c r="D1066" s="566" t="s">
        <v>6735</v>
      </c>
      <c r="E1066" s="521" t="s">
        <v>1122</v>
      </c>
      <c r="F1066" s="526" t="s">
        <v>6736</v>
      </c>
      <c r="G1066" s="711" t="s">
        <v>102</v>
      </c>
      <c r="H1066" s="570" t="s">
        <v>24</v>
      </c>
      <c r="I1066" s="211">
        <v>33489</v>
      </c>
      <c r="J1066" s="1314">
        <f t="shared" ca="1" si="91"/>
        <v>30</v>
      </c>
      <c r="K1066" s="244" t="s">
        <v>83</v>
      </c>
      <c r="L1066" s="651" t="s">
        <v>24</v>
      </c>
      <c r="M1066" s="211">
        <v>45177</v>
      </c>
      <c r="N1066" s="533">
        <v>43464</v>
      </c>
      <c r="O1066" s="211" t="s">
        <v>24</v>
      </c>
      <c r="P1066" s="244" t="s">
        <v>24</v>
      </c>
      <c r="Q1066" s="198" t="str">
        <f t="shared" si="92"/>
        <v>-</v>
      </c>
      <c r="R1066" s="181" t="str">
        <f t="shared" ca="1" si="93"/>
        <v>TIDAK MCU</v>
      </c>
      <c r="S1066" s="1314" t="s">
        <v>6925</v>
      </c>
      <c r="T1066" s="1330">
        <v>44447</v>
      </c>
      <c r="U1066" s="1329">
        <v>44447</v>
      </c>
      <c r="V1066" s="1330" t="s">
        <v>24</v>
      </c>
      <c r="W1066" s="1311" t="s">
        <v>24</v>
      </c>
      <c r="X1066" s="200"/>
      <c r="Y1066" s="201"/>
      <c r="Z1066" s="202"/>
      <c r="AA1066" s="243" t="s">
        <v>100</v>
      </c>
      <c r="AB1066" s="213"/>
      <c r="AC1066" s="203"/>
      <c r="AD1066" s="230"/>
      <c r="AE1066" s="230"/>
      <c r="AF1066" s="230"/>
      <c r="AG1066" s="230"/>
      <c r="AH1066" s="369"/>
      <c r="AI1066" s="481" t="str">
        <f t="shared" si="94"/>
        <v>LIGHT VEHICLE</v>
      </c>
      <c r="AJ1066" s="1330">
        <f t="shared" si="90"/>
        <v>43464</v>
      </c>
      <c r="AK1066" s="592" t="s">
        <v>24</v>
      </c>
      <c r="AL1066" s="614">
        <v>43487</v>
      </c>
      <c r="AM1066" s="213"/>
      <c r="AN1066" s="244"/>
      <c r="AO1066" s="244"/>
      <c r="AP1066" s="213"/>
      <c r="AQ1066" s="1231" t="s">
        <v>3094</v>
      </c>
      <c r="AR1066" s="213"/>
      <c r="AS1066" s="213"/>
      <c r="AT1066" s="213"/>
      <c r="AU1066" s="213"/>
      <c r="AV1066" s="885"/>
      <c r="AW1066" s="885"/>
      <c r="AX1066" s="885"/>
      <c r="AY1066" s="885"/>
      <c r="AZ1066" s="177"/>
    </row>
    <row r="1067" spans="2:52" ht="15" customHeight="1">
      <c r="B1067" s="1310">
        <v>1061</v>
      </c>
      <c r="C1067" s="650" t="s">
        <v>6743</v>
      </c>
      <c r="D1067" s="566" t="s">
        <v>6744</v>
      </c>
      <c r="E1067" s="521" t="s">
        <v>1122</v>
      </c>
      <c r="F1067" s="525" t="s">
        <v>6745</v>
      </c>
      <c r="G1067" s="509" t="s">
        <v>102</v>
      </c>
      <c r="H1067" s="570" t="s">
        <v>24</v>
      </c>
      <c r="I1067" s="211">
        <v>32601</v>
      </c>
      <c r="J1067" s="1314">
        <f t="shared" ca="1" si="91"/>
        <v>33</v>
      </c>
      <c r="K1067" s="244" t="s">
        <v>83</v>
      </c>
      <c r="L1067" s="651" t="s">
        <v>24</v>
      </c>
      <c r="M1067" s="211">
        <v>45385</v>
      </c>
      <c r="N1067" s="533">
        <v>43464</v>
      </c>
      <c r="O1067" s="211" t="s">
        <v>24</v>
      </c>
      <c r="P1067" s="244" t="s">
        <v>24</v>
      </c>
      <c r="Q1067" s="198" t="str">
        <f t="shared" si="92"/>
        <v>-</v>
      </c>
      <c r="R1067" s="181" t="str">
        <f t="shared" ca="1" si="93"/>
        <v>TIDAK MCU</v>
      </c>
      <c r="S1067" s="1314" t="s">
        <v>6928</v>
      </c>
      <c r="T1067" s="1330">
        <v>44289</v>
      </c>
      <c r="U1067" s="1329">
        <v>44289</v>
      </c>
      <c r="V1067" s="1330" t="s">
        <v>24</v>
      </c>
      <c r="W1067" s="1311" t="s">
        <v>24</v>
      </c>
      <c r="X1067" s="200"/>
      <c r="Y1067" s="201"/>
      <c r="Z1067" s="202"/>
      <c r="AA1067" s="243" t="s">
        <v>100</v>
      </c>
      <c r="AB1067" s="213"/>
      <c r="AC1067" s="203"/>
      <c r="AD1067" s="230"/>
      <c r="AE1067" s="230"/>
      <c r="AF1067" s="230"/>
      <c r="AG1067" s="230"/>
      <c r="AH1067" s="1305"/>
      <c r="AI1067" s="244" t="str">
        <f t="shared" si="94"/>
        <v>LIGHT VEHICLE</v>
      </c>
      <c r="AJ1067" s="1330">
        <f t="shared" si="90"/>
        <v>43464</v>
      </c>
      <c r="AK1067" s="592" t="s">
        <v>24</v>
      </c>
      <c r="AL1067" s="614">
        <v>43464</v>
      </c>
      <c r="AM1067" s="213"/>
      <c r="AN1067" s="244"/>
      <c r="AO1067" s="244"/>
      <c r="AP1067" s="213"/>
      <c r="AQ1067" s="1231" t="s">
        <v>3094</v>
      </c>
      <c r="AR1067" s="213"/>
      <c r="AS1067" s="213"/>
      <c r="AT1067" s="213"/>
      <c r="AU1067" s="213"/>
      <c r="AV1067" s="885"/>
      <c r="AW1067" s="885"/>
      <c r="AX1067" s="885"/>
      <c r="AY1067" s="885"/>
      <c r="AZ1067" s="177"/>
    </row>
    <row r="1068" spans="2:52" ht="15" customHeight="1">
      <c r="B1068" s="1310">
        <v>1062</v>
      </c>
      <c r="C1068" s="650" t="s">
        <v>6746</v>
      </c>
      <c r="D1068" s="566" t="s">
        <v>12108</v>
      </c>
      <c r="E1068" s="521" t="s">
        <v>1122</v>
      </c>
      <c r="F1068" s="509" t="s">
        <v>6747</v>
      </c>
      <c r="G1068" s="509" t="s">
        <v>102</v>
      </c>
      <c r="H1068" s="570" t="s">
        <v>24</v>
      </c>
      <c r="I1068" s="211">
        <v>33188</v>
      </c>
      <c r="J1068" s="903">
        <f t="shared" ca="1" si="91"/>
        <v>31</v>
      </c>
      <c r="K1068" s="244" t="s">
        <v>83</v>
      </c>
      <c r="L1068" s="651" t="s">
        <v>24</v>
      </c>
      <c r="M1068" s="211">
        <v>45241</v>
      </c>
      <c r="N1068" s="533">
        <v>43228</v>
      </c>
      <c r="O1068" s="211" t="s">
        <v>24</v>
      </c>
      <c r="P1068" s="244" t="s">
        <v>24</v>
      </c>
      <c r="Q1068" s="198" t="str">
        <f t="shared" si="92"/>
        <v>-</v>
      </c>
      <c r="R1068" s="181" t="str">
        <f t="shared" ca="1" si="93"/>
        <v>TIDAK MCU</v>
      </c>
      <c r="S1068" s="1314" t="s">
        <v>6929</v>
      </c>
      <c r="T1068" s="1330">
        <v>44511</v>
      </c>
      <c r="U1068" s="1329">
        <v>44511</v>
      </c>
      <c r="V1068" s="904" t="s">
        <v>24</v>
      </c>
      <c r="W1068" s="136" t="s">
        <v>24</v>
      </c>
      <c r="X1068" s="200"/>
      <c r="Y1068" s="201"/>
      <c r="Z1068" s="202"/>
      <c r="AA1068" s="213" t="s">
        <v>100</v>
      </c>
      <c r="AB1068" s="213" t="s">
        <v>6961</v>
      </c>
      <c r="AC1068" s="203" t="s">
        <v>928</v>
      </c>
      <c r="AD1068" s="230" t="s">
        <v>925</v>
      </c>
      <c r="AE1068" s="230" t="s">
        <v>929</v>
      </c>
      <c r="AF1068" s="230" t="s">
        <v>590</v>
      </c>
      <c r="AG1068" s="230" t="s">
        <v>927</v>
      </c>
      <c r="AH1068" s="1305"/>
      <c r="AI1068" s="244" t="str">
        <f t="shared" si="94"/>
        <v>LIGHT VEHICLEDR 245 SDZ 85 - DZ 375PC 200 - PC 2000GD 705, GD 825COMPACTOR SC P360 - SC P410 A/M</v>
      </c>
      <c r="AJ1068" s="1330">
        <f t="shared" si="90"/>
        <v>43228</v>
      </c>
      <c r="AK1068" s="198">
        <v>37564</v>
      </c>
      <c r="AL1068" s="621">
        <v>43468</v>
      </c>
      <c r="AM1068" s="213"/>
      <c r="AN1068" s="244"/>
      <c r="AO1068" s="244"/>
      <c r="AP1068" s="213"/>
      <c r="AQ1068" s="1231" t="s">
        <v>3094</v>
      </c>
      <c r="AR1068" s="213"/>
      <c r="AS1068" s="213"/>
      <c r="AT1068" s="213"/>
      <c r="AU1068" s="213"/>
      <c r="AV1068" s="885"/>
      <c r="AW1068" s="885"/>
      <c r="AX1068" s="885"/>
      <c r="AY1068" s="885"/>
      <c r="AZ1068" s="177"/>
    </row>
    <row r="1069" spans="2:52" ht="15" customHeight="1">
      <c r="B1069" s="1310">
        <v>1063</v>
      </c>
      <c r="C1069" s="650" t="s">
        <v>6748</v>
      </c>
      <c r="D1069" s="566" t="s">
        <v>6749</v>
      </c>
      <c r="E1069" s="521" t="s">
        <v>1122</v>
      </c>
      <c r="F1069" s="509" t="s">
        <v>6750</v>
      </c>
      <c r="G1069" s="509" t="s">
        <v>102</v>
      </c>
      <c r="H1069" s="570" t="s">
        <v>24</v>
      </c>
      <c r="I1069" s="211">
        <v>32226</v>
      </c>
      <c r="J1069" s="1314">
        <f t="shared" ca="1" si="91"/>
        <v>34</v>
      </c>
      <c r="K1069" s="244" t="s">
        <v>494</v>
      </c>
      <c r="L1069" s="665">
        <v>880314490009</v>
      </c>
      <c r="M1069" s="211">
        <v>45375</v>
      </c>
      <c r="N1069" s="577">
        <v>41809</v>
      </c>
      <c r="O1069" s="211" t="s">
        <v>24</v>
      </c>
      <c r="P1069" s="244" t="s">
        <v>24</v>
      </c>
      <c r="Q1069" s="198" t="str">
        <f t="shared" si="92"/>
        <v>-</v>
      </c>
      <c r="R1069" s="181" t="str">
        <f t="shared" ca="1" si="93"/>
        <v>TIDAK MCU</v>
      </c>
      <c r="S1069" s="1314" t="s">
        <v>6930</v>
      </c>
      <c r="T1069" s="1330">
        <v>44279</v>
      </c>
      <c r="U1069" s="1329">
        <v>44279</v>
      </c>
      <c r="V1069" s="1330" t="s">
        <v>24</v>
      </c>
      <c r="W1069" s="1311" t="s">
        <v>24</v>
      </c>
      <c r="X1069" s="200"/>
      <c r="Y1069" s="201"/>
      <c r="Z1069" s="202"/>
      <c r="AA1069" s="243" t="s">
        <v>6962</v>
      </c>
      <c r="AB1069" s="243" t="s">
        <v>925</v>
      </c>
      <c r="AC1069" s="489" t="s">
        <v>928</v>
      </c>
      <c r="AD1069" s="462" t="s">
        <v>6963</v>
      </c>
      <c r="AE1069" s="462" t="s">
        <v>927</v>
      </c>
      <c r="AF1069" s="462" t="s">
        <v>6964</v>
      </c>
      <c r="AG1069" s="462" t="s">
        <v>6965</v>
      </c>
      <c r="AH1069" s="1000"/>
      <c r="AI1069" s="244" t="str">
        <f t="shared" si="94"/>
        <v>LV, ELF, BUS, HINO, NISSANPC 200 - PC 2000DZ 85 - DZ 375FORKLIFT , MERLOSC P360 - SC P410 A/MEX 1200, WDZ 600HD 465, HD 785, WA 600</v>
      </c>
      <c r="AJ1069" s="1330">
        <f t="shared" si="90"/>
        <v>41809</v>
      </c>
      <c r="AK1069" s="198">
        <v>43763</v>
      </c>
      <c r="AL1069" s="621">
        <v>43764</v>
      </c>
      <c r="AM1069" s="213"/>
      <c r="AN1069" s="244"/>
      <c r="AO1069" s="244"/>
      <c r="AP1069" s="213" t="s">
        <v>24</v>
      </c>
      <c r="AQ1069" s="1231" t="s">
        <v>3094</v>
      </c>
      <c r="AR1069" s="213"/>
      <c r="AS1069" s="213"/>
      <c r="AT1069" s="213"/>
      <c r="AU1069" s="213"/>
      <c r="AV1069" s="885"/>
      <c r="AW1069" s="885"/>
      <c r="AX1069" s="885"/>
      <c r="AY1069" s="885"/>
      <c r="AZ1069" s="177"/>
    </row>
    <row r="1070" spans="2:52" ht="15" customHeight="1">
      <c r="B1070" s="1310">
        <v>1064</v>
      </c>
      <c r="C1070" s="650" t="s">
        <v>5629</v>
      </c>
      <c r="D1070" s="244" t="s">
        <v>6749</v>
      </c>
      <c r="E1070" s="521" t="s">
        <v>1122</v>
      </c>
      <c r="F1070" s="525" t="s">
        <v>6751</v>
      </c>
      <c r="G1070" s="509" t="s">
        <v>102</v>
      </c>
      <c r="H1070" s="570" t="s">
        <v>24</v>
      </c>
      <c r="I1070" s="211">
        <v>32378</v>
      </c>
      <c r="J1070" s="1314">
        <f t="shared" ca="1" si="91"/>
        <v>33</v>
      </c>
      <c r="K1070" s="176" t="s">
        <v>24</v>
      </c>
      <c r="L1070" s="170" t="s">
        <v>24</v>
      </c>
      <c r="M1070" s="173" t="s">
        <v>24</v>
      </c>
      <c r="N1070" s="577">
        <v>43464</v>
      </c>
      <c r="O1070" s="211" t="s">
        <v>24</v>
      </c>
      <c r="P1070" s="244" t="s">
        <v>24</v>
      </c>
      <c r="Q1070" s="198" t="str">
        <f t="shared" si="92"/>
        <v>-</v>
      </c>
      <c r="R1070" s="181" t="str">
        <f t="shared" ca="1" si="93"/>
        <v>TIDAK MCU</v>
      </c>
      <c r="S1070" s="1314" t="s">
        <v>6931</v>
      </c>
      <c r="T1070" s="1330">
        <v>44431</v>
      </c>
      <c r="U1070" s="1329">
        <v>44431</v>
      </c>
      <c r="V1070" s="1330" t="s">
        <v>24</v>
      </c>
      <c r="W1070" s="1311" t="s">
        <v>24</v>
      </c>
      <c r="X1070" s="200"/>
      <c r="Y1070" s="201"/>
      <c r="Z1070" s="202"/>
      <c r="AA1070" s="213" t="s">
        <v>925</v>
      </c>
      <c r="AB1070" s="213" t="s">
        <v>928</v>
      </c>
      <c r="AC1070" s="203" t="s">
        <v>4457</v>
      </c>
      <c r="AD1070" s="230" t="s">
        <v>4775</v>
      </c>
      <c r="AE1070" s="230" t="s">
        <v>6966</v>
      </c>
      <c r="AF1070" s="230" t="s">
        <v>6967</v>
      </c>
      <c r="AG1070" s="230" t="s">
        <v>6968</v>
      </c>
      <c r="AH1070" s="1305"/>
      <c r="AI1070" s="244" t="str">
        <f t="shared" si="94"/>
        <v>PC 200 - PC 2000DZ 85 - DZ 375SC P360, SC P380MERLO P120.10 HMPW 140, WDZ 600HITACHI ZX 870HITACHI EX 1200</v>
      </c>
      <c r="AJ1070" s="1330">
        <f t="shared" si="90"/>
        <v>43464</v>
      </c>
      <c r="AK1070" s="198">
        <v>43763</v>
      </c>
      <c r="AL1070" s="621">
        <v>43764</v>
      </c>
      <c r="AM1070" s="213"/>
      <c r="AN1070" s="244"/>
      <c r="AO1070" s="244"/>
      <c r="AP1070" s="213"/>
      <c r="AQ1070" s="1231" t="s">
        <v>3094</v>
      </c>
      <c r="AR1070" s="213"/>
      <c r="AS1070" s="213"/>
      <c r="AT1070" s="213"/>
      <c r="AU1070" s="213"/>
      <c r="AV1070" s="885"/>
      <c r="AW1070" s="885"/>
      <c r="AX1070" s="885"/>
      <c r="AY1070" s="885"/>
      <c r="AZ1070" s="177"/>
    </row>
    <row r="1071" spans="2:52" ht="15" customHeight="1">
      <c r="B1071" s="1310">
        <v>1065</v>
      </c>
      <c r="C1071" s="1494" t="s">
        <v>6752</v>
      </c>
      <c r="D1071" s="447" t="s">
        <v>6753</v>
      </c>
      <c r="E1071" s="709" t="s">
        <v>1122</v>
      </c>
      <c r="F1071" s="445" t="s">
        <v>6754</v>
      </c>
      <c r="G1071" s="912" t="s">
        <v>102</v>
      </c>
      <c r="H1071" s="1644" t="s">
        <v>24</v>
      </c>
      <c r="I1071" s="1711">
        <v>34553</v>
      </c>
      <c r="J1071" s="445">
        <f t="shared" ca="1" si="91"/>
        <v>27</v>
      </c>
      <c r="K1071" s="916" t="s">
        <v>83</v>
      </c>
      <c r="L1071" s="918" t="s">
        <v>24</v>
      </c>
      <c r="M1071" s="919">
        <v>44415</v>
      </c>
      <c r="N1071" s="1718">
        <v>43464</v>
      </c>
      <c r="O1071" s="1711" t="s">
        <v>24</v>
      </c>
      <c r="P1071" s="447" t="s">
        <v>24</v>
      </c>
      <c r="Q1071" s="920" t="str">
        <f t="shared" si="92"/>
        <v>-</v>
      </c>
      <c r="R1071" s="919" t="str">
        <f t="shared" ca="1" si="93"/>
        <v>TIDAK MCU</v>
      </c>
      <c r="S1071" s="445" t="s">
        <v>6932</v>
      </c>
      <c r="T1071" s="446">
        <v>44415</v>
      </c>
      <c r="U1071" s="517">
        <v>44415</v>
      </c>
      <c r="V1071" s="446" t="s">
        <v>24</v>
      </c>
      <c r="W1071" s="446" t="s">
        <v>24</v>
      </c>
      <c r="X1071" s="1492"/>
      <c r="Y1071" s="922"/>
      <c r="Z1071" s="1949"/>
      <c r="AA1071" s="447" t="s">
        <v>100</v>
      </c>
      <c r="AB1071" s="447" t="s">
        <v>927</v>
      </c>
      <c r="AC1071" s="1580"/>
      <c r="AD1071" s="877"/>
      <c r="AE1071" s="877"/>
      <c r="AF1071" s="877"/>
      <c r="AG1071" s="877"/>
      <c r="AH1071" s="1577"/>
      <c r="AI1071" s="244" t="str">
        <f t="shared" si="94"/>
        <v>LIGHT VEHICLESC P360 - SC P410 A/M</v>
      </c>
      <c r="AJ1071" s="446">
        <f t="shared" si="90"/>
        <v>43464</v>
      </c>
      <c r="AK1071" s="920" t="s">
        <v>24</v>
      </c>
      <c r="AL1071" s="1987">
        <v>43464</v>
      </c>
      <c r="AM1071" s="447"/>
      <c r="AN1071" s="447"/>
      <c r="AO1071" s="447"/>
      <c r="AP1071" s="447"/>
      <c r="AQ1071" s="2001" t="s">
        <v>6564</v>
      </c>
      <c r="AR1071" s="447"/>
      <c r="AS1071" s="447"/>
      <c r="AT1071" s="447" t="s">
        <v>11505</v>
      </c>
      <c r="AU1071" s="447"/>
      <c r="AV1071" s="458"/>
      <c r="AW1071" s="458"/>
      <c r="AX1071" s="458"/>
      <c r="AY1071" s="458"/>
      <c r="AZ1071" s="177"/>
    </row>
    <row r="1072" spans="2:52" ht="15" customHeight="1">
      <c r="B1072" s="1310">
        <v>1066</v>
      </c>
      <c r="C1072" s="650" t="s">
        <v>6755</v>
      </c>
      <c r="D1072" s="590" t="s">
        <v>6753</v>
      </c>
      <c r="E1072" s="521" t="s">
        <v>1122</v>
      </c>
      <c r="F1072" s="525" t="s">
        <v>6756</v>
      </c>
      <c r="G1072" s="509" t="s">
        <v>102</v>
      </c>
      <c r="H1072" s="570" t="s">
        <v>24</v>
      </c>
      <c r="I1072" s="211">
        <v>32833</v>
      </c>
      <c r="J1072" s="1314">
        <f t="shared" ca="1" si="91"/>
        <v>32</v>
      </c>
      <c r="K1072" s="316" t="s">
        <v>24</v>
      </c>
      <c r="L1072" s="326" t="s">
        <v>24</v>
      </c>
      <c r="M1072" s="336" t="s">
        <v>24</v>
      </c>
      <c r="N1072" s="577">
        <v>43464</v>
      </c>
      <c r="O1072" s="584" t="s">
        <v>24</v>
      </c>
      <c r="P1072" s="244" t="s">
        <v>24</v>
      </c>
      <c r="Q1072" s="198" t="str">
        <f t="shared" si="92"/>
        <v>-</v>
      </c>
      <c r="R1072" s="181" t="str">
        <f t="shared" ca="1" si="93"/>
        <v>TIDAK MCU</v>
      </c>
      <c r="S1072" s="1314" t="s">
        <v>24</v>
      </c>
      <c r="T1072" s="1330">
        <v>44521</v>
      </c>
      <c r="U1072" s="1329" t="s">
        <v>99</v>
      </c>
      <c r="V1072" s="1330" t="s">
        <v>24</v>
      </c>
      <c r="W1072" s="1311" t="s">
        <v>24</v>
      </c>
      <c r="X1072" s="200"/>
      <c r="Y1072" s="201"/>
      <c r="Z1072" s="202"/>
      <c r="AA1072" s="213" t="s">
        <v>24</v>
      </c>
      <c r="AB1072" s="213"/>
      <c r="AC1072" s="203"/>
      <c r="AD1072" s="230"/>
      <c r="AE1072" s="230"/>
      <c r="AF1072" s="230"/>
      <c r="AG1072" s="230"/>
      <c r="AH1072" s="1305"/>
      <c r="AI1072" s="244" t="str">
        <f t="shared" si="94"/>
        <v>-</v>
      </c>
      <c r="AJ1072" s="1330">
        <f t="shared" si="90"/>
        <v>43464</v>
      </c>
      <c r="AK1072" s="211" t="s">
        <v>24</v>
      </c>
      <c r="AL1072" s="621" t="s">
        <v>24</v>
      </c>
      <c r="AM1072" s="213"/>
      <c r="AN1072" s="244"/>
      <c r="AO1072" s="244"/>
      <c r="AP1072" s="213"/>
      <c r="AQ1072" s="180"/>
      <c r="AR1072" s="213"/>
      <c r="AS1072" s="213"/>
      <c r="AT1072" s="213"/>
      <c r="AU1072" s="213"/>
      <c r="AV1072" s="885"/>
      <c r="AW1072" s="885"/>
      <c r="AX1072" s="885"/>
      <c r="AY1072" s="885"/>
      <c r="AZ1072" s="177"/>
    </row>
    <row r="1073" spans="1:60" ht="15" customHeight="1">
      <c r="B1073" s="1310">
        <v>1067</v>
      </c>
      <c r="C1073" s="650" t="s">
        <v>6757</v>
      </c>
      <c r="D1073" s="590" t="s">
        <v>6753</v>
      </c>
      <c r="E1073" s="521" t="s">
        <v>1122</v>
      </c>
      <c r="F1073" s="525" t="s">
        <v>6758</v>
      </c>
      <c r="G1073" s="509" t="s">
        <v>102</v>
      </c>
      <c r="H1073" s="522" t="s">
        <v>24</v>
      </c>
      <c r="I1073" s="211">
        <v>31498</v>
      </c>
      <c r="J1073" s="1314">
        <f t="shared" ca="1" si="91"/>
        <v>36</v>
      </c>
      <c r="K1073" s="316" t="s">
        <v>24</v>
      </c>
      <c r="L1073" s="326" t="s">
        <v>24</v>
      </c>
      <c r="M1073" s="336" t="s">
        <v>24</v>
      </c>
      <c r="N1073" s="577">
        <v>41276</v>
      </c>
      <c r="O1073" s="211" t="s">
        <v>24</v>
      </c>
      <c r="P1073" s="244" t="s">
        <v>24</v>
      </c>
      <c r="Q1073" s="198" t="str">
        <f t="shared" si="92"/>
        <v>-</v>
      </c>
      <c r="R1073" s="181" t="str">
        <f t="shared" ca="1" si="93"/>
        <v>TIDAK MCU</v>
      </c>
      <c r="S1073" s="1314" t="s">
        <v>24</v>
      </c>
      <c r="T1073" s="1330">
        <v>44282</v>
      </c>
      <c r="U1073" s="1329" t="s">
        <v>99</v>
      </c>
      <c r="V1073" s="1330" t="s">
        <v>24</v>
      </c>
      <c r="W1073" s="1311" t="s">
        <v>24</v>
      </c>
      <c r="X1073" s="200"/>
      <c r="Y1073" s="201"/>
      <c r="Z1073" s="202"/>
      <c r="AA1073" s="213" t="s">
        <v>24</v>
      </c>
      <c r="AB1073" s="213"/>
      <c r="AC1073" s="203"/>
      <c r="AD1073" s="230"/>
      <c r="AE1073" s="230"/>
      <c r="AF1073" s="230"/>
      <c r="AG1073" s="230"/>
      <c r="AH1073" s="1305"/>
      <c r="AI1073" s="244" t="str">
        <f t="shared" si="94"/>
        <v>-</v>
      </c>
      <c r="AJ1073" s="1330">
        <f t="shared" si="90"/>
        <v>41276</v>
      </c>
      <c r="AK1073" s="211" t="s">
        <v>24</v>
      </c>
      <c r="AL1073" s="621" t="s">
        <v>24</v>
      </c>
      <c r="AM1073" s="213"/>
      <c r="AN1073" s="244"/>
      <c r="AO1073" s="244"/>
      <c r="AP1073" s="213"/>
      <c r="AQ1073" s="180"/>
      <c r="AR1073" s="213"/>
      <c r="AS1073" s="213"/>
      <c r="AT1073" s="213"/>
      <c r="AU1073" s="213"/>
      <c r="AV1073" s="885"/>
      <c r="AW1073" s="885"/>
      <c r="AX1073" s="885"/>
      <c r="AY1073" s="885"/>
      <c r="AZ1073" s="177"/>
    </row>
    <row r="1074" spans="1:60" ht="15" customHeight="1">
      <c r="B1074" s="1310">
        <v>1068</v>
      </c>
      <c r="C1074" s="650" t="s">
        <v>6759</v>
      </c>
      <c r="D1074" s="590" t="s">
        <v>6753</v>
      </c>
      <c r="E1074" s="521" t="s">
        <v>1122</v>
      </c>
      <c r="F1074" s="525" t="s">
        <v>6760</v>
      </c>
      <c r="G1074" s="509" t="s">
        <v>102</v>
      </c>
      <c r="H1074" s="522" t="s">
        <v>24</v>
      </c>
      <c r="I1074" s="211">
        <v>32898</v>
      </c>
      <c r="J1074" s="1314">
        <f t="shared" ca="1" si="91"/>
        <v>32</v>
      </c>
      <c r="K1074" s="244" t="s">
        <v>83</v>
      </c>
      <c r="L1074" s="651">
        <v>1452171202912</v>
      </c>
      <c r="M1074" s="211">
        <v>44586</v>
      </c>
      <c r="N1074" s="533">
        <v>41549</v>
      </c>
      <c r="O1074" s="211" t="s">
        <v>24</v>
      </c>
      <c r="P1074" s="244" t="s">
        <v>24</v>
      </c>
      <c r="Q1074" s="198" t="str">
        <f t="shared" si="92"/>
        <v>-</v>
      </c>
      <c r="R1074" s="181" t="str">
        <f t="shared" ca="1" si="93"/>
        <v>TIDAK MCU</v>
      </c>
      <c r="S1074" s="1314" t="s">
        <v>6933</v>
      </c>
      <c r="T1074" s="1330">
        <v>44586</v>
      </c>
      <c r="U1074" s="1329">
        <v>44586</v>
      </c>
      <c r="V1074" s="1330" t="s">
        <v>24</v>
      </c>
      <c r="W1074" s="1311" t="s">
        <v>24</v>
      </c>
      <c r="X1074" s="200"/>
      <c r="Y1074" s="201"/>
      <c r="Z1074" s="202"/>
      <c r="AA1074" s="213" t="s">
        <v>100</v>
      </c>
      <c r="AB1074" s="465" t="s">
        <v>6969</v>
      </c>
      <c r="AC1074" s="490" t="s">
        <v>926</v>
      </c>
      <c r="AD1074" s="464" t="s">
        <v>930</v>
      </c>
      <c r="AE1074" s="230"/>
      <c r="AF1074" s="232"/>
      <c r="AG1074" s="232"/>
      <c r="AH1074" s="902"/>
      <c r="AI1074" s="244" t="str">
        <f t="shared" si="94"/>
        <v>LIGHT VEHICLEWA 600HD 465, HD 785HM 400</v>
      </c>
      <c r="AJ1074" s="1330">
        <f t="shared" si="90"/>
        <v>41549</v>
      </c>
      <c r="AK1074" s="198" t="s">
        <v>24</v>
      </c>
      <c r="AL1074" s="621">
        <v>43464</v>
      </c>
      <c r="AM1074" s="213"/>
      <c r="AN1074" s="244"/>
      <c r="AO1074" s="244"/>
      <c r="AP1074" s="213"/>
      <c r="AQ1074" s="180"/>
      <c r="AR1074" s="213"/>
      <c r="AS1074" s="213"/>
      <c r="AT1074" s="213"/>
      <c r="AU1074" s="213"/>
      <c r="AV1074" s="885"/>
      <c r="AW1074" s="885"/>
      <c r="AX1074" s="885"/>
      <c r="AY1074" s="885"/>
      <c r="AZ1074" s="177"/>
    </row>
    <row r="1075" spans="1:60" s="2186" customFormat="1" ht="15" customHeight="1">
      <c r="A1075" s="160"/>
      <c r="B1075" s="1310">
        <v>1069</v>
      </c>
      <c r="C1075" s="650" t="s">
        <v>6761</v>
      </c>
      <c r="D1075" s="567" t="s">
        <v>6753</v>
      </c>
      <c r="E1075" s="521" t="s">
        <v>1122</v>
      </c>
      <c r="F1075" s="526" t="s">
        <v>6762</v>
      </c>
      <c r="G1075" s="509" t="s">
        <v>102</v>
      </c>
      <c r="H1075" s="522" t="s">
        <v>24</v>
      </c>
      <c r="I1075" s="662" t="s">
        <v>24</v>
      </c>
      <c r="J1075" s="1314" t="str">
        <f t="shared" ca="1" si="91"/>
        <v>-</v>
      </c>
      <c r="K1075" s="316" t="s">
        <v>24</v>
      </c>
      <c r="L1075" s="326" t="s">
        <v>24</v>
      </c>
      <c r="M1075" s="336" t="s">
        <v>24</v>
      </c>
      <c r="N1075" s="533">
        <v>42954</v>
      </c>
      <c r="O1075" s="211" t="s">
        <v>24</v>
      </c>
      <c r="P1075" s="244" t="s">
        <v>24</v>
      </c>
      <c r="Q1075" s="198" t="str">
        <f t="shared" si="92"/>
        <v>-</v>
      </c>
      <c r="R1075" s="181" t="str">
        <f t="shared" ca="1" si="93"/>
        <v>TIDAK MCU</v>
      </c>
      <c r="S1075" s="1314" t="s">
        <v>24</v>
      </c>
      <c r="T1075" s="1330">
        <v>44196</v>
      </c>
      <c r="U1075" s="1329" t="s">
        <v>99</v>
      </c>
      <c r="V1075" s="1330" t="s">
        <v>24</v>
      </c>
      <c r="W1075" s="1311" t="s">
        <v>24</v>
      </c>
      <c r="X1075" s="200"/>
      <c r="Y1075" s="201"/>
      <c r="Z1075" s="202"/>
      <c r="AA1075" s="213" t="s">
        <v>24</v>
      </c>
      <c r="AB1075" s="213"/>
      <c r="AC1075" s="203"/>
      <c r="AD1075" s="230"/>
      <c r="AE1075" s="230"/>
      <c r="AF1075" s="230"/>
      <c r="AG1075" s="230"/>
      <c r="AH1075" s="1305"/>
      <c r="AI1075" s="244" t="str">
        <f t="shared" si="94"/>
        <v>-</v>
      </c>
      <c r="AJ1075" s="1330">
        <f t="shared" si="90"/>
        <v>42954</v>
      </c>
      <c r="AK1075" s="211" t="s">
        <v>24</v>
      </c>
      <c r="AL1075" s="621" t="s">
        <v>24</v>
      </c>
      <c r="AM1075" s="213"/>
      <c r="AN1075" s="244"/>
      <c r="AO1075" s="244"/>
      <c r="AP1075" s="213"/>
      <c r="AQ1075" s="180"/>
      <c r="AR1075" s="213"/>
      <c r="AS1075" s="213"/>
      <c r="AT1075" s="213"/>
      <c r="AU1075" s="213"/>
      <c r="AV1075" s="885"/>
      <c r="AW1075" s="885"/>
      <c r="AX1075" s="885"/>
      <c r="AY1075" s="885"/>
      <c r="AZ1075" s="885"/>
      <c r="BA1075" s="1206"/>
      <c r="BB1075" s="1206"/>
      <c r="BC1075" s="1206"/>
      <c r="BD1075" s="1206"/>
      <c r="BE1075" s="1206"/>
      <c r="BF1075" s="1206"/>
      <c r="BG1075" s="1206"/>
      <c r="BH1075" s="1206"/>
    </row>
    <row r="1076" spans="1:60" ht="15" customHeight="1">
      <c r="B1076" s="1310">
        <v>1070</v>
      </c>
      <c r="C1076" s="650" t="s">
        <v>6763</v>
      </c>
      <c r="D1076" s="566" t="s">
        <v>6764</v>
      </c>
      <c r="E1076" s="521" t="s">
        <v>1122</v>
      </c>
      <c r="F1076" s="509" t="s">
        <v>6765</v>
      </c>
      <c r="G1076" s="509" t="s">
        <v>102</v>
      </c>
      <c r="H1076" s="570" t="s">
        <v>24</v>
      </c>
      <c r="I1076" s="211">
        <v>33768</v>
      </c>
      <c r="J1076" s="1314">
        <f t="shared" ca="1" si="91"/>
        <v>30</v>
      </c>
      <c r="K1076" s="176" t="s">
        <v>24</v>
      </c>
      <c r="L1076" s="170" t="s">
        <v>24</v>
      </c>
      <c r="M1076" s="173" t="s">
        <v>24</v>
      </c>
      <c r="N1076" s="577">
        <v>43464</v>
      </c>
      <c r="O1076" s="211" t="s">
        <v>24</v>
      </c>
      <c r="P1076" s="244" t="s">
        <v>24</v>
      </c>
      <c r="Q1076" s="198" t="str">
        <f t="shared" si="92"/>
        <v>-</v>
      </c>
      <c r="R1076" s="181" t="str">
        <f t="shared" ca="1" si="93"/>
        <v>TIDAK MCU</v>
      </c>
      <c r="S1076" s="1314" t="s">
        <v>24</v>
      </c>
      <c r="T1076" s="1330">
        <v>44360</v>
      </c>
      <c r="U1076" s="1329" t="s">
        <v>99</v>
      </c>
      <c r="V1076" s="1313" t="s">
        <v>24</v>
      </c>
      <c r="W1076" s="1311" t="s">
        <v>24</v>
      </c>
      <c r="X1076" s="200"/>
      <c r="Y1076" s="201"/>
      <c r="Z1076" s="202"/>
      <c r="AA1076" s="213" t="s">
        <v>24</v>
      </c>
      <c r="AB1076" s="213"/>
      <c r="AC1076" s="203"/>
      <c r="AD1076" s="230"/>
      <c r="AE1076" s="230"/>
      <c r="AF1076" s="230"/>
      <c r="AG1076" s="230"/>
      <c r="AH1076" s="1305"/>
      <c r="AI1076" s="244" t="str">
        <f t="shared" si="94"/>
        <v>-</v>
      </c>
      <c r="AJ1076" s="1330">
        <f t="shared" si="90"/>
        <v>43464</v>
      </c>
      <c r="AK1076" s="217" t="s">
        <v>24</v>
      </c>
      <c r="AL1076" s="614" t="s">
        <v>24</v>
      </c>
      <c r="AM1076" s="213"/>
      <c r="AN1076" s="244"/>
      <c r="AO1076" s="244"/>
      <c r="AP1076" s="213"/>
      <c r="AQ1076" s="1231" t="s">
        <v>3094</v>
      </c>
      <c r="AR1076" s="213"/>
      <c r="AS1076" s="213"/>
      <c r="AT1076" s="213"/>
      <c r="AU1076" s="213"/>
      <c r="AV1076" s="885"/>
      <c r="AW1076" s="885"/>
      <c r="AX1076" s="885"/>
      <c r="AY1076" s="885"/>
      <c r="AZ1076" s="177"/>
    </row>
    <row r="1077" spans="1:60" ht="15" customHeight="1">
      <c r="B1077" s="1310">
        <v>1071</v>
      </c>
      <c r="C1077" s="650" t="s">
        <v>1379</v>
      </c>
      <c r="D1077" s="566" t="s">
        <v>6764</v>
      </c>
      <c r="E1077" s="521" t="s">
        <v>1122</v>
      </c>
      <c r="F1077" s="525" t="s">
        <v>6766</v>
      </c>
      <c r="G1077" s="509" t="s">
        <v>102</v>
      </c>
      <c r="H1077" s="570" t="s">
        <v>24</v>
      </c>
      <c r="I1077" s="211">
        <v>34677</v>
      </c>
      <c r="J1077" s="1314">
        <f t="shared" ca="1" si="91"/>
        <v>27</v>
      </c>
      <c r="K1077" s="316" t="s">
        <v>24</v>
      </c>
      <c r="L1077" s="326" t="s">
        <v>24</v>
      </c>
      <c r="M1077" s="336" t="s">
        <v>24</v>
      </c>
      <c r="N1077" s="577">
        <v>43464</v>
      </c>
      <c r="O1077" s="211" t="s">
        <v>24</v>
      </c>
      <c r="P1077" s="244" t="s">
        <v>24</v>
      </c>
      <c r="Q1077" s="198" t="str">
        <f t="shared" si="92"/>
        <v>-</v>
      </c>
      <c r="R1077" s="181" t="str">
        <f t="shared" ca="1" si="93"/>
        <v>TIDAK MCU</v>
      </c>
      <c r="S1077" s="1314" t="s">
        <v>24</v>
      </c>
      <c r="T1077" s="1330">
        <v>44539</v>
      </c>
      <c r="U1077" s="1329" t="s">
        <v>99</v>
      </c>
      <c r="V1077" s="1330" t="s">
        <v>24</v>
      </c>
      <c r="W1077" s="1311" t="s">
        <v>24</v>
      </c>
      <c r="X1077" s="200"/>
      <c r="Y1077" s="201"/>
      <c r="Z1077" s="202"/>
      <c r="AA1077" s="213" t="s">
        <v>24</v>
      </c>
      <c r="AB1077" s="213"/>
      <c r="AC1077" s="203"/>
      <c r="AD1077" s="230"/>
      <c r="AE1077" s="230"/>
      <c r="AF1077" s="230"/>
      <c r="AG1077" s="230"/>
      <c r="AH1077" s="1305"/>
      <c r="AI1077" s="244" t="str">
        <f t="shared" si="94"/>
        <v>-</v>
      </c>
      <c r="AJ1077" s="1330">
        <f t="shared" ref="AJ1077:AJ1127" si="95">N1077</f>
        <v>43464</v>
      </c>
      <c r="AK1077" s="217" t="s">
        <v>24</v>
      </c>
      <c r="AL1077" s="614" t="s">
        <v>24</v>
      </c>
      <c r="AM1077" s="213"/>
      <c r="AN1077" s="244"/>
      <c r="AO1077" s="244"/>
      <c r="AP1077" s="213"/>
      <c r="AQ1077" s="243" t="s">
        <v>3094</v>
      </c>
      <c r="AR1077" s="213"/>
      <c r="AS1077" s="213"/>
      <c r="AT1077" s="213"/>
      <c r="AU1077" s="213"/>
      <c r="AV1077" s="885"/>
      <c r="AW1077" s="885"/>
      <c r="AX1077" s="885"/>
      <c r="AY1077" s="885"/>
      <c r="AZ1077" s="177"/>
    </row>
    <row r="1078" spans="1:60" ht="15" customHeight="1">
      <c r="B1078" s="1310">
        <v>1072</v>
      </c>
      <c r="C1078" s="650" t="s">
        <v>6767</v>
      </c>
      <c r="D1078" s="566" t="s">
        <v>6768</v>
      </c>
      <c r="E1078" s="521" t="s">
        <v>1122</v>
      </c>
      <c r="F1078" s="509" t="s">
        <v>6769</v>
      </c>
      <c r="G1078" s="509" t="s">
        <v>102</v>
      </c>
      <c r="H1078" s="570" t="s">
        <v>24</v>
      </c>
      <c r="I1078" s="211">
        <v>34972</v>
      </c>
      <c r="J1078" s="1314">
        <f t="shared" ca="1" si="91"/>
        <v>26</v>
      </c>
      <c r="K1078" s="316" t="s">
        <v>24</v>
      </c>
      <c r="L1078" s="328" t="s">
        <v>24</v>
      </c>
      <c r="M1078" s="1227" t="s">
        <v>24</v>
      </c>
      <c r="N1078" s="577">
        <v>42746</v>
      </c>
      <c r="O1078" s="211" t="s">
        <v>24</v>
      </c>
      <c r="P1078" s="244" t="s">
        <v>24</v>
      </c>
      <c r="Q1078" s="198" t="str">
        <f t="shared" si="92"/>
        <v>-</v>
      </c>
      <c r="R1078" s="181" t="str">
        <f t="shared" ca="1" si="93"/>
        <v>TIDAK MCU</v>
      </c>
      <c r="S1078" s="1314" t="s">
        <v>24</v>
      </c>
      <c r="T1078" s="1330">
        <v>44469</v>
      </c>
      <c r="U1078" s="1329" t="s">
        <v>99</v>
      </c>
      <c r="V1078" s="1330" t="s">
        <v>24</v>
      </c>
      <c r="W1078" s="1311" t="s">
        <v>24</v>
      </c>
      <c r="X1078" s="200"/>
      <c r="Y1078" s="201"/>
      <c r="Z1078" s="202"/>
      <c r="AA1078" s="213" t="s">
        <v>24</v>
      </c>
      <c r="AB1078" s="213"/>
      <c r="AC1078" s="203"/>
      <c r="AD1078" s="230"/>
      <c r="AE1078" s="230"/>
      <c r="AF1078" s="230"/>
      <c r="AG1078" s="230"/>
      <c r="AH1078" s="1305"/>
      <c r="AI1078" s="244" t="str">
        <f t="shared" si="94"/>
        <v>-</v>
      </c>
      <c r="AJ1078" s="1330">
        <f t="shared" si="95"/>
        <v>42746</v>
      </c>
      <c r="AK1078" s="211" t="s">
        <v>24</v>
      </c>
      <c r="AL1078" s="621" t="s">
        <v>24</v>
      </c>
      <c r="AM1078" s="213"/>
      <c r="AN1078" s="244"/>
      <c r="AO1078" s="244"/>
      <c r="AP1078" s="213"/>
      <c r="AQ1078" s="243" t="s">
        <v>3094</v>
      </c>
      <c r="AR1078" s="213"/>
      <c r="AS1078" s="213"/>
      <c r="AT1078" s="213"/>
      <c r="AU1078" s="213"/>
      <c r="AV1078" s="885"/>
      <c r="AW1078" s="885"/>
      <c r="AX1078" s="885"/>
      <c r="AY1078" s="885"/>
      <c r="AZ1078" s="177"/>
    </row>
    <row r="1079" spans="1:60" ht="15" customHeight="1">
      <c r="B1079" s="1310">
        <v>1073</v>
      </c>
      <c r="C1079" s="650" t="s">
        <v>6770</v>
      </c>
      <c r="D1079" s="590" t="s">
        <v>6771</v>
      </c>
      <c r="E1079" s="521" t="s">
        <v>1122</v>
      </c>
      <c r="F1079" s="525" t="s">
        <v>6772</v>
      </c>
      <c r="G1079" s="509" t="s">
        <v>102</v>
      </c>
      <c r="H1079" s="522" t="s">
        <v>24</v>
      </c>
      <c r="I1079" s="528">
        <v>31938</v>
      </c>
      <c r="J1079" s="1314">
        <f t="shared" ref="J1079:J1127" ca="1" si="96">IF(OR(I1079="",I1079="-"),"-",ROUND((NOW()-I1079)/356,0))</f>
        <v>35</v>
      </c>
      <c r="K1079" s="178" t="s">
        <v>493</v>
      </c>
      <c r="L1079" s="613">
        <v>640313450602</v>
      </c>
      <c r="M1079" s="181">
        <v>44387</v>
      </c>
      <c r="N1079" s="533">
        <v>43464</v>
      </c>
      <c r="O1079" s="211" t="s">
        <v>24</v>
      </c>
      <c r="P1079" s="244" t="s">
        <v>24</v>
      </c>
      <c r="Q1079" s="198" t="str">
        <f t="shared" si="92"/>
        <v>-</v>
      </c>
      <c r="R1079" s="181" t="str">
        <f t="shared" ca="1" si="93"/>
        <v>TIDAK MCU</v>
      </c>
      <c r="S1079" s="1314" t="s">
        <v>6934</v>
      </c>
      <c r="T1079" s="1330">
        <v>44357</v>
      </c>
      <c r="U1079" s="1329">
        <v>44357</v>
      </c>
      <c r="V1079" s="904" t="s">
        <v>24</v>
      </c>
      <c r="W1079" s="136" t="s">
        <v>24</v>
      </c>
      <c r="X1079" s="200"/>
      <c r="Y1079" s="201"/>
      <c r="Z1079" s="202"/>
      <c r="AA1079" s="243" t="s">
        <v>6970</v>
      </c>
      <c r="AB1079" s="243" t="s">
        <v>927</v>
      </c>
      <c r="AC1079" s="203" t="s">
        <v>6971</v>
      </c>
      <c r="AD1079" s="230" t="s">
        <v>926</v>
      </c>
      <c r="AE1079" s="230" t="s">
        <v>930</v>
      </c>
      <c r="AF1079" s="230" t="s">
        <v>6972</v>
      </c>
      <c r="AG1079" s="232" t="s">
        <v>13877</v>
      </c>
      <c r="AH1079" s="902"/>
      <c r="AI1079" s="244" t="str">
        <f t="shared" si="94"/>
        <v>LV, ELF, BUSSC P360 - SC P410 A/MNISSAN, HINOHD 465, HD 785HM 400VOLVO FM, FH 16SC R580, SC R620</v>
      </c>
      <c r="AJ1079" s="1330">
        <f t="shared" si="95"/>
        <v>43464</v>
      </c>
      <c r="AK1079" s="530">
        <v>43993</v>
      </c>
      <c r="AL1079" s="614">
        <v>43464</v>
      </c>
      <c r="AM1079" s="213"/>
      <c r="AN1079" s="244"/>
      <c r="AO1079" s="244"/>
      <c r="AP1079" s="213"/>
      <c r="AQ1079" s="243" t="s">
        <v>3094</v>
      </c>
      <c r="AR1079" s="213"/>
      <c r="AS1079" s="213"/>
      <c r="AT1079" s="213"/>
      <c r="AU1079" s="213"/>
      <c r="AV1079" s="885"/>
      <c r="AW1079" s="885"/>
      <c r="AX1079" s="885"/>
      <c r="AY1079" s="885"/>
      <c r="AZ1079" s="177"/>
    </row>
    <row r="1080" spans="1:60" ht="15" customHeight="1">
      <c r="B1080" s="1310">
        <v>1074</v>
      </c>
      <c r="C1080" s="650" t="s">
        <v>6773</v>
      </c>
      <c r="D1080" s="566" t="s">
        <v>6774</v>
      </c>
      <c r="E1080" s="521" t="s">
        <v>1122</v>
      </c>
      <c r="F1080" s="525" t="s">
        <v>6775</v>
      </c>
      <c r="G1080" s="509" t="s">
        <v>102</v>
      </c>
      <c r="H1080" s="522" t="s">
        <v>24</v>
      </c>
      <c r="I1080" s="211">
        <v>34937</v>
      </c>
      <c r="J1080" s="903">
        <f t="shared" ca="1" si="96"/>
        <v>26</v>
      </c>
      <c r="K1080" s="176" t="s">
        <v>24</v>
      </c>
      <c r="L1080" s="170" t="s">
        <v>24</v>
      </c>
      <c r="M1080" s="173" t="s">
        <v>24</v>
      </c>
      <c r="N1080" s="533">
        <v>43251</v>
      </c>
      <c r="O1080" s="211" t="s">
        <v>24</v>
      </c>
      <c r="P1080" s="244" t="s">
        <v>24</v>
      </c>
      <c r="Q1080" s="198" t="str">
        <f t="shared" si="92"/>
        <v>-</v>
      </c>
      <c r="R1080" s="181" t="str">
        <f t="shared" ca="1" si="93"/>
        <v>TIDAK MCU</v>
      </c>
      <c r="S1080" s="1314" t="s">
        <v>24</v>
      </c>
      <c r="T1080" s="1330">
        <v>44434</v>
      </c>
      <c r="U1080" s="1329" t="s">
        <v>24</v>
      </c>
      <c r="V1080" s="904" t="s">
        <v>24</v>
      </c>
      <c r="W1080" s="136" t="s">
        <v>24</v>
      </c>
      <c r="X1080" s="200"/>
      <c r="Y1080" s="201"/>
      <c r="Z1080" s="202"/>
      <c r="AA1080" s="213" t="s">
        <v>24</v>
      </c>
      <c r="AB1080" s="213"/>
      <c r="AC1080" s="203"/>
      <c r="AD1080" s="230"/>
      <c r="AE1080" s="230"/>
      <c r="AF1080" s="230"/>
      <c r="AG1080" s="230"/>
      <c r="AH1080" s="1305"/>
      <c r="AI1080" s="244" t="str">
        <f t="shared" si="94"/>
        <v>-</v>
      </c>
      <c r="AJ1080" s="1330">
        <f t="shared" si="95"/>
        <v>43251</v>
      </c>
      <c r="AK1080" s="217" t="s">
        <v>24</v>
      </c>
      <c r="AL1080" s="614" t="s">
        <v>24</v>
      </c>
      <c r="AM1080" s="213"/>
      <c r="AN1080" s="244"/>
      <c r="AO1080" s="244"/>
      <c r="AP1080" s="213"/>
      <c r="AQ1080" s="1231" t="s">
        <v>3094</v>
      </c>
      <c r="AR1080" s="213"/>
      <c r="AS1080" s="213"/>
      <c r="AT1080" s="213"/>
      <c r="AU1080" s="213"/>
      <c r="AV1080" s="885"/>
      <c r="AW1080" s="885"/>
      <c r="AX1080" s="885"/>
      <c r="AY1080" s="885"/>
      <c r="AZ1080" s="177"/>
    </row>
    <row r="1081" spans="1:60" ht="15" customHeight="1">
      <c r="B1081" s="1310">
        <v>1075</v>
      </c>
      <c r="C1081" s="650" t="s">
        <v>6776</v>
      </c>
      <c r="D1081" s="567" t="s">
        <v>6777</v>
      </c>
      <c r="E1081" s="521" t="s">
        <v>1122</v>
      </c>
      <c r="F1081" s="525" t="s">
        <v>6778</v>
      </c>
      <c r="G1081" s="509" t="s">
        <v>102</v>
      </c>
      <c r="H1081" s="522" t="s">
        <v>24</v>
      </c>
      <c r="I1081" s="528">
        <v>29498</v>
      </c>
      <c r="J1081" s="903">
        <f t="shared" ca="1" si="96"/>
        <v>42</v>
      </c>
      <c r="K1081" s="244" t="s">
        <v>83</v>
      </c>
      <c r="L1081" s="651" t="s">
        <v>24</v>
      </c>
      <c r="M1081" s="211">
        <v>44473</v>
      </c>
      <c r="N1081" s="533">
        <v>42698</v>
      </c>
      <c r="O1081" s="211" t="s">
        <v>24</v>
      </c>
      <c r="P1081" s="244" t="s">
        <v>24</v>
      </c>
      <c r="Q1081" s="198" t="str">
        <f t="shared" si="92"/>
        <v>-</v>
      </c>
      <c r="R1081" s="181" t="str">
        <f t="shared" ca="1" si="93"/>
        <v>TIDAK MCU</v>
      </c>
      <c r="S1081" s="1314" t="s">
        <v>24</v>
      </c>
      <c r="T1081" s="1330">
        <v>44473</v>
      </c>
      <c r="U1081" s="1329" t="s">
        <v>1497</v>
      </c>
      <c r="V1081" s="904" t="s">
        <v>24</v>
      </c>
      <c r="W1081" s="136" t="s">
        <v>24</v>
      </c>
      <c r="X1081" s="200"/>
      <c r="Y1081" s="201"/>
      <c r="Z1081" s="202"/>
      <c r="AA1081" s="243" t="s">
        <v>100</v>
      </c>
      <c r="AB1081" s="213"/>
      <c r="AC1081" s="203"/>
      <c r="AD1081" s="230"/>
      <c r="AE1081" s="230"/>
      <c r="AF1081" s="230"/>
      <c r="AG1081" s="230"/>
      <c r="AH1081" s="1305"/>
      <c r="AI1081" s="244" t="str">
        <f t="shared" si="94"/>
        <v>LIGHT VEHICLE</v>
      </c>
      <c r="AJ1081" s="1330">
        <f t="shared" si="95"/>
        <v>42698</v>
      </c>
      <c r="AK1081" s="592" t="s">
        <v>24</v>
      </c>
      <c r="AL1081" s="614">
        <v>43467</v>
      </c>
      <c r="AM1081" s="213"/>
      <c r="AN1081" s="244"/>
      <c r="AO1081" s="244"/>
      <c r="AP1081" s="213"/>
      <c r="AQ1081" s="1231" t="s">
        <v>3094</v>
      </c>
      <c r="AR1081" s="213"/>
      <c r="AS1081" s="213"/>
      <c r="AT1081" s="213"/>
      <c r="AU1081" s="213"/>
      <c r="AV1081" s="885"/>
      <c r="AW1081" s="885"/>
      <c r="AX1081" s="885"/>
      <c r="AY1081" s="885"/>
      <c r="AZ1081" s="177"/>
    </row>
    <row r="1082" spans="1:60" ht="15" customHeight="1">
      <c r="B1082" s="1310">
        <v>1076</v>
      </c>
      <c r="C1082" s="650" t="s">
        <v>6779</v>
      </c>
      <c r="D1082" s="567" t="s">
        <v>6764</v>
      </c>
      <c r="E1082" s="521" t="s">
        <v>1122</v>
      </c>
      <c r="F1082" s="525" t="s">
        <v>6780</v>
      </c>
      <c r="G1082" s="509" t="s">
        <v>102</v>
      </c>
      <c r="H1082" s="522" t="s">
        <v>24</v>
      </c>
      <c r="I1082" s="211">
        <v>25019</v>
      </c>
      <c r="J1082" s="1314">
        <f t="shared" ca="1" si="96"/>
        <v>54</v>
      </c>
      <c r="K1082" s="244" t="s">
        <v>493</v>
      </c>
      <c r="L1082" s="651" t="s">
        <v>24</v>
      </c>
      <c r="M1082" s="211">
        <v>44350</v>
      </c>
      <c r="N1082" s="533">
        <v>42882</v>
      </c>
      <c r="O1082" s="211" t="s">
        <v>24</v>
      </c>
      <c r="P1082" s="244" t="s">
        <v>24</v>
      </c>
      <c r="Q1082" s="198" t="str">
        <f t="shared" si="92"/>
        <v>-</v>
      </c>
      <c r="R1082" s="181" t="str">
        <f t="shared" ca="1" si="93"/>
        <v>TIDAK MCU</v>
      </c>
      <c r="S1082" s="1314" t="s">
        <v>6935</v>
      </c>
      <c r="T1082" s="1330">
        <v>44377</v>
      </c>
      <c r="U1082" s="1329">
        <v>44377</v>
      </c>
      <c r="V1082" s="1330" t="s">
        <v>24</v>
      </c>
      <c r="W1082" s="1311" t="s">
        <v>24</v>
      </c>
      <c r="X1082" s="200"/>
      <c r="Y1082" s="201"/>
      <c r="Z1082" s="202"/>
      <c r="AA1082" s="243" t="s">
        <v>100</v>
      </c>
      <c r="AB1082" s="213"/>
      <c r="AC1082" s="203"/>
      <c r="AD1082" s="230"/>
      <c r="AE1082" s="230"/>
      <c r="AF1082" s="230"/>
      <c r="AG1082" s="230"/>
      <c r="AH1082" s="1305"/>
      <c r="AI1082" s="244" t="str">
        <f t="shared" si="94"/>
        <v>LIGHT VEHICLE</v>
      </c>
      <c r="AJ1082" s="1330">
        <f t="shared" si="95"/>
        <v>42882</v>
      </c>
      <c r="AK1082" s="592" t="s">
        <v>24</v>
      </c>
      <c r="AL1082" s="614">
        <v>43468</v>
      </c>
      <c r="AM1082" s="213"/>
      <c r="AN1082" s="244"/>
      <c r="AO1082" s="244"/>
      <c r="AP1082" s="213"/>
      <c r="AQ1082" s="1231" t="s">
        <v>3094</v>
      </c>
      <c r="AR1082" s="213"/>
      <c r="AS1082" s="213"/>
      <c r="AT1082" s="213"/>
      <c r="AU1082" s="213"/>
      <c r="AV1082" s="885"/>
      <c r="AW1082" s="885"/>
      <c r="AX1082" s="885"/>
      <c r="AY1082" s="885"/>
      <c r="AZ1082" s="177"/>
    </row>
    <row r="1083" spans="1:60" ht="15" customHeight="1">
      <c r="B1083" s="1310">
        <v>1077</v>
      </c>
      <c r="C1083" s="563" t="s">
        <v>6784</v>
      </c>
      <c r="D1083" s="567" t="s">
        <v>1129</v>
      </c>
      <c r="E1083" s="521" t="s">
        <v>1122</v>
      </c>
      <c r="F1083" s="525" t="s">
        <v>24</v>
      </c>
      <c r="G1083" s="509" t="s">
        <v>6605</v>
      </c>
      <c r="H1083" s="522" t="s">
        <v>24</v>
      </c>
      <c r="I1083" s="662" t="s">
        <v>24</v>
      </c>
      <c r="J1083" s="903" t="str">
        <f t="shared" ca="1" si="96"/>
        <v>-</v>
      </c>
      <c r="K1083" s="176" t="s">
        <v>24</v>
      </c>
      <c r="L1083" s="170" t="s">
        <v>24</v>
      </c>
      <c r="M1083" s="173" t="s">
        <v>24</v>
      </c>
      <c r="N1083" s="556" t="s">
        <v>24</v>
      </c>
      <c r="O1083" s="211" t="s">
        <v>24</v>
      </c>
      <c r="P1083" s="244" t="s">
        <v>24</v>
      </c>
      <c r="Q1083" s="198" t="str">
        <f t="shared" si="92"/>
        <v>-</v>
      </c>
      <c r="R1083" s="181" t="str">
        <f t="shared" ca="1" si="93"/>
        <v>TIDAK MCU</v>
      </c>
      <c r="S1083" s="1314" t="s">
        <v>24</v>
      </c>
      <c r="T1083" s="1330">
        <v>44196</v>
      </c>
      <c r="U1083" s="1329" t="s">
        <v>99</v>
      </c>
      <c r="V1083" s="1313" t="s">
        <v>24</v>
      </c>
      <c r="W1083" s="1311" t="s">
        <v>24</v>
      </c>
      <c r="X1083" s="200"/>
      <c r="Y1083" s="201"/>
      <c r="Z1083" s="202"/>
      <c r="AA1083" s="213" t="s">
        <v>24</v>
      </c>
      <c r="AB1083" s="213"/>
      <c r="AC1083" s="203"/>
      <c r="AD1083" s="230"/>
      <c r="AE1083" s="230"/>
      <c r="AF1083" s="230"/>
      <c r="AG1083" s="230"/>
      <c r="AH1083" s="1305"/>
      <c r="AI1083" s="244" t="str">
        <f t="shared" si="94"/>
        <v>-</v>
      </c>
      <c r="AJ1083" s="1330" t="str">
        <f t="shared" si="95"/>
        <v>-</v>
      </c>
      <c r="AK1083" s="211" t="s">
        <v>24</v>
      </c>
      <c r="AL1083" s="621" t="s">
        <v>24</v>
      </c>
      <c r="AM1083" s="213"/>
      <c r="AN1083" s="244"/>
      <c r="AO1083" s="244"/>
      <c r="AP1083" s="213"/>
      <c r="AQ1083" s="180"/>
      <c r="AR1083" s="213"/>
      <c r="AS1083" s="213"/>
      <c r="AT1083" s="213"/>
      <c r="AU1083" s="213"/>
      <c r="AV1083" s="885"/>
      <c r="AW1083" s="885"/>
      <c r="AX1083" s="885"/>
      <c r="AY1083" s="885"/>
      <c r="AZ1083" s="177"/>
    </row>
    <row r="1084" spans="1:60" ht="15" customHeight="1">
      <c r="B1084" s="1310">
        <v>1078</v>
      </c>
      <c r="C1084" s="563" t="s">
        <v>6785</v>
      </c>
      <c r="D1084" s="567" t="s">
        <v>6771</v>
      </c>
      <c r="E1084" s="521" t="s">
        <v>1122</v>
      </c>
      <c r="F1084" s="525" t="s">
        <v>6786</v>
      </c>
      <c r="G1084" s="509" t="s">
        <v>102</v>
      </c>
      <c r="H1084" s="522" t="s">
        <v>24</v>
      </c>
      <c r="I1084" s="528">
        <v>22179</v>
      </c>
      <c r="J1084" s="903">
        <f t="shared" ca="1" si="96"/>
        <v>62</v>
      </c>
      <c r="K1084" s="176" t="s">
        <v>24</v>
      </c>
      <c r="L1084" s="170" t="s">
        <v>24</v>
      </c>
      <c r="M1084" s="173" t="s">
        <v>24</v>
      </c>
      <c r="N1084" s="533">
        <v>43792</v>
      </c>
      <c r="O1084" s="211" t="s">
        <v>24</v>
      </c>
      <c r="P1084" s="244" t="s">
        <v>24</v>
      </c>
      <c r="Q1084" s="198" t="str">
        <f t="shared" si="92"/>
        <v>-</v>
      </c>
      <c r="R1084" s="181" t="str">
        <f t="shared" ca="1" si="93"/>
        <v>TIDAK MCU</v>
      </c>
      <c r="S1084" s="1314" t="s">
        <v>6936</v>
      </c>
      <c r="T1084" s="1330">
        <v>44459</v>
      </c>
      <c r="U1084" s="1329">
        <v>44459</v>
      </c>
      <c r="V1084" s="1313" t="s">
        <v>24</v>
      </c>
      <c r="W1084" s="1311" t="s">
        <v>24</v>
      </c>
      <c r="X1084" s="200"/>
      <c r="Y1084" s="201"/>
      <c r="Z1084" s="202"/>
      <c r="AA1084" s="213" t="s">
        <v>927</v>
      </c>
      <c r="AB1084" s="213" t="s">
        <v>926</v>
      </c>
      <c r="AC1084" s="203" t="s">
        <v>6973</v>
      </c>
      <c r="AD1084" s="230"/>
      <c r="AE1084" s="230"/>
      <c r="AF1084" s="230"/>
      <c r="AG1084" s="230"/>
      <c r="AH1084" s="1305"/>
      <c r="AI1084" s="244" t="str">
        <f t="shared" si="94"/>
        <v>SC P360 - SC P410 A/MHD 465, HD 785VOLVO BMA, TERBEG L5000</v>
      </c>
      <c r="AJ1084" s="1330">
        <f t="shared" si="95"/>
        <v>43792</v>
      </c>
      <c r="AK1084" s="217">
        <v>43792</v>
      </c>
      <c r="AL1084" s="614">
        <v>43792</v>
      </c>
      <c r="AM1084" s="213"/>
      <c r="AN1084" s="244"/>
      <c r="AO1084" s="244"/>
      <c r="AP1084" s="213"/>
      <c r="AQ1084" s="180"/>
      <c r="AR1084" s="213"/>
      <c r="AS1084" s="213"/>
      <c r="AT1084" s="213"/>
      <c r="AU1084" s="213"/>
      <c r="AV1084" s="885"/>
      <c r="AW1084" s="885"/>
      <c r="AX1084" s="885"/>
      <c r="AY1084" s="885"/>
      <c r="AZ1084" s="885"/>
    </row>
    <row r="1085" spans="1:60" ht="15" customHeight="1">
      <c r="B1085" s="1310">
        <v>1079</v>
      </c>
      <c r="C1085" s="563" t="s">
        <v>6788</v>
      </c>
      <c r="D1085" s="567" t="s">
        <v>1129</v>
      </c>
      <c r="E1085" s="521" t="s">
        <v>1122</v>
      </c>
      <c r="F1085" s="525" t="s">
        <v>24</v>
      </c>
      <c r="G1085" s="509" t="s">
        <v>6605</v>
      </c>
      <c r="H1085" s="522" t="s">
        <v>24</v>
      </c>
      <c r="I1085" s="662" t="s">
        <v>24</v>
      </c>
      <c r="J1085" s="1314" t="str">
        <f t="shared" ca="1" si="96"/>
        <v>-</v>
      </c>
      <c r="K1085" s="316" t="s">
        <v>24</v>
      </c>
      <c r="L1085" s="326" t="s">
        <v>24</v>
      </c>
      <c r="M1085" s="336" t="s">
        <v>24</v>
      </c>
      <c r="N1085" s="556" t="s">
        <v>24</v>
      </c>
      <c r="O1085" s="211" t="s">
        <v>24</v>
      </c>
      <c r="P1085" s="244" t="s">
        <v>24</v>
      </c>
      <c r="Q1085" s="198" t="str">
        <f t="shared" si="92"/>
        <v>-</v>
      </c>
      <c r="R1085" s="181" t="str">
        <f t="shared" ca="1" si="93"/>
        <v>TIDAK MCU</v>
      </c>
      <c r="S1085" s="1314" t="s">
        <v>24</v>
      </c>
      <c r="T1085" s="1330">
        <v>44196</v>
      </c>
      <c r="U1085" s="1329" t="s">
        <v>99</v>
      </c>
      <c r="V1085" s="1330" t="s">
        <v>24</v>
      </c>
      <c r="W1085" s="1311" t="s">
        <v>24</v>
      </c>
      <c r="X1085" s="200"/>
      <c r="Y1085" s="201"/>
      <c r="Z1085" s="202"/>
      <c r="AA1085" s="213" t="s">
        <v>24</v>
      </c>
      <c r="AB1085" s="213"/>
      <c r="AC1085" s="203"/>
      <c r="AD1085" s="230"/>
      <c r="AE1085" s="230"/>
      <c r="AF1085" s="230"/>
      <c r="AG1085" s="230"/>
      <c r="AH1085" s="1305"/>
      <c r="AI1085" s="244" t="str">
        <f t="shared" si="94"/>
        <v>-</v>
      </c>
      <c r="AJ1085" s="1330" t="str">
        <f t="shared" si="95"/>
        <v>-</v>
      </c>
      <c r="AK1085" s="211" t="s">
        <v>24</v>
      </c>
      <c r="AL1085" s="621" t="s">
        <v>24</v>
      </c>
      <c r="AM1085" s="213"/>
      <c r="AN1085" s="244"/>
      <c r="AO1085" s="244"/>
      <c r="AP1085" s="213"/>
      <c r="AQ1085" s="180"/>
      <c r="AR1085" s="213"/>
      <c r="AS1085" s="213"/>
      <c r="AT1085" s="213"/>
      <c r="AU1085" s="213"/>
      <c r="AV1085" s="885"/>
      <c r="AW1085" s="885"/>
      <c r="AX1085" s="885"/>
      <c r="AY1085" s="885"/>
      <c r="AZ1085" s="177"/>
    </row>
    <row r="1086" spans="1:60" ht="15" customHeight="1">
      <c r="B1086" s="1310">
        <v>1080</v>
      </c>
      <c r="C1086" s="563" t="s">
        <v>3123</v>
      </c>
      <c r="D1086" s="244" t="s">
        <v>6789</v>
      </c>
      <c r="E1086" s="521" t="s">
        <v>1122</v>
      </c>
      <c r="F1086" s="525" t="s">
        <v>24</v>
      </c>
      <c r="G1086" s="509" t="s">
        <v>6605</v>
      </c>
      <c r="H1086" s="522" t="s">
        <v>24</v>
      </c>
      <c r="I1086" s="662" t="s">
        <v>24</v>
      </c>
      <c r="J1086" s="903" t="str">
        <f t="shared" ca="1" si="96"/>
        <v>-</v>
      </c>
      <c r="K1086" s="316" t="s">
        <v>24</v>
      </c>
      <c r="L1086" s="326" t="s">
        <v>24</v>
      </c>
      <c r="M1086" s="336" t="s">
        <v>24</v>
      </c>
      <c r="N1086" s="556" t="s">
        <v>24</v>
      </c>
      <c r="O1086" s="211" t="s">
        <v>24</v>
      </c>
      <c r="P1086" s="244" t="s">
        <v>24</v>
      </c>
      <c r="Q1086" s="198" t="str">
        <f t="shared" si="92"/>
        <v>-</v>
      </c>
      <c r="R1086" s="181" t="str">
        <f t="shared" ca="1" si="93"/>
        <v>TIDAK MCU</v>
      </c>
      <c r="S1086" s="1314" t="s">
        <v>24</v>
      </c>
      <c r="T1086" s="1330">
        <v>44196</v>
      </c>
      <c r="U1086" s="1329" t="s">
        <v>99</v>
      </c>
      <c r="V1086" s="904" t="s">
        <v>24</v>
      </c>
      <c r="W1086" s="136" t="s">
        <v>24</v>
      </c>
      <c r="X1086" s="200"/>
      <c r="Y1086" s="201"/>
      <c r="Z1086" s="202"/>
      <c r="AA1086" s="213" t="s">
        <v>24</v>
      </c>
      <c r="AB1086" s="213"/>
      <c r="AC1086" s="203"/>
      <c r="AD1086" s="230"/>
      <c r="AE1086" s="230"/>
      <c r="AF1086" s="230"/>
      <c r="AG1086" s="230"/>
      <c r="AH1086" s="1305"/>
      <c r="AI1086" s="244" t="str">
        <f t="shared" si="94"/>
        <v>-</v>
      </c>
      <c r="AJ1086" s="1330" t="str">
        <f t="shared" si="95"/>
        <v>-</v>
      </c>
      <c r="AK1086" s="211" t="s">
        <v>24</v>
      </c>
      <c r="AL1086" s="621" t="s">
        <v>24</v>
      </c>
      <c r="AM1086" s="213"/>
      <c r="AN1086" s="244"/>
      <c r="AO1086" s="244"/>
      <c r="AP1086" s="213"/>
      <c r="AQ1086" s="180"/>
      <c r="AR1086" s="213"/>
      <c r="AS1086" s="213"/>
      <c r="AT1086" s="213"/>
      <c r="AU1086" s="213"/>
      <c r="AV1086" s="885"/>
      <c r="AW1086" s="885"/>
      <c r="AX1086" s="885"/>
      <c r="AY1086" s="885"/>
      <c r="AZ1086" s="885"/>
    </row>
    <row r="1087" spans="1:60" ht="15" customHeight="1">
      <c r="B1087" s="1310">
        <v>1081</v>
      </c>
      <c r="C1087" s="563" t="s">
        <v>6799</v>
      </c>
      <c r="D1087" s="567" t="s">
        <v>705</v>
      </c>
      <c r="E1087" s="521" t="s">
        <v>1122</v>
      </c>
      <c r="F1087" s="525" t="s">
        <v>6800</v>
      </c>
      <c r="G1087" s="509" t="s">
        <v>102</v>
      </c>
      <c r="H1087" s="522" t="s">
        <v>24</v>
      </c>
      <c r="I1087" s="211">
        <v>30182</v>
      </c>
      <c r="J1087" s="903">
        <f t="shared" ca="1" si="96"/>
        <v>40</v>
      </c>
      <c r="K1087" s="316" t="s">
        <v>24</v>
      </c>
      <c r="L1087" s="326" t="s">
        <v>24</v>
      </c>
      <c r="M1087" s="336" t="s">
        <v>24</v>
      </c>
      <c r="N1087" s="533">
        <v>43484</v>
      </c>
      <c r="O1087" s="211" t="s">
        <v>24</v>
      </c>
      <c r="P1087" s="244" t="s">
        <v>24</v>
      </c>
      <c r="Q1087" s="198" t="str">
        <f t="shared" si="92"/>
        <v>-</v>
      </c>
      <c r="R1087" s="181" t="str">
        <f t="shared" ca="1" si="93"/>
        <v>TIDAK MCU</v>
      </c>
      <c r="S1087" s="1314" t="s">
        <v>24</v>
      </c>
      <c r="T1087" s="1330">
        <v>44427</v>
      </c>
      <c r="U1087" s="1329" t="s">
        <v>99</v>
      </c>
      <c r="V1087" s="904" t="s">
        <v>24</v>
      </c>
      <c r="W1087" s="136" t="s">
        <v>24</v>
      </c>
      <c r="X1087" s="200"/>
      <c r="Y1087" s="201"/>
      <c r="Z1087" s="202"/>
      <c r="AA1087" s="213" t="s">
        <v>24</v>
      </c>
      <c r="AB1087" s="213"/>
      <c r="AC1087" s="203"/>
      <c r="AD1087" s="230"/>
      <c r="AE1087" s="230"/>
      <c r="AF1087" s="230"/>
      <c r="AG1087" s="230"/>
      <c r="AH1087" s="1305"/>
      <c r="AI1087" s="244" t="str">
        <f t="shared" si="94"/>
        <v>-</v>
      </c>
      <c r="AJ1087" s="1330">
        <f t="shared" si="95"/>
        <v>43484</v>
      </c>
      <c r="AK1087" s="217" t="s">
        <v>24</v>
      </c>
      <c r="AL1087" s="614" t="s">
        <v>24</v>
      </c>
      <c r="AM1087" s="213"/>
      <c r="AN1087" s="244"/>
      <c r="AO1087" s="244"/>
      <c r="AP1087" s="213"/>
      <c r="AQ1087" s="213"/>
      <c r="AR1087" s="213"/>
      <c r="AS1087" s="213"/>
      <c r="AT1087" s="213"/>
      <c r="AU1087" s="213"/>
      <c r="AV1087" s="885"/>
      <c r="AW1087" s="885"/>
      <c r="AX1087" s="885"/>
      <c r="AY1087" s="885"/>
      <c r="AZ1087" s="177"/>
    </row>
    <row r="1088" spans="1:60" ht="15" customHeight="1">
      <c r="B1088" s="1310">
        <v>1082</v>
      </c>
      <c r="C1088" s="563" t="s">
        <v>6801</v>
      </c>
      <c r="D1088" s="590" t="s">
        <v>6802</v>
      </c>
      <c r="E1088" s="521" t="s">
        <v>1122</v>
      </c>
      <c r="F1088" s="1314" t="s">
        <v>6803</v>
      </c>
      <c r="G1088" s="509" t="s">
        <v>102</v>
      </c>
      <c r="H1088" s="612" t="s">
        <v>6804</v>
      </c>
      <c r="I1088" s="663">
        <v>33486</v>
      </c>
      <c r="J1088" s="1314">
        <f t="shared" ca="1" si="96"/>
        <v>30</v>
      </c>
      <c r="K1088" s="316" t="s">
        <v>24</v>
      </c>
      <c r="L1088" s="326" t="s">
        <v>24</v>
      </c>
      <c r="M1088" s="336" t="s">
        <v>24</v>
      </c>
      <c r="N1088" s="533">
        <v>43735</v>
      </c>
      <c r="O1088" s="211" t="s">
        <v>24</v>
      </c>
      <c r="P1088" s="244" t="s">
        <v>24</v>
      </c>
      <c r="Q1088" s="198" t="str">
        <f t="shared" si="92"/>
        <v>-</v>
      </c>
      <c r="R1088" s="181" t="str">
        <f t="shared" ca="1" si="93"/>
        <v>TIDAK MCU</v>
      </c>
      <c r="S1088" s="1314" t="s">
        <v>6937</v>
      </c>
      <c r="T1088" s="1330">
        <v>44444</v>
      </c>
      <c r="U1088" s="1329">
        <v>44444</v>
      </c>
      <c r="V1088" s="1330" t="s">
        <v>24</v>
      </c>
      <c r="W1088" s="1311" t="s">
        <v>24</v>
      </c>
      <c r="X1088" s="200"/>
      <c r="Y1088" s="201"/>
      <c r="Z1088" s="202"/>
      <c r="AA1088" s="244" t="s">
        <v>926</v>
      </c>
      <c r="AB1088" s="244" t="s">
        <v>6974</v>
      </c>
      <c r="AC1088" s="463" t="s">
        <v>929</v>
      </c>
      <c r="AD1088" s="232" t="s">
        <v>24</v>
      </c>
      <c r="AE1088" s="232" t="s">
        <v>24</v>
      </c>
      <c r="AF1088" s="232" t="s">
        <v>24</v>
      </c>
      <c r="AG1088" s="232" t="s">
        <v>24</v>
      </c>
      <c r="AH1088" s="902"/>
      <c r="AI1088" s="244" t="str">
        <f t="shared" si="94"/>
        <v>HD 465, HD 785WA 500, WA 600GD 705, GD 825----</v>
      </c>
      <c r="AJ1088" s="1330">
        <f t="shared" si="95"/>
        <v>43735</v>
      </c>
      <c r="AK1088" s="205">
        <v>43735</v>
      </c>
      <c r="AL1088" s="621">
        <v>43735</v>
      </c>
      <c r="AM1088" s="213"/>
      <c r="AN1088" s="244"/>
      <c r="AO1088" s="244"/>
      <c r="AP1088" s="213"/>
      <c r="AQ1088" s="243" t="s">
        <v>3094</v>
      </c>
      <c r="AR1088" s="213"/>
      <c r="AS1088" s="213"/>
      <c r="AT1088" s="213"/>
      <c r="AU1088" s="213"/>
      <c r="AV1088" s="885"/>
      <c r="AW1088" s="885"/>
      <c r="AX1088" s="885"/>
      <c r="AY1088" s="885"/>
      <c r="AZ1088" s="177"/>
    </row>
    <row r="1089" spans="2:52" ht="15" customHeight="1">
      <c r="B1089" s="1310">
        <v>1083</v>
      </c>
      <c r="C1089" s="563" t="s">
        <v>6805</v>
      </c>
      <c r="D1089" s="566" t="s">
        <v>6806</v>
      </c>
      <c r="E1089" s="1314" t="s">
        <v>1122</v>
      </c>
      <c r="F1089" s="525" t="s">
        <v>6807</v>
      </c>
      <c r="G1089" s="509" t="s">
        <v>102</v>
      </c>
      <c r="H1089" s="522" t="s">
        <v>24</v>
      </c>
      <c r="I1089" s="663">
        <v>30014</v>
      </c>
      <c r="J1089" s="1314">
        <f t="shared" ca="1" si="96"/>
        <v>40</v>
      </c>
      <c r="K1089" s="244" t="s">
        <v>83</v>
      </c>
      <c r="L1089" s="651">
        <v>820318331055</v>
      </c>
      <c r="M1089" s="589">
        <v>44989</v>
      </c>
      <c r="N1089" s="533">
        <v>43534</v>
      </c>
      <c r="O1089" s="211" t="s">
        <v>24</v>
      </c>
      <c r="P1089" s="244" t="s">
        <v>24</v>
      </c>
      <c r="Q1089" s="198" t="str">
        <f t="shared" si="92"/>
        <v>-</v>
      </c>
      <c r="R1089" s="181" t="str">
        <f t="shared" ca="1" si="93"/>
        <v>TIDAK MCU</v>
      </c>
      <c r="S1089" s="1314" t="s">
        <v>6938</v>
      </c>
      <c r="T1089" s="1330">
        <v>44624</v>
      </c>
      <c r="U1089" s="1329">
        <v>44624</v>
      </c>
      <c r="V1089" s="1330" t="s">
        <v>24</v>
      </c>
      <c r="W1089" s="1311" t="s">
        <v>24</v>
      </c>
      <c r="X1089" s="200"/>
      <c r="Y1089" s="201"/>
      <c r="Z1089" s="202"/>
      <c r="AA1089" s="243" t="s">
        <v>100</v>
      </c>
      <c r="AB1089" s="213"/>
      <c r="AC1089" s="203"/>
      <c r="AD1089" s="230"/>
      <c r="AE1089" s="230"/>
      <c r="AF1089" s="230"/>
      <c r="AG1089" s="230"/>
      <c r="AH1089" s="1305"/>
      <c r="AI1089" s="244" t="str">
        <f t="shared" si="94"/>
        <v>LIGHT VEHICLE</v>
      </c>
      <c r="AJ1089" s="1330">
        <f t="shared" si="95"/>
        <v>43534</v>
      </c>
      <c r="AK1089" s="217">
        <v>43534</v>
      </c>
      <c r="AL1089" s="614">
        <v>43534</v>
      </c>
      <c r="AM1089" s="213"/>
      <c r="AN1089" s="244"/>
      <c r="AO1089" s="244"/>
      <c r="AP1089" s="213"/>
      <c r="AQ1089" s="243" t="s">
        <v>3094</v>
      </c>
      <c r="AR1089" s="213"/>
      <c r="AS1089" s="213"/>
      <c r="AT1089" s="213"/>
      <c r="AU1089" s="213"/>
      <c r="AV1089" s="885"/>
      <c r="AW1089" s="885"/>
      <c r="AX1089" s="885"/>
      <c r="AY1089" s="885"/>
      <c r="AZ1089" s="177"/>
    </row>
    <row r="1090" spans="2:52" ht="15" customHeight="1">
      <c r="B1090" s="1310">
        <v>1084</v>
      </c>
      <c r="C1090" s="648" t="s">
        <v>1131</v>
      </c>
      <c r="D1090" s="566" t="s">
        <v>6771</v>
      </c>
      <c r="E1090" s="521" t="s">
        <v>1122</v>
      </c>
      <c r="F1090" s="509" t="s">
        <v>6808</v>
      </c>
      <c r="G1090" s="509" t="s">
        <v>102</v>
      </c>
      <c r="H1090" s="522" t="s">
        <v>24</v>
      </c>
      <c r="I1090" s="528">
        <v>21982</v>
      </c>
      <c r="J1090" s="1314">
        <f t="shared" ca="1" si="96"/>
        <v>63</v>
      </c>
      <c r="K1090" s="244" t="s">
        <v>83</v>
      </c>
      <c r="L1090" s="651" t="s">
        <v>24</v>
      </c>
      <c r="M1090" s="211">
        <v>44627</v>
      </c>
      <c r="N1090" s="533">
        <v>43133</v>
      </c>
      <c r="O1090" s="211" t="s">
        <v>24</v>
      </c>
      <c r="P1090" s="244" t="s">
        <v>24</v>
      </c>
      <c r="Q1090" s="198" t="str">
        <f t="shared" si="92"/>
        <v>-</v>
      </c>
      <c r="R1090" s="181" t="str">
        <f t="shared" ca="1" si="93"/>
        <v>TIDAK MCU</v>
      </c>
      <c r="S1090" s="1314" t="s">
        <v>6939</v>
      </c>
      <c r="T1090" s="1330">
        <v>44627</v>
      </c>
      <c r="U1090" s="1329">
        <v>44627</v>
      </c>
      <c r="V1090" s="1330" t="s">
        <v>24</v>
      </c>
      <c r="W1090" s="1311" t="s">
        <v>24</v>
      </c>
      <c r="X1090" s="200"/>
      <c r="Y1090" s="201"/>
      <c r="Z1090" s="202"/>
      <c r="AA1090" s="243" t="s">
        <v>100</v>
      </c>
      <c r="AB1090" s="243" t="s">
        <v>925</v>
      </c>
      <c r="AC1090" s="489" t="s">
        <v>928</v>
      </c>
      <c r="AD1090" s="462" t="s">
        <v>6974</v>
      </c>
      <c r="AE1090" s="230"/>
      <c r="AF1090" s="230"/>
      <c r="AG1090" s="230"/>
      <c r="AH1090" s="1305"/>
      <c r="AI1090" s="244" t="str">
        <f t="shared" si="94"/>
        <v>LIGHT VEHICLEPC 200 - PC 2000DZ 85 - DZ 375WA 500, WA 600</v>
      </c>
      <c r="AJ1090" s="1330">
        <f t="shared" si="95"/>
        <v>43133</v>
      </c>
      <c r="AK1090" s="530" t="s">
        <v>24</v>
      </c>
      <c r="AL1090" s="614">
        <v>43487</v>
      </c>
      <c r="AM1090" s="213"/>
      <c r="AN1090" s="244"/>
      <c r="AO1090" s="244"/>
      <c r="AP1090" s="213"/>
      <c r="AQ1090" s="213" t="s">
        <v>3094</v>
      </c>
      <c r="AR1090" s="213"/>
      <c r="AS1090" s="213"/>
      <c r="AT1090" s="213"/>
      <c r="AU1090" s="213"/>
      <c r="AV1090" s="885"/>
      <c r="AW1090" s="885"/>
      <c r="AX1090" s="885"/>
      <c r="AY1090" s="885"/>
      <c r="AZ1090" s="177"/>
    </row>
    <row r="1091" spans="2:52" ht="15" customHeight="1">
      <c r="B1091" s="1310">
        <v>1085</v>
      </c>
      <c r="C1091" s="563" t="s">
        <v>6809</v>
      </c>
      <c r="D1091" s="244" t="s">
        <v>1129</v>
      </c>
      <c r="E1091" s="521" t="s">
        <v>1122</v>
      </c>
      <c r="F1091" s="509" t="s">
        <v>24</v>
      </c>
      <c r="G1091" s="509" t="s">
        <v>6605</v>
      </c>
      <c r="H1091" s="522" t="s">
        <v>24</v>
      </c>
      <c r="I1091" s="662" t="s">
        <v>24</v>
      </c>
      <c r="J1091" s="1314" t="str">
        <f t="shared" ca="1" si="96"/>
        <v>-</v>
      </c>
      <c r="K1091" s="316" t="s">
        <v>24</v>
      </c>
      <c r="L1091" s="326" t="s">
        <v>24</v>
      </c>
      <c r="M1091" s="336" t="s">
        <v>24</v>
      </c>
      <c r="N1091" s="577">
        <v>43498</v>
      </c>
      <c r="O1091" s="1330" t="s">
        <v>24</v>
      </c>
      <c r="P1091" s="1314" t="s">
        <v>24</v>
      </c>
      <c r="Q1091" s="198" t="str">
        <f t="shared" si="92"/>
        <v>-</v>
      </c>
      <c r="R1091" s="181" t="str">
        <f t="shared" ca="1" si="93"/>
        <v>TIDAK MCU</v>
      </c>
      <c r="S1091" s="244" t="s">
        <v>24</v>
      </c>
      <c r="T1091" s="1330">
        <v>44196</v>
      </c>
      <c r="U1091" s="1329" t="s">
        <v>99</v>
      </c>
      <c r="V1091" s="1330" t="s">
        <v>24</v>
      </c>
      <c r="W1091" s="1311" t="s">
        <v>24</v>
      </c>
      <c r="X1091" s="200"/>
      <c r="Y1091" s="201"/>
      <c r="Z1091" s="202"/>
      <c r="AA1091" s="213" t="s">
        <v>24</v>
      </c>
      <c r="AB1091" s="213"/>
      <c r="AC1091" s="203"/>
      <c r="AD1091" s="230"/>
      <c r="AE1091" s="230"/>
      <c r="AF1091" s="230"/>
      <c r="AG1091" s="230"/>
      <c r="AH1091" s="1305"/>
      <c r="AI1091" s="244" t="str">
        <f t="shared" si="94"/>
        <v>-</v>
      </c>
      <c r="AJ1091" s="1330">
        <f t="shared" si="95"/>
        <v>43498</v>
      </c>
      <c r="AK1091" s="217" t="s">
        <v>24</v>
      </c>
      <c r="AL1091" s="614" t="s">
        <v>24</v>
      </c>
      <c r="AM1091" s="213"/>
      <c r="AN1091" s="244"/>
      <c r="AO1091" s="244"/>
      <c r="AP1091" s="213"/>
      <c r="AQ1091" s="213"/>
      <c r="AR1091" s="213"/>
      <c r="AS1091" s="213"/>
      <c r="AT1091" s="213"/>
      <c r="AU1091" s="213"/>
      <c r="AV1091" s="885"/>
      <c r="AW1091" s="885"/>
      <c r="AX1091" s="885"/>
      <c r="AY1091" s="885"/>
      <c r="AZ1091" s="177"/>
    </row>
    <row r="1092" spans="2:52" ht="15" customHeight="1">
      <c r="B1092" s="1310">
        <v>1086</v>
      </c>
      <c r="C1092" s="563" t="s">
        <v>6810</v>
      </c>
      <c r="D1092" s="1314" t="s">
        <v>1129</v>
      </c>
      <c r="E1092" s="521" t="s">
        <v>1122</v>
      </c>
      <c r="F1092" s="509" t="s">
        <v>24</v>
      </c>
      <c r="G1092" s="509" t="s">
        <v>6605</v>
      </c>
      <c r="H1092" s="522" t="s">
        <v>24</v>
      </c>
      <c r="I1092" s="662" t="s">
        <v>24</v>
      </c>
      <c r="J1092" s="1314" t="str">
        <f t="shared" ca="1" si="96"/>
        <v>-</v>
      </c>
      <c r="K1092" s="316" t="s">
        <v>24</v>
      </c>
      <c r="L1092" s="326" t="s">
        <v>24</v>
      </c>
      <c r="M1092" s="336" t="s">
        <v>24</v>
      </c>
      <c r="N1092" s="577">
        <v>43498</v>
      </c>
      <c r="O1092" s="211" t="s">
        <v>24</v>
      </c>
      <c r="P1092" s="244" t="s">
        <v>24</v>
      </c>
      <c r="Q1092" s="198" t="str">
        <f t="shared" si="92"/>
        <v>-</v>
      </c>
      <c r="R1092" s="181" t="str">
        <f t="shared" ca="1" si="93"/>
        <v>TIDAK MCU</v>
      </c>
      <c r="S1092" s="244" t="s">
        <v>24</v>
      </c>
      <c r="T1092" s="1330">
        <v>44196</v>
      </c>
      <c r="U1092" s="1329" t="s">
        <v>99</v>
      </c>
      <c r="V1092" s="904" t="s">
        <v>24</v>
      </c>
      <c r="W1092" s="136" t="s">
        <v>24</v>
      </c>
      <c r="X1092" s="200"/>
      <c r="Y1092" s="201"/>
      <c r="Z1092" s="202"/>
      <c r="AA1092" s="213" t="s">
        <v>24</v>
      </c>
      <c r="AB1092" s="213"/>
      <c r="AC1092" s="203"/>
      <c r="AD1092" s="230"/>
      <c r="AE1092" s="230"/>
      <c r="AF1092" s="230"/>
      <c r="AG1092" s="230"/>
      <c r="AH1092" s="1305"/>
      <c r="AI1092" s="244" t="str">
        <f t="shared" si="94"/>
        <v>-</v>
      </c>
      <c r="AJ1092" s="1330">
        <f t="shared" si="95"/>
        <v>43498</v>
      </c>
      <c r="AK1092" s="211" t="s">
        <v>24</v>
      </c>
      <c r="AL1092" s="621" t="s">
        <v>24</v>
      </c>
      <c r="AM1092" s="213"/>
      <c r="AN1092" s="244"/>
      <c r="AO1092" s="244"/>
      <c r="AP1092" s="213"/>
      <c r="AQ1092" s="180"/>
      <c r="AR1092" s="213"/>
      <c r="AS1092" s="213"/>
      <c r="AT1092" s="213"/>
      <c r="AU1092" s="213"/>
      <c r="AV1092" s="885"/>
      <c r="AW1092" s="885"/>
      <c r="AX1092" s="885"/>
      <c r="AY1092" s="885"/>
      <c r="AZ1092" s="177"/>
    </row>
    <row r="1093" spans="2:52" ht="15" customHeight="1">
      <c r="B1093" s="1310">
        <v>1087</v>
      </c>
      <c r="C1093" s="563" t="s">
        <v>6811</v>
      </c>
      <c r="D1093" s="1314" t="s">
        <v>6771</v>
      </c>
      <c r="E1093" s="521" t="s">
        <v>1122</v>
      </c>
      <c r="F1093" s="509" t="s">
        <v>6812</v>
      </c>
      <c r="G1093" s="509" t="s">
        <v>102</v>
      </c>
      <c r="H1093" s="522" t="s">
        <v>24</v>
      </c>
      <c r="I1093" s="528">
        <v>22179</v>
      </c>
      <c r="J1093" s="1314">
        <f t="shared" ca="1" si="96"/>
        <v>62</v>
      </c>
      <c r="K1093" s="244" t="s">
        <v>493</v>
      </c>
      <c r="L1093" s="651">
        <v>670917200177</v>
      </c>
      <c r="M1093" s="211">
        <v>45189</v>
      </c>
      <c r="N1093" s="577">
        <v>43357</v>
      </c>
      <c r="O1093" s="211" t="s">
        <v>24</v>
      </c>
      <c r="P1093" s="244" t="s">
        <v>24</v>
      </c>
      <c r="Q1093" s="198" t="str">
        <f t="shared" si="92"/>
        <v>-</v>
      </c>
      <c r="R1093" s="181" t="str">
        <f t="shared" ca="1" si="93"/>
        <v>TIDAK MCU</v>
      </c>
      <c r="S1093" s="244" t="s">
        <v>6940</v>
      </c>
      <c r="T1093" s="1330">
        <v>44459</v>
      </c>
      <c r="U1093" s="1329">
        <v>44459</v>
      </c>
      <c r="V1093" s="1330" t="s">
        <v>24</v>
      </c>
      <c r="W1093" s="1311" t="s">
        <v>24</v>
      </c>
      <c r="X1093" s="200"/>
      <c r="Y1093" s="201"/>
      <c r="Z1093" s="202"/>
      <c r="AA1093" s="213" t="s">
        <v>6970</v>
      </c>
      <c r="AB1093" s="213" t="s">
        <v>927</v>
      </c>
      <c r="AC1093" s="203" t="s">
        <v>6971</v>
      </c>
      <c r="AD1093" s="230" t="s">
        <v>926</v>
      </c>
      <c r="AE1093" s="462" t="s">
        <v>930</v>
      </c>
      <c r="AF1093" s="230" t="s">
        <v>6972</v>
      </c>
      <c r="AG1093" s="230"/>
      <c r="AH1093" s="1305"/>
      <c r="AI1093" s="244" t="str">
        <f t="shared" si="94"/>
        <v>LV, ELF, BUSSC P360 - SC P410 A/MNISSAN, HINOHD 465, HD 785HM 400VOLVO FM, FH 16</v>
      </c>
      <c r="AJ1093" s="1330">
        <f t="shared" si="95"/>
        <v>43357</v>
      </c>
      <c r="AK1093" s="211">
        <v>43357</v>
      </c>
      <c r="AL1093" s="621">
        <v>43357</v>
      </c>
      <c r="AM1093" s="213"/>
      <c r="AN1093" s="244"/>
      <c r="AO1093" s="244"/>
      <c r="AP1093" s="213"/>
      <c r="AQ1093" s="180"/>
      <c r="AR1093" s="213"/>
      <c r="AS1093" s="213"/>
      <c r="AT1093" s="213"/>
      <c r="AU1093" s="213"/>
      <c r="AV1093" s="885"/>
      <c r="AW1093" s="885"/>
      <c r="AX1093" s="885"/>
      <c r="AY1093" s="885"/>
      <c r="AZ1093" s="177"/>
    </row>
    <row r="1094" spans="2:52" ht="15" customHeight="1">
      <c r="B1094" s="1310">
        <v>1088</v>
      </c>
      <c r="C1094" s="563" t="s">
        <v>6813</v>
      </c>
      <c r="D1094" s="1314" t="s">
        <v>6771</v>
      </c>
      <c r="E1094" s="521" t="s">
        <v>1122</v>
      </c>
      <c r="F1094" s="525" t="s">
        <v>6814</v>
      </c>
      <c r="G1094" s="509" t="s">
        <v>102</v>
      </c>
      <c r="H1094" s="522" t="s">
        <v>24</v>
      </c>
      <c r="I1094" s="528">
        <v>21947</v>
      </c>
      <c r="J1094" s="1314">
        <f t="shared" ca="1" si="96"/>
        <v>63</v>
      </c>
      <c r="K1094" s="244" t="s">
        <v>493</v>
      </c>
      <c r="L1094" s="651">
        <v>600225285224</v>
      </c>
      <c r="M1094" s="211">
        <v>44228</v>
      </c>
      <c r="N1094" s="577">
        <v>43138</v>
      </c>
      <c r="O1094" s="211" t="s">
        <v>24</v>
      </c>
      <c r="P1094" s="244" t="s">
        <v>24</v>
      </c>
      <c r="Q1094" s="198" t="str">
        <f t="shared" si="92"/>
        <v>-</v>
      </c>
      <c r="R1094" s="181" t="str">
        <f t="shared" ca="1" si="93"/>
        <v>TIDAK MCU</v>
      </c>
      <c r="S1094" s="244" t="s">
        <v>6941</v>
      </c>
      <c r="T1094" s="1330">
        <v>44593</v>
      </c>
      <c r="U1094" s="1329">
        <v>44593</v>
      </c>
      <c r="V1094" s="1330" t="s">
        <v>24</v>
      </c>
      <c r="W1094" s="1311" t="s">
        <v>24</v>
      </c>
      <c r="X1094" s="200"/>
      <c r="Y1094" s="201"/>
      <c r="Z1094" s="202"/>
      <c r="AA1094" s="213" t="s">
        <v>6970</v>
      </c>
      <c r="AB1094" s="213" t="s">
        <v>927</v>
      </c>
      <c r="AC1094" s="203" t="s">
        <v>6971</v>
      </c>
      <c r="AD1094" s="230" t="s">
        <v>926</v>
      </c>
      <c r="AE1094" s="230" t="s">
        <v>930</v>
      </c>
      <c r="AF1094" s="230" t="s">
        <v>6972</v>
      </c>
      <c r="AG1094" s="230"/>
      <c r="AH1094" s="1305"/>
      <c r="AI1094" s="244" t="str">
        <f t="shared" si="94"/>
        <v>LV, ELF, BUSSC P360 - SC P410 A/MNISSAN, HINOHD 465, HD 785HM 400VOLVO FM, FH 16</v>
      </c>
      <c r="AJ1094" s="1330">
        <f t="shared" si="95"/>
        <v>43138</v>
      </c>
      <c r="AK1094" s="211">
        <v>43138</v>
      </c>
      <c r="AL1094" s="621">
        <v>43138</v>
      </c>
      <c r="AM1094" s="213"/>
      <c r="AN1094" s="244"/>
      <c r="AO1094" s="244"/>
      <c r="AP1094" s="213"/>
      <c r="AQ1094" s="213"/>
      <c r="AR1094" s="213"/>
      <c r="AS1094" s="213"/>
      <c r="AT1094" s="213"/>
      <c r="AU1094" s="213"/>
      <c r="AV1094" s="885"/>
      <c r="AW1094" s="885"/>
      <c r="AX1094" s="885"/>
      <c r="AY1094" s="885"/>
      <c r="AZ1094" s="177"/>
    </row>
    <row r="1095" spans="2:52" ht="15" customHeight="1">
      <c r="B1095" s="1310">
        <v>1089</v>
      </c>
      <c r="C1095" s="563" t="s">
        <v>6815</v>
      </c>
      <c r="D1095" s="1314" t="s">
        <v>6771</v>
      </c>
      <c r="E1095" s="521" t="s">
        <v>1122</v>
      </c>
      <c r="F1095" s="697" t="s">
        <v>6816</v>
      </c>
      <c r="G1095" s="509" t="s">
        <v>102</v>
      </c>
      <c r="H1095" s="522" t="s">
        <v>24</v>
      </c>
      <c r="I1095" s="528">
        <v>21950</v>
      </c>
      <c r="J1095" s="1314">
        <f t="shared" ca="1" si="96"/>
        <v>63</v>
      </c>
      <c r="K1095" s="590" t="s">
        <v>494</v>
      </c>
      <c r="L1095" s="654">
        <v>670218210343</v>
      </c>
      <c r="M1095" s="600">
        <v>44596</v>
      </c>
      <c r="N1095" s="577">
        <v>43138</v>
      </c>
      <c r="O1095" s="211" t="s">
        <v>24</v>
      </c>
      <c r="P1095" s="244" t="s">
        <v>24</v>
      </c>
      <c r="Q1095" s="198" t="str">
        <f t="shared" si="92"/>
        <v>-</v>
      </c>
      <c r="R1095" s="181" t="str">
        <f t="shared" ca="1" si="93"/>
        <v>TIDAK MCU</v>
      </c>
      <c r="S1095" s="244" t="s">
        <v>6942</v>
      </c>
      <c r="T1095" s="1330">
        <v>44596</v>
      </c>
      <c r="U1095" s="1329">
        <v>44596</v>
      </c>
      <c r="V1095" s="1330" t="s">
        <v>24</v>
      </c>
      <c r="W1095" s="1311" t="s">
        <v>24</v>
      </c>
      <c r="X1095" s="200"/>
      <c r="Y1095" s="201"/>
      <c r="Z1095" s="202"/>
      <c r="AA1095" s="213" t="s">
        <v>6970</v>
      </c>
      <c r="AB1095" s="488" t="s">
        <v>926</v>
      </c>
      <c r="AC1095" s="491" t="s">
        <v>930</v>
      </c>
      <c r="AD1095" s="383"/>
      <c r="AE1095" s="383"/>
      <c r="AF1095" s="383"/>
      <c r="AG1095" s="383"/>
      <c r="AH1095" s="1241"/>
      <c r="AI1095" s="244" t="str">
        <f t="shared" si="94"/>
        <v>LV, ELF, BUSHD 465, HD 785HM 400</v>
      </c>
      <c r="AJ1095" s="1330">
        <f t="shared" si="95"/>
        <v>43138</v>
      </c>
      <c r="AK1095" s="217">
        <v>43138</v>
      </c>
      <c r="AL1095" s="614">
        <v>43138</v>
      </c>
      <c r="AM1095" s="213"/>
      <c r="AN1095" s="244"/>
      <c r="AO1095" s="244"/>
      <c r="AP1095" s="213"/>
      <c r="AQ1095" s="213"/>
      <c r="AR1095" s="213"/>
      <c r="AS1095" s="213"/>
      <c r="AT1095" s="213"/>
      <c r="AU1095" s="213"/>
      <c r="AV1095" s="885"/>
      <c r="AW1095" s="885"/>
      <c r="AX1095" s="885"/>
      <c r="AY1095" s="885"/>
      <c r="AZ1095" s="177"/>
    </row>
    <row r="1096" spans="2:52" ht="15" customHeight="1">
      <c r="B1096" s="1310">
        <v>1090</v>
      </c>
      <c r="C1096" s="563" t="s">
        <v>6817</v>
      </c>
      <c r="D1096" s="697" t="s">
        <v>6771</v>
      </c>
      <c r="E1096" s="521" t="s">
        <v>1122</v>
      </c>
      <c r="F1096" s="525" t="s">
        <v>6818</v>
      </c>
      <c r="G1096" s="509" t="s">
        <v>102</v>
      </c>
      <c r="H1096" s="522" t="s">
        <v>24</v>
      </c>
      <c r="I1096" s="528">
        <v>22275</v>
      </c>
      <c r="J1096" s="1314">
        <f t="shared" ca="1" si="96"/>
        <v>62</v>
      </c>
      <c r="K1096" s="244" t="s">
        <v>493</v>
      </c>
      <c r="L1096" s="651">
        <v>651215262331</v>
      </c>
      <c r="M1096" s="211">
        <v>44920</v>
      </c>
      <c r="N1096" s="577">
        <v>43119</v>
      </c>
      <c r="O1096" s="211" t="s">
        <v>24</v>
      </c>
      <c r="P1096" s="244" t="s">
        <v>24</v>
      </c>
      <c r="Q1096" s="198" t="str">
        <f t="shared" si="92"/>
        <v>-</v>
      </c>
      <c r="R1096" s="181" t="str">
        <f t="shared" ca="1" si="93"/>
        <v>TIDAK MCU</v>
      </c>
      <c r="S1096" s="244" t="s">
        <v>6943</v>
      </c>
      <c r="T1096" s="1330">
        <v>44555</v>
      </c>
      <c r="U1096" s="1329">
        <v>44555</v>
      </c>
      <c r="V1096" s="1330" t="s">
        <v>24</v>
      </c>
      <c r="W1096" s="1311" t="s">
        <v>24</v>
      </c>
      <c r="X1096" s="200"/>
      <c r="Y1096" s="201"/>
      <c r="Z1096" s="202"/>
      <c r="AA1096" s="213" t="s">
        <v>6970</v>
      </c>
      <c r="AB1096" s="213" t="s">
        <v>927</v>
      </c>
      <c r="AC1096" s="203" t="s">
        <v>6971</v>
      </c>
      <c r="AD1096" s="230" t="s">
        <v>926</v>
      </c>
      <c r="AE1096" s="230" t="s">
        <v>930</v>
      </c>
      <c r="AF1096" s="230" t="s">
        <v>6972</v>
      </c>
      <c r="AG1096" s="230"/>
      <c r="AH1096" s="1305"/>
      <c r="AI1096" s="244" t="str">
        <f t="shared" si="94"/>
        <v>LV, ELF, BUSSC P360 - SC P410 A/MNISSAN, HINOHD 465, HD 785HM 400VOLVO FM, FH 16</v>
      </c>
      <c r="AJ1096" s="1330">
        <f t="shared" si="95"/>
        <v>43119</v>
      </c>
      <c r="AK1096" s="217">
        <v>43119</v>
      </c>
      <c r="AL1096" s="614">
        <v>43119</v>
      </c>
      <c r="AM1096" s="213"/>
      <c r="AN1096" s="244"/>
      <c r="AO1096" s="244"/>
      <c r="AP1096" s="213"/>
      <c r="AQ1096" s="243" t="s">
        <v>3094</v>
      </c>
      <c r="AR1096" s="213"/>
      <c r="AS1096" s="213"/>
      <c r="AT1096" s="213"/>
      <c r="AU1096" s="213"/>
      <c r="AV1096" s="885"/>
      <c r="AW1096" s="885"/>
      <c r="AX1096" s="885"/>
      <c r="AY1096" s="885"/>
      <c r="AZ1096" s="177"/>
    </row>
    <row r="1097" spans="2:52" ht="15" customHeight="1">
      <c r="B1097" s="1310">
        <v>1091</v>
      </c>
      <c r="C1097" s="563" t="s">
        <v>6819</v>
      </c>
      <c r="D1097" s="1314" t="s">
        <v>6771</v>
      </c>
      <c r="E1097" s="521" t="s">
        <v>1122</v>
      </c>
      <c r="F1097" s="509" t="s">
        <v>6820</v>
      </c>
      <c r="G1097" s="509" t="s">
        <v>102</v>
      </c>
      <c r="H1097" s="522" t="s">
        <v>24</v>
      </c>
      <c r="I1097" s="528">
        <v>22031</v>
      </c>
      <c r="J1097" s="1314">
        <f t="shared" ca="1" si="96"/>
        <v>62</v>
      </c>
      <c r="K1097" s="244" t="s">
        <v>493</v>
      </c>
      <c r="L1097" s="651">
        <v>590413450221</v>
      </c>
      <c r="M1097" s="211">
        <v>44311</v>
      </c>
      <c r="N1097" s="577">
        <v>43083</v>
      </c>
      <c r="O1097" s="211" t="s">
        <v>24</v>
      </c>
      <c r="P1097" s="244" t="s">
        <v>24</v>
      </c>
      <c r="Q1097" s="198" t="str">
        <f t="shared" si="92"/>
        <v>-</v>
      </c>
      <c r="R1097" s="181" t="str">
        <f t="shared" ca="1" si="93"/>
        <v>TIDAK MCU</v>
      </c>
      <c r="S1097" s="244" t="s">
        <v>6944</v>
      </c>
      <c r="T1097" s="1330">
        <v>44311</v>
      </c>
      <c r="U1097" s="1329">
        <v>44311</v>
      </c>
      <c r="V1097" s="1330" t="s">
        <v>24</v>
      </c>
      <c r="W1097" s="1311" t="s">
        <v>24</v>
      </c>
      <c r="X1097" s="200"/>
      <c r="Y1097" s="201"/>
      <c r="Z1097" s="202"/>
      <c r="AA1097" s="213" t="s">
        <v>6970</v>
      </c>
      <c r="AB1097" s="213" t="s">
        <v>927</v>
      </c>
      <c r="AC1097" s="203" t="s">
        <v>6971</v>
      </c>
      <c r="AD1097" s="230" t="s">
        <v>926</v>
      </c>
      <c r="AE1097" s="230" t="s">
        <v>930</v>
      </c>
      <c r="AF1097" s="230" t="s">
        <v>6972</v>
      </c>
      <c r="AG1097" s="230"/>
      <c r="AH1097" s="1305"/>
      <c r="AI1097" s="244" t="str">
        <f t="shared" si="94"/>
        <v>LV, ELF, BUSSC P360 - SC P410 A/MNISSAN, HINOHD 465, HD 785HM 400VOLVO FM, FH 16</v>
      </c>
      <c r="AJ1097" s="1330">
        <f t="shared" si="95"/>
        <v>43083</v>
      </c>
      <c r="AK1097" s="211">
        <v>43083</v>
      </c>
      <c r="AL1097" s="621">
        <v>43083</v>
      </c>
      <c r="AM1097" s="213"/>
      <c r="AN1097" s="244"/>
      <c r="AO1097" s="244"/>
      <c r="AP1097" s="213"/>
      <c r="AQ1097" s="213"/>
      <c r="AR1097" s="213"/>
      <c r="AS1097" s="213"/>
      <c r="AT1097" s="213"/>
      <c r="AU1097" s="213"/>
      <c r="AV1097" s="885"/>
      <c r="AW1097" s="885"/>
      <c r="AX1097" s="885"/>
      <c r="AY1097" s="885"/>
      <c r="AZ1097" s="177"/>
    </row>
    <row r="1098" spans="2:52" ht="15" customHeight="1">
      <c r="B1098" s="1310">
        <v>1092</v>
      </c>
      <c r="C1098" s="563" t="s">
        <v>6821</v>
      </c>
      <c r="D1098" s="697" t="s">
        <v>6771</v>
      </c>
      <c r="E1098" s="521" t="s">
        <v>1122</v>
      </c>
      <c r="F1098" s="509" t="s">
        <v>6822</v>
      </c>
      <c r="G1098" s="509" t="s">
        <v>102</v>
      </c>
      <c r="H1098" s="522" t="s">
        <v>24</v>
      </c>
      <c r="I1098" s="528">
        <v>21918</v>
      </c>
      <c r="J1098" s="1314">
        <f t="shared" ca="1" si="96"/>
        <v>63</v>
      </c>
      <c r="K1098" s="244" t="s">
        <v>494</v>
      </c>
      <c r="L1098" s="651">
        <v>600118210311</v>
      </c>
      <c r="M1098" s="211">
        <v>44564</v>
      </c>
      <c r="N1098" s="577">
        <v>43378</v>
      </c>
      <c r="O1098" s="211" t="s">
        <v>24</v>
      </c>
      <c r="P1098" s="244" t="s">
        <v>24</v>
      </c>
      <c r="Q1098" s="198" t="str">
        <f t="shared" si="92"/>
        <v>-</v>
      </c>
      <c r="R1098" s="181" t="str">
        <f t="shared" ca="1" si="93"/>
        <v>TIDAK MCU</v>
      </c>
      <c r="S1098" s="244" t="s">
        <v>6945</v>
      </c>
      <c r="T1098" s="1330">
        <v>44564</v>
      </c>
      <c r="U1098" s="1329">
        <v>44564</v>
      </c>
      <c r="V1098" s="1330" t="s">
        <v>24</v>
      </c>
      <c r="W1098" s="1311" t="s">
        <v>24</v>
      </c>
      <c r="X1098" s="200"/>
      <c r="Y1098" s="201"/>
      <c r="Z1098" s="202"/>
      <c r="AA1098" s="213" t="s">
        <v>6970</v>
      </c>
      <c r="AB1098" s="213" t="s">
        <v>927</v>
      </c>
      <c r="AC1098" s="203" t="s">
        <v>6971</v>
      </c>
      <c r="AD1098" s="230" t="s">
        <v>926</v>
      </c>
      <c r="AE1098" s="230" t="s">
        <v>930</v>
      </c>
      <c r="AF1098" s="230" t="s">
        <v>6972</v>
      </c>
      <c r="AG1098" s="230"/>
      <c r="AH1098" s="1305"/>
      <c r="AI1098" s="244" t="str">
        <f t="shared" si="94"/>
        <v>LV, ELF, BUSSC P360 - SC P410 A/MNISSAN, HINOHD 465, HD 785HM 400VOLVO FM, FH 16</v>
      </c>
      <c r="AJ1098" s="1330">
        <f t="shared" si="95"/>
        <v>43378</v>
      </c>
      <c r="AK1098" s="211">
        <v>43378</v>
      </c>
      <c r="AL1098" s="621">
        <v>43378</v>
      </c>
      <c r="AM1098" s="213"/>
      <c r="AN1098" s="244"/>
      <c r="AO1098" s="244"/>
      <c r="AP1098" s="213"/>
      <c r="AQ1098" s="243" t="s">
        <v>3094</v>
      </c>
      <c r="AR1098" s="213"/>
      <c r="AS1098" s="213"/>
      <c r="AT1098" s="213"/>
      <c r="AU1098" s="213"/>
      <c r="AV1098" s="885"/>
      <c r="AW1098" s="885"/>
      <c r="AX1098" s="885"/>
      <c r="AY1098" s="885"/>
      <c r="AZ1098" s="177"/>
    </row>
    <row r="1099" spans="2:52" ht="15" customHeight="1">
      <c r="B1099" s="1310">
        <v>1093</v>
      </c>
      <c r="C1099" s="563" t="s">
        <v>6823</v>
      </c>
      <c r="D1099" s="1314" t="s">
        <v>6771</v>
      </c>
      <c r="E1099" s="521" t="s">
        <v>1122</v>
      </c>
      <c r="F1099" s="509" t="s">
        <v>6824</v>
      </c>
      <c r="G1099" s="509" t="s">
        <v>102</v>
      </c>
      <c r="H1099" s="522" t="s">
        <v>24</v>
      </c>
      <c r="I1099" s="528">
        <v>21943</v>
      </c>
      <c r="J1099" s="1314">
        <f t="shared" ca="1" si="96"/>
        <v>63</v>
      </c>
      <c r="K1099" s="244" t="s">
        <v>494</v>
      </c>
      <c r="L1099" s="651">
        <v>620118210343</v>
      </c>
      <c r="M1099" s="211">
        <v>44589</v>
      </c>
      <c r="N1099" s="577">
        <v>43400</v>
      </c>
      <c r="O1099" s="211" t="s">
        <v>24</v>
      </c>
      <c r="P1099" s="244" t="s">
        <v>24</v>
      </c>
      <c r="Q1099" s="198" t="str">
        <f t="shared" si="92"/>
        <v>-</v>
      </c>
      <c r="R1099" s="181" t="str">
        <f t="shared" ca="1" si="93"/>
        <v>TIDAK MCU</v>
      </c>
      <c r="S1099" s="244" t="s">
        <v>6946</v>
      </c>
      <c r="T1099" s="1330">
        <v>44589</v>
      </c>
      <c r="U1099" s="1329">
        <v>44589</v>
      </c>
      <c r="V1099" s="1330" t="s">
        <v>24</v>
      </c>
      <c r="W1099" s="1311" t="s">
        <v>24</v>
      </c>
      <c r="X1099" s="200"/>
      <c r="Y1099" s="201"/>
      <c r="Z1099" s="202"/>
      <c r="AA1099" s="213" t="s">
        <v>6970</v>
      </c>
      <c r="AB1099" s="213" t="s">
        <v>927</v>
      </c>
      <c r="AC1099" s="203" t="s">
        <v>6971</v>
      </c>
      <c r="AD1099" s="230" t="s">
        <v>926</v>
      </c>
      <c r="AE1099" s="230" t="s">
        <v>930</v>
      </c>
      <c r="AF1099" s="230" t="s">
        <v>6972</v>
      </c>
      <c r="AG1099" s="230"/>
      <c r="AH1099" s="1305"/>
      <c r="AI1099" s="244" t="str">
        <f t="shared" si="94"/>
        <v>LV, ELF, BUSSC P360 - SC P410 A/MNISSAN, HINOHD 465, HD 785HM 400VOLVO FM, FH 16</v>
      </c>
      <c r="AJ1099" s="1330">
        <f t="shared" si="95"/>
        <v>43400</v>
      </c>
      <c r="AK1099" s="211">
        <v>43400</v>
      </c>
      <c r="AL1099" s="621">
        <v>43400</v>
      </c>
      <c r="AM1099" s="213"/>
      <c r="AN1099" s="244"/>
      <c r="AO1099" s="244"/>
      <c r="AP1099" s="213"/>
      <c r="AQ1099" s="213"/>
      <c r="AR1099" s="213"/>
      <c r="AS1099" s="213"/>
      <c r="AT1099" s="213"/>
      <c r="AU1099" s="213"/>
      <c r="AV1099" s="885"/>
      <c r="AW1099" s="885"/>
      <c r="AX1099" s="885"/>
      <c r="AY1099" s="885"/>
      <c r="AZ1099" s="177"/>
    </row>
    <row r="1100" spans="2:52" ht="15" customHeight="1">
      <c r="B1100" s="1310">
        <v>1094</v>
      </c>
      <c r="C1100" s="563" t="s">
        <v>6825</v>
      </c>
      <c r="D1100" s="697" t="s">
        <v>6771</v>
      </c>
      <c r="E1100" s="521" t="s">
        <v>1122</v>
      </c>
      <c r="F1100" s="509" t="s">
        <v>6826</v>
      </c>
      <c r="G1100" s="509" t="s">
        <v>102</v>
      </c>
      <c r="H1100" s="522" t="s">
        <v>24</v>
      </c>
      <c r="I1100" s="528">
        <v>22191</v>
      </c>
      <c r="J1100" s="1314">
        <f t="shared" ca="1" si="96"/>
        <v>62</v>
      </c>
      <c r="K1100" s="244" t="s">
        <v>494</v>
      </c>
      <c r="L1100" s="651" t="s">
        <v>24</v>
      </c>
      <c r="M1100" s="211">
        <v>45201</v>
      </c>
      <c r="N1100" s="577">
        <v>43031</v>
      </c>
      <c r="O1100" s="211" t="s">
        <v>24</v>
      </c>
      <c r="P1100" s="244" t="s">
        <v>24</v>
      </c>
      <c r="Q1100" s="198" t="str">
        <f t="shared" si="92"/>
        <v>-</v>
      </c>
      <c r="R1100" s="181" t="str">
        <f t="shared" ca="1" si="93"/>
        <v>TIDAK MCU</v>
      </c>
      <c r="S1100" s="244" t="s">
        <v>6947</v>
      </c>
      <c r="T1100" s="1330">
        <v>44471</v>
      </c>
      <c r="U1100" s="1329">
        <v>44471</v>
      </c>
      <c r="V1100" s="1330" t="s">
        <v>24</v>
      </c>
      <c r="W1100" s="1311" t="s">
        <v>24</v>
      </c>
      <c r="X1100" s="200"/>
      <c r="Y1100" s="201"/>
      <c r="Z1100" s="202"/>
      <c r="AA1100" s="243" t="s">
        <v>6970</v>
      </c>
      <c r="AB1100" s="213" t="s">
        <v>927</v>
      </c>
      <c r="AC1100" s="203" t="s">
        <v>6971</v>
      </c>
      <c r="AD1100" s="230" t="s">
        <v>926</v>
      </c>
      <c r="AE1100" s="230" t="s">
        <v>930</v>
      </c>
      <c r="AF1100" s="230" t="s">
        <v>6972</v>
      </c>
      <c r="AG1100" s="230" t="s">
        <v>6975</v>
      </c>
      <c r="AH1100" s="1305"/>
      <c r="AI1100" s="244" t="str">
        <f t="shared" si="94"/>
        <v>LV, ELF, BUSSC P360 - SC P410 A/MNISSAN, HINOHD 465, HD 785HM 400VOLVO FM, FH 16LOWBOY VOLVO FH 16</v>
      </c>
      <c r="AJ1100" s="1330">
        <f t="shared" si="95"/>
        <v>43031</v>
      </c>
      <c r="AK1100" s="211">
        <v>43031</v>
      </c>
      <c r="AL1100" s="621">
        <v>43031</v>
      </c>
      <c r="AM1100" s="213"/>
      <c r="AN1100" s="244"/>
      <c r="AO1100" s="244"/>
      <c r="AP1100" s="213"/>
      <c r="AQ1100" s="180"/>
      <c r="AR1100" s="213"/>
      <c r="AS1100" s="213"/>
      <c r="AT1100" s="213"/>
      <c r="AU1100" s="213"/>
      <c r="AV1100" s="885"/>
      <c r="AW1100" s="885"/>
      <c r="AX1100" s="885"/>
      <c r="AY1100" s="885"/>
      <c r="AZ1100" s="177"/>
    </row>
    <row r="1101" spans="2:52" ht="15" customHeight="1">
      <c r="B1101" s="1310">
        <v>1095</v>
      </c>
      <c r="C1101" s="648" t="s">
        <v>6827</v>
      </c>
      <c r="D1101" s="1314" t="s">
        <v>6771</v>
      </c>
      <c r="E1101" s="521" t="s">
        <v>1122</v>
      </c>
      <c r="F1101" s="509" t="s">
        <v>6828</v>
      </c>
      <c r="G1101" s="509" t="s">
        <v>102</v>
      </c>
      <c r="H1101" s="522" t="s">
        <v>24</v>
      </c>
      <c r="I1101" s="528">
        <v>21978</v>
      </c>
      <c r="J1101" s="1314">
        <f t="shared" ca="1" si="96"/>
        <v>63</v>
      </c>
      <c r="K1101" s="244" t="s">
        <v>496</v>
      </c>
      <c r="L1101" s="651">
        <v>610315360546</v>
      </c>
      <c r="M1101" s="211">
        <v>43893</v>
      </c>
      <c r="N1101" s="577">
        <v>43218</v>
      </c>
      <c r="O1101" s="211" t="s">
        <v>24</v>
      </c>
      <c r="P1101" s="244" t="s">
        <v>24</v>
      </c>
      <c r="Q1101" s="198" t="str">
        <f t="shared" si="92"/>
        <v>-</v>
      </c>
      <c r="R1101" s="181" t="str">
        <f t="shared" ca="1" si="93"/>
        <v>TIDAK MCU</v>
      </c>
      <c r="S1101" s="244" t="s">
        <v>6948</v>
      </c>
      <c r="T1101" s="1330">
        <v>44258</v>
      </c>
      <c r="U1101" s="1329">
        <v>44258</v>
      </c>
      <c r="V1101" s="1330" t="s">
        <v>24</v>
      </c>
      <c r="W1101" s="1311" t="s">
        <v>24</v>
      </c>
      <c r="X1101" s="200"/>
      <c r="Y1101" s="201"/>
      <c r="Z1101" s="202"/>
      <c r="AA1101" s="243" t="s">
        <v>932</v>
      </c>
      <c r="AB1101" s="213" t="s">
        <v>928</v>
      </c>
      <c r="AC1101" s="203" t="s">
        <v>6969</v>
      </c>
      <c r="AD1101" s="230" t="s">
        <v>6967</v>
      </c>
      <c r="AE1101" s="230" t="s">
        <v>6968</v>
      </c>
      <c r="AF1101" s="230"/>
      <c r="AG1101" s="230"/>
      <c r="AH1101" s="1305"/>
      <c r="AI1101" s="244" t="str">
        <f t="shared" si="94"/>
        <v>PC 200 - PC 1250DZ 85 - DZ 375WA 600HITACHI ZX 870HITACHI EX 1200</v>
      </c>
      <c r="AJ1101" s="1330">
        <f t="shared" si="95"/>
        <v>43218</v>
      </c>
      <c r="AK1101" s="211">
        <v>43218</v>
      </c>
      <c r="AL1101" s="621">
        <v>43218</v>
      </c>
      <c r="AM1101" s="213"/>
      <c r="AN1101" s="244"/>
      <c r="AO1101" s="244"/>
      <c r="AP1101" s="213"/>
      <c r="AQ1101" s="213"/>
      <c r="AR1101" s="213"/>
      <c r="AS1101" s="213"/>
      <c r="AT1101" s="213"/>
      <c r="AU1101" s="213"/>
      <c r="AV1101" s="885"/>
      <c r="AW1101" s="885"/>
      <c r="AX1101" s="885"/>
      <c r="AY1101" s="885"/>
      <c r="AZ1101" s="177"/>
    </row>
    <row r="1102" spans="2:52" ht="15" customHeight="1">
      <c r="B1102" s="1310">
        <v>1096</v>
      </c>
      <c r="C1102" s="650" t="s">
        <v>6829</v>
      </c>
      <c r="D1102" s="1314" t="s">
        <v>6771</v>
      </c>
      <c r="E1102" s="521" t="s">
        <v>1122</v>
      </c>
      <c r="F1102" s="525" t="s">
        <v>6830</v>
      </c>
      <c r="G1102" s="509" t="s">
        <v>102</v>
      </c>
      <c r="H1102" s="522" t="s">
        <v>24</v>
      </c>
      <c r="I1102" s="211">
        <v>22112</v>
      </c>
      <c r="J1102" s="1314">
        <f t="shared" ca="1" si="96"/>
        <v>62</v>
      </c>
      <c r="K1102" s="244" t="s">
        <v>494</v>
      </c>
      <c r="L1102" s="651">
        <v>600717180185</v>
      </c>
      <c r="M1102" s="211">
        <v>44027</v>
      </c>
      <c r="N1102" s="577">
        <v>43512</v>
      </c>
      <c r="O1102" s="211" t="s">
        <v>24</v>
      </c>
      <c r="P1102" s="244" t="s">
        <v>24</v>
      </c>
      <c r="Q1102" s="198" t="str">
        <f t="shared" si="92"/>
        <v>-</v>
      </c>
      <c r="R1102" s="181" t="str">
        <f t="shared" ca="1" si="93"/>
        <v>TIDAK MCU</v>
      </c>
      <c r="S1102" s="244" t="s">
        <v>6949</v>
      </c>
      <c r="T1102" s="1330">
        <v>44392</v>
      </c>
      <c r="U1102" s="1329">
        <v>44392</v>
      </c>
      <c r="V1102" s="1330" t="s">
        <v>24</v>
      </c>
      <c r="W1102" s="1311" t="s">
        <v>24</v>
      </c>
      <c r="X1102" s="200"/>
      <c r="Y1102" s="201"/>
      <c r="Z1102" s="202"/>
      <c r="AA1102" s="243" t="s">
        <v>100</v>
      </c>
      <c r="AB1102" s="243" t="s">
        <v>926</v>
      </c>
      <c r="AC1102" s="489" t="s">
        <v>929</v>
      </c>
      <c r="AD1102" s="462" t="s">
        <v>928</v>
      </c>
      <c r="AE1102" s="462" t="s">
        <v>6974</v>
      </c>
      <c r="AF1102" s="462" t="s">
        <v>6976</v>
      </c>
      <c r="AG1102" s="462" t="s">
        <v>927</v>
      </c>
      <c r="AH1102" s="1000"/>
      <c r="AI1102" s="244" t="str">
        <f t="shared" si="94"/>
        <v>LIGHT VEHICLEHD 465, HD 785GD 705, GD 825DZ 85 - DZ 375WA 500, WA 600NISSAN, HINO, VOLVOSC P360 - SC P410 A/M</v>
      </c>
      <c r="AJ1102" s="1330">
        <f t="shared" si="95"/>
        <v>43512</v>
      </c>
      <c r="AK1102" s="211">
        <v>43512</v>
      </c>
      <c r="AL1102" s="621">
        <v>43512</v>
      </c>
      <c r="AM1102" s="213"/>
      <c r="AN1102" s="244"/>
      <c r="AO1102" s="244"/>
      <c r="AP1102" s="213"/>
      <c r="AQ1102" s="180"/>
      <c r="AR1102" s="213"/>
      <c r="AS1102" s="213"/>
      <c r="AT1102" s="213"/>
      <c r="AU1102" s="213"/>
      <c r="AV1102" s="885"/>
      <c r="AW1102" s="885"/>
      <c r="AX1102" s="885"/>
      <c r="AY1102" s="885"/>
      <c r="AZ1102" s="177"/>
    </row>
    <row r="1103" spans="2:52" ht="15" customHeight="1">
      <c r="B1103" s="1310">
        <v>1097</v>
      </c>
      <c r="C1103" s="563" t="s">
        <v>6842</v>
      </c>
      <c r="D1103" s="697" t="s">
        <v>6843</v>
      </c>
      <c r="E1103" s="1314" t="s">
        <v>1122</v>
      </c>
      <c r="F1103" s="525" t="s">
        <v>24</v>
      </c>
      <c r="G1103" s="509" t="s">
        <v>6605</v>
      </c>
      <c r="H1103" s="527" t="s">
        <v>6844</v>
      </c>
      <c r="I1103" s="589">
        <v>26786</v>
      </c>
      <c r="J1103" s="1314">
        <f t="shared" ca="1" si="96"/>
        <v>49</v>
      </c>
      <c r="K1103" s="316" t="s">
        <v>24</v>
      </c>
      <c r="L1103" s="326" t="s">
        <v>24</v>
      </c>
      <c r="M1103" s="336" t="s">
        <v>24</v>
      </c>
      <c r="N1103" s="577">
        <v>43519</v>
      </c>
      <c r="O1103" s="584" t="s">
        <v>24</v>
      </c>
      <c r="P1103" s="244" t="s">
        <v>24</v>
      </c>
      <c r="Q1103" s="198" t="str">
        <f t="shared" si="92"/>
        <v>-</v>
      </c>
      <c r="R1103" s="181" t="str">
        <f t="shared" ca="1" si="93"/>
        <v>TIDAK MCU</v>
      </c>
      <c r="S1103" s="244" t="s">
        <v>24</v>
      </c>
      <c r="T1103" s="1330">
        <v>44318</v>
      </c>
      <c r="U1103" s="1329" t="s">
        <v>99</v>
      </c>
      <c r="V1103" s="1313" t="s">
        <v>24</v>
      </c>
      <c r="W1103" s="1311" t="s">
        <v>24</v>
      </c>
      <c r="X1103" s="200"/>
      <c r="Y1103" s="201"/>
      <c r="Z1103" s="202"/>
      <c r="AA1103" s="213" t="s">
        <v>24</v>
      </c>
      <c r="AB1103" s="213"/>
      <c r="AC1103" s="203"/>
      <c r="AD1103" s="230"/>
      <c r="AE1103" s="230"/>
      <c r="AF1103" s="230"/>
      <c r="AG1103" s="230"/>
      <c r="AH1103" s="369"/>
      <c r="AI1103" s="481" t="str">
        <f t="shared" si="94"/>
        <v>-</v>
      </c>
      <c r="AJ1103" s="1330">
        <f t="shared" si="95"/>
        <v>43519</v>
      </c>
      <c r="AK1103" s="211" t="s">
        <v>24</v>
      </c>
      <c r="AL1103" s="621" t="s">
        <v>24</v>
      </c>
      <c r="AM1103" s="213"/>
      <c r="AN1103" s="244"/>
      <c r="AO1103" s="244"/>
      <c r="AP1103" s="213"/>
      <c r="AQ1103" s="180"/>
      <c r="AR1103" s="213"/>
      <c r="AS1103" s="213"/>
      <c r="AT1103" s="213"/>
      <c r="AU1103" s="213"/>
      <c r="AV1103" s="885"/>
      <c r="AW1103" s="885"/>
      <c r="AX1103" s="885"/>
      <c r="AY1103" s="885"/>
      <c r="AZ1103" s="177"/>
    </row>
    <row r="1104" spans="2:52" ht="15" customHeight="1">
      <c r="B1104" s="1310">
        <v>1098</v>
      </c>
      <c r="C1104" s="563" t="s">
        <v>6847</v>
      </c>
      <c r="D1104" s="1314" t="s">
        <v>705</v>
      </c>
      <c r="E1104" s="521" t="s">
        <v>1122</v>
      </c>
      <c r="F1104" s="525" t="s">
        <v>6848</v>
      </c>
      <c r="G1104" s="509" t="s">
        <v>102</v>
      </c>
      <c r="H1104" s="612" t="s">
        <v>6849</v>
      </c>
      <c r="I1104" s="589">
        <v>31730</v>
      </c>
      <c r="J1104" s="231">
        <f t="shared" ca="1" si="96"/>
        <v>35</v>
      </c>
      <c r="K1104" s="244" t="s">
        <v>493</v>
      </c>
      <c r="L1104" s="651" t="s">
        <v>24</v>
      </c>
      <c r="M1104" s="589">
        <v>45610</v>
      </c>
      <c r="N1104" s="577">
        <v>43556</v>
      </c>
      <c r="O1104" s="584" t="s">
        <v>24</v>
      </c>
      <c r="P1104" s="244" t="s">
        <v>24</v>
      </c>
      <c r="Q1104" s="198" t="str">
        <f t="shared" ref="Q1104:Q1127" si="97">IF(OR(O1104="-",O1104=""),"-",O1104+365)</f>
        <v>-</v>
      </c>
      <c r="R1104" s="181" t="str">
        <f t="shared" ref="R1104:R1127" ca="1" si="98">IF(OR(O1104="",O1104="-"),"TIDAK MCU",IF(Q1104&gt;TODAY(),"BERLAKU","EXPIRED"))</f>
        <v>TIDAK MCU</v>
      </c>
      <c r="S1104" s="244" t="s">
        <v>6950</v>
      </c>
      <c r="T1104" s="1330">
        <v>44514</v>
      </c>
      <c r="U1104" s="1329">
        <v>44514</v>
      </c>
      <c r="V1104" s="1330" t="s">
        <v>24</v>
      </c>
      <c r="W1104" s="1311" t="s">
        <v>24</v>
      </c>
      <c r="X1104" s="200"/>
      <c r="Y1104" s="201"/>
      <c r="Z1104" s="202"/>
      <c r="AA1104" s="243" t="s">
        <v>929</v>
      </c>
      <c r="AB1104" s="243" t="s">
        <v>925</v>
      </c>
      <c r="AC1104" s="489" t="s">
        <v>927</v>
      </c>
      <c r="AD1104" s="462" t="s">
        <v>928</v>
      </c>
      <c r="AE1104" s="462" t="s">
        <v>6977</v>
      </c>
      <c r="AF1104" s="462" t="s">
        <v>6978</v>
      </c>
      <c r="AG1104" s="230"/>
      <c r="AH1104" s="1305"/>
      <c r="AI1104" s="244" t="str">
        <f t="shared" ref="AI1104:AI1127" si="99">+CONCATENATE(AA1104,AB1104,AC1104,AD1104,AE1104,AF1104,AG1104)</f>
        <v>GD 705, GD 825PC 200 - PC 2000SC P360 - SC P410 A/MDZ 85 - DZ 375HITACHI ZX 470 - EX 1200VOLVO FMX 480</v>
      </c>
      <c r="AJ1104" s="1330">
        <f t="shared" si="95"/>
        <v>43556</v>
      </c>
      <c r="AK1104" s="211">
        <v>43556</v>
      </c>
      <c r="AL1104" s="621">
        <v>43556</v>
      </c>
      <c r="AM1104" s="213"/>
      <c r="AN1104" s="244"/>
      <c r="AO1104" s="244"/>
      <c r="AP1104" s="213"/>
      <c r="AQ1104" s="213"/>
      <c r="AR1104" s="213"/>
      <c r="AS1104" s="213"/>
      <c r="AT1104" s="213"/>
      <c r="AU1104" s="213"/>
      <c r="AV1104" s="885"/>
      <c r="AW1104" s="885"/>
      <c r="AX1104" s="885"/>
      <c r="AY1104" s="885"/>
      <c r="AZ1104" s="177"/>
    </row>
    <row r="1105" spans="2:52" ht="15" customHeight="1">
      <c r="B1105" s="1310">
        <v>1099</v>
      </c>
      <c r="C1105" s="563" t="s">
        <v>6850</v>
      </c>
      <c r="D1105" s="1314" t="s">
        <v>1129</v>
      </c>
      <c r="E1105" s="521" t="s">
        <v>1122</v>
      </c>
      <c r="F1105" s="525" t="s">
        <v>24</v>
      </c>
      <c r="G1105" s="509" t="s">
        <v>6605</v>
      </c>
      <c r="H1105" s="612" t="s">
        <v>6851</v>
      </c>
      <c r="I1105" s="589">
        <v>30209</v>
      </c>
      <c r="J1105" s="1314">
        <f t="shared" ca="1" si="96"/>
        <v>40</v>
      </c>
      <c r="K1105" s="316" t="s">
        <v>24</v>
      </c>
      <c r="L1105" s="326" t="s">
        <v>24</v>
      </c>
      <c r="M1105" s="336" t="s">
        <v>24</v>
      </c>
      <c r="N1105" s="510" t="s">
        <v>24</v>
      </c>
      <c r="O1105" s="584" t="s">
        <v>24</v>
      </c>
      <c r="P1105" s="244" t="s">
        <v>24</v>
      </c>
      <c r="Q1105" s="198" t="str">
        <f t="shared" si="97"/>
        <v>-</v>
      </c>
      <c r="R1105" s="181" t="str">
        <f t="shared" ca="1" si="98"/>
        <v>TIDAK MCU</v>
      </c>
      <c r="S1105" s="244" t="s">
        <v>24</v>
      </c>
      <c r="T1105" s="1330">
        <v>44454</v>
      </c>
      <c r="U1105" s="1329" t="s">
        <v>99</v>
      </c>
      <c r="V1105" s="1330" t="s">
        <v>24</v>
      </c>
      <c r="W1105" s="1311" t="s">
        <v>24</v>
      </c>
      <c r="X1105" s="200"/>
      <c r="Y1105" s="201"/>
      <c r="Z1105" s="202"/>
      <c r="AA1105" s="213" t="s">
        <v>24</v>
      </c>
      <c r="AB1105" s="213"/>
      <c r="AC1105" s="203"/>
      <c r="AD1105" s="230"/>
      <c r="AE1105" s="230"/>
      <c r="AF1105" s="230"/>
      <c r="AG1105" s="230"/>
      <c r="AH1105" s="1305"/>
      <c r="AI1105" s="244" t="str">
        <f t="shared" si="99"/>
        <v>-</v>
      </c>
      <c r="AJ1105" s="1330" t="str">
        <f t="shared" si="95"/>
        <v>-</v>
      </c>
      <c r="AK1105" s="211" t="s">
        <v>24</v>
      </c>
      <c r="AL1105" s="621" t="s">
        <v>24</v>
      </c>
      <c r="AM1105" s="213"/>
      <c r="AN1105" s="244"/>
      <c r="AO1105" s="244"/>
      <c r="AP1105" s="213"/>
      <c r="AQ1105" s="180"/>
      <c r="AR1105" s="213"/>
      <c r="AS1105" s="213"/>
      <c r="AT1105" s="213"/>
      <c r="AU1105" s="213"/>
      <c r="AV1105" s="885"/>
      <c r="AW1105" s="885"/>
      <c r="AX1105" s="885"/>
      <c r="AY1105" s="885"/>
      <c r="AZ1105" s="177"/>
    </row>
    <row r="1106" spans="2:52" ht="15" customHeight="1">
      <c r="B1106" s="1310">
        <v>1100</v>
      </c>
      <c r="C1106" s="563" t="s">
        <v>6852</v>
      </c>
      <c r="D1106" s="697" t="s">
        <v>1129</v>
      </c>
      <c r="E1106" s="521" t="s">
        <v>1122</v>
      </c>
      <c r="F1106" s="525" t="s">
        <v>24</v>
      </c>
      <c r="G1106" s="509" t="s">
        <v>6605</v>
      </c>
      <c r="H1106" s="522" t="s">
        <v>24</v>
      </c>
      <c r="I1106" s="589">
        <v>33171</v>
      </c>
      <c r="J1106" s="1314">
        <f t="shared" ca="1" si="96"/>
        <v>31</v>
      </c>
      <c r="K1106" s="316" t="s">
        <v>24</v>
      </c>
      <c r="L1106" s="326" t="s">
        <v>24</v>
      </c>
      <c r="M1106" s="336" t="s">
        <v>24</v>
      </c>
      <c r="N1106" s="577">
        <v>43566</v>
      </c>
      <c r="O1106" s="584" t="s">
        <v>24</v>
      </c>
      <c r="P1106" s="244" t="s">
        <v>24</v>
      </c>
      <c r="Q1106" s="198" t="str">
        <f t="shared" si="97"/>
        <v>-</v>
      </c>
      <c r="R1106" s="181" t="str">
        <f t="shared" ca="1" si="98"/>
        <v>TIDAK MCU</v>
      </c>
      <c r="S1106" s="244" t="s">
        <v>24</v>
      </c>
      <c r="T1106" s="1330">
        <v>44494</v>
      </c>
      <c r="U1106" s="1329" t="s">
        <v>99</v>
      </c>
      <c r="V1106" s="1330" t="s">
        <v>24</v>
      </c>
      <c r="W1106" s="1311" t="s">
        <v>24</v>
      </c>
      <c r="X1106" s="200"/>
      <c r="Y1106" s="201"/>
      <c r="Z1106" s="202"/>
      <c r="AA1106" s="213" t="s">
        <v>24</v>
      </c>
      <c r="AB1106" s="213"/>
      <c r="AC1106" s="203"/>
      <c r="AD1106" s="230"/>
      <c r="AE1106" s="230"/>
      <c r="AF1106" s="230"/>
      <c r="AG1106" s="230"/>
      <c r="AH1106" s="1305"/>
      <c r="AI1106" s="244" t="str">
        <f t="shared" si="99"/>
        <v>-</v>
      </c>
      <c r="AJ1106" s="1330">
        <f t="shared" si="95"/>
        <v>43566</v>
      </c>
      <c r="AK1106" s="211" t="s">
        <v>24</v>
      </c>
      <c r="AL1106" s="621" t="s">
        <v>24</v>
      </c>
      <c r="AM1106" s="213"/>
      <c r="AN1106" s="244"/>
      <c r="AO1106" s="244"/>
      <c r="AP1106" s="213"/>
      <c r="AQ1106" s="213"/>
      <c r="AR1106" s="213"/>
      <c r="AS1106" s="213"/>
      <c r="AT1106" s="213"/>
      <c r="AU1106" s="213"/>
      <c r="AV1106" s="885"/>
      <c r="AW1106" s="885"/>
      <c r="AX1106" s="885"/>
      <c r="AY1106" s="885"/>
      <c r="AZ1106" s="177"/>
    </row>
    <row r="1107" spans="2:52" ht="15" customHeight="1">
      <c r="B1107" s="1310">
        <v>1101</v>
      </c>
      <c r="C1107" s="563" t="s">
        <v>6857</v>
      </c>
      <c r="D1107" s="1314" t="s">
        <v>705</v>
      </c>
      <c r="E1107" s="521" t="s">
        <v>1122</v>
      </c>
      <c r="F1107" s="509" t="s">
        <v>6858</v>
      </c>
      <c r="G1107" s="509" t="s">
        <v>102</v>
      </c>
      <c r="H1107" s="522" t="s">
        <v>24</v>
      </c>
      <c r="I1107" s="662" t="s">
        <v>24</v>
      </c>
      <c r="J1107" s="903" t="str">
        <f t="shared" ca="1" si="96"/>
        <v>-</v>
      </c>
      <c r="K1107" s="316" t="s">
        <v>24</v>
      </c>
      <c r="L1107" s="326" t="s">
        <v>24</v>
      </c>
      <c r="M1107" s="336" t="s">
        <v>24</v>
      </c>
      <c r="N1107" s="577">
        <v>43672</v>
      </c>
      <c r="O1107" s="584" t="s">
        <v>24</v>
      </c>
      <c r="P1107" s="244" t="s">
        <v>24</v>
      </c>
      <c r="Q1107" s="198" t="str">
        <f t="shared" si="97"/>
        <v>-</v>
      </c>
      <c r="R1107" s="181" t="str">
        <f t="shared" ca="1" si="98"/>
        <v>TIDAK MCU</v>
      </c>
      <c r="S1107" s="244" t="s">
        <v>6951</v>
      </c>
      <c r="T1107" s="1330">
        <v>44196</v>
      </c>
      <c r="U1107" s="1329">
        <v>44196</v>
      </c>
      <c r="V1107" s="1330" t="s">
        <v>24</v>
      </c>
      <c r="W1107" s="136" t="s">
        <v>24</v>
      </c>
      <c r="X1107" s="200"/>
      <c r="Y1107" s="201"/>
      <c r="Z1107" s="202"/>
      <c r="AA1107" s="243" t="s">
        <v>932</v>
      </c>
      <c r="AB1107" s="213" t="s">
        <v>928</v>
      </c>
      <c r="AC1107" s="203" t="s">
        <v>929</v>
      </c>
      <c r="AD1107" s="230" t="s">
        <v>927</v>
      </c>
      <c r="AE1107" s="230" t="s">
        <v>926</v>
      </c>
      <c r="AF1107" s="230" t="s">
        <v>6974</v>
      </c>
      <c r="AG1107" s="230" t="s">
        <v>590</v>
      </c>
      <c r="AH1107" s="1305"/>
      <c r="AI1107" s="244" t="str">
        <f t="shared" si="99"/>
        <v xml:space="preserve">PC 200 - PC 1250DZ 85 - DZ 375GD 705, GD 825SC P360 - SC P410 A/MHD 465, HD 785WA 500, WA 600COMPACTOR </v>
      </c>
      <c r="AJ1107" s="1330">
        <f t="shared" si="95"/>
        <v>43672</v>
      </c>
      <c r="AK1107" s="217">
        <v>43672</v>
      </c>
      <c r="AL1107" s="614">
        <v>43672</v>
      </c>
      <c r="AM1107" s="213"/>
      <c r="AN1107" s="244"/>
      <c r="AO1107" s="244"/>
      <c r="AP1107" s="213"/>
      <c r="AQ1107" s="213"/>
      <c r="AR1107" s="213"/>
      <c r="AS1107" s="213"/>
      <c r="AT1107" s="213"/>
      <c r="AU1107" s="213"/>
      <c r="AV1107" s="885"/>
      <c r="AW1107" s="885"/>
      <c r="AX1107" s="885"/>
      <c r="AY1107" s="885"/>
      <c r="AZ1107" s="177"/>
    </row>
    <row r="1108" spans="2:52" ht="15" customHeight="1">
      <c r="B1108" s="1310">
        <v>1102</v>
      </c>
      <c r="C1108" s="648" t="s">
        <v>6859</v>
      </c>
      <c r="D1108" s="521" t="s">
        <v>6860</v>
      </c>
      <c r="E1108" s="521" t="s">
        <v>1122</v>
      </c>
      <c r="F1108" s="525" t="s">
        <v>24</v>
      </c>
      <c r="G1108" s="509" t="s">
        <v>12337</v>
      </c>
      <c r="H1108" s="612" t="s">
        <v>6861</v>
      </c>
      <c r="I1108" s="589">
        <v>33260</v>
      </c>
      <c r="J1108" s="231">
        <f t="shared" ca="1" si="96"/>
        <v>31</v>
      </c>
      <c r="K1108" s="316" t="s">
        <v>24</v>
      </c>
      <c r="L1108" s="326" t="s">
        <v>24</v>
      </c>
      <c r="M1108" s="336" t="s">
        <v>24</v>
      </c>
      <c r="N1108" s="577">
        <v>43160</v>
      </c>
      <c r="O1108" s="584" t="s">
        <v>24</v>
      </c>
      <c r="P1108" s="244" t="s">
        <v>24</v>
      </c>
      <c r="Q1108" s="198" t="str">
        <f t="shared" si="97"/>
        <v>-</v>
      </c>
      <c r="R1108" s="181" t="str">
        <f t="shared" ca="1" si="98"/>
        <v>TIDAK MCU</v>
      </c>
      <c r="S1108" s="244" t="s">
        <v>24</v>
      </c>
      <c r="T1108" s="1330">
        <v>44583</v>
      </c>
      <c r="U1108" s="1329" t="s">
        <v>99</v>
      </c>
      <c r="V1108" s="904" t="s">
        <v>24</v>
      </c>
      <c r="W1108" s="136" t="s">
        <v>24</v>
      </c>
      <c r="X1108" s="200"/>
      <c r="Y1108" s="201"/>
      <c r="Z1108" s="202"/>
      <c r="AA1108" s="213" t="s">
        <v>24</v>
      </c>
      <c r="AB1108" s="213"/>
      <c r="AC1108" s="203"/>
      <c r="AD1108" s="230"/>
      <c r="AE1108" s="230"/>
      <c r="AF1108" s="230"/>
      <c r="AG1108" s="230"/>
      <c r="AH1108" s="1305"/>
      <c r="AI1108" s="244" t="str">
        <f t="shared" si="99"/>
        <v>-</v>
      </c>
      <c r="AJ1108" s="1330">
        <f t="shared" si="95"/>
        <v>43160</v>
      </c>
      <c r="AK1108" s="211" t="s">
        <v>24</v>
      </c>
      <c r="AL1108" s="621" t="s">
        <v>24</v>
      </c>
      <c r="AM1108" s="213"/>
      <c r="AN1108" s="244"/>
      <c r="AO1108" s="244"/>
      <c r="AP1108" s="213"/>
      <c r="AQ1108" s="243" t="s">
        <v>3094</v>
      </c>
      <c r="AR1108" s="213"/>
      <c r="AS1108" s="213"/>
      <c r="AT1108" s="213"/>
      <c r="AU1108" s="213"/>
      <c r="AV1108" s="177"/>
      <c r="AW1108" s="177"/>
      <c r="AX1108" s="177"/>
      <c r="AY1108" s="177"/>
      <c r="AZ1108" s="177"/>
    </row>
    <row r="1109" spans="2:52" ht="15" customHeight="1">
      <c r="B1109" s="1310">
        <v>1103</v>
      </c>
      <c r="C1109" s="563" t="s">
        <v>6864</v>
      </c>
      <c r="D1109" s="521" t="s">
        <v>6865</v>
      </c>
      <c r="E1109" s="567" t="s">
        <v>1122</v>
      </c>
      <c r="F1109" s="509" t="s">
        <v>6866</v>
      </c>
      <c r="G1109" s="509" t="s">
        <v>102</v>
      </c>
      <c r="H1109" s="522" t="s">
        <v>24</v>
      </c>
      <c r="I1109" s="662" t="s">
        <v>24</v>
      </c>
      <c r="J1109" s="903" t="str">
        <f t="shared" ca="1" si="96"/>
        <v>-</v>
      </c>
      <c r="K1109" s="316" t="s">
        <v>24</v>
      </c>
      <c r="L1109" s="326" t="s">
        <v>24</v>
      </c>
      <c r="M1109" s="336" t="s">
        <v>24</v>
      </c>
      <c r="N1109" s="577">
        <v>43580</v>
      </c>
      <c r="O1109" s="584" t="s">
        <v>24</v>
      </c>
      <c r="P1109" s="244" t="s">
        <v>24</v>
      </c>
      <c r="Q1109" s="198" t="str">
        <f t="shared" si="97"/>
        <v>-</v>
      </c>
      <c r="R1109" s="181" t="str">
        <f t="shared" ca="1" si="98"/>
        <v>TIDAK MCU</v>
      </c>
      <c r="S1109" s="244" t="s">
        <v>6952</v>
      </c>
      <c r="T1109" s="1330">
        <v>44196</v>
      </c>
      <c r="U1109" s="1329">
        <v>44196</v>
      </c>
      <c r="V1109" s="904" t="s">
        <v>24</v>
      </c>
      <c r="W1109" s="136" t="s">
        <v>24</v>
      </c>
      <c r="X1109" s="200"/>
      <c r="Y1109" s="201"/>
      <c r="Z1109" s="202"/>
      <c r="AA1109" s="243" t="s">
        <v>6979</v>
      </c>
      <c r="AB1109" s="213"/>
      <c r="AC1109" s="203"/>
      <c r="AD1109" s="230"/>
      <c r="AE1109" s="230"/>
      <c r="AF1109" s="230"/>
      <c r="AG1109" s="230"/>
      <c r="AH1109" s="1305"/>
      <c r="AI1109" s="244" t="str">
        <f t="shared" si="99"/>
        <v>DZ 85, DZ 155</v>
      </c>
      <c r="AJ1109" s="1330">
        <f t="shared" si="95"/>
        <v>43580</v>
      </c>
      <c r="AK1109" s="217">
        <v>43580</v>
      </c>
      <c r="AL1109" s="614">
        <v>43580</v>
      </c>
      <c r="AM1109" s="213"/>
      <c r="AN1109" s="244"/>
      <c r="AO1109" s="244"/>
      <c r="AP1109" s="213"/>
      <c r="AQ1109" s="243" t="s">
        <v>3094</v>
      </c>
      <c r="AR1109" s="213"/>
      <c r="AS1109" s="213"/>
      <c r="AT1109" s="213"/>
      <c r="AU1109" s="213"/>
      <c r="AV1109" s="885"/>
      <c r="AW1109" s="885"/>
      <c r="AX1109" s="885"/>
      <c r="AY1109" s="885"/>
      <c r="AZ1109" s="177"/>
    </row>
    <row r="1110" spans="2:52" ht="15" customHeight="1">
      <c r="B1110" s="1310">
        <v>1104</v>
      </c>
      <c r="C1110" s="563" t="s">
        <v>6867</v>
      </c>
      <c r="D1110" s="697" t="s">
        <v>705</v>
      </c>
      <c r="E1110" s="566" t="s">
        <v>1122</v>
      </c>
      <c r="F1110" s="509" t="s">
        <v>6868</v>
      </c>
      <c r="G1110" s="509" t="s">
        <v>102</v>
      </c>
      <c r="H1110" s="612" t="s">
        <v>6869</v>
      </c>
      <c r="I1110" s="663">
        <v>32719</v>
      </c>
      <c r="J1110" s="1314">
        <f t="shared" ca="1" si="96"/>
        <v>32</v>
      </c>
      <c r="K1110" s="244" t="s">
        <v>493</v>
      </c>
      <c r="L1110" s="651">
        <v>890725350807</v>
      </c>
      <c r="M1110" s="211">
        <v>45137</v>
      </c>
      <c r="N1110" s="577">
        <v>43593</v>
      </c>
      <c r="O1110" s="584" t="s">
        <v>24</v>
      </c>
      <c r="P1110" s="244" t="s">
        <v>24</v>
      </c>
      <c r="Q1110" s="198" t="str">
        <f t="shared" si="97"/>
        <v>-</v>
      </c>
      <c r="R1110" s="181" t="str">
        <f t="shared" ca="1" si="98"/>
        <v>TIDAK MCU</v>
      </c>
      <c r="S1110" s="244" t="s">
        <v>6953</v>
      </c>
      <c r="T1110" s="1330">
        <v>44407</v>
      </c>
      <c r="U1110" s="1329">
        <v>44407</v>
      </c>
      <c r="V1110" s="1330" t="s">
        <v>24</v>
      </c>
      <c r="W1110" s="1311" t="s">
        <v>24</v>
      </c>
      <c r="X1110" s="200"/>
      <c r="Y1110" s="201"/>
      <c r="Z1110" s="202"/>
      <c r="AA1110" s="243" t="s">
        <v>587</v>
      </c>
      <c r="AB1110" s="243" t="s">
        <v>12559</v>
      </c>
      <c r="AC1110" s="203" t="s">
        <v>930</v>
      </c>
      <c r="AD1110" s="230" t="s">
        <v>926</v>
      </c>
      <c r="AE1110" s="230" t="s">
        <v>6980</v>
      </c>
      <c r="AF1110" s="230"/>
      <c r="AG1110" s="230"/>
      <c r="AH1110" s="1305"/>
      <c r="AI1110" s="244" t="str">
        <f t="shared" si="99"/>
        <v>LV, ELFALL TYPE UNIT SCANIAHM 400HD 465, HD 785HINO, VOLVO</v>
      </c>
      <c r="AJ1110" s="1330">
        <f t="shared" si="95"/>
        <v>43593</v>
      </c>
      <c r="AK1110" s="217">
        <v>43593</v>
      </c>
      <c r="AL1110" s="614">
        <v>43593</v>
      </c>
      <c r="AM1110" s="213"/>
      <c r="AN1110" s="244"/>
      <c r="AO1110" s="244"/>
      <c r="AP1110" s="213" t="s">
        <v>12604</v>
      </c>
      <c r="AQ1110" s="243" t="s">
        <v>3094</v>
      </c>
      <c r="AR1110" s="213"/>
      <c r="AS1110" s="213"/>
      <c r="AT1110" s="213"/>
      <c r="AU1110" s="213"/>
      <c r="AV1110" s="885"/>
      <c r="AW1110" s="885"/>
      <c r="AX1110" s="885"/>
      <c r="AY1110" s="885"/>
      <c r="AZ1110" s="177"/>
    </row>
    <row r="1111" spans="2:52" ht="15" customHeight="1">
      <c r="B1111" s="1310">
        <v>1105</v>
      </c>
      <c r="C1111" s="563" t="s">
        <v>6870</v>
      </c>
      <c r="D1111" s="697" t="s">
        <v>6871</v>
      </c>
      <c r="E1111" s="567" t="s">
        <v>1122</v>
      </c>
      <c r="F1111" s="525" t="s">
        <v>24</v>
      </c>
      <c r="G1111" s="697" t="s">
        <v>102</v>
      </c>
      <c r="H1111" s="522" t="s">
        <v>24</v>
      </c>
      <c r="I1111" s="662" t="s">
        <v>24</v>
      </c>
      <c r="J1111" s="1314" t="str">
        <f t="shared" ca="1" si="96"/>
        <v>-</v>
      </c>
      <c r="K1111" s="316" t="s">
        <v>24</v>
      </c>
      <c r="L1111" s="326" t="s">
        <v>24</v>
      </c>
      <c r="M1111" s="336" t="s">
        <v>24</v>
      </c>
      <c r="N1111" s="577">
        <v>42433</v>
      </c>
      <c r="O1111" s="584" t="s">
        <v>24</v>
      </c>
      <c r="P1111" s="244" t="s">
        <v>24</v>
      </c>
      <c r="Q1111" s="198" t="str">
        <f t="shared" si="97"/>
        <v>-</v>
      </c>
      <c r="R1111" s="181" t="str">
        <f t="shared" ca="1" si="98"/>
        <v>TIDAK MCU</v>
      </c>
      <c r="S1111" s="244" t="s">
        <v>24</v>
      </c>
      <c r="T1111" s="1330">
        <v>44561</v>
      </c>
      <c r="U1111" s="1329" t="s">
        <v>99</v>
      </c>
      <c r="V1111" s="1330" t="s">
        <v>24</v>
      </c>
      <c r="W1111" s="1311" t="s">
        <v>24</v>
      </c>
      <c r="X1111" s="200"/>
      <c r="Y1111" s="201"/>
      <c r="Z1111" s="202"/>
      <c r="AA1111" s="213" t="s">
        <v>24</v>
      </c>
      <c r="AB1111" s="213"/>
      <c r="AC1111" s="203"/>
      <c r="AD1111" s="230"/>
      <c r="AE1111" s="230"/>
      <c r="AF1111" s="230"/>
      <c r="AG1111" s="230"/>
      <c r="AH1111" s="1305"/>
      <c r="AI1111" s="244" t="str">
        <f t="shared" si="99"/>
        <v>-</v>
      </c>
      <c r="AJ1111" s="1330">
        <f t="shared" si="95"/>
        <v>42433</v>
      </c>
      <c r="AK1111" s="211" t="s">
        <v>24</v>
      </c>
      <c r="AL1111" s="621" t="s">
        <v>24</v>
      </c>
      <c r="AM1111" s="213"/>
      <c r="AN1111" s="244"/>
      <c r="AO1111" s="244"/>
      <c r="AP1111" s="213"/>
      <c r="AQ1111" s="243" t="s">
        <v>3094</v>
      </c>
      <c r="AR1111" s="213"/>
      <c r="AS1111" s="213"/>
      <c r="AT1111" s="213"/>
      <c r="AU1111" s="213"/>
      <c r="AV1111" s="885"/>
      <c r="AW1111" s="885"/>
      <c r="AX1111" s="885"/>
      <c r="AY1111" s="885"/>
      <c r="AZ1111" s="177"/>
    </row>
    <row r="1112" spans="2:52" ht="15" customHeight="1">
      <c r="B1112" s="1310">
        <v>1106</v>
      </c>
      <c r="C1112" s="563" t="s">
        <v>6878</v>
      </c>
      <c r="D1112" s="590" t="s">
        <v>6879</v>
      </c>
      <c r="E1112" s="567" t="s">
        <v>1122</v>
      </c>
      <c r="F1112" s="525" t="s">
        <v>6880</v>
      </c>
      <c r="G1112" s="509" t="s">
        <v>102</v>
      </c>
      <c r="H1112" s="522" t="s">
        <v>24</v>
      </c>
      <c r="I1112" s="211">
        <v>34969</v>
      </c>
      <c r="J1112" s="903">
        <f t="shared" ca="1" si="96"/>
        <v>26</v>
      </c>
      <c r="K1112" s="316" t="s">
        <v>24</v>
      </c>
      <c r="L1112" s="326" t="s">
        <v>24</v>
      </c>
      <c r="M1112" s="336" t="s">
        <v>24</v>
      </c>
      <c r="N1112" s="577">
        <v>43635</v>
      </c>
      <c r="O1112" s="584" t="s">
        <v>24</v>
      </c>
      <c r="P1112" s="244" t="s">
        <v>24</v>
      </c>
      <c r="Q1112" s="198" t="str">
        <f t="shared" si="97"/>
        <v>-</v>
      </c>
      <c r="R1112" s="181" t="str">
        <f t="shared" ca="1" si="98"/>
        <v>TIDAK MCU</v>
      </c>
      <c r="S1112" s="244" t="s">
        <v>24</v>
      </c>
      <c r="T1112" s="1330">
        <v>44466</v>
      </c>
      <c r="U1112" s="1329" t="s">
        <v>24</v>
      </c>
      <c r="V1112" s="904" t="s">
        <v>24</v>
      </c>
      <c r="W1112" s="136" t="s">
        <v>24</v>
      </c>
      <c r="X1112" s="200"/>
      <c r="Y1112" s="201"/>
      <c r="Z1112" s="202"/>
      <c r="AA1112" s="213" t="s">
        <v>24</v>
      </c>
      <c r="AB1112" s="213"/>
      <c r="AC1112" s="203"/>
      <c r="AD1112" s="230"/>
      <c r="AE1112" s="230"/>
      <c r="AF1112" s="230"/>
      <c r="AG1112" s="230"/>
      <c r="AH1112" s="1305"/>
      <c r="AI1112" s="244" t="str">
        <f t="shared" si="99"/>
        <v>-</v>
      </c>
      <c r="AJ1112" s="1330">
        <f t="shared" si="95"/>
        <v>43635</v>
      </c>
      <c r="AK1112" s="217" t="s">
        <v>24</v>
      </c>
      <c r="AL1112" s="614" t="s">
        <v>24</v>
      </c>
      <c r="AM1112" s="213"/>
      <c r="AN1112" s="244"/>
      <c r="AO1112" s="244"/>
      <c r="AP1112" s="213"/>
      <c r="AQ1112" s="1231" t="s">
        <v>3094</v>
      </c>
      <c r="AR1112" s="213"/>
      <c r="AS1112" s="213"/>
      <c r="AT1112" s="213"/>
      <c r="AU1112" s="213"/>
      <c r="AV1112" s="885"/>
      <c r="AW1112" s="885"/>
      <c r="AX1112" s="885"/>
      <c r="AY1112" s="885"/>
      <c r="AZ1112" s="177"/>
    </row>
    <row r="1113" spans="2:52" ht="15" customHeight="1">
      <c r="B1113" s="1310">
        <v>1107</v>
      </c>
      <c r="C1113" s="648" t="s">
        <v>6886</v>
      </c>
      <c r="D1113" s="590" t="s">
        <v>705</v>
      </c>
      <c r="E1113" s="567" t="s">
        <v>1122</v>
      </c>
      <c r="F1113" s="509" t="s">
        <v>6887</v>
      </c>
      <c r="G1113" s="509" t="s">
        <v>102</v>
      </c>
      <c r="H1113" s="522" t="s">
        <v>24</v>
      </c>
      <c r="I1113" s="589">
        <v>33778</v>
      </c>
      <c r="J1113" s="1314">
        <f t="shared" ca="1" si="96"/>
        <v>29</v>
      </c>
      <c r="K1113" s="244" t="s">
        <v>493</v>
      </c>
      <c r="L1113" s="651">
        <v>920625350637</v>
      </c>
      <c r="M1113" s="211">
        <v>44735</v>
      </c>
      <c r="N1113" s="577">
        <v>43285</v>
      </c>
      <c r="O1113" s="211" t="s">
        <v>24</v>
      </c>
      <c r="P1113" s="244" t="s">
        <v>24</v>
      </c>
      <c r="Q1113" s="198" t="str">
        <f t="shared" si="97"/>
        <v>-</v>
      </c>
      <c r="R1113" s="181" t="str">
        <f t="shared" ca="1" si="98"/>
        <v>TIDAK MCU</v>
      </c>
      <c r="S1113" s="244" t="s">
        <v>6954</v>
      </c>
      <c r="T1113" s="1330">
        <v>44370</v>
      </c>
      <c r="U1113" s="1329">
        <v>44370</v>
      </c>
      <c r="V1113" s="1330" t="s">
        <v>24</v>
      </c>
      <c r="W1113" s="1311" t="s">
        <v>24</v>
      </c>
      <c r="X1113" s="200"/>
      <c r="Y1113" s="201"/>
      <c r="Z1113" s="202"/>
      <c r="AA1113" s="213" t="s">
        <v>100</v>
      </c>
      <c r="AB1113" s="243" t="s">
        <v>925</v>
      </c>
      <c r="AC1113" s="203" t="s">
        <v>928</v>
      </c>
      <c r="AD1113" s="230" t="s">
        <v>4604</v>
      </c>
      <c r="AE1113" s="230" t="s">
        <v>590</v>
      </c>
      <c r="AF1113" s="230" t="s">
        <v>6967</v>
      </c>
      <c r="AG1113" s="230" t="s">
        <v>6968</v>
      </c>
      <c r="AH1113" s="1305"/>
      <c r="AI1113" s="244" t="str">
        <f t="shared" si="99"/>
        <v>LIGHT VEHICLEPC 200 - PC 2000DZ 85 - DZ 375NISSAN CWBCOMPACTOR HITACHI ZX 870HITACHI EX 1200</v>
      </c>
      <c r="AJ1113" s="1330">
        <f t="shared" si="95"/>
        <v>43285</v>
      </c>
      <c r="AK1113" s="589">
        <v>43747</v>
      </c>
      <c r="AL1113" s="621">
        <v>43748</v>
      </c>
      <c r="AM1113" s="213"/>
      <c r="AN1113" s="244"/>
      <c r="AO1113" s="244"/>
      <c r="AP1113" s="213"/>
      <c r="AQ1113" s="1231" t="s">
        <v>3094</v>
      </c>
      <c r="AR1113" s="213"/>
      <c r="AS1113" s="213"/>
      <c r="AT1113" s="213"/>
      <c r="AU1113" s="213"/>
      <c r="AV1113" s="885"/>
      <c r="AW1113" s="885"/>
      <c r="AX1113" s="885"/>
      <c r="AY1113" s="885"/>
      <c r="AZ1113" s="177"/>
    </row>
    <row r="1114" spans="2:52" ht="15" customHeight="1">
      <c r="B1114" s="1310">
        <v>1108</v>
      </c>
      <c r="C1114" s="1494" t="s">
        <v>6891</v>
      </c>
      <c r="D1114" s="447" t="s">
        <v>705</v>
      </c>
      <c r="E1114" s="1556" t="s">
        <v>1122</v>
      </c>
      <c r="F1114" s="709" t="s">
        <v>6892</v>
      </c>
      <c r="G1114" s="912" t="s">
        <v>102</v>
      </c>
      <c r="H1114" s="1643" t="s">
        <v>24</v>
      </c>
      <c r="I1114" s="1741">
        <v>35005</v>
      </c>
      <c r="J1114" s="445">
        <f t="shared" ca="1" si="96"/>
        <v>26</v>
      </c>
      <c r="K1114" s="447" t="s">
        <v>83</v>
      </c>
      <c r="L1114" s="1836">
        <v>951113250578</v>
      </c>
      <c r="M1114" s="1711">
        <v>44137</v>
      </c>
      <c r="N1114" s="1718">
        <v>43642</v>
      </c>
      <c r="O1114" s="1916" t="s">
        <v>24</v>
      </c>
      <c r="P1114" s="447" t="s">
        <v>24</v>
      </c>
      <c r="Q1114" s="920" t="str">
        <f t="shared" si="97"/>
        <v>-</v>
      </c>
      <c r="R1114" s="919" t="str">
        <f t="shared" ca="1" si="98"/>
        <v>TIDAK MCU</v>
      </c>
      <c r="S1114" s="447" t="s">
        <v>6955</v>
      </c>
      <c r="T1114" s="446">
        <v>44502</v>
      </c>
      <c r="U1114" s="517">
        <v>44502</v>
      </c>
      <c r="V1114" s="446" t="s">
        <v>24</v>
      </c>
      <c r="W1114" s="446" t="s">
        <v>24</v>
      </c>
      <c r="X1114" s="1492"/>
      <c r="Y1114" s="922"/>
      <c r="Z1114" s="1949"/>
      <c r="AA1114" s="447" t="s">
        <v>100</v>
      </c>
      <c r="AB1114" s="447" t="s">
        <v>926</v>
      </c>
      <c r="AC1114" s="1580"/>
      <c r="AD1114" s="877"/>
      <c r="AE1114" s="877"/>
      <c r="AF1114" s="877"/>
      <c r="AG1114" s="877"/>
      <c r="AH1114" s="1577"/>
      <c r="AI1114" s="447" t="str">
        <f t="shared" si="99"/>
        <v>LIGHT VEHICLEHD 465, HD 785</v>
      </c>
      <c r="AJ1114" s="446">
        <f t="shared" si="95"/>
        <v>43642</v>
      </c>
      <c r="AK1114" s="1718">
        <v>43691</v>
      </c>
      <c r="AL1114" s="1987">
        <v>43692</v>
      </c>
      <c r="AM1114" s="447"/>
      <c r="AN1114" s="447"/>
      <c r="AO1114" s="447"/>
      <c r="AP1114" s="447"/>
      <c r="AQ1114" s="2001" t="s">
        <v>6564</v>
      </c>
      <c r="AR1114" s="447" t="s">
        <v>102</v>
      </c>
      <c r="AS1114" s="447" t="s">
        <v>705</v>
      </c>
      <c r="AT1114" s="447" t="s">
        <v>11598</v>
      </c>
      <c r="AU1114" s="447"/>
      <c r="AV1114" s="458"/>
      <c r="AW1114" s="458"/>
      <c r="AX1114" s="458"/>
      <c r="AY1114" s="458"/>
      <c r="AZ1114" s="177"/>
    </row>
    <row r="1115" spans="2:52" ht="15" customHeight="1">
      <c r="B1115" s="1310">
        <v>1109</v>
      </c>
      <c r="C1115" s="563" t="s">
        <v>6898</v>
      </c>
      <c r="D1115" s="590" t="s">
        <v>705</v>
      </c>
      <c r="E1115" s="567" t="s">
        <v>1122</v>
      </c>
      <c r="F1115" s="525" t="s">
        <v>24</v>
      </c>
      <c r="G1115" s="525" t="s">
        <v>102</v>
      </c>
      <c r="H1115" s="522" t="s">
        <v>24</v>
      </c>
      <c r="I1115" s="662" t="s">
        <v>24</v>
      </c>
      <c r="J1115" s="1314" t="str">
        <f t="shared" ca="1" si="96"/>
        <v>-</v>
      </c>
      <c r="K1115" s="316" t="s">
        <v>24</v>
      </c>
      <c r="L1115" s="326" t="s">
        <v>24</v>
      </c>
      <c r="M1115" s="336" t="s">
        <v>24</v>
      </c>
      <c r="N1115" s="577">
        <v>42793</v>
      </c>
      <c r="O1115" s="584" t="s">
        <v>24</v>
      </c>
      <c r="P1115" s="244" t="s">
        <v>24</v>
      </c>
      <c r="Q1115" s="198" t="str">
        <f t="shared" si="97"/>
        <v>-</v>
      </c>
      <c r="R1115" s="181" t="str">
        <f t="shared" ca="1" si="98"/>
        <v>TIDAK MCU</v>
      </c>
      <c r="S1115" s="244" t="s">
        <v>24</v>
      </c>
      <c r="T1115" s="1330">
        <v>44561</v>
      </c>
      <c r="U1115" s="1329" t="s">
        <v>99</v>
      </c>
      <c r="V1115" s="1330" t="s">
        <v>24</v>
      </c>
      <c r="W1115" s="1311" t="s">
        <v>24</v>
      </c>
      <c r="X1115" s="200"/>
      <c r="Y1115" s="201"/>
      <c r="Z1115" s="202"/>
      <c r="AA1115" s="213" t="s">
        <v>24</v>
      </c>
      <c r="AB1115" s="213"/>
      <c r="AC1115" s="203"/>
      <c r="AD1115" s="230"/>
      <c r="AE1115" s="230"/>
      <c r="AF1115" s="230"/>
      <c r="AG1115" s="230"/>
      <c r="AH1115" s="1305"/>
      <c r="AI1115" s="244" t="str">
        <f t="shared" si="99"/>
        <v>-</v>
      </c>
      <c r="AJ1115" s="1330">
        <f t="shared" si="95"/>
        <v>42793</v>
      </c>
      <c r="AK1115" s="217" t="s">
        <v>24</v>
      </c>
      <c r="AL1115" s="614" t="s">
        <v>24</v>
      </c>
      <c r="AM1115" s="213"/>
      <c r="AN1115" s="244"/>
      <c r="AO1115" s="244"/>
      <c r="AP1115" s="213"/>
      <c r="AQ1115" s="213"/>
      <c r="AR1115" s="213"/>
      <c r="AS1115" s="213"/>
      <c r="AT1115" s="213"/>
      <c r="AU1115" s="213"/>
      <c r="AV1115" s="885"/>
      <c r="AW1115" s="885"/>
      <c r="AX1115" s="885"/>
      <c r="AY1115" s="885"/>
      <c r="AZ1115" s="177"/>
    </row>
    <row r="1116" spans="2:52" ht="15" customHeight="1">
      <c r="B1116" s="1310">
        <v>1110</v>
      </c>
      <c r="C1116" s="648" t="s">
        <v>6899</v>
      </c>
      <c r="D1116" s="590" t="s">
        <v>705</v>
      </c>
      <c r="E1116" s="567" t="s">
        <v>1122</v>
      </c>
      <c r="F1116" s="525" t="s">
        <v>6900</v>
      </c>
      <c r="G1116" s="525" t="s">
        <v>102</v>
      </c>
      <c r="H1116" s="522" t="s">
        <v>24</v>
      </c>
      <c r="I1116" s="528">
        <v>33527</v>
      </c>
      <c r="J1116" s="1314">
        <f t="shared" ca="1" si="96"/>
        <v>30</v>
      </c>
      <c r="K1116" s="316" t="s">
        <v>24</v>
      </c>
      <c r="L1116" s="326" t="s">
        <v>24</v>
      </c>
      <c r="M1116" s="336" t="s">
        <v>24</v>
      </c>
      <c r="N1116" s="577">
        <v>42713</v>
      </c>
      <c r="O1116" s="584" t="s">
        <v>24</v>
      </c>
      <c r="P1116" s="244" t="s">
        <v>24</v>
      </c>
      <c r="Q1116" s="198" t="str">
        <f t="shared" si="97"/>
        <v>-</v>
      </c>
      <c r="R1116" s="181" t="str">
        <f t="shared" ca="1" si="98"/>
        <v>TIDAK MCU</v>
      </c>
      <c r="S1116" s="244" t="s">
        <v>6956</v>
      </c>
      <c r="T1116" s="1330">
        <v>44485</v>
      </c>
      <c r="U1116" s="1329">
        <v>44485</v>
      </c>
      <c r="V1116" s="1330" t="s">
        <v>24</v>
      </c>
      <c r="W1116" s="1311" t="s">
        <v>24</v>
      </c>
      <c r="X1116" s="200"/>
      <c r="Y1116" s="201"/>
      <c r="Z1116" s="202"/>
      <c r="AA1116" s="213" t="s">
        <v>926</v>
      </c>
      <c r="AB1116" s="243" t="s">
        <v>927</v>
      </c>
      <c r="AC1116" s="203" t="s">
        <v>928</v>
      </c>
      <c r="AD1116" s="230" t="s">
        <v>929</v>
      </c>
      <c r="AE1116" s="230" t="s">
        <v>6974</v>
      </c>
      <c r="AF1116" s="230" t="s">
        <v>932</v>
      </c>
      <c r="AG1116" s="230" t="s">
        <v>9109</v>
      </c>
      <c r="AH1116" s="1305"/>
      <c r="AI1116" s="244" t="str">
        <f t="shared" si="99"/>
        <v>HD 465, HD 785SC P360 - SC P410 A/MDZ 85 - DZ 375GD 705, GD 825WA 500, WA 600PC 200 - PC 1250GD CAT 14M3</v>
      </c>
      <c r="AJ1116" s="1330">
        <f t="shared" si="95"/>
        <v>42713</v>
      </c>
      <c r="AK1116" s="592" t="s">
        <v>24</v>
      </c>
      <c r="AL1116" s="614">
        <v>43443</v>
      </c>
      <c r="AM1116" s="213"/>
      <c r="AN1116" s="244"/>
      <c r="AO1116" s="244"/>
      <c r="AP1116" s="213"/>
      <c r="AQ1116" s="1231" t="s">
        <v>3094</v>
      </c>
      <c r="AR1116" s="213"/>
      <c r="AS1116" s="213"/>
      <c r="AT1116" s="213"/>
      <c r="AU1116" s="213"/>
      <c r="AV1116" s="885"/>
      <c r="AW1116" s="885"/>
      <c r="AX1116" s="885"/>
      <c r="AY1116" s="885"/>
      <c r="AZ1116" s="177"/>
    </row>
    <row r="1117" spans="2:52" ht="15" customHeight="1">
      <c r="B1117" s="1310">
        <v>1111</v>
      </c>
      <c r="C1117" s="648" t="s">
        <v>6901</v>
      </c>
      <c r="D1117" s="590" t="s">
        <v>705</v>
      </c>
      <c r="E1117" s="566" t="s">
        <v>1122</v>
      </c>
      <c r="F1117" s="525" t="s">
        <v>6902</v>
      </c>
      <c r="G1117" s="525" t="s">
        <v>102</v>
      </c>
      <c r="H1117" s="522" t="s">
        <v>24</v>
      </c>
      <c r="I1117" s="528">
        <v>34207</v>
      </c>
      <c r="J1117" s="1314">
        <f t="shared" ca="1" si="96"/>
        <v>28</v>
      </c>
      <c r="K1117" s="316" t="s">
        <v>24</v>
      </c>
      <c r="L1117" s="326" t="s">
        <v>24</v>
      </c>
      <c r="M1117" s="336" t="s">
        <v>24</v>
      </c>
      <c r="N1117" s="577">
        <v>42968</v>
      </c>
      <c r="O1117" s="584" t="s">
        <v>24</v>
      </c>
      <c r="P1117" s="244" t="s">
        <v>24</v>
      </c>
      <c r="Q1117" s="198" t="str">
        <f t="shared" si="97"/>
        <v>-</v>
      </c>
      <c r="R1117" s="181" t="str">
        <f t="shared" ca="1" si="98"/>
        <v>TIDAK MCU</v>
      </c>
      <c r="S1117" s="244" t="s">
        <v>6957</v>
      </c>
      <c r="T1117" s="1330">
        <v>44434</v>
      </c>
      <c r="U1117" s="1329">
        <v>44434</v>
      </c>
      <c r="V1117" s="1330" t="s">
        <v>24</v>
      </c>
      <c r="W1117" s="136" t="s">
        <v>24</v>
      </c>
      <c r="X1117" s="200"/>
      <c r="Y1117" s="201"/>
      <c r="Z1117" s="202"/>
      <c r="AA1117" s="213" t="s">
        <v>927</v>
      </c>
      <c r="AB1117" s="243" t="s">
        <v>11998</v>
      </c>
      <c r="AC1117" s="203" t="s">
        <v>932</v>
      </c>
      <c r="AD1117" s="230" t="s">
        <v>9107</v>
      </c>
      <c r="AE1117" s="230" t="s">
        <v>4604</v>
      </c>
      <c r="AF1117" s="230" t="s">
        <v>24</v>
      </c>
      <c r="AG1117" s="230"/>
      <c r="AH1117" s="1305"/>
      <c r="AI1117" s="244" t="str">
        <f t="shared" si="99"/>
        <v>SC P360 - SC P410 A/MDZ 85 - DZ 155PC 200 - PC 1250HD 465NISSAN CWB-</v>
      </c>
      <c r="AJ1117" s="1330">
        <f t="shared" si="95"/>
        <v>42968</v>
      </c>
      <c r="AK1117" s="198" t="s">
        <v>24</v>
      </c>
      <c r="AL1117" s="621">
        <v>43850</v>
      </c>
      <c r="AM1117" s="213"/>
      <c r="AN1117" s="244"/>
      <c r="AO1117" s="244"/>
      <c r="AP1117" s="213"/>
      <c r="AQ1117" s="1231" t="s">
        <v>3094</v>
      </c>
      <c r="AR1117" s="213"/>
      <c r="AS1117" s="213"/>
      <c r="AT1117" s="213"/>
      <c r="AU1117" s="213"/>
      <c r="AV1117" s="885"/>
      <c r="AW1117" s="885"/>
      <c r="AX1117" s="885"/>
      <c r="AY1117" s="885"/>
      <c r="AZ1117" s="177"/>
    </row>
    <row r="1118" spans="2:52" ht="15" customHeight="1">
      <c r="B1118" s="1310">
        <v>1112</v>
      </c>
      <c r="C1118" s="648" t="s">
        <v>6910</v>
      </c>
      <c r="D1118" s="244" t="s">
        <v>6860</v>
      </c>
      <c r="E1118" s="567" t="s">
        <v>1122</v>
      </c>
      <c r="F1118" s="671" t="s">
        <v>24</v>
      </c>
      <c r="G1118" s="526" t="s">
        <v>12337</v>
      </c>
      <c r="H1118" s="570" t="s">
        <v>24</v>
      </c>
      <c r="I1118" s="528">
        <v>32484</v>
      </c>
      <c r="J1118" s="1314">
        <f t="shared" ca="1" si="96"/>
        <v>33</v>
      </c>
      <c r="K1118" s="316" t="s">
        <v>24</v>
      </c>
      <c r="L1118" s="326" t="s">
        <v>24</v>
      </c>
      <c r="M1118" s="336" t="s">
        <v>24</v>
      </c>
      <c r="N1118" s="577">
        <v>43830</v>
      </c>
      <c r="O1118" s="211" t="s">
        <v>24</v>
      </c>
      <c r="P1118" s="244" t="s">
        <v>24</v>
      </c>
      <c r="Q1118" s="198" t="str">
        <f t="shared" si="97"/>
        <v>-</v>
      </c>
      <c r="R1118" s="181" t="str">
        <f t="shared" ca="1" si="98"/>
        <v>TIDAK MCU</v>
      </c>
      <c r="S1118" s="244" t="s">
        <v>24</v>
      </c>
      <c r="T1118" s="211">
        <v>44537</v>
      </c>
      <c r="U1118" s="212" t="s">
        <v>99</v>
      </c>
      <c r="V1118" s="1330" t="s">
        <v>24</v>
      </c>
      <c r="W1118" s="1311" t="s">
        <v>24</v>
      </c>
      <c r="X1118" s="200"/>
      <c r="Y1118" s="201"/>
      <c r="Z1118" s="202"/>
      <c r="AA1118" s="213" t="s">
        <v>24</v>
      </c>
      <c r="AB1118" s="213"/>
      <c r="AC1118" s="203"/>
      <c r="AD1118" s="230"/>
      <c r="AE1118" s="230"/>
      <c r="AF1118" s="230"/>
      <c r="AG1118" s="230"/>
      <c r="AH1118" s="1305"/>
      <c r="AI1118" s="244" t="str">
        <f t="shared" si="99"/>
        <v>-</v>
      </c>
      <c r="AJ1118" s="1330">
        <f t="shared" si="95"/>
        <v>43830</v>
      </c>
      <c r="AK1118" s="211" t="s">
        <v>24</v>
      </c>
      <c r="AL1118" s="621" t="s">
        <v>24</v>
      </c>
      <c r="AM1118" s="213"/>
      <c r="AN1118" s="244"/>
      <c r="AO1118" s="244"/>
      <c r="AP1118" s="213"/>
      <c r="AQ1118" s="180" t="s">
        <v>3094</v>
      </c>
      <c r="AR1118" s="213"/>
      <c r="AS1118" s="213"/>
      <c r="AT1118" s="213"/>
      <c r="AU1118" s="213"/>
      <c r="AV1118" s="885"/>
      <c r="AW1118" s="885"/>
      <c r="AX1118" s="885"/>
      <c r="AY1118" s="885"/>
      <c r="AZ1118" s="177"/>
    </row>
    <row r="1119" spans="2:52" ht="15" customHeight="1">
      <c r="B1119" s="1310">
        <v>1113</v>
      </c>
      <c r="C1119" s="563" t="s">
        <v>6911</v>
      </c>
      <c r="D1119" s="213" t="s">
        <v>6771</v>
      </c>
      <c r="E1119" s="567" t="s">
        <v>1122</v>
      </c>
      <c r="F1119" s="213" t="s">
        <v>6912</v>
      </c>
      <c r="G1119" s="671" t="s">
        <v>102</v>
      </c>
      <c r="H1119" s="570" t="s">
        <v>24</v>
      </c>
      <c r="I1119" s="211">
        <v>23824</v>
      </c>
      <c r="J1119" s="1314">
        <f t="shared" ca="1" si="96"/>
        <v>57</v>
      </c>
      <c r="K1119" s="213" t="s">
        <v>493</v>
      </c>
      <c r="L1119" s="725" t="s">
        <v>24</v>
      </c>
      <c r="M1119" s="205">
        <v>44643</v>
      </c>
      <c r="N1119" s="510">
        <v>43481</v>
      </c>
      <c r="O1119" s="211" t="s">
        <v>24</v>
      </c>
      <c r="P1119" s="244" t="s">
        <v>24</v>
      </c>
      <c r="Q1119" s="198" t="str">
        <f t="shared" si="97"/>
        <v>-</v>
      </c>
      <c r="R1119" s="181" t="str">
        <f t="shared" ca="1" si="98"/>
        <v>TIDAK MCU</v>
      </c>
      <c r="S1119" s="244" t="s">
        <v>6958</v>
      </c>
      <c r="T1119" s="211">
        <v>44278</v>
      </c>
      <c r="U1119" s="212">
        <v>44278</v>
      </c>
      <c r="V1119" s="1330" t="s">
        <v>24</v>
      </c>
      <c r="W1119" s="1311" t="s">
        <v>24</v>
      </c>
      <c r="X1119" s="200"/>
      <c r="Y1119" s="201"/>
      <c r="Z1119" s="202"/>
      <c r="AA1119" s="243" t="s">
        <v>100</v>
      </c>
      <c r="AB1119" s="243" t="s">
        <v>6981</v>
      </c>
      <c r="AC1119" s="489" t="s">
        <v>929</v>
      </c>
      <c r="AD1119" s="462" t="s">
        <v>928</v>
      </c>
      <c r="AE1119" s="230"/>
      <c r="AF1119" s="230"/>
      <c r="AG1119" s="230"/>
      <c r="AH1119" s="1305"/>
      <c r="AI1119" s="244" t="str">
        <f t="shared" si="99"/>
        <v>LIGHT VEHICLEPC 300 - PC 1250GD 705, GD 825DZ 85 - DZ 375</v>
      </c>
      <c r="AJ1119" s="1330">
        <f t="shared" si="95"/>
        <v>43481</v>
      </c>
      <c r="AK1119" s="592" t="s">
        <v>24</v>
      </c>
      <c r="AL1119" s="614">
        <v>43481</v>
      </c>
      <c r="AM1119" s="213"/>
      <c r="AN1119" s="244"/>
      <c r="AO1119" s="244"/>
      <c r="AP1119" s="213"/>
      <c r="AQ1119" s="213"/>
      <c r="AR1119" s="213"/>
      <c r="AS1119" s="213"/>
      <c r="AT1119" s="213"/>
      <c r="AU1119" s="213"/>
      <c r="AV1119" s="885"/>
      <c r="AW1119" s="885"/>
      <c r="AX1119" s="885"/>
      <c r="AY1119" s="885"/>
      <c r="AZ1119" s="177"/>
    </row>
    <row r="1120" spans="2:52" ht="15" customHeight="1">
      <c r="B1120" s="1310">
        <v>1114</v>
      </c>
      <c r="C1120" s="563" t="s">
        <v>4710</v>
      </c>
      <c r="D1120" s="213" t="s">
        <v>6771</v>
      </c>
      <c r="E1120" s="567" t="s">
        <v>1122</v>
      </c>
      <c r="F1120" s="213" t="s">
        <v>6913</v>
      </c>
      <c r="G1120" s="671" t="s">
        <v>102</v>
      </c>
      <c r="H1120" s="570" t="s">
        <v>24</v>
      </c>
      <c r="I1120" s="662" t="s">
        <v>24</v>
      </c>
      <c r="J1120" s="1314" t="str">
        <f t="shared" ca="1" si="96"/>
        <v>-</v>
      </c>
      <c r="K1120" s="316" t="s">
        <v>24</v>
      </c>
      <c r="L1120" s="326" t="s">
        <v>24</v>
      </c>
      <c r="M1120" s="336" t="s">
        <v>24</v>
      </c>
      <c r="N1120" s="510">
        <v>42984</v>
      </c>
      <c r="O1120" s="211" t="s">
        <v>24</v>
      </c>
      <c r="P1120" s="244" t="s">
        <v>24</v>
      </c>
      <c r="Q1120" s="198" t="str">
        <f t="shared" si="97"/>
        <v>-</v>
      </c>
      <c r="R1120" s="181" t="str">
        <f t="shared" ca="1" si="98"/>
        <v>TIDAK MCU</v>
      </c>
      <c r="S1120" s="244" t="s">
        <v>24</v>
      </c>
      <c r="T1120" s="211" t="s">
        <v>24</v>
      </c>
      <c r="U1120" s="212" t="s">
        <v>24</v>
      </c>
      <c r="V1120" s="1330" t="s">
        <v>24</v>
      </c>
      <c r="W1120" s="1311" t="s">
        <v>24</v>
      </c>
      <c r="X1120" s="200"/>
      <c r="Y1120" s="201"/>
      <c r="Z1120" s="202"/>
      <c r="AA1120" s="213" t="s">
        <v>24</v>
      </c>
      <c r="AB1120" s="213"/>
      <c r="AC1120" s="203"/>
      <c r="AD1120" s="230"/>
      <c r="AE1120" s="230"/>
      <c r="AF1120" s="230"/>
      <c r="AG1120" s="230"/>
      <c r="AH1120" s="1305"/>
      <c r="AI1120" s="244" t="str">
        <f t="shared" si="99"/>
        <v>-</v>
      </c>
      <c r="AJ1120" s="1330">
        <f t="shared" si="95"/>
        <v>42984</v>
      </c>
      <c r="AK1120" s="211" t="s">
        <v>24</v>
      </c>
      <c r="AL1120" s="621" t="s">
        <v>24</v>
      </c>
      <c r="AM1120" s="213"/>
      <c r="AN1120" s="244"/>
      <c r="AO1120" s="244"/>
      <c r="AP1120" s="213"/>
      <c r="AQ1120" s="180"/>
      <c r="AR1120" s="213"/>
      <c r="AS1120" s="213"/>
      <c r="AT1120" s="213"/>
      <c r="AU1120" s="213"/>
      <c r="AV1120" s="885"/>
      <c r="AW1120" s="885"/>
      <c r="AX1120" s="885"/>
      <c r="AY1120" s="885"/>
      <c r="AZ1120" s="177"/>
    </row>
    <row r="1121" spans="2:52" ht="15" customHeight="1">
      <c r="B1121" s="1310">
        <v>1115</v>
      </c>
      <c r="C1121" s="563" t="s">
        <v>12074</v>
      </c>
      <c r="D1121" s="213" t="s">
        <v>6771</v>
      </c>
      <c r="E1121" s="567" t="s">
        <v>1122</v>
      </c>
      <c r="F1121" s="213" t="s">
        <v>6914</v>
      </c>
      <c r="G1121" s="671" t="s">
        <v>102</v>
      </c>
      <c r="H1121" s="522" t="s">
        <v>24</v>
      </c>
      <c r="I1121" s="211">
        <v>23905</v>
      </c>
      <c r="J1121" s="1314">
        <f t="shared" ca="1" si="96"/>
        <v>57</v>
      </c>
      <c r="K1121" s="213" t="s">
        <v>83</v>
      </c>
      <c r="L1121" s="651" t="s">
        <v>24</v>
      </c>
      <c r="M1121" s="205">
        <v>44359</v>
      </c>
      <c r="N1121" s="510">
        <v>42751</v>
      </c>
      <c r="O1121" s="211" t="s">
        <v>24</v>
      </c>
      <c r="P1121" s="244" t="s">
        <v>24</v>
      </c>
      <c r="Q1121" s="198" t="str">
        <f t="shared" si="97"/>
        <v>-</v>
      </c>
      <c r="R1121" s="181" t="str">
        <f t="shared" ca="1" si="98"/>
        <v>TIDAK MCU</v>
      </c>
      <c r="S1121" s="244" t="s">
        <v>6959</v>
      </c>
      <c r="T1121" s="211">
        <v>44359</v>
      </c>
      <c r="U1121" s="212">
        <v>44359</v>
      </c>
      <c r="V1121" s="1330" t="s">
        <v>24</v>
      </c>
      <c r="W1121" s="1311" t="s">
        <v>24</v>
      </c>
      <c r="X1121" s="200"/>
      <c r="Y1121" s="201"/>
      <c r="Z1121" s="202"/>
      <c r="AA1121" s="244" t="s">
        <v>100</v>
      </c>
      <c r="AB1121" s="244" t="s">
        <v>925</v>
      </c>
      <c r="AC1121" s="463" t="s">
        <v>928</v>
      </c>
      <c r="AD1121" s="230"/>
      <c r="AE1121" s="230"/>
      <c r="AF1121" s="230"/>
      <c r="AG1121" s="230"/>
      <c r="AH1121" s="1305"/>
      <c r="AI1121" s="244" t="str">
        <f t="shared" si="99"/>
        <v>LIGHT VEHICLEPC 200 - PC 2000DZ 85 - DZ 375</v>
      </c>
      <c r="AJ1121" s="1330">
        <f t="shared" si="95"/>
        <v>42751</v>
      </c>
      <c r="AK1121" s="198" t="s">
        <v>24</v>
      </c>
      <c r="AL1121" s="621">
        <v>42751</v>
      </c>
      <c r="AM1121" s="213"/>
      <c r="AN1121" s="244"/>
      <c r="AO1121" s="244"/>
      <c r="AP1121" s="213"/>
      <c r="AQ1121" s="180"/>
      <c r="AR1121" s="213"/>
      <c r="AS1121" s="213"/>
      <c r="AT1121" s="213"/>
      <c r="AU1121" s="213"/>
      <c r="AV1121" s="885"/>
      <c r="AW1121" s="885"/>
      <c r="AX1121" s="885"/>
      <c r="AY1121" s="885"/>
      <c r="AZ1121" s="177"/>
    </row>
    <row r="1122" spans="2:52" ht="15" customHeight="1">
      <c r="B1122" s="1310">
        <v>1116</v>
      </c>
      <c r="C1122" s="648" t="s">
        <v>6915</v>
      </c>
      <c r="D1122" s="213" t="s">
        <v>6771</v>
      </c>
      <c r="E1122" s="567" t="s">
        <v>1122</v>
      </c>
      <c r="F1122" s="671" t="s">
        <v>6916</v>
      </c>
      <c r="G1122" s="525" t="s">
        <v>102</v>
      </c>
      <c r="H1122" s="522" t="s">
        <v>24</v>
      </c>
      <c r="I1122" s="211">
        <v>23840</v>
      </c>
      <c r="J1122" s="1314">
        <f t="shared" ca="1" si="96"/>
        <v>57</v>
      </c>
      <c r="K1122" s="213" t="s">
        <v>494</v>
      </c>
      <c r="L1122" s="213" t="s">
        <v>24</v>
      </c>
      <c r="M1122" s="205">
        <v>44659</v>
      </c>
      <c r="N1122" s="577">
        <v>43386</v>
      </c>
      <c r="O1122" s="211" t="s">
        <v>24</v>
      </c>
      <c r="P1122" s="244" t="s">
        <v>24</v>
      </c>
      <c r="Q1122" s="198" t="str">
        <f t="shared" si="97"/>
        <v>-</v>
      </c>
      <c r="R1122" s="181" t="str">
        <f t="shared" ca="1" si="98"/>
        <v>TIDAK MCU</v>
      </c>
      <c r="S1122" s="244" t="s">
        <v>6960</v>
      </c>
      <c r="T1122" s="211">
        <v>44294</v>
      </c>
      <c r="U1122" s="212">
        <v>44294</v>
      </c>
      <c r="V1122" s="1330" t="s">
        <v>24</v>
      </c>
      <c r="W1122" s="1311" t="s">
        <v>24</v>
      </c>
      <c r="X1122" s="200"/>
      <c r="Y1122" s="201"/>
      <c r="Z1122" s="202"/>
      <c r="AA1122" s="213" t="s">
        <v>6970</v>
      </c>
      <c r="AB1122" s="213" t="s">
        <v>6961</v>
      </c>
      <c r="AC1122" s="203" t="s">
        <v>926</v>
      </c>
      <c r="AD1122" s="230" t="s">
        <v>6979</v>
      </c>
      <c r="AE1122" s="230"/>
      <c r="AF1122" s="230"/>
      <c r="AG1122" s="230"/>
      <c r="AH1122" s="1305"/>
      <c r="AI1122" s="244" t="str">
        <f t="shared" si="99"/>
        <v>LV, ELF, BUSDR 245 SHD 465, HD 785DZ 85, DZ 155</v>
      </c>
      <c r="AJ1122" s="1330">
        <f t="shared" si="95"/>
        <v>43386</v>
      </c>
      <c r="AK1122" s="592" t="s">
        <v>24</v>
      </c>
      <c r="AL1122" s="614">
        <v>43386</v>
      </c>
      <c r="AM1122" s="213"/>
      <c r="AN1122" s="244"/>
      <c r="AO1122" s="244"/>
      <c r="AP1122" s="213"/>
      <c r="AQ1122" s="213"/>
      <c r="AR1122" s="213"/>
      <c r="AS1122" s="213"/>
      <c r="AT1122" s="213"/>
      <c r="AU1122" s="213"/>
      <c r="AV1122" s="885"/>
      <c r="AW1122" s="885"/>
      <c r="AX1122" s="885"/>
      <c r="AY1122" s="885"/>
      <c r="AZ1122" s="177"/>
    </row>
    <row r="1123" spans="2:52" ht="15" customHeight="1">
      <c r="B1123" s="1310">
        <v>1117</v>
      </c>
      <c r="C1123" s="648" t="s">
        <v>6982</v>
      </c>
      <c r="D1123" s="566" t="s">
        <v>6983</v>
      </c>
      <c r="E1123" s="566" t="s">
        <v>4228</v>
      </c>
      <c r="F1123" s="526" t="s">
        <v>6984</v>
      </c>
      <c r="G1123" s="526" t="s">
        <v>102</v>
      </c>
      <c r="H1123" s="570" t="s">
        <v>24</v>
      </c>
      <c r="I1123" s="211">
        <v>31180</v>
      </c>
      <c r="J1123" s="1314">
        <f t="shared" ca="1" si="96"/>
        <v>37</v>
      </c>
      <c r="K1123" s="211" t="s">
        <v>83</v>
      </c>
      <c r="L1123" s="211" t="s">
        <v>24</v>
      </c>
      <c r="M1123" s="211">
        <v>44694</v>
      </c>
      <c r="N1123" s="577">
        <v>43417</v>
      </c>
      <c r="O1123" s="211" t="s">
        <v>24</v>
      </c>
      <c r="P1123" s="244" t="s">
        <v>24</v>
      </c>
      <c r="Q1123" s="198" t="str">
        <f t="shared" si="97"/>
        <v>-</v>
      </c>
      <c r="R1123" s="181" t="str">
        <f t="shared" ca="1" si="98"/>
        <v>TIDAK MCU</v>
      </c>
      <c r="S1123" s="589" t="s">
        <v>8569</v>
      </c>
      <c r="T1123" s="211">
        <v>44329</v>
      </c>
      <c r="U1123" s="212">
        <v>44329</v>
      </c>
      <c r="V1123" s="1330" t="s">
        <v>24</v>
      </c>
      <c r="W1123" s="1311" t="s">
        <v>24</v>
      </c>
      <c r="X1123" s="200"/>
      <c r="Y1123" s="201"/>
      <c r="Z1123" s="202"/>
      <c r="AA1123" s="243" t="s">
        <v>100</v>
      </c>
      <c r="AB1123" s="243" t="s">
        <v>928</v>
      </c>
      <c r="AC1123" s="490" t="s">
        <v>6974</v>
      </c>
      <c r="AD1123" s="464" t="s">
        <v>932</v>
      </c>
      <c r="AE1123" s="464" t="s">
        <v>929</v>
      </c>
      <c r="AF1123" s="464" t="s">
        <v>926</v>
      </c>
      <c r="AG1123" s="232" t="s">
        <v>24</v>
      </c>
      <c r="AH1123" s="902"/>
      <c r="AI1123" s="244" t="str">
        <f t="shared" si="99"/>
        <v>LIGHT VEHICLEDZ 85 - DZ 375WA 500, WA 600PC 200 - PC 1250GD 705, GD 825HD 465, HD 785-</v>
      </c>
      <c r="AJ1123" s="1330">
        <f t="shared" si="95"/>
        <v>43417</v>
      </c>
      <c r="AK1123" s="589">
        <v>43421</v>
      </c>
      <c r="AL1123" s="726">
        <v>43424</v>
      </c>
      <c r="AM1123" s="213"/>
      <c r="AN1123" s="244"/>
      <c r="AO1123" s="244"/>
      <c r="AP1123" s="213"/>
      <c r="AQ1123" s="243" t="s">
        <v>3094</v>
      </c>
      <c r="AR1123" s="213"/>
      <c r="AS1123" s="213"/>
      <c r="AT1123" s="213"/>
      <c r="AU1123" s="213"/>
      <c r="AV1123" s="885"/>
      <c r="AW1123" s="885"/>
      <c r="AX1123" s="885"/>
      <c r="AY1123" s="885"/>
      <c r="AZ1123" s="177"/>
    </row>
    <row r="1124" spans="2:52" ht="15" customHeight="1">
      <c r="B1124" s="1310">
        <v>1118</v>
      </c>
      <c r="C1124" s="648" t="s">
        <v>7386</v>
      </c>
      <c r="D1124" s="566" t="s">
        <v>230</v>
      </c>
      <c r="E1124" s="567" t="s">
        <v>4228</v>
      </c>
      <c r="F1124" s="526" t="s">
        <v>7387</v>
      </c>
      <c r="G1124" s="526" t="s">
        <v>102</v>
      </c>
      <c r="H1124" s="522" t="s">
        <v>24</v>
      </c>
      <c r="I1124" s="211">
        <v>34905</v>
      </c>
      <c r="J1124" s="1314">
        <f t="shared" ca="1" si="96"/>
        <v>26</v>
      </c>
      <c r="K1124" s="316" t="s">
        <v>24</v>
      </c>
      <c r="L1124" s="326" t="s">
        <v>24</v>
      </c>
      <c r="M1124" s="336" t="s">
        <v>24</v>
      </c>
      <c r="N1124" s="510">
        <v>41111</v>
      </c>
      <c r="O1124" s="205"/>
      <c r="P1124" s="244" t="s">
        <v>24</v>
      </c>
      <c r="Q1124" s="198" t="str">
        <f t="shared" si="97"/>
        <v>-</v>
      </c>
      <c r="R1124" s="181" t="str">
        <f t="shared" ca="1" si="98"/>
        <v>TIDAK MCU</v>
      </c>
      <c r="S1124" s="589" t="s">
        <v>8705</v>
      </c>
      <c r="T1124" s="1330">
        <v>44402</v>
      </c>
      <c r="U1124" s="212">
        <v>44402</v>
      </c>
      <c r="V1124" s="1330" t="s">
        <v>24</v>
      </c>
      <c r="W1124" s="1311" t="s">
        <v>24</v>
      </c>
      <c r="X1124" s="200"/>
      <c r="Y1124" s="201"/>
      <c r="Z1124" s="202"/>
      <c r="AA1124" s="213" t="s">
        <v>4457</v>
      </c>
      <c r="AB1124" s="243" t="s">
        <v>926</v>
      </c>
      <c r="AC1124" s="203" t="s">
        <v>24</v>
      </c>
      <c r="AD1124" s="230" t="s">
        <v>24</v>
      </c>
      <c r="AE1124" s="230" t="s">
        <v>24</v>
      </c>
      <c r="AF1124" s="230"/>
      <c r="AG1124" s="230"/>
      <c r="AH1124" s="1305"/>
      <c r="AI1124" s="244" t="str">
        <f t="shared" si="99"/>
        <v>SC P360, SC P380HD 465, HD 785---</v>
      </c>
      <c r="AJ1124" s="1330">
        <f t="shared" si="95"/>
        <v>41111</v>
      </c>
      <c r="AK1124" s="530">
        <v>44065</v>
      </c>
      <c r="AL1124" s="696">
        <v>41111</v>
      </c>
      <c r="AM1124" s="213"/>
      <c r="AN1124" s="244"/>
      <c r="AO1124" s="244"/>
      <c r="AP1124" s="213"/>
      <c r="AQ1124" s="243" t="s">
        <v>3094</v>
      </c>
      <c r="AR1124" s="213"/>
      <c r="AS1124" s="213"/>
      <c r="AT1124" s="213"/>
      <c r="AU1124" s="213"/>
      <c r="AV1124" s="885"/>
      <c r="AW1124" s="885"/>
      <c r="AX1124" s="885"/>
      <c r="AY1124" s="885"/>
      <c r="AZ1124" s="177"/>
    </row>
    <row r="1125" spans="2:52" ht="15" customHeight="1">
      <c r="B1125" s="1310">
        <v>1119</v>
      </c>
      <c r="C1125" s="563" t="s">
        <v>6988</v>
      </c>
      <c r="D1125" s="566" t="s">
        <v>230</v>
      </c>
      <c r="E1125" s="567" t="s">
        <v>4228</v>
      </c>
      <c r="F1125" s="526" t="s">
        <v>6989</v>
      </c>
      <c r="G1125" s="526" t="s">
        <v>102</v>
      </c>
      <c r="H1125" s="653" t="s">
        <v>6990</v>
      </c>
      <c r="I1125" s="211">
        <v>33366</v>
      </c>
      <c r="J1125" s="231">
        <f t="shared" ca="1" si="96"/>
        <v>31</v>
      </c>
      <c r="K1125" s="211" t="s">
        <v>24</v>
      </c>
      <c r="L1125" s="211" t="s">
        <v>24</v>
      </c>
      <c r="M1125" s="211" t="s">
        <v>24</v>
      </c>
      <c r="N1125" s="577">
        <v>41926</v>
      </c>
      <c r="O1125" s="211"/>
      <c r="P1125" s="244" t="s">
        <v>24</v>
      </c>
      <c r="Q1125" s="198" t="str">
        <f t="shared" si="97"/>
        <v>-</v>
      </c>
      <c r="R1125" s="181" t="str">
        <f t="shared" ca="1" si="98"/>
        <v>TIDAK MCU</v>
      </c>
      <c r="S1125" s="589" t="s">
        <v>8571</v>
      </c>
      <c r="T1125" s="211">
        <v>44324</v>
      </c>
      <c r="U1125" s="212">
        <v>44324</v>
      </c>
      <c r="V1125" s="1330" t="s">
        <v>24</v>
      </c>
      <c r="W1125" s="136" t="s">
        <v>24</v>
      </c>
      <c r="X1125" s="200"/>
      <c r="Y1125" s="201"/>
      <c r="Z1125" s="202"/>
      <c r="AA1125" s="243" t="s">
        <v>926</v>
      </c>
      <c r="AB1125" s="244" t="s">
        <v>4457</v>
      </c>
      <c r="AC1125" s="463" t="s">
        <v>12804</v>
      </c>
      <c r="AD1125" s="232" t="s">
        <v>12897</v>
      </c>
      <c r="AE1125" s="232" t="s">
        <v>12805</v>
      </c>
      <c r="AF1125" s="232" t="s">
        <v>12806</v>
      </c>
      <c r="AG1125" s="232" t="s">
        <v>24</v>
      </c>
      <c r="AH1125" s="902"/>
      <c r="AI1125" s="244" t="str">
        <f t="shared" si="99"/>
        <v>HD 465, HD 785SC P360, SC P380SCANIA P460SCANIA R580SINGLE TRAILERDOUBLE TRAILER-</v>
      </c>
      <c r="AJ1125" s="1330">
        <f t="shared" si="95"/>
        <v>41926</v>
      </c>
      <c r="AK1125" s="589">
        <v>43971</v>
      </c>
      <c r="AL1125" s="726">
        <v>41926</v>
      </c>
      <c r="AM1125" s="213"/>
      <c r="AN1125" s="244"/>
      <c r="AO1125" s="244"/>
      <c r="AP1125" s="213"/>
      <c r="AQ1125" s="243" t="s">
        <v>3094</v>
      </c>
      <c r="AR1125" s="213"/>
      <c r="AS1125" s="213"/>
      <c r="AT1125" s="213"/>
      <c r="AU1125" s="213"/>
      <c r="AV1125" s="885"/>
      <c r="AW1125" s="885"/>
      <c r="AX1125" s="885"/>
      <c r="AY1125" s="885"/>
      <c r="AZ1125" s="177"/>
    </row>
    <row r="1126" spans="2:52" ht="15" customHeight="1">
      <c r="B1126" s="1310">
        <v>1120</v>
      </c>
      <c r="C1126" s="563" t="s">
        <v>6991</v>
      </c>
      <c r="D1126" s="590" t="s">
        <v>6986</v>
      </c>
      <c r="E1126" s="567" t="s">
        <v>4228</v>
      </c>
      <c r="F1126" s="526" t="s">
        <v>6992</v>
      </c>
      <c r="G1126" s="526" t="s">
        <v>102</v>
      </c>
      <c r="H1126" s="522" t="s">
        <v>24</v>
      </c>
      <c r="I1126" s="211">
        <v>32582</v>
      </c>
      <c r="J1126" s="1314">
        <f t="shared" ca="1" si="96"/>
        <v>33</v>
      </c>
      <c r="K1126" s="211" t="s">
        <v>83</v>
      </c>
      <c r="L1126" s="211" t="s">
        <v>24</v>
      </c>
      <c r="M1126" s="211">
        <v>44635</v>
      </c>
      <c r="N1126" s="577">
        <v>42986</v>
      </c>
      <c r="O1126" s="211" t="s">
        <v>24</v>
      </c>
      <c r="P1126" s="244" t="s">
        <v>24</v>
      </c>
      <c r="Q1126" s="198" t="str">
        <f t="shared" si="97"/>
        <v>-</v>
      </c>
      <c r="R1126" s="181" t="str">
        <f t="shared" ca="1" si="98"/>
        <v>TIDAK MCU</v>
      </c>
      <c r="S1126" s="589" t="s">
        <v>8572</v>
      </c>
      <c r="T1126" s="211">
        <v>44635</v>
      </c>
      <c r="U1126" s="212">
        <v>44635</v>
      </c>
      <c r="V1126" s="1330" t="s">
        <v>24</v>
      </c>
      <c r="W1126" s="1311" t="s">
        <v>24</v>
      </c>
      <c r="X1126" s="200"/>
      <c r="Y1126" s="201"/>
      <c r="Z1126" s="202"/>
      <c r="AA1126" s="213" t="s">
        <v>100</v>
      </c>
      <c r="AB1126" s="213" t="s">
        <v>24</v>
      </c>
      <c r="AC1126" s="203" t="s">
        <v>24</v>
      </c>
      <c r="AD1126" s="230" t="s">
        <v>24</v>
      </c>
      <c r="AE1126" s="230" t="s">
        <v>24</v>
      </c>
      <c r="AF1126" s="230" t="s">
        <v>24</v>
      </c>
      <c r="AG1126" s="230" t="s">
        <v>24</v>
      </c>
      <c r="AH1126" s="1305"/>
      <c r="AI1126" s="244" t="str">
        <f t="shared" si="99"/>
        <v>LIGHT VEHICLE------</v>
      </c>
      <c r="AJ1126" s="1330">
        <f t="shared" si="95"/>
        <v>42986</v>
      </c>
      <c r="AK1126" s="589">
        <v>42990</v>
      </c>
      <c r="AL1126" s="726">
        <v>42993</v>
      </c>
      <c r="AM1126" s="213"/>
      <c r="AN1126" s="244"/>
      <c r="AO1126" s="244"/>
      <c r="AP1126" s="213"/>
      <c r="AQ1126" s="243" t="s">
        <v>3094</v>
      </c>
      <c r="AR1126" s="213"/>
      <c r="AS1126" s="213"/>
      <c r="AT1126" s="213"/>
      <c r="AU1126" s="213"/>
      <c r="AV1126" s="885"/>
      <c r="AW1126" s="885"/>
      <c r="AX1126" s="885"/>
      <c r="AY1126" s="885"/>
      <c r="AZ1126" s="177"/>
    </row>
    <row r="1127" spans="2:52" ht="15" customHeight="1">
      <c r="B1127" s="1310">
        <v>1121</v>
      </c>
      <c r="C1127" s="563" t="s">
        <v>6993</v>
      </c>
      <c r="D1127" s="590" t="s">
        <v>6994</v>
      </c>
      <c r="E1127" s="567" t="s">
        <v>4228</v>
      </c>
      <c r="F1127" s="526" t="s">
        <v>6995</v>
      </c>
      <c r="G1127" s="526" t="s">
        <v>102</v>
      </c>
      <c r="H1127" s="522" t="s">
        <v>24</v>
      </c>
      <c r="I1127" s="211">
        <v>34677</v>
      </c>
      <c r="J1127" s="1314">
        <f t="shared" ca="1" si="96"/>
        <v>27</v>
      </c>
      <c r="K1127" s="316" t="s">
        <v>24</v>
      </c>
      <c r="L1127" s="326" t="s">
        <v>24</v>
      </c>
      <c r="M1127" s="336" t="s">
        <v>24</v>
      </c>
      <c r="N1127" s="577">
        <v>42888</v>
      </c>
      <c r="O1127" s="211" t="s">
        <v>24</v>
      </c>
      <c r="P1127" s="244" t="s">
        <v>24</v>
      </c>
      <c r="Q1127" s="198" t="str">
        <f t="shared" si="97"/>
        <v>-</v>
      </c>
      <c r="R1127" s="181" t="str">
        <f t="shared" ca="1" si="98"/>
        <v>TIDAK MCU</v>
      </c>
      <c r="S1127" s="589" t="s">
        <v>24</v>
      </c>
      <c r="T1127" s="211">
        <v>44539</v>
      </c>
      <c r="U1127" s="212" t="s">
        <v>99</v>
      </c>
      <c r="V1127" s="1330" t="s">
        <v>24</v>
      </c>
      <c r="W1127" s="136" t="s">
        <v>24</v>
      </c>
      <c r="X1127" s="200"/>
      <c r="Y1127" s="201"/>
      <c r="Z1127" s="202"/>
      <c r="AA1127" s="213" t="s">
        <v>24</v>
      </c>
      <c r="AB1127" s="213" t="s">
        <v>24</v>
      </c>
      <c r="AC1127" s="203" t="s">
        <v>24</v>
      </c>
      <c r="AD1127" s="230" t="s">
        <v>24</v>
      </c>
      <c r="AE1127" s="230" t="s">
        <v>24</v>
      </c>
      <c r="AF1127" s="230" t="s">
        <v>24</v>
      </c>
      <c r="AG1127" s="230" t="s">
        <v>24</v>
      </c>
      <c r="AH1127" s="1305"/>
      <c r="AI1127" s="244" t="str">
        <f t="shared" si="99"/>
        <v>-------</v>
      </c>
      <c r="AJ1127" s="1330">
        <f t="shared" si="95"/>
        <v>42888</v>
      </c>
      <c r="AK1127" s="211" t="s">
        <v>24</v>
      </c>
      <c r="AL1127" s="621" t="s">
        <v>24</v>
      </c>
      <c r="AM1127" s="213"/>
      <c r="AN1127" s="244"/>
      <c r="AO1127" s="244"/>
      <c r="AP1127" s="213"/>
      <c r="AQ1127" s="1231" t="s">
        <v>3094</v>
      </c>
      <c r="AR1127" s="213"/>
      <c r="AS1127" s="213"/>
      <c r="AT1127" s="213"/>
      <c r="AU1127" s="213"/>
      <c r="AV1127" s="885"/>
      <c r="AW1127" s="885"/>
      <c r="AX1127" s="885"/>
      <c r="AY1127" s="885"/>
      <c r="AZ1127" s="177"/>
    </row>
    <row r="1128" spans="2:52" ht="15" customHeight="1">
      <c r="B1128" s="1310">
        <v>2022</v>
      </c>
      <c r="C1128" s="2351" t="s">
        <v>10066</v>
      </c>
      <c r="D1128" s="566" t="s">
        <v>230</v>
      </c>
      <c r="E1128" s="567" t="s">
        <v>4222</v>
      </c>
      <c r="F1128" s="526" t="s">
        <v>10067</v>
      </c>
      <c r="G1128" s="526" t="s">
        <v>102</v>
      </c>
      <c r="H1128" s="522" t="s">
        <v>24</v>
      </c>
      <c r="I1128" s="733">
        <v>31499</v>
      </c>
      <c r="J1128" s="1314">
        <f t="shared" ref="J1128:J1191" ca="1" si="100">IF(OR(I1128="",I1128="-"),"-",ROUND((NOW()-I1128)/356,0))</f>
        <v>36</v>
      </c>
      <c r="K1128" s="316" t="s">
        <v>24</v>
      </c>
      <c r="L1128" s="326" t="s">
        <v>24</v>
      </c>
      <c r="M1128" s="336" t="s">
        <v>24</v>
      </c>
      <c r="N1128" s="510">
        <v>41341</v>
      </c>
      <c r="O1128" s="205" t="s">
        <v>24</v>
      </c>
      <c r="P1128" s="205" t="s">
        <v>24</v>
      </c>
      <c r="Q1128" s="198" t="str">
        <f t="shared" ref="Q1128:Q1159" si="101">IF(OR(O1128="-",O1128=""),"-",O1128+365)</f>
        <v>-</v>
      </c>
      <c r="R1128" s="181" t="str">
        <f t="shared" ref="R1128:R1191" ca="1" si="102">IF(OR(O1128="",O1128="-"),"TIDAK MCU",IF(Q1128&gt;TODAY(),"BERLAKU","EXPIRED"))</f>
        <v>TIDAK MCU</v>
      </c>
      <c r="S1128" s="589" t="s">
        <v>10927</v>
      </c>
      <c r="T1128" s="211">
        <v>44648</v>
      </c>
      <c r="U1128" s="212">
        <v>44648</v>
      </c>
      <c r="V1128" s="1330" t="s">
        <v>24</v>
      </c>
      <c r="W1128" s="1311" t="s">
        <v>24</v>
      </c>
      <c r="X1128" s="200"/>
      <c r="Y1128" s="201"/>
      <c r="Z1128" s="202"/>
      <c r="AA1128" s="243" t="s">
        <v>11338</v>
      </c>
      <c r="AB1128" s="243" t="s">
        <v>928</v>
      </c>
      <c r="AC1128" s="489" t="s">
        <v>6968</v>
      </c>
      <c r="AD1128" s="230" t="s">
        <v>24</v>
      </c>
      <c r="AE1128" s="230"/>
      <c r="AF1128" s="230"/>
      <c r="AG1128" s="230"/>
      <c r="AH1128" s="1305"/>
      <c r="AI1128" s="244" t="str">
        <f t="shared" ref="AI1128:AI1191" si="103">+CONCATENATE(AA1128,AB1128,AC1128,AD1128,AE1128,AF1128,AG1128)</f>
        <v>PC 300 - PC 2000DZ 85 - DZ 375HITACHI EX 1200-</v>
      </c>
      <c r="AJ1128" s="1330">
        <f t="shared" ref="AJ1128:AJ1191" si="104">N1128</f>
        <v>41341</v>
      </c>
      <c r="AK1128" s="589">
        <v>44266</v>
      </c>
      <c r="AL1128" s="726">
        <v>44266</v>
      </c>
      <c r="AM1128" s="213"/>
      <c r="AN1128" s="244"/>
      <c r="AO1128" s="244"/>
      <c r="AP1128" s="213"/>
      <c r="AQ1128" s="1231" t="s">
        <v>3094</v>
      </c>
      <c r="AR1128" s="213"/>
      <c r="AS1128" s="213"/>
      <c r="AT1128" s="213"/>
      <c r="AU1128" s="213"/>
      <c r="AV1128" s="885"/>
      <c r="AW1128" s="885"/>
      <c r="AX1128" s="885"/>
      <c r="AY1128" s="885"/>
      <c r="AZ1128" s="177"/>
    </row>
    <row r="1129" spans="2:52" ht="15" customHeight="1">
      <c r="B1129" s="1310">
        <v>1123</v>
      </c>
      <c r="C1129" s="647" t="s">
        <v>6998</v>
      </c>
      <c r="D1129" s="566" t="s">
        <v>6996</v>
      </c>
      <c r="E1129" s="567" t="s">
        <v>4228</v>
      </c>
      <c r="F1129" s="526" t="s">
        <v>6999</v>
      </c>
      <c r="G1129" s="526" t="s">
        <v>102</v>
      </c>
      <c r="H1129" s="522" t="s">
        <v>24</v>
      </c>
      <c r="I1129" s="211">
        <v>32150</v>
      </c>
      <c r="J1129" s="1314">
        <f t="shared" ca="1" si="100"/>
        <v>34</v>
      </c>
      <c r="K1129" s="211" t="s">
        <v>83</v>
      </c>
      <c r="L1129" s="211" t="s">
        <v>24</v>
      </c>
      <c r="M1129" s="211">
        <v>44569</v>
      </c>
      <c r="N1129" s="577">
        <v>41579</v>
      </c>
      <c r="O1129" s="211" t="s">
        <v>24</v>
      </c>
      <c r="P1129" s="244" t="s">
        <v>24</v>
      </c>
      <c r="Q1129" s="198" t="str">
        <f t="shared" si="101"/>
        <v>-</v>
      </c>
      <c r="R1129" s="181" t="str">
        <f t="shared" ca="1" si="102"/>
        <v>TIDAK MCU</v>
      </c>
      <c r="S1129" s="589" t="s">
        <v>8574</v>
      </c>
      <c r="T1129" s="211">
        <v>44569</v>
      </c>
      <c r="U1129" s="212">
        <v>44569</v>
      </c>
      <c r="V1129" s="1330" t="s">
        <v>24</v>
      </c>
      <c r="W1129" s="1311" t="s">
        <v>24</v>
      </c>
      <c r="X1129" s="200"/>
      <c r="Y1129" s="201"/>
      <c r="Z1129" s="202"/>
      <c r="AA1129" s="213" t="s">
        <v>100</v>
      </c>
      <c r="AB1129" s="213" t="s">
        <v>4457</v>
      </c>
      <c r="AC1129" s="203" t="s">
        <v>594</v>
      </c>
      <c r="AD1129" s="230" t="s">
        <v>589</v>
      </c>
      <c r="AE1129" s="230" t="s">
        <v>24</v>
      </c>
      <c r="AF1129" s="230" t="s">
        <v>24</v>
      </c>
      <c r="AG1129" s="230" t="s">
        <v>24</v>
      </c>
      <c r="AH1129" s="1305"/>
      <c r="AI1129" s="244" t="str">
        <f t="shared" si="103"/>
        <v>LIGHT VEHICLESC P360, SC P380PC 200 - PC 400DZ 85---</v>
      </c>
      <c r="AJ1129" s="1330">
        <f t="shared" si="104"/>
        <v>41579</v>
      </c>
      <c r="AK1129" s="589">
        <v>43484</v>
      </c>
      <c r="AL1129" s="726">
        <v>43487</v>
      </c>
      <c r="AM1129" s="213"/>
      <c r="AN1129" s="244"/>
      <c r="AO1129" s="244"/>
      <c r="AP1129" s="213"/>
      <c r="AQ1129" s="1231" t="s">
        <v>3094</v>
      </c>
      <c r="AR1129" s="213"/>
      <c r="AS1129" s="213"/>
      <c r="AT1129" s="213"/>
      <c r="AU1129" s="213"/>
      <c r="AV1129" s="885"/>
      <c r="AW1129" s="885"/>
      <c r="AX1129" s="885"/>
      <c r="AY1129" s="885"/>
      <c r="AZ1129" s="885"/>
    </row>
    <row r="1130" spans="2:52" ht="15" customHeight="1">
      <c r="B1130" s="1310">
        <v>1124</v>
      </c>
      <c r="C1130" s="563" t="s">
        <v>7000</v>
      </c>
      <c r="D1130" s="590" t="s">
        <v>6996</v>
      </c>
      <c r="E1130" s="567" t="s">
        <v>4228</v>
      </c>
      <c r="F1130" s="526" t="s">
        <v>7001</v>
      </c>
      <c r="G1130" s="526" t="s">
        <v>102</v>
      </c>
      <c r="H1130" s="522" t="s">
        <v>24</v>
      </c>
      <c r="I1130" s="211">
        <v>32459</v>
      </c>
      <c r="J1130" s="1314">
        <f t="shared" ca="1" si="100"/>
        <v>33</v>
      </c>
      <c r="K1130" s="211" t="s">
        <v>83</v>
      </c>
      <c r="L1130" s="211" t="s">
        <v>24</v>
      </c>
      <c r="M1130" s="211">
        <v>44877</v>
      </c>
      <c r="N1130" s="577">
        <v>43487</v>
      </c>
      <c r="O1130" s="211" t="s">
        <v>24</v>
      </c>
      <c r="P1130" s="244" t="s">
        <v>24</v>
      </c>
      <c r="Q1130" s="198" t="str">
        <f t="shared" si="101"/>
        <v>-</v>
      </c>
      <c r="R1130" s="181" t="str">
        <f t="shared" ca="1" si="102"/>
        <v>TIDAK MCU</v>
      </c>
      <c r="S1130" s="589" t="s">
        <v>8575</v>
      </c>
      <c r="T1130" s="211">
        <v>44512</v>
      </c>
      <c r="U1130" s="212">
        <v>44512</v>
      </c>
      <c r="V1130" s="904" t="s">
        <v>24</v>
      </c>
      <c r="W1130" s="136" t="s">
        <v>24</v>
      </c>
      <c r="X1130" s="200"/>
      <c r="Y1130" s="201"/>
      <c r="Z1130" s="202"/>
      <c r="AA1130" s="213" t="s">
        <v>100</v>
      </c>
      <c r="AB1130" s="213" t="s">
        <v>4457</v>
      </c>
      <c r="AC1130" s="203" t="s">
        <v>4604</v>
      </c>
      <c r="AD1130" s="230" t="s">
        <v>24</v>
      </c>
      <c r="AE1130" s="230" t="s">
        <v>24</v>
      </c>
      <c r="AF1130" s="230" t="s">
        <v>24</v>
      </c>
      <c r="AG1130" s="230" t="s">
        <v>24</v>
      </c>
      <c r="AH1130" s="1305"/>
      <c r="AI1130" s="244" t="str">
        <f t="shared" si="103"/>
        <v>LIGHT VEHICLESC P360, SC P380NISSAN CWB----</v>
      </c>
      <c r="AJ1130" s="1330">
        <f t="shared" si="104"/>
        <v>43487</v>
      </c>
      <c r="AK1130" s="589">
        <v>43484</v>
      </c>
      <c r="AL1130" s="726">
        <v>43487</v>
      </c>
      <c r="AM1130" s="213"/>
      <c r="AN1130" s="244"/>
      <c r="AO1130" s="244"/>
      <c r="AP1130" s="213"/>
      <c r="AQ1130" s="180"/>
      <c r="AR1130" s="213"/>
      <c r="AS1130" s="213"/>
      <c r="AT1130" s="213"/>
      <c r="AU1130" s="213"/>
      <c r="AV1130" s="885"/>
      <c r="AW1130" s="885"/>
      <c r="AX1130" s="885"/>
      <c r="AY1130" s="885"/>
      <c r="AZ1130" s="177"/>
    </row>
    <row r="1131" spans="2:52" ht="15" customHeight="1">
      <c r="B1131" s="1310">
        <v>1125</v>
      </c>
      <c r="C1131" s="563" t="s">
        <v>7002</v>
      </c>
      <c r="D1131" s="244" t="s">
        <v>230</v>
      </c>
      <c r="E1131" s="567" t="s">
        <v>4228</v>
      </c>
      <c r="F1131" s="526" t="s">
        <v>7003</v>
      </c>
      <c r="G1131" s="526" t="s">
        <v>102</v>
      </c>
      <c r="H1131" s="688" t="s">
        <v>7004</v>
      </c>
      <c r="I1131" s="211">
        <v>33261</v>
      </c>
      <c r="J1131" s="903">
        <f t="shared" ca="1" si="100"/>
        <v>31</v>
      </c>
      <c r="K1131" s="316" t="s">
        <v>24</v>
      </c>
      <c r="L1131" s="326" t="s">
        <v>24</v>
      </c>
      <c r="M1131" s="336" t="s">
        <v>24</v>
      </c>
      <c r="N1131" s="577">
        <v>41920</v>
      </c>
      <c r="O1131" s="211"/>
      <c r="P1131" s="244" t="s">
        <v>24</v>
      </c>
      <c r="Q1131" s="198" t="str">
        <f t="shared" si="101"/>
        <v>-</v>
      </c>
      <c r="R1131" s="181" t="str">
        <f t="shared" ca="1" si="102"/>
        <v>TIDAK MCU</v>
      </c>
      <c r="S1131" s="589" t="s">
        <v>8576</v>
      </c>
      <c r="T1131" s="211">
        <v>44584</v>
      </c>
      <c r="U1131" s="212">
        <v>44584</v>
      </c>
      <c r="V1131" s="1330" t="s">
        <v>24</v>
      </c>
      <c r="W1131" s="136" t="s">
        <v>24</v>
      </c>
      <c r="X1131" s="200"/>
      <c r="Y1131" s="201"/>
      <c r="Z1131" s="202"/>
      <c r="AA1131" s="244" t="s">
        <v>926</v>
      </c>
      <c r="AB1131" s="244" t="s">
        <v>4457</v>
      </c>
      <c r="AC1131" s="203" t="s">
        <v>24</v>
      </c>
      <c r="AD1131" s="230" t="s">
        <v>24</v>
      </c>
      <c r="AE1131" s="230" t="s">
        <v>24</v>
      </c>
      <c r="AF1131" s="230" t="s">
        <v>24</v>
      </c>
      <c r="AG1131" s="230" t="s">
        <v>24</v>
      </c>
      <c r="AH1131" s="1305"/>
      <c r="AI1131" s="244" t="str">
        <f t="shared" si="103"/>
        <v>HD 465, HD 785SC P360, SC P380-----</v>
      </c>
      <c r="AJ1131" s="1330">
        <f t="shared" si="104"/>
        <v>41920</v>
      </c>
      <c r="AK1131" s="530"/>
      <c r="AL1131" s="696">
        <v>41917</v>
      </c>
      <c r="AM1131" s="213"/>
      <c r="AN1131" s="244"/>
      <c r="AO1131" s="244"/>
      <c r="AP1131" s="213"/>
      <c r="AQ1131" s="180"/>
      <c r="AR1131" s="213"/>
      <c r="AS1131" s="213"/>
      <c r="AT1131" s="213"/>
      <c r="AU1131" s="213"/>
      <c r="AV1131" s="885"/>
      <c r="AW1131" s="885"/>
      <c r="AX1131" s="885"/>
      <c r="AY1131" s="885"/>
      <c r="AZ1131" s="177"/>
    </row>
    <row r="1132" spans="2:52" ht="15" customHeight="1">
      <c r="B1132" s="1310">
        <v>1126</v>
      </c>
      <c r="C1132" s="647" t="s">
        <v>7005</v>
      </c>
      <c r="D1132" s="590" t="s">
        <v>6996</v>
      </c>
      <c r="E1132" s="567" t="s">
        <v>4228</v>
      </c>
      <c r="F1132" s="526" t="s">
        <v>7006</v>
      </c>
      <c r="G1132" s="526" t="s">
        <v>102</v>
      </c>
      <c r="H1132" s="522" t="s">
        <v>24</v>
      </c>
      <c r="I1132" s="211">
        <v>35968</v>
      </c>
      <c r="J1132" s="231">
        <f t="shared" ca="1" si="100"/>
        <v>23</v>
      </c>
      <c r="K1132" s="211" t="s">
        <v>83</v>
      </c>
      <c r="L1132" s="211" t="s">
        <v>24</v>
      </c>
      <c r="M1132" s="211">
        <v>44734</v>
      </c>
      <c r="N1132" s="577">
        <v>42793</v>
      </c>
      <c r="O1132" s="211" t="s">
        <v>24</v>
      </c>
      <c r="P1132" s="244" t="s">
        <v>24</v>
      </c>
      <c r="Q1132" s="198" t="str">
        <f t="shared" si="101"/>
        <v>-</v>
      </c>
      <c r="R1132" s="181" t="str">
        <f t="shared" ca="1" si="102"/>
        <v>TIDAK MCU</v>
      </c>
      <c r="S1132" s="589" t="s">
        <v>8577</v>
      </c>
      <c r="T1132" s="211">
        <v>44369</v>
      </c>
      <c r="U1132" s="212">
        <v>44369</v>
      </c>
      <c r="V1132" s="1330" t="s">
        <v>24</v>
      </c>
      <c r="W1132" s="136" t="s">
        <v>24</v>
      </c>
      <c r="X1132" s="200"/>
      <c r="Y1132" s="201"/>
      <c r="Z1132" s="202"/>
      <c r="AA1132" s="213" t="s">
        <v>100</v>
      </c>
      <c r="AB1132" s="213" t="s">
        <v>24</v>
      </c>
      <c r="AC1132" s="203" t="s">
        <v>24</v>
      </c>
      <c r="AD1132" s="230" t="s">
        <v>24</v>
      </c>
      <c r="AE1132" s="230" t="s">
        <v>24</v>
      </c>
      <c r="AF1132" s="230" t="s">
        <v>24</v>
      </c>
      <c r="AG1132" s="230" t="s">
        <v>24</v>
      </c>
      <c r="AH1132" s="1305"/>
      <c r="AI1132" s="244" t="str">
        <f t="shared" si="103"/>
        <v>LIGHT VEHICLE------</v>
      </c>
      <c r="AJ1132" s="1330">
        <f t="shared" si="104"/>
        <v>42793</v>
      </c>
      <c r="AK1132" s="589">
        <v>44089</v>
      </c>
      <c r="AL1132" s="726">
        <v>42800</v>
      </c>
      <c r="AM1132" s="213"/>
      <c r="AN1132" s="244"/>
      <c r="AO1132" s="244"/>
      <c r="AP1132" s="213"/>
      <c r="AQ1132" s="1231" t="s">
        <v>3094</v>
      </c>
      <c r="AR1132" s="213"/>
      <c r="AS1132" s="213"/>
      <c r="AT1132" s="213"/>
      <c r="AU1132" s="213"/>
      <c r="AV1132" s="885"/>
      <c r="AW1132" s="885"/>
      <c r="AX1132" s="885"/>
      <c r="AY1132" s="885"/>
      <c r="AZ1132" s="177"/>
    </row>
    <row r="1133" spans="2:52" ht="15" customHeight="1">
      <c r="B1133" s="1310">
        <v>1127</v>
      </c>
      <c r="C1133" s="563" t="s">
        <v>7007</v>
      </c>
      <c r="D1133" s="244" t="s">
        <v>6996</v>
      </c>
      <c r="E1133" s="567" t="s">
        <v>4228</v>
      </c>
      <c r="F1133" s="526" t="s">
        <v>7008</v>
      </c>
      <c r="G1133" s="526" t="s">
        <v>102</v>
      </c>
      <c r="H1133" s="522" t="s">
        <v>24</v>
      </c>
      <c r="I1133" s="211">
        <v>32566</v>
      </c>
      <c r="J1133" s="903">
        <f t="shared" ca="1" si="100"/>
        <v>33</v>
      </c>
      <c r="K1133" s="316" t="s">
        <v>24</v>
      </c>
      <c r="L1133" s="326" t="s">
        <v>24</v>
      </c>
      <c r="M1133" s="336" t="s">
        <v>24</v>
      </c>
      <c r="N1133" s="577">
        <v>42216</v>
      </c>
      <c r="O1133" s="211" t="s">
        <v>24</v>
      </c>
      <c r="P1133" s="244" t="s">
        <v>24</v>
      </c>
      <c r="Q1133" s="198" t="str">
        <f t="shared" si="101"/>
        <v>-</v>
      </c>
      <c r="R1133" s="181" t="str">
        <f t="shared" ca="1" si="102"/>
        <v>TIDAK MCU</v>
      </c>
      <c r="S1133" s="589" t="s">
        <v>24</v>
      </c>
      <c r="T1133" s="211">
        <v>44619</v>
      </c>
      <c r="U1133" s="212" t="s">
        <v>99</v>
      </c>
      <c r="V1133" s="1330" t="s">
        <v>24</v>
      </c>
      <c r="W1133" s="136" t="s">
        <v>24</v>
      </c>
      <c r="X1133" s="200"/>
      <c r="Y1133" s="201"/>
      <c r="Z1133" s="202"/>
      <c r="AA1133" s="213" t="s">
        <v>24</v>
      </c>
      <c r="AB1133" s="213" t="s">
        <v>24</v>
      </c>
      <c r="AC1133" s="203" t="s">
        <v>24</v>
      </c>
      <c r="AD1133" s="230" t="s">
        <v>24</v>
      </c>
      <c r="AE1133" s="230" t="s">
        <v>24</v>
      </c>
      <c r="AF1133" s="230" t="s">
        <v>24</v>
      </c>
      <c r="AG1133" s="230" t="s">
        <v>24</v>
      </c>
      <c r="AH1133" s="1305"/>
      <c r="AI1133" s="244" t="str">
        <f t="shared" si="103"/>
        <v>-------</v>
      </c>
      <c r="AJ1133" s="1330">
        <f t="shared" si="104"/>
        <v>42216</v>
      </c>
      <c r="AK1133" s="211" t="s">
        <v>24</v>
      </c>
      <c r="AL1133" s="621" t="s">
        <v>24</v>
      </c>
      <c r="AM1133" s="213"/>
      <c r="AN1133" s="244"/>
      <c r="AO1133" s="244"/>
      <c r="AP1133" s="213"/>
      <c r="AQ1133" s="213"/>
      <c r="AR1133" s="213"/>
      <c r="AS1133" s="213"/>
      <c r="AT1133" s="213"/>
      <c r="AU1133" s="213"/>
      <c r="AV1133" s="885"/>
      <c r="AW1133" s="885"/>
      <c r="AX1133" s="885"/>
      <c r="AY1133" s="885"/>
      <c r="AZ1133" s="177"/>
    </row>
    <row r="1134" spans="2:52" ht="15" customHeight="1">
      <c r="B1134" s="1310">
        <v>1128</v>
      </c>
      <c r="C1134" s="563" t="s">
        <v>7009</v>
      </c>
      <c r="D1134" s="590" t="s">
        <v>6996</v>
      </c>
      <c r="E1134" s="566" t="s">
        <v>4228</v>
      </c>
      <c r="F1134" s="526" t="s">
        <v>7010</v>
      </c>
      <c r="G1134" s="526" t="s">
        <v>102</v>
      </c>
      <c r="H1134" s="522" t="s">
        <v>24</v>
      </c>
      <c r="I1134" s="211">
        <v>34486</v>
      </c>
      <c r="J1134" s="903">
        <f t="shared" ca="1" si="100"/>
        <v>27</v>
      </c>
      <c r="K1134" s="316" t="s">
        <v>24</v>
      </c>
      <c r="L1134" s="326" t="s">
        <v>24</v>
      </c>
      <c r="M1134" s="336" t="s">
        <v>24</v>
      </c>
      <c r="N1134" s="577">
        <v>42962</v>
      </c>
      <c r="O1134" s="211"/>
      <c r="P1134" s="244" t="s">
        <v>24</v>
      </c>
      <c r="Q1134" s="198" t="str">
        <f t="shared" si="101"/>
        <v>-</v>
      </c>
      <c r="R1134" s="181" t="str">
        <f t="shared" ca="1" si="102"/>
        <v>TIDAK MCU</v>
      </c>
      <c r="S1134" s="589" t="s">
        <v>8578</v>
      </c>
      <c r="T1134" s="211">
        <v>44348</v>
      </c>
      <c r="U1134" s="212">
        <v>44348</v>
      </c>
      <c r="V1134" s="1330" t="s">
        <v>24</v>
      </c>
      <c r="W1134" s="136" t="s">
        <v>24</v>
      </c>
      <c r="X1134" s="200"/>
      <c r="Y1134" s="201"/>
      <c r="Z1134" s="202"/>
      <c r="AA1134" s="213" t="s">
        <v>927</v>
      </c>
      <c r="AB1134" s="213" t="s">
        <v>24</v>
      </c>
      <c r="AC1134" s="203" t="s">
        <v>24</v>
      </c>
      <c r="AD1134" s="230" t="s">
        <v>24</v>
      </c>
      <c r="AE1134" s="230" t="s">
        <v>24</v>
      </c>
      <c r="AF1134" s="230" t="s">
        <v>24</v>
      </c>
      <c r="AG1134" s="230" t="s">
        <v>24</v>
      </c>
      <c r="AH1134" s="1305"/>
      <c r="AI1134" s="244" t="str">
        <f t="shared" si="103"/>
        <v>SC P360 - SC P410 A/M------</v>
      </c>
      <c r="AJ1134" s="1330">
        <f t="shared" si="104"/>
        <v>42962</v>
      </c>
      <c r="AK1134" s="589">
        <v>43977</v>
      </c>
      <c r="AL1134" s="726">
        <v>42962</v>
      </c>
      <c r="AM1134" s="213"/>
      <c r="AN1134" s="244"/>
      <c r="AO1134" s="244"/>
      <c r="AP1134" s="213"/>
      <c r="AQ1134" s="243" t="s">
        <v>3094</v>
      </c>
      <c r="AR1134" s="213"/>
      <c r="AS1134" s="213"/>
      <c r="AT1134" s="213"/>
      <c r="AU1134" s="213"/>
      <c r="AV1134" s="885"/>
      <c r="AW1134" s="885"/>
      <c r="AX1134" s="885"/>
      <c r="AY1134" s="885"/>
      <c r="AZ1134" s="177"/>
    </row>
    <row r="1135" spans="2:52" ht="15" customHeight="1">
      <c r="B1135" s="1310">
        <v>1129</v>
      </c>
      <c r="C1135" s="563" t="s">
        <v>7011</v>
      </c>
      <c r="D1135" s="590" t="s">
        <v>6996</v>
      </c>
      <c r="E1135" s="567" t="s">
        <v>4228</v>
      </c>
      <c r="F1135" s="526" t="s">
        <v>7012</v>
      </c>
      <c r="G1135" s="526" t="s">
        <v>102</v>
      </c>
      <c r="H1135" s="522" t="s">
        <v>12058</v>
      </c>
      <c r="I1135" s="211">
        <v>31264</v>
      </c>
      <c r="J1135" s="903">
        <f t="shared" ca="1" si="100"/>
        <v>37</v>
      </c>
      <c r="K1135" s="211" t="s">
        <v>83</v>
      </c>
      <c r="L1135" s="651">
        <v>1816180100454</v>
      </c>
      <c r="M1135" s="211">
        <v>45143</v>
      </c>
      <c r="N1135" s="577">
        <v>42996</v>
      </c>
      <c r="O1135" s="211" t="s">
        <v>24</v>
      </c>
      <c r="P1135" s="244" t="s">
        <v>24</v>
      </c>
      <c r="Q1135" s="198" t="str">
        <f t="shared" si="101"/>
        <v>-</v>
      </c>
      <c r="R1135" s="181" t="str">
        <f t="shared" ca="1" si="102"/>
        <v>TIDAK MCU</v>
      </c>
      <c r="S1135" s="589" t="s">
        <v>8579</v>
      </c>
      <c r="T1135" s="211">
        <v>44324</v>
      </c>
      <c r="U1135" s="212">
        <v>44324</v>
      </c>
      <c r="V1135" s="1330" t="s">
        <v>24</v>
      </c>
      <c r="W1135" s="136" t="s">
        <v>24</v>
      </c>
      <c r="X1135" s="200"/>
      <c r="Y1135" s="201"/>
      <c r="Z1135" s="202"/>
      <c r="AA1135" s="213" t="s">
        <v>6974</v>
      </c>
      <c r="AB1135" s="243" t="s">
        <v>100</v>
      </c>
      <c r="AC1135" s="203" t="s">
        <v>24</v>
      </c>
      <c r="AD1135" s="230" t="s">
        <v>24</v>
      </c>
      <c r="AE1135" s="230" t="s">
        <v>24</v>
      </c>
      <c r="AF1135" s="230" t="s">
        <v>24</v>
      </c>
      <c r="AG1135" s="230" t="s">
        <v>24</v>
      </c>
      <c r="AH1135" s="1305"/>
      <c r="AI1135" s="244" t="str">
        <f t="shared" si="103"/>
        <v>WA 500, WA 600LIGHT VEHICLE-----</v>
      </c>
      <c r="AJ1135" s="1330">
        <f t="shared" si="104"/>
        <v>42996</v>
      </c>
      <c r="AK1135" s="589">
        <v>43000</v>
      </c>
      <c r="AL1135" s="726">
        <v>43003</v>
      </c>
      <c r="AM1135" s="213"/>
      <c r="AN1135" s="244"/>
      <c r="AO1135" s="244"/>
      <c r="AP1135" s="213"/>
      <c r="AQ1135" s="243" t="s">
        <v>3094</v>
      </c>
      <c r="AR1135" s="213"/>
      <c r="AS1135" s="213"/>
      <c r="AT1135" s="213"/>
      <c r="AU1135" s="213"/>
      <c r="AV1135" s="885"/>
      <c r="AW1135" s="885"/>
      <c r="AX1135" s="885"/>
      <c r="AY1135" s="885"/>
      <c r="AZ1135" s="177"/>
    </row>
    <row r="1136" spans="2:52" ht="15" customHeight="1">
      <c r="B1136" s="1310">
        <v>1130</v>
      </c>
      <c r="C1136" s="563" t="s">
        <v>7013</v>
      </c>
      <c r="D1136" s="566" t="s">
        <v>6996</v>
      </c>
      <c r="E1136" s="566" t="s">
        <v>4228</v>
      </c>
      <c r="F1136" s="526" t="s">
        <v>7014</v>
      </c>
      <c r="G1136" s="526" t="s">
        <v>102</v>
      </c>
      <c r="H1136" s="522" t="s">
        <v>24</v>
      </c>
      <c r="I1136" s="211">
        <v>33400</v>
      </c>
      <c r="J1136" s="1314">
        <f t="shared" ca="1" si="100"/>
        <v>31</v>
      </c>
      <c r="K1136" s="211" t="s">
        <v>83</v>
      </c>
      <c r="L1136" s="211" t="s">
        <v>24</v>
      </c>
      <c r="M1136" s="211">
        <v>44723</v>
      </c>
      <c r="N1136" s="577">
        <v>42634</v>
      </c>
      <c r="O1136" s="211" t="s">
        <v>24</v>
      </c>
      <c r="P1136" s="244" t="s">
        <v>24</v>
      </c>
      <c r="Q1136" s="198" t="str">
        <f t="shared" si="101"/>
        <v>-</v>
      </c>
      <c r="R1136" s="181" t="str">
        <f t="shared" ca="1" si="102"/>
        <v>TIDAK MCU</v>
      </c>
      <c r="S1136" s="589" t="s">
        <v>8580</v>
      </c>
      <c r="T1136" s="211">
        <v>44358</v>
      </c>
      <c r="U1136" s="212">
        <v>44358</v>
      </c>
      <c r="V1136" s="1330" t="s">
        <v>24</v>
      </c>
      <c r="W1136" s="1311" t="s">
        <v>24</v>
      </c>
      <c r="X1136" s="200"/>
      <c r="Y1136" s="201"/>
      <c r="Z1136" s="202"/>
      <c r="AA1136" s="213" t="s">
        <v>100</v>
      </c>
      <c r="AB1136" s="243" t="s">
        <v>926</v>
      </c>
      <c r="AC1136" s="203" t="s">
        <v>4457</v>
      </c>
      <c r="AD1136" s="230" t="s">
        <v>6974</v>
      </c>
      <c r="AE1136" s="230" t="s">
        <v>24</v>
      </c>
      <c r="AF1136" s="230" t="s">
        <v>24</v>
      </c>
      <c r="AG1136" s="230" t="s">
        <v>24</v>
      </c>
      <c r="AH1136" s="1305"/>
      <c r="AI1136" s="244" t="str">
        <f t="shared" si="103"/>
        <v>LIGHT VEHICLEHD 465, HD 785SC P360, SC P380WA 500, WA 600---</v>
      </c>
      <c r="AJ1136" s="1330">
        <f t="shared" si="104"/>
        <v>42634</v>
      </c>
      <c r="AK1136" s="589">
        <v>43978</v>
      </c>
      <c r="AL1136" s="726">
        <v>43487</v>
      </c>
      <c r="AM1136" s="213"/>
      <c r="AN1136" s="244"/>
      <c r="AO1136" s="244"/>
      <c r="AP1136" s="213"/>
      <c r="AQ1136" s="1231" t="s">
        <v>3094</v>
      </c>
      <c r="AR1136" s="213"/>
      <c r="AS1136" s="213"/>
      <c r="AT1136" s="213"/>
      <c r="AU1136" s="213"/>
      <c r="AV1136" s="885"/>
      <c r="AW1136" s="885"/>
      <c r="AX1136" s="885"/>
      <c r="AY1136" s="885"/>
      <c r="AZ1136" s="177"/>
    </row>
    <row r="1137" spans="2:52" ht="15.75" customHeight="1">
      <c r="B1137" s="1310">
        <v>1131</v>
      </c>
      <c r="C1137" s="563" t="s">
        <v>7015</v>
      </c>
      <c r="D1137" s="566" t="s">
        <v>6996</v>
      </c>
      <c r="E1137" s="567" t="s">
        <v>4228</v>
      </c>
      <c r="F1137" s="526" t="s">
        <v>7016</v>
      </c>
      <c r="G1137" s="526" t="s">
        <v>102</v>
      </c>
      <c r="H1137" s="522" t="s">
        <v>24</v>
      </c>
      <c r="I1137" s="211">
        <v>31188</v>
      </c>
      <c r="J1137" s="1314">
        <f t="shared" ca="1" si="100"/>
        <v>37</v>
      </c>
      <c r="K1137" s="211" t="s">
        <v>83</v>
      </c>
      <c r="L1137" s="211" t="s">
        <v>24</v>
      </c>
      <c r="M1137" s="211">
        <v>44337</v>
      </c>
      <c r="N1137" s="577">
        <v>42835</v>
      </c>
      <c r="O1137" s="205" t="s">
        <v>24</v>
      </c>
      <c r="P1137" s="244" t="s">
        <v>24</v>
      </c>
      <c r="Q1137" s="198" t="str">
        <f t="shared" si="101"/>
        <v>-</v>
      </c>
      <c r="R1137" s="181" t="str">
        <f t="shared" ca="1" si="102"/>
        <v>TIDAK MCU</v>
      </c>
      <c r="S1137" s="589" t="s">
        <v>8581</v>
      </c>
      <c r="T1137" s="211">
        <v>44337</v>
      </c>
      <c r="U1137" s="212">
        <v>44337</v>
      </c>
      <c r="V1137" s="1330" t="s">
        <v>24</v>
      </c>
      <c r="W1137" s="1311" t="s">
        <v>24</v>
      </c>
      <c r="X1137" s="200"/>
      <c r="Y1137" s="201"/>
      <c r="Z1137" s="202"/>
      <c r="AA1137" s="213" t="s">
        <v>100</v>
      </c>
      <c r="AB1137" s="213" t="s">
        <v>24</v>
      </c>
      <c r="AC1137" s="203" t="s">
        <v>24</v>
      </c>
      <c r="AD1137" s="230" t="s">
        <v>24</v>
      </c>
      <c r="AE1137" s="230" t="s">
        <v>24</v>
      </c>
      <c r="AF1137" s="230" t="s">
        <v>24</v>
      </c>
      <c r="AG1137" s="230" t="s">
        <v>24</v>
      </c>
      <c r="AH1137" s="1305"/>
      <c r="AI1137" s="244" t="str">
        <f t="shared" si="103"/>
        <v>LIGHT VEHICLE------</v>
      </c>
      <c r="AJ1137" s="1330">
        <f t="shared" si="104"/>
        <v>42835</v>
      </c>
      <c r="AK1137" s="530" t="s">
        <v>24</v>
      </c>
      <c r="AL1137" s="696">
        <v>43200</v>
      </c>
      <c r="AM1137" s="213"/>
      <c r="AN1137" s="244"/>
      <c r="AO1137" s="244"/>
      <c r="AP1137" s="213"/>
      <c r="AQ1137" s="243" t="s">
        <v>3094</v>
      </c>
      <c r="AR1137" s="213"/>
      <c r="AS1137" s="213"/>
      <c r="AT1137" s="213"/>
      <c r="AU1137" s="213"/>
      <c r="AV1137" s="885"/>
      <c r="AW1137" s="885"/>
      <c r="AX1137" s="885"/>
      <c r="AY1137" s="885"/>
      <c r="AZ1137" s="177"/>
    </row>
    <row r="1138" spans="2:52" ht="15" customHeight="1">
      <c r="B1138" s="1310">
        <v>1132</v>
      </c>
      <c r="C1138" s="647" t="s">
        <v>1926</v>
      </c>
      <c r="D1138" s="567" t="s">
        <v>6996</v>
      </c>
      <c r="E1138" s="567" t="s">
        <v>4228</v>
      </c>
      <c r="F1138" s="526" t="s">
        <v>7017</v>
      </c>
      <c r="G1138" s="526" t="s">
        <v>102</v>
      </c>
      <c r="H1138" s="522" t="s">
        <v>24</v>
      </c>
      <c r="I1138" s="211">
        <v>29130</v>
      </c>
      <c r="J1138" s="1314">
        <f t="shared" ca="1" si="100"/>
        <v>43</v>
      </c>
      <c r="K1138" s="181" t="s">
        <v>83</v>
      </c>
      <c r="L1138" s="181" t="s">
        <v>24</v>
      </c>
      <c r="M1138" s="181">
        <v>44836</v>
      </c>
      <c r="N1138" s="577">
        <v>43204</v>
      </c>
      <c r="O1138" s="205" t="s">
        <v>24</v>
      </c>
      <c r="P1138" s="244" t="s">
        <v>24</v>
      </c>
      <c r="Q1138" s="198" t="str">
        <f t="shared" si="101"/>
        <v>-</v>
      </c>
      <c r="R1138" s="181" t="str">
        <f t="shared" ca="1" si="102"/>
        <v>TIDAK MCU</v>
      </c>
      <c r="S1138" s="589" t="s">
        <v>8582</v>
      </c>
      <c r="T1138" s="211">
        <v>44471</v>
      </c>
      <c r="U1138" s="212">
        <v>44471</v>
      </c>
      <c r="V1138" s="1313" t="s">
        <v>24</v>
      </c>
      <c r="W1138" s="1311" t="s">
        <v>24</v>
      </c>
      <c r="X1138" s="200"/>
      <c r="Y1138" s="201"/>
      <c r="Z1138" s="202"/>
      <c r="AA1138" s="213" t="s">
        <v>100</v>
      </c>
      <c r="AB1138" s="213" t="s">
        <v>4457</v>
      </c>
      <c r="AC1138" s="203" t="s">
        <v>932</v>
      </c>
      <c r="AD1138" s="230" t="s">
        <v>6974</v>
      </c>
      <c r="AE1138" s="230" t="s">
        <v>9106</v>
      </c>
      <c r="AF1138" s="230" t="s">
        <v>24</v>
      </c>
      <c r="AG1138" s="230" t="s">
        <v>24</v>
      </c>
      <c r="AH1138" s="1305"/>
      <c r="AI1138" s="244" t="str">
        <f t="shared" si="103"/>
        <v>LIGHT VEHICLESC P360, SC P380PC 200 - PC 1250WA 500, WA 600PW 140--</v>
      </c>
      <c r="AJ1138" s="1330">
        <f t="shared" si="104"/>
        <v>43204</v>
      </c>
      <c r="AK1138" s="589">
        <v>43484</v>
      </c>
      <c r="AL1138" s="726">
        <v>43487</v>
      </c>
      <c r="AM1138" s="213"/>
      <c r="AN1138" s="244"/>
      <c r="AO1138" s="244"/>
      <c r="AP1138" s="213"/>
      <c r="AQ1138" s="180"/>
      <c r="AR1138" s="213"/>
      <c r="AS1138" s="213"/>
      <c r="AT1138" s="213"/>
      <c r="AU1138" s="213"/>
      <c r="AV1138" s="885"/>
      <c r="AW1138" s="885"/>
      <c r="AX1138" s="885"/>
      <c r="AY1138" s="885"/>
      <c r="AZ1138" s="177"/>
    </row>
    <row r="1139" spans="2:52" ht="15" customHeight="1">
      <c r="B1139" s="1310">
        <v>1133</v>
      </c>
      <c r="C1139" s="563" t="s">
        <v>7018</v>
      </c>
      <c r="D1139" s="567" t="s">
        <v>6996</v>
      </c>
      <c r="E1139" s="567" t="s">
        <v>4228</v>
      </c>
      <c r="F1139" s="526" t="s">
        <v>7019</v>
      </c>
      <c r="G1139" s="526" t="s">
        <v>102</v>
      </c>
      <c r="H1139" s="522" t="s">
        <v>24</v>
      </c>
      <c r="I1139" s="211">
        <v>31084</v>
      </c>
      <c r="J1139" s="1314">
        <f t="shared" ca="1" si="100"/>
        <v>37</v>
      </c>
      <c r="K1139" s="244" t="s">
        <v>493</v>
      </c>
      <c r="L1139" s="244" t="s">
        <v>24</v>
      </c>
      <c r="M1139" s="211">
        <v>44963</v>
      </c>
      <c r="N1139" s="577">
        <v>43180</v>
      </c>
      <c r="O1139" s="205" t="s">
        <v>24</v>
      </c>
      <c r="P1139" s="244" t="s">
        <v>24</v>
      </c>
      <c r="Q1139" s="198" t="str">
        <f t="shared" si="101"/>
        <v>-</v>
      </c>
      <c r="R1139" s="181" t="str">
        <f t="shared" ca="1" si="102"/>
        <v>TIDAK MCU</v>
      </c>
      <c r="S1139" s="589" t="s">
        <v>8583</v>
      </c>
      <c r="T1139" s="211">
        <v>44598</v>
      </c>
      <c r="U1139" s="212">
        <v>44598</v>
      </c>
      <c r="V1139" s="1330" t="s">
        <v>24</v>
      </c>
      <c r="W1139" s="1311" t="s">
        <v>24</v>
      </c>
      <c r="X1139" s="200"/>
      <c r="Y1139" s="201"/>
      <c r="Z1139" s="202"/>
      <c r="AA1139" s="213" t="s">
        <v>100</v>
      </c>
      <c r="AB1139" s="213" t="s">
        <v>929</v>
      </c>
      <c r="AC1139" s="203" t="s">
        <v>9107</v>
      </c>
      <c r="AD1139" s="230" t="s">
        <v>24</v>
      </c>
      <c r="AE1139" s="230" t="s">
        <v>24</v>
      </c>
      <c r="AF1139" s="230" t="s">
        <v>24</v>
      </c>
      <c r="AG1139" s="230" t="s">
        <v>24</v>
      </c>
      <c r="AH1139" s="1305"/>
      <c r="AI1139" s="244" t="str">
        <f t="shared" si="103"/>
        <v>LIGHT VEHICLEGD 705, GD 825HD 465----</v>
      </c>
      <c r="AJ1139" s="1330">
        <f t="shared" si="104"/>
        <v>43180</v>
      </c>
      <c r="AK1139" s="589">
        <v>43484</v>
      </c>
      <c r="AL1139" s="726">
        <v>43487</v>
      </c>
      <c r="AM1139" s="213"/>
      <c r="AN1139" s="244"/>
      <c r="AO1139" s="244"/>
      <c r="AP1139" s="213"/>
      <c r="AQ1139" s="1231" t="s">
        <v>3094</v>
      </c>
      <c r="AR1139" s="213"/>
      <c r="AS1139" s="213"/>
      <c r="AT1139" s="213"/>
      <c r="AU1139" s="213"/>
      <c r="AV1139" s="885"/>
      <c r="AW1139" s="885"/>
      <c r="AX1139" s="885"/>
      <c r="AY1139" s="885"/>
      <c r="AZ1139" s="177"/>
    </row>
    <row r="1140" spans="2:52" ht="15.75" customHeight="1">
      <c r="B1140" s="1310">
        <v>2026</v>
      </c>
      <c r="C1140" s="2351" t="s">
        <v>10073</v>
      </c>
      <c r="D1140" s="590" t="s">
        <v>230</v>
      </c>
      <c r="E1140" s="567" t="s">
        <v>4222</v>
      </c>
      <c r="F1140" s="526" t="s">
        <v>10074</v>
      </c>
      <c r="G1140" s="526" t="s">
        <v>102</v>
      </c>
      <c r="H1140" s="570" t="s">
        <v>24</v>
      </c>
      <c r="I1140" s="733">
        <v>33323</v>
      </c>
      <c r="J1140" s="1314">
        <f t="shared" ca="1" si="100"/>
        <v>31</v>
      </c>
      <c r="K1140" s="316" t="s">
        <v>24</v>
      </c>
      <c r="L1140" s="326" t="s">
        <v>24</v>
      </c>
      <c r="M1140" s="336" t="s">
        <v>24</v>
      </c>
      <c r="N1140" s="510">
        <v>40719</v>
      </c>
      <c r="O1140" s="205" t="s">
        <v>24</v>
      </c>
      <c r="P1140" s="205" t="s">
        <v>24</v>
      </c>
      <c r="Q1140" s="198" t="str">
        <f t="shared" si="101"/>
        <v>-</v>
      </c>
      <c r="R1140" s="181" t="str">
        <f t="shared" ca="1" si="102"/>
        <v>TIDAK MCU</v>
      </c>
      <c r="S1140" s="589" t="s">
        <v>10931</v>
      </c>
      <c r="T1140" s="211">
        <v>44646</v>
      </c>
      <c r="U1140" s="212">
        <v>44646</v>
      </c>
      <c r="V1140" s="1330" t="s">
        <v>24</v>
      </c>
      <c r="W1140" s="1311" t="s">
        <v>24</v>
      </c>
      <c r="X1140" s="200"/>
      <c r="Y1140" s="201"/>
      <c r="Z1140" s="202"/>
      <c r="AA1140" s="243" t="s">
        <v>929</v>
      </c>
      <c r="AB1140" s="243" t="s">
        <v>9109</v>
      </c>
      <c r="AC1140" s="203" t="s">
        <v>24</v>
      </c>
      <c r="AD1140" s="230"/>
      <c r="AE1140" s="230"/>
      <c r="AF1140" s="230"/>
      <c r="AG1140" s="230"/>
      <c r="AH1140" s="369"/>
      <c r="AI1140" s="481" t="str">
        <f t="shared" si="103"/>
        <v>GD 705, GD 825GD CAT 14M3-</v>
      </c>
      <c r="AJ1140" s="1330">
        <f t="shared" si="104"/>
        <v>40719</v>
      </c>
      <c r="AK1140" s="589">
        <v>44266</v>
      </c>
      <c r="AL1140" s="726">
        <v>44266</v>
      </c>
      <c r="AM1140" s="213"/>
      <c r="AN1140" s="244"/>
      <c r="AO1140" s="244"/>
      <c r="AP1140" s="213"/>
      <c r="AQ1140" s="1231" t="s">
        <v>3094</v>
      </c>
      <c r="AR1140" s="213"/>
      <c r="AS1140" s="213"/>
      <c r="AT1140" s="213"/>
      <c r="AU1140" s="213"/>
      <c r="AV1140" s="885"/>
      <c r="AW1140" s="885"/>
      <c r="AX1140" s="885"/>
      <c r="AY1140" s="885"/>
      <c r="AZ1140" s="885"/>
    </row>
    <row r="1141" spans="2:52" ht="15" customHeight="1">
      <c r="B1141" s="1310">
        <v>1135</v>
      </c>
      <c r="C1141" s="647" t="s">
        <v>7022</v>
      </c>
      <c r="D1141" s="566" t="s">
        <v>6996</v>
      </c>
      <c r="E1141" s="567" t="s">
        <v>4228</v>
      </c>
      <c r="F1141" s="526" t="s">
        <v>7023</v>
      </c>
      <c r="G1141" s="526" t="s">
        <v>102</v>
      </c>
      <c r="H1141" s="522" t="s">
        <v>24</v>
      </c>
      <c r="I1141" s="211">
        <v>26816</v>
      </c>
      <c r="J1141" s="903">
        <f t="shared" ca="1" si="100"/>
        <v>49</v>
      </c>
      <c r="K1141" s="244" t="s">
        <v>24</v>
      </c>
      <c r="L1141" s="244" t="s">
        <v>24</v>
      </c>
      <c r="M1141" s="211" t="s">
        <v>24</v>
      </c>
      <c r="N1141" s="577">
        <v>43146</v>
      </c>
      <c r="O1141" s="205" t="s">
        <v>24</v>
      </c>
      <c r="P1141" s="244" t="s">
        <v>24</v>
      </c>
      <c r="Q1141" s="198" t="str">
        <f t="shared" si="101"/>
        <v>-</v>
      </c>
      <c r="R1141" s="181" t="str">
        <f t="shared" ca="1" si="102"/>
        <v>TIDAK MCU</v>
      </c>
      <c r="S1141" s="589" t="s">
        <v>8585</v>
      </c>
      <c r="T1141" s="211">
        <v>44348</v>
      </c>
      <c r="U1141" s="212">
        <v>44348</v>
      </c>
      <c r="V1141" s="904" t="s">
        <v>24</v>
      </c>
      <c r="W1141" s="136" t="s">
        <v>24</v>
      </c>
      <c r="X1141" s="200"/>
      <c r="Y1141" s="201"/>
      <c r="Z1141" s="202"/>
      <c r="AA1141" s="213" t="s">
        <v>6974</v>
      </c>
      <c r="AB1141" s="213" t="s">
        <v>4457</v>
      </c>
      <c r="AC1141" s="203"/>
      <c r="AD1141" s="230" t="s">
        <v>24</v>
      </c>
      <c r="AE1141" s="230" t="s">
        <v>24</v>
      </c>
      <c r="AF1141" s="230" t="s">
        <v>24</v>
      </c>
      <c r="AG1141" s="230" t="s">
        <v>24</v>
      </c>
      <c r="AH1141" s="1305"/>
      <c r="AI1141" s="244" t="str">
        <f t="shared" si="103"/>
        <v>WA 500, WA 600SC P360, SC P380----</v>
      </c>
      <c r="AJ1141" s="1330">
        <f t="shared" si="104"/>
        <v>43146</v>
      </c>
      <c r="AK1141" s="589">
        <v>43977</v>
      </c>
      <c r="AL1141" s="726">
        <v>43487</v>
      </c>
      <c r="AM1141" s="213"/>
      <c r="AN1141" s="244"/>
      <c r="AO1141" s="244"/>
      <c r="AP1141" s="213"/>
      <c r="AQ1141" s="1231" t="s">
        <v>3094</v>
      </c>
      <c r="AR1141" s="213"/>
      <c r="AS1141" s="213"/>
      <c r="AT1141" s="213"/>
      <c r="AU1141" s="213"/>
      <c r="AV1141" s="885"/>
      <c r="AW1141" s="885"/>
      <c r="AX1141" s="885"/>
      <c r="AY1141" s="885"/>
      <c r="AZ1141" s="177"/>
    </row>
    <row r="1142" spans="2:52" ht="15" customHeight="1">
      <c r="B1142" s="1310">
        <v>1136</v>
      </c>
      <c r="C1142" s="563" t="s">
        <v>7024</v>
      </c>
      <c r="D1142" s="566" t="s">
        <v>6996</v>
      </c>
      <c r="E1142" s="567" t="s">
        <v>4228</v>
      </c>
      <c r="F1142" s="526" t="s">
        <v>7025</v>
      </c>
      <c r="G1142" s="526" t="s">
        <v>102</v>
      </c>
      <c r="H1142" s="522" t="s">
        <v>24</v>
      </c>
      <c r="I1142" s="211">
        <v>33727</v>
      </c>
      <c r="J1142" s="1314">
        <f t="shared" ca="1" si="100"/>
        <v>30</v>
      </c>
      <c r="K1142" s="316" t="s">
        <v>24</v>
      </c>
      <c r="L1142" s="326" t="s">
        <v>24</v>
      </c>
      <c r="M1142" s="336" t="s">
        <v>24</v>
      </c>
      <c r="N1142" s="577">
        <v>42744</v>
      </c>
      <c r="O1142" s="205" t="s">
        <v>24</v>
      </c>
      <c r="P1142" s="244" t="s">
        <v>24</v>
      </c>
      <c r="Q1142" s="198" t="str">
        <f t="shared" si="101"/>
        <v>-</v>
      </c>
      <c r="R1142" s="181" t="str">
        <f t="shared" ca="1" si="102"/>
        <v>TIDAK MCU</v>
      </c>
      <c r="S1142" s="589" t="s">
        <v>24</v>
      </c>
      <c r="T1142" s="211">
        <v>44319</v>
      </c>
      <c r="U1142" s="212" t="s">
        <v>99</v>
      </c>
      <c r="V1142" s="1330" t="s">
        <v>24</v>
      </c>
      <c r="W1142" s="1311" t="s">
        <v>24</v>
      </c>
      <c r="X1142" s="200"/>
      <c r="Y1142" s="201"/>
      <c r="Z1142" s="202"/>
      <c r="AA1142" s="213" t="s">
        <v>24</v>
      </c>
      <c r="AB1142" s="213" t="s">
        <v>24</v>
      </c>
      <c r="AC1142" s="203" t="s">
        <v>24</v>
      </c>
      <c r="AD1142" s="230" t="s">
        <v>24</v>
      </c>
      <c r="AE1142" s="230" t="s">
        <v>24</v>
      </c>
      <c r="AF1142" s="230" t="s">
        <v>24</v>
      </c>
      <c r="AG1142" s="230" t="s">
        <v>24</v>
      </c>
      <c r="AH1142" s="1305"/>
      <c r="AI1142" s="244" t="str">
        <f t="shared" si="103"/>
        <v>-------</v>
      </c>
      <c r="AJ1142" s="1330">
        <f t="shared" si="104"/>
        <v>42744</v>
      </c>
      <c r="AK1142" s="211" t="s">
        <v>24</v>
      </c>
      <c r="AL1142" s="621" t="s">
        <v>24</v>
      </c>
      <c r="AM1142" s="213"/>
      <c r="AN1142" s="244"/>
      <c r="AO1142" s="244"/>
      <c r="AP1142" s="213"/>
      <c r="AQ1142" s="243" t="s">
        <v>3094</v>
      </c>
      <c r="AR1142" s="213"/>
      <c r="AS1142" s="213"/>
      <c r="AT1142" s="213"/>
      <c r="AU1142" s="213"/>
      <c r="AV1142" s="885"/>
      <c r="AW1142" s="885"/>
      <c r="AX1142" s="885"/>
      <c r="AY1142" s="885"/>
      <c r="AZ1142" s="177"/>
    </row>
    <row r="1143" spans="2:52" ht="15.75" customHeight="1">
      <c r="B1143" s="1310">
        <v>1137</v>
      </c>
      <c r="C1143" s="563" t="s">
        <v>7026</v>
      </c>
      <c r="D1143" s="566" t="s">
        <v>6996</v>
      </c>
      <c r="E1143" s="567" t="s">
        <v>4228</v>
      </c>
      <c r="F1143" s="526" t="s">
        <v>7027</v>
      </c>
      <c r="G1143" s="526" t="s">
        <v>102</v>
      </c>
      <c r="H1143" s="522" t="s">
        <v>24</v>
      </c>
      <c r="I1143" s="211">
        <v>30215</v>
      </c>
      <c r="J1143" s="1314">
        <f t="shared" ca="1" si="100"/>
        <v>39</v>
      </c>
      <c r="K1143" s="244" t="s">
        <v>493</v>
      </c>
      <c r="L1143" s="244" t="s">
        <v>24</v>
      </c>
      <c r="M1143" s="211">
        <v>45052</v>
      </c>
      <c r="N1143" s="577">
        <v>41785</v>
      </c>
      <c r="O1143" s="205" t="s">
        <v>24</v>
      </c>
      <c r="P1143" s="244" t="s">
        <v>24</v>
      </c>
      <c r="Q1143" s="198" t="str">
        <f t="shared" si="101"/>
        <v>-</v>
      </c>
      <c r="R1143" s="181" t="str">
        <f t="shared" ca="1" si="102"/>
        <v>TIDAK MCU</v>
      </c>
      <c r="S1143" s="589" t="s">
        <v>8586</v>
      </c>
      <c r="T1143" s="211">
        <v>44460</v>
      </c>
      <c r="U1143" s="212">
        <v>44460</v>
      </c>
      <c r="V1143" s="1330" t="s">
        <v>24</v>
      </c>
      <c r="W1143" s="1311" t="s">
        <v>24</v>
      </c>
      <c r="X1143" s="200"/>
      <c r="Y1143" s="201"/>
      <c r="Z1143" s="202"/>
      <c r="AA1143" s="213" t="s">
        <v>100</v>
      </c>
      <c r="AB1143" s="213" t="s">
        <v>929</v>
      </c>
      <c r="AC1143" s="203" t="s">
        <v>9108</v>
      </c>
      <c r="AD1143" s="230" t="s">
        <v>589</v>
      </c>
      <c r="AE1143" s="230" t="s">
        <v>24</v>
      </c>
      <c r="AF1143" s="230" t="s">
        <v>24</v>
      </c>
      <c r="AG1143" s="230" t="s">
        <v>24</v>
      </c>
      <c r="AH1143" s="1305"/>
      <c r="AI1143" s="244" t="str">
        <f t="shared" si="103"/>
        <v>LIGHT VEHICLEGD 705, GD 825SC P360 - SC P410 ADZ 85---</v>
      </c>
      <c r="AJ1143" s="1330">
        <f t="shared" si="104"/>
        <v>41785</v>
      </c>
      <c r="AK1143" s="589">
        <v>41789</v>
      </c>
      <c r="AL1143" s="726">
        <v>41792</v>
      </c>
      <c r="AM1143" s="213"/>
      <c r="AN1143" s="244"/>
      <c r="AO1143" s="244"/>
      <c r="AP1143" s="213"/>
      <c r="AQ1143" s="1231" t="s">
        <v>3094</v>
      </c>
      <c r="AR1143" s="213"/>
      <c r="AS1143" s="213"/>
      <c r="AT1143" s="213"/>
      <c r="AU1143" s="213"/>
      <c r="AV1143" s="885"/>
      <c r="AW1143" s="885"/>
      <c r="AX1143" s="885"/>
      <c r="AY1143" s="885"/>
      <c r="AZ1143" s="177"/>
    </row>
    <row r="1144" spans="2:52" ht="15.75" customHeight="1">
      <c r="B1144" s="1310">
        <v>1138</v>
      </c>
      <c r="C1144" s="647" t="s">
        <v>7028</v>
      </c>
      <c r="D1144" s="566" t="s">
        <v>6996</v>
      </c>
      <c r="E1144" s="567" t="s">
        <v>4228</v>
      </c>
      <c r="F1144" s="526" t="s">
        <v>7029</v>
      </c>
      <c r="G1144" s="526" t="s">
        <v>102</v>
      </c>
      <c r="H1144" s="522" t="s">
        <v>24</v>
      </c>
      <c r="I1144" s="211">
        <v>32823</v>
      </c>
      <c r="J1144" s="903">
        <f t="shared" ca="1" si="100"/>
        <v>32</v>
      </c>
      <c r="K1144" s="211" t="s">
        <v>83</v>
      </c>
      <c r="L1144" s="211" t="s">
        <v>24</v>
      </c>
      <c r="M1144" s="211">
        <v>44876</v>
      </c>
      <c r="N1144" s="577">
        <v>42983</v>
      </c>
      <c r="O1144" s="205" t="s">
        <v>24</v>
      </c>
      <c r="P1144" s="244" t="s">
        <v>24</v>
      </c>
      <c r="Q1144" s="198" t="str">
        <f t="shared" si="101"/>
        <v>-</v>
      </c>
      <c r="R1144" s="181" t="str">
        <f t="shared" ca="1" si="102"/>
        <v>TIDAK MCU</v>
      </c>
      <c r="S1144" s="589" t="s">
        <v>8587</v>
      </c>
      <c r="T1144" s="211">
        <v>44511</v>
      </c>
      <c r="U1144" s="212">
        <v>44511</v>
      </c>
      <c r="V1144" s="395" t="s">
        <v>24</v>
      </c>
      <c r="W1144" s="136" t="s">
        <v>24</v>
      </c>
      <c r="X1144" s="200"/>
      <c r="Y1144" s="201"/>
      <c r="Z1144" s="202"/>
      <c r="AA1144" s="213" t="s">
        <v>100</v>
      </c>
      <c r="AB1144" s="213" t="s">
        <v>4457</v>
      </c>
      <c r="AC1144" s="203" t="s">
        <v>24</v>
      </c>
      <c r="AD1144" s="230" t="s">
        <v>24</v>
      </c>
      <c r="AE1144" s="230" t="s">
        <v>24</v>
      </c>
      <c r="AF1144" s="230" t="s">
        <v>24</v>
      </c>
      <c r="AG1144" s="230" t="s">
        <v>24</v>
      </c>
      <c r="AH1144" s="1305"/>
      <c r="AI1144" s="244" t="str">
        <f t="shared" si="103"/>
        <v>LIGHT VEHICLESC P360, SC P380-----</v>
      </c>
      <c r="AJ1144" s="1330">
        <f t="shared" si="104"/>
        <v>42983</v>
      </c>
      <c r="AK1144" s="589">
        <v>42987</v>
      </c>
      <c r="AL1144" s="726">
        <v>42990</v>
      </c>
      <c r="AM1144" s="213"/>
      <c r="AN1144" s="244"/>
      <c r="AO1144" s="244"/>
      <c r="AP1144" s="213"/>
      <c r="AQ1144" s="180"/>
      <c r="AR1144" s="213"/>
      <c r="AS1144" s="213"/>
      <c r="AT1144" s="213"/>
      <c r="AU1144" s="213"/>
      <c r="AV1144" s="177"/>
      <c r="AW1144" s="177"/>
      <c r="AX1144" s="177"/>
      <c r="AY1144" s="177"/>
      <c r="AZ1144" s="177"/>
    </row>
    <row r="1145" spans="2:52" ht="15" customHeight="1">
      <c r="B1145" s="1310">
        <v>1139</v>
      </c>
      <c r="C1145" s="647" t="s">
        <v>7030</v>
      </c>
      <c r="D1145" s="566" t="s">
        <v>6996</v>
      </c>
      <c r="E1145" s="567" t="s">
        <v>4228</v>
      </c>
      <c r="F1145" s="526" t="s">
        <v>7031</v>
      </c>
      <c r="G1145" s="526" t="s">
        <v>102</v>
      </c>
      <c r="H1145" s="522" t="s">
        <v>24</v>
      </c>
      <c r="I1145" s="211">
        <v>32471</v>
      </c>
      <c r="J1145" s="1314">
        <f t="shared" ca="1" si="100"/>
        <v>33</v>
      </c>
      <c r="K1145" s="211" t="s">
        <v>83</v>
      </c>
      <c r="L1145" s="211" t="s">
        <v>24</v>
      </c>
      <c r="M1145" s="211">
        <v>44889</v>
      </c>
      <c r="N1145" s="577">
        <v>42699</v>
      </c>
      <c r="O1145" s="205" t="s">
        <v>24</v>
      </c>
      <c r="P1145" s="244" t="s">
        <v>24</v>
      </c>
      <c r="Q1145" s="198" t="str">
        <f t="shared" si="101"/>
        <v>-</v>
      </c>
      <c r="R1145" s="181" t="str">
        <f t="shared" ca="1" si="102"/>
        <v>TIDAK MCU</v>
      </c>
      <c r="S1145" s="589" t="s">
        <v>8588</v>
      </c>
      <c r="T1145" s="211">
        <v>44524</v>
      </c>
      <c r="U1145" s="212">
        <v>44524</v>
      </c>
      <c r="V1145" s="1330" t="s">
        <v>24</v>
      </c>
      <c r="W1145" s="1311" t="s">
        <v>24</v>
      </c>
      <c r="X1145" s="200"/>
      <c r="Y1145" s="201"/>
      <c r="Z1145" s="202"/>
      <c r="AA1145" s="213" t="s">
        <v>100</v>
      </c>
      <c r="AB1145" s="213" t="s">
        <v>24</v>
      </c>
      <c r="AC1145" s="203" t="s">
        <v>24</v>
      </c>
      <c r="AD1145" s="230" t="s">
        <v>24</v>
      </c>
      <c r="AE1145" s="230" t="s">
        <v>24</v>
      </c>
      <c r="AF1145" s="230" t="s">
        <v>24</v>
      </c>
      <c r="AG1145" s="230" t="s">
        <v>24</v>
      </c>
      <c r="AH1145" s="1305"/>
      <c r="AI1145" s="244" t="str">
        <f t="shared" si="103"/>
        <v>LIGHT VEHICLE------</v>
      </c>
      <c r="AJ1145" s="1330">
        <f t="shared" si="104"/>
        <v>42699</v>
      </c>
      <c r="AK1145" s="589">
        <v>43654</v>
      </c>
      <c r="AL1145" s="726">
        <v>43654</v>
      </c>
      <c r="AM1145" s="213"/>
      <c r="AN1145" s="244"/>
      <c r="AO1145" s="244"/>
      <c r="AP1145" s="213"/>
      <c r="AQ1145" s="1231" t="s">
        <v>3094</v>
      </c>
      <c r="AR1145" s="213"/>
      <c r="AS1145" s="213"/>
      <c r="AT1145" s="213"/>
      <c r="AU1145" s="213"/>
      <c r="AV1145" s="885"/>
      <c r="AW1145" s="885"/>
      <c r="AX1145" s="885"/>
      <c r="AY1145" s="885"/>
      <c r="AZ1145" s="177"/>
    </row>
    <row r="1146" spans="2:52" ht="15.75" customHeight="1">
      <c r="B1146" s="1310">
        <v>1140</v>
      </c>
      <c r="C1146" s="563" t="s">
        <v>7032</v>
      </c>
      <c r="D1146" s="566" t="s">
        <v>6996</v>
      </c>
      <c r="E1146" s="567" t="s">
        <v>4228</v>
      </c>
      <c r="F1146" s="526" t="s">
        <v>7033</v>
      </c>
      <c r="G1146" s="526" t="s">
        <v>102</v>
      </c>
      <c r="H1146" s="570" t="s">
        <v>24</v>
      </c>
      <c r="I1146" s="211">
        <v>31545</v>
      </c>
      <c r="J1146" s="1314">
        <f t="shared" ca="1" si="100"/>
        <v>36</v>
      </c>
      <c r="K1146" s="211" t="s">
        <v>83</v>
      </c>
      <c r="L1146" s="211" t="s">
        <v>24</v>
      </c>
      <c r="M1146" s="211">
        <v>44694</v>
      </c>
      <c r="N1146" s="577">
        <v>42678</v>
      </c>
      <c r="O1146" s="205" t="s">
        <v>24</v>
      </c>
      <c r="P1146" s="244" t="s">
        <v>24</v>
      </c>
      <c r="Q1146" s="198" t="str">
        <f t="shared" si="101"/>
        <v>-</v>
      </c>
      <c r="R1146" s="181" t="str">
        <f t="shared" ca="1" si="102"/>
        <v>TIDAK MCU</v>
      </c>
      <c r="S1146" s="589" t="s">
        <v>8589</v>
      </c>
      <c r="T1146" s="211">
        <v>44329</v>
      </c>
      <c r="U1146" s="212">
        <v>44329</v>
      </c>
      <c r="V1146" s="904" t="s">
        <v>24</v>
      </c>
      <c r="W1146" s="136" t="s">
        <v>24</v>
      </c>
      <c r="X1146" s="200"/>
      <c r="Y1146" s="201"/>
      <c r="Z1146" s="952"/>
      <c r="AA1146" s="1305" t="s">
        <v>100</v>
      </c>
      <c r="AB1146" s="1022" t="s">
        <v>6974</v>
      </c>
      <c r="AC1146" s="203" t="s">
        <v>4457</v>
      </c>
      <c r="AD1146" s="230" t="s">
        <v>929</v>
      </c>
      <c r="AE1146" s="230" t="s">
        <v>24</v>
      </c>
      <c r="AF1146" s="230" t="s">
        <v>24</v>
      </c>
      <c r="AG1146" s="230" t="s">
        <v>24</v>
      </c>
      <c r="AH1146" s="1305"/>
      <c r="AI1146" s="244" t="str">
        <f t="shared" si="103"/>
        <v>LIGHT VEHICLEWA 500, WA 600SC P360, SC P380GD 705, GD 825---</v>
      </c>
      <c r="AJ1146" s="1330">
        <f t="shared" si="104"/>
        <v>42678</v>
      </c>
      <c r="AK1146" s="530">
        <v>43972</v>
      </c>
      <c r="AL1146" s="696">
        <v>43650</v>
      </c>
      <c r="AM1146" s="213"/>
      <c r="AN1146" s="244"/>
      <c r="AO1146" s="244"/>
      <c r="AP1146" s="213"/>
      <c r="AQ1146" s="1231" t="s">
        <v>3094</v>
      </c>
      <c r="AR1146" s="213"/>
      <c r="AS1146" s="213"/>
      <c r="AT1146" s="213"/>
      <c r="AU1146" s="213"/>
      <c r="AV1146" s="885"/>
      <c r="AW1146" s="885"/>
      <c r="AX1146" s="885"/>
      <c r="AY1146" s="885"/>
      <c r="AZ1146" s="177"/>
    </row>
    <row r="1147" spans="2:52" ht="15" customHeight="1">
      <c r="B1147" s="1310">
        <v>1141</v>
      </c>
      <c r="C1147" s="563" t="s">
        <v>7034</v>
      </c>
      <c r="D1147" s="566" t="s">
        <v>230</v>
      </c>
      <c r="E1147" s="566" t="s">
        <v>4228</v>
      </c>
      <c r="F1147" s="526" t="s">
        <v>7035</v>
      </c>
      <c r="G1147" s="526" t="s">
        <v>102</v>
      </c>
      <c r="H1147" s="688" t="s">
        <v>7036</v>
      </c>
      <c r="I1147" s="211">
        <v>34525</v>
      </c>
      <c r="J1147" s="1314">
        <f t="shared" ca="1" si="100"/>
        <v>27</v>
      </c>
      <c r="K1147" s="316" t="s">
        <v>24</v>
      </c>
      <c r="L1147" s="326" t="s">
        <v>24</v>
      </c>
      <c r="M1147" s="336" t="s">
        <v>24</v>
      </c>
      <c r="N1147" s="577">
        <v>42094</v>
      </c>
      <c r="O1147" s="205" t="s">
        <v>24</v>
      </c>
      <c r="P1147" s="244" t="s">
        <v>24</v>
      </c>
      <c r="Q1147" s="198" t="str">
        <f t="shared" si="101"/>
        <v>-</v>
      </c>
      <c r="R1147" s="181" t="str">
        <f t="shared" ca="1" si="102"/>
        <v>TIDAK MCU</v>
      </c>
      <c r="S1147" s="589" t="s">
        <v>8590</v>
      </c>
      <c r="T1147" s="211">
        <v>44387</v>
      </c>
      <c r="U1147" s="212">
        <v>44387</v>
      </c>
      <c r="V1147" s="395" t="s">
        <v>24</v>
      </c>
      <c r="W1147" s="136" t="s">
        <v>24</v>
      </c>
      <c r="X1147" s="200"/>
      <c r="Y1147" s="201"/>
      <c r="Z1147" s="202"/>
      <c r="AA1147" s="213" t="s">
        <v>929</v>
      </c>
      <c r="AB1147" s="213" t="s">
        <v>4457</v>
      </c>
      <c r="AC1147" s="463" t="s">
        <v>9109</v>
      </c>
      <c r="AD1147" s="230" t="s">
        <v>24</v>
      </c>
      <c r="AE1147" s="230" t="s">
        <v>24</v>
      </c>
      <c r="AF1147" s="230" t="s">
        <v>24</v>
      </c>
      <c r="AG1147" s="230" t="s">
        <v>24</v>
      </c>
      <c r="AH1147" s="1305"/>
      <c r="AI1147" s="244" t="str">
        <f t="shared" si="103"/>
        <v>GD 705, GD 825SC P360, SC P380GD CAT 14M3----</v>
      </c>
      <c r="AJ1147" s="1330">
        <f t="shared" si="104"/>
        <v>42094</v>
      </c>
      <c r="AK1147" s="205">
        <v>43727</v>
      </c>
      <c r="AL1147" s="726">
        <v>43727</v>
      </c>
      <c r="AM1147" s="213"/>
      <c r="AN1147" s="244"/>
      <c r="AO1147" s="244"/>
      <c r="AP1147" s="213"/>
      <c r="AQ1147" s="1231" t="s">
        <v>3094</v>
      </c>
      <c r="AR1147" s="213"/>
      <c r="AS1147" s="213"/>
      <c r="AT1147" s="213"/>
      <c r="AU1147" s="213"/>
      <c r="AV1147" s="177"/>
      <c r="AW1147" s="885"/>
      <c r="AX1147" s="885"/>
      <c r="AY1147" s="885"/>
      <c r="AZ1147" s="177"/>
    </row>
    <row r="1148" spans="2:52" ht="15" customHeight="1">
      <c r="B1148" s="1310">
        <v>1142</v>
      </c>
      <c r="C1148" s="563" t="s">
        <v>7037</v>
      </c>
      <c r="D1148" s="566" t="s">
        <v>230</v>
      </c>
      <c r="E1148" s="567" t="s">
        <v>4228</v>
      </c>
      <c r="F1148" s="526" t="s">
        <v>7038</v>
      </c>
      <c r="G1148" s="526" t="s">
        <v>102</v>
      </c>
      <c r="H1148" s="688" t="s">
        <v>7039</v>
      </c>
      <c r="I1148" s="211">
        <v>35282</v>
      </c>
      <c r="J1148" s="1314">
        <f t="shared" ca="1" si="100"/>
        <v>25</v>
      </c>
      <c r="K1148" s="316" t="s">
        <v>24</v>
      </c>
      <c r="L1148" s="326" t="s">
        <v>24</v>
      </c>
      <c r="M1148" s="336" t="s">
        <v>24</v>
      </c>
      <c r="N1148" s="577">
        <v>42779</v>
      </c>
      <c r="O1148" s="205" t="s">
        <v>24</v>
      </c>
      <c r="P1148" s="244" t="s">
        <v>24</v>
      </c>
      <c r="Q1148" s="198" t="str">
        <f t="shared" si="101"/>
        <v>-</v>
      </c>
      <c r="R1148" s="181" t="str">
        <f t="shared" ca="1" si="102"/>
        <v>TIDAK MCU</v>
      </c>
      <c r="S1148" s="589" t="s">
        <v>8591</v>
      </c>
      <c r="T1148" s="211">
        <v>44413</v>
      </c>
      <c r="U1148" s="212">
        <v>44413</v>
      </c>
      <c r="V1148" s="1330" t="s">
        <v>24</v>
      </c>
      <c r="W1148" s="1311" t="s">
        <v>24</v>
      </c>
      <c r="X1148" s="200"/>
      <c r="Y1148" s="201"/>
      <c r="Z1148" s="202"/>
      <c r="AA1148" s="243" t="s">
        <v>929</v>
      </c>
      <c r="AB1148" s="243" t="s">
        <v>9109</v>
      </c>
      <c r="AC1148" s="489" t="s">
        <v>4457</v>
      </c>
      <c r="AD1148" s="230" t="s">
        <v>24</v>
      </c>
      <c r="AE1148" s="230" t="s">
        <v>24</v>
      </c>
      <c r="AF1148" s="230" t="s">
        <v>24</v>
      </c>
      <c r="AG1148" s="230" t="s">
        <v>24</v>
      </c>
      <c r="AH1148" s="1305"/>
      <c r="AI1148" s="244" t="str">
        <f t="shared" si="103"/>
        <v>GD 705, GD 825GD CAT 14M3SC P360, SC P380----</v>
      </c>
      <c r="AJ1148" s="1330">
        <f t="shared" si="104"/>
        <v>42779</v>
      </c>
      <c r="AK1148" s="205">
        <v>43727</v>
      </c>
      <c r="AL1148" s="726">
        <v>43727</v>
      </c>
      <c r="AM1148" s="213"/>
      <c r="AN1148" s="244"/>
      <c r="AO1148" s="244"/>
      <c r="AP1148" s="213"/>
      <c r="AQ1148" s="243" t="s">
        <v>3094</v>
      </c>
      <c r="AR1148" s="213"/>
      <c r="AS1148" s="213"/>
      <c r="AT1148" s="213"/>
      <c r="AU1148" s="213"/>
      <c r="AV1148" s="885"/>
      <c r="AW1148" s="885"/>
      <c r="AX1148" s="885"/>
      <c r="AY1148" s="885"/>
      <c r="AZ1148" s="177"/>
    </row>
    <row r="1149" spans="2:52" ht="15.75" customHeight="1">
      <c r="B1149" s="1310">
        <v>1143</v>
      </c>
      <c r="C1149" s="563" t="s">
        <v>7040</v>
      </c>
      <c r="D1149" s="567" t="s">
        <v>230</v>
      </c>
      <c r="E1149" s="567" t="s">
        <v>4228</v>
      </c>
      <c r="F1149" s="526" t="s">
        <v>7041</v>
      </c>
      <c r="G1149" s="526" t="s">
        <v>102</v>
      </c>
      <c r="H1149" s="688" t="s">
        <v>7042</v>
      </c>
      <c r="I1149" s="211">
        <v>34557</v>
      </c>
      <c r="J1149" s="1314">
        <f t="shared" ca="1" si="100"/>
        <v>27</v>
      </c>
      <c r="K1149" s="316" t="s">
        <v>24</v>
      </c>
      <c r="L1149" s="326" t="s">
        <v>24</v>
      </c>
      <c r="M1149" s="336" t="s">
        <v>24</v>
      </c>
      <c r="N1149" s="577">
        <v>42779</v>
      </c>
      <c r="O1149" s="205" t="s">
        <v>24</v>
      </c>
      <c r="P1149" s="244" t="s">
        <v>24</v>
      </c>
      <c r="Q1149" s="198" t="str">
        <f t="shared" si="101"/>
        <v>-</v>
      </c>
      <c r="R1149" s="181" t="str">
        <f t="shared" ca="1" si="102"/>
        <v>TIDAK MCU</v>
      </c>
      <c r="S1149" s="589" t="s">
        <v>8592</v>
      </c>
      <c r="T1149" s="211">
        <v>44419</v>
      </c>
      <c r="U1149" s="212">
        <v>44419</v>
      </c>
      <c r="V1149" s="1330" t="s">
        <v>24</v>
      </c>
      <c r="W1149" s="1311" t="s">
        <v>24</v>
      </c>
      <c r="X1149" s="200"/>
      <c r="Y1149" s="201"/>
      <c r="Z1149" s="202"/>
      <c r="AA1149" s="213" t="s">
        <v>1690</v>
      </c>
      <c r="AB1149" s="213" t="s">
        <v>4457</v>
      </c>
      <c r="AC1149" s="463" t="s">
        <v>9109</v>
      </c>
      <c r="AD1149" s="230" t="s">
        <v>24</v>
      </c>
      <c r="AE1149" s="230" t="s">
        <v>24</v>
      </c>
      <c r="AF1149" s="230" t="s">
        <v>24</v>
      </c>
      <c r="AG1149" s="230" t="s">
        <v>24</v>
      </c>
      <c r="AH1149" s="1305"/>
      <c r="AI1149" s="244" t="str">
        <f t="shared" si="103"/>
        <v>GD 705SC P360, SC P380GD CAT 14M3----</v>
      </c>
      <c r="AJ1149" s="1330">
        <f t="shared" si="104"/>
        <v>42779</v>
      </c>
      <c r="AK1149" s="205">
        <v>43727</v>
      </c>
      <c r="AL1149" s="726">
        <v>43727</v>
      </c>
      <c r="AM1149" s="213"/>
      <c r="AN1149" s="244"/>
      <c r="AO1149" s="244"/>
      <c r="AP1149" s="213"/>
      <c r="AQ1149" s="180"/>
      <c r="AR1149" s="213"/>
      <c r="AS1149" s="213"/>
      <c r="AT1149" s="213"/>
      <c r="AU1149" s="213"/>
      <c r="AV1149" s="885"/>
      <c r="AW1149" s="885"/>
      <c r="AX1149" s="885"/>
      <c r="AY1149" s="885"/>
      <c r="AZ1149" s="177"/>
    </row>
    <row r="1150" spans="2:52" ht="15.75" customHeight="1">
      <c r="B1150" s="1310">
        <v>1144</v>
      </c>
      <c r="C1150" s="563" t="s">
        <v>7043</v>
      </c>
      <c r="D1150" s="590" t="s">
        <v>230</v>
      </c>
      <c r="E1150" s="567" t="s">
        <v>4228</v>
      </c>
      <c r="F1150" s="526" t="s">
        <v>7044</v>
      </c>
      <c r="G1150" s="526" t="s">
        <v>102</v>
      </c>
      <c r="H1150" s="688" t="s">
        <v>7045</v>
      </c>
      <c r="I1150" s="211">
        <v>34946</v>
      </c>
      <c r="J1150" s="1314">
        <f t="shared" ca="1" si="100"/>
        <v>26</v>
      </c>
      <c r="K1150" s="316" t="s">
        <v>24</v>
      </c>
      <c r="L1150" s="326" t="s">
        <v>24</v>
      </c>
      <c r="M1150" s="336" t="s">
        <v>24</v>
      </c>
      <c r="N1150" s="577">
        <v>42993</v>
      </c>
      <c r="O1150" s="205" t="s">
        <v>24</v>
      </c>
      <c r="P1150" s="244" t="s">
        <v>24</v>
      </c>
      <c r="Q1150" s="198" t="str">
        <f t="shared" si="101"/>
        <v>-</v>
      </c>
      <c r="R1150" s="181" t="str">
        <f t="shared" ca="1" si="102"/>
        <v>TIDAK MCU</v>
      </c>
      <c r="S1150" s="589" t="s">
        <v>8593</v>
      </c>
      <c r="T1150" s="211">
        <v>44443</v>
      </c>
      <c r="U1150" s="212">
        <v>44443</v>
      </c>
      <c r="V1150" s="1330" t="s">
        <v>24</v>
      </c>
      <c r="W1150" s="1311" t="s">
        <v>24</v>
      </c>
      <c r="X1150" s="200"/>
      <c r="Y1150" s="201"/>
      <c r="Z1150" s="202"/>
      <c r="AA1150" s="213" t="s">
        <v>1690</v>
      </c>
      <c r="AB1150" s="213" t="s">
        <v>9109</v>
      </c>
      <c r="AC1150" s="203" t="s">
        <v>24</v>
      </c>
      <c r="AD1150" s="230" t="s">
        <v>24</v>
      </c>
      <c r="AE1150" s="230" t="s">
        <v>24</v>
      </c>
      <c r="AF1150" s="230" t="s">
        <v>24</v>
      </c>
      <c r="AG1150" s="230" t="s">
        <v>24</v>
      </c>
      <c r="AH1150" s="1305"/>
      <c r="AI1150" s="244" t="str">
        <f t="shared" si="103"/>
        <v>GD 705GD CAT 14M3-----</v>
      </c>
      <c r="AJ1150" s="1330">
        <f t="shared" si="104"/>
        <v>42993</v>
      </c>
      <c r="AK1150" s="589">
        <v>42997</v>
      </c>
      <c r="AL1150" s="726">
        <v>43000</v>
      </c>
      <c r="AM1150" s="213"/>
      <c r="AN1150" s="244"/>
      <c r="AO1150" s="244"/>
      <c r="AP1150" s="213"/>
      <c r="AQ1150" s="1231" t="s">
        <v>3094</v>
      </c>
      <c r="AR1150" s="213"/>
      <c r="AS1150" s="213"/>
      <c r="AT1150" s="213"/>
      <c r="AU1150" s="213"/>
      <c r="AV1150" s="885"/>
      <c r="AW1150" s="885"/>
      <c r="AX1150" s="885"/>
      <c r="AY1150" s="885"/>
      <c r="AZ1150" s="177"/>
    </row>
    <row r="1151" spans="2:52" ht="15" customHeight="1">
      <c r="B1151" s="1310">
        <v>1145</v>
      </c>
      <c r="C1151" s="563" t="s">
        <v>7046</v>
      </c>
      <c r="D1151" s="244" t="s">
        <v>230</v>
      </c>
      <c r="E1151" s="567" t="s">
        <v>4228</v>
      </c>
      <c r="F1151" s="526" t="s">
        <v>7047</v>
      </c>
      <c r="G1151" s="526" t="s">
        <v>102</v>
      </c>
      <c r="H1151" s="688" t="s">
        <v>7048</v>
      </c>
      <c r="I1151" s="211">
        <v>35307</v>
      </c>
      <c r="J1151" s="1314">
        <f t="shared" ca="1" si="100"/>
        <v>25</v>
      </c>
      <c r="K1151" s="316" t="s">
        <v>24</v>
      </c>
      <c r="L1151" s="326" t="s">
        <v>24</v>
      </c>
      <c r="M1151" s="336" t="s">
        <v>24</v>
      </c>
      <c r="N1151" s="577">
        <v>42993</v>
      </c>
      <c r="O1151" s="205" t="s">
        <v>24</v>
      </c>
      <c r="P1151" s="244" t="s">
        <v>24</v>
      </c>
      <c r="Q1151" s="198" t="str">
        <f t="shared" si="101"/>
        <v>-</v>
      </c>
      <c r="R1151" s="181" t="str">
        <f t="shared" ca="1" si="102"/>
        <v>TIDAK MCU</v>
      </c>
      <c r="S1151" s="589" t="s">
        <v>8594</v>
      </c>
      <c r="T1151" s="211">
        <v>44438</v>
      </c>
      <c r="U1151" s="212">
        <v>44438</v>
      </c>
      <c r="V1151" s="1330" t="s">
        <v>24</v>
      </c>
      <c r="W1151" s="1311" t="s">
        <v>24</v>
      </c>
      <c r="X1151" s="200"/>
      <c r="Y1151" s="201"/>
      <c r="Z1151" s="202"/>
      <c r="AA1151" s="213" t="s">
        <v>1690</v>
      </c>
      <c r="AB1151" s="213" t="s">
        <v>4457</v>
      </c>
      <c r="AC1151" s="203" t="s">
        <v>9109</v>
      </c>
      <c r="AD1151" s="230" t="s">
        <v>24</v>
      </c>
      <c r="AE1151" s="230" t="s">
        <v>24</v>
      </c>
      <c r="AF1151" s="230" t="s">
        <v>24</v>
      </c>
      <c r="AG1151" s="230" t="s">
        <v>24</v>
      </c>
      <c r="AH1151" s="1305"/>
      <c r="AI1151" s="244" t="str">
        <f t="shared" si="103"/>
        <v>GD 705SC P360, SC P380GD CAT 14M3----</v>
      </c>
      <c r="AJ1151" s="1330">
        <f t="shared" si="104"/>
        <v>42993</v>
      </c>
      <c r="AK1151" s="589">
        <v>43841</v>
      </c>
      <c r="AL1151" s="726">
        <v>43841</v>
      </c>
      <c r="AM1151" s="213"/>
      <c r="AN1151" s="244"/>
      <c r="AO1151" s="244"/>
      <c r="AP1151" s="213"/>
      <c r="AQ1151" s="180"/>
      <c r="AR1151" s="213"/>
      <c r="AS1151" s="213"/>
      <c r="AT1151" s="213"/>
      <c r="AU1151" s="213"/>
      <c r="AV1151" s="885"/>
      <c r="AW1151" s="885"/>
      <c r="AX1151" s="885"/>
      <c r="AY1151" s="885"/>
      <c r="AZ1151" s="177"/>
    </row>
    <row r="1152" spans="2:52" ht="15.75" customHeight="1">
      <c r="B1152" s="1310">
        <v>1146</v>
      </c>
      <c r="C1152" s="563" t="s">
        <v>7049</v>
      </c>
      <c r="D1152" s="590" t="s">
        <v>230</v>
      </c>
      <c r="E1152" s="567" t="s">
        <v>4228</v>
      </c>
      <c r="F1152" s="526" t="s">
        <v>7050</v>
      </c>
      <c r="G1152" s="526" t="s">
        <v>102</v>
      </c>
      <c r="H1152" s="688" t="s">
        <v>7051</v>
      </c>
      <c r="I1152" s="211">
        <v>35864</v>
      </c>
      <c r="J1152" s="903">
        <f t="shared" ca="1" si="100"/>
        <v>24</v>
      </c>
      <c r="K1152" s="316" t="s">
        <v>24</v>
      </c>
      <c r="L1152" s="326" t="s">
        <v>24</v>
      </c>
      <c r="M1152" s="336" t="s">
        <v>24</v>
      </c>
      <c r="N1152" s="577">
        <v>42993</v>
      </c>
      <c r="O1152" s="205" t="s">
        <v>24</v>
      </c>
      <c r="P1152" s="244" t="s">
        <v>24</v>
      </c>
      <c r="Q1152" s="198" t="str">
        <f t="shared" si="101"/>
        <v>-</v>
      </c>
      <c r="R1152" s="181" t="str">
        <f t="shared" ca="1" si="102"/>
        <v>TIDAK MCU</v>
      </c>
      <c r="S1152" s="589" t="s">
        <v>8595</v>
      </c>
      <c r="T1152" s="211">
        <v>44265</v>
      </c>
      <c r="U1152" s="212">
        <v>44265</v>
      </c>
      <c r="V1152" s="1330" t="s">
        <v>24</v>
      </c>
      <c r="W1152" s="136" t="s">
        <v>24</v>
      </c>
      <c r="X1152" s="200"/>
      <c r="Y1152" s="201"/>
      <c r="Z1152" s="202"/>
      <c r="AA1152" s="213" t="s">
        <v>1690</v>
      </c>
      <c r="AB1152" s="213" t="s">
        <v>9109</v>
      </c>
      <c r="AC1152" s="203" t="s">
        <v>24</v>
      </c>
      <c r="AD1152" s="230" t="s">
        <v>24</v>
      </c>
      <c r="AE1152" s="230" t="s">
        <v>24</v>
      </c>
      <c r="AF1152" s="230" t="s">
        <v>24</v>
      </c>
      <c r="AG1152" s="230" t="s">
        <v>24</v>
      </c>
      <c r="AH1152" s="1305"/>
      <c r="AI1152" s="244" t="str">
        <f t="shared" si="103"/>
        <v>GD 705GD CAT 14M3-----</v>
      </c>
      <c r="AJ1152" s="1330">
        <f t="shared" si="104"/>
        <v>42993</v>
      </c>
      <c r="AK1152" s="589">
        <v>42997</v>
      </c>
      <c r="AL1152" s="726">
        <v>43000</v>
      </c>
      <c r="AM1152" s="213"/>
      <c r="AN1152" s="244"/>
      <c r="AO1152" s="244"/>
      <c r="AP1152" s="213"/>
      <c r="AQ1152" s="180"/>
      <c r="AR1152" s="213"/>
      <c r="AS1152" s="213"/>
      <c r="AT1152" s="213"/>
      <c r="AU1152" s="213"/>
      <c r="AV1152" s="885"/>
      <c r="AW1152" s="885"/>
      <c r="AX1152" s="885"/>
      <c r="AY1152" s="885"/>
      <c r="AZ1152" s="177"/>
    </row>
    <row r="1153" spans="2:52" ht="15.75" customHeight="1">
      <c r="B1153" s="1310">
        <v>1147</v>
      </c>
      <c r="C1153" s="563" t="s">
        <v>7052</v>
      </c>
      <c r="D1153" s="590" t="s">
        <v>230</v>
      </c>
      <c r="E1153" s="566" t="s">
        <v>4228</v>
      </c>
      <c r="F1153" s="526" t="s">
        <v>7053</v>
      </c>
      <c r="G1153" s="526" t="s">
        <v>102</v>
      </c>
      <c r="H1153" s="688" t="s">
        <v>7054</v>
      </c>
      <c r="I1153" s="211">
        <v>34419</v>
      </c>
      <c r="J1153" s="1314">
        <f t="shared" ca="1" si="100"/>
        <v>28</v>
      </c>
      <c r="K1153" s="316" t="s">
        <v>24</v>
      </c>
      <c r="L1153" s="326" t="s">
        <v>24</v>
      </c>
      <c r="M1153" s="336" t="s">
        <v>24</v>
      </c>
      <c r="N1153" s="577">
        <v>43106</v>
      </c>
      <c r="O1153" s="205" t="s">
        <v>24</v>
      </c>
      <c r="P1153" s="244" t="s">
        <v>24</v>
      </c>
      <c r="Q1153" s="198" t="str">
        <f t="shared" si="101"/>
        <v>-</v>
      </c>
      <c r="R1153" s="181" t="str">
        <f t="shared" ca="1" si="102"/>
        <v>TIDAK MCU</v>
      </c>
      <c r="S1153" s="589" t="s">
        <v>8596</v>
      </c>
      <c r="T1153" s="211">
        <v>44646</v>
      </c>
      <c r="U1153" s="212">
        <v>44646</v>
      </c>
      <c r="V1153" s="1330" t="s">
        <v>24</v>
      </c>
      <c r="W1153" s="1311" t="s">
        <v>24</v>
      </c>
      <c r="X1153" s="200"/>
      <c r="Y1153" s="201"/>
      <c r="Z1153" s="202"/>
      <c r="AA1153" s="213" t="s">
        <v>1690</v>
      </c>
      <c r="AB1153" s="243" t="s">
        <v>9109</v>
      </c>
      <c r="AC1153" s="203" t="s">
        <v>24</v>
      </c>
      <c r="AD1153" s="230" t="s">
        <v>24</v>
      </c>
      <c r="AE1153" s="230" t="s">
        <v>24</v>
      </c>
      <c r="AF1153" s="230" t="s">
        <v>24</v>
      </c>
      <c r="AG1153" s="230" t="s">
        <v>24</v>
      </c>
      <c r="AH1153" s="1305"/>
      <c r="AI1153" s="244" t="str">
        <f t="shared" si="103"/>
        <v>GD 705GD CAT 14M3-----</v>
      </c>
      <c r="AJ1153" s="1330">
        <f t="shared" si="104"/>
        <v>43106</v>
      </c>
      <c r="AK1153" s="589">
        <v>43110</v>
      </c>
      <c r="AL1153" s="726">
        <v>43113</v>
      </c>
      <c r="AM1153" s="213"/>
      <c r="AN1153" s="244"/>
      <c r="AO1153" s="244"/>
      <c r="AP1153" s="213"/>
      <c r="AQ1153" s="243" t="s">
        <v>3094</v>
      </c>
      <c r="AR1153" s="213"/>
      <c r="AS1153" s="213"/>
      <c r="AT1153" s="213"/>
      <c r="AU1153" s="213"/>
      <c r="AV1153" s="885"/>
      <c r="AW1153" s="885"/>
      <c r="AX1153" s="885"/>
      <c r="AY1153" s="885"/>
      <c r="AZ1153" s="177"/>
    </row>
    <row r="1154" spans="2:52" ht="15" customHeight="1">
      <c r="B1154" s="1310">
        <v>1148</v>
      </c>
      <c r="C1154" s="563" t="s">
        <v>1608</v>
      </c>
      <c r="D1154" s="244" t="s">
        <v>230</v>
      </c>
      <c r="E1154" s="567" t="s">
        <v>4228</v>
      </c>
      <c r="F1154" s="526" t="s">
        <v>7055</v>
      </c>
      <c r="G1154" s="526" t="s">
        <v>102</v>
      </c>
      <c r="H1154" s="688" t="s">
        <v>7056</v>
      </c>
      <c r="I1154" s="211">
        <v>35656</v>
      </c>
      <c r="J1154" s="231">
        <f t="shared" ca="1" si="100"/>
        <v>24</v>
      </c>
      <c r="K1154" s="316" t="s">
        <v>24</v>
      </c>
      <c r="L1154" s="326" t="s">
        <v>24</v>
      </c>
      <c r="M1154" s="336" t="s">
        <v>24</v>
      </c>
      <c r="N1154" s="577">
        <v>43106</v>
      </c>
      <c r="O1154" s="205" t="s">
        <v>24</v>
      </c>
      <c r="P1154" s="244" t="s">
        <v>24</v>
      </c>
      <c r="Q1154" s="198" t="str">
        <f t="shared" si="101"/>
        <v>-</v>
      </c>
      <c r="R1154" s="181" t="str">
        <f t="shared" ca="1" si="102"/>
        <v>TIDAK MCU</v>
      </c>
      <c r="S1154" s="589" t="s">
        <v>8597</v>
      </c>
      <c r="T1154" s="211">
        <v>44422</v>
      </c>
      <c r="U1154" s="212">
        <v>44422</v>
      </c>
      <c r="V1154" s="1330" t="s">
        <v>24</v>
      </c>
      <c r="W1154" s="136" t="s">
        <v>24</v>
      </c>
      <c r="X1154" s="200"/>
      <c r="Y1154" s="201"/>
      <c r="Z1154" s="202"/>
      <c r="AA1154" s="243" t="s">
        <v>1690</v>
      </c>
      <c r="AB1154" s="243" t="s">
        <v>9109</v>
      </c>
      <c r="AC1154" s="203" t="s">
        <v>24</v>
      </c>
      <c r="AD1154" s="230" t="s">
        <v>24</v>
      </c>
      <c r="AE1154" s="230" t="s">
        <v>24</v>
      </c>
      <c r="AF1154" s="230" t="s">
        <v>24</v>
      </c>
      <c r="AG1154" s="230" t="s">
        <v>24</v>
      </c>
      <c r="AH1154" s="1305"/>
      <c r="AI1154" s="244" t="str">
        <f t="shared" si="103"/>
        <v>GD 705GD CAT 14M3-----</v>
      </c>
      <c r="AJ1154" s="1330">
        <f t="shared" si="104"/>
        <v>43106</v>
      </c>
      <c r="AK1154" s="589">
        <v>43110</v>
      </c>
      <c r="AL1154" s="726">
        <v>43113</v>
      </c>
      <c r="AM1154" s="213"/>
      <c r="AN1154" s="244"/>
      <c r="AO1154" s="244"/>
      <c r="AP1154" s="213"/>
      <c r="AQ1154" s="180"/>
      <c r="AR1154" s="213"/>
      <c r="AS1154" s="213"/>
      <c r="AT1154" s="213"/>
      <c r="AU1154" s="213"/>
      <c r="AV1154" s="885"/>
      <c r="AW1154" s="885"/>
      <c r="AX1154" s="885"/>
      <c r="AY1154" s="885"/>
      <c r="AZ1154" s="177"/>
    </row>
    <row r="1155" spans="2:52" ht="15.75" customHeight="1">
      <c r="B1155" s="1310">
        <v>1149</v>
      </c>
      <c r="C1155" s="647" t="s">
        <v>7057</v>
      </c>
      <c r="D1155" s="566" t="s">
        <v>230</v>
      </c>
      <c r="E1155" s="567" t="s">
        <v>4228</v>
      </c>
      <c r="F1155" s="526" t="s">
        <v>7058</v>
      </c>
      <c r="G1155" s="526" t="s">
        <v>102</v>
      </c>
      <c r="H1155" s="688" t="s">
        <v>7059</v>
      </c>
      <c r="I1155" s="211">
        <v>34681</v>
      </c>
      <c r="J1155" s="231">
        <f t="shared" ca="1" si="100"/>
        <v>27</v>
      </c>
      <c r="K1155" s="316" t="s">
        <v>24</v>
      </c>
      <c r="L1155" s="326" t="s">
        <v>24</v>
      </c>
      <c r="M1155" s="336" t="s">
        <v>24</v>
      </c>
      <c r="N1155" s="510">
        <v>43245</v>
      </c>
      <c r="O1155" s="205" t="s">
        <v>24</v>
      </c>
      <c r="P1155" s="244" t="s">
        <v>24</v>
      </c>
      <c r="Q1155" s="198" t="str">
        <f t="shared" si="101"/>
        <v>-</v>
      </c>
      <c r="R1155" s="181" t="str">
        <f t="shared" ca="1" si="102"/>
        <v>TIDAK MCU</v>
      </c>
      <c r="S1155" s="589" t="s">
        <v>8598</v>
      </c>
      <c r="T1155" s="211">
        <v>44543</v>
      </c>
      <c r="U1155" s="212">
        <v>44543</v>
      </c>
      <c r="V1155" s="1330" t="s">
        <v>24</v>
      </c>
      <c r="W1155" s="136" t="s">
        <v>24</v>
      </c>
      <c r="X1155" s="200"/>
      <c r="Y1155" s="201"/>
      <c r="Z1155" s="202"/>
      <c r="AA1155" s="213" t="s">
        <v>594</v>
      </c>
      <c r="AB1155" s="243" t="s">
        <v>9106</v>
      </c>
      <c r="AC1155" s="203" t="s">
        <v>24</v>
      </c>
      <c r="AD1155" s="230" t="s">
        <v>24</v>
      </c>
      <c r="AE1155" s="230" t="s">
        <v>24</v>
      </c>
      <c r="AF1155" s="230" t="s">
        <v>24</v>
      </c>
      <c r="AG1155" s="230" t="s">
        <v>24</v>
      </c>
      <c r="AH1155" s="369"/>
      <c r="AI1155" s="481" t="str">
        <f t="shared" si="103"/>
        <v>PC 200 - PC 400PW 140-----</v>
      </c>
      <c r="AJ1155" s="1330">
        <f t="shared" si="104"/>
        <v>43245</v>
      </c>
      <c r="AK1155" s="589">
        <v>44154</v>
      </c>
      <c r="AL1155" s="726">
        <v>43252</v>
      </c>
      <c r="AM1155" s="213"/>
      <c r="AN1155" s="244"/>
      <c r="AO1155" s="244"/>
      <c r="AP1155" s="213"/>
      <c r="AQ1155" s="1231" t="s">
        <v>3094</v>
      </c>
      <c r="AR1155" s="213"/>
      <c r="AS1155" s="213"/>
      <c r="AT1155" s="213"/>
      <c r="AU1155" s="213"/>
      <c r="AV1155" s="885"/>
      <c r="AW1155" s="885"/>
      <c r="AX1155" s="885"/>
      <c r="AY1155" s="885"/>
      <c r="AZ1155" s="177"/>
    </row>
    <row r="1156" spans="2:52" ht="15" customHeight="1">
      <c r="B1156" s="1310">
        <v>1150</v>
      </c>
      <c r="C1156" s="647" t="s">
        <v>7060</v>
      </c>
      <c r="D1156" s="566" t="s">
        <v>230</v>
      </c>
      <c r="E1156" s="567" t="s">
        <v>4228</v>
      </c>
      <c r="F1156" s="526" t="s">
        <v>7061</v>
      </c>
      <c r="G1156" s="526" t="s">
        <v>102</v>
      </c>
      <c r="H1156" s="688" t="s">
        <v>7062</v>
      </c>
      <c r="I1156" s="211">
        <v>34665</v>
      </c>
      <c r="J1156" s="231">
        <f t="shared" ca="1" si="100"/>
        <v>27</v>
      </c>
      <c r="K1156" s="316" t="s">
        <v>24</v>
      </c>
      <c r="L1156" s="326" t="s">
        <v>24</v>
      </c>
      <c r="M1156" s="336" t="s">
        <v>24</v>
      </c>
      <c r="N1156" s="510">
        <v>43245</v>
      </c>
      <c r="O1156" s="205" t="s">
        <v>24</v>
      </c>
      <c r="P1156" s="244" t="s">
        <v>24</v>
      </c>
      <c r="Q1156" s="198" t="str">
        <f t="shared" si="101"/>
        <v>-</v>
      </c>
      <c r="R1156" s="181" t="str">
        <f t="shared" ca="1" si="102"/>
        <v>TIDAK MCU</v>
      </c>
      <c r="S1156" s="589" t="s">
        <v>8599</v>
      </c>
      <c r="T1156" s="211">
        <v>44527</v>
      </c>
      <c r="U1156" s="212">
        <v>44527</v>
      </c>
      <c r="V1156" s="1330" t="s">
        <v>24</v>
      </c>
      <c r="W1156" s="136" t="s">
        <v>24</v>
      </c>
      <c r="X1156" s="200"/>
      <c r="Y1156" s="201"/>
      <c r="Z1156" s="202"/>
      <c r="AA1156" s="213" t="s">
        <v>594</v>
      </c>
      <c r="AB1156" s="243" t="s">
        <v>9106</v>
      </c>
      <c r="AC1156" s="203" t="s">
        <v>24</v>
      </c>
      <c r="AD1156" s="230" t="s">
        <v>24</v>
      </c>
      <c r="AE1156" s="230" t="s">
        <v>24</v>
      </c>
      <c r="AF1156" s="230" t="s">
        <v>24</v>
      </c>
      <c r="AG1156" s="230" t="s">
        <v>24</v>
      </c>
      <c r="AH1156" s="1305"/>
      <c r="AI1156" s="244" t="str">
        <f t="shared" si="103"/>
        <v>PC 200 - PC 400PW 140-----</v>
      </c>
      <c r="AJ1156" s="1330">
        <f t="shared" si="104"/>
        <v>43245</v>
      </c>
      <c r="AK1156" s="589">
        <v>43249</v>
      </c>
      <c r="AL1156" s="726">
        <v>43252</v>
      </c>
      <c r="AM1156" s="213"/>
      <c r="AN1156" s="244"/>
      <c r="AO1156" s="244"/>
      <c r="AP1156" s="213"/>
      <c r="AQ1156" s="243" t="s">
        <v>3094</v>
      </c>
      <c r="AR1156" s="213"/>
      <c r="AS1156" s="213"/>
      <c r="AT1156" s="213"/>
      <c r="AU1156" s="213"/>
      <c r="AV1156" s="885"/>
      <c r="AW1156" s="885"/>
      <c r="AX1156" s="885"/>
      <c r="AY1156" s="885"/>
      <c r="AZ1156" s="177"/>
    </row>
    <row r="1157" spans="2:52" ht="15.75" customHeight="1">
      <c r="B1157" s="1310">
        <v>1151</v>
      </c>
      <c r="C1157" s="647" t="s">
        <v>3944</v>
      </c>
      <c r="D1157" s="566" t="s">
        <v>230</v>
      </c>
      <c r="E1157" s="567" t="s">
        <v>4228</v>
      </c>
      <c r="F1157" s="526" t="s">
        <v>7063</v>
      </c>
      <c r="G1157" s="526" t="s">
        <v>102</v>
      </c>
      <c r="H1157" s="688" t="s">
        <v>7064</v>
      </c>
      <c r="I1157" s="211">
        <v>34700</v>
      </c>
      <c r="J1157" s="1314">
        <f t="shared" ca="1" si="100"/>
        <v>27</v>
      </c>
      <c r="K1157" s="316" t="s">
        <v>24</v>
      </c>
      <c r="L1157" s="326" t="s">
        <v>24</v>
      </c>
      <c r="M1157" s="336" t="s">
        <v>24</v>
      </c>
      <c r="N1157" s="577">
        <v>43119</v>
      </c>
      <c r="O1157" s="205" t="s">
        <v>24</v>
      </c>
      <c r="P1157" s="244" t="s">
        <v>24</v>
      </c>
      <c r="Q1157" s="198" t="str">
        <f t="shared" si="101"/>
        <v>-</v>
      </c>
      <c r="R1157" s="181" t="str">
        <f t="shared" ca="1" si="102"/>
        <v>TIDAK MCU</v>
      </c>
      <c r="S1157" s="589" t="s">
        <v>8600</v>
      </c>
      <c r="T1157" s="211">
        <v>44562</v>
      </c>
      <c r="U1157" s="212">
        <v>44562</v>
      </c>
      <c r="V1157" s="1330" t="s">
        <v>24</v>
      </c>
      <c r="W1157" s="1311" t="s">
        <v>24</v>
      </c>
      <c r="X1157" s="200"/>
      <c r="Y1157" s="201"/>
      <c r="Z1157" s="202"/>
      <c r="AA1157" s="213" t="s">
        <v>594</v>
      </c>
      <c r="AB1157" s="243" t="s">
        <v>9106</v>
      </c>
      <c r="AC1157" s="203" t="s">
        <v>24</v>
      </c>
      <c r="AD1157" s="230" t="s">
        <v>24</v>
      </c>
      <c r="AE1157" s="230" t="s">
        <v>24</v>
      </c>
      <c r="AF1157" s="230" t="s">
        <v>24</v>
      </c>
      <c r="AG1157" s="230" t="s">
        <v>24</v>
      </c>
      <c r="AH1157" s="1305"/>
      <c r="AI1157" s="244" t="str">
        <f t="shared" si="103"/>
        <v>PC 200 - PC 400PW 140-----</v>
      </c>
      <c r="AJ1157" s="1330">
        <f t="shared" si="104"/>
        <v>43119</v>
      </c>
      <c r="AK1157" s="589">
        <v>43123</v>
      </c>
      <c r="AL1157" s="726">
        <v>43126</v>
      </c>
      <c r="AM1157" s="213"/>
      <c r="AN1157" s="244"/>
      <c r="AO1157" s="244"/>
      <c r="AP1157" s="213"/>
      <c r="AQ1157" s="1231" t="s">
        <v>3094</v>
      </c>
      <c r="AR1157" s="213"/>
      <c r="AS1157" s="213"/>
      <c r="AT1157" s="213"/>
      <c r="AU1157" s="213"/>
      <c r="AV1157" s="885"/>
      <c r="AW1157" s="885"/>
      <c r="AX1157" s="885"/>
      <c r="AY1157" s="885"/>
      <c r="AZ1157" s="177"/>
    </row>
    <row r="1158" spans="2:52" ht="15" customHeight="1">
      <c r="B1158" s="1310">
        <v>1152</v>
      </c>
      <c r="C1158" s="648" t="s">
        <v>7065</v>
      </c>
      <c r="D1158" s="566" t="s">
        <v>230</v>
      </c>
      <c r="E1158" s="567" t="s">
        <v>4228</v>
      </c>
      <c r="F1158" s="526" t="s">
        <v>7066</v>
      </c>
      <c r="G1158" s="526" t="s">
        <v>102</v>
      </c>
      <c r="H1158" s="688" t="s">
        <v>7067</v>
      </c>
      <c r="I1158" s="211">
        <v>35925</v>
      </c>
      <c r="J1158" s="903">
        <f t="shared" ca="1" si="100"/>
        <v>23</v>
      </c>
      <c r="K1158" s="316" t="s">
        <v>24</v>
      </c>
      <c r="L1158" s="326" t="s">
        <v>24</v>
      </c>
      <c r="M1158" s="336" t="s">
        <v>24</v>
      </c>
      <c r="N1158" s="510">
        <v>43245</v>
      </c>
      <c r="O1158" s="205" t="s">
        <v>24</v>
      </c>
      <c r="P1158" s="244" t="s">
        <v>24</v>
      </c>
      <c r="Q1158" s="198" t="str">
        <f t="shared" si="101"/>
        <v>-</v>
      </c>
      <c r="R1158" s="181" t="str">
        <f t="shared" ca="1" si="102"/>
        <v>TIDAK MCU</v>
      </c>
      <c r="S1158" s="589" t="s">
        <v>8601</v>
      </c>
      <c r="T1158" s="211">
        <v>44326</v>
      </c>
      <c r="U1158" s="212">
        <v>44326</v>
      </c>
      <c r="V1158" s="1330" t="s">
        <v>24</v>
      </c>
      <c r="W1158" s="136" t="s">
        <v>24</v>
      </c>
      <c r="X1158" s="200"/>
      <c r="Y1158" s="201"/>
      <c r="Z1158" s="202"/>
      <c r="AA1158" s="244" t="s">
        <v>594</v>
      </c>
      <c r="AB1158" s="243" t="s">
        <v>9106</v>
      </c>
      <c r="AC1158" s="203" t="s">
        <v>4457</v>
      </c>
      <c r="AD1158" s="230" t="s">
        <v>24</v>
      </c>
      <c r="AE1158" s="230" t="s">
        <v>24</v>
      </c>
      <c r="AF1158" s="230" t="s">
        <v>24</v>
      </c>
      <c r="AG1158" s="230" t="s">
        <v>24</v>
      </c>
      <c r="AH1158" s="1305"/>
      <c r="AI1158" s="244" t="str">
        <f t="shared" si="103"/>
        <v>PC 200 - PC 400PW 140SC P360, SC P380----</v>
      </c>
      <c r="AJ1158" s="1330">
        <f t="shared" si="104"/>
        <v>43245</v>
      </c>
      <c r="AK1158" s="589">
        <v>43972</v>
      </c>
      <c r="AL1158" s="726">
        <v>43623</v>
      </c>
      <c r="AM1158" s="213"/>
      <c r="AN1158" s="244"/>
      <c r="AO1158" s="244"/>
      <c r="AP1158" s="213"/>
      <c r="AQ1158" s="243" t="s">
        <v>3094</v>
      </c>
      <c r="AR1158" s="213"/>
      <c r="AS1158" s="213"/>
      <c r="AT1158" s="213"/>
      <c r="AU1158" s="213"/>
      <c r="AV1158" s="885"/>
      <c r="AW1158" s="885"/>
      <c r="AX1158" s="885"/>
      <c r="AY1158" s="885"/>
      <c r="AZ1158" s="177"/>
    </row>
    <row r="1159" spans="2:52" ht="15.75" customHeight="1">
      <c r="B1159" s="1310">
        <v>1153</v>
      </c>
      <c r="C1159" s="648" t="s">
        <v>7068</v>
      </c>
      <c r="D1159" s="566" t="s">
        <v>230</v>
      </c>
      <c r="E1159" s="566" t="s">
        <v>4228</v>
      </c>
      <c r="F1159" s="526" t="s">
        <v>7069</v>
      </c>
      <c r="G1159" s="526" t="s">
        <v>102</v>
      </c>
      <c r="H1159" s="688" t="s">
        <v>7070</v>
      </c>
      <c r="I1159" s="211">
        <v>35246</v>
      </c>
      <c r="J1159" s="1314">
        <f t="shared" ca="1" si="100"/>
        <v>25</v>
      </c>
      <c r="K1159" s="316" t="s">
        <v>24</v>
      </c>
      <c r="L1159" s="326" t="s">
        <v>24</v>
      </c>
      <c r="M1159" s="336" t="s">
        <v>24</v>
      </c>
      <c r="N1159" s="510">
        <v>43245</v>
      </c>
      <c r="O1159" s="205" t="s">
        <v>24</v>
      </c>
      <c r="P1159" s="244" t="s">
        <v>24</v>
      </c>
      <c r="Q1159" s="198" t="str">
        <f t="shared" si="101"/>
        <v>-</v>
      </c>
      <c r="R1159" s="181" t="str">
        <f t="shared" ca="1" si="102"/>
        <v>TIDAK MCU</v>
      </c>
      <c r="S1159" s="589" t="s">
        <v>8602</v>
      </c>
      <c r="T1159" s="211">
        <v>44377</v>
      </c>
      <c r="U1159" s="212">
        <v>44377</v>
      </c>
      <c r="V1159" s="1330" t="s">
        <v>24</v>
      </c>
      <c r="W1159" s="1311" t="s">
        <v>24</v>
      </c>
      <c r="X1159" s="200"/>
      <c r="Y1159" s="201"/>
      <c r="Z1159" s="202"/>
      <c r="AA1159" s="244" t="s">
        <v>594</v>
      </c>
      <c r="AB1159" s="243" t="s">
        <v>9106</v>
      </c>
      <c r="AC1159" s="203" t="s">
        <v>24</v>
      </c>
      <c r="AD1159" s="230" t="s">
        <v>24</v>
      </c>
      <c r="AE1159" s="230" t="s">
        <v>24</v>
      </c>
      <c r="AF1159" s="230" t="s">
        <v>24</v>
      </c>
      <c r="AG1159" s="230" t="s">
        <v>24</v>
      </c>
      <c r="AH1159" s="1305"/>
      <c r="AI1159" s="244" t="str">
        <f t="shared" si="103"/>
        <v>PC 200 - PC 400PW 140-----</v>
      </c>
      <c r="AJ1159" s="1330">
        <f t="shared" si="104"/>
        <v>43245</v>
      </c>
      <c r="AK1159" s="589">
        <v>44027</v>
      </c>
      <c r="AL1159" s="726">
        <v>43252</v>
      </c>
      <c r="AM1159" s="213"/>
      <c r="AN1159" s="244"/>
      <c r="AO1159" s="244"/>
      <c r="AP1159" s="213"/>
      <c r="AQ1159" s="243" t="s">
        <v>3094</v>
      </c>
      <c r="AR1159" s="213"/>
      <c r="AS1159" s="213"/>
      <c r="AT1159" s="213"/>
      <c r="AU1159" s="213"/>
      <c r="AV1159" s="885"/>
      <c r="AW1159" s="885"/>
      <c r="AX1159" s="885"/>
      <c r="AY1159" s="885"/>
      <c r="AZ1159" s="177"/>
    </row>
    <row r="1160" spans="2:52" ht="15.75" customHeight="1">
      <c r="B1160" s="1310">
        <v>1154</v>
      </c>
      <c r="C1160" s="648" t="s">
        <v>7071</v>
      </c>
      <c r="D1160" s="723" t="s">
        <v>230</v>
      </c>
      <c r="E1160" s="567" t="s">
        <v>4228</v>
      </c>
      <c r="F1160" s="526" t="s">
        <v>7072</v>
      </c>
      <c r="G1160" s="526" t="s">
        <v>102</v>
      </c>
      <c r="H1160" s="688" t="s">
        <v>7073</v>
      </c>
      <c r="I1160" s="211">
        <v>34939</v>
      </c>
      <c r="J1160" s="231">
        <f t="shared" ca="1" si="100"/>
        <v>26</v>
      </c>
      <c r="K1160" s="316" t="s">
        <v>24</v>
      </c>
      <c r="L1160" s="326" t="s">
        <v>24</v>
      </c>
      <c r="M1160" s="336" t="s">
        <v>24</v>
      </c>
      <c r="N1160" s="577">
        <v>43483</v>
      </c>
      <c r="O1160" s="211" t="s">
        <v>24</v>
      </c>
      <c r="P1160" s="244" t="s">
        <v>24</v>
      </c>
      <c r="Q1160" s="198" t="str">
        <f t="shared" ref="Q1160:Q1191" si="105">IF(OR(O1160="-",O1160=""),"-",O1160+365)</f>
        <v>-</v>
      </c>
      <c r="R1160" s="181" t="str">
        <f t="shared" ca="1" si="102"/>
        <v>TIDAK MCU</v>
      </c>
      <c r="S1160" s="589" t="s">
        <v>8603</v>
      </c>
      <c r="T1160" s="211">
        <v>44436</v>
      </c>
      <c r="U1160" s="212">
        <v>44436</v>
      </c>
      <c r="V1160" s="1330" t="s">
        <v>24</v>
      </c>
      <c r="W1160" s="136" t="s">
        <v>24</v>
      </c>
      <c r="X1160" s="200"/>
      <c r="Y1160" s="201"/>
      <c r="Z1160" s="202"/>
      <c r="AA1160" s="244" t="s">
        <v>594</v>
      </c>
      <c r="AB1160" s="243" t="s">
        <v>9106</v>
      </c>
      <c r="AC1160" s="203" t="s">
        <v>4457</v>
      </c>
      <c r="AD1160" s="232" t="s">
        <v>24</v>
      </c>
      <c r="AE1160" s="232" t="s">
        <v>24</v>
      </c>
      <c r="AF1160" s="232" t="s">
        <v>24</v>
      </c>
      <c r="AG1160" s="232" t="s">
        <v>24</v>
      </c>
      <c r="AH1160" s="902"/>
      <c r="AI1160" s="244" t="str">
        <f t="shared" si="103"/>
        <v>PC 200 - PC 400PW 140SC P360, SC P380----</v>
      </c>
      <c r="AJ1160" s="1330">
        <f t="shared" si="104"/>
        <v>43483</v>
      </c>
      <c r="AK1160" s="589">
        <v>43623</v>
      </c>
      <c r="AL1160" s="726">
        <v>43623</v>
      </c>
      <c r="AM1160" s="213"/>
      <c r="AN1160" s="244"/>
      <c r="AO1160" s="244"/>
      <c r="AP1160" s="213"/>
      <c r="AQ1160" s="213"/>
      <c r="AR1160" s="213"/>
      <c r="AS1160" s="213"/>
      <c r="AT1160" s="213"/>
      <c r="AU1160" s="213"/>
      <c r="AV1160" s="885"/>
      <c r="AW1160" s="885"/>
      <c r="AX1160" s="885"/>
      <c r="AY1160" s="885"/>
      <c r="AZ1160" s="177"/>
    </row>
    <row r="1161" spans="2:52" ht="15" customHeight="1">
      <c r="B1161" s="1310">
        <v>1155</v>
      </c>
      <c r="C1161" s="563" t="s">
        <v>7074</v>
      </c>
      <c r="D1161" s="590" t="s">
        <v>230</v>
      </c>
      <c r="E1161" s="566" t="s">
        <v>4228</v>
      </c>
      <c r="F1161" s="526" t="s">
        <v>7075</v>
      </c>
      <c r="G1161" s="526" t="s">
        <v>102</v>
      </c>
      <c r="H1161" s="688" t="s">
        <v>7076</v>
      </c>
      <c r="I1161" s="211">
        <v>34478</v>
      </c>
      <c r="J1161" s="1314">
        <f t="shared" ca="1" si="100"/>
        <v>28</v>
      </c>
      <c r="K1161" s="316" t="s">
        <v>24</v>
      </c>
      <c r="L1161" s="326" t="s">
        <v>24</v>
      </c>
      <c r="M1161" s="336" t="s">
        <v>24</v>
      </c>
      <c r="N1161" s="577">
        <v>42093</v>
      </c>
      <c r="O1161" s="205" t="s">
        <v>24</v>
      </c>
      <c r="P1161" s="244" t="s">
        <v>24</v>
      </c>
      <c r="Q1161" s="198" t="str">
        <f t="shared" si="105"/>
        <v>-</v>
      </c>
      <c r="R1161" s="181" t="str">
        <f t="shared" ca="1" si="102"/>
        <v>TIDAK MCU</v>
      </c>
      <c r="S1161" s="589" t="s">
        <v>8604</v>
      </c>
      <c r="T1161" s="211">
        <v>44340</v>
      </c>
      <c r="U1161" s="212">
        <v>44340</v>
      </c>
      <c r="V1161" s="1330" t="s">
        <v>24</v>
      </c>
      <c r="W1161" s="1311" t="s">
        <v>24</v>
      </c>
      <c r="X1161" s="200"/>
      <c r="Y1161" s="201"/>
      <c r="Z1161" s="202"/>
      <c r="AA1161" s="213" t="s">
        <v>929</v>
      </c>
      <c r="AB1161" s="243" t="s">
        <v>4457</v>
      </c>
      <c r="AC1161" s="203" t="s">
        <v>9109</v>
      </c>
      <c r="AD1161" s="230" t="s">
        <v>24</v>
      </c>
      <c r="AE1161" s="230" t="s">
        <v>24</v>
      </c>
      <c r="AF1161" s="230" t="s">
        <v>24</v>
      </c>
      <c r="AG1161" s="230" t="s">
        <v>24</v>
      </c>
      <c r="AH1161" s="1305"/>
      <c r="AI1161" s="244" t="str">
        <f t="shared" si="103"/>
        <v>GD 705, GD 825SC P360, SC P380GD CAT 14M3----</v>
      </c>
      <c r="AJ1161" s="1330">
        <f t="shared" si="104"/>
        <v>42093</v>
      </c>
      <c r="AK1161" s="589">
        <v>43973</v>
      </c>
      <c r="AL1161" s="726">
        <v>43718</v>
      </c>
      <c r="AM1161" s="213"/>
      <c r="AN1161" s="244"/>
      <c r="AO1161" s="244"/>
      <c r="AP1161" s="213"/>
      <c r="AQ1161" s="243" t="s">
        <v>3094</v>
      </c>
      <c r="AR1161" s="213"/>
      <c r="AS1161" s="213"/>
      <c r="AT1161" s="213"/>
      <c r="AU1161" s="213"/>
      <c r="AV1161" s="885"/>
      <c r="AW1161" s="885"/>
      <c r="AX1161" s="885"/>
      <c r="AY1161" s="885"/>
      <c r="AZ1161" s="177"/>
    </row>
    <row r="1162" spans="2:52" ht="15" customHeight="1">
      <c r="B1162" s="1310">
        <v>1156</v>
      </c>
      <c r="C1162" s="563" t="s">
        <v>7077</v>
      </c>
      <c r="D1162" s="590" t="s">
        <v>230</v>
      </c>
      <c r="E1162" s="567" t="s">
        <v>4228</v>
      </c>
      <c r="F1162" s="526" t="s">
        <v>7078</v>
      </c>
      <c r="G1162" s="526" t="s">
        <v>102</v>
      </c>
      <c r="H1162" s="653" t="s">
        <v>7079</v>
      </c>
      <c r="I1162" s="211">
        <v>33952</v>
      </c>
      <c r="J1162" s="1314">
        <f t="shared" ca="1" si="100"/>
        <v>29</v>
      </c>
      <c r="K1162" s="316" t="s">
        <v>24</v>
      </c>
      <c r="L1162" s="326" t="s">
        <v>24</v>
      </c>
      <c r="M1162" s="336" t="s">
        <v>24</v>
      </c>
      <c r="N1162" s="577">
        <v>42090</v>
      </c>
      <c r="O1162" s="211" t="s">
        <v>24</v>
      </c>
      <c r="P1162" s="244" t="s">
        <v>24</v>
      </c>
      <c r="Q1162" s="198" t="str">
        <f t="shared" si="105"/>
        <v>-</v>
      </c>
      <c r="R1162" s="181" t="str">
        <f t="shared" ca="1" si="102"/>
        <v>TIDAK MCU</v>
      </c>
      <c r="S1162" s="589" t="s">
        <v>8605</v>
      </c>
      <c r="T1162" s="211">
        <v>44544</v>
      </c>
      <c r="U1162" s="212">
        <v>44544</v>
      </c>
      <c r="V1162" s="1330" t="s">
        <v>24</v>
      </c>
      <c r="W1162" s="1311" t="s">
        <v>24</v>
      </c>
      <c r="X1162" s="200"/>
      <c r="Y1162" s="201"/>
      <c r="Z1162" s="202"/>
      <c r="AA1162" s="213" t="s">
        <v>929</v>
      </c>
      <c r="AB1162" s="244" t="s">
        <v>4457</v>
      </c>
      <c r="AC1162" s="203" t="s">
        <v>9109</v>
      </c>
      <c r="AD1162" s="232" t="s">
        <v>24</v>
      </c>
      <c r="AE1162" s="232" t="s">
        <v>24</v>
      </c>
      <c r="AF1162" s="232" t="s">
        <v>24</v>
      </c>
      <c r="AG1162" s="232" t="s">
        <v>24</v>
      </c>
      <c r="AH1162" s="902"/>
      <c r="AI1162" s="244" t="str">
        <f t="shared" si="103"/>
        <v>GD 705, GD 825SC P360, SC P380GD CAT 14M3----</v>
      </c>
      <c r="AJ1162" s="1330">
        <f t="shared" si="104"/>
        <v>42090</v>
      </c>
      <c r="AK1162" s="589">
        <v>43718</v>
      </c>
      <c r="AL1162" s="726">
        <v>43718</v>
      </c>
      <c r="AM1162" s="213"/>
      <c r="AN1162" s="244"/>
      <c r="AO1162" s="244"/>
      <c r="AP1162" s="213"/>
      <c r="AQ1162" s="1231" t="s">
        <v>3094</v>
      </c>
      <c r="AR1162" s="213"/>
      <c r="AS1162" s="213"/>
      <c r="AT1162" s="213"/>
      <c r="AU1162" s="213"/>
      <c r="AV1162" s="885"/>
      <c r="AW1162" s="885"/>
      <c r="AX1162" s="885"/>
      <c r="AY1162" s="885"/>
      <c r="AZ1162" s="177"/>
    </row>
    <row r="1163" spans="2:52" ht="15" customHeight="1">
      <c r="B1163" s="1310">
        <v>1157</v>
      </c>
      <c r="C1163" s="563" t="s">
        <v>7080</v>
      </c>
      <c r="D1163" s="590" t="s">
        <v>230</v>
      </c>
      <c r="E1163" s="567" t="s">
        <v>4228</v>
      </c>
      <c r="F1163" s="526" t="s">
        <v>7081</v>
      </c>
      <c r="G1163" s="526" t="s">
        <v>102</v>
      </c>
      <c r="H1163" s="653" t="s">
        <v>7082</v>
      </c>
      <c r="I1163" s="211">
        <v>34885</v>
      </c>
      <c r="J1163" s="1314">
        <f t="shared" ca="1" si="100"/>
        <v>26</v>
      </c>
      <c r="K1163" s="316" t="s">
        <v>24</v>
      </c>
      <c r="L1163" s="326" t="s">
        <v>24</v>
      </c>
      <c r="M1163" s="336" t="s">
        <v>24</v>
      </c>
      <c r="N1163" s="577">
        <v>42090</v>
      </c>
      <c r="O1163" s="205" t="s">
        <v>24</v>
      </c>
      <c r="P1163" s="244" t="s">
        <v>24</v>
      </c>
      <c r="Q1163" s="198" t="str">
        <f t="shared" si="105"/>
        <v>-</v>
      </c>
      <c r="R1163" s="181" t="str">
        <f t="shared" ca="1" si="102"/>
        <v>TIDAK MCU</v>
      </c>
      <c r="S1163" s="589" t="s">
        <v>8606</v>
      </c>
      <c r="T1163" s="211">
        <v>44382</v>
      </c>
      <c r="U1163" s="212">
        <v>44382</v>
      </c>
      <c r="V1163" s="1330" t="s">
        <v>24</v>
      </c>
      <c r="W1163" s="1311" t="s">
        <v>24</v>
      </c>
      <c r="X1163" s="200"/>
      <c r="Y1163" s="201"/>
      <c r="Z1163" s="202"/>
      <c r="AA1163" s="213" t="s">
        <v>929</v>
      </c>
      <c r="AB1163" s="243" t="s">
        <v>4457</v>
      </c>
      <c r="AC1163" s="463" t="s">
        <v>9109</v>
      </c>
      <c r="AD1163" s="230" t="s">
        <v>24</v>
      </c>
      <c r="AE1163" s="230" t="s">
        <v>24</v>
      </c>
      <c r="AF1163" s="230" t="s">
        <v>24</v>
      </c>
      <c r="AG1163" s="230" t="s">
        <v>24</v>
      </c>
      <c r="AH1163" s="1305"/>
      <c r="AI1163" s="244" t="str">
        <f t="shared" si="103"/>
        <v>GD 705, GD 825SC P360, SC P380GD CAT 14M3----</v>
      </c>
      <c r="AJ1163" s="1330">
        <f t="shared" si="104"/>
        <v>42090</v>
      </c>
      <c r="AK1163" s="589">
        <v>43993</v>
      </c>
      <c r="AL1163" s="726">
        <v>43727</v>
      </c>
      <c r="AM1163" s="213"/>
      <c r="AN1163" s="244"/>
      <c r="AO1163" s="244"/>
      <c r="AP1163" s="213"/>
      <c r="AQ1163" s="1231" t="s">
        <v>3094</v>
      </c>
      <c r="AR1163" s="213"/>
      <c r="AS1163" s="213"/>
      <c r="AT1163" s="213"/>
      <c r="AU1163" s="213"/>
      <c r="AV1163" s="885"/>
      <c r="AW1163" s="885"/>
      <c r="AX1163" s="885"/>
      <c r="AY1163" s="885"/>
      <c r="AZ1163" s="177"/>
    </row>
    <row r="1164" spans="2:52" ht="15" customHeight="1">
      <c r="B1164" s="1310">
        <v>1158</v>
      </c>
      <c r="C1164" s="563" t="s">
        <v>7083</v>
      </c>
      <c r="D1164" s="590" t="s">
        <v>230</v>
      </c>
      <c r="E1164" s="567" t="s">
        <v>4228</v>
      </c>
      <c r="F1164" s="526" t="s">
        <v>7084</v>
      </c>
      <c r="G1164" s="526" t="s">
        <v>102</v>
      </c>
      <c r="H1164" s="653" t="s">
        <v>7085</v>
      </c>
      <c r="I1164" s="211">
        <v>34695</v>
      </c>
      <c r="J1164" s="1314">
        <f t="shared" ca="1" si="100"/>
        <v>27</v>
      </c>
      <c r="K1164" s="211" t="s">
        <v>493</v>
      </c>
      <c r="L1164" s="211" t="s">
        <v>7086</v>
      </c>
      <c r="M1164" s="211">
        <v>44557</v>
      </c>
      <c r="N1164" s="577">
        <v>42679</v>
      </c>
      <c r="O1164" s="205" t="s">
        <v>24</v>
      </c>
      <c r="P1164" s="244" t="s">
        <v>24</v>
      </c>
      <c r="Q1164" s="198" t="str">
        <f t="shared" si="105"/>
        <v>-</v>
      </c>
      <c r="R1164" s="181" t="str">
        <f t="shared" ca="1" si="102"/>
        <v>TIDAK MCU</v>
      </c>
      <c r="S1164" s="589" t="s">
        <v>8607</v>
      </c>
      <c r="T1164" s="211">
        <v>44557</v>
      </c>
      <c r="U1164" s="212">
        <v>44557</v>
      </c>
      <c r="V1164" s="1330" t="s">
        <v>24</v>
      </c>
      <c r="W1164" s="1311" t="s">
        <v>24</v>
      </c>
      <c r="X1164" s="200"/>
      <c r="Y1164" s="201"/>
      <c r="Z1164" s="202"/>
      <c r="AA1164" s="213" t="s">
        <v>927</v>
      </c>
      <c r="AB1164" s="213" t="s">
        <v>24</v>
      </c>
      <c r="AC1164" s="203" t="s">
        <v>24</v>
      </c>
      <c r="AD1164" s="230" t="s">
        <v>24</v>
      </c>
      <c r="AE1164" s="230" t="s">
        <v>24</v>
      </c>
      <c r="AF1164" s="230" t="s">
        <v>24</v>
      </c>
      <c r="AG1164" s="230" t="s">
        <v>24</v>
      </c>
      <c r="AH1164" s="1305"/>
      <c r="AI1164" s="244" t="str">
        <f t="shared" si="103"/>
        <v>SC P360 - SC P410 A/M------</v>
      </c>
      <c r="AJ1164" s="1330">
        <f t="shared" si="104"/>
        <v>42679</v>
      </c>
      <c r="AK1164" s="589">
        <v>42683</v>
      </c>
      <c r="AL1164" s="726">
        <v>42686</v>
      </c>
      <c r="AM1164" s="213"/>
      <c r="AN1164" s="244"/>
      <c r="AO1164" s="244"/>
      <c r="AP1164" s="213"/>
      <c r="AQ1164" s="180"/>
      <c r="AR1164" s="213"/>
      <c r="AS1164" s="213"/>
      <c r="AT1164" s="213"/>
      <c r="AU1164" s="213"/>
      <c r="AV1164" s="885"/>
      <c r="AW1164" s="885"/>
      <c r="AX1164" s="885"/>
      <c r="AY1164" s="885"/>
      <c r="AZ1164" s="177"/>
    </row>
    <row r="1165" spans="2:52" ht="15" customHeight="1">
      <c r="B1165" s="1310">
        <v>1159</v>
      </c>
      <c r="C1165" s="563" t="s">
        <v>7882</v>
      </c>
      <c r="D1165" s="590" t="s">
        <v>230</v>
      </c>
      <c r="E1165" s="567" t="s">
        <v>4228</v>
      </c>
      <c r="F1165" s="526" t="s">
        <v>7883</v>
      </c>
      <c r="G1165" s="526" t="s">
        <v>102</v>
      </c>
      <c r="H1165" s="653" t="s">
        <v>7884</v>
      </c>
      <c r="I1165" s="211">
        <v>34556</v>
      </c>
      <c r="J1165" s="903">
        <f t="shared" ca="1" si="100"/>
        <v>27</v>
      </c>
      <c r="K1165" s="176" t="s">
        <v>24</v>
      </c>
      <c r="L1165" s="170" t="s">
        <v>24</v>
      </c>
      <c r="M1165" s="173" t="s">
        <v>24</v>
      </c>
      <c r="N1165" s="577">
        <v>43215</v>
      </c>
      <c r="O1165" s="205" t="s">
        <v>24</v>
      </c>
      <c r="P1165" s="244" t="s">
        <v>24</v>
      </c>
      <c r="Q1165" s="198" t="str">
        <f t="shared" si="105"/>
        <v>-</v>
      </c>
      <c r="R1165" s="181" t="str">
        <f t="shared" ca="1" si="102"/>
        <v>TIDAK MCU</v>
      </c>
      <c r="S1165" s="589" t="s">
        <v>8872</v>
      </c>
      <c r="T1165" s="211">
        <v>44418</v>
      </c>
      <c r="U1165" s="212">
        <v>44783</v>
      </c>
      <c r="V1165" s="1330" t="s">
        <v>24</v>
      </c>
      <c r="W1165" s="136" t="s">
        <v>24</v>
      </c>
      <c r="X1165" s="200"/>
      <c r="Y1165" s="201"/>
      <c r="Z1165" s="202"/>
      <c r="AA1165" s="243" t="s">
        <v>927</v>
      </c>
      <c r="AB1165" s="213" t="s">
        <v>24</v>
      </c>
      <c r="AC1165" s="203"/>
      <c r="AD1165" s="230"/>
      <c r="AE1165" s="230"/>
      <c r="AF1165" s="230"/>
      <c r="AG1165" s="230"/>
      <c r="AH1165" s="1305"/>
      <c r="AI1165" s="244" t="str">
        <f t="shared" si="103"/>
        <v>SC P360 - SC P410 A/M-</v>
      </c>
      <c r="AJ1165" s="1330">
        <f t="shared" si="104"/>
        <v>43215</v>
      </c>
      <c r="AK1165" s="589">
        <v>44250</v>
      </c>
      <c r="AL1165" s="726">
        <v>44250</v>
      </c>
      <c r="AM1165" s="213"/>
      <c r="AN1165" s="244"/>
      <c r="AO1165" s="244"/>
      <c r="AP1165" s="213" t="s">
        <v>9113</v>
      </c>
      <c r="AQ1165" s="1231" t="s">
        <v>3094</v>
      </c>
      <c r="AR1165" s="213"/>
      <c r="AS1165" s="213"/>
      <c r="AT1165" s="213"/>
      <c r="AU1165" s="213"/>
      <c r="AV1165" s="885"/>
      <c r="AW1165" s="885"/>
      <c r="AX1165" s="885"/>
      <c r="AY1165" s="885"/>
      <c r="AZ1165" s="177"/>
    </row>
    <row r="1166" spans="2:52" ht="15" customHeight="1">
      <c r="B1166" s="1310">
        <v>1160</v>
      </c>
      <c r="C1166" s="563" t="s">
        <v>7090</v>
      </c>
      <c r="D1166" s="590" t="s">
        <v>230</v>
      </c>
      <c r="E1166" s="566" t="s">
        <v>4228</v>
      </c>
      <c r="F1166" s="526" t="s">
        <v>7091</v>
      </c>
      <c r="G1166" s="526" t="s">
        <v>102</v>
      </c>
      <c r="H1166" s="653" t="s">
        <v>7092</v>
      </c>
      <c r="I1166" s="211">
        <v>31494</v>
      </c>
      <c r="J1166" s="903">
        <f t="shared" ca="1" si="100"/>
        <v>36</v>
      </c>
      <c r="K1166" s="316" t="s">
        <v>24</v>
      </c>
      <c r="L1166" s="244" t="s">
        <v>24</v>
      </c>
      <c r="M1166" s="211" t="s">
        <v>24</v>
      </c>
      <c r="N1166" s="577">
        <v>42662</v>
      </c>
      <c r="O1166" s="205" t="s">
        <v>24</v>
      </c>
      <c r="P1166" s="244" t="s">
        <v>24</v>
      </c>
      <c r="Q1166" s="198" t="str">
        <f t="shared" si="105"/>
        <v>-</v>
      </c>
      <c r="R1166" s="181" t="str">
        <f t="shared" ca="1" si="102"/>
        <v>TIDAK MCU</v>
      </c>
      <c r="S1166" s="589" t="s">
        <v>8609</v>
      </c>
      <c r="T1166" s="211">
        <v>44643</v>
      </c>
      <c r="U1166" s="212">
        <v>44643</v>
      </c>
      <c r="V1166" s="1330" t="s">
        <v>24</v>
      </c>
      <c r="W1166" s="136" t="s">
        <v>24</v>
      </c>
      <c r="X1166" s="200"/>
      <c r="Y1166" s="201"/>
      <c r="Z1166" s="202"/>
      <c r="AA1166" s="243" t="s">
        <v>100</v>
      </c>
      <c r="AB1166" s="243" t="s">
        <v>924</v>
      </c>
      <c r="AC1166" s="489" t="s">
        <v>9110</v>
      </c>
      <c r="AD1166" s="462" t="s">
        <v>9111</v>
      </c>
      <c r="AE1166" s="243" t="s">
        <v>9136</v>
      </c>
      <c r="AF1166" s="1000" t="s">
        <v>14107</v>
      </c>
      <c r="AG1166" s="1000" t="s">
        <v>14108</v>
      </c>
      <c r="AH1166" s="1305"/>
      <c r="AI1166" s="244" t="str">
        <f t="shared" si="103"/>
        <v>LIGHT VEHICLECRANE TRUCK (SIO)MANITOU (SIO)LOWBOY FH 16SC P360 - SC P460 A/MSC R580 - SC R620 STRSC R580 - SC R620 DTR</v>
      </c>
      <c r="AJ1166" s="1330">
        <f t="shared" si="104"/>
        <v>42662</v>
      </c>
      <c r="AK1166" s="589">
        <v>44249</v>
      </c>
      <c r="AL1166" s="726">
        <v>44249</v>
      </c>
      <c r="AM1166" s="213"/>
      <c r="AN1166" s="244"/>
      <c r="AO1166" s="2313"/>
      <c r="AP1166" s="2307" t="s">
        <v>14109</v>
      </c>
      <c r="AQ1166" s="2324" t="s">
        <v>3094</v>
      </c>
      <c r="AR1166" s="213"/>
      <c r="AS1166" s="213"/>
      <c r="AT1166" s="213"/>
      <c r="AU1166" s="213"/>
      <c r="AV1166" s="885"/>
      <c r="AW1166" s="885"/>
      <c r="AX1166" s="885"/>
      <c r="AY1166" s="885"/>
      <c r="AZ1166" s="177"/>
    </row>
    <row r="1167" spans="2:52" ht="15" customHeight="1">
      <c r="B1167" s="1310">
        <v>1161</v>
      </c>
      <c r="C1167" s="647" t="s">
        <v>7093</v>
      </c>
      <c r="D1167" s="590" t="s">
        <v>230</v>
      </c>
      <c r="E1167" s="567" t="s">
        <v>4228</v>
      </c>
      <c r="F1167" s="526" t="s">
        <v>7094</v>
      </c>
      <c r="G1167" s="526" t="s">
        <v>102</v>
      </c>
      <c r="H1167" s="570" t="s">
        <v>24</v>
      </c>
      <c r="I1167" s="211">
        <v>31725</v>
      </c>
      <c r="J1167" s="1314">
        <f t="shared" ca="1" si="100"/>
        <v>35</v>
      </c>
      <c r="K1167" s="316" t="s">
        <v>24</v>
      </c>
      <c r="L1167" s="326" t="s">
        <v>24</v>
      </c>
      <c r="M1167" s="336" t="s">
        <v>24</v>
      </c>
      <c r="N1167" s="577">
        <v>42679</v>
      </c>
      <c r="O1167" s="205" t="s">
        <v>24</v>
      </c>
      <c r="P1167" s="244" t="s">
        <v>24</v>
      </c>
      <c r="Q1167" s="198" t="str">
        <f t="shared" si="105"/>
        <v>-</v>
      </c>
      <c r="R1167" s="181" t="str">
        <f t="shared" ca="1" si="102"/>
        <v>TIDAK MCU</v>
      </c>
      <c r="S1167" s="589" t="s">
        <v>8610</v>
      </c>
      <c r="T1167" s="211">
        <v>44509</v>
      </c>
      <c r="U1167" s="212">
        <v>44509</v>
      </c>
      <c r="V1167" s="1330" t="s">
        <v>24</v>
      </c>
      <c r="W1167" s="1311" t="s">
        <v>24</v>
      </c>
      <c r="X1167" s="200"/>
      <c r="Y1167" s="201"/>
      <c r="Z1167" s="202"/>
      <c r="AA1167" s="213" t="s">
        <v>927</v>
      </c>
      <c r="AB1167" s="213" t="s">
        <v>13346</v>
      </c>
      <c r="AC1167" s="203" t="s">
        <v>24</v>
      </c>
      <c r="AD1167" s="230" t="s">
        <v>24</v>
      </c>
      <c r="AE1167" s="230" t="s">
        <v>24</v>
      </c>
      <c r="AF1167" s="230" t="s">
        <v>24</v>
      </c>
      <c r="AG1167" s="230" t="s">
        <v>24</v>
      </c>
      <c r="AH1167" s="1305"/>
      <c r="AI1167" s="244" t="str">
        <f t="shared" si="103"/>
        <v>SC P360 - SC P410 A/MR140-9S(PW)-----</v>
      </c>
      <c r="AJ1167" s="1330">
        <f t="shared" si="104"/>
        <v>42679</v>
      </c>
      <c r="AK1167" s="589">
        <v>42683</v>
      </c>
      <c r="AL1167" s="726">
        <v>42686</v>
      </c>
      <c r="AM1167" s="213"/>
      <c r="AN1167" s="244"/>
      <c r="AO1167" s="244"/>
      <c r="AP1167" s="213"/>
      <c r="AQ1167" s="1231" t="s">
        <v>3094</v>
      </c>
      <c r="AR1167" s="213"/>
      <c r="AS1167" s="213"/>
      <c r="AT1167" s="213"/>
      <c r="AU1167" s="213"/>
      <c r="AV1167" s="885"/>
      <c r="AW1167" s="885"/>
      <c r="AX1167" s="885"/>
      <c r="AY1167" s="885"/>
      <c r="AZ1167" s="177"/>
    </row>
    <row r="1168" spans="2:52" ht="15" customHeight="1">
      <c r="B1168" s="1310">
        <v>1162</v>
      </c>
      <c r="C1168" s="647" t="s">
        <v>7095</v>
      </c>
      <c r="D1168" s="244" t="s">
        <v>230</v>
      </c>
      <c r="E1168" s="567" t="s">
        <v>4228</v>
      </c>
      <c r="F1168" s="526" t="s">
        <v>7096</v>
      </c>
      <c r="G1168" s="526" t="s">
        <v>102</v>
      </c>
      <c r="H1168" s="653" t="s">
        <v>7097</v>
      </c>
      <c r="I1168" s="211">
        <v>26547</v>
      </c>
      <c r="J1168" s="903">
        <f t="shared" ca="1" si="100"/>
        <v>50</v>
      </c>
      <c r="K1168" s="316" t="s">
        <v>24</v>
      </c>
      <c r="L1168" s="326" t="s">
        <v>24</v>
      </c>
      <c r="M1168" s="336" t="s">
        <v>24</v>
      </c>
      <c r="N1168" s="577">
        <v>42747</v>
      </c>
      <c r="O1168" s="205" t="s">
        <v>24</v>
      </c>
      <c r="P1168" s="244" t="s">
        <v>24</v>
      </c>
      <c r="Q1168" s="198" t="str">
        <f t="shared" si="105"/>
        <v>-</v>
      </c>
      <c r="R1168" s="181" t="str">
        <f t="shared" ca="1" si="102"/>
        <v>TIDAK MCU</v>
      </c>
      <c r="S1168" s="589" t="s">
        <v>8611</v>
      </c>
      <c r="T1168" s="211">
        <v>44444</v>
      </c>
      <c r="U1168" s="212">
        <v>44444</v>
      </c>
      <c r="V1168" s="1330" t="s">
        <v>24</v>
      </c>
      <c r="W1168" s="136" t="s">
        <v>24</v>
      </c>
      <c r="X1168" s="200"/>
      <c r="Y1168" s="201"/>
      <c r="Z1168" s="202"/>
      <c r="AA1168" s="213" t="s">
        <v>927</v>
      </c>
      <c r="AB1168" s="213" t="s">
        <v>12804</v>
      </c>
      <c r="AC1168" s="203" t="s">
        <v>12897</v>
      </c>
      <c r="AD1168" s="230" t="s">
        <v>12805</v>
      </c>
      <c r="AE1168" s="230" t="s">
        <v>12806</v>
      </c>
      <c r="AF1168" s="230" t="s">
        <v>24</v>
      </c>
      <c r="AG1168" s="230" t="s">
        <v>24</v>
      </c>
      <c r="AH1168" s="1305"/>
      <c r="AI1168" s="244" t="str">
        <f t="shared" si="103"/>
        <v>SC P360 - SC P410 A/MSCANIA P460SCANIA R580SINGLE TRAILERDOUBLE TRAILER--</v>
      </c>
      <c r="AJ1168" s="1330">
        <f t="shared" si="104"/>
        <v>42747</v>
      </c>
      <c r="AK1168" s="589">
        <v>42751</v>
      </c>
      <c r="AL1168" s="726">
        <v>42754</v>
      </c>
      <c r="AM1168" s="213"/>
      <c r="AN1168" s="244"/>
      <c r="AO1168" s="244"/>
      <c r="AP1168" s="213"/>
      <c r="AQ1168" s="213"/>
      <c r="AR1168" s="213"/>
      <c r="AS1168" s="213"/>
      <c r="AT1168" s="213"/>
      <c r="AU1168" s="213"/>
      <c r="AV1168" s="885"/>
      <c r="AW1168" s="885"/>
      <c r="AX1168" s="885"/>
      <c r="AY1168" s="885"/>
      <c r="AZ1168" s="177"/>
    </row>
    <row r="1169" spans="1:60" s="2186" customFormat="1" ht="15" customHeight="1">
      <c r="A1169" s="160"/>
      <c r="B1169" s="1310">
        <v>1163</v>
      </c>
      <c r="C1169" s="647" t="s">
        <v>7098</v>
      </c>
      <c r="D1169" s="590" t="s">
        <v>230</v>
      </c>
      <c r="E1169" s="567" t="s">
        <v>4228</v>
      </c>
      <c r="F1169" s="526" t="s">
        <v>7099</v>
      </c>
      <c r="G1169" s="526" t="s">
        <v>102</v>
      </c>
      <c r="H1169" s="653" t="s">
        <v>7100</v>
      </c>
      <c r="I1169" s="211">
        <v>33307</v>
      </c>
      <c r="J1169" s="1314">
        <f t="shared" ca="1" si="100"/>
        <v>31</v>
      </c>
      <c r="K1169" s="211" t="s">
        <v>494</v>
      </c>
      <c r="L1169" s="211" t="s">
        <v>7101</v>
      </c>
      <c r="M1169" s="211">
        <v>45568</v>
      </c>
      <c r="N1169" s="577">
        <v>42679</v>
      </c>
      <c r="O1169" s="205" t="s">
        <v>24</v>
      </c>
      <c r="P1169" s="244" t="s">
        <v>24</v>
      </c>
      <c r="Q1169" s="198" t="str">
        <f t="shared" si="105"/>
        <v>-</v>
      </c>
      <c r="R1169" s="181" t="str">
        <f t="shared" ca="1" si="102"/>
        <v>TIDAK MCU</v>
      </c>
      <c r="S1169" s="589" t="s">
        <v>8612</v>
      </c>
      <c r="T1169" s="211">
        <v>44630</v>
      </c>
      <c r="U1169" s="212">
        <v>44630</v>
      </c>
      <c r="V1169" s="1330" t="s">
        <v>24</v>
      </c>
      <c r="W1169" s="1311" t="s">
        <v>24</v>
      </c>
      <c r="X1169" s="200"/>
      <c r="Y1169" s="201"/>
      <c r="Z1169" s="202"/>
      <c r="AA1169" s="213" t="s">
        <v>927</v>
      </c>
      <c r="AB1169" s="213" t="s">
        <v>13661</v>
      </c>
      <c r="AC1169" s="203" t="s">
        <v>24</v>
      </c>
      <c r="AD1169" s="230" t="s">
        <v>24</v>
      </c>
      <c r="AE1169" s="230" t="s">
        <v>24</v>
      </c>
      <c r="AF1169" s="230" t="s">
        <v>24</v>
      </c>
      <c r="AG1169" s="230" t="s">
        <v>24</v>
      </c>
      <c r="AH1169" s="1305"/>
      <c r="AI1169" s="244" t="str">
        <f t="shared" si="103"/>
        <v>SC P360 - SC P410 A/MSC P460 SINGLE TRAILER-----</v>
      </c>
      <c r="AJ1169" s="1330">
        <f t="shared" si="104"/>
        <v>42679</v>
      </c>
      <c r="AK1169" s="589">
        <v>44138</v>
      </c>
      <c r="AL1169" s="726">
        <v>44138</v>
      </c>
      <c r="AM1169" s="213"/>
      <c r="AN1169" s="244"/>
      <c r="AO1169" s="244"/>
      <c r="AP1169" s="213"/>
      <c r="AQ1169" s="1231" t="s">
        <v>3094</v>
      </c>
      <c r="AR1169" s="213"/>
      <c r="AS1169" s="213"/>
      <c r="AT1169" s="213"/>
      <c r="AU1169" s="213"/>
      <c r="AV1169" s="885"/>
      <c r="AW1169" s="885"/>
      <c r="AX1169" s="885"/>
      <c r="AY1169" s="885"/>
      <c r="AZ1169" s="885"/>
      <c r="BA1169" s="1206"/>
      <c r="BB1169" s="1206"/>
      <c r="BC1169" s="1206"/>
      <c r="BD1169" s="1206"/>
      <c r="BE1169" s="1206"/>
      <c r="BF1169" s="1206"/>
      <c r="BG1169" s="1206"/>
      <c r="BH1169" s="1206"/>
    </row>
    <row r="1170" spans="1:60" ht="15" customHeight="1">
      <c r="B1170" s="1310">
        <v>1164</v>
      </c>
      <c r="C1170" s="563" t="s">
        <v>7107</v>
      </c>
      <c r="D1170" s="590" t="s">
        <v>230</v>
      </c>
      <c r="E1170" s="567" t="s">
        <v>4228</v>
      </c>
      <c r="F1170" s="526" t="s">
        <v>7108</v>
      </c>
      <c r="G1170" s="526" t="s">
        <v>102</v>
      </c>
      <c r="H1170" s="653" t="s">
        <v>7109</v>
      </c>
      <c r="I1170" s="211">
        <v>32001</v>
      </c>
      <c r="J1170" s="1314">
        <f t="shared" ca="1" si="100"/>
        <v>34</v>
      </c>
      <c r="K1170" s="316" t="s">
        <v>24</v>
      </c>
      <c r="L1170" s="326" t="s">
        <v>24</v>
      </c>
      <c r="M1170" s="336" t="s">
        <v>24</v>
      </c>
      <c r="N1170" s="577">
        <v>42679</v>
      </c>
      <c r="O1170" s="205" t="s">
        <v>24</v>
      </c>
      <c r="P1170" s="244" t="s">
        <v>24</v>
      </c>
      <c r="Q1170" s="198" t="str">
        <f t="shared" si="105"/>
        <v>-</v>
      </c>
      <c r="R1170" s="181" t="str">
        <f t="shared" ca="1" si="102"/>
        <v>TIDAK MCU</v>
      </c>
      <c r="S1170" s="589" t="s">
        <v>8615</v>
      </c>
      <c r="T1170" s="211">
        <v>44420</v>
      </c>
      <c r="U1170" s="212">
        <v>44420</v>
      </c>
      <c r="V1170" s="1330" t="s">
        <v>24</v>
      </c>
      <c r="W1170" s="1311" t="s">
        <v>24</v>
      </c>
      <c r="X1170" s="200"/>
      <c r="Y1170" s="201"/>
      <c r="Z1170" s="202"/>
      <c r="AA1170" s="213" t="s">
        <v>927</v>
      </c>
      <c r="AB1170" s="203" t="s">
        <v>24</v>
      </c>
      <c r="AC1170" s="230" t="s">
        <v>24</v>
      </c>
      <c r="AD1170" s="230" t="s">
        <v>24</v>
      </c>
      <c r="AE1170" s="230" t="s">
        <v>24</v>
      </c>
      <c r="AF1170" s="230" t="s">
        <v>24</v>
      </c>
      <c r="AG1170" s="1305" t="s">
        <v>24</v>
      </c>
      <c r="AH1170" s="1305"/>
      <c r="AI1170" s="244" t="str">
        <f t="shared" si="103"/>
        <v>SC P360 - SC P410 A/M------</v>
      </c>
      <c r="AJ1170" s="1330">
        <f t="shared" si="104"/>
        <v>42679</v>
      </c>
      <c r="AK1170" s="589">
        <v>44067</v>
      </c>
      <c r="AL1170" s="726">
        <v>43581</v>
      </c>
      <c r="AM1170" s="213"/>
      <c r="AN1170" s="244"/>
      <c r="AO1170" s="244"/>
      <c r="AP1170" s="213"/>
      <c r="AQ1170" s="1231" t="s">
        <v>3094</v>
      </c>
      <c r="AR1170" s="213"/>
      <c r="AS1170" s="213"/>
      <c r="AT1170" s="213"/>
      <c r="AU1170" s="213"/>
      <c r="AV1170" s="885"/>
      <c r="AW1170" s="885"/>
      <c r="AX1170" s="885"/>
      <c r="AY1170" s="885"/>
      <c r="AZ1170" s="177"/>
    </row>
    <row r="1171" spans="1:60" ht="15" customHeight="1">
      <c r="B1171" s="1310">
        <v>1165</v>
      </c>
      <c r="C1171" s="648" t="s">
        <v>7105</v>
      </c>
      <c r="D1171" s="566" t="s">
        <v>230</v>
      </c>
      <c r="E1171" s="566" t="s">
        <v>4228</v>
      </c>
      <c r="F1171" s="526" t="s">
        <v>7106</v>
      </c>
      <c r="G1171" s="526" t="s">
        <v>102</v>
      </c>
      <c r="H1171" s="570" t="s">
        <v>24</v>
      </c>
      <c r="I1171" s="211">
        <v>34203</v>
      </c>
      <c r="J1171" s="1314">
        <f t="shared" ca="1" si="100"/>
        <v>28</v>
      </c>
      <c r="K1171" s="316" t="s">
        <v>24</v>
      </c>
      <c r="L1171" s="326" t="s">
        <v>24</v>
      </c>
      <c r="M1171" s="336" t="s">
        <v>24</v>
      </c>
      <c r="N1171" s="577">
        <v>41950</v>
      </c>
      <c r="O1171" s="205" t="s">
        <v>24</v>
      </c>
      <c r="P1171" s="244" t="s">
        <v>24</v>
      </c>
      <c r="Q1171" s="198" t="str">
        <f t="shared" si="105"/>
        <v>-</v>
      </c>
      <c r="R1171" s="181" t="str">
        <f t="shared" ca="1" si="102"/>
        <v>TIDAK MCU</v>
      </c>
      <c r="S1171" s="589" t="s">
        <v>8614</v>
      </c>
      <c r="T1171" s="211">
        <v>44430</v>
      </c>
      <c r="U1171" s="212">
        <v>44430</v>
      </c>
      <c r="V1171" s="904" t="s">
        <v>24</v>
      </c>
      <c r="W1171" s="136" t="s">
        <v>24</v>
      </c>
      <c r="X1171" s="200"/>
      <c r="Y1171" s="201"/>
      <c r="Z1171" s="202"/>
      <c r="AA1171" s="213" t="s">
        <v>9107</v>
      </c>
      <c r="AB1171" s="243" t="s">
        <v>927</v>
      </c>
      <c r="AC1171" s="203" t="s">
        <v>24</v>
      </c>
      <c r="AD1171" s="230" t="s">
        <v>24</v>
      </c>
      <c r="AE1171" s="230" t="s">
        <v>24</v>
      </c>
      <c r="AF1171" s="230" t="s">
        <v>24</v>
      </c>
      <c r="AG1171" s="230" t="s">
        <v>24</v>
      </c>
      <c r="AH1171" s="1305"/>
      <c r="AI1171" s="244" t="str">
        <f t="shared" si="103"/>
        <v>HD 465SC P360 - SC P410 A/M-----</v>
      </c>
      <c r="AJ1171" s="1330">
        <f t="shared" si="104"/>
        <v>41950</v>
      </c>
      <c r="AK1171" s="589">
        <v>44020</v>
      </c>
      <c r="AL1171" s="726">
        <v>41957</v>
      </c>
      <c r="AM1171" s="213"/>
      <c r="AN1171" s="244"/>
      <c r="AO1171" s="244"/>
      <c r="AP1171" s="213"/>
      <c r="AQ1171" s="243" t="s">
        <v>3094</v>
      </c>
      <c r="AR1171" s="213"/>
      <c r="AS1171" s="213"/>
      <c r="AT1171" s="213"/>
      <c r="AU1171" s="213"/>
      <c r="AV1171" s="885"/>
      <c r="AW1171" s="885"/>
      <c r="AX1171" s="885"/>
      <c r="AY1171" s="885"/>
      <c r="AZ1171" s="177"/>
    </row>
    <row r="1172" spans="1:60" ht="15" customHeight="1">
      <c r="B1172" s="1310">
        <v>1166</v>
      </c>
      <c r="C1172" s="648" t="s">
        <v>7399</v>
      </c>
      <c r="D1172" s="566" t="s">
        <v>230</v>
      </c>
      <c r="E1172" s="567" t="s">
        <v>4228</v>
      </c>
      <c r="F1172" s="526" t="s">
        <v>7400</v>
      </c>
      <c r="G1172" s="526" t="s">
        <v>102</v>
      </c>
      <c r="H1172" s="653" t="s">
        <v>7401</v>
      </c>
      <c r="I1172" s="211">
        <v>34937</v>
      </c>
      <c r="J1172" s="1314">
        <f t="shared" ca="1" si="100"/>
        <v>26</v>
      </c>
      <c r="K1172" s="316" t="s">
        <v>24</v>
      </c>
      <c r="L1172" s="326" t="s">
        <v>24</v>
      </c>
      <c r="M1172" s="336" t="s">
        <v>24</v>
      </c>
      <c r="N1172" s="510">
        <v>42721</v>
      </c>
      <c r="O1172" s="205"/>
      <c r="P1172" s="244" t="s">
        <v>24</v>
      </c>
      <c r="Q1172" s="198" t="str">
        <f t="shared" si="105"/>
        <v>-</v>
      </c>
      <c r="R1172" s="181" t="str">
        <f t="shared" ca="1" si="102"/>
        <v>TIDAK MCU</v>
      </c>
      <c r="S1172" s="589" t="s">
        <v>8710</v>
      </c>
      <c r="T1172" s="211">
        <v>44434</v>
      </c>
      <c r="U1172" s="212">
        <v>44434</v>
      </c>
      <c r="V1172" s="1330" t="s">
        <v>24</v>
      </c>
      <c r="W1172" s="136" t="s">
        <v>24</v>
      </c>
      <c r="X1172" s="200"/>
      <c r="Y1172" s="201"/>
      <c r="Z1172" s="202"/>
      <c r="AA1172" s="244" t="s">
        <v>9113</v>
      </c>
      <c r="AB1172" s="243" t="s">
        <v>926</v>
      </c>
      <c r="AC1172" s="463" t="s">
        <v>24</v>
      </c>
      <c r="AD1172" s="230"/>
      <c r="AE1172" s="230"/>
      <c r="AF1172" s="230"/>
      <c r="AG1172" s="230"/>
      <c r="AH1172" s="1305"/>
      <c r="AI1172" s="244" t="str">
        <f t="shared" si="103"/>
        <v>SC P410 A/MHD 465, HD 785-</v>
      </c>
      <c r="AJ1172" s="1330">
        <f t="shared" si="104"/>
        <v>42721</v>
      </c>
      <c r="AK1172" s="589">
        <v>44069</v>
      </c>
      <c r="AL1172" s="726">
        <v>42721</v>
      </c>
      <c r="AM1172" s="213"/>
      <c r="AN1172" s="244"/>
      <c r="AO1172" s="244"/>
      <c r="AP1172" s="213"/>
      <c r="AQ1172" s="243" t="s">
        <v>3094</v>
      </c>
      <c r="AR1172" s="213"/>
      <c r="AS1172" s="213"/>
      <c r="AT1172" s="213"/>
      <c r="AU1172" s="213"/>
      <c r="AV1172" s="885"/>
      <c r="AW1172" s="885"/>
      <c r="AX1172" s="885"/>
      <c r="AY1172" s="885"/>
      <c r="AZ1172" s="177"/>
    </row>
    <row r="1173" spans="1:60" ht="15" customHeight="1">
      <c r="B1173" s="1310">
        <v>1167</v>
      </c>
      <c r="C1173" s="563" t="s">
        <v>7110</v>
      </c>
      <c r="D1173" s="590" t="s">
        <v>230</v>
      </c>
      <c r="E1173" s="567" t="s">
        <v>4228</v>
      </c>
      <c r="F1173" s="526" t="s">
        <v>7111</v>
      </c>
      <c r="G1173" s="526" t="s">
        <v>102</v>
      </c>
      <c r="H1173" s="653" t="s">
        <v>7112</v>
      </c>
      <c r="I1173" s="211">
        <v>30895</v>
      </c>
      <c r="J1173" s="1314">
        <f t="shared" ca="1" si="100"/>
        <v>38</v>
      </c>
      <c r="K1173" s="211" t="s">
        <v>5110</v>
      </c>
      <c r="L1173" s="211" t="s">
        <v>7113</v>
      </c>
      <c r="M1173" s="211">
        <v>44409</v>
      </c>
      <c r="N1173" s="577">
        <v>42765</v>
      </c>
      <c r="O1173" s="205" t="s">
        <v>24</v>
      </c>
      <c r="P1173" s="244" t="s">
        <v>24</v>
      </c>
      <c r="Q1173" s="198" t="str">
        <f t="shared" si="105"/>
        <v>-</v>
      </c>
      <c r="R1173" s="181" t="str">
        <f t="shared" ca="1" si="102"/>
        <v>TIDAK MCU</v>
      </c>
      <c r="S1173" s="589" t="s">
        <v>8616</v>
      </c>
      <c r="T1173" s="211">
        <v>44409</v>
      </c>
      <c r="U1173" s="212">
        <v>44409</v>
      </c>
      <c r="V1173" s="1330" t="s">
        <v>24</v>
      </c>
      <c r="W1173" s="1311" t="s">
        <v>24</v>
      </c>
      <c r="X1173" s="200"/>
      <c r="Y1173" s="201"/>
      <c r="Z1173" s="202"/>
      <c r="AA1173" s="243" t="s">
        <v>927</v>
      </c>
      <c r="AB1173" s="213" t="s">
        <v>24</v>
      </c>
      <c r="AC1173" s="203" t="s">
        <v>24</v>
      </c>
      <c r="AD1173" s="230" t="s">
        <v>24</v>
      </c>
      <c r="AE1173" s="230" t="s">
        <v>24</v>
      </c>
      <c r="AF1173" s="230" t="s">
        <v>24</v>
      </c>
      <c r="AG1173" s="230" t="s">
        <v>24</v>
      </c>
      <c r="AH1173" s="1305"/>
      <c r="AI1173" s="244" t="str">
        <f t="shared" si="103"/>
        <v>SC P360 - SC P410 A/M------</v>
      </c>
      <c r="AJ1173" s="1330">
        <f t="shared" si="104"/>
        <v>42765</v>
      </c>
      <c r="AK1173" s="589">
        <v>44071</v>
      </c>
      <c r="AL1173" s="726">
        <v>42772</v>
      </c>
      <c r="AM1173" s="213"/>
      <c r="AN1173" s="244"/>
      <c r="AO1173" s="244"/>
      <c r="AP1173" s="213"/>
      <c r="AQ1173" s="1231" t="s">
        <v>3094</v>
      </c>
      <c r="AR1173" s="213"/>
      <c r="AS1173" s="213"/>
      <c r="AT1173" s="213"/>
      <c r="AU1173" s="213"/>
      <c r="AV1173" s="885"/>
      <c r="AW1173" s="885"/>
      <c r="AX1173" s="885"/>
      <c r="AY1173" s="885"/>
      <c r="AZ1173" s="177"/>
    </row>
    <row r="1174" spans="1:60" ht="15" customHeight="1">
      <c r="B1174" s="1310">
        <v>1168</v>
      </c>
      <c r="C1174" s="563" t="s">
        <v>7114</v>
      </c>
      <c r="D1174" s="590" t="s">
        <v>230</v>
      </c>
      <c r="E1174" s="566" t="s">
        <v>4228</v>
      </c>
      <c r="F1174" s="526" t="s">
        <v>7115</v>
      </c>
      <c r="G1174" s="526" t="s">
        <v>102</v>
      </c>
      <c r="H1174" s="653" t="s">
        <v>7116</v>
      </c>
      <c r="I1174" s="211">
        <v>33390</v>
      </c>
      <c r="J1174" s="1314">
        <f t="shared" ca="1" si="100"/>
        <v>31</v>
      </c>
      <c r="K1174" s="316" t="s">
        <v>24</v>
      </c>
      <c r="L1174" s="326" t="s">
        <v>24</v>
      </c>
      <c r="M1174" s="336" t="s">
        <v>24</v>
      </c>
      <c r="N1174" s="510">
        <v>43245</v>
      </c>
      <c r="O1174" s="205" t="s">
        <v>24</v>
      </c>
      <c r="P1174" s="244" t="s">
        <v>24</v>
      </c>
      <c r="Q1174" s="198" t="str">
        <f t="shared" si="105"/>
        <v>-</v>
      </c>
      <c r="R1174" s="181" t="str">
        <f t="shared" ca="1" si="102"/>
        <v>TIDAK MCU</v>
      </c>
      <c r="S1174" s="589" t="s">
        <v>8617</v>
      </c>
      <c r="T1174" s="211">
        <v>44348</v>
      </c>
      <c r="U1174" s="212">
        <v>44348</v>
      </c>
      <c r="V1174" s="1330" t="s">
        <v>24</v>
      </c>
      <c r="W1174" s="1311" t="s">
        <v>24</v>
      </c>
      <c r="X1174" s="200"/>
      <c r="Y1174" s="201"/>
      <c r="Z1174" s="202"/>
      <c r="AA1174" s="213" t="s">
        <v>927</v>
      </c>
      <c r="AB1174" s="213" t="s">
        <v>24</v>
      </c>
      <c r="AC1174" s="203" t="s">
        <v>24</v>
      </c>
      <c r="AD1174" s="230" t="s">
        <v>24</v>
      </c>
      <c r="AE1174" s="230" t="s">
        <v>24</v>
      </c>
      <c r="AF1174" s="230" t="s">
        <v>24</v>
      </c>
      <c r="AG1174" s="230" t="s">
        <v>24</v>
      </c>
      <c r="AH1174" s="1305"/>
      <c r="AI1174" s="244" t="str">
        <f t="shared" si="103"/>
        <v>SC P360 - SC P410 A/M------</v>
      </c>
      <c r="AJ1174" s="1330">
        <f t="shared" si="104"/>
        <v>43245</v>
      </c>
      <c r="AK1174" s="589">
        <v>44027</v>
      </c>
      <c r="AL1174" s="726">
        <v>43252</v>
      </c>
      <c r="AM1174" s="213"/>
      <c r="AN1174" s="244"/>
      <c r="AO1174" s="244"/>
      <c r="AP1174" s="213"/>
      <c r="AQ1174" s="1231" t="s">
        <v>3094</v>
      </c>
      <c r="AR1174" s="213"/>
      <c r="AS1174" s="213"/>
      <c r="AT1174" s="213"/>
      <c r="AU1174" s="213"/>
      <c r="AV1174" s="885"/>
      <c r="AW1174" s="885"/>
      <c r="AX1174" s="885"/>
      <c r="AY1174" s="885"/>
      <c r="AZ1174" s="177"/>
    </row>
    <row r="1175" spans="1:60" ht="15" customHeight="1">
      <c r="B1175" s="1310">
        <v>1169</v>
      </c>
      <c r="C1175" s="563" t="s">
        <v>7117</v>
      </c>
      <c r="D1175" s="590" t="s">
        <v>230</v>
      </c>
      <c r="E1175" s="567" t="s">
        <v>4228</v>
      </c>
      <c r="F1175" s="526" t="s">
        <v>7118</v>
      </c>
      <c r="G1175" s="526" t="s">
        <v>102</v>
      </c>
      <c r="H1175" s="653" t="s">
        <v>7119</v>
      </c>
      <c r="I1175" s="211">
        <v>34128</v>
      </c>
      <c r="J1175" s="1314">
        <f t="shared" ca="1" si="100"/>
        <v>29</v>
      </c>
      <c r="K1175" s="211" t="s">
        <v>493</v>
      </c>
      <c r="L1175" s="211" t="s">
        <v>7120</v>
      </c>
      <c r="M1175" s="211">
        <v>44720</v>
      </c>
      <c r="N1175" s="577">
        <v>42688</v>
      </c>
      <c r="O1175" s="205" t="s">
        <v>24</v>
      </c>
      <c r="P1175" s="244" t="s">
        <v>24</v>
      </c>
      <c r="Q1175" s="198" t="str">
        <f t="shared" si="105"/>
        <v>-</v>
      </c>
      <c r="R1175" s="181" t="str">
        <f t="shared" ca="1" si="102"/>
        <v>TIDAK MCU</v>
      </c>
      <c r="S1175" s="589" t="s">
        <v>8618</v>
      </c>
      <c r="T1175" s="211">
        <v>44355</v>
      </c>
      <c r="U1175" s="212">
        <v>44355</v>
      </c>
      <c r="V1175" s="1330" t="s">
        <v>24</v>
      </c>
      <c r="W1175" s="1311" t="s">
        <v>24</v>
      </c>
      <c r="X1175" s="200"/>
      <c r="Y1175" s="201"/>
      <c r="Z1175" s="202"/>
      <c r="AA1175" s="213" t="s">
        <v>927</v>
      </c>
      <c r="AB1175" s="213" t="s">
        <v>24</v>
      </c>
      <c r="AC1175" s="203" t="s">
        <v>24</v>
      </c>
      <c r="AD1175" s="230" t="s">
        <v>24</v>
      </c>
      <c r="AE1175" s="230" t="s">
        <v>24</v>
      </c>
      <c r="AF1175" s="230" t="s">
        <v>24</v>
      </c>
      <c r="AG1175" s="230" t="s">
        <v>24</v>
      </c>
      <c r="AH1175" s="1305"/>
      <c r="AI1175" s="244" t="str">
        <f t="shared" si="103"/>
        <v>SC P360 - SC P410 A/M------</v>
      </c>
      <c r="AJ1175" s="1330">
        <f t="shared" si="104"/>
        <v>42688</v>
      </c>
      <c r="AK1175" s="589">
        <v>42692</v>
      </c>
      <c r="AL1175" s="726">
        <v>42695</v>
      </c>
      <c r="AM1175" s="213"/>
      <c r="AN1175" s="244"/>
      <c r="AO1175" s="244"/>
      <c r="AP1175" s="213"/>
      <c r="AQ1175" s="1231" t="s">
        <v>3094</v>
      </c>
      <c r="AR1175" s="213"/>
      <c r="AS1175" s="213"/>
      <c r="AT1175" s="213"/>
      <c r="AU1175" s="213"/>
      <c r="AV1175" s="885"/>
      <c r="AW1175" s="885"/>
      <c r="AX1175" s="885"/>
      <c r="AY1175" s="885"/>
      <c r="AZ1175" s="177"/>
    </row>
    <row r="1176" spans="1:60" ht="15" customHeight="1">
      <c r="B1176" s="1310">
        <v>1170</v>
      </c>
      <c r="C1176" s="563" t="s">
        <v>8311</v>
      </c>
      <c r="D1176" s="590" t="s">
        <v>230</v>
      </c>
      <c r="E1176" s="567" t="s">
        <v>4228</v>
      </c>
      <c r="F1176" s="526" t="s">
        <v>8312</v>
      </c>
      <c r="G1176" s="526" t="s">
        <v>102</v>
      </c>
      <c r="H1176" s="527" t="s">
        <v>8313</v>
      </c>
      <c r="I1176" s="211">
        <v>34212</v>
      </c>
      <c r="J1176" s="1314">
        <f t="shared" ca="1" si="100"/>
        <v>28</v>
      </c>
      <c r="K1176" s="211" t="s">
        <v>493</v>
      </c>
      <c r="L1176" s="211" t="s">
        <v>8314</v>
      </c>
      <c r="M1176" s="211">
        <v>44611</v>
      </c>
      <c r="N1176" s="510">
        <v>43659</v>
      </c>
      <c r="O1176" s="205" t="s">
        <v>24</v>
      </c>
      <c r="P1176" s="244" t="s">
        <v>24</v>
      </c>
      <c r="Q1176" s="198" t="str">
        <f t="shared" si="105"/>
        <v>-</v>
      </c>
      <c r="R1176" s="181" t="str">
        <f t="shared" ca="1" si="102"/>
        <v>TIDAK MCU</v>
      </c>
      <c r="S1176" s="589" t="s">
        <v>9009</v>
      </c>
      <c r="T1176" s="211">
        <v>44439</v>
      </c>
      <c r="U1176" s="212">
        <v>44439</v>
      </c>
      <c r="V1176" s="1330" t="s">
        <v>24</v>
      </c>
      <c r="W1176" s="1311" t="s">
        <v>24</v>
      </c>
      <c r="X1176" s="200"/>
      <c r="Y1176" s="201"/>
      <c r="Z1176" s="202"/>
      <c r="AA1176" s="243" t="s">
        <v>927</v>
      </c>
      <c r="AB1176" s="244" t="s">
        <v>13734</v>
      </c>
      <c r="AC1176" s="463" t="s">
        <v>24</v>
      </c>
      <c r="AD1176" s="232" t="s">
        <v>24</v>
      </c>
      <c r="AE1176" s="232" t="s">
        <v>24</v>
      </c>
      <c r="AF1176" s="232" t="s">
        <v>24</v>
      </c>
      <c r="AG1176" s="230" t="s">
        <v>24</v>
      </c>
      <c r="AH1176" s="1305"/>
      <c r="AI1176" s="244" t="str">
        <f t="shared" si="103"/>
        <v>SC P360 - SC P410 A/MSC P460 STR-----</v>
      </c>
      <c r="AJ1176" s="1330">
        <f t="shared" si="104"/>
        <v>43659</v>
      </c>
      <c r="AK1176" s="211">
        <v>44228</v>
      </c>
      <c r="AL1176" s="726">
        <v>43659</v>
      </c>
      <c r="AM1176" s="213"/>
      <c r="AN1176" s="244"/>
      <c r="AO1176" s="244"/>
      <c r="AP1176" s="213"/>
      <c r="AQ1176" s="1231" t="s">
        <v>3094</v>
      </c>
      <c r="AR1176" s="213"/>
      <c r="AS1176" s="213"/>
      <c r="AT1176" s="213"/>
      <c r="AU1176" s="213"/>
      <c r="AV1176" s="885"/>
      <c r="AW1176" s="885"/>
      <c r="AX1176" s="885"/>
      <c r="AY1176" s="885"/>
      <c r="AZ1176" s="177"/>
    </row>
    <row r="1177" spans="1:60" ht="15" customHeight="1">
      <c r="B1177" s="1310">
        <v>1171</v>
      </c>
      <c r="C1177" s="647" t="s">
        <v>7123</v>
      </c>
      <c r="D1177" s="244" t="s">
        <v>230</v>
      </c>
      <c r="E1177" s="567" t="s">
        <v>4228</v>
      </c>
      <c r="F1177" s="526" t="s">
        <v>7124</v>
      </c>
      <c r="G1177" s="526" t="s">
        <v>102</v>
      </c>
      <c r="H1177" s="653" t="s">
        <v>7125</v>
      </c>
      <c r="I1177" s="211">
        <v>34630</v>
      </c>
      <c r="J1177" s="1314">
        <f t="shared" ca="1" si="100"/>
        <v>27</v>
      </c>
      <c r="K1177" s="316" t="s">
        <v>24</v>
      </c>
      <c r="L1177" s="326" t="s">
        <v>24</v>
      </c>
      <c r="M1177" s="336" t="s">
        <v>24</v>
      </c>
      <c r="N1177" s="577">
        <v>42660</v>
      </c>
      <c r="O1177" s="205" t="s">
        <v>24</v>
      </c>
      <c r="P1177" s="244" t="s">
        <v>24</v>
      </c>
      <c r="Q1177" s="198" t="str">
        <f t="shared" si="105"/>
        <v>-</v>
      </c>
      <c r="R1177" s="181" t="str">
        <f t="shared" ca="1" si="102"/>
        <v>TIDAK MCU</v>
      </c>
      <c r="S1177" s="589" t="s">
        <v>8620</v>
      </c>
      <c r="T1177" s="211">
        <v>44492</v>
      </c>
      <c r="U1177" s="212">
        <v>44492</v>
      </c>
      <c r="V1177" s="1330" t="s">
        <v>24</v>
      </c>
      <c r="W1177" s="136" t="s">
        <v>24</v>
      </c>
      <c r="X1177" s="200"/>
      <c r="Y1177" s="201"/>
      <c r="Z1177" s="202"/>
      <c r="AA1177" s="213" t="s">
        <v>927</v>
      </c>
      <c r="AB1177" s="213" t="s">
        <v>24</v>
      </c>
      <c r="AC1177" s="203" t="s">
        <v>24</v>
      </c>
      <c r="AD1177" s="230" t="s">
        <v>24</v>
      </c>
      <c r="AE1177" s="230" t="s">
        <v>24</v>
      </c>
      <c r="AF1177" s="230" t="s">
        <v>24</v>
      </c>
      <c r="AG1177" s="230" t="s">
        <v>24</v>
      </c>
      <c r="AH1177" s="1305"/>
      <c r="AI1177" s="244" t="str">
        <f t="shared" si="103"/>
        <v>SC P360 - SC P410 A/M------</v>
      </c>
      <c r="AJ1177" s="1330">
        <f t="shared" si="104"/>
        <v>42660</v>
      </c>
      <c r="AK1177" s="589">
        <v>42664</v>
      </c>
      <c r="AL1177" s="726">
        <v>42667</v>
      </c>
      <c r="AM1177" s="213"/>
      <c r="AN1177" s="244"/>
      <c r="AO1177" s="244"/>
      <c r="AP1177" s="213"/>
      <c r="AQ1177" s="180"/>
      <c r="AR1177" s="213"/>
      <c r="AS1177" s="213"/>
      <c r="AT1177" s="213"/>
      <c r="AU1177" s="213"/>
      <c r="AV1177" s="885"/>
      <c r="AW1177" s="885"/>
      <c r="AX1177" s="885"/>
      <c r="AY1177" s="885"/>
      <c r="AZ1177" s="177"/>
    </row>
    <row r="1178" spans="1:60" ht="15.75" customHeight="1">
      <c r="B1178" s="1310">
        <v>1172</v>
      </c>
      <c r="C1178" s="647" t="s">
        <v>7126</v>
      </c>
      <c r="D1178" s="244" t="s">
        <v>230</v>
      </c>
      <c r="E1178" s="567" t="s">
        <v>4228</v>
      </c>
      <c r="F1178" s="526" t="s">
        <v>7127</v>
      </c>
      <c r="G1178" s="526" t="s">
        <v>102</v>
      </c>
      <c r="H1178" s="653" t="s">
        <v>7128</v>
      </c>
      <c r="I1178" s="211">
        <v>30403</v>
      </c>
      <c r="J1178" s="1314">
        <f t="shared" ca="1" si="100"/>
        <v>39</v>
      </c>
      <c r="K1178" s="211" t="s">
        <v>493</v>
      </c>
      <c r="L1178" s="211" t="s">
        <v>7129</v>
      </c>
      <c r="M1178" s="211">
        <v>44283</v>
      </c>
      <c r="N1178" s="577">
        <v>42679</v>
      </c>
      <c r="O1178" s="205" t="s">
        <v>24</v>
      </c>
      <c r="P1178" s="244" t="s">
        <v>24</v>
      </c>
      <c r="Q1178" s="198" t="str">
        <f t="shared" si="105"/>
        <v>-</v>
      </c>
      <c r="R1178" s="181" t="str">
        <f t="shared" ca="1" si="102"/>
        <v>TIDAK MCU</v>
      </c>
      <c r="S1178" s="589" t="s">
        <v>8621</v>
      </c>
      <c r="T1178" s="211">
        <v>44283</v>
      </c>
      <c r="U1178" s="212">
        <v>44283</v>
      </c>
      <c r="V1178" s="1330" t="s">
        <v>24</v>
      </c>
      <c r="W1178" s="1311" t="s">
        <v>24</v>
      </c>
      <c r="X1178" s="200"/>
      <c r="Y1178" s="201"/>
      <c r="Z1178" s="202"/>
      <c r="AA1178" s="213" t="s">
        <v>927</v>
      </c>
      <c r="AB1178" s="213" t="s">
        <v>24</v>
      </c>
      <c r="AC1178" s="203" t="s">
        <v>24</v>
      </c>
      <c r="AD1178" s="230" t="s">
        <v>24</v>
      </c>
      <c r="AE1178" s="230" t="s">
        <v>24</v>
      </c>
      <c r="AF1178" s="230" t="s">
        <v>24</v>
      </c>
      <c r="AG1178" s="230" t="s">
        <v>24</v>
      </c>
      <c r="AH1178" s="1305"/>
      <c r="AI1178" s="244" t="str">
        <f t="shared" si="103"/>
        <v>SC P360 - SC P410 A/M------</v>
      </c>
      <c r="AJ1178" s="1330">
        <f t="shared" si="104"/>
        <v>42679</v>
      </c>
      <c r="AK1178" s="589">
        <v>42683</v>
      </c>
      <c r="AL1178" s="726">
        <v>42686</v>
      </c>
      <c r="AM1178" s="213"/>
      <c r="AN1178" s="244"/>
      <c r="AO1178" s="244"/>
      <c r="AP1178" s="213"/>
      <c r="AQ1178" s="180"/>
      <c r="AR1178" s="213"/>
      <c r="AS1178" s="213"/>
      <c r="AT1178" s="213"/>
      <c r="AU1178" s="213"/>
      <c r="AV1178" s="885"/>
      <c r="AW1178" s="885"/>
      <c r="AX1178" s="885"/>
      <c r="AY1178" s="885"/>
      <c r="AZ1178" s="177"/>
    </row>
    <row r="1179" spans="1:60" ht="15" customHeight="1">
      <c r="B1179" s="1310">
        <v>1173</v>
      </c>
      <c r="C1179" s="563" t="s">
        <v>7130</v>
      </c>
      <c r="D1179" s="244" t="s">
        <v>230</v>
      </c>
      <c r="E1179" s="567" t="s">
        <v>4228</v>
      </c>
      <c r="F1179" s="526" t="s">
        <v>7131</v>
      </c>
      <c r="G1179" s="526" t="s">
        <v>102</v>
      </c>
      <c r="H1179" s="653" t="s">
        <v>7132</v>
      </c>
      <c r="I1179" s="211">
        <v>34048</v>
      </c>
      <c r="J1179" s="1314">
        <f t="shared" ca="1" si="100"/>
        <v>29</v>
      </c>
      <c r="K1179" s="316" t="s">
        <v>24</v>
      </c>
      <c r="L1179" s="326" t="s">
        <v>24</v>
      </c>
      <c r="M1179" s="336" t="s">
        <v>24</v>
      </c>
      <c r="N1179" s="577">
        <v>42679</v>
      </c>
      <c r="O1179" s="205" t="s">
        <v>24</v>
      </c>
      <c r="P1179" s="244" t="s">
        <v>24</v>
      </c>
      <c r="Q1179" s="198" t="str">
        <f t="shared" si="105"/>
        <v>-</v>
      </c>
      <c r="R1179" s="181" t="str">
        <f t="shared" ca="1" si="102"/>
        <v>TIDAK MCU</v>
      </c>
      <c r="S1179" s="589" t="s">
        <v>8622</v>
      </c>
      <c r="T1179" s="211">
        <v>44640</v>
      </c>
      <c r="U1179" s="212">
        <v>44640</v>
      </c>
      <c r="V1179" s="1330" t="s">
        <v>24</v>
      </c>
      <c r="W1179" s="136" t="s">
        <v>24</v>
      </c>
      <c r="X1179" s="200"/>
      <c r="Y1179" s="201"/>
      <c r="Z1179" s="202"/>
      <c r="AA1179" s="213" t="s">
        <v>927</v>
      </c>
      <c r="AB1179" s="213" t="s">
        <v>13734</v>
      </c>
      <c r="AC1179" s="203" t="s">
        <v>24</v>
      </c>
      <c r="AD1179" s="230" t="s">
        <v>24</v>
      </c>
      <c r="AE1179" s="230" t="s">
        <v>24</v>
      </c>
      <c r="AF1179" s="230" t="s">
        <v>24</v>
      </c>
      <c r="AG1179" s="230" t="s">
        <v>24</v>
      </c>
      <c r="AH1179" s="1305"/>
      <c r="AI1179" s="244" t="str">
        <f t="shared" si="103"/>
        <v>SC P360 - SC P410 A/MSC P460 STR-----</v>
      </c>
      <c r="AJ1179" s="1330">
        <f t="shared" si="104"/>
        <v>42679</v>
      </c>
      <c r="AK1179" s="589">
        <v>44138</v>
      </c>
      <c r="AL1179" s="726">
        <v>44138</v>
      </c>
      <c r="AM1179" s="213"/>
      <c r="AN1179" s="244"/>
      <c r="AO1179" s="244"/>
      <c r="AP1179" s="213"/>
      <c r="AQ1179" s="1231" t="s">
        <v>3094</v>
      </c>
      <c r="AR1179" s="213"/>
      <c r="AS1179" s="213"/>
      <c r="AT1179" s="213"/>
      <c r="AU1179" s="213"/>
      <c r="AV1179" s="885"/>
      <c r="AW1179" s="885"/>
      <c r="AX1179" s="885"/>
      <c r="AY1179" s="885"/>
      <c r="AZ1179" s="177"/>
    </row>
    <row r="1180" spans="1:60" ht="15.75" customHeight="1">
      <c r="B1180" s="1310">
        <v>1174</v>
      </c>
      <c r="C1180" s="647" t="s">
        <v>7133</v>
      </c>
      <c r="D1180" s="590" t="s">
        <v>230</v>
      </c>
      <c r="E1180" s="567" t="s">
        <v>4228</v>
      </c>
      <c r="F1180" s="526" t="s">
        <v>7134</v>
      </c>
      <c r="G1180" s="526" t="s">
        <v>102</v>
      </c>
      <c r="H1180" s="570" t="s">
        <v>24</v>
      </c>
      <c r="I1180" s="211">
        <v>35726</v>
      </c>
      <c r="J1180" s="1314">
        <f t="shared" ca="1" si="100"/>
        <v>24</v>
      </c>
      <c r="K1180" s="316" t="s">
        <v>24</v>
      </c>
      <c r="L1180" s="326" t="s">
        <v>24</v>
      </c>
      <c r="M1180" s="336" t="s">
        <v>24</v>
      </c>
      <c r="N1180" s="577">
        <v>43761</v>
      </c>
      <c r="O1180" s="205" t="s">
        <v>24</v>
      </c>
      <c r="P1180" s="244" t="s">
        <v>24</v>
      </c>
      <c r="Q1180" s="198" t="str">
        <f t="shared" si="105"/>
        <v>-</v>
      </c>
      <c r="R1180" s="181" t="str">
        <f t="shared" ca="1" si="102"/>
        <v>TIDAK MCU</v>
      </c>
      <c r="S1180" s="589" t="s">
        <v>8623</v>
      </c>
      <c r="T1180" s="211">
        <v>44492</v>
      </c>
      <c r="U1180" s="212">
        <v>44492</v>
      </c>
      <c r="V1180" s="1330" t="s">
        <v>24</v>
      </c>
      <c r="W1180" s="1311" t="s">
        <v>24</v>
      </c>
      <c r="X1180" s="200"/>
      <c r="Y1180" s="201"/>
      <c r="Z1180" s="202"/>
      <c r="AA1180" s="213" t="s">
        <v>927</v>
      </c>
      <c r="AB1180" s="213" t="s">
        <v>9107</v>
      </c>
      <c r="AC1180" s="203" t="s">
        <v>24</v>
      </c>
      <c r="AD1180" s="232" t="s">
        <v>24</v>
      </c>
      <c r="AE1180" s="232" t="s">
        <v>24</v>
      </c>
      <c r="AF1180" s="232" t="s">
        <v>24</v>
      </c>
      <c r="AG1180" s="230" t="s">
        <v>24</v>
      </c>
      <c r="AH1180" s="1305"/>
      <c r="AI1180" s="244" t="str">
        <f t="shared" si="103"/>
        <v>SC P360 - SC P410 A/MHD 465-----</v>
      </c>
      <c r="AJ1180" s="1330">
        <f t="shared" si="104"/>
        <v>43761</v>
      </c>
      <c r="AK1180" s="530"/>
      <c r="AL1180" s="1991">
        <v>43761</v>
      </c>
      <c r="AM1180" s="213"/>
      <c r="AN1180" s="244"/>
      <c r="AO1180" s="244"/>
      <c r="AP1180" s="213"/>
      <c r="AQ1180" s="180"/>
      <c r="AR1180" s="213"/>
      <c r="AS1180" s="213"/>
      <c r="AT1180" s="213"/>
      <c r="AU1180" s="213"/>
      <c r="AV1180" s="885"/>
      <c r="AW1180" s="885"/>
      <c r="AX1180" s="885"/>
      <c r="AY1180" s="885"/>
      <c r="AZ1180" s="885"/>
    </row>
    <row r="1181" spans="1:60" ht="15" customHeight="1">
      <c r="B1181" s="1310">
        <v>1175</v>
      </c>
      <c r="C1181" s="563" t="s">
        <v>7135</v>
      </c>
      <c r="D1181" s="590" t="s">
        <v>230</v>
      </c>
      <c r="E1181" s="566" t="s">
        <v>4228</v>
      </c>
      <c r="F1181" s="526" t="s">
        <v>7136</v>
      </c>
      <c r="G1181" s="526" t="s">
        <v>102</v>
      </c>
      <c r="H1181" s="653" t="s">
        <v>7137</v>
      </c>
      <c r="I1181" s="211">
        <v>34818</v>
      </c>
      <c r="J1181" s="1314">
        <f t="shared" ca="1" si="100"/>
        <v>27</v>
      </c>
      <c r="K1181" s="316" t="s">
        <v>24</v>
      </c>
      <c r="L1181" s="326" t="s">
        <v>24</v>
      </c>
      <c r="M1181" s="336" t="s">
        <v>24</v>
      </c>
      <c r="N1181" s="577">
        <v>41950</v>
      </c>
      <c r="O1181" s="205" t="s">
        <v>24</v>
      </c>
      <c r="P1181" s="244" t="s">
        <v>24</v>
      </c>
      <c r="Q1181" s="198" t="str">
        <f t="shared" si="105"/>
        <v>-</v>
      </c>
      <c r="R1181" s="181" t="str">
        <f t="shared" ca="1" si="102"/>
        <v>TIDAK MCU</v>
      </c>
      <c r="S1181" s="589" t="s">
        <v>8624</v>
      </c>
      <c r="T1181" s="211">
        <v>44680</v>
      </c>
      <c r="U1181" s="212">
        <v>44680</v>
      </c>
      <c r="V1181" s="1330" t="s">
        <v>24</v>
      </c>
      <c r="W1181" s="1311" t="s">
        <v>24</v>
      </c>
      <c r="X1181" s="200"/>
      <c r="Y1181" s="201"/>
      <c r="Z1181" s="202"/>
      <c r="AA1181" s="243" t="s">
        <v>9107</v>
      </c>
      <c r="AB1181" s="243" t="s">
        <v>9136</v>
      </c>
      <c r="AC1181" s="1000" t="s">
        <v>14107</v>
      </c>
      <c r="AD1181" s="1000" t="s">
        <v>14108</v>
      </c>
      <c r="AE1181" s="230" t="s">
        <v>24</v>
      </c>
      <c r="AF1181" s="230" t="s">
        <v>24</v>
      </c>
      <c r="AG1181" s="230" t="s">
        <v>24</v>
      </c>
      <c r="AH1181" s="1305"/>
      <c r="AI1181" s="244" t="str">
        <f t="shared" si="103"/>
        <v>HD 465SC P360 - SC P460 A/MSC R580 - SC R620 STRSC R580 - SC R620 DTR---</v>
      </c>
      <c r="AJ1181" s="1330">
        <f t="shared" si="104"/>
        <v>41950</v>
      </c>
      <c r="AK1181" s="589">
        <v>44249</v>
      </c>
      <c r="AL1181" s="726">
        <v>44249</v>
      </c>
      <c r="AM1181" s="213"/>
      <c r="AN1181" s="244"/>
      <c r="AO1181" s="2313"/>
      <c r="AP1181" s="2307" t="s">
        <v>14109</v>
      </c>
      <c r="AQ1181" s="2324" t="s">
        <v>3094</v>
      </c>
      <c r="AR1181" s="213"/>
      <c r="AS1181" s="213"/>
      <c r="AT1181" s="213"/>
      <c r="AU1181" s="213"/>
      <c r="AV1181" s="885"/>
      <c r="AW1181" s="885"/>
      <c r="AX1181" s="885"/>
      <c r="AY1181" s="885"/>
      <c r="AZ1181" s="177"/>
    </row>
    <row r="1182" spans="1:60" ht="15" customHeight="1">
      <c r="B1182" s="1310">
        <v>1176</v>
      </c>
      <c r="C1182" s="563" t="s">
        <v>7138</v>
      </c>
      <c r="D1182" s="590" t="s">
        <v>230</v>
      </c>
      <c r="E1182" s="567" t="s">
        <v>4228</v>
      </c>
      <c r="F1182" s="526" t="s">
        <v>7139</v>
      </c>
      <c r="G1182" s="526" t="s">
        <v>102</v>
      </c>
      <c r="H1182" s="688" t="s">
        <v>7140</v>
      </c>
      <c r="I1182" s="211">
        <v>33627</v>
      </c>
      <c r="J1182" s="1314">
        <f t="shared" ca="1" si="100"/>
        <v>30</v>
      </c>
      <c r="K1182" s="316" t="s">
        <v>24</v>
      </c>
      <c r="L1182" s="326" t="s">
        <v>24</v>
      </c>
      <c r="M1182" s="336" t="s">
        <v>24</v>
      </c>
      <c r="N1182" s="577">
        <v>42782</v>
      </c>
      <c r="O1182" s="205" t="s">
        <v>24</v>
      </c>
      <c r="P1182" s="244" t="s">
        <v>24</v>
      </c>
      <c r="Q1182" s="198" t="str">
        <f t="shared" si="105"/>
        <v>-</v>
      </c>
      <c r="R1182" s="181" t="str">
        <f t="shared" ca="1" si="102"/>
        <v>TIDAK MCU</v>
      </c>
      <c r="S1182" s="589" t="s">
        <v>8625</v>
      </c>
      <c r="T1182" s="211">
        <v>44585</v>
      </c>
      <c r="U1182" s="212">
        <v>44585</v>
      </c>
      <c r="V1182" s="1330" t="s">
        <v>24</v>
      </c>
      <c r="W1182" s="1311" t="s">
        <v>24</v>
      </c>
      <c r="X1182" s="200"/>
      <c r="Y1182" s="201"/>
      <c r="Z1182" s="202"/>
      <c r="AA1182" s="244" t="s">
        <v>927</v>
      </c>
      <c r="AB1182" s="213" t="s">
        <v>13734</v>
      </c>
      <c r="AC1182" s="203" t="s">
        <v>24</v>
      </c>
      <c r="AD1182" s="230" t="s">
        <v>24</v>
      </c>
      <c r="AE1182" s="230" t="s">
        <v>24</v>
      </c>
      <c r="AF1182" s="230" t="s">
        <v>24</v>
      </c>
      <c r="AG1182" s="230" t="s">
        <v>24</v>
      </c>
      <c r="AH1182" s="1305"/>
      <c r="AI1182" s="244" t="str">
        <f t="shared" si="103"/>
        <v>SC P360 - SC P410 A/MSC P460 STR-----</v>
      </c>
      <c r="AJ1182" s="1330">
        <f t="shared" si="104"/>
        <v>42782</v>
      </c>
      <c r="AK1182" s="589">
        <v>44228</v>
      </c>
      <c r="AL1182" s="726">
        <v>42789</v>
      </c>
      <c r="AM1182" s="213"/>
      <c r="AN1182" s="244"/>
      <c r="AO1182" s="244"/>
      <c r="AP1182" s="213"/>
      <c r="AQ1182" s="213"/>
      <c r="AR1182" s="213"/>
      <c r="AS1182" s="213"/>
      <c r="AT1182" s="213"/>
      <c r="AU1182" s="213"/>
      <c r="AV1182" s="885"/>
      <c r="AW1182" s="885"/>
      <c r="AX1182" s="885"/>
      <c r="AY1182" s="885"/>
      <c r="AZ1182" s="177"/>
    </row>
    <row r="1183" spans="1:60" ht="15.75" customHeight="1">
      <c r="B1183" s="1310">
        <v>1177</v>
      </c>
      <c r="C1183" s="563" t="s">
        <v>299</v>
      </c>
      <c r="D1183" s="590" t="s">
        <v>230</v>
      </c>
      <c r="E1183" s="567" t="s">
        <v>4228</v>
      </c>
      <c r="F1183" s="526" t="s">
        <v>7141</v>
      </c>
      <c r="G1183" s="526" t="s">
        <v>102</v>
      </c>
      <c r="H1183" s="653" t="s">
        <v>7142</v>
      </c>
      <c r="I1183" s="211">
        <v>32398</v>
      </c>
      <c r="J1183" s="1314">
        <f t="shared" ca="1" si="100"/>
        <v>33</v>
      </c>
      <c r="K1183" s="211" t="s">
        <v>493</v>
      </c>
      <c r="L1183" s="211" t="s">
        <v>7143</v>
      </c>
      <c r="M1183" s="211">
        <v>45539</v>
      </c>
      <c r="N1183" s="577">
        <v>42601</v>
      </c>
      <c r="O1183" s="205" t="s">
        <v>24</v>
      </c>
      <c r="P1183" s="244" t="s">
        <v>24</v>
      </c>
      <c r="Q1183" s="198" t="str">
        <f t="shared" si="105"/>
        <v>-</v>
      </c>
      <c r="R1183" s="181" t="str">
        <f t="shared" ca="1" si="102"/>
        <v>TIDAK MCU</v>
      </c>
      <c r="S1183" s="589" t="s">
        <v>8626</v>
      </c>
      <c r="T1183" s="211">
        <v>44451</v>
      </c>
      <c r="U1183" s="212">
        <v>44451</v>
      </c>
      <c r="V1183" s="1330" t="s">
        <v>24</v>
      </c>
      <c r="W1183" s="1311" t="s">
        <v>24</v>
      </c>
      <c r="X1183" s="200"/>
      <c r="Y1183" s="201"/>
      <c r="Z1183" s="202"/>
      <c r="AA1183" s="213" t="s">
        <v>927</v>
      </c>
      <c r="AB1183" s="213" t="s">
        <v>24</v>
      </c>
      <c r="AC1183" s="203" t="s">
        <v>24</v>
      </c>
      <c r="AD1183" s="230" t="s">
        <v>24</v>
      </c>
      <c r="AE1183" s="230" t="s">
        <v>24</v>
      </c>
      <c r="AF1183" s="230" t="s">
        <v>24</v>
      </c>
      <c r="AG1183" s="230" t="s">
        <v>24</v>
      </c>
      <c r="AH1183" s="369"/>
      <c r="AI1183" s="481" t="str">
        <f t="shared" si="103"/>
        <v>SC P360 - SC P410 A/M------</v>
      </c>
      <c r="AJ1183" s="1330">
        <f t="shared" si="104"/>
        <v>42601</v>
      </c>
      <c r="AK1183" s="589">
        <v>42605</v>
      </c>
      <c r="AL1183" s="726">
        <v>42608</v>
      </c>
      <c r="AM1183" s="213"/>
      <c r="AN1183" s="244"/>
      <c r="AO1183" s="244"/>
      <c r="AP1183" s="213"/>
      <c r="AQ1183" s="1231" t="s">
        <v>3094</v>
      </c>
      <c r="AR1183" s="213"/>
      <c r="AS1183" s="213"/>
      <c r="AT1183" s="213"/>
      <c r="AU1183" s="213"/>
      <c r="AV1183" s="885" t="s">
        <v>11697</v>
      </c>
      <c r="AW1183" s="885"/>
      <c r="AX1183" s="885"/>
      <c r="AY1183" s="885"/>
      <c r="AZ1183" s="177"/>
    </row>
    <row r="1184" spans="1:60" ht="15" customHeight="1">
      <c r="B1184" s="1310">
        <v>1178</v>
      </c>
      <c r="C1184" s="563" t="s">
        <v>1615</v>
      </c>
      <c r="D1184" s="590" t="s">
        <v>230</v>
      </c>
      <c r="E1184" s="567" t="s">
        <v>4228</v>
      </c>
      <c r="F1184" s="526" t="s">
        <v>7144</v>
      </c>
      <c r="G1184" s="526" t="s">
        <v>102</v>
      </c>
      <c r="H1184" s="653" t="s">
        <v>7145</v>
      </c>
      <c r="I1184" s="211">
        <v>29931</v>
      </c>
      <c r="J1184" s="1314">
        <f t="shared" ca="1" si="100"/>
        <v>40</v>
      </c>
      <c r="K1184" s="211" t="s">
        <v>7146</v>
      </c>
      <c r="L1184" s="211" t="s">
        <v>7147</v>
      </c>
      <c r="M1184" s="211">
        <v>45271</v>
      </c>
      <c r="N1184" s="510">
        <v>42089</v>
      </c>
      <c r="O1184" s="205"/>
      <c r="P1184" s="244" t="s">
        <v>24</v>
      </c>
      <c r="Q1184" s="198" t="str">
        <f t="shared" si="105"/>
        <v>-</v>
      </c>
      <c r="R1184" s="181" t="str">
        <f t="shared" ca="1" si="102"/>
        <v>TIDAK MCU</v>
      </c>
      <c r="S1184" s="589" t="s">
        <v>8627</v>
      </c>
      <c r="T1184" s="211">
        <v>44541</v>
      </c>
      <c r="U1184" s="212">
        <v>44906</v>
      </c>
      <c r="V1184" s="1330" t="s">
        <v>24</v>
      </c>
      <c r="W1184" s="1311" t="s">
        <v>24</v>
      </c>
      <c r="X1184" s="200"/>
      <c r="Y1184" s="201"/>
      <c r="Z1184" s="202"/>
      <c r="AA1184" s="243" t="s">
        <v>927</v>
      </c>
      <c r="AB1184" s="243" t="s">
        <v>928</v>
      </c>
      <c r="AC1184" s="203" t="s">
        <v>24</v>
      </c>
      <c r="AD1184" s="230"/>
      <c r="AE1184" s="230"/>
      <c r="AF1184" s="230"/>
      <c r="AG1184" s="230"/>
      <c r="AH1184" s="1305"/>
      <c r="AI1184" s="244" t="str">
        <f t="shared" si="103"/>
        <v>SC P360 - SC P410 A/MDZ 85 - DZ 375-</v>
      </c>
      <c r="AJ1184" s="1330">
        <f t="shared" si="104"/>
        <v>42089</v>
      </c>
      <c r="AK1184" s="589">
        <v>44250</v>
      </c>
      <c r="AL1184" s="726">
        <v>44250</v>
      </c>
      <c r="AM1184" s="213"/>
      <c r="AN1184" s="244"/>
      <c r="AO1184" s="244"/>
      <c r="AP1184" s="213" t="s">
        <v>9113</v>
      </c>
      <c r="AQ1184" s="1231" t="s">
        <v>3094</v>
      </c>
      <c r="AR1184" s="213"/>
      <c r="AS1184" s="213"/>
      <c r="AT1184" s="213"/>
      <c r="AU1184" s="213"/>
      <c r="AV1184" s="885"/>
      <c r="AW1184" s="885"/>
      <c r="AX1184" s="885"/>
      <c r="AY1184" s="885"/>
      <c r="AZ1184" s="177"/>
    </row>
    <row r="1185" spans="2:52" ht="15" customHeight="1">
      <c r="B1185" s="1310">
        <v>1179</v>
      </c>
      <c r="C1185" s="563" t="s">
        <v>7148</v>
      </c>
      <c r="D1185" s="590" t="s">
        <v>230</v>
      </c>
      <c r="E1185" s="566" t="s">
        <v>4228</v>
      </c>
      <c r="F1185" s="526" t="s">
        <v>7149</v>
      </c>
      <c r="G1185" s="526" t="s">
        <v>102</v>
      </c>
      <c r="H1185" s="653" t="s">
        <v>7150</v>
      </c>
      <c r="I1185" s="211">
        <v>33091</v>
      </c>
      <c r="J1185" s="1314">
        <f t="shared" ca="1" si="100"/>
        <v>31</v>
      </c>
      <c r="K1185" s="316" t="s">
        <v>24</v>
      </c>
      <c r="L1185" s="326" t="s">
        <v>24</v>
      </c>
      <c r="M1185" s="336" t="s">
        <v>24</v>
      </c>
      <c r="N1185" s="577">
        <v>42782</v>
      </c>
      <c r="O1185" s="205" t="s">
        <v>24</v>
      </c>
      <c r="P1185" s="244" t="s">
        <v>24</v>
      </c>
      <c r="Q1185" s="198" t="str">
        <f t="shared" si="105"/>
        <v>-</v>
      </c>
      <c r="R1185" s="181" t="str">
        <f t="shared" ca="1" si="102"/>
        <v>TIDAK MCU</v>
      </c>
      <c r="S1185" s="589" t="s">
        <v>8628</v>
      </c>
      <c r="T1185" s="211">
        <v>44414</v>
      </c>
      <c r="U1185" s="212">
        <v>44414</v>
      </c>
      <c r="V1185" s="1330" t="s">
        <v>24</v>
      </c>
      <c r="W1185" s="1311" t="s">
        <v>24</v>
      </c>
      <c r="X1185" s="200"/>
      <c r="Y1185" s="201"/>
      <c r="Z1185" s="202"/>
      <c r="AA1185" s="213" t="s">
        <v>927</v>
      </c>
      <c r="AB1185" s="213" t="s">
        <v>24</v>
      </c>
      <c r="AC1185" s="203" t="s">
        <v>24</v>
      </c>
      <c r="AD1185" s="230" t="s">
        <v>24</v>
      </c>
      <c r="AE1185" s="230" t="s">
        <v>24</v>
      </c>
      <c r="AF1185" s="230" t="s">
        <v>24</v>
      </c>
      <c r="AG1185" s="230" t="s">
        <v>24</v>
      </c>
      <c r="AH1185" s="1305"/>
      <c r="AI1185" s="244" t="str">
        <f t="shared" si="103"/>
        <v>SC P360 - SC P410 A/M------</v>
      </c>
      <c r="AJ1185" s="1330">
        <f t="shared" si="104"/>
        <v>42782</v>
      </c>
      <c r="AK1185" s="589">
        <v>44027</v>
      </c>
      <c r="AL1185" s="726">
        <v>42789</v>
      </c>
      <c r="AM1185" s="213"/>
      <c r="AN1185" s="244"/>
      <c r="AO1185" s="244"/>
      <c r="AP1185" s="213"/>
      <c r="AQ1185" s="1231" t="s">
        <v>3094</v>
      </c>
      <c r="AR1185" s="213"/>
      <c r="AS1185" s="213"/>
      <c r="AT1185" s="213"/>
      <c r="AU1185" s="213"/>
      <c r="AV1185" s="885"/>
      <c r="AW1185" s="885"/>
      <c r="AX1185" s="885"/>
      <c r="AY1185" s="885"/>
      <c r="AZ1185" s="177"/>
    </row>
    <row r="1186" spans="2:52" ht="15" customHeight="1">
      <c r="B1186" s="1310">
        <v>1180</v>
      </c>
      <c r="C1186" s="563" t="s">
        <v>7151</v>
      </c>
      <c r="D1186" s="244" t="s">
        <v>230</v>
      </c>
      <c r="E1186" s="567" t="s">
        <v>4228</v>
      </c>
      <c r="F1186" s="526" t="s">
        <v>7152</v>
      </c>
      <c r="G1186" s="526" t="s">
        <v>102</v>
      </c>
      <c r="H1186" s="688" t="s">
        <v>7153</v>
      </c>
      <c r="I1186" s="211">
        <v>33841</v>
      </c>
      <c r="J1186" s="1314">
        <f t="shared" ca="1" si="100"/>
        <v>29</v>
      </c>
      <c r="K1186" s="211" t="s">
        <v>493</v>
      </c>
      <c r="L1186" s="211" t="s">
        <v>7154</v>
      </c>
      <c r="M1186" s="211">
        <v>45163</v>
      </c>
      <c r="N1186" s="577">
        <v>42782</v>
      </c>
      <c r="O1186" s="205" t="s">
        <v>24</v>
      </c>
      <c r="P1186" s="244" t="s">
        <v>24</v>
      </c>
      <c r="Q1186" s="198" t="str">
        <f t="shared" si="105"/>
        <v>-</v>
      </c>
      <c r="R1186" s="181" t="str">
        <f t="shared" ca="1" si="102"/>
        <v>TIDAK MCU</v>
      </c>
      <c r="S1186" s="589" t="s">
        <v>8629</v>
      </c>
      <c r="T1186" s="211">
        <v>44433</v>
      </c>
      <c r="U1186" s="212">
        <v>44433</v>
      </c>
      <c r="V1186" s="1330" t="s">
        <v>24</v>
      </c>
      <c r="W1186" s="1311" t="s">
        <v>24</v>
      </c>
      <c r="X1186" s="200"/>
      <c r="Y1186" s="201"/>
      <c r="Z1186" s="202"/>
      <c r="AA1186" s="213" t="s">
        <v>927</v>
      </c>
      <c r="AB1186" s="213" t="s">
        <v>13734</v>
      </c>
      <c r="AC1186" s="203" t="s">
        <v>24</v>
      </c>
      <c r="AD1186" s="230" t="s">
        <v>24</v>
      </c>
      <c r="AE1186" s="230" t="s">
        <v>24</v>
      </c>
      <c r="AF1186" s="230" t="s">
        <v>24</v>
      </c>
      <c r="AG1186" s="230" t="s">
        <v>24</v>
      </c>
      <c r="AH1186" s="1305"/>
      <c r="AI1186" s="244" t="str">
        <f t="shared" si="103"/>
        <v>SC P360 - SC P410 A/MSC P460 STR-----</v>
      </c>
      <c r="AJ1186" s="1330">
        <f t="shared" si="104"/>
        <v>42782</v>
      </c>
      <c r="AK1186" s="589">
        <v>44228</v>
      </c>
      <c r="AL1186" s="726">
        <v>42789</v>
      </c>
      <c r="AM1186" s="213"/>
      <c r="AN1186" s="244"/>
      <c r="AO1186" s="244"/>
      <c r="AP1186" s="213"/>
      <c r="AQ1186" s="213" t="s">
        <v>3094</v>
      </c>
      <c r="AR1186" s="213"/>
      <c r="AS1186" s="213"/>
      <c r="AT1186" s="213"/>
      <c r="AU1186" s="213"/>
      <c r="AV1186" s="885"/>
      <c r="AW1186" s="885"/>
      <c r="AX1186" s="885"/>
      <c r="AY1186" s="885"/>
      <c r="AZ1186" s="177"/>
    </row>
    <row r="1187" spans="2:52" ht="15.75" customHeight="1">
      <c r="B1187" s="1310">
        <v>1181</v>
      </c>
      <c r="C1187" s="647" t="s">
        <v>7155</v>
      </c>
      <c r="D1187" s="590" t="s">
        <v>230</v>
      </c>
      <c r="E1187" s="567" t="s">
        <v>4228</v>
      </c>
      <c r="F1187" s="526" t="s">
        <v>7156</v>
      </c>
      <c r="G1187" s="526" t="s">
        <v>102</v>
      </c>
      <c r="H1187" s="653" t="s">
        <v>7157</v>
      </c>
      <c r="I1187" s="211">
        <v>32547</v>
      </c>
      <c r="J1187" s="1314">
        <f t="shared" ca="1" si="100"/>
        <v>33</v>
      </c>
      <c r="K1187" s="211" t="s">
        <v>494</v>
      </c>
      <c r="L1187" s="211" t="s">
        <v>7158</v>
      </c>
      <c r="M1187" s="211">
        <v>44600</v>
      </c>
      <c r="N1187" s="577">
        <v>42782</v>
      </c>
      <c r="O1187" s="205" t="s">
        <v>24</v>
      </c>
      <c r="P1187" s="244" t="s">
        <v>24</v>
      </c>
      <c r="Q1187" s="198" t="str">
        <f t="shared" si="105"/>
        <v>-</v>
      </c>
      <c r="R1187" s="181" t="str">
        <f t="shared" ca="1" si="102"/>
        <v>TIDAK MCU</v>
      </c>
      <c r="S1187" s="589" t="s">
        <v>8630</v>
      </c>
      <c r="T1187" s="211">
        <v>44600</v>
      </c>
      <c r="U1187" s="212">
        <v>44600</v>
      </c>
      <c r="V1187" s="1330" t="s">
        <v>24</v>
      </c>
      <c r="W1187" s="1311" t="s">
        <v>24</v>
      </c>
      <c r="X1187" s="200"/>
      <c r="Y1187" s="201"/>
      <c r="Z1187" s="202"/>
      <c r="AA1187" s="213" t="s">
        <v>927</v>
      </c>
      <c r="AB1187" s="213" t="s">
        <v>24</v>
      </c>
      <c r="AC1187" s="203" t="s">
        <v>24</v>
      </c>
      <c r="AD1187" s="230" t="s">
        <v>24</v>
      </c>
      <c r="AE1187" s="230" t="s">
        <v>24</v>
      </c>
      <c r="AF1187" s="230" t="s">
        <v>24</v>
      </c>
      <c r="AG1187" s="230" t="s">
        <v>24</v>
      </c>
      <c r="AH1187" s="1305"/>
      <c r="AI1187" s="244" t="str">
        <f t="shared" si="103"/>
        <v>SC P360 - SC P410 A/M------</v>
      </c>
      <c r="AJ1187" s="1330">
        <f t="shared" si="104"/>
        <v>42782</v>
      </c>
      <c r="AK1187" s="589">
        <v>42786</v>
      </c>
      <c r="AL1187" s="726">
        <v>42789</v>
      </c>
      <c r="AM1187" s="213"/>
      <c r="AN1187" s="244"/>
      <c r="AO1187" s="244"/>
      <c r="AP1187" s="213"/>
      <c r="AQ1187" s="1231" t="s">
        <v>3094</v>
      </c>
      <c r="AR1187" s="213"/>
      <c r="AS1187" s="213"/>
      <c r="AT1187" s="213"/>
      <c r="AU1187" s="213"/>
      <c r="AV1187" s="885"/>
      <c r="AW1187" s="885"/>
      <c r="AX1187" s="885"/>
      <c r="AY1187" s="885"/>
      <c r="AZ1187" s="177"/>
    </row>
    <row r="1188" spans="2:52" ht="15" customHeight="1">
      <c r="B1188" s="1310">
        <v>1182</v>
      </c>
      <c r="C1188" s="563" t="s">
        <v>7159</v>
      </c>
      <c r="D1188" s="590" t="s">
        <v>230</v>
      </c>
      <c r="E1188" s="567" t="s">
        <v>4228</v>
      </c>
      <c r="F1188" s="526" t="s">
        <v>7160</v>
      </c>
      <c r="G1188" s="526" t="s">
        <v>102</v>
      </c>
      <c r="H1188" s="653" t="s">
        <v>7161</v>
      </c>
      <c r="I1188" s="211">
        <v>33010</v>
      </c>
      <c r="J1188" s="1314">
        <f t="shared" ca="1" si="100"/>
        <v>32</v>
      </c>
      <c r="K1188" s="316" t="s">
        <v>24</v>
      </c>
      <c r="L1188" s="326" t="s">
        <v>24</v>
      </c>
      <c r="M1188" s="336" t="s">
        <v>24</v>
      </c>
      <c r="N1188" s="577">
        <v>42772</v>
      </c>
      <c r="O1188" s="205" t="s">
        <v>24</v>
      </c>
      <c r="P1188" s="244" t="s">
        <v>24</v>
      </c>
      <c r="Q1188" s="198" t="str">
        <f t="shared" si="105"/>
        <v>-</v>
      </c>
      <c r="R1188" s="181" t="str">
        <f t="shared" ca="1" si="102"/>
        <v>TIDAK MCU</v>
      </c>
      <c r="S1188" s="589" t="s">
        <v>8631</v>
      </c>
      <c r="T1188" s="211">
        <v>44698</v>
      </c>
      <c r="U1188" s="212">
        <v>44698</v>
      </c>
      <c r="V1188" s="1313" t="s">
        <v>24</v>
      </c>
      <c r="W1188" s="1311" t="s">
        <v>24</v>
      </c>
      <c r="X1188" s="200"/>
      <c r="Y1188" s="201"/>
      <c r="Z1188" s="202"/>
      <c r="AA1188" s="213" t="s">
        <v>927</v>
      </c>
      <c r="AB1188" s="213" t="s">
        <v>13734</v>
      </c>
      <c r="AC1188" s="203" t="s">
        <v>24</v>
      </c>
      <c r="AD1188" s="230" t="s">
        <v>24</v>
      </c>
      <c r="AE1188" s="230" t="s">
        <v>24</v>
      </c>
      <c r="AF1188" s="230" t="s">
        <v>24</v>
      </c>
      <c r="AG1188" s="230" t="s">
        <v>24</v>
      </c>
      <c r="AH1188" s="1305"/>
      <c r="AI1188" s="244" t="str">
        <f t="shared" si="103"/>
        <v>SC P360 - SC P410 A/MSC P460 STR-----</v>
      </c>
      <c r="AJ1188" s="1330">
        <f t="shared" si="104"/>
        <v>42772</v>
      </c>
      <c r="AK1188" s="589">
        <v>44151</v>
      </c>
      <c r="AL1188" s="726">
        <v>44151</v>
      </c>
      <c r="AM1188" s="213"/>
      <c r="AN1188" s="244"/>
      <c r="AO1188" s="244"/>
      <c r="AP1188" s="213"/>
      <c r="AQ1188" s="243" t="s">
        <v>3094</v>
      </c>
      <c r="AR1188" s="213"/>
      <c r="AS1188" s="213"/>
      <c r="AT1188" s="213"/>
      <c r="AU1188" s="213"/>
      <c r="AV1188" s="885"/>
      <c r="AW1188" s="885"/>
      <c r="AX1188" s="885"/>
      <c r="AY1188" s="885"/>
      <c r="AZ1188" s="177"/>
    </row>
    <row r="1189" spans="2:52" ht="15.75" customHeight="1">
      <c r="B1189" s="1310">
        <v>1183</v>
      </c>
      <c r="C1189" s="647" t="s">
        <v>7162</v>
      </c>
      <c r="D1189" s="590" t="s">
        <v>230</v>
      </c>
      <c r="E1189" s="567" t="s">
        <v>4228</v>
      </c>
      <c r="F1189" s="526" t="s">
        <v>7163</v>
      </c>
      <c r="G1189" s="526" t="s">
        <v>102</v>
      </c>
      <c r="H1189" s="653" t="s">
        <v>7164</v>
      </c>
      <c r="I1189" s="211">
        <v>34304</v>
      </c>
      <c r="J1189" s="1314">
        <f t="shared" ca="1" si="100"/>
        <v>28</v>
      </c>
      <c r="K1189" s="211" t="s">
        <v>5110</v>
      </c>
      <c r="L1189" s="211" t="s">
        <v>7165</v>
      </c>
      <c r="M1189" s="211">
        <v>44896</v>
      </c>
      <c r="N1189" s="577">
        <v>43122</v>
      </c>
      <c r="O1189" s="205" t="s">
        <v>24</v>
      </c>
      <c r="P1189" s="244" t="s">
        <v>24</v>
      </c>
      <c r="Q1189" s="198" t="str">
        <f t="shared" si="105"/>
        <v>-</v>
      </c>
      <c r="R1189" s="181" t="str">
        <f t="shared" ca="1" si="102"/>
        <v>TIDAK MCU</v>
      </c>
      <c r="S1189" s="589" t="s">
        <v>8632</v>
      </c>
      <c r="T1189" s="211">
        <v>44531</v>
      </c>
      <c r="U1189" s="212">
        <v>44531</v>
      </c>
      <c r="V1189" s="904" t="s">
        <v>24</v>
      </c>
      <c r="W1189" s="136" t="s">
        <v>24</v>
      </c>
      <c r="X1189" s="200"/>
      <c r="Y1189" s="201"/>
      <c r="Z1189" s="202"/>
      <c r="AA1189" s="213" t="s">
        <v>927</v>
      </c>
      <c r="AB1189" s="213" t="s">
        <v>24</v>
      </c>
      <c r="AC1189" s="203" t="s">
        <v>24</v>
      </c>
      <c r="AD1189" s="230" t="s">
        <v>24</v>
      </c>
      <c r="AE1189" s="230" t="s">
        <v>24</v>
      </c>
      <c r="AF1189" s="230" t="s">
        <v>24</v>
      </c>
      <c r="AG1189" s="230" t="s">
        <v>24</v>
      </c>
      <c r="AH1189" s="1305"/>
      <c r="AI1189" s="244" t="str">
        <f t="shared" si="103"/>
        <v>SC P360 - SC P410 A/M------</v>
      </c>
      <c r="AJ1189" s="1330">
        <f t="shared" si="104"/>
        <v>43122</v>
      </c>
      <c r="AK1189" s="589">
        <v>43126</v>
      </c>
      <c r="AL1189" s="726">
        <v>43129</v>
      </c>
      <c r="AM1189" s="213"/>
      <c r="AN1189" s="244"/>
      <c r="AO1189" s="244"/>
      <c r="AP1189" s="213"/>
      <c r="AQ1189" s="1231" t="s">
        <v>3094</v>
      </c>
      <c r="AR1189" s="213"/>
      <c r="AS1189" s="213"/>
      <c r="AT1189" s="213"/>
      <c r="AU1189" s="213"/>
      <c r="AV1189" s="885" t="s">
        <v>11697</v>
      </c>
      <c r="AW1189" s="885" t="s">
        <v>11701</v>
      </c>
      <c r="AX1189" s="885" t="s">
        <v>12095</v>
      </c>
      <c r="AY1189" s="460">
        <v>43867</v>
      </c>
      <c r="AZ1189" s="177"/>
    </row>
    <row r="1190" spans="2:52" ht="15" customHeight="1">
      <c r="B1190" s="1310">
        <v>1184</v>
      </c>
      <c r="C1190" s="647" t="s">
        <v>2716</v>
      </c>
      <c r="D1190" s="590" t="s">
        <v>230</v>
      </c>
      <c r="E1190" s="567" t="s">
        <v>4228</v>
      </c>
      <c r="F1190" s="526" t="s">
        <v>7166</v>
      </c>
      <c r="G1190" s="526" t="s">
        <v>102</v>
      </c>
      <c r="H1190" s="653" t="s">
        <v>7167</v>
      </c>
      <c r="I1190" s="211">
        <v>34624</v>
      </c>
      <c r="J1190" s="1314">
        <f t="shared" ca="1" si="100"/>
        <v>27</v>
      </c>
      <c r="K1190" s="316" t="s">
        <v>24</v>
      </c>
      <c r="L1190" s="326" t="s">
        <v>24</v>
      </c>
      <c r="M1190" s="336" t="s">
        <v>24</v>
      </c>
      <c r="N1190" s="577">
        <v>42782</v>
      </c>
      <c r="O1190" s="205" t="s">
        <v>24</v>
      </c>
      <c r="P1190" s="244" t="s">
        <v>24</v>
      </c>
      <c r="Q1190" s="198" t="str">
        <f t="shared" si="105"/>
        <v>-</v>
      </c>
      <c r="R1190" s="181" t="str">
        <f t="shared" ca="1" si="102"/>
        <v>TIDAK MCU</v>
      </c>
      <c r="S1190" s="589" t="s">
        <v>8633</v>
      </c>
      <c r="T1190" s="211">
        <v>44486</v>
      </c>
      <c r="U1190" s="212">
        <v>44486</v>
      </c>
      <c r="V1190" s="904" t="s">
        <v>24</v>
      </c>
      <c r="W1190" s="136" t="s">
        <v>24</v>
      </c>
      <c r="X1190" s="200"/>
      <c r="Y1190" s="201"/>
      <c r="Z1190" s="202"/>
      <c r="AA1190" s="213" t="s">
        <v>927</v>
      </c>
      <c r="AB1190" s="213" t="s">
        <v>24</v>
      </c>
      <c r="AC1190" s="203" t="s">
        <v>24</v>
      </c>
      <c r="AD1190" s="230" t="s">
        <v>24</v>
      </c>
      <c r="AE1190" s="230" t="s">
        <v>24</v>
      </c>
      <c r="AF1190" s="230" t="s">
        <v>24</v>
      </c>
      <c r="AG1190" s="230" t="s">
        <v>24</v>
      </c>
      <c r="AH1190" s="1305"/>
      <c r="AI1190" s="244" t="str">
        <f t="shared" si="103"/>
        <v>SC P360 - SC P410 A/M------</v>
      </c>
      <c r="AJ1190" s="1330">
        <f t="shared" si="104"/>
        <v>42782</v>
      </c>
      <c r="AK1190" s="589">
        <v>42786</v>
      </c>
      <c r="AL1190" s="726">
        <v>42789</v>
      </c>
      <c r="AM1190" s="213"/>
      <c r="AN1190" s="244"/>
      <c r="AO1190" s="244"/>
      <c r="AP1190" s="213"/>
      <c r="AQ1190" s="243" t="s">
        <v>3094</v>
      </c>
      <c r="AR1190" s="213"/>
      <c r="AS1190" s="213"/>
      <c r="AT1190" s="213"/>
      <c r="AU1190" s="213"/>
      <c r="AV1190" s="177"/>
      <c r="AW1190" s="177"/>
      <c r="AX1190" s="177"/>
      <c r="AY1190" s="177"/>
      <c r="AZ1190" s="177"/>
    </row>
    <row r="1191" spans="2:52" ht="15" customHeight="1">
      <c r="B1191" s="1310">
        <v>1185</v>
      </c>
      <c r="C1191" s="647" t="s">
        <v>7168</v>
      </c>
      <c r="D1191" s="244" t="s">
        <v>230</v>
      </c>
      <c r="E1191" s="567" t="s">
        <v>4228</v>
      </c>
      <c r="F1191" s="526" t="s">
        <v>7169</v>
      </c>
      <c r="G1191" s="526" t="s">
        <v>102</v>
      </c>
      <c r="H1191" s="688" t="s">
        <v>7170</v>
      </c>
      <c r="I1191" s="211">
        <v>33975</v>
      </c>
      <c r="J1191" s="1314">
        <f t="shared" ca="1" si="100"/>
        <v>29</v>
      </c>
      <c r="K1191" s="316" t="s">
        <v>24</v>
      </c>
      <c r="L1191" s="326" t="s">
        <v>24</v>
      </c>
      <c r="M1191" s="336" t="s">
        <v>24</v>
      </c>
      <c r="N1191" s="577">
        <v>40719</v>
      </c>
      <c r="O1191" s="205" t="s">
        <v>24</v>
      </c>
      <c r="P1191" s="244" t="s">
        <v>24</v>
      </c>
      <c r="Q1191" s="198" t="str">
        <f t="shared" si="105"/>
        <v>-</v>
      </c>
      <c r="R1191" s="181" t="str">
        <f t="shared" ca="1" si="102"/>
        <v>TIDAK MCU</v>
      </c>
      <c r="S1191" s="589" t="s">
        <v>8634</v>
      </c>
      <c r="T1191" s="211">
        <v>44567</v>
      </c>
      <c r="U1191" s="212">
        <v>44567</v>
      </c>
      <c r="V1191" s="395" t="s">
        <v>24</v>
      </c>
      <c r="W1191" s="136" t="s">
        <v>24</v>
      </c>
      <c r="X1191" s="200"/>
      <c r="Y1191" s="201"/>
      <c r="Z1191" s="202"/>
      <c r="AA1191" s="213" t="s">
        <v>4457</v>
      </c>
      <c r="AB1191" s="213" t="s">
        <v>929</v>
      </c>
      <c r="AC1191" s="203"/>
      <c r="AD1191" s="230"/>
      <c r="AE1191" s="230"/>
      <c r="AF1191" s="230"/>
      <c r="AG1191" s="230"/>
      <c r="AH1191" s="1305"/>
      <c r="AI1191" s="244" t="str">
        <f t="shared" si="103"/>
        <v>SC P360, SC P380GD 705, GD 825</v>
      </c>
      <c r="AJ1191" s="1330">
        <f t="shared" si="104"/>
        <v>40719</v>
      </c>
      <c r="AK1191" s="589"/>
      <c r="AL1191" s="726">
        <v>40719</v>
      </c>
      <c r="AM1191" s="213"/>
      <c r="AN1191" s="244"/>
      <c r="AO1191" s="244"/>
      <c r="AP1191" s="213"/>
      <c r="AQ1191" s="213"/>
      <c r="AR1191" s="213"/>
      <c r="AS1191" s="213"/>
      <c r="AT1191" s="213"/>
      <c r="AU1191" s="213"/>
      <c r="AV1191" s="885"/>
      <c r="AW1191" s="885"/>
      <c r="AX1191" s="885"/>
      <c r="AY1191" s="885"/>
      <c r="AZ1191" s="177"/>
    </row>
    <row r="1192" spans="2:52" ht="15.75" customHeight="1">
      <c r="B1192" s="1310">
        <v>1186</v>
      </c>
      <c r="C1192" s="563" t="s">
        <v>7171</v>
      </c>
      <c r="D1192" s="590" t="s">
        <v>230</v>
      </c>
      <c r="E1192" s="567" t="s">
        <v>4228</v>
      </c>
      <c r="F1192" s="526" t="s">
        <v>7172</v>
      </c>
      <c r="G1192" s="526" t="s">
        <v>102</v>
      </c>
      <c r="H1192" s="653" t="s">
        <v>7173</v>
      </c>
      <c r="I1192" s="211">
        <v>35565</v>
      </c>
      <c r="J1192" s="1314">
        <f t="shared" ref="J1192:J1255" ca="1" si="106">IF(OR(I1192="",I1192="-"),"-",ROUND((NOW()-I1192)/356,0))</f>
        <v>24</v>
      </c>
      <c r="K1192" s="316" t="s">
        <v>24</v>
      </c>
      <c r="L1192" s="326" t="s">
        <v>24</v>
      </c>
      <c r="M1192" s="336" t="s">
        <v>24</v>
      </c>
      <c r="N1192" s="577">
        <v>42747</v>
      </c>
      <c r="O1192" s="205" t="s">
        <v>24</v>
      </c>
      <c r="P1192" s="244" t="s">
        <v>24</v>
      </c>
      <c r="Q1192" s="198" t="str">
        <f t="shared" ref="Q1192:Q1223" si="107">IF(OR(O1192="-",O1192=""),"-",O1192+365)</f>
        <v>-</v>
      </c>
      <c r="R1192" s="181" t="str">
        <f t="shared" ref="R1192:R1255" ca="1" si="108">IF(OR(O1192="",O1192="-"),"TIDAK MCU",IF(Q1192&gt;TODAY(),"BERLAKU","EXPIRED"))</f>
        <v>TIDAK MCU</v>
      </c>
      <c r="S1192" s="589" t="s">
        <v>8635</v>
      </c>
      <c r="T1192" s="211">
        <v>44331</v>
      </c>
      <c r="U1192" s="212">
        <v>44331</v>
      </c>
      <c r="V1192" s="1313" t="s">
        <v>24</v>
      </c>
      <c r="W1192" s="1311" t="s">
        <v>24</v>
      </c>
      <c r="X1192" s="200"/>
      <c r="Y1192" s="201"/>
      <c r="Z1192" s="202"/>
      <c r="AA1192" s="244" t="s">
        <v>927</v>
      </c>
      <c r="AB1192" s="213" t="s">
        <v>4604</v>
      </c>
      <c r="AC1192" s="203" t="s">
        <v>24</v>
      </c>
      <c r="AD1192" s="232" t="s">
        <v>24</v>
      </c>
      <c r="AE1192" s="232" t="s">
        <v>24</v>
      </c>
      <c r="AF1192" s="232" t="s">
        <v>24</v>
      </c>
      <c r="AG1192" s="230" t="s">
        <v>24</v>
      </c>
      <c r="AH1192" s="1305"/>
      <c r="AI1192" s="244" t="str">
        <f t="shared" ref="AI1192:AI1255" si="109">+CONCATENATE(AA1192,AB1192,AC1192,AD1192,AE1192,AF1192,AG1192)</f>
        <v>SC P360 - SC P410 A/MNISSAN CWB-----</v>
      </c>
      <c r="AJ1192" s="1330">
        <f t="shared" ref="AJ1192:AJ1255" si="110">N1192</f>
        <v>42747</v>
      </c>
      <c r="AK1192" s="589">
        <v>42751</v>
      </c>
      <c r="AL1192" s="726">
        <v>42754</v>
      </c>
      <c r="AM1192" s="213"/>
      <c r="AN1192" s="244"/>
      <c r="AO1192" s="244"/>
      <c r="AP1192" s="213"/>
      <c r="AQ1192" s="1231" t="s">
        <v>3094</v>
      </c>
      <c r="AR1192" s="213"/>
      <c r="AS1192" s="213"/>
      <c r="AT1192" s="213"/>
      <c r="AU1192" s="213"/>
      <c r="AV1192" s="885"/>
      <c r="AW1192" s="885"/>
      <c r="AX1192" s="885"/>
      <c r="AY1192" s="885"/>
      <c r="AZ1192" s="177"/>
    </row>
    <row r="1193" spans="2:52" ht="15" customHeight="1">
      <c r="B1193" s="1310">
        <v>1187</v>
      </c>
      <c r="C1193" s="647" t="s">
        <v>1008</v>
      </c>
      <c r="D1193" s="244" t="s">
        <v>230</v>
      </c>
      <c r="E1193" s="567" t="s">
        <v>4228</v>
      </c>
      <c r="F1193" s="526" t="s">
        <v>7174</v>
      </c>
      <c r="G1193" s="526" t="s">
        <v>102</v>
      </c>
      <c r="H1193" s="527" t="s">
        <v>7175</v>
      </c>
      <c r="I1193" s="211">
        <v>34188</v>
      </c>
      <c r="J1193" s="1314">
        <f t="shared" ca="1" si="106"/>
        <v>28</v>
      </c>
      <c r="K1193" s="316" t="s">
        <v>24</v>
      </c>
      <c r="L1193" s="326" t="s">
        <v>24</v>
      </c>
      <c r="M1193" s="336" t="s">
        <v>24</v>
      </c>
      <c r="N1193" s="577">
        <v>42794</v>
      </c>
      <c r="O1193" s="205" t="s">
        <v>24</v>
      </c>
      <c r="P1193" s="244" t="s">
        <v>24</v>
      </c>
      <c r="Q1193" s="198" t="str">
        <f t="shared" si="107"/>
        <v>-</v>
      </c>
      <c r="R1193" s="181" t="str">
        <f t="shared" ca="1" si="108"/>
        <v>TIDAK MCU</v>
      </c>
      <c r="S1193" s="589" t="s">
        <v>8636</v>
      </c>
      <c r="T1193" s="211">
        <v>44415</v>
      </c>
      <c r="U1193" s="212">
        <v>44415</v>
      </c>
      <c r="V1193" s="395" t="s">
        <v>24</v>
      </c>
      <c r="W1193" s="136" t="s">
        <v>24</v>
      </c>
      <c r="X1193" s="200"/>
      <c r="Y1193" s="201"/>
      <c r="Z1193" s="202"/>
      <c r="AA1193" s="213" t="s">
        <v>927</v>
      </c>
      <c r="AB1193" s="213" t="s">
        <v>24</v>
      </c>
      <c r="AC1193" s="203" t="s">
        <v>24</v>
      </c>
      <c r="AD1193" s="230" t="s">
        <v>24</v>
      </c>
      <c r="AE1193" s="230" t="s">
        <v>24</v>
      </c>
      <c r="AF1193" s="230" t="s">
        <v>24</v>
      </c>
      <c r="AG1193" s="230" t="s">
        <v>24</v>
      </c>
      <c r="AH1193" s="369"/>
      <c r="AI1193" s="481" t="str">
        <f t="shared" si="109"/>
        <v>SC P360 - SC P410 A/M------</v>
      </c>
      <c r="AJ1193" s="1330">
        <f t="shared" si="110"/>
        <v>42794</v>
      </c>
      <c r="AK1193" s="589">
        <v>42798</v>
      </c>
      <c r="AL1193" s="726">
        <v>42801</v>
      </c>
      <c r="AM1193" s="213"/>
      <c r="AN1193" s="244"/>
      <c r="AO1193" s="244"/>
      <c r="AP1193" s="213"/>
      <c r="AQ1193" s="180"/>
      <c r="AR1193" s="213"/>
      <c r="AS1193" s="213"/>
      <c r="AT1193" s="213"/>
      <c r="AU1193" s="213"/>
      <c r="AV1193" s="177"/>
      <c r="AW1193" s="177"/>
      <c r="AX1193" s="177"/>
      <c r="AY1193" s="885"/>
      <c r="AZ1193" s="885"/>
    </row>
    <row r="1194" spans="2:52" ht="15" customHeight="1">
      <c r="B1194" s="1310">
        <v>1188</v>
      </c>
      <c r="C1194" s="563" t="s">
        <v>7176</v>
      </c>
      <c r="D1194" s="590" t="s">
        <v>230</v>
      </c>
      <c r="E1194" s="566" t="s">
        <v>4228</v>
      </c>
      <c r="F1194" s="526" t="s">
        <v>7177</v>
      </c>
      <c r="G1194" s="526" t="s">
        <v>102</v>
      </c>
      <c r="H1194" s="570" t="s">
        <v>24</v>
      </c>
      <c r="I1194" s="211">
        <v>33139</v>
      </c>
      <c r="J1194" s="903">
        <f t="shared" ca="1" si="106"/>
        <v>31</v>
      </c>
      <c r="K1194" s="316" t="s">
        <v>24</v>
      </c>
      <c r="L1194" s="326" t="s">
        <v>24</v>
      </c>
      <c r="M1194" s="336" t="s">
        <v>24</v>
      </c>
      <c r="N1194" s="577">
        <v>42962</v>
      </c>
      <c r="O1194" s="205" t="s">
        <v>24</v>
      </c>
      <c r="P1194" s="244" t="s">
        <v>24</v>
      </c>
      <c r="Q1194" s="198" t="str">
        <f t="shared" si="107"/>
        <v>-</v>
      </c>
      <c r="R1194" s="181" t="str">
        <f t="shared" ca="1" si="108"/>
        <v>TIDAK MCU</v>
      </c>
      <c r="S1194" s="589" t="s">
        <v>8637</v>
      </c>
      <c r="T1194" s="211">
        <v>44462</v>
      </c>
      <c r="U1194" s="212">
        <v>44462</v>
      </c>
      <c r="V1194" s="904" t="s">
        <v>24</v>
      </c>
      <c r="W1194" s="136" t="s">
        <v>24</v>
      </c>
      <c r="X1194" s="200"/>
      <c r="Y1194" s="201"/>
      <c r="Z1194" s="202"/>
      <c r="AA1194" s="213" t="s">
        <v>927</v>
      </c>
      <c r="AB1194" s="213"/>
      <c r="AC1194" s="203"/>
      <c r="AD1194" s="230"/>
      <c r="AE1194" s="230"/>
      <c r="AF1194" s="230"/>
      <c r="AG1194" s="230"/>
      <c r="AH1194" s="1305"/>
      <c r="AI1194" s="244" t="str">
        <f t="shared" si="109"/>
        <v>SC P360 - SC P410 A/M</v>
      </c>
      <c r="AJ1194" s="1330">
        <f t="shared" si="110"/>
        <v>42962</v>
      </c>
      <c r="AK1194" s="589"/>
      <c r="AL1194" s="726">
        <v>42962</v>
      </c>
      <c r="AM1194" s="213"/>
      <c r="AN1194" s="244"/>
      <c r="AO1194" s="244"/>
      <c r="AP1194" s="213"/>
      <c r="AQ1194" s="243" t="s">
        <v>3094</v>
      </c>
      <c r="AR1194" s="213"/>
      <c r="AS1194" s="213"/>
      <c r="AT1194" s="213"/>
      <c r="AU1194" s="213"/>
      <c r="AV1194" s="885"/>
      <c r="AW1194" s="885"/>
      <c r="AX1194" s="885"/>
      <c r="AY1194" s="885"/>
      <c r="AZ1194" s="177"/>
    </row>
    <row r="1195" spans="2:52" ht="15" customHeight="1">
      <c r="B1195" s="1310">
        <v>1189</v>
      </c>
      <c r="C1195" s="563" t="s">
        <v>7178</v>
      </c>
      <c r="D1195" s="590" t="s">
        <v>230</v>
      </c>
      <c r="E1195" s="567" t="s">
        <v>4228</v>
      </c>
      <c r="F1195" s="526" t="s">
        <v>7179</v>
      </c>
      <c r="G1195" s="526" t="s">
        <v>102</v>
      </c>
      <c r="H1195" s="688" t="s">
        <v>7180</v>
      </c>
      <c r="I1195" s="211">
        <v>33010</v>
      </c>
      <c r="J1195" s="1314">
        <f t="shared" ca="1" si="106"/>
        <v>32</v>
      </c>
      <c r="K1195" s="211" t="s">
        <v>5110</v>
      </c>
      <c r="L1195" s="211" t="s">
        <v>7181</v>
      </c>
      <c r="M1195" s="211">
        <v>44899</v>
      </c>
      <c r="N1195" s="510">
        <v>43761</v>
      </c>
      <c r="O1195" s="205" t="s">
        <v>24</v>
      </c>
      <c r="P1195" s="244" t="s">
        <v>24</v>
      </c>
      <c r="Q1195" s="198" t="str">
        <f t="shared" si="107"/>
        <v>-</v>
      </c>
      <c r="R1195" s="181" t="str">
        <f t="shared" ca="1" si="108"/>
        <v>TIDAK MCU</v>
      </c>
      <c r="S1195" s="589" t="s">
        <v>8638</v>
      </c>
      <c r="T1195" s="211">
        <v>44698</v>
      </c>
      <c r="U1195" s="212">
        <v>44698</v>
      </c>
      <c r="V1195" s="1330" t="s">
        <v>24</v>
      </c>
      <c r="W1195" s="1311" t="s">
        <v>24</v>
      </c>
      <c r="X1195" s="200"/>
      <c r="Y1195" s="201"/>
      <c r="Z1195" s="202"/>
      <c r="AA1195" s="244" t="s">
        <v>927</v>
      </c>
      <c r="AB1195" s="213" t="s">
        <v>4604</v>
      </c>
      <c r="AC1195" s="463" t="s">
        <v>24</v>
      </c>
      <c r="AD1195" s="232" t="s">
        <v>24</v>
      </c>
      <c r="AE1195" s="232" t="s">
        <v>24</v>
      </c>
      <c r="AF1195" s="232" t="s">
        <v>24</v>
      </c>
      <c r="AG1195" s="230" t="s">
        <v>24</v>
      </c>
      <c r="AH1195" s="1305"/>
      <c r="AI1195" s="244" t="str">
        <f t="shared" si="109"/>
        <v>SC P360 - SC P410 A/MNISSAN CWB-----</v>
      </c>
      <c r="AJ1195" s="1330">
        <f t="shared" si="110"/>
        <v>43761</v>
      </c>
      <c r="AK1195" s="211" t="s">
        <v>24</v>
      </c>
      <c r="AL1195" s="726">
        <v>43761</v>
      </c>
      <c r="AM1195" s="213"/>
      <c r="AN1195" s="244"/>
      <c r="AO1195" s="244"/>
      <c r="AP1195" s="213"/>
      <c r="AQ1195" s="243" t="s">
        <v>3094</v>
      </c>
      <c r="AR1195" s="213"/>
      <c r="AS1195" s="213"/>
      <c r="AT1195" s="213"/>
      <c r="AU1195" s="213"/>
      <c r="AV1195" s="885"/>
      <c r="AW1195" s="885"/>
      <c r="AX1195" s="885"/>
      <c r="AY1195" s="885"/>
      <c r="AZ1195" s="177"/>
    </row>
    <row r="1196" spans="2:52" ht="15" customHeight="1">
      <c r="B1196" s="1310">
        <v>1190</v>
      </c>
      <c r="C1196" s="563" t="s">
        <v>5538</v>
      </c>
      <c r="D1196" s="590" t="s">
        <v>230</v>
      </c>
      <c r="E1196" s="567" t="s">
        <v>4228</v>
      </c>
      <c r="F1196" s="526" t="s">
        <v>7182</v>
      </c>
      <c r="G1196" s="526" t="s">
        <v>102</v>
      </c>
      <c r="H1196" s="653" t="s">
        <v>7183</v>
      </c>
      <c r="I1196" s="211">
        <v>34130</v>
      </c>
      <c r="J1196" s="1314">
        <f t="shared" ca="1" si="106"/>
        <v>28</v>
      </c>
      <c r="K1196" s="316" t="s">
        <v>24</v>
      </c>
      <c r="L1196" s="326" t="s">
        <v>24</v>
      </c>
      <c r="M1196" s="336" t="s">
        <v>24</v>
      </c>
      <c r="N1196" s="577">
        <v>42804</v>
      </c>
      <c r="O1196" s="205" t="s">
        <v>24</v>
      </c>
      <c r="P1196" s="244" t="s">
        <v>24</v>
      </c>
      <c r="Q1196" s="198" t="str">
        <f t="shared" si="107"/>
        <v>-</v>
      </c>
      <c r="R1196" s="181" t="str">
        <f t="shared" ca="1" si="108"/>
        <v>TIDAK MCU</v>
      </c>
      <c r="S1196" s="589" t="s">
        <v>8639</v>
      </c>
      <c r="T1196" s="211">
        <v>44357</v>
      </c>
      <c r="U1196" s="212">
        <v>44357</v>
      </c>
      <c r="V1196" s="395" t="s">
        <v>24</v>
      </c>
      <c r="W1196" s="136" t="s">
        <v>24</v>
      </c>
      <c r="X1196" s="200"/>
      <c r="Y1196" s="201"/>
      <c r="Z1196" s="202"/>
      <c r="AA1196" s="213" t="s">
        <v>927</v>
      </c>
      <c r="AB1196" s="243" t="s">
        <v>929</v>
      </c>
      <c r="AC1196" s="203" t="s">
        <v>9109</v>
      </c>
      <c r="AD1196" s="230" t="s">
        <v>24</v>
      </c>
      <c r="AE1196" s="230" t="s">
        <v>24</v>
      </c>
      <c r="AF1196" s="230" t="s">
        <v>24</v>
      </c>
      <c r="AG1196" s="230" t="s">
        <v>24</v>
      </c>
      <c r="AH1196" s="1305"/>
      <c r="AI1196" s="244" t="str">
        <f t="shared" si="109"/>
        <v>SC P360 - SC P410 A/MGD 705, GD 825GD CAT 14M3----</v>
      </c>
      <c r="AJ1196" s="1330">
        <f t="shared" si="110"/>
        <v>42804</v>
      </c>
      <c r="AK1196" s="589">
        <v>43841</v>
      </c>
      <c r="AL1196" s="726">
        <v>43841</v>
      </c>
      <c r="AM1196" s="213"/>
      <c r="AN1196" s="244"/>
      <c r="AO1196" s="244"/>
      <c r="AP1196" s="213"/>
      <c r="AQ1196" s="1231" t="s">
        <v>3094</v>
      </c>
      <c r="AR1196" s="213"/>
      <c r="AS1196" s="213"/>
      <c r="AT1196" s="213"/>
      <c r="AU1196" s="213"/>
      <c r="AV1196" s="177"/>
      <c r="AW1196" s="177"/>
      <c r="AX1196" s="177"/>
      <c r="AY1196" s="177"/>
      <c r="AZ1196" s="177"/>
    </row>
    <row r="1197" spans="2:52" ht="15.75" customHeight="1">
      <c r="B1197" s="1310">
        <v>1191</v>
      </c>
      <c r="C1197" s="648" t="s">
        <v>1196</v>
      </c>
      <c r="D1197" s="566" t="s">
        <v>230</v>
      </c>
      <c r="E1197" s="567" t="s">
        <v>4228</v>
      </c>
      <c r="F1197" s="526" t="s">
        <v>7184</v>
      </c>
      <c r="G1197" s="526" t="s">
        <v>102</v>
      </c>
      <c r="H1197" s="570" t="s">
        <v>24</v>
      </c>
      <c r="I1197" s="211">
        <v>34016</v>
      </c>
      <c r="J1197" s="1314">
        <f t="shared" ca="1" si="106"/>
        <v>29</v>
      </c>
      <c r="K1197" s="316" t="s">
        <v>24</v>
      </c>
      <c r="L1197" s="326" t="s">
        <v>24</v>
      </c>
      <c r="M1197" s="336" t="s">
        <v>24</v>
      </c>
      <c r="N1197" s="577">
        <v>42804</v>
      </c>
      <c r="O1197" s="205" t="s">
        <v>24</v>
      </c>
      <c r="P1197" s="244" t="s">
        <v>24</v>
      </c>
      <c r="Q1197" s="198" t="str">
        <f t="shared" si="107"/>
        <v>-</v>
      </c>
      <c r="R1197" s="181" t="str">
        <f t="shared" ca="1" si="108"/>
        <v>TIDAK MCU</v>
      </c>
      <c r="S1197" s="589" t="s">
        <v>8640</v>
      </c>
      <c r="T1197" s="211">
        <v>44608</v>
      </c>
      <c r="U1197" s="212">
        <v>44608</v>
      </c>
      <c r="V1197" s="1330" t="s">
        <v>24</v>
      </c>
      <c r="W1197" s="1311" t="s">
        <v>24</v>
      </c>
      <c r="X1197" s="200"/>
      <c r="Y1197" s="201"/>
      <c r="Z1197" s="202"/>
      <c r="AA1197" s="213" t="s">
        <v>927</v>
      </c>
      <c r="AB1197" s="213" t="s">
        <v>24</v>
      </c>
      <c r="AC1197" s="203" t="s">
        <v>24</v>
      </c>
      <c r="AD1197" s="230" t="s">
        <v>24</v>
      </c>
      <c r="AE1197" s="230" t="s">
        <v>24</v>
      </c>
      <c r="AF1197" s="230" t="s">
        <v>24</v>
      </c>
      <c r="AG1197" s="230" t="s">
        <v>24</v>
      </c>
      <c r="AH1197" s="1305"/>
      <c r="AI1197" s="244" t="str">
        <f t="shared" si="109"/>
        <v>SC P360 - SC P410 A/M------</v>
      </c>
      <c r="AJ1197" s="1330">
        <f t="shared" si="110"/>
        <v>42804</v>
      </c>
      <c r="AK1197" s="589">
        <v>44142</v>
      </c>
      <c r="AL1197" s="726">
        <v>42811</v>
      </c>
      <c r="AM1197" s="213"/>
      <c r="AN1197" s="244"/>
      <c r="AO1197" s="244"/>
      <c r="AP1197" s="213"/>
      <c r="AQ1197" s="243" t="s">
        <v>3094</v>
      </c>
      <c r="AR1197" s="213"/>
      <c r="AS1197" s="213"/>
      <c r="AT1197" s="213"/>
      <c r="AU1197" s="213"/>
      <c r="AV1197" s="885"/>
      <c r="AW1197" s="885"/>
      <c r="AX1197" s="885"/>
      <c r="AY1197" s="885"/>
      <c r="AZ1197" s="177"/>
    </row>
    <row r="1198" spans="2:52" ht="15.75" customHeight="1">
      <c r="B1198" s="1310">
        <v>1192</v>
      </c>
      <c r="C1198" s="648" t="s">
        <v>7185</v>
      </c>
      <c r="D1198" s="566" t="s">
        <v>230</v>
      </c>
      <c r="E1198" s="566" t="s">
        <v>4228</v>
      </c>
      <c r="F1198" s="526" t="s">
        <v>7186</v>
      </c>
      <c r="G1198" s="526" t="s">
        <v>102</v>
      </c>
      <c r="H1198" s="570" t="s">
        <v>24</v>
      </c>
      <c r="I1198" s="211">
        <v>34195</v>
      </c>
      <c r="J1198" s="231">
        <f t="shared" ca="1" si="106"/>
        <v>28</v>
      </c>
      <c r="K1198" s="316" t="s">
        <v>24</v>
      </c>
      <c r="L1198" s="326" t="s">
        <v>24</v>
      </c>
      <c r="M1198" s="336" t="s">
        <v>24</v>
      </c>
      <c r="N1198" s="577">
        <v>42837</v>
      </c>
      <c r="O1198" s="205" t="s">
        <v>24</v>
      </c>
      <c r="P1198" s="244" t="s">
        <v>24</v>
      </c>
      <c r="Q1198" s="198" t="str">
        <f t="shared" si="107"/>
        <v>-</v>
      </c>
      <c r="R1198" s="181" t="str">
        <f t="shared" ca="1" si="108"/>
        <v>TIDAK MCU</v>
      </c>
      <c r="S1198" s="589" t="s">
        <v>8641</v>
      </c>
      <c r="T1198" s="211">
        <v>44422</v>
      </c>
      <c r="U1198" s="212">
        <v>44422</v>
      </c>
      <c r="V1198" s="395" t="s">
        <v>24</v>
      </c>
      <c r="W1198" s="136" t="s">
        <v>24</v>
      </c>
      <c r="X1198" s="200"/>
      <c r="Y1198" s="201"/>
      <c r="Z1198" s="202"/>
      <c r="AA1198" s="213" t="s">
        <v>927</v>
      </c>
      <c r="AB1198" s="243" t="s">
        <v>9112</v>
      </c>
      <c r="AC1198" s="203"/>
      <c r="AD1198" s="230" t="s">
        <v>24</v>
      </c>
      <c r="AE1198" s="230" t="s">
        <v>24</v>
      </c>
      <c r="AF1198" s="230" t="s">
        <v>24</v>
      </c>
      <c r="AG1198" s="230" t="s">
        <v>24</v>
      </c>
      <c r="AH1198" s="1305"/>
      <c r="AI1198" s="244" t="str">
        <f t="shared" si="109"/>
        <v>SC P360 - SC P410 A/MLOWBOY FH16----</v>
      </c>
      <c r="AJ1198" s="1330">
        <f t="shared" si="110"/>
        <v>42837</v>
      </c>
      <c r="AK1198" s="589">
        <v>44025</v>
      </c>
      <c r="AL1198" s="726">
        <v>43762</v>
      </c>
      <c r="AM1198" s="213"/>
      <c r="AN1198" s="244"/>
      <c r="AO1198" s="244"/>
      <c r="AP1198" s="213"/>
      <c r="AQ1198" s="1231" t="s">
        <v>3094</v>
      </c>
      <c r="AR1198" s="213"/>
      <c r="AS1198" s="213"/>
      <c r="AT1198" s="213"/>
      <c r="AU1198" s="213"/>
      <c r="AV1198" s="177"/>
      <c r="AW1198" s="177"/>
      <c r="AX1198" s="177"/>
      <c r="AY1198" s="177"/>
      <c r="AZ1198" s="177"/>
    </row>
    <row r="1199" spans="2:52" ht="15" customHeight="1">
      <c r="B1199" s="1310">
        <v>1193</v>
      </c>
      <c r="C1199" s="563" t="s">
        <v>7187</v>
      </c>
      <c r="D1199" s="244" t="s">
        <v>230</v>
      </c>
      <c r="E1199" s="567" t="s">
        <v>4228</v>
      </c>
      <c r="F1199" s="526" t="s">
        <v>7188</v>
      </c>
      <c r="G1199" s="526" t="s">
        <v>102</v>
      </c>
      <c r="H1199" s="653" t="s">
        <v>7189</v>
      </c>
      <c r="I1199" s="211">
        <v>34372</v>
      </c>
      <c r="J1199" s="903">
        <f t="shared" ca="1" si="106"/>
        <v>28</v>
      </c>
      <c r="K1199" s="316" t="s">
        <v>24</v>
      </c>
      <c r="L1199" s="326" t="s">
        <v>24</v>
      </c>
      <c r="M1199" s="336" t="s">
        <v>24</v>
      </c>
      <c r="N1199" s="577">
        <v>41950</v>
      </c>
      <c r="O1199" s="205" t="s">
        <v>24</v>
      </c>
      <c r="P1199" s="244" t="s">
        <v>24</v>
      </c>
      <c r="Q1199" s="198" t="str">
        <f t="shared" si="107"/>
        <v>-</v>
      </c>
      <c r="R1199" s="181" t="str">
        <f t="shared" ca="1" si="108"/>
        <v>TIDAK MCU</v>
      </c>
      <c r="S1199" s="589" t="s">
        <v>8642</v>
      </c>
      <c r="T1199" s="211">
        <v>44599</v>
      </c>
      <c r="U1199" s="212">
        <v>44599</v>
      </c>
      <c r="V1199" s="904" t="s">
        <v>24</v>
      </c>
      <c r="W1199" s="136" t="s">
        <v>24</v>
      </c>
      <c r="X1199" s="200"/>
      <c r="Y1199" s="201"/>
      <c r="Z1199" s="202"/>
      <c r="AA1199" s="213" t="s">
        <v>927</v>
      </c>
      <c r="AB1199" s="213" t="s">
        <v>929</v>
      </c>
      <c r="AC1199" s="203" t="s">
        <v>9109</v>
      </c>
      <c r="AD1199" s="230" t="s">
        <v>24</v>
      </c>
      <c r="AE1199" s="230" t="s">
        <v>24</v>
      </c>
      <c r="AF1199" s="230" t="s">
        <v>24</v>
      </c>
      <c r="AG1199" s="230" t="s">
        <v>24</v>
      </c>
      <c r="AH1199" s="1305"/>
      <c r="AI1199" s="244" t="str">
        <f t="shared" si="109"/>
        <v>SC P360 - SC P410 A/MGD 705, GD 825GD CAT 14M3----</v>
      </c>
      <c r="AJ1199" s="1330">
        <f t="shared" si="110"/>
        <v>41950</v>
      </c>
      <c r="AK1199" s="589">
        <v>43841</v>
      </c>
      <c r="AL1199" s="726">
        <v>43841</v>
      </c>
      <c r="AM1199" s="213"/>
      <c r="AN1199" s="244"/>
      <c r="AO1199" s="244"/>
      <c r="AP1199" s="213"/>
      <c r="AQ1199" s="180"/>
      <c r="AR1199" s="213"/>
      <c r="AS1199" s="213"/>
      <c r="AT1199" s="213"/>
      <c r="AU1199" s="213"/>
      <c r="AV1199" s="885"/>
      <c r="AW1199" s="885"/>
      <c r="AX1199" s="885"/>
      <c r="AY1199" s="885"/>
      <c r="AZ1199" s="177"/>
    </row>
    <row r="1200" spans="2:52" ht="15.75" customHeight="1">
      <c r="B1200" s="1310">
        <v>1194</v>
      </c>
      <c r="C1200" s="563" t="s">
        <v>7190</v>
      </c>
      <c r="D1200" s="590" t="s">
        <v>230</v>
      </c>
      <c r="E1200" s="567" t="s">
        <v>4228</v>
      </c>
      <c r="F1200" s="526" t="s">
        <v>7191</v>
      </c>
      <c r="G1200" s="526" t="s">
        <v>102</v>
      </c>
      <c r="H1200" s="653" t="s">
        <v>7192</v>
      </c>
      <c r="I1200" s="211">
        <v>33349</v>
      </c>
      <c r="J1200" s="231">
        <f t="shared" ca="1" si="106"/>
        <v>31</v>
      </c>
      <c r="K1200" s="316" t="s">
        <v>24</v>
      </c>
      <c r="L1200" s="326" t="s">
        <v>24</v>
      </c>
      <c r="M1200" s="336" t="s">
        <v>24</v>
      </c>
      <c r="N1200" s="577">
        <v>42838</v>
      </c>
      <c r="O1200" s="205" t="s">
        <v>24</v>
      </c>
      <c r="P1200" s="244" t="s">
        <v>24</v>
      </c>
      <c r="Q1200" s="198" t="str">
        <f t="shared" si="107"/>
        <v>-</v>
      </c>
      <c r="R1200" s="181" t="str">
        <f t="shared" ca="1" si="108"/>
        <v>TIDAK MCU</v>
      </c>
      <c r="S1200" s="589" t="s">
        <v>8643</v>
      </c>
      <c r="T1200" s="211">
        <v>44672</v>
      </c>
      <c r="U1200" s="212">
        <v>44672</v>
      </c>
      <c r="V1200" s="1330" t="s">
        <v>24</v>
      </c>
      <c r="W1200" s="136" t="s">
        <v>24</v>
      </c>
      <c r="X1200" s="200"/>
      <c r="Y1200" s="201"/>
      <c r="Z1200" s="202"/>
      <c r="AA1200" s="243" t="s">
        <v>9136</v>
      </c>
      <c r="AB1200" s="243" t="s">
        <v>929</v>
      </c>
      <c r="AC1200" s="1000" t="s">
        <v>14107</v>
      </c>
      <c r="AD1200" s="1000" t="s">
        <v>14108</v>
      </c>
      <c r="AE1200" s="230" t="s">
        <v>24</v>
      </c>
      <c r="AF1200" s="230" t="s">
        <v>24</v>
      </c>
      <c r="AG1200" s="230"/>
      <c r="AH1200" s="1305"/>
      <c r="AI1200" s="244" t="str">
        <f t="shared" si="109"/>
        <v>SC P360 - SC P460 A/MGD 705, GD 825SC R580 - SC R620 STRSC R580 - SC R620 DTR--</v>
      </c>
      <c r="AJ1200" s="1330">
        <f t="shared" si="110"/>
        <v>42838</v>
      </c>
      <c r="AK1200" s="589">
        <v>44249</v>
      </c>
      <c r="AL1200" s="726">
        <v>44249</v>
      </c>
      <c r="AM1200" s="213"/>
      <c r="AN1200" s="244"/>
      <c r="AO1200" s="2313"/>
      <c r="AP1200" s="2307" t="s">
        <v>14109</v>
      </c>
      <c r="AQ1200" s="2324" t="s">
        <v>3094</v>
      </c>
      <c r="AR1200" s="213"/>
      <c r="AS1200" s="213"/>
      <c r="AT1200" s="213"/>
      <c r="AU1200" s="213"/>
      <c r="AV1200" s="885"/>
      <c r="AW1200" s="885"/>
      <c r="AX1200" s="885"/>
      <c r="AY1200" s="885"/>
      <c r="AZ1200" s="177"/>
    </row>
    <row r="1201" spans="2:52" ht="15.75" customHeight="1">
      <c r="B1201" s="1310">
        <v>1195</v>
      </c>
      <c r="C1201" s="647" t="s">
        <v>7193</v>
      </c>
      <c r="D1201" s="566" t="s">
        <v>230</v>
      </c>
      <c r="E1201" s="567" t="s">
        <v>4228</v>
      </c>
      <c r="F1201" s="526" t="s">
        <v>7194</v>
      </c>
      <c r="G1201" s="526" t="s">
        <v>102</v>
      </c>
      <c r="H1201" s="653" t="s">
        <v>7195</v>
      </c>
      <c r="I1201" s="211">
        <v>33970</v>
      </c>
      <c r="J1201" s="231">
        <f t="shared" ca="1" si="106"/>
        <v>29</v>
      </c>
      <c r="K1201" s="316" t="s">
        <v>24</v>
      </c>
      <c r="L1201" s="326" t="s">
        <v>24</v>
      </c>
      <c r="M1201" s="336" t="s">
        <v>24</v>
      </c>
      <c r="N1201" s="577">
        <v>42860</v>
      </c>
      <c r="O1201" s="205" t="s">
        <v>24</v>
      </c>
      <c r="P1201" s="244" t="s">
        <v>24</v>
      </c>
      <c r="Q1201" s="198" t="str">
        <f t="shared" si="107"/>
        <v>-</v>
      </c>
      <c r="R1201" s="181" t="str">
        <f t="shared" ca="1" si="108"/>
        <v>TIDAK MCU</v>
      </c>
      <c r="S1201" s="589" t="s">
        <v>8644</v>
      </c>
      <c r="T1201" s="211">
        <v>44562</v>
      </c>
      <c r="U1201" s="212">
        <v>44562</v>
      </c>
      <c r="V1201" s="1330" t="s">
        <v>24</v>
      </c>
      <c r="W1201" s="136" t="s">
        <v>24</v>
      </c>
      <c r="X1201" s="200"/>
      <c r="Y1201" s="201"/>
      <c r="Z1201" s="202"/>
      <c r="AA1201" s="213" t="s">
        <v>927</v>
      </c>
      <c r="AB1201" s="213" t="s">
        <v>24</v>
      </c>
      <c r="AC1201" s="203" t="s">
        <v>24</v>
      </c>
      <c r="AD1201" s="230" t="s">
        <v>24</v>
      </c>
      <c r="AE1201" s="230" t="s">
        <v>24</v>
      </c>
      <c r="AF1201" s="230" t="s">
        <v>24</v>
      </c>
      <c r="AG1201" s="230" t="s">
        <v>24</v>
      </c>
      <c r="AH1201" s="1305"/>
      <c r="AI1201" s="244" t="str">
        <f t="shared" si="109"/>
        <v>SC P360 - SC P410 A/M------</v>
      </c>
      <c r="AJ1201" s="1330">
        <f t="shared" si="110"/>
        <v>42860</v>
      </c>
      <c r="AK1201" s="589">
        <v>42864</v>
      </c>
      <c r="AL1201" s="726">
        <v>42867</v>
      </c>
      <c r="AM1201" s="213"/>
      <c r="AN1201" s="244"/>
      <c r="AO1201" s="244"/>
      <c r="AP1201" s="213"/>
      <c r="AQ1201" s="243" t="s">
        <v>3094</v>
      </c>
      <c r="AR1201" s="213"/>
      <c r="AS1201" s="213"/>
      <c r="AT1201" s="213"/>
      <c r="AU1201" s="213"/>
      <c r="AV1201" s="885"/>
      <c r="AW1201" s="885"/>
      <c r="AX1201" s="885"/>
      <c r="AY1201" s="885"/>
      <c r="AZ1201" s="177"/>
    </row>
    <row r="1202" spans="2:52" ht="15" customHeight="1">
      <c r="B1202" s="1310">
        <v>1196</v>
      </c>
      <c r="C1202" s="563" t="s">
        <v>7196</v>
      </c>
      <c r="D1202" s="590" t="s">
        <v>230</v>
      </c>
      <c r="E1202" s="566" t="s">
        <v>4228</v>
      </c>
      <c r="F1202" s="526" t="s">
        <v>7197</v>
      </c>
      <c r="G1202" s="526" t="s">
        <v>102</v>
      </c>
      <c r="H1202" s="653" t="s">
        <v>7198</v>
      </c>
      <c r="I1202" s="211">
        <v>34551</v>
      </c>
      <c r="J1202" s="231">
        <f t="shared" ca="1" si="106"/>
        <v>27</v>
      </c>
      <c r="K1202" s="316" t="s">
        <v>24</v>
      </c>
      <c r="L1202" s="326" t="s">
        <v>24</v>
      </c>
      <c r="M1202" s="336" t="s">
        <v>24</v>
      </c>
      <c r="N1202" s="577">
        <v>42842</v>
      </c>
      <c r="O1202" s="205" t="s">
        <v>24</v>
      </c>
      <c r="P1202" s="244" t="s">
        <v>24</v>
      </c>
      <c r="Q1202" s="198" t="str">
        <f t="shared" si="107"/>
        <v>-</v>
      </c>
      <c r="R1202" s="181" t="str">
        <f t="shared" ca="1" si="108"/>
        <v>TIDAK MCU</v>
      </c>
      <c r="S1202" s="589" t="s">
        <v>8645</v>
      </c>
      <c r="T1202" s="211">
        <v>44413</v>
      </c>
      <c r="U1202" s="212">
        <v>44413</v>
      </c>
      <c r="V1202" s="1330" t="s">
        <v>24</v>
      </c>
      <c r="W1202" s="136" t="s">
        <v>24</v>
      </c>
      <c r="X1202" s="200"/>
      <c r="Y1202" s="201"/>
      <c r="Z1202" s="202"/>
      <c r="AA1202" s="213" t="s">
        <v>927</v>
      </c>
      <c r="AB1202" s="213" t="s">
        <v>24</v>
      </c>
      <c r="AC1202" s="203" t="s">
        <v>24</v>
      </c>
      <c r="AD1202" s="230" t="s">
        <v>24</v>
      </c>
      <c r="AE1202" s="230" t="s">
        <v>24</v>
      </c>
      <c r="AF1202" s="230" t="s">
        <v>24</v>
      </c>
      <c r="AG1202" s="230" t="s">
        <v>24</v>
      </c>
      <c r="AH1202" s="1305"/>
      <c r="AI1202" s="244" t="str">
        <f t="shared" si="109"/>
        <v>SC P360 - SC P410 A/M------</v>
      </c>
      <c r="AJ1202" s="1330">
        <f t="shared" si="110"/>
        <v>42842</v>
      </c>
      <c r="AK1202" s="589">
        <v>44025</v>
      </c>
      <c r="AL1202" s="726">
        <v>43483</v>
      </c>
      <c r="AM1202" s="213"/>
      <c r="AN1202" s="244"/>
      <c r="AO1202" s="244"/>
      <c r="AP1202" s="213"/>
      <c r="AQ1202" s="1231" t="s">
        <v>3094</v>
      </c>
      <c r="AR1202" s="213"/>
      <c r="AS1202" s="213"/>
      <c r="AT1202" s="213"/>
      <c r="AU1202" s="213"/>
      <c r="AV1202" s="885"/>
      <c r="AW1202" s="885"/>
      <c r="AX1202" s="885"/>
      <c r="AY1202" s="885"/>
      <c r="AZ1202" s="177"/>
    </row>
    <row r="1203" spans="2:52" ht="15.75" customHeight="1">
      <c r="B1203" s="1310">
        <v>1197</v>
      </c>
      <c r="C1203" s="563" t="s">
        <v>7199</v>
      </c>
      <c r="D1203" s="590" t="s">
        <v>230</v>
      </c>
      <c r="E1203" s="566" t="s">
        <v>4228</v>
      </c>
      <c r="F1203" s="526" t="s">
        <v>7200</v>
      </c>
      <c r="G1203" s="526" t="s">
        <v>102</v>
      </c>
      <c r="H1203" s="653" t="s">
        <v>7201</v>
      </c>
      <c r="I1203" s="211">
        <v>34449</v>
      </c>
      <c r="J1203" s="231">
        <f t="shared" ca="1" si="106"/>
        <v>28</v>
      </c>
      <c r="K1203" s="316" t="s">
        <v>24</v>
      </c>
      <c r="L1203" s="326" t="s">
        <v>24</v>
      </c>
      <c r="M1203" s="336" t="s">
        <v>24</v>
      </c>
      <c r="N1203" s="1388">
        <v>42856</v>
      </c>
      <c r="O1203" s="205" t="s">
        <v>24</v>
      </c>
      <c r="P1203" s="244" t="s">
        <v>24</v>
      </c>
      <c r="Q1203" s="198" t="str">
        <f t="shared" si="107"/>
        <v>-</v>
      </c>
      <c r="R1203" s="181" t="str">
        <f t="shared" ca="1" si="108"/>
        <v>TIDAK MCU</v>
      </c>
      <c r="S1203" s="589" t="s">
        <v>8646</v>
      </c>
      <c r="T1203" s="211">
        <v>44311</v>
      </c>
      <c r="U1203" s="212">
        <v>44311</v>
      </c>
      <c r="V1203" s="1330" t="s">
        <v>24</v>
      </c>
      <c r="W1203" s="136" t="s">
        <v>24</v>
      </c>
      <c r="X1203" s="200"/>
      <c r="Y1203" s="201"/>
      <c r="Z1203" s="202"/>
      <c r="AA1203" s="213" t="s">
        <v>927</v>
      </c>
      <c r="AB1203" s="213" t="s">
        <v>24</v>
      </c>
      <c r="AC1203" s="203" t="s">
        <v>24</v>
      </c>
      <c r="AD1203" s="230" t="s">
        <v>24</v>
      </c>
      <c r="AE1203" s="230" t="s">
        <v>24</v>
      </c>
      <c r="AF1203" s="230" t="s">
        <v>24</v>
      </c>
      <c r="AG1203" s="230" t="s">
        <v>24</v>
      </c>
      <c r="AH1203" s="1305"/>
      <c r="AI1203" s="244" t="str">
        <f t="shared" si="109"/>
        <v>SC P360 - SC P410 A/M------</v>
      </c>
      <c r="AJ1203" s="1330">
        <f t="shared" si="110"/>
        <v>42856</v>
      </c>
      <c r="AK1203" s="589">
        <v>42842</v>
      </c>
      <c r="AL1203" s="726">
        <v>42845</v>
      </c>
      <c r="AM1203" s="213"/>
      <c r="AN1203" s="244"/>
      <c r="AO1203" s="244"/>
      <c r="AP1203" s="213"/>
      <c r="AQ1203" s="243" t="s">
        <v>3094</v>
      </c>
      <c r="AR1203" s="213"/>
      <c r="AS1203" s="213"/>
      <c r="AT1203" s="213"/>
      <c r="AU1203" s="213"/>
      <c r="AV1203" s="885"/>
      <c r="AW1203" s="885"/>
      <c r="AX1203" s="885"/>
      <c r="AY1203" s="885"/>
      <c r="AZ1203" s="177"/>
    </row>
    <row r="1204" spans="2:52" ht="15" customHeight="1">
      <c r="B1204" s="1310">
        <v>1198</v>
      </c>
      <c r="C1204" s="563" t="s">
        <v>7202</v>
      </c>
      <c r="D1204" s="590" t="s">
        <v>230</v>
      </c>
      <c r="E1204" s="567" t="s">
        <v>4228</v>
      </c>
      <c r="F1204" s="526" t="s">
        <v>7203</v>
      </c>
      <c r="G1204" s="526" t="s">
        <v>102</v>
      </c>
      <c r="H1204" s="653" t="s">
        <v>7204</v>
      </c>
      <c r="I1204" s="211">
        <v>34334</v>
      </c>
      <c r="J1204" s="1314">
        <f t="shared" ca="1" si="106"/>
        <v>28</v>
      </c>
      <c r="K1204" s="211" t="s">
        <v>5110</v>
      </c>
      <c r="L1204" s="211" t="s">
        <v>7205</v>
      </c>
      <c r="M1204" s="211">
        <v>46387</v>
      </c>
      <c r="N1204" s="510">
        <v>41950</v>
      </c>
      <c r="O1204" s="205"/>
      <c r="P1204" s="244" t="s">
        <v>24</v>
      </c>
      <c r="Q1204" s="198" t="str">
        <f t="shared" si="107"/>
        <v>-</v>
      </c>
      <c r="R1204" s="181" t="str">
        <f t="shared" ca="1" si="108"/>
        <v>TIDAK MCU</v>
      </c>
      <c r="S1204" s="589" t="s">
        <v>8647</v>
      </c>
      <c r="T1204" s="211">
        <v>44561</v>
      </c>
      <c r="U1204" s="212">
        <v>44926</v>
      </c>
      <c r="V1204" s="1330" t="s">
        <v>24</v>
      </c>
      <c r="W1204" s="1311" t="s">
        <v>24</v>
      </c>
      <c r="X1204" s="200"/>
      <c r="Y1204" s="201"/>
      <c r="Z1204" s="202"/>
      <c r="AA1204" s="243" t="s">
        <v>927</v>
      </c>
      <c r="AB1204" s="243" t="s">
        <v>926</v>
      </c>
      <c r="AC1204" s="203" t="s">
        <v>24</v>
      </c>
      <c r="AD1204" s="230"/>
      <c r="AE1204" s="230"/>
      <c r="AF1204" s="230"/>
      <c r="AG1204" s="230"/>
      <c r="AH1204" s="1305"/>
      <c r="AI1204" s="244" t="str">
        <f t="shared" si="109"/>
        <v>SC P360 - SC P410 A/MHD 465, HD 785-</v>
      </c>
      <c r="AJ1204" s="1330">
        <f t="shared" si="110"/>
        <v>41950</v>
      </c>
      <c r="AK1204" s="589">
        <v>44250</v>
      </c>
      <c r="AL1204" s="726">
        <v>44250</v>
      </c>
      <c r="AM1204" s="213"/>
      <c r="AN1204" s="244"/>
      <c r="AO1204" s="244"/>
      <c r="AP1204" s="213" t="s">
        <v>9113</v>
      </c>
      <c r="AQ1204" s="1231" t="s">
        <v>3094</v>
      </c>
      <c r="AR1204" s="213"/>
      <c r="AS1204" s="213"/>
      <c r="AT1204" s="213"/>
      <c r="AU1204" s="213"/>
      <c r="AV1204" s="885"/>
      <c r="AW1204" s="885"/>
      <c r="AX1204" s="885"/>
      <c r="AY1204" s="885"/>
      <c r="AZ1204" s="885"/>
    </row>
    <row r="1205" spans="2:52" ht="15" customHeight="1">
      <c r="B1205" s="1310">
        <v>1199</v>
      </c>
      <c r="C1205" s="563" t="s">
        <v>7206</v>
      </c>
      <c r="D1205" s="590" t="s">
        <v>230</v>
      </c>
      <c r="E1205" s="566" t="s">
        <v>4228</v>
      </c>
      <c r="F1205" s="526" t="s">
        <v>7207</v>
      </c>
      <c r="G1205" s="526" t="s">
        <v>102</v>
      </c>
      <c r="H1205" s="653" t="s">
        <v>7208</v>
      </c>
      <c r="I1205" s="211">
        <v>34856</v>
      </c>
      <c r="J1205" s="903">
        <f t="shared" ca="1" si="106"/>
        <v>26</v>
      </c>
      <c r="K1205" s="211" t="s">
        <v>24</v>
      </c>
      <c r="L1205" s="211" t="s">
        <v>24</v>
      </c>
      <c r="M1205" s="211" t="s">
        <v>24</v>
      </c>
      <c r="N1205" s="577">
        <v>43409</v>
      </c>
      <c r="O1205" s="205" t="s">
        <v>24</v>
      </c>
      <c r="P1205" s="244" t="s">
        <v>24</v>
      </c>
      <c r="Q1205" s="198" t="str">
        <f t="shared" si="107"/>
        <v>-</v>
      </c>
      <c r="R1205" s="181" t="str">
        <f t="shared" ca="1" si="108"/>
        <v>TIDAK MCU</v>
      </c>
      <c r="S1205" s="589" t="s">
        <v>8648</v>
      </c>
      <c r="T1205" s="211">
        <v>44353</v>
      </c>
      <c r="U1205" s="212">
        <v>44353</v>
      </c>
      <c r="V1205" s="1330" t="s">
        <v>24</v>
      </c>
      <c r="W1205" s="136" t="s">
        <v>24</v>
      </c>
      <c r="X1205" s="200"/>
      <c r="Y1205" s="201"/>
      <c r="Z1205" s="202"/>
      <c r="AA1205" s="244" t="s">
        <v>927</v>
      </c>
      <c r="AB1205" s="244" t="s">
        <v>24</v>
      </c>
      <c r="AC1205" s="463" t="s">
        <v>24</v>
      </c>
      <c r="AD1205" s="232" t="s">
        <v>24</v>
      </c>
      <c r="AE1205" s="232" t="s">
        <v>24</v>
      </c>
      <c r="AF1205" s="232" t="s">
        <v>24</v>
      </c>
      <c r="AG1205" s="230" t="s">
        <v>24</v>
      </c>
      <c r="AH1205" s="1305"/>
      <c r="AI1205" s="244" t="str">
        <f t="shared" si="109"/>
        <v>SC P360 - SC P410 A/M------</v>
      </c>
      <c r="AJ1205" s="1330">
        <f t="shared" si="110"/>
        <v>43409</v>
      </c>
      <c r="AK1205" s="589">
        <v>43978</v>
      </c>
      <c r="AL1205" s="726">
        <v>43416</v>
      </c>
      <c r="AM1205" s="213"/>
      <c r="AN1205" s="244"/>
      <c r="AO1205" s="244"/>
      <c r="AP1205" s="213"/>
      <c r="AQ1205" s="243" t="s">
        <v>3094</v>
      </c>
      <c r="AR1205" s="213"/>
      <c r="AS1205" s="213"/>
      <c r="AT1205" s="213"/>
      <c r="AU1205" s="213"/>
      <c r="AV1205" s="885"/>
      <c r="AW1205" s="885"/>
      <c r="AX1205" s="885"/>
      <c r="AY1205" s="885"/>
      <c r="AZ1205" s="177"/>
    </row>
    <row r="1206" spans="2:52" ht="15" customHeight="1">
      <c r="B1206" s="1310">
        <v>1200</v>
      </c>
      <c r="C1206" s="648" t="s">
        <v>7209</v>
      </c>
      <c r="D1206" s="590" t="s">
        <v>230</v>
      </c>
      <c r="E1206" s="567" t="s">
        <v>4228</v>
      </c>
      <c r="F1206" s="526" t="s">
        <v>7210</v>
      </c>
      <c r="G1206" s="526" t="s">
        <v>102</v>
      </c>
      <c r="H1206" s="653" t="s">
        <v>7211</v>
      </c>
      <c r="I1206" s="211">
        <v>34770</v>
      </c>
      <c r="J1206" s="1314">
        <f t="shared" ca="1" si="106"/>
        <v>27</v>
      </c>
      <c r="K1206" s="316" t="s">
        <v>24</v>
      </c>
      <c r="L1206" s="326" t="s">
        <v>24</v>
      </c>
      <c r="M1206" s="336" t="s">
        <v>24</v>
      </c>
      <c r="N1206" s="577">
        <v>42842</v>
      </c>
      <c r="O1206" s="205" t="s">
        <v>24</v>
      </c>
      <c r="P1206" s="244" t="s">
        <v>24</v>
      </c>
      <c r="Q1206" s="198" t="str">
        <f t="shared" si="107"/>
        <v>-</v>
      </c>
      <c r="R1206" s="181" t="str">
        <f t="shared" ca="1" si="108"/>
        <v>TIDAK MCU</v>
      </c>
      <c r="S1206" s="589" t="s">
        <v>8649</v>
      </c>
      <c r="T1206" s="211">
        <v>44632</v>
      </c>
      <c r="U1206" s="212">
        <v>44632</v>
      </c>
      <c r="V1206" s="1330" t="s">
        <v>24</v>
      </c>
      <c r="W1206" s="1311" t="s">
        <v>24</v>
      </c>
      <c r="X1206" s="200"/>
      <c r="Y1206" s="201"/>
      <c r="Z1206" s="202"/>
      <c r="AA1206" s="213" t="s">
        <v>927</v>
      </c>
      <c r="AB1206" s="243" t="s">
        <v>929</v>
      </c>
      <c r="AC1206" s="489" t="s">
        <v>9109</v>
      </c>
      <c r="AD1206" s="230" t="s">
        <v>24</v>
      </c>
      <c r="AE1206" s="230" t="s">
        <v>24</v>
      </c>
      <c r="AF1206" s="230" t="s">
        <v>24</v>
      </c>
      <c r="AG1206" s="230" t="s">
        <v>24</v>
      </c>
      <c r="AH1206" s="1305"/>
      <c r="AI1206" s="244" t="str">
        <f t="shared" si="109"/>
        <v>SC P360 - SC P410 A/MGD 705, GD 825GD CAT 14M3----</v>
      </c>
      <c r="AJ1206" s="1330">
        <f t="shared" si="110"/>
        <v>42842</v>
      </c>
      <c r="AK1206" s="589">
        <v>43918</v>
      </c>
      <c r="AL1206" s="726">
        <v>43918</v>
      </c>
      <c r="AM1206" s="213"/>
      <c r="AN1206" s="244"/>
      <c r="AO1206" s="244"/>
      <c r="AP1206" s="244" t="s">
        <v>9109</v>
      </c>
      <c r="AQ1206" s="1231" t="s">
        <v>3094</v>
      </c>
      <c r="AR1206" s="213"/>
      <c r="AS1206" s="213"/>
      <c r="AT1206" s="213"/>
      <c r="AU1206" s="213"/>
      <c r="AV1206" s="885"/>
      <c r="AW1206" s="885"/>
      <c r="AX1206" s="885"/>
      <c r="AY1206" s="885"/>
      <c r="AZ1206" s="177"/>
    </row>
    <row r="1207" spans="2:52" ht="15" customHeight="1">
      <c r="B1207" s="1310">
        <v>1201</v>
      </c>
      <c r="C1207" s="647" t="s">
        <v>7212</v>
      </c>
      <c r="D1207" s="567" t="s">
        <v>230</v>
      </c>
      <c r="E1207" s="567" t="s">
        <v>4228</v>
      </c>
      <c r="F1207" s="526" t="s">
        <v>7213</v>
      </c>
      <c r="G1207" s="526" t="s">
        <v>102</v>
      </c>
      <c r="H1207" s="653" t="s">
        <v>7214</v>
      </c>
      <c r="I1207" s="211">
        <v>33689</v>
      </c>
      <c r="J1207" s="1314">
        <f t="shared" ca="1" si="106"/>
        <v>30</v>
      </c>
      <c r="K1207" s="316" t="s">
        <v>24</v>
      </c>
      <c r="L1207" s="326" t="s">
        <v>24</v>
      </c>
      <c r="M1207" s="336" t="s">
        <v>24</v>
      </c>
      <c r="N1207" s="577">
        <v>42860</v>
      </c>
      <c r="O1207" s="205" t="s">
        <v>24</v>
      </c>
      <c r="P1207" s="244" t="s">
        <v>24</v>
      </c>
      <c r="Q1207" s="198" t="str">
        <f t="shared" si="107"/>
        <v>-</v>
      </c>
      <c r="R1207" s="181" t="str">
        <f t="shared" ca="1" si="108"/>
        <v>TIDAK MCU</v>
      </c>
      <c r="S1207" s="589" t="s">
        <v>8650</v>
      </c>
      <c r="T1207" s="211">
        <v>44281</v>
      </c>
      <c r="U1207" s="212">
        <v>44281</v>
      </c>
      <c r="V1207" s="1330" t="s">
        <v>24</v>
      </c>
      <c r="W1207" s="1311" t="s">
        <v>24</v>
      </c>
      <c r="X1207" s="200"/>
      <c r="Y1207" s="201"/>
      <c r="Z1207" s="202"/>
      <c r="AA1207" s="213" t="s">
        <v>927</v>
      </c>
      <c r="AB1207" s="213" t="s">
        <v>24</v>
      </c>
      <c r="AC1207" s="203" t="s">
        <v>24</v>
      </c>
      <c r="AD1207" s="230" t="s">
        <v>24</v>
      </c>
      <c r="AE1207" s="230" t="s">
        <v>24</v>
      </c>
      <c r="AF1207" s="230" t="s">
        <v>24</v>
      </c>
      <c r="AG1207" s="230" t="s">
        <v>24</v>
      </c>
      <c r="AH1207" s="1305"/>
      <c r="AI1207" s="244" t="str">
        <f t="shared" si="109"/>
        <v>SC P360 - SC P410 A/M------</v>
      </c>
      <c r="AJ1207" s="1330">
        <f t="shared" si="110"/>
        <v>42860</v>
      </c>
      <c r="AK1207" s="589">
        <v>42864</v>
      </c>
      <c r="AL1207" s="726">
        <v>42867</v>
      </c>
      <c r="AM1207" s="213"/>
      <c r="AN1207" s="244"/>
      <c r="AO1207" s="244"/>
      <c r="AP1207" s="213"/>
      <c r="AQ1207" s="1231" t="s">
        <v>3094</v>
      </c>
      <c r="AR1207" s="213"/>
      <c r="AS1207" s="213"/>
      <c r="AT1207" s="213"/>
      <c r="AU1207" s="213"/>
      <c r="AV1207" s="885"/>
      <c r="AW1207" s="885"/>
      <c r="AX1207" s="885"/>
      <c r="AY1207" s="885"/>
      <c r="AZ1207" s="177"/>
    </row>
    <row r="1208" spans="2:52" ht="15" customHeight="1">
      <c r="B1208" s="1310">
        <v>1202</v>
      </c>
      <c r="C1208" s="647" t="s">
        <v>7215</v>
      </c>
      <c r="D1208" s="566" t="s">
        <v>230</v>
      </c>
      <c r="E1208" s="567" t="s">
        <v>4228</v>
      </c>
      <c r="F1208" s="526" t="s">
        <v>7216</v>
      </c>
      <c r="G1208" s="526" t="s">
        <v>102</v>
      </c>
      <c r="H1208" s="653" t="s">
        <v>7217</v>
      </c>
      <c r="I1208" s="211">
        <v>32916</v>
      </c>
      <c r="J1208" s="1314">
        <f t="shared" ca="1" si="106"/>
        <v>32</v>
      </c>
      <c r="K1208" s="316" t="s">
        <v>24</v>
      </c>
      <c r="L1208" s="326" t="s">
        <v>24</v>
      </c>
      <c r="M1208" s="336" t="s">
        <v>24</v>
      </c>
      <c r="N1208" s="577">
        <v>42147</v>
      </c>
      <c r="O1208" s="205"/>
      <c r="P1208" s="244" t="s">
        <v>24</v>
      </c>
      <c r="Q1208" s="198" t="str">
        <f t="shared" si="107"/>
        <v>-</v>
      </c>
      <c r="R1208" s="181" t="str">
        <f t="shared" ca="1" si="108"/>
        <v>TIDAK MCU</v>
      </c>
      <c r="S1208" s="589" t="s">
        <v>8651</v>
      </c>
      <c r="T1208" s="211">
        <v>44604</v>
      </c>
      <c r="U1208" s="212">
        <v>44604</v>
      </c>
      <c r="V1208" s="1330" t="s">
        <v>24</v>
      </c>
      <c r="W1208" s="1311" t="s">
        <v>24</v>
      </c>
      <c r="X1208" s="200"/>
      <c r="Y1208" s="201"/>
      <c r="Z1208" s="202"/>
      <c r="AA1208" s="213" t="s">
        <v>4457</v>
      </c>
      <c r="AB1208" s="213" t="s">
        <v>24</v>
      </c>
      <c r="AC1208" s="203"/>
      <c r="AD1208" s="230"/>
      <c r="AE1208" s="230"/>
      <c r="AF1208" s="230"/>
      <c r="AG1208" s="230"/>
      <c r="AH1208" s="1305"/>
      <c r="AI1208" s="244" t="str">
        <f t="shared" si="109"/>
        <v>SC P360, SC P380-</v>
      </c>
      <c r="AJ1208" s="1330">
        <f t="shared" si="110"/>
        <v>42147</v>
      </c>
      <c r="AK1208" s="589"/>
      <c r="AL1208" s="726">
        <v>43240</v>
      </c>
      <c r="AM1208" s="213"/>
      <c r="AN1208" s="244"/>
      <c r="AO1208" s="244"/>
      <c r="AP1208" s="213"/>
      <c r="AQ1208" s="243" t="s">
        <v>3094</v>
      </c>
      <c r="AR1208" s="213"/>
      <c r="AS1208" s="213"/>
      <c r="AT1208" s="213"/>
      <c r="AU1208" s="213"/>
      <c r="AV1208" s="885"/>
      <c r="AW1208" s="885"/>
      <c r="AX1208" s="885"/>
      <c r="AY1208" s="885"/>
      <c r="AZ1208" s="177"/>
    </row>
    <row r="1209" spans="2:52" ht="15.75" customHeight="1">
      <c r="B1209" s="1310">
        <v>1203</v>
      </c>
      <c r="C1209" s="563" t="s">
        <v>7218</v>
      </c>
      <c r="D1209" s="566" t="s">
        <v>230</v>
      </c>
      <c r="E1209" s="567" t="s">
        <v>4228</v>
      </c>
      <c r="F1209" s="526" t="s">
        <v>7219</v>
      </c>
      <c r="G1209" s="526" t="s">
        <v>102</v>
      </c>
      <c r="H1209" s="688" t="s">
        <v>7220</v>
      </c>
      <c r="I1209" s="211">
        <v>34444</v>
      </c>
      <c r="J1209" s="1314">
        <f t="shared" ca="1" si="106"/>
        <v>28</v>
      </c>
      <c r="K1209" s="316" t="s">
        <v>24</v>
      </c>
      <c r="L1209" s="326" t="s">
        <v>24</v>
      </c>
      <c r="M1209" s="336" t="s">
        <v>24</v>
      </c>
      <c r="N1209" s="510">
        <v>42091</v>
      </c>
      <c r="O1209" s="211"/>
      <c r="P1209" s="244" t="s">
        <v>24</v>
      </c>
      <c r="Q1209" s="198" t="str">
        <f t="shared" si="107"/>
        <v>-</v>
      </c>
      <c r="R1209" s="181" t="str">
        <f t="shared" ca="1" si="108"/>
        <v>TIDAK MCU</v>
      </c>
      <c r="S1209" s="589" t="s">
        <v>8652</v>
      </c>
      <c r="T1209" s="211">
        <v>44306</v>
      </c>
      <c r="U1209" s="212">
        <v>44306</v>
      </c>
      <c r="V1209" s="1330" t="s">
        <v>24</v>
      </c>
      <c r="W1209" s="1311" t="s">
        <v>24</v>
      </c>
      <c r="X1209" s="200"/>
      <c r="Y1209" s="201"/>
      <c r="Z1209" s="202"/>
      <c r="AA1209" s="244" t="s">
        <v>9113</v>
      </c>
      <c r="AB1209" s="243" t="s">
        <v>926</v>
      </c>
      <c r="AC1209" s="463" t="s">
        <v>24</v>
      </c>
      <c r="AD1209" s="232"/>
      <c r="AE1209" s="232"/>
      <c r="AF1209" s="232"/>
      <c r="AG1209" s="232"/>
      <c r="AH1209" s="481"/>
      <c r="AI1209" s="481" t="str">
        <f t="shared" si="109"/>
        <v>SC P410 A/MHD 465, HD 785-</v>
      </c>
      <c r="AJ1209" s="1330">
        <f t="shared" si="110"/>
        <v>42091</v>
      </c>
      <c r="AK1209" s="589"/>
      <c r="AL1209" s="726">
        <v>42091</v>
      </c>
      <c r="AM1209" s="213"/>
      <c r="AN1209" s="244"/>
      <c r="AO1209" s="244"/>
      <c r="AP1209" s="213"/>
      <c r="AQ1209" s="1231" t="s">
        <v>3094</v>
      </c>
      <c r="AR1209" s="213"/>
      <c r="AS1209" s="213"/>
      <c r="AT1209" s="213"/>
      <c r="AU1209" s="213"/>
      <c r="AV1209" s="885"/>
      <c r="AW1209" s="885"/>
      <c r="AX1209" s="885"/>
      <c r="AY1209" s="885"/>
      <c r="AZ1209" s="177"/>
    </row>
    <row r="1210" spans="2:52" ht="15" customHeight="1">
      <c r="B1210" s="1310">
        <v>1204</v>
      </c>
      <c r="C1210" s="563" t="s">
        <v>7221</v>
      </c>
      <c r="D1210" s="590" t="s">
        <v>230</v>
      </c>
      <c r="E1210" s="567" t="s">
        <v>4228</v>
      </c>
      <c r="F1210" s="526" t="s">
        <v>7222</v>
      </c>
      <c r="G1210" s="526" t="s">
        <v>102</v>
      </c>
      <c r="H1210" s="653" t="s">
        <v>7223</v>
      </c>
      <c r="I1210" s="211">
        <v>36299</v>
      </c>
      <c r="J1210" s="1314">
        <f t="shared" ca="1" si="106"/>
        <v>22</v>
      </c>
      <c r="K1210" s="316" t="s">
        <v>24</v>
      </c>
      <c r="L1210" s="326" t="s">
        <v>24</v>
      </c>
      <c r="M1210" s="336" t="s">
        <v>24</v>
      </c>
      <c r="N1210" s="577">
        <v>43364</v>
      </c>
      <c r="O1210" s="205" t="s">
        <v>24</v>
      </c>
      <c r="P1210" s="244" t="s">
        <v>24</v>
      </c>
      <c r="Q1210" s="198" t="str">
        <f t="shared" si="107"/>
        <v>-</v>
      </c>
      <c r="R1210" s="181" t="str">
        <f t="shared" ca="1" si="108"/>
        <v>TIDAK MCU</v>
      </c>
      <c r="S1210" s="589" t="s">
        <v>8653</v>
      </c>
      <c r="T1210" s="211">
        <v>44335</v>
      </c>
      <c r="U1210" s="212">
        <v>44335</v>
      </c>
      <c r="V1210" s="1330" t="s">
        <v>24</v>
      </c>
      <c r="W1210" s="136" t="s">
        <v>24</v>
      </c>
      <c r="X1210" s="200"/>
      <c r="Y1210" s="201"/>
      <c r="Z1210" s="202"/>
      <c r="AA1210" s="244" t="s">
        <v>927</v>
      </c>
      <c r="AB1210" s="244" t="s">
        <v>24</v>
      </c>
      <c r="AC1210" s="203"/>
      <c r="AD1210" s="230"/>
      <c r="AE1210" s="230"/>
      <c r="AF1210" s="230"/>
      <c r="AG1210" s="230"/>
      <c r="AH1210" s="1305"/>
      <c r="AI1210" s="244" t="str">
        <f t="shared" si="109"/>
        <v>SC P360 - SC P410 A/M-</v>
      </c>
      <c r="AJ1210" s="1330">
        <f t="shared" si="110"/>
        <v>43364</v>
      </c>
      <c r="AK1210" s="589">
        <v>43368</v>
      </c>
      <c r="AL1210" s="726">
        <v>43371</v>
      </c>
      <c r="AM1210" s="213"/>
      <c r="AN1210" s="244"/>
      <c r="AO1210" s="244"/>
      <c r="AP1210" s="213"/>
      <c r="AQ1210" s="1231" t="s">
        <v>3094</v>
      </c>
      <c r="AR1210" s="213"/>
      <c r="AS1210" s="213"/>
      <c r="AT1210" s="213"/>
      <c r="AU1210" s="213"/>
      <c r="AV1210" s="885"/>
      <c r="AW1210" s="885"/>
      <c r="AX1210" s="885"/>
      <c r="AY1210" s="885"/>
      <c r="AZ1210" s="177"/>
    </row>
    <row r="1211" spans="2:52" ht="15" customHeight="1">
      <c r="B1211" s="1310">
        <v>1205</v>
      </c>
      <c r="C1211" s="563" t="s">
        <v>7224</v>
      </c>
      <c r="D1211" s="566" t="s">
        <v>230</v>
      </c>
      <c r="E1211" s="566" t="s">
        <v>4228</v>
      </c>
      <c r="F1211" s="526" t="s">
        <v>7225</v>
      </c>
      <c r="G1211" s="526" t="s">
        <v>102</v>
      </c>
      <c r="H1211" s="653" t="s">
        <v>7226</v>
      </c>
      <c r="I1211" s="211">
        <v>33706</v>
      </c>
      <c r="J1211" s="1314">
        <f t="shared" ca="1" si="106"/>
        <v>30</v>
      </c>
      <c r="K1211" s="316" t="s">
        <v>24</v>
      </c>
      <c r="L1211" s="326" t="s">
        <v>24</v>
      </c>
      <c r="M1211" s="336" t="s">
        <v>24</v>
      </c>
      <c r="N1211" s="510">
        <v>42091</v>
      </c>
      <c r="O1211" s="205"/>
      <c r="P1211" s="244" t="s">
        <v>24</v>
      </c>
      <c r="Q1211" s="198" t="str">
        <f t="shared" si="107"/>
        <v>-</v>
      </c>
      <c r="R1211" s="181" t="str">
        <f t="shared" ca="1" si="108"/>
        <v>TIDAK MCU</v>
      </c>
      <c r="S1211" s="589" t="s">
        <v>8654</v>
      </c>
      <c r="T1211" s="211">
        <v>44298</v>
      </c>
      <c r="U1211" s="212">
        <v>44298</v>
      </c>
      <c r="V1211" s="1330" t="s">
        <v>24</v>
      </c>
      <c r="W1211" s="1311" t="s">
        <v>24</v>
      </c>
      <c r="X1211" s="200"/>
      <c r="Y1211" s="201"/>
      <c r="Z1211" s="202"/>
      <c r="AA1211" s="243" t="s">
        <v>9113</v>
      </c>
      <c r="AB1211" s="243" t="s">
        <v>926</v>
      </c>
      <c r="AC1211" s="463" t="s">
        <v>24</v>
      </c>
      <c r="AD1211" s="230"/>
      <c r="AE1211" s="230"/>
      <c r="AF1211" s="230"/>
      <c r="AG1211" s="230"/>
      <c r="AH1211" s="1305"/>
      <c r="AI1211" s="244" t="str">
        <f t="shared" si="109"/>
        <v>SC P410 A/MHD 465, HD 785-</v>
      </c>
      <c r="AJ1211" s="1330">
        <f t="shared" si="110"/>
        <v>42091</v>
      </c>
      <c r="AK1211" s="589"/>
      <c r="AL1211" s="726">
        <v>42091</v>
      </c>
      <c r="AM1211" s="213"/>
      <c r="AN1211" s="244"/>
      <c r="AO1211" s="244"/>
      <c r="AP1211" s="213"/>
      <c r="AQ1211" s="1231" t="s">
        <v>3094</v>
      </c>
      <c r="AR1211" s="213"/>
      <c r="AS1211" s="213"/>
      <c r="AT1211" s="213"/>
      <c r="AU1211" s="213"/>
      <c r="AV1211" s="885"/>
      <c r="AW1211" s="885"/>
      <c r="AX1211" s="885"/>
      <c r="AY1211" s="885"/>
      <c r="AZ1211" s="177"/>
    </row>
    <row r="1212" spans="2:52" ht="15" customHeight="1">
      <c r="B1212" s="1310">
        <v>1206</v>
      </c>
      <c r="C1212" s="647" t="s">
        <v>7227</v>
      </c>
      <c r="D1212" s="566" t="s">
        <v>230</v>
      </c>
      <c r="E1212" s="567" t="s">
        <v>4228</v>
      </c>
      <c r="F1212" s="526" t="s">
        <v>7228</v>
      </c>
      <c r="G1212" s="526" t="s">
        <v>102</v>
      </c>
      <c r="H1212" s="688" t="s">
        <v>7229</v>
      </c>
      <c r="I1212" s="211">
        <v>34617</v>
      </c>
      <c r="J1212" s="1314">
        <f t="shared" ca="1" si="106"/>
        <v>27</v>
      </c>
      <c r="K1212" s="176" t="s">
        <v>24</v>
      </c>
      <c r="L1212" s="170" t="s">
        <v>24</v>
      </c>
      <c r="M1212" s="173" t="s">
        <v>24</v>
      </c>
      <c r="N1212" s="510">
        <v>42093</v>
      </c>
      <c r="O1212" s="205"/>
      <c r="P1212" s="244" t="s">
        <v>24</v>
      </c>
      <c r="Q1212" s="198" t="str">
        <f t="shared" si="107"/>
        <v>-</v>
      </c>
      <c r="R1212" s="181" t="str">
        <f t="shared" ca="1" si="108"/>
        <v>TIDAK MCU</v>
      </c>
      <c r="S1212" s="589" t="s">
        <v>8655</v>
      </c>
      <c r="T1212" s="211">
        <v>44479</v>
      </c>
      <c r="U1212" s="212">
        <v>44479</v>
      </c>
      <c r="V1212" s="1330" t="s">
        <v>24</v>
      </c>
      <c r="W1212" s="136" t="s">
        <v>24</v>
      </c>
      <c r="X1212" s="200"/>
      <c r="Y1212" s="201"/>
      <c r="Z1212" s="202"/>
      <c r="AA1212" s="213" t="s">
        <v>4457</v>
      </c>
      <c r="AB1212" s="243" t="s">
        <v>926</v>
      </c>
      <c r="AC1212" s="203" t="s">
        <v>24</v>
      </c>
      <c r="AD1212" s="230"/>
      <c r="AE1212" s="230"/>
      <c r="AF1212" s="230"/>
      <c r="AG1212" s="230"/>
      <c r="AH1212" s="1305"/>
      <c r="AI1212" s="244" t="str">
        <f t="shared" si="109"/>
        <v>SC P360, SC P380HD 465, HD 785-</v>
      </c>
      <c r="AJ1212" s="1330">
        <f t="shared" si="110"/>
        <v>42093</v>
      </c>
      <c r="AK1212" s="589"/>
      <c r="AL1212" s="726">
        <v>42093</v>
      </c>
      <c r="AM1212" s="213"/>
      <c r="AN1212" s="244"/>
      <c r="AO1212" s="244"/>
      <c r="AP1212" s="213"/>
      <c r="AQ1212" s="213"/>
      <c r="AR1212" s="213"/>
      <c r="AS1212" s="213"/>
      <c r="AT1212" s="213"/>
      <c r="AU1212" s="213"/>
      <c r="AV1212" s="885"/>
      <c r="AW1212" s="885"/>
      <c r="AX1212" s="885"/>
      <c r="AY1212" s="885"/>
      <c r="AZ1212" s="177"/>
    </row>
    <row r="1213" spans="2:52" ht="15" customHeight="1">
      <c r="B1213" s="1310">
        <v>1207</v>
      </c>
      <c r="C1213" s="647" t="s">
        <v>7230</v>
      </c>
      <c r="D1213" s="566" t="s">
        <v>230</v>
      </c>
      <c r="E1213" s="567" t="s">
        <v>4228</v>
      </c>
      <c r="F1213" s="526" t="s">
        <v>7231</v>
      </c>
      <c r="G1213" s="526" t="s">
        <v>102</v>
      </c>
      <c r="H1213" s="688" t="s">
        <v>7232</v>
      </c>
      <c r="I1213" s="211">
        <v>32883</v>
      </c>
      <c r="J1213" s="1314">
        <f t="shared" ca="1" si="106"/>
        <v>32</v>
      </c>
      <c r="K1213" s="211" t="s">
        <v>494</v>
      </c>
      <c r="L1213" s="211" t="s">
        <v>7233</v>
      </c>
      <c r="M1213" s="211">
        <v>45301</v>
      </c>
      <c r="N1213" s="577">
        <v>42765</v>
      </c>
      <c r="O1213" s="205" t="s">
        <v>24</v>
      </c>
      <c r="P1213" s="244" t="s">
        <v>24</v>
      </c>
      <c r="Q1213" s="198" t="str">
        <f t="shared" si="107"/>
        <v>-</v>
      </c>
      <c r="R1213" s="181" t="str">
        <f t="shared" ca="1" si="108"/>
        <v>TIDAK MCU</v>
      </c>
      <c r="S1213" s="589" t="s">
        <v>8656</v>
      </c>
      <c r="T1213" s="211">
        <v>44571</v>
      </c>
      <c r="U1213" s="212">
        <v>44571</v>
      </c>
      <c r="V1213" s="1330" t="s">
        <v>24</v>
      </c>
      <c r="W1213" s="1311" t="s">
        <v>24</v>
      </c>
      <c r="X1213" s="200"/>
      <c r="Y1213" s="201"/>
      <c r="Z1213" s="202"/>
      <c r="AA1213" s="213" t="s">
        <v>927</v>
      </c>
      <c r="AB1213" s="243" t="s">
        <v>9114</v>
      </c>
      <c r="AC1213" s="203" t="s">
        <v>12804</v>
      </c>
      <c r="AD1213" s="230" t="s">
        <v>12897</v>
      </c>
      <c r="AE1213" s="230" t="s">
        <v>12805</v>
      </c>
      <c r="AF1213" s="230" t="s">
        <v>12806</v>
      </c>
      <c r="AG1213" s="230" t="s">
        <v>24</v>
      </c>
      <c r="AH1213" s="1305"/>
      <c r="AI1213" s="244" t="str">
        <f t="shared" si="109"/>
        <v>SC P360 - SC P410 A/MMOBILE CRANE KLS 2SCANIA P460SCANIA R580SINGLE TRAILERDOUBLE TRAILER-</v>
      </c>
      <c r="AJ1213" s="1330">
        <f t="shared" si="110"/>
        <v>42765</v>
      </c>
      <c r="AK1213" s="589">
        <v>42769</v>
      </c>
      <c r="AL1213" s="726">
        <v>43852</v>
      </c>
      <c r="AM1213" s="213"/>
      <c r="AN1213" s="244"/>
      <c r="AO1213" s="244"/>
      <c r="AP1213" s="213"/>
      <c r="AQ1213" s="180"/>
      <c r="AR1213" s="213"/>
      <c r="AS1213" s="213"/>
      <c r="AT1213" s="213"/>
      <c r="AU1213" s="213"/>
      <c r="AV1213" s="885"/>
      <c r="AW1213" s="885"/>
      <c r="AX1213" s="885"/>
      <c r="AY1213" s="885"/>
      <c r="AZ1213" s="177"/>
    </row>
    <row r="1214" spans="2:52" ht="15" customHeight="1">
      <c r="B1214" s="1310">
        <v>1208</v>
      </c>
      <c r="C1214" s="563" t="s">
        <v>7234</v>
      </c>
      <c r="D1214" s="244" t="s">
        <v>230</v>
      </c>
      <c r="E1214" s="567" t="s">
        <v>4228</v>
      </c>
      <c r="F1214" s="526" t="s">
        <v>7235</v>
      </c>
      <c r="G1214" s="526" t="s">
        <v>102</v>
      </c>
      <c r="H1214" s="653" t="s">
        <v>7236</v>
      </c>
      <c r="I1214" s="211">
        <v>32921</v>
      </c>
      <c r="J1214" s="903">
        <f t="shared" ca="1" si="106"/>
        <v>32</v>
      </c>
      <c r="K1214" s="316" t="s">
        <v>24</v>
      </c>
      <c r="L1214" s="326" t="s">
        <v>24</v>
      </c>
      <c r="M1214" s="336" t="s">
        <v>24</v>
      </c>
      <c r="N1214" s="577">
        <v>42782</v>
      </c>
      <c r="O1214" s="205" t="s">
        <v>24</v>
      </c>
      <c r="P1214" s="244" t="s">
        <v>24</v>
      </c>
      <c r="Q1214" s="198" t="str">
        <f t="shared" si="107"/>
        <v>-</v>
      </c>
      <c r="R1214" s="181" t="str">
        <f t="shared" ca="1" si="108"/>
        <v>TIDAK MCU</v>
      </c>
      <c r="S1214" s="589" t="s">
        <v>8657</v>
      </c>
      <c r="T1214" s="211">
        <v>44609</v>
      </c>
      <c r="U1214" s="212">
        <v>44609</v>
      </c>
      <c r="V1214" s="904" t="s">
        <v>24</v>
      </c>
      <c r="W1214" s="136" t="s">
        <v>24</v>
      </c>
      <c r="X1214" s="200"/>
      <c r="Y1214" s="201"/>
      <c r="Z1214" s="202"/>
      <c r="AA1214" s="213" t="s">
        <v>100</v>
      </c>
      <c r="AB1214" s="243" t="s">
        <v>927</v>
      </c>
      <c r="AC1214" s="203" t="s">
        <v>24</v>
      </c>
      <c r="AD1214" s="230" t="s">
        <v>24</v>
      </c>
      <c r="AE1214" s="230" t="s">
        <v>24</v>
      </c>
      <c r="AF1214" s="230" t="s">
        <v>24</v>
      </c>
      <c r="AG1214" s="230" t="s">
        <v>24</v>
      </c>
      <c r="AH1214" s="1305"/>
      <c r="AI1214" s="244" t="str">
        <f t="shared" si="109"/>
        <v>LIGHT VEHICLESC P360 - SC P410 A/M-----</v>
      </c>
      <c r="AJ1214" s="1330">
        <f t="shared" si="110"/>
        <v>42782</v>
      </c>
      <c r="AK1214" s="589">
        <v>42786</v>
      </c>
      <c r="AL1214" s="726">
        <v>42789</v>
      </c>
      <c r="AM1214" s="213"/>
      <c r="AN1214" s="244"/>
      <c r="AO1214" s="244"/>
      <c r="AP1214" s="213"/>
      <c r="AQ1214" s="180"/>
      <c r="AR1214" s="213"/>
      <c r="AS1214" s="213"/>
      <c r="AT1214" s="213"/>
      <c r="AU1214" s="213"/>
      <c r="AV1214" s="885"/>
      <c r="AW1214" s="885"/>
      <c r="AX1214" s="885"/>
      <c r="AY1214" s="885"/>
      <c r="AZ1214" s="177"/>
    </row>
    <row r="1215" spans="2:52" ht="15" customHeight="1">
      <c r="B1215" s="1310">
        <v>1209</v>
      </c>
      <c r="C1215" s="647" t="s">
        <v>7237</v>
      </c>
      <c r="D1215" s="590" t="s">
        <v>230</v>
      </c>
      <c r="E1215" s="567" t="s">
        <v>4222</v>
      </c>
      <c r="F1215" s="526" t="s">
        <v>7238</v>
      </c>
      <c r="G1215" s="526" t="s">
        <v>102</v>
      </c>
      <c r="H1215" s="688" t="s">
        <v>7239</v>
      </c>
      <c r="I1215" s="211">
        <v>33656</v>
      </c>
      <c r="J1215" s="1314">
        <f t="shared" ca="1" si="106"/>
        <v>30</v>
      </c>
      <c r="K1215" s="316" t="s">
        <v>24</v>
      </c>
      <c r="L1215" s="326" t="s">
        <v>24</v>
      </c>
      <c r="M1215" s="336" t="s">
        <v>24</v>
      </c>
      <c r="N1215" s="577">
        <v>42091</v>
      </c>
      <c r="O1215" s="205"/>
      <c r="P1215" s="244" t="s">
        <v>24</v>
      </c>
      <c r="Q1215" s="198" t="str">
        <f t="shared" si="107"/>
        <v>-</v>
      </c>
      <c r="R1215" s="181" t="str">
        <f t="shared" ca="1" si="108"/>
        <v>TIDAK MCU</v>
      </c>
      <c r="S1215" s="589" t="s">
        <v>8658</v>
      </c>
      <c r="T1215" s="211">
        <v>44614</v>
      </c>
      <c r="U1215" s="212">
        <v>44614</v>
      </c>
      <c r="V1215" s="1330" t="s">
        <v>24</v>
      </c>
      <c r="W1215" s="1311" t="s">
        <v>24</v>
      </c>
      <c r="X1215" s="200"/>
      <c r="Y1215" s="201"/>
      <c r="Z1215" s="202"/>
      <c r="AA1215" s="244" t="s">
        <v>9113</v>
      </c>
      <c r="AB1215" s="243" t="s">
        <v>926</v>
      </c>
      <c r="AC1215" s="463" t="s">
        <v>24</v>
      </c>
      <c r="AD1215" s="230"/>
      <c r="AE1215" s="230"/>
      <c r="AF1215" s="230"/>
      <c r="AG1215" s="230"/>
      <c r="AH1215" s="1305"/>
      <c r="AI1215" s="244" t="str">
        <f t="shared" si="109"/>
        <v>SC P410 A/MHD 465, HD 785-</v>
      </c>
      <c r="AJ1215" s="1330">
        <f t="shared" si="110"/>
        <v>42091</v>
      </c>
      <c r="AK1215" s="589"/>
      <c r="AL1215" s="726">
        <v>42088</v>
      </c>
      <c r="AM1215" s="213"/>
      <c r="AN1215" s="244"/>
      <c r="AO1215" s="244"/>
      <c r="AP1215" s="213"/>
      <c r="AQ1215" s="1231" t="s">
        <v>3094</v>
      </c>
      <c r="AR1215" s="213"/>
      <c r="AS1215" s="213"/>
      <c r="AT1215" s="213"/>
      <c r="AU1215" s="213"/>
      <c r="AV1215" s="885"/>
      <c r="AW1215" s="885"/>
      <c r="AX1215" s="885"/>
      <c r="AY1215" s="885"/>
      <c r="AZ1215" s="177"/>
    </row>
    <row r="1216" spans="2:52" ht="15" customHeight="1">
      <c r="B1216" s="1310">
        <v>1211</v>
      </c>
      <c r="C1216" s="563" t="s">
        <v>7243</v>
      </c>
      <c r="D1216" s="590" t="s">
        <v>230</v>
      </c>
      <c r="E1216" s="567" t="s">
        <v>4228</v>
      </c>
      <c r="F1216" s="526" t="s">
        <v>7244</v>
      </c>
      <c r="G1216" s="526" t="s">
        <v>102</v>
      </c>
      <c r="H1216" s="653" t="s">
        <v>7245</v>
      </c>
      <c r="I1216" s="211">
        <v>30357</v>
      </c>
      <c r="J1216" s="231">
        <f t="shared" ca="1" si="106"/>
        <v>39</v>
      </c>
      <c r="K1216" s="176" t="s">
        <v>24</v>
      </c>
      <c r="L1216" s="170" t="s">
        <v>24</v>
      </c>
      <c r="M1216" s="173" t="s">
        <v>24</v>
      </c>
      <c r="N1216" s="577">
        <v>42747</v>
      </c>
      <c r="O1216" s="205" t="s">
        <v>24</v>
      </c>
      <c r="P1216" s="244" t="s">
        <v>24</v>
      </c>
      <c r="Q1216" s="198" t="str">
        <f t="shared" si="107"/>
        <v>-</v>
      </c>
      <c r="R1216" s="181" t="str">
        <f t="shared" ca="1" si="108"/>
        <v>TIDAK MCU</v>
      </c>
      <c r="S1216" s="589" t="s">
        <v>8660</v>
      </c>
      <c r="T1216" s="211">
        <v>44602</v>
      </c>
      <c r="U1216" s="212">
        <v>44602</v>
      </c>
      <c r="V1216" s="395" t="s">
        <v>24</v>
      </c>
      <c r="W1216" s="136" t="s">
        <v>24</v>
      </c>
      <c r="X1216" s="200"/>
      <c r="Y1216" s="201"/>
      <c r="Z1216" s="202"/>
      <c r="AA1216" s="243" t="s">
        <v>9136</v>
      </c>
      <c r="AB1216" s="243" t="s">
        <v>14107</v>
      </c>
      <c r="AC1216" s="489" t="s">
        <v>14108</v>
      </c>
      <c r="AD1216" s="230" t="s">
        <v>24</v>
      </c>
      <c r="AE1216" s="213" t="s">
        <v>24</v>
      </c>
      <c r="AF1216" s="213" t="s">
        <v>24</v>
      </c>
      <c r="AG1216" s="230" t="s">
        <v>24</v>
      </c>
      <c r="AH1216" s="1305"/>
      <c r="AI1216" s="244" t="str">
        <f t="shared" si="109"/>
        <v>SC P360 - SC P460 A/MSC R580 - SC R620 STRSC R580 - SC R620 DTR----</v>
      </c>
      <c r="AJ1216" s="1330">
        <f t="shared" si="110"/>
        <v>42747</v>
      </c>
      <c r="AK1216" s="589">
        <v>44249</v>
      </c>
      <c r="AL1216" s="726">
        <v>44249</v>
      </c>
      <c r="AM1216" s="213"/>
      <c r="AN1216" s="244"/>
      <c r="AO1216" s="244"/>
      <c r="AP1216" s="213" t="s">
        <v>14109</v>
      </c>
      <c r="AQ1216" s="243" t="s">
        <v>3094</v>
      </c>
      <c r="AR1216" s="213"/>
      <c r="AS1216" s="213"/>
      <c r="AT1216" s="213"/>
      <c r="AU1216" s="213"/>
      <c r="AV1216" s="177"/>
      <c r="AW1216" s="177"/>
      <c r="AX1216" s="177"/>
      <c r="AY1216" s="177"/>
      <c r="AZ1216" s="177"/>
    </row>
    <row r="1217" spans="2:52" ht="15" customHeight="1">
      <c r="B1217" s="1310">
        <v>1212</v>
      </c>
      <c r="C1217" s="563" t="s">
        <v>7246</v>
      </c>
      <c r="D1217" s="590" t="s">
        <v>230</v>
      </c>
      <c r="E1217" s="567" t="s">
        <v>4228</v>
      </c>
      <c r="F1217" s="526" t="s">
        <v>7247</v>
      </c>
      <c r="G1217" s="526" t="s">
        <v>102</v>
      </c>
      <c r="H1217" s="653" t="s">
        <v>7248</v>
      </c>
      <c r="I1217" s="211">
        <v>33902</v>
      </c>
      <c r="J1217" s="903">
        <f t="shared" ca="1" si="106"/>
        <v>29</v>
      </c>
      <c r="K1217" s="176" t="s">
        <v>24</v>
      </c>
      <c r="L1217" s="170" t="s">
        <v>24</v>
      </c>
      <c r="M1217" s="173" t="s">
        <v>24</v>
      </c>
      <c r="N1217" s="577">
        <v>43374</v>
      </c>
      <c r="O1217" s="205" t="s">
        <v>24</v>
      </c>
      <c r="P1217" s="244" t="s">
        <v>24</v>
      </c>
      <c r="Q1217" s="198" t="str">
        <f t="shared" si="107"/>
        <v>-</v>
      </c>
      <c r="R1217" s="181" t="str">
        <f t="shared" ca="1" si="108"/>
        <v>TIDAK MCU</v>
      </c>
      <c r="S1217" s="589" t="s">
        <v>8661</v>
      </c>
      <c r="T1217" s="211">
        <v>44859</v>
      </c>
      <c r="U1217" s="212">
        <v>44859</v>
      </c>
      <c r="V1217" s="904" t="s">
        <v>24</v>
      </c>
      <c r="W1217" s="136" t="s">
        <v>24</v>
      </c>
      <c r="X1217" s="200"/>
      <c r="Y1217" s="201"/>
      <c r="Z1217" s="202"/>
      <c r="AA1217" s="243" t="s">
        <v>9136</v>
      </c>
      <c r="AB1217" s="1000" t="s">
        <v>9114</v>
      </c>
      <c r="AC1217" s="1000" t="s">
        <v>14107</v>
      </c>
      <c r="AD1217" s="462" t="s">
        <v>14108</v>
      </c>
      <c r="AE1217" s="230" t="s">
        <v>24</v>
      </c>
      <c r="AF1217" s="230" t="s">
        <v>24</v>
      </c>
      <c r="AG1217" s="230" t="s">
        <v>24</v>
      </c>
      <c r="AH1217" s="1305"/>
      <c r="AI1217" s="244" t="str">
        <f t="shared" si="109"/>
        <v>SC P360 - SC P460 A/MMOBILE CRANE KLS 2SC R580 - SC R620 STRSC R580 - SC R620 DTR---</v>
      </c>
      <c r="AJ1217" s="1330">
        <f t="shared" si="110"/>
        <v>43374</v>
      </c>
      <c r="AK1217" s="589">
        <v>44249</v>
      </c>
      <c r="AL1217" s="726">
        <v>44249</v>
      </c>
      <c r="AM1217" s="213"/>
      <c r="AN1217" s="244"/>
      <c r="AO1217" s="2313"/>
      <c r="AP1217" s="2307" t="s">
        <v>14109</v>
      </c>
      <c r="AQ1217" s="2324" t="s">
        <v>3094</v>
      </c>
      <c r="AR1217" s="213"/>
      <c r="AS1217" s="213"/>
      <c r="AT1217" s="213"/>
      <c r="AU1217" s="213"/>
      <c r="AV1217" s="885"/>
      <c r="AW1217" s="885"/>
      <c r="AX1217" s="885"/>
      <c r="AY1217" s="885"/>
      <c r="AZ1217" s="177"/>
    </row>
    <row r="1218" spans="2:52" ht="15.75" customHeight="1">
      <c r="B1218" s="1310">
        <v>1218</v>
      </c>
      <c r="C1218" s="563" t="s">
        <v>12898</v>
      </c>
      <c r="D1218" s="590" t="s">
        <v>230</v>
      </c>
      <c r="E1218" s="567" t="s">
        <v>4228</v>
      </c>
      <c r="F1218" s="526" t="s">
        <v>7266</v>
      </c>
      <c r="G1218" s="526" t="s">
        <v>102</v>
      </c>
      <c r="H1218" s="653" t="s">
        <v>7267</v>
      </c>
      <c r="I1218" s="211">
        <v>33926</v>
      </c>
      <c r="J1218" s="1314">
        <f t="shared" ca="1" si="106"/>
        <v>29</v>
      </c>
      <c r="K1218" s="211" t="s">
        <v>5110</v>
      </c>
      <c r="L1218" s="211" t="s">
        <v>7268</v>
      </c>
      <c r="M1218" s="211" t="s">
        <v>24</v>
      </c>
      <c r="N1218" s="577">
        <v>43488</v>
      </c>
      <c r="O1218" s="205" t="s">
        <v>24</v>
      </c>
      <c r="P1218" s="244" t="s">
        <v>24</v>
      </c>
      <c r="Q1218" s="198" t="str">
        <f t="shared" si="107"/>
        <v>-</v>
      </c>
      <c r="R1218" s="181" t="str">
        <f t="shared" ca="1" si="108"/>
        <v>TIDAK MCU</v>
      </c>
      <c r="S1218" s="589" t="s">
        <v>8667</v>
      </c>
      <c r="T1218" s="211">
        <v>44883</v>
      </c>
      <c r="U1218" s="212">
        <v>44883</v>
      </c>
      <c r="V1218" s="1330" t="s">
        <v>24</v>
      </c>
      <c r="W1218" s="1311" t="s">
        <v>24</v>
      </c>
      <c r="X1218" s="200"/>
      <c r="Y1218" s="201"/>
      <c r="Z1218" s="202"/>
      <c r="AA1218" s="243" t="s">
        <v>9136</v>
      </c>
      <c r="AB1218" s="243" t="s">
        <v>9115</v>
      </c>
      <c r="AC1218" s="1000" t="s">
        <v>6974</v>
      </c>
      <c r="AD1218" s="1000" t="s">
        <v>14107</v>
      </c>
      <c r="AE1218" s="462" t="s">
        <v>14108</v>
      </c>
      <c r="AF1218" s="230" t="s">
        <v>24</v>
      </c>
      <c r="AG1218" s="230" t="s">
        <v>24</v>
      </c>
      <c r="AH1218" s="1305"/>
      <c r="AI1218" s="244" t="str">
        <f t="shared" si="109"/>
        <v>SC P360 - SC P460 A/MCRANE TRUCKWA 500, WA 600SC R580 - SC R620 STRSC R580 - SC R620 DTR--</v>
      </c>
      <c r="AJ1218" s="1330">
        <f t="shared" si="110"/>
        <v>43488</v>
      </c>
      <c r="AK1218" s="589">
        <v>44249</v>
      </c>
      <c r="AL1218" s="726">
        <v>44249</v>
      </c>
      <c r="AM1218" s="213"/>
      <c r="AN1218" s="244"/>
      <c r="AO1218" s="2313"/>
      <c r="AP1218" s="2307" t="s">
        <v>14109</v>
      </c>
      <c r="AQ1218" s="2324" t="s">
        <v>3094</v>
      </c>
      <c r="AR1218" s="213"/>
      <c r="AS1218" s="213"/>
      <c r="AT1218" s="213"/>
      <c r="AU1218" s="213"/>
      <c r="AV1218" s="885"/>
      <c r="AW1218" s="885"/>
      <c r="AX1218" s="885"/>
      <c r="AY1218" s="885"/>
      <c r="AZ1218" s="177"/>
    </row>
    <row r="1219" spans="2:52" ht="15" customHeight="1">
      <c r="B1219" s="1310">
        <v>1213</v>
      </c>
      <c r="C1219" s="563" t="s">
        <v>7249</v>
      </c>
      <c r="D1219" s="590" t="s">
        <v>230</v>
      </c>
      <c r="E1219" s="567" t="s">
        <v>4228</v>
      </c>
      <c r="F1219" s="526" t="s">
        <v>7250</v>
      </c>
      <c r="G1219" s="526" t="s">
        <v>102</v>
      </c>
      <c r="H1219" s="653" t="s">
        <v>7251</v>
      </c>
      <c r="I1219" s="211">
        <v>31358</v>
      </c>
      <c r="J1219" s="1314">
        <f t="shared" ca="1" si="106"/>
        <v>36</v>
      </c>
      <c r="K1219" s="211" t="s">
        <v>493</v>
      </c>
      <c r="L1219" s="211" t="s">
        <v>7252</v>
      </c>
      <c r="M1219" s="211">
        <v>45603</v>
      </c>
      <c r="N1219" s="510">
        <v>43245</v>
      </c>
      <c r="O1219" s="205" t="s">
        <v>24</v>
      </c>
      <c r="P1219" s="244" t="s">
        <v>24</v>
      </c>
      <c r="Q1219" s="198" t="str">
        <f t="shared" si="107"/>
        <v>-</v>
      </c>
      <c r="R1219" s="181" t="str">
        <f t="shared" ca="1" si="108"/>
        <v>TIDAK MCU</v>
      </c>
      <c r="S1219" s="589" t="s">
        <v>8662</v>
      </c>
      <c r="T1219" s="211">
        <v>44507</v>
      </c>
      <c r="U1219" s="212">
        <v>44507</v>
      </c>
      <c r="V1219" s="1330" t="s">
        <v>24</v>
      </c>
      <c r="W1219" s="1311" t="s">
        <v>24</v>
      </c>
      <c r="X1219" s="200"/>
      <c r="Y1219" s="201"/>
      <c r="Z1219" s="202"/>
      <c r="AA1219" s="213" t="s">
        <v>927</v>
      </c>
      <c r="AB1219" s="213" t="s">
        <v>13734</v>
      </c>
      <c r="AC1219" s="203" t="s">
        <v>24</v>
      </c>
      <c r="AD1219" s="230" t="s">
        <v>24</v>
      </c>
      <c r="AE1219" s="230" t="s">
        <v>24</v>
      </c>
      <c r="AF1219" s="230" t="s">
        <v>24</v>
      </c>
      <c r="AG1219" s="230" t="s">
        <v>24</v>
      </c>
      <c r="AH1219" s="1305"/>
      <c r="AI1219" s="244" t="str">
        <f t="shared" si="109"/>
        <v>SC P360 - SC P410 A/MSC P460 STR-----</v>
      </c>
      <c r="AJ1219" s="1330">
        <f t="shared" si="110"/>
        <v>43245</v>
      </c>
      <c r="AK1219" s="589">
        <v>43464</v>
      </c>
      <c r="AL1219" s="726">
        <v>43474</v>
      </c>
      <c r="AM1219" s="213"/>
      <c r="AN1219" s="244"/>
      <c r="AO1219" s="244"/>
      <c r="AP1219" s="213"/>
      <c r="AQ1219" s="213" t="s">
        <v>3094</v>
      </c>
      <c r="AR1219" s="213"/>
      <c r="AS1219" s="213"/>
      <c r="AT1219" s="213"/>
      <c r="AU1219" s="213"/>
      <c r="AV1219" s="885"/>
      <c r="AW1219" s="885"/>
      <c r="AX1219" s="885"/>
      <c r="AY1219" s="885"/>
      <c r="AZ1219" s="177"/>
    </row>
    <row r="1220" spans="2:52" ht="15" customHeight="1">
      <c r="B1220" s="1310">
        <v>1214</v>
      </c>
      <c r="C1220" s="647" t="s">
        <v>7253</v>
      </c>
      <c r="D1220" s="244" t="s">
        <v>230</v>
      </c>
      <c r="E1220" s="567" t="s">
        <v>4228</v>
      </c>
      <c r="F1220" s="526" t="s">
        <v>7254</v>
      </c>
      <c r="G1220" s="526" t="s">
        <v>102</v>
      </c>
      <c r="H1220" s="570" t="s">
        <v>24</v>
      </c>
      <c r="I1220" s="211">
        <v>29907</v>
      </c>
      <c r="J1220" s="231">
        <f t="shared" ca="1" si="106"/>
        <v>40</v>
      </c>
      <c r="K1220" s="181" t="s">
        <v>493</v>
      </c>
      <c r="L1220" s="178" t="s">
        <v>24</v>
      </c>
      <c r="M1220" s="181">
        <v>44390</v>
      </c>
      <c r="N1220" s="510">
        <v>43245</v>
      </c>
      <c r="O1220" s="205" t="s">
        <v>24</v>
      </c>
      <c r="P1220" s="244" t="s">
        <v>24</v>
      </c>
      <c r="Q1220" s="198" t="str">
        <f t="shared" si="107"/>
        <v>-</v>
      </c>
      <c r="R1220" s="181" t="str">
        <f t="shared" ca="1" si="108"/>
        <v>TIDAK MCU</v>
      </c>
      <c r="S1220" s="589" t="s">
        <v>8663</v>
      </c>
      <c r="T1220" s="211">
        <v>44517</v>
      </c>
      <c r="U1220" s="212">
        <v>44517</v>
      </c>
      <c r="V1220" s="395" t="s">
        <v>24</v>
      </c>
      <c r="W1220" s="136" t="s">
        <v>24</v>
      </c>
      <c r="X1220" s="200"/>
      <c r="Y1220" s="201"/>
      <c r="Z1220" s="202"/>
      <c r="AA1220" s="213" t="s">
        <v>927</v>
      </c>
      <c r="AB1220" s="213" t="s">
        <v>24</v>
      </c>
      <c r="AC1220" s="203" t="s">
        <v>24</v>
      </c>
      <c r="AD1220" s="230" t="s">
        <v>24</v>
      </c>
      <c r="AE1220" s="230" t="s">
        <v>24</v>
      </c>
      <c r="AF1220" s="230" t="s">
        <v>24</v>
      </c>
      <c r="AG1220" s="230" t="s">
        <v>24</v>
      </c>
      <c r="AH1220" s="1305"/>
      <c r="AI1220" s="244" t="str">
        <f t="shared" si="109"/>
        <v>SC P360 - SC P410 A/M------</v>
      </c>
      <c r="AJ1220" s="1330">
        <f t="shared" si="110"/>
        <v>43245</v>
      </c>
      <c r="AK1220" s="589">
        <v>43464</v>
      </c>
      <c r="AL1220" s="726">
        <v>43474</v>
      </c>
      <c r="AM1220" s="213"/>
      <c r="AN1220" s="244"/>
      <c r="AO1220" s="244"/>
      <c r="AP1220" s="213"/>
      <c r="AQ1220" s="243" t="s">
        <v>3094</v>
      </c>
      <c r="AR1220" s="213"/>
      <c r="AS1220" s="213"/>
      <c r="AT1220" s="213"/>
      <c r="AU1220" s="213"/>
      <c r="AV1220" s="885"/>
      <c r="AW1220" s="885"/>
      <c r="AX1220" s="885"/>
      <c r="AY1220" s="885"/>
      <c r="AZ1220" s="177"/>
    </row>
    <row r="1221" spans="2:52" ht="15" customHeight="1">
      <c r="B1221" s="1310">
        <v>1215</v>
      </c>
      <c r="C1221" s="647" t="s">
        <v>7255</v>
      </c>
      <c r="D1221" s="244" t="s">
        <v>230</v>
      </c>
      <c r="E1221" s="567" t="s">
        <v>4228</v>
      </c>
      <c r="F1221" s="526" t="s">
        <v>7256</v>
      </c>
      <c r="G1221" s="526" t="s">
        <v>102</v>
      </c>
      <c r="H1221" s="653" t="s">
        <v>7257</v>
      </c>
      <c r="I1221" s="211">
        <v>34386</v>
      </c>
      <c r="J1221" s="903">
        <f t="shared" ca="1" si="106"/>
        <v>28</v>
      </c>
      <c r="K1221" s="211" t="s">
        <v>493</v>
      </c>
      <c r="L1221" s="211" t="s">
        <v>7258</v>
      </c>
      <c r="M1221" s="211">
        <v>44978</v>
      </c>
      <c r="N1221" s="577">
        <v>42937</v>
      </c>
      <c r="O1221" s="205" t="s">
        <v>24</v>
      </c>
      <c r="P1221" s="244" t="s">
        <v>24</v>
      </c>
      <c r="Q1221" s="198" t="str">
        <f t="shared" si="107"/>
        <v>-</v>
      </c>
      <c r="R1221" s="181" t="str">
        <f t="shared" ca="1" si="108"/>
        <v>TIDAK MCU</v>
      </c>
      <c r="S1221" s="589" t="s">
        <v>8664</v>
      </c>
      <c r="T1221" s="211">
        <v>44613</v>
      </c>
      <c r="U1221" s="212">
        <v>44613</v>
      </c>
      <c r="V1221" s="1330" t="s">
        <v>24</v>
      </c>
      <c r="W1221" s="1311" t="s">
        <v>24</v>
      </c>
      <c r="X1221" s="200"/>
      <c r="Y1221" s="201"/>
      <c r="Z1221" s="202"/>
      <c r="AA1221" s="213" t="s">
        <v>927</v>
      </c>
      <c r="AB1221" s="213" t="s">
        <v>24</v>
      </c>
      <c r="AC1221" s="213" t="s">
        <v>24</v>
      </c>
      <c r="AD1221" s="230" t="s">
        <v>24</v>
      </c>
      <c r="AE1221" s="230" t="s">
        <v>24</v>
      </c>
      <c r="AF1221" s="230" t="s">
        <v>24</v>
      </c>
      <c r="AG1221" s="230" t="s">
        <v>24</v>
      </c>
      <c r="AH1221" s="369"/>
      <c r="AI1221" s="481" t="str">
        <f t="shared" si="109"/>
        <v>SC P360 - SC P410 A/M------</v>
      </c>
      <c r="AJ1221" s="1330">
        <f t="shared" si="110"/>
        <v>42937</v>
      </c>
      <c r="AK1221" s="589">
        <v>43464</v>
      </c>
      <c r="AL1221" s="726">
        <v>43474</v>
      </c>
      <c r="AM1221" s="213"/>
      <c r="AN1221" s="244"/>
      <c r="AO1221" s="244"/>
      <c r="AP1221" s="213"/>
      <c r="AQ1221" s="180"/>
      <c r="AR1221" s="213"/>
      <c r="AS1221" s="213"/>
      <c r="AT1221" s="213"/>
      <c r="AU1221" s="213"/>
      <c r="AV1221" s="885"/>
      <c r="AW1221" s="885"/>
      <c r="AX1221" s="885"/>
      <c r="AY1221" s="885"/>
      <c r="AZ1221" s="177"/>
    </row>
    <row r="1222" spans="2:52" ht="15" customHeight="1">
      <c r="B1222" s="1310">
        <v>1216</v>
      </c>
      <c r="C1222" s="647" t="s">
        <v>7259</v>
      </c>
      <c r="D1222" s="590" t="s">
        <v>230</v>
      </c>
      <c r="E1222" s="567" t="s">
        <v>4228</v>
      </c>
      <c r="F1222" s="526" t="s">
        <v>7260</v>
      </c>
      <c r="G1222" s="526" t="s">
        <v>102</v>
      </c>
      <c r="H1222" s="653" t="s">
        <v>7261</v>
      </c>
      <c r="I1222" s="211">
        <v>36031</v>
      </c>
      <c r="J1222" s="1314">
        <f t="shared" ca="1" si="106"/>
        <v>23</v>
      </c>
      <c r="K1222" s="211" t="s">
        <v>5110</v>
      </c>
      <c r="L1222" s="211" t="s">
        <v>7262</v>
      </c>
      <c r="M1222" s="211">
        <v>45013</v>
      </c>
      <c r="N1222" s="510">
        <v>43442</v>
      </c>
      <c r="O1222" s="205"/>
      <c r="P1222" s="244" t="s">
        <v>24</v>
      </c>
      <c r="Q1222" s="198" t="str">
        <f t="shared" si="107"/>
        <v>-</v>
      </c>
      <c r="R1222" s="181" t="str">
        <f t="shared" ca="1" si="108"/>
        <v>TIDAK MCU</v>
      </c>
      <c r="S1222" s="589" t="s">
        <v>8665</v>
      </c>
      <c r="T1222" s="211">
        <v>44432</v>
      </c>
      <c r="U1222" s="212">
        <v>44432</v>
      </c>
      <c r="V1222" s="1330" t="s">
        <v>24</v>
      </c>
      <c r="W1222" s="1311" t="s">
        <v>24</v>
      </c>
      <c r="X1222" s="200"/>
      <c r="Y1222" s="201"/>
      <c r="Z1222" s="202"/>
      <c r="AA1222" s="213" t="s">
        <v>927</v>
      </c>
      <c r="AB1222" s="244" t="s">
        <v>13734</v>
      </c>
      <c r="AC1222" s="463"/>
      <c r="AD1222" s="232"/>
      <c r="AE1222" s="232"/>
      <c r="AF1222" s="232"/>
      <c r="AG1222" s="230"/>
      <c r="AH1222" s="1305"/>
      <c r="AI1222" s="244" t="str">
        <f t="shared" si="109"/>
        <v>SC P360 - SC P410 A/MSC P460 STR</v>
      </c>
      <c r="AJ1222" s="1330">
        <f t="shared" si="110"/>
        <v>43442</v>
      </c>
      <c r="AK1222" s="589">
        <v>44151</v>
      </c>
      <c r="AL1222" s="726">
        <v>44151</v>
      </c>
      <c r="AM1222" s="213"/>
      <c r="AN1222" s="244"/>
      <c r="AO1222" s="244"/>
      <c r="AP1222" s="213"/>
      <c r="AQ1222" s="213" t="s">
        <v>3094</v>
      </c>
      <c r="AR1222" s="213"/>
      <c r="AS1222" s="213"/>
      <c r="AT1222" s="213"/>
      <c r="AU1222" s="213"/>
      <c r="AV1222" s="885"/>
      <c r="AW1222" s="885"/>
      <c r="AX1222" s="885"/>
      <c r="AY1222" s="885"/>
      <c r="AZ1222" s="177"/>
    </row>
    <row r="1223" spans="2:52" ht="15" customHeight="1">
      <c r="B1223" s="1310">
        <v>1217</v>
      </c>
      <c r="C1223" s="647" t="s">
        <v>7263</v>
      </c>
      <c r="D1223" s="590" t="s">
        <v>230</v>
      </c>
      <c r="E1223" s="567" t="s">
        <v>4228</v>
      </c>
      <c r="F1223" s="526" t="s">
        <v>7264</v>
      </c>
      <c r="G1223" s="526" t="s">
        <v>102</v>
      </c>
      <c r="H1223" s="653" t="s">
        <v>7265</v>
      </c>
      <c r="I1223" s="211">
        <v>33554</v>
      </c>
      <c r="J1223" s="903">
        <f t="shared" ca="1" si="106"/>
        <v>30</v>
      </c>
      <c r="K1223" s="316" t="s">
        <v>24</v>
      </c>
      <c r="L1223" s="326" t="s">
        <v>24</v>
      </c>
      <c r="M1223" s="336" t="s">
        <v>24</v>
      </c>
      <c r="N1223" s="510">
        <v>42718</v>
      </c>
      <c r="O1223" s="205"/>
      <c r="P1223" s="244" t="s">
        <v>24</v>
      </c>
      <c r="Q1223" s="198" t="str">
        <f t="shared" si="107"/>
        <v>-</v>
      </c>
      <c r="R1223" s="181" t="str">
        <f t="shared" ca="1" si="108"/>
        <v>TIDAK MCU</v>
      </c>
      <c r="S1223" s="589" t="s">
        <v>8666</v>
      </c>
      <c r="T1223" s="211">
        <v>44512</v>
      </c>
      <c r="U1223" s="212">
        <v>44512</v>
      </c>
      <c r="V1223" s="904" t="s">
        <v>24</v>
      </c>
      <c r="W1223" s="1311" t="s">
        <v>24</v>
      </c>
      <c r="X1223" s="200"/>
      <c r="Y1223" s="201"/>
      <c r="Z1223" s="202"/>
      <c r="AA1223" s="244" t="s">
        <v>9113</v>
      </c>
      <c r="AB1223" s="244" t="s">
        <v>926</v>
      </c>
      <c r="AC1223" s="463" t="s">
        <v>24</v>
      </c>
      <c r="AD1223" s="230"/>
      <c r="AE1223" s="230"/>
      <c r="AF1223" s="230"/>
      <c r="AG1223" s="230"/>
      <c r="AH1223" s="1305"/>
      <c r="AI1223" s="244" t="str">
        <f t="shared" si="109"/>
        <v>SC P410 A/MHD 465, HD 785-</v>
      </c>
      <c r="AJ1223" s="1330">
        <f t="shared" si="110"/>
        <v>42718</v>
      </c>
      <c r="AK1223" s="589"/>
      <c r="AL1223" s="726">
        <v>42718</v>
      </c>
      <c r="AM1223" s="213"/>
      <c r="AN1223" s="244"/>
      <c r="AO1223" s="244"/>
      <c r="AP1223" s="213"/>
      <c r="AQ1223" s="180"/>
      <c r="AR1223" s="213"/>
      <c r="AS1223" s="213"/>
      <c r="AT1223" s="213"/>
      <c r="AU1223" s="213"/>
      <c r="AV1223" s="885"/>
      <c r="AW1223" s="885"/>
      <c r="AX1223" s="885"/>
      <c r="AY1223" s="885"/>
      <c r="AZ1223" s="177"/>
    </row>
    <row r="1224" spans="2:52" ht="15" customHeight="1">
      <c r="B1224" s="1310">
        <v>1219</v>
      </c>
      <c r="C1224" s="563" t="s">
        <v>7269</v>
      </c>
      <c r="D1224" s="590" t="s">
        <v>230</v>
      </c>
      <c r="E1224" s="567" t="s">
        <v>4228</v>
      </c>
      <c r="F1224" s="526" t="s">
        <v>7270</v>
      </c>
      <c r="G1224" s="526" t="s">
        <v>102</v>
      </c>
      <c r="H1224" s="653" t="s">
        <v>7271</v>
      </c>
      <c r="I1224" s="211">
        <v>33731</v>
      </c>
      <c r="J1224" s="231">
        <f t="shared" ca="1" si="106"/>
        <v>30</v>
      </c>
      <c r="K1224" s="176" t="s">
        <v>24</v>
      </c>
      <c r="L1224" s="170" t="s">
        <v>24</v>
      </c>
      <c r="M1224" s="173" t="s">
        <v>24</v>
      </c>
      <c r="N1224" s="577">
        <v>42092</v>
      </c>
      <c r="O1224" s="205" t="s">
        <v>24</v>
      </c>
      <c r="P1224" s="244" t="s">
        <v>24</v>
      </c>
      <c r="Q1224" s="198" t="str">
        <f t="shared" ref="Q1224:Q1246" si="111">IF(OR(O1224="-",O1224=""),"-",O1224+365)</f>
        <v>-</v>
      </c>
      <c r="R1224" s="181" t="str">
        <f t="shared" ca="1" si="108"/>
        <v>TIDAK MCU</v>
      </c>
      <c r="S1224" s="589" t="s">
        <v>8668</v>
      </c>
      <c r="T1224" s="211">
        <v>44688</v>
      </c>
      <c r="U1224" s="212">
        <v>44688</v>
      </c>
      <c r="V1224" s="1330" t="s">
        <v>24</v>
      </c>
      <c r="W1224" s="1311" t="s">
        <v>24</v>
      </c>
      <c r="X1224" s="200"/>
      <c r="Y1224" s="201"/>
      <c r="Z1224" s="202"/>
      <c r="AA1224" s="243" t="s">
        <v>9141</v>
      </c>
      <c r="AB1224" s="243" t="s">
        <v>9136</v>
      </c>
      <c r="AC1224" s="489" t="s">
        <v>9106</v>
      </c>
      <c r="AD1224" s="1000" t="s">
        <v>14107</v>
      </c>
      <c r="AE1224" s="1000" t="s">
        <v>14108</v>
      </c>
      <c r="AF1224" s="230" t="s">
        <v>24</v>
      </c>
      <c r="AG1224" s="230" t="s">
        <v>24</v>
      </c>
      <c r="AH1224" s="1305"/>
      <c r="AI1224" s="244" t="str">
        <f t="shared" si="109"/>
        <v>PC 200 - PC 800SC P360 - SC P460 A/MPW 140SC R580 - SC R620 STRSC R580 - SC R620 DTR--</v>
      </c>
      <c r="AJ1224" s="1330">
        <f t="shared" si="110"/>
        <v>42092</v>
      </c>
      <c r="AK1224" s="589">
        <v>44249</v>
      </c>
      <c r="AL1224" s="726">
        <v>44249</v>
      </c>
      <c r="AM1224" s="213"/>
      <c r="AN1224" s="244"/>
      <c r="AO1224" s="2313"/>
      <c r="AP1224" s="2307" t="s">
        <v>14109</v>
      </c>
      <c r="AQ1224" s="2324" t="s">
        <v>3094</v>
      </c>
      <c r="AR1224" s="213"/>
      <c r="AS1224" s="213"/>
      <c r="AT1224" s="213"/>
      <c r="AU1224" s="213"/>
      <c r="AV1224" s="885"/>
      <c r="AW1224" s="885"/>
      <c r="AX1224" s="885"/>
      <c r="AY1224" s="885"/>
      <c r="AZ1224" s="177"/>
    </row>
    <row r="1225" spans="2:52" ht="15" customHeight="1">
      <c r="B1225" s="1310">
        <v>1225</v>
      </c>
      <c r="C1225" s="563" t="s">
        <v>5170</v>
      </c>
      <c r="D1225" s="590" t="s">
        <v>230</v>
      </c>
      <c r="E1225" s="567" t="s">
        <v>4228</v>
      </c>
      <c r="F1225" s="526" t="s">
        <v>7288</v>
      </c>
      <c r="G1225" s="526" t="s">
        <v>102</v>
      </c>
      <c r="H1225" s="527" t="s">
        <v>7289</v>
      </c>
      <c r="I1225" s="211">
        <v>34803</v>
      </c>
      <c r="J1225" s="231">
        <f t="shared" ca="1" si="106"/>
        <v>27</v>
      </c>
      <c r="K1225" s="181" t="s">
        <v>493</v>
      </c>
      <c r="L1225" s="181" t="s">
        <v>7290</v>
      </c>
      <c r="M1225" s="181">
        <v>45396</v>
      </c>
      <c r="N1225" s="577">
        <v>41529</v>
      </c>
      <c r="O1225" s="205" t="s">
        <v>24</v>
      </c>
      <c r="P1225" s="244" t="s">
        <v>24</v>
      </c>
      <c r="Q1225" s="198" t="str">
        <f t="shared" si="111"/>
        <v>-</v>
      </c>
      <c r="R1225" s="181" t="str">
        <f t="shared" ca="1" si="108"/>
        <v>TIDAK MCU</v>
      </c>
      <c r="S1225" s="589" t="s">
        <v>8674</v>
      </c>
      <c r="T1225" s="211">
        <v>44665</v>
      </c>
      <c r="U1225" s="1329">
        <v>44665</v>
      </c>
      <c r="V1225" s="211" t="s">
        <v>24</v>
      </c>
      <c r="W1225" s="205" t="s">
        <v>24</v>
      </c>
      <c r="X1225" s="200"/>
      <c r="Y1225" s="201"/>
      <c r="Z1225" s="202"/>
      <c r="AA1225" s="243" t="s">
        <v>9136</v>
      </c>
      <c r="AB1225" s="243" t="s">
        <v>14107</v>
      </c>
      <c r="AC1225" s="489" t="s">
        <v>14108</v>
      </c>
      <c r="AD1225" s="1305" t="s">
        <v>24</v>
      </c>
      <c r="AE1225" s="1305" t="s">
        <v>24</v>
      </c>
      <c r="AF1225" s="230" t="s">
        <v>24</v>
      </c>
      <c r="AG1225" s="230" t="s">
        <v>24</v>
      </c>
      <c r="AH1225" s="1305"/>
      <c r="AI1225" s="244" t="str">
        <f t="shared" si="109"/>
        <v>SC P360 - SC P460 A/MSC R580 - SC R620 STRSC R580 - SC R620 DTR----</v>
      </c>
      <c r="AJ1225" s="1330">
        <f t="shared" si="110"/>
        <v>41529</v>
      </c>
      <c r="AK1225" s="589">
        <v>44249</v>
      </c>
      <c r="AL1225" s="726">
        <v>44249</v>
      </c>
      <c r="AM1225" s="213"/>
      <c r="AN1225" s="244"/>
      <c r="AO1225" s="2313"/>
      <c r="AP1225" s="2307" t="s">
        <v>14109</v>
      </c>
      <c r="AQ1225" s="2324" t="s">
        <v>3094</v>
      </c>
      <c r="AR1225" s="213"/>
      <c r="AS1225" s="213"/>
      <c r="AT1225" s="213"/>
      <c r="AU1225" s="213"/>
      <c r="AV1225" s="177"/>
      <c r="AW1225" s="177"/>
      <c r="AX1225" s="177"/>
      <c r="AY1225" s="885"/>
      <c r="AZ1225" s="177"/>
    </row>
    <row r="1226" spans="2:52" ht="15" customHeight="1">
      <c r="B1226" s="1310">
        <v>1220</v>
      </c>
      <c r="C1226" s="647" t="s">
        <v>7272</v>
      </c>
      <c r="D1226" s="244" t="s">
        <v>230</v>
      </c>
      <c r="E1226" s="567" t="s">
        <v>4228</v>
      </c>
      <c r="F1226" s="526" t="s">
        <v>7273</v>
      </c>
      <c r="G1226" s="526" t="s">
        <v>102</v>
      </c>
      <c r="H1226" s="653" t="s">
        <v>7274</v>
      </c>
      <c r="I1226" s="211">
        <v>34203</v>
      </c>
      <c r="J1226" s="903">
        <f t="shared" ca="1" si="106"/>
        <v>28</v>
      </c>
      <c r="K1226" s="316" t="s">
        <v>24</v>
      </c>
      <c r="L1226" s="326" t="s">
        <v>24</v>
      </c>
      <c r="M1226" s="336" t="s">
        <v>24</v>
      </c>
      <c r="N1226" s="577">
        <v>41943</v>
      </c>
      <c r="O1226" s="205" t="s">
        <v>24</v>
      </c>
      <c r="P1226" s="244" t="s">
        <v>24</v>
      </c>
      <c r="Q1226" s="198" t="str">
        <f t="shared" si="111"/>
        <v>-</v>
      </c>
      <c r="R1226" s="181" t="str">
        <f t="shared" ca="1" si="108"/>
        <v>TIDAK MCU</v>
      </c>
      <c r="S1226" s="589" t="s">
        <v>8669</v>
      </c>
      <c r="T1226" s="211">
        <v>44430</v>
      </c>
      <c r="U1226" s="212">
        <v>44430</v>
      </c>
      <c r="V1226" s="395" t="s">
        <v>24</v>
      </c>
      <c r="W1226" s="136" t="s">
        <v>24</v>
      </c>
      <c r="X1226" s="200"/>
      <c r="Y1226" s="201"/>
      <c r="Z1226" s="202"/>
      <c r="AA1226" s="213" t="s">
        <v>9107</v>
      </c>
      <c r="AB1226" s="213" t="s">
        <v>927</v>
      </c>
      <c r="AC1226" s="203" t="s">
        <v>24</v>
      </c>
      <c r="AD1226" s="230" t="s">
        <v>24</v>
      </c>
      <c r="AE1226" s="230" t="s">
        <v>24</v>
      </c>
      <c r="AF1226" s="230" t="s">
        <v>24</v>
      </c>
      <c r="AG1226" s="230" t="s">
        <v>24</v>
      </c>
      <c r="AH1226" s="1305"/>
      <c r="AI1226" s="244" t="str">
        <f t="shared" si="109"/>
        <v>HD 465SC P360 - SC P410 A/M-----</v>
      </c>
      <c r="AJ1226" s="1330">
        <f t="shared" si="110"/>
        <v>41943</v>
      </c>
      <c r="AK1226" s="589">
        <v>41947</v>
      </c>
      <c r="AL1226" s="726">
        <v>41950</v>
      </c>
      <c r="AM1226" s="213"/>
      <c r="AN1226" s="244"/>
      <c r="AO1226" s="244"/>
      <c r="AP1226" s="213"/>
      <c r="AQ1226" s="213"/>
      <c r="AR1226" s="213"/>
      <c r="AS1226" s="213"/>
      <c r="AT1226" s="213"/>
      <c r="AU1226" s="213"/>
      <c r="AV1226" s="177"/>
      <c r="AW1226" s="177"/>
      <c r="AX1226" s="177"/>
      <c r="AY1226" s="177"/>
      <c r="AZ1226" s="177"/>
    </row>
    <row r="1227" spans="2:52" ht="15" customHeight="1">
      <c r="B1227" s="1310">
        <v>1221</v>
      </c>
      <c r="C1227" s="563" t="s">
        <v>7275</v>
      </c>
      <c r="D1227" s="590" t="s">
        <v>230</v>
      </c>
      <c r="E1227" s="566" t="s">
        <v>4228</v>
      </c>
      <c r="F1227" s="526" t="s">
        <v>7276</v>
      </c>
      <c r="G1227" s="526" t="s">
        <v>102</v>
      </c>
      <c r="H1227" s="653" t="s">
        <v>7277</v>
      </c>
      <c r="I1227" s="211">
        <v>34158</v>
      </c>
      <c r="J1227" s="1314">
        <f t="shared" ca="1" si="106"/>
        <v>28</v>
      </c>
      <c r="K1227" s="316" t="s">
        <v>24</v>
      </c>
      <c r="L1227" s="326" t="s">
        <v>24</v>
      </c>
      <c r="M1227" s="336" t="s">
        <v>24</v>
      </c>
      <c r="N1227" s="577">
        <v>41488</v>
      </c>
      <c r="O1227" s="205" t="s">
        <v>24</v>
      </c>
      <c r="P1227" s="244" t="s">
        <v>24</v>
      </c>
      <c r="Q1227" s="198" t="str">
        <f t="shared" si="111"/>
        <v>-</v>
      </c>
      <c r="R1227" s="181" t="str">
        <f t="shared" ca="1" si="108"/>
        <v>TIDAK MCU</v>
      </c>
      <c r="S1227" s="589" t="s">
        <v>8670</v>
      </c>
      <c r="T1227" s="211">
        <v>44385</v>
      </c>
      <c r="U1227" s="212">
        <v>44385</v>
      </c>
      <c r="V1227" s="1330" t="s">
        <v>24</v>
      </c>
      <c r="W1227" s="1311" t="s">
        <v>24</v>
      </c>
      <c r="X1227" s="200"/>
      <c r="Y1227" s="201"/>
      <c r="Z1227" s="202"/>
      <c r="AA1227" s="213" t="s">
        <v>927</v>
      </c>
      <c r="AB1227" s="243" t="s">
        <v>6961</v>
      </c>
      <c r="AC1227" s="203" t="s">
        <v>933</v>
      </c>
      <c r="AD1227" s="230" t="s">
        <v>931</v>
      </c>
      <c r="AE1227" s="230" t="s">
        <v>9117</v>
      </c>
      <c r="AF1227" s="230" t="s">
        <v>24</v>
      </c>
      <c r="AG1227" s="230" t="s">
        <v>24</v>
      </c>
      <c r="AH1227" s="1305"/>
      <c r="AI1227" s="244" t="str">
        <f t="shared" si="109"/>
        <v>SC P360 - SC P410 A/MDR 245 SMOBILE CRANE (SIO)FORKLIFT (SIO)TELEHANDLER (SIO)--</v>
      </c>
      <c r="AJ1227" s="1330">
        <f t="shared" si="110"/>
        <v>41488</v>
      </c>
      <c r="AK1227" s="589">
        <v>44020</v>
      </c>
      <c r="AL1227" s="726">
        <v>41495</v>
      </c>
      <c r="AM1227" s="213"/>
      <c r="AN1227" s="244"/>
      <c r="AO1227" s="244"/>
      <c r="AP1227" s="213"/>
      <c r="AQ1227" s="243" t="s">
        <v>3094</v>
      </c>
      <c r="AR1227" s="213"/>
      <c r="AS1227" s="213"/>
      <c r="AT1227" s="213"/>
      <c r="AU1227" s="213"/>
      <c r="AV1227" s="885"/>
      <c r="AW1227" s="885"/>
      <c r="AX1227" s="885"/>
      <c r="AY1227" s="885"/>
      <c r="AZ1227" s="177"/>
    </row>
    <row r="1228" spans="2:52" ht="15" customHeight="1">
      <c r="B1228" s="1310">
        <v>1222</v>
      </c>
      <c r="C1228" s="647" t="s">
        <v>7278</v>
      </c>
      <c r="D1228" s="590" t="s">
        <v>230</v>
      </c>
      <c r="E1228" s="567" t="s">
        <v>4228</v>
      </c>
      <c r="F1228" s="526" t="s">
        <v>7279</v>
      </c>
      <c r="G1228" s="526" t="s">
        <v>102</v>
      </c>
      <c r="H1228" s="653" t="s">
        <v>7280</v>
      </c>
      <c r="I1228" s="211">
        <v>32457</v>
      </c>
      <c r="J1228" s="903">
        <f t="shared" ca="1" si="106"/>
        <v>33</v>
      </c>
      <c r="K1228" s="181" t="s">
        <v>493</v>
      </c>
      <c r="L1228" s="181" t="s">
        <v>7281</v>
      </c>
      <c r="M1228" s="181">
        <v>44510</v>
      </c>
      <c r="N1228" s="577">
        <v>42679</v>
      </c>
      <c r="O1228" s="205" t="s">
        <v>24</v>
      </c>
      <c r="P1228" s="244" t="s">
        <v>24</v>
      </c>
      <c r="Q1228" s="198" t="str">
        <f t="shared" si="111"/>
        <v>-</v>
      </c>
      <c r="R1228" s="181" t="str">
        <f t="shared" ca="1" si="108"/>
        <v>TIDAK MCU</v>
      </c>
      <c r="S1228" s="589" t="s">
        <v>8671</v>
      </c>
      <c r="T1228" s="211">
        <v>44510</v>
      </c>
      <c r="U1228" s="212">
        <v>44510</v>
      </c>
      <c r="V1228" s="904" t="s">
        <v>24</v>
      </c>
      <c r="W1228" s="136" t="s">
        <v>24</v>
      </c>
      <c r="X1228" s="200"/>
      <c r="Y1228" s="201"/>
      <c r="Z1228" s="202"/>
      <c r="AA1228" s="213" t="s">
        <v>927</v>
      </c>
      <c r="AB1228" s="203" t="s">
        <v>13661</v>
      </c>
      <c r="AC1228" s="230" t="s">
        <v>24</v>
      </c>
      <c r="AD1228" s="230" t="s">
        <v>24</v>
      </c>
      <c r="AE1228" s="230" t="s">
        <v>24</v>
      </c>
      <c r="AF1228" s="230" t="s">
        <v>24</v>
      </c>
      <c r="AG1228" s="1305" t="s">
        <v>24</v>
      </c>
      <c r="AH1228" s="1305"/>
      <c r="AI1228" s="244" t="str">
        <f t="shared" si="109"/>
        <v>SC P360 - SC P410 A/MSC P460 SINGLE TRAILER-----</v>
      </c>
      <c r="AJ1228" s="1330">
        <f t="shared" si="110"/>
        <v>42679</v>
      </c>
      <c r="AK1228" s="589">
        <v>44138</v>
      </c>
      <c r="AL1228" s="726">
        <v>44138</v>
      </c>
      <c r="AM1228" s="213"/>
      <c r="AN1228" s="244"/>
      <c r="AO1228" s="244"/>
      <c r="AP1228" s="213"/>
      <c r="AQ1228" s="1231" t="s">
        <v>3094</v>
      </c>
      <c r="AR1228" s="213"/>
      <c r="AS1228" s="213"/>
      <c r="AT1228" s="213"/>
      <c r="AU1228" s="213"/>
      <c r="AV1228" s="885"/>
      <c r="AW1228" s="885"/>
      <c r="AX1228" s="885"/>
      <c r="AY1228" s="885"/>
      <c r="AZ1228" s="177"/>
    </row>
    <row r="1229" spans="2:52" ht="15" customHeight="1">
      <c r="B1229" s="1310">
        <v>1223</v>
      </c>
      <c r="C1229" s="563" t="s">
        <v>7282</v>
      </c>
      <c r="D1229" s="590" t="s">
        <v>230</v>
      </c>
      <c r="E1229" s="566" t="s">
        <v>4228</v>
      </c>
      <c r="F1229" s="526" t="s">
        <v>7283</v>
      </c>
      <c r="G1229" s="526" t="s">
        <v>102</v>
      </c>
      <c r="H1229" s="653" t="s">
        <v>7284</v>
      </c>
      <c r="I1229" s="211">
        <v>34572</v>
      </c>
      <c r="J1229" s="1314">
        <f t="shared" ca="1" si="106"/>
        <v>27</v>
      </c>
      <c r="K1229" s="316" t="s">
        <v>24</v>
      </c>
      <c r="L1229" s="326" t="s">
        <v>24</v>
      </c>
      <c r="M1229" s="336" t="s">
        <v>24</v>
      </c>
      <c r="N1229" s="577">
        <v>43011</v>
      </c>
      <c r="O1229" s="205" t="s">
        <v>24</v>
      </c>
      <c r="P1229" s="244" t="s">
        <v>24</v>
      </c>
      <c r="Q1229" s="198" t="str">
        <f t="shared" si="111"/>
        <v>-</v>
      </c>
      <c r="R1229" s="181" t="str">
        <f t="shared" ca="1" si="108"/>
        <v>TIDAK MCU</v>
      </c>
      <c r="S1229" s="589" t="s">
        <v>8672</v>
      </c>
      <c r="T1229" s="211">
        <v>44434</v>
      </c>
      <c r="U1229" s="212">
        <v>44434</v>
      </c>
      <c r="V1229" s="1330" t="s">
        <v>24</v>
      </c>
      <c r="W1229" s="1311" t="s">
        <v>24</v>
      </c>
      <c r="X1229" s="200"/>
      <c r="Y1229" s="201"/>
      <c r="Z1229" s="202"/>
      <c r="AA1229" s="213" t="s">
        <v>927</v>
      </c>
      <c r="AB1229" s="213" t="s">
        <v>24</v>
      </c>
      <c r="AC1229" s="203" t="s">
        <v>24</v>
      </c>
      <c r="AD1229" s="230" t="s">
        <v>24</v>
      </c>
      <c r="AE1229" s="230" t="s">
        <v>24</v>
      </c>
      <c r="AF1229" s="230" t="s">
        <v>24</v>
      </c>
      <c r="AG1229" s="230" t="s">
        <v>24</v>
      </c>
      <c r="AH1229" s="1305"/>
      <c r="AI1229" s="244" t="str">
        <f t="shared" si="109"/>
        <v>SC P360 - SC P410 A/M------</v>
      </c>
      <c r="AJ1229" s="1330">
        <f t="shared" si="110"/>
        <v>43011</v>
      </c>
      <c r="AK1229" s="589">
        <v>44025</v>
      </c>
      <c r="AL1229" s="726">
        <v>43018</v>
      </c>
      <c r="AM1229" s="213"/>
      <c r="AN1229" s="244"/>
      <c r="AO1229" s="244"/>
      <c r="AP1229" s="213"/>
      <c r="AQ1229" s="1231" t="s">
        <v>3094</v>
      </c>
      <c r="AR1229" s="213"/>
      <c r="AS1229" s="213"/>
      <c r="AT1229" s="213"/>
      <c r="AU1229" s="213"/>
      <c r="AV1229" s="885"/>
      <c r="AW1229" s="885"/>
      <c r="AX1229" s="885"/>
      <c r="AY1229" s="885"/>
      <c r="AZ1229" s="177"/>
    </row>
    <row r="1230" spans="2:52" ht="15" customHeight="1">
      <c r="B1230" s="1310">
        <v>1224</v>
      </c>
      <c r="C1230" s="647" t="s">
        <v>7285</v>
      </c>
      <c r="D1230" s="590" t="s">
        <v>230</v>
      </c>
      <c r="E1230" s="567" t="s">
        <v>4228</v>
      </c>
      <c r="F1230" s="526" t="s">
        <v>7286</v>
      </c>
      <c r="G1230" s="526" t="s">
        <v>102</v>
      </c>
      <c r="H1230" s="527" t="s">
        <v>7287</v>
      </c>
      <c r="I1230" s="211">
        <v>35719</v>
      </c>
      <c r="J1230" s="903">
        <f t="shared" ca="1" si="106"/>
        <v>24</v>
      </c>
      <c r="K1230" s="316" t="s">
        <v>24</v>
      </c>
      <c r="L1230" s="326" t="s">
        <v>24</v>
      </c>
      <c r="M1230" s="336" t="s">
        <v>24</v>
      </c>
      <c r="N1230" s="510">
        <v>43245</v>
      </c>
      <c r="O1230" s="205" t="s">
        <v>24</v>
      </c>
      <c r="P1230" s="244" t="s">
        <v>24</v>
      </c>
      <c r="Q1230" s="198" t="str">
        <f t="shared" si="111"/>
        <v>-</v>
      </c>
      <c r="R1230" s="181" t="str">
        <f t="shared" ca="1" si="108"/>
        <v>TIDAK MCU</v>
      </c>
      <c r="S1230" s="589" t="s">
        <v>8673</v>
      </c>
      <c r="T1230" s="211">
        <v>44485</v>
      </c>
      <c r="U1230" s="212">
        <v>44485</v>
      </c>
      <c r="V1230" s="904" t="s">
        <v>24</v>
      </c>
      <c r="W1230" s="136" t="s">
        <v>24</v>
      </c>
      <c r="X1230" s="200"/>
      <c r="Y1230" s="201"/>
      <c r="Z1230" s="202"/>
      <c r="AA1230" s="213" t="s">
        <v>927</v>
      </c>
      <c r="AB1230" s="213" t="s">
        <v>24</v>
      </c>
      <c r="AC1230" s="203" t="s">
        <v>24</v>
      </c>
      <c r="AD1230" s="230" t="s">
        <v>24</v>
      </c>
      <c r="AE1230" s="230" t="s">
        <v>24</v>
      </c>
      <c r="AF1230" s="230" t="s">
        <v>24</v>
      </c>
      <c r="AG1230" s="230" t="s">
        <v>24</v>
      </c>
      <c r="AH1230" s="1305"/>
      <c r="AI1230" s="244" t="str">
        <f t="shared" si="109"/>
        <v>SC P360 - SC P410 A/M------</v>
      </c>
      <c r="AJ1230" s="1330">
        <f t="shared" si="110"/>
        <v>43245</v>
      </c>
      <c r="AK1230" s="589">
        <v>43464</v>
      </c>
      <c r="AL1230" s="726">
        <v>43474</v>
      </c>
      <c r="AM1230" s="213"/>
      <c r="AN1230" s="244"/>
      <c r="AO1230" s="244"/>
      <c r="AP1230" s="213"/>
      <c r="AQ1230" s="213"/>
      <c r="AR1230" s="213"/>
      <c r="AS1230" s="213"/>
      <c r="AT1230" s="213"/>
      <c r="AU1230" s="213"/>
      <c r="AV1230" s="885"/>
      <c r="AW1230" s="885"/>
      <c r="AX1230" s="885"/>
      <c r="AY1230" s="885"/>
      <c r="AZ1230" s="885"/>
    </row>
    <row r="1231" spans="2:52" ht="15" customHeight="1">
      <c r="B1231" s="1310">
        <v>1241</v>
      </c>
      <c r="C1231" s="563" t="s">
        <v>1609</v>
      </c>
      <c r="D1231" s="590" t="s">
        <v>230</v>
      </c>
      <c r="E1231" s="567" t="s">
        <v>4228</v>
      </c>
      <c r="F1231" s="526" t="s">
        <v>7341</v>
      </c>
      <c r="G1231" s="526" t="s">
        <v>102</v>
      </c>
      <c r="H1231" s="653" t="s">
        <v>7342</v>
      </c>
      <c r="I1231" s="211">
        <v>33933</v>
      </c>
      <c r="J1231" s="1314">
        <f t="shared" ca="1" si="106"/>
        <v>29</v>
      </c>
      <c r="K1231" s="316" t="s">
        <v>24</v>
      </c>
      <c r="L1231" s="326" t="s">
        <v>24</v>
      </c>
      <c r="M1231" s="336" t="s">
        <v>24</v>
      </c>
      <c r="N1231" s="577">
        <v>41276</v>
      </c>
      <c r="O1231" s="205" t="s">
        <v>24</v>
      </c>
      <c r="P1231" s="244" t="s">
        <v>24</v>
      </c>
      <c r="Q1231" s="198" t="str">
        <f t="shared" si="111"/>
        <v>-</v>
      </c>
      <c r="R1231" s="181" t="str">
        <f t="shared" ca="1" si="108"/>
        <v>TIDAK MCU</v>
      </c>
      <c r="S1231" s="589" t="s">
        <v>8691</v>
      </c>
      <c r="T1231" s="211">
        <v>44890</v>
      </c>
      <c r="U1231" s="212">
        <v>44890</v>
      </c>
      <c r="V1231" s="1330" t="s">
        <v>24</v>
      </c>
      <c r="W1231" s="1311" t="s">
        <v>24</v>
      </c>
      <c r="X1231" s="200"/>
      <c r="Y1231" s="201"/>
      <c r="Z1231" s="202"/>
      <c r="AA1231" s="243" t="s">
        <v>926</v>
      </c>
      <c r="AB1231" s="1000" t="s">
        <v>9136</v>
      </c>
      <c r="AC1231" s="1000" t="s">
        <v>14107</v>
      </c>
      <c r="AD1231" s="462" t="s">
        <v>14108</v>
      </c>
      <c r="AE1231" s="230" t="s">
        <v>24</v>
      </c>
      <c r="AF1231" s="230" t="s">
        <v>24</v>
      </c>
      <c r="AG1231" s="230" t="s">
        <v>24</v>
      </c>
      <c r="AH1231" s="1305"/>
      <c r="AI1231" s="244" t="str">
        <f t="shared" si="109"/>
        <v>HD 465, HD 785SC P360 - SC P460 A/MSC R580 - SC R620 STRSC R580 - SC R620 DTR---</v>
      </c>
      <c r="AJ1231" s="1330">
        <f t="shared" si="110"/>
        <v>41276</v>
      </c>
      <c r="AK1231" s="589">
        <v>44249</v>
      </c>
      <c r="AL1231" s="726">
        <v>44249</v>
      </c>
      <c r="AM1231" s="213"/>
      <c r="AN1231" s="244"/>
      <c r="AO1231" s="2313"/>
      <c r="AP1231" s="2307" t="s">
        <v>14109</v>
      </c>
      <c r="AQ1231" s="2324" t="s">
        <v>3094</v>
      </c>
      <c r="AR1231" s="213"/>
      <c r="AS1231" s="213"/>
      <c r="AT1231" s="213"/>
      <c r="AU1231" s="213"/>
      <c r="AV1231" s="885"/>
      <c r="AW1231" s="885"/>
      <c r="AX1231" s="885"/>
      <c r="AY1231" s="885"/>
      <c r="AZ1231" s="177"/>
    </row>
    <row r="1232" spans="2:52" ht="15" customHeight="1">
      <c r="B1232" s="1310">
        <v>1226</v>
      </c>
      <c r="C1232" s="563" t="s">
        <v>4357</v>
      </c>
      <c r="D1232" s="590" t="s">
        <v>230</v>
      </c>
      <c r="E1232" s="567" t="s">
        <v>4228</v>
      </c>
      <c r="F1232" s="526" t="s">
        <v>7291</v>
      </c>
      <c r="G1232" s="526" t="s">
        <v>102</v>
      </c>
      <c r="H1232" s="527" t="s">
        <v>7292</v>
      </c>
      <c r="I1232" s="211">
        <v>34432</v>
      </c>
      <c r="J1232" s="1314">
        <f t="shared" ca="1" si="106"/>
        <v>28</v>
      </c>
      <c r="K1232" s="181" t="s">
        <v>24</v>
      </c>
      <c r="L1232" s="178" t="s">
        <v>24</v>
      </c>
      <c r="M1232" s="181" t="s">
        <v>24</v>
      </c>
      <c r="N1232" s="577">
        <v>42093</v>
      </c>
      <c r="O1232" s="211" t="s">
        <v>24</v>
      </c>
      <c r="P1232" s="244" t="s">
        <v>24</v>
      </c>
      <c r="Q1232" s="198" t="str">
        <f t="shared" si="111"/>
        <v>-</v>
      </c>
      <c r="R1232" s="181" t="str">
        <f t="shared" ca="1" si="108"/>
        <v>TIDAK MCU</v>
      </c>
      <c r="S1232" s="589" t="s">
        <v>8675</v>
      </c>
      <c r="T1232" s="211">
        <v>44294</v>
      </c>
      <c r="U1232" s="212">
        <v>44294</v>
      </c>
      <c r="V1232" s="1330" t="s">
        <v>24</v>
      </c>
      <c r="W1232" s="1311" t="s">
        <v>24</v>
      </c>
      <c r="X1232" s="200"/>
      <c r="Y1232" s="201"/>
      <c r="Z1232" s="202"/>
      <c r="AA1232" s="213" t="s">
        <v>927</v>
      </c>
      <c r="AB1232" s="213" t="s">
        <v>24</v>
      </c>
      <c r="AC1232" s="203"/>
      <c r="AD1232" s="230"/>
      <c r="AE1232" s="230"/>
      <c r="AF1232" s="230"/>
      <c r="AG1232" s="230"/>
      <c r="AH1232" s="1305"/>
      <c r="AI1232" s="244" t="str">
        <f t="shared" si="109"/>
        <v>SC P360 - SC P410 A/M-</v>
      </c>
      <c r="AJ1232" s="1330">
        <f t="shared" si="110"/>
        <v>42093</v>
      </c>
      <c r="AK1232" s="589">
        <v>43522</v>
      </c>
      <c r="AL1232" s="726">
        <v>43522</v>
      </c>
      <c r="AM1232" s="213"/>
      <c r="AN1232" s="244"/>
      <c r="AO1232" s="244"/>
      <c r="AP1232" s="213"/>
      <c r="AQ1232" s="243" t="s">
        <v>3094</v>
      </c>
      <c r="AR1232" s="213"/>
      <c r="AS1232" s="213"/>
      <c r="AT1232" s="213"/>
      <c r="AU1232" s="213"/>
      <c r="AV1232" s="885"/>
      <c r="AW1232" s="885"/>
      <c r="AX1232" s="885"/>
      <c r="AY1232" s="885"/>
      <c r="AZ1232" s="177"/>
    </row>
    <row r="1233" spans="2:52" ht="15.75" customHeight="1">
      <c r="B1233" s="1310">
        <v>1227</v>
      </c>
      <c r="C1233" s="563" t="s">
        <v>2794</v>
      </c>
      <c r="D1233" s="590" t="s">
        <v>230</v>
      </c>
      <c r="E1233" s="566" t="s">
        <v>4228</v>
      </c>
      <c r="F1233" s="526" t="s">
        <v>7293</v>
      </c>
      <c r="G1233" s="526" t="s">
        <v>102</v>
      </c>
      <c r="H1233" s="653" t="s">
        <v>7294</v>
      </c>
      <c r="I1233" s="211">
        <v>31620</v>
      </c>
      <c r="J1233" s="1314">
        <f t="shared" ca="1" si="106"/>
        <v>36</v>
      </c>
      <c r="K1233" s="181" t="s">
        <v>494</v>
      </c>
      <c r="L1233" s="181" t="s">
        <v>7295</v>
      </c>
      <c r="M1233" s="181">
        <v>44404</v>
      </c>
      <c r="N1233" s="510">
        <v>43245</v>
      </c>
      <c r="O1233" s="205" t="s">
        <v>24</v>
      </c>
      <c r="P1233" s="244" t="s">
        <v>24</v>
      </c>
      <c r="Q1233" s="198" t="str">
        <f t="shared" si="111"/>
        <v>-</v>
      </c>
      <c r="R1233" s="181" t="str">
        <f t="shared" ca="1" si="108"/>
        <v>TIDAK MCU</v>
      </c>
      <c r="S1233" s="589" t="s">
        <v>8677</v>
      </c>
      <c r="T1233" s="211">
        <v>44404</v>
      </c>
      <c r="U1233" s="212">
        <v>44404</v>
      </c>
      <c r="V1233" s="1330" t="s">
        <v>24</v>
      </c>
      <c r="W1233" s="1311" t="s">
        <v>24</v>
      </c>
      <c r="X1233" s="200"/>
      <c r="Y1233" s="201"/>
      <c r="Z1233" s="202"/>
      <c r="AA1233" s="213" t="s">
        <v>927</v>
      </c>
      <c r="AB1233" s="213" t="s">
        <v>13734</v>
      </c>
      <c r="AC1233" s="203" t="s">
        <v>24</v>
      </c>
      <c r="AD1233" s="230" t="s">
        <v>24</v>
      </c>
      <c r="AE1233" s="230" t="s">
        <v>24</v>
      </c>
      <c r="AF1233" s="230" t="s">
        <v>24</v>
      </c>
      <c r="AG1233" s="230" t="s">
        <v>24</v>
      </c>
      <c r="AH1233" s="1305"/>
      <c r="AI1233" s="244" t="str">
        <f t="shared" si="109"/>
        <v>SC P360 - SC P410 A/MSC P460 STR-----</v>
      </c>
      <c r="AJ1233" s="1330">
        <f t="shared" si="110"/>
        <v>43245</v>
      </c>
      <c r="AK1233" s="589">
        <v>44228</v>
      </c>
      <c r="AL1233" s="726">
        <v>43252</v>
      </c>
      <c r="AM1233" s="213"/>
      <c r="AN1233" s="244"/>
      <c r="AO1233" s="244"/>
      <c r="AP1233" s="213"/>
      <c r="AQ1233" s="1231" t="s">
        <v>3094</v>
      </c>
      <c r="AR1233" s="213"/>
      <c r="AS1233" s="213"/>
      <c r="AT1233" s="213"/>
      <c r="AU1233" s="213"/>
      <c r="AV1233" s="885"/>
      <c r="AW1233" s="885"/>
      <c r="AX1233" s="885"/>
      <c r="AY1233" s="885"/>
      <c r="AZ1233" s="177"/>
    </row>
    <row r="1234" spans="2:52" ht="15.75" customHeight="1">
      <c r="B1234" s="1310">
        <v>3695</v>
      </c>
      <c r="C1234" s="563" t="s">
        <v>11575</v>
      </c>
      <c r="D1234" s="566" t="s">
        <v>230</v>
      </c>
      <c r="E1234" s="567" t="s">
        <v>4228</v>
      </c>
      <c r="F1234" s="2333" t="s">
        <v>11576</v>
      </c>
      <c r="G1234" s="526" t="s">
        <v>102</v>
      </c>
      <c r="H1234" s="570" t="s">
        <v>24</v>
      </c>
      <c r="I1234" s="516">
        <v>34739</v>
      </c>
      <c r="J1234" s="1314">
        <f t="shared" ca="1" si="106"/>
        <v>27</v>
      </c>
      <c r="K1234" s="176" t="s">
        <v>24</v>
      </c>
      <c r="L1234" s="170" t="s">
        <v>24</v>
      </c>
      <c r="M1234" s="173" t="s">
        <v>24</v>
      </c>
      <c r="N1234" s="577">
        <v>43886</v>
      </c>
      <c r="O1234" s="205" t="s">
        <v>24</v>
      </c>
      <c r="P1234" s="213" t="s">
        <v>24</v>
      </c>
      <c r="Q1234" s="198" t="str">
        <f t="shared" si="111"/>
        <v>-</v>
      </c>
      <c r="R1234" s="181" t="str">
        <f t="shared" ca="1" si="108"/>
        <v>TIDAK MCU</v>
      </c>
      <c r="S1234" s="213" t="s">
        <v>11577</v>
      </c>
      <c r="T1234" s="516">
        <v>44601</v>
      </c>
      <c r="U1234" s="516">
        <v>44601</v>
      </c>
      <c r="V1234" s="1330" t="s">
        <v>24</v>
      </c>
      <c r="W1234" s="1311" t="s">
        <v>24</v>
      </c>
      <c r="X1234" s="348"/>
      <c r="Y1234" s="201" t="s">
        <v>24</v>
      </c>
      <c r="Z1234" s="351" t="s">
        <v>24</v>
      </c>
      <c r="AA1234" s="243" t="s">
        <v>9136</v>
      </c>
      <c r="AB1234" s="243" t="s">
        <v>9111</v>
      </c>
      <c r="AC1234" s="243" t="s">
        <v>14107</v>
      </c>
      <c r="AD1234" s="243" t="s">
        <v>14108</v>
      </c>
      <c r="AE1234" s="230" t="s">
        <v>24</v>
      </c>
      <c r="AF1234" s="232"/>
      <c r="AG1234" s="232"/>
      <c r="AH1234" s="902"/>
      <c r="AI1234" s="244" t="str">
        <f t="shared" si="109"/>
        <v>SC P360 - SC P460 A/MLOWBOY FH 16SC R580 - SC R620 STRSC R580 - SC R620 DTR-</v>
      </c>
      <c r="AJ1234" s="1330">
        <f t="shared" si="110"/>
        <v>43886</v>
      </c>
      <c r="AK1234" s="589">
        <v>44249</v>
      </c>
      <c r="AL1234" s="726">
        <v>44249</v>
      </c>
      <c r="AM1234" s="213" t="s">
        <v>24</v>
      </c>
      <c r="AN1234" s="244"/>
      <c r="AO1234" s="244"/>
      <c r="AP1234" s="213" t="s">
        <v>14109</v>
      </c>
      <c r="AQ1234" s="243" t="s">
        <v>3094</v>
      </c>
      <c r="AR1234" s="213"/>
      <c r="AS1234" s="213"/>
      <c r="AT1234" s="213"/>
      <c r="AU1234" s="213"/>
      <c r="AV1234" s="885"/>
      <c r="AW1234" s="885"/>
      <c r="AX1234" s="885"/>
      <c r="AY1234" s="885"/>
      <c r="AZ1234" s="177"/>
    </row>
    <row r="1235" spans="2:52" ht="15.75" customHeight="1">
      <c r="B1235" s="1310">
        <v>1229</v>
      </c>
      <c r="C1235" s="647" t="s">
        <v>7300</v>
      </c>
      <c r="D1235" s="590" t="s">
        <v>230</v>
      </c>
      <c r="E1235" s="567" t="s">
        <v>4228</v>
      </c>
      <c r="F1235" s="526" t="s">
        <v>7301</v>
      </c>
      <c r="G1235" s="526" t="s">
        <v>102</v>
      </c>
      <c r="H1235" s="688" t="s">
        <v>7302</v>
      </c>
      <c r="I1235" s="211">
        <v>33537</v>
      </c>
      <c r="J1235" s="903">
        <f t="shared" ca="1" si="106"/>
        <v>30</v>
      </c>
      <c r="K1235" s="181" t="s">
        <v>494</v>
      </c>
      <c r="L1235" s="181" t="s">
        <v>7303</v>
      </c>
      <c r="M1235" s="181">
        <v>44495</v>
      </c>
      <c r="N1235" s="510">
        <v>43245</v>
      </c>
      <c r="O1235" s="205" t="s">
        <v>24</v>
      </c>
      <c r="P1235" s="244" t="s">
        <v>24</v>
      </c>
      <c r="Q1235" s="198" t="str">
        <f t="shared" si="111"/>
        <v>-</v>
      </c>
      <c r="R1235" s="181" t="str">
        <f t="shared" ca="1" si="108"/>
        <v>TIDAK MCU</v>
      </c>
      <c r="S1235" s="589" t="s">
        <v>8679</v>
      </c>
      <c r="T1235" s="211">
        <v>44495</v>
      </c>
      <c r="U1235" s="212">
        <v>44495</v>
      </c>
      <c r="V1235" s="904" t="s">
        <v>24</v>
      </c>
      <c r="W1235" s="136" t="s">
        <v>24</v>
      </c>
      <c r="X1235" s="200"/>
      <c r="Y1235" s="201"/>
      <c r="Z1235" s="202"/>
      <c r="AA1235" s="213" t="s">
        <v>927</v>
      </c>
      <c r="AB1235" s="213" t="s">
        <v>13734</v>
      </c>
      <c r="AC1235" s="203" t="s">
        <v>24</v>
      </c>
      <c r="AD1235" s="230" t="s">
        <v>24</v>
      </c>
      <c r="AE1235" s="230" t="s">
        <v>24</v>
      </c>
      <c r="AF1235" s="230" t="s">
        <v>24</v>
      </c>
      <c r="AG1235" s="230" t="s">
        <v>24</v>
      </c>
      <c r="AH1235" s="1305"/>
      <c r="AI1235" s="244" t="str">
        <f t="shared" si="109"/>
        <v>SC P360 - SC P410 A/MSC P460 STR-----</v>
      </c>
      <c r="AJ1235" s="1330">
        <f t="shared" si="110"/>
        <v>43245</v>
      </c>
      <c r="AK1235" s="589">
        <v>44151</v>
      </c>
      <c r="AL1235" s="726">
        <v>44151</v>
      </c>
      <c r="AM1235" s="213"/>
      <c r="AN1235" s="244"/>
      <c r="AO1235" s="244"/>
      <c r="AP1235" s="213"/>
      <c r="AQ1235" s="1231" t="s">
        <v>3094</v>
      </c>
      <c r="AR1235" s="213"/>
      <c r="AS1235" s="213"/>
      <c r="AT1235" s="213"/>
      <c r="AU1235" s="213"/>
      <c r="AV1235" s="885"/>
      <c r="AW1235" s="885"/>
      <c r="AX1235" s="885"/>
      <c r="AY1235" s="885"/>
      <c r="AZ1235" s="177"/>
    </row>
    <row r="1236" spans="2:52" ht="15.75" customHeight="1">
      <c r="B1236" s="1310">
        <v>1230</v>
      </c>
      <c r="C1236" s="647" t="s">
        <v>7304</v>
      </c>
      <c r="D1236" s="590" t="s">
        <v>230</v>
      </c>
      <c r="E1236" s="567" t="s">
        <v>4228</v>
      </c>
      <c r="F1236" s="526" t="s">
        <v>7305</v>
      </c>
      <c r="G1236" s="526" t="s">
        <v>102</v>
      </c>
      <c r="H1236" s="653" t="s">
        <v>7306</v>
      </c>
      <c r="I1236" s="211">
        <v>34276</v>
      </c>
      <c r="J1236" s="1314">
        <f t="shared" ca="1" si="106"/>
        <v>28</v>
      </c>
      <c r="K1236" s="181" t="s">
        <v>493</v>
      </c>
      <c r="L1236" s="181" t="s">
        <v>7307</v>
      </c>
      <c r="M1236" s="181">
        <v>44868</v>
      </c>
      <c r="N1236" s="577">
        <v>41276</v>
      </c>
      <c r="O1236" s="205" t="s">
        <v>24</v>
      </c>
      <c r="P1236" s="244" t="s">
        <v>24</v>
      </c>
      <c r="Q1236" s="198" t="str">
        <f t="shared" si="111"/>
        <v>-</v>
      </c>
      <c r="R1236" s="181" t="str">
        <f t="shared" ca="1" si="108"/>
        <v>TIDAK MCU</v>
      </c>
      <c r="S1236" s="589" t="s">
        <v>8680</v>
      </c>
      <c r="T1236" s="211">
        <v>44503</v>
      </c>
      <c r="U1236" s="212">
        <v>44503</v>
      </c>
      <c r="V1236" s="1330" t="s">
        <v>24</v>
      </c>
      <c r="W1236" s="1311" t="s">
        <v>24</v>
      </c>
      <c r="X1236" s="200"/>
      <c r="Y1236" s="201"/>
      <c r="Z1236" s="202"/>
      <c r="AA1236" s="213" t="s">
        <v>927</v>
      </c>
      <c r="AB1236" s="213" t="s">
        <v>24</v>
      </c>
      <c r="AC1236" s="203" t="s">
        <v>24</v>
      </c>
      <c r="AD1236" s="230" t="s">
        <v>24</v>
      </c>
      <c r="AE1236" s="230" t="s">
        <v>24</v>
      </c>
      <c r="AF1236" s="230" t="s">
        <v>24</v>
      </c>
      <c r="AG1236" s="230" t="s">
        <v>24</v>
      </c>
      <c r="AH1236" s="1305"/>
      <c r="AI1236" s="244" t="str">
        <f t="shared" si="109"/>
        <v>SC P360 - SC P410 A/M------</v>
      </c>
      <c r="AJ1236" s="1330">
        <f t="shared" si="110"/>
        <v>41276</v>
      </c>
      <c r="AK1236" s="589">
        <v>43522</v>
      </c>
      <c r="AL1236" s="726">
        <v>43522</v>
      </c>
      <c r="AM1236" s="213"/>
      <c r="AN1236" s="244"/>
      <c r="AO1236" s="244"/>
      <c r="AP1236" s="213"/>
      <c r="AQ1236" s="1231" t="s">
        <v>3094</v>
      </c>
      <c r="AR1236" s="213"/>
      <c r="AS1236" s="213"/>
      <c r="AT1236" s="213"/>
      <c r="AU1236" s="213"/>
      <c r="AV1236" s="885"/>
      <c r="AW1236" s="885"/>
      <c r="AX1236" s="885"/>
      <c r="AY1236" s="885"/>
      <c r="AZ1236" s="177"/>
    </row>
    <row r="1237" spans="2:52" ht="15" customHeight="1">
      <c r="B1237" s="1310">
        <v>1231</v>
      </c>
      <c r="C1237" s="647" t="s">
        <v>7308</v>
      </c>
      <c r="D1237" s="244" t="s">
        <v>230</v>
      </c>
      <c r="E1237" s="567" t="s">
        <v>4228</v>
      </c>
      <c r="F1237" s="526" t="s">
        <v>7309</v>
      </c>
      <c r="G1237" s="526" t="s">
        <v>102</v>
      </c>
      <c r="H1237" s="527" t="s">
        <v>7310</v>
      </c>
      <c r="I1237" s="211">
        <v>34578</v>
      </c>
      <c r="J1237" s="1314">
        <f t="shared" ca="1" si="106"/>
        <v>27</v>
      </c>
      <c r="K1237" s="211" t="s">
        <v>494</v>
      </c>
      <c r="L1237" s="211" t="s">
        <v>7311</v>
      </c>
      <c r="M1237" s="211">
        <v>44805</v>
      </c>
      <c r="N1237" s="577">
        <v>41276</v>
      </c>
      <c r="O1237" s="205" t="s">
        <v>24</v>
      </c>
      <c r="P1237" s="244" t="s">
        <v>24</v>
      </c>
      <c r="Q1237" s="198" t="str">
        <f t="shared" si="111"/>
        <v>-</v>
      </c>
      <c r="R1237" s="181" t="str">
        <f t="shared" ca="1" si="108"/>
        <v>TIDAK MCU</v>
      </c>
      <c r="S1237" s="589" t="s">
        <v>8681</v>
      </c>
      <c r="T1237" s="211">
        <v>44440</v>
      </c>
      <c r="U1237" s="212">
        <v>44440</v>
      </c>
      <c r="V1237" s="1330" t="s">
        <v>24</v>
      </c>
      <c r="W1237" s="1311" t="s">
        <v>24</v>
      </c>
      <c r="X1237" s="200"/>
      <c r="Y1237" s="201"/>
      <c r="Z1237" s="202"/>
      <c r="AA1237" s="213" t="s">
        <v>927</v>
      </c>
      <c r="AB1237" s="213" t="s">
        <v>24</v>
      </c>
      <c r="AC1237" s="203" t="s">
        <v>24</v>
      </c>
      <c r="AD1237" s="230" t="s">
        <v>24</v>
      </c>
      <c r="AE1237" s="230" t="s">
        <v>24</v>
      </c>
      <c r="AF1237" s="230" t="s">
        <v>24</v>
      </c>
      <c r="AG1237" s="230" t="s">
        <v>24</v>
      </c>
      <c r="AH1237" s="1305"/>
      <c r="AI1237" s="244" t="str">
        <f t="shared" si="109"/>
        <v>SC P360 - SC P410 A/M------</v>
      </c>
      <c r="AJ1237" s="1330">
        <f t="shared" si="110"/>
        <v>41276</v>
      </c>
      <c r="AK1237" s="589">
        <v>43464</v>
      </c>
      <c r="AL1237" s="726">
        <v>43474</v>
      </c>
      <c r="AM1237" s="213"/>
      <c r="AN1237" s="244"/>
      <c r="AO1237" s="244"/>
      <c r="AP1237" s="213"/>
      <c r="AQ1237" s="180"/>
      <c r="AR1237" s="213"/>
      <c r="AS1237" s="213"/>
      <c r="AT1237" s="213"/>
      <c r="AU1237" s="213"/>
      <c r="AV1237" s="885"/>
      <c r="AW1237" s="885"/>
      <c r="AX1237" s="885"/>
      <c r="AY1237" s="885"/>
      <c r="AZ1237" s="177"/>
    </row>
    <row r="1238" spans="2:52" ht="15.75" customHeight="1">
      <c r="B1238" s="1310">
        <v>1232</v>
      </c>
      <c r="C1238" s="563" t="s">
        <v>7312</v>
      </c>
      <c r="D1238" s="590" t="s">
        <v>230</v>
      </c>
      <c r="E1238" s="566" t="s">
        <v>4228</v>
      </c>
      <c r="F1238" s="526" t="s">
        <v>7313</v>
      </c>
      <c r="G1238" s="526" t="s">
        <v>102</v>
      </c>
      <c r="H1238" s="653" t="s">
        <v>7314</v>
      </c>
      <c r="I1238" s="211">
        <v>31206</v>
      </c>
      <c r="J1238" s="903">
        <f t="shared" ca="1" si="106"/>
        <v>37</v>
      </c>
      <c r="K1238" s="176" t="s">
        <v>24</v>
      </c>
      <c r="L1238" s="170" t="s">
        <v>24</v>
      </c>
      <c r="M1238" s="173" t="s">
        <v>24</v>
      </c>
      <c r="N1238" s="510">
        <v>43326</v>
      </c>
      <c r="O1238" s="205"/>
      <c r="P1238" s="244" t="s">
        <v>24</v>
      </c>
      <c r="Q1238" s="198" t="str">
        <f t="shared" si="111"/>
        <v>-</v>
      </c>
      <c r="R1238" s="181" t="str">
        <f t="shared" ca="1" si="108"/>
        <v>TIDAK MCU</v>
      </c>
      <c r="S1238" s="589" t="s">
        <v>8682</v>
      </c>
      <c r="T1238" s="211">
        <v>44355</v>
      </c>
      <c r="U1238" s="212">
        <v>44355</v>
      </c>
      <c r="V1238" s="1330" t="s">
        <v>24</v>
      </c>
      <c r="W1238" s="136" t="s">
        <v>24</v>
      </c>
      <c r="X1238" s="200"/>
      <c r="Y1238" s="201"/>
      <c r="Z1238" s="202"/>
      <c r="AA1238" s="213" t="s">
        <v>929</v>
      </c>
      <c r="AB1238" s="243" t="s">
        <v>9109</v>
      </c>
      <c r="AC1238" s="203" t="s">
        <v>24</v>
      </c>
      <c r="AD1238" s="230"/>
      <c r="AE1238" s="230"/>
      <c r="AF1238" s="230"/>
      <c r="AG1238" s="230"/>
      <c r="AH1238" s="1305"/>
      <c r="AI1238" s="244" t="str">
        <f t="shared" si="109"/>
        <v>GD 705, GD 825GD CAT 14M3-</v>
      </c>
      <c r="AJ1238" s="1330">
        <f t="shared" si="110"/>
        <v>43326</v>
      </c>
      <c r="AK1238" s="589">
        <v>43978</v>
      </c>
      <c r="AL1238" s="726">
        <v>43918</v>
      </c>
      <c r="AM1238" s="213"/>
      <c r="AN1238" s="244"/>
      <c r="AO1238" s="244"/>
      <c r="AP1238" s="244" t="s">
        <v>9109</v>
      </c>
      <c r="AQ1238" s="1231" t="s">
        <v>3094</v>
      </c>
      <c r="AR1238" s="213"/>
      <c r="AS1238" s="213"/>
      <c r="AT1238" s="213"/>
      <c r="AU1238" s="213"/>
      <c r="AV1238" s="177"/>
      <c r="AW1238" s="177"/>
      <c r="AX1238" s="177"/>
      <c r="AY1238" s="177"/>
      <c r="AZ1238" s="177"/>
    </row>
    <row r="1239" spans="2:52" ht="15" customHeight="1">
      <c r="B1239" s="1310">
        <v>1233</v>
      </c>
      <c r="C1239" s="647" t="s">
        <v>7315</v>
      </c>
      <c r="D1239" s="244" t="s">
        <v>230</v>
      </c>
      <c r="E1239" s="567" t="s">
        <v>4228</v>
      </c>
      <c r="F1239" s="526" t="s">
        <v>7316</v>
      </c>
      <c r="G1239" s="526" t="s">
        <v>102</v>
      </c>
      <c r="H1239" s="653" t="s">
        <v>7317</v>
      </c>
      <c r="I1239" s="211">
        <v>34947</v>
      </c>
      <c r="J1239" s="903">
        <f t="shared" ca="1" si="106"/>
        <v>26</v>
      </c>
      <c r="K1239" s="211" t="s">
        <v>493</v>
      </c>
      <c r="L1239" s="211" t="s">
        <v>7318</v>
      </c>
      <c r="M1239" s="211">
        <v>44809</v>
      </c>
      <c r="N1239" s="510">
        <v>43245</v>
      </c>
      <c r="O1239" s="205" t="s">
        <v>24</v>
      </c>
      <c r="P1239" s="244" t="s">
        <v>24</v>
      </c>
      <c r="Q1239" s="198" t="str">
        <f t="shared" si="111"/>
        <v>-</v>
      </c>
      <c r="R1239" s="181" t="str">
        <f t="shared" ca="1" si="108"/>
        <v>TIDAK MCU</v>
      </c>
      <c r="S1239" s="589" t="s">
        <v>8683</v>
      </c>
      <c r="T1239" s="211">
        <v>44444</v>
      </c>
      <c r="U1239" s="212">
        <v>44444</v>
      </c>
      <c r="V1239" s="395" t="s">
        <v>24</v>
      </c>
      <c r="W1239" s="136" t="s">
        <v>24</v>
      </c>
      <c r="X1239" s="200"/>
      <c r="Y1239" s="201"/>
      <c r="Z1239" s="202"/>
      <c r="AA1239" s="213" t="s">
        <v>927</v>
      </c>
      <c r="AB1239" s="213" t="s">
        <v>24</v>
      </c>
      <c r="AC1239" s="203" t="s">
        <v>24</v>
      </c>
      <c r="AD1239" s="230" t="s">
        <v>24</v>
      </c>
      <c r="AE1239" s="230" t="s">
        <v>24</v>
      </c>
      <c r="AF1239" s="230" t="s">
        <v>24</v>
      </c>
      <c r="AG1239" s="230" t="s">
        <v>24</v>
      </c>
      <c r="AH1239" s="1305"/>
      <c r="AI1239" s="244" t="str">
        <f t="shared" si="109"/>
        <v>SC P360 - SC P410 A/M------</v>
      </c>
      <c r="AJ1239" s="1330">
        <f t="shared" si="110"/>
        <v>43245</v>
      </c>
      <c r="AK1239" s="589">
        <v>43522</v>
      </c>
      <c r="AL1239" s="726">
        <v>43522</v>
      </c>
      <c r="AM1239" s="213"/>
      <c r="AN1239" s="244"/>
      <c r="AO1239" s="244"/>
      <c r="AP1239" s="213"/>
      <c r="AQ1239" s="213"/>
      <c r="AR1239" s="213"/>
      <c r="AS1239" s="213"/>
      <c r="AT1239" s="213"/>
      <c r="AU1239" s="213"/>
      <c r="AV1239" s="885"/>
      <c r="AW1239" s="177"/>
      <c r="AX1239" s="177"/>
      <c r="AY1239" s="177"/>
      <c r="AZ1239" s="177"/>
    </row>
    <row r="1240" spans="2:52" ht="15" customHeight="1">
      <c r="B1240" s="1310">
        <v>1234</v>
      </c>
      <c r="C1240" s="563" t="s">
        <v>7319</v>
      </c>
      <c r="D1240" s="590" t="s">
        <v>230</v>
      </c>
      <c r="E1240" s="566" t="s">
        <v>4228</v>
      </c>
      <c r="F1240" s="526" t="s">
        <v>7320</v>
      </c>
      <c r="G1240" s="526" t="s">
        <v>102</v>
      </c>
      <c r="H1240" s="653" t="s">
        <v>7321</v>
      </c>
      <c r="I1240" s="211">
        <v>34856</v>
      </c>
      <c r="J1240" s="1314">
        <f t="shared" ca="1" si="106"/>
        <v>26</v>
      </c>
      <c r="K1240" s="181" t="s">
        <v>493</v>
      </c>
      <c r="L1240" s="181" t="s">
        <v>7322</v>
      </c>
      <c r="M1240" s="181">
        <v>44721</v>
      </c>
      <c r="N1240" s="510">
        <v>43245</v>
      </c>
      <c r="O1240" s="205" t="s">
        <v>24</v>
      </c>
      <c r="P1240" s="244" t="s">
        <v>24</v>
      </c>
      <c r="Q1240" s="198" t="str">
        <f t="shared" si="111"/>
        <v>-</v>
      </c>
      <c r="R1240" s="181" t="str">
        <f t="shared" ca="1" si="108"/>
        <v>TIDAK MCU</v>
      </c>
      <c r="S1240" s="589" t="s">
        <v>8684</v>
      </c>
      <c r="T1240" s="211">
        <v>44353</v>
      </c>
      <c r="U1240" s="212">
        <v>44353</v>
      </c>
      <c r="V1240" s="1330" t="s">
        <v>24</v>
      </c>
      <c r="W1240" s="1311" t="s">
        <v>24</v>
      </c>
      <c r="X1240" s="200"/>
      <c r="Y1240" s="201"/>
      <c r="Z1240" s="202"/>
      <c r="AA1240" s="213" t="s">
        <v>927</v>
      </c>
      <c r="AB1240" s="213" t="s">
        <v>24</v>
      </c>
      <c r="AC1240" s="203" t="s">
        <v>24</v>
      </c>
      <c r="AD1240" s="230" t="s">
        <v>24</v>
      </c>
      <c r="AE1240" s="230" t="s">
        <v>24</v>
      </c>
      <c r="AF1240" s="230" t="s">
        <v>24</v>
      </c>
      <c r="AG1240" s="230" t="s">
        <v>24</v>
      </c>
      <c r="AH1240" s="1305"/>
      <c r="AI1240" s="244" t="str">
        <f t="shared" si="109"/>
        <v>SC P360 - SC P410 A/M------</v>
      </c>
      <c r="AJ1240" s="1330">
        <f t="shared" si="110"/>
        <v>43245</v>
      </c>
      <c r="AK1240" s="589">
        <v>43978</v>
      </c>
      <c r="AL1240" s="726">
        <v>43522</v>
      </c>
      <c r="AM1240" s="213"/>
      <c r="AN1240" s="244"/>
      <c r="AO1240" s="244"/>
      <c r="AP1240" s="213"/>
      <c r="AQ1240" s="243" t="s">
        <v>3094</v>
      </c>
      <c r="AR1240" s="213"/>
      <c r="AS1240" s="213"/>
      <c r="AT1240" s="213"/>
      <c r="AU1240" s="213"/>
      <c r="AV1240" s="885"/>
      <c r="AW1240" s="885"/>
      <c r="AX1240" s="885"/>
      <c r="AY1240" s="885"/>
      <c r="AZ1240" s="177"/>
    </row>
    <row r="1241" spans="2:52" ht="15" customHeight="1">
      <c r="B1241" s="1310">
        <v>1235</v>
      </c>
      <c r="C1241" s="647" t="s">
        <v>7323</v>
      </c>
      <c r="D1241" s="590" t="s">
        <v>230</v>
      </c>
      <c r="E1241" s="567" t="s">
        <v>4228</v>
      </c>
      <c r="F1241" s="526" t="s">
        <v>7324</v>
      </c>
      <c r="G1241" s="526" t="s">
        <v>102</v>
      </c>
      <c r="H1241" s="653" t="s">
        <v>7325</v>
      </c>
      <c r="I1241" s="211">
        <v>34695</v>
      </c>
      <c r="J1241" s="903">
        <f t="shared" ca="1" si="106"/>
        <v>27</v>
      </c>
      <c r="K1241" s="176" t="s">
        <v>24</v>
      </c>
      <c r="L1241" s="170" t="s">
        <v>24</v>
      </c>
      <c r="M1241" s="173" t="s">
        <v>24</v>
      </c>
      <c r="N1241" s="577">
        <v>43039</v>
      </c>
      <c r="O1241" s="205" t="s">
        <v>24</v>
      </c>
      <c r="P1241" s="244" t="s">
        <v>24</v>
      </c>
      <c r="Q1241" s="198" t="str">
        <f t="shared" si="111"/>
        <v>-</v>
      </c>
      <c r="R1241" s="181" t="str">
        <f t="shared" ca="1" si="108"/>
        <v>TIDAK MCU</v>
      </c>
      <c r="S1241" s="589" t="s">
        <v>8685</v>
      </c>
      <c r="T1241" s="211">
        <v>44557</v>
      </c>
      <c r="U1241" s="212">
        <v>44557</v>
      </c>
      <c r="V1241" s="395" t="s">
        <v>24</v>
      </c>
      <c r="W1241" s="136" t="s">
        <v>24</v>
      </c>
      <c r="X1241" s="200"/>
      <c r="Y1241" s="201"/>
      <c r="Z1241" s="202"/>
      <c r="AA1241" s="213" t="s">
        <v>927</v>
      </c>
      <c r="AB1241" s="213" t="s">
        <v>4604</v>
      </c>
      <c r="AC1241" s="203" t="s">
        <v>24</v>
      </c>
      <c r="AD1241" s="230" t="s">
        <v>24</v>
      </c>
      <c r="AE1241" s="230" t="s">
        <v>24</v>
      </c>
      <c r="AF1241" s="230" t="s">
        <v>24</v>
      </c>
      <c r="AG1241" s="230" t="s">
        <v>24</v>
      </c>
      <c r="AH1241" s="1305"/>
      <c r="AI1241" s="244" t="str">
        <f t="shared" si="109"/>
        <v>SC P360 - SC P410 A/MNISSAN CWB-----</v>
      </c>
      <c r="AJ1241" s="1330">
        <f t="shared" si="110"/>
        <v>43039</v>
      </c>
      <c r="AK1241" s="589">
        <v>43680</v>
      </c>
      <c r="AL1241" s="726">
        <v>43649</v>
      </c>
      <c r="AM1241" s="213"/>
      <c r="AN1241" s="244"/>
      <c r="AO1241" s="244"/>
      <c r="AP1241" s="213"/>
      <c r="AQ1241" s="213"/>
      <c r="AR1241" s="213"/>
      <c r="AS1241" s="213"/>
      <c r="AT1241" s="213"/>
      <c r="AU1241" s="213"/>
      <c r="AV1241" s="177"/>
      <c r="AW1241" s="177"/>
      <c r="AX1241" s="177"/>
      <c r="AY1241" s="885"/>
      <c r="AZ1241" s="177"/>
    </row>
    <row r="1242" spans="2:52" ht="15.75" customHeight="1">
      <c r="B1242" s="1310">
        <v>1236</v>
      </c>
      <c r="C1242" s="647" t="s">
        <v>7326</v>
      </c>
      <c r="D1242" s="244" t="s">
        <v>230</v>
      </c>
      <c r="E1242" s="567" t="s">
        <v>4228</v>
      </c>
      <c r="F1242" s="526" t="s">
        <v>7327</v>
      </c>
      <c r="G1242" s="526" t="s">
        <v>102</v>
      </c>
      <c r="H1242" s="653" t="s">
        <v>7328</v>
      </c>
      <c r="I1242" s="211">
        <v>36023</v>
      </c>
      <c r="J1242" s="903">
        <f t="shared" ca="1" si="106"/>
        <v>23</v>
      </c>
      <c r="K1242" s="176" t="s">
        <v>24</v>
      </c>
      <c r="L1242" s="170" t="s">
        <v>24</v>
      </c>
      <c r="M1242" s="173" t="s">
        <v>24</v>
      </c>
      <c r="N1242" s="577">
        <v>42766</v>
      </c>
      <c r="O1242" s="205" t="s">
        <v>24</v>
      </c>
      <c r="P1242" s="244" t="s">
        <v>24</v>
      </c>
      <c r="Q1242" s="198" t="str">
        <f t="shared" si="111"/>
        <v>-</v>
      </c>
      <c r="R1242" s="181" t="str">
        <f t="shared" ca="1" si="108"/>
        <v>TIDAK MCU</v>
      </c>
      <c r="S1242" s="589" t="s">
        <v>8686</v>
      </c>
      <c r="T1242" s="211">
        <v>44424</v>
      </c>
      <c r="U1242" s="212">
        <v>44424</v>
      </c>
      <c r="V1242" s="904" t="s">
        <v>24</v>
      </c>
      <c r="W1242" s="136" t="s">
        <v>24</v>
      </c>
      <c r="X1242" s="200"/>
      <c r="Y1242" s="201"/>
      <c r="Z1242" s="202"/>
      <c r="AA1242" s="213" t="s">
        <v>927</v>
      </c>
      <c r="AB1242" s="213" t="s">
        <v>4604</v>
      </c>
      <c r="AC1242" s="203" t="s">
        <v>24</v>
      </c>
      <c r="AD1242" s="230" t="s">
        <v>24</v>
      </c>
      <c r="AE1242" s="230" t="s">
        <v>24</v>
      </c>
      <c r="AF1242" s="230" t="s">
        <v>24</v>
      </c>
      <c r="AG1242" s="230" t="s">
        <v>24</v>
      </c>
      <c r="AH1242" s="369"/>
      <c r="AI1242" s="481" t="str">
        <f t="shared" si="109"/>
        <v>SC P360 - SC P410 A/MNISSAN CWB-----</v>
      </c>
      <c r="AJ1242" s="1330">
        <f t="shared" si="110"/>
        <v>42766</v>
      </c>
      <c r="AK1242" s="589">
        <v>43464</v>
      </c>
      <c r="AL1242" s="726">
        <v>43474</v>
      </c>
      <c r="AM1242" s="213"/>
      <c r="AN1242" s="244"/>
      <c r="AO1242" s="244"/>
      <c r="AP1242" s="213"/>
      <c r="AQ1242" s="180"/>
      <c r="AR1242" s="213"/>
      <c r="AS1242" s="213"/>
      <c r="AT1242" s="213"/>
      <c r="AU1242" s="213"/>
      <c r="AV1242" s="885"/>
      <c r="AW1242" s="885"/>
      <c r="AX1242" s="885"/>
      <c r="AY1242" s="885"/>
      <c r="AZ1242" s="177"/>
    </row>
    <row r="1243" spans="2:52" ht="15" customHeight="1">
      <c r="B1243" s="1310">
        <v>1237</v>
      </c>
      <c r="C1243" s="647" t="s">
        <v>7329</v>
      </c>
      <c r="D1243" s="590" t="s">
        <v>230</v>
      </c>
      <c r="E1243" s="567" t="s">
        <v>4228</v>
      </c>
      <c r="F1243" s="526" t="s">
        <v>7330</v>
      </c>
      <c r="G1243" s="526" t="s">
        <v>102</v>
      </c>
      <c r="H1243" s="653" t="s">
        <v>7331</v>
      </c>
      <c r="I1243" s="211">
        <v>34707</v>
      </c>
      <c r="J1243" s="903">
        <f t="shared" ca="1" si="106"/>
        <v>27</v>
      </c>
      <c r="K1243" s="176" t="s">
        <v>24</v>
      </c>
      <c r="L1243" s="170" t="s">
        <v>24</v>
      </c>
      <c r="M1243" s="173" t="s">
        <v>24</v>
      </c>
      <c r="N1243" s="577">
        <v>43039</v>
      </c>
      <c r="O1243" s="205" t="s">
        <v>24</v>
      </c>
      <c r="P1243" s="244" t="s">
        <v>24</v>
      </c>
      <c r="Q1243" s="198" t="str">
        <f t="shared" si="111"/>
        <v>-</v>
      </c>
      <c r="R1243" s="181" t="str">
        <f t="shared" ca="1" si="108"/>
        <v>TIDAK MCU</v>
      </c>
      <c r="S1243" s="589" t="s">
        <v>8687</v>
      </c>
      <c r="T1243" s="211">
        <v>44569</v>
      </c>
      <c r="U1243" s="212">
        <v>44569</v>
      </c>
      <c r="V1243" s="904" t="s">
        <v>24</v>
      </c>
      <c r="W1243" s="136" t="s">
        <v>24</v>
      </c>
      <c r="X1243" s="200"/>
      <c r="Y1243" s="201"/>
      <c r="Z1243" s="202"/>
      <c r="AA1243" s="213" t="s">
        <v>927</v>
      </c>
      <c r="AB1243" s="213" t="s">
        <v>4604</v>
      </c>
      <c r="AC1243" s="203" t="s">
        <v>24</v>
      </c>
      <c r="AD1243" s="230" t="s">
        <v>24</v>
      </c>
      <c r="AE1243" s="230" t="s">
        <v>24</v>
      </c>
      <c r="AF1243" s="230" t="s">
        <v>24</v>
      </c>
      <c r="AG1243" s="230" t="s">
        <v>24</v>
      </c>
      <c r="AH1243" s="1305"/>
      <c r="AI1243" s="244" t="str">
        <f t="shared" si="109"/>
        <v>SC P360 - SC P410 A/MNISSAN CWB-----</v>
      </c>
      <c r="AJ1243" s="1330">
        <f t="shared" si="110"/>
        <v>43039</v>
      </c>
      <c r="AK1243" s="589">
        <v>43680</v>
      </c>
      <c r="AL1243" s="726">
        <v>43649</v>
      </c>
      <c r="AM1243" s="213"/>
      <c r="AN1243" s="244"/>
      <c r="AO1243" s="244"/>
      <c r="AP1243" s="213"/>
      <c r="AQ1243" s="243" t="s">
        <v>3094</v>
      </c>
      <c r="AR1243" s="213"/>
      <c r="AS1243" s="213"/>
      <c r="AT1243" s="213"/>
      <c r="AU1243" s="213"/>
      <c r="AV1243" s="885"/>
      <c r="AW1243" s="885"/>
      <c r="AX1243" s="885"/>
      <c r="AY1243" s="885"/>
      <c r="AZ1243" s="177"/>
    </row>
    <row r="1244" spans="2:52" ht="15" customHeight="1">
      <c r="B1244" s="1310">
        <v>1238</v>
      </c>
      <c r="C1244" s="563" t="s">
        <v>7332</v>
      </c>
      <c r="D1244" s="590" t="s">
        <v>230</v>
      </c>
      <c r="E1244" s="566" t="s">
        <v>4228</v>
      </c>
      <c r="F1244" s="526" t="s">
        <v>7333</v>
      </c>
      <c r="G1244" s="526" t="s">
        <v>102</v>
      </c>
      <c r="H1244" s="653" t="s">
        <v>7334</v>
      </c>
      <c r="I1244" s="211">
        <v>35291</v>
      </c>
      <c r="J1244" s="903">
        <f t="shared" ca="1" si="106"/>
        <v>25</v>
      </c>
      <c r="K1244" s="316" t="s">
        <v>24</v>
      </c>
      <c r="L1244" s="326" t="s">
        <v>24</v>
      </c>
      <c r="M1244" s="336" t="s">
        <v>24</v>
      </c>
      <c r="N1244" s="577">
        <v>43039</v>
      </c>
      <c r="O1244" s="205" t="s">
        <v>24</v>
      </c>
      <c r="P1244" s="244" t="s">
        <v>24</v>
      </c>
      <c r="Q1244" s="198" t="str">
        <f t="shared" si="111"/>
        <v>-</v>
      </c>
      <c r="R1244" s="181" t="str">
        <f t="shared" ca="1" si="108"/>
        <v>TIDAK MCU</v>
      </c>
      <c r="S1244" s="589" t="s">
        <v>8688</v>
      </c>
      <c r="T1244" s="211">
        <v>44422</v>
      </c>
      <c r="U1244" s="212">
        <v>44422</v>
      </c>
      <c r="V1244" s="395" t="s">
        <v>24</v>
      </c>
      <c r="W1244" s="136" t="s">
        <v>24</v>
      </c>
      <c r="X1244" s="200"/>
      <c r="Y1244" s="201"/>
      <c r="Z1244" s="202"/>
      <c r="AA1244" s="213" t="s">
        <v>927</v>
      </c>
      <c r="AB1244" s="213" t="s">
        <v>24</v>
      </c>
      <c r="AC1244" s="203" t="s">
        <v>24</v>
      </c>
      <c r="AD1244" s="230" t="s">
        <v>24</v>
      </c>
      <c r="AE1244" s="230" t="s">
        <v>24</v>
      </c>
      <c r="AF1244" s="230" t="s">
        <v>24</v>
      </c>
      <c r="AG1244" s="230" t="s">
        <v>24</v>
      </c>
      <c r="AH1244" s="369"/>
      <c r="AI1244" s="481" t="str">
        <f t="shared" si="109"/>
        <v>SC P360 - SC P410 A/M------</v>
      </c>
      <c r="AJ1244" s="1330">
        <f t="shared" si="110"/>
        <v>43039</v>
      </c>
      <c r="AK1244" s="589">
        <v>44020</v>
      </c>
      <c r="AL1244" s="726">
        <v>43649</v>
      </c>
      <c r="AM1244" s="213"/>
      <c r="AN1244" s="244"/>
      <c r="AO1244" s="244"/>
      <c r="AP1244" s="213"/>
      <c r="AQ1244" s="1231" t="s">
        <v>3094</v>
      </c>
      <c r="AR1244" s="213"/>
      <c r="AS1244" s="213"/>
      <c r="AT1244" s="213"/>
      <c r="AU1244" s="213"/>
      <c r="AV1244" s="177"/>
      <c r="AW1244" s="177"/>
      <c r="AX1244" s="177"/>
      <c r="AY1244" s="177"/>
      <c r="AZ1244" s="177"/>
    </row>
    <row r="1245" spans="2:52" ht="15.75" customHeight="1">
      <c r="B1245" s="1310">
        <v>1239</v>
      </c>
      <c r="C1245" s="647" t="s">
        <v>7335</v>
      </c>
      <c r="D1245" s="590" t="s">
        <v>230</v>
      </c>
      <c r="E1245" s="567" t="s">
        <v>4228</v>
      </c>
      <c r="F1245" s="526" t="s">
        <v>7336</v>
      </c>
      <c r="G1245" s="526" t="s">
        <v>102</v>
      </c>
      <c r="H1245" s="653" t="s">
        <v>7337</v>
      </c>
      <c r="I1245" s="211">
        <v>33222</v>
      </c>
      <c r="J1245" s="1314">
        <f t="shared" ca="1" si="106"/>
        <v>31</v>
      </c>
      <c r="K1245" s="181" t="s">
        <v>494</v>
      </c>
      <c r="L1245" s="181" t="s">
        <v>7338</v>
      </c>
      <c r="M1245" s="181">
        <v>44910</v>
      </c>
      <c r="N1245" s="577">
        <v>43069</v>
      </c>
      <c r="O1245" s="205" t="s">
        <v>24</v>
      </c>
      <c r="P1245" s="244" t="s">
        <v>24</v>
      </c>
      <c r="Q1245" s="198" t="str">
        <f t="shared" si="111"/>
        <v>-</v>
      </c>
      <c r="R1245" s="181" t="str">
        <f t="shared" ca="1" si="108"/>
        <v>TIDAK MCU</v>
      </c>
      <c r="S1245" s="589" t="s">
        <v>8689</v>
      </c>
      <c r="T1245" s="211">
        <v>44545</v>
      </c>
      <c r="U1245" s="212">
        <v>44545</v>
      </c>
      <c r="V1245" s="1330" t="s">
        <v>24</v>
      </c>
      <c r="W1245" s="1311" t="s">
        <v>24</v>
      </c>
      <c r="X1245" s="200"/>
      <c r="Y1245" s="201"/>
      <c r="Z1245" s="202"/>
      <c r="AA1245" s="213" t="s">
        <v>927</v>
      </c>
      <c r="AB1245" s="213" t="s">
        <v>931</v>
      </c>
      <c r="AC1245" s="203" t="s">
        <v>24</v>
      </c>
      <c r="AD1245" s="230" t="s">
        <v>24</v>
      </c>
      <c r="AE1245" s="230" t="s">
        <v>24</v>
      </c>
      <c r="AF1245" s="230" t="s">
        <v>24</v>
      </c>
      <c r="AG1245" s="230" t="s">
        <v>24</v>
      </c>
      <c r="AH1245" s="1305"/>
      <c r="AI1245" s="244" t="str">
        <f t="shared" si="109"/>
        <v>SC P360 - SC P410 A/MFORKLIFT (SIO)-----</v>
      </c>
      <c r="AJ1245" s="1330">
        <f t="shared" si="110"/>
        <v>43069</v>
      </c>
      <c r="AK1245" s="589">
        <v>43073</v>
      </c>
      <c r="AL1245" s="726">
        <v>43076</v>
      </c>
      <c r="AM1245" s="213"/>
      <c r="AN1245" s="244"/>
      <c r="AO1245" s="244"/>
      <c r="AP1245" s="213"/>
      <c r="AQ1245" s="213"/>
      <c r="AR1245" s="213"/>
      <c r="AS1245" s="213"/>
      <c r="AT1245" s="213"/>
      <c r="AU1245" s="213"/>
      <c r="AV1245" s="885"/>
      <c r="AW1245" s="885"/>
      <c r="AX1245" s="885"/>
      <c r="AY1245" s="885"/>
      <c r="AZ1245" s="177"/>
    </row>
    <row r="1246" spans="2:52" ht="15.75" customHeight="1">
      <c r="B1246" s="1310">
        <v>1240</v>
      </c>
      <c r="C1246" s="647" t="s">
        <v>7339</v>
      </c>
      <c r="D1246" s="566" t="s">
        <v>6996</v>
      </c>
      <c r="E1246" s="567" t="s">
        <v>4228</v>
      </c>
      <c r="F1246" s="526" t="s">
        <v>7340</v>
      </c>
      <c r="G1246" s="526" t="s">
        <v>102</v>
      </c>
      <c r="H1246" s="570" t="s">
        <v>24</v>
      </c>
      <c r="I1246" s="211">
        <v>29907</v>
      </c>
      <c r="J1246" s="903">
        <f t="shared" ca="1" si="106"/>
        <v>40</v>
      </c>
      <c r="K1246" s="316" t="s">
        <v>24</v>
      </c>
      <c r="L1246" s="326" t="s">
        <v>24</v>
      </c>
      <c r="M1246" s="336" t="s">
        <v>24</v>
      </c>
      <c r="N1246" s="577">
        <v>36899</v>
      </c>
      <c r="O1246" s="205" t="s">
        <v>24</v>
      </c>
      <c r="P1246" s="244" t="s">
        <v>24</v>
      </c>
      <c r="Q1246" s="198" t="str">
        <f t="shared" si="111"/>
        <v>-</v>
      </c>
      <c r="R1246" s="181" t="str">
        <f t="shared" ca="1" si="108"/>
        <v>TIDAK MCU</v>
      </c>
      <c r="S1246" s="589" t="s">
        <v>8690</v>
      </c>
      <c r="T1246" s="211">
        <v>44517</v>
      </c>
      <c r="U1246" s="212">
        <v>44517</v>
      </c>
      <c r="V1246" s="904" t="s">
        <v>24</v>
      </c>
      <c r="W1246" s="136" t="s">
        <v>24</v>
      </c>
      <c r="X1246" s="200"/>
      <c r="Y1246" s="201"/>
      <c r="Z1246" s="202"/>
      <c r="AA1246" s="213" t="s">
        <v>926</v>
      </c>
      <c r="AB1246" s="213" t="s">
        <v>4457</v>
      </c>
      <c r="AC1246" s="203" t="s">
        <v>24</v>
      </c>
      <c r="AD1246" s="230" t="s">
        <v>24</v>
      </c>
      <c r="AE1246" s="230" t="s">
        <v>24</v>
      </c>
      <c r="AF1246" s="230" t="s">
        <v>24</v>
      </c>
      <c r="AG1246" s="230" t="s">
        <v>24</v>
      </c>
      <c r="AH1246" s="1305"/>
      <c r="AI1246" s="244" t="str">
        <f t="shared" si="109"/>
        <v>HD 465, HD 785SC P360, SC P380-----</v>
      </c>
      <c r="AJ1246" s="1330">
        <f t="shared" si="110"/>
        <v>36899</v>
      </c>
      <c r="AK1246" s="589">
        <v>36903</v>
      </c>
      <c r="AL1246" s="726">
        <v>36906</v>
      </c>
      <c r="AM1246" s="213"/>
      <c r="AN1246" s="244"/>
      <c r="AO1246" s="244"/>
      <c r="AP1246" s="213"/>
      <c r="AQ1246" s="243" t="s">
        <v>3094</v>
      </c>
      <c r="AR1246" s="213"/>
      <c r="AS1246" s="213"/>
      <c r="AT1246" s="213"/>
      <c r="AU1246" s="213"/>
      <c r="AV1246" s="177"/>
      <c r="AW1246" s="177"/>
      <c r="AX1246" s="177"/>
      <c r="AY1246" s="177"/>
      <c r="AZ1246" s="177"/>
    </row>
    <row r="1247" spans="2:52" ht="15.75" customHeight="1">
      <c r="B1247" s="1310">
        <v>4170</v>
      </c>
      <c r="C1247" s="563" t="s">
        <v>12807</v>
      </c>
      <c r="D1247" s="590" t="s">
        <v>230</v>
      </c>
      <c r="E1247" s="2332" t="s">
        <v>4228</v>
      </c>
      <c r="F1247" s="526" t="s">
        <v>12811</v>
      </c>
      <c r="G1247" s="526" t="s">
        <v>102</v>
      </c>
      <c r="H1247" s="570" t="s">
        <v>24</v>
      </c>
      <c r="I1247" s="589" t="s">
        <v>24</v>
      </c>
      <c r="J1247" s="1314" t="str">
        <f t="shared" ca="1" si="106"/>
        <v>-</v>
      </c>
      <c r="K1247" s="176" t="s">
        <v>24</v>
      </c>
      <c r="L1247" s="613"/>
      <c r="M1247" s="181" t="s">
        <v>24</v>
      </c>
      <c r="N1247" s="577">
        <v>44044</v>
      </c>
      <c r="O1247" s="217"/>
      <c r="P1247" s="232" t="s">
        <v>24</v>
      </c>
      <c r="Q1247" s="194"/>
      <c r="R1247" s="181" t="str">
        <f t="shared" ca="1" si="108"/>
        <v>TIDAK MCU</v>
      </c>
      <c r="S1247" s="213" t="s">
        <v>12815</v>
      </c>
      <c r="T1247" s="589">
        <v>44926</v>
      </c>
      <c r="U1247" s="589">
        <v>44926</v>
      </c>
      <c r="V1247" s="1330"/>
      <c r="W1247" s="1311"/>
      <c r="X1247" s="200"/>
      <c r="Y1247" s="201"/>
      <c r="Z1247" s="202"/>
      <c r="AA1247" s="243" t="s">
        <v>9136</v>
      </c>
      <c r="AB1247" s="243" t="s">
        <v>14107</v>
      </c>
      <c r="AC1247" s="1000" t="s">
        <v>14108</v>
      </c>
      <c r="AD1247" s="1305" t="s">
        <v>24</v>
      </c>
      <c r="AE1247" s="230"/>
      <c r="AF1247" s="230"/>
      <c r="AG1247" s="230"/>
      <c r="AH1247" s="369"/>
      <c r="AI1247" s="481" t="str">
        <f t="shared" si="109"/>
        <v>SC P360 - SC P460 A/MSC R580 - SC R620 STRSC R580 - SC R620 DTR-</v>
      </c>
      <c r="AJ1247" s="1330">
        <f t="shared" si="110"/>
        <v>44044</v>
      </c>
      <c r="AK1247" s="589">
        <v>44249</v>
      </c>
      <c r="AL1247" s="726">
        <v>44249</v>
      </c>
      <c r="AM1247" s="213"/>
      <c r="AN1247" s="244"/>
      <c r="AO1247" s="2313"/>
      <c r="AP1247" s="2307" t="s">
        <v>14109</v>
      </c>
      <c r="AQ1247" s="2324" t="s">
        <v>3094</v>
      </c>
      <c r="AR1247" s="213"/>
      <c r="AS1247" s="213"/>
      <c r="AT1247" s="213"/>
      <c r="AU1247" s="213"/>
      <c r="AV1247" s="885"/>
      <c r="AW1247" s="885"/>
      <c r="AX1247" s="885"/>
      <c r="AY1247" s="885"/>
      <c r="AZ1247" s="177"/>
    </row>
    <row r="1248" spans="2:52" ht="15.75" customHeight="1">
      <c r="B1248" s="1310">
        <v>1242</v>
      </c>
      <c r="C1248" s="563" t="s">
        <v>7343</v>
      </c>
      <c r="D1248" s="244" t="s">
        <v>230</v>
      </c>
      <c r="E1248" s="567" t="s">
        <v>4222</v>
      </c>
      <c r="F1248" s="526" t="s">
        <v>7344</v>
      </c>
      <c r="G1248" s="526" t="s">
        <v>102</v>
      </c>
      <c r="H1248" s="653" t="s">
        <v>7345</v>
      </c>
      <c r="I1248" s="211">
        <v>33642</v>
      </c>
      <c r="J1248" s="903">
        <f t="shared" ca="1" si="106"/>
        <v>30</v>
      </c>
      <c r="K1248" s="176" t="s">
        <v>24</v>
      </c>
      <c r="L1248" s="170" t="s">
        <v>24</v>
      </c>
      <c r="M1248" s="173" t="s">
        <v>24</v>
      </c>
      <c r="N1248" s="577">
        <v>42090</v>
      </c>
      <c r="O1248" s="205" t="s">
        <v>24</v>
      </c>
      <c r="P1248" s="244" t="s">
        <v>24</v>
      </c>
      <c r="Q1248" s="198" t="str">
        <f t="shared" ref="Q1248:Q1279" si="112">IF(OR(O1248="-",O1248=""),"-",O1248+365)</f>
        <v>-</v>
      </c>
      <c r="R1248" s="181" t="str">
        <f t="shared" ca="1" si="108"/>
        <v>TIDAK MCU</v>
      </c>
      <c r="S1248" s="589" t="s">
        <v>8692</v>
      </c>
      <c r="T1248" s="211">
        <v>44600</v>
      </c>
      <c r="U1248" s="212">
        <v>44600</v>
      </c>
      <c r="V1248" s="395" t="s">
        <v>24</v>
      </c>
      <c r="W1248" s="136" t="s">
        <v>24</v>
      </c>
      <c r="X1248" s="200"/>
      <c r="Y1248" s="201"/>
      <c r="Z1248" s="202"/>
      <c r="AA1248" s="213" t="s">
        <v>6981</v>
      </c>
      <c r="AB1248" s="213" t="s">
        <v>927</v>
      </c>
      <c r="AC1248" s="463" t="s">
        <v>24</v>
      </c>
      <c r="AD1248" s="232" t="s">
        <v>24</v>
      </c>
      <c r="AE1248" s="232" t="s">
        <v>24</v>
      </c>
      <c r="AF1248" s="230" t="s">
        <v>24</v>
      </c>
      <c r="AG1248" s="230" t="s">
        <v>24</v>
      </c>
      <c r="AH1248" s="1305"/>
      <c r="AI1248" s="244" t="str">
        <f t="shared" si="109"/>
        <v>PC 300 - PC 1250SC P360 - SC P410 A/M-----</v>
      </c>
      <c r="AJ1248" s="1330">
        <f t="shared" si="110"/>
        <v>42090</v>
      </c>
      <c r="AK1248" s="589">
        <v>42094</v>
      </c>
      <c r="AL1248" s="726">
        <v>42097</v>
      </c>
      <c r="AM1248" s="213"/>
      <c r="AN1248" s="244"/>
      <c r="AO1248" s="244"/>
      <c r="AP1248" s="213"/>
      <c r="AQ1248" s="180"/>
      <c r="AR1248" s="213"/>
      <c r="AS1248" s="213"/>
      <c r="AT1248" s="213"/>
      <c r="AU1248" s="213"/>
      <c r="AV1248" s="177"/>
      <c r="AW1248" s="177"/>
      <c r="AX1248" s="177"/>
      <c r="AY1248" s="177"/>
      <c r="AZ1248" s="460">
        <f>+AY1248+30</f>
        <v>30</v>
      </c>
    </row>
    <row r="1249" spans="2:53" ht="15.75" customHeight="1">
      <c r="B1249" s="1310">
        <v>1243</v>
      </c>
      <c r="C1249" s="563" t="s">
        <v>7346</v>
      </c>
      <c r="D1249" s="590" t="s">
        <v>230</v>
      </c>
      <c r="E1249" s="566" t="s">
        <v>4228</v>
      </c>
      <c r="F1249" s="526" t="s">
        <v>7347</v>
      </c>
      <c r="G1249" s="526" t="s">
        <v>102</v>
      </c>
      <c r="H1249" s="653" t="s">
        <v>7348</v>
      </c>
      <c r="I1249" s="211">
        <v>34519</v>
      </c>
      <c r="J1249" s="1314">
        <f t="shared" ca="1" si="106"/>
        <v>27</v>
      </c>
      <c r="K1249" s="176" t="s">
        <v>24</v>
      </c>
      <c r="L1249" s="170" t="s">
        <v>24</v>
      </c>
      <c r="M1249" s="173" t="s">
        <v>24</v>
      </c>
      <c r="N1249" s="577">
        <v>43407</v>
      </c>
      <c r="O1249" s="205"/>
      <c r="P1249" s="244" t="s">
        <v>24</v>
      </c>
      <c r="Q1249" s="198" t="str">
        <f t="shared" si="112"/>
        <v>-</v>
      </c>
      <c r="R1249" s="181" t="str">
        <f t="shared" ca="1" si="108"/>
        <v>TIDAK MCU</v>
      </c>
      <c r="S1249" s="589" t="s">
        <v>8693</v>
      </c>
      <c r="T1249" s="211">
        <v>44381</v>
      </c>
      <c r="U1249" s="212">
        <v>44381</v>
      </c>
      <c r="V1249" s="1330" t="s">
        <v>24</v>
      </c>
      <c r="W1249" s="1311" t="s">
        <v>24</v>
      </c>
      <c r="X1249" s="200"/>
      <c r="Y1249" s="201"/>
      <c r="Z1249" s="202"/>
      <c r="AA1249" s="213" t="s">
        <v>4457</v>
      </c>
      <c r="AB1249" s="213" t="s">
        <v>24</v>
      </c>
      <c r="AC1249" s="203"/>
      <c r="AD1249" s="230"/>
      <c r="AE1249" s="230"/>
      <c r="AF1249" s="230"/>
      <c r="AG1249" s="230"/>
      <c r="AH1249" s="1305"/>
      <c r="AI1249" s="244" t="str">
        <f t="shared" si="109"/>
        <v>SC P360, SC P380-</v>
      </c>
      <c r="AJ1249" s="1330">
        <f t="shared" si="110"/>
        <v>43407</v>
      </c>
      <c r="AK1249" s="589">
        <v>43998</v>
      </c>
      <c r="AL1249" s="726">
        <v>43407</v>
      </c>
      <c r="AM1249" s="213"/>
      <c r="AN1249" s="244"/>
      <c r="AO1249" s="244"/>
      <c r="AP1249" s="213"/>
      <c r="AQ1249" s="243" t="s">
        <v>3094</v>
      </c>
      <c r="AR1249" s="213"/>
      <c r="AS1249" s="213"/>
      <c r="AT1249" s="213"/>
      <c r="AU1249" s="213"/>
      <c r="AV1249" s="885"/>
      <c r="AW1249" s="885"/>
      <c r="AX1249" s="885"/>
      <c r="AY1249" s="885"/>
      <c r="AZ1249" s="177"/>
    </row>
    <row r="1250" spans="2:53" ht="15.75" customHeight="1">
      <c r="B1250" s="1310">
        <v>1244</v>
      </c>
      <c r="C1250" s="563" t="s">
        <v>7349</v>
      </c>
      <c r="D1250" s="590" t="s">
        <v>230</v>
      </c>
      <c r="E1250" s="567" t="s">
        <v>4228</v>
      </c>
      <c r="F1250" s="526" t="s">
        <v>7350</v>
      </c>
      <c r="G1250" s="526" t="s">
        <v>102</v>
      </c>
      <c r="H1250" s="527" t="s">
        <v>7351</v>
      </c>
      <c r="I1250" s="211">
        <v>29849</v>
      </c>
      <c r="J1250" s="903">
        <f t="shared" ca="1" si="106"/>
        <v>41</v>
      </c>
      <c r="K1250" s="211" t="s">
        <v>493</v>
      </c>
      <c r="L1250" s="211" t="s">
        <v>7352</v>
      </c>
      <c r="M1250" s="211">
        <v>44459</v>
      </c>
      <c r="N1250" s="577">
        <v>42765</v>
      </c>
      <c r="O1250" s="205" t="s">
        <v>24</v>
      </c>
      <c r="P1250" s="244" t="s">
        <v>24</v>
      </c>
      <c r="Q1250" s="198" t="str">
        <f t="shared" si="112"/>
        <v>-</v>
      </c>
      <c r="R1250" s="181" t="str">
        <f t="shared" ca="1" si="108"/>
        <v>TIDAK MCU</v>
      </c>
      <c r="S1250" s="589" t="s">
        <v>8694</v>
      </c>
      <c r="T1250" s="211">
        <v>44459</v>
      </c>
      <c r="U1250" s="212">
        <v>44459</v>
      </c>
      <c r="V1250" s="395" t="s">
        <v>24</v>
      </c>
      <c r="W1250" s="136" t="s">
        <v>24</v>
      </c>
      <c r="X1250" s="200"/>
      <c r="Y1250" s="201"/>
      <c r="Z1250" s="202"/>
      <c r="AA1250" s="213" t="s">
        <v>926</v>
      </c>
      <c r="AB1250" s="213" t="s">
        <v>927</v>
      </c>
      <c r="AC1250" s="203" t="s">
        <v>9112</v>
      </c>
      <c r="AD1250" s="230" t="s">
        <v>24</v>
      </c>
      <c r="AE1250" s="230" t="s">
        <v>24</v>
      </c>
      <c r="AF1250" s="230" t="s">
        <v>24</v>
      </c>
      <c r="AG1250" s="230" t="s">
        <v>24</v>
      </c>
      <c r="AH1250" s="1305"/>
      <c r="AI1250" s="244" t="str">
        <f t="shared" si="109"/>
        <v>HD 465, HD 785SC P360 - SC P410 A/MLOWBOY FH16----</v>
      </c>
      <c r="AJ1250" s="1330">
        <f t="shared" si="110"/>
        <v>42765</v>
      </c>
      <c r="AK1250" s="589">
        <v>43594</v>
      </c>
      <c r="AL1250" s="726">
        <v>43610</v>
      </c>
      <c r="AM1250" s="213"/>
      <c r="AN1250" s="244"/>
      <c r="AO1250" s="244"/>
      <c r="AP1250" s="213"/>
      <c r="AQ1250" s="243" t="s">
        <v>3094</v>
      </c>
      <c r="AR1250" s="213"/>
      <c r="AS1250" s="213"/>
      <c r="AT1250" s="213"/>
      <c r="AU1250" s="213"/>
      <c r="AV1250" s="885"/>
      <c r="AW1250" s="885"/>
      <c r="AX1250" s="885"/>
      <c r="AY1250" s="885"/>
      <c r="AZ1250" s="460">
        <f>+AY1250+180</f>
        <v>180</v>
      </c>
    </row>
    <row r="1251" spans="2:53" ht="15.75" customHeight="1">
      <c r="B1251" s="1310">
        <v>1245</v>
      </c>
      <c r="C1251" s="647" t="s">
        <v>7353</v>
      </c>
      <c r="D1251" s="244" t="s">
        <v>230</v>
      </c>
      <c r="E1251" s="567" t="s">
        <v>4228</v>
      </c>
      <c r="F1251" s="526" t="s">
        <v>7354</v>
      </c>
      <c r="G1251" s="526" t="s">
        <v>102</v>
      </c>
      <c r="H1251" s="653" t="s">
        <v>7355</v>
      </c>
      <c r="I1251" s="211">
        <v>33840</v>
      </c>
      <c r="J1251" s="1314">
        <f t="shared" ca="1" si="106"/>
        <v>29</v>
      </c>
      <c r="K1251" s="316" t="s">
        <v>24</v>
      </c>
      <c r="L1251" s="326" t="s">
        <v>24</v>
      </c>
      <c r="M1251" s="336" t="s">
        <v>24</v>
      </c>
      <c r="N1251" s="577">
        <v>42538</v>
      </c>
      <c r="O1251" s="205" t="s">
        <v>24</v>
      </c>
      <c r="P1251" s="244" t="s">
        <v>24</v>
      </c>
      <c r="Q1251" s="198" t="str">
        <f t="shared" si="112"/>
        <v>-</v>
      </c>
      <c r="R1251" s="181" t="str">
        <f t="shared" ca="1" si="108"/>
        <v>TIDAK MCU</v>
      </c>
      <c r="S1251" s="589" t="s">
        <v>8695</v>
      </c>
      <c r="T1251" s="211">
        <v>44432</v>
      </c>
      <c r="U1251" s="212">
        <v>44432</v>
      </c>
      <c r="V1251" s="1330" t="s">
        <v>24</v>
      </c>
      <c r="W1251" s="1311" t="s">
        <v>24</v>
      </c>
      <c r="X1251" s="200"/>
      <c r="Y1251" s="201"/>
      <c r="Z1251" s="202"/>
      <c r="AA1251" s="213" t="s">
        <v>928</v>
      </c>
      <c r="AB1251" s="213" t="s">
        <v>926</v>
      </c>
      <c r="AC1251" s="203" t="s">
        <v>927</v>
      </c>
      <c r="AD1251" s="230" t="s">
        <v>24</v>
      </c>
      <c r="AE1251" s="230" t="s">
        <v>24</v>
      </c>
      <c r="AF1251" s="230" t="s">
        <v>24</v>
      </c>
      <c r="AG1251" s="230" t="s">
        <v>24</v>
      </c>
      <c r="AH1251" s="1305"/>
      <c r="AI1251" s="244" t="str">
        <f t="shared" si="109"/>
        <v>DZ 85 - DZ 375HD 465, HD 785SC P360 - SC P410 A/M----</v>
      </c>
      <c r="AJ1251" s="1330">
        <f t="shared" si="110"/>
        <v>42538</v>
      </c>
      <c r="AK1251" s="589">
        <v>42542</v>
      </c>
      <c r="AL1251" s="726">
        <v>42545</v>
      </c>
      <c r="AM1251" s="213"/>
      <c r="AN1251" s="244"/>
      <c r="AO1251" s="244"/>
      <c r="AP1251" s="213"/>
      <c r="AQ1251" s="213"/>
      <c r="AR1251" s="213"/>
      <c r="AS1251" s="213"/>
      <c r="AT1251" s="213"/>
      <c r="AU1251" s="213"/>
      <c r="AV1251" s="885"/>
      <c r="AW1251" s="885"/>
      <c r="AX1251" s="885"/>
      <c r="AY1251" s="885"/>
      <c r="AZ1251" s="177"/>
    </row>
    <row r="1252" spans="2:53" ht="15.75" customHeight="1">
      <c r="B1252" s="1310">
        <v>1246</v>
      </c>
      <c r="C1252" s="563" t="s">
        <v>7356</v>
      </c>
      <c r="D1252" s="590" t="s">
        <v>230</v>
      </c>
      <c r="E1252" s="567" t="s">
        <v>4228</v>
      </c>
      <c r="F1252" s="526" t="s">
        <v>7357</v>
      </c>
      <c r="G1252" s="526" t="s">
        <v>102</v>
      </c>
      <c r="H1252" s="653" t="s">
        <v>7358</v>
      </c>
      <c r="I1252" s="211">
        <v>33324</v>
      </c>
      <c r="J1252" s="903">
        <f t="shared" ca="1" si="106"/>
        <v>31</v>
      </c>
      <c r="K1252" s="316" t="s">
        <v>24</v>
      </c>
      <c r="L1252" s="326" t="s">
        <v>24</v>
      </c>
      <c r="M1252" s="336" t="s">
        <v>24</v>
      </c>
      <c r="N1252" s="577">
        <v>42683</v>
      </c>
      <c r="O1252" s="205" t="s">
        <v>24</v>
      </c>
      <c r="P1252" s="244" t="s">
        <v>24</v>
      </c>
      <c r="Q1252" s="198" t="str">
        <f t="shared" si="112"/>
        <v>-</v>
      </c>
      <c r="R1252" s="181" t="str">
        <f t="shared" ca="1" si="108"/>
        <v>TIDAK MCU</v>
      </c>
      <c r="S1252" s="589" t="s">
        <v>8696</v>
      </c>
      <c r="T1252" s="211">
        <v>44282</v>
      </c>
      <c r="U1252" s="212">
        <v>44282</v>
      </c>
      <c r="V1252" s="904" t="s">
        <v>24</v>
      </c>
      <c r="W1252" s="136" t="s">
        <v>24</v>
      </c>
      <c r="X1252" s="200"/>
      <c r="Y1252" s="201"/>
      <c r="Z1252" s="202"/>
      <c r="AA1252" s="213" t="s">
        <v>927</v>
      </c>
      <c r="AB1252" s="243" t="s">
        <v>930</v>
      </c>
      <c r="AC1252" s="203" t="s">
        <v>24</v>
      </c>
      <c r="AD1252" s="230" t="s">
        <v>24</v>
      </c>
      <c r="AE1252" s="230" t="s">
        <v>24</v>
      </c>
      <c r="AF1252" s="230" t="s">
        <v>24</v>
      </c>
      <c r="AG1252" s="230" t="s">
        <v>24</v>
      </c>
      <c r="AH1252" s="1305"/>
      <c r="AI1252" s="244" t="str">
        <f t="shared" si="109"/>
        <v>SC P360 - SC P410 A/MHM 400-----</v>
      </c>
      <c r="AJ1252" s="1330">
        <f t="shared" si="110"/>
        <v>42683</v>
      </c>
      <c r="AK1252" s="589">
        <v>42687</v>
      </c>
      <c r="AL1252" s="726">
        <v>42690</v>
      </c>
      <c r="AM1252" s="213"/>
      <c r="AN1252" s="244"/>
      <c r="AO1252" s="244"/>
      <c r="AP1252" s="213"/>
      <c r="AQ1252" s="243" t="s">
        <v>3094</v>
      </c>
      <c r="AR1252" s="213"/>
      <c r="AS1252" s="213"/>
      <c r="AT1252" s="213"/>
      <c r="AU1252" s="213"/>
      <c r="AV1252" s="885"/>
      <c r="AW1252" s="885"/>
      <c r="AX1252" s="885"/>
      <c r="AY1252" s="885"/>
      <c r="AZ1252" s="885"/>
    </row>
    <row r="1253" spans="2:53" ht="15" customHeight="1">
      <c r="B1253" s="1310">
        <v>1247</v>
      </c>
      <c r="C1253" s="647" t="s">
        <v>7359</v>
      </c>
      <c r="D1253" s="590" t="s">
        <v>230</v>
      </c>
      <c r="E1253" s="567" t="s">
        <v>4228</v>
      </c>
      <c r="F1253" s="526" t="s">
        <v>7360</v>
      </c>
      <c r="G1253" s="526" t="s">
        <v>102</v>
      </c>
      <c r="H1253" s="653" t="s">
        <v>7361</v>
      </c>
      <c r="I1253" s="211">
        <v>32527</v>
      </c>
      <c r="J1253" s="903">
        <f t="shared" ca="1" si="106"/>
        <v>33</v>
      </c>
      <c r="K1253" s="316" t="s">
        <v>24</v>
      </c>
      <c r="L1253" s="326" t="s">
        <v>24</v>
      </c>
      <c r="M1253" s="336" t="s">
        <v>24</v>
      </c>
      <c r="N1253" s="510">
        <v>43245</v>
      </c>
      <c r="O1253" s="205" t="s">
        <v>24</v>
      </c>
      <c r="P1253" s="244" t="s">
        <v>24</v>
      </c>
      <c r="Q1253" s="198" t="str">
        <f t="shared" si="112"/>
        <v>-</v>
      </c>
      <c r="R1253" s="181" t="str">
        <f t="shared" ca="1" si="108"/>
        <v>TIDAK MCU</v>
      </c>
      <c r="S1253" s="589" t="s">
        <v>8697</v>
      </c>
      <c r="T1253" s="211">
        <v>44580</v>
      </c>
      <c r="U1253" s="212">
        <v>44580</v>
      </c>
      <c r="V1253" s="395" t="s">
        <v>24</v>
      </c>
      <c r="W1253" s="136" t="s">
        <v>24</v>
      </c>
      <c r="X1253" s="200"/>
      <c r="Y1253" s="201"/>
      <c r="Z1253" s="202"/>
      <c r="AA1253" s="213" t="s">
        <v>927</v>
      </c>
      <c r="AB1253" s="213" t="s">
        <v>24</v>
      </c>
      <c r="AC1253" s="203" t="s">
        <v>24</v>
      </c>
      <c r="AD1253" s="230" t="s">
        <v>24</v>
      </c>
      <c r="AE1253" s="230" t="s">
        <v>24</v>
      </c>
      <c r="AF1253" s="230" t="s">
        <v>24</v>
      </c>
      <c r="AG1253" s="230" t="s">
        <v>24</v>
      </c>
      <c r="AH1253" s="1305"/>
      <c r="AI1253" s="244" t="str">
        <f t="shared" si="109"/>
        <v>SC P360 - SC P410 A/M------</v>
      </c>
      <c r="AJ1253" s="1330">
        <f t="shared" si="110"/>
        <v>43245</v>
      </c>
      <c r="AK1253" s="589">
        <v>43680</v>
      </c>
      <c r="AL1253" s="726">
        <v>43649</v>
      </c>
      <c r="AM1253" s="213"/>
      <c r="AN1253" s="244"/>
      <c r="AO1253" s="244"/>
      <c r="AP1253" s="213"/>
      <c r="AQ1253" s="1231" t="s">
        <v>3094</v>
      </c>
      <c r="AR1253" s="213"/>
      <c r="AS1253" s="213"/>
      <c r="AT1253" s="213"/>
      <c r="AU1253" s="213"/>
      <c r="AV1253" s="177"/>
      <c r="AW1253" s="177"/>
      <c r="AX1253" s="177"/>
      <c r="AY1253" s="177"/>
      <c r="AZ1253" s="177"/>
    </row>
    <row r="1254" spans="2:53" ht="15.75" customHeight="1">
      <c r="B1254" s="1310">
        <v>1248</v>
      </c>
      <c r="C1254" s="563" t="s">
        <v>7362</v>
      </c>
      <c r="D1254" s="590" t="s">
        <v>230</v>
      </c>
      <c r="E1254" s="567" t="s">
        <v>4228</v>
      </c>
      <c r="F1254" s="526" t="s">
        <v>7363</v>
      </c>
      <c r="G1254" s="526" t="s">
        <v>102</v>
      </c>
      <c r="H1254" s="527" t="s">
        <v>7364</v>
      </c>
      <c r="I1254" s="211">
        <v>34031</v>
      </c>
      <c r="J1254" s="1314">
        <f t="shared" ca="1" si="106"/>
        <v>29</v>
      </c>
      <c r="K1254" s="211" t="s">
        <v>493</v>
      </c>
      <c r="L1254" s="211" t="s">
        <v>7365</v>
      </c>
      <c r="M1254" s="211">
        <v>44623</v>
      </c>
      <c r="N1254" s="577">
        <v>43122</v>
      </c>
      <c r="O1254" s="205" t="s">
        <v>24</v>
      </c>
      <c r="P1254" s="244" t="s">
        <v>24</v>
      </c>
      <c r="Q1254" s="198" t="str">
        <f t="shared" si="112"/>
        <v>-</v>
      </c>
      <c r="R1254" s="181" t="str">
        <f t="shared" ca="1" si="108"/>
        <v>TIDAK MCU</v>
      </c>
      <c r="S1254" s="589" t="s">
        <v>8698</v>
      </c>
      <c r="T1254" s="211">
        <v>44623</v>
      </c>
      <c r="U1254" s="212">
        <v>44623</v>
      </c>
      <c r="V1254" s="1330" t="s">
        <v>24</v>
      </c>
      <c r="W1254" s="1311" t="s">
        <v>24</v>
      </c>
      <c r="X1254" s="200"/>
      <c r="Y1254" s="201"/>
      <c r="Z1254" s="202"/>
      <c r="AA1254" s="213" t="s">
        <v>927</v>
      </c>
      <c r="AB1254" s="213" t="s">
        <v>13734</v>
      </c>
      <c r="AC1254" s="203" t="s">
        <v>24</v>
      </c>
      <c r="AD1254" s="230" t="s">
        <v>24</v>
      </c>
      <c r="AE1254" s="230" t="s">
        <v>24</v>
      </c>
      <c r="AF1254" s="230" t="s">
        <v>24</v>
      </c>
      <c r="AG1254" s="230" t="s">
        <v>24</v>
      </c>
      <c r="AH1254" s="1305"/>
      <c r="AI1254" s="244" t="str">
        <f t="shared" si="109"/>
        <v>SC P360 - SC P410 A/MSC P460 STR-----</v>
      </c>
      <c r="AJ1254" s="1330">
        <f t="shared" si="110"/>
        <v>43122</v>
      </c>
      <c r="AK1254" s="589">
        <v>43126</v>
      </c>
      <c r="AL1254" s="726">
        <v>43129</v>
      </c>
      <c r="AM1254" s="213"/>
      <c r="AN1254" s="244"/>
      <c r="AO1254" s="244"/>
      <c r="AP1254" s="213"/>
      <c r="AQ1254" s="1231" t="s">
        <v>3094</v>
      </c>
      <c r="AR1254" s="213"/>
      <c r="AS1254" s="213"/>
      <c r="AT1254" s="213"/>
      <c r="AU1254" s="213"/>
      <c r="AV1254" s="885"/>
      <c r="AW1254" s="885"/>
      <c r="AX1254" s="885"/>
      <c r="AY1254" s="885"/>
      <c r="AZ1254" s="885"/>
    </row>
    <row r="1255" spans="2:53" ht="15.75" customHeight="1">
      <c r="B1255" s="1310">
        <v>1249</v>
      </c>
      <c r="C1255" s="563" t="s">
        <v>7366</v>
      </c>
      <c r="D1255" s="590" t="s">
        <v>230</v>
      </c>
      <c r="E1255" s="566" t="s">
        <v>4228</v>
      </c>
      <c r="F1255" s="526" t="s">
        <v>7367</v>
      </c>
      <c r="G1255" s="526" t="s">
        <v>102</v>
      </c>
      <c r="H1255" s="527" t="s">
        <v>7368</v>
      </c>
      <c r="I1255" s="211">
        <v>35553</v>
      </c>
      <c r="J1255" s="903">
        <f t="shared" ca="1" si="106"/>
        <v>25</v>
      </c>
      <c r="K1255" s="316" t="s">
        <v>24</v>
      </c>
      <c r="L1255" s="326" t="s">
        <v>24</v>
      </c>
      <c r="M1255" s="336" t="s">
        <v>24</v>
      </c>
      <c r="N1255" s="577">
        <v>43617</v>
      </c>
      <c r="O1255" s="205" t="s">
        <v>24</v>
      </c>
      <c r="P1255" s="244" t="s">
        <v>24</v>
      </c>
      <c r="Q1255" s="198" t="str">
        <f t="shared" si="112"/>
        <v>-</v>
      </c>
      <c r="R1255" s="181" t="str">
        <f t="shared" ca="1" si="108"/>
        <v>TIDAK MCU</v>
      </c>
      <c r="S1255" s="589" t="s">
        <v>8699</v>
      </c>
      <c r="T1255" s="211">
        <v>44319</v>
      </c>
      <c r="U1255" s="212">
        <v>44319</v>
      </c>
      <c r="V1255" s="395" t="s">
        <v>24</v>
      </c>
      <c r="W1255" s="136" t="s">
        <v>24</v>
      </c>
      <c r="X1255" s="200"/>
      <c r="Y1255" s="201"/>
      <c r="Z1255" s="202"/>
      <c r="AA1255" s="243" t="s">
        <v>4457</v>
      </c>
      <c r="AB1255" s="243" t="s">
        <v>930</v>
      </c>
      <c r="AC1255" s="489" t="s">
        <v>926</v>
      </c>
      <c r="AD1255" s="230"/>
      <c r="AE1255" s="230"/>
      <c r="AF1255" s="230"/>
      <c r="AG1255" s="230"/>
      <c r="AH1255" s="1305"/>
      <c r="AI1255" s="244" t="str">
        <f t="shared" si="109"/>
        <v>SC P360, SC P380HM 400HD 465, HD 785</v>
      </c>
      <c r="AJ1255" s="1330">
        <f t="shared" si="110"/>
        <v>43617</v>
      </c>
      <c r="AK1255" s="589">
        <v>43629</v>
      </c>
      <c r="AL1255" s="726">
        <v>43629</v>
      </c>
      <c r="AM1255" s="213"/>
      <c r="AN1255" s="244"/>
      <c r="AO1255" s="244"/>
      <c r="AP1255" s="213"/>
      <c r="AQ1255" s="243" t="s">
        <v>3094</v>
      </c>
      <c r="AR1255" s="213"/>
      <c r="AS1255" s="213"/>
      <c r="AT1255" s="213"/>
      <c r="AU1255" s="213"/>
      <c r="AV1255" s="177"/>
      <c r="AW1255" s="177"/>
      <c r="AX1255" s="177"/>
      <c r="AY1255" s="177"/>
      <c r="AZ1255" s="177"/>
    </row>
    <row r="1256" spans="2:53" ht="15" customHeight="1">
      <c r="B1256" s="1310">
        <v>1250</v>
      </c>
      <c r="C1256" s="563" t="s">
        <v>7369</v>
      </c>
      <c r="D1256" s="590" t="s">
        <v>230</v>
      </c>
      <c r="E1256" s="566" t="s">
        <v>4228</v>
      </c>
      <c r="F1256" s="526" t="s">
        <v>7370</v>
      </c>
      <c r="G1256" s="526" t="s">
        <v>102</v>
      </c>
      <c r="H1256" s="653" t="s">
        <v>7371</v>
      </c>
      <c r="I1256" s="211">
        <v>34527</v>
      </c>
      <c r="J1256" s="1314">
        <f t="shared" ref="J1256:J1319" ca="1" si="113">IF(OR(I1256="",I1256="-"),"-",ROUND((NOW()-I1256)/356,0))</f>
        <v>27</v>
      </c>
      <c r="K1256" s="176" t="s">
        <v>24</v>
      </c>
      <c r="L1256" s="170" t="s">
        <v>24</v>
      </c>
      <c r="M1256" s="173" t="s">
        <v>24</v>
      </c>
      <c r="N1256" s="577">
        <v>43119</v>
      </c>
      <c r="O1256" s="205" t="s">
        <v>24</v>
      </c>
      <c r="P1256" s="244" t="s">
        <v>24</v>
      </c>
      <c r="Q1256" s="198" t="str">
        <f t="shared" si="112"/>
        <v>-</v>
      </c>
      <c r="R1256" s="181" t="str">
        <f t="shared" ref="R1256:R1319" ca="1" si="114">IF(OR(O1256="",O1256="-"),"TIDAK MCU",IF(Q1256&gt;TODAY(),"BERLAKU","EXPIRED"))</f>
        <v>TIDAK MCU</v>
      </c>
      <c r="S1256" s="589" t="s">
        <v>8700</v>
      </c>
      <c r="T1256" s="211">
        <v>44389</v>
      </c>
      <c r="U1256" s="212">
        <v>44389</v>
      </c>
      <c r="V1256" s="1330" t="s">
        <v>24</v>
      </c>
      <c r="W1256" s="1311" t="s">
        <v>24</v>
      </c>
      <c r="X1256" s="200"/>
      <c r="Y1256" s="201"/>
      <c r="Z1256" s="202"/>
      <c r="AA1256" s="213" t="s">
        <v>927</v>
      </c>
      <c r="AB1256" s="213" t="s">
        <v>24</v>
      </c>
      <c r="AC1256" s="203" t="s">
        <v>24</v>
      </c>
      <c r="AD1256" s="230" t="s">
        <v>24</v>
      </c>
      <c r="AE1256" s="230" t="s">
        <v>24</v>
      </c>
      <c r="AF1256" s="230" t="s">
        <v>24</v>
      </c>
      <c r="AG1256" s="230" t="s">
        <v>24</v>
      </c>
      <c r="AH1256" s="1305"/>
      <c r="AI1256" s="244" t="str">
        <f t="shared" ref="AI1256:AI1319" si="115">+CONCATENATE(AA1256,AB1256,AC1256,AD1256,AE1256,AF1256,AG1256)</f>
        <v>SC P360 - SC P410 A/M------</v>
      </c>
      <c r="AJ1256" s="1330">
        <f t="shared" ref="AJ1256:AJ1319" si="116">N1256</f>
        <v>43119</v>
      </c>
      <c r="AK1256" s="589">
        <v>44027</v>
      </c>
      <c r="AL1256" s="726">
        <v>43649</v>
      </c>
      <c r="AM1256" s="213"/>
      <c r="AN1256" s="244"/>
      <c r="AO1256" s="244"/>
      <c r="AP1256" s="213"/>
      <c r="AQ1256" s="1231" t="s">
        <v>3094</v>
      </c>
      <c r="AR1256" s="213"/>
      <c r="AS1256" s="213"/>
      <c r="AT1256" s="213"/>
      <c r="AU1256" s="213"/>
      <c r="AV1256" s="885"/>
      <c r="AW1256" s="885"/>
      <c r="AX1256" s="885"/>
      <c r="AY1256" s="885"/>
      <c r="AZ1256" s="177"/>
    </row>
    <row r="1257" spans="2:53" ht="15" customHeight="1">
      <c r="B1257" s="1310">
        <v>1251</v>
      </c>
      <c r="C1257" s="563" t="s">
        <v>7372</v>
      </c>
      <c r="D1257" s="590" t="s">
        <v>230</v>
      </c>
      <c r="E1257" s="567" t="s">
        <v>4228</v>
      </c>
      <c r="F1257" s="526" t="s">
        <v>7373</v>
      </c>
      <c r="G1257" s="526" t="s">
        <v>102</v>
      </c>
      <c r="H1257" s="653" t="s">
        <v>7374</v>
      </c>
      <c r="I1257" s="211">
        <v>35572</v>
      </c>
      <c r="J1257" s="1314">
        <f t="shared" ca="1" si="113"/>
        <v>24</v>
      </c>
      <c r="K1257" s="316" t="s">
        <v>24</v>
      </c>
      <c r="L1257" s="326" t="s">
        <v>24</v>
      </c>
      <c r="M1257" s="336" t="s">
        <v>24</v>
      </c>
      <c r="N1257" s="510">
        <v>43245</v>
      </c>
      <c r="O1257" s="205" t="s">
        <v>24</v>
      </c>
      <c r="P1257" s="244" t="s">
        <v>24</v>
      </c>
      <c r="Q1257" s="198" t="str">
        <f t="shared" si="112"/>
        <v>-</v>
      </c>
      <c r="R1257" s="181" t="str">
        <f t="shared" ca="1" si="114"/>
        <v>TIDAK MCU</v>
      </c>
      <c r="S1257" s="589" t="s">
        <v>8701</v>
      </c>
      <c r="T1257" s="211">
        <v>44338</v>
      </c>
      <c r="U1257" s="212">
        <v>44338</v>
      </c>
      <c r="V1257" s="395" t="s">
        <v>24</v>
      </c>
      <c r="W1257" s="136" t="s">
        <v>24</v>
      </c>
      <c r="X1257" s="200"/>
      <c r="Y1257" s="201"/>
      <c r="Z1257" s="202"/>
      <c r="AA1257" s="213" t="s">
        <v>927</v>
      </c>
      <c r="AB1257" s="213" t="s">
        <v>24</v>
      </c>
      <c r="AC1257" s="203" t="s">
        <v>24</v>
      </c>
      <c r="AD1257" s="230" t="s">
        <v>24</v>
      </c>
      <c r="AE1257" s="230" t="s">
        <v>24</v>
      </c>
      <c r="AF1257" s="230" t="s">
        <v>24</v>
      </c>
      <c r="AG1257" s="230" t="s">
        <v>24</v>
      </c>
      <c r="AH1257" s="1305"/>
      <c r="AI1257" s="244" t="str">
        <f t="shared" si="115"/>
        <v>SC P360 - SC P410 A/M------</v>
      </c>
      <c r="AJ1257" s="1330">
        <f t="shared" si="116"/>
        <v>43245</v>
      </c>
      <c r="AK1257" s="589">
        <v>43680</v>
      </c>
      <c r="AL1257" s="726">
        <v>43649</v>
      </c>
      <c r="AM1257" s="213"/>
      <c r="AN1257" s="244"/>
      <c r="AO1257" s="244"/>
      <c r="AP1257" s="213"/>
      <c r="AQ1257" s="243" t="s">
        <v>3094</v>
      </c>
      <c r="AR1257" s="213"/>
      <c r="AS1257" s="213"/>
      <c r="AT1257" s="213"/>
      <c r="AU1257" s="213"/>
      <c r="AV1257" s="177"/>
      <c r="AW1257" s="177"/>
      <c r="AX1257" s="177"/>
      <c r="AY1257" s="177"/>
      <c r="AZ1257" s="177"/>
    </row>
    <row r="1258" spans="2:53" ht="15" customHeight="1">
      <c r="B1258" s="1310">
        <v>1252</v>
      </c>
      <c r="C1258" s="647" t="s">
        <v>7375</v>
      </c>
      <c r="D1258" s="244" t="s">
        <v>230</v>
      </c>
      <c r="E1258" s="567" t="s">
        <v>4228</v>
      </c>
      <c r="F1258" s="526" t="s">
        <v>7376</v>
      </c>
      <c r="G1258" s="526" t="s">
        <v>102</v>
      </c>
      <c r="H1258" s="653" t="s">
        <v>7377</v>
      </c>
      <c r="I1258" s="211">
        <v>34767</v>
      </c>
      <c r="J1258" s="1314">
        <f t="shared" ca="1" si="113"/>
        <v>27</v>
      </c>
      <c r="K1258" s="211" t="s">
        <v>493</v>
      </c>
      <c r="L1258" s="211" t="s">
        <v>7378</v>
      </c>
      <c r="M1258" s="211">
        <v>44994</v>
      </c>
      <c r="N1258" s="577">
        <v>43119</v>
      </c>
      <c r="O1258" s="205" t="s">
        <v>24</v>
      </c>
      <c r="P1258" s="244" t="s">
        <v>24</v>
      </c>
      <c r="Q1258" s="198" t="str">
        <f t="shared" si="112"/>
        <v>-</v>
      </c>
      <c r="R1258" s="181" t="str">
        <f t="shared" ca="1" si="114"/>
        <v>TIDAK MCU</v>
      </c>
      <c r="S1258" s="589" t="s">
        <v>8702</v>
      </c>
      <c r="T1258" s="211">
        <v>44264</v>
      </c>
      <c r="U1258" s="212">
        <v>44264</v>
      </c>
      <c r="V1258" s="395" t="s">
        <v>24</v>
      </c>
      <c r="W1258" s="136" t="s">
        <v>24</v>
      </c>
      <c r="X1258" s="200"/>
      <c r="Y1258" s="201"/>
      <c r="Z1258" s="202"/>
      <c r="AA1258" s="213" t="s">
        <v>927</v>
      </c>
      <c r="AB1258" s="213" t="s">
        <v>24</v>
      </c>
      <c r="AC1258" s="203" t="s">
        <v>24</v>
      </c>
      <c r="AD1258" s="230" t="s">
        <v>24</v>
      </c>
      <c r="AE1258" s="230" t="s">
        <v>24</v>
      </c>
      <c r="AF1258" s="230" t="s">
        <v>24</v>
      </c>
      <c r="AG1258" s="230" t="s">
        <v>24</v>
      </c>
      <c r="AH1258" s="1305"/>
      <c r="AI1258" s="244" t="str">
        <f t="shared" si="115"/>
        <v>SC P360 - SC P410 A/M------</v>
      </c>
      <c r="AJ1258" s="1330">
        <f t="shared" si="116"/>
        <v>43119</v>
      </c>
      <c r="AK1258" s="589">
        <v>43680</v>
      </c>
      <c r="AL1258" s="726">
        <v>43649</v>
      </c>
      <c r="AM1258" s="213"/>
      <c r="AN1258" s="244"/>
      <c r="AO1258" s="244"/>
      <c r="AP1258" s="213"/>
      <c r="AQ1258" s="243" t="s">
        <v>3094</v>
      </c>
      <c r="AR1258" s="213"/>
      <c r="AS1258" s="213"/>
      <c r="AT1258" s="213"/>
      <c r="AU1258" s="213"/>
      <c r="AV1258" s="177"/>
      <c r="AW1258" s="177"/>
      <c r="AX1258" s="177"/>
      <c r="AY1258" s="177"/>
      <c r="AZ1258" s="177"/>
    </row>
    <row r="1259" spans="2:53" ht="15" customHeight="1">
      <c r="B1259" s="1310">
        <v>1253</v>
      </c>
      <c r="C1259" s="648" t="s">
        <v>7379</v>
      </c>
      <c r="D1259" s="566" t="s">
        <v>230</v>
      </c>
      <c r="E1259" s="567" t="s">
        <v>4228</v>
      </c>
      <c r="F1259" s="526" t="s">
        <v>7380</v>
      </c>
      <c r="G1259" s="526" t="s">
        <v>102</v>
      </c>
      <c r="H1259" s="653" t="s">
        <v>7381</v>
      </c>
      <c r="I1259" s="211">
        <v>35031</v>
      </c>
      <c r="J1259" s="1314">
        <f t="shared" ca="1" si="113"/>
        <v>26</v>
      </c>
      <c r="K1259" s="211" t="s">
        <v>493</v>
      </c>
      <c r="L1259" s="211" t="s">
        <v>7382</v>
      </c>
      <c r="M1259" s="211">
        <v>45258</v>
      </c>
      <c r="N1259" s="577">
        <v>43119</v>
      </c>
      <c r="O1259" s="205" t="s">
        <v>24</v>
      </c>
      <c r="P1259" s="244" t="s">
        <v>24</v>
      </c>
      <c r="Q1259" s="198" t="str">
        <f t="shared" si="112"/>
        <v>-</v>
      </c>
      <c r="R1259" s="181" t="str">
        <f t="shared" ca="1" si="114"/>
        <v>TIDAK MCU</v>
      </c>
      <c r="S1259" s="589" t="s">
        <v>8703</v>
      </c>
      <c r="T1259" s="211">
        <v>44528</v>
      </c>
      <c r="U1259" s="212">
        <v>44528</v>
      </c>
      <c r="V1259" s="1330" t="s">
        <v>24</v>
      </c>
      <c r="W1259" s="1311" t="s">
        <v>24</v>
      </c>
      <c r="X1259" s="200"/>
      <c r="Y1259" s="201"/>
      <c r="Z1259" s="202"/>
      <c r="AA1259" s="213" t="s">
        <v>927</v>
      </c>
      <c r="AB1259" s="213" t="s">
        <v>24</v>
      </c>
      <c r="AC1259" s="203" t="s">
        <v>24</v>
      </c>
      <c r="AD1259" s="230" t="s">
        <v>24</v>
      </c>
      <c r="AE1259" s="230" t="s">
        <v>24</v>
      </c>
      <c r="AF1259" s="230" t="s">
        <v>24</v>
      </c>
      <c r="AG1259" s="230" t="s">
        <v>24</v>
      </c>
      <c r="AH1259" s="1305"/>
      <c r="AI1259" s="244" t="str">
        <f t="shared" si="115"/>
        <v>SC P360 - SC P410 A/M------</v>
      </c>
      <c r="AJ1259" s="1330">
        <f t="shared" si="116"/>
        <v>43119</v>
      </c>
      <c r="AK1259" s="589">
        <v>43680</v>
      </c>
      <c r="AL1259" s="726">
        <v>43649</v>
      </c>
      <c r="AM1259" s="213"/>
      <c r="AN1259" s="244"/>
      <c r="AO1259" s="244"/>
      <c r="AP1259" s="213"/>
      <c r="AQ1259" s="180"/>
      <c r="AR1259" s="213"/>
      <c r="AS1259" s="213"/>
      <c r="AT1259" s="213"/>
      <c r="AU1259" s="213"/>
      <c r="AV1259" s="885"/>
      <c r="AW1259" s="885"/>
      <c r="AX1259" s="885"/>
      <c r="AY1259" s="885"/>
      <c r="AZ1259" s="188" t="s">
        <v>11704</v>
      </c>
      <c r="BA1259" s="2346"/>
    </row>
    <row r="1260" spans="2:53" ht="15.75" customHeight="1">
      <c r="B1260" s="1310">
        <v>1254</v>
      </c>
      <c r="C1260" s="648" t="s">
        <v>7383</v>
      </c>
      <c r="D1260" s="566" t="s">
        <v>230</v>
      </c>
      <c r="E1260" s="567" t="s">
        <v>4228</v>
      </c>
      <c r="F1260" s="526" t="s">
        <v>7384</v>
      </c>
      <c r="G1260" s="526" t="s">
        <v>102</v>
      </c>
      <c r="H1260" s="653" t="s">
        <v>7385</v>
      </c>
      <c r="I1260" s="211">
        <v>35732</v>
      </c>
      <c r="J1260" s="1314">
        <f t="shared" ca="1" si="113"/>
        <v>24</v>
      </c>
      <c r="K1260" s="176" t="s">
        <v>24</v>
      </c>
      <c r="L1260" s="170" t="s">
        <v>24</v>
      </c>
      <c r="M1260" s="173" t="s">
        <v>24</v>
      </c>
      <c r="N1260" s="577">
        <v>43119</v>
      </c>
      <c r="O1260" s="205" t="s">
        <v>24</v>
      </c>
      <c r="P1260" s="244" t="s">
        <v>24</v>
      </c>
      <c r="Q1260" s="198" t="str">
        <f t="shared" si="112"/>
        <v>-</v>
      </c>
      <c r="R1260" s="181" t="str">
        <f t="shared" ca="1" si="114"/>
        <v>TIDAK MCU</v>
      </c>
      <c r="S1260" s="589" t="s">
        <v>8704</v>
      </c>
      <c r="T1260" s="211">
        <v>44498</v>
      </c>
      <c r="U1260" s="212">
        <v>44498</v>
      </c>
      <c r="V1260" s="395" t="s">
        <v>24</v>
      </c>
      <c r="W1260" s="136" t="s">
        <v>24</v>
      </c>
      <c r="X1260" s="200"/>
      <c r="Y1260" s="201"/>
      <c r="Z1260" s="202"/>
      <c r="AA1260" s="213" t="s">
        <v>927</v>
      </c>
      <c r="AB1260" s="213" t="s">
        <v>24</v>
      </c>
      <c r="AC1260" s="203" t="s">
        <v>24</v>
      </c>
      <c r="AD1260" s="230" t="s">
        <v>24</v>
      </c>
      <c r="AE1260" s="230" t="s">
        <v>24</v>
      </c>
      <c r="AF1260" s="230" t="s">
        <v>24</v>
      </c>
      <c r="AG1260" s="230" t="s">
        <v>24</v>
      </c>
      <c r="AH1260" s="1305"/>
      <c r="AI1260" s="244" t="str">
        <f t="shared" si="115"/>
        <v>SC P360 - SC P410 A/M------</v>
      </c>
      <c r="AJ1260" s="1330">
        <f t="shared" si="116"/>
        <v>43119</v>
      </c>
      <c r="AK1260" s="589">
        <v>43680</v>
      </c>
      <c r="AL1260" s="726">
        <v>43649</v>
      </c>
      <c r="AM1260" s="213"/>
      <c r="AN1260" s="244"/>
      <c r="AO1260" s="244"/>
      <c r="AP1260" s="213"/>
      <c r="AQ1260" s="180"/>
      <c r="AR1260" s="213"/>
      <c r="AS1260" s="213"/>
      <c r="AT1260" s="213"/>
      <c r="AU1260" s="213"/>
      <c r="AV1260" s="885"/>
      <c r="AW1260" s="177"/>
      <c r="AX1260" s="177"/>
      <c r="AY1260" s="177"/>
      <c r="AZ1260" s="177"/>
    </row>
    <row r="1261" spans="2:53" ht="15" customHeight="1">
      <c r="B1261" s="1310">
        <v>1255</v>
      </c>
      <c r="C1261" s="563" t="s">
        <v>7102</v>
      </c>
      <c r="D1261" s="590" t="s">
        <v>230</v>
      </c>
      <c r="E1261" s="567" t="s">
        <v>4228</v>
      </c>
      <c r="F1261" s="526" t="s">
        <v>7103</v>
      </c>
      <c r="G1261" s="526" t="s">
        <v>102</v>
      </c>
      <c r="H1261" s="653" t="s">
        <v>7104</v>
      </c>
      <c r="I1261" s="211">
        <v>32769</v>
      </c>
      <c r="J1261" s="1314">
        <f t="shared" ca="1" si="113"/>
        <v>32</v>
      </c>
      <c r="K1261" s="316" t="s">
        <v>24</v>
      </c>
      <c r="L1261" s="326" t="s">
        <v>24</v>
      </c>
      <c r="M1261" s="336" t="s">
        <v>24</v>
      </c>
      <c r="N1261" s="577">
        <v>42762</v>
      </c>
      <c r="O1261" s="205" t="s">
        <v>24</v>
      </c>
      <c r="P1261" s="244" t="s">
        <v>24</v>
      </c>
      <c r="Q1261" s="198" t="str">
        <f t="shared" si="112"/>
        <v>-</v>
      </c>
      <c r="R1261" s="181" t="str">
        <f t="shared" ca="1" si="114"/>
        <v>TIDAK MCU</v>
      </c>
      <c r="S1261" s="589" t="s">
        <v>8613</v>
      </c>
      <c r="T1261" s="211">
        <v>44457</v>
      </c>
      <c r="U1261" s="212">
        <v>44457</v>
      </c>
      <c r="V1261" s="395" t="s">
        <v>24</v>
      </c>
      <c r="W1261" s="136" t="s">
        <v>24</v>
      </c>
      <c r="X1261" s="200"/>
      <c r="Y1261" s="201"/>
      <c r="Z1261" s="202"/>
      <c r="AA1261" s="243" t="s">
        <v>927</v>
      </c>
      <c r="AB1261" s="213" t="s">
        <v>24</v>
      </c>
      <c r="AC1261" s="203" t="s">
        <v>24</v>
      </c>
      <c r="AD1261" s="230" t="s">
        <v>24</v>
      </c>
      <c r="AE1261" s="230" t="s">
        <v>24</v>
      </c>
      <c r="AF1261" s="230" t="s">
        <v>24</v>
      </c>
      <c r="AG1261" s="230" t="s">
        <v>24</v>
      </c>
      <c r="AH1261" s="1305"/>
      <c r="AI1261" s="244" t="str">
        <f t="shared" si="115"/>
        <v>SC P360 - SC P410 A/M------</v>
      </c>
      <c r="AJ1261" s="1330">
        <f t="shared" si="116"/>
        <v>42762</v>
      </c>
      <c r="AK1261" s="589">
        <v>44069</v>
      </c>
      <c r="AL1261" s="726">
        <v>42769</v>
      </c>
      <c r="AM1261" s="213"/>
      <c r="AN1261" s="244"/>
      <c r="AO1261" s="244"/>
      <c r="AP1261" s="213"/>
      <c r="AQ1261" s="1231" t="s">
        <v>3094</v>
      </c>
      <c r="AR1261" s="213"/>
      <c r="AS1261" s="213"/>
      <c r="AT1261" s="213"/>
      <c r="AU1261" s="213"/>
      <c r="AV1261" s="177"/>
      <c r="AW1261" s="177"/>
      <c r="AX1261" s="177"/>
      <c r="AY1261" s="177"/>
      <c r="AZ1261" s="177"/>
    </row>
    <row r="1262" spans="2:53" ht="15" customHeight="1">
      <c r="B1262" s="1310">
        <v>1256</v>
      </c>
      <c r="C1262" s="648" t="s">
        <v>7388</v>
      </c>
      <c r="D1262" s="566" t="s">
        <v>230</v>
      </c>
      <c r="E1262" s="567" t="s">
        <v>4228</v>
      </c>
      <c r="F1262" s="526" t="s">
        <v>7389</v>
      </c>
      <c r="G1262" s="526" t="s">
        <v>102</v>
      </c>
      <c r="H1262" s="688" t="s">
        <v>7390</v>
      </c>
      <c r="I1262" s="211">
        <v>32912</v>
      </c>
      <c r="J1262" s="231">
        <f t="shared" ca="1" si="113"/>
        <v>32</v>
      </c>
      <c r="K1262" s="316" t="s">
        <v>24</v>
      </c>
      <c r="L1262" s="326" t="s">
        <v>24</v>
      </c>
      <c r="M1262" s="336" t="s">
        <v>24</v>
      </c>
      <c r="N1262" s="510">
        <v>42717</v>
      </c>
      <c r="O1262" s="205"/>
      <c r="P1262" s="244" t="s">
        <v>24</v>
      </c>
      <c r="Q1262" s="198" t="str">
        <f t="shared" si="112"/>
        <v>-</v>
      </c>
      <c r="R1262" s="181" t="str">
        <f t="shared" ca="1" si="114"/>
        <v>TIDAK MCU</v>
      </c>
      <c r="S1262" s="589" t="s">
        <v>8706</v>
      </c>
      <c r="T1262" s="211">
        <v>44600</v>
      </c>
      <c r="U1262" s="212">
        <v>44600</v>
      </c>
      <c r="V1262" s="395" t="s">
        <v>24</v>
      </c>
      <c r="W1262" s="136" t="s">
        <v>24</v>
      </c>
      <c r="X1262" s="200"/>
      <c r="Y1262" s="201"/>
      <c r="Z1262" s="202"/>
      <c r="AA1262" s="244" t="s">
        <v>9113</v>
      </c>
      <c r="AB1262" s="213" t="s">
        <v>926</v>
      </c>
      <c r="AC1262" s="463" t="s">
        <v>24</v>
      </c>
      <c r="AD1262" s="230" t="s">
        <v>24</v>
      </c>
      <c r="AE1262" s="230" t="s">
        <v>24</v>
      </c>
      <c r="AF1262" s="230"/>
      <c r="AG1262" s="230"/>
      <c r="AH1262" s="1305"/>
      <c r="AI1262" s="244" t="str">
        <f t="shared" si="115"/>
        <v>SC P410 A/MHD 465, HD 785---</v>
      </c>
      <c r="AJ1262" s="1330">
        <f t="shared" si="116"/>
        <v>42717</v>
      </c>
      <c r="AK1262" s="589"/>
      <c r="AL1262" s="726">
        <v>42715</v>
      </c>
      <c r="AM1262" s="213"/>
      <c r="AN1262" s="244"/>
      <c r="AO1262" s="244"/>
      <c r="AP1262" s="213"/>
      <c r="AQ1262" s="180"/>
      <c r="AR1262" s="213"/>
      <c r="AS1262" s="213"/>
      <c r="AT1262" s="213"/>
      <c r="AU1262" s="213"/>
      <c r="AV1262" s="885"/>
      <c r="AW1262" s="177"/>
      <c r="AX1262" s="177"/>
      <c r="AY1262" s="177"/>
      <c r="AZ1262" s="177"/>
    </row>
    <row r="1263" spans="2:53" ht="15" customHeight="1">
      <c r="B1263" s="1310">
        <v>1257</v>
      </c>
      <c r="C1263" s="648" t="s">
        <v>7391</v>
      </c>
      <c r="D1263" s="566" t="s">
        <v>230</v>
      </c>
      <c r="E1263" s="567" t="s">
        <v>4228</v>
      </c>
      <c r="F1263" s="526" t="s">
        <v>7392</v>
      </c>
      <c r="G1263" s="526" t="s">
        <v>102</v>
      </c>
      <c r="H1263" s="570" t="s">
        <v>24</v>
      </c>
      <c r="I1263" s="211">
        <v>29948</v>
      </c>
      <c r="J1263" s="1314">
        <f t="shared" ca="1" si="113"/>
        <v>40</v>
      </c>
      <c r="K1263" s="181" t="s">
        <v>494</v>
      </c>
      <c r="L1263" s="178" t="s">
        <v>24</v>
      </c>
      <c r="M1263" s="181">
        <v>44558</v>
      </c>
      <c r="N1263" s="577">
        <v>43134</v>
      </c>
      <c r="O1263" s="205" t="s">
        <v>24</v>
      </c>
      <c r="P1263" s="244" t="s">
        <v>24</v>
      </c>
      <c r="Q1263" s="198" t="str">
        <f t="shared" si="112"/>
        <v>-</v>
      </c>
      <c r="R1263" s="181" t="str">
        <f t="shared" ca="1" si="114"/>
        <v>TIDAK MCU</v>
      </c>
      <c r="S1263" s="589" t="s">
        <v>8707</v>
      </c>
      <c r="T1263" s="211">
        <v>44558</v>
      </c>
      <c r="U1263" s="212">
        <v>44558</v>
      </c>
      <c r="V1263" s="1330" t="s">
        <v>24</v>
      </c>
      <c r="W1263" s="1311" t="s">
        <v>24</v>
      </c>
      <c r="X1263" s="200"/>
      <c r="Y1263" s="201"/>
      <c r="Z1263" s="202"/>
      <c r="AA1263" s="213" t="s">
        <v>927</v>
      </c>
      <c r="AB1263" s="213" t="s">
        <v>24</v>
      </c>
      <c r="AC1263" s="203" t="s">
        <v>24</v>
      </c>
      <c r="AD1263" s="230" t="s">
        <v>24</v>
      </c>
      <c r="AE1263" s="230" t="s">
        <v>24</v>
      </c>
      <c r="AF1263" s="230" t="s">
        <v>24</v>
      </c>
      <c r="AG1263" s="230" t="s">
        <v>24</v>
      </c>
      <c r="AH1263" s="1305"/>
      <c r="AI1263" s="244" t="str">
        <f t="shared" si="115"/>
        <v>SC P360 - SC P410 A/M------</v>
      </c>
      <c r="AJ1263" s="1330">
        <f t="shared" si="116"/>
        <v>43134</v>
      </c>
      <c r="AK1263" s="589">
        <v>43138</v>
      </c>
      <c r="AL1263" s="726">
        <v>43141</v>
      </c>
      <c r="AM1263" s="213"/>
      <c r="AN1263" s="244"/>
      <c r="AO1263" s="244"/>
      <c r="AP1263" s="213"/>
      <c r="AQ1263" s="243" t="s">
        <v>3094</v>
      </c>
      <c r="AR1263" s="213"/>
      <c r="AS1263" s="213"/>
      <c r="AT1263" s="213"/>
      <c r="AU1263" s="213"/>
      <c r="AV1263" s="885"/>
      <c r="AW1263" s="885"/>
      <c r="AX1263" s="885"/>
      <c r="AY1263" s="885"/>
      <c r="AZ1263" s="885"/>
    </row>
    <row r="1264" spans="2:53" ht="15" customHeight="1">
      <c r="B1264" s="1310">
        <v>1258</v>
      </c>
      <c r="C1264" s="647" t="s">
        <v>7393</v>
      </c>
      <c r="D1264" s="244" t="s">
        <v>230</v>
      </c>
      <c r="E1264" s="567" t="s">
        <v>4228</v>
      </c>
      <c r="F1264" s="526" t="s">
        <v>7394</v>
      </c>
      <c r="G1264" s="526" t="s">
        <v>102</v>
      </c>
      <c r="H1264" s="653" t="s">
        <v>7395</v>
      </c>
      <c r="I1264" s="211">
        <v>34574</v>
      </c>
      <c r="J1264" s="1314">
        <f t="shared" ca="1" si="113"/>
        <v>27</v>
      </c>
      <c r="K1264" s="316" t="s">
        <v>24</v>
      </c>
      <c r="L1264" s="326" t="s">
        <v>24</v>
      </c>
      <c r="M1264" s="336" t="s">
        <v>24</v>
      </c>
      <c r="N1264" s="510">
        <v>43245</v>
      </c>
      <c r="O1264" s="205" t="s">
        <v>24</v>
      </c>
      <c r="P1264" s="244" t="s">
        <v>24</v>
      </c>
      <c r="Q1264" s="198" t="str">
        <f t="shared" si="112"/>
        <v>-</v>
      </c>
      <c r="R1264" s="181" t="str">
        <f t="shared" ca="1" si="114"/>
        <v>TIDAK MCU</v>
      </c>
      <c r="S1264" s="589" t="s">
        <v>8708</v>
      </c>
      <c r="T1264" s="211">
        <v>44436</v>
      </c>
      <c r="U1264" s="212">
        <v>44436</v>
      </c>
      <c r="V1264" s="395" t="s">
        <v>24</v>
      </c>
      <c r="W1264" s="136" t="s">
        <v>24</v>
      </c>
      <c r="X1264" s="200"/>
      <c r="Y1264" s="201"/>
      <c r="Z1264" s="202"/>
      <c r="AA1264" s="213" t="s">
        <v>927</v>
      </c>
      <c r="AB1264" s="213" t="s">
        <v>24</v>
      </c>
      <c r="AC1264" s="203" t="s">
        <v>24</v>
      </c>
      <c r="AD1264" s="230" t="s">
        <v>24</v>
      </c>
      <c r="AE1264" s="230" t="s">
        <v>24</v>
      </c>
      <c r="AF1264" s="230" t="s">
        <v>24</v>
      </c>
      <c r="AG1264" s="230" t="s">
        <v>24</v>
      </c>
      <c r="AH1264" s="1305"/>
      <c r="AI1264" s="244" t="str">
        <f t="shared" si="115"/>
        <v>SC P360 - SC P410 A/M------</v>
      </c>
      <c r="AJ1264" s="1330">
        <f t="shared" si="116"/>
        <v>43245</v>
      </c>
      <c r="AK1264" s="589">
        <v>43249</v>
      </c>
      <c r="AL1264" s="726">
        <v>43252</v>
      </c>
      <c r="AM1264" s="213"/>
      <c r="AN1264" s="244"/>
      <c r="AO1264" s="244"/>
      <c r="AP1264" s="213"/>
      <c r="AQ1264" s="213"/>
      <c r="AR1264" s="213"/>
      <c r="AS1264" s="213"/>
      <c r="AT1264" s="213"/>
      <c r="AU1264" s="213"/>
      <c r="AV1264" s="885"/>
      <c r="AW1264" s="177"/>
      <c r="AX1264" s="177"/>
      <c r="AY1264" s="177"/>
      <c r="AZ1264" s="177"/>
    </row>
    <row r="1265" spans="2:52" ht="15" customHeight="1">
      <c r="B1265" s="1310">
        <v>1259</v>
      </c>
      <c r="C1265" s="648" t="s">
        <v>7396</v>
      </c>
      <c r="D1265" s="566" t="s">
        <v>230</v>
      </c>
      <c r="E1265" s="567" t="s">
        <v>4228</v>
      </c>
      <c r="F1265" s="526" t="s">
        <v>7397</v>
      </c>
      <c r="G1265" s="526" t="s">
        <v>102</v>
      </c>
      <c r="H1265" s="653" t="s">
        <v>7398</v>
      </c>
      <c r="I1265" s="211">
        <v>31507</v>
      </c>
      <c r="J1265" s="1314">
        <f t="shared" ca="1" si="113"/>
        <v>36</v>
      </c>
      <c r="K1265" s="211" t="s">
        <v>24</v>
      </c>
      <c r="L1265" s="244" t="s">
        <v>24</v>
      </c>
      <c r="M1265" s="211" t="s">
        <v>24</v>
      </c>
      <c r="N1265" s="577">
        <v>43144</v>
      </c>
      <c r="O1265" s="205" t="s">
        <v>24</v>
      </c>
      <c r="P1265" s="244" t="s">
        <v>24</v>
      </c>
      <c r="Q1265" s="198" t="str">
        <f t="shared" si="112"/>
        <v>-</v>
      </c>
      <c r="R1265" s="181" t="str">
        <f t="shared" ca="1" si="114"/>
        <v>TIDAK MCU</v>
      </c>
      <c r="S1265" s="589" t="s">
        <v>8709</v>
      </c>
      <c r="T1265" s="211">
        <v>44291</v>
      </c>
      <c r="U1265" s="212">
        <v>44291</v>
      </c>
      <c r="V1265" s="1330" t="s">
        <v>24</v>
      </c>
      <c r="W1265" s="1311" t="s">
        <v>24</v>
      </c>
      <c r="X1265" s="200"/>
      <c r="Y1265" s="201"/>
      <c r="Z1265" s="202"/>
      <c r="AA1265" s="243" t="s">
        <v>927</v>
      </c>
      <c r="AB1265" s="213" t="s">
        <v>24</v>
      </c>
      <c r="AC1265" s="203" t="s">
        <v>24</v>
      </c>
      <c r="AD1265" s="230" t="s">
        <v>24</v>
      </c>
      <c r="AE1265" s="230" t="s">
        <v>24</v>
      </c>
      <c r="AF1265" s="230" t="s">
        <v>24</v>
      </c>
      <c r="AG1265" s="230" t="s">
        <v>24</v>
      </c>
      <c r="AH1265" s="1305"/>
      <c r="AI1265" s="244" t="str">
        <f t="shared" si="115"/>
        <v>SC P360 - SC P410 A/M------</v>
      </c>
      <c r="AJ1265" s="1330">
        <f t="shared" si="116"/>
        <v>43144</v>
      </c>
      <c r="AK1265" s="530">
        <v>43581</v>
      </c>
      <c r="AL1265" s="1991">
        <v>43581</v>
      </c>
      <c r="AM1265" s="213"/>
      <c r="AN1265" s="244"/>
      <c r="AO1265" s="244"/>
      <c r="AP1265" s="213"/>
      <c r="AQ1265" s="1231" t="s">
        <v>3094</v>
      </c>
      <c r="AR1265" s="213"/>
      <c r="AS1265" s="213"/>
      <c r="AT1265" s="213"/>
      <c r="AU1265" s="213"/>
      <c r="AV1265" s="885"/>
      <c r="AW1265" s="885"/>
      <c r="AX1265" s="885"/>
      <c r="AY1265" s="885"/>
      <c r="AZ1265" s="177"/>
    </row>
    <row r="1266" spans="2:52" ht="15" customHeight="1">
      <c r="B1266" s="1310">
        <v>1260</v>
      </c>
      <c r="C1266" s="563" t="s">
        <v>7716</v>
      </c>
      <c r="D1266" s="590" t="s">
        <v>230</v>
      </c>
      <c r="E1266" s="567" t="s">
        <v>4228</v>
      </c>
      <c r="F1266" s="526" t="s">
        <v>7717</v>
      </c>
      <c r="G1266" s="526" t="s">
        <v>102</v>
      </c>
      <c r="H1266" s="653" t="s">
        <v>7718</v>
      </c>
      <c r="I1266" s="211">
        <v>35693</v>
      </c>
      <c r="J1266" s="231">
        <f t="shared" ca="1" si="113"/>
        <v>24</v>
      </c>
      <c r="K1266" s="316" t="s">
        <v>24</v>
      </c>
      <c r="L1266" s="326" t="s">
        <v>24</v>
      </c>
      <c r="M1266" s="336" t="s">
        <v>24</v>
      </c>
      <c r="N1266" s="577">
        <v>41276</v>
      </c>
      <c r="O1266" s="205" t="s">
        <v>24</v>
      </c>
      <c r="P1266" s="244" t="s">
        <v>24</v>
      </c>
      <c r="Q1266" s="198" t="str">
        <f t="shared" si="112"/>
        <v>-</v>
      </c>
      <c r="R1266" s="181" t="str">
        <f t="shared" ca="1" si="114"/>
        <v>TIDAK MCU</v>
      </c>
      <c r="S1266" s="589" t="s">
        <v>8815</v>
      </c>
      <c r="T1266" s="211">
        <v>44459</v>
      </c>
      <c r="U1266" s="212">
        <v>44459</v>
      </c>
      <c r="V1266" s="1313" t="s">
        <v>24</v>
      </c>
      <c r="W1266" s="1311" t="s">
        <v>24</v>
      </c>
      <c r="X1266" s="200"/>
      <c r="Y1266" s="201"/>
      <c r="Z1266" s="202"/>
      <c r="AA1266" s="243" t="s">
        <v>4457</v>
      </c>
      <c r="AB1266" s="213" t="s">
        <v>24</v>
      </c>
      <c r="AC1266" s="203"/>
      <c r="AD1266" s="230"/>
      <c r="AE1266" s="230"/>
      <c r="AF1266" s="230"/>
      <c r="AG1266" s="230"/>
      <c r="AH1266" s="1305"/>
      <c r="AI1266" s="244" t="str">
        <f t="shared" si="115"/>
        <v>SC P360, SC P380-</v>
      </c>
      <c r="AJ1266" s="1330">
        <f t="shared" si="116"/>
        <v>41276</v>
      </c>
      <c r="AK1266" s="589">
        <v>43992</v>
      </c>
      <c r="AL1266" s="726">
        <v>43484</v>
      </c>
      <c r="AM1266" s="213"/>
      <c r="AN1266" s="244"/>
      <c r="AO1266" s="244"/>
      <c r="AP1266" s="213"/>
      <c r="AQ1266" s="243" t="s">
        <v>3094</v>
      </c>
      <c r="AR1266" s="213"/>
      <c r="AS1266" s="213"/>
      <c r="AT1266" s="213"/>
      <c r="AU1266" s="213"/>
      <c r="AV1266" s="177"/>
      <c r="AW1266" s="177"/>
      <c r="AX1266" s="177"/>
      <c r="AY1266" s="885"/>
      <c r="AZ1266" s="177"/>
    </row>
    <row r="1267" spans="2:52" ht="15" customHeight="1">
      <c r="B1267" s="1310">
        <v>1261</v>
      </c>
      <c r="C1267" s="648" t="s">
        <v>7402</v>
      </c>
      <c r="D1267" s="566" t="s">
        <v>230</v>
      </c>
      <c r="E1267" s="567" t="s">
        <v>4228</v>
      </c>
      <c r="F1267" s="526" t="s">
        <v>7403</v>
      </c>
      <c r="G1267" s="526" t="s">
        <v>102</v>
      </c>
      <c r="H1267" s="653" t="s">
        <v>7404</v>
      </c>
      <c r="I1267" s="211">
        <v>36157</v>
      </c>
      <c r="J1267" s="903">
        <f t="shared" ca="1" si="113"/>
        <v>23</v>
      </c>
      <c r="K1267" s="211" t="s">
        <v>494</v>
      </c>
      <c r="L1267" s="244" t="s">
        <v>24</v>
      </c>
      <c r="M1267" s="211">
        <v>44558</v>
      </c>
      <c r="N1267" s="577">
        <v>43117</v>
      </c>
      <c r="O1267" s="205" t="s">
        <v>24</v>
      </c>
      <c r="P1267" s="244" t="s">
        <v>24</v>
      </c>
      <c r="Q1267" s="198" t="str">
        <f t="shared" si="112"/>
        <v>-</v>
      </c>
      <c r="R1267" s="181" t="str">
        <f t="shared" ca="1" si="114"/>
        <v>TIDAK MCU</v>
      </c>
      <c r="S1267" s="589" t="s">
        <v>8711</v>
      </c>
      <c r="T1267" s="211">
        <v>44558</v>
      </c>
      <c r="U1267" s="212">
        <v>44558</v>
      </c>
      <c r="V1267" s="1313" t="s">
        <v>24</v>
      </c>
      <c r="W1267" s="1311" t="s">
        <v>24</v>
      </c>
      <c r="X1267" s="200"/>
      <c r="Y1267" s="201"/>
      <c r="Z1267" s="202"/>
      <c r="AA1267" s="213" t="s">
        <v>927</v>
      </c>
      <c r="AB1267" s="243" t="s">
        <v>9112</v>
      </c>
      <c r="AC1267" s="203"/>
      <c r="AD1267" s="230" t="s">
        <v>24</v>
      </c>
      <c r="AE1267" s="230" t="s">
        <v>24</v>
      </c>
      <c r="AF1267" s="230" t="s">
        <v>24</v>
      </c>
      <c r="AG1267" s="230" t="s">
        <v>24</v>
      </c>
      <c r="AH1267" s="1305"/>
      <c r="AI1267" s="244" t="str">
        <f t="shared" si="115"/>
        <v>SC P360 - SC P410 A/MLOWBOY FH16----</v>
      </c>
      <c r="AJ1267" s="1330">
        <f t="shared" si="116"/>
        <v>43117</v>
      </c>
      <c r="AK1267" s="589">
        <v>43761</v>
      </c>
      <c r="AL1267" s="726">
        <v>43762</v>
      </c>
      <c r="AM1267" s="213"/>
      <c r="AN1267" s="244"/>
      <c r="AO1267" s="244"/>
      <c r="AP1267" s="213"/>
      <c r="AQ1267" s="243" t="s">
        <v>3094</v>
      </c>
      <c r="AR1267" s="213"/>
      <c r="AS1267" s="213"/>
      <c r="AT1267" s="213"/>
      <c r="AU1267" s="213"/>
      <c r="AV1267" s="885"/>
      <c r="AW1267" s="885"/>
      <c r="AX1267" s="885"/>
      <c r="AY1267" s="885"/>
      <c r="AZ1267" s="177"/>
    </row>
    <row r="1268" spans="2:52" ht="15" customHeight="1">
      <c r="B1268" s="1310">
        <v>1262</v>
      </c>
      <c r="C1268" s="648" t="s">
        <v>7405</v>
      </c>
      <c r="D1268" s="567" t="s">
        <v>230</v>
      </c>
      <c r="E1268" s="567" t="s">
        <v>4228</v>
      </c>
      <c r="F1268" s="526" t="s">
        <v>7406</v>
      </c>
      <c r="G1268" s="526" t="s">
        <v>102</v>
      </c>
      <c r="H1268" s="653" t="s">
        <v>7407</v>
      </c>
      <c r="I1268" s="211">
        <v>30754</v>
      </c>
      <c r="J1268" s="231">
        <f t="shared" ca="1" si="113"/>
        <v>38</v>
      </c>
      <c r="K1268" s="181" t="s">
        <v>493</v>
      </c>
      <c r="L1268" s="181" t="s">
        <v>7408</v>
      </c>
      <c r="M1268" s="181">
        <v>44633</v>
      </c>
      <c r="N1268" s="577">
        <v>43120</v>
      </c>
      <c r="O1268" s="205" t="s">
        <v>24</v>
      </c>
      <c r="P1268" s="244" t="s">
        <v>24</v>
      </c>
      <c r="Q1268" s="198" t="str">
        <f t="shared" si="112"/>
        <v>-</v>
      </c>
      <c r="R1268" s="181" t="str">
        <f t="shared" ca="1" si="114"/>
        <v>TIDAK MCU</v>
      </c>
      <c r="S1268" s="589" t="s">
        <v>8712</v>
      </c>
      <c r="T1268" s="211">
        <v>44268</v>
      </c>
      <c r="U1268" s="212">
        <v>44268</v>
      </c>
      <c r="V1268" s="1313" t="s">
        <v>24</v>
      </c>
      <c r="W1268" s="1311" t="s">
        <v>24</v>
      </c>
      <c r="X1268" s="200"/>
      <c r="Y1268" s="201"/>
      <c r="Z1268" s="202"/>
      <c r="AA1268" s="213" t="s">
        <v>927</v>
      </c>
      <c r="AB1268" s="213" t="s">
        <v>24</v>
      </c>
      <c r="AC1268" s="203" t="s">
        <v>24</v>
      </c>
      <c r="AD1268" s="230" t="s">
        <v>24</v>
      </c>
      <c r="AE1268" s="230" t="s">
        <v>24</v>
      </c>
      <c r="AF1268" s="230" t="s">
        <v>24</v>
      </c>
      <c r="AG1268" s="230" t="s">
        <v>24</v>
      </c>
      <c r="AH1268" s="1305"/>
      <c r="AI1268" s="244" t="str">
        <f t="shared" si="115"/>
        <v>SC P360 - SC P410 A/M------</v>
      </c>
      <c r="AJ1268" s="1330">
        <f t="shared" si="116"/>
        <v>43120</v>
      </c>
      <c r="AK1268" s="589">
        <v>43124</v>
      </c>
      <c r="AL1268" s="726">
        <v>43127</v>
      </c>
      <c r="AM1268" s="213"/>
      <c r="AN1268" s="244"/>
      <c r="AO1268" s="244"/>
      <c r="AP1268" s="213"/>
      <c r="AQ1268" s="213"/>
      <c r="AR1268" s="213"/>
      <c r="AS1268" s="213"/>
      <c r="AT1268" s="213"/>
      <c r="AU1268" s="213"/>
      <c r="AV1268" s="885"/>
      <c r="AW1268" s="885"/>
      <c r="AX1268" s="885"/>
      <c r="AY1268" s="885"/>
      <c r="AZ1268" s="177"/>
    </row>
    <row r="1269" spans="2:52" ht="15" customHeight="1">
      <c r="B1269" s="1310">
        <v>1263</v>
      </c>
      <c r="C1269" s="648" t="s">
        <v>7409</v>
      </c>
      <c r="D1269" s="566" t="s">
        <v>230</v>
      </c>
      <c r="E1269" s="566" t="s">
        <v>4228</v>
      </c>
      <c r="F1269" s="526" t="s">
        <v>7410</v>
      </c>
      <c r="G1269" s="526" t="s">
        <v>102</v>
      </c>
      <c r="H1269" s="570" t="s">
        <v>24</v>
      </c>
      <c r="I1269" s="211">
        <v>30876</v>
      </c>
      <c r="J1269" s="903">
        <f t="shared" ca="1" si="113"/>
        <v>38</v>
      </c>
      <c r="K1269" s="181" t="s">
        <v>493</v>
      </c>
      <c r="L1269" s="178" t="s">
        <v>24</v>
      </c>
      <c r="M1269" s="181">
        <v>44791</v>
      </c>
      <c r="N1269" s="577">
        <v>43120</v>
      </c>
      <c r="O1269" s="205" t="s">
        <v>24</v>
      </c>
      <c r="P1269" s="244" t="s">
        <v>24</v>
      </c>
      <c r="Q1269" s="198" t="str">
        <f t="shared" si="112"/>
        <v>-</v>
      </c>
      <c r="R1269" s="181" t="str">
        <f t="shared" ca="1" si="114"/>
        <v>TIDAK MCU</v>
      </c>
      <c r="S1269" s="589" t="s">
        <v>8713</v>
      </c>
      <c r="T1269" s="211">
        <v>44390</v>
      </c>
      <c r="U1269" s="212">
        <v>44390</v>
      </c>
      <c r="V1269" s="1313" t="s">
        <v>24</v>
      </c>
      <c r="W1269" s="1311" t="s">
        <v>24</v>
      </c>
      <c r="X1269" s="200"/>
      <c r="Y1269" s="201"/>
      <c r="Z1269" s="202"/>
      <c r="AA1269" s="213" t="s">
        <v>927</v>
      </c>
      <c r="AB1269" s="213" t="s">
        <v>24</v>
      </c>
      <c r="AC1269" s="203" t="s">
        <v>24</v>
      </c>
      <c r="AD1269" s="230" t="s">
        <v>24</v>
      </c>
      <c r="AE1269" s="230" t="s">
        <v>24</v>
      </c>
      <c r="AF1269" s="230" t="s">
        <v>24</v>
      </c>
      <c r="AG1269" s="230" t="s">
        <v>24</v>
      </c>
      <c r="AH1269" s="1305"/>
      <c r="AI1269" s="244" t="str">
        <f t="shared" si="115"/>
        <v>SC P360 - SC P410 A/M------</v>
      </c>
      <c r="AJ1269" s="1330">
        <f t="shared" si="116"/>
        <v>43120</v>
      </c>
      <c r="AK1269" s="589">
        <v>43998</v>
      </c>
      <c r="AL1269" s="726">
        <v>43127</v>
      </c>
      <c r="AM1269" s="213"/>
      <c r="AN1269" s="244"/>
      <c r="AO1269" s="244"/>
      <c r="AP1269" s="213"/>
      <c r="AQ1269" s="243" t="s">
        <v>3094</v>
      </c>
      <c r="AR1269" s="213"/>
      <c r="AS1269" s="213"/>
      <c r="AT1269" s="213"/>
      <c r="AU1269" s="213"/>
      <c r="AV1269" s="885"/>
      <c r="AW1269" s="885"/>
      <c r="AX1269" s="885"/>
      <c r="AY1269" s="885"/>
      <c r="AZ1269" s="177"/>
    </row>
    <row r="1270" spans="2:52" ht="15" customHeight="1">
      <c r="B1270" s="1310">
        <v>1264</v>
      </c>
      <c r="C1270" s="648" t="s">
        <v>7411</v>
      </c>
      <c r="D1270" s="566" t="s">
        <v>230</v>
      </c>
      <c r="E1270" s="567" t="s">
        <v>4228</v>
      </c>
      <c r="F1270" s="526" t="s">
        <v>7412</v>
      </c>
      <c r="G1270" s="526" t="s">
        <v>102</v>
      </c>
      <c r="H1270" s="653" t="s">
        <v>7413</v>
      </c>
      <c r="I1270" s="211">
        <v>30718</v>
      </c>
      <c r="J1270" s="1314">
        <f t="shared" ca="1" si="113"/>
        <v>38</v>
      </c>
      <c r="K1270" s="211" t="s">
        <v>493</v>
      </c>
      <c r="L1270" s="211" t="s">
        <v>7414</v>
      </c>
      <c r="M1270" s="211">
        <v>44963</v>
      </c>
      <c r="N1270" s="577">
        <v>43161</v>
      </c>
      <c r="O1270" s="205" t="s">
        <v>24</v>
      </c>
      <c r="P1270" s="244" t="s">
        <v>24</v>
      </c>
      <c r="Q1270" s="198" t="str">
        <f t="shared" si="112"/>
        <v>-</v>
      </c>
      <c r="R1270" s="181" t="str">
        <f t="shared" ca="1" si="114"/>
        <v>TIDAK MCU</v>
      </c>
      <c r="S1270" s="589" t="s">
        <v>8714</v>
      </c>
      <c r="T1270" s="211">
        <v>44598</v>
      </c>
      <c r="U1270" s="212">
        <v>44598</v>
      </c>
      <c r="V1270" s="1330" t="s">
        <v>24</v>
      </c>
      <c r="W1270" s="1311" t="s">
        <v>24</v>
      </c>
      <c r="X1270" s="200"/>
      <c r="Y1270" s="201"/>
      <c r="Z1270" s="202"/>
      <c r="AA1270" s="213" t="s">
        <v>927</v>
      </c>
      <c r="AB1270" s="213" t="s">
        <v>24</v>
      </c>
      <c r="AC1270" s="203" t="s">
        <v>24</v>
      </c>
      <c r="AD1270" s="230" t="s">
        <v>24</v>
      </c>
      <c r="AE1270" s="230" t="s">
        <v>24</v>
      </c>
      <c r="AF1270" s="230" t="s">
        <v>24</v>
      </c>
      <c r="AG1270" s="230" t="s">
        <v>24</v>
      </c>
      <c r="AH1270" s="1305"/>
      <c r="AI1270" s="244" t="str">
        <f t="shared" si="115"/>
        <v>SC P360 - SC P410 A/M------</v>
      </c>
      <c r="AJ1270" s="1330">
        <f t="shared" si="116"/>
        <v>43161</v>
      </c>
      <c r="AK1270" s="589">
        <v>43581</v>
      </c>
      <c r="AL1270" s="726">
        <v>43581</v>
      </c>
      <c r="AM1270" s="213"/>
      <c r="AN1270" s="244"/>
      <c r="AO1270" s="244"/>
      <c r="AP1270" s="213"/>
      <c r="AQ1270" s="180"/>
      <c r="AR1270" s="213"/>
      <c r="AS1270" s="213"/>
      <c r="AT1270" s="213"/>
      <c r="AU1270" s="213"/>
      <c r="AV1270" s="885"/>
      <c r="AW1270" s="885"/>
      <c r="AX1270" s="885"/>
      <c r="AY1270" s="885"/>
      <c r="AZ1270" s="177"/>
    </row>
    <row r="1271" spans="2:52" ht="15" customHeight="1">
      <c r="B1271" s="1310">
        <v>1265</v>
      </c>
      <c r="C1271" s="648" t="s">
        <v>7415</v>
      </c>
      <c r="D1271" s="566" t="s">
        <v>230</v>
      </c>
      <c r="E1271" s="567" t="s">
        <v>4228</v>
      </c>
      <c r="F1271" s="526" t="s">
        <v>7416</v>
      </c>
      <c r="G1271" s="526" t="s">
        <v>102</v>
      </c>
      <c r="H1271" s="653" t="s">
        <v>7417</v>
      </c>
      <c r="I1271" s="211">
        <v>32127</v>
      </c>
      <c r="J1271" s="1314">
        <f t="shared" ca="1" si="113"/>
        <v>34</v>
      </c>
      <c r="K1271" s="211" t="s">
        <v>493</v>
      </c>
      <c r="L1271" s="211" t="s">
        <v>7418</v>
      </c>
      <c r="M1271" s="211">
        <v>44911</v>
      </c>
      <c r="N1271" s="577">
        <v>43161</v>
      </c>
      <c r="O1271" s="205" t="s">
        <v>24</v>
      </c>
      <c r="P1271" s="244" t="s">
        <v>24</v>
      </c>
      <c r="Q1271" s="198" t="str">
        <f t="shared" si="112"/>
        <v>-</v>
      </c>
      <c r="R1271" s="181" t="str">
        <f t="shared" ca="1" si="114"/>
        <v>TIDAK MCU</v>
      </c>
      <c r="S1271" s="589" t="s">
        <v>8715</v>
      </c>
      <c r="T1271" s="211">
        <v>44546</v>
      </c>
      <c r="U1271" s="212">
        <v>44546</v>
      </c>
      <c r="V1271" s="1313" t="s">
        <v>24</v>
      </c>
      <c r="W1271" s="1311" t="s">
        <v>24</v>
      </c>
      <c r="X1271" s="200"/>
      <c r="Y1271" s="201"/>
      <c r="Z1271" s="202"/>
      <c r="AA1271" s="213" t="s">
        <v>927</v>
      </c>
      <c r="AB1271" s="213" t="s">
        <v>24</v>
      </c>
      <c r="AC1271" s="203" t="s">
        <v>24</v>
      </c>
      <c r="AD1271" s="230" t="s">
        <v>24</v>
      </c>
      <c r="AE1271" s="230" t="s">
        <v>24</v>
      </c>
      <c r="AF1271" s="230" t="s">
        <v>24</v>
      </c>
      <c r="AG1271" s="230" t="s">
        <v>24</v>
      </c>
      <c r="AH1271" s="1305"/>
      <c r="AI1271" s="244" t="str">
        <f t="shared" si="115"/>
        <v>SC P360 - SC P410 A/M------</v>
      </c>
      <c r="AJ1271" s="1330">
        <f t="shared" si="116"/>
        <v>43161</v>
      </c>
      <c r="AK1271" s="589">
        <v>43689</v>
      </c>
      <c r="AL1271" s="726">
        <v>43689</v>
      </c>
      <c r="AM1271" s="213"/>
      <c r="AN1271" s="244"/>
      <c r="AO1271" s="244"/>
      <c r="AP1271" s="213"/>
      <c r="AQ1271" s="1231" t="s">
        <v>3094</v>
      </c>
      <c r="AR1271" s="213"/>
      <c r="AS1271" s="213"/>
      <c r="AT1271" s="213"/>
      <c r="AU1271" s="213"/>
      <c r="AV1271" s="885"/>
      <c r="AW1271" s="885"/>
      <c r="AX1271" s="885"/>
      <c r="AY1271" s="885"/>
      <c r="AZ1271" s="177"/>
    </row>
    <row r="1272" spans="2:52" ht="15" customHeight="1">
      <c r="B1272" s="1310">
        <v>1266</v>
      </c>
      <c r="C1272" s="648" t="s">
        <v>7419</v>
      </c>
      <c r="D1272" s="566" t="s">
        <v>230</v>
      </c>
      <c r="E1272" s="566" t="s">
        <v>4228</v>
      </c>
      <c r="F1272" s="526" t="s">
        <v>7420</v>
      </c>
      <c r="G1272" s="526" t="s">
        <v>102</v>
      </c>
      <c r="H1272" s="653" t="s">
        <v>7421</v>
      </c>
      <c r="I1272" s="211">
        <v>35217</v>
      </c>
      <c r="J1272" s="1314">
        <f t="shared" ca="1" si="113"/>
        <v>25</v>
      </c>
      <c r="K1272" s="316" t="s">
        <v>24</v>
      </c>
      <c r="L1272" s="326" t="s">
        <v>24</v>
      </c>
      <c r="M1272" s="336" t="s">
        <v>24</v>
      </c>
      <c r="N1272" s="577">
        <v>43161</v>
      </c>
      <c r="O1272" s="205" t="s">
        <v>24</v>
      </c>
      <c r="P1272" s="244" t="s">
        <v>24</v>
      </c>
      <c r="Q1272" s="198" t="str">
        <f t="shared" si="112"/>
        <v>-</v>
      </c>
      <c r="R1272" s="181" t="str">
        <f t="shared" ca="1" si="114"/>
        <v>TIDAK MCU</v>
      </c>
      <c r="S1272" s="589" t="s">
        <v>8716</v>
      </c>
      <c r="T1272" s="211">
        <v>44348</v>
      </c>
      <c r="U1272" s="212">
        <v>44348</v>
      </c>
      <c r="V1272" s="1313" t="s">
        <v>24</v>
      </c>
      <c r="W1272" s="1311" t="s">
        <v>24</v>
      </c>
      <c r="X1272" s="200"/>
      <c r="Y1272" s="201"/>
      <c r="Z1272" s="202"/>
      <c r="AA1272" s="213" t="s">
        <v>927</v>
      </c>
      <c r="AB1272" s="213" t="s">
        <v>24</v>
      </c>
      <c r="AC1272" s="203" t="s">
        <v>24</v>
      </c>
      <c r="AD1272" s="230" t="s">
        <v>24</v>
      </c>
      <c r="AE1272" s="230" t="s">
        <v>24</v>
      </c>
      <c r="AF1272" s="230" t="s">
        <v>24</v>
      </c>
      <c r="AG1272" s="230" t="s">
        <v>24</v>
      </c>
      <c r="AH1272" s="1305"/>
      <c r="AI1272" s="244" t="str">
        <f t="shared" si="115"/>
        <v>SC P360 - SC P410 A/M------</v>
      </c>
      <c r="AJ1272" s="1330">
        <f t="shared" si="116"/>
        <v>43161</v>
      </c>
      <c r="AK1272" s="589">
        <v>43977</v>
      </c>
      <c r="AL1272" s="726">
        <v>43581</v>
      </c>
      <c r="AM1272" s="213"/>
      <c r="AN1272" s="244"/>
      <c r="AO1272" s="244"/>
      <c r="AP1272" s="213"/>
      <c r="AQ1272" s="243" t="s">
        <v>3094</v>
      </c>
      <c r="AR1272" s="213"/>
      <c r="AS1272" s="213"/>
      <c r="AT1272" s="213"/>
      <c r="AU1272" s="213"/>
      <c r="AV1272" s="885"/>
      <c r="AW1272" s="885"/>
      <c r="AX1272" s="885"/>
      <c r="AY1272" s="885"/>
      <c r="AZ1272" s="177"/>
    </row>
    <row r="1273" spans="2:52" ht="15" customHeight="1">
      <c r="B1273" s="1310">
        <v>1267</v>
      </c>
      <c r="C1273" s="648" t="s">
        <v>7422</v>
      </c>
      <c r="D1273" s="567" t="s">
        <v>230</v>
      </c>
      <c r="E1273" s="567" t="s">
        <v>4228</v>
      </c>
      <c r="F1273" s="526" t="s">
        <v>7423</v>
      </c>
      <c r="G1273" s="526" t="s">
        <v>102</v>
      </c>
      <c r="H1273" s="653" t="s">
        <v>7424</v>
      </c>
      <c r="I1273" s="211">
        <v>34918</v>
      </c>
      <c r="J1273" s="1314">
        <f t="shared" ca="1" si="113"/>
        <v>26</v>
      </c>
      <c r="K1273" s="211" t="s">
        <v>493</v>
      </c>
      <c r="L1273" s="211" t="s">
        <v>7425</v>
      </c>
      <c r="M1273" s="211">
        <v>44780</v>
      </c>
      <c r="N1273" s="577">
        <v>43161</v>
      </c>
      <c r="O1273" s="205" t="s">
        <v>24</v>
      </c>
      <c r="P1273" s="244" t="s">
        <v>24</v>
      </c>
      <c r="Q1273" s="198" t="str">
        <f t="shared" si="112"/>
        <v>-</v>
      </c>
      <c r="R1273" s="181" t="str">
        <f t="shared" ca="1" si="114"/>
        <v>TIDAK MCU</v>
      </c>
      <c r="S1273" s="589" t="s">
        <v>8717</v>
      </c>
      <c r="T1273" s="211">
        <v>44415</v>
      </c>
      <c r="U1273" s="212">
        <v>44415</v>
      </c>
      <c r="V1273" s="1313" t="s">
        <v>24</v>
      </c>
      <c r="W1273" s="1311" t="s">
        <v>24</v>
      </c>
      <c r="X1273" s="200"/>
      <c r="Y1273" s="201"/>
      <c r="Z1273" s="202"/>
      <c r="AA1273" s="213" t="s">
        <v>927</v>
      </c>
      <c r="AB1273" s="213" t="s">
        <v>24</v>
      </c>
      <c r="AC1273" s="203" t="s">
        <v>24</v>
      </c>
      <c r="AD1273" s="230" t="s">
        <v>24</v>
      </c>
      <c r="AE1273" s="230" t="s">
        <v>24</v>
      </c>
      <c r="AF1273" s="230" t="s">
        <v>24</v>
      </c>
      <c r="AG1273" s="230" t="s">
        <v>24</v>
      </c>
      <c r="AH1273" s="369"/>
      <c r="AI1273" s="481" t="str">
        <f t="shared" si="115"/>
        <v>SC P360 - SC P410 A/M------</v>
      </c>
      <c r="AJ1273" s="1330">
        <f t="shared" si="116"/>
        <v>43161</v>
      </c>
      <c r="AK1273" s="589">
        <v>43689</v>
      </c>
      <c r="AL1273" s="726">
        <v>43689</v>
      </c>
      <c r="AM1273" s="213"/>
      <c r="AN1273" s="244"/>
      <c r="AO1273" s="244"/>
      <c r="AP1273" s="213"/>
      <c r="AQ1273" s="180"/>
      <c r="AR1273" s="213"/>
      <c r="AS1273" s="213"/>
      <c r="AT1273" s="213"/>
      <c r="AU1273" s="213"/>
      <c r="AV1273" s="885"/>
      <c r="AW1273" s="885"/>
      <c r="AX1273" s="885"/>
      <c r="AY1273" s="885"/>
      <c r="AZ1273" s="177"/>
    </row>
    <row r="1274" spans="2:52" ht="15" customHeight="1">
      <c r="B1274" s="1310">
        <v>1268</v>
      </c>
      <c r="C1274" s="648" t="s">
        <v>7426</v>
      </c>
      <c r="D1274" s="566" t="s">
        <v>230</v>
      </c>
      <c r="E1274" s="566" t="s">
        <v>4228</v>
      </c>
      <c r="F1274" s="526" t="s">
        <v>7427</v>
      </c>
      <c r="G1274" s="526" t="s">
        <v>102</v>
      </c>
      <c r="H1274" s="653" t="s">
        <v>7428</v>
      </c>
      <c r="I1274" s="211">
        <v>35159</v>
      </c>
      <c r="J1274" s="1314">
        <f t="shared" ca="1" si="113"/>
        <v>26</v>
      </c>
      <c r="K1274" s="176" t="s">
        <v>24</v>
      </c>
      <c r="L1274" s="170" t="s">
        <v>24</v>
      </c>
      <c r="M1274" s="173" t="s">
        <v>24</v>
      </c>
      <c r="N1274" s="510">
        <v>43245</v>
      </c>
      <c r="O1274" s="205" t="s">
        <v>24</v>
      </c>
      <c r="P1274" s="244" t="s">
        <v>24</v>
      </c>
      <c r="Q1274" s="198" t="str">
        <f t="shared" si="112"/>
        <v>-</v>
      </c>
      <c r="R1274" s="181" t="str">
        <f t="shared" ca="1" si="114"/>
        <v>TIDAK MCU</v>
      </c>
      <c r="S1274" s="589" t="s">
        <v>8718</v>
      </c>
      <c r="T1274" s="211">
        <v>44290</v>
      </c>
      <c r="U1274" s="212">
        <v>44290</v>
      </c>
      <c r="V1274" s="1313" t="s">
        <v>24</v>
      </c>
      <c r="W1274" s="1311" t="s">
        <v>24</v>
      </c>
      <c r="X1274" s="200"/>
      <c r="Y1274" s="201"/>
      <c r="Z1274" s="202"/>
      <c r="AA1274" s="213" t="s">
        <v>927</v>
      </c>
      <c r="AB1274" s="213" t="s">
        <v>24</v>
      </c>
      <c r="AC1274" s="203" t="s">
        <v>24</v>
      </c>
      <c r="AD1274" s="230" t="s">
        <v>24</v>
      </c>
      <c r="AE1274" s="230" t="s">
        <v>24</v>
      </c>
      <c r="AF1274" s="230" t="s">
        <v>24</v>
      </c>
      <c r="AG1274" s="230" t="s">
        <v>24</v>
      </c>
      <c r="AH1274" s="1305"/>
      <c r="AI1274" s="244" t="str">
        <f t="shared" si="115"/>
        <v>SC P360 - SC P410 A/M------</v>
      </c>
      <c r="AJ1274" s="1330">
        <f t="shared" si="116"/>
        <v>43245</v>
      </c>
      <c r="AK1274" s="589">
        <v>43581</v>
      </c>
      <c r="AL1274" s="726">
        <v>43581</v>
      </c>
      <c r="AM1274" s="213"/>
      <c r="AN1274" s="244"/>
      <c r="AO1274" s="244"/>
      <c r="AP1274" s="213"/>
      <c r="AQ1274" s="1231" t="s">
        <v>3094</v>
      </c>
      <c r="AR1274" s="213"/>
      <c r="AS1274" s="213"/>
      <c r="AT1274" s="213"/>
      <c r="AU1274" s="213"/>
      <c r="AV1274" s="885"/>
      <c r="AW1274" s="885"/>
      <c r="AX1274" s="885"/>
      <c r="AY1274" s="885"/>
      <c r="AZ1274" s="177"/>
    </row>
    <row r="1275" spans="2:52" ht="15" customHeight="1">
      <c r="B1275" s="1310">
        <v>1269</v>
      </c>
      <c r="C1275" s="648" t="s">
        <v>7429</v>
      </c>
      <c r="D1275" s="567" t="s">
        <v>230</v>
      </c>
      <c r="E1275" s="567" t="s">
        <v>4228</v>
      </c>
      <c r="F1275" s="526" t="s">
        <v>7430</v>
      </c>
      <c r="G1275" s="526" t="s">
        <v>102</v>
      </c>
      <c r="H1275" s="653" t="s">
        <v>7431</v>
      </c>
      <c r="I1275" s="211">
        <v>35802</v>
      </c>
      <c r="J1275" s="903">
        <f t="shared" ca="1" si="113"/>
        <v>24</v>
      </c>
      <c r="K1275" s="316" t="s">
        <v>24</v>
      </c>
      <c r="L1275" s="326" t="s">
        <v>24</v>
      </c>
      <c r="M1275" s="336" t="s">
        <v>24</v>
      </c>
      <c r="N1275" s="510">
        <v>43245</v>
      </c>
      <c r="O1275" s="205" t="s">
        <v>24</v>
      </c>
      <c r="P1275" s="244" t="s">
        <v>24</v>
      </c>
      <c r="Q1275" s="198" t="str">
        <f t="shared" si="112"/>
        <v>-</v>
      </c>
      <c r="R1275" s="181" t="str">
        <f t="shared" ca="1" si="114"/>
        <v>TIDAK MCU</v>
      </c>
      <c r="S1275" s="589" t="s">
        <v>8719</v>
      </c>
      <c r="T1275" s="211">
        <v>44568</v>
      </c>
      <c r="U1275" s="212">
        <v>44568</v>
      </c>
      <c r="V1275" s="395" t="s">
        <v>24</v>
      </c>
      <c r="W1275" s="136" t="s">
        <v>24</v>
      </c>
      <c r="X1275" s="200"/>
      <c r="Y1275" s="201"/>
      <c r="Z1275" s="202"/>
      <c r="AA1275" s="213" t="s">
        <v>927</v>
      </c>
      <c r="AB1275" s="213" t="s">
        <v>24</v>
      </c>
      <c r="AC1275" s="203" t="s">
        <v>24</v>
      </c>
      <c r="AD1275" s="230" t="s">
        <v>24</v>
      </c>
      <c r="AE1275" s="230" t="s">
        <v>24</v>
      </c>
      <c r="AF1275" s="230" t="s">
        <v>24</v>
      </c>
      <c r="AG1275" s="230" t="s">
        <v>24</v>
      </c>
      <c r="AH1275" s="1305"/>
      <c r="AI1275" s="244" t="str">
        <f t="shared" si="115"/>
        <v>SC P360 - SC P410 A/M------</v>
      </c>
      <c r="AJ1275" s="1330">
        <f t="shared" si="116"/>
        <v>43245</v>
      </c>
      <c r="AK1275" s="589">
        <v>43522</v>
      </c>
      <c r="AL1275" s="726">
        <v>43522</v>
      </c>
      <c r="AM1275" s="213"/>
      <c r="AN1275" s="244"/>
      <c r="AO1275" s="244"/>
      <c r="AP1275" s="213"/>
      <c r="AQ1275" s="213"/>
      <c r="AR1275" s="213"/>
      <c r="AS1275" s="213"/>
      <c r="AT1275" s="213"/>
      <c r="AU1275" s="213"/>
      <c r="AV1275" s="885"/>
      <c r="AW1275" s="885"/>
      <c r="AX1275" s="885"/>
      <c r="AY1275" s="885"/>
      <c r="AZ1275" s="177"/>
    </row>
    <row r="1276" spans="2:52" ht="15" customHeight="1">
      <c r="B1276" s="1310">
        <v>1270</v>
      </c>
      <c r="C1276" s="648" t="s">
        <v>7432</v>
      </c>
      <c r="D1276" s="566" t="s">
        <v>230</v>
      </c>
      <c r="E1276" s="567" t="s">
        <v>4228</v>
      </c>
      <c r="F1276" s="526" t="s">
        <v>7433</v>
      </c>
      <c r="G1276" s="526" t="s">
        <v>102</v>
      </c>
      <c r="H1276" s="653" t="s">
        <v>7434</v>
      </c>
      <c r="I1276" s="211">
        <v>34813</v>
      </c>
      <c r="J1276" s="903">
        <f t="shared" ca="1" si="113"/>
        <v>27</v>
      </c>
      <c r="K1276" s="316" t="s">
        <v>24</v>
      </c>
      <c r="L1276" s="326" t="s">
        <v>24</v>
      </c>
      <c r="M1276" s="336" t="s">
        <v>24</v>
      </c>
      <c r="N1276" s="510">
        <v>43245</v>
      </c>
      <c r="O1276" s="205" t="s">
        <v>24</v>
      </c>
      <c r="P1276" s="244" t="s">
        <v>24</v>
      </c>
      <c r="Q1276" s="198" t="str">
        <f t="shared" si="112"/>
        <v>-</v>
      </c>
      <c r="R1276" s="181" t="str">
        <f t="shared" ca="1" si="114"/>
        <v>TIDAK MCU</v>
      </c>
      <c r="S1276" s="589" t="s">
        <v>8720</v>
      </c>
      <c r="T1276" s="211">
        <v>44310</v>
      </c>
      <c r="U1276" s="212">
        <v>44310</v>
      </c>
      <c r="V1276" s="395" t="s">
        <v>24</v>
      </c>
      <c r="W1276" s="136" t="s">
        <v>24</v>
      </c>
      <c r="X1276" s="200"/>
      <c r="Y1276" s="201"/>
      <c r="Z1276" s="202"/>
      <c r="AA1276" s="213" t="s">
        <v>927</v>
      </c>
      <c r="AB1276" s="213" t="s">
        <v>24</v>
      </c>
      <c r="AC1276" s="203" t="s">
        <v>24</v>
      </c>
      <c r="AD1276" s="230" t="s">
        <v>24</v>
      </c>
      <c r="AE1276" s="230" t="s">
        <v>24</v>
      </c>
      <c r="AF1276" s="230" t="s">
        <v>24</v>
      </c>
      <c r="AG1276" s="230" t="s">
        <v>24</v>
      </c>
      <c r="AH1276" s="1305"/>
      <c r="AI1276" s="244" t="str">
        <f t="shared" si="115"/>
        <v>SC P360 - SC P410 A/M------</v>
      </c>
      <c r="AJ1276" s="1330">
        <f t="shared" si="116"/>
        <v>43245</v>
      </c>
      <c r="AK1276" s="589">
        <v>43581</v>
      </c>
      <c r="AL1276" s="726">
        <v>43581</v>
      </c>
      <c r="AM1276" s="213"/>
      <c r="AN1276" s="244"/>
      <c r="AO1276" s="244"/>
      <c r="AP1276" s="213"/>
      <c r="AQ1276" s="243" t="s">
        <v>3094</v>
      </c>
      <c r="AR1276" s="213"/>
      <c r="AS1276" s="213"/>
      <c r="AT1276" s="213"/>
      <c r="AU1276" s="213"/>
      <c r="AV1276" s="177"/>
      <c r="AW1276" s="177"/>
      <c r="AX1276" s="177"/>
      <c r="AY1276" s="177"/>
      <c r="AZ1276" s="177"/>
    </row>
    <row r="1277" spans="2:52" ht="15" customHeight="1">
      <c r="B1277" s="1310">
        <v>1271</v>
      </c>
      <c r="C1277" s="563" t="s">
        <v>7898</v>
      </c>
      <c r="D1277" s="590" t="s">
        <v>230</v>
      </c>
      <c r="E1277" s="567" t="s">
        <v>4228</v>
      </c>
      <c r="F1277" s="526" t="s">
        <v>7899</v>
      </c>
      <c r="G1277" s="526" t="s">
        <v>102</v>
      </c>
      <c r="H1277" s="688" t="s">
        <v>7900</v>
      </c>
      <c r="I1277" s="211">
        <v>30959</v>
      </c>
      <c r="J1277" s="1314">
        <f t="shared" ca="1" si="113"/>
        <v>37</v>
      </c>
      <c r="K1277" s="211" t="s">
        <v>493</v>
      </c>
      <c r="L1277" s="211" t="s">
        <v>7901</v>
      </c>
      <c r="M1277" s="211">
        <v>45116</v>
      </c>
      <c r="N1277" s="577">
        <v>43365</v>
      </c>
      <c r="O1277" s="205" t="s">
        <v>24</v>
      </c>
      <c r="P1277" s="244" t="s">
        <v>24</v>
      </c>
      <c r="Q1277" s="198" t="str">
        <f t="shared" si="112"/>
        <v>-</v>
      </c>
      <c r="R1277" s="181" t="str">
        <f t="shared" ca="1" si="114"/>
        <v>TIDAK MCU</v>
      </c>
      <c r="S1277" s="589" t="s">
        <v>8878</v>
      </c>
      <c r="T1277" s="211">
        <v>44473</v>
      </c>
      <c r="U1277" s="212">
        <v>44473</v>
      </c>
      <c r="V1277" s="395" t="s">
        <v>24</v>
      </c>
      <c r="W1277" s="136" t="s">
        <v>24</v>
      </c>
      <c r="X1277" s="200"/>
      <c r="Y1277" s="201"/>
      <c r="Z1277" s="202"/>
      <c r="AA1277" s="243" t="s">
        <v>927</v>
      </c>
      <c r="AB1277" s="213" t="s">
        <v>24</v>
      </c>
      <c r="AC1277" s="203" t="s">
        <v>24</v>
      </c>
      <c r="AD1277" s="232" t="s">
        <v>24</v>
      </c>
      <c r="AE1277" s="232" t="s">
        <v>24</v>
      </c>
      <c r="AF1277" s="232" t="s">
        <v>24</v>
      </c>
      <c r="AG1277" s="230" t="s">
        <v>24</v>
      </c>
      <c r="AH1277" s="1305"/>
      <c r="AI1277" s="244" t="str">
        <f t="shared" si="115"/>
        <v>SC P360 - SC P410 A/M------</v>
      </c>
      <c r="AJ1277" s="1330">
        <f t="shared" si="116"/>
        <v>43365</v>
      </c>
      <c r="AK1277" s="589">
        <v>44064</v>
      </c>
      <c r="AL1277" s="726">
        <v>43372</v>
      </c>
      <c r="AM1277" s="213"/>
      <c r="AN1277" s="244"/>
      <c r="AO1277" s="244"/>
      <c r="AP1277" s="213"/>
      <c r="AQ1277" s="1231" t="s">
        <v>3094</v>
      </c>
      <c r="AR1277" s="213"/>
      <c r="AS1277" s="213"/>
      <c r="AT1277" s="213"/>
      <c r="AU1277" s="213"/>
      <c r="AV1277" s="177"/>
      <c r="AW1277" s="177"/>
      <c r="AX1277" s="177"/>
      <c r="AY1277" s="177"/>
      <c r="AZ1277" s="177"/>
    </row>
    <row r="1278" spans="2:52" ht="15" customHeight="1">
      <c r="B1278" s="1310">
        <v>1272</v>
      </c>
      <c r="C1278" s="648" t="s">
        <v>7438</v>
      </c>
      <c r="D1278" s="566" t="s">
        <v>230</v>
      </c>
      <c r="E1278" s="567" t="s">
        <v>4228</v>
      </c>
      <c r="F1278" s="526" t="s">
        <v>7439</v>
      </c>
      <c r="G1278" s="526" t="s">
        <v>102</v>
      </c>
      <c r="H1278" s="653" t="s">
        <v>7440</v>
      </c>
      <c r="I1278" s="211">
        <v>35039</v>
      </c>
      <c r="J1278" s="1314">
        <f t="shared" ca="1" si="113"/>
        <v>26</v>
      </c>
      <c r="K1278" s="316" t="s">
        <v>24</v>
      </c>
      <c r="L1278" s="326" t="s">
        <v>24</v>
      </c>
      <c r="M1278" s="336" t="s">
        <v>24</v>
      </c>
      <c r="N1278" s="510">
        <v>43245</v>
      </c>
      <c r="O1278" s="205" t="s">
        <v>24</v>
      </c>
      <c r="P1278" s="244" t="s">
        <v>24</v>
      </c>
      <c r="Q1278" s="198" t="str">
        <f t="shared" si="112"/>
        <v>-</v>
      </c>
      <c r="R1278" s="181" t="str">
        <f t="shared" ca="1" si="114"/>
        <v>TIDAK MCU</v>
      </c>
      <c r="S1278" s="589" t="s">
        <v>8722</v>
      </c>
      <c r="T1278" s="211">
        <v>44536</v>
      </c>
      <c r="U1278" s="212">
        <v>44536</v>
      </c>
      <c r="V1278" s="395" t="s">
        <v>24</v>
      </c>
      <c r="W1278" s="136" t="s">
        <v>24</v>
      </c>
      <c r="X1278" s="200"/>
      <c r="Y1278" s="201"/>
      <c r="Z1278" s="202"/>
      <c r="AA1278" s="213" t="s">
        <v>927</v>
      </c>
      <c r="AB1278" s="213" t="s">
        <v>24</v>
      </c>
      <c r="AC1278" s="203" t="s">
        <v>24</v>
      </c>
      <c r="AD1278" s="230" t="s">
        <v>24</v>
      </c>
      <c r="AE1278" s="230" t="s">
        <v>24</v>
      </c>
      <c r="AF1278" s="230" t="s">
        <v>24</v>
      </c>
      <c r="AG1278" s="230" t="s">
        <v>24</v>
      </c>
      <c r="AH1278" s="1305"/>
      <c r="AI1278" s="244" t="str">
        <f t="shared" si="115"/>
        <v>SC P360 - SC P410 A/M------</v>
      </c>
      <c r="AJ1278" s="1330">
        <f t="shared" si="116"/>
        <v>43245</v>
      </c>
      <c r="AK1278" s="589">
        <v>43522</v>
      </c>
      <c r="AL1278" s="726">
        <v>43522</v>
      </c>
      <c r="AM1278" s="213"/>
      <c r="AN1278" s="244"/>
      <c r="AO1278" s="244"/>
      <c r="AP1278" s="213"/>
      <c r="AQ1278" s="243" t="s">
        <v>3094</v>
      </c>
      <c r="AR1278" s="213"/>
      <c r="AS1278" s="213"/>
      <c r="AT1278" s="213"/>
      <c r="AU1278" s="213"/>
      <c r="AV1278" s="177"/>
      <c r="AW1278" s="177"/>
      <c r="AX1278" s="177"/>
      <c r="AY1278" s="177"/>
      <c r="AZ1278" s="177"/>
    </row>
    <row r="1279" spans="2:52" ht="15" customHeight="1">
      <c r="B1279" s="1310">
        <v>1273</v>
      </c>
      <c r="C1279" s="563" t="s">
        <v>7441</v>
      </c>
      <c r="D1279" s="567" t="s">
        <v>230</v>
      </c>
      <c r="E1279" s="567" t="s">
        <v>4228</v>
      </c>
      <c r="F1279" s="526" t="s">
        <v>7442</v>
      </c>
      <c r="G1279" s="526" t="s">
        <v>102</v>
      </c>
      <c r="H1279" s="653" t="s">
        <v>7443</v>
      </c>
      <c r="I1279" s="211">
        <v>34750</v>
      </c>
      <c r="J1279" s="1314">
        <f t="shared" ca="1" si="113"/>
        <v>27</v>
      </c>
      <c r="K1279" s="316" t="s">
        <v>24</v>
      </c>
      <c r="L1279" s="326" t="s">
        <v>24</v>
      </c>
      <c r="M1279" s="336" t="s">
        <v>24</v>
      </c>
      <c r="N1279" s="510">
        <v>43245</v>
      </c>
      <c r="O1279" s="205" t="s">
        <v>24</v>
      </c>
      <c r="P1279" s="244" t="s">
        <v>24</v>
      </c>
      <c r="Q1279" s="198" t="str">
        <f t="shared" si="112"/>
        <v>-</v>
      </c>
      <c r="R1279" s="181" t="str">
        <f t="shared" ca="1" si="114"/>
        <v>TIDAK MCU</v>
      </c>
      <c r="S1279" s="589" t="s">
        <v>8723</v>
      </c>
      <c r="T1279" s="211">
        <v>44612</v>
      </c>
      <c r="U1279" s="212">
        <v>44612</v>
      </c>
      <c r="V1279" s="904" t="s">
        <v>24</v>
      </c>
      <c r="W1279" s="136" t="s">
        <v>24</v>
      </c>
      <c r="X1279" s="200"/>
      <c r="Y1279" s="201"/>
      <c r="Z1279" s="202"/>
      <c r="AA1279" s="213" t="s">
        <v>927</v>
      </c>
      <c r="AB1279" s="213" t="s">
        <v>24</v>
      </c>
      <c r="AC1279" s="203" t="s">
        <v>24</v>
      </c>
      <c r="AD1279" s="230" t="s">
        <v>24</v>
      </c>
      <c r="AE1279" s="230" t="s">
        <v>24</v>
      </c>
      <c r="AF1279" s="230" t="s">
        <v>24</v>
      </c>
      <c r="AG1279" s="230" t="s">
        <v>24</v>
      </c>
      <c r="AH1279" s="1305"/>
      <c r="AI1279" s="244" t="str">
        <f t="shared" si="115"/>
        <v>SC P360 - SC P410 A/M------</v>
      </c>
      <c r="AJ1279" s="1330">
        <f t="shared" si="116"/>
        <v>43245</v>
      </c>
      <c r="AK1279" s="589">
        <v>43581</v>
      </c>
      <c r="AL1279" s="726">
        <v>43581</v>
      </c>
      <c r="AM1279" s="213"/>
      <c r="AN1279" s="244"/>
      <c r="AO1279" s="244"/>
      <c r="AP1279" s="213"/>
      <c r="AQ1279" s="180"/>
      <c r="AR1279" s="213"/>
      <c r="AS1279" s="213"/>
      <c r="AT1279" s="213"/>
      <c r="AU1279" s="213"/>
      <c r="AV1279" s="885"/>
      <c r="AW1279" s="177"/>
      <c r="AX1279" s="177"/>
      <c r="AY1279" s="177"/>
      <c r="AZ1279" s="177"/>
    </row>
    <row r="1280" spans="2:52" ht="15" customHeight="1">
      <c r="B1280" s="1310">
        <v>1274</v>
      </c>
      <c r="C1280" s="563" t="s">
        <v>7444</v>
      </c>
      <c r="D1280" s="590" t="s">
        <v>230</v>
      </c>
      <c r="E1280" s="566" t="s">
        <v>4228</v>
      </c>
      <c r="F1280" s="526" t="s">
        <v>7445</v>
      </c>
      <c r="G1280" s="526" t="s">
        <v>102</v>
      </c>
      <c r="H1280" s="688" t="s">
        <v>7446</v>
      </c>
      <c r="I1280" s="211">
        <v>33699</v>
      </c>
      <c r="J1280" s="1314">
        <f t="shared" ca="1" si="113"/>
        <v>30</v>
      </c>
      <c r="K1280" s="316" t="s">
        <v>24</v>
      </c>
      <c r="L1280" s="326" t="s">
        <v>24</v>
      </c>
      <c r="M1280" s="336" t="s">
        <v>24</v>
      </c>
      <c r="N1280" s="510">
        <v>43245</v>
      </c>
      <c r="O1280" s="205" t="s">
        <v>24</v>
      </c>
      <c r="P1280" s="244" t="s">
        <v>24</v>
      </c>
      <c r="Q1280" s="198" t="str">
        <f t="shared" ref="Q1280:Q1311" si="117">IF(OR(O1280="-",O1280=""),"-",O1280+365)</f>
        <v>-</v>
      </c>
      <c r="R1280" s="181" t="str">
        <f t="shared" ca="1" si="114"/>
        <v>TIDAK MCU</v>
      </c>
      <c r="S1280" s="589" t="s">
        <v>8724</v>
      </c>
      <c r="T1280" s="211">
        <v>44291</v>
      </c>
      <c r="U1280" s="212">
        <v>44291</v>
      </c>
      <c r="V1280" s="395" t="s">
        <v>24</v>
      </c>
      <c r="W1280" s="136" t="s">
        <v>24</v>
      </c>
      <c r="X1280" s="200"/>
      <c r="Y1280" s="201"/>
      <c r="Z1280" s="202"/>
      <c r="AA1280" s="213" t="s">
        <v>927</v>
      </c>
      <c r="AB1280" s="213" t="s">
        <v>24</v>
      </c>
      <c r="AC1280" s="203" t="s">
        <v>24</v>
      </c>
      <c r="AD1280" s="230" t="s">
        <v>24</v>
      </c>
      <c r="AE1280" s="230" t="s">
        <v>24</v>
      </c>
      <c r="AF1280" s="230" t="s">
        <v>24</v>
      </c>
      <c r="AG1280" s="230" t="s">
        <v>24</v>
      </c>
      <c r="AH1280" s="1305"/>
      <c r="AI1280" s="244" t="str">
        <f t="shared" si="115"/>
        <v>SC P360 - SC P410 A/M------</v>
      </c>
      <c r="AJ1280" s="1330">
        <f t="shared" si="116"/>
        <v>43245</v>
      </c>
      <c r="AK1280" s="589">
        <v>43680</v>
      </c>
      <c r="AL1280" s="726">
        <v>43649</v>
      </c>
      <c r="AM1280" s="213"/>
      <c r="AN1280" s="244"/>
      <c r="AO1280" s="244"/>
      <c r="AP1280" s="213"/>
      <c r="AQ1280" s="243" t="s">
        <v>3094</v>
      </c>
      <c r="AR1280" s="213"/>
      <c r="AS1280" s="213"/>
      <c r="AT1280" s="213"/>
      <c r="AU1280" s="213"/>
      <c r="AV1280" s="177"/>
      <c r="AW1280" s="177"/>
      <c r="AX1280" s="177"/>
      <c r="AY1280" s="177"/>
      <c r="AZ1280" s="177"/>
    </row>
    <row r="1281" spans="2:52" ht="15" customHeight="1">
      <c r="B1281" s="1310">
        <v>1275</v>
      </c>
      <c r="C1281" s="563" t="s">
        <v>7447</v>
      </c>
      <c r="D1281" s="590" t="s">
        <v>230</v>
      </c>
      <c r="E1281" s="567" t="s">
        <v>4228</v>
      </c>
      <c r="F1281" s="526" t="s">
        <v>7448</v>
      </c>
      <c r="G1281" s="526" t="s">
        <v>102</v>
      </c>
      <c r="H1281" s="653" t="s">
        <v>7449</v>
      </c>
      <c r="I1281" s="211">
        <v>35171</v>
      </c>
      <c r="J1281" s="1314">
        <f t="shared" ca="1" si="113"/>
        <v>26</v>
      </c>
      <c r="K1281" s="176" t="s">
        <v>24</v>
      </c>
      <c r="L1281" s="170" t="s">
        <v>24</v>
      </c>
      <c r="M1281" s="173" t="s">
        <v>24</v>
      </c>
      <c r="N1281" s="510">
        <v>43245</v>
      </c>
      <c r="O1281" s="205" t="s">
        <v>24</v>
      </c>
      <c r="P1281" s="244" t="s">
        <v>24</v>
      </c>
      <c r="Q1281" s="198" t="str">
        <f t="shared" si="117"/>
        <v>-</v>
      </c>
      <c r="R1281" s="181" t="str">
        <f t="shared" ca="1" si="114"/>
        <v>TIDAK MCU</v>
      </c>
      <c r="S1281" s="589" t="s">
        <v>8725</v>
      </c>
      <c r="T1281" s="211">
        <v>44302</v>
      </c>
      <c r="U1281" s="212">
        <v>44302</v>
      </c>
      <c r="V1281" s="395" t="s">
        <v>24</v>
      </c>
      <c r="W1281" s="136" t="s">
        <v>24</v>
      </c>
      <c r="X1281" s="200"/>
      <c r="Y1281" s="201"/>
      <c r="Z1281" s="202"/>
      <c r="AA1281" s="213" t="s">
        <v>927</v>
      </c>
      <c r="AB1281" s="213" t="s">
        <v>24</v>
      </c>
      <c r="AC1281" s="203" t="s">
        <v>24</v>
      </c>
      <c r="AD1281" s="230" t="s">
        <v>24</v>
      </c>
      <c r="AE1281" s="230" t="s">
        <v>24</v>
      </c>
      <c r="AF1281" s="230" t="s">
        <v>24</v>
      </c>
      <c r="AG1281" s="230" t="s">
        <v>24</v>
      </c>
      <c r="AH1281" s="1305"/>
      <c r="AI1281" s="244" t="str">
        <f t="shared" si="115"/>
        <v>SC P360 - SC P410 A/M------</v>
      </c>
      <c r="AJ1281" s="1330">
        <f t="shared" si="116"/>
        <v>43245</v>
      </c>
      <c r="AK1281" s="589">
        <v>43680</v>
      </c>
      <c r="AL1281" s="726">
        <v>43649</v>
      </c>
      <c r="AM1281" s="213"/>
      <c r="AN1281" s="244"/>
      <c r="AO1281" s="244"/>
      <c r="AP1281" s="213"/>
      <c r="AQ1281" s="1231" t="s">
        <v>3094</v>
      </c>
      <c r="AR1281" s="213"/>
      <c r="AS1281" s="213"/>
      <c r="AT1281" s="213"/>
      <c r="AU1281" s="213"/>
      <c r="AV1281" s="177"/>
      <c r="AW1281" s="177"/>
      <c r="AX1281" s="177"/>
      <c r="AY1281" s="177"/>
      <c r="AZ1281" s="177"/>
    </row>
    <row r="1282" spans="2:52" ht="15" customHeight="1">
      <c r="B1282" s="1310">
        <v>1276</v>
      </c>
      <c r="C1282" s="563" t="s">
        <v>7450</v>
      </c>
      <c r="D1282" s="590" t="s">
        <v>230</v>
      </c>
      <c r="E1282" s="567" t="s">
        <v>4228</v>
      </c>
      <c r="F1282" s="526" t="s">
        <v>7451</v>
      </c>
      <c r="G1282" s="526" t="s">
        <v>102</v>
      </c>
      <c r="H1282" s="653" t="s">
        <v>7452</v>
      </c>
      <c r="I1282" s="211">
        <v>36291</v>
      </c>
      <c r="J1282" s="1314">
        <f t="shared" ca="1" si="113"/>
        <v>22</v>
      </c>
      <c r="K1282" s="316" t="s">
        <v>24</v>
      </c>
      <c r="L1282" s="326" t="s">
        <v>24</v>
      </c>
      <c r="M1282" s="336" t="s">
        <v>24</v>
      </c>
      <c r="N1282" s="577">
        <v>43060</v>
      </c>
      <c r="O1282" s="205" t="s">
        <v>24</v>
      </c>
      <c r="P1282" s="244" t="s">
        <v>24</v>
      </c>
      <c r="Q1282" s="198" t="str">
        <f t="shared" si="117"/>
        <v>-</v>
      </c>
      <c r="R1282" s="181" t="str">
        <f t="shared" ca="1" si="114"/>
        <v>TIDAK MCU</v>
      </c>
      <c r="S1282" s="589" t="s">
        <v>8726</v>
      </c>
      <c r="T1282" s="211">
        <v>44327</v>
      </c>
      <c r="U1282" s="212">
        <v>44327</v>
      </c>
      <c r="V1282" s="1313" t="s">
        <v>24</v>
      </c>
      <c r="W1282" s="1311" t="s">
        <v>24</v>
      </c>
      <c r="X1282" s="200"/>
      <c r="Y1282" s="201"/>
      <c r="Z1282" s="202"/>
      <c r="AA1282" s="243" t="s">
        <v>4457</v>
      </c>
      <c r="AB1282" s="213" t="s">
        <v>24</v>
      </c>
      <c r="AC1282" s="203"/>
      <c r="AD1282" s="230"/>
      <c r="AE1282" s="230"/>
      <c r="AF1282" s="230"/>
      <c r="AG1282" s="230"/>
      <c r="AH1282" s="1305"/>
      <c r="AI1282" s="244" t="str">
        <f t="shared" si="115"/>
        <v>SC P360, SC P380-</v>
      </c>
      <c r="AJ1282" s="1330">
        <f t="shared" si="116"/>
        <v>43060</v>
      </c>
      <c r="AK1282" s="589">
        <v>43064</v>
      </c>
      <c r="AL1282" s="726">
        <v>43067</v>
      </c>
      <c r="AM1282" s="213"/>
      <c r="AN1282" s="244"/>
      <c r="AO1282" s="244"/>
      <c r="AP1282" s="213"/>
      <c r="AQ1282" s="1231" t="s">
        <v>3094</v>
      </c>
      <c r="AR1282" s="213"/>
      <c r="AS1282" s="213"/>
      <c r="AT1282" s="213"/>
      <c r="AU1282" s="213"/>
      <c r="AV1282" s="885"/>
      <c r="AW1282" s="885"/>
      <c r="AX1282" s="885"/>
      <c r="AY1282" s="885"/>
      <c r="AZ1282" s="177"/>
    </row>
    <row r="1283" spans="2:52" ht="15" customHeight="1">
      <c r="B1283" s="1310">
        <v>1277</v>
      </c>
      <c r="C1283" s="563" t="s">
        <v>7453</v>
      </c>
      <c r="D1283" s="590" t="s">
        <v>230</v>
      </c>
      <c r="E1283" s="566" t="s">
        <v>4228</v>
      </c>
      <c r="F1283" s="526" t="s">
        <v>7454</v>
      </c>
      <c r="G1283" s="526" t="s">
        <v>102</v>
      </c>
      <c r="H1283" s="653" t="s">
        <v>7455</v>
      </c>
      <c r="I1283" s="211">
        <v>36339</v>
      </c>
      <c r="J1283" s="1314">
        <f t="shared" ca="1" si="113"/>
        <v>22</v>
      </c>
      <c r="K1283" s="316" t="s">
        <v>24</v>
      </c>
      <c r="L1283" s="326" t="s">
        <v>24</v>
      </c>
      <c r="M1283" s="336" t="s">
        <v>24</v>
      </c>
      <c r="N1283" s="577">
        <v>43060</v>
      </c>
      <c r="O1283" s="205" t="s">
        <v>24</v>
      </c>
      <c r="P1283" s="244" t="s">
        <v>24</v>
      </c>
      <c r="Q1283" s="198" t="str">
        <f t="shared" si="117"/>
        <v>-</v>
      </c>
      <c r="R1283" s="181" t="str">
        <f t="shared" ca="1" si="114"/>
        <v>TIDAK MCU</v>
      </c>
      <c r="S1283" s="589" t="s">
        <v>8727</v>
      </c>
      <c r="T1283" s="211">
        <v>44375</v>
      </c>
      <c r="U1283" s="212">
        <v>44375</v>
      </c>
      <c r="V1283" s="395" t="s">
        <v>24</v>
      </c>
      <c r="W1283" s="1311" t="s">
        <v>24</v>
      </c>
      <c r="X1283" s="200"/>
      <c r="Y1283" s="201"/>
      <c r="Z1283" s="202"/>
      <c r="AA1283" s="213" t="s">
        <v>4457</v>
      </c>
      <c r="AB1283" s="213" t="s">
        <v>24</v>
      </c>
      <c r="AC1283" s="203"/>
      <c r="AD1283" s="230"/>
      <c r="AE1283" s="230"/>
      <c r="AF1283" s="230"/>
      <c r="AG1283" s="230"/>
      <c r="AH1283" s="1305"/>
      <c r="AI1283" s="244" t="str">
        <f t="shared" si="115"/>
        <v>SC P360, SC P380-</v>
      </c>
      <c r="AJ1283" s="1330">
        <f t="shared" si="116"/>
        <v>43060</v>
      </c>
      <c r="AK1283" s="589">
        <v>44027</v>
      </c>
      <c r="AL1283" s="726">
        <v>43067</v>
      </c>
      <c r="AM1283" s="213"/>
      <c r="AN1283" s="244"/>
      <c r="AO1283" s="244"/>
      <c r="AP1283" s="213"/>
      <c r="AQ1283" s="243" t="s">
        <v>3094</v>
      </c>
      <c r="AR1283" s="213"/>
      <c r="AS1283" s="213"/>
      <c r="AT1283" s="213"/>
      <c r="AU1283" s="213"/>
      <c r="AV1283" s="885"/>
      <c r="AW1283" s="885"/>
      <c r="AX1283" s="885"/>
      <c r="AY1283" s="885"/>
      <c r="AZ1283" s="177"/>
    </row>
    <row r="1284" spans="2:52" ht="15" customHeight="1">
      <c r="B1284" s="1310">
        <v>1278</v>
      </c>
      <c r="C1284" s="563" t="s">
        <v>7456</v>
      </c>
      <c r="D1284" s="590" t="s">
        <v>230</v>
      </c>
      <c r="E1284" s="566" t="s">
        <v>4228</v>
      </c>
      <c r="F1284" s="526" t="s">
        <v>7457</v>
      </c>
      <c r="G1284" s="526" t="s">
        <v>102</v>
      </c>
      <c r="H1284" s="653" t="s">
        <v>7458</v>
      </c>
      <c r="I1284" s="211">
        <v>36024</v>
      </c>
      <c r="J1284" s="1314">
        <f t="shared" ca="1" si="113"/>
        <v>23</v>
      </c>
      <c r="K1284" s="316" t="s">
        <v>24</v>
      </c>
      <c r="L1284" s="326" t="s">
        <v>24</v>
      </c>
      <c r="M1284" s="336" t="s">
        <v>24</v>
      </c>
      <c r="N1284" s="577">
        <v>43060</v>
      </c>
      <c r="O1284" s="205" t="s">
        <v>24</v>
      </c>
      <c r="P1284" s="244" t="s">
        <v>24</v>
      </c>
      <c r="Q1284" s="198" t="str">
        <f t="shared" si="117"/>
        <v>-</v>
      </c>
      <c r="R1284" s="181" t="str">
        <f t="shared" ca="1" si="114"/>
        <v>TIDAK MCU</v>
      </c>
      <c r="S1284" s="589" t="s">
        <v>8728</v>
      </c>
      <c r="T1284" s="211">
        <v>44425</v>
      </c>
      <c r="U1284" s="212">
        <v>44425</v>
      </c>
      <c r="V1284" s="395" t="s">
        <v>24</v>
      </c>
      <c r="W1284" s="1311" t="s">
        <v>24</v>
      </c>
      <c r="X1284" s="200"/>
      <c r="Y1284" s="201"/>
      <c r="Z1284" s="202"/>
      <c r="AA1284" s="213" t="s">
        <v>4457</v>
      </c>
      <c r="AB1284" s="213" t="s">
        <v>13346</v>
      </c>
      <c r="AC1284" s="203"/>
      <c r="AD1284" s="230"/>
      <c r="AE1284" s="230"/>
      <c r="AF1284" s="230"/>
      <c r="AG1284" s="230"/>
      <c r="AH1284" s="1305"/>
      <c r="AI1284" s="244" t="str">
        <f t="shared" si="115"/>
        <v>SC P360, SC P380R140-9S(PW)</v>
      </c>
      <c r="AJ1284" s="1330">
        <f t="shared" si="116"/>
        <v>43060</v>
      </c>
      <c r="AK1284" s="589">
        <v>43064</v>
      </c>
      <c r="AL1284" s="726">
        <v>43067</v>
      </c>
      <c r="AM1284" s="213"/>
      <c r="AN1284" s="244"/>
      <c r="AO1284" s="244"/>
      <c r="AP1284" s="213"/>
      <c r="AQ1284" s="243" t="s">
        <v>3094</v>
      </c>
      <c r="AR1284" s="213"/>
      <c r="AS1284" s="213"/>
      <c r="AT1284" s="213"/>
      <c r="AU1284" s="213"/>
      <c r="AV1284" s="885"/>
      <c r="AW1284" s="177"/>
      <c r="AX1284" s="177"/>
      <c r="AY1284" s="177"/>
      <c r="AZ1284" s="177"/>
    </row>
    <row r="1285" spans="2:52" ht="15" customHeight="1">
      <c r="B1285" s="1310">
        <v>1279</v>
      </c>
      <c r="C1285" s="563" t="s">
        <v>7459</v>
      </c>
      <c r="D1285" s="590" t="s">
        <v>230</v>
      </c>
      <c r="E1285" s="566" t="s">
        <v>4228</v>
      </c>
      <c r="F1285" s="526" t="s">
        <v>7460</v>
      </c>
      <c r="G1285" s="526" t="s">
        <v>102</v>
      </c>
      <c r="H1285" s="653" t="s">
        <v>7461</v>
      </c>
      <c r="I1285" s="211">
        <v>36275</v>
      </c>
      <c r="J1285" s="1314">
        <f t="shared" ca="1" si="113"/>
        <v>22</v>
      </c>
      <c r="K1285" s="176" t="s">
        <v>24</v>
      </c>
      <c r="L1285" s="170" t="s">
        <v>24</v>
      </c>
      <c r="M1285" s="173" t="s">
        <v>24</v>
      </c>
      <c r="N1285" s="577">
        <v>43060</v>
      </c>
      <c r="O1285" s="205" t="s">
        <v>24</v>
      </c>
      <c r="P1285" s="244" t="s">
        <v>24</v>
      </c>
      <c r="Q1285" s="198" t="str">
        <f t="shared" si="117"/>
        <v>-</v>
      </c>
      <c r="R1285" s="181" t="str">
        <f t="shared" ca="1" si="114"/>
        <v>TIDAK MCU</v>
      </c>
      <c r="S1285" s="589" t="s">
        <v>8729</v>
      </c>
      <c r="T1285" s="211">
        <v>44676</v>
      </c>
      <c r="U1285" s="212">
        <v>44676</v>
      </c>
      <c r="V1285" s="395" t="s">
        <v>24</v>
      </c>
      <c r="W1285" s="136" t="s">
        <v>24</v>
      </c>
      <c r="X1285" s="200"/>
      <c r="Y1285" s="201"/>
      <c r="Z1285" s="202"/>
      <c r="AA1285" s="213" t="s">
        <v>4457</v>
      </c>
      <c r="AB1285" s="213" t="s">
        <v>9113</v>
      </c>
      <c r="AC1285" s="203"/>
      <c r="AD1285" s="230"/>
      <c r="AE1285" s="230"/>
      <c r="AF1285" s="230"/>
      <c r="AG1285" s="230"/>
      <c r="AH1285" s="1305"/>
      <c r="AI1285" s="244" t="str">
        <f t="shared" si="115"/>
        <v>SC P360, SC P380SC P410 A/M</v>
      </c>
      <c r="AJ1285" s="1330">
        <f t="shared" si="116"/>
        <v>43060</v>
      </c>
      <c r="AK1285" s="589">
        <v>44236</v>
      </c>
      <c r="AL1285" s="726">
        <v>43067</v>
      </c>
      <c r="AM1285" s="213"/>
      <c r="AN1285" s="244"/>
      <c r="AO1285" s="244"/>
      <c r="AP1285" s="213"/>
      <c r="AQ1285" s="180"/>
      <c r="AR1285" s="213"/>
      <c r="AS1285" s="213"/>
      <c r="AT1285" s="213"/>
      <c r="AU1285" s="213"/>
      <c r="AV1285" s="177"/>
      <c r="AW1285" s="177"/>
      <c r="AX1285" s="177"/>
      <c r="AY1285" s="177"/>
      <c r="AZ1285" s="177"/>
    </row>
    <row r="1286" spans="2:52" ht="15" customHeight="1">
      <c r="B1286" s="1310">
        <v>1280</v>
      </c>
      <c r="C1286" s="563" t="s">
        <v>3881</v>
      </c>
      <c r="D1286" s="244" t="s">
        <v>230</v>
      </c>
      <c r="E1286" s="567" t="s">
        <v>4228</v>
      </c>
      <c r="F1286" s="526" t="s">
        <v>7462</v>
      </c>
      <c r="G1286" s="526" t="s">
        <v>102</v>
      </c>
      <c r="H1286" s="688" t="s">
        <v>7463</v>
      </c>
      <c r="I1286" s="211">
        <v>35466</v>
      </c>
      <c r="J1286" s="1314">
        <f t="shared" ca="1" si="113"/>
        <v>25</v>
      </c>
      <c r="K1286" s="316" t="s">
        <v>24</v>
      </c>
      <c r="L1286" s="326" t="s">
        <v>24</v>
      </c>
      <c r="M1286" s="336" t="s">
        <v>24</v>
      </c>
      <c r="N1286" s="577">
        <v>43060</v>
      </c>
      <c r="O1286" s="205" t="s">
        <v>24</v>
      </c>
      <c r="P1286" s="244" t="s">
        <v>24</v>
      </c>
      <c r="Q1286" s="198" t="str">
        <f t="shared" si="117"/>
        <v>-</v>
      </c>
      <c r="R1286" s="181" t="str">
        <f t="shared" ca="1" si="114"/>
        <v>TIDAK MCU</v>
      </c>
      <c r="S1286" s="589" t="s">
        <v>8730</v>
      </c>
      <c r="T1286" s="211">
        <v>44597</v>
      </c>
      <c r="U1286" s="212">
        <v>44597</v>
      </c>
      <c r="V1286" s="1330" t="s">
        <v>24</v>
      </c>
      <c r="W1286" s="1311" t="s">
        <v>24</v>
      </c>
      <c r="X1286" s="200"/>
      <c r="Y1286" s="201"/>
      <c r="Z1286" s="202"/>
      <c r="AA1286" s="243" t="s">
        <v>927</v>
      </c>
      <c r="AB1286" s="213" t="s">
        <v>24</v>
      </c>
      <c r="AC1286" s="203"/>
      <c r="AD1286" s="230"/>
      <c r="AE1286" s="230"/>
      <c r="AF1286" s="230"/>
      <c r="AG1286" s="230"/>
      <c r="AH1286" s="1305"/>
      <c r="AI1286" s="244" t="str">
        <f t="shared" si="115"/>
        <v>SC P360 - SC P410 A/M-</v>
      </c>
      <c r="AJ1286" s="1330">
        <f t="shared" si="116"/>
        <v>43060</v>
      </c>
      <c r="AK1286" s="589">
        <v>44250</v>
      </c>
      <c r="AL1286" s="726">
        <v>44250</v>
      </c>
      <c r="AM1286" s="213"/>
      <c r="AN1286" s="244"/>
      <c r="AO1286" s="244"/>
      <c r="AP1286" s="213" t="s">
        <v>9113</v>
      </c>
      <c r="AQ1286" s="1231" t="s">
        <v>3094</v>
      </c>
      <c r="AR1286" s="213"/>
      <c r="AS1286" s="213"/>
      <c r="AT1286" s="213"/>
      <c r="AU1286" s="213"/>
      <c r="AV1286" s="177"/>
      <c r="AW1286" s="177"/>
      <c r="AX1286" s="177"/>
      <c r="AY1286" s="177"/>
      <c r="AZ1286" s="177"/>
    </row>
    <row r="1287" spans="2:52" ht="15" customHeight="1">
      <c r="B1287" s="1310">
        <v>1281</v>
      </c>
      <c r="C1287" s="563" t="s">
        <v>7464</v>
      </c>
      <c r="D1287" s="566" t="s">
        <v>230</v>
      </c>
      <c r="E1287" s="566" t="s">
        <v>4228</v>
      </c>
      <c r="F1287" s="526" t="s">
        <v>7465</v>
      </c>
      <c r="G1287" s="526" t="s">
        <v>102</v>
      </c>
      <c r="H1287" s="653" t="s">
        <v>7466</v>
      </c>
      <c r="I1287" s="211">
        <v>35587</v>
      </c>
      <c r="J1287" s="1314">
        <f t="shared" ca="1" si="113"/>
        <v>24</v>
      </c>
      <c r="K1287" s="176" t="s">
        <v>24</v>
      </c>
      <c r="L1287" s="170" t="s">
        <v>24</v>
      </c>
      <c r="M1287" s="173" t="s">
        <v>24</v>
      </c>
      <c r="N1287" s="577">
        <v>43060</v>
      </c>
      <c r="O1287" s="211" t="s">
        <v>24</v>
      </c>
      <c r="P1287" s="244" t="s">
        <v>24</v>
      </c>
      <c r="Q1287" s="198" t="str">
        <f t="shared" si="117"/>
        <v>-</v>
      </c>
      <c r="R1287" s="181" t="str">
        <f t="shared" ca="1" si="114"/>
        <v>TIDAK MCU</v>
      </c>
      <c r="S1287" s="589" t="s">
        <v>8731</v>
      </c>
      <c r="T1287" s="211">
        <v>44353</v>
      </c>
      <c r="U1287" s="212">
        <v>44353</v>
      </c>
      <c r="V1287" s="1330" t="s">
        <v>24</v>
      </c>
      <c r="W1287" s="1311" t="s">
        <v>24</v>
      </c>
      <c r="X1287" s="200"/>
      <c r="Y1287" s="201"/>
      <c r="Z1287" s="202"/>
      <c r="AA1287" s="213" t="s">
        <v>4457</v>
      </c>
      <c r="AB1287" s="213" t="s">
        <v>24</v>
      </c>
      <c r="AC1287" s="203"/>
      <c r="AD1287" s="230"/>
      <c r="AE1287" s="230"/>
      <c r="AF1287" s="230"/>
      <c r="AG1287" s="230"/>
      <c r="AH1287" s="1305"/>
      <c r="AI1287" s="244" t="str">
        <f t="shared" si="115"/>
        <v>SC P360, SC P380-</v>
      </c>
      <c r="AJ1287" s="1330">
        <f t="shared" si="116"/>
        <v>43060</v>
      </c>
      <c r="AK1287" s="589">
        <v>43978</v>
      </c>
      <c r="AL1287" s="726">
        <v>43067</v>
      </c>
      <c r="AM1287" s="213"/>
      <c r="AN1287" s="244"/>
      <c r="AO1287" s="244"/>
      <c r="AP1287" s="213"/>
      <c r="AQ1287" s="1231" t="s">
        <v>3094</v>
      </c>
      <c r="AR1287" s="213"/>
      <c r="AS1287" s="213"/>
      <c r="AT1287" s="213"/>
      <c r="AU1287" s="213"/>
      <c r="AV1287" s="885"/>
      <c r="AW1287" s="177"/>
      <c r="AX1287" s="177"/>
      <c r="AY1287" s="177"/>
      <c r="AZ1287" s="177"/>
    </row>
    <row r="1288" spans="2:52" ht="15" customHeight="1">
      <c r="B1288" s="1310">
        <v>1282</v>
      </c>
      <c r="C1288" s="647" t="s">
        <v>7467</v>
      </c>
      <c r="D1288" s="590" t="s">
        <v>230</v>
      </c>
      <c r="E1288" s="567" t="s">
        <v>4228</v>
      </c>
      <c r="F1288" s="526" t="s">
        <v>7468</v>
      </c>
      <c r="G1288" s="526" t="s">
        <v>102</v>
      </c>
      <c r="H1288" s="653" t="s">
        <v>7469</v>
      </c>
      <c r="I1288" s="211">
        <v>36171</v>
      </c>
      <c r="J1288" s="1314">
        <f t="shared" ca="1" si="113"/>
        <v>23</v>
      </c>
      <c r="K1288" s="181" t="s">
        <v>493</v>
      </c>
      <c r="L1288" s="181" t="s">
        <v>7470</v>
      </c>
      <c r="M1288" s="181">
        <v>44937</v>
      </c>
      <c r="N1288" s="577">
        <v>43119</v>
      </c>
      <c r="O1288" s="205" t="s">
        <v>24</v>
      </c>
      <c r="P1288" s="244" t="s">
        <v>24</v>
      </c>
      <c r="Q1288" s="198" t="str">
        <f t="shared" si="117"/>
        <v>-</v>
      </c>
      <c r="R1288" s="181" t="str">
        <f t="shared" ca="1" si="114"/>
        <v>TIDAK MCU</v>
      </c>
      <c r="S1288" s="589" t="s">
        <v>8732</v>
      </c>
      <c r="T1288" s="211">
        <v>44572</v>
      </c>
      <c r="U1288" s="212">
        <v>44572</v>
      </c>
      <c r="V1288" s="1330" t="s">
        <v>24</v>
      </c>
      <c r="W1288" s="1311" t="s">
        <v>24</v>
      </c>
      <c r="X1288" s="200"/>
      <c r="Y1288" s="201"/>
      <c r="Z1288" s="202"/>
      <c r="AA1288" s="213" t="s">
        <v>927</v>
      </c>
      <c r="AB1288" s="213" t="s">
        <v>24</v>
      </c>
      <c r="AC1288" s="203" t="s">
        <v>24</v>
      </c>
      <c r="AD1288" s="230" t="s">
        <v>24</v>
      </c>
      <c r="AE1288" s="230" t="s">
        <v>24</v>
      </c>
      <c r="AF1288" s="230" t="s">
        <v>24</v>
      </c>
      <c r="AG1288" s="230" t="s">
        <v>24</v>
      </c>
      <c r="AH1288" s="1305"/>
      <c r="AI1288" s="244" t="str">
        <f t="shared" si="115"/>
        <v>SC P360 - SC P410 A/M------</v>
      </c>
      <c r="AJ1288" s="1330">
        <f t="shared" si="116"/>
        <v>43119</v>
      </c>
      <c r="AK1288" s="589">
        <v>43689</v>
      </c>
      <c r="AL1288" s="726">
        <v>43689</v>
      </c>
      <c r="AM1288" s="213"/>
      <c r="AN1288" s="244"/>
      <c r="AO1288" s="244"/>
      <c r="AP1288" s="213"/>
      <c r="AQ1288" s="180"/>
      <c r="AR1288" s="213"/>
      <c r="AS1288" s="213"/>
      <c r="AT1288" s="213"/>
      <c r="AU1288" s="213"/>
      <c r="AV1288" s="177"/>
      <c r="AW1288" s="177"/>
      <c r="AX1288" s="177"/>
      <c r="AY1288" s="177"/>
      <c r="AZ1288" s="177"/>
    </row>
    <row r="1289" spans="2:52" ht="15" customHeight="1">
      <c r="B1289" s="1310">
        <v>1283</v>
      </c>
      <c r="C1289" s="563" t="s">
        <v>7471</v>
      </c>
      <c r="D1289" s="590" t="s">
        <v>230</v>
      </c>
      <c r="E1289" s="566" t="s">
        <v>4228</v>
      </c>
      <c r="F1289" s="526" t="s">
        <v>7472</v>
      </c>
      <c r="G1289" s="526" t="s">
        <v>102</v>
      </c>
      <c r="H1289" s="527" t="s">
        <v>7473</v>
      </c>
      <c r="I1289" s="211">
        <v>36316</v>
      </c>
      <c r="J1289" s="903">
        <f t="shared" ca="1" si="113"/>
        <v>22</v>
      </c>
      <c r="K1289" s="316" t="s">
        <v>24</v>
      </c>
      <c r="L1289" s="326" t="s">
        <v>24</v>
      </c>
      <c r="M1289" s="336" t="s">
        <v>24</v>
      </c>
      <c r="N1289" s="577">
        <v>43060</v>
      </c>
      <c r="O1289" s="205" t="s">
        <v>24</v>
      </c>
      <c r="P1289" s="244" t="s">
        <v>24</v>
      </c>
      <c r="Q1289" s="198" t="str">
        <f t="shared" si="117"/>
        <v>-</v>
      </c>
      <c r="R1289" s="181" t="str">
        <f t="shared" ca="1" si="114"/>
        <v>TIDAK MCU</v>
      </c>
      <c r="S1289" s="589" t="s">
        <v>8733</v>
      </c>
      <c r="T1289" s="211">
        <v>44352</v>
      </c>
      <c r="U1289" s="212">
        <v>44352</v>
      </c>
      <c r="V1289" s="1330" t="s">
        <v>24</v>
      </c>
      <c r="W1289" s="1311" t="s">
        <v>24</v>
      </c>
      <c r="X1289" s="200"/>
      <c r="Y1289" s="201"/>
      <c r="Z1289" s="202"/>
      <c r="AA1289" s="213" t="s">
        <v>4457</v>
      </c>
      <c r="AB1289" s="213" t="s">
        <v>24</v>
      </c>
      <c r="AC1289" s="203"/>
      <c r="AD1289" s="230"/>
      <c r="AE1289" s="230"/>
      <c r="AF1289" s="230"/>
      <c r="AG1289" s="230"/>
      <c r="AH1289" s="1305"/>
      <c r="AI1289" s="244" t="str">
        <f t="shared" si="115"/>
        <v>SC P360, SC P380-</v>
      </c>
      <c r="AJ1289" s="1330">
        <f t="shared" si="116"/>
        <v>43060</v>
      </c>
      <c r="AK1289" s="589">
        <v>43064</v>
      </c>
      <c r="AL1289" s="726">
        <v>43067</v>
      </c>
      <c r="AM1289" s="213"/>
      <c r="AN1289" s="244"/>
      <c r="AO1289" s="244"/>
      <c r="AP1289" s="213"/>
      <c r="AQ1289" s="1231" t="s">
        <v>3094</v>
      </c>
      <c r="AR1289" s="213"/>
      <c r="AS1289" s="213"/>
      <c r="AT1289" s="213"/>
      <c r="AU1289" s="213"/>
      <c r="AV1289" s="885"/>
      <c r="AW1289" s="885"/>
      <c r="AX1289" s="885"/>
      <c r="AY1289" s="885"/>
      <c r="AZ1289" s="177"/>
    </row>
    <row r="1290" spans="2:52" ht="15" customHeight="1">
      <c r="B1290" s="1310">
        <v>1284</v>
      </c>
      <c r="C1290" s="563" t="s">
        <v>7474</v>
      </c>
      <c r="D1290" s="590" t="s">
        <v>230</v>
      </c>
      <c r="E1290" s="566" t="s">
        <v>4228</v>
      </c>
      <c r="F1290" s="526" t="s">
        <v>7475</v>
      </c>
      <c r="G1290" s="526" t="s">
        <v>102</v>
      </c>
      <c r="H1290" s="653" t="s">
        <v>7476</v>
      </c>
      <c r="I1290" s="211">
        <v>36363</v>
      </c>
      <c r="J1290" s="903">
        <f t="shared" ca="1" si="113"/>
        <v>22</v>
      </c>
      <c r="K1290" s="176" t="s">
        <v>24</v>
      </c>
      <c r="L1290" s="170" t="s">
        <v>24</v>
      </c>
      <c r="M1290" s="173" t="s">
        <v>24</v>
      </c>
      <c r="N1290" s="577">
        <v>43119</v>
      </c>
      <c r="O1290" s="205" t="s">
        <v>24</v>
      </c>
      <c r="P1290" s="244" t="s">
        <v>24</v>
      </c>
      <c r="Q1290" s="198" t="str">
        <f t="shared" si="117"/>
        <v>-</v>
      </c>
      <c r="R1290" s="181" t="str">
        <f t="shared" ca="1" si="114"/>
        <v>TIDAK MCU</v>
      </c>
      <c r="S1290" s="589" t="s">
        <v>8734</v>
      </c>
      <c r="T1290" s="211">
        <v>44399</v>
      </c>
      <c r="U1290" s="212">
        <v>44399</v>
      </c>
      <c r="V1290" s="1330" t="s">
        <v>24</v>
      </c>
      <c r="W1290" s="1311" t="s">
        <v>24</v>
      </c>
      <c r="X1290" s="200"/>
      <c r="Y1290" s="201"/>
      <c r="Z1290" s="202"/>
      <c r="AA1290" s="213" t="s">
        <v>4457</v>
      </c>
      <c r="AB1290" s="213" t="s">
        <v>24</v>
      </c>
      <c r="AC1290" s="203"/>
      <c r="AD1290" s="230"/>
      <c r="AE1290" s="230"/>
      <c r="AF1290" s="230"/>
      <c r="AG1290" s="230"/>
      <c r="AH1290" s="1305"/>
      <c r="AI1290" s="244" t="str">
        <f t="shared" si="115"/>
        <v>SC P360, SC P380-</v>
      </c>
      <c r="AJ1290" s="1330">
        <f t="shared" si="116"/>
        <v>43119</v>
      </c>
      <c r="AK1290" s="589">
        <v>43123</v>
      </c>
      <c r="AL1290" s="726">
        <v>43126</v>
      </c>
      <c r="AM1290" s="213"/>
      <c r="AN1290" s="244"/>
      <c r="AO1290" s="244"/>
      <c r="AP1290" s="213"/>
      <c r="AQ1290" s="243" t="s">
        <v>3094</v>
      </c>
      <c r="AR1290" s="213"/>
      <c r="AS1290" s="213"/>
      <c r="AT1290" s="213"/>
      <c r="AU1290" s="213"/>
      <c r="AV1290" s="885"/>
      <c r="AW1290" s="885"/>
      <c r="AX1290" s="885"/>
      <c r="AY1290" s="885"/>
      <c r="AZ1290" s="177"/>
    </row>
    <row r="1291" spans="2:52" ht="16.5" customHeight="1">
      <c r="B1291" s="1310">
        <v>1285</v>
      </c>
      <c r="C1291" s="563" t="s">
        <v>7477</v>
      </c>
      <c r="D1291" s="590" t="s">
        <v>230</v>
      </c>
      <c r="E1291" s="567" t="s">
        <v>4228</v>
      </c>
      <c r="F1291" s="526" t="s">
        <v>7478</v>
      </c>
      <c r="G1291" s="526" t="s">
        <v>102</v>
      </c>
      <c r="H1291" s="653" t="s">
        <v>7479</v>
      </c>
      <c r="I1291" s="211">
        <v>34982</v>
      </c>
      <c r="J1291" s="1314">
        <f t="shared" ca="1" si="113"/>
        <v>26</v>
      </c>
      <c r="K1291" s="211" t="s">
        <v>493</v>
      </c>
      <c r="L1291" s="211" t="s">
        <v>7480</v>
      </c>
      <c r="M1291" s="211">
        <v>45940</v>
      </c>
      <c r="N1291" s="577">
        <v>43119</v>
      </c>
      <c r="O1291" s="205" t="s">
        <v>24</v>
      </c>
      <c r="P1291" s="244" t="s">
        <v>24</v>
      </c>
      <c r="Q1291" s="198" t="str">
        <f t="shared" si="117"/>
        <v>-</v>
      </c>
      <c r="R1291" s="181" t="str">
        <f t="shared" ca="1" si="114"/>
        <v>TIDAK MCU</v>
      </c>
      <c r="S1291" s="589" t="s">
        <v>8735</v>
      </c>
      <c r="T1291" s="211">
        <v>44479</v>
      </c>
      <c r="U1291" s="212">
        <v>44479</v>
      </c>
      <c r="V1291" s="1330" t="s">
        <v>24</v>
      </c>
      <c r="W1291" s="1311" t="s">
        <v>24</v>
      </c>
      <c r="X1291" s="200"/>
      <c r="Y1291" s="201"/>
      <c r="Z1291" s="202"/>
      <c r="AA1291" s="213" t="s">
        <v>927</v>
      </c>
      <c r="AB1291" s="213" t="s">
        <v>24</v>
      </c>
      <c r="AC1291" s="203" t="s">
        <v>24</v>
      </c>
      <c r="AD1291" s="230" t="s">
        <v>24</v>
      </c>
      <c r="AE1291" s="230" t="s">
        <v>24</v>
      </c>
      <c r="AF1291" s="230" t="s">
        <v>24</v>
      </c>
      <c r="AG1291" s="230" t="s">
        <v>24</v>
      </c>
      <c r="AH1291" s="1305"/>
      <c r="AI1291" s="244" t="str">
        <f t="shared" si="115"/>
        <v>SC P360 - SC P410 A/M------</v>
      </c>
      <c r="AJ1291" s="1330">
        <f t="shared" si="116"/>
        <v>43119</v>
      </c>
      <c r="AK1291" s="589">
        <v>43123</v>
      </c>
      <c r="AL1291" s="726">
        <v>43126</v>
      </c>
      <c r="AM1291" s="213"/>
      <c r="AN1291" s="244"/>
      <c r="AO1291" s="244"/>
      <c r="AP1291" s="213"/>
      <c r="AQ1291" s="243" t="s">
        <v>3094</v>
      </c>
      <c r="AR1291" s="213"/>
      <c r="AS1291" s="213"/>
      <c r="AT1291" s="213"/>
      <c r="AU1291" s="213"/>
      <c r="AV1291" s="885"/>
      <c r="AW1291" s="885"/>
      <c r="AX1291" s="885"/>
      <c r="AY1291" s="885"/>
      <c r="AZ1291" s="177"/>
    </row>
    <row r="1292" spans="2:52" ht="15" customHeight="1">
      <c r="B1292" s="1310">
        <v>1286</v>
      </c>
      <c r="C1292" s="563" t="s">
        <v>7481</v>
      </c>
      <c r="D1292" s="590" t="s">
        <v>230</v>
      </c>
      <c r="E1292" s="567" t="s">
        <v>4228</v>
      </c>
      <c r="F1292" s="526" t="s">
        <v>7482</v>
      </c>
      <c r="G1292" s="526" t="s">
        <v>102</v>
      </c>
      <c r="H1292" s="653" t="s">
        <v>7483</v>
      </c>
      <c r="I1292" s="211">
        <v>36022</v>
      </c>
      <c r="J1292" s="1314">
        <f t="shared" ca="1" si="113"/>
        <v>23</v>
      </c>
      <c r="K1292" s="316" t="s">
        <v>24</v>
      </c>
      <c r="L1292" s="326" t="s">
        <v>24</v>
      </c>
      <c r="M1292" s="336" t="s">
        <v>24</v>
      </c>
      <c r="N1292" s="577">
        <v>43060</v>
      </c>
      <c r="O1292" s="205" t="s">
        <v>24</v>
      </c>
      <c r="P1292" s="244" t="s">
        <v>24</v>
      </c>
      <c r="Q1292" s="198" t="str">
        <f t="shared" si="117"/>
        <v>-</v>
      </c>
      <c r="R1292" s="181" t="str">
        <f t="shared" ca="1" si="114"/>
        <v>TIDAK MCU</v>
      </c>
      <c r="S1292" s="589" t="s">
        <v>8736</v>
      </c>
      <c r="T1292" s="211">
        <v>44423</v>
      </c>
      <c r="U1292" s="212">
        <v>44423</v>
      </c>
      <c r="V1292" s="1330" t="s">
        <v>24</v>
      </c>
      <c r="W1292" s="1311" t="s">
        <v>24</v>
      </c>
      <c r="X1292" s="200"/>
      <c r="Y1292" s="201"/>
      <c r="Z1292" s="202"/>
      <c r="AA1292" s="213" t="s">
        <v>927</v>
      </c>
      <c r="AB1292" s="213" t="s">
        <v>24</v>
      </c>
      <c r="AC1292" s="203" t="s">
        <v>24</v>
      </c>
      <c r="AD1292" s="230" t="s">
        <v>24</v>
      </c>
      <c r="AE1292" s="230" t="s">
        <v>24</v>
      </c>
      <c r="AF1292" s="230" t="s">
        <v>24</v>
      </c>
      <c r="AG1292" s="230" t="s">
        <v>24</v>
      </c>
      <c r="AH1292" s="369"/>
      <c r="AI1292" s="481" t="str">
        <f t="shared" si="115"/>
        <v>SC P360 - SC P410 A/M------</v>
      </c>
      <c r="AJ1292" s="1330">
        <f t="shared" si="116"/>
        <v>43060</v>
      </c>
      <c r="AK1292" s="589">
        <v>43689</v>
      </c>
      <c r="AL1292" s="726">
        <v>43689</v>
      </c>
      <c r="AM1292" s="213"/>
      <c r="AN1292" s="244"/>
      <c r="AO1292" s="244"/>
      <c r="AP1292" s="213"/>
      <c r="AQ1292" s="1231" t="s">
        <v>3094</v>
      </c>
      <c r="AR1292" s="213"/>
      <c r="AS1292" s="213"/>
      <c r="AT1292" s="213"/>
      <c r="AU1292" s="213"/>
      <c r="AV1292" s="885"/>
      <c r="AW1292" s="885"/>
      <c r="AX1292" s="885"/>
      <c r="AY1292" s="885"/>
      <c r="AZ1292" s="177"/>
    </row>
    <row r="1293" spans="2:52" ht="15" customHeight="1">
      <c r="B1293" s="1310">
        <v>1287</v>
      </c>
      <c r="C1293" s="647" t="s">
        <v>7484</v>
      </c>
      <c r="D1293" s="590" t="s">
        <v>230</v>
      </c>
      <c r="E1293" s="567" t="s">
        <v>4228</v>
      </c>
      <c r="F1293" s="526" t="s">
        <v>7485</v>
      </c>
      <c r="G1293" s="526" t="s">
        <v>102</v>
      </c>
      <c r="H1293" s="653" t="s">
        <v>7486</v>
      </c>
      <c r="I1293" s="211">
        <v>35007</v>
      </c>
      <c r="J1293" s="1314">
        <f t="shared" ca="1" si="113"/>
        <v>26</v>
      </c>
      <c r="K1293" s="316" t="s">
        <v>24</v>
      </c>
      <c r="L1293" s="326" t="s">
        <v>24</v>
      </c>
      <c r="M1293" s="336" t="s">
        <v>24</v>
      </c>
      <c r="N1293" s="577">
        <v>43060</v>
      </c>
      <c r="O1293" s="205" t="s">
        <v>24</v>
      </c>
      <c r="P1293" s="244" t="s">
        <v>24</v>
      </c>
      <c r="Q1293" s="198" t="str">
        <f t="shared" si="117"/>
        <v>-</v>
      </c>
      <c r="R1293" s="181" t="str">
        <f t="shared" ca="1" si="114"/>
        <v>TIDAK MCU</v>
      </c>
      <c r="S1293" s="589" t="s">
        <v>8737</v>
      </c>
      <c r="T1293" s="211">
        <v>44504</v>
      </c>
      <c r="U1293" s="212">
        <v>44504</v>
      </c>
      <c r="V1293" s="1330" t="s">
        <v>24</v>
      </c>
      <c r="W1293" s="1311" t="s">
        <v>24</v>
      </c>
      <c r="X1293" s="200"/>
      <c r="Y1293" s="201"/>
      <c r="Z1293" s="202"/>
      <c r="AA1293" s="213" t="s">
        <v>927</v>
      </c>
      <c r="AB1293" s="213" t="s">
        <v>24</v>
      </c>
      <c r="AC1293" s="203" t="s">
        <v>24</v>
      </c>
      <c r="AD1293" s="230" t="s">
        <v>24</v>
      </c>
      <c r="AE1293" s="230" t="s">
        <v>24</v>
      </c>
      <c r="AF1293" s="230" t="s">
        <v>24</v>
      </c>
      <c r="AG1293" s="230" t="s">
        <v>24</v>
      </c>
      <c r="AH1293" s="1305"/>
      <c r="AI1293" s="244" t="str">
        <f t="shared" si="115"/>
        <v>SC P360 - SC P410 A/M------</v>
      </c>
      <c r="AJ1293" s="1330">
        <f t="shared" si="116"/>
        <v>43060</v>
      </c>
      <c r="AK1293" s="589">
        <v>43689</v>
      </c>
      <c r="AL1293" s="726">
        <v>43689</v>
      </c>
      <c r="AM1293" s="213"/>
      <c r="AN1293" s="244"/>
      <c r="AO1293" s="244"/>
      <c r="AP1293" s="213"/>
      <c r="AQ1293" s="213"/>
      <c r="AR1293" s="213"/>
      <c r="AS1293" s="213"/>
      <c r="AT1293" s="213"/>
      <c r="AU1293" s="213"/>
      <c r="AV1293" s="885"/>
      <c r="AW1293" s="885"/>
      <c r="AX1293" s="885"/>
      <c r="AY1293" s="885"/>
      <c r="AZ1293" s="177"/>
    </row>
    <row r="1294" spans="2:52" ht="15" customHeight="1">
      <c r="B1294" s="1310">
        <v>1288</v>
      </c>
      <c r="C1294" s="563" t="s">
        <v>7487</v>
      </c>
      <c r="D1294" s="590" t="s">
        <v>230</v>
      </c>
      <c r="E1294" s="566" t="s">
        <v>4228</v>
      </c>
      <c r="F1294" s="526" t="s">
        <v>7488</v>
      </c>
      <c r="G1294" s="526" t="s">
        <v>102</v>
      </c>
      <c r="H1294" s="653" t="s">
        <v>7489</v>
      </c>
      <c r="I1294" s="211">
        <v>36268</v>
      </c>
      <c r="J1294" s="1314">
        <f t="shared" ca="1" si="113"/>
        <v>22</v>
      </c>
      <c r="K1294" s="211" t="s">
        <v>493</v>
      </c>
      <c r="L1294" s="211" t="s">
        <v>7490</v>
      </c>
      <c r="M1294" s="211">
        <v>45231</v>
      </c>
      <c r="N1294" s="577">
        <v>43060</v>
      </c>
      <c r="O1294" s="205" t="s">
        <v>24</v>
      </c>
      <c r="P1294" s="244" t="s">
        <v>24</v>
      </c>
      <c r="Q1294" s="198" t="str">
        <f t="shared" si="117"/>
        <v>-</v>
      </c>
      <c r="R1294" s="181" t="str">
        <f t="shared" ca="1" si="114"/>
        <v>TIDAK MCU</v>
      </c>
      <c r="S1294" s="589" t="s">
        <v>8738</v>
      </c>
      <c r="T1294" s="211">
        <v>44304</v>
      </c>
      <c r="U1294" s="212">
        <v>44304</v>
      </c>
      <c r="V1294" s="1330" t="s">
        <v>24</v>
      </c>
      <c r="W1294" s="1311" t="s">
        <v>24</v>
      </c>
      <c r="X1294" s="200"/>
      <c r="Y1294" s="201"/>
      <c r="Z1294" s="202"/>
      <c r="AA1294" s="213" t="s">
        <v>927</v>
      </c>
      <c r="AB1294" s="213" t="s">
        <v>24</v>
      </c>
      <c r="AC1294" s="203" t="s">
        <v>24</v>
      </c>
      <c r="AD1294" s="230" t="s">
        <v>24</v>
      </c>
      <c r="AE1294" s="230" t="s">
        <v>24</v>
      </c>
      <c r="AF1294" s="230" t="s">
        <v>24</v>
      </c>
      <c r="AG1294" s="230" t="s">
        <v>24</v>
      </c>
      <c r="AH1294" s="369"/>
      <c r="AI1294" s="481" t="str">
        <f t="shared" si="115"/>
        <v>SC P360 - SC P410 A/M------</v>
      </c>
      <c r="AJ1294" s="1330">
        <f t="shared" si="116"/>
        <v>43060</v>
      </c>
      <c r="AK1294" s="589">
        <v>43689</v>
      </c>
      <c r="AL1294" s="726">
        <v>43689</v>
      </c>
      <c r="AM1294" s="213"/>
      <c r="AN1294" s="244"/>
      <c r="AO1294" s="244"/>
      <c r="AP1294" s="213"/>
      <c r="AQ1294" s="1231" t="s">
        <v>3094</v>
      </c>
      <c r="AR1294" s="213"/>
      <c r="AS1294" s="213"/>
      <c r="AT1294" s="213"/>
      <c r="AU1294" s="213"/>
      <c r="AV1294" s="885"/>
      <c r="AW1294" s="885"/>
      <c r="AX1294" s="885"/>
      <c r="AY1294" s="885"/>
      <c r="AZ1294" s="177"/>
    </row>
    <row r="1295" spans="2:52" ht="15" customHeight="1">
      <c r="B1295" s="1310">
        <v>1289</v>
      </c>
      <c r="C1295" s="563" t="s">
        <v>7491</v>
      </c>
      <c r="D1295" s="590" t="s">
        <v>230</v>
      </c>
      <c r="E1295" s="567" t="s">
        <v>4228</v>
      </c>
      <c r="F1295" s="526" t="s">
        <v>7492</v>
      </c>
      <c r="G1295" s="526" t="s">
        <v>102</v>
      </c>
      <c r="H1295" s="653" t="s">
        <v>7493</v>
      </c>
      <c r="I1295" s="211">
        <v>35234</v>
      </c>
      <c r="J1295" s="1314">
        <f t="shared" ca="1" si="113"/>
        <v>25</v>
      </c>
      <c r="K1295" s="176" t="s">
        <v>24</v>
      </c>
      <c r="L1295" s="170" t="s">
        <v>24</v>
      </c>
      <c r="M1295" s="173" t="s">
        <v>24</v>
      </c>
      <c r="N1295" s="577">
        <v>43119</v>
      </c>
      <c r="O1295" s="205" t="s">
        <v>24</v>
      </c>
      <c r="P1295" s="244" t="s">
        <v>24</v>
      </c>
      <c r="Q1295" s="198" t="str">
        <f t="shared" si="117"/>
        <v>-</v>
      </c>
      <c r="R1295" s="181" t="str">
        <f t="shared" ca="1" si="114"/>
        <v>TIDAK MCU</v>
      </c>
      <c r="S1295" s="589" t="s">
        <v>8739</v>
      </c>
      <c r="T1295" s="211">
        <v>44365</v>
      </c>
      <c r="U1295" s="212">
        <v>44365</v>
      </c>
      <c r="V1295" s="1330" t="s">
        <v>24</v>
      </c>
      <c r="W1295" s="1311" t="s">
        <v>24</v>
      </c>
      <c r="X1295" s="200"/>
      <c r="Y1295" s="201"/>
      <c r="Z1295" s="202"/>
      <c r="AA1295" s="244" t="s">
        <v>927</v>
      </c>
      <c r="AB1295" s="213" t="s">
        <v>24</v>
      </c>
      <c r="AC1295" s="203" t="s">
        <v>24</v>
      </c>
      <c r="AD1295" s="230" t="s">
        <v>24</v>
      </c>
      <c r="AE1295" s="230" t="s">
        <v>24</v>
      </c>
      <c r="AF1295" s="230" t="s">
        <v>24</v>
      </c>
      <c r="AG1295" s="230" t="s">
        <v>24</v>
      </c>
      <c r="AH1295" s="1305"/>
      <c r="AI1295" s="244" t="str">
        <f t="shared" si="115"/>
        <v>SC P360 - SC P410 A/M------</v>
      </c>
      <c r="AJ1295" s="1330">
        <f t="shared" si="116"/>
        <v>43119</v>
      </c>
      <c r="AK1295" s="589">
        <v>43718</v>
      </c>
      <c r="AL1295" s="726">
        <v>43718</v>
      </c>
      <c r="AM1295" s="213"/>
      <c r="AN1295" s="244"/>
      <c r="AO1295" s="244"/>
      <c r="AP1295" s="213"/>
      <c r="AQ1295" s="1231" t="s">
        <v>3094</v>
      </c>
      <c r="AR1295" s="213"/>
      <c r="AS1295" s="213"/>
      <c r="AT1295" s="213"/>
      <c r="AU1295" s="213"/>
      <c r="AV1295" s="885"/>
      <c r="AW1295" s="885"/>
      <c r="AX1295" s="885"/>
      <c r="AY1295" s="885"/>
      <c r="AZ1295" s="177"/>
    </row>
    <row r="1296" spans="2:52" ht="15" customHeight="1">
      <c r="B1296" s="1310">
        <v>1290</v>
      </c>
      <c r="C1296" s="563" t="s">
        <v>7494</v>
      </c>
      <c r="D1296" s="590" t="s">
        <v>230</v>
      </c>
      <c r="E1296" s="566" t="s">
        <v>4228</v>
      </c>
      <c r="F1296" s="526" t="s">
        <v>7495</v>
      </c>
      <c r="G1296" s="526" t="s">
        <v>102</v>
      </c>
      <c r="H1296" s="653" t="s">
        <v>7496</v>
      </c>
      <c r="I1296" s="211">
        <v>36016</v>
      </c>
      <c r="J1296" s="1314">
        <f t="shared" ca="1" si="113"/>
        <v>23</v>
      </c>
      <c r="K1296" s="316" t="s">
        <v>24</v>
      </c>
      <c r="L1296" s="326" t="s">
        <v>24</v>
      </c>
      <c r="M1296" s="336" t="s">
        <v>24</v>
      </c>
      <c r="N1296" s="577">
        <v>43060</v>
      </c>
      <c r="O1296" s="205" t="s">
        <v>24</v>
      </c>
      <c r="P1296" s="244" t="s">
        <v>24</v>
      </c>
      <c r="Q1296" s="198" t="str">
        <f t="shared" si="117"/>
        <v>-</v>
      </c>
      <c r="R1296" s="181" t="str">
        <f t="shared" ca="1" si="114"/>
        <v>TIDAK MCU</v>
      </c>
      <c r="S1296" s="589" t="s">
        <v>8740</v>
      </c>
      <c r="T1296" s="211">
        <v>44417</v>
      </c>
      <c r="U1296" s="212">
        <v>44782</v>
      </c>
      <c r="V1296" s="1330" t="s">
        <v>24</v>
      </c>
      <c r="W1296" s="1311" t="s">
        <v>24</v>
      </c>
      <c r="X1296" s="200"/>
      <c r="Y1296" s="201"/>
      <c r="Z1296" s="202"/>
      <c r="AA1296" s="243" t="s">
        <v>927</v>
      </c>
      <c r="AB1296" s="213" t="s">
        <v>24</v>
      </c>
      <c r="AC1296" s="203"/>
      <c r="AD1296" s="230"/>
      <c r="AE1296" s="230"/>
      <c r="AF1296" s="230"/>
      <c r="AG1296" s="230"/>
      <c r="AH1296" s="1305"/>
      <c r="AI1296" s="244" t="str">
        <f t="shared" si="115"/>
        <v>SC P360 - SC P410 A/M-</v>
      </c>
      <c r="AJ1296" s="1330">
        <f t="shared" si="116"/>
        <v>43060</v>
      </c>
      <c r="AK1296" s="589">
        <v>44250</v>
      </c>
      <c r="AL1296" s="726">
        <v>44250</v>
      </c>
      <c r="AM1296" s="213"/>
      <c r="AN1296" s="244"/>
      <c r="AO1296" s="244"/>
      <c r="AP1296" s="213" t="s">
        <v>9113</v>
      </c>
      <c r="AQ1296" s="1231" t="s">
        <v>3094</v>
      </c>
      <c r="AR1296" s="213"/>
      <c r="AS1296" s="213"/>
      <c r="AT1296" s="213"/>
      <c r="AU1296" s="213"/>
      <c r="AV1296" s="885"/>
      <c r="AW1296" s="885"/>
      <c r="AX1296" s="885"/>
      <c r="AY1296" s="885"/>
      <c r="AZ1296" s="177"/>
    </row>
    <row r="1297" spans="2:52" ht="15" customHeight="1">
      <c r="B1297" s="1310">
        <v>1291</v>
      </c>
      <c r="C1297" s="647" t="s">
        <v>7497</v>
      </c>
      <c r="D1297" s="590" t="s">
        <v>230</v>
      </c>
      <c r="E1297" s="567" t="s">
        <v>4228</v>
      </c>
      <c r="F1297" s="526" t="s">
        <v>7498</v>
      </c>
      <c r="G1297" s="526" t="s">
        <v>102</v>
      </c>
      <c r="H1297" s="653" t="s">
        <v>7499</v>
      </c>
      <c r="I1297" s="211">
        <v>36100</v>
      </c>
      <c r="J1297" s="1314">
        <f t="shared" ca="1" si="113"/>
        <v>23</v>
      </c>
      <c r="K1297" s="181" t="s">
        <v>493</v>
      </c>
      <c r="L1297" s="181" t="s">
        <v>7500</v>
      </c>
      <c r="M1297" s="181">
        <v>45095</v>
      </c>
      <c r="N1297" s="577">
        <v>43119</v>
      </c>
      <c r="O1297" s="205" t="s">
        <v>24</v>
      </c>
      <c r="P1297" s="244" t="s">
        <v>24</v>
      </c>
      <c r="Q1297" s="198" t="str">
        <f t="shared" si="117"/>
        <v>-</v>
      </c>
      <c r="R1297" s="181" t="str">
        <f t="shared" ca="1" si="114"/>
        <v>TIDAK MCU</v>
      </c>
      <c r="S1297" s="589" t="s">
        <v>8741</v>
      </c>
      <c r="T1297" s="211">
        <v>44501</v>
      </c>
      <c r="U1297" s="212">
        <v>44501</v>
      </c>
      <c r="V1297" s="1330" t="s">
        <v>24</v>
      </c>
      <c r="W1297" s="1311" t="s">
        <v>24</v>
      </c>
      <c r="X1297" s="200"/>
      <c r="Y1297" s="201"/>
      <c r="Z1297" s="202"/>
      <c r="AA1297" s="244" t="s">
        <v>927</v>
      </c>
      <c r="AB1297" s="213" t="s">
        <v>24</v>
      </c>
      <c r="AC1297" s="203" t="s">
        <v>24</v>
      </c>
      <c r="AD1297" s="230" t="s">
        <v>24</v>
      </c>
      <c r="AE1297" s="230" t="s">
        <v>24</v>
      </c>
      <c r="AF1297" s="230" t="s">
        <v>24</v>
      </c>
      <c r="AG1297" s="230" t="s">
        <v>24</v>
      </c>
      <c r="AH1297" s="1305"/>
      <c r="AI1297" s="244" t="str">
        <f t="shared" si="115"/>
        <v>SC P360 - SC P410 A/M------</v>
      </c>
      <c r="AJ1297" s="1330">
        <f t="shared" si="116"/>
        <v>43119</v>
      </c>
      <c r="AK1297" s="589">
        <v>43718</v>
      </c>
      <c r="AL1297" s="726">
        <v>43718</v>
      </c>
      <c r="AM1297" s="213"/>
      <c r="AN1297" s="244"/>
      <c r="AO1297" s="244"/>
      <c r="AP1297" s="213"/>
      <c r="AQ1297" s="180"/>
      <c r="AR1297" s="213"/>
      <c r="AS1297" s="213"/>
      <c r="AT1297" s="213"/>
      <c r="AU1297" s="213"/>
      <c r="AV1297" s="885"/>
      <c r="AW1297" s="885"/>
      <c r="AX1297" s="885"/>
      <c r="AY1297" s="885"/>
      <c r="AZ1297" s="177"/>
    </row>
    <row r="1298" spans="2:52" ht="15" customHeight="1">
      <c r="B1298" s="1310">
        <v>1292</v>
      </c>
      <c r="C1298" s="563" t="s">
        <v>7501</v>
      </c>
      <c r="D1298" s="590" t="s">
        <v>230</v>
      </c>
      <c r="E1298" s="566" t="s">
        <v>4228</v>
      </c>
      <c r="F1298" s="526" t="s">
        <v>7502</v>
      </c>
      <c r="G1298" s="526" t="s">
        <v>102</v>
      </c>
      <c r="H1298" s="653" t="s">
        <v>7503</v>
      </c>
      <c r="I1298" s="211">
        <v>36017</v>
      </c>
      <c r="J1298" s="1314">
        <f t="shared" ca="1" si="113"/>
        <v>23</v>
      </c>
      <c r="K1298" s="316" t="s">
        <v>24</v>
      </c>
      <c r="L1298" s="326" t="s">
        <v>24</v>
      </c>
      <c r="M1298" s="336" t="s">
        <v>24</v>
      </c>
      <c r="N1298" s="577">
        <v>43069</v>
      </c>
      <c r="O1298" s="205" t="s">
        <v>24</v>
      </c>
      <c r="P1298" s="244" t="s">
        <v>24</v>
      </c>
      <c r="Q1298" s="198" t="str">
        <f t="shared" si="117"/>
        <v>-</v>
      </c>
      <c r="R1298" s="181" t="str">
        <f t="shared" ca="1" si="114"/>
        <v>TIDAK MCU</v>
      </c>
      <c r="S1298" s="589" t="s">
        <v>8742</v>
      </c>
      <c r="T1298" s="211">
        <v>44418</v>
      </c>
      <c r="U1298" s="212">
        <v>44783</v>
      </c>
      <c r="V1298" s="1330" t="s">
        <v>24</v>
      </c>
      <c r="W1298" s="1311" t="s">
        <v>24</v>
      </c>
      <c r="X1298" s="200"/>
      <c r="Y1298" s="201"/>
      <c r="Z1298" s="202"/>
      <c r="AA1298" s="243" t="s">
        <v>927</v>
      </c>
      <c r="AB1298" s="213" t="s">
        <v>24</v>
      </c>
      <c r="AC1298" s="203"/>
      <c r="AD1298" s="230"/>
      <c r="AE1298" s="230"/>
      <c r="AF1298" s="230"/>
      <c r="AG1298" s="230"/>
      <c r="AH1298" s="1305"/>
      <c r="AI1298" s="244" t="str">
        <f t="shared" si="115"/>
        <v>SC P360 - SC P410 A/M-</v>
      </c>
      <c r="AJ1298" s="1330">
        <f t="shared" si="116"/>
        <v>43069</v>
      </c>
      <c r="AK1298" s="589">
        <v>44250</v>
      </c>
      <c r="AL1298" s="726">
        <v>44250</v>
      </c>
      <c r="AM1298" s="213"/>
      <c r="AN1298" s="244"/>
      <c r="AO1298" s="244"/>
      <c r="AP1298" s="213" t="s">
        <v>9113</v>
      </c>
      <c r="AQ1298" s="1231" t="s">
        <v>3094</v>
      </c>
      <c r="AR1298" s="213"/>
      <c r="AS1298" s="213"/>
      <c r="AT1298" s="213"/>
      <c r="AU1298" s="213"/>
      <c r="AV1298" s="885"/>
      <c r="AW1298" s="885"/>
      <c r="AX1298" s="885"/>
      <c r="AY1298" s="885"/>
      <c r="AZ1298" s="177"/>
    </row>
    <row r="1299" spans="2:52" ht="15" customHeight="1">
      <c r="B1299" s="1310">
        <v>1293</v>
      </c>
      <c r="C1299" s="647" t="s">
        <v>7504</v>
      </c>
      <c r="D1299" s="590" t="s">
        <v>230</v>
      </c>
      <c r="E1299" s="567" t="s">
        <v>4228</v>
      </c>
      <c r="F1299" s="526" t="s">
        <v>7505</v>
      </c>
      <c r="G1299" s="526" t="s">
        <v>102</v>
      </c>
      <c r="H1299" s="653" t="s">
        <v>7506</v>
      </c>
      <c r="I1299" s="211">
        <v>36211</v>
      </c>
      <c r="J1299" s="1314">
        <f t="shared" ca="1" si="113"/>
        <v>23</v>
      </c>
      <c r="K1299" s="316" t="s">
        <v>24</v>
      </c>
      <c r="L1299" s="326" t="s">
        <v>24</v>
      </c>
      <c r="M1299" s="336" t="s">
        <v>24</v>
      </c>
      <c r="N1299" s="577">
        <v>43069</v>
      </c>
      <c r="O1299" s="205" t="s">
        <v>24</v>
      </c>
      <c r="P1299" s="244" t="s">
        <v>24</v>
      </c>
      <c r="Q1299" s="198" t="str">
        <f t="shared" si="117"/>
        <v>-</v>
      </c>
      <c r="R1299" s="181" t="str">
        <f t="shared" ca="1" si="114"/>
        <v>TIDAK MCU</v>
      </c>
      <c r="S1299" s="589" t="s">
        <v>8743</v>
      </c>
      <c r="T1299" s="211">
        <v>44612</v>
      </c>
      <c r="U1299" s="212">
        <v>44612</v>
      </c>
      <c r="V1299" s="1330" t="s">
        <v>24</v>
      </c>
      <c r="W1299" s="1311" t="s">
        <v>24</v>
      </c>
      <c r="X1299" s="200"/>
      <c r="Y1299" s="201"/>
      <c r="Z1299" s="202"/>
      <c r="AA1299" s="213" t="s">
        <v>4457</v>
      </c>
      <c r="AB1299" s="213" t="s">
        <v>24</v>
      </c>
      <c r="AC1299" s="203"/>
      <c r="AD1299" s="230"/>
      <c r="AE1299" s="230"/>
      <c r="AF1299" s="230"/>
      <c r="AG1299" s="230"/>
      <c r="AH1299" s="1305"/>
      <c r="AI1299" s="244" t="str">
        <f t="shared" si="115"/>
        <v>SC P360, SC P380-</v>
      </c>
      <c r="AJ1299" s="1330">
        <f t="shared" si="116"/>
        <v>43069</v>
      </c>
      <c r="AK1299" s="589">
        <v>43073</v>
      </c>
      <c r="AL1299" s="726">
        <v>43076</v>
      </c>
      <c r="AM1299" s="213"/>
      <c r="AN1299" s="244"/>
      <c r="AO1299" s="244"/>
      <c r="AP1299" s="213"/>
      <c r="AQ1299" s="180"/>
      <c r="AR1299" s="213"/>
      <c r="AS1299" s="213"/>
      <c r="AT1299" s="213"/>
      <c r="AU1299" s="213"/>
      <c r="AV1299" s="885"/>
      <c r="AW1299" s="885"/>
      <c r="AX1299" s="885"/>
      <c r="AY1299" s="885"/>
      <c r="AZ1299" s="177"/>
    </row>
    <row r="1300" spans="2:52" ht="15" customHeight="1">
      <c r="B1300" s="1310">
        <v>1294</v>
      </c>
      <c r="C1300" s="647" t="s">
        <v>7507</v>
      </c>
      <c r="D1300" s="244" t="s">
        <v>230</v>
      </c>
      <c r="E1300" s="567" t="s">
        <v>4228</v>
      </c>
      <c r="F1300" s="526" t="s">
        <v>7508</v>
      </c>
      <c r="G1300" s="526" t="s">
        <v>102</v>
      </c>
      <c r="H1300" s="653" t="s">
        <v>7509</v>
      </c>
      <c r="I1300" s="211">
        <v>35502</v>
      </c>
      <c r="J1300" s="1314">
        <f t="shared" ca="1" si="113"/>
        <v>25</v>
      </c>
      <c r="K1300" s="316" t="s">
        <v>24</v>
      </c>
      <c r="L1300" s="326" t="s">
        <v>24</v>
      </c>
      <c r="M1300" s="336" t="s">
        <v>24</v>
      </c>
      <c r="N1300" s="577">
        <v>43069</v>
      </c>
      <c r="O1300" s="205" t="s">
        <v>24</v>
      </c>
      <c r="P1300" s="244" t="s">
        <v>24</v>
      </c>
      <c r="Q1300" s="198" t="str">
        <f t="shared" si="117"/>
        <v>-</v>
      </c>
      <c r="R1300" s="181" t="str">
        <f t="shared" ca="1" si="114"/>
        <v>TIDAK MCU</v>
      </c>
      <c r="S1300" s="589" t="s">
        <v>8744</v>
      </c>
      <c r="T1300" s="211">
        <v>44268</v>
      </c>
      <c r="U1300" s="212">
        <v>44268</v>
      </c>
      <c r="V1300" s="1330" t="s">
        <v>24</v>
      </c>
      <c r="W1300" s="1311" t="s">
        <v>24</v>
      </c>
      <c r="X1300" s="200"/>
      <c r="Y1300" s="201"/>
      <c r="Z1300" s="202"/>
      <c r="AA1300" s="244" t="s">
        <v>927</v>
      </c>
      <c r="AB1300" s="213" t="s">
        <v>24</v>
      </c>
      <c r="AC1300" s="203" t="s">
        <v>24</v>
      </c>
      <c r="AD1300" s="230" t="s">
        <v>24</v>
      </c>
      <c r="AE1300" s="230" t="s">
        <v>24</v>
      </c>
      <c r="AF1300" s="230" t="s">
        <v>24</v>
      </c>
      <c r="AG1300" s="230" t="s">
        <v>24</v>
      </c>
      <c r="AH1300" s="1305"/>
      <c r="AI1300" s="244" t="str">
        <f t="shared" si="115"/>
        <v>SC P360 - SC P410 A/M------</v>
      </c>
      <c r="AJ1300" s="1330">
        <f t="shared" si="116"/>
        <v>43069</v>
      </c>
      <c r="AK1300" s="589">
        <v>43718</v>
      </c>
      <c r="AL1300" s="726">
        <v>43718</v>
      </c>
      <c r="AM1300" s="213"/>
      <c r="AN1300" s="244"/>
      <c r="AO1300" s="244"/>
      <c r="AP1300" s="213"/>
      <c r="AQ1300" s="1231" t="s">
        <v>3094</v>
      </c>
      <c r="AR1300" s="213"/>
      <c r="AS1300" s="213"/>
      <c r="AT1300" s="213"/>
      <c r="AU1300" s="213"/>
      <c r="AV1300" s="885"/>
      <c r="AW1300" s="885"/>
      <c r="AX1300" s="885"/>
      <c r="AY1300" s="885"/>
      <c r="AZ1300" s="177"/>
    </row>
    <row r="1301" spans="2:52" ht="15" customHeight="1">
      <c r="B1301" s="1310">
        <v>1295</v>
      </c>
      <c r="C1301" s="563" t="s">
        <v>7510</v>
      </c>
      <c r="D1301" s="590" t="s">
        <v>230</v>
      </c>
      <c r="E1301" s="554" t="s">
        <v>4228</v>
      </c>
      <c r="F1301" s="509" t="s">
        <v>7511</v>
      </c>
      <c r="G1301" s="509" t="s">
        <v>102</v>
      </c>
      <c r="H1301" s="653" t="s">
        <v>7512</v>
      </c>
      <c r="I1301" s="211">
        <v>36075</v>
      </c>
      <c r="J1301" s="1314">
        <f t="shared" ca="1" si="113"/>
        <v>23</v>
      </c>
      <c r="K1301" s="176" t="s">
        <v>24</v>
      </c>
      <c r="L1301" s="170" t="s">
        <v>24</v>
      </c>
      <c r="M1301" s="173" t="s">
        <v>24</v>
      </c>
      <c r="N1301" s="577">
        <v>43069</v>
      </c>
      <c r="O1301" s="205" t="s">
        <v>24</v>
      </c>
      <c r="P1301" s="244" t="s">
        <v>24</v>
      </c>
      <c r="Q1301" s="198" t="str">
        <f t="shared" si="117"/>
        <v>-</v>
      </c>
      <c r="R1301" s="181" t="str">
        <f t="shared" ca="1" si="114"/>
        <v>TIDAK MCU</v>
      </c>
      <c r="S1301" s="589" t="s">
        <v>8745</v>
      </c>
      <c r="T1301" s="211">
        <v>44476</v>
      </c>
      <c r="U1301" s="212">
        <v>44841</v>
      </c>
      <c r="V1301" s="1330" t="s">
        <v>24</v>
      </c>
      <c r="W1301" s="1311" t="s">
        <v>24</v>
      </c>
      <c r="X1301" s="200"/>
      <c r="Y1301" s="201"/>
      <c r="Z1301" s="202"/>
      <c r="AA1301" s="243" t="s">
        <v>927</v>
      </c>
      <c r="AB1301" s="213" t="s">
        <v>24</v>
      </c>
      <c r="AC1301" s="203"/>
      <c r="AD1301" s="230"/>
      <c r="AE1301" s="230"/>
      <c r="AF1301" s="230"/>
      <c r="AG1301" s="230"/>
      <c r="AH1301" s="1305"/>
      <c r="AI1301" s="244" t="str">
        <f t="shared" si="115"/>
        <v>SC P360 - SC P410 A/M-</v>
      </c>
      <c r="AJ1301" s="1330">
        <f t="shared" si="116"/>
        <v>43069</v>
      </c>
      <c r="AK1301" s="589">
        <v>44250</v>
      </c>
      <c r="AL1301" s="726">
        <v>44250</v>
      </c>
      <c r="AM1301" s="213"/>
      <c r="AN1301" s="244"/>
      <c r="AO1301" s="244"/>
      <c r="AP1301" s="213" t="s">
        <v>9113</v>
      </c>
      <c r="AQ1301" s="1231" t="s">
        <v>3094</v>
      </c>
      <c r="AR1301" s="213"/>
      <c r="AS1301" s="213"/>
      <c r="AT1301" s="213"/>
      <c r="AU1301" s="213"/>
      <c r="AV1301" s="885"/>
      <c r="AW1301" s="885"/>
      <c r="AX1301" s="885"/>
      <c r="AY1301" s="885"/>
      <c r="AZ1301" s="177"/>
    </row>
    <row r="1302" spans="2:52" ht="15" customHeight="1">
      <c r="B1302" s="1310">
        <v>2033</v>
      </c>
      <c r="C1302" s="2352" t="s">
        <v>10087</v>
      </c>
      <c r="D1302" s="566" t="s">
        <v>230</v>
      </c>
      <c r="E1302" s="521" t="s">
        <v>4222</v>
      </c>
      <c r="F1302" s="509" t="s">
        <v>10088</v>
      </c>
      <c r="G1302" s="509" t="s">
        <v>102</v>
      </c>
      <c r="H1302" s="570" t="s">
        <v>24</v>
      </c>
      <c r="I1302" s="733">
        <v>34403</v>
      </c>
      <c r="J1302" s="1314">
        <f t="shared" ca="1" si="113"/>
        <v>28</v>
      </c>
      <c r="K1302" s="176" t="s">
        <v>24</v>
      </c>
      <c r="L1302" s="170" t="s">
        <v>24</v>
      </c>
      <c r="M1302" s="173" t="s">
        <v>24</v>
      </c>
      <c r="N1302" s="510">
        <v>42147</v>
      </c>
      <c r="O1302" s="205" t="s">
        <v>24</v>
      </c>
      <c r="P1302" s="205" t="s">
        <v>24</v>
      </c>
      <c r="Q1302" s="198" t="str">
        <f t="shared" si="117"/>
        <v>-</v>
      </c>
      <c r="R1302" s="181" t="str">
        <f t="shared" ca="1" si="114"/>
        <v>TIDAK MCU</v>
      </c>
      <c r="S1302" s="589" t="s">
        <v>10938</v>
      </c>
      <c r="T1302" s="211">
        <v>44630</v>
      </c>
      <c r="U1302" s="212">
        <v>44630</v>
      </c>
      <c r="V1302" s="1330" t="s">
        <v>24</v>
      </c>
      <c r="W1302" s="136" t="s">
        <v>24</v>
      </c>
      <c r="X1302" s="200"/>
      <c r="Y1302" s="201"/>
      <c r="Z1302" s="202"/>
      <c r="AA1302" s="243" t="s">
        <v>926</v>
      </c>
      <c r="AB1302" s="213" t="s">
        <v>24</v>
      </c>
      <c r="AC1302" s="203" t="s">
        <v>24</v>
      </c>
      <c r="AD1302" s="230" t="s">
        <v>24</v>
      </c>
      <c r="AE1302" s="230" t="s">
        <v>24</v>
      </c>
      <c r="AF1302" s="230" t="s">
        <v>24</v>
      </c>
      <c r="AG1302" s="230" t="s">
        <v>24</v>
      </c>
      <c r="AH1302" s="1305"/>
      <c r="AI1302" s="244" t="str">
        <f t="shared" si="115"/>
        <v>HD 465, HD 785------</v>
      </c>
      <c r="AJ1302" s="1330">
        <f t="shared" si="116"/>
        <v>42147</v>
      </c>
      <c r="AK1302" s="589">
        <v>44266</v>
      </c>
      <c r="AL1302" s="726">
        <v>44266</v>
      </c>
      <c r="AM1302" s="213"/>
      <c r="AN1302" s="244"/>
      <c r="AO1302" s="244"/>
      <c r="AP1302" s="213"/>
      <c r="AQ1302" s="1231" t="s">
        <v>3094</v>
      </c>
      <c r="AR1302" s="213"/>
      <c r="AS1302" s="213"/>
      <c r="AT1302" s="213"/>
      <c r="AU1302" s="213"/>
      <c r="AV1302" s="885"/>
      <c r="AW1302" s="885"/>
      <c r="AX1302" s="885"/>
      <c r="AY1302" s="885"/>
      <c r="AZ1302" s="177"/>
    </row>
    <row r="1303" spans="2:52" ht="15" customHeight="1">
      <c r="B1303" s="1310">
        <v>1297</v>
      </c>
      <c r="C1303" s="563" t="s">
        <v>7516</v>
      </c>
      <c r="D1303" s="590" t="s">
        <v>230</v>
      </c>
      <c r="E1303" s="521" t="s">
        <v>4228</v>
      </c>
      <c r="F1303" s="509" t="s">
        <v>7517</v>
      </c>
      <c r="G1303" s="509" t="s">
        <v>102</v>
      </c>
      <c r="H1303" s="653" t="s">
        <v>7518</v>
      </c>
      <c r="I1303" s="211">
        <v>35964</v>
      </c>
      <c r="J1303" s="1314">
        <f t="shared" ca="1" si="113"/>
        <v>23</v>
      </c>
      <c r="K1303" s="211" t="s">
        <v>493</v>
      </c>
      <c r="L1303" s="211" t="s">
        <v>7519</v>
      </c>
      <c r="M1303" s="211">
        <v>44497</v>
      </c>
      <c r="N1303" s="577">
        <v>43069</v>
      </c>
      <c r="O1303" s="205" t="s">
        <v>24</v>
      </c>
      <c r="P1303" s="244" t="s">
        <v>24</v>
      </c>
      <c r="Q1303" s="198" t="str">
        <f t="shared" si="117"/>
        <v>-</v>
      </c>
      <c r="R1303" s="181" t="str">
        <f t="shared" ca="1" si="114"/>
        <v>TIDAK MCU</v>
      </c>
      <c r="S1303" s="589" t="s">
        <v>8747</v>
      </c>
      <c r="T1303" s="211">
        <v>44365</v>
      </c>
      <c r="U1303" s="212">
        <v>44365</v>
      </c>
      <c r="V1303" s="1330" t="s">
        <v>24</v>
      </c>
      <c r="W1303" s="136" t="s">
        <v>24</v>
      </c>
      <c r="X1303" s="200"/>
      <c r="Y1303" s="201"/>
      <c r="Z1303" s="202"/>
      <c r="AA1303" s="213" t="s">
        <v>4457</v>
      </c>
      <c r="AB1303" s="213" t="s">
        <v>24</v>
      </c>
      <c r="AC1303" s="203"/>
      <c r="AD1303" s="230"/>
      <c r="AE1303" s="230"/>
      <c r="AF1303" s="230"/>
      <c r="AG1303" s="230"/>
      <c r="AH1303" s="1305"/>
      <c r="AI1303" s="244" t="str">
        <f t="shared" si="115"/>
        <v>SC P360, SC P380-</v>
      </c>
      <c r="AJ1303" s="1330">
        <f t="shared" si="116"/>
        <v>43069</v>
      </c>
      <c r="AK1303" s="589">
        <v>43073</v>
      </c>
      <c r="AL1303" s="726">
        <v>43076</v>
      </c>
      <c r="AM1303" s="213"/>
      <c r="AN1303" s="244"/>
      <c r="AO1303" s="244"/>
      <c r="AP1303" s="213"/>
      <c r="AQ1303" s="1231" t="s">
        <v>3094</v>
      </c>
      <c r="AR1303" s="213"/>
      <c r="AS1303" s="213"/>
      <c r="AT1303" s="213"/>
      <c r="AU1303" s="213"/>
      <c r="AV1303" s="885"/>
      <c r="AW1303" s="885"/>
      <c r="AX1303" s="885"/>
      <c r="AY1303" s="885"/>
      <c r="AZ1303" s="177"/>
    </row>
    <row r="1304" spans="2:52" ht="15" customHeight="1">
      <c r="B1304" s="1310">
        <v>1298</v>
      </c>
      <c r="C1304" s="563" t="s">
        <v>7520</v>
      </c>
      <c r="D1304" s="590" t="s">
        <v>230</v>
      </c>
      <c r="E1304" s="521" t="s">
        <v>4228</v>
      </c>
      <c r="F1304" s="509" t="s">
        <v>7521</v>
      </c>
      <c r="G1304" s="509" t="s">
        <v>102</v>
      </c>
      <c r="H1304" s="653" t="s">
        <v>7522</v>
      </c>
      <c r="I1304" s="211">
        <v>35802</v>
      </c>
      <c r="J1304" s="1314">
        <f t="shared" ca="1" si="113"/>
        <v>24</v>
      </c>
      <c r="K1304" s="316" t="s">
        <v>24</v>
      </c>
      <c r="L1304" s="326" t="s">
        <v>24</v>
      </c>
      <c r="M1304" s="336" t="s">
        <v>24</v>
      </c>
      <c r="N1304" s="577">
        <v>41276</v>
      </c>
      <c r="O1304" s="205" t="s">
        <v>24</v>
      </c>
      <c r="P1304" s="244" t="s">
        <v>24</v>
      </c>
      <c r="Q1304" s="198" t="str">
        <f t="shared" si="117"/>
        <v>-</v>
      </c>
      <c r="R1304" s="181" t="str">
        <f t="shared" ca="1" si="114"/>
        <v>TIDAK MCU</v>
      </c>
      <c r="S1304" s="589" t="s">
        <v>8748</v>
      </c>
      <c r="T1304" s="211">
        <v>44568</v>
      </c>
      <c r="U1304" s="211">
        <v>44568</v>
      </c>
      <c r="V1304" s="395" t="s">
        <v>24</v>
      </c>
      <c r="W1304" s="136" t="s">
        <v>24</v>
      </c>
      <c r="X1304" s="200"/>
      <c r="Y1304" s="201"/>
      <c r="Z1304" s="202"/>
      <c r="AA1304" s="244" t="s">
        <v>927</v>
      </c>
      <c r="AB1304" s="213" t="s">
        <v>24</v>
      </c>
      <c r="AC1304" s="203" t="s">
        <v>24</v>
      </c>
      <c r="AD1304" s="230" t="s">
        <v>24</v>
      </c>
      <c r="AE1304" s="230" t="s">
        <v>24</v>
      </c>
      <c r="AF1304" s="230" t="s">
        <v>24</v>
      </c>
      <c r="AG1304" s="230" t="s">
        <v>24</v>
      </c>
      <c r="AH1304" s="1305"/>
      <c r="AI1304" s="244" t="str">
        <f t="shared" si="115"/>
        <v>SC P360 - SC P410 A/M------</v>
      </c>
      <c r="AJ1304" s="1330">
        <f t="shared" si="116"/>
        <v>41276</v>
      </c>
      <c r="AK1304" s="589">
        <v>41280</v>
      </c>
      <c r="AL1304" s="726">
        <v>41283</v>
      </c>
      <c r="AM1304" s="213"/>
      <c r="AN1304" s="244"/>
      <c r="AO1304" s="244"/>
      <c r="AP1304" s="213"/>
      <c r="AQ1304" s="243" t="s">
        <v>3094</v>
      </c>
      <c r="AR1304" s="213"/>
      <c r="AS1304" s="213"/>
      <c r="AT1304" s="213"/>
      <c r="AU1304" s="213"/>
      <c r="AV1304" s="885"/>
      <c r="AW1304" s="885"/>
      <c r="AX1304" s="885"/>
      <c r="AY1304" s="885"/>
      <c r="AZ1304" s="177"/>
    </row>
    <row r="1305" spans="2:52" ht="15" customHeight="1">
      <c r="B1305" s="1310">
        <v>1299</v>
      </c>
      <c r="C1305" s="647" t="s">
        <v>7523</v>
      </c>
      <c r="D1305" s="590" t="s">
        <v>230</v>
      </c>
      <c r="E1305" s="521" t="s">
        <v>4228</v>
      </c>
      <c r="F1305" s="509" t="s">
        <v>7524</v>
      </c>
      <c r="G1305" s="509" t="s">
        <v>102</v>
      </c>
      <c r="H1305" s="653" t="s">
        <v>7525</v>
      </c>
      <c r="I1305" s="211">
        <v>35058</v>
      </c>
      <c r="J1305" s="1314">
        <f t="shared" ca="1" si="113"/>
        <v>26</v>
      </c>
      <c r="K1305" s="316" t="s">
        <v>24</v>
      </c>
      <c r="L1305" s="326" t="s">
        <v>24</v>
      </c>
      <c r="M1305" s="336" t="s">
        <v>24</v>
      </c>
      <c r="N1305" s="577">
        <v>41276</v>
      </c>
      <c r="O1305" s="205" t="s">
        <v>24</v>
      </c>
      <c r="P1305" s="244" t="s">
        <v>24</v>
      </c>
      <c r="Q1305" s="198" t="str">
        <f t="shared" si="117"/>
        <v>-</v>
      </c>
      <c r="R1305" s="181" t="str">
        <f t="shared" ca="1" si="114"/>
        <v>TIDAK MCU</v>
      </c>
      <c r="S1305" s="589" t="s">
        <v>8749</v>
      </c>
      <c r="T1305" s="211">
        <v>44555</v>
      </c>
      <c r="U1305" s="212">
        <v>44555</v>
      </c>
      <c r="V1305" s="1330" t="s">
        <v>24</v>
      </c>
      <c r="W1305" s="136" t="s">
        <v>24</v>
      </c>
      <c r="X1305" s="200"/>
      <c r="Y1305" s="201"/>
      <c r="Z1305" s="202"/>
      <c r="AA1305" s="244" t="s">
        <v>927</v>
      </c>
      <c r="AB1305" s="213" t="s">
        <v>24</v>
      </c>
      <c r="AC1305" s="203" t="s">
        <v>24</v>
      </c>
      <c r="AD1305" s="230" t="s">
        <v>24</v>
      </c>
      <c r="AE1305" s="230" t="s">
        <v>24</v>
      </c>
      <c r="AF1305" s="230" t="s">
        <v>24</v>
      </c>
      <c r="AG1305" s="230" t="s">
        <v>24</v>
      </c>
      <c r="AH1305" s="1305"/>
      <c r="AI1305" s="244" t="str">
        <f t="shared" si="115"/>
        <v>SC P360 - SC P410 A/M------</v>
      </c>
      <c r="AJ1305" s="1330">
        <f t="shared" si="116"/>
        <v>41276</v>
      </c>
      <c r="AK1305" s="589">
        <v>43718</v>
      </c>
      <c r="AL1305" s="726">
        <v>44065</v>
      </c>
      <c r="AM1305" s="213"/>
      <c r="AN1305" s="244"/>
      <c r="AO1305" s="244"/>
      <c r="AP1305" s="213"/>
      <c r="AQ1305" s="180" t="s">
        <v>3094</v>
      </c>
      <c r="AR1305" s="213"/>
      <c r="AS1305" s="213"/>
      <c r="AT1305" s="213"/>
      <c r="AU1305" s="213"/>
      <c r="AV1305" s="885"/>
      <c r="AW1305" s="885"/>
      <c r="AX1305" s="885"/>
      <c r="AY1305" s="885"/>
      <c r="AZ1305" s="177"/>
    </row>
    <row r="1306" spans="2:52" ht="15" customHeight="1">
      <c r="B1306" s="1310">
        <v>1300</v>
      </c>
      <c r="C1306" s="563" t="s">
        <v>4883</v>
      </c>
      <c r="D1306" s="590" t="s">
        <v>230</v>
      </c>
      <c r="E1306" s="554" t="s">
        <v>4228</v>
      </c>
      <c r="F1306" s="509" t="s">
        <v>7526</v>
      </c>
      <c r="G1306" s="509" t="s">
        <v>102</v>
      </c>
      <c r="H1306" s="653" t="s">
        <v>7527</v>
      </c>
      <c r="I1306" s="211">
        <v>34847</v>
      </c>
      <c r="J1306" s="1314">
        <f t="shared" ca="1" si="113"/>
        <v>26</v>
      </c>
      <c r="K1306" s="316" t="s">
        <v>24</v>
      </c>
      <c r="L1306" s="326" t="s">
        <v>24</v>
      </c>
      <c r="M1306" s="336" t="s">
        <v>24</v>
      </c>
      <c r="N1306" s="510">
        <v>43442</v>
      </c>
      <c r="O1306" s="205"/>
      <c r="P1306" s="244" t="s">
        <v>24</v>
      </c>
      <c r="Q1306" s="198" t="str">
        <f t="shared" si="117"/>
        <v>-</v>
      </c>
      <c r="R1306" s="181" t="str">
        <f t="shared" ca="1" si="114"/>
        <v>TIDAK MCU</v>
      </c>
      <c r="S1306" s="589" t="s">
        <v>8750</v>
      </c>
      <c r="T1306" s="211">
        <v>44344</v>
      </c>
      <c r="U1306" s="212">
        <v>44344</v>
      </c>
      <c r="V1306" s="395" t="s">
        <v>24</v>
      </c>
      <c r="W1306" s="136" t="s">
        <v>24</v>
      </c>
      <c r="X1306" s="200"/>
      <c r="Y1306" s="201"/>
      <c r="Z1306" s="202"/>
      <c r="AA1306" s="213" t="s">
        <v>4457</v>
      </c>
      <c r="AB1306" s="243" t="s">
        <v>6974</v>
      </c>
      <c r="AC1306" s="203"/>
      <c r="AD1306" s="230"/>
      <c r="AE1306" s="230"/>
      <c r="AF1306" s="230"/>
      <c r="AG1306" s="230"/>
      <c r="AH1306" s="1305"/>
      <c r="AI1306" s="244" t="str">
        <f t="shared" si="115"/>
        <v>SC P360, SC P380WA 500, WA 600</v>
      </c>
      <c r="AJ1306" s="1330">
        <f t="shared" si="116"/>
        <v>43442</v>
      </c>
      <c r="AK1306" s="589">
        <v>43974</v>
      </c>
      <c r="AL1306" s="726">
        <v>43442</v>
      </c>
      <c r="AM1306" s="213"/>
      <c r="AN1306" s="244"/>
      <c r="AO1306" s="244"/>
      <c r="AP1306" s="213"/>
      <c r="AQ1306" s="1231" t="s">
        <v>3094</v>
      </c>
      <c r="AR1306" s="213"/>
      <c r="AS1306" s="213"/>
      <c r="AT1306" s="213"/>
      <c r="AU1306" s="213"/>
      <c r="AV1306" s="177"/>
      <c r="AW1306" s="177"/>
      <c r="AX1306" s="177"/>
      <c r="AY1306" s="177"/>
      <c r="AZ1306" s="177"/>
    </row>
    <row r="1307" spans="2:52" ht="15" customHeight="1">
      <c r="B1307" s="1310">
        <v>1301</v>
      </c>
      <c r="C1307" s="563" t="s">
        <v>7528</v>
      </c>
      <c r="D1307" s="590" t="s">
        <v>230</v>
      </c>
      <c r="E1307" s="554" t="s">
        <v>4228</v>
      </c>
      <c r="F1307" s="509" t="s">
        <v>7529</v>
      </c>
      <c r="G1307" s="509" t="s">
        <v>102</v>
      </c>
      <c r="H1307" s="570" t="s">
        <v>24</v>
      </c>
      <c r="I1307" s="211">
        <v>28710</v>
      </c>
      <c r="J1307" s="1314">
        <f t="shared" ca="1" si="113"/>
        <v>44</v>
      </c>
      <c r="K1307" s="316" t="s">
        <v>24</v>
      </c>
      <c r="L1307" s="326" t="s">
        <v>24</v>
      </c>
      <c r="M1307" s="336" t="s">
        <v>24</v>
      </c>
      <c r="N1307" s="533">
        <v>43167</v>
      </c>
      <c r="O1307" s="205" t="s">
        <v>24</v>
      </c>
      <c r="P1307" s="244" t="s">
        <v>24</v>
      </c>
      <c r="Q1307" s="198" t="str">
        <f t="shared" si="117"/>
        <v>-</v>
      </c>
      <c r="R1307" s="181" t="str">
        <f t="shared" ca="1" si="114"/>
        <v>TIDAK MCU</v>
      </c>
      <c r="S1307" s="451" t="s">
        <v>8751</v>
      </c>
      <c r="T1307" s="1330">
        <v>44416</v>
      </c>
      <c r="U1307" s="1329">
        <v>44416</v>
      </c>
      <c r="V1307" s="395" t="s">
        <v>24</v>
      </c>
      <c r="W1307" s="136" t="s">
        <v>24</v>
      </c>
      <c r="X1307" s="200"/>
      <c r="Y1307" s="201"/>
      <c r="Z1307" s="202"/>
      <c r="AA1307" s="213" t="s">
        <v>927</v>
      </c>
      <c r="AB1307" s="213" t="s">
        <v>24</v>
      </c>
      <c r="AC1307" s="203" t="s">
        <v>24</v>
      </c>
      <c r="AD1307" s="230" t="s">
        <v>24</v>
      </c>
      <c r="AE1307" s="230" t="s">
        <v>24</v>
      </c>
      <c r="AF1307" s="230" t="s">
        <v>24</v>
      </c>
      <c r="AG1307" s="230" t="s">
        <v>24</v>
      </c>
      <c r="AH1307" s="1305"/>
      <c r="AI1307" s="244" t="str">
        <f t="shared" si="115"/>
        <v>SC P360 - SC P410 A/M------</v>
      </c>
      <c r="AJ1307" s="1330">
        <f t="shared" si="116"/>
        <v>43167</v>
      </c>
      <c r="AK1307" s="589">
        <v>43171</v>
      </c>
      <c r="AL1307" s="726">
        <v>43174</v>
      </c>
      <c r="AM1307" s="213"/>
      <c r="AN1307" s="244"/>
      <c r="AO1307" s="244"/>
      <c r="AP1307" s="213"/>
      <c r="AQ1307" s="1231" t="s">
        <v>3094</v>
      </c>
      <c r="AR1307" s="213"/>
      <c r="AS1307" s="213"/>
      <c r="AT1307" s="213"/>
      <c r="AU1307" s="213"/>
      <c r="AV1307" s="177"/>
      <c r="AW1307" s="177"/>
      <c r="AX1307" s="177"/>
      <c r="AY1307" s="177"/>
      <c r="AZ1307" s="177"/>
    </row>
    <row r="1308" spans="2:52" ht="15" customHeight="1">
      <c r="B1308" s="1310">
        <v>1302</v>
      </c>
      <c r="C1308" s="563" t="s">
        <v>7530</v>
      </c>
      <c r="D1308" s="590" t="s">
        <v>230</v>
      </c>
      <c r="E1308" s="521" t="s">
        <v>4228</v>
      </c>
      <c r="F1308" s="509" t="s">
        <v>7531</v>
      </c>
      <c r="G1308" s="509" t="s">
        <v>102</v>
      </c>
      <c r="H1308" s="653" t="s">
        <v>7532</v>
      </c>
      <c r="I1308" s="211">
        <v>35595</v>
      </c>
      <c r="J1308" s="1314">
        <f t="shared" ca="1" si="113"/>
        <v>24</v>
      </c>
      <c r="K1308" s="316" t="s">
        <v>24</v>
      </c>
      <c r="L1308" s="326" t="s">
        <v>24</v>
      </c>
      <c r="M1308" s="336" t="s">
        <v>24</v>
      </c>
      <c r="N1308" s="577">
        <v>43115</v>
      </c>
      <c r="O1308" s="205" t="s">
        <v>24</v>
      </c>
      <c r="P1308" s="244" t="s">
        <v>24</v>
      </c>
      <c r="Q1308" s="198" t="str">
        <f t="shared" si="117"/>
        <v>-</v>
      </c>
      <c r="R1308" s="181" t="str">
        <f t="shared" ca="1" si="114"/>
        <v>TIDAK MCU</v>
      </c>
      <c r="S1308" s="451" t="s">
        <v>8752</v>
      </c>
      <c r="T1308" s="1330">
        <v>44361</v>
      </c>
      <c r="U1308" s="1329">
        <v>44361</v>
      </c>
      <c r="V1308" s="395" t="s">
        <v>24</v>
      </c>
      <c r="W1308" s="136" t="s">
        <v>24</v>
      </c>
      <c r="X1308" s="200"/>
      <c r="Y1308" s="201"/>
      <c r="Z1308" s="202"/>
      <c r="AA1308" s="213" t="s">
        <v>4457</v>
      </c>
      <c r="AB1308" s="213" t="s">
        <v>24</v>
      </c>
      <c r="AC1308" s="203"/>
      <c r="AD1308" s="230"/>
      <c r="AE1308" s="230"/>
      <c r="AF1308" s="230"/>
      <c r="AG1308" s="230"/>
      <c r="AH1308" s="1305"/>
      <c r="AI1308" s="244" t="str">
        <f t="shared" si="115"/>
        <v>SC P360, SC P380-</v>
      </c>
      <c r="AJ1308" s="1330">
        <f t="shared" si="116"/>
        <v>43115</v>
      </c>
      <c r="AK1308" s="589">
        <v>43119</v>
      </c>
      <c r="AL1308" s="726">
        <v>43122</v>
      </c>
      <c r="AM1308" s="213"/>
      <c r="AN1308" s="244"/>
      <c r="AO1308" s="244"/>
      <c r="AP1308" s="213"/>
      <c r="AQ1308" s="1231" t="s">
        <v>3094</v>
      </c>
      <c r="AR1308" s="213"/>
      <c r="AS1308" s="213"/>
      <c r="AT1308" s="213"/>
      <c r="AU1308" s="213"/>
      <c r="AV1308" s="177"/>
      <c r="AW1308" s="177"/>
      <c r="AX1308" s="177"/>
      <c r="AY1308" s="177"/>
      <c r="AZ1308" s="177"/>
    </row>
    <row r="1309" spans="2:52" ht="15" customHeight="1">
      <c r="B1309" s="1310">
        <v>1303</v>
      </c>
      <c r="C1309" s="563" t="s">
        <v>7533</v>
      </c>
      <c r="D1309" s="590" t="s">
        <v>230</v>
      </c>
      <c r="E1309" s="521" t="s">
        <v>4228</v>
      </c>
      <c r="F1309" s="509" t="s">
        <v>7534</v>
      </c>
      <c r="G1309" s="509" t="s">
        <v>102</v>
      </c>
      <c r="H1309" s="653" t="s">
        <v>7535</v>
      </c>
      <c r="I1309" s="211">
        <v>35731</v>
      </c>
      <c r="J1309" s="1314">
        <f t="shared" ca="1" si="113"/>
        <v>24</v>
      </c>
      <c r="K1309" s="176" t="s">
        <v>24</v>
      </c>
      <c r="L1309" s="170" t="s">
        <v>24</v>
      </c>
      <c r="M1309" s="173" t="s">
        <v>24</v>
      </c>
      <c r="N1309" s="577">
        <v>43115</v>
      </c>
      <c r="O1309" s="601" t="s">
        <v>24</v>
      </c>
      <c r="P1309" s="244" t="s">
        <v>24</v>
      </c>
      <c r="Q1309" s="198" t="str">
        <f t="shared" si="117"/>
        <v>-</v>
      </c>
      <c r="R1309" s="181" t="str">
        <f t="shared" ca="1" si="114"/>
        <v>TIDAK MCU</v>
      </c>
      <c r="S1309" s="451" t="s">
        <v>8753</v>
      </c>
      <c r="T1309" s="1330">
        <v>44497</v>
      </c>
      <c r="U1309" s="1329">
        <v>44862</v>
      </c>
      <c r="V1309" s="1330" t="s">
        <v>24</v>
      </c>
      <c r="W1309" s="1311" t="s">
        <v>24</v>
      </c>
      <c r="X1309" s="200"/>
      <c r="Y1309" s="201"/>
      <c r="Z1309" s="202"/>
      <c r="AA1309" s="243" t="s">
        <v>927</v>
      </c>
      <c r="AB1309" s="213" t="s">
        <v>24</v>
      </c>
      <c r="AC1309" s="203"/>
      <c r="AD1309" s="230"/>
      <c r="AE1309" s="230"/>
      <c r="AF1309" s="230"/>
      <c r="AG1309" s="230"/>
      <c r="AH1309" s="1305"/>
      <c r="AI1309" s="244" t="str">
        <f t="shared" si="115"/>
        <v>SC P360 - SC P410 A/M-</v>
      </c>
      <c r="AJ1309" s="1330">
        <f t="shared" si="116"/>
        <v>43115</v>
      </c>
      <c r="AK1309" s="589">
        <v>44250</v>
      </c>
      <c r="AL1309" s="726">
        <v>44250</v>
      </c>
      <c r="AM1309" s="213"/>
      <c r="AN1309" s="244"/>
      <c r="AO1309" s="244"/>
      <c r="AP1309" s="213" t="s">
        <v>9113</v>
      </c>
      <c r="AQ1309" s="1231" t="s">
        <v>3094</v>
      </c>
      <c r="AR1309" s="213"/>
      <c r="AS1309" s="213"/>
      <c r="AT1309" s="213"/>
      <c r="AU1309" s="213"/>
      <c r="AV1309" s="885"/>
      <c r="AW1309" s="885"/>
      <c r="AX1309" s="885"/>
      <c r="AY1309" s="885"/>
      <c r="AZ1309" s="177"/>
    </row>
    <row r="1310" spans="2:52" ht="15" customHeight="1">
      <c r="B1310" s="1310">
        <v>1304</v>
      </c>
      <c r="C1310" s="563" t="s">
        <v>7536</v>
      </c>
      <c r="D1310" s="590" t="s">
        <v>230</v>
      </c>
      <c r="E1310" s="521" t="s">
        <v>4228</v>
      </c>
      <c r="F1310" s="509" t="s">
        <v>7537</v>
      </c>
      <c r="G1310" s="509" t="s">
        <v>102</v>
      </c>
      <c r="H1310" s="653" t="s">
        <v>7538</v>
      </c>
      <c r="I1310" s="211">
        <v>36155</v>
      </c>
      <c r="J1310" s="1314">
        <f t="shared" ca="1" si="113"/>
        <v>23</v>
      </c>
      <c r="K1310" s="181" t="s">
        <v>493</v>
      </c>
      <c r="L1310" s="181" t="s">
        <v>7539</v>
      </c>
      <c r="M1310" s="181">
        <v>45146</v>
      </c>
      <c r="N1310" s="577">
        <v>43119</v>
      </c>
      <c r="O1310" s="601"/>
      <c r="P1310" s="244" t="s">
        <v>24</v>
      </c>
      <c r="Q1310" s="198" t="str">
        <f t="shared" si="117"/>
        <v>-</v>
      </c>
      <c r="R1310" s="181" t="str">
        <f t="shared" ca="1" si="114"/>
        <v>TIDAK MCU</v>
      </c>
      <c r="S1310" s="451" t="s">
        <v>8754</v>
      </c>
      <c r="T1310" s="1330">
        <v>44556</v>
      </c>
      <c r="U1310" s="1329">
        <v>44556</v>
      </c>
      <c r="V1310" s="1330" t="s">
        <v>24</v>
      </c>
      <c r="W1310" s="1311" t="s">
        <v>24</v>
      </c>
      <c r="X1310" s="200"/>
      <c r="Y1310" s="201"/>
      <c r="Z1310" s="202"/>
      <c r="AA1310" s="1319" t="s">
        <v>4457</v>
      </c>
      <c r="AB1310" s="213" t="s">
        <v>9113</v>
      </c>
      <c r="AC1310" s="203"/>
      <c r="AD1310" s="230"/>
      <c r="AE1310" s="230"/>
      <c r="AF1310" s="230"/>
      <c r="AG1310" s="230"/>
      <c r="AH1310" s="1305"/>
      <c r="AI1310" s="244" t="str">
        <f t="shared" si="115"/>
        <v>SC P360, SC P380SC P410 A/M</v>
      </c>
      <c r="AJ1310" s="1330">
        <f t="shared" si="116"/>
        <v>43119</v>
      </c>
      <c r="AK1310" s="589">
        <v>44236</v>
      </c>
      <c r="AL1310" s="726">
        <v>43119</v>
      </c>
      <c r="AM1310" s="213"/>
      <c r="AN1310" s="244"/>
      <c r="AO1310" s="244"/>
      <c r="AP1310" s="213"/>
      <c r="AQ1310" s="213" t="s">
        <v>3094</v>
      </c>
      <c r="AR1310" s="213"/>
      <c r="AS1310" s="213"/>
      <c r="AT1310" s="213"/>
      <c r="AU1310" s="213"/>
      <c r="AV1310" s="885"/>
      <c r="AW1310" s="885"/>
      <c r="AX1310" s="885"/>
      <c r="AY1310" s="885"/>
      <c r="AZ1310" s="177"/>
    </row>
    <row r="1311" spans="2:52" ht="15" customHeight="1">
      <c r="B1311" s="1310">
        <v>1305</v>
      </c>
      <c r="C1311" s="563" t="s">
        <v>7540</v>
      </c>
      <c r="D1311" s="244" t="s">
        <v>230</v>
      </c>
      <c r="E1311" s="521" t="s">
        <v>4228</v>
      </c>
      <c r="F1311" s="509" t="s">
        <v>7541</v>
      </c>
      <c r="G1311" s="509" t="s">
        <v>102</v>
      </c>
      <c r="H1311" s="653" t="s">
        <v>7542</v>
      </c>
      <c r="I1311" s="211">
        <v>36238</v>
      </c>
      <c r="J1311" s="903">
        <f t="shared" ca="1" si="113"/>
        <v>23</v>
      </c>
      <c r="K1311" s="176" t="s">
        <v>24</v>
      </c>
      <c r="L1311" s="170" t="s">
        <v>24</v>
      </c>
      <c r="M1311" s="173" t="s">
        <v>24</v>
      </c>
      <c r="N1311" s="577">
        <v>43119</v>
      </c>
      <c r="O1311" s="601" t="s">
        <v>24</v>
      </c>
      <c r="P1311" s="244" t="s">
        <v>24</v>
      </c>
      <c r="Q1311" s="198" t="str">
        <f t="shared" si="117"/>
        <v>-</v>
      </c>
      <c r="R1311" s="181" t="str">
        <f t="shared" ca="1" si="114"/>
        <v>TIDAK MCU</v>
      </c>
      <c r="S1311" s="451" t="s">
        <v>8755</v>
      </c>
      <c r="T1311" s="1330">
        <v>44639</v>
      </c>
      <c r="U1311" s="1329">
        <v>44639</v>
      </c>
      <c r="V1311" s="1330" t="s">
        <v>24</v>
      </c>
      <c r="W1311" s="1311" t="s">
        <v>24</v>
      </c>
      <c r="X1311" s="714"/>
      <c r="Y1311" s="201"/>
      <c r="Z1311" s="202"/>
      <c r="AA1311" s="1319" t="s">
        <v>927</v>
      </c>
      <c r="AB1311" s="213" t="s">
        <v>24</v>
      </c>
      <c r="AC1311" s="203" t="s">
        <v>24</v>
      </c>
      <c r="AD1311" s="230" t="s">
        <v>24</v>
      </c>
      <c r="AE1311" s="230" t="s">
        <v>24</v>
      </c>
      <c r="AF1311" s="230" t="s">
        <v>24</v>
      </c>
      <c r="AG1311" s="230" t="s">
        <v>24</v>
      </c>
      <c r="AH1311" s="1305"/>
      <c r="AI1311" s="244" t="str">
        <f t="shared" si="115"/>
        <v>SC P360 - SC P410 A/M------</v>
      </c>
      <c r="AJ1311" s="1330">
        <f t="shared" si="116"/>
        <v>43119</v>
      </c>
      <c r="AK1311" s="589">
        <v>43689</v>
      </c>
      <c r="AL1311" s="726">
        <v>43689</v>
      </c>
      <c r="AM1311" s="213"/>
      <c r="AN1311" s="244"/>
      <c r="AO1311" s="244"/>
      <c r="AP1311" s="213"/>
      <c r="AQ1311" s="1231" t="s">
        <v>3094</v>
      </c>
      <c r="AR1311" s="213"/>
      <c r="AS1311" s="213"/>
      <c r="AT1311" s="213"/>
      <c r="AU1311" s="213"/>
      <c r="AV1311" s="885"/>
      <c r="AW1311" s="885"/>
      <c r="AX1311" s="885"/>
      <c r="AY1311" s="885"/>
      <c r="AZ1311" s="177"/>
    </row>
    <row r="1312" spans="2:52" ht="15" customHeight="1">
      <c r="B1312" s="1310">
        <v>1306</v>
      </c>
      <c r="C1312" s="563" t="s">
        <v>7543</v>
      </c>
      <c r="D1312" s="590" t="s">
        <v>230</v>
      </c>
      <c r="E1312" s="554" t="s">
        <v>4228</v>
      </c>
      <c r="F1312" s="509" t="s">
        <v>7544</v>
      </c>
      <c r="G1312" s="509" t="s">
        <v>102</v>
      </c>
      <c r="H1312" s="653" t="s">
        <v>7545</v>
      </c>
      <c r="I1312" s="211">
        <v>36009</v>
      </c>
      <c r="J1312" s="1314">
        <f t="shared" ca="1" si="113"/>
        <v>23</v>
      </c>
      <c r="K1312" s="176" t="s">
        <v>24</v>
      </c>
      <c r="L1312" s="170" t="s">
        <v>24</v>
      </c>
      <c r="M1312" s="173" t="s">
        <v>24</v>
      </c>
      <c r="N1312" s="577">
        <v>43069</v>
      </c>
      <c r="O1312" s="601" t="s">
        <v>24</v>
      </c>
      <c r="P1312" s="244" t="s">
        <v>24</v>
      </c>
      <c r="Q1312" s="198" t="str">
        <f t="shared" ref="Q1312:Q1343" si="118">IF(OR(O1312="-",O1312=""),"-",O1312+365)</f>
        <v>-</v>
      </c>
      <c r="R1312" s="181" t="str">
        <f t="shared" ca="1" si="114"/>
        <v>TIDAK MCU</v>
      </c>
      <c r="S1312" s="451" t="s">
        <v>8756</v>
      </c>
      <c r="T1312" s="1330">
        <v>44410</v>
      </c>
      <c r="U1312" s="1329">
        <v>44410</v>
      </c>
      <c r="V1312" s="1330" t="s">
        <v>24</v>
      </c>
      <c r="W1312" s="136" t="s">
        <v>24</v>
      </c>
      <c r="X1312" s="200"/>
      <c r="Y1312" s="201"/>
      <c r="Z1312" s="202"/>
      <c r="AA1312" s="1319" t="s">
        <v>4457</v>
      </c>
      <c r="AB1312" s="213" t="s">
        <v>24</v>
      </c>
      <c r="AC1312" s="203"/>
      <c r="AD1312" s="230"/>
      <c r="AE1312" s="230"/>
      <c r="AF1312" s="230"/>
      <c r="AG1312" s="230"/>
      <c r="AH1312" s="1305"/>
      <c r="AI1312" s="244" t="str">
        <f t="shared" si="115"/>
        <v>SC P360, SC P380-</v>
      </c>
      <c r="AJ1312" s="1330">
        <f t="shared" si="116"/>
        <v>43069</v>
      </c>
      <c r="AK1312" s="589">
        <v>44020</v>
      </c>
      <c r="AL1312" s="726">
        <v>43076</v>
      </c>
      <c r="AM1312" s="213"/>
      <c r="AN1312" s="244"/>
      <c r="AO1312" s="244"/>
      <c r="AP1312" s="213"/>
      <c r="AQ1312" s="1231" t="s">
        <v>3094</v>
      </c>
      <c r="AR1312" s="213"/>
      <c r="AS1312" s="213"/>
      <c r="AT1312" s="213"/>
      <c r="AU1312" s="213"/>
      <c r="AV1312" s="885"/>
      <c r="AW1312" s="885"/>
      <c r="AX1312" s="885"/>
      <c r="AY1312" s="885"/>
      <c r="AZ1312" s="177"/>
    </row>
    <row r="1313" spans="2:52" ht="15" customHeight="1">
      <c r="B1313" s="1310">
        <v>1307</v>
      </c>
      <c r="C1313" s="563" t="s">
        <v>7546</v>
      </c>
      <c r="D1313" s="244" t="s">
        <v>230</v>
      </c>
      <c r="E1313" s="567" t="s">
        <v>4228</v>
      </c>
      <c r="F1313" s="526" t="s">
        <v>7547</v>
      </c>
      <c r="G1313" s="509" t="s">
        <v>102</v>
      </c>
      <c r="H1313" s="653" t="s">
        <v>7548</v>
      </c>
      <c r="I1313" s="211">
        <v>36216</v>
      </c>
      <c r="J1313" s="1314">
        <f t="shared" ca="1" si="113"/>
        <v>23</v>
      </c>
      <c r="K1313" s="316" t="s">
        <v>24</v>
      </c>
      <c r="L1313" s="326" t="s">
        <v>24</v>
      </c>
      <c r="M1313" s="336" t="s">
        <v>24</v>
      </c>
      <c r="N1313" s="577">
        <v>43069</v>
      </c>
      <c r="O1313" s="205" t="s">
        <v>24</v>
      </c>
      <c r="P1313" s="244" t="s">
        <v>24</v>
      </c>
      <c r="Q1313" s="198" t="str">
        <f t="shared" si="118"/>
        <v>-</v>
      </c>
      <c r="R1313" s="181" t="str">
        <f t="shared" ca="1" si="114"/>
        <v>TIDAK MCU</v>
      </c>
      <c r="S1313" s="451" t="s">
        <v>8757</v>
      </c>
      <c r="T1313" s="1330">
        <v>44617</v>
      </c>
      <c r="U1313" s="1329">
        <v>44617</v>
      </c>
      <c r="V1313" s="1330" t="s">
        <v>24</v>
      </c>
      <c r="W1313" s="1311" t="s">
        <v>24</v>
      </c>
      <c r="X1313" s="200"/>
      <c r="Y1313" s="201"/>
      <c r="Z1313" s="202"/>
      <c r="AA1313" s="244" t="s">
        <v>927</v>
      </c>
      <c r="AB1313" s="213" t="s">
        <v>24</v>
      </c>
      <c r="AC1313" s="203" t="s">
        <v>24</v>
      </c>
      <c r="AD1313" s="230" t="s">
        <v>24</v>
      </c>
      <c r="AE1313" s="230" t="s">
        <v>24</v>
      </c>
      <c r="AF1313" s="230" t="s">
        <v>24</v>
      </c>
      <c r="AG1313" s="230" t="s">
        <v>24</v>
      </c>
      <c r="AH1313" s="1305"/>
      <c r="AI1313" s="244" t="str">
        <f t="shared" si="115"/>
        <v>SC P360 - SC P410 A/M------</v>
      </c>
      <c r="AJ1313" s="1330">
        <f t="shared" si="116"/>
        <v>43069</v>
      </c>
      <c r="AK1313" s="589">
        <v>43718</v>
      </c>
      <c r="AL1313" s="726">
        <v>43718</v>
      </c>
      <c r="AM1313" s="213"/>
      <c r="AN1313" s="244"/>
      <c r="AO1313" s="244"/>
      <c r="AP1313" s="213"/>
      <c r="AQ1313" s="180"/>
      <c r="AR1313" s="213"/>
      <c r="AS1313" s="213"/>
      <c r="AT1313" s="213"/>
      <c r="AU1313" s="213"/>
      <c r="AV1313" s="885"/>
      <c r="AW1313" s="885"/>
      <c r="AX1313" s="885"/>
      <c r="AY1313" s="885"/>
      <c r="AZ1313" s="177"/>
    </row>
    <row r="1314" spans="2:52" ht="15" customHeight="1">
      <c r="B1314" s="1310">
        <v>1308</v>
      </c>
      <c r="C1314" s="868" t="s">
        <v>7549</v>
      </c>
      <c r="D1314" s="244" t="s">
        <v>230</v>
      </c>
      <c r="E1314" s="521" t="s">
        <v>4228</v>
      </c>
      <c r="F1314" s="509" t="s">
        <v>7550</v>
      </c>
      <c r="G1314" s="509" t="s">
        <v>102</v>
      </c>
      <c r="H1314" s="653" t="s">
        <v>7551</v>
      </c>
      <c r="I1314" s="211">
        <v>36029</v>
      </c>
      <c r="J1314" s="903">
        <f t="shared" ca="1" si="113"/>
        <v>23</v>
      </c>
      <c r="K1314" s="176" t="s">
        <v>24</v>
      </c>
      <c r="L1314" s="170" t="s">
        <v>24</v>
      </c>
      <c r="M1314" s="173" t="s">
        <v>24</v>
      </c>
      <c r="N1314" s="510">
        <v>43245</v>
      </c>
      <c r="O1314" s="601" t="s">
        <v>24</v>
      </c>
      <c r="P1314" s="244" t="s">
        <v>24</v>
      </c>
      <c r="Q1314" s="198" t="str">
        <f t="shared" si="118"/>
        <v>-</v>
      </c>
      <c r="R1314" s="181" t="str">
        <f t="shared" ca="1" si="114"/>
        <v>TIDAK MCU</v>
      </c>
      <c r="S1314" s="451" t="s">
        <v>8758</v>
      </c>
      <c r="T1314" s="1330">
        <v>44430</v>
      </c>
      <c r="U1314" s="1329">
        <v>44795</v>
      </c>
      <c r="V1314" s="1330" t="s">
        <v>24</v>
      </c>
      <c r="W1314" s="1311" t="s">
        <v>24</v>
      </c>
      <c r="X1314" s="200"/>
      <c r="Y1314" s="201"/>
      <c r="Z1314" s="202"/>
      <c r="AA1314" s="243" t="s">
        <v>927</v>
      </c>
      <c r="AB1314" s="213" t="s">
        <v>24</v>
      </c>
      <c r="AC1314" s="203"/>
      <c r="AD1314" s="230"/>
      <c r="AE1314" s="230"/>
      <c r="AF1314" s="230"/>
      <c r="AG1314" s="230"/>
      <c r="AH1314" s="1305"/>
      <c r="AI1314" s="244" t="str">
        <f t="shared" si="115"/>
        <v>SC P360 - SC P410 A/M-</v>
      </c>
      <c r="AJ1314" s="1330">
        <f t="shared" si="116"/>
        <v>43245</v>
      </c>
      <c r="AK1314" s="589">
        <v>44250</v>
      </c>
      <c r="AL1314" s="726">
        <v>44250</v>
      </c>
      <c r="AM1314" s="213"/>
      <c r="AN1314" s="244"/>
      <c r="AO1314" s="244"/>
      <c r="AP1314" s="213" t="s">
        <v>9113</v>
      </c>
      <c r="AQ1314" s="1231" t="s">
        <v>3094</v>
      </c>
      <c r="AR1314" s="213"/>
      <c r="AS1314" s="213"/>
      <c r="AT1314" s="213"/>
      <c r="AU1314" s="213"/>
      <c r="AV1314" s="885"/>
      <c r="AW1314" s="885"/>
      <c r="AX1314" s="885"/>
      <c r="AY1314" s="885"/>
      <c r="AZ1314" s="177"/>
    </row>
    <row r="1315" spans="2:52" ht="15" customHeight="1">
      <c r="B1315" s="1310">
        <v>1309</v>
      </c>
      <c r="C1315" s="868" t="s">
        <v>7552</v>
      </c>
      <c r="D1315" s="244" t="s">
        <v>230</v>
      </c>
      <c r="E1315" s="521" t="s">
        <v>4228</v>
      </c>
      <c r="F1315" s="509" t="s">
        <v>7553</v>
      </c>
      <c r="G1315" s="509" t="s">
        <v>102</v>
      </c>
      <c r="H1315" s="653" t="s">
        <v>7554</v>
      </c>
      <c r="I1315" s="211">
        <v>36049</v>
      </c>
      <c r="J1315" s="1314">
        <f t="shared" ca="1" si="113"/>
        <v>23</v>
      </c>
      <c r="K1315" s="176" t="s">
        <v>24</v>
      </c>
      <c r="L1315" s="170" t="s">
        <v>24</v>
      </c>
      <c r="M1315" s="173" t="s">
        <v>24</v>
      </c>
      <c r="N1315" s="577">
        <v>43069</v>
      </c>
      <c r="O1315" s="601" t="s">
        <v>24</v>
      </c>
      <c r="P1315" s="244" t="s">
        <v>24</v>
      </c>
      <c r="Q1315" s="198" t="str">
        <f t="shared" si="118"/>
        <v>-</v>
      </c>
      <c r="R1315" s="181" t="str">
        <f t="shared" ca="1" si="114"/>
        <v>TIDAK MCU</v>
      </c>
      <c r="S1315" s="451" t="s">
        <v>8759</v>
      </c>
      <c r="T1315" s="1330">
        <v>44450</v>
      </c>
      <c r="U1315" s="1329">
        <v>44450</v>
      </c>
      <c r="V1315" s="1330" t="s">
        <v>24</v>
      </c>
      <c r="W1315" s="1311" t="s">
        <v>24</v>
      </c>
      <c r="X1315" s="200"/>
      <c r="Y1315" s="201"/>
      <c r="Z1315" s="202"/>
      <c r="AA1315" s="1319" t="s">
        <v>4457</v>
      </c>
      <c r="AB1315" s="213" t="s">
        <v>24</v>
      </c>
      <c r="AC1315" s="203"/>
      <c r="AD1315" s="230"/>
      <c r="AE1315" s="230"/>
      <c r="AF1315" s="230"/>
      <c r="AG1315" s="230"/>
      <c r="AH1315" s="1305"/>
      <c r="AI1315" s="244" t="str">
        <f t="shared" si="115"/>
        <v>SC P360, SC P380-</v>
      </c>
      <c r="AJ1315" s="1330">
        <f t="shared" si="116"/>
        <v>43069</v>
      </c>
      <c r="AK1315" s="589">
        <v>43073</v>
      </c>
      <c r="AL1315" s="726">
        <v>43076</v>
      </c>
      <c r="AM1315" s="213"/>
      <c r="AN1315" s="244"/>
      <c r="AO1315" s="244"/>
      <c r="AP1315" s="213"/>
      <c r="AQ1315" s="213"/>
      <c r="AR1315" s="213"/>
      <c r="AS1315" s="213"/>
      <c r="AT1315" s="213"/>
      <c r="AU1315" s="213"/>
      <c r="AV1315" s="885"/>
      <c r="AW1315" s="885"/>
      <c r="AX1315" s="885"/>
      <c r="AY1315" s="885"/>
      <c r="AZ1315" s="177"/>
    </row>
    <row r="1316" spans="2:52" ht="15" customHeight="1">
      <c r="B1316" s="1310">
        <v>1310</v>
      </c>
      <c r="C1316" s="868" t="s">
        <v>7555</v>
      </c>
      <c r="D1316" s="590" t="s">
        <v>230</v>
      </c>
      <c r="E1316" s="521" t="s">
        <v>4228</v>
      </c>
      <c r="F1316" s="526" t="s">
        <v>7556</v>
      </c>
      <c r="G1316" s="509" t="s">
        <v>102</v>
      </c>
      <c r="H1316" s="653" t="s">
        <v>7557</v>
      </c>
      <c r="I1316" s="211">
        <v>35205</v>
      </c>
      <c r="J1316" s="1314">
        <f t="shared" ca="1" si="113"/>
        <v>25</v>
      </c>
      <c r="K1316" s="176" t="s">
        <v>24</v>
      </c>
      <c r="L1316" s="170" t="s">
        <v>24</v>
      </c>
      <c r="M1316" s="173" t="s">
        <v>24</v>
      </c>
      <c r="N1316" s="577">
        <v>43069</v>
      </c>
      <c r="O1316" s="601" t="s">
        <v>24</v>
      </c>
      <c r="P1316" s="244" t="s">
        <v>24</v>
      </c>
      <c r="Q1316" s="198" t="str">
        <f t="shared" si="118"/>
        <v>-</v>
      </c>
      <c r="R1316" s="181" t="str">
        <f t="shared" ca="1" si="114"/>
        <v>TIDAK MCU</v>
      </c>
      <c r="S1316" s="451" t="s">
        <v>8760</v>
      </c>
      <c r="T1316" s="1330">
        <v>44336</v>
      </c>
      <c r="U1316" s="1329">
        <v>44336</v>
      </c>
      <c r="V1316" s="1330" t="s">
        <v>24</v>
      </c>
      <c r="W1316" s="136" t="s">
        <v>24</v>
      </c>
      <c r="X1316" s="200"/>
      <c r="Y1316" s="201"/>
      <c r="Z1316" s="202"/>
      <c r="AA1316" s="1319" t="s">
        <v>4457</v>
      </c>
      <c r="AB1316" s="213" t="s">
        <v>24</v>
      </c>
      <c r="AC1316" s="203"/>
      <c r="AD1316" s="230"/>
      <c r="AE1316" s="230"/>
      <c r="AF1316" s="230"/>
      <c r="AG1316" s="230"/>
      <c r="AH1316" s="369"/>
      <c r="AI1316" s="481" t="str">
        <f t="shared" si="115"/>
        <v>SC P360, SC P380-</v>
      </c>
      <c r="AJ1316" s="1330">
        <f t="shared" si="116"/>
        <v>43069</v>
      </c>
      <c r="AK1316" s="589">
        <v>43973</v>
      </c>
      <c r="AL1316" s="726">
        <v>43076</v>
      </c>
      <c r="AM1316" s="213"/>
      <c r="AN1316" s="244"/>
      <c r="AO1316" s="244"/>
      <c r="AP1316" s="213"/>
      <c r="AQ1316" s="1231" t="s">
        <v>3094</v>
      </c>
      <c r="AR1316" s="213"/>
      <c r="AS1316" s="213"/>
      <c r="AT1316" s="213"/>
      <c r="AU1316" s="213"/>
      <c r="AV1316" s="885"/>
      <c r="AW1316" s="885"/>
      <c r="AX1316" s="885"/>
      <c r="AY1316" s="885"/>
      <c r="AZ1316" s="177"/>
    </row>
    <row r="1317" spans="2:52" ht="15" customHeight="1">
      <c r="B1317" s="1310">
        <v>1311</v>
      </c>
      <c r="C1317" s="868" t="s">
        <v>7558</v>
      </c>
      <c r="D1317" s="590" t="s">
        <v>230</v>
      </c>
      <c r="E1317" s="566" t="s">
        <v>4228</v>
      </c>
      <c r="F1317" s="526" t="s">
        <v>7559</v>
      </c>
      <c r="G1317" s="509" t="s">
        <v>102</v>
      </c>
      <c r="H1317" s="653" t="s">
        <v>7560</v>
      </c>
      <c r="I1317" s="211">
        <v>34917</v>
      </c>
      <c r="J1317" s="1314">
        <f t="shared" ca="1" si="113"/>
        <v>26</v>
      </c>
      <c r="K1317" s="176" t="s">
        <v>24</v>
      </c>
      <c r="L1317" s="170" t="s">
        <v>24</v>
      </c>
      <c r="M1317" s="173" t="s">
        <v>24</v>
      </c>
      <c r="N1317" s="577">
        <v>43069</v>
      </c>
      <c r="O1317" s="205" t="s">
        <v>24</v>
      </c>
      <c r="P1317" s="244" t="s">
        <v>24</v>
      </c>
      <c r="Q1317" s="198" t="str">
        <f t="shared" si="118"/>
        <v>-</v>
      </c>
      <c r="R1317" s="181" t="str">
        <f t="shared" ca="1" si="114"/>
        <v>TIDAK MCU</v>
      </c>
      <c r="S1317" s="451" t="s">
        <v>8761</v>
      </c>
      <c r="T1317" s="1330">
        <v>44414</v>
      </c>
      <c r="U1317" s="1329">
        <v>44414</v>
      </c>
      <c r="V1317" s="1330" t="s">
        <v>24</v>
      </c>
      <c r="W1317" s="1311" t="s">
        <v>24</v>
      </c>
      <c r="X1317" s="200"/>
      <c r="Y1317" s="201"/>
      <c r="Z1317" s="202"/>
      <c r="AA1317" s="213" t="s">
        <v>4457</v>
      </c>
      <c r="AB1317" s="213" t="s">
        <v>24</v>
      </c>
      <c r="AC1317" s="203"/>
      <c r="AD1317" s="230"/>
      <c r="AE1317" s="230"/>
      <c r="AF1317" s="230"/>
      <c r="AG1317" s="230"/>
      <c r="AH1317" s="1305"/>
      <c r="AI1317" s="244" t="str">
        <f t="shared" si="115"/>
        <v>SC P360, SC P380-</v>
      </c>
      <c r="AJ1317" s="1330">
        <f t="shared" si="116"/>
        <v>43069</v>
      </c>
      <c r="AK1317" s="589">
        <v>44025</v>
      </c>
      <c r="AL1317" s="726">
        <v>43076</v>
      </c>
      <c r="AM1317" s="213"/>
      <c r="AN1317" s="244"/>
      <c r="AO1317" s="244"/>
      <c r="AP1317" s="213"/>
      <c r="AQ1317" s="1231" t="s">
        <v>3094</v>
      </c>
      <c r="AR1317" s="213"/>
      <c r="AS1317" s="213"/>
      <c r="AT1317" s="213"/>
      <c r="AU1317" s="213"/>
      <c r="AV1317" s="885"/>
      <c r="AW1317" s="885"/>
      <c r="AX1317" s="885"/>
      <c r="AY1317" s="885"/>
      <c r="AZ1317" s="177"/>
    </row>
    <row r="1318" spans="2:52" ht="15" customHeight="1">
      <c r="B1318" s="1310">
        <v>1312</v>
      </c>
      <c r="C1318" s="868" t="s">
        <v>7561</v>
      </c>
      <c r="D1318" s="590" t="s">
        <v>230</v>
      </c>
      <c r="E1318" s="567" t="s">
        <v>4228</v>
      </c>
      <c r="F1318" s="526" t="s">
        <v>7562</v>
      </c>
      <c r="G1318" s="509" t="s">
        <v>102</v>
      </c>
      <c r="H1318" s="653" t="s">
        <v>7563</v>
      </c>
      <c r="I1318" s="211">
        <v>36167</v>
      </c>
      <c r="J1318" s="1314">
        <f t="shared" ca="1" si="113"/>
        <v>23</v>
      </c>
      <c r="K1318" s="176" t="s">
        <v>24</v>
      </c>
      <c r="L1318" s="170" t="s">
        <v>24</v>
      </c>
      <c r="M1318" s="173" t="s">
        <v>24</v>
      </c>
      <c r="N1318" s="577">
        <v>43069</v>
      </c>
      <c r="O1318" s="205" t="s">
        <v>24</v>
      </c>
      <c r="P1318" s="244" t="s">
        <v>24</v>
      </c>
      <c r="Q1318" s="198" t="str">
        <f t="shared" si="118"/>
        <v>-</v>
      </c>
      <c r="R1318" s="181" t="str">
        <f t="shared" ca="1" si="114"/>
        <v>TIDAK MCU</v>
      </c>
      <c r="S1318" s="451" t="s">
        <v>8762</v>
      </c>
      <c r="T1318" s="1330">
        <v>44568</v>
      </c>
      <c r="U1318" s="1329">
        <v>44568</v>
      </c>
      <c r="V1318" s="1330" t="s">
        <v>24</v>
      </c>
      <c r="W1318" s="1311" t="s">
        <v>24</v>
      </c>
      <c r="X1318" s="200"/>
      <c r="Y1318" s="201"/>
      <c r="Z1318" s="202"/>
      <c r="AA1318" s="1319" t="s">
        <v>927</v>
      </c>
      <c r="AB1318" s="213" t="s">
        <v>24</v>
      </c>
      <c r="AC1318" s="203" t="s">
        <v>24</v>
      </c>
      <c r="AD1318" s="230" t="s">
        <v>24</v>
      </c>
      <c r="AE1318" s="230" t="s">
        <v>24</v>
      </c>
      <c r="AF1318" s="230" t="s">
        <v>24</v>
      </c>
      <c r="AG1318" s="230" t="s">
        <v>24</v>
      </c>
      <c r="AH1318" s="1305"/>
      <c r="AI1318" s="244" t="str">
        <f t="shared" si="115"/>
        <v>SC P360 - SC P410 A/M------</v>
      </c>
      <c r="AJ1318" s="1330">
        <f t="shared" si="116"/>
        <v>43069</v>
      </c>
      <c r="AK1318" s="589">
        <v>43689</v>
      </c>
      <c r="AL1318" s="726">
        <v>43689</v>
      </c>
      <c r="AM1318" s="213"/>
      <c r="AN1318" s="244"/>
      <c r="AO1318" s="244"/>
      <c r="AP1318" s="213"/>
      <c r="AQ1318" s="180"/>
      <c r="AR1318" s="213"/>
      <c r="AS1318" s="213"/>
      <c r="AT1318" s="213"/>
      <c r="AU1318" s="213"/>
      <c r="AV1318" s="885"/>
      <c r="AW1318" s="885"/>
      <c r="AX1318" s="885"/>
      <c r="AY1318" s="885"/>
      <c r="AZ1318" s="177"/>
    </row>
    <row r="1319" spans="2:52" ht="15" customHeight="1">
      <c r="B1319" s="1310">
        <v>1313</v>
      </c>
      <c r="C1319" s="868" t="s">
        <v>7564</v>
      </c>
      <c r="D1319" s="244" t="s">
        <v>230</v>
      </c>
      <c r="E1319" s="521" t="s">
        <v>4228</v>
      </c>
      <c r="F1319" s="526" t="s">
        <v>7565</v>
      </c>
      <c r="G1319" s="509" t="s">
        <v>102</v>
      </c>
      <c r="H1319" s="653" t="s">
        <v>7566</v>
      </c>
      <c r="I1319" s="211">
        <v>36394</v>
      </c>
      <c r="J1319" s="1314">
        <f t="shared" ca="1" si="113"/>
        <v>22</v>
      </c>
      <c r="K1319" s="176" t="s">
        <v>24</v>
      </c>
      <c r="L1319" s="170" t="s">
        <v>24</v>
      </c>
      <c r="M1319" s="173" t="s">
        <v>24</v>
      </c>
      <c r="N1319" s="577">
        <v>43069</v>
      </c>
      <c r="O1319" s="601" t="s">
        <v>24</v>
      </c>
      <c r="P1319" s="244" t="s">
        <v>24</v>
      </c>
      <c r="Q1319" s="198" t="str">
        <f t="shared" si="118"/>
        <v>-</v>
      </c>
      <c r="R1319" s="181" t="str">
        <f t="shared" ca="1" si="114"/>
        <v>TIDAK MCU</v>
      </c>
      <c r="S1319" s="451" t="s">
        <v>8763</v>
      </c>
      <c r="T1319" s="1330">
        <v>44430</v>
      </c>
      <c r="U1319" s="1329">
        <v>44430</v>
      </c>
      <c r="V1319" s="1330" t="s">
        <v>24</v>
      </c>
      <c r="W1319" s="136" t="s">
        <v>24</v>
      </c>
      <c r="X1319" s="200"/>
      <c r="Y1319" s="201"/>
      <c r="Z1319" s="202"/>
      <c r="AA1319" s="1319" t="s">
        <v>4457</v>
      </c>
      <c r="AB1319" s="213" t="s">
        <v>24</v>
      </c>
      <c r="AC1319" s="203"/>
      <c r="AD1319" s="230"/>
      <c r="AE1319" s="230"/>
      <c r="AF1319" s="230"/>
      <c r="AG1319" s="230"/>
      <c r="AH1319" s="1305"/>
      <c r="AI1319" s="244" t="str">
        <f t="shared" si="115"/>
        <v>SC P360, SC P380-</v>
      </c>
      <c r="AJ1319" s="1330">
        <f t="shared" si="116"/>
        <v>43069</v>
      </c>
      <c r="AK1319" s="589">
        <v>43073</v>
      </c>
      <c r="AL1319" s="726">
        <v>43076</v>
      </c>
      <c r="AM1319" s="213"/>
      <c r="AN1319" s="244"/>
      <c r="AO1319" s="244"/>
      <c r="AP1319" s="213"/>
      <c r="AQ1319" s="180"/>
      <c r="AR1319" s="213"/>
      <c r="AS1319" s="213"/>
      <c r="AT1319" s="213"/>
      <c r="AU1319" s="213"/>
      <c r="AV1319" s="885"/>
      <c r="AW1319" s="885"/>
      <c r="AX1319" s="885"/>
      <c r="AY1319" s="885"/>
      <c r="AZ1319" s="885"/>
    </row>
    <row r="1320" spans="2:52" ht="15" customHeight="1">
      <c r="B1320" s="1310">
        <v>1314</v>
      </c>
      <c r="C1320" s="868" t="s">
        <v>7567</v>
      </c>
      <c r="D1320" s="590" t="s">
        <v>230</v>
      </c>
      <c r="E1320" s="521" t="s">
        <v>4228</v>
      </c>
      <c r="F1320" s="526" t="s">
        <v>7568</v>
      </c>
      <c r="G1320" s="509" t="s">
        <v>102</v>
      </c>
      <c r="H1320" s="570" t="s">
        <v>24</v>
      </c>
      <c r="I1320" s="211">
        <v>36120</v>
      </c>
      <c r="J1320" s="1314">
        <f t="shared" ref="J1320:J1383" ca="1" si="119">IF(OR(I1320="",I1320="-"),"-",ROUND((NOW()-I1320)/356,0))</f>
        <v>23</v>
      </c>
      <c r="K1320" s="176" t="s">
        <v>24</v>
      </c>
      <c r="L1320" s="170" t="s">
        <v>24</v>
      </c>
      <c r="M1320" s="173" t="s">
        <v>24</v>
      </c>
      <c r="N1320" s="577">
        <v>43069</v>
      </c>
      <c r="O1320" s="601" t="s">
        <v>24</v>
      </c>
      <c r="P1320" s="244" t="s">
        <v>24</v>
      </c>
      <c r="Q1320" s="198" t="str">
        <f t="shared" si="118"/>
        <v>-</v>
      </c>
      <c r="R1320" s="181" t="str">
        <f t="shared" ref="R1320:R1383" ca="1" si="120">IF(OR(O1320="",O1320="-"),"TIDAK MCU",IF(Q1320&gt;TODAY(),"BERLAKU","EXPIRED"))</f>
        <v>TIDAK MCU</v>
      </c>
      <c r="S1320" s="451" t="s">
        <v>8764</v>
      </c>
      <c r="T1320" s="1330">
        <v>44521</v>
      </c>
      <c r="U1320" s="1329">
        <v>44521</v>
      </c>
      <c r="V1320" s="1330" t="s">
        <v>24</v>
      </c>
      <c r="W1320" s="1311" t="s">
        <v>24</v>
      </c>
      <c r="X1320" s="200"/>
      <c r="Y1320" s="201"/>
      <c r="Z1320" s="202"/>
      <c r="AA1320" s="1319" t="s">
        <v>4457</v>
      </c>
      <c r="AB1320" s="213" t="s">
        <v>24</v>
      </c>
      <c r="AC1320" s="203"/>
      <c r="AD1320" s="230"/>
      <c r="AE1320" s="230"/>
      <c r="AF1320" s="230"/>
      <c r="AG1320" s="230"/>
      <c r="AH1320" s="1305"/>
      <c r="AI1320" s="244" t="str">
        <f t="shared" ref="AI1320:AI1383" si="121">+CONCATENATE(AA1320,AB1320,AC1320,AD1320,AE1320,AF1320,AG1320)</f>
        <v>SC P360, SC P380-</v>
      </c>
      <c r="AJ1320" s="1330">
        <f t="shared" ref="AJ1320:AJ1383" si="122">N1320</f>
        <v>43069</v>
      </c>
      <c r="AK1320" s="589">
        <v>43073</v>
      </c>
      <c r="AL1320" s="726">
        <v>43076</v>
      </c>
      <c r="AM1320" s="213"/>
      <c r="AN1320" s="244"/>
      <c r="AO1320" s="244"/>
      <c r="AP1320" s="213"/>
      <c r="AQ1320" s="243" t="s">
        <v>3094</v>
      </c>
      <c r="AR1320" s="213"/>
      <c r="AS1320" s="213"/>
      <c r="AT1320" s="213"/>
      <c r="AU1320" s="213"/>
      <c r="AV1320" s="885"/>
      <c r="AW1320" s="885"/>
      <c r="AX1320" s="885"/>
      <c r="AY1320" s="885"/>
      <c r="AZ1320" s="177"/>
    </row>
    <row r="1321" spans="2:52" ht="15" customHeight="1">
      <c r="B1321" s="1310">
        <v>1315</v>
      </c>
      <c r="C1321" s="868" t="s">
        <v>7569</v>
      </c>
      <c r="D1321" s="590" t="s">
        <v>230</v>
      </c>
      <c r="E1321" s="521" t="s">
        <v>4228</v>
      </c>
      <c r="F1321" s="526" t="s">
        <v>7570</v>
      </c>
      <c r="G1321" s="509" t="s">
        <v>102</v>
      </c>
      <c r="H1321" s="653" t="s">
        <v>7571</v>
      </c>
      <c r="I1321" s="211">
        <v>35768</v>
      </c>
      <c r="J1321" s="1314">
        <f t="shared" ca="1" si="119"/>
        <v>24</v>
      </c>
      <c r="K1321" s="316" t="s">
        <v>24</v>
      </c>
      <c r="L1321" s="326" t="s">
        <v>24</v>
      </c>
      <c r="M1321" s="336" t="s">
        <v>24</v>
      </c>
      <c r="N1321" s="577">
        <v>42765</v>
      </c>
      <c r="O1321" s="601" t="s">
        <v>24</v>
      </c>
      <c r="P1321" s="244" t="s">
        <v>24</v>
      </c>
      <c r="Q1321" s="198" t="str">
        <f t="shared" si="118"/>
        <v>-</v>
      </c>
      <c r="R1321" s="181" t="str">
        <f t="shared" ca="1" si="120"/>
        <v>TIDAK MCU</v>
      </c>
      <c r="S1321" s="451" t="s">
        <v>8765</v>
      </c>
      <c r="T1321" s="1330">
        <v>44534</v>
      </c>
      <c r="U1321" s="1329">
        <v>44534</v>
      </c>
      <c r="V1321" s="1330" t="s">
        <v>24</v>
      </c>
      <c r="W1321" s="136" t="s">
        <v>24</v>
      </c>
      <c r="X1321" s="200"/>
      <c r="Y1321" s="201"/>
      <c r="Z1321" s="202"/>
      <c r="AA1321" s="213" t="s">
        <v>4457</v>
      </c>
      <c r="AB1321" s="213" t="s">
        <v>24</v>
      </c>
      <c r="AC1321" s="203"/>
      <c r="AD1321" s="230"/>
      <c r="AE1321" s="230"/>
      <c r="AF1321" s="230"/>
      <c r="AG1321" s="230"/>
      <c r="AH1321" s="1305"/>
      <c r="AI1321" s="244" t="str">
        <f t="shared" si="121"/>
        <v>SC P360, SC P380-</v>
      </c>
      <c r="AJ1321" s="1330">
        <f t="shared" si="122"/>
        <v>42765</v>
      </c>
      <c r="AK1321" s="589">
        <v>42769</v>
      </c>
      <c r="AL1321" s="726">
        <v>42772</v>
      </c>
      <c r="AM1321" s="213"/>
      <c r="AN1321" s="244"/>
      <c r="AO1321" s="244"/>
      <c r="AP1321" s="213"/>
      <c r="AQ1321" s="1231" t="s">
        <v>3094</v>
      </c>
      <c r="AR1321" s="213"/>
      <c r="AS1321" s="213"/>
      <c r="AT1321" s="213"/>
      <c r="AU1321" s="213"/>
      <c r="AV1321" s="885"/>
      <c r="AW1321" s="885"/>
      <c r="AX1321" s="885"/>
      <c r="AY1321" s="885"/>
      <c r="AZ1321" s="177"/>
    </row>
    <row r="1322" spans="2:52" ht="15" customHeight="1">
      <c r="B1322" s="1310">
        <v>1316</v>
      </c>
      <c r="C1322" s="868" t="s">
        <v>7572</v>
      </c>
      <c r="D1322" s="590" t="s">
        <v>230</v>
      </c>
      <c r="E1322" s="521" t="s">
        <v>4228</v>
      </c>
      <c r="F1322" s="526" t="s">
        <v>7573</v>
      </c>
      <c r="G1322" s="509" t="s">
        <v>102</v>
      </c>
      <c r="H1322" s="653" t="s">
        <v>7574</v>
      </c>
      <c r="I1322" s="211">
        <v>35171</v>
      </c>
      <c r="J1322" s="1314">
        <f t="shared" ca="1" si="119"/>
        <v>26</v>
      </c>
      <c r="K1322" s="176" t="s">
        <v>24</v>
      </c>
      <c r="L1322" s="170" t="s">
        <v>24</v>
      </c>
      <c r="M1322" s="173" t="s">
        <v>24</v>
      </c>
      <c r="N1322" s="577">
        <v>43069</v>
      </c>
      <c r="O1322" s="584" t="s">
        <v>24</v>
      </c>
      <c r="P1322" s="244" t="s">
        <v>24</v>
      </c>
      <c r="Q1322" s="198" t="str">
        <f t="shared" si="118"/>
        <v>-</v>
      </c>
      <c r="R1322" s="181" t="str">
        <f t="shared" ca="1" si="120"/>
        <v>TIDAK MCU</v>
      </c>
      <c r="S1322" s="451" t="s">
        <v>8766</v>
      </c>
      <c r="T1322" s="1330">
        <v>44302</v>
      </c>
      <c r="U1322" s="1329">
        <v>44302</v>
      </c>
      <c r="V1322" s="1330" t="s">
        <v>24</v>
      </c>
      <c r="W1322" s="1311" t="s">
        <v>24</v>
      </c>
      <c r="X1322" s="200"/>
      <c r="Y1322" s="201"/>
      <c r="Z1322" s="202"/>
      <c r="AA1322" s="1319" t="s">
        <v>927</v>
      </c>
      <c r="AB1322" s="213" t="s">
        <v>24</v>
      </c>
      <c r="AC1322" s="203"/>
      <c r="AD1322" s="230"/>
      <c r="AE1322" s="230"/>
      <c r="AF1322" s="230"/>
      <c r="AG1322" s="230"/>
      <c r="AH1322" s="1305"/>
      <c r="AI1322" s="244" t="str">
        <f t="shared" si="121"/>
        <v>SC P360 - SC P410 A/M-</v>
      </c>
      <c r="AJ1322" s="1330">
        <f t="shared" si="122"/>
        <v>43069</v>
      </c>
      <c r="AK1322" s="589">
        <v>43073</v>
      </c>
      <c r="AL1322" s="726">
        <v>43076</v>
      </c>
      <c r="AM1322" s="213"/>
      <c r="AN1322" s="244"/>
      <c r="AO1322" s="244"/>
      <c r="AP1322" s="213"/>
      <c r="AQ1322" s="1231" t="s">
        <v>3094</v>
      </c>
      <c r="AR1322" s="213"/>
      <c r="AS1322" s="213"/>
      <c r="AT1322" s="213"/>
      <c r="AU1322" s="213"/>
      <c r="AV1322" s="885"/>
      <c r="AW1322" s="885"/>
      <c r="AX1322" s="885"/>
      <c r="AY1322" s="885"/>
      <c r="AZ1322" s="177"/>
    </row>
    <row r="1323" spans="2:52" ht="15" customHeight="1">
      <c r="B1323" s="1310">
        <v>1317</v>
      </c>
      <c r="C1323" s="563" t="s">
        <v>7087</v>
      </c>
      <c r="D1323" s="590" t="s">
        <v>230</v>
      </c>
      <c r="E1323" s="521" t="s">
        <v>4228</v>
      </c>
      <c r="F1323" s="526" t="s">
        <v>7088</v>
      </c>
      <c r="G1323" s="509" t="s">
        <v>102</v>
      </c>
      <c r="H1323" s="653" t="s">
        <v>7089</v>
      </c>
      <c r="I1323" s="211">
        <v>32794</v>
      </c>
      <c r="J1323" s="1314">
        <f t="shared" ca="1" si="119"/>
        <v>32</v>
      </c>
      <c r="K1323" s="316" t="s">
        <v>24</v>
      </c>
      <c r="L1323" s="326" t="s">
        <v>24</v>
      </c>
      <c r="M1323" s="336" t="s">
        <v>24</v>
      </c>
      <c r="N1323" s="577">
        <v>42762</v>
      </c>
      <c r="O1323" s="601" t="s">
        <v>24</v>
      </c>
      <c r="P1323" s="244" t="s">
        <v>24</v>
      </c>
      <c r="Q1323" s="198" t="str">
        <f t="shared" si="118"/>
        <v>-</v>
      </c>
      <c r="R1323" s="181" t="str">
        <f t="shared" ca="1" si="120"/>
        <v>TIDAK MCU</v>
      </c>
      <c r="S1323" s="451" t="s">
        <v>8608</v>
      </c>
      <c r="T1323" s="1330">
        <v>44482</v>
      </c>
      <c r="U1323" s="1329">
        <v>44482</v>
      </c>
      <c r="V1323" s="1330" t="s">
        <v>24</v>
      </c>
      <c r="W1323" s="136" t="s">
        <v>24</v>
      </c>
      <c r="X1323" s="200"/>
      <c r="Y1323" s="201"/>
      <c r="Z1323" s="202"/>
      <c r="AA1323" s="243" t="s">
        <v>927</v>
      </c>
      <c r="AB1323" s="213" t="s">
        <v>13734</v>
      </c>
      <c r="AC1323" s="203" t="s">
        <v>24</v>
      </c>
      <c r="AD1323" s="230" t="s">
        <v>24</v>
      </c>
      <c r="AE1323" s="230" t="s">
        <v>24</v>
      </c>
      <c r="AF1323" s="230" t="s">
        <v>24</v>
      </c>
      <c r="AG1323" s="230" t="s">
        <v>24</v>
      </c>
      <c r="AH1323" s="1305"/>
      <c r="AI1323" s="244" t="str">
        <f t="shared" si="121"/>
        <v>SC P360 - SC P410 A/MSC P460 STR-----</v>
      </c>
      <c r="AJ1323" s="1330">
        <f t="shared" si="122"/>
        <v>42762</v>
      </c>
      <c r="AK1323" s="589">
        <v>44228</v>
      </c>
      <c r="AL1323" s="726">
        <v>42769</v>
      </c>
      <c r="AM1323" s="213"/>
      <c r="AN1323" s="244"/>
      <c r="AO1323" s="244"/>
      <c r="AP1323" s="213"/>
      <c r="AQ1323" s="243" t="s">
        <v>3094</v>
      </c>
      <c r="AR1323" s="213"/>
      <c r="AS1323" s="213"/>
      <c r="AT1323" s="213"/>
      <c r="AU1323" s="213"/>
      <c r="AV1323" s="885"/>
      <c r="AW1323" s="885"/>
      <c r="AX1323" s="885"/>
      <c r="AY1323" s="885"/>
      <c r="AZ1323" s="177"/>
    </row>
    <row r="1324" spans="2:52" ht="15" customHeight="1">
      <c r="B1324" s="1310">
        <v>1318</v>
      </c>
      <c r="C1324" s="868" t="s">
        <v>4245</v>
      </c>
      <c r="D1324" s="590" t="s">
        <v>230</v>
      </c>
      <c r="E1324" s="554" t="s">
        <v>4228</v>
      </c>
      <c r="F1324" s="526" t="s">
        <v>7578</v>
      </c>
      <c r="G1324" s="509" t="s">
        <v>102</v>
      </c>
      <c r="H1324" s="688" t="s">
        <v>7579</v>
      </c>
      <c r="I1324" s="211">
        <v>34919</v>
      </c>
      <c r="J1324" s="1314">
        <f t="shared" ca="1" si="119"/>
        <v>26</v>
      </c>
      <c r="K1324" s="176" t="s">
        <v>24</v>
      </c>
      <c r="L1324" s="170" t="s">
        <v>24</v>
      </c>
      <c r="M1324" s="173" t="s">
        <v>24</v>
      </c>
      <c r="N1324" s="577">
        <v>43069</v>
      </c>
      <c r="O1324" s="601" t="s">
        <v>24</v>
      </c>
      <c r="P1324" s="244" t="s">
        <v>24</v>
      </c>
      <c r="Q1324" s="198" t="str">
        <f t="shared" si="118"/>
        <v>-</v>
      </c>
      <c r="R1324" s="181" t="str">
        <f t="shared" ca="1" si="120"/>
        <v>TIDAK MCU</v>
      </c>
      <c r="S1324" s="451" t="s">
        <v>8768</v>
      </c>
      <c r="T1324" s="1330">
        <v>44416</v>
      </c>
      <c r="U1324" s="1329">
        <v>44416</v>
      </c>
      <c r="V1324" s="1330" t="s">
        <v>24</v>
      </c>
      <c r="W1324" s="1311" t="s">
        <v>24</v>
      </c>
      <c r="X1324" s="200"/>
      <c r="Y1324" s="201"/>
      <c r="Z1324" s="202"/>
      <c r="AA1324" s="1319" t="s">
        <v>4457</v>
      </c>
      <c r="AB1324" s="213" t="s">
        <v>24</v>
      </c>
      <c r="AC1324" s="203"/>
      <c r="AD1324" s="230"/>
      <c r="AE1324" s="230"/>
      <c r="AF1324" s="230"/>
      <c r="AG1324" s="230"/>
      <c r="AH1324" s="1305"/>
      <c r="AI1324" s="244" t="str">
        <f t="shared" si="121"/>
        <v>SC P360, SC P380-</v>
      </c>
      <c r="AJ1324" s="1330">
        <f t="shared" si="122"/>
        <v>43069</v>
      </c>
      <c r="AK1324" s="589">
        <v>44020</v>
      </c>
      <c r="AL1324" s="726">
        <v>43076</v>
      </c>
      <c r="AM1324" s="213"/>
      <c r="AN1324" s="244"/>
      <c r="AO1324" s="244"/>
      <c r="AP1324" s="213"/>
      <c r="AQ1324" s="243" t="s">
        <v>3094</v>
      </c>
      <c r="AR1324" s="213"/>
      <c r="AS1324" s="213"/>
      <c r="AT1324" s="213"/>
      <c r="AU1324" s="213"/>
      <c r="AV1324" s="885"/>
      <c r="AW1324" s="885"/>
      <c r="AX1324" s="885"/>
      <c r="AY1324" s="885"/>
      <c r="AZ1324" s="177"/>
    </row>
    <row r="1325" spans="2:52" ht="15" customHeight="1">
      <c r="B1325" s="1310">
        <v>1319</v>
      </c>
      <c r="C1325" s="868" t="s">
        <v>7580</v>
      </c>
      <c r="D1325" s="244" t="s">
        <v>230</v>
      </c>
      <c r="E1325" s="521" t="s">
        <v>4228</v>
      </c>
      <c r="F1325" s="526" t="s">
        <v>7581</v>
      </c>
      <c r="G1325" s="509" t="s">
        <v>102</v>
      </c>
      <c r="H1325" s="653" t="s">
        <v>7582</v>
      </c>
      <c r="I1325" s="211">
        <v>35886</v>
      </c>
      <c r="J1325" s="1314">
        <f t="shared" ca="1" si="119"/>
        <v>24</v>
      </c>
      <c r="K1325" s="181" t="s">
        <v>493</v>
      </c>
      <c r="L1325" s="181" t="s">
        <v>7583</v>
      </c>
      <c r="M1325" s="181">
        <v>44868</v>
      </c>
      <c r="N1325" s="577">
        <v>43115</v>
      </c>
      <c r="O1325" s="601" t="s">
        <v>24</v>
      </c>
      <c r="P1325" s="244" t="s">
        <v>24</v>
      </c>
      <c r="Q1325" s="198" t="str">
        <f t="shared" si="118"/>
        <v>-</v>
      </c>
      <c r="R1325" s="181" t="str">
        <f t="shared" ca="1" si="120"/>
        <v>TIDAK MCU</v>
      </c>
      <c r="S1325" s="451" t="s">
        <v>8769</v>
      </c>
      <c r="T1325" s="1330">
        <v>44652</v>
      </c>
      <c r="U1325" s="1329">
        <v>44652</v>
      </c>
      <c r="V1325" s="1330" t="s">
        <v>24</v>
      </c>
      <c r="W1325" s="1311" t="s">
        <v>24</v>
      </c>
      <c r="X1325" s="200"/>
      <c r="Y1325" s="201"/>
      <c r="Z1325" s="202"/>
      <c r="AA1325" s="1319" t="s">
        <v>4457</v>
      </c>
      <c r="AB1325" s="213" t="s">
        <v>24</v>
      </c>
      <c r="AC1325" s="203"/>
      <c r="AD1325" s="230"/>
      <c r="AE1325" s="230"/>
      <c r="AF1325" s="230"/>
      <c r="AG1325" s="230"/>
      <c r="AH1325" s="1305"/>
      <c r="AI1325" s="244" t="str">
        <f t="shared" si="121"/>
        <v>SC P360, SC P380-</v>
      </c>
      <c r="AJ1325" s="1330">
        <f t="shared" si="122"/>
        <v>43115</v>
      </c>
      <c r="AK1325" s="589">
        <v>43119</v>
      </c>
      <c r="AL1325" s="726">
        <v>43122</v>
      </c>
      <c r="AM1325" s="213"/>
      <c r="AN1325" s="244"/>
      <c r="AO1325" s="244"/>
      <c r="AP1325" s="213"/>
      <c r="AQ1325" s="243" t="s">
        <v>3094</v>
      </c>
      <c r="AR1325" s="213"/>
      <c r="AS1325" s="213"/>
      <c r="AT1325" s="213"/>
      <c r="AU1325" s="213"/>
      <c r="AV1325" s="885"/>
      <c r="AW1325" s="885"/>
      <c r="AX1325" s="885"/>
      <c r="AY1325" s="885"/>
      <c r="AZ1325" s="177"/>
    </row>
    <row r="1326" spans="2:52" ht="15" customHeight="1">
      <c r="B1326" s="1310">
        <v>1320</v>
      </c>
      <c r="C1326" s="868" t="s">
        <v>7584</v>
      </c>
      <c r="D1326" s="244" t="s">
        <v>230</v>
      </c>
      <c r="E1326" s="521" t="s">
        <v>4228</v>
      </c>
      <c r="F1326" s="526" t="s">
        <v>7585</v>
      </c>
      <c r="G1326" s="509" t="s">
        <v>102</v>
      </c>
      <c r="H1326" s="653" t="s">
        <v>7586</v>
      </c>
      <c r="I1326" s="211">
        <v>35119</v>
      </c>
      <c r="J1326" s="1314">
        <f t="shared" ca="1" si="119"/>
        <v>26</v>
      </c>
      <c r="K1326" s="176" t="s">
        <v>24</v>
      </c>
      <c r="L1326" s="170" t="s">
        <v>24</v>
      </c>
      <c r="M1326" s="173" t="s">
        <v>24</v>
      </c>
      <c r="N1326" s="577">
        <v>43115</v>
      </c>
      <c r="O1326" s="601" t="s">
        <v>24</v>
      </c>
      <c r="P1326" s="244" t="s">
        <v>24</v>
      </c>
      <c r="Q1326" s="198" t="str">
        <f t="shared" si="118"/>
        <v>-</v>
      </c>
      <c r="R1326" s="181" t="str">
        <f t="shared" ca="1" si="120"/>
        <v>TIDAK MCU</v>
      </c>
      <c r="S1326" s="451" t="s">
        <v>8770</v>
      </c>
      <c r="T1326" s="1330">
        <v>44616</v>
      </c>
      <c r="U1326" s="1329">
        <v>44616</v>
      </c>
      <c r="V1326" s="1330" t="s">
        <v>24</v>
      </c>
      <c r="W1326" s="136" t="s">
        <v>24</v>
      </c>
      <c r="X1326" s="200"/>
      <c r="Y1326" s="201"/>
      <c r="Z1326" s="202"/>
      <c r="AA1326" s="1319" t="s">
        <v>4457</v>
      </c>
      <c r="AB1326" s="213" t="s">
        <v>24</v>
      </c>
      <c r="AC1326" s="203"/>
      <c r="AD1326" s="230"/>
      <c r="AE1326" s="230"/>
      <c r="AF1326" s="230"/>
      <c r="AG1326" s="230"/>
      <c r="AH1326" s="1305"/>
      <c r="AI1326" s="244" t="str">
        <f t="shared" si="121"/>
        <v>SC P360, SC P380-</v>
      </c>
      <c r="AJ1326" s="1330">
        <f t="shared" si="122"/>
        <v>43115</v>
      </c>
      <c r="AK1326" s="589">
        <v>43119</v>
      </c>
      <c r="AL1326" s="726">
        <v>43122</v>
      </c>
      <c r="AM1326" s="213"/>
      <c r="AN1326" s="244"/>
      <c r="AO1326" s="244"/>
      <c r="AP1326" s="213"/>
      <c r="AQ1326" s="213"/>
      <c r="AR1326" s="213"/>
      <c r="AS1326" s="213"/>
      <c r="AT1326" s="213"/>
      <c r="AU1326" s="213"/>
      <c r="AV1326" s="885"/>
      <c r="AW1326" s="885"/>
      <c r="AX1326" s="885"/>
      <c r="AY1326" s="885"/>
      <c r="AZ1326" s="177"/>
    </row>
    <row r="1327" spans="2:52" ht="15" customHeight="1">
      <c r="B1327" s="1310">
        <v>1321</v>
      </c>
      <c r="C1327" s="868" t="s">
        <v>7587</v>
      </c>
      <c r="D1327" s="244" t="s">
        <v>230</v>
      </c>
      <c r="E1327" s="521" t="s">
        <v>4228</v>
      </c>
      <c r="F1327" s="526" t="s">
        <v>7588</v>
      </c>
      <c r="G1327" s="509" t="s">
        <v>102</v>
      </c>
      <c r="H1327" s="653" t="s">
        <v>7589</v>
      </c>
      <c r="I1327" s="211">
        <v>36052</v>
      </c>
      <c r="J1327" s="1314">
        <f t="shared" ca="1" si="119"/>
        <v>23</v>
      </c>
      <c r="K1327" s="176" t="s">
        <v>24</v>
      </c>
      <c r="L1327" s="170" t="s">
        <v>24</v>
      </c>
      <c r="M1327" s="173" t="s">
        <v>24</v>
      </c>
      <c r="N1327" s="577">
        <v>43115</v>
      </c>
      <c r="O1327" s="601" t="s">
        <v>24</v>
      </c>
      <c r="P1327" s="244" t="s">
        <v>24</v>
      </c>
      <c r="Q1327" s="198" t="str">
        <f t="shared" si="118"/>
        <v>-</v>
      </c>
      <c r="R1327" s="181" t="str">
        <f t="shared" ca="1" si="120"/>
        <v>TIDAK MCU</v>
      </c>
      <c r="S1327" s="451" t="s">
        <v>8771</v>
      </c>
      <c r="T1327" s="1330">
        <v>44453</v>
      </c>
      <c r="U1327" s="1329">
        <v>44453</v>
      </c>
      <c r="V1327" s="1330" t="s">
        <v>24</v>
      </c>
      <c r="W1327" s="1311" t="s">
        <v>24</v>
      </c>
      <c r="X1327" s="200"/>
      <c r="Y1327" s="201"/>
      <c r="Z1327" s="202"/>
      <c r="AA1327" s="1319" t="s">
        <v>4457</v>
      </c>
      <c r="AB1327" s="213" t="s">
        <v>24</v>
      </c>
      <c r="AC1327" s="203"/>
      <c r="AD1327" s="230"/>
      <c r="AE1327" s="230"/>
      <c r="AF1327" s="230"/>
      <c r="AG1327" s="230"/>
      <c r="AH1327" s="369"/>
      <c r="AI1327" s="481" t="str">
        <f t="shared" si="121"/>
        <v>SC P360, SC P380-</v>
      </c>
      <c r="AJ1327" s="1330">
        <f t="shared" si="122"/>
        <v>43115</v>
      </c>
      <c r="AK1327" s="589">
        <v>43119</v>
      </c>
      <c r="AL1327" s="726">
        <v>43122</v>
      </c>
      <c r="AM1327" s="213"/>
      <c r="AN1327" s="244"/>
      <c r="AO1327" s="244"/>
      <c r="AP1327" s="213"/>
      <c r="AQ1327" s="180"/>
      <c r="AR1327" s="213"/>
      <c r="AS1327" s="213"/>
      <c r="AT1327" s="213"/>
      <c r="AU1327" s="213"/>
      <c r="AV1327" s="885"/>
      <c r="AW1327" s="885"/>
      <c r="AX1327" s="885"/>
      <c r="AY1327" s="885"/>
      <c r="AZ1327" s="177"/>
    </row>
    <row r="1328" spans="2:52" ht="15" customHeight="1">
      <c r="B1328" s="1310">
        <v>1322</v>
      </c>
      <c r="C1328" s="868" t="s">
        <v>7590</v>
      </c>
      <c r="D1328" s="590" t="s">
        <v>230</v>
      </c>
      <c r="E1328" s="567" t="s">
        <v>4228</v>
      </c>
      <c r="F1328" s="526" t="s">
        <v>7591</v>
      </c>
      <c r="G1328" s="509" t="s">
        <v>102</v>
      </c>
      <c r="H1328" s="570" t="s">
        <v>24</v>
      </c>
      <c r="I1328" s="211">
        <v>36237</v>
      </c>
      <c r="J1328" s="1314">
        <f t="shared" ca="1" si="119"/>
        <v>23</v>
      </c>
      <c r="K1328" s="316" t="s">
        <v>24</v>
      </c>
      <c r="L1328" s="326" t="s">
        <v>24</v>
      </c>
      <c r="M1328" s="336" t="s">
        <v>24</v>
      </c>
      <c r="N1328" s="577">
        <v>43115</v>
      </c>
      <c r="O1328" s="211" t="s">
        <v>24</v>
      </c>
      <c r="P1328" s="244" t="s">
        <v>24</v>
      </c>
      <c r="Q1328" s="198" t="str">
        <f t="shared" si="118"/>
        <v>-</v>
      </c>
      <c r="R1328" s="181" t="str">
        <f t="shared" ca="1" si="120"/>
        <v>TIDAK MCU</v>
      </c>
      <c r="S1328" s="451" t="s">
        <v>8772</v>
      </c>
      <c r="T1328" s="1330">
        <v>44638</v>
      </c>
      <c r="U1328" s="1329">
        <v>44638</v>
      </c>
      <c r="V1328" s="1330" t="s">
        <v>24</v>
      </c>
      <c r="W1328" s="1311" t="s">
        <v>24</v>
      </c>
      <c r="X1328" s="200"/>
      <c r="Y1328" s="201"/>
      <c r="Z1328" s="202"/>
      <c r="AA1328" s="213" t="s">
        <v>4457</v>
      </c>
      <c r="AB1328" s="213" t="s">
        <v>24</v>
      </c>
      <c r="AC1328" s="203"/>
      <c r="AD1328" s="230"/>
      <c r="AE1328" s="230"/>
      <c r="AF1328" s="230"/>
      <c r="AG1328" s="230"/>
      <c r="AH1328" s="1305"/>
      <c r="AI1328" s="244" t="str">
        <f t="shared" si="121"/>
        <v>SC P360, SC P380-</v>
      </c>
      <c r="AJ1328" s="1330">
        <f t="shared" si="122"/>
        <v>43115</v>
      </c>
      <c r="AK1328" s="589">
        <v>43119</v>
      </c>
      <c r="AL1328" s="726">
        <v>43122</v>
      </c>
      <c r="AM1328" s="213"/>
      <c r="AN1328" s="244"/>
      <c r="AO1328" s="244"/>
      <c r="AP1328" s="213"/>
      <c r="AQ1328" s="1231" t="s">
        <v>3094</v>
      </c>
      <c r="AR1328" s="213"/>
      <c r="AS1328" s="213"/>
      <c r="AT1328" s="213"/>
      <c r="AU1328" s="213"/>
      <c r="AV1328" s="885"/>
      <c r="AW1328" s="885"/>
      <c r="AX1328" s="885"/>
      <c r="AY1328" s="885"/>
      <c r="AZ1328" s="177"/>
    </row>
    <row r="1329" spans="2:52" ht="15" customHeight="1">
      <c r="B1329" s="1310">
        <v>1323</v>
      </c>
      <c r="C1329" s="868" t="s">
        <v>7592</v>
      </c>
      <c r="D1329" s="590" t="s">
        <v>230</v>
      </c>
      <c r="E1329" s="554" t="s">
        <v>4228</v>
      </c>
      <c r="F1329" s="526" t="s">
        <v>7593</v>
      </c>
      <c r="G1329" s="509" t="s">
        <v>102</v>
      </c>
      <c r="H1329" s="653" t="s">
        <v>7594</v>
      </c>
      <c r="I1329" s="211">
        <v>35237</v>
      </c>
      <c r="J1329" s="1314">
        <f t="shared" ca="1" si="119"/>
        <v>25</v>
      </c>
      <c r="K1329" s="316" t="s">
        <v>24</v>
      </c>
      <c r="L1329" s="326" t="s">
        <v>24</v>
      </c>
      <c r="M1329" s="336" t="s">
        <v>24</v>
      </c>
      <c r="N1329" s="577">
        <v>43115</v>
      </c>
      <c r="O1329" s="601" t="s">
        <v>24</v>
      </c>
      <c r="P1329" s="244" t="s">
        <v>24</v>
      </c>
      <c r="Q1329" s="198" t="str">
        <f t="shared" si="118"/>
        <v>-</v>
      </c>
      <c r="R1329" s="181" t="str">
        <f t="shared" ca="1" si="120"/>
        <v>TIDAK MCU</v>
      </c>
      <c r="S1329" s="451" t="s">
        <v>8773</v>
      </c>
      <c r="T1329" s="1330">
        <v>44368</v>
      </c>
      <c r="U1329" s="1329">
        <v>44368</v>
      </c>
      <c r="V1329" s="1330" t="s">
        <v>24</v>
      </c>
      <c r="W1329" s="1311" t="s">
        <v>24</v>
      </c>
      <c r="X1329" s="200"/>
      <c r="Y1329" s="201"/>
      <c r="Z1329" s="202"/>
      <c r="AA1329" s="244" t="s">
        <v>927</v>
      </c>
      <c r="AB1329" s="213" t="s">
        <v>24</v>
      </c>
      <c r="AC1329" s="203" t="s">
        <v>24</v>
      </c>
      <c r="AD1329" s="230" t="s">
        <v>24</v>
      </c>
      <c r="AE1329" s="230" t="s">
        <v>24</v>
      </c>
      <c r="AF1329" s="230" t="s">
        <v>24</v>
      </c>
      <c r="AG1329" s="230" t="s">
        <v>24</v>
      </c>
      <c r="AH1329" s="1305"/>
      <c r="AI1329" s="244" t="str">
        <f t="shared" si="121"/>
        <v>SC P360 - SC P410 A/M------</v>
      </c>
      <c r="AJ1329" s="1330">
        <f t="shared" si="122"/>
        <v>43115</v>
      </c>
      <c r="AK1329" s="589">
        <v>44025</v>
      </c>
      <c r="AL1329" s="726">
        <v>43718</v>
      </c>
      <c r="AM1329" s="213"/>
      <c r="AN1329" s="244"/>
      <c r="AO1329" s="244"/>
      <c r="AP1329" s="213"/>
      <c r="AQ1329" s="1231" t="s">
        <v>3094</v>
      </c>
      <c r="AR1329" s="213"/>
      <c r="AS1329" s="213"/>
      <c r="AT1329" s="213"/>
      <c r="AU1329" s="213"/>
      <c r="AV1329" s="885"/>
      <c r="AW1329" s="885"/>
      <c r="AX1329" s="885"/>
      <c r="AY1329" s="885"/>
      <c r="AZ1329" s="177"/>
    </row>
    <row r="1330" spans="2:52" ht="15" customHeight="1">
      <c r="B1330" s="1310">
        <v>1324</v>
      </c>
      <c r="C1330" s="868" t="s">
        <v>7595</v>
      </c>
      <c r="D1330" s="590" t="s">
        <v>230</v>
      </c>
      <c r="E1330" s="521" t="s">
        <v>4228</v>
      </c>
      <c r="F1330" s="526" t="s">
        <v>7596</v>
      </c>
      <c r="G1330" s="509" t="s">
        <v>102</v>
      </c>
      <c r="H1330" s="653" t="s">
        <v>7597</v>
      </c>
      <c r="I1330" s="211">
        <v>34088</v>
      </c>
      <c r="J1330" s="903">
        <f t="shared" ca="1" si="119"/>
        <v>29</v>
      </c>
      <c r="K1330" s="316" t="s">
        <v>24</v>
      </c>
      <c r="L1330" s="326" t="s">
        <v>24</v>
      </c>
      <c r="M1330" s="336" t="s">
        <v>24</v>
      </c>
      <c r="N1330" s="577">
        <v>43115</v>
      </c>
      <c r="O1330" s="601" t="s">
        <v>24</v>
      </c>
      <c r="P1330" s="244" t="s">
        <v>24</v>
      </c>
      <c r="Q1330" s="198" t="str">
        <f t="shared" si="118"/>
        <v>-</v>
      </c>
      <c r="R1330" s="181" t="str">
        <f t="shared" ca="1" si="120"/>
        <v>TIDAK MCU</v>
      </c>
      <c r="S1330" s="451" t="s">
        <v>8774</v>
      </c>
      <c r="T1330" s="1330">
        <v>44315</v>
      </c>
      <c r="U1330" s="1329">
        <v>44315</v>
      </c>
      <c r="V1330" s="1330" t="s">
        <v>24</v>
      </c>
      <c r="W1330" s="136" t="s">
        <v>24</v>
      </c>
      <c r="X1330" s="200"/>
      <c r="Y1330" s="201"/>
      <c r="Z1330" s="202"/>
      <c r="AA1330" s="213" t="s">
        <v>4457</v>
      </c>
      <c r="AB1330" s="213" t="s">
        <v>24</v>
      </c>
      <c r="AC1330" s="203"/>
      <c r="AD1330" s="230"/>
      <c r="AE1330" s="230"/>
      <c r="AF1330" s="230"/>
      <c r="AG1330" s="230"/>
      <c r="AH1330" s="1305"/>
      <c r="AI1330" s="244" t="str">
        <f t="shared" si="121"/>
        <v>SC P360, SC P380-</v>
      </c>
      <c r="AJ1330" s="1330">
        <f t="shared" si="122"/>
        <v>43115</v>
      </c>
      <c r="AK1330" s="589">
        <v>43119</v>
      </c>
      <c r="AL1330" s="726">
        <v>43122</v>
      </c>
      <c r="AM1330" s="213"/>
      <c r="AN1330" s="244"/>
      <c r="AO1330" s="244"/>
      <c r="AP1330" s="213"/>
      <c r="AQ1330" s="1231" t="s">
        <v>3094</v>
      </c>
      <c r="AR1330" s="213"/>
      <c r="AS1330" s="213"/>
      <c r="AT1330" s="213"/>
      <c r="AU1330" s="213"/>
      <c r="AV1330" s="885"/>
      <c r="AW1330" s="885"/>
      <c r="AX1330" s="885"/>
      <c r="AY1330" s="885"/>
      <c r="AZ1330" s="177"/>
    </row>
    <row r="1331" spans="2:52" ht="15" customHeight="1">
      <c r="B1331" s="1310">
        <v>1325</v>
      </c>
      <c r="C1331" s="868" t="s">
        <v>7598</v>
      </c>
      <c r="D1331" s="590" t="s">
        <v>230</v>
      </c>
      <c r="E1331" s="521" t="s">
        <v>4228</v>
      </c>
      <c r="F1331" s="526" t="s">
        <v>7599</v>
      </c>
      <c r="G1331" s="509" t="s">
        <v>102</v>
      </c>
      <c r="H1331" s="653" t="s">
        <v>7600</v>
      </c>
      <c r="I1331" s="211">
        <v>35550</v>
      </c>
      <c r="J1331" s="1314">
        <f t="shared" ca="1" si="119"/>
        <v>25</v>
      </c>
      <c r="K1331" s="316" t="s">
        <v>24</v>
      </c>
      <c r="L1331" s="326" t="s">
        <v>24</v>
      </c>
      <c r="M1331" s="336" t="s">
        <v>24</v>
      </c>
      <c r="N1331" s="577">
        <v>43118</v>
      </c>
      <c r="O1331" s="601" t="s">
        <v>24</v>
      </c>
      <c r="P1331" s="244" t="s">
        <v>24</v>
      </c>
      <c r="Q1331" s="198" t="str">
        <f t="shared" si="118"/>
        <v>-</v>
      </c>
      <c r="R1331" s="181" t="str">
        <f t="shared" ca="1" si="120"/>
        <v>TIDAK MCU</v>
      </c>
      <c r="S1331" s="451" t="s">
        <v>8775</v>
      </c>
      <c r="T1331" s="1330">
        <v>44681</v>
      </c>
      <c r="U1331" s="1329">
        <v>44681</v>
      </c>
      <c r="V1331" s="1330" t="s">
        <v>24</v>
      </c>
      <c r="W1331" s="1311" t="s">
        <v>24</v>
      </c>
      <c r="X1331" s="200"/>
      <c r="Y1331" s="201"/>
      <c r="Z1331" s="202"/>
      <c r="AA1331" s="213" t="s">
        <v>4457</v>
      </c>
      <c r="AB1331" s="213" t="s">
        <v>24</v>
      </c>
      <c r="AC1331" s="203"/>
      <c r="AD1331" s="230"/>
      <c r="AE1331" s="230"/>
      <c r="AF1331" s="230"/>
      <c r="AG1331" s="230"/>
      <c r="AH1331" s="1305"/>
      <c r="AI1331" s="244" t="str">
        <f t="shared" si="121"/>
        <v>SC P360, SC P380-</v>
      </c>
      <c r="AJ1331" s="1330">
        <f t="shared" si="122"/>
        <v>43118</v>
      </c>
      <c r="AK1331" s="589">
        <v>43122</v>
      </c>
      <c r="AL1331" s="726">
        <v>43125</v>
      </c>
      <c r="AM1331" s="213"/>
      <c r="AN1331" s="244"/>
      <c r="AO1331" s="244"/>
      <c r="AP1331" s="213"/>
      <c r="AQ1331" s="243" t="s">
        <v>3094</v>
      </c>
      <c r="AR1331" s="213"/>
      <c r="AS1331" s="213"/>
      <c r="AT1331" s="213"/>
      <c r="AU1331" s="213"/>
      <c r="AV1331" s="885"/>
      <c r="AW1331" s="885"/>
      <c r="AX1331" s="885"/>
      <c r="AY1331" s="885"/>
      <c r="AZ1331" s="177"/>
    </row>
    <row r="1332" spans="2:52" ht="15" customHeight="1">
      <c r="B1332" s="1310">
        <v>1326</v>
      </c>
      <c r="C1332" s="868" t="s">
        <v>7601</v>
      </c>
      <c r="D1332" s="590" t="s">
        <v>230</v>
      </c>
      <c r="E1332" s="567" t="s">
        <v>4228</v>
      </c>
      <c r="F1332" s="526" t="s">
        <v>7602</v>
      </c>
      <c r="G1332" s="509" t="s">
        <v>102</v>
      </c>
      <c r="H1332" s="653" t="s">
        <v>7603</v>
      </c>
      <c r="I1332" s="211">
        <v>35959</v>
      </c>
      <c r="J1332" s="903">
        <f t="shared" ca="1" si="119"/>
        <v>23</v>
      </c>
      <c r="K1332" s="176" t="s">
        <v>24</v>
      </c>
      <c r="L1332" s="170" t="s">
        <v>24</v>
      </c>
      <c r="M1332" s="173" t="s">
        <v>24</v>
      </c>
      <c r="N1332" s="577">
        <v>43115</v>
      </c>
      <c r="O1332" s="205" t="s">
        <v>24</v>
      </c>
      <c r="P1332" s="244" t="s">
        <v>24</v>
      </c>
      <c r="Q1332" s="198" t="str">
        <f t="shared" si="118"/>
        <v>-</v>
      </c>
      <c r="R1332" s="181" t="str">
        <f t="shared" ca="1" si="120"/>
        <v>TIDAK MCU</v>
      </c>
      <c r="S1332" s="451" t="s">
        <v>8776</v>
      </c>
      <c r="T1332" s="1330">
        <v>44360</v>
      </c>
      <c r="U1332" s="1329">
        <v>44360</v>
      </c>
      <c r="V1332" s="1330" t="s">
        <v>24</v>
      </c>
      <c r="W1332" s="136" t="s">
        <v>24</v>
      </c>
      <c r="X1332" s="200"/>
      <c r="Y1332" s="201"/>
      <c r="Z1332" s="202"/>
      <c r="AA1332" s="1319" t="s">
        <v>4457</v>
      </c>
      <c r="AB1332" s="213" t="s">
        <v>24</v>
      </c>
      <c r="AC1332" s="203"/>
      <c r="AD1332" s="230"/>
      <c r="AE1332" s="230"/>
      <c r="AF1332" s="230"/>
      <c r="AG1332" s="230"/>
      <c r="AH1332" s="1305"/>
      <c r="AI1332" s="244" t="str">
        <f t="shared" si="121"/>
        <v>SC P360, SC P380-</v>
      </c>
      <c r="AJ1332" s="1330">
        <f t="shared" si="122"/>
        <v>43115</v>
      </c>
      <c r="AK1332" s="589">
        <v>43119</v>
      </c>
      <c r="AL1332" s="726">
        <v>43122</v>
      </c>
      <c r="AM1332" s="213"/>
      <c r="AN1332" s="244"/>
      <c r="AO1332" s="244"/>
      <c r="AP1332" s="213"/>
      <c r="AQ1332" s="243" t="s">
        <v>3094</v>
      </c>
      <c r="AR1332" s="213"/>
      <c r="AS1332" s="213"/>
      <c r="AT1332" s="213"/>
      <c r="AU1332" s="213"/>
      <c r="AV1332" s="885"/>
      <c r="AW1332" s="885"/>
      <c r="AX1332" s="885"/>
      <c r="AY1332" s="885"/>
      <c r="AZ1332" s="177"/>
    </row>
    <row r="1333" spans="2:52" ht="15" customHeight="1">
      <c r="B1333" s="1310">
        <v>1327</v>
      </c>
      <c r="C1333" s="868" t="s">
        <v>7604</v>
      </c>
      <c r="D1333" s="244" t="s">
        <v>230</v>
      </c>
      <c r="E1333" s="521" t="s">
        <v>4228</v>
      </c>
      <c r="F1333" s="526" t="s">
        <v>7605</v>
      </c>
      <c r="G1333" s="509" t="s">
        <v>102</v>
      </c>
      <c r="H1333" s="653" t="s">
        <v>7606</v>
      </c>
      <c r="I1333" s="211">
        <v>35479</v>
      </c>
      <c r="J1333" s="1314">
        <f t="shared" ca="1" si="119"/>
        <v>25</v>
      </c>
      <c r="K1333" s="176" t="s">
        <v>24</v>
      </c>
      <c r="L1333" s="170" t="s">
        <v>24</v>
      </c>
      <c r="M1333" s="173" t="s">
        <v>24</v>
      </c>
      <c r="N1333" s="577">
        <v>43115</v>
      </c>
      <c r="O1333" s="601" t="s">
        <v>24</v>
      </c>
      <c r="P1333" s="244" t="s">
        <v>24</v>
      </c>
      <c r="Q1333" s="198" t="str">
        <f t="shared" si="118"/>
        <v>-</v>
      </c>
      <c r="R1333" s="181" t="str">
        <f t="shared" ca="1" si="120"/>
        <v>TIDAK MCU</v>
      </c>
      <c r="S1333" s="451" t="s">
        <v>8777</v>
      </c>
      <c r="T1333" s="1330">
        <v>44610</v>
      </c>
      <c r="U1333" s="1329">
        <v>44610</v>
      </c>
      <c r="V1333" s="1330" t="s">
        <v>24</v>
      </c>
      <c r="W1333" s="136" t="s">
        <v>24</v>
      </c>
      <c r="X1333" s="200"/>
      <c r="Y1333" s="201"/>
      <c r="Z1333" s="202"/>
      <c r="AA1333" s="1314" t="s">
        <v>927</v>
      </c>
      <c r="AB1333" s="213" t="s">
        <v>24</v>
      </c>
      <c r="AC1333" s="203" t="s">
        <v>24</v>
      </c>
      <c r="AD1333" s="230" t="s">
        <v>24</v>
      </c>
      <c r="AE1333" s="230" t="s">
        <v>24</v>
      </c>
      <c r="AF1333" s="230" t="s">
        <v>24</v>
      </c>
      <c r="AG1333" s="230" t="s">
        <v>24</v>
      </c>
      <c r="AH1333" s="1305"/>
      <c r="AI1333" s="244" t="str">
        <f t="shared" si="121"/>
        <v>SC P360 - SC P410 A/M------</v>
      </c>
      <c r="AJ1333" s="1330">
        <f t="shared" si="122"/>
        <v>43115</v>
      </c>
      <c r="AK1333" s="589">
        <v>43718</v>
      </c>
      <c r="AL1333" s="726">
        <v>43718</v>
      </c>
      <c r="AM1333" s="213"/>
      <c r="AN1333" s="244"/>
      <c r="AO1333" s="244"/>
      <c r="AP1333" s="213"/>
      <c r="AQ1333" s="180"/>
      <c r="AR1333" s="213"/>
      <c r="AS1333" s="213"/>
      <c r="AT1333" s="213"/>
      <c r="AU1333" s="213"/>
      <c r="AV1333" s="885"/>
      <c r="AW1333" s="885"/>
      <c r="AX1333" s="885"/>
      <c r="AY1333" s="885"/>
      <c r="AZ1333" s="177"/>
    </row>
    <row r="1334" spans="2:52" ht="15" customHeight="1">
      <c r="B1334" s="1310">
        <v>1328</v>
      </c>
      <c r="C1334" s="868" t="s">
        <v>7607</v>
      </c>
      <c r="D1334" s="590" t="s">
        <v>230</v>
      </c>
      <c r="E1334" s="521" t="s">
        <v>4228</v>
      </c>
      <c r="F1334" s="526" t="s">
        <v>7608</v>
      </c>
      <c r="G1334" s="509" t="s">
        <v>102</v>
      </c>
      <c r="H1334" s="570" t="s">
        <v>24</v>
      </c>
      <c r="I1334" s="211">
        <v>36073</v>
      </c>
      <c r="J1334" s="1314">
        <f t="shared" ca="1" si="119"/>
        <v>23</v>
      </c>
      <c r="K1334" s="176" t="s">
        <v>24</v>
      </c>
      <c r="L1334" s="170" t="s">
        <v>24</v>
      </c>
      <c r="M1334" s="173" t="s">
        <v>24</v>
      </c>
      <c r="N1334" s="577">
        <v>43115</v>
      </c>
      <c r="O1334" s="601" t="s">
        <v>24</v>
      </c>
      <c r="P1334" s="244" t="s">
        <v>24</v>
      </c>
      <c r="Q1334" s="198" t="str">
        <f t="shared" si="118"/>
        <v>-</v>
      </c>
      <c r="R1334" s="181" t="str">
        <f t="shared" ca="1" si="120"/>
        <v>TIDAK MCU</v>
      </c>
      <c r="S1334" s="451" t="s">
        <v>8778</v>
      </c>
      <c r="T1334" s="1330">
        <v>44474</v>
      </c>
      <c r="U1334" s="1329">
        <v>44474</v>
      </c>
      <c r="V1334" s="1330" t="s">
        <v>24</v>
      </c>
      <c r="W1334" s="136" t="s">
        <v>24</v>
      </c>
      <c r="X1334" s="200"/>
      <c r="Y1334" s="201"/>
      <c r="Z1334" s="202"/>
      <c r="AA1334" s="1319" t="s">
        <v>4457</v>
      </c>
      <c r="AB1334" s="213" t="s">
        <v>24</v>
      </c>
      <c r="AC1334" s="203"/>
      <c r="AD1334" s="230"/>
      <c r="AE1334" s="230"/>
      <c r="AF1334" s="230"/>
      <c r="AG1334" s="230"/>
      <c r="AH1334" s="1305"/>
      <c r="AI1334" s="244" t="str">
        <f t="shared" si="121"/>
        <v>SC P360, SC P380-</v>
      </c>
      <c r="AJ1334" s="1330">
        <f t="shared" si="122"/>
        <v>43115</v>
      </c>
      <c r="AK1334" s="589">
        <v>43119</v>
      </c>
      <c r="AL1334" s="726">
        <v>43122</v>
      </c>
      <c r="AM1334" s="213"/>
      <c r="AN1334" s="244"/>
      <c r="AO1334" s="244"/>
      <c r="AP1334" s="213"/>
      <c r="AQ1334" s="180"/>
      <c r="AR1334" s="213"/>
      <c r="AS1334" s="213"/>
      <c r="AT1334" s="213"/>
      <c r="AU1334" s="213"/>
      <c r="AV1334" s="885"/>
      <c r="AW1334" s="885"/>
      <c r="AX1334" s="885"/>
      <c r="AY1334" s="885"/>
      <c r="AZ1334" s="177"/>
    </row>
    <row r="1335" spans="2:52" ht="15" customHeight="1">
      <c r="B1335" s="1310">
        <v>1329</v>
      </c>
      <c r="C1335" s="868" t="s">
        <v>7609</v>
      </c>
      <c r="D1335" s="590" t="s">
        <v>230</v>
      </c>
      <c r="E1335" s="567" t="s">
        <v>4228</v>
      </c>
      <c r="F1335" s="526" t="s">
        <v>7610</v>
      </c>
      <c r="G1335" s="509" t="s">
        <v>102</v>
      </c>
      <c r="H1335" s="653" t="s">
        <v>7611</v>
      </c>
      <c r="I1335" s="211">
        <v>36102</v>
      </c>
      <c r="J1335" s="1314">
        <f t="shared" ca="1" si="119"/>
        <v>23</v>
      </c>
      <c r="K1335" s="176" t="s">
        <v>24</v>
      </c>
      <c r="L1335" s="170" t="s">
        <v>24</v>
      </c>
      <c r="M1335" s="173" t="s">
        <v>24</v>
      </c>
      <c r="N1335" s="577">
        <v>43115</v>
      </c>
      <c r="O1335" s="205" t="s">
        <v>24</v>
      </c>
      <c r="P1335" s="244" t="s">
        <v>24</v>
      </c>
      <c r="Q1335" s="198" t="str">
        <f t="shared" si="118"/>
        <v>-</v>
      </c>
      <c r="R1335" s="181" t="str">
        <f t="shared" ca="1" si="120"/>
        <v>TIDAK MCU</v>
      </c>
      <c r="S1335" s="451" t="s">
        <v>8779</v>
      </c>
      <c r="T1335" s="1330">
        <v>44503</v>
      </c>
      <c r="U1335" s="1329">
        <v>44503</v>
      </c>
      <c r="V1335" s="1330" t="s">
        <v>24</v>
      </c>
      <c r="W1335" s="136" t="s">
        <v>24</v>
      </c>
      <c r="X1335" s="200"/>
      <c r="Y1335" s="201"/>
      <c r="Z1335" s="202"/>
      <c r="AA1335" s="1314" t="s">
        <v>927</v>
      </c>
      <c r="AB1335" s="213" t="s">
        <v>24</v>
      </c>
      <c r="AC1335" s="203" t="s">
        <v>24</v>
      </c>
      <c r="AD1335" s="230" t="s">
        <v>24</v>
      </c>
      <c r="AE1335" s="230" t="s">
        <v>24</v>
      </c>
      <c r="AF1335" s="230" t="s">
        <v>24</v>
      </c>
      <c r="AG1335" s="230" t="s">
        <v>24</v>
      </c>
      <c r="AH1335" s="1305"/>
      <c r="AI1335" s="244" t="str">
        <f t="shared" si="121"/>
        <v>SC P360 - SC P410 A/M------</v>
      </c>
      <c r="AJ1335" s="1330">
        <f t="shared" si="122"/>
        <v>43115</v>
      </c>
      <c r="AK1335" s="589">
        <v>43718</v>
      </c>
      <c r="AL1335" s="726">
        <v>43718</v>
      </c>
      <c r="AM1335" s="213"/>
      <c r="AN1335" s="244"/>
      <c r="AO1335" s="244"/>
      <c r="AP1335" s="213"/>
      <c r="AQ1335" s="180"/>
      <c r="AR1335" s="213"/>
      <c r="AS1335" s="213"/>
      <c r="AT1335" s="213"/>
      <c r="AU1335" s="213"/>
      <c r="AV1335" s="885"/>
      <c r="AW1335" s="885"/>
      <c r="AX1335" s="885"/>
      <c r="AY1335" s="885"/>
      <c r="AZ1335" s="177"/>
    </row>
    <row r="1336" spans="2:52" ht="15" customHeight="1">
      <c r="B1336" s="1310">
        <v>1330</v>
      </c>
      <c r="C1336" s="868" t="s">
        <v>7612</v>
      </c>
      <c r="D1336" s="590" t="s">
        <v>230</v>
      </c>
      <c r="E1336" s="554" t="s">
        <v>4228</v>
      </c>
      <c r="F1336" s="526" t="s">
        <v>7613</v>
      </c>
      <c r="G1336" s="509" t="s">
        <v>102</v>
      </c>
      <c r="H1336" s="653" t="s">
        <v>7614</v>
      </c>
      <c r="I1336" s="211">
        <v>35958</v>
      </c>
      <c r="J1336" s="1314">
        <f t="shared" ca="1" si="119"/>
        <v>23</v>
      </c>
      <c r="K1336" s="316" t="s">
        <v>24</v>
      </c>
      <c r="L1336" s="326" t="s">
        <v>24</v>
      </c>
      <c r="M1336" s="336" t="s">
        <v>24</v>
      </c>
      <c r="N1336" s="577">
        <v>43115</v>
      </c>
      <c r="O1336" s="601" t="s">
        <v>24</v>
      </c>
      <c r="P1336" s="244" t="s">
        <v>24</v>
      </c>
      <c r="Q1336" s="198" t="str">
        <f t="shared" si="118"/>
        <v>-</v>
      </c>
      <c r="R1336" s="181" t="str">
        <f t="shared" ca="1" si="120"/>
        <v>TIDAK MCU</v>
      </c>
      <c r="S1336" s="451" t="s">
        <v>8780</v>
      </c>
      <c r="T1336" s="1330">
        <v>44359</v>
      </c>
      <c r="U1336" s="1329">
        <v>44724</v>
      </c>
      <c r="V1336" s="1330" t="s">
        <v>24</v>
      </c>
      <c r="W1336" s="1311" t="s">
        <v>24</v>
      </c>
      <c r="X1336" s="200"/>
      <c r="Y1336" s="201"/>
      <c r="Z1336" s="202"/>
      <c r="AA1336" s="243" t="s">
        <v>927</v>
      </c>
      <c r="AB1336" s="213" t="s">
        <v>24</v>
      </c>
      <c r="AC1336" s="203"/>
      <c r="AD1336" s="230"/>
      <c r="AE1336" s="230"/>
      <c r="AF1336" s="230"/>
      <c r="AG1336" s="230"/>
      <c r="AH1336" s="1305"/>
      <c r="AI1336" s="244" t="str">
        <f t="shared" si="121"/>
        <v>SC P360 - SC P410 A/M-</v>
      </c>
      <c r="AJ1336" s="1330">
        <f t="shared" si="122"/>
        <v>43115</v>
      </c>
      <c r="AK1336" s="589">
        <v>44250</v>
      </c>
      <c r="AL1336" s="726">
        <v>44250</v>
      </c>
      <c r="AM1336" s="213"/>
      <c r="AN1336" s="244"/>
      <c r="AO1336" s="244"/>
      <c r="AP1336" s="213" t="s">
        <v>9113</v>
      </c>
      <c r="AQ1336" s="1231" t="s">
        <v>3094</v>
      </c>
      <c r="AR1336" s="213"/>
      <c r="AS1336" s="213"/>
      <c r="AT1336" s="213"/>
      <c r="AU1336" s="213"/>
      <c r="AV1336" s="885"/>
      <c r="AW1336" s="885"/>
      <c r="AX1336" s="885"/>
      <c r="AY1336" s="885"/>
      <c r="AZ1336" s="177"/>
    </row>
    <row r="1337" spans="2:52" ht="15" customHeight="1">
      <c r="B1337" s="1310">
        <v>1331</v>
      </c>
      <c r="C1337" s="868" t="s">
        <v>7615</v>
      </c>
      <c r="D1337" s="590" t="s">
        <v>230</v>
      </c>
      <c r="E1337" s="521" t="s">
        <v>4228</v>
      </c>
      <c r="F1337" s="526" t="s">
        <v>7616</v>
      </c>
      <c r="G1337" s="509" t="s">
        <v>102</v>
      </c>
      <c r="H1337" s="522" t="s">
        <v>24</v>
      </c>
      <c r="I1337" s="211">
        <v>34694</v>
      </c>
      <c r="J1337" s="1314">
        <f t="shared" ca="1" si="119"/>
        <v>27</v>
      </c>
      <c r="K1337" s="176" t="s">
        <v>24</v>
      </c>
      <c r="L1337" s="170" t="s">
        <v>24</v>
      </c>
      <c r="M1337" s="173" t="s">
        <v>24</v>
      </c>
      <c r="N1337" s="510">
        <v>43245</v>
      </c>
      <c r="O1337" s="601" t="s">
        <v>24</v>
      </c>
      <c r="P1337" s="244" t="s">
        <v>24</v>
      </c>
      <c r="Q1337" s="198" t="str">
        <f t="shared" si="118"/>
        <v>-</v>
      </c>
      <c r="R1337" s="181" t="str">
        <f t="shared" ca="1" si="120"/>
        <v>TIDAK MCU</v>
      </c>
      <c r="S1337" s="451" t="s">
        <v>8781</v>
      </c>
      <c r="T1337" s="1330">
        <v>44556</v>
      </c>
      <c r="U1337" s="1329">
        <v>44556</v>
      </c>
      <c r="V1337" s="1330" t="s">
        <v>24</v>
      </c>
      <c r="W1337" s="136" t="s">
        <v>24</v>
      </c>
      <c r="X1337" s="200"/>
      <c r="Y1337" s="201"/>
      <c r="Z1337" s="202"/>
      <c r="AA1337" s="1319" t="s">
        <v>4457</v>
      </c>
      <c r="AB1337" s="213" t="s">
        <v>24</v>
      </c>
      <c r="AC1337" s="203"/>
      <c r="AD1337" s="230"/>
      <c r="AE1337" s="230"/>
      <c r="AF1337" s="230"/>
      <c r="AG1337" s="230"/>
      <c r="AH1337" s="1305"/>
      <c r="AI1337" s="244" t="str">
        <f t="shared" si="121"/>
        <v>SC P360, SC P380-</v>
      </c>
      <c r="AJ1337" s="1330">
        <f t="shared" si="122"/>
        <v>43245</v>
      </c>
      <c r="AK1337" s="589">
        <v>43249</v>
      </c>
      <c r="AL1337" s="726">
        <v>43252</v>
      </c>
      <c r="AM1337" s="213"/>
      <c r="AN1337" s="244"/>
      <c r="AO1337" s="244"/>
      <c r="AP1337" s="213"/>
      <c r="AQ1337" s="180"/>
      <c r="AR1337" s="213"/>
      <c r="AS1337" s="213"/>
      <c r="AT1337" s="213"/>
      <c r="AU1337" s="213"/>
      <c r="AV1337" s="885"/>
      <c r="AW1337" s="885"/>
      <c r="AX1337" s="885"/>
      <c r="AY1337" s="885"/>
      <c r="AZ1337" s="177"/>
    </row>
    <row r="1338" spans="2:52" ht="15" customHeight="1">
      <c r="B1338" s="1310">
        <v>1332</v>
      </c>
      <c r="C1338" s="868" t="s">
        <v>7617</v>
      </c>
      <c r="D1338" s="244" t="s">
        <v>230</v>
      </c>
      <c r="E1338" s="521" t="s">
        <v>4228</v>
      </c>
      <c r="F1338" s="526" t="s">
        <v>7618</v>
      </c>
      <c r="G1338" s="509" t="s">
        <v>102</v>
      </c>
      <c r="H1338" s="653" t="s">
        <v>7619</v>
      </c>
      <c r="I1338" s="211">
        <v>35837</v>
      </c>
      <c r="J1338" s="1314">
        <f t="shared" ca="1" si="119"/>
        <v>24</v>
      </c>
      <c r="K1338" s="176" t="s">
        <v>24</v>
      </c>
      <c r="L1338" s="170" t="s">
        <v>24</v>
      </c>
      <c r="M1338" s="173" t="s">
        <v>24</v>
      </c>
      <c r="N1338" s="577">
        <v>43115</v>
      </c>
      <c r="O1338" s="601" t="s">
        <v>24</v>
      </c>
      <c r="P1338" s="244" t="s">
        <v>24</v>
      </c>
      <c r="Q1338" s="198" t="str">
        <f t="shared" si="118"/>
        <v>-</v>
      </c>
      <c r="R1338" s="181" t="str">
        <f t="shared" ca="1" si="120"/>
        <v>TIDAK MCU</v>
      </c>
      <c r="S1338" s="451" t="s">
        <v>8782</v>
      </c>
      <c r="T1338" s="1330">
        <v>44603</v>
      </c>
      <c r="U1338" s="1329">
        <v>44603</v>
      </c>
      <c r="V1338" s="1330" t="s">
        <v>24</v>
      </c>
      <c r="W1338" s="1311" t="s">
        <v>24</v>
      </c>
      <c r="X1338" s="200"/>
      <c r="Y1338" s="201"/>
      <c r="Z1338" s="202"/>
      <c r="AA1338" s="1319" t="s">
        <v>4457</v>
      </c>
      <c r="AB1338" s="213" t="s">
        <v>24</v>
      </c>
      <c r="AC1338" s="203"/>
      <c r="AD1338" s="230"/>
      <c r="AE1338" s="230"/>
      <c r="AF1338" s="230"/>
      <c r="AG1338" s="230"/>
      <c r="AH1338" s="1305"/>
      <c r="AI1338" s="244" t="str">
        <f t="shared" si="121"/>
        <v>SC P360, SC P380-</v>
      </c>
      <c r="AJ1338" s="1330">
        <f t="shared" si="122"/>
        <v>43115</v>
      </c>
      <c r="AK1338" s="589">
        <v>43119</v>
      </c>
      <c r="AL1338" s="726">
        <v>43122</v>
      </c>
      <c r="AM1338" s="213"/>
      <c r="AN1338" s="244"/>
      <c r="AO1338" s="244"/>
      <c r="AP1338" s="213"/>
      <c r="AQ1338" s="213"/>
      <c r="AR1338" s="213"/>
      <c r="AS1338" s="213"/>
      <c r="AT1338" s="213"/>
      <c r="AU1338" s="213"/>
      <c r="AV1338" s="885"/>
      <c r="AW1338" s="885"/>
      <c r="AX1338" s="885"/>
      <c r="AY1338" s="885"/>
      <c r="AZ1338" s="177"/>
    </row>
    <row r="1339" spans="2:52" ht="15" customHeight="1">
      <c r="B1339" s="1310">
        <v>1333</v>
      </c>
      <c r="C1339" s="868" t="s">
        <v>6915</v>
      </c>
      <c r="D1339" s="244" t="s">
        <v>230</v>
      </c>
      <c r="E1339" s="521" t="s">
        <v>4228</v>
      </c>
      <c r="F1339" s="526" t="s">
        <v>7620</v>
      </c>
      <c r="G1339" s="509" t="s">
        <v>102</v>
      </c>
      <c r="H1339" s="653" t="s">
        <v>7621</v>
      </c>
      <c r="I1339" s="211">
        <v>34383</v>
      </c>
      <c r="J1339" s="1314">
        <f t="shared" ca="1" si="119"/>
        <v>28</v>
      </c>
      <c r="K1339" s="176" t="s">
        <v>24</v>
      </c>
      <c r="L1339" s="170" t="s">
        <v>24</v>
      </c>
      <c r="M1339" s="173" t="s">
        <v>24</v>
      </c>
      <c r="N1339" s="577">
        <v>43197</v>
      </c>
      <c r="O1339" s="199" t="s">
        <v>24</v>
      </c>
      <c r="P1339" s="232" t="s">
        <v>24</v>
      </c>
      <c r="Q1339" s="194" t="str">
        <f t="shared" si="118"/>
        <v>-</v>
      </c>
      <c r="R1339" s="181" t="str">
        <f t="shared" ca="1" si="120"/>
        <v>TIDAK MCU</v>
      </c>
      <c r="S1339" s="451" t="s">
        <v>8783</v>
      </c>
      <c r="T1339" s="1330">
        <v>44610</v>
      </c>
      <c r="U1339" s="1329">
        <v>44610</v>
      </c>
      <c r="V1339" s="1330" t="s">
        <v>24</v>
      </c>
      <c r="W1339" s="1311" t="s">
        <v>24</v>
      </c>
      <c r="X1339" s="200"/>
      <c r="Y1339" s="201"/>
      <c r="Z1339" s="202"/>
      <c r="AA1339" s="1319" t="s">
        <v>927</v>
      </c>
      <c r="AB1339" s="230" t="s">
        <v>24</v>
      </c>
      <c r="AC1339" s="230" t="s">
        <v>24</v>
      </c>
      <c r="AD1339" s="230" t="s">
        <v>24</v>
      </c>
      <c r="AE1339" s="230" t="s">
        <v>24</v>
      </c>
      <c r="AF1339" s="230" t="s">
        <v>24</v>
      </c>
      <c r="AG1339" s="230" t="s">
        <v>24</v>
      </c>
      <c r="AH1339" s="369"/>
      <c r="AI1339" s="481" t="str">
        <f t="shared" si="121"/>
        <v>SC P360 - SC P410 A/M------</v>
      </c>
      <c r="AJ1339" s="1330">
        <f t="shared" si="122"/>
        <v>43197</v>
      </c>
      <c r="AK1339" s="589">
        <v>43522</v>
      </c>
      <c r="AL1339" s="726">
        <v>43522</v>
      </c>
      <c r="AM1339" s="213"/>
      <c r="AN1339" s="244"/>
      <c r="AO1339" s="244"/>
      <c r="AP1339" s="213"/>
      <c r="AQ1339" s="230"/>
      <c r="AR1339" s="213"/>
      <c r="AS1339" s="213"/>
      <c r="AT1339" s="213"/>
      <c r="AU1339" s="213"/>
      <c r="AV1339" s="885"/>
      <c r="AW1339" s="885"/>
      <c r="AX1339" s="885"/>
      <c r="AY1339" s="885"/>
      <c r="AZ1339" s="177"/>
    </row>
    <row r="1340" spans="2:52" ht="15" customHeight="1">
      <c r="B1340" s="1310">
        <v>1334</v>
      </c>
      <c r="C1340" s="868" t="s">
        <v>7622</v>
      </c>
      <c r="D1340" s="244" t="s">
        <v>230</v>
      </c>
      <c r="E1340" s="521" t="s">
        <v>4228</v>
      </c>
      <c r="F1340" s="526" t="s">
        <v>7623</v>
      </c>
      <c r="G1340" s="509" t="s">
        <v>102</v>
      </c>
      <c r="H1340" s="653" t="s">
        <v>7624</v>
      </c>
      <c r="I1340" s="211">
        <v>36057</v>
      </c>
      <c r="J1340" s="1314">
        <f t="shared" ca="1" si="119"/>
        <v>23</v>
      </c>
      <c r="K1340" s="316" t="s">
        <v>24</v>
      </c>
      <c r="L1340" s="326" t="s">
        <v>24</v>
      </c>
      <c r="M1340" s="336" t="s">
        <v>24</v>
      </c>
      <c r="N1340" s="577">
        <v>43024</v>
      </c>
      <c r="O1340" s="601" t="s">
        <v>24</v>
      </c>
      <c r="P1340" s="244" t="s">
        <v>24</v>
      </c>
      <c r="Q1340" s="198" t="str">
        <f t="shared" si="118"/>
        <v>-</v>
      </c>
      <c r="R1340" s="181" t="str">
        <f t="shared" ca="1" si="120"/>
        <v>TIDAK MCU</v>
      </c>
      <c r="S1340" s="451" t="s">
        <v>8784</v>
      </c>
      <c r="T1340" s="1330">
        <v>44458</v>
      </c>
      <c r="U1340" s="1329">
        <v>44458</v>
      </c>
      <c r="V1340" s="904" t="s">
        <v>24</v>
      </c>
      <c r="W1340" s="1311" t="s">
        <v>24</v>
      </c>
      <c r="X1340" s="200"/>
      <c r="Y1340" s="201"/>
      <c r="Z1340" s="202"/>
      <c r="AA1340" s="213" t="s">
        <v>4457</v>
      </c>
      <c r="AB1340" s="213" t="s">
        <v>24</v>
      </c>
      <c r="AC1340" s="203"/>
      <c r="AD1340" s="230"/>
      <c r="AE1340" s="230"/>
      <c r="AF1340" s="230"/>
      <c r="AG1340" s="230"/>
      <c r="AH1340" s="1305"/>
      <c r="AI1340" s="244" t="str">
        <f t="shared" si="121"/>
        <v>SC P360, SC P380-</v>
      </c>
      <c r="AJ1340" s="1330">
        <f t="shared" si="122"/>
        <v>43024</v>
      </c>
      <c r="AK1340" s="589">
        <v>43028</v>
      </c>
      <c r="AL1340" s="726">
        <v>43031</v>
      </c>
      <c r="AM1340" s="213"/>
      <c r="AN1340" s="244"/>
      <c r="AO1340" s="244"/>
      <c r="AP1340" s="213"/>
      <c r="AQ1340" s="213"/>
      <c r="AR1340" s="213"/>
      <c r="AS1340" s="213"/>
      <c r="AT1340" s="213"/>
      <c r="AU1340" s="213"/>
      <c r="AV1340" s="885"/>
      <c r="AW1340" s="885"/>
      <c r="AX1340" s="885"/>
      <c r="AY1340" s="885"/>
      <c r="AZ1340" s="177"/>
    </row>
    <row r="1341" spans="2:52" ht="15" customHeight="1">
      <c r="B1341" s="1310">
        <v>1335</v>
      </c>
      <c r="C1341" s="868" t="s">
        <v>7625</v>
      </c>
      <c r="D1341" s="590" t="s">
        <v>230</v>
      </c>
      <c r="E1341" s="521" t="s">
        <v>4228</v>
      </c>
      <c r="F1341" s="526" t="s">
        <v>7626</v>
      </c>
      <c r="G1341" s="509" t="s">
        <v>102</v>
      </c>
      <c r="H1341" s="653" t="s">
        <v>7627</v>
      </c>
      <c r="I1341" s="211">
        <v>36445</v>
      </c>
      <c r="J1341" s="1314">
        <f t="shared" ca="1" si="119"/>
        <v>22</v>
      </c>
      <c r="K1341" s="211" t="s">
        <v>493</v>
      </c>
      <c r="L1341" s="211" t="s">
        <v>7628</v>
      </c>
      <c r="M1341" s="211">
        <v>45006</v>
      </c>
      <c r="N1341" s="577">
        <v>41276</v>
      </c>
      <c r="O1341" s="601" t="s">
        <v>24</v>
      </c>
      <c r="P1341" s="244" t="s">
        <v>24</v>
      </c>
      <c r="Q1341" s="198" t="str">
        <f t="shared" si="118"/>
        <v>-</v>
      </c>
      <c r="R1341" s="181" t="str">
        <f t="shared" ca="1" si="120"/>
        <v>TIDAK MCU</v>
      </c>
      <c r="S1341" s="451" t="s">
        <v>8785</v>
      </c>
      <c r="T1341" s="1330">
        <v>44481</v>
      </c>
      <c r="U1341" s="1329">
        <v>44481</v>
      </c>
      <c r="V1341" s="1330" t="s">
        <v>24</v>
      </c>
      <c r="W1341" s="1311" t="s">
        <v>24</v>
      </c>
      <c r="X1341" s="200"/>
      <c r="Y1341" s="201"/>
      <c r="Z1341" s="202"/>
      <c r="AA1341" s="1319" t="s">
        <v>4457</v>
      </c>
      <c r="AB1341" s="213" t="s">
        <v>24</v>
      </c>
      <c r="AC1341" s="203"/>
      <c r="AD1341" s="230"/>
      <c r="AE1341" s="230"/>
      <c r="AF1341" s="230"/>
      <c r="AG1341" s="230"/>
      <c r="AH1341" s="369"/>
      <c r="AI1341" s="244" t="str">
        <f t="shared" si="121"/>
        <v>SC P360, SC P380-</v>
      </c>
      <c r="AJ1341" s="1330">
        <f t="shared" si="122"/>
        <v>41276</v>
      </c>
      <c r="AK1341" s="589">
        <v>41280</v>
      </c>
      <c r="AL1341" s="726">
        <v>41283</v>
      </c>
      <c r="AM1341" s="213"/>
      <c r="AN1341" s="244"/>
      <c r="AO1341" s="244"/>
      <c r="AP1341" s="213"/>
      <c r="AQ1341" s="180"/>
      <c r="AR1341" s="213"/>
      <c r="AS1341" s="213"/>
      <c r="AT1341" s="213"/>
      <c r="AU1341" s="213"/>
      <c r="AV1341" s="885"/>
      <c r="AW1341" s="885"/>
      <c r="AX1341" s="885"/>
      <c r="AY1341" s="885"/>
      <c r="AZ1341" s="177"/>
    </row>
    <row r="1342" spans="2:52" ht="15" customHeight="1">
      <c r="B1342" s="1310">
        <v>1336</v>
      </c>
      <c r="C1342" s="868" t="s">
        <v>7629</v>
      </c>
      <c r="D1342" s="590" t="s">
        <v>230</v>
      </c>
      <c r="E1342" s="521" t="s">
        <v>4228</v>
      </c>
      <c r="F1342" s="526" t="s">
        <v>7630</v>
      </c>
      <c r="G1342" s="509" t="s">
        <v>102</v>
      </c>
      <c r="H1342" s="653" t="s">
        <v>7631</v>
      </c>
      <c r="I1342" s="211">
        <v>35770</v>
      </c>
      <c r="J1342" s="231">
        <f t="shared" ca="1" si="119"/>
        <v>24</v>
      </c>
      <c r="K1342" s="176" t="s">
        <v>24</v>
      </c>
      <c r="L1342" s="170" t="s">
        <v>24</v>
      </c>
      <c r="M1342" s="173" t="s">
        <v>24</v>
      </c>
      <c r="N1342" s="577">
        <v>41276</v>
      </c>
      <c r="O1342" s="601" t="s">
        <v>24</v>
      </c>
      <c r="P1342" s="244" t="s">
        <v>24</v>
      </c>
      <c r="Q1342" s="198" t="str">
        <f t="shared" si="118"/>
        <v>-</v>
      </c>
      <c r="R1342" s="181" t="str">
        <f t="shared" ca="1" si="120"/>
        <v>TIDAK MCU</v>
      </c>
      <c r="S1342" s="451" t="s">
        <v>8786</v>
      </c>
      <c r="T1342" s="1330">
        <v>44536</v>
      </c>
      <c r="U1342" s="1329">
        <v>44901</v>
      </c>
      <c r="V1342" s="395" t="s">
        <v>24</v>
      </c>
      <c r="W1342" s="1311" t="s">
        <v>24</v>
      </c>
      <c r="X1342" s="200"/>
      <c r="Y1342" s="201"/>
      <c r="Z1342" s="202"/>
      <c r="AA1342" s="243" t="s">
        <v>927</v>
      </c>
      <c r="AB1342" s="213" t="s">
        <v>24</v>
      </c>
      <c r="AC1342" s="203"/>
      <c r="AD1342" s="230"/>
      <c r="AE1342" s="230"/>
      <c r="AF1342" s="230"/>
      <c r="AG1342" s="230"/>
      <c r="AH1342" s="1305"/>
      <c r="AI1342" s="244" t="str">
        <f t="shared" si="121"/>
        <v>SC P360 - SC P410 A/M-</v>
      </c>
      <c r="AJ1342" s="1330">
        <f t="shared" si="122"/>
        <v>41276</v>
      </c>
      <c r="AK1342" s="589">
        <v>44250</v>
      </c>
      <c r="AL1342" s="726">
        <v>44250</v>
      </c>
      <c r="AM1342" s="213"/>
      <c r="AN1342" s="244"/>
      <c r="AO1342" s="244"/>
      <c r="AP1342" s="213" t="s">
        <v>9113</v>
      </c>
      <c r="AQ1342" s="1231" t="s">
        <v>3094</v>
      </c>
      <c r="AR1342" s="213"/>
      <c r="AS1342" s="213"/>
      <c r="AT1342" s="213"/>
      <c r="AU1342" s="213"/>
      <c r="AV1342" s="177"/>
      <c r="AW1342" s="177"/>
      <c r="AX1342" s="177"/>
      <c r="AY1342" s="177"/>
      <c r="AZ1342" s="177"/>
    </row>
    <row r="1343" spans="2:52" ht="15" customHeight="1">
      <c r="B1343" s="1310">
        <v>1337</v>
      </c>
      <c r="C1343" s="868" t="s">
        <v>7632</v>
      </c>
      <c r="D1343" s="590" t="s">
        <v>230</v>
      </c>
      <c r="E1343" s="554" t="s">
        <v>4228</v>
      </c>
      <c r="F1343" s="526" t="s">
        <v>7633</v>
      </c>
      <c r="G1343" s="509" t="s">
        <v>102</v>
      </c>
      <c r="H1343" s="653" t="s">
        <v>7634</v>
      </c>
      <c r="I1343" s="211">
        <v>36326</v>
      </c>
      <c r="J1343" s="903">
        <f t="shared" ca="1" si="119"/>
        <v>22</v>
      </c>
      <c r="K1343" s="176" t="s">
        <v>24</v>
      </c>
      <c r="L1343" s="170" t="s">
        <v>24</v>
      </c>
      <c r="M1343" s="173" t="s">
        <v>24</v>
      </c>
      <c r="N1343" s="577">
        <v>41276</v>
      </c>
      <c r="O1343" s="601" t="s">
        <v>24</v>
      </c>
      <c r="P1343" s="244" t="s">
        <v>24</v>
      </c>
      <c r="Q1343" s="198" t="str">
        <f t="shared" si="118"/>
        <v>-</v>
      </c>
      <c r="R1343" s="181" t="str">
        <f t="shared" ca="1" si="120"/>
        <v>TIDAK MCU</v>
      </c>
      <c r="S1343" s="451" t="s">
        <v>8787</v>
      </c>
      <c r="T1343" s="1330">
        <v>44362</v>
      </c>
      <c r="U1343" s="1329">
        <v>44362</v>
      </c>
      <c r="V1343" s="395" t="s">
        <v>24</v>
      </c>
      <c r="W1343" s="1311" t="s">
        <v>24</v>
      </c>
      <c r="X1343" s="200"/>
      <c r="Y1343" s="201"/>
      <c r="Z1343" s="202"/>
      <c r="AA1343" s="1319" t="s">
        <v>4457</v>
      </c>
      <c r="AB1343" s="213" t="s">
        <v>24</v>
      </c>
      <c r="AC1343" s="203"/>
      <c r="AD1343" s="230"/>
      <c r="AE1343" s="230"/>
      <c r="AF1343" s="230"/>
      <c r="AG1343" s="230"/>
      <c r="AH1343" s="1305"/>
      <c r="AI1343" s="481" t="str">
        <f t="shared" si="121"/>
        <v>SC P360, SC P380-</v>
      </c>
      <c r="AJ1343" s="1330">
        <f t="shared" si="122"/>
        <v>41276</v>
      </c>
      <c r="AK1343" s="589">
        <v>43979</v>
      </c>
      <c r="AL1343" s="726">
        <v>41283</v>
      </c>
      <c r="AM1343" s="213"/>
      <c r="AN1343" s="244"/>
      <c r="AO1343" s="244"/>
      <c r="AP1343" s="213"/>
      <c r="AQ1343" s="243" t="s">
        <v>3094</v>
      </c>
      <c r="AR1343" s="213"/>
      <c r="AS1343" s="213"/>
      <c r="AT1343" s="213"/>
      <c r="AU1343" s="213"/>
      <c r="AV1343" s="177"/>
      <c r="AW1343" s="177"/>
      <c r="AX1343" s="177"/>
      <c r="AY1343" s="177"/>
      <c r="AZ1343" s="177"/>
    </row>
    <row r="1344" spans="2:52" ht="15" customHeight="1">
      <c r="B1344" s="1310">
        <v>1338</v>
      </c>
      <c r="C1344" s="868" t="s">
        <v>1500</v>
      </c>
      <c r="D1344" s="590" t="s">
        <v>230</v>
      </c>
      <c r="E1344" s="521" t="s">
        <v>4228</v>
      </c>
      <c r="F1344" s="526" t="s">
        <v>7635</v>
      </c>
      <c r="G1344" s="509" t="s">
        <v>102</v>
      </c>
      <c r="H1344" s="653" t="s">
        <v>7636</v>
      </c>
      <c r="I1344" s="211">
        <v>36142</v>
      </c>
      <c r="J1344" s="1314">
        <f t="shared" ca="1" si="119"/>
        <v>23</v>
      </c>
      <c r="K1344" s="176" t="s">
        <v>24</v>
      </c>
      <c r="L1344" s="170" t="s">
        <v>24</v>
      </c>
      <c r="M1344" s="173" t="s">
        <v>24</v>
      </c>
      <c r="N1344" s="577">
        <v>41276</v>
      </c>
      <c r="O1344" s="601" t="s">
        <v>24</v>
      </c>
      <c r="P1344" s="244" t="s">
        <v>24</v>
      </c>
      <c r="Q1344" s="198" t="str">
        <f t="shared" ref="Q1344:Q1375" si="123">IF(OR(O1344="-",O1344=""),"-",O1344+365)</f>
        <v>-</v>
      </c>
      <c r="R1344" s="181" t="str">
        <f t="shared" ca="1" si="120"/>
        <v>TIDAK MCU</v>
      </c>
      <c r="S1344" s="451" t="s">
        <v>8788</v>
      </c>
      <c r="T1344" s="1330">
        <v>44543</v>
      </c>
      <c r="U1344" s="1329">
        <v>44543</v>
      </c>
      <c r="V1344" s="1330" t="s">
        <v>24</v>
      </c>
      <c r="W1344" s="1311" t="s">
        <v>24</v>
      </c>
      <c r="X1344" s="200"/>
      <c r="Y1344" s="201"/>
      <c r="Z1344" s="202"/>
      <c r="AA1344" s="1319" t="s">
        <v>927</v>
      </c>
      <c r="AB1344" s="213" t="s">
        <v>24</v>
      </c>
      <c r="AC1344" s="203" t="s">
        <v>24</v>
      </c>
      <c r="AD1344" s="230" t="s">
        <v>24</v>
      </c>
      <c r="AE1344" s="230" t="s">
        <v>24</v>
      </c>
      <c r="AF1344" s="230" t="s">
        <v>24</v>
      </c>
      <c r="AG1344" s="230" t="s">
        <v>24</v>
      </c>
      <c r="AH1344" s="1305"/>
      <c r="AI1344" s="244" t="str">
        <f t="shared" si="121"/>
        <v>SC P360 - SC P410 A/M------</v>
      </c>
      <c r="AJ1344" s="1330">
        <f t="shared" si="122"/>
        <v>41276</v>
      </c>
      <c r="AK1344" s="589">
        <v>43689</v>
      </c>
      <c r="AL1344" s="726">
        <v>43689</v>
      </c>
      <c r="AM1344" s="213"/>
      <c r="AN1344" s="244"/>
      <c r="AO1344" s="244"/>
      <c r="AP1344" s="213"/>
      <c r="AQ1344" s="243" t="s">
        <v>3094</v>
      </c>
      <c r="AR1344" s="213"/>
      <c r="AS1344" s="213"/>
      <c r="AT1344" s="213"/>
      <c r="AU1344" s="213"/>
      <c r="AV1344" s="885"/>
      <c r="AW1344" s="885"/>
      <c r="AX1344" s="885"/>
      <c r="AY1344" s="885"/>
      <c r="AZ1344" s="177"/>
    </row>
    <row r="1345" spans="1:52" ht="15" customHeight="1">
      <c r="B1345" s="1310">
        <v>1339</v>
      </c>
      <c r="C1345" s="868" t="s">
        <v>7637</v>
      </c>
      <c r="D1345" s="590" t="s">
        <v>230</v>
      </c>
      <c r="E1345" s="521" t="s">
        <v>4228</v>
      </c>
      <c r="F1345" s="526" t="s">
        <v>7638</v>
      </c>
      <c r="G1345" s="509" t="s">
        <v>102</v>
      </c>
      <c r="H1345" s="688" t="s">
        <v>7639</v>
      </c>
      <c r="I1345" s="211">
        <v>36240</v>
      </c>
      <c r="J1345" s="231">
        <f t="shared" ca="1" si="119"/>
        <v>23</v>
      </c>
      <c r="K1345" s="181" t="s">
        <v>493</v>
      </c>
      <c r="L1345" s="181" t="s">
        <v>7640</v>
      </c>
      <c r="M1345" s="181">
        <v>45245</v>
      </c>
      <c r="N1345" s="577">
        <v>41276</v>
      </c>
      <c r="O1345" s="199" t="s">
        <v>24</v>
      </c>
      <c r="P1345" s="232" t="s">
        <v>24</v>
      </c>
      <c r="Q1345" s="194" t="str">
        <f t="shared" si="123"/>
        <v>-</v>
      </c>
      <c r="R1345" s="181" t="str">
        <f t="shared" ca="1" si="120"/>
        <v>TIDAK MCU</v>
      </c>
      <c r="S1345" s="451" t="s">
        <v>8789</v>
      </c>
      <c r="T1345" s="1330">
        <v>44276</v>
      </c>
      <c r="U1345" s="1329">
        <v>44276</v>
      </c>
      <c r="V1345" s="904" t="s">
        <v>24</v>
      </c>
      <c r="W1345" s="1311" t="s">
        <v>24</v>
      </c>
      <c r="X1345" s="200"/>
      <c r="Y1345" s="201"/>
      <c r="Z1345" s="202"/>
      <c r="AA1345" s="1319" t="s">
        <v>4457</v>
      </c>
      <c r="AB1345" s="230" t="s">
        <v>24</v>
      </c>
      <c r="AC1345" s="230"/>
      <c r="AD1345" s="230"/>
      <c r="AE1345" s="230"/>
      <c r="AF1345" s="230"/>
      <c r="AG1345" s="230"/>
      <c r="AH1345" s="369"/>
      <c r="AI1345" s="244" t="str">
        <f t="shared" si="121"/>
        <v>SC P360, SC P380-</v>
      </c>
      <c r="AJ1345" s="1330">
        <f t="shared" si="122"/>
        <v>41276</v>
      </c>
      <c r="AK1345" s="589">
        <v>41280</v>
      </c>
      <c r="AL1345" s="726">
        <v>41283</v>
      </c>
      <c r="AM1345" s="213"/>
      <c r="AN1345" s="244"/>
      <c r="AO1345" s="244"/>
      <c r="AP1345" s="213"/>
      <c r="AQ1345" s="462" t="s">
        <v>3094</v>
      </c>
      <c r="AR1345" s="213"/>
      <c r="AS1345" s="213"/>
      <c r="AT1345" s="213"/>
      <c r="AU1345" s="213"/>
      <c r="AV1345" s="885"/>
      <c r="AW1345" s="885"/>
      <c r="AX1345" s="885"/>
      <c r="AY1345" s="885"/>
      <c r="AZ1345" s="177"/>
    </row>
    <row r="1346" spans="1:52" ht="15" customHeight="1">
      <c r="B1346" s="1310">
        <v>1340</v>
      </c>
      <c r="C1346" s="868" t="s">
        <v>7641</v>
      </c>
      <c r="D1346" s="244" t="s">
        <v>230</v>
      </c>
      <c r="E1346" s="521" t="s">
        <v>4228</v>
      </c>
      <c r="F1346" s="526" t="s">
        <v>7642</v>
      </c>
      <c r="G1346" s="509" t="s">
        <v>102</v>
      </c>
      <c r="H1346" s="570" t="s">
        <v>24</v>
      </c>
      <c r="I1346" s="211">
        <v>35098</v>
      </c>
      <c r="J1346" s="903">
        <f t="shared" ca="1" si="119"/>
        <v>26</v>
      </c>
      <c r="K1346" s="176" t="s">
        <v>24</v>
      </c>
      <c r="L1346" s="170" t="s">
        <v>24</v>
      </c>
      <c r="M1346" s="173" t="s">
        <v>24</v>
      </c>
      <c r="N1346" s="577">
        <v>41276</v>
      </c>
      <c r="O1346" s="601" t="s">
        <v>24</v>
      </c>
      <c r="P1346" s="244" t="s">
        <v>24</v>
      </c>
      <c r="Q1346" s="198" t="str">
        <f t="shared" si="123"/>
        <v>-</v>
      </c>
      <c r="R1346" s="181" t="str">
        <f t="shared" ca="1" si="120"/>
        <v>TIDAK MCU</v>
      </c>
      <c r="S1346" s="451" t="s">
        <v>8790</v>
      </c>
      <c r="T1346" s="904">
        <v>44595</v>
      </c>
      <c r="U1346" s="1329">
        <v>44595</v>
      </c>
      <c r="V1346" s="1330" t="s">
        <v>24</v>
      </c>
      <c r="W1346" s="136" t="s">
        <v>24</v>
      </c>
      <c r="X1346" s="200"/>
      <c r="Y1346" s="201"/>
      <c r="Z1346" s="202"/>
      <c r="AA1346" s="1319" t="s">
        <v>4457</v>
      </c>
      <c r="AB1346" s="213" t="s">
        <v>24</v>
      </c>
      <c r="AC1346" s="203"/>
      <c r="AD1346" s="230"/>
      <c r="AE1346" s="230"/>
      <c r="AF1346" s="230"/>
      <c r="AG1346" s="230"/>
      <c r="AH1346" s="1305"/>
      <c r="AI1346" s="244" t="str">
        <f t="shared" si="121"/>
        <v>SC P360, SC P380-</v>
      </c>
      <c r="AJ1346" s="1330">
        <f t="shared" si="122"/>
        <v>41276</v>
      </c>
      <c r="AK1346" s="589">
        <v>41280</v>
      </c>
      <c r="AL1346" s="726">
        <v>41283</v>
      </c>
      <c r="AM1346" s="213"/>
      <c r="AN1346" s="244"/>
      <c r="AO1346" s="244"/>
      <c r="AP1346" s="213"/>
      <c r="AQ1346" s="213"/>
      <c r="AR1346" s="213"/>
      <c r="AS1346" s="213"/>
      <c r="AT1346" s="213"/>
      <c r="AU1346" s="213"/>
      <c r="AV1346" s="885"/>
      <c r="AW1346" s="885"/>
      <c r="AX1346" s="885"/>
      <c r="AY1346" s="885"/>
      <c r="AZ1346" s="177"/>
    </row>
    <row r="1347" spans="1:52" ht="15" customHeight="1">
      <c r="B1347" s="1310">
        <v>1341</v>
      </c>
      <c r="C1347" s="868" t="s">
        <v>7643</v>
      </c>
      <c r="D1347" s="590" t="s">
        <v>230</v>
      </c>
      <c r="E1347" s="554" t="s">
        <v>4228</v>
      </c>
      <c r="F1347" s="526" t="s">
        <v>7644</v>
      </c>
      <c r="G1347" s="509" t="s">
        <v>102</v>
      </c>
      <c r="H1347" s="653" t="s">
        <v>7645</v>
      </c>
      <c r="I1347" s="211">
        <v>34779</v>
      </c>
      <c r="J1347" s="1314">
        <f t="shared" ca="1" si="119"/>
        <v>27</v>
      </c>
      <c r="K1347" s="176" t="s">
        <v>24</v>
      </c>
      <c r="L1347" s="170" t="s">
        <v>24</v>
      </c>
      <c r="M1347" s="173" t="s">
        <v>24</v>
      </c>
      <c r="N1347" s="510">
        <v>43363</v>
      </c>
      <c r="O1347" s="601"/>
      <c r="P1347" s="244" t="s">
        <v>24</v>
      </c>
      <c r="Q1347" s="198" t="str">
        <f t="shared" si="123"/>
        <v>-</v>
      </c>
      <c r="R1347" s="181" t="str">
        <f t="shared" ca="1" si="120"/>
        <v>TIDAK MCU</v>
      </c>
      <c r="S1347" s="451" t="s">
        <v>8791</v>
      </c>
      <c r="T1347" s="1330">
        <v>44641</v>
      </c>
      <c r="U1347" s="1329">
        <v>44641</v>
      </c>
      <c r="V1347" s="1330" t="s">
        <v>24</v>
      </c>
      <c r="W1347" s="1311" t="s">
        <v>24</v>
      </c>
      <c r="X1347" s="200"/>
      <c r="Y1347" s="201"/>
      <c r="Z1347" s="202"/>
      <c r="AA1347" s="213" t="s">
        <v>6974</v>
      </c>
      <c r="AB1347" s="213"/>
      <c r="AC1347" s="203"/>
      <c r="AD1347" s="230"/>
      <c r="AE1347" s="230"/>
      <c r="AF1347" s="230"/>
      <c r="AG1347" s="230"/>
      <c r="AH1347" s="1305"/>
      <c r="AI1347" s="481" t="str">
        <f t="shared" si="121"/>
        <v>WA 500, WA 600</v>
      </c>
      <c r="AJ1347" s="1330">
        <f t="shared" si="122"/>
        <v>43363</v>
      </c>
      <c r="AK1347" s="589">
        <v>43363</v>
      </c>
      <c r="AL1347" s="726">
        <v>43363</v>
      </c>
      <c r="AM1347" s="213"/>
      <c r="AN1347" s="244"/>
      <c r="AO1347" s="244"/>
      <c r="AP1347" s="213"/>
      <c r="AQ1347" s="243" t="s">
        <v>3094</v>
      </c>
      <c r="AR1347" s="213"/>
      <c r="AS1347" s="213"/>
      <c r="AT1347" s="213"/>
      <c r="AU1347" s="213"/>
      <c r="AV1347" s="885"/>
      <c r="AW1347" s="885"/>
      <c r="AX1347" s="885"/>
      <c r="AY1347" s="885"/>
      <c r="AZ1347" s="177"/>
    </row>
    <row r="1348" spans="1:52" ht="15" customHeight="1">
      <c r="B1348" s="1310">
        <v>1342</v>
      </c>
      <c r="C1348" s="868" t="s">
        <v>7646</v>
      </c>
      <c r="D1348" s="590" t="s">
        <v>230</v>
      </c>
      <c r="E1348" s="567" t="s">
        <v>4228</v>
      </c>
      <c r="F1348" s="526" t="s">
        <v>7647</v>
      </c>
      <c r="G1348" s="509" t="s">
        <v>102</v>
      </c>
      <c r="H1348" s="653" t="s">
        <v>7648</v>
      </c>
      <c r="I1348" s="211">
        <v>36479</v>
      </c>
      <c r="J1348" s="1314">
        <f t="shared" ca="1" si="119"/>
        <v>22</v>
      </c>
      <c r="K1348" s="181" t="s">
        <v>493</v>
      </c>
      <c r="L1348" s="181" t="s">
        <v>7649</v>
      </c>
      <c r="M1348" s="181">
        <v>45488</v>
      </c>
      <c r="N1348" s="577">
        <v>41276</v>
      </c>
      <c r="O1348" s="205" t="s">
        <v>24</v>
      </c>
      <c r="P1348" s="244" t="s">
        <v>24</v>
      </c>
      <c r="Q1348" s="198" t="str">
        <f t="shared" si="123"/>
        <v>-</v>
      </c>
      <c r="R1348" s="181" t="str">
        <f t="shared" ca="1" si="120"/>
        <v>TIDAK MCU</v>
      </c>
      <c r="S1348" s="451" t="s">
        <v>8792</v>
      </c>
      <c r="T1348" s="1330">
        <v>44515</v>
      </c>
      <c r="U1348" s="1329">
        <v>44515</v>
      </c>
      <c r="V1348" s="1330" t="s">
        <v>24</v>
      </c>
      <c r="W1348" s="1311" t="s">
        <v>24</v>
      </c>
      <c r="X1348" s="200"/>
      <c r="Y1348" s="201"/>
      <c r="Z1348" s="202"/>
      <c r="AA1348" s="1319" t="s">
        <v>4457</v>
      </c>
      <c r="AB1348" s="213" t="s">
        <v>24</v>
      </c>
      <c r="AC1348" s="203"/>
      <c r="AD1348" s="230"/>
      <c r="AE1348" s="230"/>
      <c r="AF1348" s="230"/>
      <c r="AG1348" s="230"/>
      <c r="AH1348" s="369"/>
      <c r="AI1348" s="244" t="str">
        <f t="shared" si="121"/>
        <v>SC P360, SC P380-</v>
      </c>
      <c r="AJ1348" s="1330">
        <f t="shared" si="122"/>
        <v>41276</v>
      </c>
      <c r="AK1348" s="589">
        <v>41280</v>
      </c>
      <c r="AL1348" s="726">
        <v>41283</v>
      </c>
      <c r="AM1348" s="213"/>
      <c r="AN1348" s="244"/>
      <c r="AO1348" s="244"/>
      <c r="AP1348" s="213"/>
      <c r="AQ1348" s="1231" t="s">
        <v>3094</v>
      </c>
      <c r="AR1348" s="213"/>
      <c r="AS1348" s="213"/>
      <c r="AT1348" s="213"/>
      <c r="AU1348" s="213"/>
      <c r="AV1348" s="885"/>
      <c r="AW1348" s="885"/>
      <c r="AX1348" s="885"/>
      <c r="AY1348" s="885"/>
      <c r="AZ1348" s="885"/>
    </row>
    <row r="1349" spans="1:52" ht="15" customHeight="1">
      <c r="B1349" s="1310">
        <v>1343</v>
      </c>
      <c r="C1349" s="868" t="s">
        <v>7650</v>
      </c>
      <c r="D1349" s="590" t="s">
        <v>230</v>
      </c>
      <c r="E1349" s="567" t="s">
        <v>4228</v>
      </c>
      <c r="F1349" s="526" t="s">
        <v>7651</v>
      </c>
      <c r="G1349" s="509" t="s">
        <v>102</v>
      </c>
      <c r="H1349" s="653" t="s">
        <v>7652</v>
      </c>
      <c r="I1349" s="211">
        <v>36120</v>
      </c>
      <c r="J1349" s="1314">
        <f t="shared" ca="1" si="119"/>
        <v>23</v>
      </c>
      <c r="K1349" s="176" t="s">
        <v>24</v>
      </c>
      <c r="L1349" s="170" t="s">
        <v>24</v>
      </c>
      <c r="M1349" s="173" t="s">
        <v>24</v>
      </c>
      <c r="N1349" s="577">
        <v>41276</v>
      </c>
      <c r="O1349" s="205" t="s">
        <v>24</v>
      </c>
      <c r="P1349" s="244" t="s">
        <v>24</v>
      </c>
      <c r="Q1349" s="198" t="str">
        <f t="shared" si="123"/>
        <v>-</v>
      </c>
      <c r="R1349" s="181" t="str">
        <f t="shared" ca="1" si="120"/>
        <v>TIDAK MCU</v>
      </c>
      <c r="S1349" s="451" t="s">
        <v>8793</v>
      </c>
      <c r="T1349" s="1330">
        <v>44521</v>
      </c>
      <c r="U1349" s="1329">
        <v>44521</v>
      </c>
      <c r="V1349" s="1330" t="s">
        <v>24</v>
      </c>
      <c r="W1349" s="1311" t="s">
        <v>24</v>
      </c>
      <c r="X1349" s="200"/>
      <c r="Y1349" s="201"/>
      <c r="Z1349" s="202"/>
      <c r="AA1349" s="1319" t="s">
        <v>4457</v>
      </c>
      <c r="AB1349" s="213" t="s">
        <v>24</v>
      </c>
      <c r="AC1349" s="203"/>
      <c r="AD1349" s="230"/>
      <c r="AE1349" s="230"/>
      <c r="AF1349" s="230"/>
      <c r="AG1349" s="230"/>
      <c r="AH1349" s="1305"/>
      <c r="AI1349" s="244" t="str">
        <f t="shared" si="121"/>
        <v>SC P360, SC P380-</v>
      </c>
      <c r="AJ1349" s="1330">
        <f t="shared" si="122"/>
        <v>41276</v>
      </c>
      <c r="AK1349" s="589">
        <v>41280</v>
      </c>
      <c r="AL1349" s="726">
        <v>41283</v>
      </c>
      <c r="AM1349" s="213"/>
      <c r="AN1349" s="244"/>
      <c r="AO1349" s="244"/>
      <c r="AP1349" s="213"/>
      <c r="AQ1349" s="243" t="s">
        <v>3094</v>
      </c>
      <c r="AR1349" s="213"/>
      <c r="AS1349" s="213"/>
      <c r="AT1349" s="213"/>
      <c r="AU1349" s="213"/>
      <c r="AV1349" s="885"/>
      <c r="AW1349" s="885"/>
      <c r="AX1349" s="885"/>
      <c r="AY1349" s="885"/>
      <c r="AZ1349" s="177"/>
    </row>
    <row r="1350" spans="1:52" ht="15" customHeight="1">
      <c r="B1350" s="1310">
        <v>1344</v>
      </c>
      <c r="C1350" s="868" t="s">
        <v>7653</v>
      </c>
      <c r="D1350" s="590" t="s">
        <v>230</v>
      </c>
      <c r="E1350" s="521" t="s">
        <v>4228</v>
      </c>
      <c r="F1350" s="526" t="s">
        <v>7654</v>
      </c>
      <c r="G1350" s="509" t="s">
        <v>102</v>
      </c>
      <c r="H1350" s="653" t="s">
        <v>7655</v>
      </c>
      <c r="I1350" s="211">
        <v>36098</v>
      </c>
      <c r="J1350" s="1314">
        <f t="shared" ca="1" si="119"/>
        <v>23</v>
      </c>
      <c r="K1350" s="176" t="s">
        <v>24</v>
      </c>
      <c r="L1350" s="170" t="s">
        <v>24</v>
      </c>
      <c r="M1350" s="173" t="s">
        <v>24</v>
      </c>
      <c r="N1350" s="577">
        <v>41276</v>
      </c>
      <c r="O1350" s="601" t="s">
        <v>24</v>
      </c>
      <c r="P1350" s="244" t="s">
        <v>24</v>
      </c>
      <c r="Q1350" s="198" t="str">
        <f t="shared" si="123"/>
        <v>-</v>
      </c>
      <c r="R1350" s="181" t="str">
        <f t="shared" ca="1" si="120"/>
        <v>TIDAK MCU</v>
      </c>
      <c r="S1350" s="451" t="s">
        <v>8794</v>
      </c>
      <c r="T1350" s="1330">
        <v>44499</v>
      </c>
      <c r="U1350" s="1329">
        <v>44499</v>
      </c>
      <c r="V1350" s="1330" t="s">
        <v>24</v>
      </c>
      <c r="W1350" s="1311" t="s">
        <v>24</v>
      </c>
      <c r="X1350" s="200"/>
      <c r="Y1350" s="201"/>
      <c r="Z1350" s="202"/>
      <c r="AA1350" s="1319" t="s">
        <v>4457</v>
      </c>
      <c r="AB1350" s="213" t="s">
        <v>24</v>
      </c>
      <c r="AC1350" s="203"/>
      <c r="AD1350" s="230"/>
      <c r="AE1350" s="230"/>
      <c r="AF1350" s="230"/>
      <c r="AG1350" s="230"/>
      <c r="AH1350" s="1305"/>
      <c r="AI1350" s="244" t="str">
        <f t="shared" si="121"/>
        <v>SC P360, SC P380-</v>
      </c>
      <c r="AJ1350" s="1330">
        <f t="shared" si="122"/>
        <v>41276</v>
      </c>
      <c r="AK1350" s="589">
        <v>41280</v>
      </c>
      <c r="AL1350" s="726">
        <v>41283</v>
      </c>
      <c r="AM1350" s="213"/>
      <c r="AN1350" s="244"/>
      <c r="AO1350" s="244"/>
      <c r="AP1350" s="213"/>
      <c r="AQ1350" s="180"/>
      <c r="AR1350" s="213"/>
      <c r="AS1350" s="213"/>
      <c r="AT1350" s="213"/>
      <c r="AU1350" s="213"/>
      <c r="AV1350" s="885"/>
      <c r="AW1350" s="885"/>
      <c r="AX1350" s="885"/>
      <c r="AY1350" s="885"/>
      <c r="AZ1350" s="177"/>
    </row>
    <row r="1351" spans="1:52" ht="15" customHeight="1">
      <c r="A1351" s="160">
        <v>1</v>
      </c>
      <c r="B1351" s="1310">
        <v>1345</v>
      </c>
      <c r="C1351" s="868" t="s">
        <v>7656</v>
      </c>
      <c r="D1351" s="590" t="s">
        <v>230</v>
      </c>
      <c r="E1351" s="567" t="s">
        <v>4228</v>
      </c>
      <c r="F1351" s="526" t="s">
        <v>7657</v>
      </c>
      <c r="G1351" s="509" t="s">
        <v>102</v>
      </c>
      <c r="H1351" s="688" t="s">
        <v>7658</v>
      </c>
      <c r="I1351" s="211">
        <v>36225</v>
      </c>
      <c r="J1351" s="1314">
        <f t="shared" ca="1" si="119"/>
        <v>23</v>
      </c>
      <c r="K1351" s="316" t="s">
        <v>24</v>
      </c>
      <c r="L1351" s="326" t="s">
        <v>24</v>
      </c>
      <c r="M1351" s="336" t="s">
        <v>24</v>
      </c>
      <c r="N1351" s="577">
        <v>41276</v>
      </c>
      <c r="O1351" s="205" t="s">
        <v>24</v>
      </c>
      <c r="P1351" s="244" t="s">
        <v>24</v>
      </c>
      <c r="Q1351" s="198" t="str">
        <f t="shared" si="123"/>
        <v>-</v>
      </c>
      <c r="R1351" s="181" t="str">
        <f t="shared" ca="1" si="120"/>
        <v>TIDAK MCU</v>
      </c>
      <c r="S1351" s="451" t="s">
        <v>8795</v>
      </c>
      <c r="T1351" s="1313">
        <v>44626</v>
      </c>
      <c r="U1351" s="1329">
        <v>44626</v>
      </c>
      <c r="V1351" s="1330" t="s">
        <v>24</v>
      </c>
      <c r="W1351" s="1311" t="s">
        <v>24</v>
      </c>
      <c r="X1351" s="200"/>
      <c r="Y1351" s="201"/>
      <c r="Z1351" s="202"/>
      <c r="AA1351" s="213" t="s">
        <v>4457</v>
      </c>
      <c r="AB1351" s="213" t="s">
        <v>24</v>
      </c>
      <c r="AC1351" s="203"/>
      <c r="AD1351" s="230"/>
      <c r="AE1351" s="230"/>
      <c r="AF1351" s="230"/>
      <c r="AG1351" s="230"/>
      <c r="AH1351" s="1305"/>
      <c r="AI1351" s="244" t="str">
        <f t="shared" si="121"/>
        <v>SC P360, SC P380-</v>
      </c>
      <c r="AJ1351" s="1330">
        <f t="shared" si="122"/>
        <v>41276</v>
      </c>
      <c r="AK1351" s="589">
        <v>41280</v>
      </c>
      <c r="AL1351" s="726">
        <v>41283</v>
      </c>
      <c r="AM1351" s="213"/>
      <c r="AN1351" s="244"/>
      <c r="AO1351" s="244"/>
      <c r="AP1351" s="213"/>
      <c r="AQ1351" s="213"/>
      <c r="AR1351" s="213"/>
      <c r="AS1351" s="213"/>
      <c r="AT1351" s="213"/>
      <c r="AU1351" s="213"/>
      <c r="AV1351" s="885"/>
      <c r="AW1351" s="885"/>
      <c r="AX1351" s="885"/>
      <c r="AY1351" s="885"/>
      <c r="AZ1351" s="177"/>
    </row>
    <row r="1352" spans="1:52" ht="15" customHeight="1">
      <c r="B1352" s="1310">
        <v>1346</v>
      </c>
      <c r="C1352" s="868" t="s">
        <v>7659</v>
      </c>
      <c r="D1352" s="590" t="s">
        <v>230</v>
      </c>
      <c r="E1352" s="566" t="s">
        <v>4228</v>
      </c>
      <c r="F1352" s="526" t="s">
        <v>7660</v>
      </c>
      <c r="G1352" s="509" t="s">
        <v>102</v>
      </c>
      <c r="H1352" s="653" t="s">
        <v>7661</v>
      </c>
      <c r="I1352" s="211">
        <v>35343</v>
      </c>
      <c r="J1352" s="1314">
        <f t="shared" ca="1" si="119"/>
        <v>25</v>
      </c>
      <c r="K1352" s="176" t="s">
        <v>24</v>
      </c>
      <c r="L1352" s="170" t="s">
        <v>24</v>
      </c>
      <c r="M1352" s="173" t="s">
        <v>24</v>
      </c>
      <c r="N1352" s="577">
        <v>43115</v>
      </c>
      <c r="O1352" s="205" t="s">
        <v>24</v>
      </c>
      <c r="P1352" s="244" t="s">
        <v>24</v>
      </c>
      <c r="Q1352" s="198" t="str">
        <f t="shared" si="123"/>
        <v>-</v>
      </c>
      <c r="R1352" s="181" t="str">
        <f t="shared" ca="1" si="120"/>
        <v>TIDAK MCU</v>
      </c>
      <c r="S1352" s="451" t="s">
        <v>8796</v>
      </c>
      <c r="T1352" s="1330">
        <v>44474</v>
      </c>
      <c r="U1352" s="1329">
        <v>44474</v>
      </c>
      <c r="V1352" s="1330" t="s">
        <v>24</v>
      </c>
      <c r="W1352" s="1311" t="s">
        <v>24</v>
      </c>
      <c r="X1352" s="200"/>
      <c r="Y1352" s="201"/>
      <c r="Z1352" s="202"/>
      <c r="AA1352" s="1319" t="s">
        <v>4457</v>
      </c>
      <c r="AB1352" s="213" t="s">
        <v>24</v>
      </c>
      <c r="AC1352" s="203"/>
      <c r="AD1352" s="230"/>
      <c r="AE1352" s="230"/>
      <c r="AF1352" s="230"/>
      <c r="AG1352" s="230"/>
      <c r="AH1352" s="1305"/>
      <c r="AI1352" s="244" t="str">
        <f t="shared" si="121"/>
        <v>SC P360, SC P380-</v>
      </c>
      <c r="AJ1352" s="1330">
        <f t="shared" si="122"/>
        <v>43115</v>
      </c>
      <c r="AK1352" s="589">
        <v>44070</v>
      </c>
      <c r="AL1352" s="726">
        <v>44070</v>
      </c>
      <c r="AM1352" s="213"/>
      <c r="AN1352" s="244"/>
      <c r="AO1352" s="244"/>
      <c r="AP1352" s="213"/>
      <c r="AQ1352" s="1231" t="s">
        <v>3094</v>
      </c>
      <c r="AR1352" s="213"/>
      <c r="AS1352" s="213"/>
      <c r="AT1352" s="213"/>
      <c r="AU1352" s="213"/>
      <c r="AV1352" s="177"/>
      <c r="AW1352" s="177"/>
      <c r="AX1352" s="177"/>
      <c r="AY1352" s="177"/>
      <c r="AZ1352" s="177"/>
    </row>
    <row r="1353" spans="1:52" ht="15" customHeight="1">
      <c r="B1353" s="1310">
        <v>1347</v>
      </c>
      <c r="C1353" s="563" t="s">
        <v>7662</v>
      </c>
      <c r="D1353" s="590" t="s">
        <v>230</v>
      </c>
      <c r="E1353" s="521" t="s">
        <v>4228</v>
      </c>
      <c r="F1353" s="526" t="s">
        <v>7663</v>
      </c>
      <c r="G1353" s="509" t="s">
        <v>102</v>
      </c>
      <c r="H1353" s="653" t="s">
        <v>7664</v>
      </c>
      <c r="I1353" s="211">
        <v>35185</v>
      </c>
      <c r="J1353" s="231">
        <f t="shared" ca="1" si="119"/>
        <v>26</v>
      </c>
      <c r="K1353" s="176" t="s">
        <v>24</v>
      </c>
      <c r="L1353" s="170" t="s">
        <v>24</v>
      </c>
      <c r="M1353" s="173" t="s">
        <v>24</v>
      </c>
      <c r="N1353" s="577">
        <v>41276</v>
      </c>
      <c r="O1353" s="601" t="s">
        <v>24</v>
      </c>
      <c r="P1353" s="244" t="s">
        <v>24</v>
      </c>
      <c r="Q1353" s="198" t="str">
        <f t="shared" si="123"/>
        <v>-</v>
      </c>
      <c r="R1353" s="181" t="str">
        <f t="shared" ca="1" si="120"/>
        <v>TIDAK MCU</v>
      </c>
      <c r="S1353" s="451" t="s">
        <v>8797</v>
      </c>
      <c r="T1353" s="1313">
        <v>44316</v>
      </c>
      <c r="U1353" s="1329">
        <v>44316</v>
      </c>
      <c r="V1353" s="395" t="s">
        <v>24</v>
      </c>
      <c r="W1353" s="1311" t="s">
        <v>24</v>
      </c>
      <c r="X1353" s="200"/>
      <c r="Y1353" s="201"/>
      <c r="Z1353" s="202"/>
      <c r="AA1353" s="1319" t="s">
        <v>4457</v>
      </c>
      <c r="AB1353" s="213" t="s">
        <v>24</v>
      </c>
      <c r="AC1353" s="203"/>
      <c r="AD1353" s="230"/>
      <c r="AE1353" s="230"/>
      <c r="AF1353" s="230"/>
      <c r="AG1353" s="230"/>
      <c r="AH1353" s="1305"/>
      <c r="AI1353" s="244" t="str">
        <f t="shared" si="121"/>
        <v>SC P360, SC P380-</v>
      </c>
      <c r="AJ1353" s="1330">
        <f t="shared" si="122"/>
        <v>41276</v>
      </c>
      <c r="AK1353" s="589">
        <v>41280</v>
      </c>
      <c r="AL1353" s="726">
        <v>41283</v>
      </c>
      <c r="AM1353" s="213"/>
      <c r="AN1353" s="244"/>
      <c r="AO1353" s="244"/>
      <c r="AP1353" s="213"/>
      <c r="AQ1353" s="243" t="s">
        <v>3094</v>
      </c>
      <c r="AR1353" s="213"/>
      <c r="AS1353" s="213"/>
      <c r="AT1353" s="213"/>
      <c r="AU1353" s="213"/>
      <c r="AV1353" s="177"/>
      <c r="AW1353" s="177"/>
      <c r="AX1353" s="177"/>
      <c r="AY1353" s="885"/>
      <c r="AZ1353" s="177"/>
    </row>
    <row r="1354" spans="1:52" ht="15" customHeight="1">
      <c r="B1354" s="1310">
        <v>1348</v>
      </c>
      <c r="C1354" s="563" t="s">
        <v>7665</v>
      </c>
      <c r="D1354" s="590" t="s">
        <v>230</v>
      </c>
      <c r="E1354" s="554" t="s">
        <v>4228</v>
      </c>
      <c r="F1354" s="526" t="s">
        <v>7666</v>
      </c>
      <c r="G1354" s="509" t="s">
        <v>102</v>
      </c>
      <c r="H1354" s="688" t="s">
        <v>7667</v>
      </c>
      <c r="I1354" s="211">
        <v>34530</v>
      </c>
      <c r="J1354" s="1314">
        <f t="shared" ca="1" si="119"/>
        <v>27</v>
      </c>
      <c r="K1354" s="176" t="s">
        <v>24</v>
      </c>
      <c r="L1354" s="170" t="s">
        <v>24</v>
      </c>
      <c r="M1354" s="173" t="s">
        <v>24</v>
      </c>
      <c r="N1354" s="577">
        <v>41276</v>
      </c>
      <c r="O1354" s="601" t="s">
        <v>24</v>
      </c>
      <c r="P1354" s="244" t="s">
        <v>24</v>
      </c>
      <c r="Q1354" s="198" t="str">
        <f t="shared" si="123"/>
        <v>-</v>
      </c>
      <c r="R1354" s="181" t="str">
        <f t="shared" ca="1" si="120"/>
        <v>TIDAK MCU</v>
      </c>
      <c r="S1354" s="451" t="s">
        <v>8798</v>
      </c>
      <c r="T1354" s="1330">
        <v>44392</v>
      </c>
      <c r="U1354" s="1329">
        <v>44392</v>
      </c>
      <c r="V1354" s="1330" t="s">
        <v>24</v>
      </c>
      <c r="W1354" s="1311" t="s">
        <v>24</v>
      </c>
      <c r="X1354" s="200"/>
      <c r="Y1354" s="201"/>
      <c r="Z1354" s="202"/>
      <c r="AA1354" s="1319" t="s">
        <v>4457</v>
      </c>
      <c r="AB1354" s="213" t="s">
        <v>24</v>
      </c>
      <c r="AC1354" s="203"/>
      <c r="AD1354" s="230"/>
      <c r="AE1354" s="230"/>
      <c r="AF1354" s="230"/>
      <c r="AG1354" s="230"/>
      <c r="AH1354" s="1305"/>
      <c r="AI1354" s="244" t="str">
        <f t="shared" si="121"/>
        <v>SC P360, SC P380-</v>
      </c>
      <c r="AJ1354" s="1330">
        <f t="shared" si="122"/>
        <v>41276</v>
      </c>
      <c r="AK1354" s="589">
        <v>44025</v>
      </c>
      <c r="AL1354" s="726">
        <v>41283</v>
      </c>
      <c r="AM1354" s="213"/>
      <c r="AN1354" s="244"/>
      <c r="AO1354" s="244"/>
      <c r="AP1354" s="213"/>
      <c r="AQ1354" s="243" t="s">
        <v>3094</v>
      </c>
      <c r="AR1354" s="213"/>
      <c r="AS1354" s="213"/>
      <c r="AT1354" s="213"/>
      <c r="AU1354" s="213"/>
      <c r="AV1354" s="885"/>
      <c r="AW1354" s="885"/>
      <c r="AX1354" s="885"/>
      <c r="AY1354" s="885"/>
      <c r="AZ1354" s="177"/>
    </row>
    <row r="1355" spans="1:52" ht="15" customHeight="1">
      <c r="B1355" s="1310">
        <v>1349</v>
      </c>
      <c r="C1355" s="563" t="s">
        <v>7668</v>
      </c>
      <c r="D1355" s="590" t="s">
        <v>230</v>
      </c>
      <c r="E1355" s="554" t="s">
        <v>4228</v>
      </c>
      <c r="F1355" s="526" t="s">
        <v>7669</v>
      </c>
      <c r="G1355" s="509" t="s">
        <v>102</v>
      </c>
      <c r="H1355" s="653" t="s">
        <v>7670</v>
      </c>
      <c r="I1355" s="211">
        <v>27895</v>
      </c>
      <c r="J1355" s="231">
        <f t="shared" ca="1" si="119"/>
        <v>46</v>
      </c>
      <c r="K1355" s="211" t="s">
        <v>493</v>
      </c>
      <c r="L1355" s="244" t="s">
        <v>24</v>
      </c>
      <c r="M1355" s="211">
        <v>45162</v>
      </c>
      <c r="N1355" s="577">
        <v>43231</v>
      </c>
      <c r="O1355" s="601" t="s">
        <v>24</v>
      </c>
      <c r="P1355" s="244" t="s">
        <v>24</v>
      </c>
      <c r="Q1355" s="198" t="str">
        <f t="shared" si="123"/>
        <v>-</v>
      </c>
      <c r="R1355" s="181" t="str">
        <f t="shared" ca="1" si="120"/>
        <v>TIDAK MCU</v>
      </c>
      <c r="S1355" s="451" t="s">
        <v>8799</v>
      </c>
      <c r="T1355" s="1330">
        <v>44331</v>
      </c>
      <c r="U1355" s="1329">
        <v>44331</v>
      </c>
      <c r="V1355" s="395" t="s">
        <v>24</v>
      </c>
      <c r="W1355" s="136" t="s">
        <v>24</v>
      </c>
      <c r="X1355" s="200"/>
      <c r="Y1355" s="201"/>
      <c r="Z1355" s="202"/>
      <c r="AA1355" s="213" t="s">
        <v>927</v>
      </c>
      <c r="AB1355" s="213" t="s">
        <v>9107</v>
      </c>
      <c r="AC1355" s="203" t="s">
        <v>1086</v>
      </c>
      <c r="AD1355" s="230" t="s">
        <v>4604</v>
      </c>
      <c r="AE1355" s="230" t="s">
        <v>24</v>
      </c>
      <c r="AF1355" s="230" t="s">
        <v>24</v>
      </c>
      <c r="AG1355" s="230" t="s">
        <v>24</v>
      </c>
      <c r="AH1355" s="1305"/>
      <c r="AI1355" s="244" t="str">
        <f t="shared" si="121"/>
        <v>SC P360 - SC P410 A/MHD 465HINO 260 JD/TINISSAN CWB---</v>
      </c>
      <c r="AJ1355" s="1330">
        <f t="shared" si="122"/>
        <v>43231</v>
      </c>
      <c r="AK1355" s="589">
        <v>43235</v>
      </c>
      <c r="AL1355" s="726">
        <v>43238</v>
      </c>
      <c r="AM1355" s="213"/>
      <c r="AN1355" s="244"/>
      <c r="AO1355" s="244"/>
      <c r="AP1355" s="213"/>
      <c r="AQ1355" s="243" t="s">
        <v>3094</v>
      </c>
      <c r="AR1355" s="213"/>
      <c r="AS1355" s="213"/>
      <c r="AT1355" s="213"/>
      <c r="AU1355" s="213"/>
      <c r="AV1355" s="177"/>
      <c r="AW1355" s="177"/>
      <c r="AX1355" s="177"/>
      <c r="AY1355" s="177"/>
      <c r="AZ1355" s="177"/>
    </row>
    <row r="1356" spans="1:52" ht="15" customHeight="1">
      <c r="B1356" s="1310">
        <v>1350</v>
      </c>
      <c r="C1356" s="563" t="s">
        <v>7671</v>
      </c>
      <c r="D1356" s="590" t="s">
        <v>230</v>
      </c>
      <c r="E1356" s="521" t="s">
        <v>4228</v>
      </c>
      <c r="F1356" s="526" t="s">
        <v>7672</v>
      </c>
      <c r="G1356" s="509" t="s">
        <v>102</v>
      </c>
      <c r="H1356" s="653" t="s">
        <v>7673</v>
      </c>
      <c r="I1356" s="211">
        <v>35215</v>
      </c>
      <c r="J1356" s="903">
        <f t="shared" ca="1" si="119"/>
        <v>25</v>
      </c>
      <c r="K1356" s="176" t="s">
        <v>24</v>
      </c>
      <c r="L1356" s="170" t="s">
        <v>24</v>
      </c>
      <c r="M1356" s="173" t="s">
        <v>24</v>
      </c>
      <c r="N1356" s="510">
        <v>43363</v>
      </c>
      <c r="O1356" s="205"/>
      <c r="P1356" s="244" t="s">
        <v>24</v>
      </c>
      <c r="Q1356" s="198" t="str">
        <f t="shared" si="123"/>
        <v>-</v>
      </c>
      <c r="R1356" s="181" t="str">
        <f t="shared" ca="1" si="120"/>
        <v>TIDAK MCU</v>
      </c>
      <c r="S1356" s="451" t="s">
        <v>8800</v>
      </c>
      <c r="T1356" s="1330">
        <v>44346</v>
      </c>
      <c r="U1356" s="1329">
        <v>44346</v>
      </c>
      <c r="V1356" s="904" t="s">
        <v>24</v>
      </c>
      <c r="W1356" s="136" t="s">
        <v>24</v>
      </c>
      <c r="X1356" s="200"/>
      <c r="Y1356" s="201"/>
      <c r="Z1356" s="202"/>
      <c r="AA1356" s="213" t="s">
        <v>6974</v>
      </c>
      <c r="AB1356" s="213" t="s">
        <v>13587</v>
      </c>
      <c r="AC1356" s="203"/>
      <c r="AD1356" s="230"/>
      <c r="AE1356" s="230"/>
      <c r="AF1356" s="230"/>
      <c r="AG1356" s="230"/>
      <c r="AH1356" s="1305"/>
      <c r="AI1356" s="244" t="str">
        <f t="shared" si="121"/>
        <v>WA 500, WA 600WD 600-3</v>
      </c>
      <c r="AJ1356" s="1330">
        <f t="shared" si="122"/>
        <v>43363</v>
      </c>
      <c r="AK1356" s="589">
        <v>44163</v>
      </c>
      <c r="AL1356" s="726">
        <v>43363</v>
      </c>
      <c r="AM1356" s="213"/>
      <c r="AN1356" s="244"/>
      <c r="AO1356" s="244"/>
      <c r="AP1356" s="213"/>
      <c r="AQ1356" s="243" t="s">
        <v>3094</v>
      </c>
      <c r="AR1356" s="213"/>
      <c r="AS1356" s="213"/>
      <c r="AT1356" s="213"/>
      <c r="AU1356" s="213"/>
      <c r="AV1356" s="885"/>
      <c r="AW1356" s="885"/>
      <c r="AX1356" s="885"/>
      <c r="AY1356" s="885"/>
      <c r="AZ1356" s="177"/>
    </row>
    <row r="1357" spans="1:52" ht="15" customHeight="1">
      <c r="B1357" s="1310">
        <v>1351</v>
      </c>
      <c r="C1357" s="647" t="s">
        <v>7674</v>
      </c>
      <c r="D1357" s="590" t="s">
        <v>230</v>
      </c>
      <c r="E1357" s="521" t="s">
        <v>4228</v>
      </c>
      <c r="F1357" s="526" t="s">
        <v>7675</v>
      </c>
      <c r="G1357" s="509" t="s">
        <v>102</v>
      </c>
      <c r="H1357" s="653" t="s">
        <v>7676</v>
      </c>
      <c r="I1357" s="211">
        <v>34390</v>
      </c>
      <c r="J1357" s="1314">
        <f t="shared" ca="1" si="119"/>
        <v>28</v>
      </c>
      <c r="K1357" s="211" t="s">
        <v>493</v>
      </c>
      <c r="L1357" s="211" t="s">
        <v>7677</v>
      </c>
      <c r="M1357" s="211">
        <v>45241</v>
      </c>
      <c r="N1357" s="577">
        <v>43242</v>
      </c>
      <c r="O1357" s="205" t="s">
        <v>24</v>
      </c>
      <c r="P1357" s="244" t="s">
        <v>24</v>
      </c>
      <c r="Q1357" s="198" t="str">
        <f t="shared" si="123"/>
        <v>-</v>
      </c>
      <c r="R1357" s="181" t="str">
        <f t="shared" ca="1" si="120"/>
        <v>TIDAK MCU</v>
      </c>
      <c r="S1357" s="451" t="s">
        <v>8801</v>
      </c>
      <c r="T1357" s="1330">
        <v>44623</v>
      </c>
      <c r="U1357" s="1329">
        <v>44623</v>
      </c>
      <c r="V1357" s="1330" t="s">
        <v>24</v>
      </c>
      <c r="W1357" s="1311" t="s">
        <v>24</v>
      </c>
      <c r="X1357" s="200"/>
      <c r="Y1357" s="201"/>
      <c r="Z1357" s="202"/>
      <c r="AA1357" s="213" t="s">
        <v>4457</v>
      </c>
      <c r="AB1357" s="213" t="s">
        <v>24</v>
      </c>
      <c r="AC1357" s="203"/>
      <c r="AD1357" s="230"/>
      <c r="AE1357" s="230"/>
      <c r="AF1357" s="230"/>
      <c r="AG1357" s="230"/>
      <c r="AH1357" s="1305"/>
      <c r="AI1357" s="244" t="str">
        <f t="shared" si="121"/>
        <v>SC P360, SC P380-</v>
      </c>
      <c r="AJ1357" s="1330">
        <f t="shared" si="122"/>
        <v>43242</v>
      </c>
      <c r="AK1357" s="589">
        <v>43481</v>
      </c>
      <c r="AL1357" s="726">
        <v>43484</v>
      </c>
      <c r="AM1357" s="213"/>
      <c r="AN1357" s="244"/>
      <c r="AO1357" s="244"/>
      <c r="AP1357" s="213"/>
      <c r="AQ1357" s="1231" t="s">
        <v>3094</v>
      </c>
      <c r="AR1357" s="213"/>
      <c r="AS1357" s="213"/>
      <c r="AT1357" s="213"/>
      <c r="AU1357" s="213"/>
      <c r="AV1357" s="885"/>
      <c r="AW1357" s="885"/>
      <c r="AX1357" s="885"/>
      <c r="AY1357" s="885"/>
      <c r="AZ1357" s="177"/>
    </row>
    <row r="1358" spans="1:52" ht="15" customHeight="1">
      <c r="B1358" s="1310">
        <v>1352</v>
      </c>
      <c r="C1358" s="563" t="s">
        <v>7678</v>
      </c>
      <c r="D1358" s="590" t="s">
        <v>230</v>
      </c>
      <c r="E1358" s="554" t="s">
        <v>4228</v>
      </c>
      <c r="F1358" s="526" t="s">
        <v>7679</v>
      </c>
      <c r="G1358" s="509" t="s">
        <v>102</v>
      </c>
      <c r="H1358" s="570" t="s">
        <v>24</v>
      </c>
      <c r="I1358" s="211">
        <v>26823</v>
      </c>
      <c r="J1358" s="1314">
        <f t="shared" ca="1" si="119"/>
        <v>49</v>
      </c>
      <c r="K1358" s="316" t="s">
        <v>24</v>
      </c>
      <c r="L1358" s="326" t="s">
        <v>24</v>
      </c>
      <c r="M1358" s="336" t="s">
        <v>24</v>
      </c>
      <c r="N1358" s="577">
        <v>43248</v>
      </c>
      <c r="O1358" s="205" t="s">
        <v>24</v>
      </c>
      <c r="P1358" s="244" t="s">
        <v>24</v>
      </c>
      <c r="Q1358" s="198" t="str">
        <f t="shared" si="123"/>
        <v>-</v>
      </c>
      <c r="R1358" s="181" t="str">
        <f t="shared" ca="1" si="120"/>
        <v>TIDAK MCU</v>
      </c>
      <c r="S1358" s="451" t="s">
        <v>8802</v>
      </c>
      <c r="T1358" s="1330">
        <v>44355</v>
      </c>
      <c r="U1358" s="1329">
        <v>44355</v>
      </c>
      <c r="V1358" s="1330" t="s">
        <v>24</v>
      </c>
      <c r="W1358" s="1311" t="s">
        <v>24</v>
      </c>
      <c r="X1358" s="200"/>
      <c r="Y1358" s="201"/>
      <c r="Z1358" s="202"/>
      <c r="AA1358" s="213" t="s">
        <v>927</v>
      </c>
      <c r="AB1358" s="213" t="s">
        <v>24</v>
      </c>
      <c r="AC1358" s="203" t="s">
        <v>24</v>
      </c>
      <c r="AD1358" s="230" t="s">
        <v>24</v>
      </c>
      <c r="AE1358" s="230" t="s">
        <v>24</v>
      </c>
      <c r="AF1358" s="230" t="s">
        <v>24</v>
      </c>
      <c r="AG1358" s="230" t="s">
        <v>24</v>
      </c>
      <c r="AH1358" s="1305"/>
      <c r="AI1358" s="244" t="str">
        <f t="shared" si="121"/>
        <v>SC P360 - SC P410 A/M------</v>
      </c>
      <c r="AJ1358" s="1330">
        <f t="shared" si="122"/>
        <v>43248</v>
      </c>
      <c r="AK1358" s="589">
        <v>44027</v>
      </c>
      <c r="AL1358" s="726">
        <v>43255</v>
      </c>
      <c r="AM1358" s="213"/>
      <c r="AN1358" s="244"/>
      <c r="AO1358" s="244"/>
      <c r="AP1358" s="213"/>
      <c r="AQ1358" s="1231" t="s">
        <v>3094</v>
      </c>
      <c r="AR1358" s="213"/>
      <c r="AS1358" s="213"/>
      <c r="AT1358" s="213"/>
      <c r="AU1358" s="213"/>
      <c r="AV1358" s="885"/>
      <c r="AW1358" s="885"/>
      <c r="AX1358" s="885"/>
      <c r="AY1358" s="885"/>
      <c r="AZ1358" s="177"/>
    </row>
    <row r="1359" spans="1:52" ht="15" customHeight="1">
      <c r="B1359" s="1310">
        <v>1353</v>
      </c>
      <c r="C1359" s="563" t="s">
        <v>7680</v>
      </c>
      <c r="D1359" s="590" t="s">
        <v>230</v>
      </c>
      <c r="E1359" s="554" t="s">
        <v>4228</v>
      </c>
      <c r="F1359" s="526" t="s">
        <v>7681</v>
      </c>
      <c r="G1359" s="509" t="s">
        <v>102</v>
      </c>
      <c r="H1359" s="653" t="s">
        <v>7682</v>
      </c>
      <c r="I1359" s="211">
        <v>35627</v>
      </c>
      <c r="J1359" s="231">
        <f t="shared" ca="1" si="119"/>
        <v>24</v>
      </c>
      <c r="K1359" s="176" t="s">
        <v>24</v>
      </c>
      <c r="L1359" s="170" t="s">
        <v>24</v>
      </c>
      <c r="M1359" s="173" t="s">
        <v>24</v>
      </c>
      <c r="N1359" s="577">
        <v>43141</v>
      </c>
      <c r="O1359" s="205" t="s">
        <v>24</v>
      </c>
      <c r="P1359" s="244" t="s">
        <v>24</v>
      </c>
      <c r="Q1359" s="198" t="str">
        <f t="shared" si="123"/>
        <v>-</v>
      </c>
      <c r="R1359" s="181" t="str">
        <f t="shared" ca="1" si="120"/>
        <v>TIDAK MCU</v>
      </c>
      <c r="S1359" s="451" t="s">
        <v>8803</v>
      </c>
      <c r="T1359" s="1330">
        <v>44393</v>
      </c>
      <c r="U1359" s="1329">
        <v>44393</v>
      </c>
      <c r="V1359" s="395" t="s">
        <v>24</v>
      </c>
      <c r="W1359" s="136" t="s">
        <v>24</v>
      </c>
      <c r="X1359" s="200"/>
      <c r="Y1359" s="201"/>
      <c r="Z1359" s="202"/>
      <c r="AA1359" s="1319" t="s">
        <v>4457</v>
      </c>
      <c r="AB1359" s="213" t="s">
        <v>9113</v>
      </c>
      <c r="AC1359" s="203"/>
      <c r="AD1359" s="230"/>
      <c r="AE1359" s="230"/>
      <c r="AF1359" s="230"/>
      <c r="AG1359" s="230"/>
      <c r="AH1359" s="1305"/>
      <c r="AI1359" s="244" t="str">
        <f t="shared" si="121"/>
        <v>SC P360, SC P380SC P410 A/M</v>
      </c>
      <c r="AJ1359" s="1330">
        <f t="shared" si="122"/>
        <v>43141</v>
      </c>
      <c r="AK1359" s="589">
        <v>44028</v>
      </c>
      <c r="AL1359" s="726">
        <v>43148</v>
      </c>
      <c r="AM1359" s="213"/>
      <c r="AN1359" s="244"/>
      <c r="AO1359" s="244"/>
      <c r="AP1359" s="213"/>
      <c r="AQ1359" s="1231" t="s">
        <v>3094</v>
      </c>
      <c r="AR1359" s="213"/>
      <c r="AS1359" s="213"/>
      <c r="AT1359" s="213"/>
      <c r="AU1359" s="213"/>
      <c r="AV1359" s="177"/>
      <c r="AW1359" s="177"/>
      <c r="AX1359" s="177"/>
      <c r="AY1359" s="177"/>
      <c r="AZ1359" s="885"/>
    </row>
    <row r="1360" spans="1:52" ht="15" customHeight="1">
      <c r="B1360" s="1310">
        <v>1354</v>
      </c>
      <c r="C1360" s="563" t="s">
        <v>7683</v>
      </c>
      <c r="D1360" s="590" t="s">
        <v>230</v>
      </c>
      <c r="E1360" s="521" t="s">
        <v>4228</v>
      </c>
      <c r="F1360" s="526" t="s">
        <v>7684</v>
      </c>
      <c r="G1360" s="509" t="s">
        <v>102</v>
      </c>
      <c r="H1360" s="653" t="s">
        <v>7685</v>
      </c>
      <c r="I1360" s="211">
        <v>35363</v>
      </c>
      <c r="J1360" s="231">
        <f t="shared" ca="1" si="119"/>
        <v>25</v>
      </c>
      <c r="K1360" s="176" t="s">
        <v>24</v>
      </c>
      <c r="L1360" s="170" t="s">
        <v>24</v>
      </c>
      <c r="M1360" s="173" t="s">
        <v>24</v>
      </c>
      <c r="N1360" s="577">
        <v>41276</v>
      </c>
      <c r="O1360" s="205" t="s">
        <v>24</v>
      </c>
      <c r="P1360" s="244" t="s">
        <v>24</v>
      </c>
      <c r="Q1360" s="198" t="str">
        <f t="shared" si="123"/>
        <v>-</v>
      </c>
      <c r="R1360" s="181" t="str">
        <f t="shared" ca="1" si="120"/>
        <v>TIDAK MCU</v>
      </c>
      <c r="S1360" s="451" t="s">
        <v>8804</v>
      </c>
      <c r="T1360" s="1330">
        <v>44494</v>
      </c>
      <c r="U1360" s="1329">
        <v>44494</v>
      </c>
      <c r="V1360" s="395" t="s">
        <v>24</v>
      </c>
      <c r="W1360" s="1311" t="s">
        <v>24</v>
      </c>
      <c r="X1360" s="200"/>
      <c r="Y1360" s="201"/>
      <c r="Z1360" s="202"/>
      <c r="AA1360" s="1319" t="s">
        <v>4457</v>
      </c>
      <c r="AB1360" s="213" t="s">
        <v>9113</v>
      </c>
      <c r="AC1360" s="203"/>
      <c r="AD1360" s="230"/>
      <c r="AE1360" s="230"/>
      <c r="AF1360" s="230"/>
      <c r="AG1360" s="230"/>
      <c r="AH1360" s="1305"/>
      <c r="AI1360" s="244" t="str">
        <f t="shared" si="121"/>
        <v>SC P360, SC P380SC P410 A/M</v>
      </c>
      <c r="AJ1360" s="1330">
        <f t="shared" si="122"/>
        <v>41276</v>
      </c>
      <c r="AK1360" s="589">
        <v>44236</v>
      </c>
      <c r="AL1360" s="726">
        <v>41283</v>
      </c>
      <c r="AM1360" s="213"/>
      <c r="AN1360" s="244"/>
      <c r="AO1360" s="244"/>
      <c r="AP1360" s="213"/>
      <c r="AQ1360" s="180"/>
      <c r="AR1360" s="213"/>
      <c r="AS1360" s="213"/>
      <c r="AT1360" s="213"/>
      <c r="AU1360" s="213"/>
      <c r="AV1360" s="177"/>
      <c r="AW1360" s="177"/>
      <c r="AX1360" s="177"/>
      <c r="AY1360" s="177"/>
      <c r="AZ1360" s="177"/>
    </row>
    <row r="1361" spans="2:52" ht="15.75" customHeight="1">
      <c r="B1361" s="1310">
        <v>1355</v>
      </c>
      <c r="C1361" s="647" t="s">
        <v>7686</v>
      </c>
      <c r="D1361" s="590" t="s">
        <v>230</v>
      </c>
      <c r="E1361" s="521" t="s">
        <v>4228</v>
      </c>
      <c r="F1361" s="526" t="s">
        <v>7687</v>
      </c>
      <c r="G1361" s="509" t="s">
        <v>102</v>
      </c>
      <c r="H1361" s="653" t="s">
        <v>7688</v>
      </c>
      <c r="I1361" s="211">
        <v>36475</v>
      </c>
      <c r="J1361" s="1314">
        <f t="shared" ca="1" si="119"/>
        <v>22</v>
      </c>
      <c r="K1361" s="176" t="s">
        <v>24</v>
      </c>
      <c r="L1361" s="170" t="s">
        <v>24</v>
      </c>
      <c r="M1361" s="173" t="s">
        <v>24</v>
      </c>
      <c r="N1361" s="577">
        <v>43141</v>
      </c>
      <c r="O1361" s="205" t="s">
        <v>24</v>
      </c>
      <c r="P1361" s="244" t="s">
        <v>24</v>
      </c>
      <c r="Q1361" s="198" t="str">
        <f t="shared" si="123"/>
        <v>-</v>
      </c>
      <c r="R1361" s="181" t="str">
        <f t="shared" ca="1" si="120"/>
        <v>TIDAK MCU</v>
      </c>
      <c r="S1361" s="451" t="s">
        <v>8805</v>
      </c>
      <c r="T1361" s="1330">
        <v>44511</v>
      </c>
      <c r="U1361" s="1329">
        <v>44511</v>
      </c>
      <c r="V1361" s="1330" t="s">
        <v>24</v>
      </c>
      <c r="W1361" s="1311" t="s">
        <v>24</v>
      </c>
      <c r="X1361" s="200"/>
      <c r="Y1361" s="201"/>
      <c r="Z1361" s="202"/>
      <c r="AA1361" s="1319" t="s">
        <v>4457</v>
      </c>
      <c r="AB1361" s="213" t="s">
        <v>24</v>
      </c>
      <c r="AC1361" s="203"/>
      <c r="AD1361" s="230"/>
      <c r="AE1361" s="230"/>
      <c r="AF1361" s="230"/>
      <c r="AG1361" s="230"/>
      <c r="AH1361" s="1305"/>
      <c r="AI1361" s="244" t="str">
        <f t="shared" si="121"/>
        <v>SC P360, SC P380-</v>
      </c>
      <c r="AJ1361" s="1330">
        <f t="shared" si="122"/>
        <v>43141</v>
      </c>
      <c r="AK1361" s="589">
        <v>43145</v>
      </c>
      <c r="AL1361" s="726">
        <v>43148</v>
      </c>
      <c r="AM1361" s="213"/>
      <c r="AN1361" s="244"/>
      <c r="AO1361" s="244"/>
      <c r="AP1361" s="213"/>
      <c r="AQ1361" s="1231" t="s">
        <v>3094</v>
      </c>
      <c r="AR1361" s="213"/>
      <c r="AS1361" s="213"/>
      <c r="AT1361" s="213"/>
      <c r="AU1361" s="213"/>
      <c r="AV1361" s="177"/>
      <c r="AW1361" s="177"/>
      <c r="AX1361" s="177"/>
      <c r="AY1361" s="177"/>
      <c r="AZ1361" s="177"/>
    </row>
    <row r="1362" spans="2:52" ht="15" customHeight="1">
      <c r="B1362" s="1310">
        <v>1356</v>
      </c>
      <c r="C1362" s="563" t="s">
        <v>7689</v>
      </c>
      <c r="D1362" s="590" t="s">
        <v>230</v>
      </c>
      <c r="E1362" s="554" t="s">
        <v>4228</v>
      </c>
      <c r="F1362" s="526" t="s">
        <v>7690</v>
      </c>
      <c r="G1362" s="509" t="s">
        <v>102</v>
      </c>
      <c r="H1362" s="653" t="s">
        <v>7691</v>
      </c>
      <c r="I1362" s="211">
        <v>35232</v>
      </c>
      <c r="J1362" s="231">
        <f t="shared" ca="1" si="119"/>
        <v>25</v>
      </c>
      <c r="K1362" s="176" t="s">
        <v>24</v>
      </c>
      <c r="L1362" s="170" t="s">
        <v>24</v>
      </c>
      <c r="M1362" s="173" t="s">
        <v>24</v>
      </c>
      <c r="N1362" s="577">
        <v>41276</v>
      </c>
      <c r="O1362" s="205" t="s">
        <v>24</v>
      </c>
      <c r="P1362" s="244" t="s">
        <v>24</v>
      </c>
      <c r="Q1362" s="198" t="str">
        <f t="shared" si="123"/>
        <v>-</v>
      </c>
      <c r="R1362" s="181" t="str">
        <f t="shared" ca="1" si="120"/>
        <v>TIDAK MCU</v>
      </c>
      <c r="S1362" s="451" t="s">
        <v>8806</v>
      </c>
      <c r="T1362" s="1330">
        <v>44363</v>
      </c>
      <c r="U1362" s="1329">
        <v>44363</v>
      </c>
      <c r="V1362" s="395" t="s">
        <v>24</v>
      </c>
      <c r="W1362" s="136" t="s">
        <v>24</v>
      </c>
      <c r="X1362" s="200"/>
      <c r="Y1362" s="201"/>
      <c r="Z1362" s="202"/>
      <c r="AA1362" s="1319" t="s">
        <v>4457</v>
      </c>
      <c r="AB1362" s="213" t="s">
        <v>24</v>
      </c>
      <c r="AC1362" s="203"/>
      <c r="AD1362" s="230"/>
      <c r="AE1362" s="230"/>
      <c r="AF1362" s="230"/>
      <c r="AG1362" s="230"/>
      <c r="AH1362" s="1305"/>
      <c r="AI1362" s="244" t="str">
        <f t="shared" si="121"/>
        <v>SC P360, SC P380-</v>
      </c>
      <c r="AJ1362" s="1330">
        <f t="shared" si="122"/>
        <v>41276</v>
      </c>
      <c r="AK1362" s="589">
        <v>43979</v>
      </c>
      <c r="AL1362" s="726">
        <v>41283</v>
      </c>
      <c r="AM1362" s="213"/>
      <c r="AN1362" s="244"/>
      <c r="AO1362" s="244"/>
      <c r="AP1362" s="213"/>
      <c r="AQ1362" s="1231" t="s">
        <v>3094</v>
      </c>
      <c r="AR1362" s="213"/>
      <c r="AS1362" s="213"/>
      <c r="AT1362" s="213"/>
      <c r="AU1362" s="213"/>
      <c r="AV1362" s="177"/>
      <c r="AW1362" s="177"/>
      <c r="AX1362" s="177"/>
      <c r="AY1362" s="177"/>
      <c r="AZ1362" s="177"/>
    </row>
    <row r="1363" spans="2:52" ht="15" customHeight="1">
      <c r="B1363" s="1310">
        <v>1357</v>
      </c>
      <c r="C1363" s="647" t="s">
        <v>7692</v>
      </c>
      <c r="D1363" s="590" t="s">
        <v>230</v>
      </c>
      <c r="E1363" s="521" t="s">
        <v>4228</v>
      </c>
      <c r="F1363" s="526" t="s">
        <v>7693</v>
      </c>
      <c r="G1363" s="509" t="s">
        <v>102</v>
      </c>
      <c r="H1363" s="688" t="s">
        <v>7694</v>
      </c>
      <c r="I1363" s="211">
        <v>34348</v>
      </c>
      <c r="J1363" s="1314">
        <f t="shared" ca="1" si="119"/>
        <v>28</v>
      </c>
      <c r="K1363" s="176" t="s">
        <v>24</v>
      </c>
      <c r="L1363" s="170" t="s">
        <v>24</v>
      </c>
      <c r="M1363" s="173" t="s">
        <v>24</v>
      </c>
      <c r="N1363" s="577">
        <v>41276</v>
      </c>
      <c r="O1363" s="601" t="s">
        <v>24</v>
      </c>
      <c r="P1363" s="244" t="s">
        <v>24</v>
      </c>
      <c r="Q1363" s="198" t="str">
        <f t="shared" si="123"/>
        <v>-</v>
      </c>
      <c r="R1363" s="181" t="str">
        <f t="shared" ca="1" si="120"/>
        <v>TIDAK MCU</v>
      </c>
      <c r="S1363" s="451" t="s">
        <v>8807</v>
      </c>
      <c r="T1363" s="1330">
        <v>44575</v>
      </c>
      <c r="U1363" s="1329">
        <v>44575</v>
      </c>
      <c r="V1363" s="395" t="s">
        <v>24</v>
      </c>
      <c r="W1363" s="136" t="s">
        <v>24</v>
      </c>
      <c r="X1363" s="200"/>
      <c r="Y1363" s="201"/>
      <c r="Z1363" s="202"/>
      <c r="AA1363" s="1319" t="s">
        <v>4457</v>
      </c>
      <c r="AB1363" s="213" t="s">
        <v>24</v>
      </c>
      <c r="AC1363" s="203"/>
      <c r="AD1363" s="230"/>
      <c r="AE1363" s="230"/>
      <c r="AF1363" s="230"/>
      <c r="AG1363" s="230"/>
      <c r="AH1363" s="1305"/>
      <c r="AI1363" s="244" t="str">
        <f t="shared" si="121"/>
        <v>SC P360, SC P380-</v>
      </c>
      <c r="AJ1363" s="1330">
        <f t="shared" si="122"/>
        <v>41276</v>
      </c>
      <c r="AK1363" s="589">
        <v>41280</v>
      </c>
      <c r="AL1363" s="726">
        <v>41283</v>
      </c>
      <c r="AM1363" s="213"/>
      <c r="AN1363" s="244"/>
      <c r="AO1363" s="244"/>
      <c r="AP1363" s="213"/>
      <c r="AQ1363" s="180"/>
      <c r="AR1363" s="213"/>
      <c r="AS1363" s="213"/>
      <c r="AT1363" s="213"/>
      <c r="AU1363" s="213"/>
      <c r="AV1363" s="177"/>
      <c r="AW1363" s="177"/>
      <c r="AX1363" s="177"/>
      <c r="AY1363" s="177"/>
      <c r="AZ1363" s="177"/>
    </row>
    <row r="1364" spans="2:52" ht="15" customHeight="1">
      <c r="B1364" s="1310">
        <v>1358</v>
      </c>
      <c r="C1364" s="563" t="s">
        <v>7695</v>
      </c>
      <c r="D1364" s="590" t="s">
        <v>230</v>
      </c>
      <c r="E1364" s="554" t="s">
        <v>4228</v>
      </c>
      <c r="F1364" s="526" t="s">
        <v>7696</v>
      </c>
      <c r="G1364" s="509" t="s">
        <v>102</v>
      </c>
      <c r="H1364" s="653" t="s">
        <v>7697</v>
      </c>
      <c r="I1364" s="211">
        <v>35065</v>
      </c>
      <c r="J1364" s="1314">
        <f t="shared" ca="1" si="119"/>
        <v>26</v>
      </c>
      <c r="K1364" s="176" t="s">
        <v>24</v>
      </c>
      <c r="L1364" s="170" t="s">
        <v>24</v>
      </c>
      <c r="M1364" s="173" t="s">
        <v>24</v>
      </c>
      <c r="N1364" s="577">
        <v>41276</v>
      </c>
      <c r="O1364" s="205" t="s">
        <v>24</v>
      </c>
      <c r="P1364" s="244" t="s">
        <v>24</v>
      </c>
      <c r="Q1364" s="198" t="str">
        <f t="shared" si="123"/>
        <v>-</v>
      </c>
      <c r="R1364" s="181" t="str">
        <f t="shared" ca="1" si="120"/>
        <v>TIDAK MCU</v>
      </c>
      <c r="S1364" s="451" t="s">
        <v>8808</v>
      </c>
      <c r="T1364" s="1330">
        <v>44562</v>
      </c>
      <c r="U1364" s="1329">
        <v>44562</v>
      </c>
      <c r="V1364" s="904" t="s">
        <v>24</v>
      </c>
      <c r="W1364" s="136" t="s">
        <v>24</v>
      </c>
      <c r="X1364" s="200"/>
      <c r="Y1364" s="201"/>
      <c r="Z1364" s="202"/>
      <c r="AA1364" s="1319" t="s">
        <v>927</v>
      </c>
      <c r="AB1364" s="213" t="s">
        <v>24</v>
      </c>
      <c r="AC1364" s="203" t="s">
        <v>24</v>
      </c>
      <c r="AD1364" s="230" t="s">
        <v>24</v>
      </c>
      <c r="AE1364" s="230" t="s">
        <v>24</v>
      </c>
      <c r="AF1364" s="230" t="s">
        <v>24</v>
      </c>
      <c r="AG1364" s="230" t="s">
        <v>24</v>
      </c>
      <c r="AH1364" s="1305"/>
      <c r="AI1364" s="244" t="str">
        <f t="shared" si="121"/>
        <v>SC P360 - SC P410 A/M------</v>
      </c>
      <c r="AJ1364" s="1330">
        <f t="shared" si="122"/>
        <v>41276</v>
      </c>
      <c r="AK1364" s="587">
        <v>44025</v>
      </c>
      <c r="AL1364" s="726">
        <v>43689</v>
      </c>
      <c r="AM1364" s="213"/>
      <c r="AN1364" s="244"/>
      <c r="AO1364" s="244"/>
      <c r="AP1364" s="213"/>
      <c r="AQ1364" s="1231" t="s">
        <v>3094</v>
      </c>
      <c r="AR1364" s="213"/>
      <c r="AS1364" s="213"/>
      <c r="AT1364" s="213"/>
      <c r="AU1364" s="213"/>
      <c r="AV1364" s="885"/>
      <c r="AW1364" s="885"/>
      <c r="AX1364" s="885"/>
      <c r="AY1364" s="885"/>
      <c r="AZ1364" s="177"/>
    </row>
    <row r="1365" spans="2:52" ht="15" customHeight="1">
      <c r="B1365" s="1310">
        <v>1359</v>
      </c>
      <c r="C1365" s="563" t="s">
        <v>7698</v>
      </c>
      <c r="D1365" s="244" t="s">
        <v>230</v>
      </c>
      <c r="E1365" s="521" t="s">
        <v>4228</v>
      </c>
      <c r="F1365" s="526" t="s">
        <v>7699</v>
      </c>
      <c r="G1365" s="509" t="s">
        <v>102</v>
      </c>
      <c r="H1365" s="653" t="s">
        <v>7700</v>
      </c>
      <c r="I1365" s="211">
        <v>35308</v>
      </c>
      <c r="J1365" s="1314">
        <f t="shared" ca="1" si="119"/>
        <v>25</v>
      </c>
      <c r="K1365" s="176" t="s">
        <v>24</v>
      </c>
      <c r="L1365" s="170" t="s">
        <v>24</v>
      </c>
      <c r="M1365" s="173" t="s">
        <v>24</v>
      </c>
      <c r="N1365" s="577">
        <v>41276</v>
      </c>
      <c r="O1365" s="205" t="s">
        <v>24</v>
      </c>
      <c r="P1365" s="244" t="s">
        <v>24</v>
      </c>
      <c r="Q1365" s="198" t="str">
        <f t="shared" si="123"/>
        <v>-</v>
      </c>
      <c r="R1365" s="181" t="str">
        <f t="shared" ca="1" si="120"/>
        <v>TIDAK MCU</v>
      </c>
      <c r="S1365" s="451" t="s">
        <v>8809</v>
      </c>
      <c r="T1365" s="1330">
        <v>44439</v>
      </c>
      <c r="U1365" s="1329">
        <v>44804</v>
      </c>
      <c r="V1365" s="1330" t="s">
        <v>24</v>
      </c>
      <c r="W1365" s="1311" t="s">
        <v>24</v>
      </c>
      <c r="X1365" s="200"/>
      <c r="Y1365" s="201"/>
      <c r="Z1365" s="202"/>
      <c r="AA1365" s="243" t="s">
        <v>927</v>
      </c>
      <c r="AB1365" s="213" t="s">
        <v>24</v>
      </c>
      <c r="AC1365" s="203"/>
      <c r="AD1365" s="230"/>
      <c r="AE1365" s="230"/>
      <c r="AF1365" s="230"/>
      <c r="AG1365" s="230"/>
      <c r="AH1365" s="1305"/>
      <c r="AI1365" s="244" t="str">
        <f t="shared" si="121"/>
        <v>SC P360 - SC P410 A/M-</v>
      </c>
      <c r="AJ1365" s="1330">
        <f t="shared" si="122"/>
        <v>41276</v>
      </c>
      <c r="AK1365" s="589">
        <v>44250</v>
      </c>
      <c r="AL1365" s="726">
        <v>44250</v>
      </c>
      <c r="AM1365" s="213"/>
      <c r="AN1365" s="244"/>
      <c r="AO1365" s="244"/>
      <c r="AP1365" s="213" t="s">
        <v>9113</v>
      </c>
      <c r="AQ1365" s="1231" t="s">
        <v>3094</v>
      </c>
      <c r="AR1365" s="213"/>
      <c r="AS1365" s="213"/>
      <c r="AT1365" s="213"/>
      <c r="AU1365" s="213"/>
      <c r="AV1365" s="885"/>
      <c r="AW1365" s="885"/>
      <c r="AX1365" s="885"/>
      <c r="AY1365" s="885"/>
      <c r="AZ1365" s="177"/>
    </row>
    <row r="1366" spans="2:52" ht="15" customHeight="1">
      <c r="B1366" s="1310">
        <v>1360</v>
      </c>
      <c r="C1366" s="647" t="s">
        <v>7701</v>
      </c>
      <c r="D1366" s="590" t="s">
        <v>230</v>
      </c>
      <c r="E1366" s="521" t="s">
        <v>4228</v>
      </c>
      <c r="F1366" s="526" t="s">
        <v>7702</v>
      </c>
      <c r="G1366" s="509" t="s">
        <v>102</v>
      </c>
      <c r="H1366" s="653" t="s">
        <v>7703</v>
      </c>
      <c r="I1366" s="211">
        <v>35053</v>
      </c>
      <c r="J1366" s="903">
        <f t="shared" ca="1" si="119"/>
        <v>26</v>
      </c>
      <c r="K1366" s="176" t="s">
        <v>24</v>
      </c>
      <c r="L1366" s="170" t="s">
        <v>24</v>
      </c>
      <c r="M1366" s="173" t="s">
        <v>24</v>
      </c>
      <c r="N1366" s="577">
        <v>41276</v>
      </c>
      <c r="O1366" s="205" t="s">
        <v>24</v>
      </c>
      <c r="P1366" s="244" t="s">
        <v>24</v>
      </c>
      <c r="Q1366" s="198" t="str">
        <f t="shared" si="123"/>
        <v>-</v>
      </c>
      <c r="R1366" s="181" t="str">
        <f t="shared" ca="1" si="120"/>
        <v>TIDAK MCU</v>
      </c>
      <c r="S1366" s="451" t="s">
        <v>8810</v>
      </c>
      <c r="T1366" s="1330">
        <v>44550</v>
      </c>
      <c r="U1366" s="1329">
        <v>44550</v>
      </c>
      <c r="V1366" s="904" t="s">
        <v>24</v>
      </c>
      <c r="W1366" s="136" t="s">
        <v>24</v>
      </c>
      <c r="X1366" s="200"/>
      <c r="Y1366" s="201"/>
      <c r="Z1366" s="202"/>
      <c r="AA1366" s="1319" t="s">
        <v>4457</v>
      </c>
      <c r="AB1366" s="213" t="s">
        <v>24</v>
      </c>
      <c r="AC1366" s="203"/>
      <c r="AD1366" s="230"/>
      <c r="AE1366" s="230"/>
      <c r="AF1366" s="230"/>
      <c r="AG1366" s="230"/>
      <c r="AH1366" s="1305"/>
      <c r="AI1366" s="244" t="str">
        <f t="shared" si="121"/>
        <v>SC P360, SC P380-</v>
      </c>
      <c r="AJ1366" s="1330">
        <f t="shared" si="122"/>
        <v>41276</v>
      </c>
      <c r="AK1366" s="589">
        <v>41280</v>
      </c>
      <c r="AL1366" s="726">
        <v>41283</v>
      </c>
      <c r="AM1366" s="213"/>
      <c r="AN1366" s="244"/>
      <c r="AO1366" s="244"/>
      <c r="AP1366" s="213"/>
      <c r="AQ1366" s="243" t="s">
        <v>3094</v>
      </c>
      <c r="AR1366" s="213"/>
      <c r="AS1366" s="213"/>
      <c r="AT1366" s="213"/>
      <c r="AU1366" s="213"/>
      <c r="AV1366" s="885"/>
      <c r="AW1366" s="885"/>
      <c r="AX1366" s="885"/>
      <c r="AY1366" s="885"/>
      <c r="AZ1366" s="177"/>
    </row>
    <row r="1367" spans="2:52" ht="15" customHeight="1">
      <c r="B1367" s="1310">
        <v>1361</v>
      </c>
      <c r="C1367" s="563" t="s">
        <v>7704</v>
      </c>
      <c r="D1367" s="590" t="s">
        <v>230</v>
      </c>
      <c r="E1367" s="554" t="s">
        <v>4228</v>
      </c>
      <c r="F1367" s="526" t="s">
        <v>7705</v>
      </c>
      <c r="G1367" s="509" t="s">
        <v>102</v>
      </c>
      <c r="H1367" s="653" t="s">
        <v>7706</v>
      </c>
      <c r="I1367" s="211">
        <v>35522</v>
      </c>
      <c r="J1367" s="231">
        <f t="shared" ca="1" si="119"/>
        <v>25</v>
      </c>
      <c r="K1367" s="176" t="s">
        <v>24</v>
      </c>
      <c r="L1367" s="170" t="s">
        <v>24</v>
      </c>
      <c r="M1367" s="173" t="s">
        <v>24</v>
      </c>
      <c r="N1367" s="577">
        <v>41276</v>
      </c>
      <c r="O1367" s="205" t="s">
        <v>24</v>
      </c>
      <c r="P1367" s="244" t="s">
        <v>24</v>
      </c>
      <c r="Q1367" s="198" t="str">
        <f t="shared" si="123"/>
        <v>-</v>
      </c>
      <c r="R1367" s="181" t="str">
        <f t="shared" ca="1" si="120"/>
        <v>TIDAK MCU</v>
      </c>
      <c r="S1367" s="451" t="s">
        <v>8811</v>
      </c>
      <c r="T1367" s="1330">
        <v>44288</v>
      </c>
      <c r="U1367" s="1329">
        <v>44653</v>
      </c>
      <c r="V1367" s="395" t="s">
        <v>24</v>
      </c>
      <c r="W1367" s="136" t="s">
        <v>24</v>
      </c>
      <c r="X1367" s="200"/>
      <c r="Y1367" s="201"/>
      <c r="Z1367" s="202"/>
      <c r="AA1367" s="243" t="s">
        <v>927</v>
      </c>
      <c r="AB1367" s="213" t="s">
        <v>24</v>
      </c>
      <c r="AC1367" s="203"/>
      <c r="AD1367" s="230"/>
      <c r="AE1367" s="230"/>
      <c r="AF1367" s="230"/>
      <c r="AG1367" s="230"/>
      <c r="AH1367" s="369"/>
      <c r="AI1367" s="481" t="str">
        <f t="shared" si="121"/>
        <v>SC P360 - SC P410 A/M-</v>
      </c>
      <c r="AJ1367" s="1330">
        <f t="shared" si="122"/>
        <v>41276</v>
      </c>
      <c r="AK1367" s="589">
        <v>44250</v>
      </c>
      <c r="AL1367" s="726">
        <v>44250</v>
      </c>
      <c r="AM1367" s="213"/>
      <c r="AN1367" s="244"/>
      <c r="AO1367" s="244"/>
      <c r="AP1367" s="213" t="s">
        <v>9113</v>
      </c>
      <c r="AQ1367" s="1231" t="s">
        <v>3094</v>
      </c>
      <c r="AR1367" s="213"/>
      <c r="AS1367" s="213"/>
      <c r="AT1367" s="213"/>
      <c r="AU1367" s="213"/>
      <c r="AV1367" s="177"/>
      <c r="AW1367" s="177"/>
      <c r="AX1367" s="177"/>
      <c r="AY1367" s="177"/>
      <c r="AZ1367" s="177"/>
    </row>
    <row r="1368" spans="2:52" ht="15" customHeight="1">
      <c r="B1368" s="1310">
        <v>1362</v>
      </c>
      <c r="C1368" s="647" t="s">
        <v>7707</v>
      </c>
      <c r="D1368" s="244" t="s">
        <v>230</v>
      </c>
      <c r="E1368" s="521" t="s">
        <v>4228</v>
      </c>
      <c r="F1368" s="526" t="s">
        <v>7708</v>
      </c>
      <c r="G1368" s="509" t="s">
        <v>102</v>
      </c>
      <c r="H1368" s="653" t="s">
        <v>7709</v>
      </c>
      <c r="I1368" s="211">
        <v>35435</v>
      </c>
      <c r="J1368" s="231">
        <f t="shared" ca="1" si="119"/>
        <v>25</v>
      </c>
      <c r="K1368" s="176" t="s">
        <v>24</v>
      </c>
      <c r="L1368" s="170" t="s">
        <v>24</v>
      </c>
      <c r="M1368" s="173" t="s">
        <v>24</v>
      </c>
      <c r="N1368" s="577">
        <v>41276</v>
      </c>
      <c r="O1368" s="205" t="s">
        <v>24</v>
      </c>
      <c r="P1368" s="244" t="s">
        <v>24</v>
      </c>
      <c r="Q1368" s="198" t="str">
        <f t="shared" si="123"/>
        <v>-</v>
      </c>
      <c r="R1368" s="181" t="str">
        <f t="shared" ca="1" si="120"/>
        <v>TIDAK MCU</v>
      </c>
      <c r="S1368" s="451" t="s">
        <v>8812</v>
      </c>
      <c r="T1368" s="1330">
        <v>44566</v>
      </c>
      <c r="U1368" s="1329">
        <v>44566</v>
      </c>
      <c r="V1368" s="395" t="s">
        <v>24</v>
      </c>
      <c r="W1368" s="136" t="s">
        <v>24</v>
      </c>
      <c r="X1368" s="200"/>
      <c r="Y1368" s="201"/>
      <c r="Z1368" s="202"/>
      <c r="AA1368" s="1319" t="s">
        <v>4457</v>
      </c>
      <c r="AB1368" s="213" t="s">
        <v>24</v>
      </c>
      <c r="AC1368" s="203"/>
      <c r="AD1368" s="230"/>
      <c r="AE1368" s="230"/>
      <c r="AF1368" s="230"/>
      <c r="AG1368" s="230"/>
      <c r="AH1368" s="1305"/>
      <c r="AI1368" s="244" t="str">
        <f t="shared" si="121"/>
        <v>SC P360, SC P380-</v>
      </c>
      <c r="AJ1368" s="1330">
        <f t="shared" si="122"/>
        <v>41276</v>
      </c>
      <c r="AK1368" s="589">
        <v>41280</v>
      </c>
      <c r="AL1368" s="726">
        <v>41283</v>
      </c>
      <c r="AM1368" s="213"/>
      <c r="AN1368" s="244"/>
      <c r="AO1368" s="244"/>
      <c r="AP1368" s="213"/>
      <c r="AQ1368" s="213"/>
      <c r="AR1368" s="213"/>
      <c r="AS1368" s="213"/>
      <c r="AT1368" s="213"/>
      <c r="AU1368" s="213"/>
      <c r="AV1368" s="177"/>
      <c r="AW1368" s="177"/>
      <c r="AX1368" s="177"/>
      <c r="AY1368" s="177"/>
      <c r="AZ1368" s="177"/>
    </row>
    <row r="1369" spans="2:52" ht="15" customHeight="1">
      <c r="B1369" s="1310">
        <v>1363</v>
      </c>
      <c r="C1369" s="647" t="s">
        <v>7710</v>
      </c>
      <c r="D1369" s="590" t="s">
        <v>230</v>
      </c>
      <c r="E1369" s="521" t="s">
        <v>4228</v>
      </c>
      <c r="F1369" s="526" t="s">
        <v>7711</v>
      </c>
      <c r="G1369" s="509" t="s">
        <v>102</v>
      </c>
      <c r="H1369" s="653" t="s">
        <v>7712</v>
      </c>
      <c r="I1369" s="211">
        <v>34996</v>
      </c>
      <c r="J1369" s="903">
        <f t="shared" ca="1" si="119"/>
        <v>26</v>
      </c>
      <c r="K1369" s="176" t="s">
        <v>24</v>
      </c>
      <c r="L1369" s="170" t="s">
        <v>24</v>
      </c>
      <c r="M1369" s="173" t="s">
        <v>24</v>
      </c>
      <c r="N1369" s="510">
        <v>43363</v>
      </c>
      <c r="O1369" s="205"/>
      <c r="P1369" s="244" t="s">
        <v>24</v>
      </c>
      <c r="Q1369" s="198" t="str">
        <f t="shared" si="123"/>
        <v>-</v>
      </c>
      <c r="R1369" s="181" t="str">
        <f t="shared" ca="1" si="120"/>
        <v>TIDAK MCU</v>
      </c>
      <c r="S1369" s="451" t="s">
        <v>8813</v>
      </c>
      <c r="T1369" s="1313">
        <v>44493</v>
      </c>
      <c r="U1369" s="1329">
        <v>44493</v>
      </c>
      <c r="V1369" s="904" t="s">
        <v>24</v>
      </c>
      <c r="W1369" s="136" t="s">
        <v>24</v>
      </c>
      <c r="X1369" s="200"/>
      <c r="Y1369" s="201"/>
      <c r="Z1369" s="202"/>
      <c r="AA1369" s="1314" t="s">
        <v>6974</v>
      </c>
      <c r="AB1369" s="244" t="s">
        <v>13587</v>
      </c>
      <c r="AC1369" s="463"/>
      <c r="AD1369" s="232"/>
      <c r="AE1369" s="232"/>
      <c r="AF1369" s="232"/>
      <c r="AG1369" s="230"/>
      <c r="AH1369" s="1305"/>
      <c r="AI1369" s="244" t="str">
        <f t="shared" si="121"/>
        <v>WA 500, WA 600WD 600-3</v>
      </c>
      <c r="AJ1369" s="1330">
        <f t="shared" si="122"/>
        <v>43363</v>
      </c>
      <c r="AK1369" s="589">
        <v>44163</v>
      </c>
      <c r="AL1369" s="726">
        <v>43363</v>
      </c>
      <c r="AM1369" s="213"/>
      <c r="AN1369" s="244"/>
      <c r="AO1369" s="244"/>
      <c r="AP1369" s="213"/>
      <c r="AQ1369" s="1231" t="s">
        <v>3094</v>
      </c>
      <c r="AR1369" s="213"/>
      <c r="AS1369" s="213"/>
      <c r="AT1369" s="213"/>
      <c r="AU1369" s="213"/>
      <c r="AV1369" s="885"/>
      <c r="AW1369" s="885"/>
      <c r="AX1369" s="885"/>
      <c r="AY1369" s="885"/>
      <c r="AZ1369" s="177"/>
    </row>
    <row r="1370" spans="2:52" ht="15" customHeight="1">
      <c r="B1370" s="1310">
        <v>1364</v>
      </c>
      <c r="C1370" s="647" t="s">
        <v>7713</v>
      </c>
      <c r="D1370" s="590" t="s">
        <v>230</v>
      </c>
      <c r="E1370" s="521" t="s">
        <v>4228</v>
      </c>
      <c r="F1370" s="526" t="s">
        <v>7714</v>
      </c>
      <c r="G1370" s="509" t="s">
        <v>102</v>
      </c>
      <c r="H1370" s="653" t="s">
        <v>7715</v>
      </c>
      <c r="I1370" s="211">
        <v>34724</v>
      </c>
      <c r="J1370" s="231">
        <f t="shared" ca="1" si="119"/>
        <v>27</v>
      </c>
      <c r="K1370" s="176" t="s">
        <v>24</v>
      </c>
      <c r="L1370" s="170" t="s">
        <v>24</v>
      </c>
      <c r="M1370" s="173" t="s">
        <v>24</v>
      </c>
      <c r="N1370" s="510">
        <v>43363</v>
      </c>
      <c r="O1370" s="205"/>
      <c r="P1370" s="244" t="s">
        <v>24</v>
      </c>
      <c r="Q1370" s="198" t="str">
        <f t="shared" si="123"/>
        <v>-</v>
      </c>
      <c r="R1370" s="181" t="str">
        <f t="shared" ca="1" si="120"/>
        <v>TIDAK MCU</v>
      </c>
      <c r="S1370" s="451" t="s">
        <v>8814</v>
      </c>
      <c r="T1370" s="1330">
        <v>44586</v>
      </c>
      <c r="U1370" s="1329">
        <v>44586</v>
      </c>
      <c r="V1370" s="1330" t="s">
        <v>24</v>
      </c>
      <c r="W1370" s="1311" t="s">
        <v>24</v>
      </c>
      <c r="X1370" s="200"/>
      <c r="Y1370" s="201"/>
      <c r="Z1370" s="202"/>
      <c r="AA1370" s="1314" t="s">
        <v>6974</v>
      </c>
      <c r="AB1370" s="244"/>
      <c r="AC1370" s="463"/>
      <c r="AD1370" s="232"/>
      <c r="AE1370" s="232"/>
      <c r="AF1370" s="232"/>
      <c r="AG1370" s="230"/>
      <c r="AH1370" s="1305"/>
      <c r="AI1370" s="244" t="str">
        <f t="shared" si="121"/>
        <v>WA 500, WA 600</v>
      </c>
      <c r="AJ1370" s="1330">
        <f t="shared" si="122"/>
        <v>43363</v>
      </c>
      <c r="AK1370" s="589"/>
      <c r="AL1370" s="726">
        <v>43361</v>
      </c>
      <c r="AM1370" s="213"/>
      <c r="AN1370" s="244"/>
      <c r="AO1370" s="244"/>
      <c r="AP1370" s="213"/>
      <c r="AQ1370" s="213"/>
      <c r="AR1370" s="213"/>
      <c r="AS1370" s="213"/>
      <c r="AT1370" s="213"/>
      <c r="AU1370" s="213"/>
      <c r="AV1370" s="177"/>
      <c r="AW1370" s="177"/>
      <c r="AX1370" s="177"/>
      <c r="AY1370" s="177"/>
      <c r="AZ1370" s="177"/>
    </row>
    <row r="1371" spans="2:52" ht="15" customHeight="1">
      <c r="B1371" s="1310">
        <v>1365</v>
      </c>
      <c r="C1371" s="563" t="s">
        <v>8478</v>
      </c>
      <c r="D1371" s="590" t="s">
        <v>230</v>
      </c>
      <c r="E1371" s="521" t="s">
        <v>4228</v>
      </c>
      <c r="F1371" s="213" t="s">
        <v>13014</v>
      </c>
      <c r="G1371" s="509" t="s">
        <v>102</v>
      </c>
      <c r="H1371" s="570" t="s">
        <v>24</v>
      </c>
      <c r="I1371" s="211">
        <v>34849</v>
      </c>
      <c r="J1371" s="231">
        <f t="shared" ca="1" si="119"/>
        <v>26</v>
      </c>
      <c r="K1371" s="316" t="s">
        <v>24</v>
      </c>
      <c r="L1371" s="326" t="s">
        <v>24</v>
      </c>
      <c r="M1371" s="336" t="s">
        <v>24</v>
      </c>
      <c r="N1371" s="510">
        <v>43824</v>
      </c>
      <c r="O1371" s="205" t="s">
        <v>24</v>
      </c>
      <c r="P1371" s="244" t="s">
        <v>24</v>
      </c>
      <c r="Q1371" s="198" t="str">
        <f t="shared" si="123"/>
        <v>-</v>
      </c>
      <c r="R1371" s="181" t="str">
        <f t="shared" ca="1" si="120"/>
        <v>TIDAK MCU</v>
      </c>
      <c r="S1371" s="451" t="s">
        <v>9065</v>
      </c>
      <c r="T1371" s="1330">
        <v>44346</v>
      </c>
      <c r="U1371" s="1329">
        <v>44346</v>
      </c>
      <c r="V1371" s="1330" t="s">
        <v>24</v>
      </c>
      <c r="W1371" s="1311" t="s">
        <v>24</v>
      </c>
      <c r="X1371" s="200"/>
      <c r="Y1371" s="201"/>
      <c r="Z1371" s="202"/>
      <c r="AA1371" s="244" t="s">
        <v>927</v>
      </c>
      <c r="AB1371" s="243" t="s">
        <v>9129</v>
      </c>
      <c r="AC1371" s="463" t="s">
        <v>9138</v>
      </c>
      <c r="AD1371" s="232" t="s">
        <v>9130</v>
      </c>
      <c r="AE1371" s="230"/>
      <c r="AF1371" s="230"/>
      <c r="AG1371" s="230"/>
      <c r="AH1371" s="1305"/>
      <c r="AI1371" s="244" t="str">
        <f t="shared" si="121"/>
        <v>SC P360 - SC P410 A/MVOLVO FH 16SC P460SC R580</v>
      </c>
      <c r="AJ1371" s="1330">
        <f t="shared" si="122"/>
        <v>43824</v>
      </c>
      <c r="AK1371" s="589">
        <v>43974</v>
      </c>
      <c r="AL1371" s="726">
        <v>43824</v>
      </c>
      <c r="AM1371" s="213"/>
      <c r="AN1371" s="244"/>
      <c r="AO1371" s="244"/>
      <c r="AP1371" s="213"/>
      <c r="AQ1371" s="243" t="s">
        <v>3094</v>
      </c>
      <c r="AR1371" s="213"/>
      <c r="AS1371" s="213"/>
      <c r="AT1371" s="213"/>
      <c r="AU1371" s="213"/>
      <c r="AV1371" s="177"/>
      <c r="AW1371" s="177"/>
      <c r="AX1371" s="177"/>
      <c r="AY1371" s="177"/>
      <c r="AZ1371" s="177"/>
    </row>
    <row r="1372" spans="2:52" ht="15" customHeight="1">
      <c r="B1372" s="1310">
        <v>1366</v>
      </c>
      <c r="C1372" s="647" t="s">
        <v>7719</v>
      </c>
      <c r="D1372" s="244" t="s">
        <v>230</v>
      </c>
      <c r="E1372" s="521" t="s">
        <v>4228</v>
      </c>
      <c r="F1372" s="526" t="s">
        <v>7720</v>
      </c>
      <c r="G1372" s="509" t="s">
        <v>102</v>
      </c>
      <c r="H1372" s="653" t="s">
        <v>7721</v>
      </c>
      <c r="I1372" s="211">
        <v>35281</v>
      </c>
      <c r="J1372" s="903">
        <f t="shared" ca="1" si="119"/>
        <v>25</v>
      </c>
      <c r="K1372" s="316" t="s">
        <v>24</v>
      </c>
      <c r="L1372" s="326" t="s">
        <v>24</v>
      </c>
      <c r="M1372" s="336" t="s">
        <v>24</v>
      </c>
      <c r="N1372" s="577">
        <v>43152</v>
      </c>
      <c r="O1372" s="205" t="s">
        <v>24</v>
      </c>
      <c r="P1372" s="244" t="s">
        <v>24</v>
      </c>
      <c r="Q1372" s="198" t="str">
        <f t="shared" si="123"/>
        <v>-</v>
      </c>
      <c r="R1372" s="181" t="str">
        <f t="shared" ca="1" si="120"/>
        <v>TIDAK MCU</v>
      </c>
      <c r="S1372" s="451" t="s">
        <v>8816</v>
      </c>
      <c r="T1372" s="1330">
        <v>44412</v>
      </c>
      <c r="U1372" s="1329">
        <v>44412</v>
      </c>
      <c r="V1372" s="1330" t="s">
        <v>24</v>
      </c>
      <c r="W1372" s="1311" t="s">
        <v>24</v>
      </c>
      <c r="X1372" s="200"/>
      <c r="Y1372" s="201"/>
      <c r="Z1372" s="202"/>
      <c r="AA1372" s="213" t="s">
        <v>4457</v>
      </c>
      <c r="AB1372" s="213" t="s">
        <v>24</v>
      </c>
      <c r="AC1372" s="203"/>
      <c r="AD1372" s="230"/>
      <c r="AE1372" s="230"/>
      <c r="AF1372" s="230"/>
      <c r="AG1372" s="230"/>
      <c r="AH1372" s="1305"/>
      <c r="AI1372" s="244" t="str">
        <f t="shared" si="121"/>
        <v>SC P360, SC P380-</v>
      </c>
      <c r="AJ1372" s="1330">
        <f t="shared" si="122"/>
        <v>43152</v>
      </c>
      <c r="AK1372" s="589">
        <v>43480</v>
      </c>
      <c r="AL1372" s="726">
        <v>43483</v>
      </c>
      <c r="AM1372" s="213"/>
      <c r="AN1372" s="244"/>
      <c r="AO1372" s="244"/>
      <c r="AP1372" s="213"/>
      <c r="AQ1372" s="180"/>
      <c r="AR1372" s="213"/>
      <c r="AS1372" s="213"/>
      <c r="AT1372" s="213"/>
      <c r="AU1372" s="213"/>
      <c r="AV1372" s="885"/>
      <c r="AW1372" s="885"/>
      <c r="AX1372" s="885"/>
      <c r="AY1372" s="885"/>
      <c r="AZ1372" s="177"/>
    </row>
    <row r="1373" spans="2:52" ht="15" customHeight="1">
      <c r="B1373" s="1310">
        <v>1367</v>
      </c>
      <c r="C1373" s="563" t="s">
        <v>7722</v>
      </c>
      <c r="D1373" s="590" t="s">
        <v>230</v>
      </c>
      <c r="E1373" s="554" t="s">
        <v>4228</v>
      </c>
      <c r="F1373" s="526" t="s">
        <v>7723</v>
      </c>
      <c r="G1373" s="509" t="s">
        <v>102</v>
      </c>
      <c r="H1373" s="653" t="s">
        <v>7724</v>
      </c>
      <c r="I1373" s="211">
        <v>36413</v>
      </c>
      <c r="J1373" s="1314">
        <f t="shared" ca="1" si="119"/>
        <v>22</v>
      </c>
      <c r="K1373" s="316" t="s">
        <v>24</v>
      </c>
      <c r="L1373" s="326" t="s">
        <v>24</v>
      </c>
      <c r="M1373" s="336" t="s">
        <v>24</v>
      </c>
      <c r="N1373" s="577">
        <v>41276</v>
      </c>
      <c r="O1373" s="205" t="s">
        <v>24</v>
      </c>
      <c r="P1373" s="244" t="s">
        <v>24</v>
      </c>
      <c r="Q1373" s="198" t="str">
        <f t="shared" si="123"/>
        <v>-</v>
      </c>
      <c r="R1373" s="181" t="str">
        <f t="shared" ca="1" si="120"/>
        <v>TIDAK MCU</v>
      </c>
      <c r="S1373" s="451" t="s">
        <v>8817</v>
      </c>
      <c r="T1373" s="1330">
        <v>44449</v>
      </c>
      <c r="U1373" s="1329">
        <v>44449</v>
      </c>
      <c r="V1373" s="1330" t="s">
        <v>24</v>
      </c>
      <c r="W1373" s="1311" t="s">
        <v>24</v>
      </c>
      <c r="X1373" s="200"/>
      <c r="Y1373" s="201"/>
      <c r="Z1373" s="202"/>
      <c r="AA1373" s="243" t="s">
        <v>4457</v>
      </c>
      <c r="AB1373" s="213" t="s">
        <v>13346</v>
      </c>
      <c r="AC1373" s="203"/>
      <c r="AD1373" s="230"/>
      <c r="AE1373" s="230"/>
      <c r="AF1373" s="230"/>
      <c r="AG1373" s="230"/>
      <c r="AH1373" s="1305"/>
      <c r="AI1373" s="244" t="str">
        <f t="shared" si="121"/>
        <v>SC P360, SC P380R140-9S(PW)</v>
      </c>
      <c r="AJ1373" s="1330">
        <f t="shared" si="122"/>
        <v>41276</v>
      </c>
      <c r="AK1373" s="589">
        <v>41280</v>
      </c>
      <c r="AL1373" s="726">
        <v>41283</v>
      </c>
      <c r="AM1373" s="213"/>
      <c r="AN1373" s="244"/>
      <c r="AO1373" s="244"/>
      <c r="AP1373" s="213"/>
      <c r="AQ1373" s="243" t="s">
        <v>3094</v>
      </c>
      <c r="AR1373" s="213"/>
      <c r="AS1373" s="213"/>
      <c r="AT1373" s="213"/>
      <c r="AU1373" s="213"/>
      <c r="AV1373" s="885"/>
      <c r="AW1373" s="885"/>
      <c r="AX1373" s="885"/>
      <c r="AY1373" s="885"/>
      <c r="AZ1373" s="177"/>
    </row>
    <row r="1374" spans="2:52" ht="15" customHeight="1">
      <c r="B1374" s="1310">
        <v>1368</v>
      </c>
      <c r="C1374" s="563" t="s">
        <v>7725</v>
      </c>
      <c r="D1374" s="590" t="s">
        <v>230</v>
      </c>
      <c r="E1374" s="521" t="s">
        <v>4228</v>
      </c>
      <c r="F1374" s="1403" t="s">
        <v>7726</v>
      </c>
      <c r="G1374" s="509" t="s">
        <v>102</v>
      </c>
      <c r="H1374" s="653" t="s">
        <v>7727</v>
      </c>
      <c r="I1374" s="211">
        <v>35404</v>
      </c>
      <c r="J1374" s="903">
        <f t="shared" ca="1" si="119"/>
        <v>25</v>
      </c>
      <c r="K1374" s="316" t="s">
        <v>24</v>
      </c>
      <c r="L1374" s="326" t="s">
        <v>24</v>
      </c>
      <c r="M1374" s="336" t="s">
        <v>24</v>
      </c>
      <c r="N1374" s="577">
        <v>41276</v>
      </c>
      <c r="O1374" s="205" t="s">
        <v>24</v>
      </c>
      <c r="P1374" s="244" t="s">
        <v>24</v>
      </c>
      <c r="Q1374" s="198" t="str">
        <f t="shared" si="123"/>
        <v>-</v>
      </c>
      <c r="R1374" s="181" t="str">
        <f t="shared" ca="1" si="120"/>
        <v>TIDAK MCU</v>
      </c>
      <c r="S1374" s="451" t="s">
        <v>8818</v>
      </c>
      <c r="T1374" s="1313">
        <v>44535</v>
      </c>
      <c r="U1374" s="1312">
        <v>44900</v>
      </c>
      <c r="V1374" s="395" t="s">
        <v>24</v>
      </c>
      <c r="W1374" s="136" t="s">
        <v>24</v>
      </c>
      <c r="X1374" s="200"/>
      <c r="Y1374" s="201"/>
      <c r="Z1374" s="202"/>
      <c r="AA1374" s="243" t="s">
        <v>927</v>
      </c>
      <c r="AB1374" s="213" t="s">
        <v>24</v>
      </c>
      <c r="AC1374" s="203"/>
      <c r="AD1374" s="230"/>
      <c r="AE1374" s="230"/>
      <c r="AF1374" s="230"/>
      <c r="AG1374" s="230"/>
      <c r="AH1374" s="1305"/>
      <c r="AI1374" s="244" t="str">
        <f t="shared" si="121"/>
        <v>SC P360 - SC P410 A/M-</v>
      </c>
      <c r="AJ1374" s="1330">
        <f t="shared" si="122"/>
        <v>41276</v>
      </c>
      <c r="AK1374" s="589">
        <v>44250</v>
      </c>
      <c r="AL1374" s="726">
        <v>44250</v>
      </c>
      <c r="AM1374" s="213"/>
      <c r="AN1374" s="244"/>
      <c r="AO1374" s="244"/>
      <c r="AP1374" s="213" t="s">
        <v>9113</v>
      </c>
      <c r="AQ1374" s="1231" t="s">
        <v>3094</v>
      </c>
      <c r="AR1374" s="213"/>
      <c r="AS1374" s="213"/>
      <c r="AT1374" s="213"/>
      <c r="AU1374" s="213"/>
      <c r="AV1374" s="885"/>
      <c r="AW1374" s="885"/>
      <c r="AX1374" s="885"/>
      <c r="AY1374" s="885"/>
      <c r="AZ1374" s="177"/>
    </row>
    <row r="1375" spans="2:52" ht="15" customHeight="1">
      <c r="B1375" s="1310">
        <v>1369</v>
      </c>
      <c r="C1375" s="563" t="s">
        <v>7728</v>
      </c>
      <c r="D1375" s="590" t="s">
        <v>230</v>
      </c>
      <c r="E1375" s="521" t="s">
        <v>4228</v>
      </c>
      <c r="F1375" s="526" t="s">
        <v>7729</v>
      </c>
      <c r="G1375" s="509" t="s">
        <v>102</v>
      </c>
      <c r="H1375" s="522" t="s">
        <v>24</v>
      </c>
      <c r="I1375" s="211">
        <v>34688</v>
      </c>
      <c r="J1375" s="1314">
        <f t="shared" ca="1" si="119"/>
        <v>27</v>
      </c>
      <c r="K1375" s="316" t="s">
        <v>24</v>
      </c>
      <c r="L1375" s="326" t="s">
        <v>24</v>
      </c>
      <c r="M1375" s="336" t="s">
        <v>24</v>
      </c>
      <c r="N1375" s="577">
        <v>41276</v>
      </c>
      <c r="O1375" s="205" t="s">
        <v>24</v>
      </c>
      <c r="P1375" s="244" t="s">
        <v>24</v>
      </c>
      <c r="Q1375" s="198" t="str">
        <f t="shared" si="123"/>
        <v>-</v>
      </c>
      <c r="R1375" s="181" t="str">
        <f t="shared" ca="1" si="120"/>
        <v>TIDAK MCU</v>
      </c>
      <c r="S1375" s="451" t="s">
        <v>8819</v>
      </c>
      <c r="T1375" s="1330">
        <v>44550</v>
      </c>
      <c r="U1375" s="1329">
        <v>44915</v>
      </c>
      <c r="V1375" s="1330" t="s">
        <v>24</v>
      </c>
      <c r="W1375" s="136" t="s">
        <v>24</v>
      </c>
      <c r="X1375" s="200"/>
      <c r="Y1375" s="201"/>
      <c r="Z1375" s="202"/>
      <c r="AA1375" s="243" t="s">
        <v>927</v>
      </c>
      <c r="AB1375" s="213" t="s">
        <v>24</v>
      </c>
      <c r="AC1375" s="203"/>
      <c r="AD1375" s="230"/>
      <c r="AE1375" s="230"/>
      <c r="AF1375" s="230"/>
      <c r="AG1375" s="230"/>
      <c r="AH1375" s="1305"/>
      <c r="AI1375" s="244" t="str">
        <f t="shared" si="121"/>
        <v>SC P360 - SC P410 A/M-</v>
      </c>
      <c r="AJ1375" s="1330">
        <f t="shared" si="122"/>
        <v>41276</v>
      </c>
      <c r="AK1375" s="589">
        <v>44250</v>
      </c>
      <c r="AL1375" s="726">
        <v>44250</v>
      </c>
      <c r="AM1375" s="213"/>
      <c r="AN1375" s="244"/>
      <c r="AO1375" s="244"/>
      <c r="AP1375" s="213" t="s">
        <v>9113</v>
      </c>
      <c r="AQ1375" s="1231" t="s">
        <v>3094</v>
      </c>
      <c r="AR1375" s="213"/>
      <c r="AS1375" s="213"/>
      <c r="AT1375" s="213"/>
      <c r="AU1375" s="213"/>
      <c r="AV1375" s="885"/>
      <c r="AW1375" s="885"/>
      <c r="AX1375" s="885"/>
      <c r="AY1375" s="885"/>
      <c r="AZ1375" s="177"/>
    </row>
    <row r="1376" spans="2:52" ht="15" customHeight="1">
      <c r="B1376" s="1310">
        <v>1370</v>
      </c>
      <c r="C1376" s="647" t="s">
        <v>7730</v>
      </c>
      <c r="D1376" s="590" t="s">
        <v>230</v>
      </c>
      <c r="E1376" s="521" t="s">
        <v>4228</v>
      </c>
      <c r="F1376" s="526" t="s">
        <v>7731</v>
      </c>
      <c r="G1376" s="509" t="s">
        <v>102</v>
      </c>
      <c r="H1376" s="653" t="s">
        <v>7732</v>
      </c>
      <c r="I1376" s="211">
        <v>34667</v>
      </c>
      <c r="J1376" s="1314">
        <f t="shared" ca="1" si="119"/>
        <v>27</v>
      </c>
      <c r="K1376" s="316" t="s">
        <v>24</v>
      </c>
      <c r="L1376" s="326" t="s">
        <v>24</v>
      </c>
      <c r="M1376" s="336" t="s">
        <v>24</v>
      </c>
      <c r="N1376" s="577">
        <v>43215</v>
      </c>
      <c r="O1376" s="205" t="s">
        <v>24</v>
      </c>
      <c r="P1376" s="244" t="s">
        <v>24</v>
      </c>
      <c r="Q1376" s="198" t="str">
        <f t="shared" ref="Q1376:Q1412" si="124">IF(OR(O1376="-",O1376=""),"-",O1376+365)</f>
        <v>-</v>
      </c>
      <c r="R1376" s="181" t="str">
        <f t="shared" ca="1" si="120"/>
        <v>TIDAK MCU</v>
      </c>
      <c r="S1376" s="451" t="s">
        <v>8820</v>
      </c>
      <c r="T1376" s="1330">
        <v>44529</v>
      </c>
      <c r="U1376" s="1329">
        <v>44529</v>
      </c>
      <c r="V1376" s="1330" t="s">
        <v>24</v>
      </c>
      <c r="W1376" s="1311" t="s">
        <v>24</v>
      </c>
      <c r="X1376" s="200"/>
      <c r="Y1376" s="201"/>
      <c r="Z1376" s="202"/>
      <c r="AA1376" s="213" t="s">
        <v>4457</v>
      </c>
      <c r="AB1376" s="213" t="s">
        <v>24</v>
      </c>
      <c r="AC1376" s="203"/>
      <c r="AD1376" s="230"/>
      <c r="AE1376" s="230"/>
      <c r="AF1376" s="230"/>
      <c r="AG1376" s="230"/>
      <c r="AH1376" s="1305"/>
      <c r="AI1376" s="244" t="str">
        <f t="shared" si="121"/>
        <v>SC P360, SC P380-</v>
      </c>
      <c r="AJ1376" s="1330">
        <f t="shared" si="122"/>
        <v>43215</v>
      </c>
      <c r="AK1376" s="589">
        <v>43219</v>
      </c>
      <c r="AL1376" s="726">
        <v>43222</v>
      </c>
      <c r="AM1376" s="213"/>
      <c r="AN1376" s="244"/>
      <c r="AO1376" s="244"/>
      <c r="AP1376" s="213"/>
      <c r="AQ1376" s="180"/>
      <c r="AR1376" s="213"/>
      <c r="AS1376" s="213"/>
      <c r="AT1376" s="213"/>
      <c r="AU1376" s="213"/>
      <c r="AV1376" s="885"/>
      <c r="AW1376" s="885"/>
      <c r="AX1376" s="885"/>
      <c r="AY1376" s="885"/>
      <c r="AZ1376" s="177"/>
    </row>
    <row r="1377" spans="2:52" ht="15" customHeight="1">
      <c r="B1377" s="1310">
        <v>1371</v>
      </c>
      <c r="C1377" s="563" t="s">
        <v>7733</v>
      </c>
      <c r="D1377" s="244" t="s">
        <v>230</v>
      </c>
      <c r="E1377" s="521" t="s">
        <v>4228</v>
      </c>
      <c r="F1377" s="526" t="s">
        <v>7734</v>
      </c>
      <c r="G1377" s="509" t="s">
        <v>102</v>
      </c>
      <c r="H1377" s="653" t="s">
        <v>7735</v>
      </c>
      <c r="I1377" s="211">
        <v>36200</v>
      </c>
      <c r="J1377" s="903">
        <f t="shared" ca="1" si="119"/>
        <v>23</v>
      </c>
      <c r="K1377" s="316" t="s">
        <v>24</v>
      </c>
      <c r="L1377" s="326" t="s">
        <v>24</v>
      </c>
      <c r="M1377" s="336" t="s">
        <v>24</v>
      </c>
      <c r="N1377" s="577">
        <v>43152</v>
      </c>
      <c r="O1377" s="205" t="s">
        <v>24</v>
      </c>
      <c r="P1377" s="244" t="s">
        <v>24</v>
      </c>
      <c r="Q1377" s="198" t="str">
        <f t="shared" si="124"/>
        <v>-</v>
      </c>
      <c r="R1377" s="181" t="str">
        <f t="shared" ca="1" si="120"/>
        <v>TIDAK MCU</v>
      </c>
      <c r="S1377" s="451" t="s">
        <v>8821</v>
      </c>
      <c r="T1377" s="1313">
        <v>44601</v>
      </c>
      <c r="U1377" s="1329">
        <v>44601</v>
      </c>
      <c r="V1377" s="395" t="s">
        <v>24</v>
      </c>
      <c r="W1377" s="136" t="s">
        <v>24</v>
      </c>
      <c r="X1377" s="200"/>
      <c r="Y1377" s="201"/>
      <c r="Z1377" s="202"/>
      <c r="AA1377" s="213" t="s">
        <v>4457</v>
      </c>
      <c r="AB1377" s="213" t="s">
        <v>24</v>
      </c>
      <c r="AC1377" s="203"/>
      <c r="AD1377" s="230"/>
      <c r="AE1377" s="230"/>
      <c r="AF1377" s="230"/>
      <c r="AG1377" s="230"/>
      <c r="AH1377" s="1305"/>
      <c r="AI1377" s="244" t="str">
        <f t="shared" si="121"/>
        <v>SC P360, SC P380-</v>
      </c>
      <c r="AJ1377" s="1330">
        <f t="shared" si="122"/>
        <v>43152</v>
      </c>
      <c r="AK1377" s="589">
        <v>44177</v>
      </c>
      <c r="AL1377" s="726">
        <v>43487</v>
      </c>
      <c r="AM1377" s="213"/>
      <c r="AN1377" s="244"/>
      <c r="AO1377" s="244"/>
      <c r="AP1377" s="213"/>
      <c r="AQ1377" s="213" t="s">
        <v>3094</v>
      </c>
      <c r="AR1377" s="213"/>
      <c r="AS1377" s="213"/>
      <c r="AT1377" s="213"/>
      <c r="AU1377" s="213"/>
      <c r="AV1377" s="177"/>
      <c r="AW1377" s="177"/>
      <c r="AX1377" s="177"/>
      <c r="AY1377" s="177"/>
      <c r="AZ1377" s="177"/>
    </row>
    <row r="1378" spans="2:52" ht="15" customHeight="1">
      <c r="B1378" s="1310">
        <v>1372</v>
      </c>
      <c r="C1378" s="647" t="s">
        <v>7736</v>
      </c>
      <c r="D1378" s="590" t="s">
        <v>230</v>
      </c>
      <c r="E1378" s="521" t="s">
        <v>4228</v>
      </c>
      <c r="F1378" s="526" t="s">
        <v>7737</v>
      </c>
      <c r="G1378" s="509" t="s">
        <v>102</v>
      </c>
      <c r="H1378" s="653" t="s">
        <v>7738</v>
      </c>
      <c r="I1378" s="211">
        <v>36503</v>
      </c>
      <c r="J1378" s="1314">
        <f t="shared" ca="1" si="119"/>
        <v>22</v>
      </c>
      <c r="K1378" s="176" t="s">
        <v>24</v>
      </c>
      <c r="L1378" s="170" t="s">
        <v>24</v>
      </c>
      <c r="M1378" s="173" t="s">
        <v>24</v>
      </c>
      <c r="N1378" s="577">
        <v>41276</v>
      </c>
      <c r="O1378" s="205" t="s">
        <v>24</v>
      </c>
      <c r="P1378" s="244" t="s">
        <v>24</v>
      </c>
      <c r="Q1378" s="198" t="str">
        <f t="shared" si="124"/>
        <v>-</v>
      </c>
      <c r="R1378" s="181" t="str">
        <f t="shared" ca="1" si="120"/>
        <v>TIDAK MCU</v>
      </c>
      <c r="S1378" s="451" t="s">
        <v>8822</v>
      </c>
      <c r="T1378" s="1330">
        <v>44539</v>
      </c>
      <c r="U1378" s="1329">
        <v>44539</v>
      </c>
      <c r="V1378" s="1330" t="s">
        <v>24</v>
      </c>
      <c r="W1378" s="1311" t="s">
        <v>24</v>
      </c>
      <c r="X1378" s="200"/>
      <c r="Y1378" s="201"/>
      <c r="Z1378" s="202"/>
      <c r="AA1378" s="1319" t="s">
        <v>4457</v>
      </c>
      <c r="AB1378" s="213" t="s">
        <v>24</v>
      </c>
      <c r="AC1378" s="203"/>
      <c r="AD1378" s="230"/>
      <c r="AE1378" s="230"/>
      <c r="AF1378" s="230"/>
      <c r="AG1378" s="230"/>
      <c r="AH1378" s="1305"/>
      <c r="AI1378" s="244" t="str">
        <f t="shared" si="121"/>
        <v>SC P360, SC P380-</v>
      </c>
      <c r="AJ1378" s="1330">
        <f t="shared" si="122"/>
        <v>41276</v>
      </c>
      <c r="AK1378" s="589">
        <v>41280</v>
      </c>
      <c r="AL1378" s="726">
        <v>41283</v>
      </c>
      <c r="AM1378" s="213"/>
      <c r="AN1378" s="244"/>
      <c r="AO1378" s="244"/>
      <c r="AP1378" s="213"/>
      <c r="AQ1378" s="1231" t="s">
        <v>3094</v>
      </c>
      <c r="AR1378" s="213"/>
      <c r="AS1378" s="213"/>
      <c r="AT1378" s="213"/>
      <c r="AU1378" s="213"/>
      <c r="AV1378" s="885"/>
      <c r="AW1378" s="885"/>
      <c r="AX1378" s="885"/>
      <c r="AY1378" s="885"/>
      <c r="AZ1378" s="177"/>
    </row>
    <row r="1379" spans="2:52" ht="15" customHeight="1">
      <c r="B1379" s="1310">
        <v>1373</v>
      </c>
      <c r="C1379" s="563" t="s">
        <v>7739</v>
      </c>
      <c r="D1379" s="590" t="s">
        <v>230</v>
      </c>
      <c r="E1379" s="521" t="s">
        <v>4228</v>
      </c>
      <c r="F1379" s="526" t="s">
        <v>7740</v>
      </c>
      <c r="G1379" s="509" t="s">
        <v>102</v>
      </c>
      <c r="H1379" s="653" t="s">
        <v>7741</v>
      </c>
      <c r="I1379" s="211">
        <v>35959</v>
      </c>
      <c r="J1379" s="903">
        <f t="shared" ca="1" si="119"/>
        <v>23</v>
      </c>
      <c r="K1379" s="176" t="s">
        <v>24</v>
      </c>
      <c r="L1379" s="170" t="s">
        <v>24</v>
      </c>
      <c r="M1379" s="173" t="s">
        <v>24</v>
      </c>
      <c r="N1379" s="510">
        <v>43442</v>
      </c>
      <c r="O1379" s="205"/>
      <c r="P1379" s="244" t="s">
        <v>24</v>
      </c>
      <c r="Q1379" s="198" t="str">
        <f t="shared" si="124"/>
        <v>-</v>
      </c>
      <c r="R1379" s="181" t="str">
        <f t="shared" ca="1" si="120"/>
        <v>TIDAK MCU</v>
      </c>
      <c r="S1379" s="451" t="s">
        <v>8823</v>
      </c>
      <c r="T1379" s="1313">
        <v>44360</v>
      </c>
      <c r="U1379" s="1329">
        <v>44360</v>
      </c>
      <c r="V1379" s="904" t="s">
        <v>24</v>
      </c>
      <c r="W1379" s="136" t="s">
        <v>24</v>
      </c>
      <c r="X1379" s="200"/>
      <c r="Y1379" s="201"/>
      <c r="Z1379" s="202"/>
      <c r="AA1379" s="1319" t="s">
        <v>6974</v>
      </c>
      <c r="AB1379" s="243" t="s">
        <v>4457</v>
      </c>
      <c r="AC1379" s="463"/>
      <c r="AD1379" s="232"/>
      <c r="AE1379" s="232"/>
      <c r="AF1379" s="232"/>
      <c r="AG1379" s="230"/>
      <c r="AH1379" s="1305"/>
      <c r="AI1379" s="244" t="str">
        <f t="shared" si="121"/>
        <v>WA 500, WA 600SC P360, SC P380</v>
      </c>
      <c r="AJ1379" s="1330">
        <f t="shared" si="122"/>
        <v>43442</v>
      </c>
      <c r="AK1379" s="589">
        <v>43838</v>
      </c>
      <c r="AL1379" s="726">
        <v>43838</v>
      </c>
      <c r="AM1379" s="213"/>
      <c r="AN1379" s="244"/>
      <c r="AO1379" s="244"/>
      <c r="AP1379" s="213"/>
      <c r="AQ1379" s="1231" t="s">
        <v>3094</v>
      </c>
      <c r="AR1379" s="213"/>
      <c r="AS1379" s="213"/>
      <c r="AT1379" s="213"/>
      <c r="AU1379" s="213"/>
      <c r="AV1379" s="177"/>
      <c r="AW1379" s="177"/>
      <c r="AX1379" s="177"/>
      <c r="AY1379" s="177"/>
      <c r="AZ1379" s="177"/>
    </row>
    <row r="1380" spans="2:52" ht="15" customHeight="1">
      <c r="B1380" s="1310">
        <v>1374</v>
      </c>
      <c r="C1380" s="647" t="s">
        <v>7742</v>
      </c>
      <c r="D1380" s="590" t="s">
        <v>230</v>
      </c>
      <c r="E1380" s="521" t="s">
        <v>4228</v>
      </c>
      <c r="F1380" s="526" t="s">
        <v>7743</v>
      </c>
      <c r="G1380" s="509" t="s">
        <v>102</v>
      </c>
      <c r="H1380" s="653" t="s">
        <v>7744</v>
      </c>
      <c r="I1380" s="211">
        <v>34659</v>
      </c>
      <c r="J1380" s="903">
        <f t="shared" ca="1" si="119"/>
        <v>27</v>
      </c>
      <c r="K1380" s="176" t="s">
        <v>24</v>
      </c>
      <c r="L1380" s="170" t="s">
        <v>24</v>
      </c>
      <c r="M1380" s="173" t="s">
        <v>24</v>
      </c>
      <c r="N1380" s="577">
        <v>41276</v>
      </c>
      <c r="O1380" s="205" t="s">
        <v>24</v>
      </c>
      <c r="P1380" s="244" t="s">
        <v>24</v>
      </c>
      <c r="Q1380" s="198" t="str">
        <f t="shared" si="124"/>
        <v>-</v>
      </c>
      <c r="R1380" s="181" t="str">
        <f t="shared" ca="1" si="120"/>
        <v>TIDAK MCU</v>
      </c>
      <c r="S1380" s="451" t="s">
        <v>8824</v>
      </c>
      <c r="T1380" s="1330">
        <v>44521</v>
      </c>
      <c r="U1380" s="1329">
        <v>44521</v>
      </c>
      <c r="V1380" s="395" t="s">
        <v>24</v>
      </c>
      <c r="W1380" s="136" t="s">
        <v>24</v>
      </c>
      <c r="X1380" s="200"/>
      <c r="Y1380" s="201"/>
      <c r="Z1380" s="202"/>
      <c r="AA1380" s="1319" t="s">
        <v>4457</v>
      </c>
      <c r="AB1380" s="213" t="s">
        <v>24</v>
      </c>
      <c r="AC1380" s="203"/>
      <c r="AD1380" s="230"/>
      <c r="AE1380" s="230"/>
      <c r="AF1380" s="230"/>
      <c r="AG1380" s="230"/>
      <c r="AH1380" s="1305"/>
      <c r="AI1380" s="244" t="str">
        <f t="shared" si="121"/>
        <v>SC P360, SC P380-</v>
      </c>
      <c r="AJ1380" s="1330">
        <f t="shared" si="122"/>
        <v>41276</v>
      </c>
      <c r="AK1380" s="589">
        <v>41280</v>
      </c>
      <c r="AL1380" s="726">
        <v>41283</v>
      </c>
      <c r="AM1380" s="213"/>
      <c r="AN1380" s="244"/>
      <c r="AO1380" s="244"/>
      <c r="AP1380" s="213"/>
      <c r="AQ1380" s="243" t="s">
        <v>3094</v>
      </c>
      <c r="AR1380" s="213"/>
      <c r="AS1380" s="213"/>
      <c r="AT1380" s="213"/>
      <c r="AU1380" s="213"/>
      <c r="AV1380" s="177"/>
      <c r="AW1380" s="885"/>
      <c r="AX1380" s="885"/>
      <c r="AY1380" s="885"/>
      <c r="AZ1380" s="177"/>
    </row>
    <row r="1381" spans="2:52" ht="15" customHeight="1">
      <c r="B1381" s="1310">
        <v>1375</v>
      </c>
      <c r="C1381" s="563" t="s">
        <v>2699</v>
      </c>
      <c r="D1381" s="244" t="s">
        <v>230</v>
      </c>
      <c r="E1381" s="567" t="s">
        <v>4228</v>
      </c>
      <c r="F1381" s="526" t="s">
        <v>7745</v>
      </c>
      <c r="G1381" s="509" t="s">
        <v>102</v>
      </c>
      <c r="H1381" s="653" t="s">
        <v>7746</v>
      </c>
      <c r="I1381" s="211">
        <v>36200</v>
      </c>
      <c r="J1381" s="903">
        <f t="shared" ca="1" si="119"/>
        <v>23</v>
      </c>
      <c r="K1381" s="316" t="s">
        <v>24</v>
      </c>
      <c r="L1381" s="326" t="s">
        <v>24</v>
      </c>
      <c r="M1381" s="336" t="s">
        <v>24</v>
      </c>
      <c r="N1381" s="577">
        <v>41276</v>
      </c>
      <c r="O1381" s="205" t="s">
        <v>24</v>
      </c>
      <c r="P1381" s="244" t="s">
        <v>24</v>
      </c>
      <c r="Q1381" s="198" t="str">
        <f t="shared" si="124"/>
        <v>-</v>
      </c>
      <c r="R1381" s="181" t="str">
        <f t="shared" ca="1" si="120"/>
        <v>TIDAK MCU</v>
      </c>
      <c r="S1381" s="451" t="s">
        <v>8825</v>
      </c>
      <c r="T1381" s="1330">
        <v>44601</v>
      </c>
      <c r="U1381" s="1329">
        <v>44601</v>
      </c>
      <c r="V1381" s="395" t="s">
        <v>24</v>
      </c>
      <c r="W1381" s="136" t="s">
        <v>24</v>
      </c>
      <c r="X1381" s="200"/>
      <c r="Y1381" s="201"/>
      <c r="Z1381" s="202"/>
      <c r="AA1381" s="213" t="s">
        <v>4457</v>
      </c>
      <c r="AB1381" s="213" t="s">
        <v>24</v>
      </c>
      <c r="AC1381" s="203"/>
      <c r="AD1381" s="230"/>
      <c r="AE1381" s="230"/>
      <c r="AF1381" s="230"/>
      <c r="AG1381" s="230"/>
      <c r="AH1381" s="1305"/>
      <c r="AI1381" s="244" t="str">
        <f t="shared" si="121"/>
        <v>SC P360, SC P380-</v>
      </c>
      <c r="AJ1381" s="1330">
        <f t="shared" si="122"/>
        <v>41276</v>
      </c>
      <c r="AK1381" s="589">
        <v>44159</v>
      </c>
      <c r="AL1381" s="726">
        <v>41283</v>
      </c>
      <c r="AM1381" s="213"/>
      <c r="AN1381" s="244"/>
      <c r="AO1381" s="244"/>
      <c r="AP1381" s="213"/>
      <c r="AQ1381" s="213"/>
      <c r="AR1381" s="213"/>
      <c r="AS1381" s="213"/>
      <c r="AT1381" s="213"/>
      <c r="AU1381" s="213"/>
      <c r="AV1381" s="177"/>
      <c r="AW1381" s="885"/>
      <c r="AX1381" s="885"/>
      <c r="AY1381" s="885"/>
      <c r="AZ1381" s="177"/>
    </row>
    <row r="1382" spans="2:52" ht="15" customHeight="1">
      <c r="B1382" s="1310">
        <v>1376</v>
      </c>
      <c r="C1382" s="563" t="s">
        <v>7747</v>
      </c>
      <c r="D1382" s="590" t="s">
        <v>230</v>
      </c>
      <c r="E1382" s="566" t="s">
        <v>4228</v>
      </c>
      <c r="F1382" s="526" t="s">
        <v>7748</v>
      </c>
      <c r="G1382" s="509" t="s">
        <v>102</v>
      </c>
      <c r="H1382" s="653" t="s">
        <v>7749</v>
      </c>
      <c r="I1382" s="211">
        <v>34489</v>
      </c>
      <c r="J1382" s="1314">
        <f t="shared" ca="1" si="119"/>
        <v>27</v>
      </c>
      <c r="K1382" s="316" t="s">
        <v>24</v>
      </c>
      <c r="L1382" s="326" t="s">
        <v>24</v>
      </c>
      <c r="M1382" s="336" t="s">
        <v>24</v>
      </c>
      <c r="N1382" s="577">
        <v>41276</v>
      </c>
      <c r="O1382" s="205" t="s">
        <v>24</v>
      </c>
      <c r="P1382" s="244" t="s">
        <v>24</v>
      </c>
      <c r="Q1382" s="198" t="str">
        <f t="shared" si="124"/>
        <v>-</v>
      </c>
      <c r="R1382" s="181" t="str">
        <f t="shared" ca="1" si="120"/>
        <v>TIDAK MCU</v>
      </c>
      <c r="S1382" s="451" t="s">
        <v>8826</v>
      </c>
      <c r="T1382" s="1330">
        <v>44351</v>
      </c>
      <c r="U1382" s="1329">
        <v>44351</v>
      </c>
      <c r="V1382" s="1330" t="s">
        <v>24</v>
      </c>
      <c r="W1382" s="1311" t="s">
        <v>24</v>
      </c>
      <c r="X1382" s="200"/>
      <c r="Y1382" s="201"/>
      <c r="Z1382" s="202"/>
      <c r="AA1382" s="213" t="s">
        <v>4457</v>
      </c>
      <c r="AB1382" s="213" t="s">
        <v>9113</v>
      </c>
      <c r="AC1382" s="203"/>
      <c r="AD1382" s="230"/>
      <c r="AE1382" s="230"/>
      <c r="AF1382" s="230"/>
      <c r="AG1382" s="230"/>
      <c r="AH1382" s="1305"/>
      <c r="AI1382" s="244" t="str">
        <f t="shared" si="121"/>
        <v>SC P360, SC P380SC P410 A/M</v>
      </c>
      <c r="AJ1382" s="1330">
        <f t="shared" si="122"/>
        <v>41276</v>
      </c>
      <c r="AK1382" s="589">
        <v>44236</v>
      </c>
      <c r="AL1382" s="726">
        <v>41283</v>
      </c>
      <c r="AM1382" s="213"/>
      <c r="AN1382" s="244"/>
      <c r="AO1382" s="244"/>
      <c r="AP1382" s="213"/>
      <c r="AQ1382" s="243" t="s">
        <v>3094</v>
      </c>
      <c r="AR1382" s="213"/>
      <c r="AS1382" s="213"/>
      <c r="AT1382" s="213"/>
      <c r="AU1382" s="213"/>
      <c r="AV1382" s="885"/>
      <c r="AW1382" s="885"/>
      <c r="AX1382" s="885"/>
      <c r="AY1382" s="885"/>
      <c r="AZ1382" s="177"/>
    </row>
    <row r="1383" spans="2:52" ht="15" customHeight="1">
      <c r="B1383" s="1310">
        <v>1377</v>
      </c>
      <c r="C1383" s="563" t="s">
        <v>2168</v>
      </c>
      <c r="D1383" s="590" t="s">
        <v>230</v>
      </c>
      <c r="E1383" s="566" t="s">
        <v>4228</v>
      </c>
      <c r="F1383" s="526" t="s">
        <v>7750</v>
      </c>
      <c r="G1383" s="509" t="s">
        <v>102</v>
      </c>
      <c r="H1383" s="653" t="s">
        <v>7751</v>
      </c>
      <c r="I1383" s="211">
        <v>35264</v>
      </c>
      <c r="J1383" s="903">
        <f t="shared" ca="1" si="119"/>
        <v>25</v>
      </c>
      <c r="K1383" s="316" t="s">
        <v>24</v>
      </c>
      <c r="L1383" s="326" t="s">
        <v>24</v>
      </c>
      <c r="M1383" s="336" t="s">
        <v>24</v>
      </c>
      <c r="N1383" s="510">
        <v>43245</v>
      </c>
      <c r="O1383" s="205" t="s">
        <v>24</v>
      </c>
      <c r="P1383" s="244" t="s">
        <v>24</v>
      </c>
      <c r="Q1383" s="198" t="str">
        <f t="shared" si="124"/>
        <v>-</v>
      </c>
      <c r="R1383" s="181" t="str">
        <f t="shared" ca="1" si="120"/>
        <v>TIDAK MCU</v>
      </c>
      <c r="S1383" s="451" t="s">
        <v>8827</v>
      </c>
      <c r="T1383" s="1330">
        <v>44395</v>
      </c>
      <c r="U1383" s="1329">
        <v>44395</v>
      </c>
      <c r="V1383" s="904" t="s">
        <v>24</v>
      </c>
      <c r="W1383" s="136" t="s">
        <v>24</v>
      </c>
      <c r="X1383" s="200"/>
      <c r="Y1383" s="201"/>
      <c r="Z1383" s="202"/>
      <c r="AA1383" s="213" t="s">
        <v>4457</v>
      </c>
      <c r="AB1383" s="213" t="s">
        <v>24</v>
      </c>
      <c r="AC1383" s="203"/>
      <c r="AD1383" s="230"/>
      <c r="AE1383" s="230"/>
      <c r="AF1383" s="230"/>
      <c r="AG1383" s="230"/>
      <c r="AH1383" s="1305"/>
      <c r="AI1383" s="244" t="str">
        <f t="shared" si="121"/>
        <v>SC P360, SC P380-</v>
      </c>
      <c r="AJ1383" s="1330">
        <f t="shared" si="122"/>
        <v>43245</v>
      </c>
      <c r="AK1383" s="589">
        <v>44027</v>
      </c>
      <c r="AL1383" s="726">
        <v>43252</v>
      </c>
      <c r="AM1383" s="213"/>
      <c r="AN1383" s="244"/>
      <c r="AO1383" s="244"/>
      <c r="AP1383" s="213"/>
      <c r="AQ1383" s="243" t="s">
        <v>3094</v>
      </c>
      <c r="AR1383" s="213"/>
      <c r="AS1383" s="213"/>
      <c r="AT1383" s="213"/>
      <c r="AU1383" s="213"/>
      <c r="AZ1383" s="177"/>
    </row>
    <row r="1384" spans="2:52" ht="15" customHeight="1">
      <c r="B1384" s="1310">
        <v>1378</v>
      </c>
      <c r="C1384" s="647" t="s">
        <v>7752</v>
      </c>
      <c r="D1384" s="590" t="s">
        <v>230</v>
      </c>
      <c r="E1384" s="567" t="s">
        <v>4228</v>
      </c>
      <c r="F1384" s="526" t="s">
        <v>7753</v>
      </c>
      <c r="G1384" s="509" t="s">
        <v>102</v>
      </c>
      <c r="H1384" s="653" t="s">
        <v>7754</v>
      </c>
      <c r="I1384" s="211">
        <v>36099</v>
      </c>
      <c r="J1384" s="1314">
        <f t="shared" ref="J1384:J1447" ca="1" si="125">IF(OR(I1384="",I1384="-"),"-",ROUND((NOW()-I1384)/356,0))</f>
        <v>23</v>
      </c>
      <c r="K1384" s="211" t="s">
        <v>493</v>
      </c>
      <c r="L1384" s="211" t="s">
        <v>7755</v>
      </c>
      <c r="M1384" s="211">
        <v>44967</v>
      </c>
      <c r="N1384" s="577">
        <v>41276</v>
      </c>
      <c r="O1384" s="205" t="s">
        <v>24</v>
      </c>
      <c r="P1384" s="244" t="s">
        <v>24</v>
      </c>
      <c r="Q1384" s="198" t="str">
        <f t="shared" si="124"/>
        <v>-</v>
      </c>
      <c r="R1384" s="181" t="str">
        <f t="shared" ref="R1384:R1422" ca="1" si="126">IF(OR(O1384="",O1384="-"),"TIDAK MCU",IF(Q1384&gt;TODAY(),"BERLAKU","EXPIRED"))</f>
        <v>TIDAK MCU</v>
      </c>
      <c r="S1384" s="451" t="s">
        <v>8828</v>
      </c>
      <c r="T1384" s="1330">
        <v>44500</v>
      </c>
      <c r="U1384" s="1329">
        <v>44500</v>
      </c>
      <c r="V1384" s="1330" t="s">
        <v>24</v>
      </c>
      <c r="W1384" s="1311" t="s">
        <v>24</v>
      </c>
      <c r="X1384" s="200"/>
      <c r="Y1384" s="201"/>
      <c r="Z1384" s="202"/>
      <c r="AA1384" s="213" t="s">
        <v>4457</v>
      </c>
      <c r="AB1384" s="213" t="s">
        <v>24</v>
      </c>
      <c r="AC1384" s="203"/>
      <c r="AD1384" s="230"/>
      <c r="AE1384" s="230"/>
      <c r="AF1384" s="230"/>
      <c r="AG1384" s="230"/>
      <c r="AH1384" s="1305"/>
      <c r="AI1384" s="244" t="str">
        <f t="shared" ref="AI1384:AI1422" si="127">+CONCATENATE(AA1384,AB1384,AC1384,AD1384,AE1384,AF1384,AG1384)</f>
        <v>SC P360, SC P380-</v>
      </c>
      <c r="AJ1384" s="1330">
        <f t="shared" ref="AJ1384:AJ1422" si="128">N1384</f>
        <v>41276</v>
      </c>
      <c r="AK1384" s="589">
        <v>41280</v>
      </c>
      <c r="AL1384" s="726">
        <v>41283</v>
      </c>
      <c r="AM1384" s="213"/>
      <c r="AN1384" s="244"/>
      <c r="AO1384" s="244"/>
      <c r="AP1384" s="213"/>
      <c r="AQ1384" s="180"/>
      <c r="AR1384" s="213"/>
      <c r="AS1384" s="213"/>
      <c r="AT1384" s="213"/>
      <c r="AU1384" s="213"/>
      <c r="AV1384" s="885"/>
      <c r="AW1384" s="885"/>
      <c r="AX1384" s="885"/>
      <c r="AY1384" s="885"/>
      <c r="AZ1384" s="177"/>
    </row>
    <row r="1385" spans="2:52" ht="15" customHeight="1">
      <c r="B1385" s="1310">
        <v>1379</v>
      </c>
      <c r="C1385" s="647" t="s">
        <v>7756</v>
      </c>
      <c r="D1385" s="590" t="s">
        <v>230</v>
      </c>
      <c r="E1385" s="567" t="s">
        <v>4228</v>
      </c>
      <c r="F1385" s="526" t="s">
        <v>7757</v>
      </c>
      <c r="G1385" s="509" t="s">
        <v>102</v>
      </c>
      <c r="H1385" s="653" t="s">
        <v>7758</v>
      </c>
      <c r="I1385" s="211">
        <v>35105</v>
      </c>
      <c r="J1385" s="903">
        <f t="shared" ca="1" si="125"/>
        <v>26</v>
      </c>
      <c r="K1385" s="211" t="s">
        <v>493</v>
      </c>
      <c r="L1385" s="211" t="s">
        <v>7759</v>
      </c>
      <c r="M1385" s="211">
        <v>45059</v>
      </c>
      <c r="N1385" s="577">
        <v>41276</v>
      </c>
      <c r="O1385" s="205" t="s">
        <v>24</v>
      </c>
      <c r="P1385" s="244" t="s">
        <v>24</v>
      </c>
      <c r="Q1385" s="198" t="str">
        <f t="shared" si="124"/>
        <v>-</v>
      </c>
      <c r="R1385" s="181" t="str">
        <f t="shared" ca="1" si="126"/>
        <v>TIDAK MCU</v>
      </c>
      <c r="S1385" s="451" t="s">
        <v>8829</v>
      </c>
      <c r="T1385" s="1313">
        <v>44602</v>
      </c>
      <c r="U1385" s="1329">
        <v>44602</v>
      </c>
      <c r="V1385" s="904" t="s">
        <v>24</v>
      </c>
      <c r="W1385" s="136" t="s">
        <v>24</v>
      </c>
      <c r="X1385" s="200"/>
      <c r="Y1385" s="201"/>
      <c r="Z1385" s="202"/>
      <c r="AA1385" s="213" t="s">
        <v>4457</v>
      </c>
      <c r="AB1385" s="213" t="s">
        <v>24</v>
      </c>
      <c r="AC1385" s="203"/>
      <c r="AD1385" s="230"/>
      <c r="AE1385" s="230"/>
      <c r="AF1385" s="230"/>
      <c r="AG1385" s="230"/>
      <c r="AH1385" s="1305"/>
      <c r="AI1385" s="244" t="str">
        <f t="shared" si="127"/>
        <v>SC P360, SC P380-</v>
      </c>
      <c r="AJ1385" s="1330">
        <f t="shared" si="128"/>
        <v>41276</v>
      </c>
      <c r="AK1385" s="589">
        <v>41280</v>
      </c>
      <c r="AL1385" s="726">
        <v>41283</v>
      </c>
      <c r="AM1385" s="213"/>
      <c r="AN1385" s="244"/>
      <c r="AO1385" s="244"/>
      <c r="AP1385" s="213"/>
      <c r="AQ1385" s="213"/>
      <c r="AR1385" s="213"/>
      <c r="AS1385" s="213"/>
      <c r="AT1385" s="213"/>
      <c r="AU1385" s="213"/>
      <c r="AV1385" s="885"/>
      <c r="AW1385" s="885"/>
      <c r="AX1385" s="885"/>
      <c r="AY1385" s="885"/>
      <c r="AZ1385" s="177"/>
    </row>
    <row r="1386" spans="2:52" ht="15" customHeight="1">
      <c r="B1386" s="1310">
        <v>1380</v>
      </c>
      <c r="C1386" s="563" t="s">
        <v>7760</v>
      </c>
      <c r="D1386" s="244" t="s">
        <v>230</v>
      </c>
      <c r="E1386" s="567" t="s">
        <v>4228</v>
      </c>
      <c r="F1386" s="526" t="s">
        <v>7761</v>
      </c>
      <c r="G1386" s="509" t="s">
        <v>102</v>
      </c>
      <c r="H1386" s="570" t="s">
        <v>24</v>
      </c>
      <c r="I1386" s="211">
        <v>35853</v>
      </c>
      <c r="J1386" s="903">
        <f t="shared" ca="1" si="125"/>
        <v>24</v>
      </c>
      <c r="K1386" s="316" t="s">
        <v>24</v>
      </c>
      <c r="L1386" s="326" t="s">
        <v>24</v>
      </c>
      <c r="M1386" s="336" t="s">
        <v>24</v>
      </c>
      <c r="N1386" s="577">
        <v>43320</v>
      </c>
      <c r="O1386" s="205"/>
      <c r="P1386" s="244" t="s">
        <v>24</v>
      </c>
      <c r="Q1386" s="198" t="str">
        <f t="shared" si="124"/>
        <v>-</v>
      </c>
      <c r="R1386" s="181" t="str">
        <f t="shared" ca="1" si="126"/>
        <v>TIDAK MCU</v>
      </c>
      <c r="S1386" s="451" t="s">
        <v>8830</v>
      </c>
      <c r="T1386" s="1330">
        <v>44619</v>
      </c>
      <c r="U1386" s="1329">
        <v>44619</v>
      </c>
      <c r="V1386" s="904" t="s">
        <v>24</v>
      </c>
      <c r="W1386" s="136" t="s">
        <v>24</v>
      </c>
      <c r="X1386" s="200"/>
      <c r="Y1386" s="201"/>
      <c r="Z1386" s="202"/>
      <c r="AA1386" s="213" t="s">
        <v>6974</v>
      </c>
      <c r="AB1386" s="244"/>
      <c r="AC1386" s="463"/>
      <c r="AD1386" s="232"/>
      <c r="AE1386" s="232"/>
      <c r="AF1386" s="232"/>
      <c r="AG1386" s="230"/>
      <c r="AH1386" s="1305"/>
      <c r="AI1386" s="244" t="str">
        <f t="shared" si="127"/>
        <v>WA 500, WA 600</v>
      </c>
      <c r="AJ1386" s="1330">
        <f t="shared" si="128"/>
        <v>43320</v>
      </c>
      <c r="AK1386" s="589"/>
      <c r="AL1386" s="726">
        <v>43317</v>
      </c>
      <c r="AM1386" s="213"/>
      <c r="AN1386" s="244"/>
      <c r="AO1386" s="244"/>
      <c r="AP1386" s="213"/>
      <c r="AQ1386" s="213"/>
      <c r="AR1386" s="213"/>
      <c r="AS1386" s="213"/>
      <c r="AT1386" s="213"/>
      <c r="AU1386" s="213"/>
      <c r="AV1386" s="177"/>
      <c r="AW1386" s="177"/>
      <c r="AX1386" s="177"/>
      <c r="AY1386" s="177"/>
      <c r="AZ1386" s="177"/>
    </row>
    <row r="1387" spans="2:52" ht="15" customHeight="1">
      <c r="B1387" s="1310">
        <v>1381</v>
      </c>
      <c r="C1387" s="563" t="s">
        <v>7762</v>
      </c>
      <c r="D1387" s="590" t="s">
        <v>230</v>
      </c>
      <c r="E1387" s="567" t="s">
        <v>4228</v>
      </c>
      <c r="F1387" s="526" t="s">
        <v>7763</v>
      </c>
      <c r="G1387" s="509" t="s">
        <v>102</v>
      </c>
      <c r="H1387" s="653" t="s">
        <v>7764</v>
      </c>
      <c r="I1387" s="211">
        <v>35087</v>
      </c>
      <c r="J1387" s="903">
        <f t="shared" ca="1" si="125"/>
        <v>26</v>
      </c>
      <c r="K1387" s="176" t="s">
        <v>24</v>
      </c>
      <c r="L1387" s="170" t="s">
        <v>24</v>
      </c>
      <c r="M1387" s="173" t="s">
        <v>24</v>
      </c>
      <c r="N1387" s="577">
        <v>41276</v>
      </c>
      <c r="O1387" s="211" t="s">
        <v>24</v>
      </c>
      <c r="P1387" s="244" t="s">
        <v>24</v>
      </c>
      <c r="Q1387" s="198" t="str">
        <f t="shared" si="124"/>
        <v>-</v>
      </c>
      <c r="R1387" s="181" t="str">
        <f t="shared" ca="1" si="126"/>
        <v>TIDAK MCU</v>
      </c>
      <c r="S1387" s="451" t="s">
        <v>8831</v>
      </c>
      <c r="T1387" s="1330">
        <v>44584</v>
      </c>
      <c r="U1387" s="1329">
        <v>44584</v>
      </c>
      <c r="V1387" s="395" t="s">
        <v>24</v>
      </c>
      <c r="W1387" s="136" t="s">
        <v>24</v>
      </c>
      <c r="X1387" s="200"/>
      <c r="Y1387" s="201"/>
      <c r="Z1387" s="202"/>
      <c r="AA1387" s="243" t="s">
        <v>927</v>
      </c>
      <c r="AB1387" s="213" t="s">
        <v>24</v>
      </c>
      <c r="AC1387" s="203"/>
      <c r="AD1387" s="230"/>
      <c r="AE1387" s="230"/>
      <c r="AF1387" s="230"/>
      <c r="AG1387" s="230"/>
      <c r="AH1387" s="1305"/>
      <c r="AI1387" s="244" t="str">
        <f t="shared" si="127"/>
        <v>SC P360 - SC P410 A/M-</v>
      </c>
      <c r="AJ1387" s="1330">
        <f t="shared" si="128"/>
        <v>41276</v>
      </c>
      <c r="AK1387" s="589">
        <v>44250</v>
      </c>
      <c r="AL1387" s="726">
        <v>44250</v>
      </c>
      <c r="AM1387" s="213"/>
      <c r="AN1387" s="244"/>
      <c r="AO1387" s="244"/>
      <c r="AP1387" s="213" t="s">
        <v>9113</v>
      </c>
      <c r="AQ1387" s="1231" t="s">
        <v>3094</v>
      </c>
      <c r="AR1387" s="213"/>
      <c r="AS1387" s="213"/>
      <c r="AT1387" s="213"/>
      <c r="AU1387" s="213"/>
      <c r="AV1387" s="885"/>
      <c r="AW1387" s="885"/>
      <c r="AX1387" s="885"/>
      <c r="AY1387" s="885"/>
      <c r="AZ1387" s="177"/>
    </row>
    <row r="1388" spans="2:52" ht="15" customHeight="1">
      <c r="B1388" s="1310">
        <v>1382</v>
      </c>
      <c r="C1388" s="563" t="s">
        <v>7765</v>
      </c>
      <c r="D1388" s="590" t="s">
        <v>230</v>
      </c>
      <c r="E1388" s="567" t="s">
        <v>4228</v>
      </c>
      <c r="F1388" s="526" t="s">
        <v>7766</v>
      </c>
      <c r="G1388" s="509" t="s">
        <v>102</v>
      </c>
      <c r="H1388" s="653" t="s">
        <v>7767</v>
      </c>
      <c r="I1388" s="211">
        <v>34739</v>
      </c>
      <c r="J1388" s="903">
        <f t="shared" ca="1" si="125"/>
        <v>27</v>
      </c>
      <c r="K1388" s="176" t="s">
        <v>24</v>
      </c>
      <c r="L1388" s="170" t="s">
        <v>24</v>
      </c>
      <c r="M1388" s="173" t="s">
        <v>24</v>
      </c>
      <c r="N1388" s="510">
        <v>43442</v>
      </c>
      <c r="O1388" s="205"/>
      <c r="P1388" s="244" t="s">
        <v>24</v>
      </c>
      <c r="Q1388" s="198" t="str">
        <f t="shared" si="124"/>
        <v>-</v>
      </c>
      <c r="R1388" s="181" t="str">
        <f t="shared" ca="1" si="126"/>
        <v>TIDAK MCU</v>
      </c>
      <c r="S1388" s="451" t="s">
        <v>8832</v>
      </c>
      <c r="T1388" s="1330">
        <v>44601</v>
      </c>
      <c r="U1388" s="1329">
        <v>44601</v>
      </c>
      <c r="V1388" s="395" t="s">
        <v>24</v>
      </c>
      <c r="W1388" s="136" t="s">
        <v>24</v>
      </c>
      <c r="X1388" s="200"/>
      <c r="Y1388" s="201"/>
      <c r="Z1388" s="202"/>
      <c r="AA1388" s="213" t="s">
        <v>6974</v>
      </c>
      <c r="AB1388" s="213" t="s">
        <v>4457</v>
      </c>
      <c r="AC1388" s="463"/>
      <c r="AD1388" s="232"/>
      <c r="AE1388" s="232"/>
      <c r="AF1388" s="232"/>
      <c r="AG1388" s="230"/>
      <c r="AH1388" s="1305"/>
      <c r="AI1388" s="244" t="str">
        <f t="shared" si="127"/>
        <v>WA 500, WA 600SC P360, SC P380</v>
      </c>
      <c r="AJ1388" s="1330">
        <f t="shared" si="128"/>
        <v>43442</v>
      </c>
      <c r="AK1388" s="589">
        <v>43838</v>
      </c>
      <c r="AL1388" s="726">
        <v>43838</v>
      </c>
      <c r="AM1388" s="213"/>
      <c r="AN1388" s="244"/>
      <c r="AO1388" s="244"/>
      <c r="AP1388" s="213"/>
      <c r="AQ1388" s="180"/>
      <c r="AR1388" s="213"/>
      <c r="AS1388" s="213"/>
      <c r="AT1388" s="213"/>
      <c r="AU1388" s="213"/>
      <c r="AV1388" s="177"/>
      <c r="AW1388" s="177"/>
      <c r="AX1388" s="177"/>
      <c r="AY1388" s="177"/>
      <c r="AZ1388" s="177"/>
    </row>
    <row r="1389" spans="2:52" ht="15" customHeight="1">
      <c r="B1389" s="1310">
        <v>1383</v>
      </c>
      <c r="C1389" s="563" t="s">
        <v>7768</v>
      </c>
      <c r="D1389" s="590" t="s">
        <v>230</v>
      </c>
      <c r="E1389" s="567" t="s">
        <v>4228</v>
      </c>
      <c r="F1389" s="526" t="s">
        <v>7769</v>
      </c>
      <c r="G1389" s="509" t="s">
        <v>102</v>
      </c>
      <c r="H1389" s="653" t="s">
        <v>7770</v>
      </c>
      <c r="I1389" s="211">
        <v>35594</v>
      </c>
      <c r="J1389" s="903">
        <f t="shared" ca="1" si="125"/>
        <v>24</v>
      </c>
      <c r="K1389" s="176" t="s">
        <v>24</v>
      </c>
      <c r="L1389" s="170" t="s">
        <v>24</v>
      </c>
      <c r="M1389" s="173" t="s">
        <v>24</v>
      </c>
      <c r="N1389" s="577">
        <v>43167</v>
      </c>
      <c r="O1389" s="205" t="s">
        <v>24</v>
      </c>
      <c r="P1389" s="244" t="s">
        <v>24</v>
      </c>
      <c r="Q1389" s="198" t="str">
        <f t="shared" si="124"/>
        <v>-</v>
      </c>
      <c r="R1389" s="181" t="str">
        <f t="shared" ca="1" si="126"/>
        <v>TIDAK MCU</v>
      </c>
      <c r="S1389" s="451" t="s">
        <v>8833</v>
      </c>
      <c r="T1389" s="1330">
        <v>44360</v>
      </c>
      <c r="U1389" s="1329">
        <v>44360</v>
      </c>
      <c r="V1389" s="395" t="s">
        <v>24</v>
      </c>
      <c r="W1389" s="136" t="s">
        <v>24</v>
      </c>
      <c r="X1389" s="200"/>
      <c r="Y1389" s="201"/>
      <c r="Z1389" s="202"/>
      <c r="AA1389" s="213" t="s">
        <v>4457</v>
      </c>
      <c r="AB1389" s="213" t="s">
        <v>9113</v>
      </c>
      <c r="AC1389" s="203"/>
      <c r="AD1389" s="230"/>
      <c r="AE1389" s="230"/>
      <c r="AF1389" s="230"/>
      <c r="AG1389" s="230"/>
      <c r="AH1389" s="1305"/>
      <c r="AI1389" s="244" t="str">
        <f t="shared" si="127"/>
        <v>SC P360, SC P380SC P410 A/M</v>
      </c>
      <c r="AJ1389" s="1330">
        <f t="shared" si="128"/>
        <v>43167</v>
      </c>
      <c r="AK1389" s="589">
        <v>44236</v>
      </c>
      <c r="AL1389" s="726">
        <v>43174</v>
      </c>
      <c r="AM1389" s="213"/>
      <c r="AN1389" s="244"/>
      <c r="AO1389" s="244"/>
      <c r="AP1389" s="213"/>
      <c r="AQ1389" s="243" t="s">
        <v>3094</v>
      </c>
      <c r="AR1389" s="213"/>
      <c r="AS1389" s="213"/>
      <c r="AT1389" s="213"/>
      <c r="AU1389" s="213"/>
      <c r="AV1389" s="177"/>
      <c r="AW1389" s="177"/>
      <c r="AX1389" s="177"/>
      <c r="AY1389" s="177"/>
      <c r="AZ1389" s="177"/>
    </row>
    <row r="1390" spans="2:52" ht="15" customHeight="1">
      <c r="B1390" s="1310">
        <v>1384</v>
      </c>
      <c r="C1390" s="563" t="s">
        <v>7771</v>
      </c>
      <c r="D1390" s="244" t="s">
        <v>230</v>
      </c>
      <c r="E1390" s="567" t="s">
        <v>4228</v>
      </c>
      <c r="F1390" s="526" t="s">
        <v>7772</v>
      </c>
      <c r="G1390" s="509" t="s">
        <v>102</v>
      </c>
      <c r="H1390" s="653" t="s">
        <v>7773</v>
      </c>
      <c r="I1390" s="211">
        <v>34576</v>
      </c>
      <c r="J1390" s="903">
        <f t="shared" ca="1" si="125"/>
        <v>27</v>
      </c>
      <c r="K1390" s="176" t="s">
        <v>24</v>
      </c>
      <c r="L1390" s="170" t="s">
        <v>24</v>
      </c>
      <c r="M1390" s="173" t="s">
        <v>24</v>
      </c>
      <c r="N1390" s="510">
        <v>43442</v>
      </c>
      <c r="O1390" s="205"/>
      <c r="P1390" s="244" t="s">
        <v>24</v>
      </c>
      <c r="Q1390" s="198" t="str">
        <f t="shared" si="124"/>
        <v>-</v>
      </c>
      <c r="R1390" s="181" t="str">
        <f t="shared" ca="1" si="126"/>
        <v>TIDAK MCU</v>
      </c>
      <c r="S1390" s="451" t="s">
        <v>8834</v>
      </c>
      <c r="T1390" s="1330">
        <v>44438</v>
      </c>
      <c r="U1390" s="1329">
        <v>44438</v>
      </c>
      <c r="V1390" s="395" t="s">
        <v>24</v>
      </c>
      <c r="W1390" s="136" t="s">
        <v>24</v>
      </c>
      <c r="X1390" s="200"/>
      <c r="Y1390" s="201"/>
      <c r="Z1390" s="202"/>
      <c r="AA1390" s="244" t="s">
        <v>6974</v>
      </c>
      <c r="AB1390" s="213" t="s">
        <v>4457</v>
      </c>
      <c r="AC1390" s="463"/>
      <c r="AD1390" s="232"/>
      <c r="AE1390" s="232"/>
      <c r="AF1390" s="232"/>
      <c r="AG1390" s="230"/>
      <c r="AH1390" s="1305"/>
      <c r="AI1390" s="244" t="str">
        <f t="shared" si="127"/>
        <v>WA 500, WA 600SC P360, SC P380</v>
      </c>
      <c r="AJ1390" s="1330">
        <f t="shared" si="128"/>
        <v>43442</v>
      </c>
      <c r="AK1390" s="589">
        <v>43838</v>
      </c>
      <c r="AL1390" s="726">
        <v>43838</v>
      </c>
      <c r="AM1390" s="213"/>
      <c r="AN1390" s="244"/>
      <c r="AO1390" s="244"/>
      <c r="AP1390" s="213"/>
      <c r="AQ1390" s="213"/>
      <c r="AR1390" s="213"/>
      <c r="AS1390" s="213"/>
      <c r="AT1390" s="213"/>
      <c r="AU1390" s="213"/>
      <c r="AV1390" s="177"/>
      <c r="AW1390" s="177"/>
      <c r="AX1390" s="177"/>
      <c r="AY1390" s="177"/>
      <c r="AZ1390" s="177"/>
    </row>
    <row r="1391" spans="2:52" ht="15" customHeight="1">
      <c r="B1391" s="1310">
        <v>1385</v>
      </c>
      <c r="C1391" s="647" t="s">
        <v>7774</v>
      </c>
      <c r="D1391" s="590" t="s">
        <v>230</v>
      </c>
      <c r="E1391" s="567" t="s">
        <v>4228</v>
      </c>
      <c r="F1391" s="526" t="s">
        <v>7775</v>
      </c>
      <c r="G1391" s="509" t="s">
        <v>102</v>
      </c>
      <c r="H1391" s="653" t="s">
        <v>7776</v>
      </c>
      <c r="I1391" s="211">
        <v>36166</v>
      </c>
      <c r="J1391" s="903">
        <f t="shared" ca="1" si="125"/>
        <v>23</v>
      </c>
      <c r="K1391" s="176" t="s">
        <v>24</v>
      </c>
      <c r="L1391" s="170" t="s">
        <v>24</v>
      </c>
      <c r="M1391" s="173" t="s">
        <v>24</v>
      </c>
      <c r="N1391" s="510">
        <v>43442</v>
      </c>
      <c r="O1391" s="205"/>
      <c r="P1391" s="244" t="s">
        <v>24</v>
      </c>
      <c r="Q1391" s="198" t="str">
        <f t="shared" si="124"/>
        <v>-</v>
      </c>
      <c r="R1391" s="181" t="str">
        <f t="shared" ca="1" si="126"/>
        <v>TIDAK MCU</v>
      </c>
      <c r="S1391" s="451" t="s">
        <v>8835</v>
      </c>
      <c r="T1391" s="1330">
        <v>44567</v>
      </c>
      <c r="U1391" s="1329">
        <v>44567</v>
      </c>
      <c r="V1391" s="395" t="s">
        <v>24</v>
      </c>
      <c r="W1391" s="136" t="s">
        <v>24</v>
      </c>
      <c r="X1391" s="200"/>
      <c r="Y1391" s="201"/>
      <c r="Z1391" s="202"/>
      <c r="AA1391" s="244" t="s">
        <v>6974</v>
      </c>
      <c r="AB1391" s="244"/>
      <c r="AC1391" s="463"/>
      <c r="AD1391" s="232"/>
      <c r="AE1391" s="232"/>
      <c r="AF1391" s="232"/>
      <c r="AG1391" s="230"/>
      <c r="AH1391" s="1305"/>
      <c r="AI1391" s="244" t="str">
        <f t="shared" si="127"/>
        <v>WA 500, WA 600</v>
      </c>
      <c r="AJ1391" s="1330">
        <f t="shared" si="128"/>
        <v>43442</v>
      </c>
      <c r="AK1391" s="589"/>
      <c r="AL1391" s="726">
        <v>43442</v>
      </c>
      <c r="AM1391" s="213"/>
      <c r="AN1391" s="244"/>
      <c r="AO1391" s="244"/>
      <c r="AP1391" s="213"/>
      <c r="AQ1391" s="213"/>
      <c r="AR1391" s="213"/>
      <c r="AS1391" s="213"/>
      <c r="AT1391" s="213"/>
      <c r="AU1391" s="213"/>
      <c r="AV1391" s="885"/>
      <c r="AW1391" s="885"/>
      <c r="AX1391" s="885"/>
      <c r="AY1391" s="885"/>
      <c r="AZ1391" s="177"/>
    </row>
    <row r="1392" spans="2:52" ht="15" customHeight="1">
      <c r="B1392" s="1310">
        <v>1386</v>
      </c>
      <c r="C1392" s="563" t="s">
        <v>7777</v>
      </c>
      <c r="D1392" s="590" t="s">
        <v>230</v>
      </c>
      <c r="E1392" s="567" t="s">
        <v>4228</v>
      </c>
      <c r="F1392" s="526" t="s">
        <v>7778</v>
      </c>
      <c r="G1392" s="509" t="s">
        <v>102</v>
      </c>
      <c r="H1392" s="688" t="s">
        <v>7779</v>
      </c>
      <c r="I1392" s="211">
        <v>35163</v>
      </c>
      <c r="J1392" s="903">
        <f t="shared" ca="1" si="125"/>
        <v>26</v>
      </c>
      <c r="K1392" s="176" t="s">
        <v>24</v>
      </c>
      <c r="L1392" s="170" t="s">
        <v>24</v>
      </c>
      <c r="M1392" s="173" t="s">
        <v>24</v>
      </c>
      <c r="N1392" s="510">
        <v>43442</v>
      </c>
      <c r="O1392" s="211" t="s">
        <v>24</v>
      </c>
      <c r="P1392" s="244" t="s">
        <v>24</v>
      </c>
      <c r="Q1392" s="198" t="str">
        <f t="shared" si="124"/>
        <v>-</v>
      </c>
      <c r="R1392" s="181" t="str">
        <f t="shared" ca="1" si="126"/>
        <v>TIDAK MCU</v>
      </c>
      <c r="S1392" s="451" t="s">
        <v>8836</v>
      </c>
      <c r="T1392" s="1330">
        <v>44294</v>
      </c>
      <c r="U1392" s="1329">
        <v>44294</v>
      </c>
      <c r="V1392" s="395" t="s">
        <v>24</v>
      </c>
      <c r="W1392" s="136" t="s">
        <v>24</v>
      </c>
      <c r="X1392" s="200"/>
      <c r="Y1392" s="201"/>
      <c r="Z1392" s="202"/>
      <c r="AA1392" s="244" t="s">
        <v>6974</v>
      </c>
      <c r="AB1392" s="213" t="s">
        <v>24</v>
      </c>
      <c r="AC1392" s="203"/>
      <c r="AD1392" s="230"/>
      <c r="AE1392" s="232"/>
      <c r="AF1392" s="232"/>
      <c r="AG1392" s="230"/>
      <c r="AH1392" s="1305"/>
      <c r="AI1392" s="244" t="str">
        <f t="shared" si="127"/>
        <v>WA 500, WA 600-</v>
      </c>
      <c r="AJ1392" s="1330">
        <f t="shared" si="128"/>
        <v>43442</v>
      </c>
      <c r="AK1392" s="589">
        <v>43442</v>
      </c>
      <c r="AL1392" s="726">
        <v>43442</v>
      </c>
      <c r="AM1392" s="213"/>
      <c r="AN1392" s="244"/>
      <c r="AO1392" s="244"/>
      <c r="AP1392" s="213"/>
      <c r="AQ1392" s="243" t="s">
        <v>3094</v>
      </c>
      <c r="AR1392" s="213"/>
      <c r="AS1392" s="213"/>
      <c r="AT1392" s="213"/>
      <c r="AU1392" s="213"/>
      <c r="AV1392" s="177"/>
      <c r="AW1392" s="177"/>
      <c r="AX1392" s="177"/>
      <c r="AY1392" s="177"/>
      <c r="AZ1392" s="177"/>
    </row>
    <row r="1393" spans="2:52" ht="15" customHeight="1">
      <c r="B1393" s="1310">
        <v>1387</v>
      </c>
      <c r="C1393" s="647" t="s">
        <v>7780</v>
      </c>
      <c r="D1393" s="244" t="s">
        <v>230</v>
      </c>
      <c r="E1393" s="567" t="s">
        <v>4228</v>
      </c>
      <c r="F1393" s="526" t="s">
        <v>7781</v>
      </c>
      <c r="G1393" s="509" t="s">
        <v>102</v>
      </c>
      <c r="H1393" s="653" t="s">
        <v>7782</v>
      </c>
      <c r="I1393" s="211">
        <v>33210</v>
      </c>
      <c r="J1393" s="903">
        <f t="shared" ca="1" si="125"/>
        <v>31</v>
      </c>
      <c r="K1393" s="181" t="s">
        <v>494</v>
      </c>
      <c r="L1393" s="181" t="s">
        <v>7783</v>
      </c>
      <c r="M1393" s="181">
        <v>44432</v>
      </c>
      <c r="N1393" s="577">
        <v>42968</v>
      </c>
      <c r="O1393" s="205" t="s">
        <v>24</v>
      </c>
      <c r="P1393" s="244" t="s">
        <v>24</v>
      </c>
      <c r="Q1393" s="198" t="str">
        <f t="shared" si="124"/>
        <v>-</v>
      </c>
      <c r="R1393" s="181" t="str">
        <f t="shared" ca="1" si="126"/>
        <v>TIDAK MCU</v>
      </c>
      <c r="S1393" s="451" t="s">
        <v>8837</v>
      </c>
      <c r="T1393" s="1330">
        <v>44533</v>
      </c>
      <c r="U1393" s="1329">
        <v>44533</v>
      </c>
      <c r="V1393" s="395" t="s">
        <v>24</v>
      </c>
      <c r="W1393" s="136" t="s">
        <v>24</v>
      </c>
      <c r="X1393" s="200"/>
      <c r="Y1393" s="201"/>
      <c r="Z1393" s="202"/>
      <c r="AA1393" s="244" t="s">
        <v>927</v>
      </c>
      <c r="AB1393" s="244" t="s">
        <v>9107</v>
      </c>
      <c r="AC1393" s="203" t="s">
        <v>24</v>
      </c>
      <c r="AD1393" s="232" t="s">
        <v>24</v>
      </c>
      <c r="AE1393" s="232" t="s">
        <v>24</v>
      </c>
      <c r="AF1393" s="232" t="s">
        <v>24</v>
      </c>
      <c r="AG1393" s="230" t="s">
        <v>24</v>
      </c>
      <c r="AH1393" s="1305"/>
      <c r="AI1393" s="244" t="str">
        <f t="shared" si="127"/>
        <v>SC P360 - SC P410 A/MHD 465-----</v>
      </c>
      <c r="AJ1393" s="1330">
        <f t="shared" si="128"/>
        <v>42968</v>
      </c>
      <c r="AK1393" s="589">
        <v>42972</v>
      </c>
      <c r="AL1393" s="726">
        <v>42975</v>
      </c>
      <c r="AM1393" s="213"/>
      <c r="AN1393" s="244"/>
      <c r="AO1393" s="244"/>
      <c r="AP1393" s="213"/>
      <c r="AQ1393" s="213"/>
      <c r="AR1393" s="213"/>
      <c r="AS1393" s="213"/>
      <c r="AT1393" s="213"/>
      <c r="AU1393" s="213"/>
      <c r="AV1393" s="885"/>
      <c r="AW1393" s="885"/>
      <c r="AX1393" s="885"/>
      <c r="AY1393" s="885"/>
      <c r="AZ1393" s="177"/>
    </row>
    <row r="1394" spans="2:52" ht="15" customHeight="1">
      <c r="B1394" s="1310">
        <v>1388</v>
      </c>
      <c r="C1394" s="647" t="s">
        <v>7784</v>
      </c>
      <c r="D1394" s="566" t="s">
        <v>230</v>
      </c>
      <c r="E1394" s="567" t="s">
        <v>4228</v>
      </c>
      <c r="F1394" s="526" t="s">
        <v>7785</v>
      </c>
      <c r="G1394" s="509" t="s">
        <v>102</v>
      </c>
      <c r="H1394" s="653" t="s">
        <v>7786</v>
      </c>
      <c r="I1394" s="211">
        <v>34624</v>
      </c>
      <c r="J1394" s="1314">
        <f t="shared" ca="1" si="125"/>
        <v>27</v>
      </c>
      <c r="K1394" s="316" t="s">
        <v>24</v>
      </c>
      <c r="L1394" s="326" t="s">
        <v>24</v>
      </c>
      <c r="M1394" s="336" t="s">
        <v>24</v>
      </c>
      <c r="N1394" s="577">
        <v>42728</v>
      </c>
      <c r="O1394" s="205" t="s">
        <v>24</v>
      </c>
      <c r="P1394" s="244" t="s">
        <v>24</v>
      </c>
      <c r="Q1394" s="198" t="str">
        <f t="shared" si="124"/>
        <v>-</v>
      </c>
      <c r="R1394" s="181" t="str">
        <f t="shared" ca="1" si="126"/>
        <v>TIDAK MCU</v>
      </c>
      <c r="S1394" s="451" t="s">
        <v>8838</v>
      </c>
      <c r="T1394" s="1330">
        <v>44486</v>
      </c>
      <c r="U1394" s="1329">
        <v>44486</v>
      </c>
      <c r="V1394" s="1330" t="s">
        <v>24</v>
      </c>
      <c r="W1394" s="1311" t="s">
        <v>24</v>
      </c>
      <c r="X1394" s="200"/>
      <c r="Y1394" s="201"/>
      <c r="Z1394" s="202"/>
      <c r="AA1394" s="213" t="s">
        <v>6974</v>
      </c>
      <c r="AB1394" s="213" t="s">
        <v>928</v>
      </c>
      <c r="AC1394" s="203" t="s">
        <v>927</v>
      </c>
      <c r="AD1394" s="230" t="s">
        <v>9106</v>
      </c>
      <c r="AE1394" s="230" t="s">
        <v>594</v>
      </c>
      <c r="AF1394" s="230" t="s">
        <v>24</v>
      </c>
      <c r="AG1394" s="230" t="s">
        <v>24</v>
      </c>
      <c r="AH1394" s="1305"/>
      <c r="AI1394" s="244" t="str">
        <f t="shared" si="127"/>
        <v>WA 500, WA 600DZ 85 - DZ 375SC P360 - SC P410 A/MPW 140PC 200 - PC 400--</v>
      </c>
      <c r="AJ1394" s="1330">
        <f t="shared" si="128"/>
        <v>42728</v>
      </c>
      <c r="AK1394" s="589">
        <v>43522</v>
      </c>
      <c r="AL1394" s="726">
        <v>43522</v>
      </c>
      <c r="AM1394" s="213"/>
      <c r="AN1394" s="244"/>
      <c r="AO1394" s="244"/>
      <c r="AP1394" s="213"/>
      <c r="AQ1394" s="180"/>
      <c r="AR1394" s="213"/>
      <c r="AS1394" s="213"/>
      <c r="AT1394" s="213"/>
      <c r="AU1394" s="213"/>
      <c r="AV1394" s="885"/>
      <c r="AW1394" s="885"/>
      <c r="AX1394" s="885"/>
      <c r="AY1394" s="885"/>
      <c r="AZ1394" s="177"/>
    </row>
    <row r="1395" spans="2:52" ht="15" customHeight="1">
      <c r="B1395" s="1310">
        <v>1389</v>
      </c>
      <c r="C1395" s="563" t="s">
        <v>7787</v>
      </c>
      <c r="D1395" s="590" t="s">
        <v>230</v>
      </c>
      <c r="E1395" s="567" t="s">
        <v>4228</v>
      </c>
      <c r="F1395" s="526" t="s">
        <v>7788</v>
      </c>
      <c r="G1395" s="509" t="s">
        <v>102</v>
      </c>
      <c r="H1395" s="570" t="s">
        <v>24</v>
      </c>
      <c r="I1395" s="211">
        <v>36433</v>
      </c>
      <c r="J1395" s="903">
        <f t="shared" ca="1" si="125"/>
        <v>22</v>
      </c>
      <c r="K1395" s="176" t="s">
        <v>24</v>
      </c>
      <c r="L1395" s="170" t="s">
        <v>24</v>
      </c>
      <c r="M1395" s="173" t="s">
        <v>24</v>
      </c>
      <c r="N1395" s="510">
        <v>43313</v>
      </c>
      <c r="O1395" s="205"/>
      <c r="P1395" s="244" t="s">
        <v>24</v>
      </c>
      <c r="Q1395" s="198" t="str">
        <f t="shared" si="124"/>
        <v>-</v>
      </c>
      <c r="R1395" s="181" t="str">
        <f t="shared" ca="1" si="126"/>
        <v>TIDAK MCU</v>
      </c>
      <c r="S1395" s="451" t="s">
        <v>8839</v>
      </c>
      <c r="T1395" s="1330">
        <v>44469</v>
      </c>
      <c r="U1395" s="1329">
        <v>44469</v>
      </c>
      <c r="V1395" s="904" t="s">
        <v>24</v>
      </c>
      <c r="W1395" s="136" t="s">
        <v>24</v>
      </c>
      <c r="X1395" s="200"/>
      <c r="Y1395" s="201"/>
      <c r="Z1395" s="202"/>
      <c r="AA1395" s="243" t="s">
        <v>6974</v>
      </c>
      <c r="AB1395" s="244"/>
      <c r="AC1395" s="463"/>
      <c r="AD1395" s="232"/>
      <c r="AE1395" s="232"/>
      <c r="AF1395" s="232"/>
      <c r="AG1395" s="230"/>
      <c r="AH1395" s="1305"/>
      <c r="AI1395" s="244" t="str">
        <f t="shared" si="127"/>
        <v>WA 500, WA 600</v>
      </c>
      <c r="AJ1395" s="1330">
        <f t="shared" si="128"/>
        <v>43313</v>
      </c>
      <c r="AK1395" s="589">
        <v>43992</v>
      </c>
      <c r="AL1395" s="726">
        <v>43313</v>
      </c>
      <c r="AM1395" s="213"/>
      <c r="AN1395" s="244"/>
      <c r="AO1395" s="244"/>
      <c r="AP1395" s="213"/>
      <c r="AQ1395" s="243" t="s">
        <v>3094</v>
      </c>
      <c r="AR1395" s="213"/>
      <c r="AS1395" s="213"/>
      <c r="AT1395" s="213"/>
      <c r="AU1395" s="213"/>
      <c r="AV1395" s="885"/>
      <c r="AW1395" s="885"/>
      <c r="AX1395" s="885"/>
      <c r="AY1395" s="885"/>
      <c r="AZ1395" s="177"/>
    </row>
    <row r="1396" spans="2:52" ht="15" customHeight="1">
      <c r="B1396" s="1310">
        <v>1390</v>
      </c>
      <c r="C1396" s="563" t="s">
        <v>7789</v>
      </c>
      <c r="D1396" s="590" t="s">
        <v>230</v>
      </c>
      <c r="E1396" s="567" t="s">
        <v>4228</v>
      </c>
      <c r="F1396" s="526" t="s">
        <v>7790</v>
      </c>
      <c r="G1396" s="509" t="s">
        <v>102</v>
      </c>
      <c r="H1396" s="653" t="s">
        <v>7791</v>
      </c>
      <c r="I1396" s="211">
        <v>34764</v>
      </c>
      <c r="J1396" s="903">
        <f t="shared" ca="1" si="125"/>
        <v>27</v>
      </c>
      <c r="K1396" s="181" t="s">
        <v>493</v>
      </c>
      <c r="L1396" s="181" t="s">
        <v>7792</v>
      </c>
      <c r="M1396" s="181">
        <v>45428</v>
      </c>
      <c r="N1396" s="577">
        <v>43409</v>
      </c>
      <c r="O1396" s="205" t="s">
        <v>24</v>
      </c>
      <c r="P1396" s="244" t="s">
        <v>24</v>
      </c>
      <c r="Q1396" s="198" t="str">
        <f t="shared" si="124"/>
        <v>-</v>
      </c>
      <c r="R1396" s="181" t="str">
        <f t="shared" ca="1" si="126"/>
        <v>TIDAK MCU</v>
      </c>
      <c r="S1396" s="451" t="s">
        <v>8840</v>
      </c>
      <c r="T1396" s="1330">
        <v>44626</v>
      </c>
      <c r="U1396" s="1329">
        <v>44626</v>
      </c>
      <c r="V1396" s="395" t="s">
        <v>24</v>
      </c>
      <c r="W1396" s="136" t="s">
        <v>24</v>
      </c>
      <c r="X1396" s="200"/>
      <c r="Y1396" s="201"/>
      <c r="Z1396" s="202"/>
      <c r="AA1396" s="244" t="s">
        <v>927</v>
      </c>
      <c r="AB1396" s="244" t="s">
        <v>24</v>
      </c>
      <c r="AC1396" s="463" t="s">
        <v>24</v>
      </c>
      <c r="AD1396" s="232" t="s">
        <v>24</v>
      </c>
      <c r="AE1396" s="232" t="s">
        <v>24</v>
      </c>
      <c r="AF1396" s="232" t="s">
        <v>24</v>
      </c>
      <c r="AG1396" s="230" t="s">
        <v>24</v>
      </c>
      <c r="AH1396" s="1305"/>
      <c r="AI1396" s="244" t="str">
        <f t="shared" si="127"/>
        <v>SC P360 - SC P410 A/M------</v>
      </c>
      <c r="AJ1396" s="1330">
        <f t="shared" si="128"/>
        <v>43409</v>
      </c>
      <c r="AK1396" s="589">
        <v>43413</v>
      </c>
      <c r="AL1396" s="726">
        <v>43416</v>
      </c>
      <c r="AM1396" s="213"/>
      <c r="AN1396" s="244"/>
      <c r="AO1396" s="244"/>
      <c r="AP1396" s="213"/>
      <c r="AQ1396" s="213"/>
      <c r="AR1396" s="213"/>
      <c r="AS1396" s="213"/>
      <c r="AT1396" s="213"/>
      <c r="AU1396" s="213"/>
      <c r="AV1396" s="177"/>
      <c r="AW1396" s="177"/>
      <c r="AX1396" s="177"/>
      <c r="AY1396" s="177"/>
      <c r="AZ1396" s="177"/>
    </row>
    <row r="1397" spans="2:52" ht="15" customHeight="1">
      <c r="B1397" s="1310">
        <v>1391</v>
      </c>
      <c r="C1397" s="563" t="s">
        <v>1508</v>
      </c>
      <c r="D1397" s="590" t="s">
        <v>230</v>
      </c>
      <c r="E1397" s="566" t="s">
        <v>4228</v>
      </c>
      <c r="F1397" s="526" t="s">
        <v>7793</v>
      </c>
      <c r="G1397" s="509" t="s">
        <v>102</v>
      </c>
      <c r="H1397" s="570" t="s">
        <v>24</v>
      </c>
      <c r="I1397" s="211">
        <v>33316</v>
      </c>
      <c r="J1397" s="903">
        <f t="shared" ca="1" si="125"/>
        <v>31</v>
      </c>
      <c r="K1397" s="176" t="s">
        <v>24</v>
      </c>
      <c r="L1397" s="170" t="s">
        <v>24</v>
      </c>
      <c r="M1397" s="173" t="s">
        <v>24</v>
      </c>
      <c r="N1397" s="577">
        <v>42842</v>
      </c>
      <c r="O1397" s="205" t="s">
        <v>24</v>
      </c>
      <c r="P1397" s="244" t="s">
        <v>24</v>
      </c>
      <c r="Q1397" s="198" t="str">
        <f t="shared" si="124"/>
        <v>-</v>
      </c>
      <c r="R1397" s="181" t="str">
        <f t="shared" ca="1" si="126"/>
        <v>TIDAK MCU</v>
      </c>
      <c r="S1397" s="451" t="s">
        <v>8841</v>
      </c>
      <c r="T1397" s="1330">
        <v>44274</v>
      </c>
      <c r="U1397" s="1329">
        <v>44274</v>
      </c>
      <c r="V1397" s="395" t="s">
        <v>24</v>
      </c>
      <c r="W1397" s="136" t="s">
        <v>24</v>
      </c>
      <c r="X1397" s="200"/>
      <c r="Y1397" s="201"/>
      <c r="Z1397" s="202"/>
      <c r="AA1397" s="244" t="s">
        <v>927</v>
      </c>
      <c r="AB1397" s="213" t="s">
        <v>929</v>
      </c>
      <c r="AC1397" s="203" t="s">
        <v>9109</v>
      </c>
      <c r="AD1397" s="232" t="s">
        <v>24</v>
      </c>
      <c r="AE1397" s="232" t="s">
        <v>24</v>
      </c>
      <c r="AF1397" s="232" t="s">
        <v>24</v>
      </c>
      <c r="AG1397" s="230" t="s">
        <v>24</v>
      </c>
      <c r="AH1397" s="1305"/>
      <c r="AI1397" s="244" t="str">
        <f t="shared" si="127"/>
        <v>SC P360 - SC P410 A/MGD 705, GD 825GD CAT 14M3----</v>
      </c>
      <c r="AJ1397" s="1330">
        <f t="shared" si="128"/>
        <v>42842</v>
      </c>
      <c r="AK1397" s="589">
        <v>43841</v>
      </c>
      <c r="AL1397" s="726">
        <v>43841</v>
      </c>
      <c r="AM1397" s="213"/>
      <c r="AN1397" s="244"/>
      <c r="AO1397" s="244"/>
      <c r="AP1397" s="213"/>
      <c r="AQ1397" s="1231" t="s">
        <v>3094</v>
      </c>
      <c r="AR1397" s="213"/>
      <c r="AS1397" s="213"/>
      <c r="AT1397" s="213"/>
      <c r="AU1397" s="213"/>
      <c r="AV1397" s="177"/>
      <c r="AW1397" s="177"/>
      <c r="AX1397" s="177"/>
      <c r="AY1397" s="177"/>
      <c r="AZ1397" s="177"/>
    </row>
    <row r="1398" spans="2:52" ht="15" customHeight="1">
      <c r="B1398" s="1310">
        <v>1392</v>
      </c>
      <c r="C1398" s="563" t="s">
        <v>7794</v>
      </c>
      <c r="D1398" s="697" t="s">
        <v>230</v>
      </c>
      <c r="E1398" s="554" t="s">
        <v>4228</v>
      </c>
      <c r="F1398" s="509" t="s">
        <v>7795</v>
      </c>
      <c r="G1398" s="509" t="s">
        <v>102</v>
      </c>
      <c r="H1398" s="653" t="s">
        <v>7796</v>
      </c>
      <c r="I1398" s="211">
        <v>27539</v>
      </c>
      <c r="J1398" s="903">
        <f t="shared" ca="1" si="125"/>
        <v>47</v>
      </c>
      <c r="K1398" s="181" t="s">
        <v>494</v>
      </c>
      <c r="L1398" s="178" t="s">
        <v>24</v>
      </c>
      <c r="M1398" s="181">
        <v>44742</v>
      </c>
      <c r="N1398" s="533">
        <v>43241</v>
      </c>
      <c r="O1398" s="205" t="s">
        <v>24</v>
      </c>
      <c r="P1398" s="244" t="s">
        <v>24</v>
      </c>
      <c r="Q1398" s="198" t="str">
        <f t="shared" si="124"/>
        <v>-</v>
      </c>
      <c r="R1398" s="181" t="str">
        <f t="shared" ca="1" si="126"/>
        <v>TIDAK MCU</v>
      </c>
      <c r="S1398" s="451" t="s">
        <v>8842</v>
      </c>
      <c r="T1398" s="1330">
        <v>44341</v>
      </c>
      <c r="U1398" s="1329">
        <v>44341</v>
      </c>
      <c r="V1398" s="904" t="s">
        <v>24</v>
      </c>
      <c r="W1398" s="136" t="s">
        <v>24</v>
      </c>
      <c r="X1398" s="200"/>
      <c r="Y1398" s="201"/>
      <c r="Z1398" s="202"/>
      <c r="AA1398" s="213" t="s">
        <v>927</v>
      </c>
      <c r="AB1398" s="213" t="s">
        <v>24</v>
      </c>
      <c r="AC1398" s="203" t="s">
        <v>24</v>
      </c>
      <c r="AD1398" s="232" t="s">
        <v>24</v>
      </c>
      <c r="AE1398" s="232" t="s">
        <v>24</v>
      </c>
      <c r="AF1398" s="232" t="s">
        <v>24</v>
      </c>
      <c r="AG1398" s="230" t="s">
        <v>24</v>
      </c>
      <c r="AH1398" s="1305"/>
      <c r="AI1398" s="244" t="str">
        <f t="shared" si="127"/>
        <v>SC P360 - SC P410 A/M------</v>
      </c>
      <c r="AJ1398" s="1330">
        <f t="shared" si="128"/>
        <v>43241</v>
      </c>
      <c r="AK1398" s="589">
        <v>43974</v>
      </c>
      <c r="AL1398" s="726">
        <v>43522</v>
      </c>
      <c r="AM1398" s="213"/>
      <c r="AN1398" s="244"/>
      <c r="AO1398" s="244"/>
      <c r="AP1398" s="213"/>
      <c r="AQ1398" s="243" t="s">
        <v>3094</v>
      </c>
      <c r="AR1398" s="213"/>
      <c r="AS1398" s="213"/>
      <c r="AT1398" s="213"/>
      <c r="AU1398" s="213"/>
      <c r="AV1398" s="177"/>
      <c r="AW1398" s="177"/>
      <c r="AX1398" s="177"/>
      <c r="AY1398" s="177"/>
      <c r="AZ1398" s="177"/>
    </row>
    <row r="1399" spans="2:52" ht="15" customHeight="1">
      <c r="B1399" s="1310">
        <v>1393</v>
      </c>
      <c r="C1399" s="563" t="s">
        <v>7797</v>
      </c>
      <c r="D1399" s="590" t="s">
        <v>230</v>
      </c>
      <c r="E1399" s="554" t="s">
        <v>4228</v>
      </c>
      <c r="F1399" s="509" t="s">
        <v>7798</v>
      </c>
      <c r="G1399" s="509" t="s">
        <v>102</v>
      </c>
      <c r="H1399" s="653" t="s">
        <v>7799</v>
      </c>
      <c r="I1399" s="211">
        <v>35882</v>
      </c>
      <c r="J1399" s="903">
        <f t="shared" ca="1" si="125"/>
        <v>24</v>
      </c>
      <c r="K1399" s="181" t="s">
        <v>24</v>
      </c>
      <c r="L1399" s="181" t="s">
        <v>24</v>
      </c>
      <c r="M1399" s="181" t="s">
        <v>24</v>
      </c>
      <c r="N1399" s="533">
        <v>43381</v>
      </c>
      <c r="O1399" s="211" t="s">
        <v>24</v>
      </c>
      <c r="P1399" s="244" t="s">
        <v>24</v>
      </c>
      <c r="Q1399" s="198" t="str">
        <f t="shared" si="124"/>
        <v>-</v>
      </c>
      <c r="R1399" s="181" t="str">
        <f t="shared" ca="1" si="126"/>
        <v>TIDAK MCU</v>
      </c>
      <c r="S1399" s="451" t="s">
        <v>8843</v>
      </c>
      <c r="T1399" s="1330">
        <v>44283</v>
      </c>
      <c r="U1399" s="1329">
        <v>44283</v>
      </c>
      <c r="V1399" s="395" t="s">
        <v>24</v>
      </c>
      <c r="W1399" s="136" t="s">
        <v>24</v>
      </c>
      <c r="X1399" s="200"/>
      <c r="Y1399" s="201"/>
      <c r="Z1399" s="202"/>
      <c r="AA1399" s="244" t="s">
        <v>11984</v>
      </c>
      <c r="AB1399" s="213" t="s">
        <v>24</v>
      </c>
      <c r="AC1399" s="203"/>
      <c r="AD1399" s="230"/>
      <c r="AE1399" s="232"/>
      <c r="AF1399" s="232"/>
      <c r="AG1399" s="230"/>
      <c r="AH1399" s="1305"/>
      <c r="AI1399" s="244" t="str">
        <f t="shared" si="127"/>
        <v>SC 360, SC P380-</v>
      </c>
      <c r="AJ1399" s="1330">
        <f t="shared" si="128"/>
        <v>43381</v>
      </c>
      <c r="AK1399" s="589">
        <v>43381</v>
      </c>
      <c r="AL1399" s="726">
        <v>43381</v>
      </c>
      <c r="AM1399" s="213"/>
      <c r="AN1399" s="244"/>
      <c r="AO1399" s="244"/>
      <c r="AP1399" s="213"/>
      <c r="AQ1399" s="243" t="s">
        <v>3094</v>
      </c>
      <c r="AR1399" s="213"/>
      <c r="AS1399" s="213"/>
      <c r="AT1399" s="213"/>
      <c r="AU1399" s="213"/>
      <c r="AV1399" s="177"/>
      <c r="AW1399" s="177"/>
      <c r="AX1399" s="177"/>
      <c r="AY1399" s="177"/>
      <c r="AZ1399" s="177"/>
    </row>
    <row r="1400" spans="2:52" ht="15.75" customHeight="1">
      <c r="B1400" s="1310">
        <v>1394</v>
      </c>
      <c r="C1400" s="647" t="s">
        <v>7800</v>
      </c>
      <c r="D1400" s="244" t="s">
        <v>230</v>
      </c>
      <c r="E1400" s="521" t="s">
        <v>4228</v>
      </c>
      <c r="F1400" s="509" t="s">
        <v>7801</v>
      </c>
      <c r="G1400" s="509" t="s">
        <v>102</v>
      </c>
      <c r="H1400" s="653" t="s">
        <v>7802</v>
      </c>
      <c r="I1400" s="211">
        <v>33474</v>
      </c>
      <c r="J1400" s="903">
        <f t="shared" ca="1" si="125"/>
        <v>30</v>
      </c>
      <c r="K1400" s="181" t="s">
        <v>494</v>
      </c>
      <c r="L1400" s="178" t="s">
        <v>24</v>
      </c>
      <c r="M1400" s="181">
        <v>44938</v>
      </c>
      <c r="N1400" s="533">
        <v>43759</v>
      </c>
      <c r="O1400" s="205" t="s">
        <v>24</v>
      </c>
      <c r="P1400" s="244" t="s">
        <v>24</v>
      </c>
      <c r="Q1400" s="198" t="str">
        <f t="shared" si="124"/>
        <v>-</v>
      </c>
      <c r="R1400" s="181" t="str">
        <f t="shared" ca="1" si="126"/>
        <v>TIDAK MCU</v>
      </c>
      <c r="S1400" s="451" t="s">
        <v>8844</v>
      </c>
      <c r="T1400" s="1330">
        <v>44432</v>
      </c>
      <c r="U1400" s="1329">
        <v>44432</v>
      </c>
      <c r="V1400" s="395" t="s">
        <v>24</v>
      </c>
      <c r="W1400" s="136" t="s">
        <v>24</v>
      </c>
      <c r="X1400" s="200"/>
      <c r="Y1400" s="201"/>
      <c r="Z1400" s="202"/>
      <c r="AA1400" s="244" t="s">
        <v>927</v>
      </c>
      <c r="AB1400" s="213" t="s">
        <v>24</v>
      </c>
      <c r="AC1400" s="203" t="s">
        <v>24</v>
      </c>
      <c r="AD1400" s="232" t="s">
        <v>24</v>
      </c>
      <c r="AE1400" s="232" t="s">
        <v>24</v>
      </c>
      <c r="AF1400" s="232" t="s">
        <v>24</v>
      </c>
      <c r="AG1400" s="230" t="s">
        <v>24</v>
      </c>
      <c r="AH1400" s="1305"/>
      <c r="AI1400" s="244" t="str">
        <f t="shared" si="127"/>
        <v>SC P360 - SC P410 A/M------</v>
      </c>
      <c r="AJ1400" s="1330">
        <f t="shared" si="128"/>
        <v>43759</v>
      </c>
      <c r="AK1400" s="589">
        <v>43162</v>
      </c>
      <c r="AL1400" s="726">
        <v>43165</v>
      </c>
      <c r="AM1400" s="213"/>
      <c r="AN1400" s="244"/>
      <c r="AO1400" s="244"/>
      <c r="AP1400" s="213"/>
      <c r="AQ1400" s="180"/>
      <c r="AR1400" s="213"/>
      <c r="AS1400" s="213"/>
      <c r="AT1400" s="213"/>
      <c r="AU1400" s="213"/>
      <c r="AV1400" s="177"/>
      <c r="AW1400" s="177"/>
      <c r="AX1400" s="177"/>
      <c r="AY1400" s="177"/>
      <c r="AZ1400" s="177"/>
    </row>
    <row r="1401" spans="2:52" ht="15" customHeight="1">
      <c r="B1401" s="1310">
        <v>1395</v>
      </c>
      <c r="C1401" s="647" t="s">
        <v>7803</v>
      </c>
      <c r="D1401" s="244" t="s">
        <v>230</v>
      </c>
      <c r="E1401" s="521" t="s">
        <v>4228</v>
      </c>
      <c r="F1401" s="509" t="s">
        <v>7804</v>
      </c>
      <c r="G1401" s="509" t="s">
        <v>102</v>
      </c>
      <c r="H1401" s="653" t="s">
        <v>7805</v>
      </c>
      <c r="I1401" s="211">
        <v>34237</v>
      </c>
      <c r="J1401" s="903">
        <f t="shared" ca="1" si="125"/>
        <v>28</v>
      </c>
      <c r="K1401" s="176" t="s">
        <v>24</v>
      </c>
      <c r="L1401" s="170" t="s">
        <v>24</v>
      </c>
      <c r="M1401" s="173" t="s">
        <v>24</v>
      </c>
      <c r="N1401" s="556">
        <v>43245</v>
      </c>
      <c r="O1401" s="205" t="s">
        <v>24</v>
      </c>
      <c r="P1401" s="244" t="s">
        <v>24</v>
      </c>
      <c r="Q1401" s="198" t="str">
        <f t="shared" si="124"/>
        <v>-</v>
      </c>
      <c r="R1401" s="181" t="str">
        <f t="shared" ca="1" si="126"/>
        <v>TIDAK MCU</v>
      </c>
      <c r="S1401" s="451" t="s">
        <v>8845</v>
      </c>
      <c r="T1401" s="1330">
        <v>44464</v>
      </c>
      <c r="U1401" s="1329">
        <v>44464</v>
      </c>
      <c r="V1401" s="904" t="s">
        <v>24</v>
      </c>
      <c r="W1401" s="136" t="s">
        <v>24</v>
      </c>
      <c r="X1401" s="200"/>
      <c r="Y1401" s="201"/>
      <c r="Z1401" s="202"/>
      <c r="AA1401" s="244" t="s">
        <v>927</v>
      </c>
      <c r="AB1401" s="213" t="s">
        <v>24</v>
      </c>
      <c r="AC1401" s="203" t="s">
        <v>24</v>
      </c>
      <c r="AD1401" s="232" t="s">
        <v>24</v>
      </c>
      <c r="AE1401" s="232" t="s">
        <v>24</v>
      </c>
      <c r="AF1401" s="232" t="s">
        <v>24</v>
      </c>
      <c r="AG1401" s="230" t="s">
        <v>24</v>
      </c>
      <c r="AH1401" s="1305"/>
      <c r="AI1401" s="244" t="str">
        <f t="shared" si="127"/>
        <v>SC P360 - SC P410 A/M------</v>
      </c>
      <c r="AJ1401" s="1330">
        <f t="shared" si="128"/>
        <v>43245</v>
      </c>
      <c r="AK1401" s="589">
        <v>43249</v>
      </c>
      <c r="AL1401" s="726">
        <v>43252</v>
      </c>
      <c r="AM1401" s="213"/>
      <c r="AN1401" s="244"/>
      <c r="AO1401" s="244"/>
      <c r="AP1401" s="213"/>
      <c r="AQ1401" s="213"/>
      <c r="AR1401" s="213"/>
      <c r="AS1401" s="213"/>
      <c r="AT1401" s="213"/>
      <c r="AU1401" s="213"/>
      <c r="AV1401" s="885"/>
      <c r="AW1401" s="885"/>
      <c r="AX1401" s="885"/>
      <c r="AY1401" s="885"/>
      <c r="AZ1401" s="177"/>
    </row>
    <row r="1402" spans="2:52" ht="15" customHeight="1">
      <c r="B1402" s="1310">
        <v>1396</v>
      </c>
      <c r="C1402" s="647" t="s">
        <v>7806</v>
      </c>
      <c r="D1402" s="590" t="s">
        <v>230</v>
      </c>
      <c r="E1402" s="521" t="s">
        <v>4228</v>
      </c>
      <c r="F1402" s="509" t="s">
        <v>7807</v>
      </c>
      <c r="G1402" s="509" t="s">
        <v>102</v>
      </c>
      <c r="H1402" s="653" t="s">
        <v>7808</v>
      </c>
      <c r="I1402" s="211">
        <v>32859</v>
      </c>
      <c r="J1402" s="903">
        <f t="shared" ca="1" si="125"/>
        <v>32</v>
      </c>
      <c r="K1402" s="176" t="s">
        <v>24</v>
      </c>
      <c r="L1402" s="170" t="s">
        <v>24</v>
      </c>
      <c r="M1402" s="173" t="s">
        <v>24</v>
      </c>
      <c r="N1402" s="533">
        <v>43164</v>
      </c>
      <c r="O1402" s="205" t="s">
        <v>24</v>
      </c>
      <c r="P1402" s="244" t="s">
        <v>24</v>
      </c>
      <c r="Q1402" s="198" t="str">
        <f t="shared" si="124"/>
        <v>-</v>
      </c>
      <c r="R1402" s="181" t="str">
        <f t="shared" ca="1" si="126"/>
        <v>TIDAK MCU</v>
      </c>
      <c r="S1402" s="451" t="s">
        <v>8846</v>
      </c>
      <c r="T1402" s="1330">
        <v>44547</v>
      </c>
      <c r="U1402" s="1329">
        <v>44547</v>
      </c>
      <c r="V1402" s="395" t="s">
        <v>24</v>
      </c>
      <c r="W1402" s="136" t="s">
        <v>24</v>
      </c>
      <c r="X1402" s="200"/>
      <c r="Y1402" s="201"/>
      <c r="Z1402" s="202"/>
      <c r="AA1402" s="244" t="s">
        <v>927</v>
      </c>
      <c r="AB1402" s="213" t="s">
        <v>24</v>
      </c>
      <c r="AC1402" s="203" t="s">
        <v>24</v>
      </c>
      <c r="AD1402" s="232" t="s">
        <v>24</v>
      </c>
      <c r="AE1402" s="232" t="s">
        <v>24</v>
      </c>
      <c r="AF1402" s="232" t="s">
        <v>24</v>
      </c>
      <c r="AG1402" s="230" t="s">
        <v>24</v>
      </c>
      <c r="AH1402" s="1305"/>
      <c r="AI1402" s="244" t="str">
        <f t="shared" si="127"/>
        <v>SC P360 - SC P410 A/M------</v>
      </c>
      <c r="AJ1402" s="1330">
        <f t="shared" si="128"/>
        <v>43164</v>
      </c>
      <c r="AK1402" s="589">
        <v>43168</v>
      </c>
      <c r="AL1402" s="726">
        <v>43171</v>
      </c>
      <c r="AM1402" s="213"/>
      <c r="AN1402" s="244"/>
      <c r="AO1402" s="244"/>
      <c r="AP1402" s="213"/>
      <c r="AQ1402" s="180" t="s">
        <v>3094</v>
      </c>
      <c r="AR1402" s="213"/>
      <c r="AS1402" s="213"/>
      <c r="AT1402" s="213"/>
      <c r="AU1402" s="213"/>
      <c r="AV1402" s="177"/>
      <c r="AW1402" s="177"/>
      <c r="AX1402" s="177"/>
      <c r="AY1402" s="177"/>
      <c r="AZ1402" s="177"/>
    </row>
    <row r="1403" spans="2:52" ht="15" customHeight="1">
      <c r="B1403" s="1310">
        <v>1397</v>
      </c>
      <c r="C1403" s="563" t="s">
        <v>7809</v>
      </c>
      <c r="D1403" s="590" t="s">
        <v>230</v>
      </c>
      <c r="E1403" s="554" t="s">
        <v>4228</v>
      </c>
      <c r="F1403" s="509" t="s">
        <v>7810</v>
      </c>
      <c r="G1403" s="509" t="s">
        <v>102</v>
      </c>
      <c r="H1403" s="688" t="s">
        <v>7811</v>
      </c>
      <c r="I1403" s="211">
        <v>34473</v>
      </c>
      <c r="J1403" s="903">
        <f t="shared" ca="1" si="125"/>
        <v>28</v>
      </c>
      <c r="K1403" s="176" t="s">
        <v>24</v>
      </c>
      <c r="L1403" s="170" t="s">
        <v>24</v>
      </c>
      <c r="M1403" s="173" t="s">
        <v>24</v>
      </c>
      <c r="N1403" s="556">
        <v>43313</v>
      </c>
      <c r="O1403" s="205"/>
      <c r="P1403" s="244" t="s">
        <v>24</v>
      </c>
      <c r="Q1403" s="198" t="str">
        <f t="shared" si="124"/>
        <v>-</v>
      </c>
      <c r="R1403" s="181" t="str">
        <f t="shared" ca="1" si="126"/>
        <v>TIDAK MCU</v>
      </c>
      <c r="S1403" s="451" t="s">
        <v>8847</v>
      </c>
      <c r="T1403" s="1330">
        <v>44335</v>
      </c>
      <c r="U1403" s="1329">
        <v>44335</v>
      </c>
      <c r="V1403" s="395" t="s">
        <v>24</v>
      </c>
      <c r="W1403" s="136" t="s">
        <v>24</v>
      </c>
      <c r="X1403" s="200"/>
      <c r="Y1403" s="201"/>
      <c r="Z1403" s="202"/>
      <c r="AA1403" s="244" t="s">
        <v>6974</v>
      </c>
      <c r="AB1403" s="244" t="s">
        <v>24</v>
      </c>
      <c r="AC1403" s="463"/>
      <c r="AD1403" s="232"/>
      <c r="AE1403" s="232"/>
      <c r="AF1403" s="232"/>
      <c r="AG1403" s="230"/>
      <c r="AH1403" s="1305"/>
      <c r="AI1403" s="244" t="str">
        <f t="shared" si="127"/>
        <v>WA 500, WA 600-</v>
      </c>
      <c r="AJ1403" s="1330">
        <f t="shared" si="128"/>
        <v>43313</v>
      </c>
      <c r="AK1403" s="589">
        <v>43973</v>
      </c>
      <c r="AL1403" s="726">
        <v>43313</v>
      </c>
      <c r="AM1403" s="213"/>
      <c r="AN1403" s="244"/>
      <c r="AO1403" s="244"/>
      <c r="AP1403" s="213"/>
      <c r="AQ1403" s="1231" t="s">
        <v>3094</v>
      </c>
      <c r="AR1403" s="213"/>
      <c r="AS1403" s="213"/>
      <c r="AT1403" s="213"/>
      <c r="AU1403" s="213"/>
      <c r="AV1403" s="177"/>
      <c r="AW1403" s="177"/>
      <c r="AX1403" s="177"/>
      <c r="AY1403" s="177"/>
      <c r="AZ1403" s="177"/>
    </row>
    <row r="1404" spans="2:52" ht="15" customHeight="1">
      <c r="B1404" s="1310">
        <v>1398</v>
      </c>
      <c r="C1404" s="563" t="s">
        <v>7812</v>
      </c>
      <c r="D1404" s="590" t="s">
        <v>230</v>
      </c>
      <c r="E1404" s="554" t="s">
        <v>4228</v>
      </c>
      <c r="F1404" s="509" t="s">
        <v>7813</v>
      </c>
      <c r="G1404" s="509" t="s">
        <v>102</v>
      </c>
      <c r="H1404" s="653" t="s">
        <v>7814</v>
      </c>
      <c r="I1404" s="211">
        <v>33710</v>
      </c>
      <c r="J1404" s="903">
        <f t="shared" ca="1" si="125"/>
        <v>30</v>
      </c>
      <c r="K1404" s="211" t="s">
        <v>494</v>
      </c>
      <c r="L1404" s="211" t="s">
        <v>7815</v>
      </c>
      <c r="M1404" s="211">
        <v>45167</v>
      </c>
      <c r="N1404" s="533">
        <v>43346</v>
      </c>
      <c r="O1404" s="205" t="s">
        <v>24</v>
      </c>
      <c r="P1404" s="244" t="s">
        <v>24</v>
      </c>
      <c r="Q1404" s="198" t="str">
        <f t="shared" si="124"/>
        <v>-</v>
      </c>
      <c r="R1404" s="181" t="str">
        <f t="shared" ca="1" si="126"/>
        <v>TIDAK MCU</v>
      </c>
      <c r="S1404" s="451" t="s">
        <v>8848</v>
      </c>
      <c r="T1404" s="1330">
        <v>44302</v>
      </c>
      <c r="U1404" s="1329">
        <v>44302</v>
      </c>
      <c r="V1404" s="904" t="s">
        <v>24</v>
      </c>
      <c r="W1404" s="136" t="s">
        <v>24</v>
      </c>
      <c r="X1404" s="200"/>
      <c r="Y1404" s="201"/>
      <c r="Z1404" s="202"/>
      <c r="AA1404" s="244" t="s">
        <v>927</v>
      </c>
      <c r="AB1404" s="244" t="s">
        <v>24</v>
      </c>
      <c r="AC1404" s="463" t="s">
        <v>24</v>
      </c>
      <c r="AD1404" s="232" t="s">
        <v>24</v>
      </c>
      <c r="AE1404" s="232" t="s">
        <v>24</v>
      </c>
      <c r="AF1404" s="232" t="s">
        <v>24</v>
      </c>
      <c r="AG1404" s="230" t="s">
        <v>24</v>
      </c>
      <c r="AH1404" s="1305"/>
      <c r="AI1404" s="244" t="str">
        <f t="shared" si="127"/>
        <v>SC P360 - SC P410 A/M------</v>
      </c>
      <c r="AJ1404" s="1330">
        <f t="shared" si="128"/>
        <v>43346</v>
      </c>
      <c r="AK1404" s="589">
        <v>43350</v>
      </c>
      <c r="AL1404" s="726">
        <v>43353</v>
      </c>
      <c r="AM1404" s="213"/>
      <c r="AN1404" s="244"/>
      <c r="AO1404" s="244"/>
      <c r="AP1404" s="213"/>
      <c r="AQ1404" s="1231" t="s">
        <v>3094</v>
      </c>
      <c r="AR1404" s="213"/>
      <c r="AS1404" s="213"/>
      <c r="AT1404" s="213"/>
      <c r="AU1404" s="213"/>
      <c r="AV1404" s="885"/>
      <c r="AW1404" s="885"/>
      <c r="AX1404" s="885"/>
      <c r="AY1404" s="885"/>
      <c r="AZ1404" s="177"/>
    </row>
    <row r="1405" spans="2:52" ht="15" customHeight="1">
      <c r="B1405" s="1310">
        <v>1399</v>
      </c>
      <c r="C1405" s="563" t="s">
        <v>3935</v>
      </c>
      <c r="D1405" s="590" t="s">
        <v>230</v>
      </c>
      <c r="E1405" s="521" t="s">
        <v>4228</v>
      </c>
      <c r="F1405" s="509" t="s">
        <v>7816</v>
      </c>
      <c r="G1405" s="509" t="s">
        <v>102</v>
      </c>
      <c r="H1405" s="653" t="s">
        <v>7817</v>
      </c>
      <c r="I1405" s="211">
        <v>32003</v>
      </c>
      <c r="J1405" s="903">
        <f t="shared" ca="1" si="125"/>
        <v>34</v>
      </c>
      <c r="K1405" s="176" t="s">
        <v>24</v>
      </c>
      <c r="L1405" s="170" t="s">
        <v>24</v>
      </c>
      <c r="M1405" s="173" t="s">
        <v>24</v>
      </c>
      <c r="N1405" s="533">
        <v>43161</v>
      </c>
      <c r="O1405" s="205" t="s">
        <v>24</v>
      </c>
      <c r="P1405" s="244" t="s">
        <v>24</v>
      </c>
      <c r="Q1405" s="198" t="str">
        <f t="shared" si="124"/>
        <v>-</v>
      </c>
      <c r="R1405" s="181" t="str">
        <f t="shared" ca="1" si="126"/>
        <v>TIDAK MCU</v>
      </c>
      <c r="S1405" s="451" t="s">
        <v>8849</v>
      </c>
      <c r="T1405" s="1330">
        <v>44422</v>
      </c>
      <c r="U1405" s="1329">
        <v>44422</v>
      </c>
      <c r="V1405" s="1313" t="s">
        <v>24</v>
      </c>
      <c r="W1405" s="136" t="s">
        <v>24</v>
      </c>
      <c r="X1405" s="200"/>
      <c r="Y1405" s="201"/>
      <c r="Z1405" s="202"/>
      <c r="AA1405" s="213" t="s">
        <v>4457</v>
      </c>
      <c r="AB1405" s="213" t="s">
        <v>9113</v>
      </c>
      <c r="AC1405" s="203"/>
      <c r="AD1405" s="230"/>
      <c r="AE1405" s="230"/>
      <c r="AF1405" s="230"/>
      <c r="AG1405" s="230"/>
      <c r="AH1405" s="1305"/>
      <c r="AI1405" s="244" t="str">
        <f t="shared" si="127"/>
        <v>SC P360, SC P380SC P410 A/M</v>
      </c>
      <c r="AJ1405" s="1330">
        <f t="shared" si="128"/>
        <v>43161</v>
      </c>
      <c r="AK1405" s="589">
        <v>44236</v>
      </c>
      <c r="AL1405" s="726">
        <v>43168</v>
      </c>
      <c r="AM1405" s="213"/>
      <c r="AN1405" s="244"/>
      <c r="AO1405" s="244"/>
      <c r="AP1405" s="213"/>
      <c r="AQ1405" s="213"/>
      <c r="AR1405" s="213"/>
      <c r="AS1405" s="213"/>
      <c r="AT1405" s="213"/>
      <c r="AU1405" s="213"/>
      <c r="AV1405" s="177"/>
      <c r="AW1405" s="177"/>
      <c r="AX1405" s="177"/>
      <c r="AY1405" s="177"/>
      <c r="AZ1405" s="177"/>
    </row>
    <row r="1406" spans="2:52" ht="15" customHeight="1">
      <c r="B1406" s="1310">
        <v>1400</v>
      </c>
      <c r="C1406" s="647" t="s">
        <v>7818</v>
      </c>
      <c r="D1406" s="244" t="s">
        <v>230</v>
      </c>
      <c r="E1406" s="521" t="s">
        <v>4228</v>
      </c>
      <c r="F1406" s="509" t="s">
        <v>7819</v>
      </c>
      <c r="G1406" s="509" t="s">
        <v>102</v>
      </c>
      <c r="H1406" s="570" t="s">
        <v>24</v>
      </c>
      <c r="I1406" s="211">
        <v>36025</v>
      </c>
      <c r="J1406" s="903">
        <f t="shared" ca="1" si="125"/>
        <v>23</v>
      </c>
      <c r="K1406" s="176" t="s">
        <v>24</v>
      </c>
      <c r="L1406" s="170" t="s">
        <v>24</v>
      </c>
      <c r="M1406" s="173" t="s">
        <v>24</v>
      </c>
      <c r="N1406" s="533">
        <v>43144</v>
      </c>
      <c r="O1406" s="205" t="s">
        <v>24</v>
      </c>
      <c r="P1406" s="244" t="s">
        <v>24</v>
      </c>
      <c r="Q1406" s="198" t="str">
        <f t="shared" si="124"/>
        <v>-</v>
      </c>
      <c r="R1406" s="181" t="str">
        <f t="shared" ca="1" si="126"/>
        <v>TIDAK MCU</v>
      </c>
      <c r="S1406" s="451" t="s">
        <v>8850</v>
      </c>
      <c r="T1406" s="1330">
        <v>44426</v>
      </c>
      <c r="U1406" s="1329">
        <v>44426</v>
      </c>
      <c r="V1406" s="1313" t="s">
        <v>24</v>
      </c>
      <c r="W1406" s="136" t="s">
        <v>24</v>
      </c>
      <c r="X1406" s="200"/>
      <c r="Y1406" s="201"/>
      <c r="Z1406" s="202"/>
      <c r="AA1406" s="213" t="s">
        <v>4457</v>
      </c>
      <c r="AB1406" s="213" t="s">
        <v>24</v>
      </c>
      <c r="AC1406" s="203"/>
      <c r="AD1406" s="230"/>
      <c r="AE1406" s="230"/>
      <c r="AF1406" s="230"/>
      <c r="AG1406" s="230"/>
      <c r="AH1406" s="1305"/>
      <c r="AI1406" s="244" t="str">
        <f t="shared" si="127"/>
        <v>SC P360, SC P380-</v>
      </c>
      <c r="AJ1406" s="1330">
        <f t="shared" si="128"/>
        <v>43144</v>
      </c>
      <c r="AK1406" s="589">
        <v>43148</v>
      </c>
      <c r="AL1406" s="726">
        <v>43151</v>
      </c>
      <c r="AM1406" s="213"/>
      <c r="AN1406" s="244"/>
      <c r="AO1406" s="244"/>
      <c r="AP1406" s="213"/>
      <c r="AQ1406" s="213"/>
      <c r="AR1406" s="213"/>
      <c r="AS1406" s="213"/>
      <c r="AT1406" s="213"/>
      <c r="AU1406" s="213"/>
      <c r="AV1406" s="177"/>
      <c r="AW1406" s="177"/>
      <c r="AX1406" s="177"/>
      <c r="AY1406" s="177"/>
      <c r="AZ1406" s="177"/>
    </row>
    <row r="1407" spans="2:52" ht="15" customHeight="1">
      <c r="B1407" s="1310">
        <v>1401</v>
      </c>
      <c r="C1407" s="563" t="s">
        <v>1417</v>
      </c>
      <c r="D1407" s="590" t="s">
        <v>230</v>
      </c>
      <c r="E1407" s="521" t="s">
        <v>4228</v>
      </c>
      <c r="F1407" s="509" t="s">
        <v>7820</v>
      </c>
      <c r="G1407" s="509" t="s">
        <v>102</v>
      </c>
      <c r="H1407" s="653" t="s">
        <v>7821</v>
      </c>
      <c r="I1407" s="211">
        <v>34214</v>
      </c>
      <c r="J1407" s="1314">
        <f t="shared" ca="1" si="125"/>
        <v>28</v>
      </c>
      <c r="K1407" s="176" t="s">
        <v>24</v>
      </c>
      <c r="L1407" s="170" t="s">
        <v>24</v>
      </c>
      <c r="M1407" s="173" t="s">
        <v>24</v>
      </c>
      <c r="N1407" s="533">
        <v>42861</v>
      </c>
      <c r="O1407" s="205" t="s">
        <v>24</v>
      </c>
      <c r="P1407" s="244" t="s">
        <v>24</v>
      </c>
      <c r="Q1407" s="198" t="str">
        <f t="shared" si="124"/>
        <v>-</v>
      </c>
      <c r="R1407" s="181" t="str">
        <f t="shared" ca="1" si="126"/>
        <v>TIDAK MCU</v>
      </c>
      <c r="S1407" s="451" t="s">
        <v>8851</v>
      </c>
      <c r="T1407" s="1330">
        <v>44441</v>
      </c>
      <c r="U1407" s="1329">
        <v>44441</v>
      </c>
      <c r="V1407" s="1330" t="s">
        <v>24</v>
      </c>
      <c r="W1407" s="1311" t="s">
        <v>24</v>
      </c>
      <c r="X1407" s="200"/>
      <c r="Y1407" s="201"/>
      <c r="Z1407" s="202"/>
      <c r="AA1407" s="244" t="s">
        <v>927</v>
      </c>
      <c r="AB1407" s="213" t="s">
        <v>929</v>
      </c>
      <c r="AC1407" s="489" t="s">
        <v>9109</v>
      </c>
      <c r="AD1407" s="232" t="s">
        <v>9138</v>
      </c>
      <c r="AE1407" s="232" t="s">
        <v>13734</v>
      </c>
      <c r="AF1407" s="232" t="s">
        <v>24</v>
      </c>
      <c r="AG1407" s="230" t="s">
        <v>24</v>
      </c>
      <c r="AH1407" s="1305"/>
      <c r="AI1407" s="244" t="str">
        <f t="shared" si="127"/>
        <v>SC P360 - SC P410 A/MGD 705, GD 825GD CAT 14M3SC P460SC P460 STR--</v>
      </c>
      <c r="AJ1407" s="1330">
        <f t="shared" si="128"/>
        <v>42861</v>
      </c>
      <c r="AK1407" s="589">
        <v>44138</v>
      </c>
      <c r="AL1407" s="726">
        <v>43918</v>
      </c>
      <c r="AM1407" s="213"/>
      <c r="AN1407" s="244"/>
      <c r="AO1407" s="244"/>
      <c r="AP1407" s="244" t="s">
        <v>9109</v>
      </c>
      <c r="AQ1407" s="243" t="s">
        <v>3094</v>
      </c>
      <c r="AR1407" s="213"/>
      <c r="AS1407" s="213"/>
      <c r="AT1407" s="213"/>
      <c r="AU1407" s="213"/>
      <c r="AV1407" s="885"/>
      <c r="AW1407" s="885"/>
      <c r="AX1407" s="885"/>
      <c r="AY1407" s="885"/>
      <c r="AZ1407" s="177"/>
    </row>
    <row r="1408" spans="2:52" ht="15" customHeight="1">
      <c r="B1408" s="1310">
        <v>1402</v>
      </c>
      <c r="C1408" s="657" t="s">
        <v>7822</v>
      </c>
      <c r="D1408" s="697" t="s">
        <v>230</v>
      </c>
      <c r="E1408" s="521" t="s">
        <v>4228</v>
      </c>
      <c r="F1408" s="509" t="s">
        <v>7823</v>
      </c>
      <c r="G1408" s="509" t="s">
        <v>102</v>
      </c>
      <c r="H1408" s="1332" t="s">
        <v>7824</v>
      </c>
      <c r="I1408" s="1330">
        <v>34352</v>
      </c>
      <c r="J1408" s="1314">
        <f t="shared" ca="1" si="125"/>
        <v>28</v>
      </c>
      <c r="K1408" s="318" t="s">
        <v>24</v>
      </c>
      <c r="L1408" s="330" t="s">
        <v>24</v>
      </c>
      <c r="M1408" s="340" t="s">
        <v>24</v>
      </c>
      <c r="N1408" s="533">
        <v>43158</v>
      </c>
      <c r="O1408" s="1311" t="s">
        <v>24</v>
      </c>
      <c r="P1408" s="1314" t="s">
        <v>24</v>
      </c>
      <c r="Q1408" s="198" t="str">
        <f t="shared" si="124"/>
        <v>-</v>
      </c>
      <c r="R1408" s="181" t="str">
        <f t="shared" ca="1" si="126"/>
        <v>TIDAK MCU</v>
      </c>
      <c r="S1408" s="451" t="s">
        <v>8852</v>
      </c>
      <c r="T1408" s="1330">
        <v>44579</v>
      </c>
      <c r="U1408" s="1329">
        <v>44579</v>
      </c>
      <c r="V1408" s="1313" t="s">
        <v>24</v>
      </c>
      <c r="W1408" s="136" t="s">
        <v>24</v>
      </c>
      <c r="X1408" s="200"/>
      <c r="Y1408" s="201"/>
      <c r="Z1408" s="202"/>
      <c r="AA1408" s="1314" t="s">
        <v>927</v>
      </c>
      <c r="AB1408" s="1319" t="s">
        <v>24</v>
      </c>
      <c r="AC1408" s="1319" t="s">
        <v>24</v>
      </c>
      <c r="AD1408" s="1314" t="s">
        <v>24</v>
      </c>
      <c r="AE1408" s="1314" t="s">
        <v>24</v>
      </c>
      <c r="AF1408" s="232" t="s">
        <v>24</v>
      </c>
      <c r="AG1408" s="230" t="s">
        <v>24</v>
      </c>
      <c r="AH1408" s="1305"/>
      <c r="AI1408" s="244" t="str">
        <f t="shared" si="127"/>
        <v>SC P360 - SC P410 A/M------</v>
      </c>
      <c r="AJ1408" s="1330">
        <f t="shared" si="128"/>
        <v>43158</v>
      </c>
      <c r="AK1408" s="451">
        <v>43162</v>
      </c>
      <c r="AL1408" s="742">
        <v>43165</v>
      </c>
      <c r="AM1408" s="213"/>
      <c r="AN1408" s="244"/>
      <c r="AO1408" s="244"/>
      <c r="AP1408" s="213"/>
      <c r="AQ1408" s="180"/>
      <c r="AR1408" s="213"/>
      <c r="AS1408" s="213"/>
      <c r="AT1408" s="213"/>
      <c r="AU1408" s="213"/>
      <c r="AV1408" s="177"/>
      <c r="AW1408" s="177"/>
      <c r="AX1408" s="177"/>
      <c r="AY1408" s="177"/>
      <c r="AZ1408" s="177"/>
    </row>
    <row r="1409" spans="2:60" ht="15" customHeight="1">
      <c r="B1409" s="1310">
        <v>1403</v>
      </c>
      <c r="C1409" s="647" t="s">
        <v>7825</v>
      </c>
      <c r="D1409" s="590" t="s">
        <v>230</v>
      </c>
      <c r="E1409" s="567" t="s">
        <v>4228</v>
      </c>
      <c r="F1409" s="526" t="s">
        <v>7826</v>
      </c>
      <c r="G1409" s="526" t="s">
        <v>102</v>
      </c>
      <c r="H1409" s="527" t="s">
        <v>7827</v>
      </c>
      <c r="I1409" s="211">
        <v>35060</v>
      </c>
      <c r="J1409" s="903">
        <f t="shared" ca="1" si="125"/>
        <v>26</v>
      </c>
      <c r="K1409" s="211" t="s">
        <v>494</v>
      </c>
      <c r="L1409" s="211" t="s">
        <v>7828</v>
      </c>
      <c r="M1409" s="211">
        <v>45239</v>
      </c>
      <c r="N1409" s="577">
        <v>43374</v>
      </c>
      <c r="O1409" s="199"/>
      <c r="P1409" s="232" t="s">
        <v>24</v>
      </c>
      <c r="Q1409" s="194" t="str">
        <f t="shared" si="124"/>
        <v>-</v>
      </c>
      <c r="R1409" s="181" t="str">
        <f t="shared" ca="1" si="126"/>
        <v>TIDAK MCU</v>
      </c>
      <c r="S1409" s="451" t="s">
        <v>8853</v>
      </c>
      <c r="T1409" s="1330">
        <v>44557</v>
      </c>
      <c r="U1409" s="1329">
        <v>44557</v>
      </c>
      <c r="V1409" s="1313" t="s">
        <v>24</v>
      </c>
      <c r="W1409" s="136" t="s">
        <v>24</v>
      </c>
      <c r="X1409" s="200"/>
      <c r="Y1409" s="201"/>
      <c r="Z1409" s="202"/>
      <c r="AA1409" s="244" t="s">
        <v>934</v>
      </c>
      <c r="AB1409" s="232"/>
      <c r="AC1409" s="232"/>
      <c r="AD1409" s="232"/>
      <c r="AE1409" s="244"/>
      <c r="AF1409" s="232"/>
      <c r="AG1409" s="230"/>
      <c r="AH1409" s="369"/>
      <c r="AI1409" s="481" t="str">
        <f t="shared" si="127"/>
        <v>SC P410 A</v>
      </c>
      <c r="AJ1409" s="1330">
        <f t="shared" si="128"/>
        <v>43374</v>
      </c>
      <c r="AK1409" s="589"/>
      <c r="AL1409" s="726">
        <v>43374</v>
      </c>
      <c r="AM1409" s="213"/>
      <c r="AN1409" s="244"/>
      <c r="AO1409" s="244"/>
      <c r="AP1409" s="213"/>
      <c r="AQ1409" s="180"/>
      <c r="AR1409" s="213"/>
      <c r="AS1409" s="213"/>
      <c r="AT1409" s="213"/>
      <c r="AU1409" s="213"/>
      <c r="AV1409" s="177"/>
      <c r="AW1409" s="177"/>
      <c r="AX1409" s="177"/>
      <c r="AY1409" s="177"/>
      <c r="AZ1409" s="177"/>
    </row>
    <row r="1410" spans="2:60" ht="15" customHeight="1">
      <c r="B1410" s="1310">
        <v>1404</v>
      </c>
      <c r="C1410" s="647" t="s">
        <v>7829</v>
      </c>
      <c r="D1410" s="590" t="s">
        <v>230</v>
      </c>
      <c r="E1410" s="567" t="s">
        <v>4228</v>
      </c>
      <c r="F1410" s="526" t="s">
        <v>7830</v>
      </c>
      <c r="G1410" s="526" t="s">
        <v>102</v>
      </c>
      <c r="H1410" s="653" t="s">
        <v>7831</v>
      </c>
      <c r="I1410" s="211">
        <v>33186</v>
      </c>
      <c r="J1410" s="1314">
        <f t="shared" ca="1" si="125"/>
        <v>31</v>
      </c>
      <c r="K1410" s="211" t="s">
        <v>7146</v>
      </c>
      <c r="L1410" s="211" t="s">
        <v>7832</v>
      </c>
      <c r="M1410" s="211">
        <v>44509</v>
      </c>
      <c r="N1410" s="577">
        <v>43754</v>
      </c>
      <c r="O1410" s="205" t="s">
        <v>24</v>
      </c>
      <c r="P1410" s="244" t="s">
        <v>24</v>
      </c>
      <c r="Q1410" s="198" t="str">
        <f t="shared" si="124"/>
        <v>-</v>
      </c>
      <c r="R1410" s="181" t="str">
        <f t="shared" ca="1" si="126"/>
        <v>TIDAK MCU</v>
      </c>
      <c r="S1410" s="451" t="s">
        <v>8854</v>
      </c>
      <c r="T1410" s="1330">
        <v>44509</v>
      </c>
      <c r="U1410" s="1329">
        <v>44509</v>
      </c>
      <c r="V1410" s="1330" t="s">
        <v>24</v>
      </c>
      <c r="W1410" s="1311" t="s">
        <v>24</v>
      </c>
      <c r="X1410" s="200"/>
      <c r="Y1410" s="201"/>
      <c r="Z1410" s="202"/>
      <c r="AA1410" s="244" t="s">
        <v>927</v>
      </c>
      <c r="AB1410" s="213" t="s">
        <v>24</v>
      </c>
      <c r="AC1410" s="213" t="s">
        <v>24</v>
      </c>
      <c r="AD1410" s="244" t="s">
        <v>24</v>
      </c>
      <c r="AE1410" s="244" t="s">
        <v>24</v>
      </c>
      <c r="AF1410" s="232" t="s">
        <v>24</v>
      </c>
      <c r="AG1410" s="230" t="s">
        <v>24</v>
      </c>
      <c r="AH1410" s="1305"/>
      <c r="AI1410" s="244" t="str">
        <f t="shared" si="127"/>
        <v>SC P360 - SC P410 A/M------</v>
      </c>
      <c r="AJ1410" s="1330">
        <f t="shared" si="128"/>
        <v>43754</v>
      </c>
      <c r="AK1410" s="589" t="s">
        <v>24</v>
      </c>
      <c r="AL1410" s="726">
        <v>43754</v>
      </c>
      <c r="AM1410" s="213"/>
      <c r="AN1410" s="244"/>
      <c r="AO1410" s="244"/>
      <c r="AP1410" s="213"/>
      <c r="AQ1410" s="213"/>
      <c r="AR1410" s="213"/>
      <c r="AS1410" s="213"/>
      <c r="AT1410" s="213"/>
      <c r="AU1410" s="213"/>
      <c r="AV1410" s="885"/>
      <c r="AW1410" s="885"/>
      <c r="AX1410" s="885"/>
      <c r="AY1410" s="885"/>
      <c r="AZ1410" s="177"/>
    </row>
    <row r="1411" spans="2:60" ht="15" customHeight="1">
      <c r="B1411" s="1310">
        <v>1405</v>
      </c>
      <c r="C1411" s="563" t="s">
        <v>7833</v>
      </c>
      <c r="D1411" s="590" t="s">
        <v>230</v>
      </c>
      <c r="E1411" s="566" t="s">
        <v>4228</v>
      </c>
      <c r="F1411" s="526" t="s">
        <v>7834</v>
      </c>
      <c r="G1411" s="526" t="s">
        <v>102</v>
      </c>
      <c r="H1411" s="653" t="s">
        <v>7835</v>
      </c>
      <c r="I1411" s="211">
        <v>33419</v>
      </c>
      <c r="J1411" s="903">
        <f t="shared" ca="1" si="125"/>
        <v>30</v>
      </c>
      <c r="K1411" s="211" t="s">
        <v>24</v>
      </c>
      <c r="L1411" s="244" t="s">
        <v>24</v>
      </c>
      <c r="M1411" s="211" t="s">
        <v>24</v>
      </c>
      <c r="N1411" s="577">
        <v>43754</v>
      </c>
      <c r="O1411" s="205" t="s">
        <v>24</v>
      </c>
      <c r="P1411" s="244" t="s">
        <v>24</v>
      </c>
      <c r="Q1411" s="198" t="str">
        <f t="shared" si="124"/>
        <v>-</v>
      </c>
      <c r="R1411" s="181" t="str">
        <f t="shared" ca="1" si="126"/>
        <v>TIDAK MCU</v>
      </c>
      <c r="S1411" s="451" t="s">
        <v>8855</v>
      </c>
      <c r="T1411" s="1330">
        <v>44377</v>
      </c>
      <c r="U1411" s="1329">
        <v>44377</v>
      </c>
      <c r="V1411" s="395" t="s">
        <v>24</v>
      </c>
      <c r="W1411" s="136" t="s">
        <v>24</v>
      </c>
      <c r="X1411" s="200"/>
      <c r="Y1411" s="201"/>
      <c r="Z1411" s="202"/>
      <c r="AA1411" s="244" t="s">
        <v>927</v>
      </c>
      <c r="AB1411" s="213" t="s">
        <v>24</v>
      </c>
      <c r="AC1411" s="213" t="s">
        <v>24</v>
      </c>
      <c r="AD1411" s="244" t="s">
        <v>24</v>
      </c>
      <c r="AE1411" s="244" t="s">
        <v>24</v>
      </c>
      <c r="AF1411" s="232" t="s">
        <v>24</v>
      </c>
      <c r="AG1411" s="230" t="s">
        <v>24</v>
      </c>
      <c r="AH1411" s="1305"/>
      <c r="AI1411" s="244" t="str">
        <f t="shared" si="127"/>
        <v>SC P360 - SC P410 A/M------</v>
      </c>
      <c r="AJ1411" s="1330">
        <f t="shared" si="128"/>
        <v>43754</v>
      </c>
      <c r="AK1411" s="589">
        <v>44025</v>
      </c>
      <c r="AL1411" s="726">
        <v>43754</v>
      </c>
      <c r="AM1411" s="213"/>
      <c r="AN1411" s="244"/>
      <c r="AO1411" s="244"/>
      <c r="AP1411" s="213"/>
      <c r="AQ1411" s="243" t="s">
        <v>3094</v>
      </c>
      <c r="AR1411" s="213"/>
      <c r="AS1411" s="213"/>
      <c r="AT1411" s="213"/>
      <c r="AU1411" s="213"/>
      <c r="AV1411" s="885"/>
      <c r="AW1411" s="885"/>
      <c r="AX1411" s="885"/>
      <c r="AY1411" s="885"/>
      <c r="AZ1411" s="177"/>
    </row>
    <row r="1412" spans="2:60" ht="15" customHeight="1">
      <c r="B1412" s="1310">
        <v>1406</v>
      </c>
      <c r="C1412" s="647" t="s">
        <v>1393</v>
      </c>
      <c r="D1412" s="244" t="s">
        <v>230</v>
      </c>
      <c r="E1412" s="567" t="s">
        <v>4228</v>
      </c>
      <c r="F1412" s="526" t="s">
        <v>7836</v>
      </c>
      <c r="G1412" s="526" t="s">
        <v>102</v>
      </c>
      <c r="H1412" s="522" t="s">
        <v>24</v>
      </c>
      <c r="I1412" s="211">
        <v>33836</v>
      </c>
      <c r="J1412" s="903">
        <f t="shared" ca="1" si="125"/>
        <v>29</v>
      </c>
      <c r="K1412" s="316" t="s">
        <v>24</v>
      </c>
      <c r="L1412" s="326" t="s">
        <v>24</v>
      </c>
      <c r="M1412" s="336" t="s">
        <v>24</v>
      </c>
      <c r="N1412" s="577">
        <v>41950</v>
      </c>
      <c r="O1412" s="205" t="s">
        <v>24</v>
      </c>
      <c r="P1412" s="244" t="s">
        <v>24</v>
      </c>
      <c r="Q1412" s="198" t="str">
        <f t="shared" si="124"/>
        <v>-</v>
      </c>
      <c r="R1412" s="181" t="str">
        <f t="shared" ca="1" si="126"/>
        <v>TIDAK MCU</v>
      </c>
      <c r="S1412" s="451" t="s">
        <v>8856</v>
      </c>
      <c r="T1412" s="1330">
        <v>44428</v>
      </c>
      <c r="U1412" s="1329">
        <v>44428</v>
      </c>
      <c r="V1412" s="395" t="s">
        <v>24</v>
      </c>
      <c r="W1412" s="136" t="s">
        <v>24</v>
      </c>
      <c r="X1412" s="200"/>
      <c r="Y1412" s="201"/>
      <c r="Z1412" s="202"/>
      <c r="AA1412" s="244" t="s">
        <v>927</v>
      </c>
      <c r="AB1412" s="213" t="s">
        <v>12804</v>
      </c>
      <c r="AC1412" s="244" t="s">
        <v>12897</v>
      </c>
      <c r="AD1412" s="244" t="s">
        <v>12805</v>
      </c>
      <c r="AE1412" s="244" t="s">
        <v>12806</v>
      </c>
      <c r="AF1412" s="232" t="s">
        <v>6961</v>
      </c>
      <c r="AG1412" s="230" t="s">
        <v>24</v>
      </c>
      <c r="AH1412" s="1305"/>
      <c r="AI1412" s="244" t="str">
        <f t="shared" si="127"/>
        <v>SC P360 - SC P410 A/MSCANIA P460SCANIA R580SINGLE TRAILERDOUBLE TRAILERDR 245 S-</v>
      </c>
      <c r="AJ1412" s="1330">
        <f t="shared" si="128"/>
        <v>41950</v>
      </c>
      <c r="AK1412" s="589">
        <v>41954</v>
      </c>
      <c r="AL1412" s="726">
        <v>41957</v>
      </c>
      <c r="AM1412" s="213"/>
      <c r="AN1412" s="244"/>
      <c r="AO1412" s="244"/>
      <c r="AP1412" s="213"/>
      <c r="AQ1412" s="180"/>
      <c r="AR1412" s="213"/>
      <c r="AS1412" s="213"/>
      <c r="AT1412" s="213"/>
      <c r="AU1412" s="213"/>
      <c r="AV1412" s="177"/>
      <c r="AW1412" s="177"/>
      <c r="AX1412" s="177"/>
      <c r="AY1412" s="177"/>
      <c r="AZ1412" s="177"/>
    </row>
    <row r="1413" spans="2:60" ht="15" customHeight="1">
      <c r="B1413" s="1310">
        <v>4172</v>
      </c>
      <c r="C1413" s="563" t="s">
        <v>12809</v>
      </c>
      <c r="D1413" s="590" t="s">
        <v>230</v>
      </c>
      <c r="E1413" s="2332" t="s">
        <v>4228</v>
      </c>
      <c r="F1413" s="526" t="s">
        <v>12813</v>
      </c>
      <c r="G1413" s="526" t="s">
        <v>102</v>
      </c>
      <c r="H1413" s="570" t="s">
        <v>24</v>
      </c>
      <c r="I1413" s="589" t="s">
        <v>24</v>
      </c>
      <c r="J1413" s="903" t="str">
        <f t="shared" ca="1" si="125"/>
        <v>-</v>
      </c>
      <c r="K1413" s="316" t="s">
        <v>24</v>
      </c>
      <c r="L1413" s="651"/>
      <c r="M1413" s="211" t="s">
        <v>24</v>
      </c>
      <c r="N1413" s="577">
        <v>44044</v>
      </c>
      <c r="O1413" s="211"/>
      <c r="P1413" s="244" t="s">
        <v>24</v>
      </c>
      <c r="Q1413" s="198"/>
      <c r="R1413" s="181" t="str">
        <f t="shared" ca="1" si="126"/>
        <v>TIDAK MCU</v>
      </c>
      <c r="S1413" s="1319" t="s">
        <v>12817</v>
      </c>
      <c r="T1413" s="451">
        <v>44926</v>
      </c>
      <c r="U1413" s="451">
        <v>44926</v>
      </c>
      <c r="V1413" s="395"/>
      <c r="W1413" s="136"/>
      <c r="X1413" s="200"/>
      <c r="Y1413" s="201"/>
      <c r="Z1413" s="202"/>
      <c r="AA1413" s="243" t="s">
        <v>9136</v>
      </c>
      <c r="AB1413" s="243" t="s">
        <v>14107</v>
      </c>
      <c r="AC1413" s="243" t="s">
        <v>14108</v>
      </c>
      <c r="AD1413" s="213" t="s">
        <v>24</v>
      </c>
      <c r="AE1413" s="213"/>
      <c r="AF1413" s="230"/>
      <c r="AG1413" s="230"/>
      <c r="AH1413" s="1305"/>
      <c r="AI1413" s="244" t="str">
        <f t="shared" si="127"/>
        <v>SC P360 - SC P460 A/MSC R580 - SC R620 STRSC R580 - SC R620 DTR-</v>
      </c>
      <c r="AJ1413" s="1330">
        <f t="shared" si="128"/>
        <v>44044</v>
      </c>
      <c r="AK1413" s="589">
        <v>44249</v>
      </c>
      <c r="AL1413" s="726">
        <v>44249</v>
      </c>
      <c r="AM1413" s="213"/>
      <c r="AN1413" s="244"/>
      <c r="AO1413" s="244"/>
      <c r="AP1413" s="213" t="s">
        <v>14109</v>
      </c>
      <c r="AQ1413" s="243" t="s">
        <v>3094</v>
      </c>
      <c r="AR1413" s="213"/>
      <c r="AS1413" s="213"/>
      <c r="AT1413" s="213"/>
      <c r="AU1413" s="213"/>
      <c r="AV1413" s="885"/>
      <c r="AW1413" s="885"/>
      <c r="AX1413" s="885"/>
      <c r="AY1413" s="885"/>
      <c r="AZ1413" s="458"/>
      <c r="BA1413" s="2186"/>
      <c r="BB1413" s="2186"/>
      <c r="BC1413" s="2186"/>
      <c r="BD1413" s="2186"/>
      <c r="BE1413" s="2186"/>
      <c r="BF1413" s="2186"/>
      <c r="BG1413" s="2186"/>
      <c r="BH1413" s="2186"/>
    </row>
    <row r="1414" spans="2:60" ht="15" customHeight="1">
      <c r="B1414" s="1310">
        <v>1408</v>
      </c>
      <c r="C1414" s="563" t="s">
        <v>7840</v>
      </c>
      <c r="D1414" s="590" t="s">
        <v>230</v>
      </c>
      <c r="E1414" s="566" t="s">
        <v>4228</v>
      </c>
      <c r="F1414" s="526" t="s">
        <v>7841</v>
      </c>
      <c r="G1414" s="526" t="s">
        <v>102</v>
      </c>
      <c r="H1414" s="688" t="s">
        <v>7842</v>
      </c>
      <c r="I1414" s="211">
        <v>33758</v>
      </c>
      <c r="J1414" s="903">
        <f t="shared" ca="1" si="125"/>
        <v>30</v>
      </c>
      <c r="K1414" s="316" t="s">
        <v>24</v>
      </c>
      <c r="L1414" s="326" t="s">
        <v>24</v>
      </c>
      <c r="M1414" s="336" t="s">
        <v>24</v>
      </c>
      <c r="N1414" s="577">
        <v>41788</v>
      </c>
      <c r="O1414" s="205" t="s">
        <v>24</v>
      </c>
      <c r="P1414" s="244" t="s">
        <v>24</v>
      </c>
      <c r="Q1414" s="198" t="str">
        <f t="shared" ref="Q1414:Q1422" si="129">IF(OR(O1414="-",O1414=""),"-",O1414+365)</f>
        <v>-</v>
      </c>
      <c r="R1414" s="181" t="str">
        <f t="shared" ca="1" si="126"/>
        <v>TIDAK MCU</v>
      </c>
      <c r="S1414" s="451" t="s">
        <v>8858</v>
      </c>
      <c r="T1414" s="1330">
        <v>44350</v>
      </c>
      <c r="U1414" s="1329">
        <v>44350</v>
      </c>
      <c r="V1414" s="904" t="s">
        <v>24</v>
      </c>
      <c r="W1414" s="136" t="s">
        <v>24</v>
      </c>
      <c r="X1414" s="200"/>
      <c r="Y1414" s="201"/>
      <c r="Z1414" s="202"/>
      <c r="AA1414" s="244" t="s">
        <v>927</v>
      </c>
      <c r="AB1414" s="243" t="s">
        <v>926</v>
      </c>
      <c r="AC1414" s="244" t="s">
        <v>24</v>
      </c>
      <c r="AD1414" s="244" t="s">
        <v>24</v>
      </c>
      <c r="AE1414" s="244" t="s">
        <v>24</v>
      </c>
      <c r="AF1414" s="232" t="s">
        <v>24</v>
      </c>
      <c r="AG1414" s="230" t="s">
        <v>24</v>
      </c>
      <c r="AH1414" s="1305"/>
      <c r="AI1414" s="244" t="str">
        <f t="shared" si="127"/>
        <v>SC P360 - SC P410 A/MHD 465, HD 785-----</v>
      </c>
      <c r="AJ1414" s="1330">
        <f t="shared" si="128"/>
        <v>41788</v>
      </c>
      <c r="AK1414" s="589">
        <v>43977</v>
      </c>
      <c r="AL1414" s="726">
        <v>43474</v>
      </c>
      <c r="AM1414" s="213"/>
      <c r="AN1414" s="244"/>
      <c r="AO1414" s="244"/>
      <c r="AP1414" s="213"/>
      <c r="AQ1414" s="1231" t="s">
        <v>3094</v>
      </c>
      <c r="AR1414" s="213"/>
      <c r="AS1414" s="213"/>
      <c r="AT1414" s="213"/>
      <c r="AU1414" s="213"/>
      <c r="AV1414" s="885"/>
      <c r="AW1414" s="885"/>
      <c r="AX1414" s="885"/>
      <c r="AY1414" s="885"/>
      <c r="AZ1414" s="177"/>
    </row>
    <row r="1415" spans="2:60" ht="15" customHeight="1">
      <c r="B1415" s="1310">
        <v>1409</v>
      </c>
      <c r="C1415" s="563" t="s">
        <v>7843</v>
      </c>
      <c r="D1415" s="590" t="s">
        <v>230</v>
      </c>
      <c r="E1415" s="566" t="s">
        <v>4228</v>
      </c>
      <c r="F1415" s="526" t="s">
        <v>7844</v>
      </c>
      <c r="G1415" s="526" t="s">
        <v>102</v>
      </c>
      <c r="H1415" s="1443" t="s">
        <v>7845</v>
      </c>
      <c r="I1415" s="211">
        <v>34569</v>
      </c>
      <c r="J1415" s="903">
        <f t="shared" ca="1" si="125"/>
        <v>27</v>
      </c>
      <c r="K1415" s="316" t="s">
        <v>24</v>
      </c>
      <c r="L1415" s="326" t="s">
        <v>24</v>
      </c>
      <c r="M1415" s="336" t="s">
        <v>24</v>
      </c>
      <c r="N1415" s="577">
        <v>41943</v>
      </c>
      <c r="O1415" s="205" t="s">
        <v>24</v>
      </c>
      <c r="P1415" s="244" t="s">
        <v>24</v>
      </c>
      <c r="Q1415" s="198" t="str">
        <f t="shared" si="129"/>
        <v>-</v>
      </c>
      <c r="R1415" s="181" t="str">
        <f t="shared" ca="1" si="126"/>
        <v>TIDAK MCU</v>
      </c>
      <c r="S1415" s="451" t="s">
        <v>8859</v>
      </c>
      <c r="T1415" s="1330">
        <v>44431</v>
      </c>
      <c r="U1415" s="1329">
        <v>44431</v>
      </c>
      <c r="V1415" s="904" t="s">
        <v>24</v>
      </c>
      <c r="W1415" s="136" t="s">
        <v>24</v>
      </c>
      <c r="X1415" s="200"/>
      <c r="Y1415" s="201"/>
      <c r="Z1415" s="202"/>
      <c r="AA1415" s="244" t="s">
        <v>927</v>
      </c>
      <c r="AB1415" s="244" t="s">
        <v>926</v>
      </c>
      <c r="AC1415" s="244" t="s">
        <v>24</v>
      </c>
      <c r="AD1415" s="244" t="s">
        <v>24</v>
      </c>
      <c r="AE1415" s="244" t="s">
        <v>24</v>
      </c>
      <c r="AF1415" s="232" t="s">
        <v>24</v>
      </c>
      <c r="AG1415" s="230" t="s">
        <v>24</v>
      </c>
      <c r="AH1415" s="1305"/>
      <c r="AI1415" s="244" t="str">
        <f t="shared" si="127"/>
        <v>SC P360 - SC P410 A/MHD 465, HD 785-----</v>
      </c>
      <c r="AJ1415" s="1330">
        <f t="shared" si="128"/>
        <v>41943</v>
      </c>
      <c r="AK1415" s="589">
        <v>44094</v>
      </c>
      <c r="AL1415" s="726">
        <v>44094</v>
      </c>
      <c r="AM1415" s="213"/>
      <c r="AN1415" s="244"/>
      <c r="AO1415" s="244"/>
      <c r="AP1415" s="213"/>
      <c r="AQ1415" s="243" t="s">
        <v>3094</v>
      </c>
      <c r="AR1415" s="213"/>
      <c r="AS1415" s="213"/>
      <c r="AT1415" s="213"/>
      <c r="AU1415" s="213"/>
      <c r="AV1415" s="885"/>
      <c r="AW1415" s="885"/>
      <c r="AX1415" s="885"/>
      <c r="AY1415" s="885"/>
      <c r="AZ1415" s="885"/>
    </row>
    <row r="1416" spans="2:60" ht="15.75" customHeight="1">
      <c r="B1416" s="1310">
        <v>1410</v>
      </c>
      <c r="C1416" s="563" t="s">
        <v>7846</v>
      </c>
      <c r="D1416" s="590" t="s">
        <v>230</v>
      </c>
      <c r="E1416" s="566" t="s">
        <v>4228</v>
      </c>
      <c r="F1416" s="526" t="s">
        <v>7847</v>
      </c>
      <c r="G1416" s="526" t="s">
        <v>102</v>
      </c>
      <c r="H1416" s="527" t="s">
        <v>7848</v>
      </c>
      <c r="I1416" s="211">
        <v>34961</v>
      </c>
      <c r="J1416" s="903">
        <f t="shared" ca="1" si="125"/>
        <v>26</v>
      </c>
      <c r="K1416" s="316" t="s">
        <v>24</v>
      </c>
      <c r="L1416" s="326" t="s">
        <v>24</v>
      </c>
      <c r="M1416" s="336" t="s">
        <v>24</v>
      </c>
      <c r="N1416" s="577">
        <v>41960</v>
      </c>
      <c r="O1416" s="199" t="s">
        <v>24</v>
      </c>
      <c r="P1416" s="232" t="s">
        <v>24</v>
      </c>
      <c r="Q1416" s="194" t="str">
        <f t="shared" si="129"/>
        <v>-</v>
      </c>
      <c r="R1416" s="181" t="str">
        <f t="shared" ca="1" si="126"/>
        <v>TIDAK MCU</v>
      </c>
      <c r="S1416" s="451" t="s">
        <v>8860</v>
      </c>
      <c r="T1416" s="1330">
        <v>44458</v>
      </c>
      <c r="U1416" s="1329">
        <v>44458</v>
      </c>
      <c r="V1416" s="395" t="s">
        <v>24</v>
      </c>
      <c r="W1416" s="136" t="s">
        <v>24</v>
      </c>
      <c r="X1416" s="200"/>
      <c r="Y1416" s="201"/>
      <c r="Z1416" s="202"/>
      <c r="AA1416" s="244" t="s">
        <v>927</v>
      </c>
      <c r="AB1416" s="232" t="s">
        <v>926</v>
      </c>
      <c r="AC1416" s="232" t="s">
        <v>24</v>
      </c>
      <c r="AD1416" s="232" t="s">
        <v>24</v>
      </c>
      <c r="AE1416" s="244" t="s">
        <v>24</v>
      </c>
      <c r="AF1416" s="232" t="s">
        <v>24</v>
      </c>
      <c r="AG1416" s="230" t="s">
        <v>24</v>
      </c>
      <c r="AH1416" s="1305"/>
      <c r="AI1416" s="244" t="str">
        <f t="shared" si="127"/>
        <v>SC P360 - SC P410 A/MHD 465, HD 785-----</v>
      </c>
      <c r="AJ1416" s="1330">
        <f t="shared" si="128"/>
        <v>41960</v>
      </c>
      <c r="AK1416" s="589">
        <v>44084</v>
      </c>
      <c r="AL1416" s="726">
        <v>44084</v>
      </c>
      <c r="AM1416" s="213"/>
      <c r="AN1416" s="244"/>
      <c r="AO1416" s="244"/>
      <c r="AP1416" s="213"/>
      <c r="AQ1416" s="1231" t="s">
        <v>3094</v>
      </c>
      <c r="AR1416" s="213"/>
      <c r="AS1416" s="213"/>
      <c r="AT1416" s="213"/>
      <c r="AU1416" s="213"/>
      <c r="AV1416" s="885"/>
      <c r="AW1416" s="177"/>
      <c r="AX1416" s="177"/>
      <c r="AY1416" s="177"/>
      <c r="AZ1416" s="177"/>
    </row>
    <row r="1417" spans="2:60" ht="15" customHeight="1">
      <c r="B1417" s="1310">
        <v>1411</v>
      </c>
      <c r="C1417" s="563" t="s">
        <v>7849</v>
      </c>
      <c r="D1417" s="590" t="s">
        <v>230</v>
      </c>
      <c r="E1417" s="566" t="s">
        <v>4228</v>
      </c>
      <c r="F1417" s="526" t="s">
        <v>7850</v>
      </c>
      <c r="G1417" s="526" t="s">
        <v>102</v>
      </c>
      <c r="H1417" s="653" t="s">
        <v>7851</v>
      </c>
      <c r="I1417" s="211">
        <v>34141</v>
      </c>
      <c r="J1417" s="903">
        <f t="shared" ca="1" si="125"/>
        <v>28</v>
      </c>
      <c r="K1417" s="316" t="s">
        <v>24</v>
      </c>
      <c r="L1417" s="326" t="s">
        <v>24</v>
      </c>
      <c r="M1417" s="336" t="s">
        <v>24</v>
      </c>
      <c r="N1417" s="577">
        <v>43164</v>
      </c>
      <c r="O1417" s="205" t="s">
        <v>24</v>
      </c>
      <c r="P1417" s="244" t="s">
        <v>24</v>
      </c>
      <c r="Q1417" s="198" t="str">
        <f t="shared" si="129"/>
        <v>-</v>
      </c>
      <c r="R1417" s="181" t="str">
        <f t="shared" ca="1" si="126"/>
        <v>TIDAK MCU</v>
      </c>
      <c r="S1417" s="451" t="s">
        <v>8861</v>
      </c>
      <c r="T1417" s="1330">
        <v>44368</v>
      </c>
      <c r="U1417" s="1329">
        <v>44368</v>
      </c>
      <c r="V1417" s="395" t="s">
        <v>24</v>
      </c>
      <c r="W1417" s="136" t="s">
        <v>24</v>
      </c>
      <c r="X1417" s="200"/>
      <c r="Y1417" s="201"/>
      <c r="Z1417" s="202"/>
      <c r="AA1417" s="244" t="s">
        <v>927</v>
      </c>
      <c r="AB1417" s="243" t="s">
        <v>9107</v>
      </c>
      <c r="AC1417" s="213" t="s">
        <v>24</v>
      </c>
      <c r="AD1417" s="244" t="s">
        <v>24</v>
      </c>
      <c r="AE1417" s="244" t="s">
        <v>24</v>
      </c>
      <c r="AF1417" s="244" t="s">
        <v>24</v>
      </c>
      <c r="AG1417" s="230" t="s">
        <v>24</v>
      </c>
      <c r="AH1417" s="1305"/>
      <c r="AI1417" s="244" t="str">
        <f t="shared" si="127"/>
        <v>SC P360 - SC P410 A/MHD 465-----</v>
      </c>
      <c r="AJ1417" s="1330">
        <f t="shared" si="128"/>
        <v>43164</v>
      </c>
      <c r="AK1417" s="589">
        <v>44028</v>
      </c>
      <c r="AL1417" s="726">
        <v>43171</v>
      </c>
      <c r="AM1417" s="213"/>
      <c r="AN1417" s="244"/>
      <c r="AO1417" s="244"/>
      <c r="AP1417" s="213"/>
      <c r="AQ1417" s="243" t="s">
        <v>3094</v>
      </c>
      <c r="AR1417" s="213"/>
      <c r="AS1417" s="213"/>
      <c r="AT1417" s="213"/>
      <c r="AU1417" s="213"/>
      <c r="AV1417" s="885"/>
      <c r="AW1417" s="885"/>
      <c r="AX1417" s="885"/>
      <c r="AY1417" s="885"/>
      <c r="AZ1417" s="885"/>
    </row>
    <row r="1418" spans="2:60" ht="15" customHeight="1">
      <c r="B1418" s="1310">
        <v>1412</v>
      </c>
      <c r="C1418" s="563" t="s">
        <v>6065</v>
      </c>
      <c r="D1418" s="590" t="s">
        <v>230</v>
      </c>
      <c r="E1418" s="567" t="s">
        <v>4228</v>
      </c>
      <c r="F1418" s="526" t="s">
        <v>7852</v>
      </c>
      <c r="G1418" s="526" t="s">
        <v>102</v>
      </c>
      <c r="H1418" s="653" t="s">
        <v>7853</v>
      </c>
      <c r="I1418" s="211">
        <v>32740</v>
      </c>
      <c r="J1418" s="1314">
        <f t="shared" ca="1" si="125"/>
        <v>32</v>
      </c>
      <c r="K1418" s="211" t="s">
        <v>493</v>
      </c>
      <c r="L1418" s="211" t="s">
        <v>7854</v>
      </c>
      <c r="M1418" s="211">
        <v>45288</v>
      </c>
      <c r="N1418" s="577">
        <v>43374</v>
      </c>
      <c r="O1418" s="205" t="s">
        <v>24</v>
      </c>
      <c r="P1418" s="244" t="s">
        <v>24</v>
      </c>
      <c r="Q1418" s="198" t="str">
        <f t="shared" si="129"/>
        <v>-</v>
      </c>
      <c r="R1418" s="181" t="str">
        <f t="shared" ca="1" si="126"/>
        <v>TIDAK MCU</v>
      </c>
      <c r="S1418" s="451" t="s">
        <v>8862</v>
      </c>
      <c r="T1418" s="1330">
        <v>44428</v>
      </c>
      <c r="U1418" s="1329">
        <v>44428</v>
      </c>
      <c r="V1418" s="1330" t="s">
        <v>24</v>
      </c>
      <c r="W1418" s="1311" t="s">
        <v>24</v>
      </c>
      <c r="X1418" s="200"/>
      <c r="Y1418" s="201"/>
      <c r="Z1418" s="202"/>
      <c r="AA1418" s="243" t="s">
        <v>927</v>
      </c>
      <c r="AB1418" s="244" t="s">
        <v>24</v>
      </c>
      <c r="AC1418" s="244" t="s">
        <v>24</v>
      </c>
      <c r="AD1418" s="244" t="s">
        <v>24</v>
      </c>
      <c r="AE1418" s="244" t="s">
        <v>24</v>
      </c>
      <c r="AF1418" s="232" t="s">
        <v>24</v>
      </c>
      <c r="AG1418" s="230" t="s">
        <v>24</v>
      </c>
      <c r="AH1418" s="1305"/>
      <c r="AI1418" s="244" t="str">
        <f t="shared" si="127"/>
        <v>SC P360 - SC P410 A/M------</v>
      </c>
      <c r="AJ1418" s="1330">
        <f t="shared" si="128"/>
        <v>43374</v>
      </c>
      <c r="AK1418" s="589">
        <v>43689</v>
      </c>
      <c r="AL1418" s="726">
        <v>43689</v>
      </c>
      <c r="AM1418" s="213"/>
      <c r="AN1418" s="244"/>
      <c r="AO1418" s="244"/>
      <c r="AP1418" s="213"/>
      <c r="AQ1418" s="243" t="s">
        <v>3094</v>
      </c>
      <c r="AR1418" s="213"/>
      <c r="AS1418" s="213"/>
      <c r="AT1418" s="213"/>
      <c r="AU1418" s="213"/>
      <c r="AV1418" s="885"/>
      <c r="AW1418" s="885"/>
      <c r="AX1418" s="885"/>
      <c r="AY1418" s="885"/>
      <c r="AZ1418" s="177"/>
    </row>
    <row r="1419" spans="2:60" ht="15.75" customHeight="1">
      <c r="B1419" s="1310">
        <v>1413</v>
      </c>
      <c r="C1419" s="647" t="s">
        <v>7855</v>
      </c>
      <c r="D1419" s="590" t="s">
        <v>230</v>
      </c>
      <c r="E1419" s="567" t="s">
        <v>4228</v>
      </c>
      <c r="F1419" s="526" t="s">
        <v>7856</v>
      </c>
      <c r="G1419" s="526" t="s">
        <v>102</v>
      </c>
      <c r="H1419" s="653" t="s">
        <v>7857</v>
      </c>
      <c r="I1419" s="211">
        <v>36105</v>
      </c>
      <c r="J1419" s="903">
        <f t="shared" ca="1" si="125"/>
        <v>23</v>
      </c>
      <c r="K1419" s="316" t="s">
        <v>24</v>
      </c>
      <c r="L1419" s="326" t="s">
        <v>24</v>
      </c>
      <c r="M1419" s="336" t="s">
        <v>24</v>
      </c>
      <c r="N1419" s="577">
        <v>43215</v>
      </c>
      <c r="O1419" s="205" t="s">
        <v>24</v>
      </c>
      <c r="P1419" s="244" t="s">
        <v>24</v>
      </c>
      <c r="Q1419" s="198" t="str">
        <f t="shared" si="129"/>
        <v>-</v>
      </c>
      <c r="R1419" s="181" t="str">
        <f t="shared" ca="1" si="126"/>
        <v>TIDAK MCU</v>
      </c>
      <c r="S1419" s="451" t="s">
        <v>8863</v>
      </c>
      <c r="T1419" s="1330">
        <v>44506</v>
      </c>
      <c r="U1419" s="1329">
        <v>44506</v>
      </c>
      <c r="V1419" s="904" t="s">
        <v>24</v>
      </c>
      <c r="W1419" s="136" t="s">
        <v>24</v>
      </c>
      <c r="X1419" s="200"/>
      <c r="Y1419" s="201"/>
      <c r="Z1419" s="202"/>
      <c r="AA1419" s="213" t="s">
        <v>4457</v>
      </c>
      <c r="AB1419" s="213" t="s">
        <v>24</v>
      </c>
      <c r="AC1419" s="213"/>
      <c r="AD1419" s="213"/>
      <c r="AE1419" s="213"/>
      <c r="AF1419" s="230"/>
      <c r="AG1419" s="230"/>
      <c r="AH1419" s="1305"/>
      <c r="AI1419" s="244" t="str">
        <f t="shared" si="127"/>
        <v>SC P360, SC P380-</v>
      </c>
      <c r="AJ1419" s="1330">
        <f t="shared" si="128"/>
        <v>43215</v>
      </c>
      <c r="AK1419" s="589">
        <v>43484</v>
      </c>
      <c r="AL1419" s="726">
        <v>43487</v>
      </c>
      <c r="AM1419" s="213"/>
      <c r="AN1419" s="244"/>
      <c r="AO1419" s="244"/>
      <c r="AP1419" s="213"/>
      <c r="AQ1419" s="1231" t="s">
        <v>3094</v>
      </c>
      <c r="AR1419" s="213"/>
      <c r="AS1419" s="213"/>
      <c r="AT1419" s="213"/>
      <c r="AU1419" s="213"/>
      <c r="AV1419" s="177"/>
      <c r="AW1419" s="177"/>
      <c r="AX1419" s="177"/>
      <c r="AY1419" s="177"/>
      <c r="AZ1419" s="177"/>
    </row>
    <row r="1420" spans="2:60" ht="15.75" customHeight="1">
      <c r="B1420" s="1310">
        <v>1414</v>
      </c>
      <c r="C1420" s="563" t="s">
        <v>7858</v>
      </c>
      <c r="D1420" s="590" t="s">
        <v>230</v>
      </c>
      <c r="E1420" s="566" t="s">
        <v>4228</v>
      </c>
      <c r="F1420" s="526" t="s">
        <v>7859</v>
      </c>
      <c r="G1420" s="526" t="s">
        <v>102</v>
      </c>
      <c r="H1420" s="653" t="s">
        <v>7860</v>
      </c>
      <c r="I1420" s="211">
        <v>35583</v>
      </c>
      <c r="J1420" s="903">
        <f t="shared" ca="1" si="125"/>
        <v>24</v>
      </c>
      <c r="K1420" s="316" t="s">
        <v>24</v>
      </c>
      <c r="L1420" s="326" t="s">
        <v>24</v>
      </c>
      <c r="M1420" s="336" t="s">
        <v>24</v>
      </c>
      <c r="N1420" s="577">
        <v>43218</v>
      </c>
      <c r="O1420" s="205" t="s">
        <v>24</v>
      </c>
      <c r="P1420" s="244" t="s">
        <v>24</v>
      </c>
      <c r="Q1420" s="198" t="str">
        <f t="shared" si="129"/>
        <v>-</v>
      </c>
      <c r="R1420" s="181" t="str">
        <f t="shared" ca="1" si="126"/>
        <v>TIDAK MCU</v>
      </c>
      <c r="S1420" s="451" t="s">
        <v>8864</v>
      </c>
      <c r="T1420" s="1330">
        <v>44349</v>
      </c>
      <c r="U1420" s="1329">
        <v>44349</v>
      </c>
      <c r="V1420" s="395" t="s">
        <v>24</v>
      </c>
      <c r="W1420" s="136" t="s">
        <v>24</v>
      </c>
      <c r="X1420" s="200"/>
      <c r="Y1420" s="201"/>
      <c r="Z1420" s="202"/>
      <c r="AA1420" s="213" t="s">
        <v>4457</v>
      </c>
      <c r="AB1420" s="213" t="s">
        <v>24</v>
      </c>
      <c r="AC1420" s="213"/>
      <c r="AD1420" s="213"/>
      <c r="AE1420" s="213"/>
      <c r="AF1420" s="230"/>
      <c r="AG1420" s="230"/>
      <c r="AH1420" s="1305"/>
      <c r="AI1420" s="244" t="str">
        <f t="shared" si="127"/>
        <v>SC P360, SC P380-</v>
      </c>
      <c r="AJ1420" s="1330">
        <f t="shared" si="128"/>
        <v>43218</v>
      </c>
      <c r="AK1420" s="589">
        <v>43977</v>
      </c>
      <c r="AL1420" s="726">
        <v>43484</v>
      </c>
      <c r="AM1420" s="213"/>
      <c r="AN1420" s="244"/>
      <c r="AO1420" s="244"/>
      <c r="AP1420" s="213"/>
      <c r="AQ1420" s="1231" t="s">
        <v>3094</v>
      </c>
      <c r="AR1420" s="213"/>
      <c r="AS1420" s="213"/>
      <c r="AT1420" s="213"/>
      <c r="AU1420" s="213"/>
      <c r="AV1420" s="885"/>
      <c r="AW1420" s="885"/>
      <c r="AX1420" s="885"/>
      <c r="AY1420" s="885"/>
      <c r="AZ1420" s="177"/>
    </row>
    <row r="1421" spans="2:60" ht="15" customHeight="1">
      <c r="B1421" s="1310">
        <v>1415</v>
      </c>
      <c r="C1421" s="563" t="s">
        <v>7861</v>
      </c>
      <c r="D1421" s="590" t="s">
        <v>230</v>
      </c>
      <c r="E1421" s="566" t="s">
        <v>4228</v>
      </c>
      <c r="F1421" s="526" t="s">
        <v>7862</v>
      </c>
      <c r="G1421" s="526" t="s">
        <v>102</v>
      </c>
      <c r="H1421" s="653" t="s">
        <v>7863</v>
      </c>
      <c r="I1421" s="211">
        <v>35262</v>
      </c>
      <c r="J1421" s="903">
        <f t="shared" ca="1" si="125"/>
        <v>25</v>
      </c>
      <c r="K1421" s="316" t="s">
        <v>24</v>
      </c>
      <c r="L1421" s="326" t="s">
        <v>24</v>
      </c>
      <c r="M1421" s="336" t="s">
        <v>24</v>
      </c>
      <c r="N1421" s="577">
        <v>43218</v>
      </c>
      <c r="O1421" s="205" t="s">
        <v>24</v>
      </c>
      <c r="P1421" s="244" t="s">
        <v>24</v>
      </c>
      <c r="Q1421" s="198" t="str">
        <f t="shared" si="129"/>
        <v>-</v>
      </c>
      <c r="R1421" s="181" t="str">
        <f t="shared" ca="1" si="126"/>
        <v>TIDAK MCU</v>
      </c>
      <c r="S1421" s="451" t="s">
        <v>8865</v>
      </c>
      <c r="T1421" s="1330">
        <v>44393</v>
      </c>
      <c r="U1421" s="1329">
        <v>44393</v>
      </c>
      <c r="V1421" s="904" t="s">
        <v>24</v>
      </c>
      <c r="W1421" s="136" t="s">
        <v>24</v>
      </c>
      <c r="X1421" s="200"/>
      <c r="Y1421" s="201"/>
      <c r="Z1421" s="202"/>
      <c r="AA1421" s="213" t="s">
        <v>4457</v>
      </c>
      <c r="AB1421" s="213" t="s">
        <v>24</v>
      </c>
      <c r="AC1421" s="213"/>
      <c r="AD1421" s="213"/>
      <c r="AE1421" s="213"/>
      <c r="AF1421" s="230"/>
      <c r="AG1421" s="230"/>
      <c r="AH1421" s="1305"/>
      <c r="AI1421" s="244" t="str">
        <f t="shared" si="127"/>
        <v>SC P360, SC P380-</v>
      </c>
      <c r="AJ1421" s="1330">
        <f t="shared" si="128"/>
        <v>43218</v>
      </c>
      <c r="AK1421" s="589">
        <v>44028</v>
      </c>
      <c r="AL1421" s="726">
        <v>43225</v>
      </c>
      <c r="AM1421" s="213"/>
      <c r="AN1421" s="244"/>
      <c r="AO1421" s="244"/>
      <c r="AP1421" s="213"/>
      <c r="AQ1421" s="1231" t="s">
        <v>3094</v>
      </c>
      <c r="AR1421" s="213"/>
      <c r="AS1421" s="213"/>
      <c r="AT1421" s="213"/>
      <c r="AU1421" s="213"/>
      <c r="AV1421" s="885"/>
      <c r="AW1421" s="885"/>
      <c r="AX1421" s="885"/>
      <c r="AY1421" s="885"/>
      <c r="AZ1421" s="177"/>
    </row>
    <row r="1422" spans="2:60" ht="15" customHeight="1">
      <c r="B1422" s="1310">
        <v>1416</v>
      </c>
      <c r="C1422" s="563" t="s">
        <v>7864</v>
      </c>
      <c r="D1422" s="590" t="s">
        <v>230</v>
      </c>
      <c r="E1422" s="567" t="s">
        <v>4228</v>
      </c>
      <c r="F1422" s="526" t="s">
        <v>7865</v>
      </c>
      <c r="G1422" s="526" t="s">
        <v>102</v>
      </c>
      <c r="H1422" s="653" t="s">
        <v>7866</v>
      </c>
      <c r="I1422" s="211">
        <v>34776</v>
      </c>
      <c r="J1422" s="903">
        <f t="shared" ca="1" si="125"/>
        <v>27</v>
      </c>
      <c r="K1422" s="316" t="s">
        <v>24</v>
      </c>
      <c r="L1422" s="326" t="s">
        <v>24</v>
      </c>
      <c r="M1422" s="336" t="s">
        <v>24</v>
      </c>
      <c r="N1422" s="577">
        <v>43218</v>
      </c>
      <c r="O1422" s="205" t="s">
        <v>24</v>
      </c>
      <c r="P1422" s="244" t="s">
        <v>24</v>
      </c>
      <c r="Q1422" s="198" t="str">
        <f t="shared" si="129"/>
        <v>-</v>
      </c>
      <c r="R1422" s="181" t="str">
        <f t="shared" ca="1" si="126"/>
        <v>TIDAK MCU</v>
      </c>
      <c r="S1422" s="451" t="s">
        <v>8866</v>
      </c>
      <c r="T1422" s="1330">
        <v>44638</v>
      </c>
      <c r="U1422" s="1329">
        <v>44638</v>
      </c>
      <c r="V1422" s="395" t="s">
        <v>24</v>
      </c>
      <c r="W1422" s="136" t="s">
        <v>24</v>
      </c>
      <c r="X1422" s="200"/>
      <c r="Y1422" s="201"/>
      <c r="Z1422" s="202"/>
      <c r="AA1422" s="213" t="s">
        <v>4457</v>
      </c>
      <c r="AB1422" s="213" t="s">
        <v>24</v>
      </c>
      <c r="AC1422" s="213"/>
      <c r="AD1422" s="213"/>
      <c r="AE1422" s="213"/>
      <c r="AF1422" s="230"/>
      <c r="AG1422" s="230"/>
      <c r="AH1422" s="1305"/>
      <c r="AI1422" s="244" t="str">
        <f t="shared" si="127"/>
        <v>SC P360, SC P380-</v>
      </c>
      <c r="AJ1422" s="1330">
        <f t="shared" si="128"/>
        <v>43218</v>
      </c>
      <c r="AK1422" s="587">
        <v>43222</v>
      </c>
      <c r="AL1422" s="726">
        <v>43225</v>
      </c>
      <c r="AM1422" s="213"/>
      <c r="AN1422" s="244"/>
      <c r="AO1422" s="244"/>
      <c r="AP1422" s="213"/>
      <c r="AQ1422" s="180"/>
      <c r="AR1422" s="213"/>
      <c r="AS1422" s="213"/>
      <c r="AT1422" s="213"/>
      <c r="AU1422" s="213"/>
      <c r="AV1422" s="177"/>
      <c r="AW1422" s="177"/>
      <c r="AX1422" s="177"/>
      <c r="AY1422" s="177"/>
      <c r="AZ1422" s="177"/>
    </row>
    <row r="1423" spans="2:60" ht="15" customHeight="1">
      <c r="B1423" s="1310">
        <v>4504</v>
      </c>
      <c r="C1423" s="563" t="s">
        <v>13396</v>
      </c>
      <c r="D1423" s="590" t="s">
        <v>226</v>
      </c>
      <c r="E1423" s="567" t="s">
        <v>222</v>
      </c>
      <c r="F1423" s="651" t="s">
        <v>24</v>
      </c>
      <c r="G1423" s="526" t="s">
        <v>116</v>
      </c>
      <c r="H1423" s="522" t="s">
        <v>24</v>
      </c>
      <c r="I1423" s="663">
        <v>34418</v>
      </c>
      <c r="J1423" s="903">
        <f t="shared" ca="1" si="125"/>
        <v>28</v>
      </c>
      <c r="K1423" s="316" t="s">
        <v>24</v>
      </c>
      <c r="L1423" s="326" t="s">
        <v>24</v>
      </c>
      <c r="M1423" s="336" t="s">
        <v>24</v>
      </c>
      <c r="N1423" s="510">
        <v>43483</v>
      </c>
      <c r="O1423" s="205" t="s">
        <v>24</v>
      </c>
      <c r="P1423" s="205" t="s">
        <v>24</v>
      </c>
      <c r="Q1423" s="211" t="s">
        <v>24</v>
      </c>
      <c r="R1423" s="181" t="s">
        <v>24</v>
      </c>
      <c r="S1423" s="1330" t="s">
        <v>24</v>
      </c>
      <c r="T1423" s="1330">
        <v>44645</v>
      </c>
      <c r="U1423" s="1311" t="s">
        <v>24</v>
      </c>
      <c r="V1423" s="904" t="s">
        <v>24</v>
      </c>
      <c r="W1423" s="136" t="s">
        <v>24</v>
      </c>
      <c r="X1423" s="200"/>
      <c r="Y1423" s="201"/>
      <c r="Z1423" s="202"/>
      <c r="AA1423" s="244" t="s">
        <v>24</v>
      </c>
      <c r="AB1423" s="244"/>
      <c r="AC1423" s="244"/>
      <c r="AD1423" s="244"/>
      <c r="AE1423" s="244"/>
      <c r="AF1423" s="232"/>
      <c r="AG1423" s="232"/>
      <c r="AH1423" s="902"/>
      <c r="AI1423" s="244"/>
      <c r="AJ1423" s="1330" t="s">
        <v>24</v>
      </c>
      <c r="AK1423" s="205" t="s">
        <v>24</v>
      </c>
      <c r="AL1423" s="621" t="s">
        <v>24</v>
      </c>
      <c r="AM1423" s="244"/>
      <c r="AN1423" s="244"/>
      <c r="AO1423" s="213"/>
      <c r="AP1423" s="213"/>
      <c r="AQ1423" s="1231" t="s">
        <v>3094</v>
      </c>
      <c r="AR1423" s="213"/>
      <c r="AS1423" s="213"/>
      <c r="AT1423" s="213"/>
      <c r="AU1423" s="213"/>
    </row>
    <row r="1424" spans="2:60" ht="15" customHeight="1">
      <c r="B1424" s="1310">
        <v>1418</v>
      </c>
      <c r="C1424" s="647" t="s">
        <v>7869</v>
      </c>
      <c r="D1424" s="244" t="s">
        <v>230</v>
      </c>
      <c r="E1424" s="567" t="s">
        <v>4228</v>
      </c>
      <c r="F1424" s="526" t="s">
        <v>7870</v>
      </c>
      <c r="G1424" s="526" t="s">
        <v>102</v>
      </c>
      <c r="H1424" s="653" t="s">
        <v>7871</v>
      </c>
      <c r="I1424" s="211">
        <v>35657</v>
      </c>
      <c r="J1424" s="903">
        <f t="shared" ca="1" si="125"/>
        <v>24</v>
      </c>
      <c r="K1424" s="316" t="s">
        <v>24</v>
      </c>
      <c r="L1424" s="326" t="s">
        <v>24</v>
      </c>
      <c r="M1424" s="336" t="s">
        <v>24</v>
      </c>
      <c r="N1424" s="577">
        <v>43218</v>
      </c>
      <c r="O1424" s="205" t="s">
        <v>24</v>
      </c>
      <c r="P1424" s="244" t="s">
        <v>24</v>
      </c>
      <c r="Q1424" s="198" t="str">
        <f t="shared" ref="Q1424:Q1487" si="130">IF(OR(O1424="-",O1424=""),"-",O1424+365)</f>
        <v>-</v>
      </c>
      <c r="R1424" s="181" t="str">
        <f t="shared" ref="R1424:R1487" ca="1" si="131">IF(OR(O1424="",O1424="-"),"TIDAK MCU",IF(Q1424&gt;TODAY(),"BERLAKU","EXPIRED"))</f>
        <v>TIDAK MCU</v>
      </c>
      <c r="S1424" s="451" t="s">
        <v>8868</v>
      </c>
      <c r="T1424" s="1330">
        <v>44423</v>
      </c>
      <c r="U1424" s="1329">
        <v>44423</v>
      </c>
      <c r="V1424" s="395" t="s">
        <v>24</v>
      </c>
      <c r="W1424" s="136" t="s">
        <v>24</v>
      </c>
      <c r="X1424" s="200"/>
      <c r="Y1424" s="201"/>
      <c r="Z1424" s="202"/>
      <c r="AA1424" s="213" t="s">
        <v>4457</v>
      </c>
      <c r="AB1424" s="213" t="s">
        <v>24</v>
      </c>
      <c r="AC1424" s="213"/>
      <c r="AD1424" s="213"/>
      <c r="AE1424" s="213"/>
      <c r="AF1424" s="230"/>
      <c r="AG1424" s="230"/>
      <c r="AH1424" s="1305"/>
      <c r="AI1424" s="244" t="str">
        <f t="shared" ref="AI1424:AI1487" si="132">+CONCATENATE(AA1424,AB1424,AC1424,AD1424,AE1424,AF1424,AG1424)</f>
        <v>SC P360, SC P380-</v>
      </c>
      <c r="AJ1424" s="1330">
        <f t="shared" ref="AJ1424:AJ1454" si="133">N1424</f>
        <v>43218</v>
      </c>
      <c r="AK1424" s="589">
        <v>43222</v>
      </c>
      <c r="AL1424" s="726">
        <v>43225</v>
      </c>
      <c r="AM1424" s="213"/>
      <c r="AN1424" s="244"/>
      <c r="AO1424" s="244"/>
      <c r="AP1424" s="213"/>
      <c r="AQ1424" s="180"/>
      <c r="AR1424" s="213"/>
      <c r="AS1424" s="213"/>
      <c r="AT1424" s="213"/>
      <c r="AU1424" s="213"/>
      <c r="AV1424" s="177"/>
      <c r="AW1424" s="177"/>
      <c r="AX1424" s="177"/>
      <c r="AY1424" s="177"/>
      <c r="AZ1424" s="177"/>
    </row>
    <row r="1425" spans="2:52" ht="15.75" customHeight="1">
      <c r="B1425" s="1310">
        <v>1419</v>
      </c>
      <c r="C1425" s="563" t="s">
        <v>7872</v>
      </c>
      <c r="D1425" s="590" t="s">
        <v>230</v>
      </c>
      <c r="E1425" s="566" t="s">
        <v>4228</v>
      </c>
      <c r="F1425" s="526" t="s">
        <v>7873</v>
      </c>
      <c r="G1425" s="526" t="s">
        <v>102</v>
      </c>
      <c r="H1425" s="653" t="s">
        <v>7874</v>
      </c>
      <c r="I1425" s="211">
        <v>33874</v>
      </c>
      <c r="J1425" s="903">
        <f t="shared" ca="1" si="125"/>
        <v>29</v>
      </c>
      <c r="K1425" s="211" t="s">
        <v>493</v>
      </c>
      <c r="L1425" s="211" t="s">
        <v>7875</v>
      </c>
      <c r="M1425" s="211">
        <v>45365</v>
      </c>
      <c r="N1425" s="577">
        <v>43342</v>
      </c>
      <c r="O1425" s="205" t="s">
        <v>24</v>
      </c>
      <c r="P1425" s="244" t="s">
        <v>24</v>
      </c>
      <c r="Q1425" s="198" t="str">
        <f t="shared" si="130"/>
        <v>-</v>
      </c>
      <c r="R1425" s="181" t="str">
        <f t="shared" ca="1" si="131"/>
        <v>TIDAK MCU</v>
      </c>
      <c r="S1425" s="451" t="s">
        <v>8869</v>
      </c>
      <c r="T1425" s="1330">
        <v>44466</v>
      </c>
      <c r="U1425" s="1329">
        <v>44466</v>
      </c>
      <c r="V1425" s="395" t="s">
        <v>24</v>
      </c>
      <c r="W1425" s="136" t="s">
        <v>24</v>
      </c>
      <c r="X1425" s="200"/>
      <c r="Y1425" s="201"/>
      <c r="Z1425" s="202"/>
      <c r="AA1425" s="244" t="s">
        <v>927</v>
      </c>
      <c r="AB1425" s="213" t="s">
        <v>12804</v>
      </c>
      <c r="AC1425" s="213" t="s">
        <v>12897</v>
      </c>
      <c r="AD1425" s="244" t="s">
        <v>12805</v>
      </c>
      <c r="AE1425" s="244" t="s">
        <v>12806</v>
      </c>
      <c r="AF1425" s="230" t="s">
        <v>12804</v>
      </c>
      <c r="AG1425" s="230" t="s">
        <v>24</v>
      </c>
      <c r="AH1425" s="1305"/>
      <c r="AI1425" s="244" t="str">
        <f t="shared" si="132"/>
        <v>SC P360 - SC P410 A/MSCANIA P460SCANIA R580SINGLE TRAILERDOUBLE TRAILERSCANIA P460-</v>
      </c>
      <c r="AJ1425" s="1330">
        <f t="shared" si="133"/>
        <v>43342</v>
      </c>
      <c r="AK1425" s="589">
        <v>43346</v>
      </c>
      <c r="AL1425" s="726">
        <v>43349</v>
      </c>
      <c r="AM1425" s="213"/>
      <c r="AN1425" s="244"/>
      <c r="AO1425" s="244"/>
      <c r="AP1425" s="213"/>
      <c r="AQ1425" s="1231" t="s">
        <v>3094</v>
      </c>
      <c r="AR1425" s="213"/>
      <c r="AS1425" s="213"/>
      <c r="AT1425" s="213"/>
      <c r="AU1425" s="213"/>
      <c r="AV1425" s="177"/>
      <c r="AW1425" s="177"/>
      <c r="AX1425" s="177"/>
      <c r="AY1425" s="885"/>
      <c r="AZ1425" s="177"/>
    </row>
    <row r="1426" spans="2:52" ht="15" customHeight="1">
      <c r="B1426" s="1310">
        <v>1420</v>
      </c>
      <c r="C1426" s="563" t="s">
        <v>7876</v>
      </c>
      <c r="D1426" s="244" t="s">
        <v>230</v>
      </c>
      <c r="E1426" s="567" t="s">
        <v>4228</v>
      </c>
      <c r="F1426" s="526" t="s">
        <v>7877</v>
      </c>
      <c r="G1426" s="526" t="s">
        <v>102</v>
      </c>
      <c r="H1426" s="653" t="s">
        <v>7878</v>
      </c>
      <c r="I1426" s="211">
        <v>35503</v>
      </c>
      <c r="J1426" s="903">
        <f t="shared" ca="1" si="125"/>
        <v>25</v>
      </c>
      <c r="K1426" s="316" t="s">
        <v>24</v>
      </c>
      <c r="L1426" s="326" t="s">
        <v>24</v>
      </c>
      <c r="M1426" s="336" t="s">
        <v>24</v>
      </c>
      <c r="N1426" s="577">
        <v>43215</v>
      </c>
      <c r="O1426" s="205" t="s">
        <v>24</v>
      </c>
      <c r="P1426" s="244" t="s">
        <v>24</v>
      </c>
      <c r="Q1426" s="198" t="str">
        <f t="shared" si="130"/>
        <v>-</v>
      </c>
      <c r="R1426" s="181" t="str">
        <f t="shared" ca="1" si="131"/>
        <v>TIDAK MCU</v>
      </c>
      <c r="S1426" s="451" t="s">
        <v>8870</v>
      </c>
      <c r="T1426" s="1330">
        <v>44634</v>
      </c>
      <c r="U1426" s="1329">
        <v>44634</v>
      </c>
      <c r="V1426" s="395" t="s">
        <v>24</v>
      </c>
      <c r="W1426" s="136" t="s">
        <v>24</v>
      </c>
      <c r="X1426" s="200"/>
      <c r="Y1426" s="201"/>
      <c r="Z1426" s="202"/>
      <c r="AA1426" s="213" t="s">
        <v>4457</v>
      </c>
      <c r="AB1426" s="213" t="s">
        <v>24</v>
      </c>
      <c r="AC1426" s="213"/>
      <c r="AD1426" s="213"/>
      <c r="AE1426" s="213"/>
      <c r="AF1426" s="230"/>
      <c r="AG1426" s="230"/>
      <c r="AH1426" s="1305"/>
      <c r="AI1426" s="244" t="str">
        <f t="shared" si="132"/>
        <v>SC P360, SC P380-</v>
      </c>
      <c r="AJ1426" s="1330">
        <f t="shared" si="133"/>
        <v>43215</v>
      </c>
      <c r="AK1426" s="587">
        <v>43219</v>
      </c>
      <c r="AL1426" s="726">
        <v>43222</v>
      </c>
      <c r="AM1426" s="213"/>
      <c r="AN1426" s="244"/>
      <c r="AO1426" s="244"/>
      <c r="AP1426" s="213"/>
      <c r="AQ1426" s="180"/>
      <c r="AR1426" s="213"/>
      <c r="AS1426" s="213"/>
      <c r="AT1426" s="213"/>
      <c r="AU1426" s="213"/>
      <c r="AV1426" s="177"/>
      <c r="AW1426" s="177"/>
      <c r="AX1426" s="177"/>
      <c r="AY1426" s="177"/>
      <c r="AZ1426" s="885"/>
    </row>
    <row r="1427" spans="2:52" ht="15" customHeight="1">
      <c r="B1427" s="1310">
        <v>1421</v>
      </c>
      <c r="C1427" s="647" t="s">
        <v>7879</v>
      </c>
      <c r="D1427" s="590" t="s">
        <v>230</v>
      </c>
      <c r="E1427" s="567" t="s">
        <v>4228</v>
      </c>
      <c r="F1427" s="526" t="s">
        <v>7880</v>
      </c>
      <c r="G1427" s="526" t="s">
        <v>102</v>
      </c>
      <c r="H1427" s="653" t="s">
        <v>7881</v>
      </c>
      <c r="I1427" s="211">
        <v>34729</v>
      </c>
      <c r="J1427" s="903">
        <f t="shared" ca="1" si="125"/>
        <v>27</v>
      </c>
      <c r="K1427" s="316" t="s">
        <v>24</v>
      </c>
      <c r="L1427" s="326" t="s">
        <v>24</v>
      </c>
      <c r="M1427" s="336" t="s">
        <v>24</v>
      </c>
      <c r="N1427" s="577">
        <v>43215</v>
      </c>
      <c r="O1427" s="205" t="s">
        <v>24</v>
      </c>
      <c r="P1427" s="244" t="s">
        <v>24</v>
      </c>
      <c r="Q1427" s="198" t="str">
        <f t="shared" si="130"/>
        <v>-</v>
      </c>
      <c r="R1427" s="181" t="str">
        <f t="shared" ca="1" si="131"/>
        <v>TIDAK MCU</v>
      </c>
      <c r="S1427" s="451" t="s">
        <v>8871</v>
      </c>
      <c r="T1427" s="1330">
        <v>44591</v>
      </c>
      <c r="U1427" s="1329">
        <v>44591</v>
      </c>
      <c r="V1427" s="395" t="s">
        <v>24</v>
      </c>
      <c r="W1427" s="136" t="s">
        <v>24</v>
      </c>
      <c r="X1427" s="200"/>
      <c r="Y1427" s="201"/>
      <c r="Z1427" s="202"/>
      <c r="AA1427" s="213" t="s">
        <v>4457</v>
      </c>
      <c r="AB1427" s="213" t="s">
        <v>24</v>
      </c>
      <c r="AC1427" s="213"/>
      <c r="AD1427" s="213"/>
      <c r="AE1427" s="213"/>
      <c r="AF1427" s="230"/>
      <c r="AG1427" s="230"/>
      <c r="AH1427" s="1305"/>
      <c r="AI1427" s="244" t="str">
        <f t="shared" si="132"/>
        <v>SC P360, SC P380-</v>
      </c>
      <c r="AJ1427" s="1330">
        <f t="shared" si="133"/>
        <v>43215</v>
      </c>
      <c r="AK1427" s="589">
        <v>43219</v>
      </c>
      <c r="AL1427" s="726">
        <v>43222</v>
      </c>
      <c r="AM1427" s="213"/>
      <c r="AN1427" s="244"/>
      <c r="AO1427" s="244"/>
      <c r="AP1427" s="213"/>
      <c r="AQ1427" s="213"/>
      <c r="AR1427" s="213"/>
      <c r="AS1427" s="213"/>
      <c r="AT1427" s="213"/>
      <c r="AU1427" s="213"/>
      <c r="AV1427" s="177"/>
      <c r="AW1427" s="177"/>
      <c r="AX1427" s="177"/>
      <c r="AY1427" s="177"/>
      <c r="AZ1427" s="177"/>
    </row>
    <row r="1428" spans="2:52" ht="15" customHeight="1">
      <c r="B1428" s="1310">
        <v>1422</v>
      </c>
      <c r="C1428" s="563" t="s">
        <v>8483</v>
      </c>
      <c r="D1428" s="590" t="s">
        <v>230</v>
      </c>
      <c r="E1428" s="567" t="s">
        <v>4228</v>
      </c>
      <c r="F1428" s="213" t="s">
        <v>8484</v>
      </c>
      <c r="G1428" s="526" t="s">
        <v>102</v>
      </c>
      <c r="H1428" s="570" t="s">
        <v>24</v>
      </c>
      <c r="I1428" s="211">
        <v>34122</v>
      </c>
      <c r="J1428" s="903">
        <f t="shared" ca="1" si="125"/>
        <v>29</v>
      </c>
      <c r="K1428" s="316" t="s">
        <v>24</v>
      </c>
      <c r="L1428" s="326" t="s">
        <v>24</v>
      </c>
      <c r="M1428" s="336" t="s">
        <v>24</v>
      </c>
      <c r="N1428" s="510">
        <v>43824</v>
      </c>
      <c r="O1428" s="205" t="s">
        <v>24</v>
      </c>
      <c r="P1428" s="244" t="s">
        <v>24</v>
      </c>
      <c r="Q1428" s="198" t="str">
        <f t="shared" si="130"/>
        <v>-</v>
      </c>
      <c r="R1428" s="181" t="str">
        <f t="shared" ca="1" si="131"/>
        <v>TIDAK MCU</v>
      </c>
      <c r="S1428" s="451" t="s">
        <v>9068</v>
      </c>
      <c r="T1428" s="1330">
        <v>44349</v>
      </c>
      <c r="U1428" s="1329">
        <v>44349</v>
      </c>
      <c r="V1428" s="395" t="s">
        <v>24</v>
      </c>
      <c r="W1428" s="136" t="s">
        <v>24</v>
      </c>
      <c r="X1428" s="200"/>
      <c r="Y1428" s="201"/>
      <c r="Z1428" s="202"/>
      <c r="AA1428" s="244" t="s">
        <v>927</v>
      </c>
      <c r="AB1428" s="243" t="s">
        <v>9129</v>
      </c>
      <c r="AC1428" s="244" t="s">
        <v>9138</v>
      </c>
      <c r="AD1428" s="244" t="s">
        <v>9130</v>
      </c>
      <c r="AE1428" s="213"/>
      <c r="AF1428" s="230"/>
      <c r="AG1428" s="230"/>
      <c r="AH1428" s="1305"/>
      <c r="AI1428" s="244" t="str">
        <f t="shared" si="132"/>
        <v>SC P360 - SC P410 A/MVOLVO FH 16SC P460SC R580</v>
      </c>
      <c r="AJ1428" s="1330">
        <f t="shared" si="133"/>
        <v>43824</v>
      </c>
      <c r="AK1428" s="589">
        <v>43977</v>
      </c>
      <c r="AL1428" s="726">
        <v>43824</v>
      </c>
      <c r="AM1428" s="213"/>
      <c r="AN1428" s="244"/>
      <c r="AO1428" s="244"/>
      <c r="AP1428" s="213"/>
      <c r="AQ1428" s="1231" t="s">
        <v>3094</v>
      </c>
      <c r="AR1428" s="213"/>
      <c r="AS1428" s="213"/>
      <c r="AT1428" s="213"/>
      <c r="AU1428" s="213"/>
      <c r="AV1428" s="177"/>
      <c r="AW1428" s="177"/>
      <c r="AX1428" s="177"/>
      <c r="AY1428" s="177"/>
      <c r="AZ1428" s="177"/>
    </row>
    <row r="1429" spans="2:52" ht="15.75" customHeight="1">
      <c r="B1429" s="1310">
        <v>1423</v>
      </c>
      <c r="C1429" s="647" t="s">
        <v>7885</v>
      </c>
      <c r="D1429" s="590" t="s">
        <v>230</v>
      </c>
      <c r="E1429" s="567" t="s">
        <v>4228</v>
      </c>
      <c r="F1429" s="526" t="s">
        <v>7886</v>
      </c>
      <c r="G1429" s="526" t="s">
        <v>102</v>
      </c>
      <c r="H1429" s="688" t="s">
        <v>7887</v>
      </c>
      <c r="I1429" s="211">
        <v>35740</v>
      </c>
      <c r="J1429" s="903">
        <f t="shared" ca="1" si="125"/>
        <v>24</v>
      </c>
      <c r="K1429" s="316" t="s">
        <v>24</v>
      </c>
      <c r="L1429" s="326" t="s">
        <v>24</v>
      </c>
      <c r="M1429" s="336" t="s">
        <v>24</v>
      </c>
      <c r="N1429" s="577">
        <v>43215</v>
      </c>
      <c r="O1429" s="205" t="s">
        <v>24</v>
      </c>
      <c r="P1429" s="244" t="s">
        <v>24</v>
      </c>
      <c r="Q1429" s="198" t="str">
        <f t="shared" si="130"/>
        <v>-</v>
      </c>
      <c r="R1429" s="181" t="str">
        <f t="shared" ca="1" si="131"/>
        <v>TIDAK MCU</v>
      </c>
      <c r="S1429" s="451" t="s">
        <v>8873</v>
      </c>
      <c r="T1429" s="1330">
        <v>44506</v>
      </c>
      <c r="U1429" s="1329">
        <v>44506</v>
      </c>
      <c r="V1429" s="904" t="s">
        <v>24</v>
      </c>
      <c r="W1429" s="136" t="s">
        <v>24</v>
      </c>
      <c r="X1429" s="200"/>
      <c r="Y1429" s="201"/>
      <c r="Z1429" s="202"/>
      <c r="AA1429" s="213" t="s">
        <v>4457</v>
      </c>
      <c r="AB1429" s="213" t="s">
        <v>24</v>
      </c>
      <c r="AC1429" s="213"/>
      <c r="AD1429" s="213"/>
      <c r="AE1429" s="213"/>
      <c r="AF1429" s="230"/>
      <c r="AG1429" s="230"/>
      <c r="AH1429" s="1305"/>
      <c r="AI1429" s="244" t="str">
        <f t="shared" si="132"/>
        <v>SC P360, SC P380-</v>
      </c>
      <c r="AJ1429" s="1330">
        <f t="shared" si="133"/>
        <v>43215</v>
      </c>
      <c r="AK1429" s="589">
        <v>43219</v>
      </c>
      <c r="AL1429" s="726">
        <v>43222</v>
      </c>
      <c r="AM1429" s="213"/>
      <c r="AN1429" s="244"/>
      <c r="AO1429" s="244"/>
      <c r="AP1429" s="213"/>
      <c r="AQ1429" s="180"/>
      <c r="AR1429" s="213"/>
      <c r="AS1429" s="213"/>
      <c r="AT1429" s="213"/>
      <c r="AU1429" s="213"/>
      <c r="AV1429" s="885"/>
      <c r="AW1429" s="885"/>
      <c r="AX1429" s="885"/>
      <c r="AY1429" s="885"/>
      <c r="AZ1429" s="177"/>
    </row>
    <row r="1430" spans="2:52" ht="15" customHeight="1">
      <c r="B1430" s="1310">
        <v>1424</v>
      </c>
      <c r="C1430" s="563" t="s">
        <v>7888</v>
      </c>
      <c r="D1430" s="590" t="s">
        <v>230</v>
      </c>
      <c r="E1430" s="566" t="s">
        <v>4228</v>
      </c>
      <c r="F1430" s="526" t="s">
        <v>7889</v>
      </c>
      <c r="G1430" s="526" t="s">
        <v>102</v>
      </c>
      <c r="H1430" s="653" t="s">
        <v>7890</v>
      </c>
      <c r="I1430" s="211">
        <v>35563</v>
      </c>
      <c r="J1430" s="1314">
        <f t="shared" ca="1" si="125"/>
        <v>24</v>
      </c>
      <c r="K1430" s="316" t="s">
        <v>24</v>
      </c>
      <c r="L1430" s="326" t="s">
        <v>24</v>
      </c>
      <c r="M1430" s="336" t="s">
        <v>24</v>
      </c>
      <c r="N1430" s="577">
        <v>43215</v>
      </c>
      <c r="O1430" s="205" t="s">
        <v>24</v>
      </c>
      <c r="P1430" s="244" t="s">
        <v>24</v>
      </c>
      <c r="Q1430" s="198" t="str">
        <f t="shared" si="130"/>
        <v>-</v>
      </c>
      <c r="R1430" s="181" t="str">
        <f t="shared" ca="1" si="131"/>
        <v>TIDAK MCU</v>
      </c>
      <c r="S1430" s="451" t="s">
        <v>8874</v>
      </c>
      <c r="T1430" s="1330">
        <v>44329</v>
      </c>
      <c r="U1430" s="1329">
        <v>44694</v>
      </c>
      <c r="V1430" s="1330" t="s">
        <v>24</v>
      </c>
      <c r="W1430" s="1311" t="s">
        <v>24</v>
      </c>
      <c r="X1430" s="200"/>
      <c r="Y1430" s="201"/>
      <c r="Z1430" s="202"/>
      <c r="AA1430" s="243" t="s">
        <v>927</v>
      </c>
      <c r="AB1430" s="213" t="s">
        <v>24</v>
      </c>
      <c r="AC1430" s="213"/>
      <c r="AD1430" s="213"/>
      <c r="AE1430" s="213"/>
      <c r="AF1430" s="213"/>
      <c r="AG1430" s="230"/>
      <c r="AH1430" s="1305"/>
      <c r="AI1430" s="244" t="str">
        <f t="shared" si="132"/>
        <v>SC P360 - SC P410 A/M-</v>
      </c>
      <c r="AJ1430" s="1330">
        <f t="shared" si="133"/>
        <v>43215</v>
      </c>
      <c r="AK1430" s="589">
        <v>44250</v>
      </c>
      <c r="AL1430" s="726">
        <v>44250</v>
      </c>
      <c r="AM1430" s="213"/>
      <c r="AN1430" s="244"/>
      <c r="AO1430" s="244"/>
      <c r="AP1430" s="213" t="s">
        <v>9113</v>
      </c>
      <c r="AQ1430" s="1231" t="s">
        <v>3094</v>
      </c>
      <c r="AR1430" s="213"/>
      <c r="AS1430" s="213"/>
      <c r="AT1430" s="213"/>
      <c r="AU1430" s="213"/>
      <c r="AV1430" s="885"/>
      <c r="AW1430" s="885"/>
      <c r="AX1430" s="885"/>
      <c r="AY1430" s="885"/>
      <c r="AZ1430" s="177"/>
    </row>
    <row r="1431" spans="2:52" ht="15" customHeight="1">
      <c r="B1431" s="1310">
        <v>1425</v>
      </c>
      <c r="C1431" s="647" t="s">
        <v>7891</v>
      </c>
      <c r="D1431" s="590" t="s">
        <v>230</v>
      </c>
      <c r="E1431" s="567" t="s">
        <v>4228</v>
      </c>
      <c r="F1431" s="526" t="s">
        <v>7892</v>
      </c>
      <c r="G1431" s="526" t="s">
        <v>102</v>
      </c>
      <c r="H1431" s="653" t="s">
        <v>7893</v>
      </c>
      <c r="I1431" s="211">
        <v>36496</v>
      </c>
      <c r="J1431" s="903">
        <f t="shared" ca="1" si="125"/>
        <v>22</v>
      </c>
      <c r="K1431" s="316" t="s">
        <v>24</v>
      </c>
      <c r="L1431" s="326" t="s">
        <v>24</v>
      </c>
      <c r="M1431" s="336" t="s">
        <v>24</v>
      </c>
      <c r="N1431" s="510">
        <v>43245</v>
      </c>
      <c r="O1431" s="205" t="s">
        <v>24</v>
      </c>
      <c r="P1431" s="244" t="s">
        <v>24</v>
      </c>
      <c r="Q1431" s="198" t="str">
        <f t="shared" si="130"/>
        <v>-</v>
      </c>
      <c r="R1431" s="181" t="str">
        <f t="shared" ca="1" si="131"/>
        <v>TIDAK MCU</v>
      </c>
      <c r="S1431" s="451" t="s">
        <v>8875</v>
      </c>
      <c r="T1431" s="1330">
        <v>44532</v>
      </c>
      <c r="U1431" s="1329">
        <v>44532</v>
      </c>
      <c r="V1431" s="395" t="s">
        <v>24</v>
      </c>
      <c r="W1431" s="136" t="s">
        <v>24</v>
      </c>
      <c r="X1431" s="200"/>
      <c r="Y1431" s="201"/>
      <c r="Z1431" s="202"/>
      <c r="AA1431" s="213" t="s">
        <v>4457</v>
      </c>
      <c r="AB1431" s="213" t="s">
        <v>24</v>
      </c>
      <c r="AC1431" s="213"/>
      <c r="AD1431" s="213"/>
      <c r="AE1431" s="213"/>
      <c r="AF1431" s="230"/>
      <c r="AG1431" s="230"/>
      <c r="AH1431" s="1305"/>
      <c r="AI1431" s="244" t="str">
        <f t="shared" si="132"/>
        <v>SC P360, SC P380-</v>
      </c>
      <c r="AJ1431" s="1330">
        <f t="shared" si="133"/>
        <v>43245</v>
      </c>
      <c r="AK1431" s="589">
        <v>43249</v>
      </c>
      <c r="AL1431" s="726">
        <v>43252</v>
      </c>
      <c r="AM1431" s="213"/>
      <c r="AN1431" s="244"/>
      <c r="AO1431" s="244"/>
      <c r="AP1431" s="213"/>
      <c r="AQ1431" s="213"/>
      <c r="AR1431" s="213"/>
      <c r="AS1431" s="213"/>
      <c r="AT1431" s="213"/>
      <c r="AU1431" s="213"/>
      <c r="AV1431" s="885"/>
      <c r="AW1431" s="885"/>
      <c r="AX1431" s="885"/>
      <c r="AY1431" s="885"/>
      <c r="AZ1431" s="177"/>
    </row>
    <row r="1432" spans="2:52" ht="15" customHeight="1">
      <c r="B1432" s="1310">
        <v>1426</v>
      </c>
      <c r="C1432" s="647" t="s">
        <v>7894</v>
      </c>
      <c r="D1432" s="590" t="s">
        <v>230</v>
      </c>
      <c r="E1432" s="567" t="s">
        <v>4228</v>
      </c>
      <c r="F1432" s="526" t="s">
        <v>7895</v>
      </c>
      <c r="G1432" s="526" t="s">
        <v>102</v>
      </c>
      <c r="H1432" s="570" t="s">
        <v>24</v>
      </c>
      <c r="I1432" s="211">
        <v>32827</v>
      </c>
      <c r="J1432" s="903">
        <f t="shared" ca="1" si="125"/>
        <v>32</v>
      </c>
      <c r="K1432" s="316" t="s">
        <v>24</v>
      </c>
      <c r="L1432" s="326" t="s">
        <v>24</v>
      </c>
      <c r="M1432" s="336" t="s">
        <v>24</v>
      </c>
      <c r="N1432" s="510">
        <v>43642</v>
      </c>
      <c r="O1432" s="205" t="s">
        <v>24</v>
      </c>
      <c r="P1432" s="244" t="s">
        <v>24</v>
      </c>
      <c r="Q1432" s="198" t="str">
        <f t="shared" si="130"/>
        <v>-</v>
      </c>
      <c r="R1432" s="181" t="str">
        <f t="shared" ca="1" si="131"/>
        <v>TIDAK MCU</v>
      </c>
      <c r="S1432" s="451" t="s">
        <v>8876</v>
      </c>
      <c r="T1432" s="1330">
        <v>44515</v>
      </c>
      <c r="U1432" s="1329">
        <v>44515</v>
      </c>
      <c r="V1432" s="904" t="s">
        <v>24</v>
      </c>
      <c r="W1432" s="136" t="s">
        <v>24</v>
      </c>
      <c r="X1432" s="200"/>
      <c r="Y1432" s="201"/>
      <c r="Z1432" s="202"/>
      <c r="AA1432" s="213" t="s">
        <v>927</v>
      </c>
      <c r="AB1432" s="213"/>
      <c r="AC1432" s="213"/>
      <c r="AD1432" s="213"/>
      <c r="AE1432" s="213"/>
      <c r="AF1432" s="230"/>
      <c r="AG1432" s="230"/>
      <c r="AH1432" s="1305"/>
      <c r="AI1432" s="244" t="str">
        <f t="shared" si="132"/>
        <v>SC P360 - SC P410 A/M</v>
      </c>
      <c r="AJ1432" s="1330">
        <f t="shared" si="133"/>
        <v>43642</v>
      </c>
      <c r="AK1432" s="211" t="s">
        <v>24</v>
      </c>
      <c r="AL1432" s="726">
        <v>43642</v>
      </c>
      <c r="AM1432" s="213"/>
      <c r="AN1432" s="244"/>
      <c r="AO1432" s="244"/>
      <c r="AP1432" s="213"/>
      <c r="AQ1432" s="243" t="s">
        <v>3094</v>
      </c>
      <c r="AR1432" s="213"/>
      <c r="AS1432" s="213"/>
      <c r="AT1432" s="213"/>
      <c r="AU1432" s="213"/>
      <c r="AV1432" s="885"/>
      <c r="AW1432" s="885"/>
      <c r="AX1432" s="885"/>
      <c r="AY1432" s="885"/>
      <c r="AZ1432" s="177"/>
    </row>
    <row r="1433" spans="2:52" ht="15" customHeight="1">
      <c r="B1433" s="1310">
        <v>1427</v>
      </c>
      <c r="C1433" s="563" t="s">
        <v>7896</v>
      </c>
      <c r="D1433" s="244" t="s">
        <v>230</v>
      </c>
      <c r="E1433" s="567" t="s">
        <v>4228</v>
      </c>
      <c r="F1433" s="526" t="s">
        <v>7897</v>
      </c>
      <c r="G1433" s="526" t="s">
        <v>102</v>
      </c>
      <c r="H1433" s="570" t="s">
        <v>24</v>
      </c>
      <c r="I1433" s="211">
        <v>30533</v>
      </c>
      <c r="J1433" s="903">
        <f t="shared" ca="1" si="125"/>
        <v>39</v>
      </c>
      <c r="K1433" s="316" t="s">
        <v>24</v>
      </c>
      <c r="L1433" s="326" t="s">
        <v>24</v>
      </c>
      <c r="M1433" s="336" t="s">
        <v>24</v>
      </c>
      <c r="N1433" s="577">
        <v>43382</v>
      </c>
      <c r="O1433" s="205"/>
      <c r="P1433" s="244" t="s">
        <v>24</v>
      </c>
      <c r="Q1433" s="198" t="str">
        <f t="shared" si="130"/>
        <v>-</v>
      </c>
      <c r="R1433" s="181" t="str">
        <f t="shared" ca="1" si="131"/>
        <v>TIDAK MCU</v>
      </c>
      <c r="S1433" s="451" t="s">
        <v>8877</v>
      </c>
      <c r="T1433" s="1330">
        <v>44413</v>
      </c>
      <c r="U1433" s="1329">
        <v>44413</v>
      </c>
      <c r="V1433" s="395" t="s">
        <v>24</v>
      </c>
      <c r="W1433" s="136" t="s">
        <v>24</v>
      </c>
      <c r="X1433" s="200"/>
      <c r="Y1433" s="201"/>
      <c r="Z1433" s="202"/>
      <c r="AA1433" s="213" t="s">
        <v>4457</v>
      </c>
      <c r="AB1433" s="213" t="s">
        <v>24</v>
      </c>
      <c r="AC1433" s="213"/>
      <c r="AD1433" s="213"/>
      <c r="AE1433" s="213"/>
      <c r="AF1433" s="230"/>
      <c r="AG1433" s="230"/>
      <c r="AH1433" s="1305"/>
      <c r="AI1433" s="244" t="str">
        <f t="shared" si="132"/>
        <v>SC P360, SC P380-</v>
      </c>
      <c r="AJ1433" s="1330">
        <f t="shared" si="133"/>
        <v>43382</v>
      </c>
      <c r="AK1433" s="589"/>
      <c r="AL1433" s="726">
        <v>43382</v>
      </c>
      <c r="AM1433" s="213"/>
      <c r="AN1433" s="244"/>
      <c r="AO1433" s="244"/>
      <c r="AP1433" s="213"/>
      <c r="AQ1433" s="180"/>
      <c r="AR1433" s="213"/>
      <c r="AS1433" s="213"/>
      <c r="AT1433" s="213"/>
      <c r="AU1433" s="213"/>
      <c r="AV1433" s="177"/>
      <c r="AW1433" s="177"/>
      <c r="AX1433" s="177"/>
      <c r="AY1433" s="177"/>
      <c r="AZ1433" s="177"/>
    </row>
    <row r="1434" spans="2:52" ht="15" customHeight="1">
      <c r="B1434" s="1310">
        <v>1428</v>
      </c>
      <c r="C1434" s="563" t="s">
        <v>6985</v>
      </c>
      <c r="D1434" s="590" t="s">
        <v>6986</v>
      </c>
      <c r="E1434" s="567" t="s">
        <v>4228</v>
      </c>
      <c r="F1434" s="526" t="s">
        <v>6987</v>
      </c>
      <c r="G1434" s="526" t="s">
        <v>102</v>
      </c>
      <c r="H1434" s="570" t="s">
        <v>24</v>
      </c>
      <c r="I1434" s="211">
        <v>30893</v>
      </c>
      <c r="J1434" s="903">
        <f t="shared" ca="1" si="125"/>
        <v>38</v>
      </c>
      <c r="K1434" s="181" t="s">
        <v>83</v>
      </c>
      <c r="L1434" s="181" t="s">
        <v>24</v>
      </c>
      <c r="M1434" s="181">
        <v>44772</v>
      </c>
      <c r="N1434" s="577">
        <v>42737</v>
      </c>
      <c r="O1434" s="211" t="s">
        <v>24</v>
      </c>
      <c r="P1434" s="244" t="s">
        <v>24</v>
      </c>
      <c r="Q1434" s="198" t="str">
        <f t="shared" si="130"/>
        <v>-</v>
      </c>
      <c r="R1434" s="181" t="str">
        <f t="shared" ca="1" si="131"/>
        <v>TIDAK MCU</v>
      </c>
      <c r="S1434" s="451" t="s">
        <v>8570</v>
      </c>
      <c r="T1434" s="1330">
        <v>44407</v>
      </c>
      <c r="U1434" s="1329">
        <v>44407</v>
      </c>
      <c r="V1434" s="395" t="s">
        <v>24</v>
      </c>
      <c r="W1434" s="136" t="s">
        <v>24</v>
      </c>
      <c r="X1434" s="200"/>
      <c r="Y1434" s="201"/>
      <c r="Z1434" s="202"/>
      <c r="AA1434" s="244" t="s">
        <v>100</v>
      </c>
      <c r="AB1434" s="244" t="s">
        <v>24</v>
      </c>
      <c r="AC1434" s="244" t="s">
        <v>24</v>
      </c>
      <c r="AD1434" s="244" t="s">
        <v>24</v>
      </c>
      <c r="AE1434" s="244" t="s">
        <v>24</v>
      </c>
      <c r="AF1434" s="232" t="s">
        <v>24</v>
      </c>
      <c r="AG1434" s="232" t="s">
        <v>24</v>
      </c>
      <c r="AH1434" s="902"/>
      <c r="AI1434" s="244" t="str">
        <f t="shared" si="132"/>
        <v>LIGHT VEHICLE------</v>
      </c>
      <c r="AJ1434" s="1330">
        <f t="shared" si="133"/>
        <v>42737</v>
      </c>
      <c r="AK1434" s="589">
        <v>42741</v>
      </c>
      <c r="AL1434" s="726">
        <v>42744</v>
      </c>
      <c r="AM1434" s="213"/>
      <c r="AN1434" s="244"/>
      <c r="AO1434" s="244"/>
      <c r="AP1434" s="213"/>
      <c r="AQ1434" s="243" t="s">
        <v>3094</v>
      </c>
      <c r="AR1434" s="213"/>
      <c r="AS1434" s="213"/>
      <c r="AT1434" s="213"/>
      <c r="AU1434" s="213"/>
      <c r="AV1434" s="177"/>
      <c r="AW1434" s="177"/>
      <c r="AX1434" s="177"/>
      <c r="AY1434" s="177"/>
      <c r="AZ1434" s="177"/>
    </row>
    <row r="1435" spans="2:52" ht="15" customHeight="1">
      <c r="B1435" s="1310">
        <v>1429</v>
      </c>
      <c r="C1435" s="563" t="s">
        <v>7902</v>
      </c>
      <c r="D1435" s="590" t="s">
        <v>230</v>
      </c>
      <c r="E1435" s="566" t="s">
        <v>4228</v>
      </c>
      <c r="F1435" s="526" t="s">
        <v>7903</v>
      </c>
      <c r="G1435" s="526" t="s">
        <v>102</v>
      </c>
      <c r="H1435" s="653" t="s">
        <v>7904</v>
      </c>
      <c r="I1435" s="211">
        <v>35255</v>
      </c>
      <c r="J1435" s="903">
        <f t="shared" ca="1" si="125"/>
        <v>25</v>
      </c>
      <c r="K1435" s="211" t="s">
        <v>493</v>
      </c>
      <c r="L1435" s="211" t="s">
        <v>7905</v>
      </c>
      <c r="M1435" s="211">
        <v>44572</v>
      </c>
      <c r="N1435" s="577">
        <v>43364</v>
      </c>
      <c r="O1435" s="205" t="s">
        <v>24</v>
      </c>
      <c r="P1435" s="244" t="s">
        <v>24</v>
      </c>
      <c r="Q1435" s="198" t="str">
        <f t="shared" si="130"/>
        <v>-</v>
      </c>
      <c r="R1435" s="181" t="str">
        <f t="shared" ca="1" si="131"/>
        <v>TIDAK MCU</v>
      </c>
      <c r="S1435" s="451" t="s">
        <v>8879</v>
      </c>
      <c r="T1435" s="1330">
        <v>44386</v>
      </c>
      <c r="U1435" s="1329">
        <v>44386</v>
      </c>
      <c r="V1435" s="904" t="s">
        <v>24</v>
      </c>
      <c r="W1435" s="136" t="s">
        <v>24</v>
      </c>
      <c r="X1435" s="200"/>
      <c r="Y1435" s="201"/>
      <c r="Z1435" s="202"/>
      <c r="AA1435" s="213" t="s">
        <v>4457</v>
      </c>
      <c r="AB1435" s="213" t="s">
        <v>24</v>
      </c>
      <c r="AC1435" s="213"/>
      <c r="AD1435" s="213"/>
      <c r="AE1435" s="213"/>
      <c r="AF1435" s="230"/>
      <c r="AG1435" s="230"/>
      <c r="AH1435" s="1305"/>
      <c r="AI1435" s="244" t="str">
        <f t="shared" si="132"/>
        <v>SC P360, SC P380-</v>
      </c>
      <c r="AJ1435" s="1330">
        <f t="shared" si="133"/>
        <v>43364</v>
      </c>
      <c r="AK1435" s="589">
        <v>44028</v>
      </c>
      <c r="AL1435" s="726">
        <v>43371</v>
      </c>
      <c r="AM1435" s="213"/>
      <c r="AN1435" s="244"/>
      <c r="AO1435" s="244"/>
      <c r="AP1435" s="213"/>
      <c r="AQ1435" s="1231" t="s">
        <v>3094</v>
      </c>
      <c r="AR1435" s="213"/>
      <c r="AS1435" s="213"/>
      <c r="AT1435" s="213"/>
      <c r="AU1435" s="213"/>
      <c r="AV1435" s="885"/>
      <c r="AW1435" s="885"/>
      <c r="AX1435" s="885"/>
      <c r="AY1435" s="885"/>
      <c r="AZ1435" s="177"/>
    </row>
    <row r="1436" spans="2:52" ht="15" customHeight="1">
      <c r="B1436" s="1310">
        <v>1430</v>
      </c>
      <c r="C1436" s="647" t="s">
        <v>7906</v>
      </c>
      <c r="D1436" s="244" t="s">
        <v>230</v>
      </c>
      <c r="E1436" s="567" t="s">
        <v>4228</v>
      </c>
      <c r="F1436" s="526" t="s">
        <v>7907</v>
      </c>
      <c r="G1436" s="526" t="s">
        <v>102</v>
      </c>
      <c r="H1436" s="570" t="s">
        <v>24</v>
      </c>
      <c r="I1436" s="211">
        <v>34583</v>
      </c>
      <c r="J1436" s="903">
        <f t="shared" ca="1" si="125"/>
        <v>27</v>
      </c>
      <c r="K1436" s="316" t="s">
        <v>24</v>
      </c>
      <c r="L1436" s="326" t="s">
        <v>24</v>
      </c>
      <c r="M1436" s="336" t="s">
        <v>24</v>
      </c>
      <c r="N1436" s="577">
        <v>43658</v>
      </c>
      <c r="O1436" s="205"/>
      <c r="P1436" s="244" t="s">
        <v>24</v>
      </c>
      <c r="Q1436" s="198" t="str">
        <f t="shared" si="130"/>
        <v>-</v>
      </c>
      <c r="R1436" s="181" t="str">
        <f t="shared" ca="1" si="131"/>
        <v>TIDAK MCU</v>
      </c>
      <c r="S1436" s="451" t="s">
        <v>8880</v>
      </c>
      <c r="T1436" s="1330">
        <v>44445</v>
      </c>
      <c r="U1436" s="1329">
        <v>44445</v>
      </c>
      <c r="V1436" s="395" t="s">
        <v>24</v>
      </c>
      <c r="W1436" s="136" t="s">
        <v>24</v>
      </c>
      <c r="X1436" s="200"/>
      <c r="Y1436" s="201"/>
      <c r="Z1436" s="202"/>
      <c r="AA1436" s="244" t="s">
        <v>927</v>
      </c>
      <c r="AB1436" s="244"/>
      <c r="AC1436" s="244"/>
      <c r="AD1436" s="244"/>
      <c r="AE1436" s="244"/>
      <c r="AF1436" s="232"/>
      <c r="AG1436" s="230"/>
      <c r="AH1436" s="1305"/>
      <c r="AI1436" s="244" t="str">
        <f t="shared" si="132"/>
        <v>SC P360 - SC P410 A/M</v>
      </c>
      <c r="AJ1436" s="1330">
        <f t="shared" si="133"/>
        <v>43658</v>
      </c>
      <c r="AK1436" s="589"/>
      <c r="AL1436" s="726">
        <v>43658</v>
      </c>
      <c r="AM1436" s="213"/>
      <c r="AN1436" s="244"/>
      <c r="AO1436" s="244"/>
      <c r="AP1436" s="213"/>
      <c r="AQ1436" s="180"/>
      <c r="AR1436" s="213"/>
      <c r="AS1436" s="213"/>
      <c r="AT1436" s="213"/>
      <c r="AU1436" s="213"/>
      <c r="AV1436" s="177"/>
      <c r="AW1436" s="177"/>
      <c r="AX1436" s="177"/>
      <c r="AY1436" s="177"/>
      <c r="AZ1436" s="177"/>
    </row>
    <row r="1437" spans="2:52" ht="15.75" customHeight="1">
      <c r="B1437" s="1310">
        <v>1431</v>
      </c>
      <c r="C1437" s="647" t="s">
        <v>7908</v>
      </c>
      <c r="D1437" s="590" t="s">
        <v>230</v>
      </c>
      <c r="E1437" s="567" t="s">
        <v>4228</v>
      </c>
      <c r="F1437" s="526" t="s">
        <v>7909</v>
      </c>
      <c r="G1437" s="526" t="s">
        <v>102</v>
      </c>
      <c r="H1437" s="653" t="s">
        <v>7910</v>
      </c>
      <c r="I1437" s="211">
        <v>36162</v>
      </c>
      <c r="J1437" s="903">
        <f t="shared" ca="1" si="125"/>
        <v>23</v>
      </c>
      <c r="K1437" s="316" t="s">
        <v>24</v>
      </c>
      <c r="L1437" s="326" t="s">
        <v>24</v>
      </c>
      <c r="M1437" s="336" t="s">
        <v>24</v>
      </c>
      <c r="N1437" s="577">
        <v>43364</v>
      </c>
      <c r="O1437" s="205" t="s">
        <v>24</v>
      </c>
      <c r="P1437" s="244" t="s">
        <v>24</v>
      </c>
      <c r="Q1437" s="198" t="str">
        <f t="shared" si="130"/>
        <v>-</v>
      </c>
      <c r="R1437" s="181" t="str">
        <f t="shared" ca="1" si="131"/>
        <v>TIDAK MCU</v>
      </c>
      <c r="S1437" s="451" t="s">
        <v>8881</v>
      </c>
      <c r="T1437" s="1330">
        <v>44563</v>
      </c>
      <c r="U1437" s="1329">
        <v>44563</v>
      </c>
      <c r="V1437" s="904" t="s">
        <v>24</v>
      </c>
      <c r="W1437" s="136" t="s">
        <v>24</v>
      </c>
      <c r="X1437" s="200"/>
      <c r="Y1437" s="201"/>
      <c r="Z1437" s="202"/>
      <c r="AA1437" s="213" t="s">
        <v>4457</v>
      </c>
      <c r="AB1437" s="213" t="s">
        <v>24</v>
      </c>
      <c r="AC1437" s="213"/>
      <c r="AD1437" s="213"/>
      <c r="AE1437" s="213"/>
      <c r="AF1437" s="230"/>
      <c r="AG1437" s="230"/>
      <c r="AH1437" s="1305"/>
      <c r="AI1437" s="244" t="str">
        <f t="shared" si="132"/>
        <v>SC P360, SC P380-</v>
      </c>
      <c r="AJ1437" s="1330">
        <f t="shared" si="133"/>
        <v>43364</v>
      </c>
      <c r="AK1437" s="589">
        <v>43368</v>
      </c>
      <c r="AL1437" s="726">
        <v>43371</v>
      </c>
      <c r="AM1437" s="213"/>
      <c r="AN1437" s="244"/>
      <c r="AO1437" s="244"/>
      <c r="AP1437" s="213"/>
      <c r="AQ1437" s="213"/>
      <c r="AR1437" s="213"/>
      <c r="AS1437" s="213"/>
      <c r="AT1437" s="213"/>
      <c r="AU1437" s="213"/>
      <c r="AV1437" s="885"/>
      <c r="AW1437" s="885"/>
      <c r="AX1437" s="885"/>
      <c r="AY1437" s="885"/>
      <c r="AZ1437" s="177"/>
    </row>
    <row r="1438" spans="2:52" ht="15" customHeight="1">
      <c r="B1438" s="1310">
        <v>1432</v>
      </c>
      <c r="C1438" s="647" t="s">
        <v>7911</v>
      </c>
      <c r="D1438" s="590" t="s">
        <v>230</v>
      </c>
      <c r="E1438" s="567" t="s">
        <v>4228</v>
      </c>
      <c r="F1438" s="526" t="s">
        <v>7912</v>
      </c>
      <c r="G1438" s="526" t="s">
        <v>102</v>
      </c>
      <c r="H1438" s="653" t="s">
        <v>7913</v>
      </c>
      <c r="I1438" s="211">
        <v>34345</v>
      </c>
      <c r="J1438" s="903">
        <f t="shared" ca="1" si="125"/>
        <v>28</v>
      </c>
      <c r="K1438" s="316" t="s">
        <v>24</v>
      </c>
      <c r="L1438" s="326" t="s">
        <v>24</v>
      </c>
      <c r="M1438" s="336" t="s">
        <v>24</v>
      </c>
      <c r="N1438" s="577">
        <v>43158</v>
      </c>
      <c r="O1438" s="205"/>
      <c r="P1438" s="244" t="s">
        <v>24</v>
      </c>
      <c r="Q1438" s="198" t="str">
        <f t="shared" si="130"/>
        <v>-</v>
      </c>
      <c r="R1438" s="181" t="str">
        <f t="shared" ca="1" si="131"/>
        <v>TIDAK MCU</v>
      </c>
      <c r="S1438" s="451" t="s">
        <v>8882</v>
      </c>
      <c r="T1438" s="1330">
        <v>44572</v>
      </c>
      <c r="U1438" s="1329">
        <v>44572</v>
      </c>
      <c r="V1438" s="904" t="s">
        <v>24</v>
      </c>
      <c r="W1438" s="136" t="s">
        <v>24</v>
      </c>
      <c r="X1438" s="200"/>
      <c r="Y1438" s="201"/>
      <c r="Z1438" s="202"/>
      <c r="AA1438" s="244" t="s">
        <v>927</v>
      </c>
      <c r="AB1438" s="244"/>
      <c r="AC1438" s="244"/>
      <c r="AD1438" s="244"/>
      <c r="AE1438" s="244"/>
      <c r="AF1438" s="232"/>
      <c r="AG1438" s="230"/>
      <c r="AH1438" s="1305"/>
      <c r="AI1438" s="244" t="str">
        <f t="shared" si="132"/>
        <v>SC P360 - SC P410 A/M</v>
      </c>
      <c r="AJ1438" s="1330">
        <f t="shared" si="133"/>
        <v>43158</v>
      </c>
      <c r="AK1438" s="589"/>
      <c r="AL1438" s="726">
        <v>43156</v>
      </c>
      <c r="AM1438" s="213"/>
      <c r="AN1438" s="244"/>
      <c r="AO1438" s="244"/>
      <c r="AP1438" s="213"/>
      <c r="AQ1438" s="213"/>
      <c r="AR1438" s="213"/>
      <c r="AS1438" s="213"/>
      <c r="AT1438" s="213"/>
      <c r="AU1438" s="213"/>
      <c r="AV1438" s="177"/>
      <c r="AW1438" s="177"/>
      <c r="AX1438" s="177"/>
      <c r="AY1438" s="177"/>
      <c r="AZ1438" s="177"/>
    </row>
    <row r="1439" spans="2:52" ht="15" customHeight="1">
      <c r="B1439" s="1310">
        <v>1433</v>
      </c>
      <c r="C1439" s="563" t="s">
        <v>7914</v>
      </c>
      <c r="D1439" s="590" t="s">
        <v>230</v>
      </c>
      <c r="E1439" s="566" t="s">
        <v>4228</v>
      </c>
      <c r="F1439" s="526" t="s">
        <v>7915</v>
      </c>
      <c r="G1439" s="526" t="s">
        <v>102</v>
      </c>
      <c r="H1439" s="653" t="s">
        <v>7407</v>
      </c>
      <c r="I1439" s="211">
        <v>30754</v>
      </c>
      <c r="J1439" s="903">
        <f t="shared" ca="1" si="125"/>
        <v>38</v>
      </c>
      <c r="K1439" s="211" t="s">
        <v>493</v>
      </c>
      <c r="L1439" s="211" t="s">
        <v>7408</v>
      </c>
      <c r="M1439" s="211">
        <v>45182</v>
      </c>
      <c r="N1439" s="577">
        <v>43164</v>
      </c>
      <c r="O1439" s="205"/>
      <c r="P1439" s="244" t="s">
        <v>24</v>
      </c>
      <c r="Q1439" s="198" t="str">
        <f t="shared" si="130"/>
        <v>-</v>
      </c>
      <c r="R1439" s="181" t="str">
        <f t="shared" ca="1" si="131"/>
        <v>TIDAK MCU</v>
      </c>
      <c r="S1439" s="451" t="s">
        <v>8883</v>
      </c>
      <c r="T1439" s="1330">
        <v>44633</v>
      </c>
      <c r="U1439" s="1329">
        <v>44633</v>
      </c>
      <c r="V1439" s="904" t="s">
        <v>24</v>
      </c>
      <c r="W1439" s="136" t="s">
        <v>24</v>
      </c>
      <c r="X1439" s="200"/>
      <c r="Y1439" s="201"/>
      <c r="Z1439" s="202"/>
      <c r="AA1439" s="244" t="s">
        <v>927</v>
      </c>
      <c r="AB1439" s="244" t="s">
        <v>13346</v>
      </c>
      <c r="AC1439" s="244"/>
      <c r="AD1439" s="244"/>
      <c r="AE1439" s="244"/>
      <c r="AF1439" s="232"/>
      <c r="AG1439" s="230"/>
      <c r="AH1439" s="1305"/>
      <c r="AI1439" s="244" t="str">
        <f t="shared" si="132"/>
        <v>SC P360 - SC P410 A/MR140-9S(PW)</v>
      </c>
      <c r="AJ1439" s="1330">
        <f t="shared" si="133"/>
        <v>43164</v>
      </c>
      <c r="AK1439" s="589">
        <v>43164</v>
      </c>
      <c r="AL1439" s="726">
        <v>43164</v>
      </c>
      <c r="AM1439" s="213"/>
      <c r="AN1439" s="244"/>
      <c r="AO1439" s="244"/>
      <c r="AP1439" s="213"/>
      <c r="AQ1439" s="180" t="s">
        <v>3094</v>
      </c>
      <c r="AR1439" s="213"/>
      <c r="AS1439" s="213"/>
      <c r="AT1439" s="213"/>
      <c r="AU1439" s="213"/>
      <c r="AV1439" s="177"/>
      <c r="AW1439" s="177"/>
      <c r="AX1439" s="177"/>
      <c r="AY1439" s="177"/>
      <c r="AZ1439" s="177"/>
    </row>
    <row r="1440" spans="2:52" ht="15" customHeight="1">
      <c r="B1440" s="1310">
        <v>1434</v>
      </c>
      <c r="C1440" s="563" t="s">
        <v>7916</v>
      </c>
      <c r="D1440" s="590" t="s">
        <v>230</v>
      </c>
      <c r="E1440" s="566" t="s">
        <v>4228</v>
      </c>
      <c r="F1440" s="526" t="s">
        <v>7917</v>
      </c>
      <c r="G1440" s="526" t="s">
        <v>102</v>
      </c>
      <c r="H1440" s="527" t="s">
        <v>7918</v>
      </c>
      <c r="I1440" s="211">
        <v>35609</v>
      </c>
      <c r="J1440" s="903">
        <f t="shared" ca="1" si="125"/>
        <v>24</v>
      </c>
      <c r="K1440" s="316" t="s">
        <v>24</v>
      </c>
      <c r="L1440" s="326" t="s">
        <v>24</v>
      </c>
      <c r="M1440" s="336" t="s">
        <v>24</v>
      </c>
      <c r="N1440" s="577">
        <v>43617</v>
      </c>
      <c r="O1440" s="205" t="s">
        <v>24</v>
      </c>
      <c r="P1440" s="244" t="s">
        <v>24</v>
      </c>
      <c r="Q1440" s="198" t="str">
        <f t="shared" si="130"/>
        <v>-</v>
      </c>
      <c r="R1440" s="181" t="str">
        <f t="shared" ca="1" si="131"/>
        <v>TIDAK MCU</v>
      </c>
      <c r="S1440" s="451" t="s">
        <v>8884</v>
      </c>
      <c r="T1440" s="1330">
        <v>44375</v>
      </c>
      <c r="U1440" s="1329">
        <v>44375</v>
      </c>
      <c r="V1440" s="1330" t="s">
        <v>24</v>
      </c>
      <c r="W1440" s="1311" t="s">
        <v>24</v>
      </c>
      <c r="X1440" s="200"/>
      <c r="Y1440" s="201"/>
      <c r="Z1440" s="202"/>
      <c r="AA1440" s="213" t="s">
        <v>4457</v>
      </c>
      <c r="AB1440" s="213" t="s">
        <v>926</v>
      </c>
      <c r="AC1440" s="213" t="s">
        <v>930</v>
      </c>
      <c r="AD1440" s="213"/>
      <c r="AE1440" s="213"/>
      <c r="AF1440" s="230"/>
      <c r="AG1440" s="230"/>
      <c r="AH1440" s="1305"/>
      <c r="AI1440" s="244" t="str">
        <f t="shared" si="132"/>
        <v>SC P360, SC P380HD 465, HD 785HM 400</v>
      </c>
      <c r="AJ1440" s="1330">
        <f t="shared" si="133"/>
        <v>43617</v>
      </c>
      <c r="AK1440" s="587">
        <v>43629</v>
      </c>
      <c r="AL1440" s="726">
        <v>43629</v>
      </c>
      <c r="AM1440" s="213"/>
      <c r="AN1440" s="244"/>
      <c r="AO1440" s="244"/>
      <c r="AP1440" s="213"/>
      <c r="AQ1440" s="1231" t="s">
        <v>3094</v>
      </c>
      <c r="AR1440" s="213"/>
      <c r="AS1440" s="213"/>
      <c r="AT1440" s="213"/>
      <c r="AU1440" s="213"/>
      <c r="AV1440" s="885"/>
      <c r="AW1440" s="885"/>
      <c r="AX1440" s="885"/>
      <c r="AY1440" s="885"/>
      <c r="AZ1440" s="885"/>
    </row>
    <row r="1441" spans="1:52" ht="15" customHeight="1">
      <c r="B1441" s="1310">
        <v>1435</v>
      </c>
      <c r="C1441" s="563" t="s">
        <v>7919</v>
      </c>
      <c r="D1441" s="590" t="s">
        <v>230</v>
      </c>
      <c r="E1441" s="567" t="s">
        <v>4228</v>
      </c>
      <c r="F1441" s="526" t="s">
        <v>7920</v>
      </c>
      <c r="G1441" s="526" t="s">
        <v>102</v>
      </c>
      <c r="H1441" s="653" t="s">
        <v>7921</v>
      </c>
      <c r="I1441" s="211">
        <v>36293</v>
      </c>
      <c r="J1441" s="903">
        <f t="shared" ca="1" si="125"/>
        <v>22</v>
      </c>
      <c r="K1441" s="316" t="s">
        <v>24</v>
      </c>
      <c r="L1441" s="326" t="s">
        <v>24</v>
      </c>
      <c r="M1441" s="336" t="s">
        <v>24</v>
      </c>
      <c r="N1441" s="577">
        <v>43364</v>
      </c>
      <c r="O1441" s="205" t="s">
        <v>24</v>
      </c>
      <c r="P1441" s="244" t="s">
        <v>24</v>
      </c>
      <c r="Q1441" s="198" t="str">
        <f t="shared" si="130"/>
        <v>-</v>
      </c>
      <c r="R1441" s="181" t="str">
        <f t="shared" ca="1" si="131"/>
        <v>TIDAK MCU</v>
      </c>
      <c r="S1441" s="451" t="s">
        <v>8885</v>
      </c>
      <c r="T1441" s="1330">
        <v>44329</v>
      </c>
      <c r="U1441" s="1329">
        <v>44329</v>
      </c>
      <c r="V1441" s="904" t="s">
        <v>24</v>
      </c>
      <c r="W1441" s="136" t="s">
        <v>24</v>
      </c>
      <c r="X1441" s="200"/>
      <c r="Z1441" s="202"/>
      <c r="AA1441" s="213" t="s">
        <v>4457</v>
      </c>
      <c r="AB1441" s="213" t="s">
        <v>24</v>
      </c>
      <c r="AC1441" s="213"/>
      <c r="AD1441" s="213"/>
      <c r="AE1441" s="213"/>
      <c r="AF1441" s="230"/>
      <c r="AG1441" s="230"/>
      <c r="AH1441" s="1305"/>
      <c r="AI1441" s="244" t="str">
        <f t="shared" si="132"/>
        <v>SC P360, SC P380-</v>
      </c>
      <c r="AJ1441" s="1330">
        <f t="shared" si="133"/>
        <v>43364</v>
      </c>
      <c r="AK1441" s="589">
        <v>43971</v>
      </c>
      <c r="AL1441" s="726">
        <v>43371</v>
      </c>
      <c r="AM1441" s="213"/>
      <c r="AN1441" s="244"/>
      <c r="AO1441" s="244"/>
      <c r="AP1441" s="213"/>
      <c r="AQ1441" s="243" t="s">
        <v>3094</v>
      </c>
      <c r="AR1441" s="213"/>
      <c r="AS1441" s="213"/>
      <c r="AT1441" s="213"/>
      <c r="AU1441" s="213"/>
      <c r="AV1441" s="885"/>
      <c r="AW1441" s="885"/>
      <c r="AX1441" s="885"/>
      <c r="AY1441" s="885"/>
      <c r="AZ1441" s="177"/>
    </row>
    <row r="1442" spans="1:52" ht="15.75" customHeight="1">
      <c r="B1442" s="1310">
        <v>1436</v>
      </c>
      <c r="C1442" s="647" t="s">
        <v>7922</v>
      </c>
      <c r="D1442" s="566" t="s">
        <v>6996</v>
      </c>
      <c r="E1442" s="567" t="s">
        <v>4228</v>
      </c>
      <c r="F1442" s="526" t="s">
        <v>7923</v>
      </c>
      <c r="G1442" s="526" t="s">
        <v>102</v>
      </c>
      <c r="H1442" s="570" t="s">
        <v>24</v>
      </c>
      <c r="I1442" s="211">
        <v>27368</v>
      </c>
      <c r="J1442" s="903">
        <f t="shared" ca="1" si="125"/>
        <v>47</v>
      </c>
      <c r="K1442" s="316" t="s">
        <v>24</v>
      </c>
      <c r="L1442" s="326" t="s">
        <v>24</v>
      </c>
      <c r="M1442" s="336" t="s">
        <v>24</v>
      </c>
      <c r="N1442" s="577">
        <v>43382</v>
      </c>
      <c r="O1442" s="205"/>
      <c r="P1442" s="244" t="s">
        <v>24</v>
      </c>
      <c r="Q1442" s="198" t="str">
        <f t="shared" si="130"/>
        <v>-</v>
      </c>
      <c r="R1442" s="181" t="str">
        <f t="shared" ca="1" si="131"/>
        <v>TIDAK MCU</v>
      </c>
      <c r="S1442" s="451" t="s">
        <v>24</v>
      </c>
      <c r="T1442" s="1330">
        <v>44535</v>
      </c>
      <c r="U1442" s="1329" t="s">
        <v>99</v>
      </c>
      <c r="V1442" s="904" t="s">
        <v>24</v>
      </c>
      <c r="W1442" s="136" t="s">
        <v>24</v>
      </c>
      <c r="X1442" s="200"/>
      <c r="Y1442" s="201"/>
      <c r="Z1442" s="202"/>
      <c r="AA1442" s="244" t="s">
        <v>24</v>
      </c>
      <c r="AB1442" s="244"/>
      <c r="AC1442" s="244"/>
      <c r="AD1442" s="244"/>
      <c r="AE1442" s="244"/>
      <c r="AF1442" s="232"/>
      <c r="AG1442" s="230"/>
      <c r="AH1442" s="1305"/>
      <c r="AI1442" s="244" t="str">
        <f t="shared" si="132"/>
        <v>-</v>
      </c>
      <c r="AJ1442" s="1330">
        <f t="shared" si="133"/>
        <v>43382</v>
      </c>
      <c r="AK1442" s="211" t="s">
        <v>24</v>
      </c>
      <c r="AL1442" s="621" t="s">
        <v>24</v>
      </c>
      <c r="AM1442" s="213"/>
      <c r="AN1442" s="244"/>
      <c r="AO1442" s="244"/>
      <c r="AP1442" s="213"/>
      <c r="AQ1442" s="213"/>
      <c r="AR1442" s="213"/>
      <c r="AS1442" s="213"/>
      <c r="AT1442" s="213"/>
      <c r="AU1442" s="213"/>
      <c r="AV1442" s="177"/>
      <c r="AW1442" s="177"/>
      <c r="AX1442" s="177"/>
      <c r="AY1442" s="177"/>
      <c r="AZ1442" s="177"/>
    </row>
    <row r="1443" spans="1:52" ht="15" customHeight="1">
      <c r="A1443" s="885"/>
      <c r="B1443" s="1310">
        <v>435</v>
      </c>
      <c r="C1443" s="563" t="s">
        <v>5549</v>
      </c>
      <c r="D1443" s="244" t="s">
        <v>1129</v>
      </c>
      <c r="E1443" s="567" t="s">
        <v>1122</v>
      </c>
      <c r="F1443" s="526" t="s">
        <v>24</v>
      </c>
      <c r="G1443" s="526" t="s">
        <v>109</v>
      </c>
      <c r="H1443" s="570" t="s">
        <v>24</v>
      </c>
      <c r="I1443" s="198">
        <v>32508</v>
      </c>
      <c r="J1443" s="903">
        <f t="shared" ca="1" si="125"/>
        <v>33</v>
      </c>
      <c r="K1443" s="316" t="s">
        <v>24</v>
      </c>
      <c r="L1443" s="326" t="s">
        <v>24</v>
      </c>
      <c r="M1443" s="336" t="s">
        <v>24</v>
      </c>
      <c r="N1443" s="577">
        <v>43444</v>
      </c>
      <c r="O1443" s="211"/>
      <c r="P1443" s="198" t="s">
        <v>24</v>
      </c>
      <c r="Q1443" s="198" t="str">
        <f t="shared" si="130"/>
        <v>-</v>
      </c>
      <c r="R1443" s="181" t="str">
        <f t="shared" ca="1" si="131"/>
        <v>TIDAK MCU</v>
      </c>
      <c r="S1443" s="664" t="s">
        <v>24</v>
      </c>
      <c r="T1443" s="1330">
        <v>44926</v>
      </c>
      <c r="U1443" s="212" t="s">
        <v>24</v>
      </c>
      <c r="V1443" s="904" t="s">
        <v>24</v>
      </c>
      <c r="W1443" s="136" t="s">
        <v>24</v>
      </c>
      <c r="X1443" s="200"/>
      <c r="Y1443" s="201"/>
      <c r="Z1443" s="202"/>
      <c r="AA1443" s="213"/>
      <c r="AB1443" s="839"/>
      <c r="AC1443" s="213"/>
      <c r="AD1443" s="213"/>
      <c r="AE1443" s="213"/>
      <c r="AF1443" s="230"/>
      <c r="AG1443" s="230"/>
      <c r="AH1443" s="1305"/>
      <c r="AI1443" s="244" t="str">
        <f t="shared" si="132"/>
        <v/>
      </c>
      <c r="AJ1443" s="1330">
        <f t="shared" si="133"/>
        <v>43444</v>
      </c>
      <c r="AK1443" s="211" t="s">
        <v>24</v>
      </c>
      <c r="AL1443" s="621" t="s">
        <v>24</v>
      </c>
      <c r="AM1443" s="213"/>
      <c r="AN1443" s="244"/>
      <c r="AO1443" s="244"/>
      <c r="AP1443" s="213"/>
      <c r="AQ1443" s="213"/>
      <c r="AR1443" s="213"/>
      <c r="AS1443" s="213"/>
      <c r="AT1443" s="213"/>
      <c r="AU1443" s="213"/>
      <c r="AV1443" s="177"/>
      <c r="AW1443" s="177"/>
      <c r="AX1443" s="177"/>
      <c r="AY1443" s="177"/>
      <c r="AZ1443" s="177"/>
    </row>
    <row r="1444" spans="1:52" ht="15" customHeight="1">
      <c r="B1444" s="1310">
        <v>1438</v>
      </c>
      <c r="C1444" s="647" t="s">
        <v>7927</v>
      </c>
      <c r="D1444" s="244" t="s">
        <v>230</v>
      </c>
      <c r="E1444" s="567" t="s">
        <v>4228</v>
      </c>
      <c r="F1444" s="526" t="s">
        <v>7928</v>
      </c>
      <c r="G1444" s="526" t="s">
        <v>102</v>
      </c>
      <c r="H1444" s="653" t="s">
        <v>7929</v>
      </c>
      <c r="I1444" s="211">
        <v>34955</v>
      </c>
      <c r="J1444" s="903">
        <f t="shared" ca="1" si="125"/>
        <v>26</v>
      </c>
      <c r="K1444" s="211" t="s">
        <v>493</v>
      </c>
      <c r="L1444" s="211" t="s">
        <v>7930</v>
      </c>
      <c r="M1444" s="211">
        <v>44927</v>
      </c>
      <c r="N1444" s="577">
        <v>43364</v>
      </c>
      <c r="O1444" s="205" t="s">
        <v>24</v>
      </c>
      <c r="P1444" s="244" t="s">
        <v>24</v>
      </c>
      <c r="Q1444" s="198" t="str">
        <f t="shared" si="130"/>
        <v>-</v>
      </c>
      <c r="R1444" s="181" t="str">
        <f t="shared" ca="1" si="131"/>
        <v>TIDAK MCU</v>
      </c>
      <c r="S1444" s="451" t="s">
        <v>8887</v>
      </c>
      <c r="T1444" s="1330">
        <v>44452</v>
      </c>
      <c r="U1444" s="1329">
        <v>44452</v>
      </c>
      <c r="V1444" s="904" t="s">
        <v>24</v>
      </c>
      <c r="W1444" s="136" t="s">
        <v>24</v>
      </c>
      <c r="X1444" s="200"/>
      <c r="Y1444" s="201"/>
      <c r="Z1444" s="202"/>
      <c r="AA1444" s="213" t="s">
        <v>4457</v>
      </c>
      <c r="AB1444" s="213" t="s">
        <v>24</v>
      </c>
      <c r="AC1444" s="213"/>
      <c r="AD1444" s="213"/>
      <c r="AE1444" s="213"/>
      <c r="AF1444" s="230"/>
      <c r="AG1444" s="230"/>
      <c r="AH1444" s="1305"/>
      <c r="AI1444" s="244" t="str">
        <f t="shared" si="132"/>
        <v>SC P360, SC P380-</v>
      </c>
      <c r="AJ1444" s="1330">
        <f t="shared" si="133"/>
        <v>43364</v>
      </c>
      <c r="AK1444" s="589">
        <v>43368</v>
      </c>
      <c r="AL1444" s="726">
        <v>43364</v>
      </c>
      <c r="AM1444" s="213"/>
      <c r="AN1444" s="244"/>
      <c r="AO1444" s="244"/>
      <c r="AP1444" s="213"/>
      <c r="AQ1444" s="180"/>
      <c r="AR1444" s="213"/>
      <c r="AS1444" s="213"/>
      <c r="AT1444" s="213"/>
      <c r="AU1444" s="213"/>
      <c r="AV1444" s="177"/>
      <c r="AW1444" s="177"/>
      <c r="AX1444" s="177"/>
      <c r="AY1444" s="177"/>
      <c r="AZ1444" s="177"/>
    </row>
    <row r="1445" spans="1:52" ht="15" customHeight="1">
      <c r="B1445" s="1310">
        <v>1439</v>
      </c>
      <c r="C1445" s="647" t="s">
        <v>7931</v>
      </c>
      <c r="D1445" s="590" t="s">
        <v>230</v>
      </c>
      <c r="E1445" s="567" t="s">
        <v>4228</v>
      </c>
      <c r="F1445" s="526" t="s">
        <v>7932</v>
      </c>
      <c r="G1445" s="526" t="s">
        <v>102</v>
      </c>
      <c r="H1445" s="653" t="s">
        <v>7933</v>
      </c>
      <c r="I1445" s="211">
        <v>33970</v>
      </c>
      <c r="J1445" s="903">
        <f t="shared" ca="1" si="125"/>
        <v>29</v>
      </c>
      <c r="K1445" s="211" t="s">
        <v>493</v>
      </c>
      <c r="L1445" s="211" t="s">
        <v>7934</v>
      </c>
      <c r="M1445" s="211">
        <v>44562</v>
      </c>
      <c r="N1445" s="577">
        <v>43367</v>
      </c>
      <c r="O1445" s="205" t="s">
        <v>24</v>
      </c>
      <c r="P1445" s="244" t="s">
        <v>24</v>
      </c>
      <c r="Q1445" s="198" t="str">
        <f t="shared" si="130"/>
        <v>-</v>
      </c>
      <c r="R1445" s="181" t="str">
        <f t="shared" ca="1" si="131"/>
        <v>TIDAK MCU</v>
      </c>
      <c r="S1445" s="451" t="s">
        <v>8888</v>
      </c>
      <c r="T1445" s="1330">
        <v>44562</v>
      </c>
      <c r="U1445" s="1329">
        <v>44562</v>
      </c>
      <c r="V1445" s="904" t="s">
        <v>24</v>
      </c>
      <c r="W1445" s="136" t="s">
        <v>24</v>
      </c>
      <c r="X1445" s="200"/>
      <c r="Y1445" s="201"/>
      <c r="Z1445" s="202"/>
      <c r="AA1445" s="244" t="s">
        <v>927</v>
      </c>
      <c r="AB1445" s="244" t="s">
        <v>24</v>
      </c>
      <c r="AC1445" s="244" t="s">
        <v>24</v>
      </c>
      <c r="AD1445" s="244" t="s">
        <v>24</v>
      </c>
      <c r="AE1445" s="244" t="s">
        <v>24</v>
      </c>
      <c r="AF1445" s="232" t="s">
        <v>24</v>
      </c>
      <c r="AG1445" s="230" t="s">
        <v>24</v>
      </c>
      <c r="AH1445" s="1305"/>
      <c r="AI1445" s="244" t="str">
        <f t="shared" si="132"/>
        <v>SC P360 - SC P410 A/M------</v>
      </c>
      <c r="AJ1445" s="1330">
        <f t="shared" si="133"/>
        <v>43367</v>
      </c>
      <c r="AK1445" s="589">
        <v>44177</v>
      </c>
      <c r="AL1445" s="726">
        <v>43374</v>
      </c>
      <c r="AM1445" s="213"/>
      <c r="AN1445" s="244"/>
      <c r="AO1445" s="244"/>
      <c r="AP1445" s="213"/>
      <c r="AQ1445" s="180"/>
      <c r="AR1445" s="213"/>
      <c r="AS1445" s="213"/>
      <c r="AT1445" s="213"/>
      <c r="AU1445" s="213"/>
      <c r="AV1445" s="177"/>
      <c r="AW1445" s="177"/>
      <c r="AX1445" s="177"/>
      <c r="AY1445" s="177"/>
      <c r="AZ1445" s="177"/>
    </row>
    <row r="1446" spans="1:52" ht="15" customHeight="1">
      <c r="B1446" s="1310">
        <v>1440</v>
      </c>
      <c r="C1446" s="647" t="s">
        <v>7935</v>
      </c>
      <c r="D1446" s="590" t="s">
        <v>230</v>
      </c>
      <c r="E1446" s="567" t="s">
        <v>4228</v>
      </c>
      <c r="F1446" s="526" t="s">
        <v>7936</v>
      </c>
      <c r="G1446" s="526" t="s">
        <v>102</v>
      </c>
      <c r="H1446" s="653" t="s">
        <v>7937</v>
      </c>
      <c r="I1446" s="211">
        <v>34280</v>
      </c>
      <c r="J1446" s="903">
        <f t="shared" ca="1" si="125"/>
        <v>28</v>
      </c>
      <c r="K1446" s="316" t="s">
        <v>24</v>
      </c>
      <c r="L1446" s="326" t="s">
        <v>24</v>
      </c>
      <c r="M1446" s="336" t="s">
        <v>24</v>
      </c>
      <c r="N1446" s="577">
        <v>43367</v>
      </c>
      <c r="O1446" s="205" t="s">
        <v>24</v>
      </c>
      <c r="P1446" s="244" t="s">
        <v>24</v>
      </c>
      <c r="Q1446" s="198" t="str">
        <f t="shared" si="130"/>
        <v>-</v>
      </c>
      <c r="R1446" s="181" t="str">
        <f t="shared" ca="1" si="131"/>
        <v>TIDAK MCU</v>
      </c>
      <c r="S1446" s="451" t="s">
        <v>8889</v>
      </c>
      <c r="T1446" s="1330">
        <v>44507</v>
      </c>
      <c r="U1446" s="1329">
        <v>44507</v>
      </c>
      <c r="V1446" s="904" t="s">
        <v>24</v>
      </c>
      <c r="W1446" s="136" t="s">
        <v>24</v>
      </c>
      <c r="X1446" s="200"/>
      <c r="Y1446" s="201"/>
      <c r="Z1446" s="202"/>
      <c r="AA1446" s="244" t="s">
        <v>927</v>
      </c>
      <c r="AB1446" s="244" t="s">
        <v>24</v>
      </c>
      <c r="AC1446" s="244" t="s">
        <v>24</v>
      </c>
      <c r="AD1446" s="244" t="s">
        <v>24</v>
      </c>
      <c r="AE1446" s="244" t="s">
        <v>24</v>
      </c>
      <c r="AF1446" s="232" t="s">
        <v>24</v>
      </c>
      <c r="AG1446" s="230" t="s">
        <v>24</v>
      </c>
      <c r="AH1446" s="1305"/>
      <c r="AI1446" s="244" t="str">
        <f t="shared" si="132"/>
        <v>SC P360 - SC P410 A/M------</v>
      </c>
      <c r="AJ1446" s="1330">
        <f t="shared" si="133"/>
        <v>43367</v>
      </c>
      <c r="AK1446" s="589" t="s">
        <v>24</v>
      </c>
      <c r="AL1446" s="726">
        <v>43374</v>
      </c>
      <c r="AM1446" s="213"/>
      <c r="AN1446" s="244"/>
      <c r="AO1446" s="244"/>
      <c r="AP1446" s="213"/>
      <c r="AQ1446" s="1231" t="s">
        <v>3094</v>
      </c>
      <c r="AR1446" s="213"/>
      <c r="AS1446" s="213"/>
      <c r="AT1446" s="213"/>
      <c r="AU1446" s="213"/>
      <c r="AV1446" s="177"/>
      <c r="AW1446" s="177"/>
      <c r="AX1446" s="177"/>
      <c r="AY1446" s="177"/>
      <c r="AZ1446" s="177"/>
    </row>
    <row r="1447" spans="1:52" ht="15" customHeight="1">
      <c r="B1447" s="1310">
        <v>1441</v>
      </c>
      <c r="C1447" s="563" t="s">
        <v>7938</v>
      </c>
      <c r="D1447" s="590" t="s">
        <v>230</v>
      </c>
      <c r="E1447" s="566" t="s">
        <v>4228</v>
      </c>
      <c r="F1447" s="526" t="s">
        <v>7939</v>
      </c>
      <c r="G1447" s="526" t="s">
        <v>102</v>
      </c>
      <c r="H1447" s="570" t="s">
        <v>24</v>
      </c>
      <c r="I1447" s="211">
        <v>35532</v>
      </c>
      <c r="J1447" s="903">
        <f t="shared" ca="1" si="125"/>
        <v>25</v>
      </c>
      <c r="K1447" s="316" t="s">
        <v>24</v>
      </c>
      <c r="L1447" s="326" t="s">
        <v>24</v>
      </c>
      <c r="M1447" s="336" t="s">
        <v>24</v>
      </c>
      <c r="N1447" s="510">
        <v>43803</v>
      </c>
      <c r="O1447" s="205" t="s">
        <v>24</v>
      </c>
      <c r="P1447" s="244" t="s">
        <v>24</v>
      </c>
      <c r="Q1447" s="198" t="str">
        <f t="shared" si="130"/>
        <v>-</v>
      </c>
      <c r="R1447" s="181" t="str">
        <f t="shared" ca="1" si="131"/>
        <v>TIDAK MCU</v>
      </c>
      <c r="S1447" s="451" t="s">
        <v>8890</v>
      </c>
      <c r="T1447" s="1330">
        <v>44298</v>
      </c>
      <c r="U1447" s="1329">
        <v>44298</v>
      </c>
      <c r="V1447" s="904" t="s">
        <v>24</v>
      </c>
      <c r="W1447" s="136" t="s">
        <v>24</v>
      </c>
      <c r="X1447" s="200"/>
      <c r="Y1447" s="201"/>
      <c r="Z1447" s="202"/>
      <c r="AA1447" s="244" t="s">
        <v>9118</v>
      </c>
      <c r="AB1447" s="244"/>
      <c r="AC1447" s="244"/>
      <c r="AD1447" s="244"/>
      <c r="AE1447" s="244"/>
      <c r="AF1447" s="232"/>
      <c r="AG1447" s="230"/>
      <c r="AH1447" s="1305"/>
      <c r="AI1447" s="244" t="str">
        <f t="shared" si="132"/>
        <v>SC P380</v>
      </c>
      <c r="AJ1447" s="1330">
        <f t="shared" si="133"/>
        <v>43803</v>
      </c>
      <c r="AK1447" s="217">
        <v>43803</v>
      </c>
      <c r="AL1447" s="696">
        <v>43803</v>
      </c>
      <c r="AM1447" s="213"/>
      <c r="AN1447" s="244"/>
      <c r="AO1447" s="244"/>
      <c r="AP1447" s="213"/>
      <c r="AQ1447" s="243" t="s">
        <v>3094</v>
      </c>
      <c r="AR1447" s="213"/>
      <c r="AS1447" s="213"/>
      <c r="AT1447" s="213"/>
      <c r="AU1447" s="213"/>
      <c r="AV1447" s="177"/>
      <c r="AW1447" s="177"/>
      <c r="AX1447" s="177"/>
      <c r="AY1447" s="177"/>
      <c r="AZ1447" s="177"/>
    </row>
    <row r="1448" spans="1:52" ht="15" customHeight="1">
      <c r="B1448" s="1310">
        <v>1442</v>
      </c>
      <c r="C1448" s="647" t="s">
        <v>7940</v>
      </c>
      <c r="D1448" s="244" t="s">
        <v>230</v>
      </c>
      <c r="E1448" s="567" t="s">
        <v>4228</v>
      </c>
      <c r="F1448" s="526" t="s">
        <v>7941</v>
      </c>
      <c r="G1448" s="526" t="s">
        <v>102</v>
      </c>
      <c r="H1448" s="653" t="s">
        <v>7942</v>
      </c>
      <c r="I1448" s="211">
        <v>23122</v>
      </c>
      <c r="J1448" s="903">
        <f t="shared" ref="J1448:J1511" ca="1" si="134">IF(OR(I1448="",I1448="-"),"-",ROUND((NOW()-I1448)/356,0))</f>
        <v>59</v>
      </c>
      <c r="K1448" s="176" t="s">
        <v>24</v>
      </c>
      <c r="L1448" s="170" t="s">
        <v>24</v>
      </c>
      <c r="M1448" s="173" t="s">
        <v>24</v>
      </c>
      <c r="N1448" s="577">
        <v>43367</v>
      </c>
      <c r="O1448" s="205" t="s">
        <v>24</v>
      </c>
      <c r="P1448" s="244" t="s">
        <v>24</v>
      </c>
      <c r="Q1448" s="198" t="str">
        <f t="shared" si="130"/>
        <v>-</v>
      </c>
      <c r="R1448" s="181" t="str">
        <f t="shared" ca="1" si="131"/>
        <v>TIDAK MCU</v>
      </c>
      <c r="S1448" s="451" t="s">
        <v>8891</v>
      </c>
      <c r="T1448" s="1330">
        <v>44307</v>
      </c>
      <c r="U1448" s="1329">
        <v>44307</v>
      </c>
      <c r="V1448" s="904" t="s">
        <v>24</v>
      </c>
      <c r="W1448" s="136" t="s">
        <v>24</v>
      </c>
      <c r="X1448" s="200"/>
      <c r="Y1448" s="201"/>
      <c r="Z1448" s="202"/>
      <c r="AA1448" s="244" t="s">
        <v>927</v>
      </c>
      <c r="AB1448" s="244" t="s">
        <v>24</v>
      </c>
      <c r="AC1448" s="244" t="s">
        <v>24</v>
      </c>
      <c r="AD1448" s="244" t="s">
        <v>24</v>
      </c>
      <c r="AE1448" s="244" t="s">
        <v>24</v>
      </c>
      <c r="AF1448" s="232" t="s">
        <v>24</v>
      </c>
      <c r="AG1448" s="230" t="s">
        <v>24</v>
      </c>
      <c r="AH1448" s="1305"/>
      <c r="AI1448" s="244" t="str">
        <f t="shared" si="132"/>
        <v>SC P360 - SC P410 A/M------</v>
      </c>
      <c r="AJ1448" s="1330">
        <f t="shared" si="133"/>
        <v>43367</v>
      </c>
      <c r="AK1448" s="589">
        <v>43371</v>
      </c>
      <c r="AL1448" s="726">
        <v>43374</v>
      </c>
      <c r="AM1448" s="213"/>
      <c r="AN1448" s="244"/>
      <c r="AO1448" s="244"/>
      <c r="AP1448" s="213"/>
      <c r="AQ1448" s="180"/>
      <c r="AR1448" s="213"/>
      <c r="AS1448" s="213"/>
      <c r="AT1448" s="213"/>
      <c r="AU1448" s="213"/>
      <c r="AV1448" s="177"/>
      <c r="AW1448" s="177"/>
      <c r="AX1448" s="177"/>
      <c r="AY1448" s="177"/>
      <c r="AZ1448" s="177"/>
    </row>
    <row r="1449" spans="1:52" ht="15" customHeight="1">
      <c r="B1449" s="1310">
        <v>1443</v>
      </c>
      <c r="C1449" s="563" t="s">
        <v>7943</v>
      </c>
      <c r="D1449" s="590" t="s">
        <v>230</v>
      </c>
      <c r="E1449" s="566" t="s">
        <v>4228</v>
      </c>
      <c r="F1449" s="526" t="s">
        <v>7944</v>
      </c>
      <c r="G1449" s="526" t="s">
        <v>102</v>
      </c>
      <c r="H1449" s="688" t="s">
        <v>7945</v>
      </c>
      <c r="I1449" s="211">
        <v>28691</v>
      </c>
      <c r="J1449" s="903">
        <f t="shared" ca="1" si="134"/>
        <v>44</v>
      </c>
      <c r="K1449" s="211" t="s">
        <v>5110</v>
      </c>
      <c r="L1449" s="211" t="s">
        <v>7946</v>
      </c>
      <c r="M1449" s="211">
        <v>45270</v>
      </c>
      <c r="N1449" s="577">
        <v>43367</v>
      </c>
      <c r="O1449" s="205" t="s">
        <v>24</v>
      </c>
      <c r="P1449" s="244" t="s">
        <v>24</v>
      </c>
      <c r="Q1449" s="198" t="str">
        <f t="shared" si="130"/>
        <v>-</v>
      </c>
      <c r="R1449" s="181" t="str">
        <f t="shared" ca="1" si="131"/>
        <v>TIDAK MCU</v>
      </c>
      <c r="S1449" s="451" t="s">
        <v>8892</v>
      </c>
      <c r="T1449" s="1330">
        <v>44397</v>
      </c>
      <c r="U1449" s="1329">
        <v>44397</v>
      </c>
      <c r="V1449" s="904" t="s">
        <v>24</v>
      </c>
      <c r="W1449" s="136" t="s">
        <v>24</v>
      </c>
      <c r="X1449" s="200"/>
      <c r="Y1449" s="201"/>
      <c r="Z1449" s="202"/>
      <c r="AA1449" s="244" t="s">
        <v>927</v>
      </c>
      <c r="AB1449" s="244" t="s">
        <v>24</v>
      </c>
      <c r="AC1449" s="244" t="s">
        <v>24</v>
      </c>
      <c r="AD1449" s="244" t="s">
        <v>24</v>
      </c>
      <c r="AE1449" s="244" t="s">
        <v>24</v>
      </c>
      <c r="AF1449" s="232" t="s">
        <v>24</v>
      </c>
      <c r="AG1449" s="230" t="s">
        <v>24</v>
      </c>
      <c r="AH1449" s="1305"/>
      <c r="AI1449" s="244" t="str">
        <f t="shared" si="132"/>
        <v>SC P360 - SC P410 A/M------</v>
      </c>
      <c r="AJ1449" s="1330">
        <f t="shared" si="133"/>
        <v>43367</v>
      </c>
      <c r="AK1449" s="589">
        <v>44028</v>
      </c>
      <c r="AL1449" s="726">
        <v>43374</v>
      </c>
      <c r="AM1449" s="213"/>
      <c r="AN1449" s="244"/>
      <c r="AO1449" s="244"/>
      <c r="AP1449" s="213"/>
      <c r="AQ1449" s="243" t="s">
        <v>3094</v>
      </c>
      <c r="AR1449" s="213"/>
      <c r="AS1449" s="213"/>
      <c r="AT1449" s="213"/>
      <c r="AU1449" s="213"/>
      <c r="AV1449" s="177"/>
      <c r="AW1449" s="177"/>
      <c r="AX1449" s="177"/>
      <c r="AY1449" s="177"/>
      <c r="AZ1449" s="177"/>
    </row>
    <row r="1450" spans="1:52" ht="15.75" customHeight="1">
      <c r="B1450" s="1310">
        <v>1444</v>
      </c>
      <c r="C1450" s="647" t="s">
        <v>7947</v>
      </c>
      <c r="D1450" s="590" t="s">
        <v>230</v>
      </c>
      <c r="E1450" s="567" t="s">
        <v>4228</v>
      </c>
      <c r="F1450" s="526" t="s">
        <v>7948</v>
      </c>
      <c r="G1450" s="526" t="s">
        <v>102</v>
      </c>
      <c r="H1450" s="688" t="s">
        <v>7949</v>
      </c>
      <c r="I1450" s="211">
        <v>29507</v>
      </c>
      <c r="J1450" s="903">
        <f t="shared" ca="1" si="134"/>
        <v>41</v>
      </c>
      <c r="K1450" s="176" t="s">
        <v>24</v>
      </c>
      <c r="L1450" s="170" t="s">
        <v>24</v>
      </c>
      <c r="M1450" s="173" t="s">
        <v>24</v>
      </c>
      <c r="N1450" s="577">
        <v>43367</v>
      </c>
      <c r="O1450" s="205" t="s">
        <v>24</v>
      </c>
      <c r="P1450" s="244" t="s">
        <v>24</v>
      </c>
      <c r="Q1450" s="198" t="str">
        <f t="shared" si="130"/>
        <v>-</v>
      </c>
      <c r="R1450" s="181" t="str">
        <f t="shared" ca="1" si="131"/>
        <v>TIDAK MCU</v>
      </c>
      <c r="S1450" s="451" t="s">
        <v>8893</v>
      </c>
      <c r="T1450" s="1330">
        <v>44482</v>
      </c>
      <c r="U1450" s="1329">
        <v>44482</v>
      </c>
      <c r="V1450" s="395" t="s">
        <v>24</v>
      </c>
      <c r="W1450" s="136" t="s">
        <v>24</v>
      </c>
      <c r="X1450" s="200"/>
      <c r="Y1450" s="201"/>
      <c r="Z1450" s="202"/>
      <c r="AA1450" s="244" t="s">
        <v>927</v>
      </c>
      <c r="AB1450" s="244" t="s">
        <v>24</v>
      </c>
      <c r="AC1450" s="244" t="s">
        <v>24</v>
      </c>
      <c r="AD1450" s="244" t="s">
        <v>24</v>
      </c>
      <c r="AE1450" s="244" t="s">
        <v>24</v>
      </c>
      <c r="AF1450" s="232" t="s">
        <v>24</v>
      </c>
      <c r="AG1450" s="230" t="s">
        <v>24</v>
      </c>
      <c r="AH1450" s="1305"/>
      <c r="AI1450" s="244" t="str">
        <f t="shared" si="132"/>
        <v>SC P360 - SC P410 A/M------</v>
      </c>
      <c r="AJ1450" s="1330">
        <f t="shared" si="133"/>
        <v>43367</v>
      </c>
      <c r="AK1450" s="589">
        <v>43371</v>
      </c>
      <c r="AL1450" s="726">
        <v>43374</v>
      </c>
      <c r="AM1450" s="213"/>
      <c r="AN1450" s="244"/>
      <c r="AO1450" s="244"/>
      <c r="AP1450" s="213"/>
      <c r="AQ1450" s="213"/>
      <c r="AR1450" s="213"/>
      <c r="AS1450" s="213"/>
      <c r="AT1450" s="213"/>
      <c r="AU1450" s="213"/>
      <c r="AV1450" s="177"/>
      <c r="AW1450" s="177"/>
      <c r="AX1450" s="177"/>
      <c r="AY1450" s="177"/>
      <c r="AZ1450" s="177"/>
    </row>
    <row r="1451" spans="1:52" ht="15.75" customHeight="1">
      <c r="B1451" s="1310">
        <v>1445</v>
      </c>
      <c r="C1451" s="563" t="s">
        <v>7950</v>
      </c>
      <c r="D1451" s="590" t="s">
        <v>230</v>
      </c>
      <c r="E1451" s="566" t="s">
        <v>4228</v>
      </c>
      <c r="F1451" s="526" t="s">
        <v>7951</v>
      </c>
      <c r="G1451" s="526" t="s">
        <v>102</v>
      </c>
      <c r="H1451" s="653" t="s">
        <v>7952</v>
      </c>
      <c r="I1451" s="211">
        <v>35273</v>
      </c>
      <c r="J1451" s="903">
        <f t="shared" ca="1" si="134"/>
        <v>25</v>
      </c>
      <c r="K1451" s="316" t="s">
        <v>24</v>
      </c>
      <c r="L1451" s="326" t="s">
        <v>24</v>
      </c>
      <c r="M1451" s="336" t="s">
        <v>24</v>
      </c>
      <c r="N1451" s="577">
        <v>43363</v>
      </c>
      <c r="O1451" s="205" t="s">
        <v>24</v>
      </c>
      <c r="P1451" s="244" t="s">
        <v>24</v>
      </c>
      <c r="Q1451" s="198" t="str">
        <f t="shared" si="130"/>
        <v>-</v>
      </c>
      <c r="R1451" s="181" t="str">
        <f t="shared" ca="1" si="131"/>
        <v>TIDAK MCU</v>
      </c>
      <c r="S1451" s="451" t="s">
        <v>8894</v>
      </c>
      <c r="T1451" s="1330">
        <v>44404</v>
      </c>
      <c r="U1451" s="1329">
        <v>44404</v>
      </c>
      <c r="V1451" s="904" t="s">
        <v>24</v>
      </c>
      <c r="W1451" s="136" t="s">
        <v>24</v>
      </c>
      <c r="X1451" s="200"/>
      <c r="Y1451" s="201"/>
      <c r="Z1451" s="202"/>
      <c r="AA1451" s="213" t="s">
        <v>4457</v>
      </c>
      <c r="AB1451" s="213" t="s">
        <v>24</v>
      </c>
      <c r="AC1451" s="213"/>
      <c r="AD1451" s="213"/>
      <c r="AE1451" s="213"/>
      <c r="AF1451" s="230"/>
      <c r="AG1451" s="230"/>
      <c r="AH1451" s="1305"/>
      <c r="AI1451" s="244" t="str">
        <f t="shared" si="132"/>
        <v>SC P360, SC P380-</v>
      </c>
      <c r="AJ1451" s="1330">
        <f t="shared" si="133"/>
        <v>43363</v>
      </c>
      <c r="AK1451" s="589">
        <v>44025</v>
      </c>
      <c r="AL1451" s="726">
        <v>43484</v>
      </c>
      <c r="AM1451" s="213"/>
      <c r="AN1451" s="244"/>
      <c r="AO1451" s="244"/>
      <c r="AP1451" s="213"/>
      <c r="AQ1451" s="1231" t="s">
        <v>3094</v>
      </c>
      <c r="AR1451" s="213"/>
      <c r="AS1451" s="213"/>
      <c r="AT1451" s="213"/>
      <c r="AU1451" s="213"/>
      <c r="AV1451" s="885"/>
      <c r="AW1451" s="885"/>
      <c r="AX1451" s="885"/>
      <c r="AY1451" s="885"/>
      <c r="AZ1451" s="885"/>
    </row>
    <row r="1452" spans="1:52" ht="15" customHeight="1">
      <c r="B1452" s="1310">
        <v>1446</v>
      </c>
      <c r="C1452" s="647" t="s">
        <v>7953</v>
      </c>
      <c r="D1452" s="567" t="s">
        <v>6996</v>
      </c>
      <c r="E1452" s="567" t="s">
        <v>4228</v>
      </c>
      <c r="F1452" s="526" t="s">
        <v>7954</v>
      </c>
      <c r="G1452" s="526" t="s">
        <v>102</v>
      </c>
      <c r="H1452" s="570" t="s">
        <v>24</v>
      </c>
      <c r="I1452" s="211">
        <v>27618</v>
      </c>
      <c r="J1452" s="903">
        <f t="shared" ca="1" si="134"/>
        <v>47</v>
      </c>
      <c r="K1452" s="316" t="s">
        <v>24</v>
      </c>
      <c r="L1452" s="326" t="s">
        <v>24</v>
      </c>
      <c r="M1452" s="336" t="s">
        <v>24</v>
      </c>
      <c r="N1452" s="510">
        <v>43802</v>
      </c>
      <c r="O1452" s="205" t="s">
        <v>24</v>
      </c>
      <c r="P1452" s="244" t="s">
        <v>24</v>
      </c>
      <c r="Q1452" s="198" t="str">
        <f t="shared" si="130"/>
        <v>-</v>
      </c>
      <c r="R1452" s="181" t="str">
        <f t="shared" ca="1" si="131"/>
        <v>TIDAK MCU</v>
      </c>
      <c r="S1452" s="451" t="s">
        <v>24</v>
      </c>
      <c r="T1452" s="1330">
        <v>44420</v>
      </c>
      <c r="U1452" s="1329" t="s">
        <v>99</v>
      </c>
      <c r="V1452" s="395" t="s">
        <v>24</v>
      </c>
      <c r="W1452" s="136" t="s">
        <v>24</v>
      </c>
      <c r="X1452" s="200"/>
      <c r="Y1452" s="201"/>
      <c r="Z1452" s="202"/>
      <c r="AA1452" s="244" t="s">
        <v>24</v>
      </c>
      <c r="AB1452" s="244"/>
      <c r="AC1452" s="244"/>
      <c r="AD1452" s="244"/>
      <c r="AE1452" s="244"/>
      <c r="AF1452" s="232"/>
      <c r="AG1452" s="230"/>
      <c r="AH1452" s="1305"/>
      <c r="AI1452" s="244" t="str">
        <f t="shared" si="132"/>
        <v>-</v>
      </c>
      <c r="AJ1452" s="1330">
        <f t="shared" si="133"/>
        <v>43802</v>
      </c>
      <c r="AK1452" s="211" t="s">
        <v>24</v>
      </c>
      <c r="AL1452" s="621" t="s">
        <v>24</v>
      </c>
      <c r="AM1452" s="213"/>
      <c r="AN1452" s="244"/>
      <c r="AO1452" s="244"/>
      <c r="AP1452" s="213"/>
      <c r="AQ1452" s="180"/>
      <c r="AR1452" s="213"/>
      <c r="AS1452" s="213"/>
      <c r="AT1452" s="213"/>
      <c r="AU1452" s="213"/>
      <c r="AV1452" s="177"/>
      <c r="AW1452" s="177"/>
      <c r="AX1452" s="177"/>
      <c r="AY1452" s="885"/>
      <c r="AZ1452" s="177"/>
    </row>
    <row r="1453" spans="1:52" ht="15" customHeight="1">
      <c r="B1453" s="1310">
        <v>1447</v>
      </c>
      <c r="C1453" s="563" t="s">
        <v>7955</v>
      </c>
      <c r="D1453" s="566" t="s">
        <v>6996</v>
      </c>
      <c r="E1453" s="567" t="s">
        <v>4228</v>
      </c>
      <c r="F1453" s="526" t="s">
        <v>7956</v>
      </c>
      <c r="G1453" s="526" t="s">
        <v>102</v>
      </c>
      <c r="H1453" s="522" t="s">
        <v>24</v>
      </c>
      <c r="I1453" s="211">
        <v>32635</v>
      </c>
      <c r="J1453" s="903">
        <f t="shared" ca="1" si="134"/>
        <v>33</v>
      </c>
      <c r="K1453" s="316" t="s">
        <v>24</v>
      </c>
      <c r="L1453" s="326" t="s">
        <v>24</v>
      </c>
      <c r="M1453" s="336" t="s">
        <v>24</v>
      </c>
      <c r="N1453" s="510">
        <v>43802</v>
      </c>
      <c r="O1453" s="205" t="s">
        <v>24</v>
      </c>
      <c r="P1453" s="244" t="s">
        <v>24</v>
      </c>
      <c r="Q1453" s="198" t="str">
        <f t="shared" si="130"/>
        <v>-</v>
      </c>
      <c r="R1453" s="181" t="str">
        <f t="shared" ca="1" si="131"/>
        <v>TIDAK MCU</v>
      </c>
      <c r="S1453" s="451" t="s">
        <v>24</v>
      </c>
      <c r="T1453" s="1330">
        <v>44323</v>
      </c>
      <c r="U1453" s="1329" t="s">
        <v>24</v>
      </c>
      <c r="V1453" s="395" t="s">
        <v>24</v>
      </c>
      <c r="W1453" s="136" t="s">
        <v>24</v>
      </c>
      <c r="X1453" s="200"/>
      <c r="Y1453" s="201"/>
      <c r="Z1453" s="202"/>
      <c r="AA1453" s="244" t="s">
        <v>24</v>
      </c>
      <c r="AB1453" s="244"/>
      <c r="AC1453" s="244"/>
      <c r="AD1453" s="244"/>
      <c r="AE1453" s="244"/>
      <c r="AF1453" s="232"/>
      <c r="AG1453" s="230"/>
      <c r="AH1453" s="1305"/>
      <c r="AI1453" s="244" t="str">
        <f t="shared" si="132"/>
        <v>-</v>
      </c>
      <c r="AJ1453" s="1330">
        <f t="shared" si="133"/>
        <v>43802</v>
      </c>
      <c r="AK1453" s="211" t="s">
        <v>24</v>
      </c>
      <c r="AL1453" s="621" t="s">
        <v>24</v>
      </c>
      <c r="AM1453" s="213"/>
      <c r="AN1453" s="244"/>
      <c r="AO1453" s="244"/>
      <c r="AP1453" s="213"/>
      <c r="AQ1453" s="243" t="s">
        <v>3094</v>
      </c>
      <c r="AR1453" s="213"/>
      <c r="AS1453" s="213"/>
      <c r="AT1453" s="213"/>
      <c r="AU1453" s="213"/>
      <c r="AV1453" s="177"/>
      <c r="AW1453" s="177"/>
      <c r="AX1453" s="177"/>
      <c r="AY1453" s="177"/>
      <c r="AZ1453" s="177"/>
    </row>
    <row r="1454" spans="1:52" ht="15" customHeight="1">
      <c r="B1454" s="1310">
        <v>1448</v>
      </c>
      <c r="C1454" s="563" t="s">
        <v>7957</v>
      </c>
      <c r="D1454" s="590" t="s">
        <v>230</v>
      </c>
      <c r="E1454" s="566" t="s">
        <v>4228</v>
      </c>
      <c r="F1454" s="526" t="s">
        <v>7958</v>
      </c>
      <c r="G1454" s="526" t="s">
        <v>102</v>
      </c>
      <c r="H1454" s="570" t="s">
        <v>24</v>
      </c>
      <c r="I1454" s="211">
        <v>35269</v>
      </c>
      <c r="J1454" s="903">
        <f t="shared" ca="1" si="134"/>
        <v>25</v>
      </c>
      <c r="K1454" s="316" t="s">
        <v>24</v>
      </c>
      <c r="L1454" s="326" t="s">
        <v>24</v>
      </c>
      <c r="M1454" s="336" t="s">
        <v>24</v>
      </c>
      <c r="N1454" s="510">
        <v>43803</v>
      </c>
      <c r="O1454" s="205" t="s">
        <v>24</v>
      </c>
      <c r="P1454" s="244" t="s">
        <v>24</v>
      </c>
      <c r="Q1454" s="198" t="str">
        <f t="shared" si="130"/>
        <v>-</v>
      </c>
      <c r="R1454" s="181" t="str">
        <f t="shared" ca="1" si="131"/>
        <v>TIDAK MCU</v>
      </c>
      <c r="S1454" s="451" t="s">
        <v>8895</v>
      </c>
      <c r="T1454" s="1330">
        <v>44400</v>
      </c>
      <c r="U1454" s="1329">
        <v>44400</v>
      </c>
      <c r="V1454" s="904" t="s">
        <v>24</v>
      </c>
      <c r="W1454" s="136" t="s">
        <v>24</v>
      </c>
      <c r="X1454" s="200"/>
      <c r="Y1454" s="201"/>
      <c r="Z1454" s="202"/>
      <c r="AA1454" s="244" t="s">
        <v>9118</v>
      </c>
      <c r="AB1454" s="244"/>
      <c r="AC1454" s="244"/>
      <c r="AD1454" s="244"/>
      <c r="AE1454" s="244"/>
      <c r="AF1454" s="232"/>
      <c r="AG1454" s="230"/>
      <c r="AH1454" s="1305"/>
      <c r="AI1454" s="244" t="str">
        <f t="shared" si="132"/>
        <v>SC P380</v>
      </c>
      <c r="AJ1454" s="1330">
        <f t="shared" si="133"/>
        <v>43803</v>
      </c>
      <c r="AK1454" s="584">
        <v>43803</v>
      </c>
      <c r="AL1454" s="726">
        <v>43803</v>
      </c>
      <c r="AM1454" s="213"/>
      <c r="AN1454" s="244"/>
      <c r="AO1454" s="244"/>
      <c r="AP1454" s="213"/>
      <c r="AQ1454" s="1231" t="s">
        <v>3094</v>
      </c>
      <c r="AR1454" s="213"/>
      <c r="AS1454" s="213"/>
      <c r="AT1454" s="213"/>
      <c r="AU1454" s="213"/>
      <c r="AV1454" s="177"/>
      <c r="AW1454" s="177"/>
      <c r="AX1454" s="177"/>
      <c r="AY1454" s="177"/>
      <c r="AZ1454" s="177"/>
    </row>
    <row r="1455" spans="1:52" ht="15.75" customHeight="1">
      <c r="B1455" s="1310">
        <v>1449</v>
      </c>
      <c r="C1455" s="563" t="s">
        <v>7959</v>
      </c>
      <c r="D1455" s="590" t="s">
        <v>230</v>
      </c>
      <c r="E1455" s="567" t="s">
        <v>4228</v>
      </c>
      <c r="F1455" s="526" t="s">
        <v>7960</v>
      </c>
      <c r="G1455" s="526" t="s">
        <v>102</v>
      </c>
      <c r="H1455" s="570" t="s">
        <v>24</v>
      </c>
      <c r="I1455" s="211">
        <v>35195</v>
      </c>
      <c r="J1455" s="903">
        <f t="shared" ca="1" si="134"/>
        <v>26</v>
      </c>
      <c r="K1455" s="316" t="s">
        <v>24</v>
      </c>
      <c r="L1455" s="326" t="s">
        <v>24</v>
      </c>
      <c r="M1455" s="336" t="s">
        <v>24</v>
      </c>
      <c r="N1455" s="510">
        <v>43803</v>
      </c>
      <c r="O1455" s="205" t="s">
        <v>24</v>
      </c>
      <c r="P1455" s="244" t="s">
        <v>24</v>
      </c>
      <c r="Q1455" s="198" t="str">
        <f t="shared" si="130"/>
        <v>-</v>
      </c>
      <c r="R1455" s="181" t="str">
        <f t="shared" ca="1" si="131"/>
        <v>TIDAK MCU</v>
      </c>
      <c r="S1455" s="451" t="s">
        <v>8896</v>
      </c>
      <c r="T1455" s="1330">
        <v>44326</v>
      </c>
      <c r="U1455" s="1329">
        <v>44326</v>
      </c>
      <c r="V1455" s="395" t="s">
        <v>24</v>
      </c>
      <c r="W1455" s="136" t="s">
        <v>24</v>
      </c>
      <c r="X1455" s="200"/>
      <c r="Y1455" s="201"/>
      <c r="Z1455" s="202"/>
      <c r="AA1455" s="243" t="s">
        <v>4457</v>
      </c>
      <c r="AB1455" s="244"/>
      <c r="AC1455" s="244"/>
      <c r="AD1455" s="244"/>
      <c r="AE1455" s="244"/>
      <c r="AF1455" s="232"/>
      <c r="AG1455" s="230"/>
      <c r="AH1455" s="1305"/>
      <c r="AI1455" s="244" t="str">
        <f t="shared" si="132"/>
        <v>SC P360, SC P380</v>
      </c>
      <c r="AJ1455" s="1330">
        <v>44069</v>
      </c>
      <c r="AK1455" s="211">
        <v>44069</v>
      </c>
      <c r="AL1455" s="726">
        <v>43803</v>
      </c>
      <c r="AM1455" s="213"/>
      <c r="AN1455" s="244"/>
      <c r="AO1455" s="244"/>
      <c r="AP1455" s="213" t="s">
        <v>11339</v>
      </c>
      <c r="AQ1455" s="243" t="s">
        <v>3094</v>
      </c>
      <c r="AR1455" s="213"/>
      <c r="AS1455" s="213"/>
      <c r="AT1455" s="213"/>
      <c r="AU1455" s="213"/>
      <c r="AV1455" s="885"/>
      <c r="AW1455" s="177"/>
      <c r="AX1455" s="177"/>
      <c r="AY1455" s="177"/>
      <c r="AZ1455" s="177"/>
    </row>
    <row r="1456" spans="1:52" ht="15" customHeight="1">
      <c r="B1456" s="1310">
        <v>1450</v>
      </c>
      <c r="C1456" s="563" t="s">
        <v>7961</v>
      </c>
      <c r="D1456" s="590" t="s">
        <v>230</v>
      </c>
      <c r="E1456" s="567" t="s">
        <v>4228</v>
      </c>
      <c r="F1456" s="526" t="s">
        <v>10721</v>
      </c>
      <c r="G1456" s="526" t="s">
        <v>102</v>
      </c>
      <c r="H1456" s="653" t="s">
        <v>7962</v>
      </c>
      <c r="I1456" s="211">
        <v>34346</v>
      </c>
      <c r="J1456" s="903">
        <f t="shared" ca="1" si="134"/>
        <v>28</v>
      </c>
      <c r="K1456" s="211" t="s">
        <v>494</v>
      </c>
      <c r="L1456" s="244" t="s">
        <v>24</v>
      </c>
      <c r="M1456" s="211">
        <v>44573</v>
      </c>
      <c r="N1456" s="577">
        <v>43371</v>
      </c>
      <c r="O1456" s="205" t="s">
        <v>24</v>
      </c>
      <c r="P1456" s="244" t="s">
        <v>24</v>
      </c>
      <c r="Q1456" s="198" t="str">
        <f t="shared" si="130"/>
        <v>-</v>
      </c>
      <c r="R1456" s="181" t="str">
        <f t="shared" ca="1" si="131"/>
        <v>TIDAK MCU</v>
      </c>
      <c r="S1456" s="451" t="s">
        <v>8897</v>
      </c>
      <c r="T1456" s="1330">
        <v>44573</v>
      </c>
      <c r="U1456" s="1329">
        <v>44573</v>
      </c>
      <c r="V1456" s="395" t="s">
        <v>24</v>
      </c>
      <c r="W1456" s="136" t="s">
        <v>24</v>
      </c>
      <c r="X1456" s="200"/>
      <c r="Y1456" s="201"/>
      <c r="Z1456" s="202"/>
      <c r="AA1456" s="213" t="s">
        <v>4457</v>
      </c>
      <c r="AB1456" s="213" t="s">
        <v>24</v>
      </c>
      <c r="AC1456" s="213"/>
      <c r="AD1456" s="213"/>
      <c r="AE1456" s="213"/>
      <c r="AF1456" s="230"/>
      <c r="AG1456" s="230"/>
      <c r="AH1456" s="1305"/>
      <c r="AI1456" s="244" t="str">
        <f t="shared" si="132"/>
        <v>SC P360, SC P380-</v>
      </c>
      <c r="AJ1456" s="1330">
        <f t="shared" ref="AJ1456:AJ1519" si="135">N1456</f>
        <v>43371</v>
      </c>
      <c r="AK1456" s="589">
        <v>43375</v>
      </c>
      <c r="AL1456" s="726">
        <v>43378</v>
      </c>
      <c r="AM1456" s="213"/>
      <c r="AN1456" s="244"/>
      <c r="AO1456" s="244"/>
      <c r="AP1456" s="213"/>
      <c r="AQ1456" s="1231" t="s">
        <v>3094</v>
      </c>
      <c r="AR1456" s="213"/>
      <c r="AS1456" s="213"/>
      <c r="AT1456" s="213"/>
      <c r="AU1456" s="213"/>
      <c r="AV1456" s="177"/>
      <c r="AW1456" s="177"/>
      <c r="AX1456" s="177"/>
      <c r="AY1456" s="885"/>
      <c r="AZ1456" s="177"/>
    </row>
    <row r="1457" spans="2:52" ht="15" customHeight="1">
      <c r="B1457" s="1310">
        <v>1451</v>
      </c>
      <c r="C1457" s="647" t="s">
        <v>7963</v>
      </c>
      <c r="D1457" s="590" t="s">
        <v>230</v>
      </c>
      <c r="E1457" s="567" t="s">
        <v>4228</v>
      </c>
      <c r="F1457" s="526" t="s">
        <v>7964</v>
      </c>
      <c r="G1457" s="526" t="s">
        <v>102</v>
      </c>
      <c r="H1457" s="653" t="s">
        <v>7965</v>
      </c>
      <c r="I1457" s="211">
        <v>35774</v>
      </c>
      <c r="J1457" s="1314">
        <f t="shared" ca="1" si="134"/>
        <v>24</v>
      </c>
      <c r="K1457" s="181" t="s">
        <v>493</v>
      </c>
      <c r="L1457" s="181" t="s">
        <v>7966</v>
      </c>
      <c r="M1457" s="181">
        <v>45221</v>
      </c>
      <c r="N1457" s="577">
        <v>43371</v>
      </c>
      <c r="O1457" s="205" t="s">
        <v>24</v>
      </c>
      <c r="P1457" s="244" t="s">
        <v>24</v>
      </c>
      <c r="Q1457" s="198" t="str">
        <f t="shared" si="130"/>
        <v>-</v>
      </c>
      <c r="R1457" s="181" t="str">
        <f t="shared" ca="1" si="131"/>
        <v>TIDAK MCU</v>
      </c>
      <c r="S1457" s="451" t="s">
        <v>8898</v>
      </c>
      <c r="T1457" s="1330">
        <v>44540</v>
      </c>
      <c r="U1457" s="1329">
        <v>44540</v>
      </c>
      <c r="V1457" s="1330" t="s">
        <v>24</v>
      </c>
      <c r="W1457" s="1311" t="s">
        <v>24</v>
      </c>
      <c r="X1457" s="200"/>
      <c r="Y1457" s="201"/>
      <c r="Z1457" s="202"/>
      <c r="AA1457" s="213" t="s">
        <v>4457</v>
      </c>
      <c r="AB1457" s="213" t="s">
        <v>24</v>
      </c>
      <c r="AC1457" s="213"/>
      <c r="AD1457" s="213"/>
      <c r="AE1457" s="213"/>
      <c r="AF1457" s="230"/>
      <c r="AG1457" s="230"/>
      <c r="AH1457" s="1305"/>
      <c r="AI1457" s="244" t="str">
        <f t="shared" si="132"/>
        <v>SC P360, SC P380-</v>
      </c>
      <c r="AJ1457" s="1330">
        <f t="shared" si="135"/>
        <v>43371</v>
      </c>
      <c r="AK1457" s="530" t="s">
        <v>24</v>
      </c>
      <c r="AL1457" s="696">
        <v>43378</v>
      </c>
      <c r="AM1457" s="213"/>
      <c r="AN1457" s="244"/>
      <c r="AO1457" s="244"/>
      <c r="AP1457" s="213"/>
      <c r="AQ1457" s="243" t="s">
        <v>3094</v>
      </c>
      <c r="AR1457" s="213"/>
      <c r="AS1457" s="213"/>
      <c r="AT1457" s="213"/>
      <c r="AU1457" s="213"/>
      <c r="AV1457" s="885"/>
      <c r="AW1457" s="885"/>
      <c r="AX1457" s="885"/>
      <c r="AY1457" s="885"/>
      <c r="AZ1457" s="177"/>
    </row>
    <row r="1458" spans="2:52" ht="15" customHeight="1">
      <c r="B1458" s="1310">
        <v>1452</v>
      </c>
      <c r="C1458" s="657" t="s">
        <v>7967</v>
      </c>
      <c r="D1458" s="697" t="s">
        <v>230</v>
      </c>
      <c r="E1458" s="521" t="s">
        <v>4228</v>
      </c>
      <c r="F1458" s="509" t="s">
        <v>7968</v>
      </c>
      <c r="G1458" s="509" t="s">
        <v>102</v>
      </c>
      <c r="H1458" s="710" t="s">
        <v>7969</v>
      </c>
      <c r="I1458" s="584">
        <v>36455</v>
      </c>
      <c r="J1458" s="903">
        <f t="shared" ca="1" si="134"/>
        <v>22</v>
      </c>
      <c r="K1458" s="211" t="s">
        <v>493</v>
      </c>
      <c r="L1458" s="211" t="s">
        <v>7970</v>
      </c>
      <c r="M1458" s="211">
        <v>45158</v>
      </c>
      <c r="N1458" s="533">
        <v>43371</v>
      </c>
      <c r="O1458" s="601" t="s">
        <v>24</v>
      </c>
      <c r="P1458" s="244" t="s">
        <v>24</v>
      </c>
      <c r="Q1458" s="198" t="str">
        <f t="shared" si="130"/>
        <v>-</v>
      </c>
      <c r="R1458" s="181" t="str">
        <f t="shared" ca="1" si="131"/>
        <v>TIDAK MCU</v>
      </c>
      <c r="S1458" s="451" t="s">
        <v>8899</v>
      </c>
      <c r="T1458" s="1330">
        <v>44491</v>
      </c>
      <c r="U1458" s="1329">
        <v>44491</v>
      </c>
      <c r="V1458" s="395" t="s">
        <v>24</v>
      </c>
      <c r="W1458" s="136" t="s">
        <v>24</v>
      </c>
      <c r="X1458" s="200"/>
      <c r="Y1458" s="201"/>
      <c r="Z1458" s="202"/>
      <c r="AA1458" s="213" t="s">
        <v>4457</v>
      </c>
      <c r="AB1458" s="213" t="s">
        <v>24</v>
      </c>
      <c r="AC1458" s="213"/>
      <c r="AD1458" s="213"/>
      <c r="AE1458" s="213"/>
      <c r="AF1458" s="230"/>
      <c r="AG1458" s="230"/>
      <c r="AH1458" s="1305"/>
      <c r="AI1458" s="244" t="str">
        <f t="shared" si="132"/>
        <v>SC P360, SC P380-</v>
      </c>
      <c r="AJ1458" s="1330">
        <f t="shared" si="135"/>
        <v>43371</v>
      </c>
      <c r="AK1458" s="530">
        <v>43375</v>
      </c>
      <c r="AL1458" s="696">
        <v>43371</v>
      </c>
      <c r="AM1458" s="213"/>
      <c r="AN1458" s="244"/>
      <c r="AO1458" s="244"/>
      <c r="AP1458" s="213"/>
      <c r="AQ1458" s="180"/>
      <c r="AR1458" s="213"/>
      <c r="AS1458" s="213"/>
      <c r="AT1458" s="213"/>
      <c r="AU1458" s="213"/>
      <c r="AV1458" s="885"/>
      <c r="AW1458" s="885"/>
      <c r="AX1458" s="885"/>
      <c r="AY1458" s="885"/>
      <c r="AZ1458" s="177"/>
    </row>
    <row r="1459" spans="2:52" ht="15.75" customHeight="1">
      <c r="B1459" s="1310">
        <v>1453</v>
      </c>
      <c r="C1459" s="647" t="s">
        <v>7971</v>
      </c>
      <c r="D1459" s="244" t="s">
        <v>230</v>
      </c>
      <c r="E1459" s="521" t="s">
        <v>4228</v>
      </c>
      <c r="F1459" s="509" t="s">
        <v>7972</v>
      </c>
      <c r="G1459" s="509" t="s">
        <v>102</v>
      </c>
      <c r="H1459" s="522" t="s">
        <v>24</v>
      </c>
      <c r="I1459" s="211">
        <v>33830</v>
      </c>
      <c r="J1459" s="903">
        <f t="shared" ca="1" si="134"/>
        <v>29</v>
      </c>
      <c r="K1459" s="316" t="s">
        <v>24</v>
      </c>
      <c r="L1459" s="326" t="s">
        <v>24</v>
      </c>
      <c r="M1459" s="336" t="s">
        <v>24</v>
      </c>
      <c r="N1459" s="510">
        <v>43794</v>
      </c>
      <c r="O1459" s="601" t="s">
        <v>24</v>
      </c>
      <c r="P1459" s="463" t="s">
        <v>24</v>
      </c>
      <c r="Q1459" s="198" t="str">
        <f t="shared" si="130"/>
        <v>-</v>
      </c>
      <c r="R1459" s="181" t="str">
        <f t="shared" ca="1" si="131"/>
        <v>TIDAK MCU</v>
      </c>
      <c r="S1459" s="451" t="s">
        <v>8900</v>
      </c>
      <c r="T1459" s="1330">
        <v>44422</v>
      </c>
      <c r="U1459" s="1329">
        <v>44422</v>
      </c>
      <c r="V1459" s="395" t="s">
        <v>24</v>
      </c>
      <c r="W1459" s="136" t="s">
        <v>24</v>
      </c>
      <c r="X1459" s="200"/>
      <c r="Y1459" s="201"/>
      <c r="Z1459" s="202"/>
      <c r="AA1459" s="244" t="s">
        <v>9107</v>
      </c>
      <c r="AB1459" s="244" t="s">
        <v>930</v>
      </c>
      <c r="AC1459" s="244" t="s">
        <v>934</v>
      </c>
      <c r="AD1459" s="244" t="s">
        <v>4604</v>
      </c>
      <c r="AE1459" s="244"/>
      <c r="AF1459" s="232"/>
      <c r="AG1459" s="230"/>
      <c r="AH1459" s="1305"/>
      <c r="AI1459" s="244" t="str">
        <f t="shared" si="132"/>
        <v>HD 465HM 400SC P410 ANISSAN CWB</v>
      </c>
      <c r="AJ1459" s="1330">
        <f t="shared" si="135"/>
        <v>43794</v>
      </c>
      <c r="AK1459" s="211" t="s">
        <v>24</v>
      </c>
      <c r="AL1459" s="726">
        <v>43794</v>
      </c>
      <c r="AM1459" s="213"/>
      <c r="AN1459" s="244"/>
      <c r="AO1459" s="244"/>
      <c r="AP1459" s="213"/>
      <c r="AQ1459" s="180"/>
      <c r="AR1459" s="213"/>
      <c r="AS1459" s="213"/>
      <c r="AT1459" s="213"/>
      <c r="AU1459" s="213"/>
      <c r="AV1459" s="177"/>
      <c r="AW1459" s="177"/>
      <c r="AX1459" s="177"/>
      <c r="AY1459" s="177"/>
      <c r="AZ1459" s="177"/>
    </row>
    <row r="1460" spans="2:52" ht="15.75" customHeight="1">
      <c r="B1460" s="1310">
        <v>1454</v>
      </c>
      <c r="C1460" s="563" t="s">
        <v>7973</v>
      </c>
      <c r="D1460" s="590" t="s">
        <v>230</v>
      </c>
      <c r="E1460" s="554" t="s">
        <v>4228</v>
      </c>
      <c r="F1460" s="509" t="s">
        <v>7974</v>
      </c>
      <c r="G1460" s="509" t="s">
        <v>102</v>
      </c>
      <c r="H1460" s="710" t="s">
        <v>7975</v>
      </c>
      <c r="I1460" s="584">
        <v>36347</v>
      </c>
      <c r="J1460" s="903">
        <f t="shared" ca="1" si="134"/>
        <v>22</v>
      </c>
      <c r="K1460" s="316" t="s">
        <v>24</v>
      </c>
      <c r="L1460" s="326" t="s">
        <v>24</v>
      </c>
      <c r="M1460" s="336" t="s">
        <v>24</v>
      </c>
      <c r="N1460" s="577">
        <v>43371</v>
      </c>
      <c r="O1460" s="601" t="s">
        <v>24</v>
      </c>
      <c r="P1460" s="244" t="s">
        <v>24</v>
      </c>
      <c r="Q1460" s="198" t="str">
        <f t="shared" si="130"/>
        <v>-</v>
      </c>
      <c r="R1460" s="181" t="str">
        <f t="shared" ca="1" si="131"/>
        <v>TIDAK MCU</v>
      </c>
      <c r="S1460" s="451" t="s">
        <v>8901</v>
      </c>
      <c r="T1460" s="1330">
        <v>44383</v>
      </c>
      <c r="U1460" s="1329">
        <v>44383</v>
      </c>
      <c r="V1460" s="904" t="s">
        <v>24</v>
      </c>
      <c r="W1460" s="136" t="s">
        <v>24</v>
      </c>
      <c r="X1460" s="200"/>
      <c r="Y1460" s="201"/>
      <c r="Z1460" s="202"/>
      <c r="AA1460" s="213" t="s">
        <v>4457</v>
      </c>
      <c r="AB1460" s="213" t="s">
        <v>24</v>
      </c>
      <c r="AC1460" s="213"/>
      <c r="AD1460" s="213"/>
      <c r="AE1460" s="213"/>
      <c r="AF1460" s="230"/>
      <c r="AG1460" s="230"/>
      <c r="AH1460" s="1305"/>
      <c r="AI1460" s="244" t="str">
        <f t="shared" si="132"/>
        <v>SC P360, SC P380-</v>
      </c>
      <c r="AJ1460" s="1330">
        <f t="shared" si="135"/>
        <v>43371</v>
      </c>
      <c r="AK1460" s="589">
        <v>44028</v>
      </c>
      <c r="AL1460" s="726">
        <v>43378</v>
      </c>
      <c r="AM1460" s="213"/>
      <c r="AN1460" s="244"/>
      <c r="AO1460" s="244"/>
      <c r="AP1460" s="213"/>
      <c r="AQ1460" s="1231" t="s">
        <v>3094</v>
      </c>
      <c r="AR1460" s="213"/>
      <c r="AS1460" s="213"/>
      <c r="AT1460" s="213"/>
      <c r="AU1460" s="213"/>
      <c r="AV1460" s="177"/>
      <c r="AW1460" s="177"/>
      <c r="AX1460" s="177"/>
      <c r="AY1460" s="177"/>
      <c r="AZ1460" s="177"/>
    </row>
    <row r="1461" spans="2:52" ht="15.75" customHeight="1">
      <c r="B1461" s="1310">
        <v>1455</v>
      </c>
      <c r="C1461" s="563" t="s">
        <v>7976</v>
      </c>
      <c r="D1461" s="590" t="s">
        <v>230</v>
      </c>
      <c r="E1461" s="521" t="s">
        <v>4228</v>
      </c>
      <c r="F1461" s="509" t="s">
        <v>7977</v>
      </c>
      <c r="G1461" s="509" t="s">
        <v>102</v>
      </c>
      <c r="H1461" s="630" t="s">
        <v>24</v>
      </c>
      <c r="I1461" s="584">
        <v>34126</v>
      </c>
      <c r="J1461" s="903">
        <f t="shared" ca="1" si="134"/>
        <v>29</v>
      </c>
      <c r="K1461" s="316" t="s">
        <v>24</v>
      </c>
      <c r="L1461" s="326" t="s">
        <v>24</v>
      </c>
      <c r="M1461" s="336" t="s">
        <v>24</v>
      </c>
      <c r="N1461" s="510">
        <v>43794</v>
      </c>
      <c r="O1461" s="601" t="s">
        <v>24</v>
      </c>
      <c r="P1461" s="244" t="s">
        <v>24</v>
      </c>
      <c r="Q1461" s="198" t="str">
        <f t="shared" si="130"/>
        <v>-</v>
      </c>
      <c r="R1461" s="181" t="str">
        <f t="shared" ca="1" si="131"/>
        <v>TIDAK MCU</v>
      </c>
      <c r="S1461" s="451" t="s">
        <v>8902</v>
      </c>
      <c r="T1461" s="1330">
        <v>44353</v>
      </c>
      <c r="U1461" s="1329">
        <v>44353</v>
      </c>
      <c r="V1461" s="395" t="s">
        <v>24</v>
      </c>
      <c r="W1461" s="136" t="s">
        <v>24</v>
      </c>
      <c r="X1461" s="200"/>
      <c r="Y1461" s="201"/>
      <c r="Z1461" s="202"/>
      <c r="AA1461" s="244" t="s">
        <v>9107</v>
      </c>
      <c r="AB1461" s="243" t="s">
        <v>930</v>
      </c>
      <c r="AC1461" s="244" t="s">
        <v>934</v>
      </c>
      <c r="AD1461" s="244" t="s">
        <v>4604</v>
      </c>
      <c r="AE1461" s="244"/>
      <c r="AF1461" s="232"/>
      <c r="AG1461" s="230"/>
      <c r="AH1461" s="1305"/>
      <c r="AI1461" s="244" t="str">
        <f t="shared" si="132"/>
        <v>HD 465HM 400SC P410 ANISSAN CWB</v>
      </c>
      <c r="AJ1461" s="1330">
        <f t="shared" si="135"/>
        <v>43794</v>
      </c>
      <c r="AK1461" s="211" t="s">
        <v>24</v>
      </c>
      <c r="AL1461" s="726">
        <v>43794</v>
      </c>
      <c r="AM1461" s="213"/>
      <c r="AN1461" s="244"/>
      <c r="AO1461" s="244"/>
      <c r="AP1461" s="213"/>
      <c r="AQ1461" s="243" t="s">
        <v>3094</v>
      </c>
      <c r="AR1461" s="213"/>
      <c r="AS1461" s="213"/>
      <c r="AT1461" s="213"/>
      <c r="AU1461" s="213"/>
      <c r="AV1461" s="177"/>
      <c r="AW1461" s="177"/>
      <c r="AX1461" s="177"/>
      <c r="AY1461" s="177"/>
      <c r="AZ1461" s="177"/>
    </row>
    <row r="1462" spans="2:52" ht="15" customHeight="1">
      <c r="B1462" s="1310">
        <v>1456</v>
      </c>
      <c r="C1462" s="563" t="s">
        <v>7978</v>
      </c>
      <c r="D1462" s="590" t="s">
        <v>230</v>
      </c>
      <c r="E1462" s="521" t="s">
        <v>4228</v>
      </c>
      <c r="F1462" s="509" t="s">
        <v>7979</v>
      </c>
      <c r="G1462" s="509" t="s">
        <v>102</v>
      </c>
      <c r="H1462" s="710" t="s">
        <v>7980</v>
      </c>
      <c r="I1462" s="584">
        <v>32317</v>
      </c>
      <c r="J1462" s="903">
        <f t="shared" ca="1" si="134"/>
        <v>34</v>
      </c>
      <c r="K1462" s="316" t="s">
        <v>24</v>
      </c>
      <c r="L1462" s="328" t="s">
        <v>24</v>
      </c>
      <c r="M1462" s="336" t="s">
        <v>24</v>
      </c>
      <c r="N1462" s="577">
        <v>42765</v>
      </c>
      <c r="O1462" s="601" t="s">
        <v>24</v>
      </c>
      <c r="P1462" s="244" t="s">
        <v>24</v>
      </c>
      <c r="Q1462" s="198" t="str">
        <f t="shared" si="130"/>
        <v>-</v>
      </c>
      <c r="R1462" s="181" t="str">
        <f t="shared" ca="1" si="131"/>
        <v>TIDAK MCU</v>
      </c>
      <c r="S1462" s="451" t="s">
        <v>8903</v>
      </c>
      <c r="T1462" s="1330">
        <v>44370</v>
      </c>
      <c r="U1462" s="1329">
        <v>44370</v>
      </c>
      <c r="V1462" s="395" t="s">
        <v>24</v>
      </c>
      <c r="W1462" s="136" t="s">
        <v>24</v>
      </c>
      <c r="X1462" s="200"/>
      <c r="Y1462" s="201"/>
      <c r="Z1462" s="202"/>
      <c r="AA1462" s="213" t="s">
        <v>927</v>
      </c>
      <c r="AB1462" s="213" t="s">
        <v>24</v>
      </c>
      <c r="AC1462" s="213" t="s">
        <v>24</v>
      </c>
      <c r="AD1462" s="213" t="s">
        <v>24</v>
      </c>
      <c r="AE1462" s="213" t="s">
        <v>24</v>
      </c>
      <c r="AF1462" s="230" t="s">
        <v>24</v>
      </c>
      <c r="AG1462" s="230" t="s">
        <v>24</v>
      </c>
      <c r="AH1462" s="1305"/>
      <c r="AI1462" s="244" t="str">
        <f t="shared" si="132"/>
        <v>SC P360 - SC P410 A/M------</v>
      </c>
      <c r="AJ1462" s="1330">
        <f t="shared" si="135"/>
        <v>42765</v>
      </c>
      <c r="AK1462" s="589">
        <v>42769</v>
      </c>
      <c r="AL1462" s="726">
        <v>42772</v>
      </c>
      <c r="AM1462" s="213"/>
      <c r="AN1462" s="244"/>
      <c r="AO1462" s="244"/>
      <c r="AP1462" s="213"/>
      <c r="AQ1462" s="243" t="s">
        <v>3094</v>
      </c>
      <c r="AR1462" s="213"/>
      <c r="AS1462" s="213"/>
      <c r="AT1462" s="213"/>
      <c r="AU1462" s="213"/>
      <c r="AV1462" s="177"/>
      <c r="AW1462" s="177"/>
      <c r="AX1462" s="177"/>
      <c r="AY1462" s="177"/>
      <c r="AZ1462" s="177"/>
    </row>
    <row r="1463" spans="2:52" ht="15" customHeight="1">
      <c r="B1463" s="1310">
        <v>1457</v>
      </c>
      <c r="C1463" s="563" t="s">
        <v>7981</v>
      </c>
      <c r="D1463" s="590" t="s">
        <v>230</v>
      </c>
      <c r="E1463" s="554" t="s">
        <v>4228</v>
      </c>
      <c r="F1463" s="509" t="s">
        <v>7982</v>
      </c>
      <c r="G1463" s="509" t="s">
        <v>102</v>
      </c>
      <c r="H1463" s="570" t="s">
        <v>24</v>
      </c>
      <c r="I1463" s="211">
        <v>35167</v>
      </c>
      <c r="J1463" s="903">
        <f t="shared" ca="1" si="134"/>
        <v>26</v>
      </c>
      <c r="K1463" s="176" t="s">
        <v>24</v>
      </c>
      <c r="L1463" s="170" t="s">
        <v>24</v>
      </c>
      <c r="M1463" s="173" t="s">
        <v>24</v>
      </c>
      <c r="N1463" s="510">
        <v>43774</v>
      </c>
      <c r="O1463" s="205" t="s">
        <v>24</v>
      </c>
      <c r="P1463" s="244" t="s">
        <v>24</v>
      </c>
      <c r="Q1463" s="198" t="str">
        <f t="shared" si="130"/>
        <v>-</v>
      </c>
      <c r="R1463" s="181" t="str">
        <f t="shared" ca="1" si="131"/>
        <v>TIDAK MCU</v>
      </c>
      <c r="S1463" s="451" t="s">
        <v>8904</v>
      </c>
      <c r="T1463" s="1330">
        <v>44298</v>
      </c>
      <c r="U1463" s="1329">
        <v>44298</v>
      </c>
      <c r="V1463" s="395" t="s">
        <v>24</v>
      </c>
      <c r="W1463" s="136" t="s">
        <v>24</v>
      </c>
      <c r="X1463" s="200"/>
      <c r="Y1463" s="201"/>
      <c r="Z1463" s="202"/>
      <c r="AA1463" s="244" t="s">
        <v>6974</v>
      </c>
      <c r="AB1463" s="244" t="s">
        <v>9119</v>
      </c>
      <c r="AC1463" s="244" t="s">
        <v>934</v>
      </c>
      <c r="AD1463" s="244"/>
      <c r="AE1463" s="244"/>
      <c r="AF1463" s="232"/>
      <c r="AG1463" s="230"/>
      <c r="AH1463" s="1305"/>
      <c r="AI1463" s="244" t="str">
        <f t="shared" si="132"/>
        <v>WA 500, WA 600VOLVO G 220SC P410 A</v>
      </c>
      <c r="AJ1463" s="1330">
        <f t="shared" si="135"/>
        <v>43774</v>
      </c>
      <c r="AK1463" s="211" t="s">
        <v>24</v>
      </c>
      <c r="AL1463" s="726">
        <v>43774</v>
      </c>
      <c r="AM1463" s="213"/>
      <c r="AN1463" s="244"/>
      <c r="AO1463" s="244"/>
      <c r="AP1463" s="213"/>
      <c r="AQ1463" s="213"/>
      <c r="AR1463" s="213"/>
      <c r="AS1463" s="213"/>
      <c r="AT1463" s="213"/>
      <c r="AU1463" s="213"/>
      <c r="AV1463" s="177"/>
      <c r="AW1463" s="177"/>
      <c r="AX1463" s="177"/>
      <c r="AY1463" s="177"/>
      <c r="AZ1463" s="177"/>
    </row>
    <row r="1464" spans="2:52" ht="15" customHeight="1">
      <c r="B1464" s="1310">
        <v>1458</v>
      </c>
      <c r="C1464" s="563" t="s">
        <v>7983</v>
      </c>
      <c r="D1464" s="244" t="s">
        <v>230</v>
      </c>
      <c r="E1464" s="521" t="s">
        <v>4228</v>
      </c>
      <c r="F1464" s="509" t="s">
        <v>7984</v>
      </c>
      <c r="G1464" s="509" t="s">
        <v>102</v>
      </c>
      <c r="H1464" s="522" t="s">
        <v>24</v>
      </c>
      <c r="I1464" s="211">
        <v>34729</v>
      </c>
      <c r="J1464" s="903">
        <f t="shared" ca="1" si="134"/>
        <v>27</v>
      </c>
      <c r="K1464" s="316" t="s">
        <v>24</v>
      </c>
      <c r="L1464" s="326" t="s">
        <v>24</v>
      </c>
      <c r="M1464" s="336" t="s">
        <v>24</v>
      </c>
      <c r="N1464" s="510">
        <v>43774</v>
      </c>
      <c r="O1464" s="205" t="s">
        <v>24</v>
      </c>
      <c r="P1464" s="244" t="s">
        <v>24</v>
      </c>
      <c r="Q1464" s="198" t="str">
        <f t="shared" si="130"/>
        <v>-</v>
      </c>
      <c r="R1464" s="181" t="str">
        <f t="shared" ca="1" si="131"/>
        <v>TIDAK MCU</v>
      </c>
      <c r="S1464" s="451" t="s">
        <v>8905</v>
      </c>
      <c r="T1464" s="1330">
        <v>44591</v>
      </c>
      <c r="U1464" s="1329">
        <v>44591</v>
      </c>
      <c r="V1464" s="395" t="s">
        <v>24</v>
      </c>
      <c r="W1464" s="136" t="s">
        <v>24</v>
      </c>
      <c r="X1464" s="200"/>
      <c r="Y1464" s="201"/>
      <c r="Z1464" s="202"/>
      <c r="AA1464" s="244" t="s">
        <v>6974</v>
      </c>
      <c r="AB1464" s="244" t="s">
        <v>9119</v>
      </c>
      <c r="AC1464" s="244" t="s">
        <v>934</v>
      </c>
      <c r="AD1464" s="244"/>
      <c r="AE1464" s="244"/>
      <c r="AF1464" s="232"/>
      <c r="AG1464" s="230"/>
      <c r="AH1464" s="1305"/>
      <c r="AI1464" s="244" t="str">
        <f t="shared" si="132"/>
        <v>WA 500, WA 600VOLVO G 220SC P410 A</v>
      </c>
      <c r="AJ1464" s="1330">
        <f t="shared" si="135"/>
        <v>43774</v>
      </c>
      <c r="AK1464" s="211" t="s">
        <v>24</v>
      </c>
      <c r="AL1464" s="726">
        <v>43773</v>
      </c>
      <c r="AM1464" s="213"/>
      <c r="AN1464" s="244"/>
      <c r="AO1464" s="244"/>
      <c r="AP1464" s="213"/>
      <c r="AQ1464" s="180"/>
      <c r="AR1464" s="213"/>
      <c r="AS1464" s="213"/>
      <c r="AT1464" s="213"/>
      <c r="AU1464" s="213"/>
      <c r="AV1464" s="885"/>
      <c r="AW1464" s="885"/>
      <c r="AX1464" s="885"/>
      <c r="AY1464" s="885"/>
      <c r="AZ1464" s="177"/>
    </row>
    <row r="1465" spans="2:52" ht="15.75" customHeight="1">
      <c r="B1465" s="1310">
        <v>1459</v>
      </c>
      <c r="C1465" s="647" t="s">
        <v>3196</v>
      </c>
      <c r="D1465" s="590" t="s">
        <v>230</v>
      </c>
      <c r="E1465" s="521" t="s">
        <v>4228</v>
      </c>
      <c r="F1465" s="509" t="s">
        <v>7985</v>
      </c>
      <c r="G1465" s="509" t="s">
        <v>102</v>
      </c>
      <c r="H1465" s="653" t="s">
        <v>7986</v>
      </c>
      <c r="I1465" s="211">
        <v>30678</v>
      </c>
      <c r="J1465" s="903">
        <f t="shared" ca="1" si="134"/>
        <v>38</v>
      </c>
      <c r="K1465" s="181" t="s">
        <v>493</v>
      </c>
      <c r="L1465" s="181" t="s">
        <v>7987</v>
      </c>
      <c r="M1465" s="181">
        <v>45654</v>
      </c>
      <c r="N1465" s="577">
        <v>43374</v>
      </c>
      <c r="O1465" s="205" t="s">
        <v>24</v>
      </c>
      <c r="P1465" s="244" t="s">
        <v>24</v>
      </c>
      <c r="Q1465" s="198" t="str">
        <f t="shared" si="130"/>
        <v>-</v>
      </c>
      <c r="R1465" s="181" t="str">
        <f t="shared" ca="1" si="131"/>
        <v>TIDAK MCU</v>
      </c>
      <c r="S1465" s="451" t="s">
        <v>8906</v>
      </c>
      <c r="T1465" s="1330">
        <v>44558</v>
      </c>
      <c r="U1465" s="1329">
        <v>44558</v>
      </c>
      <c r="V1465" s="395" t="s">
        <v>24</v>
      </c>
      <c r="W1465" s="136" t="s">
        <v>24</v>
      </c>
      <c r="X1465" s="200"/>
      <c r="Y1465" s="201"/>
      <c r="Z1465" s="202"/>
      <c r="AA1465" s="244" t="s">
        <v>4457</v>
      </c>
      <c r="AB1465" s="244" t="s">
        <v>934</v>
      </c>
      <c r="AC1465" s="244" t="s">
        <v>24</v>
      </c>
      <c r="AD1465" s="244" t="s">
        <v>24</v>
      </c>
      <c r="AE1465" s="244" t="s">
        <v>24</v>
      </c>
      <c r="AF1465" s="232" t="s">
        <v>24</v>
      </c>
      <c r="AG1465" s="230" t="s">
        <v>24</v>
      </c>
      <c r="AH1465" s="1305"/>
      <c r="AI1465" s="244" t="str">
        <f t="shared" si="132"/>
        <v>SC P360, SC P380SC P410 A-----</v>
      </c>
      <c r="AJ1465" s="1330">
        <f t="shared" si="135"/>
        <v>43374</v>
      </c>
      <c r="AK1465" s="587">
        <v>43378</v>
      </c>
      <c r="AL1465" s="726">
        <v>43381</v>
      </c>
      <c r="AM1465" s="213"/>
      <c r="AN1465" s="244"/>
      <c r="AO1465" s="244"/>
      <c r="AP1465" s="213"/>
      <c r="AQ1465" s="180"/>
      <c r="AR1465" s="213"/>
      <c r="AS1465" s="213"/>
      <c r="AT1465" s="213"/>
      <c r="AU1465" s="213"/>
      <c r="AZ1465" s="177"/>
    </row>
    <row r="1466" spans="2:52" ht="15" customHeight="1">
      <c r="B1466" s="1310">
        <v>1460</v>
      </c>
      <c r="C1466" s="563" t="s">
        <v>7988</v>
      </c>
      <c r="D1466" s="244" t="s">
        <v>230</v>
      </c>
      <c r="E1466" s="521" t="s">
        <v>4228</v>
      </c>
      <c r="F1466" s="509" t="s">
        <v>7989</v>
      </c>
      <c r="G1466" s="509" t="s">
        <v>102</v>
      </c>
      <c r="H1466" s="570" t="s">
        <v>24</v>
      </c>
      <c r="I1466" s="211">
        <v>29265</v>
      </c>
      <c r="J1466" s="903">
        <f t="shared" ca="1" si="134"/>
        <v>42</v>
      </c>
      <c r="K1466" s="316" t="s">
        <v>24</v>
      </c>
      <c r="L1466" s="326" t="s">
        <v>24</v>
      </c>
      <c r="M1466" s="336" t="s">
        <v>24</v>
      </c>
      <c r="N1466" s="510">
        <v>43774</v>
      </c>
      <c r="O1466" s="601" t="s">
        <v>24</v>
      </c>
      <c r="P1466" s="244" t="s">
        <v>24</v>
      </c>
      <c r="Q1466" s="198" t="str">
        <f t="shared" si="130"/>
        <v>-</v>
      </c>
      <c r="R1466" s="181" t="str">
        <f t="shared" ca="1" si="131"/>
        <v>TIDAK MCU</v>
      </c>
      <c r="S1466" s="451" t="s">
        <v>8907</v>
      </c>
      <c r="T1466" s="1330">
        <v>44606</v>
      </c>
      <c r="U1466" s="1329">
        <v>44606</v>
      </c>
      <c r="V1466" s="904" t="s">
        <v>24</v>
      </c>
      <c r="W1466" s="136" t="s">
        <v>24</v>
      </c>
      <c r="X1466" s="200"/>
      <c r="Y1466" s="201"/>
      <c r="Z1466" s="202"/>
      <c r="AA1466" s="244" t="s">
        <v>928</v>
      </c>
      <c r="AB1466" s="244" t="s">
        <v>4604</v>
      </c>
      <c r="AC1466" s="244" t="s">
        <v>934</v>
      </c>
      <c r="AD1466" s="244"/>
      <c r="AE1466" s="244"/>
      <c r="AF1466" s="232"/>
      <c r="AG1466" s="230"/>
      <c r="AH1466" s="1305"/>
      <c r="AI1466" s="244" t="str">
        <f t="shared" si="132"/>
        <v>DZ 85 - DZ 375NISSAN CWBSC P410 A</v>
      </c>
      <c r="AJ1466" s="1330">
        <f t="shared" si="135"/>
        <v>43774</v>
      </c>
      <c r="AK1466" s="211" t="s">
        <v>24</v>
      </c>
      <c r="AL1466" s="726">
        <v>43773</v>
      </c>
      <c r="AM1466" s="213"/>
      <c r="AN1466" s="244"/>
      <c r="AO1466" s="244"/>
      <c r="AP1466" s="213"/>
      <c r="AQ1466" s="180"/>
      <c r="AR1466" s="213"/>
      <c r="AS1466" s="213"/>
      <c r="AT1466" s="213"/>
      <c r="AU1466" s="213"/>
      <c r="AV1466" s="885"/>
      <c r="AW1466" s="885"/>
      <c r="AX1466" s="885"/>
      <c r="AY1466" s="885"/>
      <c r="AZ1466" s="177"/>
    </row>
    <row r="1467" spans="2:52" ht="15" customHeight="1">
      <c r="B1467" s="1310">
        <v>1461</v>
      </c>
      <c r="C1467" s="647" t="s">
        <v>7990</v>
      </c>
      <c r="D1467" s="244" t="s">
        <v>230</v>
      </c>
      <c r="E1467" s="521" t="s">
        <v>4228</v>
      </c>
      <c r="F1467" s="526" t="s">
        <v>7991</v>
      </c>
      <c r="G1467" s="526" t="s">
        <v>102</v>
      </c>
      <c r="H1467" s="653" t="s">
        <v>7992</v>
      </c>
      <c r="I1467" s="211">
        <v>32870</v>
      </c>
      <c r="J1467" s="903">
        <f t="shared" ca="1" si="134"/>
        <v>32</v>
      </c>
      <c r="K1467" s="181" t="s">
        <v>493</v>
      </c>
      <c r="L1467" s="181" t="s">
        <v>7993</v>
      </c>
      <c r="M1467" s="181">
        <v>45114</v>
      </c>
      <c r="N1467" s="577">
        <v>43374</v>
      </c>
      <c r="O1467" s="205" t="s">
        <v>24</v>
      </c>
      <c r="P1467" s="244" t="s">
        <v>24</v>
      </c>
      <c r="Q1467" s="198" t="str">
        <f t="shared" si="130"/>
        <v>-</v>
      </c>
      <c r="R1467" s="181" t="str">
        <f t="shared" ca="1" si="131"/>
        <v>TIDAK MCU</v>
      </c>
      <c r="S1467" s="451" t="s">
        <v>8908</v>
      </c>
      <c r="T1467" s="1330">
        <v>44558</v>
      </c>
      <c r="U1467" s="1329">
        <v>44558</v>
      </c>
      <c r="V1467" s="904" t="s">
        <v>24</v>
      </c>
      <c r="W1467" s="136" t="s">
        <v>24</v>
      </c>
      <c r="X1467" s="200"/>
      <c r="Y1467" s="201"/>
      <c r="Z1467" s="202"/>
      <c r="AA1467" s="244" t="s">
        <v>934</v>
      </c>
      <c r="AB1467" s="244" t="s">
        <v>24</v>
      </c>
      <c r="AC1467" s="244" t="s">
        <v>24</v>
      </c>
      <c r="AD1467" s="244" t="s">
        <v>24</v>
      </c>
      <c r="AE1467" s="244" t="s">
        <v>24</v>
      </c>
      <c r="AF1467" s="232" t="s">
        <v>24</v>
      </c>
      <c r="AG1467" s="230" t="s">
        <v>24</v>
      </c>
      <c r="AH1467" s="1305"/>
      <c r="AI1467" s="244" t="str">
        <f t="shared" si="132"/>
        <v>SC P410 A------</v>
      </c>
      <c r="AJ1467" s="1330">
        <f t="shared" si="135"/>
        <v>43374</v>
      </c>
      <c r="AK1467" s="589">
        <v>43378</v>
      </c>
      <c r="AL1467" s="726">
        <v>43381</v>
      </c>
      <c r="AM1467" s="213"/>
      <c r="AN1467" s="244"/>
      <c r="AO1467" s="244"/>
      <c r="AP1467" s="213"/>
      <c r="AQ1467" s="180"/>
      <c r="AR1467" s="213"/>
      <c r="AS1467" s="213"/>
      <c r="AT1467" s="213"/>
      <c r="AU1467" s="213"/>
      <c r="AV1467" s="885"/>
      <c r="AW1467" s="885"/>
      <c r="AX1467" s="885"/>
      <c r="AY1467" s="885"/>
      <c r="AZ1467" s="177"/>
    </row>
    <row r="1468" spans="2:52" ht="15" customHeight="1">
      <c r="B1468" s="1310">
        <v>1462</v>
      </c>
      <c r="C1468" s="563" t="s">
        <v>7994</v>
      </c>
      <c r="D1468" s="590" t="s">
        <v>230</v>
      </c>
      <c r="E1468" s="554" t="s">
        <v>4228</v>
      </c>
      <c r="F1468" s="526" t="s">
        <v>7995</v>
      </c>
      <c r="G1468" s="526" t="s">
        <v>102</v>
      </c>
      <c r="H1468" s="653" t="s">
        <v>7996</v>
      </c>
      <c r="I1468" s="211">
        <v>33896</v>
      </c>
      <c r="J1468" s="903">
        <f t="shared" ca="1" si="134"/>
        <v>29</v>
      </c>
      <c r="K1468" s="316" t="s">
        <v>24</v>
      </c>
      <c r="L1468" s="326" t="s">
        <v>24</v>
      </c>
      <c r="M1468" s="336" t="s">
        <v>24</v>
      </c>
      <c r="N1468" s="510">
        <v>43773</v>
      </c>
      <c r="O1468" s="205" t="s">
        <v>24</v>
      </c>
      <c r="P1468" s="244" t="s">
        <v>24</v>
      </c>
      <c r="Q1468" s="198" t="str">
        <f t="shared" si="130"/>
        <v>-</v>
      </c>
      <c r="R1468" s="181" t="str">
        <f t="shared" ca="1" si="131"/>
        <v>TIDAK MCU</v>
      </c>
      <c r="S1468" s="451" t="s">
        <v>8909</v>
      </c>
      <c r="T1468" s="1330">
        <v>44488</v>
      </c>
      <c r="U1468" s="1329">
        <v>44488</v>
      </c>
      <c r="V1468" s="395" t="s">
        <v>24</v>
      </c>
      <c r="W1468" s="136" t="s">
        <v>24</v>
      </c>
      <c r="X1468" s="200"/>
      <c r="Y1468" s="201"/>
      <c r="Z1468" s="202"/>
      <c r="AA1468" s="244" t="s">
        <v>926</v>
      </c>
      <c r="AB1468" s="244" t="s">
        <v>9120</v>
      </c>
      <c r="AC1468" s="244" t="s">
        <v>590</v>
      </c>
      <c r="AD1468" s="244" t="s">
        <v>930</v>
      </c>
      <c r="AE1468" s="244" t="s">
        <v>9121</v>
      </c>
      <c r="AF1468" s="232" t="s">
        <v>24</v>
      </c>
      <c r="AG1468" s="230"/>
      <c r="AH1468" s="1305"/>
      <c r="AI1468" s="244" t="str">
        <f t="shared" si="132"/>
        <v>HD 465, HD 785SC 360, SC P410 ACOMPACTOR HM 400VOLVO BM A40-</v>
      </c>
      <c r="AJ1468" s="1330">
        <f t="shared" si="135"/>
        <v>43773</v>
      </c>
      <c r="AK1468" s="211">
        <v>44089</v>
      </c>
      <c r="AL1468" s="726">
        <v>44089</v>
      </c>
      <c r="AM1468" s="213"/>
      <c r="AN1468" s="244"/>
      <c r="AO1468" s="244"/>
      <c r="AP1468" s="213"/>
      <c r="AQ1468" s="243" t="s">
        <v>3094</v>
      </c>
      <c r="AR1468" s="213"/>
      <c r="AS1468" s="213"/>
      <c r="AT1468" s="213"/>
      <c r="AU1468" s="213"/>
      <c r="AV1468" s="177"/>
      <c r="AW1468" s="177"/>
      <c r="AX1468" s="177"/>
      <c r="AY1468" s="177"/>
      <c r="AZ1468" s="177"/>
    </row>
    <row r="1469" spans="2:52" ht="15" customHeight="1">
      <c r="B1469" s="1310">
        <v>1463</v>
      </c>
      <c r="C1469" s="563" t="s">
        <v>7997</v>
      </c>
      <c r="D1469" s="244" t="s">
        <v>230</v>
      </c>
      <c r="E1469" s="521" t="s">
        <v>4228</v>
      </c>
      <c r="F1469" s="526" t="s">
        <v>7998</v>
      </c>
      <c r="G1469" s="526" t="s">
        <v>102</v>
      </c>
      <c r="H1469" s="688" t="s">
        <v>7999</v>
      </c>
      <c r="I1469" s="211">
        <v>30728</v>
      </c>
      <c r="J1469" s="1314">
        <f t="shared" ca="1" si="134"/>
        <v>38</v>
      </c>
      <c r="K1469" s="316" t="s">
        <v>24</v>
      </c>
      <c r="L1469" s="326" t="s">
        <v>24</v>
      </c>
      <c r="M1469" s="336" t="s">
        <v>24</v>
      </c>
      <c r="N1469" s="510">
        <v>43773</v>
      </c>
      <c r="O1469" s="205" t="s">
        <v>24</v>
      </c>
      <c r="P1469" s="244" t="s">
        <v>24</v>
      </c>
      <c r="Q1469" s="198" t="str">
        <f t="shared" si="130"/>
        <v>-</v>
      </c>
      <c r="R1469" s="181" t="str">
        <f t="shared" ca="1" si="131"/>
        <v>TIDAK MCU</v>
      </c>
      <c r="S1469" s="451" t="s">
        <v>8910</v>
      </c>
      <c r="T1469" s="1330">
        <v>44608</v>
      </c>
      <c r="U1469" s="1329">
        <v>44608</v>
      </c>
      <c r="V1469" s="1330" t="s">
        <v>24</v>
      </c>
      <c r="W1469" s="1311" t="s">
        <v>24</v>
      </c>
      <c r="X1469" s="200"/>
      <c r="Y1469" s="201"/>
      <c r="Z1469" s="202"/>
      <c r="AA1469" s="244" t="s">
        <v>927</v>
      </c>
      <c r="AB1469" s="244" t="s">
        <v>9107</v>
      </c>
      <c r="AC1469" s="244" t="s">
        <v>930</v>
      </c>
      <c r="AD1469" s="244" t="s">
        <v>4604</v>
      </c>
      <c r="AE1469" s="244" t="s">
        <v>9121</v>
      </c>
      <c r="AF1469" s="232" t="s">
        <v>9122</v>
      </c>
      <c r="AG1469" s="230"/>
      <c r="AH1469" s="1305"/>
      <c r="AI1469" s="244" t="str">
        <f t="shared" si="132"/>
        <v>SC P360 - SC P410 A/MHD 465HM 400NISSAN CWBVOLVO BM A40TZ A520</v>
      </c>
      <c r="AJ1469" s="1330">
        <f t="shared" si="135"/>
        <v>43773</v>
      </c>
      <c r="AK1469" s="211" t="s">
        <v>24</v>
      </c>
      <c r="AL1469" s="726">
        <v>43773</v>
      </c>
      <c r="AM1469" s="213"/>
      <c r="AN1469" s="244"/>
      <c r="AO1469" s="244"/>
      <c r="AP1469" s="213"/>
      <c r="AQ1469" s="213"/>
      <c r="AR1469" s="213"/>
      <c r="AS1469" s="213"/>
      <c r="AT1469" s="213"/>
      <c r="AU1469" s="213"/>
      <c r="AV1469" s="885"/>
      <c r="AW1469" s="885"/>
      <c r="AX1469" s="885"/>
      <c r="AY1469" s="885"/>
      <c r="AZ1469" s="177"/>
    </row>
    <row r="1470" spans="2:52" ht="15" customHeight="1">
      <c r="B1470" s="1310">
        <v>1464</v>
      </c>
      <c r="C1470" s="563" t="s">
        <v>8000</v>
      </c>
      <c r="D1470" s="590" t="s">
        <v>230</v>
      </c>
      <c r="E1470" s="554" t="s">
        <v>4228</v>
      </c>
      <c r="F1470" s="526" t="s">
        <v>8001</v>
      </c>
      <c r="G1470" s="526" t="s">
        <v>102</v>
      </c>
      <c r="H1470" s="688" t="s">
        <v>8002</v>
      </c>
      <c r="I1470" s="211">
        <v>34894</v>
      </c>
      <c r="J1470" s="903">
        <f t="shared" ca="1" si="134"/>
        <v>26</v>
      </c>
      <c r="K1470" s="316" t="s">
        <v>24</v>
      </c>
      <c r="L1470" s="326" t="s">
        <v>24</v>
      </c>
      <c r="M1470" s="336" t="s">
        <v>24</v>
      </c>
      <c r="N1470" s="510">
        <v>43771</v>
      </c>
      <c r="O1470" s="205" t="s">
        <v>24</v>
      </c>
      <c r="P1470" s="244" t="s">
        <v>24</v>
      </c>
      <c r="Q1470" s="198" t="str">
        <f t="shared" si="130"/>
        <v>-</v>
      </c>
      <c r="R1470" s="181" t="str">
        <f t="shared" ca="1" si="131"/>
        <v>TIDAK MCU</v>
      </c>
      <c r="S1470" s="451" t="s">
        <v>8911</v>
      </c>
      <c r="T1470" s="1330">
        <v>44391</v>
      </c>
      <c r="U1470" s="1329">
        <v>44391</v>
      </c>
      <c r="V1470" s="395" t="s">
        <v>24</v>
      </c>
      <c r="W1470" s="136" t="s">
        <v>24</v>
      </c>
      <c r="X1470" s="200"/>
      <c r="Y1470" s="201"/>
      <c r="Z1470" s="202"/>
      <c r="AA1470" s="244" t="s">
        <v>934</v>
      </c>
      <c r="AB1470" s="244" t="s">
        <v>13386</v>
      </c>
      <c r="AC1470" s="244" t="s">
        <v>930</v>
      </c>
      <c r="AD1470" s="244" t="s">
        <v>4604</v>
      </c>
      <c r="AE1470" s="244"/>
      <c r="AF1470" s="232"/>
      <c r="AG1470" s="230"/>
      <c r="AH1470" s="1305"/>
      <c r="AI1470" s="244" t="str">
        <f t="shared" si="132"/>
        <v>SC P410 ASC P360 - SC P380HM 400NISSAN CWB</v>
      </c>
      <c r="AJ1470" s="1330">
        <f t="shared" si="135"/>
        <v>43771</v>
      </c>
      <c r="AK1470" s="589">
        <v>44142</v>
      </c>
      <c r="AL1470" s="726">
        <v>44142</v>
      </c>
      <c r="AM1470" s="213"/>
      <c r="AN1470" s="244"/>
      <c r="AO1470" s="244"/>
      <c r="AP1470" s="213"/>
      <c r="AQ1470" s="243" t="s">
        <v>3094</v>
      </c>
      <c r="AR1470" s="213"/>
      <c r="AS1470" s="213"/>
      <c r="AT1470" s="213"/>
      <c r="AU1470" s="213"/>
      <c r="AV1470" s="177"/>
      <c r="AW1470" s="177"/>
      <c r="AX1470" s="177"/>
      <c r="AY1470" s="177"/>
      <c r="AZ1470" s="177"/>
    </row>
    <row r="1471" spans="2:52" ht="15" customHeight="1">
      <c r="B1471" s="1310">
        <v>1465</v>
      </c>
      <c r="C1471" s="647" t="s">
        <v>8003</v>
      </c>
      <c r="D1471" s="590" t="s">
        <v>230</v>
      </c>
      <c r="E1471" s="521" t="s">
        <v>4228</v>
      </c>
      <c r="F1471" s="526" t="s">
        <v>8004</v>
      </c>
      <c r="G1471" s="526" t="s">
        <v>102</v>
      </c>
      <c r="H1471" s="688" t="s">
        <v>8005</v>
      </c>
      <c r="I1471" s="211">
        <v>34702</v>
      </c>
      <c r="J1471" s="903">
        <f t="shared" ca="1" si="134"/>
        <v>27</v>
      </c>
      <c r="K1471" s="316" t="s">
        <v>24</v>
      </c>
      <c r="L1471" s="326" t="s">
        <v>24</v>
      </c>
      <c r="M1471" s="336" t="s">
        <v>24</v>
      </c>
      <c r="N1471" s="510">
        <v>43313</v>
      </c>
      <c r="O1471" s="205"/>
      <c r="P1471" s="244" t="s">
        <v>24</v>
      </c>
      <c r="Q1471" s="198" t="str">
        <f t="shared" si="130"/>
        <v>-</v>
      </c>
      <c r="R1471" s="181" t="str">
        <f t="shared" ca="1" si="131"/>
        <v>TIDAK MCU</v>
      </c>
      <c r="S1471" s="451" t="s">
        <v>8912</v>
      </c>
      <c r="T1471" s="1330">
        <v>44564</v>
      </c>
      <c r="U1471" s="1329">
        <v>44564</v>
      </c>
      <c r="V1471" s="395" t="s">
        <v>24</v>
      </c>
      <c r="W1471" s="136" t="s">
        <v>24</v>
      </c>
      <c r="X1471" s="200"/>
      <c r="Y1471" s="201"/>
      <c r="Z1471" s="202"/>
      <c r="AA1471" s="244" t="s">
        <v>6974</v>
      </c>
      <c r="AB1471" s="244" t="s">
        <v>13587</v>
      </c>
      <c r="AC1471" s="244"/>
      <c r="AD1471" s="244"/>
      <c r="AE1471" s="244"/>
      <c r="AF1471" s="232"/>
      <c r="AG1471" s="230"/>
      <c r="AH1471" s="1305"/>
      <c r="AI1471" s="244" t="str">
        <f t="shared" si="132"/>
        <v>WA 500, WA 600WD 600-3</v>
      </c>
      <c r="AJ1471" s="1330">
        <f t="shared" si="135"/>
        <v>43313</v>
      </c>
      <c r="AK1471" s="589">
        <v>44163</v>
      </c>
      <c r="AL1471" s="726">
        <v>43313</v>
      </c>
      <c r="AM1471" s="213"/>
      <c r="AN1471" s="244"/>
      <c r="AO1471" s="244"/>
      <c r="AP1471" s="213"/>
      <c r="AQ1471" s="243" t="s">
        <v>3094</v>
      </c>
      <c r="AR1471" s="213"/>
      <c r="AS1471" s="213"/>
      <c r="AT1471" s="213"/>
      <c r="AU1471" s="213"/>
      <c r="AV1471" s="177"/>
      <c r="AW1471" s="177"/>
      <c r="AX1471" s="177"/>
      <c r="AY1471" s="177"/>
      <c r="AZ1471" s="177"/>
    </row>
    <row r="1472" spans="2:52" ht="15.75" customHeight="1">
      <c r="B1472" s="1310">
        <v>1466</v>
      </c>
      <c r="C1472" s="563" t="s">
        <v>8006</v>
      </c>
      <c r="D1472" s="590" t="s">
        <v>230</v>
      </c>
      <c r="E1472" s="554" t="s">
        <v>4228</v>
      </c>
      <c r="F1472" s="526" t="s">
        <v>8007</v>
      </c>
      <c r="G1472" s="526" t="s">
        <v>102</v>
      </c>
      <c r="H1472" s="688" t="s">
        <v>8008</v>
      </c>
      <c r="I1472" s="211">
        <v>34442</v>
      </c>
      <c r="J1472" s="903">
        <f t="shared" ca="1" si="134"/>
        <v>28</v>
      </c>
      <c r="K1472" s="316" t="s">
        <v>24</v>
      </c>
      <c r="L1472" s="326" t="s">
        <v>24</v>
      </c>
      <c r="M1472" s="336" t="s">
        <v>24</v>
      </c>
      <c r="N1472" s="510">
        <v>43761</v>
      </c>
      <c r="O1472" s="205" t="s">
        <v>24</v>
      </c>
      <c r="P1472" s="244" t="s">
        <v>24</v>
      </c>
      <c r="Q1472" s="198" t="str">
        <f t="shared" si="130"/>
        <v>-</v>
      </c>
      <c r="R1472" s="181" t="str">
        <f t="shared" ca="1" si="131"/>
        <v>TIDAK MCU</v>
      </c>
      <c r="S1472" s="451" t="s">
        <v>8913</v>
      </c>
      <c r="T1472" s="1330">
        <v>44304</v>
      </c>
      <c r="U1472" s="1329">
        <v>44304</v>
      </c>
      <c r="V1472" s="904" t="s">
        <v>24</v>
      </c>
      <c r="W1472" s="136" t="s">
        <v>24</v>
      </c>
      <c r="X1472" s="200"/>
      <c r="Y1472" s="201"/>
      <c r="Z1472" s="202"/>
      <c r="AA1472" s="244" t="s">
        <v>927</v>
      </c>
      <c r="AB1472" s="244" t="s">
        <v>24</v>
      </c>
      <c r="AC1472" s="244" t="s">
        <v>24</v>
      </c>
      <c r="AD1472" s="244" t="s">
        <v>24</v>
      </c>
      <c r="AE1472" s="244" t="s">
        <v>24</v>
      </c>
      <c r="AF1472" s="232" t="s">
        <v>24</v>
      </c>
      <c r="AG1472" s="230" t="s">
        <v>24</v>
      </c>
      <c r="AH1472" s="1305"/>
      <c r="AI1472" s="244" t="str">
        <f t="shared" si="132"/>
        <v>SC P360 - SC P410 A/M------</v>
      </c>
      <c r="AJ1472" s="1330">
        <f t="shared" si="135"/>
        <v>43761</v>
      </c>
      <c r="AK1472" s="211" t="s">
        <v>24</v>
      </c>
      <c r="AL1472" s="726">
        <v>43761</v>
      </c>
      <c r="AM1472" s="213"/>
      <c r="AN1472" s="244"/>
      <c r="AO1472" s="244"/>
      <c r="AP1472" s="213"/>
      <c r="AQ1472" s="213"/>
      <c r="AR1472" s="213"/>
      <c r="AS1472" s="213"/>
      <c r="AT1472" s="213"/>
      <c r="AU1472" s="213"/>
      <c r="AV1472" s="885"/>
      <c r="AW1472" s="885"/>
      <c r="AX1472" s="885"/>
      <c r="AY1472" s="885"/>
      <c r="AZ1472" s="177"/>
    </row>
    <row r="1473" spans="2:52" ht="15.75" customHeight="1">
      <c r="B1473" s="1310">
        <v>1467</v>
      </c>
      <c r="C1473" s="563" t="s">
        <v>8009</v>
      </c>
      <c r="D1473" s="590" t="s">
        <v>230</v>
      </c>
      <c r="E1473" s="554" t="s">
        <v>4228</v>
      </c>
      <c r="F1473" s="526" t="s">
        <v>8010</v>
      </c>
      <c r="G1473" s="526" t="s">
        <v>102</v>
      </c>
      <c r="H1473" s="653" t="s">
        <v>8011</v>
      </c>
      <c r="I1473" s="211">
        <v>29679</v>
      </c>
      <c r="J1473" s="903">
        <f t="shared" ca="1" si="134"/>
        <v>41</v>
      </c>
      <c r="K1473" s="176" t="s">
        <v>24</v>
      </c>
      <c r="L1473" s="170" t="s">
        <v>24</v>
      </c>
      <c r="M1473" s="173" t="s">
        <v>24</v>
      </c>
      <c r="N1473" s="510">
        <v>43761</v>
      </c>
      <c r="O1473" s="205" t="s">
        <v>24</v>
      </c>
      <c r="P1473" s="244" t="s">
        <v>24</v>
      </c>
      <c r="Q1473" s="198" t="str">
        <f t="shared" si="130"/>
        <v>-</v>
      </c>
      <c r="R1473" s="181" t="str">
        <f t="shared" ca="1" si="131"/>
        <v>TIDAK MCU</v>
      </c>
      <c r="S1473" s="451" t="s">
        <v>8914</v>
      </c>
      <c r="T1473" s="1330">
        <v>44289</v>
      </c>
      <c r="U1473" s="1329">
        <v>44289</v>
      </c>
      <c r="V1473" s="1330" t="s">
        <v>24</v>
      </c>
      <c r="W1473" s="136" t="s">
        <v>24</v>
      </c>
      <c r="X1473" s="200"/>
      <c r="Y1473" s="201"/>
      <c r="Z1473" s="202"/>
      <c r="AA1473" s="244" t="s">
        <v>927</v>
      </c>
      <c r="AB1473" s="244" t="s">
        <v>24</v>
      </c>
      <c r="AC1473" s="244" t="s">
        <v>24</v>
      </c>
      <c r="AD1473" s="244" t="s">
        <v>24</v>
      </c>
      <c r="AE1473" s="244" t="s">
        <v>24</v>
      </c>
      <c r="AF1473" s="232" t="s">
        <v>24</v>
      </c>
      <c r="AG1473" s="230" t="s">
        <v>24</v>
      </c>
      <c r="AH1473" s="1305"/>
      <c r="AI1473" s="244" t="str">
        <f t="shared" si="132"/>
        <v>SC P360 - SC P410 A/M------</v>
      </c>
      <c r="AJ1473" s="1330">
        <f t="shared" si="135"/>
        <v>43761</v>
      </c>
      <c r="AK1473" s="211" t="s">
        <v>24</v>
      </c>
      <c r="AL1473" s="726">
        <v>43761</v>
      </c>
      <c r="AM1473" s="213"/>
      <c r="AN1473" s="244"/>
      <c r="AO1473" s="244"/>
      <c r="AP1473" s="213"/>
      <c r="AQ1473" s="1231" t="s">
        <v>3094</v>
      </c>
      <c r="AR1473" s="213"/>
      <c r="AS1473" s="213"/>
      <c r="AT1473" s="213"/>
      <c r="AU1473" s="213"/>
      <c r="AV1473" s="177"/>
      <c r="AW1473" s="177"/>
      <c r="AX1473" s="177"/>
      <c r="AY1473" s="177"/>
      <c r="AZ1473" s="177"/>
    </row>
    <row r="1474" spans="2:52" ht="15" customHeight="1">
      <c r="B1474" s="1310">
        <v>1468</v>
      </c>
      <c r="C1474" s="647" t="s">
        <v>8012</v>
      </c>
      <c r="D1474" s="590" t="s">
        <v>230</v>
      </c>
      <c r="E1474" s="567" t="s">
        <v>4228</v>
      </c>
      <c r="F1474" s="526" t="s">
        <v>8013</v>
      </c>
      <c r="G1474" s="526" t="s">
        <v>102</v>
      </c>
      <c r="H1474" s="653" t="s">
        <v>8014</v>
      </c>
      <c r="I1474" s="211">
        <v>32462</v>
      </c>
      <c r="J1474" s="903">
        <f t="shared" ca="1" si="134"/>
        <v>33</v>
      </c>
      <c r="K1474" s="316" t="s">
        <v>24</v>
      </c>
      <c r="L1474" s="326" t="s">
        <v>24</v>
      </c>
      <c r="M1474" s="336" t="s">
        <v>24</v>
      </c>
      <c r="N1474" s="510">
        <v>43761</v>
      </c>
      <c r="O1474" s="205" t="s">
        <v>24</v>
      </c>
      <c r="P1474" s="244" t="s">
        <v>24</v>
      </c>
      <c r="Q1474" s="198" t="str">
        <f t="shared" si="130"/>
        <v>-</v>
      </c>
      <c r="R1474" s="181" t="str">
        <f t="shared" ca="1" si="131"/>
        <v>TIDAK MCU</v>
      </c>
      <c r="S1474" s="451" t="s">
        <v>8915</v>
      </c>
      <c r="T1474" s="211">
        <v>44515</v>
      </c>
      <c r="U1474" s="1329">
        <v>44515</v>
      </c>
      <c r="V1474" s="395" t="s">
        <v>24</v>
      </c>
      <c r="W1474" s="136" t="s">
        <v>24</v>
      </c>
      <c r="X1474" s="200"/>
      <c r="Y1474" s="201"/>
      <c r="Z1474" s="202"/>
      <c r="AA1474" s="244" t="s">
        <v>9107</v>
      </c>
      <c r="AB1474" s="244" t="s">
        <v>4604</v>
      </c>
      <c r="AC1474" s="244" t="s">
        <v>4457</v>
      </c>
      <c r="AD1474" s="244" t="s">
        <v>24</v>
      </c>
      <c r="AE1474" s="244" t="s">
        <v>24</v>
      </c>
      <c r="AF1474" s="232" t="s">
        <v>24</v>
      </c>
      <c r="AG1474" s="230" t="s">
        <v>24</v>
      </c>
      <c r="AH1474" s="1305"/>
      <c r="AI1474" s="244" t="str">
        <f t="shared" si="132"/>
        <v>HD 465NISSAN CWBSC P360, SC P380----</v>
      </c>
      <c r="AJ1474" s="1330">
        <f t="shared" si="135"/>
        <v>43761</v>
      </c>
      <c r="AK1474" s="211">
        <v>43754</v>
      </c>
      <c r="AL1474" s="726">
        <v>43755</v>
      </c>
      <c r="AM1474" s="213"/>
      <c r="AN1474" s="244"/>
      <c r="AO1474" s="244"/>
      <c r="AP1474" s="213"/>
      <c r="AQ1474" s="243" t="s">
        <v>3094</v>
      </c>
      <c r="AR1474" s="213"/>
      <c r="AS1474" s="213"/>
      <c r="AT1474" s="213"/>
      <c r="AU1474" s="213"/>
      <c r="AV1474" s="177"/>
      <c r="AW1474" s="177"/>
      <c r="AX1474" s="177"/>
      <c r="AY1474" s="177"/>
      <c r="AZ1474" s="177"/>
    </row>
    <row r="1475" spans="2:52" ht="15" customHeight="1">
      <c r="B1475" s="1310">
        <v>1469</v>
      </c>
      <c r="C1475" s="647" t="s">
        <v>1726</v>
      </c>
      <c r="D1475" s="244" t="s">
        <v>230</v>
      </c>
      <c r="E1475" s="567" t="s">
        <v>4228</v>
      </c>
      <c r="F1475" s="526" t="s">
        <v>8015</v>
      </c>
      <c r="G1475" s="526" t="s">
        <v>102</v>
      </c>
      <c r="H1475" s="653" t="s">
        <v>8016</v>
      </c>
      <c r="I1475" s="211">
        <v>33211</v>
      </c>
      <c r="J1475" s="903">
        <f t="shared" ca="1" si="134"/>
        <v>31</v>
      </c>
      <c r="K1475" s="176" t="s">
        <v>24</v>
      </c>
      <c r="L1475" s="170" t="s">
        <v>24</v>
      </c>
      <c r="M1475" s="173" t="s">
        <v>24</v>
      </c>
      <c r="N1475" s="510">
        <v>43761</v>
      </c>
      <c r="O1475" s="205" t="s">
        <v>24</v>
      </c>
      <c r="P1475" s="244" t="s">
        <v>24</v>
      </c>
      <c r="Q1475" s="198" t="str">
        <f t="shared" si="130"/>
        <v>-</v>
      </c>
      <c r="R1475" s="181" t="str">
        <f t="shared" ca="1" si="131"/>
        <v>TIDAK MCU</v>
      </c>
      <c r="S1475" s="451" t="s">
        <v>8916</v>
      </c>
      <c r="T1475" s="211">
        <v>44534</v>
      </c>
      <c r="U1475" s="1329">
        <v>44534</v>
      </c>
      <c r="V1475" s="1330" t="s">
        <v>24</v>
      </c>
      <c r="W1475" s="136" t="s">
        <v>24</v>
      </c>
      <c r="X1475" s="200"/>
      <c r="Y1475" s="201"/>
      <c r="Z1475" s="202"/>
      <c r="AA1475" s="244" t="s">
        <v>927</v>
      </c>
      <c r="AB1475" s="244" t="s">
        <v>24</v>
      </c>
      <c r="AC1475" s="244" t="s">
        <v>24</v>
      </c>
      <c r="AD1475" s="244" t="s">
        <v>24</v>
      </c>
      <c r="AE1475" s="244" t="s">
        <v>24</v>
      </c>
      <c r="AF1475" s="232" t="s">
        <v>24</v>
      </c>
      <c r="AG1475" s="230" t="s">
        <v>24</v>
      </c>
      <c r="AH1475" s="1305"/>
      <c r="AI1475" s="244" t="str">
        <f t="shared" si="132"/>
        <v>SC P360 - SC P410 A/M------</v>
      </c>
      <c r="AJ1475" s="1330">
        <f t="shared" si="135"/>
        <v>43761</v>
      </c>
      <c r="AK1475" s="584" t="s">
        <v>24</v>
      </c>
      <c r="AL1475" s="726">
        <v>43761</v>
      </c>
      <c r="AM1475" s="213"/>
      <c r="AN1475" s="244"/>
      <c r="AO1475" s="244"/>
      <c r="AP1475" s="213"/>
      <c r="AQ1475" s="180"/>
      <c r="AR1475" s="213"/>
      <c r="AS1475" s="213"/>
      <c r="AT1475" s="213"/>
      <c r="AU1475" s="213"/>
      <c r="AV1475" s="885"/>
      <c r="AW1475" s="885"/>
      <c r="AX1475" s="885"/>
      <c r="AY1475" s="885"/>
      <c r="AZ1475" s="177"/>
    </row>
    <row r="1476" spans="2:52" ht="15" customHeight="1">
      <c r="B1476" s="1310">
        <v>1470</v>
      </c>
      <c r="C1476" s="563" t="s">
        <v>8017</v>
      </c>
      <c r="D1476" s="590" t="s">
        <v>230</v>
      </c>
      <c r="E1476" s="521" t="s">
        <v>4228</v>
      </c>
      <c r="F1476" s="526" t="s">
        <v>8018</v>
      </c>
      <c r="G1476" s="509" t="s">
        <v>102</v>
      </c>
      <c r="H1476" s="688" t="s">
        <v>8019</v>
      </c>
      <c r="I1476" s="211">
        <v>33775</v>
      </c>
      <c r="J1476" s="903">
        <f t="shared" ca="1" si="134"/>
        <v>29</v>
      </c>
      <c r="K1476" s="181" t="s">
        <v>493</v>
      </c>
      <c r="L1476" s="181" t="s">
        <v>8020</v>
      </c>
      <c r="M1476" s="181">
        <v>45019</v>
      </c>
      <c r="N1476" s="556">
        <v>43759</v>
      </c>
      <c r="O1476" s="205" t="s">
        <v>24</v>
      </c>
      <c r="P1476" s="244" t="s">
        <v>24</v>
      </c>
      <c r="Q1476" s="198" t="str">
        <f t="shared" si="130"/>
        <v>-</v>
      </c>
      <c r="R1476" s="181" t="str">
        <f t="shared" ca="1" si="131"/>
        <v>TIDAK MCU</v>
      </c>
      <c r="S1476" s="451" t="s">
        <v>8917</v>
      </c>
      <c r="T1476" s="1330">
        <v>44367</v>
      </c>
      <c r="U1476" s="212">
        <v>44367</v>
      </c>
      <c r="V1476" s="1330" t="s">
        <v>24</v>
      </c>
      <c r="W1476" s="136" t="s">
        <v>24</v>
      </c>
      <c r="X1476" s="200"/>
      <c r="Y1476" s="201"/>
      <c r="Z1476" s="202"/>
      <c r="AA1476" s="244" t="s">
        <v>927</v>
      </c>
      <c r="AB1476" s="244" t="s">
        <v>24</v>
      </c>
      <c r="AC1476" s="244" t="s">
        <v>24</v>
      </c>
      <c r="AD1476" s="244" t="s">
        <v>24</v>
      </c>
      <c r="AE1476" s="244" t="s">
        <v>24</v>
      </c>
      <c r="AF1476" s="232" t="s">
        <v>24</v>
      </c>
      <c r="AG1476" s="230" t="s">
        <v>24</v>
      </c>
      <c r="AH1476" s="1305"/>
      <c r="AI1476" s="244" t="str">
        <f t="shared" si="132"/>
        <v>SC P360 - SC P410 A/M------</v>
      </c>
      <c r="AJ1476" s="1330">
        <f t="shared" si="135"/>
        <v>43759</v>
      </c>
      <c r="AK1476" s="211">
        <v>43980</v>
      </c>
      <c r="AL1476" s="726">
        <v>43759</v>
      </c>
      <c r="AM1476" s="213"/>
      <c r="AN1476" s="244"/>
      <c r="AO1476" s="244"/>
      <c r="AP1476" s="213"/>
      <c r="AQ1476" s="243" t="s">
        <v>3094</v>
      </c>
      <c r="AR1476" s="213"/>
      <c r="AS1476" s="213"/>
      <c r="AT1476" s="213"/>
      <c r="AU1476" s="213"/>
      <c r="AV1476" s="177"/>
      <c r="AW1476" s="177"/>
      <c r="AX1476" s="177"/>
      <c r="AY1476" s="177"/>
      <c r="AZ1476" s="177"/>
    </row>
    <row r="1477" spans="2:52" ht="15" customHeight="1">
      <c r="B1477" s="1310">
        <v>1471</v>
      </c>
      <c r="C1477" s="647" t="s">
        <v>8021</v>
      </c>
      <c r="D1477" s="590" t="s">
        <v>230</v>
      </c>
      <c r="E1477" s="521" t="s">
        <v>4228</v>
      </c>
      <c r="F1477" s="526" t="s">
        <v>8022</v>
      </c>
      <c r="G1477" s="509" t="s">
        <v>102</v>
      </c>
      <c r="H1477" s="710" t="s">
        <v>8023</v>
      </c>
      <c r="I1477" s="584">
        <v>31751</v>
      </c>
      <c r="J1477" s="903">
        <f t="shared" ca="1" si="134"/>
        <v>35</v>
      </c>
      <c r="K1477" s="176" t="s">
        <v>24</v>
      </c>
      <c r="L1477" s="170" t="s">
        <v>24</v>
      </c>
      <c r="M1477" s="173" t="s">
        <v>24</v>
      </c>
      <c r="N1477" s="556">
        <v>43759</v>
      </c>
      <c r="O1477" s="205" t="s">
        <v>24</v>
      </c>
      <c r="P1477" s="244" t="s">
        <v>24</v>
      </c>
      <c r="Q1477" s="198" t="str">
        <f t="shared" si="130"/>
        <v>-</v>
      </c>
      <c r="R1477" s="181" t="str">
        <f t="shared" ca="1" si="131"/>
        <v>TIDAK MCU</v>
      </c>
      <c r="S1477" s="451" t="s">
        <v>8918</v>
      </c>
      <c r="T1477" s="1330">
        <v>44535</v>
      </c>
      <c r="U1477" s="212">
        <v>44535</v>
      </c>
      <c r="V1477" s="1330" t="s">
        <v>24</v>
      </c>
      <c r="W1477" s="136" t="s">
        <v>24</v>
      </c>
      <c r="X1477" s="200"/>
      <c r="Y1477" s="201"/>
      <c r="Z1477" s="202"/>
      <c r="AA1477" s="244" t="s">
        <v>927</v>
      </c>
      <c r="AB1477" s="244" t="s">
        <v>24</v>
      </c>
      <c r="AC1477" s="244" t="s">
        <v>24</v>
      </c>
      <c r="AD1477" s="244" t="s">
        <v>24</v>
      </c>
      <c r="AE1477" s="244" t="s">
        <v>24</v>
      </c>
      <c r="AF1477" s="232" t="s">
        <v>24</v>
      </c>
      <c r="AG1477" s="230" t="s">
        <v>24</v>
      </c>
      <c r="AH1477" s="1305"/>
      <c r="AI1477" s="244" t="str">
        <f t="shared" si="132"/>
        <v>SC P360 - SC P410 A/M------</v>
      </c>
      <c r="AJ1477" s="1330">
        <f t="shared" si="135"/>
        <v>43759</v>
      </c>
      <c r="AK1477" s="211" t="s">
        <v>24</v>
      </c>
      <c r="AL1477" s="726">
        <v>43759</v>
      </c>
      <c r="AM1477" s="213"/>
      <c r="AN1477" s="244"/>
      <c r="AO1477" s="244"/>
      <c r="AP1477" s="213"/>
      <c r="AQ1477" s="213"/>
      <c r="AR1477" s="213"/>
      <c r="AS1477" s="213"/>
      <c r="AT1477" s="213"/>
      <c r="AU1477" s="213"/>
      <c r="AV1477" s="177"/>
      <c r="AW1477" s="177"/>
      <c r="AX1477" s="177"/>
      <c r="AY1477" s="177"/>
      <c r="AZ1477" s="177"/>
    </row>
    <row r="1478" spans="2:52" ht="15" customHeight="1">
      <c r="B1478" s="1310">
        <v>1472</v>
      </c>
      <c r="C1478" s="563" t="s">
        <v>8024</v>
      </c>
      <c r="D1478" s="590" t="s">
        <v>230</v>
      </c>
      <c r="E1478" s="521" t="s">
        <v>4228</v>
      </c>
      <c r="F1478" s="526" t="s">
        <v>8025</v>
      </c>
      <c r="G1478" s="509" t="s">
        <v>102</v>
      </c>
      <c r="H1478" s="688" t="s">
        <v>8026</v>
      </c>
      <c r="I1478" s="211">
        <v>33088</v>
      </c>
      <c r="J1478" s="903">
        <f t="shared" ca="1" si="134"/>
        <v>31</v>
      </c>
      <c r="K1478" s="176" t="s">
        <v>24</v>
      </c>
      <c r="L1478" s="170" t="s">
        <v>24</v>
      </c>
      <c r="M1478" s="173" t="s">
        <v>24</v>
      </c>
      <c r="N1478" s="556">
        <v>43759</v>
      </c>
      <c r="O1478" s="205" t="s">
        <v>24</v>
      </c>
      <c r="P1478" s="244" t="s">
        <v>24</v>
      </c>
      <c r="Q1478" s="198" t="str">
        <f t="shared" si="130"/>
        <v>-</v>
      </c>
      <c r="R1478" s="181" t="str">
        <f t="shared" ca="1" si="131"/>
        <v>TIDAK MCU</v>
      </c>
      <c r="S1478" s="451" t="s">
        <v>8919</v>
      </c>
      <c r="T1478" s="1330">
        <v>44411</v>
      </c>
      <c r="U1478" s="212">
        <v>44411</v>
      </c>
      <c r="V1478" s="1330" t="s">
        <v>24</v>
      </c>
      <c r="W1478" s="136" t="s">
        <v>24</v>
      </c>
      <c r="X1478" s="200"/>
      <c r="Y1478" s="201"/>
      <c r="Z1478" s="202"/>
      <c r="AA1478" s="244" t="s">
        <v>927</v>
      </c>
      <c r="AB1478" s="243" t="s">
        <v>926</v>
      </c>
      <c r="AC1478" s="244" t="s">
        <v>24</v>
      </c>
      <c r="AD1478" s="244" t="s">
        <v>24</v>
      </c>
      <c r="AE1478" s="244" t="s">
        <v>24</v>
      </c>
      <c r="AF1478" s="232" t="s">
        <v>24</v>
      </c>
      <c r="AG1478" s="230"/>
      <c r="AH1478" s="1305"/>
      <c r="AI1478" s="244" t="str">
        <f t="shared" si="132"/>
        <v>SC P360 - SC P410 A/MHD 465, HD 785----</v>
      </c>
      <c r="AJ1478" s="1330">
        <f t="shared" si="135"/>
        <v>43759</v>
      </c>
      <c r="AK1478" s="211" t="s">
        <v>24</v>
      </c>
      <c r="AL1478" s="726">
        <v>43759</v>
      </c>
      <c r="AM1478" s="213"/>
      <c r="AN1478" s="244"/>
      <c r="AO1478" s="244"/>
      <c r="AP1478" s="213"/>
      <c r="AQ1478" s="1231" t="s">
        <v>3094</v>
      </c>
      <c r="AR1478" s="213"/>
      <c r="AS1478" s="213"/>
      <c r="AT1478" s="213"/>
      <c r="AU1478" s="213"/>
      <c r="AV1478" s="177"/>
      <c r="AW1478" s="177"/>
      <c r="AX1478" s="177"/>
      <c r="AY1478" s="177"/>
      <c r="AZ1478" s="177"/>
    </row>
    <row r="1479" spans="2:52" ht="15" customHeight="1">
      <c r="B1479" s="1310">
        <v>1473</v>
      </c>
      <c r="C1479" s="563" t="s">
        <v>8027</v>
      </c>
      <c r="D1479" s="590" t="s">
        <v>230</v>
      </c>
      <c r="E1479" s="554" t="s">
        <v>4228</v>
      </c>
      <c r="F1479" s="526" t="s">
        <v>8028</v>
      </c>
      <c r="G1479" s="509" t="s">
        <v>102</v>
      </c>
      <c r="H1479" s="653" t="s">
        <v>8029</v>
      </c>
      <c r="I1479" s="211">
        <v>29297</v>
      </c>
      <c r="J1479" s="903">
        <f t="shared" ca="1" si="134"/>
        <v>42</v>
      </c>
      <c r="K1479" s="178" t="s">
        <v>494</v>
      </c>
      <c r="L1479" s="613">
        <v>800117180192</v>
      </c>
      <c r="M1479" s="181">
        <v>44637</v>
      </c>
      <c r="N1479" s="556">
        <v>43771</v>
      </c>
      <c r="O1479" s="205" t="s">
        <v>24</v>
      </c>
      <c r="P1479" s="244" t="s">
        <v>24</v>
      </c>
      <c r="Q1479" s="198" t="str">
        <f t="shared" si="130"/>
        <v>-</v>
      </c>
      <c r="R1479" s="181" t="str">
        <f t="shared" ca="1" si="131"/>
        <v>TIDAK MCU</v>
      </c>
      <c r="S1479" s="451" t="s">
        <v>8920</v>
      </c>
      <c r="T1479" s="1330">
        <v>44272</v>
      </c>
      <c r="U1479" s="212">
        <v>44272</v>
      </c>
      <c r="V1479" s="395" t="s">
        <v>24</v>
      </c>
      <c r="W1479" s="136" t="s">
        <v>24</v>
      </c>
      <c r="X1479" s="200"/>
      <c r="Y1479" s="201"/>
      <c r="Z1479" s="202"/>
      <c r="AA1479" s="244" t="s">
        <v>934</v>
      </c>
      <c r="AB1479" s="244" t="s">
        <v>926</v>
      </c>
      <c r="AC1479" s="244" t="s">
        <v>4604</v>
      </c>
      <c r="AD1479" s="244" t="s">
        <v>1086</v>
      </c>
      <c r="AE1479" s="244" t="s">
        <v>929</v>
      </c>
      <c r="AF1479" s="232"/>
      <c r="AG1479" s="230"/>
      <c r="AH1479" s="1305"/>
      <c r="AI1479" s="244" t="str">
        <f t="shared" si="132"/>
        <v>SC P410 AHD 465, HD 785NISSAN CWBHINO 260 JD/TIGD 705, GD 825</v>
      </c>
      <c r="AJ1479" s="1330">
        <f t="shared" si="135"/>
        <v>43771</v>
      </c>
      <c r="AK1479" s="211">
        <v>43771</v>
      </c>
      <c r="AL1479" s="726">
        <v>43771</v>
      </c>
      <c r="AM1479" s="213"/>
      <c r="AN1479" s="244"/>
      <c r="AO1479" s="244"/>
      <c r="AP1479" s="213"/>
      <c r="AQ1479" s="1231" t="s">
        <v>3094</v>
      </c>
      <c r="AR1479" s="213"/>
      <c r="AS1479" s="213"/>
      <c r="AT1479" s="213"/>
      <c r="AU1479" s="213"/>
      <c r="AV1479" s="177"/>
      <c r="AW1479" s="177"/>
      <c r="AX1479" s="177"/>
      <c r="AY1479" s="885"/>
      <c r="AZ1479" s="177"/>
    </row>
    <row r="1480" spans="2:52" ht="15" customHeight="1">
      <c r="B1480" s="1310">
        <v>1474</v>
      </c>
      <c r="C1480" s="563" t="s">
        <v>8030</v>
      </c>
      <c r="D1480" s="590" t="s">
        <v>230</v>
      </c>
      <c r="E1480" s="554" t="s">
        <v>4228</v>
      </c>
      <c r="F1480" s="509" t="s">
        <v>8031</v>
      </c>
      <c r="G1480" s="509" t="s">
        <v>102</v>
      </c>
      <c r="H1480" s="688" t="s">
        <v>8032</v>
      </c>
      <c r="I1480" s="211">
        <v>35698</v>
      </c>
      <c r="J1480" s="903">
        <f t="shared" ca="1" si="134"/>
        <v>24</v>
      </c>
      <c r="K1480" s="176" t="s">
        <v>24</v>
      </c>
      <c r="L1480" s="170" t="s">
        <v>24</v>
      </c>
      <c r="M1480" s="173" t="s">
        <v>24</v>
      </c>
      <c r="N1480" s="556">
        <v>43759</v>
      </c>
      <c r="O1480" s="205" t="s">
        <v>24</v>
      </c>
      <c r="P1480" s="244" t="s">
        <v>24</v>
      </c>
      <c r="Q1480" s="198" t="str">
        <f t="shared" si="130"/>
        <v>-</v>
      </c>
      <c r="R1480" s="181" t="str">
        <f t="shared" ca="1" si="131"/>
        <v>TIDAK MCU</v>
      </c>
      <c r="S1480" s="451" t="s">
        <v>8921</v>
      </c>
      <c r="T1480" s="1330">
        <v>44464</v>
      </c>
      <c r="U1480" s="212">
        <v>44464</v>
      </c>
      <c r="V1480" s="395" t="s">
        <v>24</v>
      </c>
      <c r="W1480" s="136" t="s">
        <v>24</v>
      </c>
      <c r="X1480" s="200"/>
      <c r="Y1480" s="201"/>
      <c r="Z1480" s="202"/>
      <c r="AA1480" s="244" t="s">
        <v>927</v>
      </c>
      <c r="AB1480" s="244" t="s">
        <v>24</v>
      </c>
      <c r="AC1480" s="244" t="s">
        <v>24</v>
      </c>
      <c r="AD1480" s="244" t="s">
        <v>24</v>
      </c>
      <c r="AE1480" s="244" t="s">
        <v>24</v>
      </c>
      <c r="AF1480" s="232" t="s">
        <v>24</v>
      </c>
      <c r="AG1480" s="230" t="s">
        <v>24</v>
      </c>
      <c r="AH1480" s="1305"/>
      <c r="AI1480" s="244" t="str">
        <f t="shared" si="132"/>
        <v>SC P360 - SC P410 A/M------</v>
      </c>
      <c r="AJ1480" s="1330">
        <f t="shared" si="135"/>
        <v>43759</v>
      </c>
      <c r="AK1480" s="211">
        <v>44050</v>
      </c>
      <c r="AL1480" s="726">
        <v>44050</v>
      </c>
      <c r="AM1480" s="213"/>
      <c r="AN1480" s="244"/>
      <c r="AO1480" s="244"/>
      <c r="AP1480" s="213"/>
      <c r="AQ1480" s="243" t="s">
        <v>3094</v>
      </c>
      <c r="AR1480" s="213"/>
      <c r="AS1480" s="213"/>
      <c r="AT1480" s="213"/>
      <c r="AU1480" s="213"/>
      <c r="AV1480" s="177"/>
      <c r="AW1480" s="177"/>
      <c r="AX1480" s="177"/>
      <c r="AY1480" s="885"/>
      <c r="AZ1480" s="177"/>
    </row>
    <row r="1481" spans="2:52" ht="15.75" customHeight="1">
      <c r="B1481" s="1310">
        <v>1475</v>
      </c>
      <c r="C1481" s="563" t="s">
        <v>8033</v>
      </c>
      <c r="D1481" s="590" t="s">
        <v>230</v>
      </c>
      <c r="E1481" s="554" t="s">
        <v>4228</v>
      </c>
      <c r="F1481" s="509" t="s">
        <v>8034</v>
      </c>
      <c r="G1481" s="509" t="s">
        <v>102</v>
      </c>
      <c r="H1481" s="688" t="s">
        <v>8035</v>
      </c>
      <c r="I1481" s="211">
        <v>33426</v>
      </c>
      <c r="J1481" s="903">
        <f t="shared" ca="1" si="134"/>
        <v>30</v>
      </c>
      <c r="K1481" s="181" t="s">
        <v>493</v>
      </c>
      <c r="L1481" s="181" t="s">
        <v>8036</v>
      </c>
      <c r="M1481" s="181">
        <v>45404</v>
      </c>
      <c r="N1481" s="533">
        <v>41276</v>
      </c>
      <c r="O1481" s="205" t="s">
        <v>24</v>
      </c>
      <c r="P1481" s="244" t="s">
        <v>24</v>
      </c>
      <c r="Q1481" s="198" t="str">
        <f t="shared" si="130"/>
        <v>-</v>
      </c>
      <c r="R1481" s="181" t="str">
        <f t="shared" ca="1" si="131"/>
        <v>TIDAK MCU</v>
      </c>
      <c r="S1481" s="451" t="s">
        <v>8922</v>
      </c>
      <c r="T1481" s="1330">
        <v>44384</v>
      </c>
      <c r="U1481" s="212">
        <v>44384</v>
      </c>
      <c r="V1481" s="395" t="s">
        <v>24</v>
      </c>
      <c r="W1481" s="136" t="s">
        <v>24</v>
      </c>
      <c r="X1481" s="200"/>
      <c r="Y1481" s="201"/>
      <c r="Z1481" s="202"/>
      <c r="AA1481" s="244" t="s">
        <v>9118</v>
      </c>
      <c r="AB1481" s="243" t="s">
        <v>934</v>
      </c>
      <c r="AC1481" s="244" t="s">
        <v>24</v>
      </c>
      <c r="AD1481" s="244" t="s">
        <v>24</v>
      </c>
      <c r="AE1481" s="244" t="s">
        <v>24</v>
      </c>
      <c r="AF1481" s="232" t="s">
        <v>24</v>
      </c>
      <c r="AG1481" s="230" t="s">
        <v>24</v>
      </c>
      <c r="AH1481" s="1305"/>
      <c r="AI1481" s="244" t="str">
        <f t="shared" si="132"/>
        <v>SC P380SC P410 A-----</v>
      </c>
      <c r="AJ1481" s="1330">
        <f t="shared" si="135"/>
        <v>41276</v>
      </c>
      <c r="AK1481" s="589">
        <v>44028</v>
      </c>
      <c r="AL1481" s="726">
        <v>41283</v>
      </c>
      <c r="AM1481" s="213"/>
      <c r="AN1481" s="244"/>
      <c r="AO1481" s="244"/>
      <c r="AP1481" s="213"/>
      <c r="AQ1481" s="1231" t="s">
        <v>3094</v>
      </c>
      <c r="AR1481" s="213"/>
      <c r="AS1481" s="213"/>
      <c r="AT1481" s="213"/>
      <c r="AU1481" s="213"/>
      <c r="AV1481" s="177"/>
      <c r="AW1481" s="177"/>
      <c r="AX1481" s="177"/>
      <c r="AY1481" s="177"/>
      <c r="AZ1481" s="177"/>
    </row>
    <row r="1482" spans="2:52" ht="15" customHeight="1">
      <c r="B1482" s="1310">
        <v>1476</v>
      </c>
      <c r="C1482" s="563" t="s">
        <v>8037</v>
      </c>
      <c r="D1482" s="590" t="s">
        <v>230</v>
      </c>
      <c r="E1482" s="554" t="s">
        <v>4228</v>
      </c>
      <c r="F1482" s="509" t="s">
        <v>8038</v>
      </c>
      <c r="G1482" s="509" t="s">
        <v>102</v>
      </c>
      <c r="H1482" s="653" t="s">
        <v>8039</v>
      </c>
      <c r="I1482" s="211">
        <v>33769</v>
      </c>
      <c r="J1482" s="903">
        <f t="shared" ca="1" si="134"/>
        <v>30</v>
      </c>
      <c r="K1482" s="211" t="s">
        <v>493</v>
      </c>
      <c r="L1482" s="211" t="s">
        <v>8040</v>
      </c>
      <c r="M1482" s="211">
        <v>45255</v>
      </c>
      <c r="N1482" s="533">
        <v>43248</v>
      </c>
      <c r="O1482" s="205" t="s">
        <v>24</v>
      </c>
      <c r="P1482" s="244" t="s">
        <v>24</v>
      </c>
      <c r="Q1482" s="198" t="str">
        <f t="shared" si="130"/>
        <v>-</v>
      </c>
      <c r="R1482" s="181" t="str">
        <f t="shared" ca="1" si="131"/>
        <v>TIDAK MCU</v>
      </c>
      <c r="S1482" s="451" t="s">
        <v>8923</v>
      </c>
      <c r="T1482" s="1330">
        <v>44361</v>
      </c>
      <c r="U1482" s="212">
        <v>44361</v>
      </c>
      <c r="V1482" s="395" t="s">
        <v>24</v>
      </c>
      <c r="W1482" s="136" t="s">
        <v>24</v>
      </c>
      <c r="X1482" s="200"/>
      <c r="Y1482" s="201"/>
      <c r="Z1482" s="202"/>
      <c r="AA1482" s="244" t="s">
        <v>9118</v>
      </c>
      <c r="AB1482" s="243" t="s">
        <v>934</v>
      </c>
      <c r="AC1482" s="244" t="s">
        <v>24</v>
      </c>
      <c r="AD1482" s="244" t="s">
        <v>24</v>
      </c>
      <c r="AE1482" s="244" t="s">
        <v>24</v>
      </c>
      <c r="AF1482" s="232" t="s">
        <v>24</v>
      </c>
      <c r="AG1482" s="230" t="s">
        <v>24</v>
      </c>
      <c r="AH1482" s="1305"/>
      <c r="AI1482" s="244" t="str">
        <f t="shared" si="132"/>
        <v>SC P380SC P410 A-----</v>
      </c>
      <c r="AJ1482" s="1330">
        <f t="shared" si="135"/>
        <v>43248</v>
      </c>
      <c r="AK1482" s="589">
        <v>43979</v>
      </c>
      <c r="AL1482" s="726">
        <v>43255</v>
      </c>
      <c r="AM1482" s="213"/>
      <c r="AN1482" s="244"/>
      <c r="AO1482" s="244"/>
      <c r="AP1482" s="213"/>
      <c r="AQ1482" s="243" t="s">
        <v>3094</v>
      </c>
      <c r="AR1482" s="213"/>
      <c r="AS1482" s="213"/>
      <c r="AT1482" s="213"/>
      <c r="AU1482" s="213"/>
      <c r="AV1482" s="177"/>
      <c r="AW1482" s="177"/>
      <c r="AX1482" s="177"/>
      <c r="AY1482" s="177"/>
      <c r="AZ1482" s="177"/>
    </row>
    <row r="1483" spans="2:52" ht="15.75" customHeight="1">
      <c r="B1483" s="1310">
        <v>1477</v>
      </c>
      <c r="C1483" s="563" t="s">
        <v>8041</v>
      </c>
      <c r="D1483" s="590" t="s">
        <v>230</v>
      </c>
      <c r="E1483" s="521" t="s">
        <v>4228</v>
      </c>
      <c r="F1483" s="509" t="s">
        <v>8042</v>
      </c>
      <c r="G1483" s="509" t="s">
        <v>102</v>
      </c>
      <c r="H1483" s="688" t="s">
        <v>8043</v>
      </c>
      <c r="I1483" s="211">
        <v>32786</v>
      </c>
      <c r="J1483" s="903">
        <f t="shared" ca="1" si="134"/>
        <v>32</v>
      </c>
      <c r="K1483" s="176" t="s">
        <v>24</v>
      </c>
      <c r="L1483" s="170" t="s">
        <v>24</v>
      </c>
      <c r="M1483" s="173" t="s">
        <v>24</v>
      </c>
      <c r="N1483" s="556">
        <v>43759</v>
      </c>
      <c r="O1483" s="205" t="s">
        <v>24</v>
      </c>
      <c r="P1483" s="244" t="s">
        <v>24</v>
      </c>
      <c r="Q1483" s="198" t="str">
        <f t="shared" si="130"/>
        <v>-</v>
      </c>
      <c r="R1483" s="181" t="str">
        <f t="shared" ca="1" si="131"/>
        <v>TIDAK MCU</v>
      </c>
      <c r="S1483" s="451" t="s">
        <v>8924</v>
      </c>
      <c r="T1483" s="1330">
        <v>44474</v>
      </c>
      <c r="U1483" s="212">
        <v>44474</v>
      </c>
      <c r="V1483" s="395" t="s">
        <v>24</v>
      </c>
      <c r="W1483" s="136" t="s">
        <v>24</v>
      </c>
      <c r="X1483" s="200"/>
      <c r="Y1483" s="201"/>
      <c r="Z1483" s="202"/>
      <c r="AA1483" s="243" t="s">
        <v>9107</v>
      </c>
      <c r="AB1483" s="244" t="s">
        <v>930</v>
      </c>
      <c r="AC1483" s="244" t="s">
        <v>9123</v>
      </c>
      <c r="AD1483" s="244" t="s">
        <v>9124</v>
      </c>
      <c r="AE1483" s="244" t="s">
        <v>9125</v>
      </c>
      <c r="AF1483" s="232" t="s">
        <v>9107</v>
      </c>
      <c r="AG1483" s="230"/>
      <c r="AH1483" s="1305"/>
      <c r="AI1483" s="244" t="str">
        <f t="shared" si="132"/>
        <v>HD 465HM 400SC P380, SC P410 A/MVOLVO BM A 40 DDR 245HD 465</v>
      </c>
      <c r="AJ1483" s="1330">
        <f t="shared" si="135"/>
        <v>43759</v>
      </c>
      <c r="AK1483" s="211">
        <v>44071</v>
      </c>
      <c r="AL1483" s="726">
        <v>43759</v>
      </c>
      <c r="AM1483" s="213"/>
      <c r="AN1483" s="244"/>
      <c r="AO1483" s="244"/>
      <c r="AP1483" s="213"/>
      <c r="AQ1483" s="1231" t="s">
        <v>3094</v>
      </c>
      <c r="AR1483" s="213"/>
      <c r="AS1483" s="213"/>
      <c r="AT1483" s="213"/>
      <c r="AU1483" s="213"/>
      <c r="AV1483" s="177"/>
      <c r="AW1483" s="177"/>
      <c r="AX1483" s="177"/>
      <c r="AY1483" s="177"/>
      <c r="AZ1483" s="177"/>
    </row>
    <row r="1484" spans="2:52" ht="15" customHeight="1">
      <c r="B1484" s="1310">
        <v>1478</v>
      </c>
      <c r="C1484" s="563" t="s">
        <v>8044</v>
      </c>
      <c r="D1484" s="244" t="s">
        <v>230</v>
      </c>
      <c r="E1484" s="521" t="s">
        <v>4228</v>
      </c>
      <c r="F1484" s="509" t="s">
        <v>8045</v>
      </c>
      <c r="G1484" s="509" t="s">
        <v>102</v>
      </c>
      <c r="H1484" s="570" t="s">
        <v>24</v>
      </c>
      <c r="I1484" s="211">
        <v>34750</v>
      </c>
      <c r="J1484" s="903">
        <f t="shared" ca="1" si="134"/>
        <v>27</v>
      </c>
      <c r="K1484" s="176" t="s">
        <v>24</v>
      </c>
      <c r="L1484" s="170" t="s">
        <v>24</v>
      </c>
      <c r="M1484" s="173" t="s">
        <v>24</v>
      </c>
      <c r="N1484" s="533">
        <v>43374</v>
      </c>
      <c r="O1484" s="205" t="s">
        <v>24</v>
      </c>
      <c r="P1484" s="244" t="s">
        <v>24</v>
      </c>
      <c r="Q1484" s="198" t="str">
        <f t="shared" si="130"/>
        <v>-</v>
      </c>
      <c r="R1484" s="181" t="str">
        <f t="shared" ca="1" si="131"/>
        <v>TIDAK MCU</v>
      </c>
      <c r="S1484" s="451" t="s">
        <v>8925</v>
      </c>
      <c r="T1484" s="1330">
        <v>44612</v>
      </c>
      <c r="U1484" s="212">
        <v>44612</v>
      </c>
      <c r="V1484" s="904" t="s">
        <v>24</v>
      </c>
      <c r="W1484" s="136" t="s">
        <v>24</v>
      </c>
      <c r="X1484" s="200"/>
      <c r="Y1484" s="201"/>
      <c r="Z1484" s="202"/>
      <c r="AA1484" s="244" t="s">
        <v>11339</v>
      </c>
      <c r="AB1484" s="244" t="s">
        <v>934</v>
      </c>
      <c r="AC1484" s="244" t="s">
        <v>24</v>
      </c>
      <c r="AD1484" s="244" t="s">
        <v>24</v>
      </c>
      <c r="AE1484" s="244" t="s">
        <v>24</v>
      </c>
      <c r="AF1484" s="232" t="s">
        <v>24</v>
      </c>
      <c r="AG1484" s="230" t="s">
        <v>24</v>
      </c>
      <c r="AH1484" s="1305"/>
      <c r="AI1484" s="244" t="str">
        <f t="shared" si="132"/>
        <v>SC P360SC P410 A-----</v>
      </c>
      <c r="AJ1484" s="1330">
        <f t="shared" si="135"/>
        <v>43374</v>
      </c>
      <c r="AK1484" s="589">
        <v>43378</v>
      </c>
      <c r="AL1484" s="726">
        <v>43381</v>
      </c>
      <c r="AM1484" s="213"/>
      <c r="AN1484" s="244"/>
      <c r="AO1484" s="244"/>
      <c r="AP1484" s="213"/>
      <c r="AQ1484" s="180"/>
      <c r="AR1484" s="213"/>
      <c r="AS1484" s="213"/>
      <c r="AT1484" s="213"/>
      <c r="AU1484" s="213"/>
      <c r="AV1484" s="177"/>
      <c r="AW1484" s="177"/>
      <c r="AX1484" s="177"/>
      <c r="AY1484" s="885"/>
      <c r="AZ1484" s="177"/>
    </row>
    <row r="1485" spans="2:52" ht="15" customHeight="1">
      <c r="B1485" s="1310">
        <v>1479</v>
      </c>
      <c r="C1485" s="647" t="s">
        <v>8046</v>
      </c>
      <c r="D1485" s="590" t="s">
        <v>230</v>
      </c>
      <c r="E1485" s="521" t="s">
        <v>4228</v>
      </c>
      <c r="F1485" s="509" t="s">
        <v>8047</v>
      </c>
      <c r="G1485" s="509" t="s">
        <v>102</v>
      </c>
      <c r="H1485" s="653" t="s">
        <v>8048</v>
      </c>
      <c r="I1485" s="211">
        <v>32106</v>
      </c>
      <c r="J1485" s="903">
        <f t="shared" ca="1" si="134"/>
        <v>34</v>
      </c>
      <c r="K1485" s="181" t="s">
        <v>494</v>
      </c>
      <c r="L1485" s="181" t="s">
        <v>8049</v>
      </c>
      <c r="M1485" s="181">
        <v>45509</v>
      </c>
      <c r="N1485" s="533">
        <v>43376</v>
      </c>
      <c r="O1485" s="205" t="s">
        <v>24</v>
      </c>
      <c r="P1485" s="244" t="s">
        <v>24</v>
      </c>
      <c r="Q1485" s="198" t="str">
        <f t="shared" si="130"/>
        <v>-</v>
      </c>
      <c r="R1485" s="181" t="str">
        <f t="shared" ca="1" si="131"/>
        <v>TIDAK MCU</v>
      </c>
      <c r="S1485" s="451" t="s">
        <v>8926</v>
      </c>
      <c r="T1485" s="1330">
        <v>44525</v>
      </c>
      <c r="U1485" s="212">
        <v>44525</v>
      </c>
      <c r="V1485" s="904" t="s">
        <v>24</v>
      </c>
      <c r="W1485" s="136" t="s">
        <v>24</v>
      </c>
      <c r="X1485" s="200"/>
      <c r="Y1485" s="201"/>
      <c r="Z1485" s="202"/>
      <c r="AA1485" s="244" t="s">
        <v>927</v>
      </c>
      <c r="AB1485" s="244" t="s">
        <v>24</v>
      </c>
      <c r="AC1485" s="244" t="s">
        <v>24</v>
      </c>
      <c r="AD1485" s="244" t="s">
        <v>24</v>
      </c>
      <c r="AE1485" s="244" t="s">
        <v>24</v>
      </c>
      <c r="AF1485" s="232" t="s">
        <v>24</v>
      </c>
      <c r="AG1485" s="230" t="s">
        <v>24</v>
      </c>
      <c r="AH1485" s="1305"/>
      <c r="AI1485" s="244" t="str">
        <f t="shared" si="132"/>
        <v>SC P360 - SC P410 A/M------</v>
      </c>
      <c r="AJ1485" s="1330">
        <f t="shared" si="135"/>
        <v>43376</v>
      </c>
      <c r="AK1485" s="589">
        <v>43380</v>
      </c>
      <c r="AL1485" s="726">
        <v>43383</v>
      </c>
      <c r="AM1485" s="213"/>
      <c r="AN1485" s="244"/>
      <c r="AO1485" s="244"/>
      <c r="AP1485" s="213"/>
      <c r="AQ1485" s="1231" t="s">
        <v>3094</v>
      </c>
      <c r="AR1485" s="213"/>
      <c r="AS1485" s="213"/>
      <c r="AT1485" s="213"/>
      <c r="AU1485" s="213"/>
      <c r="AV1485" s="177"/>
      <c r="AW1485" s="177"/>
      <c r="AX1485" s="177"/>
      <c r="AY1485" s="177"/>
      <c r="AZ1485" s="177"/>
    </row>
    <row r="1486" spans="2:52" ht="15" customHeight="1">
      <c r="B1486" s="1310">
        <v>1480</v>
      </c>
      <c r="C1486" s="563" t="s">
        <v>8050</v>
      </c>
      <c r="D1486" s="590" t="s">
        <v>230</v>
      </c>
      <c r="E1486" s="554" t="s">
        <v>4228</v>
      </c>
      <c r="F1486" s="509" t="s">
        <v>8051</v>
      </c>
      <c r="G1486" s="509" t="s">
        <v>102</v>
      </c>
      <c r="H1486" s="527" t="s">
        <v>8052</v>
      </c>
      <c r="I1486" s="211">
        <v>34172</v>
      </c>
      <c r="J1486" s="903">
        <f t="shared" ca="1" si="134"/>
        <v>28</v>
      </c>
      <c r="K1486" s="176" t="s">
        <v>24</v>
      </c>
      <c r="L1486" s="170" t="s">
        <v>24</v>
      </c>
      <c r="M1486" s="173" t="s">
        <v>24</v>
      </c>
      <c r="N1486" s="556">
        <v>43759</v>
      </c>
      <c r="O1486" s="205" t="s">
        <v>24</v>
      </c>
      <c r="P1486" s="244" t="s">
        <v>24</v>
      </c>
      <c r="Q1486" s="198" t="str">
        <f t="shared" si="130"/>
        <v>-</v>
      </c>
      <c r="R1486" s="181" t="str">
        <f t="shared" ca="1" si="131"/>
        <v>TIDAK MCU</v>
      </c>
      <c r="S1486" s="451" t="s">
        <v>8927</v>
      </c>
      <c r="T1486" s="1330">
        <v>44399</v>
      </c>
      <c r="U1486" s="212">
        <v>44399</v>
      </c>
      <c r="V1486" s="904" t="s">
        <v>24</v>
      </c>
      <c r="W1486" s="136" t="s">
        <v>24</v>
      </c>
      <c r="X1486" s="200"/>
      <c r="Y1486" s="201"/>
      <c r="Z1486" s="202"/>
      <c r="AA1486" s="244" t="s">
        <v>927</v>
      </c>
      <c r="AB1486" s="243" t="s">
        <v>9107</v>
      </c>
      <c r="AC1486" s="244" t="s">
        <v>13734</v>
      </c>
      <c r="AD1486" s="244" t="s">
        <v>24</v>
      </c>
      <c r="AE1486" s="244" t="s">
        <v>24</v>
      </c>
      <c r="AF1486" s="232" t="s">
        <v>24</v>
      </c>
      <c r="AG1486" s="230" t="s">
        <v>24</v>
      </c>
      <c r="AH1486" s="1305"/>
      <c r="AI1486" s="244" t="str">
        <f t="shared" si="132"/>
        <v>SC P360 - SC P410 A/MHD 465SC P460 STR----</v>
      </c>
      <c r="AJ1486" s="1330">
        <f t="shared" si="135"/>
        <v>43759</v>
      </c>
      <c r="AK1486" s="584">
        <v>44138</v>
      </c>
      <c r="AL1486" s="726">
        <v>43759</v>
      </c>
      <c r="AM1486" s="213"/>
      <c r="AN1486" s="244"/>
      <c r="AO1486" s="244"/>
      <c r="AP1486" s="213"/>
      <c r="AQ1486" s="1231" t="s">
        <v>3094</v>
      </c>
      <c r="AR1486" s="213"/>
      <c r="AS1486" s="213"/>
      <c r="AT1486" s="213"/>
      <c r="AU1486" s="213"/>
      <c r="AV1486" s="177"/>
      <c r="AW1486" s="177"/>
      <c r="AX1486" s="177"/>
      <c r="AY1486" s="177"/>
      <c r="AZ1486" s="177"/>
    </row>
    <row r="1487" spans="2:52" ht="15" customHeight="1">
      <c r="B1487" s="1310">
        <v>1481</v>
      </c>
      <c r="C1487" s="563" t="s">
        <v>8053</v>
      </c>
      <c r="D1487" s="590" t="s">
        <v>230</v>
      </c>
      <c r="E1487" s="554" t="s">
        <v>4228</v>
      </c>
      <c r="F1487" s="509" t="s">
        <v>8054</v>
      </c>
      <c r="G1487" s="509" t="s">
        <v>102</v>
      </c>
      <c r="H1487" s="653" t="s">
        <v>8055</v>
      </c>
      <c r="I1487" s="211">
        <v>32725</v>
      </c>
      <c r="J1487" s="903">
        <f t="shared" ca="1" si="134"/>
        <v>32</v>
      </c>
      <c r="K1487" s="181" t="s">
        <v>24</v>
      </c>
      <c r="L1487" s="181" t="s">
        <v>24</v>
      </c>
      <c r="M1487" s="181" t="s">
        <v>24</v>
      </c>
      <c r="N1487" s="533">
        <v>41309</v>
      </c>
      <c r="O1487" s="205" t="s">
        <v>24</v>
      </c>
      <c r="P1487" s="244" t="s">
        <v>24</v>
      </c>
      <c r="Q1487" s="198" t="str">
        <f t="shared" si="130"/>
        <v>-</v>
      </c>
      <c r="R1487" s="181" t="str">
        <f t="shared" ca="1" si="131"/>
        <v>TIDAK MCU</v>
      </c>
      <c r="S1487" s="451" t="s">
        <v>8928</v>
      </c>
      <c r="T1487" s="1330">
        <v>44413</v>
      </c>
      <c r="U1487" s="212">
        <v>44413</v>
      </c>
      <c r="V1487" s="904" t="s">
        <v>24</v>
      </c>
      <c r="W1487" s="136" t="s">
        <v>24</v>
      </c>
      <c r="X1487" s="200"/>
      <c r="Y1487" s="201"/>
      <c r="Z1487" s="202"/>
      <c r="AA1487" s="244" t="s">
        <v>9126</v>
      </c>
      <c r="AB1487" s="243" t="s">
        <v>934</v>
      </c>
      <c r="AC1487" s="244" t="s">
        <v>24</v>
      </c>
      <c r="AD1487" s="244" t="s">
        <v>24</v>
      </c>
      <c r="AE1487" s="244" t="s">
        <v>24</v>
      </c>
      <c r="AF1487" s="232" t="s">
        <v>24</v>
      </c>
      <c r="AG1487" s="230" t="s">
        <v>24</v>
      </c>
      <c r="AH1487" s="369"/>
      <c r="AI1487" s="481" t="str">
        <f t="shared" si="132"/>
        <v>SC 360SC P410 A-----</v>
      </c>
      <c r="AJ1487" s="1330">
        <f t="shared" si="135"/>
        <v>41309</v>
      </c>
      <c r="AK1487" s="589">
        <v>44025</v>
      </c>
      <c r="AL1487" s="726">
        <v>41316</v>
      </c>
      <c r="AM1487" s="213"/>
      <c r="AN1487" s="244"/>
      <c r="AO1487" s="244"/>
      <c r="AP1487" s="213"/>
      <c r="AQ1487" s="1231" t="s">
        <v>3094</v>
      </c>
      <c r="AR1487" s="213"/>
      <c r="AS1487" s="213"/>
      <c r="AT1487" s="213"/>
      <c r="AU1487" s="213"/>
      <c r="AV1487" s="177"/>
      <c r="AW1487" s="177"/>
      <c r="AX1487" s="177"/>
      <c r="AY1487" s="177"/>
      <c r="AZ1487" s="177"/>
    </row>
    <row r="1488" spans="2:52" ht="15" customHeight="1">
      <c r="B1488" s="1310">
        <v>1482</v>
      </c>
      <c r="C1488" s="647" t="s">
        <v>8056</v>
      </c>
      <c r="D1488" s="590" t="s">
        <v>230</v>
      </c>
      <c r="E1488" s="521" t="s">
        <v>4228</v>
      </c>
      <c r="F1488" s="509" t="s">
        <v>8057</v>
      </c>
      <c r="G1488" s="509" t="s">
        <v>102</v>
      </c>
      <c r="H1488" s="653" t="s">
        <v>8058</v>
      </c>
      <c r="I1488" s="211">
        <v>33893</v>
      </c>
      <c r="J1488" s="903">
        <f t="shared" ca="1" si="134"/>
        <v>29</v>
      </c>
      <c r="K1488" s="181" t="s">
        <v>493</v>
      </c>
      <c r="L1488" s="181" t="s">
        <v>8059</v>
      </c>
      <c r="M1488" s="181">
        <v>45122</v>
      </c>
      <c r="N1488" s="533">
        <v>43374</v>
      </c>
      <c r="O1488" s="205" t="s">
        <v>24</v>
      </c>
      <c r="P1488" s="244" t="s">
        <v>24</v>
      </c>
      <c r="Q1488" s="198" t="str">
        <f t="shared" ref="Q1488:Q1551" si="136">IF(OR(O1488="-",O1488=""),"-",O1488+365)</f>
        <v>-</v>
      </c>
      <c r="R1488" s="181" t="str">
        <f t="shared" ref="R1488:R1551" ca="1" si="137">IF(OR(O1488="",O1488="-"),"TIDAK MCU",IF(Q1488&gt;TODAY(),"BERLAKU","EXPIRED"))</f>
        <v>TIDAK MCU</v>
      </c>
      <c r="S1488" s="451" t="s">
        <v>8929</v>
      </c>
      <c r="T1488" s="1330">
        <v>44485</v>
      </c>
      <c r="U1488" s="212">
        <v>44485</v>
      </c>
      <c r="V1488" s="904" t="s">
        <v>24</v>
      </c>
      <c r="W1488" s="136" t="s">
        <v>24</v>
      </c>
      <c r="X1488" s="200"/>
      <c r="Y1488" s="201"/>
      <c r="Z1488" s="202"/>
      <c r="AA1488" s="244" t="s">
        <v>9118</v>
      </c>
      <c r="AB1488" s="244" t="s">
        <v>934</v>
      </c>
      <c r="AC1488" s="244" t="s">
        <v>24</v>
      </c>
      <c r="AD1488" s="244" t="s">
        <v>24</v>
      </c>
      <c r="AE1488" s="244" t="s">
        <v>24</v>
      </c>
      <c r="AF1488" s="232" t="s">
        <v>24</v>
      </c>
      <c r="AG1488" s="230" t="s">
        <v>24</v>
      </c>
      <c r="AH1488" s="1305"/>
      <c r="AI1488" s="244" t="str">
        <f t="shared" ref="AI1488:AI1551" si="138">+CONCATENATE(AA1488,AB1488,AC1488,AD1488,AE1488,AF1488,AG1488)</f>
        <v>SC P380SC P410 A-----</v>
      </c>
      <c r="AJ1488" s="1330">
        <f t="shared" si="135"/>
        <v>43374</v>
      </c>
      <c r="AK1488" s="589">
        <v>43378</v>
      </c>
      <c r="AL1488" s="726">
        <v>43381</v>
      </c>
      <c r="AM1488" s="213"/>
      <c r="AN1488" s="244"/>
      <c r="AO1488" s="244"/>
      <c r="AP1488" s="213"/>
      <c r="AQ1488" s="180"/>
      <c r="AR1488" s="213"/>
      <c r="AS1488" s="213"/>
      <c r="AT1488" s="213"/>
      <c r="AU1488" s="213"/>
      <c r="AV1488" s="885"/>
      <c r="AW1488" s="885"/>
      <c r="AX1488" s="885"/>
      <c r="AY1488" s="885"/>
      <c r="AZ1488" s="177"/>
    </row>
    <row r="1489" spans="2:52" ht="15" customHeight="1">
      <c r="B1489" s="1310">
        <v>1483</v>
      </c>
      <c r="C1489" s="563" t="s">
        <v>3582</v>
      </c>
      <c r="D1489" s="244" t="s">
        <v>230</v>
      </c>
      <c r="E1489" s="521" t="s">
        <v>4228</v>
      </c>
      <c r="F1489" s="509" t="s">
        <v>8060</v>
      </c>
      <c r="G1489" s="509" t="s">
        <v>102</v>
      </c>
      <c r="H1489" s="653" t="s">
        <v>8061</v>
      </c>
      <c r="I1489" s="211">
        <v>34736</v>
      </c>
      <c r="J1489" s="903">
        <f t="shared" ca="1" si="134"/>
        <v>27</v>
      </c>
      <c r="K1489" s="176" t="s">
        <v>24</v>
      </c>
      <c r="L1489" s="170" t="s">
        <v>24</v>
      </c>
      <c r="M1489" s="173" t="s">
        <v>24</v>
      </c>
      <c r="N1489" s="533">
        <v>43374</v>
      </c>
      <c r="O1489" s="205" t="s">
        <v>24</v>
      </c>
      <c r="P1489" s="244" t="s">
        <v>24</v>
      </c>
      <c r="Q1489" s="198" t="str">
        <f t="shared" si="136"/>
        <v>-</v>
      </c>
      <c r="R1489" s="181" t="str">
        <f t="shared" ca="1" si="137"/>
        <v>TIDAK MCU</v>
      </c>
      <c r="S1489" s="451" t="s">
        <v>8930</v>
      </c>
      <c r="T1489" s="1330">
        <v>44598</v>
      </c>
      <c r="U1489" s="212">
        <v>44598</v>
      </c>
      <c r="V1489" s="395" t="s">
        <v>24</v>
      </c>
      <c r="W1489" s="136" t="s">
        <v>24</v>
      </c>
      <c r="X1489" s="200"/>
      <c r="Y1489" s="201"/>
      <c r="Z1489" s="202"/>
      <c r="AA1489" s="244" t="s">
        <v>927</v>
      </c>
      <c r="AB1489" s="244" t="s">
        <v>24</v>
      </c>
      <c r="AC1489" s="244" t="s">
        <v>24</v>
      </c>
      <c r="AD1489" s="244" t="s">
        <v>24</v>
      </c>
      <c r="AE1489" s="244" t="s">
        <v>24</v>
      </c>
      <c r="AF1489" s="232" t="s">
        <v>24</v>
      </c>
      <c r="AG1489" s="230" t="s">
        <v>24</v>
      </c>
      <c r="AH1489" s="1305"/>
      <c r="AI1489" s="244" t="str">
        <f t="shared" si="138"/>
        <v>SC P360 - SC P410 A/M------</v>
      </c>
      <c r="AJ1489" s="1330">
        <f t="shared" si="135"/>
        <v>43374</v>
      </c>
      <c r="AK1489" s="589" t="s">
        <v>24</v>
      </c>
      <c r="AL1489" s="726">
        <v>43374</v>
      </c>
      <c r="AM1489" s="213"/>
      <c r="AN1489" s="244"/>
      <c r="AO1489" s="244"/>
      <c r="AP1489" s="213"/>
      <c r="AQ1489" s="213"/>
      <c r="AR1489" s="213"/>
      <c r="AS1489" s="213"/>
      <c r="AT1489" s="213"/>
      <c r="AU1489" s="213"/>
      <c r="AV1489" s="177"/>
      <c r="AW1489" s="177"/>
      <c r="AX1489" s="177"/>
      <c r="AY1489" s="885"/>
      <c r="AZ1489" s="177"/>
    </row>
    <row r="1490" spans="2:52" ht="15" customHeight="1">
      <c r="B1490" s="1310">
        <v>1484</v>
      </c>
      <c r="C1490" s="647" t="s">
        <v>8062</v>
      </c>
      <c r="D1490" s="244" t="s">
        <v>230</v>
      </c>
      <c r="E1490" s="521" t="s">
        <v>4228</v>
      </c>
      <c r="F1490" s="509" t="s">
        <v>8063</v>
      </c>
      <c r="G1490" s="509" t="s">
        <v>102</v>
      </c>
      <c r="H1490" s="653" t="s">
        <v>8064</v>
      </c>
      <c r="I1490" s="211">
        <v>33447</v>
      </c>
      <c r="J1490" s="903">
        <f t="shared" ca="1" si="134"/>
        <v>30</v>
      </c>
      <c r="K1490" s="176" t="s">
        <v>24</v>
      </c>
      <c r="L1490" s="170" t="s">
        <v>24</v>
      </c>
      <c r="M1490" s="173" t="s">
        <v>24</v>
      </c>
      <c r="N1490" s="556">
        <v>43759</v>
      </c>
      <c r="O1490" s="205" t="s">
        <v>24</v>
      </c>
      <c r="P1490" s="244" t="s">
        <v>24</v>
      </c>
      <c r="Q1490" s="198" t="str">
        <f t="shared" si="136"/>
        <v>-</v>
      </c>
      <c r="R1490" s="181" t="str">
        <f t="shared" ca="1" si="137"/>
        <v>TIDAK MCU</v>
      </c>
      <c r="S1490" s="451" t="s">
        <v>8931</v>
      </c>
      <c r="T1490" s="1330">
        <v>44405</v>
      </c>
      <c r="U1490" s="212">
        <v>44405</v>
      </c>
      <c r="V1490" s="904" t="s">
        <v>24</v>
      </c>
      <c r="W1490" s="136" t="s">
        <v>24</v>
      </c>
      <c r="X1490" s="200"/>
      <c r="Y1490" s="201"/>
      <c r="Z1490" s="202"/>
      <c r="AA1490" s="244" t="s">
        <v>6974</v>
      </c>
      <c r="AB1490" s="244" t="s">
        <v>589</v>
      </c>
      <c r="AC1490" s="244" t="s">
        <v>934</v>
      </c>
      <c r="AD1490" s="244"/>
      <c r="AE1490" s="244"/>
      <c r="AF1490" s="232"/>
      <c r="AG1490" s="230"/>
      <c r="AH1490" s="1305"/>
      <c r="AI1490" s="244" t="str">
        <f t="shared" si="138"/>
        <v>WA 500, WA 600DZ 85SC P410 A</v>
      </c>
      <c r="AJ1490" s="1330">
        <f t="shared" si="135"/>
        <v>43759</v>
      </c>
      <c r="AK1490" s="211" t="s">
        <v>24</v>
      </c>
      <c r="AL1490" s="726">
        <v>43759</v>
      </c>
      <c r="AM1490" s="213"/>
      <c r="AN1490" s="244"/>
      <c r="AO1490" s="244"/>
      <c r="AP1490" s="213"/>
      <c r="AQ1490" s="213"/>
      <c r="AR1490" s="213"/>
      <c r="AS1490" s="213"/>
      <c r="AT1490" s="213"/>
      <c r="AU1490" s="213"/>
      <c r="AV1490" s="885"/>
      <c r="AW1490" s="885"/>
      <c r="AX1490" s="885"/>
      <c r="AY1490" s="885"/>
      <c r="AZ1490" s="177"/>
    </row>
    <row r="1491" spans="2:52" ht="15" customHeight="1">
      <c r="B1491" s="1310">
        <v>1485</v>
      </c>
      <c r="C1491" s="563" t="s">
        <v>8065</v>
      </c>
      <c r="D1491" s="590" t="s">
        <v>230</v>
      </c>
      <c r="E1491" s="521" t="s">
        <v>4228</v>
      </c>
      <c r="F1491" s="509" t="s">
        <v>8066</v>
      </c>
      <c r="G1491" s="509" t="s">
        <v>102</v>
      </c>
      <c r="H1491" s="653" t="s">
        <v>8067</v>
      </c>
      <c r="I1491" s="211">
        <v>29348</v>
      </c>
      <c r="J1491" s="903">
        <f t="shared" ca="1" si="134"/>
        <v>42</v>
      </c>
      <c r="K1491" s="176" t="s">
        <v>24</v>
      </c>
      <c r="L1491" s="170" t="s">
        <v>24</v>
      </c>
      <c r="M1491" s="173" t="s">
        <v>24</v>
      </c>
      <c r="N1491" s="556">
        <v>43759</v>
      </c>
      <c r="O1491" s="205" t="s">
        <v>24</v>
      </c>
      <c r="P1491" s="244" t="s">
        <v>24</v>
      </c>
      <c r="Q1491" s="198" t="str">
        <f t="shared" si="136"/>
        <v>-</v>
      </c>
      <c r="R1491" s="181" t="str">
        <f t="shared" ca="1" si="137"/>
        <v>TIDAK MCU</v>
      </c>
      <c r="S1491" s="451" t="s">
        <v>8932</v>
      </c>
      <c r="T1491" s="1330">
        <v>44323</v>
      </c>
      <c r="U1491" s="212">
        <v>44323</v>
      </c>
      <c r="V1491" s="904" t="s">
        <v>24</v>
      </c>
      <c r="W1491" s="136" t="s">
        <v>24</v>
      </c>
      <c r="X1491" s="200"/>
      <c r="Y1491" s="201"/>
      <c r="Z1491" s="202"/>
      <c r="AA1491" s="244" t="s">
        <v>9107</v>
      </c>
      <c r="AB1491" s="244" t="s">
        <v>930</v>
      </c>
      <c r="AC1491" s="244" t="s">
        <v>9123</v>
      </c>
      <c r="AD1491" s="244" t="s">
        <v>9124</v>
      </c>
      <c r="AE1491" s="244" t="s">
        <v>930</v>
      </c>
      <c r="AF1491" s="232"/>
      <c r="AG1491" s="230"/>
      <c r="AH1491" s="1305"/>
      <c r="AI1491" s="244" t="str">
        <f t="shared" si="138"/>
        <v>HD 465HM 400SC P380, SC P410 A/MVOLVO BM A 40 DHM 400</v>
      </c>
      <c r="AJ1491" s="1330">
        <f t="shared" si="135"/>
        <v>43759</v>
      </c>
      <c r="AK1491" s="211" t="s">
        <v>24</v>
      </c>
      <c r="AL1491" s="726">
        <v>43759</v>
      </c>
      <c r="AM1491" s="213"/>
      <c r="AN1491" s="244"/>
      <c r="AO1491" s="244"/>
      <c r="AP1491" s="213"/>
      <c r="AQ1491" s="1231" t="s">
        <v>3094</v>
      </c>
      <c r="AR1491" s="213"/>
      <c r="AS1491" s="213"/>
      <c r="AT1491" s="213"/>
      <c r="AU1491" s="213"/>
      <c r="AV1491" s="885"/>
      <c r="AW1491" s="885"/>
      <c r="AX1491" s="885"/>
      <c r="AY1491" s="885"/>
      <c r="AZ1491" s="177"/>
    </row>
    <row r="1492" spans="2:52" ht="15.75" customHeight="1">
      <c r="B1492" s="1310">
        <v>1486</v>
      </c>
      <c r="C1492" s="563" t="s">
        <v>8068</v>
      </c>
      <c r="D1492" s="590" t="s">
        <v>230</v>
      </c>
      <c r="E1492" s="521" t="s">
        <v>4228</v>
      </c>
      <c r="F1492" s="509" t="s">
        <v>8069</v>
      </c>
      <c r="G1492" s="509" t="s">
        <v>102</v>
      </c>
      <c r="H1492" s="653" t="s">
        <v>8070</v>
      </c>
      <c r="I1492" s="211">
        <v>31973</v>
      </c>
      <c r="J1492" s="903">
        <f t="shared" ca="1" si="134"/>
        <v>35</v>
      </c>
      <c r="K1492" s="181" t="s">
        <v>493</v>
      </c>
      <c r="L1492" s="181" t="s">
        <v>8071</v>
      </c>
      <c r="M1492" s="181">
        <v>45276</v>
      </c>
      <c r="N1492" s="533">
        <v>43374</v>
      </c>
      <c r="O1492" s="205" t="s">
        <v>24</v>
      </c>
      <c r="P1492" s="244" t="s">
        <v>24</v>
      </c>
      <c r="Q1492" s="198" t="str">
        <f t="shared" si="136"/>
        <v>-</v>
      </c>
      <c r="R1492" s="181" t="str">
        <f t="shared" ca="1" si="137"/>
        <v>TIDAK MCU</v>
      </c>
      <c r="S1492" s="451" t="s">
        <v>8933</v>
      </c>
      <c r="T1492" s="1330">
        <v>44392</v>
      </c>
      <c r="U1492" s="212">
        <v>44392</v>
      </c>
      <c r="V1492" s="904" t="s">
        <v>24</v>
      </c>
      <c r="W1492" s="136" t="s">
        <v>24</v>
      </c>
      <c r="X1492" s="200"/>
      <c r="Y1492" s="201"/>
      <c r="Z1492" s="202"/>
      <c r="AA1492" s="244" t="s">
        <v>927</v>
      </c>
      <c r="AB1492" s="244" t="s">
        <v>24</v>
      </c>
      <c r="AC1492" s="244" t="s">
        <v>24</v>
      </c>
      <c r="AD1492" s="244" t="s">
        <v>24</v>
      </c>
      <c r="AE1492" s="244" t="s">
        <v>24</v>
      </c>
      <c r="AF1492" s="232" t="s">
        <v>24</v>
      </c>
      <c r="AG1492" s="230" t="s">
        <v>24</v>
      </c>
      <c r="AH1492" s="1305"/>
      <c r="AI1492" s="244" t="str">
        <f t="shared" si="138"/>
        <v>SC P360 - SC P410 A/M------</v>
      </c>
      <c r="AJ1492" s="1330">
        <f t="shared" si="135"/>
        <v>43374</v>
      </c>
      <c r="AK1492" s="589">
        <v>43993</v>
      </c>
      <c r="AL1492" s="726">
        <v>43381</v>
      </c>
      <c r="AM1492" s="213"/>
      <c r="AN1492" s="244"/>
      <c r="AO1492" s="244"/>
      <c r="AP1492" s="213"/>
      <c r="AQ1492" s="1231" t="s">
        <v>3094</v>
      </c>
      <c r="AR1492" s="213"/>
      <c r="AS1492" s="213"/>
      <c r="AT1492" s="213"/>
      <c r="AU1492" s="213"/>
      <c r="AV1492" s="177"/>
      <c r="AW1492" s="177"/>
      <c r="AX1492" s="177"/>
      <c r="AY1492" s="177"/>
      <c r="AZ1492" s="177"/>
    </row>
    <row r="1493" spans="2:52" ht="15" customHeight="1">
      <c r="B1493" s="1310">
        <v>1487</v>
      </c>
      <c r="C1493" s="563" t="s">
        <v>8072</v>
      </c>
      <c r="D1493" s="590" t="s">
        <v>230</v>
      </c>
      <c r="E1493" s="554" t="s">
        <v>4228</v>
      </c>
      <c r="F1493" s="509" t="s">
        <v>8073</v>
      </c>
      <c r="G1493" s="509" t="s">
        <v>102</v>
      </c>
      <c r="H1493" s="653" t="s">
        <v>8074</v>
      </c>
      <c r="I1493" s="211">
        <v>33386</v>
      </c>
      <c r="J1493" s="903">
        <f t="shared" ca="1" si="134"/>
        <v>31</v>
      </c>
      <c r="K1493" s="181" t="s">
        <v>493</v>
      </c>
      <c r="L1493" s="181" t="s">
        <v>8075</v>
      </c>
      <c r="M1493" s="181">
        <v>44525</v>
      </c>
      <c r="N1493" s="556">
        <v>43756</v>
      </c>
      <c r="O1493" s="205" t="s">
        <v>24</v>
      </c>
      <c r="P1493" s="244" t="s">
        <v>24</v>
      </c>
      <c r="Q1493" s="198" t="str">
        <f t="shared" si="136"/>
        <v>-</v>
      </c>
      <c r="R1493" s="181" t="str">
        <f t="shared" ca="1" si="137"/>
        <v>TIDAK MCU</v>
      </c>
      <c r="S1493" s="451" t="s">
        <v>8934</v>
      </c>
      <c r="T1493" s="1330">
        <v>44344</v>
      </c>
      <c r="U1493" s="212">
        <v>44344</v>
      </c>
      <c r="V1493" s="395" t="s">
        <v>24</v>
      </c>
      <c r="W1493" s="136" t="s">
        <v>24</v>
      </c>
      <c r="X1493" s="200"/>
      <c r="Y1493" s="201"/>
      <c r="Z1493" s="202"/>
      <c r="AA1493" s="244" t="s">
        <v>927</v>
      </c>
      <c r="AB1493" s="244" t="s">
        <v>24</v>
      </c>
      <c r="AC1493" s="244" t="s">
        <v>24</v>
      </c>
      <c r="AD1493" s="244" t="s">
        <v>24</v>
      </c>
      <c r="AE1493" s="244" t="s">
        <v>24</v>
      </c>
      <c r="AF1493" s="232" t="s">
        <v>24</v>
      </c>
      <c r="AG1493" s="230" t="s">
        <v>24</v>
      </c>
      <c r="AH1493" s="1305"/>
      <c r="AI1493" s="244" t="str">
        <f t="shared" si="138"/>
        <v>SC P360 - SC P410 A/M------</v>
      </c>
      <c r="AJ1493" s="1330">
        <f t="shared" si="135"/>
        <v>43756</v>
      </c>
      <c r="AK1493" s="589">
        <v>44025</v>
      </c>
      <c r="AL1493" s="726">
        <v>43756</v>
      </c>
      <c r="AM1493" s="213"/>
      <c r="AN1493" s="244"/>
      <c r="AO1493" s="244"/>
      <c r="AP1493" s="213"/>
      <c r="AQ1493" s="243" t="s">
        <v>3094</v>
      </c>
      <c r="AR1493" s="213"/>
      <c r="AS1493" s="213"/>
      <c r="AT1493" s="213"/>
      <c r="AU1493" s="213"/>
      <c r="AV1493" s="177"/>
      <c r="AW1493" s="177"/>
      <c r="AX1493" s="177"/>
      <c r="AY1493" s="177"/>
      <c r="AZ1493" s="177"/>
    </row>
    <row r="1494" spans="2:52" ht="15" customHeight="1">
      <c r="B1494" s="1310">
        <v>1488</v>
      </c>
      <c r="C1494" s="647" t="s">
        <v>4026</v>
      </c>
      <c r="D1494" s="590" t="s">
        <v>230</v>
      </c>
      <c r="E1494" s="521" t="s">
        <v>4228</v>
      </c>
      <c r="F1494" s="526" t="s">
        <v>8076</v>
      </c>
      <c r="G1494" s="526" t="s">
        <v>102</v>
      </c>
      <c r="H1494" s="653" t="s">
        <v>8077</v>
      </c>
      <c r="I1494" s="211">
        <v>30280</v>
      </c>
      <c r="J1494" s="903">
        <f t="shared" ca="1" si="134"/>
        <v>39</v>
      </c>
      <c r="K1494" s="211" t="s">
        <v>5110</v>
      </c>
      <c r="L1494" s="211" t="s">
        <v>8078</v>
      </c>
      <c r="M1494" s="211">
        <v>44688</v>
      </c>
      <c r="N1494" s="556">
        <v>43756</v>
      </c>
      <c r="O1494" s="205" t="s">
        <v>24</v>
      </c>
      <c r="P1494" s="244" t="s">
        <v>24</v>
      </c>
      <c r="Q1494" s="198" t="str">
        <f t="shared" si="136"/>
        <v>-</v>
      </c>
      <c r="R1494" s="181" t="str">
        <f t="shared" ca="1" si="137"/>
        <v>TIDAK MCU</v>
      </c>
      <c r="S1494" s="451" t="s">
        <v>8935</v>
      </c>
      <c r="T1494" s="1330">
        <v>44525</v>
      </c>
      <c r="U1494" s="212">
        <v>44525</v>
      </c>
      <c r="V1494" s="904" t="s">
        <v>24</v>
      </c>
      <c r="W1494" s="136" t="s">
        <v>24</v>
      </c>
      <c r="X1494" s="200"/>
      <c r="Y1494" s="201"/>
      <c r="Z1494" s="202"/>
      <c r="AA1494" s="244" t="s">
        <v>927</v>
      </c>
      <c r="AB1494" s="244" t="s">
        <v>24</v>
      </c>
      <c r="AC1494" s="244" t="s">
        <v>24</v>
      </c>
      <c r="AD1494" s="244" t="s">
        <v>24</v>
      </c>
      <c r="AE1494" s="244" t="s">
        <v>24</v>
      </c>
      <c r="AF1494" s="232" t="s">
        <v>24</v>
      </c>
      <c r="AG1494" s="230" t="s">
        <v>24</v>
      </c>
      <c r="AH1494" s="1305"/>
      <c r="AI1494" s="244" t="str">
        <f t="shared" si="138"/>
        <v>SC P360 - SC P410 A/M------</v>
      </c>
      <c r="AJ1494" s="1330">
        <f t="shared" si="135"/>
        <v>43756</v>
      </c>
      <c r="AK1494" s="211" t="s">
        <v>24</v>
      </c>
      <c r="AL1494" s="726">
        <v>43756</v>
      </c>
      <c r="AM1494" s="213"/>
      <c r="AN1494" s="244"/>
      <c r="AO1494" s="244"/>
      <c r="AP1494" s="213"/>
      <c r="AQ1494" s="243" t="s">
        <v>3094</v>
      </c>
      <c r="AR1494" s="213"/>
      <c r="AS1494" s="213"/>
      <c r="AT1494" s="213"/>
      <c r="AU1494" s="213"/>
      <c r="AV1494" s="885"/>
      <c r="AW1494" s="885"/>
      <c r="AX1494" s="885"/>
      <c r="AY1494" s="885"/>
      <c r="AZ1494" s="177"/>
    </row>
    <row r="1495" spans="2:52" ht="15.75" customHeight="1">
      <c r="B1495" s="1310">
        <v>1489</v>
      </c>
      <c r="C1495" s="563" t="s">
        <v>8079</v>
      </c>
      <c r="D1495" s="590" t="s">
        <v>230</v>
      </c>
      <c r="E1495" s="554" t="s">
        <v>4228</v>
      </c>
      <c r="F1495" s="526" t="s">
        <v>8080</v>
      </c>
      <c r="G1495" s="526" t="s">
        <v>102</v>
      </c>
      <c r="H1495" s="653" t="s">
        <v>8081</v>
      </c>
      <c r="I1495" s="211">
        <v>31486</v>
      </c>
      <c r="J1495" s="903">
        <f t="shared" ca="1" si="134"/>
        <v>36</v>
      </c>
      <c r="K1495" s="176" t="s">
        <v>24</v>
      </c>
      <c r="L1495" s="170" t="s">
        <v>24</v>
      </c>
      <c r="M1495" s="173" t="s">
        <v>24</v>
      </c>
      <c r="N1495" s="533">
        <v>43376</v>
      </c>
      <c r="O1495" s="205" t="s">
        <v>24</v>
      </c>
      <c r="P1495" s="244" t="s">
        <v>24</v>
      </c>
      <c r="Q1495" s="198" t="str">
        <f t="shared" si="136"/>
        <v>-</v>
      </c>
      <c r="R1495" s="181" t="str">
        <f t="shared" ca="1" si="137"/>
        <v>TIDAK MCU</v>
      </c>
      <c r="S1495" s="451" t="s">
        <v>8936</v>
      </c>
      <c r="T1495" s="1330">
        <v>44635</v>
      </c>
      <c r="U1495" s="212">
        <v>44635</v>
      </c>
      <c r="V1495" s="904" t="s">
        <v>24</v>
      </c>
      <c r="W1495" s="136" t="s">
        <v>24</v>
      </c>
      <c r="X1495" s="200"/>
      <c r="Y1495" s="201"/>
      <c r="Z1495" s="202"/>
      <c r="AA1495" s="243" t="s">
        <v>9126</v>
      </c>
      <c r="AB1495" s="243" t="s">
        <v>934</v>
      </c>
      <c r="AC1495" s="244" t="s">
        <v>24</v>
      </c>
      <c r="AD1495" s="244" t="s">
        <v>24</v>
      </c>
      <c r="AE1495" s="244" t="s">
        <v>24</v>
      </c>
      <c r="AF1495" s="232" t="s">
        <v>24</v>
      </c>
      <c r="AG1495" s="230" t="s">
        <v>24</v>
      </c>
      <c r="AH1495" s="1305"/>
      <c r="AI1495" s="244" t="str">
        <f t="shared" si="138"/>
        <v>SC 360SC P410 A-----</v>
      </c>
      <c r="AJ1495" s="1330">
        <f t="shared" si="135"/>
        <v>43376</v>
      </c>
      <c r="AK1495" s="589">
        <v>44114</v>
      </c>
      <c r="AL1495" s="726">
        <v>43383</v>
      </c>
      <c r="AM1495" s="213"/>
      <c r="AN1495" s="244"/>
      <c r="AO1495" s="244"/>
      <c r="AP1495" s="213"/>
      <c r="AQ1495" s="1231" t="s">
        <v>3094</v>
      </c>
      <c r="AR1495" s="213"/>
      <c r="AS1495" s="213"/>
      <c r="AT1495" s="213"/>
      <c r="AU1495" s="213"/>
      <c r="AV1495" s="885"/>
      <c r="AW1495" s="885"/>
      <c r="AX1495" s="885"/>
      <c r="AY1495" s="885"/>
      <c r="AZ1495" s="177"/>
    </row>
    <row r="1496" spans="2:52" ht="15" customHeight="1">
      <c r="B1496" s="1310">
        <v>1490</v>
      </c>
      <c r="C1496" s="563" t="s">
        <v>8082</v>
      </c>
      <c r="D1496" s="590" t="s">
        <v>230</v>
      </c>
      <c r="E1496" s="554" t="s">
        <v>4228</v>
      </c>
      <c r="F1496" s="526" t="s">
        <v>8083</v>
      </c>
      <c r="G1496" s="526" t="s">
        <v>102</v>
      </c>
      <c r="H1496" s="653" t="s">
        <v>8084</v>
      </c>
      <c r="I1496" s="211">
        <v>27592</v>
      </c>
      <c r="J1496" s="903">
        <f t="shared" ca="1" si="134"/>
        <v>47</v>
      </c>
      <c r="K1496" s="181" t="s">
        <v>494</v>
      </c>
      <c r="L1496" s="181" t="s">
        <v>8085</v>
      </c>
      <c r="M1496" s="181">
        <v>44709</v>
      </c>
      <c r="N1496" s="556">
        <v>43754</v>
      </c>
      <c r="O1496" s="205" t="s">
        <v>24</v>
      </c>
      <c r="P1496" s="244" t="s">
        <v>24</v>
      </c>
      <c r="Q1496" s="198" t="str">
        <f t="shared" si="136"/>
        <v>-</v>
      </c>
      <c r="R1496" s="181" t="str">
        <f t="shared" ca="1" si="137"/>
        <v>TIDAK MCU</v>
      </c>
      <c r="S1496" s="451" t="s">
        <v>8937</v>
      </c>
      <c r="T1496" s="1330">
        <v>44394</v>
      </c>
      <c r="U1496" s="212">
        <v>44394</v>
      </c>
      <c r="V1496" s="904" t="s">
        <v>24</v>
      </c>
      <c r="W1496" s="136" t="s">
        <v>24</v>
      </c>
      <c r="X1496" s="200"/>
      <c r="Y1496" s="201"/>
      <c r="Z1496" s="202"/>
      <c r="AA1496" s="244" t="s">
        <v>927</v>
      </c>
      <c r="AB1496" s="244" t="s">
        <v>13661</v>
      </c>
      <c r="AC1496" s="244" t="s">
        <v>24</v>
      </c>
      <c r="AD1496" s="244" t="s">
        <v>24</v>
      </c>
      <c r="AE1496" s="244" t="s">
        <v>24</v>
      </c>
      <c r="AF1496" s="232" t="s">
        <v>24</v>
      </c>
      <c r="AG1496" s="230" t="s">
        <v>24</v>
      </c>
      <c r="AH1496" s="1305"/>
      <c r="AI1496" s="244" t="str">
        <f t="shared" si="138"/>
        <v>SC P360 - SC P410 A/MSC P460 SINGLE TRAILER-----</v>
      </c>
      <c r="AJ1496" s="1330">
        <f t="shared" si="135"/>
        <v>43754</v>
      </c>
      <c r="AK1496" s="211">
        <v>44151</v>
      </c>
      <c r="AL1496" s="726">
        <v>44151</v>
      </c>
      <c r="AM1496" s="213"/>
      <c r="AN1496" s="244"/>
      <c r="AO1496" s="244"/>
      <c r="AP1496" s="213"/>
      <c r="AQ1496" s="1231" t="s">
        <v>3094</v>
      </c>
      <c r="AR1496" s="213"/>
      <c r="AS1496" s="213"/>
      <c r="AT1496" s="213"/>
      <c r="AU1496" s="213"/>
      <c r="AV1496" s="885"/>
      <c r="AW1496" s="885"/>
      <c r="AX1496" s="885"/>
      <c r="AY1496" s="885"/>
      <c r="AZ1496" s="177"/>
    </row>
    <row r="1497" spans="2:52" ht="15.75" customHeight="1">
      <c r="B1497" s="1310">
        <v>1491</v>
      </c>
      <c r="C1497" s="647" t="s">
        <v>8086</v>
      </c>
      <c r="D1497" s="590" t="s">
        <v>230</v>
      </c>
      <c r="E1497" s="521" t="s">
        <v>4228</v>
      </c>
      <c r="F1497" s="526" t="s">
        <v>8087</v>
      </c>
      <c r="G1497" s="509" t="s">
        <v>102</v>
      </c>
      <c r="H1497" s="653" t="s">
        <v>8088</v>
      </c>
      <c r="I1497" s="211">
        <v>32858</v>
      </c>
      <c r="J1497" s="903">
        <f t="shared" ca="1" si="134"/>
        <v>32</v>
      </c>
      <c r="K1497" s="211" t="s">
        <v>494</v>
      </c>
      <c r="L1497" s="584" t="s">
        <v>8089</v>
      </c>
      <c r="M1497" s="211">
        <v>45079</v>
      </c>
      <c r="N1497" s="577">
        <v>43376</v>
      </c>
      <c r="O1497" s="205" t="s">
        <v>24</v>
      </c>
      <c r="P1497" s="244" t="s">
        <v>24</v>
      </c>
      <c r="Q1497" s="198" t="str">
        <f t="shared" si="136"/>
        <v>-</v>
      </c>
      <c r="R1497" s="181" t="str">
        <f t="shared" ca="1" si="137"/>
        <v>TIDAK MCU</v>
      </c>
      <c r="S1497" s="451" t="s">
        <v>8938</v>
      </c>
      <c r="T1497" s="1330">
        <v>44546</v>
      </c>
      <c r="U1497" s="1329">
        <v>44546</v>
      </c>
      <c r="V1497" s="904" t="s">
        <v>24</v>
      </c>
      <c r="W1497" s="136" t="s">
        <v>24</v>
      </c>
      <c r="X1497" s="200"/>
      <c r="Y1497" s="201"/>
      <c r="Z1497" s="202"/>
      <c r="AA1497" s="244" t="s">
        <v>927</v>
      </c>
      <c r="AB1497" s="244" t="s">
        <v>24</v>
      </c>
      <c r="AC1497" s="244" t="s">
        <v>24</v>
      </c>
      <c r="AD1497" s="244" t="s">
        <v>24</v>
      </c>
      <c r="AE1497" s="244" t="s">
        <v>24</v>
      </c>
      <c r="AF1497" s="232" t="s">
        <v>24</v>
      </c>
      <c r="AG1497" s="230" t="s">
        <v>24</v>
      </c>
      <c r="AH1497" s="1305"/>
      <c r="AI1497" s="244" t="str">
        <f t="shared" si="138"/>
        <v>SC P360 - SC P410 A/M------</v>
      </c>
      <c r="AJ1497" s="1330">
        <f t="shared" si="135"/>
        <v>43376</v>
      </c>
      <c r="AK1497" s="589">
        <v>43380</v>
      </c>
      <c r="AL1497" s="726">
        <v>43383</v>
      </c>
      <c r="AM1497" s="213"/>
      <c r="AN1497" s="244"/>
      <c r="AO1497" s="244"/>
      <c r="AP1497" s="213"/>
      <c r="AQ1497" s="180"/>
      <c r="AR1497" s="213"/>
      <c r="AS1497" s="213"/>
      <c r="AT1497" s="213"/>
      <c r="AU1497" s="213"/>
      <c r="AV1497" s="885"/>
      <c r="AW1497" s="885"/>
      <c r="AX1497" s="885"/>
      <c r="AY1497" s="885"/>
      <c r="AZ1497" s="177"/>
    </row>
    <row r="1498" spans="2:52" ht="15.75" customHeight="1">
      <c r="B1498" s="1310">
        <v>1492</v>
      </c>
      <c r="C1498" s="563" t="s">
        <v>8090</v>
      </c>
      <c r="D1498" s="590" t="s">
        <v>230</v>
      </c>
      <c r="E1498" s="521" t="s">
        <v>4228</v>
      </c>
      <c r="F1498" s="526" t="s">
        <v>8091</v>
      </c>
      <c r="G1498" s="509" t="s">
        <v>102</v>
      </c>
      <c r="H1498" s="653" t="s">
        <v>8092</v>
      </c>
      <c r="I1498" s="211">
        <v>34455</v>
      </c>
      <c r="J1498" s="903">
        <f t="shared" ca="1" si="134"/>
        <v>28</v>
      </c>
      <c r="K1498" s="176" t="s">
        <v>24</v>
      </c>
      <c r="L1498" s="170" t="s">
        <v>24</v>
      </c>
      <c r="M1498" s="173" t="s">
        <v>24</v>
      </c>
      <c r="N1498" s="577">
        <v>43376</v>
      </c>
      <c r="O1498" s="205" t="s">
        <v>24</v>
      </c>
      <c r="P1498" s="244" t="s">
        <v>24</v>
      </c>
      <c r="Q1498" s="198" t="str">
        <f t="shared" si="136"/>
        <v>-</v>
      </c>
      <c r="R1498" s="181" t="str">
        <f t="shared" ca="1" si="137"/>
        <v>TIDAK MCU</v>
      </c>
      <c r="S1498" s="451" t="s">
        <v>8939</v>
      </c>
      <c r="T1498" s="1330">
        <v>44317</v>
      </c>
      <c r="U1498" s="1329">
        <v>44317</v>
      </c>
      <c r="V1498" s="395" t="s">
        <v>24</v>
      </c>
      <c r="W1498" s="136" t="s">
        <v>24</v>
      </c>
      <c r="X1498" s="200"/>
      <c r="Y1498" s="201"/>
      <c r="Z1498" s="202"/>
      <c r="AA1498" s="244" t="s">
        <v>934</v>
      </c>
      <c r="AB1498" s="244" t="s">
        <v>24</v>
      </c>
      <c r="AC1498" s="244" t="s">
        <v>24</v>
      </c>
      <c r="AD1498" s="244" t="s">
        <v>24</v>
      </c>
      <c r="AE1498" s="244" t="s">
        <v>24</v>
      </c>
      <c r="AF1498" s="232" t="s">
        <v>24</v>
      </c>
      <c r="AG1498" s="230" t="s">
        <v>24</v>
      </c>
      <c r="AH1498" s="1305"/>
      <c r="AI1498" s="244" t="str">
        <f t="shared" si="138"/>
        <v>SC P410 A------</v>
      </c>
      <c r="AJ1498" s="1330">
        <f t="shared" si="135"/>
        <v>43376</v>
      </c>
      <c r="AK1498" s="589">
        <v>43380</v>
      </c>
      <c r="AL1498" s="726">
        <v>43383</v>
      </c>
      <c r="AM1498" s="213"/>
      <c r="AN1498" s="244"/>
      <c r="AO1498" s="244"/>
      <c r="AP1498" s="213"/>
      <c r="AQ1498" s="1231" t="s">
        <v>3094</v>
      </c>
      <c r="AR1498" s="213"/>
      <c r="AS1498" s="213"/>
      <c r="AT1498" s="213"/>
      <c r="AU1498" s="213"/>
      <c r="AV1498" s="177"/>
      <c r="AW1498" s="177"/>
      <c r="AX1498" s="177"/>
      <c r="AY1498" s="177"/>
      <c r="AZ1498" s="177"/>
    </row>
    <row r="1499" spans="2:52" ht="15" customHeight="1">
      <c r="B1499" s="1310">
        <v>1493</v>
      </c>
      <c r="C1499" s="563" t="s">
        <v>8093</v>
      </c>
      <c r="D1499" s="590" t="s">
        <v>230</v>
      </c>
      <c r="E1499" s="554" t="s">
        <v>4228</v>
      </c>
      <c r="F1499" s="526" t="s">
        <v>8094</v>
      </c>
      <c r="G1499" s="509" t="s">
        <v>102</v>
      </c>
      <c r="H1499" s="653" t="s">
        <v>8095</v>
      </c>
      <c r="I1499" s="211">
        <v>33757</v>
      </c>
      <c r="J1499" s="903">
        <f t="shared" ca="1" si="134"/>
        <v>30</v>
      </c>
      <c r="K1499" s="181" t="s">
        <v>5110</v>
      </c>
      <c r="L1499" s="181" t="s">
        <v>8096</v>
      </c>
      <c r="M1499" s="181">
        <v>44873</v>
      </c>
      <c r="N1499" s="577">
        <v>43374</v>
      </c>
      <c r="O1499" s="205" t="s">
        <v>24</v>
      </c>
      <c r="P1499" s="244" t="s">
        <v>24</v>
      </c>
      <c r="Q1499" s="198" t="str">
        <f t="shared" si="136"/>
        <v>-</v>
      </c>
      <c r="R1499" s="181" t="str">
        <f t="shared" ca="1" si="137"/>
        <v>TIDAK MCU</v>
      </c>
      <c r="S1499" s="451" t="s">
        <v>8940</v>
      </c>
      <c r="T1499" s="1330">
        <v>44349</v>
      </c>
      <c r="U1499" s="1329">
        <v>44349</v>
      </c>
      <c r="V1499" s="395" t="s">
        <v>24</v>
      </c>
      <c r="W1499" s="136" t="s">
        <v>24</v>
      </c>
      <c r="X1499" s="200"/>
      <c r="Y1499" s="201"/>
      <c r="Z1499" s="202"/>
      <c r="AA1499" s="244" t="s">
        <v>934</v>
      </c>
      <c r="AB1499" s="244" t="s">
        <v>24</v>
      </c>
      <c r="AC1499" s="244" t="s">
        <v>24</v>
      </c>
      <c r="AD1499" s="244" t="s">
        <v>24</v>
      </c>
      <c r="AE1499" s="244" t="s">
        <v>24</v>
      </c>
      <c r="AF1499" s="232" t="s">
        <v>24</v>
      </c>
      <c r="AG1499" s="230" t="s">
        <v>24</v>
      </c>
      <c r="AH1499" s="1305"/>
      <c r="AI1499" s="244" t="str">
        <f t="shared" si="138"/>
        <v>SC P410 A------</v>
      </c>
      <c r="AJ1499" s="1330">
        <f t="shared" si="135"/>
        <v>43374</v>
      </c>
      <c r="AK1499" s="589">
        <v>44027</v>
      </c>
      <c r="AL1499" s="726">
        <v>43381</v>
      </c>
      <c r="AM1499" s="213"/>
      <c r="AN1499" s="244"/>
      <c r="AO1499" s="244"/>
      <c r="AP1499" s="213"/>
      <c r="AQ1499" s="1231" t="s">
        <v>3094</v>
      </c>
      <c r="AR1499" s="213"/>
      <c r="AS1499" s="213"/>
      <c r="AT1499" s="213"/>
      <c r="AU1499" s="213"/>
      <c r="AV1499" s="177"/>
      <c r="AW1499" s="177"/>
      <c r="AX1499" s="177"/>
      <c r="AY1499" s="177"/>
      <c r="AZ1499" s="177"/>
    </row>
    <row r="1500" spans="2:52" ht="15" customHeight="1">
      <c r="B1500" s="1310">
        <v>1494</v>
      </c>
      <c r="C1500" s="647" t="s">
        <v>8097</v>
      </c>
      <c r="D1500" s="590" t="s">
        <v>230</v>
      </c>
      <c r="E1500" s="521" t="s">
        <v>4228</v>
      </c>
      <c r="F1500" s="526" t="s">
        <v>8098</v>
      </c>
      <c r="G1500" s="509" t="s">
        <v>102</v>
      </c>
      <c r="H1500" s="653" t="s">
        <v>8099</v>
      </c>
      <c r="I1500" s="211">
        <v>33185</v>
      </c>
      <c r="J1500" s="903">
        <f t="shared" ca="1" si="134"/>
        <v>31</v>
      </c>
      <c r="K1500" s="211" t="s">
        <v>494</v>
      </c>
      <c r="L1500" s="584" t="s">
        <v>8100</v>
      </c>
      <c r="M1500" s="211">
        <v>45468</v>
      </c>
      <c r="N1500" s="577">
        <v>43374</v>
      </c>
      <c r="O1500" s="205" t="s">
        <v>24</v>
      </c>
      <c r="P1500" s="244" t="s">
        <v>24</v>
      </c>
      <c r="Q1500" s="198" t="str">
        <f t="shared" si="136"/>
        <v>-</v>
      </c>
      <c r="R1500" s="181" t="str">
        <f t="shared" ca="1" si="137"/>
        <v>TIDAK MCU</v>
      </c>
      <c r="S1500" s="451" t="s">
        <v>8941</v>
      </c>
      <c r="T1500" s="1330">
        <v>44508</v>
      </c>
      <c r="U1500" s="1329">
        <v>44508</v>
      </c>
      <c r="V1500" s="904" t="s">
        <v>24</v>
      </c>
      <c r="W1500" s="136" t="s">
        <v>24</v>
      </c>
      <c r="X1500" s="200"/>
      <c r="Y1500" s="201"/>
      <c r="Z1500" s="202"/>
      <c r="AA1500" s="244" t="s">
        <v>934</v>
      </c>
      <c r="AB1500" s="244" t="s">
        <v>24</v>
      </c>
      <c r="AC1500" s="244" t="s">
        <v>24</v>
      </c>
      <c r="AD1500" s="244" t="s">
        <v>24</v>
      </c>
      <c r="AE1500" s="244" t="s">
        <v>24</v>
      </c>
      <c r="AF1500" s="232" t="s">
        <v>24</v>
      </c>
      <c r="AG1500" s="230" t="s">
        <v>24</v>
      </c>
      <c r="AH1500" s="369"/>
      <c r="AI1500" s="481" t="str">
        <f t="shared" si="138"/>
        <v>SC P410 A------</v>
      </c>
      <c r="AJ1500" s="1330">
        <f t="shared" si="135"/>
        <v>43374</v>
      </c>
      <c r="AK1500" s="589">
        <v>43378</v>
      </c>
      <c r="AL1500" s="726">
        <v>43381</v>
      </c>
      <c r="AM1500" s="213"/>
      <c r="AN1500" s="244"/>
      <c r="AO1500" s="244"/>
      <c r="AP1500" s="213"/>
      <c r="AQ1500" s="180"/>
      <c r="AR1500" s="213"/>
      <c r="AS1500" s="213"/>
      <c r="AT1500" s="213"/>
      <c r="AU1500" s="213"/>
      <c r="AV1500" s="885"/>
      <c r="AW1500" s="885"/>
      <c r="AX1500" s="885"/>
      <c r="AY1500" s="885"/>
      <c r="AZ1500" s="177"/>
    </row>
    <row r="1501" spans="2:52" ht="15.75" customHeight="1">
      <c r="B1501" s="1310">
        <v>1495</v>
      </c>
      <c r="C1501" s="563" t="s">
        <v>8101</v>
      </c>
      <c r="D1501" s="590" t="s">
        <v>230</v>
      </c>
      <c r="E1501" s="554" t="s">
        <v>4228</v>
      </c>
      <c r="F1501" s="526" t="s">
        <v>8102</v>
      </c>
      <c r="G1501" s="509" t="s">
        <v>102</v>
      </c>
      <c r="H1501" s="612" t="s">
        <v>8103</v>
      </c>
      <c r="I1501" s="211">
        <v>35715</v>
      </c>
      <c r="J1501" s="1314">
        <f t="shared" ca="1" si="134"/>
        <v>24</v>
      </c>
      <c r="K1501" s="211" t="s">
        <v>494</v>
      </c>
      <c r="L1501" s="584" t="s">
        <v>8104</v>
      </c>
      <c r="M1501" s="211">
        <v>44792</v>
      </c>
      <c r="N1501" s="510">
        <v>43752</v>
      </c>
      <c r="O1501" s="205" t="s">
        <v>24</v>
      </c>
      <c r="P1501" s="244" t="s">
        <v>24</v>
      </c>
      <c r="Q1501" s="198" t="str">
        <f t="shared" si="136"/>
        <v>-</v>
      </c>
      <c r="R1501" s="181" t="str">
        <f t="shared" ca="1" si="137"/>
        <v>TIDAK MCU</v>
      </c>
      <c r="S1501" s="451" t="s">
        <v>8942</v>
      </c>
      <c r="T1501" s="1330">
        <v>44481</v>
      </c>
      <c r="U1501" s="1329">
        <v>44481</v>
      </c>
      <c r="V1501" s="1330" t="s">
        <v>24</v>
      </c>
      <c r="W1501" s="1311" t="s">
        <v>24</v>
      </c>
      <c r="X1501" s="200"/>
      <c r="Y1501" s="201"/>
      <c r="Z1501" s="202"/>
      <c r="AA1501" s="244" t="s">
        <v>4457</v>
      </c>
      <c r="AB1501" s="244" t="s">
        <v>4604</v>
      </c>
      <c r="AC1501" s="244" t="s">
        <v>9127</v>
      </c>
      <c r="AD1501" s="244" t="s">
        <v>24</v>
      </c>
      <c r="AE1501" s="244" t="s">
        <v>24</v>
      </c>
      <c r="AF1501" s="232"/>
      <c r="AG1501" s="230"/>
      <c r="AH1501" s="1305"/>
      <c r="AI1501" s="244" t="str">
        <f t="shared" si="138"/>
        <v>SC P360, SC P380NISSAN CWBWA 500--</v>
      </c>
      <c r="AJ1501" s="1330">
        <f t="shared" si="135"/>
        <v>43752</v>
      </c>
      <c r="AK1501" s="211" t="s">
        <v>24</v>
      </c>
      <c r="AL1501" s="726">
        <v>43752</v>
      </c>
      <c r="AM1501" s="213"/>
      <c r="AN1501" s="244"/>
      <c r="AO1501" s="244"/>
      <c r="AP1501" s="213"/>
      <c r="AQ1501" s="1231" t="s">
        <v>3094</v>
      </c>
      <c r="AR1501" s="213"/>
      <c r="AS1501" s="213"/>
      <c r="AT1501" s="213"/>
      <c r="AU1501" s="213"/>
      <c r="AV1501" s="177"/>
      <c r="AW1501" s="177"/>
      <c r="AX1501" s="177"/>
      <c r="AY1501" s="177"/>
      <c r="AZ1501" s="177"/>
    </row>
    <row r="1502" spans="2:52" ht="15" customHeight="1">
      <c r="B1502" s="1310">
        <v>1496</v>
      </c>
      <c r="C1502" s="563" t="s">
        <v>8105</v>
      </c>
      <c r="D1502" s="590" t="s">
        <v>230</v>
      </c>
      <c r="E1502" s="554" t="s">
        <v>4228</v>
      </c>
      <c r="F1502" s="526" t="s">
        <v>8106</v>
      </c>
      <c r="G1502" s="509" t="s">
        <v>102</v>
      </c>
      <c r="H1502" s="653" t="s">
        <v>8107</v>
      </c>
      <c r="I1502" s="211">
        <v>32374</v>
      </c>
      <c r="J1502" s="903">
        <f t="shared" ca="1" si="134"/>
        <v>33</v>
      </c>
      <c r="K1502" s="181" t="s">
        <v>24</v>
      </c>
      <c r="L1502" s="181" t="s">
        <v>24</v>
      </c>
      <c r="M1502" s="181" t="s">
        <v>24</v>
      </c>
      <c r="N1502" s="556">
        <v>43754</v>
      </c>
      <c r="O1502" s="205" t="s">
        <v>24</v>
      </c>
      <c r="P1502" s="244" t="s">
        <v>24</v>
      </c>
      <c r="Q1502" s="198" t="str">
        <f t="shared" si="136"/>
        <v>-</v>
      </c>
      <c r="R1502" s="181" t="str">
        <f t="shared" ca="1" si="137"/>
        <v>TIDAK MCU</v>
      </c>
      <c r="S1502" s="451" t="s">
        <v>8943</v>
      </c>
      <c r="T1502" s="1330">
        <v>44427</v>
      </c>
      <c r="U1502" s="1329">
        <v>44427</v>
      </c>
      <c r="V1502" s="395" t="s">
        <v>24</v>
      </c>
      <c r="W1502" s="136" t="s">
        <v>24</v>
      </c>
      <c r="X1502" s="200"/>
      <c r="Y1502" s="201"/>
      <c r="Z1502" s="202"/>
      <c r="AA1502" s="244" t="s">
        <v>927</v>
      </c>
      <c r="AB1502" s="244" t="s">
        <v>24</v>
      </c>
      <c r="AC1502" s="244" t="s">
        <v>24</v>
      </c>
      <c r="AD1502" s="244" t="s">
        <v>24</v>
      </c>
      <c r="AE1502" s="244" t="s">
        <v>24</v>
      </c>
      <c r="AF1502" s="232" t="s">
        <v>24</v>
      </c>
      <c r="AG1502" s="230" t="s">
        <v>24</v>
      </c>
      <c r="AH1502" s="1305"/>
      <c r="AI1502" s="244" t="str">
        <f t="shared" si="138"/>
        <v>SC P360 - SC P410 A/M------</v>
      </c>
      <c r="AJ1502" s="1330">
        <f t="shared" si="135"/>
        <v>43754</v>
      </c>
      <c r="AK1502" s="211">
        <v>44025</v>
      </c>
      <c r="AL1502" s="726">
        <v>43754</v>
      </c>
      <c r="AM1502" s="213"/>
      <c r="AN1502" s="244"/>
      <c r="AO1502" s="244"/>
      <c r="AP1502" s="213"/>
      <c r="AQ1502" s="243" t="s">
        <v>3094</v>
      </c>
      <c r="AR1502" s="213"/>
      <c r="AS1502" s="213"/>
      <c r="AT1502" s="213"/>
      <c r="AU1502" s="213"/>
      <c r="AV1502" s="177"/>
      <c r="AW1502" s="177"/>
      <c r="AX1502" s="177"/>
      <c r="AY1502" s="177"/>
      <c r="AZ1502" s="177"/>
    </row>
    <row r="1503" spans="2:52" ht="15.75" customHeight="1">
      <c r="B1503" s="1310">
        <v>1497</v>
      </c>
      <c r="C1503" s="563" t="s">
        <v>8108</v>
      </c>
      <c r="D1503" s="590" t="s">
        <v>230</v>
      </c>
      <c r="E1503" s="554" t="s">
        <v>4228</v>
      </c>
      <c r="F1503" s="526" t="s">
        <v>8109</v>
      </c>
      <c r="G1503" s="509" t="s">
        <v>102</v>
      </c>
      <c r="H1503" s="653" t="s">
        <v>8110</v>
      </c>
      <c r="I1503" s="211">
        <v>29452</v>
      </c>
      <c r="J1503" s="903">
        <f t="shared" ca="1" si="134"/>
        <v>42</v>
      </c>
      <c r="K1503" s="181" t="s">
        <v>24</v>
      </c>
      <c r="L1503" s="181" t="s">
        <v>24</v>
      </c>
      <c r="M1503" s="181" t="s">
        <v>24</v>
      </c>
      <c r="N1503" s="556">
        <v>43754</v>
      </c>
      <c r="O1503" s="205" t="s">
        <v>24</v>
      </c>
      <c r="P1503" s="244" t="s">
        <v>24</v>
      </c>
      <c r="Q1503" s="198" t="str">
        <f t="shared" si="136"/>
        <v>-</v>
      </c>
      <c r="R1503" s="181" t="str">
        <f t="shared" ca="1" si="137"/>
        <v>TIDAK MCU</v>
      </c>
      <c r="S1503" s="451" t="s">
        <v>8944</v>
      </c>
      <c r="T1503" s="1330">
        <v>44427</v>
      </c>
      <c r="U1503" s="1329">
        <v>44427</v>
      </c>
      <c r="V1503" s="904" t="s">
        <v>24</v>
      </c>
      <c r="W1503" s="136" t="s">
        <v>24</v>
      </c>
      <c r="X1503" s="200"/>
      <c r="Y1503" s="201"/>
      <c r="Z1503" s="202"/>
      <c r="AA1503" s="244" t="s">
        <v>927</v>
      </c>
      <c r="AB1503" s="244" t="s">
        <v>24</v>
      </c>
      <c r="AC1503" s="244" t="s">
        <v>24</v>
      </c>
      <c r="AD1503" s="244" t="s">
        <v>24</v>
      </c>
      <c r="AE1503" s="244" t="s">
        <v>24</v>
      </c>
      <c r="AF1503" s="232" t="s">
        <v>24</v>
      </c>
      <c r="AG1503" s="230" t="s">
        <v>24</v>
      </c>
      <c r="AH1503" s="1305"/>
      <c r="AI1503" s="244" t="str">
        <f t="shared" si="138"/>
        <v>SC P360 - SC P410 A/M------</v>
      </c>
      <c r="AJ1503" s="1330">
        <f t="shared" si="135"/>
        <v>43754</v>
      </c>
      <c r="AK1503" s="211">
        <v>44027</v>
      </c>
      <c r="AL1503" s="726">
        <v>43754</v>
      </c>
      <c r="AM1503" s="213"/>
      <c r="AN1503" s="244"/>
      <c r="AO1503" s="244"/>
      <c r="AP1503" s="213"/>
      <c r="AQ1503" s="1231" t="s">
        <v>3094</v>
      </c>
      <c r="AR1503" s="213"/>
      <c r="AS1503" s="213"/>
      <c r="AT1503" s="213"/>
      <c r="AU1503" s="213"/>
      <c r="AV1503" s="177"/>
      <c r="AW1503" s="177"/>
      <c r="AX1503" s="177"/>
      <c r="AY1503" s="177"/>
      <c r="AZ1503" s="177"/>
    </row>
    <row r="1504" spans="2:52" ht="15.75" customHeight="1">
      <c r="B1504" s="1310">
        <v>1498</v>
      </c>
      <c r="C1504" s="647" t="s">
        <v>8111</v>
      </c>
      <c r="D1504" s="244" t="s">
        <v>230</v>
      </c>
      <c r="E1504" s="521" t="s">
        <v>4228</v>
      </c>
      <c r="F1504" s="526" t="s">
        <v>8112</v>
      </c>
      <c r="G1504" s="509" t="s">
        <v>102</v>
      </c>
      <c r="H1504" s="653" t="s">
        <v>8113</v>
      </c>
      <c r="I1504" s="211">
        <v>34211</v>
      </c>
      <c r="J1504" s="903">
        <f t="shared" ca="1" si="134"/>
        <v>28</v>
      </c>
      <c r="K1504" s="181" t="s">
        <v>494</v>
      </c>
      <c r="L1504" s="181" t="s">
        <v>8114</v>
      </c>
      <c r="M1504" s="181">
        <v>45124</v>
      </c>
      <c r="N1504" s="510">
        <v>43754</v>
      </c>
      <c r="O1504" s="205" t="s">
        <v>24</v>
      </c>
      <c r="P1504" s="244" t="s">
        <v>24</v>
      </c>
      <c r="Q1504" s="198" t="str">
        <f t="shared" si="136"/>
        <v>-</v>
      </c>
      <c r="R1504" s="181" t="str">
        <f t="shared" ca="1" si="137"/>
        <v>TIDAK MCU</v>
      </c>
      <c r="S1504" s="451" t="s">
        <v>8945</v>
      </c>
      <c r="T1504" s="1330">
        <v>44438</v>
      </c>
      <c r="U1504" s="1329">
        <v>44438</v>
      </c>
      <c r="V1504" s="904" t="s">
        <v>24</v>
      </c>
      <c r="W1504" s="136" t="s">
        <v>24</v>
      </c>
      <c r="X1504" s="200"/>
      <c r="Y1504" s="201"/>
      <c r="Z1504" s="202"/>
      <c r="AA1504" s="244" t="s">
        <v>927</v>
      </c>
      <c r="AB1504" s="244" t="s">
        <v>24</v>
      </c>
      <c r="AC1504" s="244" t="s">
        <v>24</v>
      </c>
      <c r="AD1504" s="244" t="s">
        <v>24</v>
      </c>
      <c r="AE1504" s="244" t="s">
        <v>24</v>
      </c>
      <c r="AF1504" s="232" t="s">
        <v>24</v>
      </c>
      <c r="AG1504" s="230" t="s">
        <v>24</v>
      </c>
      <c r="AH1504" s="1305"/>
      <c r="AI1504" s="244" t="str">
        <f t="shared" si="138"/>
        <v>SC P360 - SC P410 A/M------</v>
      </c>
      <c r="AJ1504" s="1330">
        <f t="shared" si="135"/>
        <v>43754</v>
      </c>
      <c r="AK1504" s="211" t="s">
        <v>24</v>
      </c>
      <c r="AL1504" s="726">
        <v>43754</v>
      </c>
      <c r="AM1504" s="213"/>
      <c r="AN1504" s="244"/>
      <c r="AO1504" s="244"/>
      <c r="AP1504" s="213"/>
      <c r="AQ1504" s="180"/>
      <c r="AR1504" s="213"/>
      <c r="AS1504" s="213"/>
      <c r="AT1504" s="213"/>
      <c r="AU1504" s="213"/>
      <c r="AV1504" s="885"/>
      <c r="AW1504" s="885"/>
      <c r="AX1504" s="885"/>
      <c r="AY1504" s="885"/>
      <c r="AZ1504" s="177"/>
    </row>
    <row r="1505" spans="1:52" ht="15" customHeight="1">
      <c r="B1505" s="1310">
        <v>1499</v>
      </c>
      <c r="C1505" s="563" t="s">
        <v>8115</v>
      </c>
      <c r="D1505" s="590" t="s">
        <v>230</v>
      </c>
      <c r="E1505" s="554" t="s">
        <v>4228</v>
      </c>
      <c r="F1505" s="509" t="s">
        <v>8116</v>
      </c>
      <c r="G1505" s="509" t="s">
        <v>102</v>
      </c>
      <c r="H1505" s="653" t="s">
        <v>8117</v>
      </c>
      <c r="I1505" s="211">
        <v>35651</v>
      </c>
      <c r="J1505" s="903">
        <f t="shared" ca="1" si="134"/>
        <v>24</v>
      </c>
      <c r="K1505" s="176" t="s">
        <v>24</v>
      </c>
      <c r="L1505" s="170" t="s">
        <v>24</v>
      </c>
      <c r="M1505" s="173" t="s">
        <v>24</v>
      </c>
      <c r="N1505" s="577">
        <v>43235</v>
      </c>
      <c r="O1505" s="205" t="s">
        <v>24</v>
      </c>
      <c r="P1505" s="244" t="s">
        <v>24</v>
      </c>
      <c r="Q1505" s="198" t="str">
        <f t="shared" si="136"/>
        <v>-</v>
      </c>
      <c r="R1505" s="181" t="str">
        <f t="shared" ca="1" si="137"/>
        <v>TIDAK MCU</v>
      </c>
      <c r="S1505" s="451" t="s">
        <v>8946</v>
      </c>
      <c r="T1505" s="1330">
        <v>44417</v>
      </c>
      <c r="U1505" s="1329">
        <v>44417</v>
      </c>
      <c r="V1505" s="904" t="s">
        <v>24</v>
      </c>
      <c r="W1505" s="136" t="s">
        <v>24</v>
      </c>
      <c r="X1505" s="200"/>
      <c r="Y1505" s="201"/>
      <c r="Z1505" s="202"/>
      <c r="AA1505" s="213" t="s">
        <v>4457</v>
      </c>
      <c r="AB1505" s="213" t="s">
        <v>24</v>
      </c>
      <c r="AC1505" s="213"/>
      <c r="AD1505" s="213"/>
      <c r="AE1505" s="213"/>
      <c r="AF1505" s="230"/>
      <c r="AG1505" s="230"/>
      <c r="AH1505" s="1305"/>
      <c r="AI1505" s="244" t="str">
        <f t="shared" si="138"/>
        <v>SC P360, SC P380-</v>
      </c>
      <c r="AJ1505" s="1330">
        <f t="shared" si="135"/>
        <v>43235</v>
      </c>
      <c r="AK1505" s="589">
        <v>44025</v>
      </c>
      <c r="AL1505" s="726">
        <v>43242</v>
      </c>
      <c r="AM1505" s="213"/>
      <c r="AN1505" s="244"/>
      <c r="AO1505" s="244"/>
      <c r="AP1505" s="213"/>
      <c r="AQ1505" s="243" t="s">
        <v>3094</v>
      </c>
      <c r="AR1505" s="213"/>
      <c r="AS1505" s="213"/>
      <c r="AT1505" s="213"/>
      <c r="AU1505" s="213"/>
      <c r="AV1505" s="885"/>
      <c r="AW1505" s="885"/>
      <c r="AX1505" s="885"/>
      <c r="AY1505" s="885"/>
      <c r="AZ1505" s="177"/>
    </row>
    <row r="1506" spans="1:52" ht="15" customHeight="1">
      <c r="B1506" s="1310">
        <v>1500</v>
      </c>
      <c r="C1506" s="563" t="s">
        <v>8118</v>
      </c>
      <c r="D1506" s="590" t="s">
        <v>230</v>
      </c>
      <c r="E1506" s="521" t="s">
        <v>4228</v>
      </c>
      <c r="F1506" s="509" t="s">
        <v>8119</v>
      </c>
      <c r="G1506" s="509" t="s">
        <v>102</v>
      </c>
      <c r="H1506" s="653" t="s">
        <v>8120</v>
      </c>
      <c r="I1506" s="211">
        <v>35619</v>
      </c>
      <c r="J1506" s="903">
        <f t="shared" ca="1" si="134"/>
        <v>24</v>
      </c>
      <c r="K1506" s="176" t="s">
        <v>24</v>
      </c>
      <c r="L1506" s="170" t="s">
        <v>24</v>
      </c>
      <c r="M1506" s="173" t="s">
        <v>24</v>
      </c>
      <c r="N1506" s="577">
        <v>43235</v>
      </c>
      <c r="O1506" s="205" t="s">
        <v>24</v>
      </c>
      <c r="P1506" s="244" t="s">
        <v>24</v>
      </c>
      <c r="Q1506" s="198" t="str">
        <f t="shared" si="136"/>
        <v>-</v>
      </c>
      <c r="R1506" s="181" t="str">
        <f t="shared" ca="1" si="137"/>
        <v>TIDAK MCU</v>
      </c>
      <c r="S1506" s="451" t="s">
        <v>8947</v>
      </c>
      <c r="T1506" s="1330">
        <v>44385</v>
      </c>
      <c r="U1506" s="1329">
        <v>44385</v>
      </c>
      <c r="V1506" s="1330" t="s">
        <v>24</v>
      </c>
      <c r="W1506" s="136" t="s">
        <v>24</v>
      </c>
      <c r="X1506" s="200"/>
      <c r="Y1506" s="201"/>
      <c r="Z1506" s="202"/>
      <c r="AA1506" s="243" t="s">
        <v>4457</v>
      </c>
      <c r="AB1506" s="213" t="s">
        <v>24</v>
      </c>
      <c r="AC1506" s="213"/>
      <c r="AD1506" s="213"/>
      <c r="AE1506" s="213"/>
      <c r="AF1506" s="230"/>
      <c r="AG1506" s="230"/>
      <c r="AH1506" s="1305"/>
      <c r="AI1506" s="244" t="str">
        <f t="shared" si="138"/>
        <v>SC P360, SC P380-</v>
      </c>
      <c r="AJ1506" s="1330">
        <f t="shared" si="135"/>
        <v>43235</v>
      </c>
      <c r="AK1506" s="589">
        <v>43993</v>
      </c>
      <c r="AL1506" s="726">
        <v>43242</v>
      </c>
      <c r="AM1506" s="213"/>
      <c r="AN1506" s="244"/>
      <c r="AO1506" s="244"/>
      <c r="AP1506" s="213"/>
      <c r="AQ1506" s="1231" t="s">
        <v>3094</v>
      </c>
      <c r="AR1506" s="213"/>
      <c r="AS1506" s="213"/>
      <c r="AT1506" s="213"/>
      <c r="AU1506" s="213"/>
      <c r="AV1506" s="885"/>
      <c r="AW1506" s="885"/>
      <c r="AX1506" s="885"/>
      <c r="AY1506" s="885"/>
      <c r="AZ1506" s="177"/>
    </row>
    <row r="1507" spans="1:52" ht="15" customHeight="1">
      <c r="B1507" s="1310">
        <v>1501</v>
      </c>
      <c r="C1507" s="563" t="s">
        <v>8121</v>
      </c>
      <c r="D1507" s="590" t="s">
        <v>230</v>
      </c>
      <c r="E1507" s="521" t="s">
        <v>4228</v>
      </c>
      <c r="F1507" s="509" t="s">
        <v>8122</v>
      </c>
      <c r="G1507" s="509" t="s">
        <v>102</v>
      </c>
      <c r="H1507" s="653" t="s">
        <v>8123</v>
      </c>
      <c r="I1507" s="211">
        <v>34406</v>
      </c>
      <c r="J1507" s="903">
        <f t="shared" ca="1" si="134"/>
        <v>28</v>
      </c>
      <c r="K1507" s="176" t="s">
        <v>24</v>
      </c>
      <c r="L1507" s="170" t="s">
        <v>24</v>
      </c>
      <c r="M1507" s="173" t="s">
        <v>24</v>
      </c>
      <c r="N1507" s="533">
        <v>43235</v>
      </c>
      <c r="O1507" s="205" t="s">
        <v>24</v>
      </c>
      <c r="P1507" s="244" t="s">
        <v>24</v>
      </c>
      <c r="Q1507" s="198" t="str">
        <f t="shared" si="136"/>
        <v>-</v>
      </c>
      <c r="R1507" s="181" t="str">
        <f t="shared" ca="1" si="137"/>
        <v>TIDAK MCU</v>
      </c>
      <c r="S1507" s="451" t="s">
        <v>8948</v>
      </c>
      <c r="T1507" s="1330">
        <v>44633</v>
      </c>
      <c r="U1507" s="1329">
        <v>44633</v>
      </c>
      <c r="V1507" s="1330" t="s">
        <v>24</v>
      </c>
      <c r="W1507" s="136" t="s">
        <v>24</v>
      </c>
      <c r="X1507" s="200"/>
      <c r="Y1507" s="201"/>
      <c r="Z1507" s="202"/>
      <c r="AA1507" s="243" t="s">
        <v>927</v>
      </c>
      <c r="AB1507" s="213" t="s">
        <v>24</v>
      </c>
      <c r="AC1507" s="213"/>
      <c r="AD1507" s="213"/>
      <c r="AE1507" s="213"/>
      <c r="AF1507" s="230"/>
      <c r="AG1507" s="230"/>
      <c r="AH1507" s="1305"/>
      <c r="AI1507" s="244" t="str">
        <f t="shared" si="138"/>
        <v>SC P360 - SC P410 A/M-</v>
      </c>
      <c r="AJ1507" s="1330">
        <f t="shared" si="135"/>
        <v>43235</v>
      </c>
      <c r="AK1507" s="589">
        <v>44250</v>
      </c>
      <c r="AL1507" s="726">
        <v>44250</v>
      </c>
      <c r="AM1507" s="213"/>
      <c r="AN1507" s="244"/>
      <c r="AO1507" s="244"/>
      <c r="AP1507" s="213" t="s">
        <v>9113</v>
      </c>
      <c r="AQ1507" s="1231" t="s">
        <v>3094</v>
      </c>
      <c r="AR1507" s="213"/>
      <c r="AS1507" s="213"/>
      <c r="AT1507" s="213"/>
      <c r="AU1507" s="213"/>
      <c r="AV1507" s="885"/>
      <c r="AW1507" s="885"/>
      <c r="AX1507" s="885"/>
      <c r="AY1507" s="885"/>
      <c r="AZ1507" s="177"/>
    </row>
    <row r="1508" spans="1:52" ht="15.75" customHeight="1">
      <c r="B1508" s="1310">
        <v>1502</v>
      </c>
      <c r="C1508" s="647" t="s">
        <v>8124</v>
      </c>
      <c r="D1508" s="244" t="s">
        <v>230</v>
      </c>
      <c r="E1508" s="521" t="s">
        <v>4228</v>
      </c>
      <c r="F1508" s="509" t="s">
        <v>8125</v>
      </c>
      <c r="G1508" s="509" t="s">
        <v>102</v>
      </c>
      <c r="H1508" s="653" t="s">
        <v>8126</v>
      </c>
      <c r="I1508" s="211">
        <v>35322</v>
      </c>
      <c r="J1508" s="903">
        <f t="shared" ca="1" si="134"/>
        <v>25</v>
      </c>
      <c r="K1508" s="176" t="s">
        <v>24</v>
      </c>
      <c r="L1508" s="170" t="s">
        <v>24</v>
      </c>
      <c r="M1508" s="173" t="s">
        <v>24</v>
      </c>
      <c r="N1508" s="533">
        <v>43235</v>
      </c>
      <c r="O1508" s="205" t="s">
        <v>24</v>
      </c>
      <c r="P1508" s="244" t="s">
        <v>24</v>
      </c>
      <c r="Q1508" s="198" t="str">
        <f t="shared" si="136"/>
        <v>-</v>
      </c>
      <c r="R1508" s="181" t="str">
        <f t="shared" ca="1" si="137"/>
        <v>TIDAK MCU</v>
      </c>
      <c r="S1508" s="451" t="s">
        <v>8949</v>
      </c>
      <c r="T1508" s="1330">
        <v>44453</v>
      </c>
      <c r="U1508" s="1329">
        <v>44453</v>
      </c>
      <c r="V1508" s="1330" t="s">
        <v>24</v>
      </c>
      <c r="W1508" s="136" t="s">
        <v>24</v>
      </c>
      <c r="X1508" s="200"/>
      <c r="Y1508" s="201"/>
      <c r="Z1508" s="202"/>
      <c r="AA1508" s="213" t="s">
        <v>4457</v>
      </c>
      <c r="AB1508" s="213" t="s">
        <v>24</v>
      </c>
      <c r="AC1508" s="213"/>
      <c r="AD1508" s="213"/>
      <c r="AE1508" s="213"/>
      <c r="AF1508" s="230"/>
      <c r="AG1508" s="230"/>
      <c r="AH1508" s="1305"/>
      <c r="AI1508" s="244" t="str">
        <f t="shared" si="138"/>
        <v>SC P360, SC P380-</v>
      </c>
      <c r="AJ1508" s="1330">
        <f t="shared" si="135"/>
        <v>43235</v>
      </c>
      <c r="AK1508" s="589" t="s">
        <v>24</v>
      </c>
      <c r="AL1508" s="726">
        <v>43235</v>
      </c>
      <c r="AM1508" s="213"/>
      <c r="AN1508" s="244"/>
      <c r="AO1508" s="244"/>
      <c r="AP1508" s="213"/>
      <c r="AQ1508" s="180"/>
      <c r="AR1508" s="213"/>
      <c r="AS1508" s="213"/>
      <c r="AT1508" s="213"/>
      <c r="AU1508" s="213"/>
      <c r="AV1508" s="177"/>
      <c r="AW1508" s="177"/>
      <c r="AX1508" s="177"/>
      <c r="AY1508" s="177"/>
      <c r="AZ1508" s="177"/>
    </row>
    <row r="1509" spans="1:52" ht="15.75" customHeight="1">
      <c r="B1509" s="1310">
        <v>1503</v>
      </c>
      <c r="C1509" s="563" t="s">
        <v>8127</v>
      </c>
      <c r="D1509" s="590" t="s">
        <v>230</v>
      </c>
      <c r="E1509" s="521" t="s">
        <v>4228</v>
      </c>
      <c r="F1509" s="509" t="s">
        <v>8128</v>
      </c>
      <c r="G1509" s="509" t="s">
        <v>102</v>
      </c>
      <c r="H1509" s="653" t="s">
        <v>8129</v>
      </c>
      <c r="I1509" s="211">
        <v>35497</v>
      </c>
      <c r="J1509" s="903">
        <f t="shared" ca="1" si="134"/>
        <v>25</v>
      </c>
      <c r="K1509" s="176" t="s">
        <v>24</v>
      </c>
      <c r="L1509" s="170" t="s">
        <v>24</v>
      </c>
      <c r="M1509" s="173" t="s">
        <v>24</v>
      </c>
      <c r="N1509" s="533">
        <v>43235</v>
      </c>
      <c r="O1509" s="205" t="s">
        <v>24</v>
      </c>
      <c r="P1509" s="244" t="s">
        <v>24</v>
      </c>
      <c r="Q1509" s="198" t="str">
        <f t="shared" si="136"/>
        <v>-</v>
      </c>
      <c r="R1509" s="181" t="str">
        <f t="shared" ca="1" si="137"/>
        <v>TIDAK MCU</v>
      </c>
      <c r="S1509" s="451" t="s">
        <v>8950</v>
      </c>
      <c r="T1509" s="1330">
        <v>44628</v>
      </c>
      <c r="U1509" s="1329">
        <v>44628</v>
      </c>
      <c r="V1509" s="1330" t="s">
        <v>24</v>
      </c>
      <c r="W1509" s="136" t="s">
        <v>24</v>
      </c>
      <c r="X1509" s="200"/>
      <c r="Y1509" s="201"/>
      <c r="Z1509" s="202"/>
      <c r="AA1509" s="243" t="s">
        <v>4457</v>
      </c>
      <c r="AB1509" s="213" t="s">
        <v>24</v>
      </c>
      <c r="AC1509" s="213"/>
      <c r="AD1509" s="213"/>
      <c r="AE1509" s="213"/>
      <c r="AF1509" s="230"/>
      <c r="AG1509" s="230"/>
      <c r="AH1509" s="1305"/>
      <c r="AI1509" s="244" t="str">
        <f t="shared" si="138"/>
        <v>SC P360, SC P380-</v>
      </c>
      <c r="AJ1509" s="1330">
        <f t="shared" si="135"/>
        <v>43235</v>
      </c>
      <c r="AK1509" s="589">
        <v>43174</v>
      </c>
      <c r="AL1509" s="726">
        <v>43235</v>
      </c>
      <c r="AM1509" s="213"/>
      <c r="AN1509" s="244"/>
      <c r="AO1509" s="244"/>
      <c r="AP1509" s="213"/>
      <c r="AQ1509" s="1231" t="s">
        <v>3094</v>
      </c>
      <c r="AR1509" s="213"/>
      <c r="AS1509" s="213"/>
      <c r="AT1509" s="213"/>
      <c r="AU1509" s="213"/>
      <c r="AV1509" s="885"/>
      <c r="AW1509" s="885"/>
      <c r="AX1509" s="885"/>
      <c r="AY1509" s="885"/>
      <c r="AZ1509" s="177"/>
    </row>
    <row r="1510" spans="1:52" ht="15.75" customHeight="1">
      <c r="B1510" s="1310">
        <v>1504</v>
      </c>
      <c r="C1510" s="647" t="s">
        <v>8130</v>
      </c>
      <c r="D1510" s="244" t="s">
        <v>230</v>
      </c>
      <c r="E1510" s="521" t="s">
        <v>4228</v>
      </c>
      <c r="F1510" s="509" t="s">
        <v>8131</v>
      </c>
      <c r="G1510" s="509" t="s">
        <v>102</v>
      </c>
      <c r="H1510" s="653" t="s">
        <v>8132</v>
      </c>
      <c r="I1510" s="211">
        <v>35342</v>
      </c>
      <c r="J1510" s="903">
        <f t="shared" ca="1" si="134"/>
        <v>25</v>
      </c>
      <c r="K1510" s="176" t="s">
        <v>24</v>
      </c>
      <c r="L1510" s="170" t="s">
        <v>24</v>
      </c>
      <c r="M1510" s="173" t="s">
        <v>24</v>
      </c>
      <c r="N1510" s="533">
        <v>43235</v>
      </c>
      <c r="O1510" s="205" t="s">
        <v>24</v>
      </c>
      <c r="P1510" s="244" t="s">
        <v>24</v>
      </c>
      <c r="Q1510" s="198" t="str">
        <f t="shared" si="136"/>
        <v>-</v>
      </c>
      <c r="R1510" s="181" t="str">
        <f t="shared" ca="1" si="137"/>
        <v>TIDAK MCU</v>
      </c>
      <c r="S1510" s="451" t="s">
        <v>8951</v>
      </c>
      <c r="T1510" s="1330">
        <v>44473</v>
      </c>
      <c r="U1510" s="1329">
        <v>44473</v>
      </c>
      <c r="V1510" s="1330" t="s">
        <v>24</v>
      </c>
      <c r="W1510" s="136" t="s">
        <v>24</v>
      </c>
      <c r="X1510" s="200"/>
      <c r="Y1510" s="201"/>
      <c r="Z1510" s="202"/>
      <c r="AA1510" s="213" t="s">
        <v>4457</v>
      </c>
      <c r="AB1510" s="213" t="s">
        <v>24</v>
      </c>
      <c r="AC1510" s="213"/>
      <c r="AD1510" s="213"/>
      <c r="AE1510" s="213"/>
      <c r="AF1510" s="230"/>
      <c r="AG1510" s="230"/>
      <c r="AH1510" s="1305"/>
      <c r="AI1510" s="244" t="str">
        <f t="shared" si="138"/>
        <v>SC P360, SC P380-</v>
      </c>
      <c r="AJ1510" s="1330">
        <f t="shared" si="135"/>
        <v>43235</v>
      </c>
      <c r="AK1510" s="589">
        <v>43239</v>
      </c>
      <c r="AL1510" s="726">
        <v>43242</v>
      </c>
      <c r="AM1510" s="213"/>
      <c r="AN1510" s="244"/>
      <c r="AO1510" s="244"/>
      <c r="AP1510" s="213"/>
      <c r="AQ1510" s="180"/>
      <c r="AR1510" s="213"/>
      <c r="AS1510" s="213"/>
      <c r="AT1510" s="213"/>
      <c r="AU1510" s="213"/>
      <c r="AV1510" s="885"/>
      <c r="AW1510" s="177"/>
      <c r="AX1510" s="177"/>
      <c r="AY1510" s="177"/>
      <c r="AZ1510" s="177"/>
    </row>
    <row r="1511" spans="1:52" ht="15" customHeight="1">
      <c r="A1511" s="885"/>
      <c r="B1511" s="1310">
        <v>835</v>
      </c>
      <c r="C1511" s="563" t="s">
        <v>4352</v>
      </c>
      <c r="D1511" s="566" t="s">
        <v>2534</v>
      </c>
      <c r="E1511" s="521" t="s">
        <v>601</v>
      </c>
      <c r="F1511" s="509" t="s">
        <v>4353</v>
      </c>
      <c r="G1511" s="509" t="s">
        <v>124</v>
      </c>
      <c r="H1511" s="527" t="s">
        <v>4354</v>
      </c>
      <c r="I1511" s="589">
        <v>36614</v>
      </c>
      <c r="J1511" s="903">
        <f t="shared" ca="1" si="134"/>
        <v>22</v>
      </c>
      <c r="K1511" s="176" t="s">
        <v>24</v>
      </c>
      <c r="L1511" s="170" t="s">
        <v>24</v>
      </c>
      <c r="M1511" s="173" t="s">
        <v>24</v>
      </c>
      <c r="N1511" s="533">
        <v>43687</v>
      </c>
      <c r="O1511" s="211" t="s">
        <v>24</v>
      </c>
      <c r="P1511" s="244" t="s">
        <v>24</v>
      </c>
      <c r="Q1511" s="198" t="str">
        <f t="shared" si="136"/>
        <v>-</v>
      </c>
      <c r="R1511" s="181" t="str">
        <f t="shared" ca="1" si="137"/>
        <v>TIDAK MCU</v>
      </c>
      <c r="S1511" s="1319" t="s">
        <v>24</v>
      </c>
      <c r="T1511" s="1330">
        <v>44649</v>
      </c>
      <c r="U1511" s="1329" t="s">
        <v>24</v>
      </c>
      <c r="V1511" s="1330" t="s">
        <v>24</v>
      </c>
      <c r="W1511" s="136" t="s">
        <v>24</v>
      </c>
      <c r="X1511" s="200"/>
      <c r="Y1511" s="201"/>
      <c r="Z1511" s="202"/>
      <c r="AA1511" s="244" t="s">
        <v>24</v>
      </c>
      <c r="AB1511" s="213" t="s">
        <v>24</v>
      </c>
      <c r="AC1511" s="213"/>
      <c r="AD1511" s="213"/>
      <c r="AE1511" s="213"/>
      <c r="AF1511" s="230"/>
      <c r="AG1511" s="230"/>
      <c r="AH1511" s="1305"/>
      <c r="AI1511" s="244" t="str">
        <f t="shared" si="138"/>
        <v>--</v>
      </c>
      <c r="AJ1511" s="1330">
        <f t="shared" si="135"/>
        <v>43687</v>
      </c>
      <c r="AK1511" s="211" t="s">
        <v>24</v>
      </c>
      <c r="AL1511" s="621" t="s">
        <v>24</v>
      </c>
      <c r="AM1511" s="213"/>
      <c r="AN1511" s="244"/>
      <c r="AO1511" s="244"/>
      <c r="AP1511" s="213"/>
      <c r="AQ1511" s="1231" t="s">
        <v>3094</v>
      </c>
      <c r="AR1511" s="213"/>
      <c r="AS1511" s="213"/>
      <c r="AT1511" s="213"/>
      <c r="AU1511" s="213"/>
      <c r="AV1511" s="885"/>
      <c r="AW1511" s="885"/>
      <c r="AX1511" s="885"/>
      <c r="AY1511" s="885"/>
      <c r="AZ1511" s="177"/>
    </row>
    <row r="1512" spans="1:52" ht="15.75" customHeight="1">
      <c r="B1512" s="1310">
        <v>1506</v>
      </c>
      <c r="C1512" s="563" t="s">
        <v>8136</v>
      </c>
      <c r="D1512" s="590" t="s">
        <v>230</v>
      </c>
      <c r="E1512" s="554" t="s">
        <v>4228</v>
      </c>
      <c r="F1512" s="509" t="s">
        <v>8137</v>
      </c>
      <c r="G1512" s="509" t="s">
        <v>102</v>
      </c>
      <c r="H1512" s="653" t="s">
        <v>8138</v>
      </c>
      <c r="I1512" s="211">
        <v>34900</v>
      </c>
      <c r="J1512" s="903">
        <f t="shared" ref="J1512:J1575" ca="1" si="139">IF(OR(I1512="",I1512="-"),"-",ROUND((NOW()-I1512)/356,0))</f>
        <v>26</v>
      </c>
      <c r="K1512" s="176" t="s">
        <v>24</v>
      </c>
      <c r="L1512" s="170" t="s">
        <v>24</v>
      </c>
      <c r="M1512" s="173" t="s">
        <v>24</v>
      </c>
      <c r="N1512" s="533">
        <v>43235</v>
      </c>
      <c r="O1512" s="205" t="s">
        <v>24</v>
      </c>
      <c r="P1512" s="244" t="s">
        <v>24</v>
      </c>
      <c r="Q1512" s="198" t="str">
        <f t="shared" si="136"/>
        <v>-</v>
      </c>
      <c r="R1512" s="181" t="str">
        <f t="shared" ca="1" si="137"/>
        <v>TIDAK MCU</v>
      </c>
      <c r="S1512" s="451" t="s">
        <v>8953</v>
      </c>
      <c r="T1512" s="1330">
        <v>44397</v>
      </c>
      <c r="U1512" s="1329">
        <v>44397</v>
      </c>
      <c r="V1512" s="904" t="s">
        <v>24</v>
      </c>
      <c r="W1512" s="136" t="s">
        <v>24</v>
      </c>
      <c r="X1512" s="200"/>
      <c r="Y1512" s="201"/>
      <c r="Z1512" s="202"/>
      <c r="AA1512" s="213" t="s">
        <v>4457</v>
      </c>
      <c r="AB1512" s="213" t="s">
        <v>24</v>
      </c>
      <c r="AC1512" s="213"/>
      <c r="AD1512" s="213"/>
      <c r="AE1512" s="213"/>
      <c r="AF1512" s="230"/>
      <c r="AG1512" s="230"/>
      <c r="AH1512" s="1305"/>
      <c r="AI1512" s="244" t="str">
        <f t="shared" si="138"/>
        <v>SC P360, SC P380-</v>
      </c>
      <c r="AJ1512" s="1330">
        <f t="shared" si="135"/>
        <v>43235</v>
      </c>
      <c r="AK1512" s="589">
        <v>43999</v>
      </c>
      <c r="AL1512" s="726">
        <v>43242</v>
      </c>
      <c r="AM1512" s="213"/>
      <c r="AN1512" s="244"/>
      <c r="AO1512" s="244"/>
      <c r="AP1512" s="213"/>
      <c r="AQ1512" s="1231" t="s">
        <v>3094</v>
      </c>
      <c r="AR1512" s="213"/>
      <c r="AS1512" s="213"/>
      <c r="AT1512" s="213"/>
      <c r="AU1512" s="213"/>
      <c r="AV1512" s="885"/>
      <c r="AW1512" s="885"/>
      <c r="AX1512" s="885"/>
      <c r="AY1512" s="885"/>
      <c r="AZ1512" s="177"/>
    </row>
    <row r="1513" spans="1:52" ht="15.75" customHeight="1">
      <c r="B1513" s="1310">
        <v>1507</v>
      </c>
      <c r="C1513" s="647" t="s">
        <v>8139</v>
      </c>
      <c r="D1513" s="244" t="s">
        <v>230</v>
      </c>
      <c r="E1513" s="521" t="s">
        <v>4228</v>
      </c>
      <c r="F1513" s="509" t="s">
        <v>8140</v>
      </c>
      <c r="G1513" s="509" t="s">
        <v>102</v>
      </c>
      <c r="H1513" s="653" t="s">
        <v>8141</v>
      </c>
      <c r="I1513" s="211">
        <v>35032</v>
      </c>
      <c r="J1513" s="903">
        <f t="shared" ca="1" si="139"/>
        <v>26</v>
      </c>
      <c r="K1513" s="176" t="s">
        <v>24</v>
      </c>
      <c r="L1513" s="170" t="s">
        <v>24</v>
      </c>
      <c r="M1513" s="173" t="s">
        <v>24</v>
      </c>
      <c r="N1513" s="533">
        <v>43235</v>
      </c>
      <c r="O1513" s="205" t="s">
        <v>24</v>
      </c>
      <c r="P1513" s="244" t="s">
        <v>24</v>
      </c>
      <c r="Q1513" s="198" t="str">
        <f t="shared" si="136"/>
        <v>-</v>
      </c>
      <c r="R1513" s="181" t="str">
        <f t="shared" ca="1" si="137"/>
        <v>TIDAK MCU</v>
      </c>
      <c r="S1513" s="451" t="s">
        <v>8954</v>
      </c>
      <c r="T1513" s="1330">
        <v>44529</v>
      </c>
      <c r="U1513" s="1329">
        <v>44529</v>
      </c>
      <c r="V1513" s="904" t="s">
        <v>24</v>
      </c>
      <c r="W1513" s="136" t="s">
        <v>24</v>
      </c>
      <c r="X1513" s="200"/>
      <c r="Y1513" s="201"/>
      <c r="Z1513" s="202"/>
      <c r="AA1513" s="213" t="s">
        <v>4457</v>
      </c>
      <c r="AB1513" s="213" t="s">
        <v>24</v>
      </c>
      <c r="AC1513" s="213"/>
      <c r="AD1513" s="213"/>
      <c r="AE1513" s="213"/>
      <c r="AF1513" s="230"/>
      <c r="AG1513" s="230"/>
      <c r="AH1513" s="1305"/>
      <c r="AI1513" s="244" t="str">
        <f t="shared" si="138"/>
        <v>SC P360, SC P380-</v>
      </c>
      <c r="AJ1513" s="1330">
        <f t="shared" si="135"/>
        <v>43235</v>
      </c>
      <c r="AK1513" s="589">
        <v>43239</v>
      </c>
      <c r="AL1513" s="726">
        <v>43242</v>
      </c>
      <c r="AM1513" s="213"/>
      <c r="AN1513" s="244"/>
      <c r="AO1513" s="244"/>
      <c r="AP1513" s="213"/>
      <c r="AQ1513" s="213"/>
      <c r="AR1513" s="213"/>
      <c r="AS1513" s="213"/>
      <c r="AT1513" s="213"/>
      <c r="AU1513" s="213"/>
      <c r="AV1513" s="885"/>
      <c r="AW1513" s="885"/>
      <c r="AX1513" s="885"/>
      <c r="AY1513" s="885"/>
      <c r="AZ1513" s="177"/>
    </row>
    <row r="1514" spans="1:52" ht="15" customHeight="1">
      <c r="B1514" s="1310">
        <v>1508</v>
      </c>
      <c r="C1514" s="647" t="s">
        <v>8142</v>
      </c>
      <c r="D1514" s="590" t="s">
        <v>230</v>
      </c>
      <c r="E1514" s="521" t="s">
        <v>4228</v>
      </c>
      <c r="F1514" s="509" t="s">
        <v>8143</v>
      </c>
      <c r="G1514" s="509" t="s">
        <v>102</v>
      </c>
      <c r="H1514" s="653" t="s">
        <v>8144</v>
      </c>
      <c r="I1514" s="211">
        <v>35028</v>
      </c>
      <c r="J1514" s="903">
        <f t="shared" ca="1" si="139"/>
        <v>26</v>
      </c>
      <c r="K1514" s="176" t="s">
        <v>24</v>
      </c>
      <c r="L1514" s="170" t="s">
        <v>24</v>
      </c>
      <c r="M1514" s="173" t="s">
        <v>24</v>
      </c>
      <c r="N1514" s="533">
        <v>43235</v>
      </c>
      <c r="O1514" s="205" t="s">
        <v>24</v>
      </c>
      <c r="P1514" s="244" t="s">
        <v>24</v>
      </c>
      <c r="Q1514" s="198" t="str">
        <f t="shared" si="136"/>
        <v>-</v>
      </c>
      <c r="R1514" s="181" t="str">
        <f t="shared" ca="1" si="137"/>
        <v>TIDAK MCU</v>
      </c>
      <c r="S1514" s="451" t="s">
        <v>8955</v>
      </c>
      <c r="T1514" s="1330">
        <v>44525</v>
      </c>
      <c r="U1514" s="1329">
        <v>44525</v>
      </c>
      <c r="V1514" s="904" t="s">
        <v>24</v>
      </c>
      <c r="W1514" s="136" t="s">
        <v>24</v>
      </c>
      <c r="X1514" s="200"/>
      <c r="Y1514" s="201"/>
      <c r="Z1514" s="202"/>
      <c r="AA1514" s="213" t="s">
        <v>4457</v>
      </c>
      <c r="AB1514" s="213" t="s">
        <v>24</v>
      </c>
      <c r="AC1514" s="213"/>
      <c r="AD1514" s="213"/>
      <c r="AE1514" s="213"/>
      <c r="AF1514" s="230"/>
      <c r="AG1514" s="230"/>
      <c r="AH1514" s="1305"/>
      <c r="AI1514" s="244" t="str">
        <f t="shared" si="138"/>
        <v>SC P360, SC P380-</v>
      </c>
      <c r="AJ1514" s="1330">
        <f t="shared" si="135"/>
        <v>43235</v>
      </c>
      <c r="AK1514" s="589">
        <v>44151</v>
      </c>
      <c r="AL1514" s="726">
        <v>43242</v>
      </c>
      <c r="AM1514" s="213"/>
      <c r="AN1514" s="244"/>
      <c r="AO1514" s="244"/>
      <c r="AP1514" s="213"/>
      <c r="AQ1514" s="1231" t="s">
        <v>3094</v>
      </c>
      <c r="AR1514" s="213"/>
      <c r="AS1514" s="213"/>
      <c r="AT1514" s="213"/>
      <c r="AU1514" s="213"/>
      <c r="AV1514" s="885"/>
      <c r="AW1514" s="885"/>
      <c r="AX1514" s="885"/>
      <c r="AY1514" s="885"/>
      <c r="AZ1514" s="177"/>
    </row>
    <row r="1515" spans="1:52" ht="15.75" customHeight="1">
      <c r="B1515" s="1310">
        <v>1509</v>
      </c>
      <c r="C1515" s="563" t="s">
        <v>8145</v>
      </c>
      <c r="D1515" s="590" t="s">
        <v>230</v>
      </c>
      <c r="E1515" s="521" t="s">
        <v>4228</v>
      </c>
      <c r="F1515" s="509" t="s">
        <v>8146</v>
      </c>
      <c r="G1515" s="509" t="s">
        <v>102</v>
      </c>
      <c r="H1515" s="653" t="s">
        <v>8147</v>
      </c>
      <c r="I1515" s="211">
        <v>36086</v>
      </c>
      <c r="J1515" s="903">
        <f t="shared" ca="1" si="139"/>
        <v>23</v>
      </c>
      <c r="K1515" s="176" t="s">
        <v>24</v>
      </c>
      <c r="L1515" s="170" t="s">
        <v>24</v>
      </c>
      <c r="M1515" s="173" t="s">
        <v>24</v>
      </c>
      <c r="N1515" s="533">
        <v>43235</v>
      </c>
      <c r="O1515" s="205" t="s">
        <v>24</v>
      </c>
      <c r="P1515" s="244" t="s">
        <v>24</v>
      </c>
      <c r="Q1515" s="198" t="str">
        <f t="shared" si="136"/>
        <v>-</v>
      </c>
      <c r="R1515" s="181" t="str">
        <f t="shared" ca="1" si="137"/>
        <v>TIDAK MCU</v>
      </c>
      <c r="S1515" s="451" t="s">
        <v>8956</v>
      </c>
      <c r="T1515" s="1330">
        <v>44487</v>
      </c>
      <c r="U1515" s="1329">
        <v>44852</v>
      </c>
      <c r="V1515" s="904" t="s">
        <v>24</v>
      </c>
      <c r="W1515" s="136" t="s">
        <v>24</v>
      </c>
      <c r="X1515" s="200"/>
      <c r="Y1515" s="201"/>
      <c r="Z1515" s="202"/>
      <c r="AA1515" s="243" t="s">
        <v>927</v>
      </c>
      <c r="AB1515" s="213" t="s">
        <v>24</v>
      </c>
      <c r="AC1515" s="213"/>
      <c r="AD1515" s="213"/>
      <c r="AE1515" s="213"/>
      <c r="AF1515" s="230"/>
      <c r="AG1515" s="230"/>
      <c r="AH1515" s="1305"/>
      <c r="AI1515" s="244" t="str">
        <f t="shared" si="138"/>
        <v>SC P360 - SC P410 A/M-</v>
      </c>
      <c r="AJ1515" s="1330">
        <f t="shared" si="135"/>
        <v>43235</v>
      </c>
      <c r="AK1515" s="589">
        <v>44250</v>
      </c>
      <c r="AL1515" s="726">
        <v>44250</v>
      </c>
      <c r="AM1515" s="213"/>
      <c r="AN1515" s="244"/>
      <c r="AO1515" s="244"/>
      <c r="AP1515" s="213" t="s">
        <v>9113</v>
      </c>
      <c r="AQ1515" s="1231" t="s">
        <v>3094</v>
      </c>
      <c r="AR1515" s="213"/>
      <c r="AS1515" s="213"/>
      <c r="AT1515" s="213"/>
      <c r="AU1515" s="213"/>
      <c r="AV1515" s="885"/>
      <c r="AW1515" s="885"/>
      <c r="AX1515" s="885"/>
      <c r="AY1515" s="885"/>
      <c r="AZ1515" s="177"/>
    </row>
    <row r="1516" spans="1:52" ht="15.75" customHeight="1">
      <c r="B1516" s="1310">
        <v>1510</v>
      </c>
      <c r="C1516" s="563" t="s">
        <v>8148</v>
      </c>
      <c r="D1516" s="590" t="s">
        <v>230</v>
      </c>
      <c r="E1516" s="554" t="s">
        <v>4228</v>
      </c>
      <c r="F1516" s="509" t="s">
        <v>8149</v>
      </c>
      <c r="G1516" s="509" t="s">
        <v>102</v>
      </c>
      <c r="H1516" s="653" t="s">
        <v>8150</v>
      </c>
      <c r="I1516" s="211">
        <v>34805</v>
      </c>
      <c r="J1516" s="903">
        <f t="shared" ca="1" si="139"/>
        <v>27</v>
      </c>
      <c r="K1516" s="176" t="s">
        <v>24</v>
      </c>
      <c r="L1516" s="170" t="s">
        <v>24</v>
      </c>
      <c r="M1516" s="173" t="s">
        <v>24</v>
      </c>
      <c r="N1516" s="533">
        <v>43235</v>
      </c>
      <c r="O1516" s="205" t="s">
        <v>24</v>
      </c>
      <c r="P1516" s="244" t="s">
        <v>24</v>
      </c>
      <c r="Q1516" s="198" t="str">
        <f t="shared" si="136"/>
        <v>-</v>
      </c>
      <c r="R1516" s="181" t="str">
        <f t="shared" ca="1" si="137"/>
        <v>TIDAK MCU</v>
      </c>
      <c r="S1516" s="451" t="s">
        <v>8957</v>
      </c>
      <c r="T1516" s="1330">
        <v>44302</v>
      </c>
      <c r="U1516" s="1329">
        <v>44302</v>
      </c>
      <c r="V1516" s="904" t="s">
        <v>24</v>
      </c>
      <c r="W1516" s="136" t="s">
        <v>24</v>
      </c>
      <c r="X1516" s="200"/>
      <c r="Y1516" s="201"/>
      <c r="Z1516" s="202"/>
      <c r="AA1516" s="213" t="s">
        <v>4457</v>
      </c>
      <c r="AB1516" s="213" t="s">
        <v>24</v>
      </c>
      <c r="AC1516" s="213"/>
      <c r="AD1516" s="213"/>
      <c r="AE1516" s="213"/>
      <c r="AF1516" s="230"/>
      <c r="AG1516" s="230"/>
      <c r="AH1516" s="1305"/>
      <c r="AI1516" s="244" t="str">
        <f t="shared" si="138"/>
        <v>SC P360, SC P380-</v>
      </c>
      <c r="AJ1516" s="1330">
        <f t="shared" si="135"/>
        <v>43235</v>
      </c>
      <c r="AK1516" s="589">
        <v>43239</v>
      </c>
      <c r="AL1516" s="726">
        <v>43242</v>
      </c>
      <c r="AM1516" s="213"/>
      <c r="AN1516" s="244"/>
      <c r="AO1516" s="244"/>
      <c r="AP1516" s="213"/>
      <c r="AQ1516" s="180"/>
      <c r="AR1516" s="213"/>
      <c r="AS1516" s="213"/>
      <c r="AT1516" s="213"/>
      <c r="AU1516" s="213"/>
      <c r="AV1516" s="885"/>
      <c r="AW1516" s="885"/>
      <c r="AX1516" s="885"/>
      <c r="AY1516" s="885"/>
      <c r="AZ1516" s="177"/>
    </row>
    <row r="1517" spans="1:52" ht="15.75" customHeight="1">
      <c r="B1517" s="1310">
        <v>1511</v>
      </c>
      <c r="C1517" s="563" t="s">
        <v>8151</v>
      </c>
      <c r="D1517" s="590" t="s">
        <v>230</v>
      </c>
      <c r="E1517" s="554" t="s">
        <v>4228</v>
      </c>
      <c r="F1517" s="509" t="s">
        <v>8152</v>
      </c>
      <c r="G1517" s="509" t="s">
        <v>102</v>
      </c>
      <c r="H1517" s="653" t="s">
        <v>8153</v>
      </c>
      <c r="I1517" s="211">
        <v>33333</v>
      </c>
      <c r="J1517" s="903">
        <f t="shared" ca="1" si="139"/>
        <v>31</v>
      </c>
      <c r="K1517" s="176" t="s">
        <v>24</v>
      </c>
      <c r="L1517" s="170" t="s">
        <v>24</v>
      </c>
      <c r="M1517" s="173" t="s">
        <v>24</v>
      </c>
      <c r="N1517" s="533">
        <v>43287</v>
      </c>
      <c r="O1517" s="205" t="s">
        <v>24</v>
      </c>
      <c r="P1517" s="244" t="s">
        <v>24</v>
      </c>
      <c r="Q1517" s="198" t="str">
        <f t="shared" si="136"/>
        <v>-</v>
      </c>
      <c r="R1517" s="181" t="str">
        <f t="shared" ca="1" si="137"/>
        <v>TIDAK MCU</v>
      </c>
      <c r="S1517" s="451" t="s">
        <v>8958</v>
      </c>
      <c r="T1517" s="1330">
        <v>44291</v>
      </c>
      <c r="U1517" s="1329">
        <v>44291</v>
      </c>
      <c r="V1517" s="904" t="s">
        <v>24</v>
      </c>
      <c r="W1517" s="136" t="s">
        <v>24</v>
      </c>
      <c r="X1517" s="200"/>
      <c r="Y1517" s="201"/>
      <c r="Z1517" s="202"/>
      <c r="AA1517" s="213" t="s">
        <v>4457</v>
      </c>
      <c r="AB1517" s="213" t="s">
        <v>24</v>
      </c>
      <c r="AC1517" s="213"/>
      <c r="AD1517" s="213"/>
      <c r="AE1517" s="213"/>
      <c r="AF1517" s="230"/>
      <c r="AG1517" s="230"/>
      <c r="AH1517" s="1305"/>
      <c r="AI1517" s="244" t="str">
        <f t="shared" si="138"/>
        <v>SC P360, SC P380-</v>
      </c>
      <c r="AJ1517" s="1330">
        <f t="shared" si="135"/>
        <v>43287</v>
      </c>
      <c r="AK1517" s="589">
        <v>43291</v>
      </c>
      <c r="AL1517" s="726">
        <v>43294</v>
      </c>
      <c r="AM1517" s="213"/>
      <c r="AN1517" s="244"/>
      <c r="AO1517" s="244"/>
      <c r="AP1517" s="213"/>
      <c r="AQ1517" s="1231" t="s">
        <v>3094</v>
      </c>
      <c r="AR1517" s="213"/>
      <c r="AS1517" s="213"/>
      <c r="AT1517" s="213"/>
      <c r="AU1517" s="213"/>
      <c r="AV1517" s="885"/>
      <c r="AW1517" s="885"/>
      <c r="AX1517" s="885"/>
      <c r="AY1517" s="885"/>
      <c r="AZ1517" s="177"/>
    </row>
    <row r="1518" spans="1:52" ht="15.75" customHeight="1">
      <c r="B1518" s="1310">
        <v>1512</v>
      </c>
      <c r="C1518" s="647" t="s">
        <v>8154</v>
      </c>
      <c r="D1518" s="590" t="s">
        <v>230</v>
      </c>
      <c r="E1518" s="521" t="s">
        <v>4228</v>
      </c>
      <c r="F1518" s="509" t="s">
        <v>8155</v>
      </c>
      <c r="G1518" s="509" t="s">
        <v>102</v>
      </c>
      <c r="H1518" s="653" t="s">
        <v>8156</v>
      </c>
      <c r="I1518" s="211">
        <v>35402</v>
      </c>
      <c r="J1518" s="903">
        <f t="shared" ca="1" si="139"/>
        <v>25</v>
      </c>
      <c r="K1518" s="176" t="s">
        <v>24</v>
      </c>
      <c r="L1518" s="170" t="s">
        <v>24</v>
      </c>
      <c r="M1518" s="173" t="s">
        <v>24</v>
      </c>
      <c r="N1518" s="533">
        <v>43286</v>
      </c>
      <c r="O1518" s="205" t="s">
        <v>24</v>
      </c>
      <c r="P1518" s="244" t="s">
        <v>24</v>
      </c>
      <c r="Q1518" s="198" t="str">
        <f t="shared" si="136"/>
        <v>-</v>
      </c>
      <c r="R1518" s="181" t="str">
        <f t="shared" ca="1" si="137"/>
        <v>TIDAK MCU</v>
      </c>
      <c r="S1518" s="451" t="s">
        <v>8959</v>
      </c>
      <c r="T1518" s="1330">
        <v>44533</v>
      </c>
      <c r="U1518" s="1329">
        <v>44533</v>
      </c>
      <c r="V1518" s="395" t="s">
        <v>24</v>
      </c>
      <c r="W1518" s="136" t="s">
        <v>24</v>
      </c>
      <c r="X1518" s="200"/>
      <c r="Y1518" s="201"/>
      <c r="Z1518" s="202"/>
      <c r="AA1518" s="213" t="s">
        <v>4457</v>
      </c>
      <c r="AB1518" s="213" t="s">
        <v>24</v>
      </c>
      <c r="AC1518" s="213"/>
      <c r="AD1518" s="213"/>
      <c r="AE1518" s="213"/>
      <c r="AF1518" s="230"/>
      <c r="AG1518" s="230"/>
      <c r="AH1518" s="1305"/>
      <c r="AI1518" s="244" t="str">
        <f t="shared" si="138"/>
        <v>SC P360, SC P380-</v>
      </c>
      <c r="AJ1518" s="1330">
        <f t="shared" si="135"/>
        <v>43286</v>
      </c>
      <c r="AK1518" s="589">
        <v>43290</v>
      </c>
      <c r="AL1518" s="726">
        <v>43293</v>
      </c>
      <c r="AM1518" s="213"/>
      <c r="AN1518" s="244"/>
      <c r="AO1518" s="244"/>
      <c r="AP1518" s="213"/>
      <c r="AQ1518" s="243" t="s">
        <v>3094</v>
      </c>
      <c r="AR1518" s="213"/>
      <c r="AS1518" s="213"/>
      <c r="AT1518" s="213"/>
      <c r="AU1518" s="213"/>
      <c r="AV1518" s="177"/>
      <c r="AW1518" s="177"/>
      <c r="AX1518" s="177"/>
      <c r="AY1518" s="177"/>
      <c r="AZ1518" s="177"/>
    </row>
    <row r="1519" spans="1:52" ht="15.75" customHeight="1">
      <c r="B1519" s="1310">
        <v>1513</v>
      </c>
      <c r="C1519" s="647" t="s">
        <v>8157</v>
      </c>
      <c r="D1519" s="590" t="s">
        <v>230</v>
      </c>
      <c r="E1519" s="521" t="s">
        <v>4228</v>
      </c>
      <c r="F1519" s="509" t="s">
        <v>8158</v>
      </c>
      <c r="G1519" s="509" t="s">
        <v>102</v>
      </c>
      <c r="H1519" s="653" t="s">
        <v>8159</v>
      </c>
      <c r="I1519" s="211">
        <v>34711</v>
      </c>
      <c r="J1519" s="903">
        <f t="shared" ca="1" si="139"/>
        <v>27</v>
      </c>
      <c r="K1519" s="176" t="s">
        <v>24</v>
      </c>
      <c r="L1519" s="170" t="s">
        <v>24</v>
      </c>
      <c r="M1519" s="173" t="s">
        <v>24</v>
      </c>
      <c r="N1519" s="533">
        <v>43286</v>
      </c>
      <c r="O1519" s="205" t="s">
        <v>24</v>
      </c>
      <c r="P1519" s="244" t="s">
        <v>24</v>
      </c>
      <c r="Q1519" s="198" t="str">
        <f t="shared" si="136"/>
        <v>-</v>
      </c>
      <c r="R1519" s="181" t="str">
        <f t="shared" ca="1" si="137"/>
        <v>TIDAK MCU</v>
      </c>
      <c r="S1519" s="451" t="s">
        <v>8960</v>
      </c>
      <c r="T1519" s="1330">
        <v>44573</v>
      </c>
      <c r="U1519" s="1329">
        <v>44573</v>
      </c>
      <c r="V1519" s="395" t="s">
        <v>24</v>
      </c>
      <c r="W1519" s="136" t="s">
        <v>24</v>
      </c>
      <c r="X1519" s="200"/>
      <c r="Y1519" s="201"/>
      <c r="Z1519" s="202"/>
      <c r="AA1519" s="213" t="s">
        <v>4457</v>
      </c>
      <c r="AB1519" s="213" t="s">
        <v>24</v>
      </c>
      <c r="AC1519" s="213"/>
      <c r="AD1519" s="213"/>
      <c r="AE1519" s="213"/>
      <c r="AF1519" s="230"/>
      <c r="AG1519" s="230"/>
      <c r="AH1519" s="1305"/>
      <c r="AI1519" s="244" t="str">
        <f t="shared" si="138"/>
        <v>SC P360, SC P380-</v>
      </c>
      <c r="AJ1519" s="1330">
        <f t="shared" si="135"/>
        <v>43286</v>
      </c>
      <c r="AK1519" s="589">
        <v>43290</v>
      </c>
      <c r="AL1519" s="726">
        <v>43293</v>
      </c>
      <c r="AM1519" s="213"/>
      <c r="AN1519" s="244"/>
      <c r="AO1519" s="244"/>
      <c r="AP1519" s="213"/>
      <c r="AQ1519" s="213"/>
      <c r="AR1519" s="213"/>
      <c r="AS1519" s="213"/>
      <c r="AT1519" s="213"/>
      <c r="AU1519" s="213"/>
      <c r="AV1519" s="177"/>
      <c r="AW1519" s="177"/>
      <c r="AX1519" s="177"/>
      <c r="AY1519" s="177"/>
      <c r="AZ1519" s="177"/>
    </row>
    <row r="1520" spans="1:52" ht="15.75" customHeight="1">
      <c r="B1520" s="1310">
        <v>1514</v>
      </c>
      <c r="C1520" s="563" t="s">
        <v>8160</v>
      </c>
      <c r="D1520" s="590" t="s">
        <v>230</v>
      </c>
      <c r="E1520" s="521" t="s">
        <v>4228</v>
      </c>
      <c r="F1520" s="509" t="s">
        <v>8161</v>
      </c>
      <c r="G1520" s="509" t="s">
        <v>102</v>
      </c>
      <c r="H1520" s="653" t="s">
        <v>8162</v>
      </c>
      <c r="I1520" s="211">
        <v>34863</v>
      </c>
      <c r="J1520" s="903">
        <f t="shared" ca="1" si="139"/>
        <v>26</v>
      </c>
      <c r="K1520" s="176" t="s">
        <v>24</v>
      </c>
      <c r="L1520" s="170" t="s">
        <v>24</v>
      </c>
      <c r="M1520" s="173" t="s">
        <v>24</v>
      </c>
      <c r="N1520" s="533">
        <v>43286</v>
      </c>
      <c r="O1520" s="205" t="s">
        <v>24</v>
      </c>
      <c r="P1520" s="244" t="s">
        <v>24</v>
      </c>
      <c r="Q1520" s="198" t="str">
        <f t="shared" si="136"/>
        <v>-</v>
      </c>
      <c r="R1520" s="181" t="str">
        <f t="shared" ca="1" si="137"/>
        <v>TIDAK MCU</v>
      </c>
      <c r="S1520" s="451" t="s">
        <v>8961</v>
      </c>
      <c r="T1520" s="1330">
        <v>44360</v>
      </c>
      <c r="U1520" s="1329">
        <v>44360</v>
      </c>
      <c r="V1520" s="395" t="s">
        <v>24</v>
      </c>
      <c r="W1520" s="136" t="s">
        <v>24</v>
      </c>
      <c r="X1520" s="200"/>
      <c r="Y1520" s="201"/>
      <c r="Z1520" s="202"/>
      <c r="AA1520" s="213" t="s">
        <v>4457</v>
      </c>
      <c r="AB1520" s="213" t="s">
        <v>24</v>
      </c>
      <c r="AC1520" s="213"/>
      <c r="AD1520" s="213"/>
      <c r="AE1520" s="213"/>
      <c r="AF1520" s="230"/>
      <c r="AG1520" s="230"/>
      <c r="AH1520" s="1305"/>
      <c r="AI1520" s="244" t="str">
        <f t="shared" si="138"/>
        <v>SC P360, SC P380-</v>
      </c>
      <c r="AJ1520" s="1330">
        <f t="shared" ref="AJ1520:AJ1583" si="140">N1520</f>
        <v>43286</v>
      </c>
      <c r="AK1520" s="589">
        <v>43290</v>
      </c>
      <c r="AL1520" s="726">
        <v>43293</v>
      </c>
      <c r="AM1520" s="213"/>
      <c r="AN1520" s="244"/>
      <c r="AO1520" s="244"/>
      <c r="AP1520" s="213"/>
      <c r="AQ1520" s="1231" t="s">
        <v>3094</v>
      </c>
      <c r="AR1520" s="213"/>
      <c r="AS1520" s="213"/>
      <c r="AT1520" s="213"/>
      <c r="AU1520" s="213"/>
      <c r="AV1520" s="177"/>
      <c r="AW1520" s="177"/>
      <c r="AX1520" s="177"/>
      <c r="AY1520" s="177"/>
      <c r="AZ1520" s="177"/>
    </row>
    <row r="1521" spans="2:52" ht="15" customHeight="1">
      <c r="B1521" s="1310">
        <v>1515</v>
      </c>
      <c r="C1521" s="647" t="s">
        <v>8163</v>
      </c>
      <c r="D1521" s="244" t="s">
        <v>230</v>
      </c>
      <c r="E1521" s="521" t="s">
        <v>4228</v>
      </c>
      <c r="F1521" s="509" t="s">
        <v>8164</v>
      </c>
      <c r="G1521" s="509" t="s">
        <v>102</v>
      </c>
      <c r="H1521" s="653" t="s">
        <v>8165</v>
      </c>
      <c r="I1521" s="211">
        <v>35683</v>
      </c>
      <c r="J1521" s="903">
        <f t="shared" ca="1" si="139"/>
        <v>24</v>
      </c>
      <c r="K1521" s="176" t="s">
        <v>24</v>
      </c>
      <c r="L1521" s="170" t="s">
        <v>24</v>
      </c>
      <c r="M1521" s="173" t="s">
        <v>24</v>
      </c>
      <c r="N1521" s="533">
        <v>43287</v>
      </c>
      <c r="O1521" s="205" t="s">
        <v>24</v>
      </c>
      <c r="P1521" s="244" t="s">
        <v>24</v>
      </c>
      <c r="Q1521" s="198" t="str">
        <f t="shared" si="136"/>
        <v>-</v>
      </c>
      <c r="R1521" s="181" t="str">
        <f t="shared" ca="1" si="137"/>
        <v>TIDAK MCU</v>
      </c>
      <c r="S1521" s="451" t="s">
        <v>8962</v>
      </c>
      <c r="T1521" s="1330">
        <v>44449</v>
      </c>
      <c r="U1521" s="1329">
        <v>44449</v>
      </c>
      <c r="V1521" s="904" t="s">
        <v>24</v>
      </c>
      <c r="W1521" s="136" t="s">
        <v>24</v>
      </c>
      <c r="X1521" s="200"/>
      <c r="Y1521" s="201"/>
      <c r="Z1521" s="202"/>
      <c r="AA1521" s="213" t="s">
        <v>4457</v>
      </c>
      <c r="AB1521" s="213" t="s">
        <v>24</v>
      </c>
      <c r="AC1521" s="213"/>
      <c r="AD1521" s="213"/>
      <c r="AE1521" s="213"/>
      <c r="AF1521" s="230"/>
      <c r="AG1521" s="230"/>
      <c r="AH1521" s="1305"/>
      <c r="AI1521" s="244" t="str">
        <f t="shared" si="138"/>
        <v>SC P360, SC P380-</v>
      </c>
      <c r="AJ1521" s="1330">
        <f t="shared" si="140"/>
        <v>43287</v>
      </c>
      <c r="AK1521" s="589">
        <v>43291</v>
      </c>
      <c r="AL1521" s="726">
        <v>43294</v>
      </c>
      <c r="AM1521" s="213"/>
      <c r="AN1521" s="244"/>
      <c r="AO1521" s="244"/>
      <c r="AP1521" s="213"/>
      <c r="AQ1521" s="213"/>
      <c r="AR1521" s="213"/>
      <c r="AS1521" s="213"/>
      <c r="AT1521" s="213"/>
      <c r="AU1521" s="213"/>
      <c r="AV1521" s="885"/>
      <c r="AW1521" s="885"/>
      <c r="AX1521" s="885"/>
      <c r="AY1521" s="885"/>
      <c r="AZ1521" s="177"/>
    </row>
    <row r="1522" spans="2:52" ht="15" customHeight="1">
      <c r="B1522" s="1310">
        <v>1516</v>
      </c>
      <c r="C1522" s="647" t="s">
        <v>4880</v>
      </c>
      <c r="D1522" s="590" t="s">
        <v>230</v>
      </c>
      <c r="E1522" s="521" t="s">
        <v>4228</v>
      </c>
      <c r="F1522" s="509" t="s">
        <v>8166</v>
      </c>
      <c r="G1522" s="509" t="s">
        <v>102</v>
      </c>
      <c r="H1522" s="527" t="s">
        <v>8167</v>
      </c>
      <c r="I1522" s="211">
        <v>35353</v>
      </c>
      <c r="J1522" s="903">
        <f t="shared" ca="1" si="139"/>
        <v>25</v>
      </c>
      <c r="K1522" s="176" t="s">
        <v>24</v>
      </c>
      <c r="L1522" s="170" t="s">
        <v>24</v>
      </c>
      <c r="M1522" s="173" t="s">
        <v>24</v>
      </c>
      <c r="N1522" s="533">
        <v>43286</v>
      </c>
      <c r="O1522" s="205" t="s">
        <v>24</v>
      </c>
      <c r="P1522" s="244" t="s">
        <v>24</v>
      </c>
      <c r="Q1522" s="198" t="str">
        <f t="shared" si="136"/>
        <v>-</v>
      </c>
      <c r="R1522" s="181" t="str">
        <f t="shared" ca="1" si="137"/>
        <v>TIDAK MCU</v>
      </c>
      <c r="S1522" s="451" t="s">
        <v>8963</v>
      </c>
      <c r="T1522" s="1330">
        <v>44484</v>
      </c>
      <c r="U1522" s="1329">
        <v>44484</v>
      </c>
      <c r="V1522" s="904" t="s">
        <v>24</v>
      </c>
      <c r="W1522" s="136" t="s">
        <v>24</v>
      </c>
      <c r="X1522" s="200"/>
      <c r="Y1522" s="201"/>
      <c r="Z1522" s="202"/>
      <c r="AA1522" s="213" t="s">
        <v>4457</v>
      </c>
      <c r="AB1522" s="213" t="s">
        <v>24</v>
      </c>
      <c r="AC1522" s="213"/>
      <c r="AD1522" s="213"/>
      <c r="AE1522" s="213"/>
      <c r="AF1522" s="230"/>
      <c r="AG1522" s="230"/>
      <c r="AH1522" s="1305"/>
      <c r="AI1522" s="244" t="str">
        <f t="shared" si="138"/>
        <v>SC P360, SC P380-</v>
      </c>
      <c r="AJ1522" s="1330">
        <f t="shared" si="140"/>
        <v>43286</v>
      </c>
      <c r="AK1522" s="589">
        <v>43679</v>
      </c>
      <c r="AL1522" s="726">
        <v>43679</v>
      </c>
      <c r="AM1522" s="213"/>
      <c r="AN1522" s="244"/>
      <c r="AO1522" s="244"/>
      <c r="AP1522" s="213"/>
      <c r="AQ1522" s="180"/>
      <c r="AR1522" s="213"/>
      <c r="AS1522" s="213"/>
      <c r="AT1522" s="213"/>
      <c r="AU1522" s="213"/>
      <c r="AV1522" s="177"/>
      <c r="AW1522" s="177"/>
      <c r="AX1522" s="177"/>
      <c r="AY1522" s="177"/>
      <c r="AZ1522" s="177"/>
    </row>
    <row r="1523" spans="2:52" ht="15" customHeight="1">
      <c r="B1523" s="1310">
        <v>1517</v>
      </c>
      <c r="C1523" s="647" t="s">
        <v>4550</v>
      </c>
      <c r="D1523" s="590" t="s">
        <v>230</v>
      </c>
      <c r="E1523" s="521" t="s">
        <v>4228</v>
      </c>
      <c r="F1523" s="509" t="s">
        <v>8168</v>
      </c>
      <c r="G1523" s="509" t="s">
        <v>102</v>
      </c>
      <c r="H1523" s="653" t="s">
        <v>8169</v>
      </c>
      <c r="I1523" s="211">
        <v>35047</v>
      </c>
      <c r="J1523" s="903">
        <f t="shared" ca="1" si="139"/>
        <v>26</v>
      </c>
      <c r="K1523" s="176" t="s">
        <v>24</v>
      </c>
      <c r="L1523" s="170" t="s">
        <v>24</v>
      </c>
      <c r="M1523" s="173" t="s">
        <v>24</v>
      </c>
      <c r="N1523" s="533">
        <v>43287</v>
      </c>
      <c r="O1523" s="205" t="s">
        <v>24</v>
      </c>
      <c r="P1523" s="244" t="s">
        <v>24</v>
      </c>
      <c r="Q1523" s="198" t="str">
        <f t="shared" si="136"/>
        <v>-</v>
      </c>
      <c r="R1523" s="181" t="str">
        <f t="shared" ca="1" si="137"/>
        <v>TIDAK MCU</v>
      </c>
      <c r="S1523" s="451" t="s">
        <v>8964</v>
      </c>
      <c r="T1523" s="1330">
        <v>44544</v>
      </c>
      <c r="U1523" s="1329">
        <v>44544</v>
      </c>
      <c r="V1523" s="904" t="s">
        <v>24</v>
      </c>
      <c r="W1523" s="136" t="s">
        <v>24</v>
      </c>
      <c r="X1523" s="200"/>
      <c r="Y1523" s="201"/>
      <c r="Z1523" s="202"/>
      <c r="AA1523" s="213" t="s">
        <v>4457</v>
      </c>
      <c r="AB1523" s="213" t="s">
        <v>24</v>
      </c>
      <c r="AC1523" s="213"/>
      <c r="AD1523" s="213"/>
      <c r="AE1523" s="213"/>
      <c r="AF1523" s="213"/>
      <c r="AG1523" s="213"/>
      <c r="AH1523" s="1305"/>
      <c r="AI1523" s="244" t="str">
        <f t="shared" si="138"/>
        <v>SC P360, SC P380-</v>
      </c>
      <c r="AJ1523" s="1315">
        <f t="shared" si="140"/>
        <v>43287</v>
      </c>
      <c r="AK1523" s="589">
        <v>44180</v>
      </c>
      <c r="AL1523" s="726">
        <v>43294</v>
      </c>
      <c r="AM1523" s="213"/>
      <c r="AN1523" s="244"/>
      <c r="AO1523" s="244"/>
      <c r="AP1523" s="213"/>
      <c r="AQ1523" s="180" t="s">
        <v>3094</v>
      </c>
      <c r="AR1523" s="213"/>
      <c r="AS1523" s="213"/>
      <c r="AT1523" s="213"/>
      <c r="AU1523" s="213"/>
      <c r="AV1523" s="885"/>
      <c r="AW1523" s="885"/>
      <c r="AX1523" s="885"/>
      <c r="AY1523" s="885"/>
      <c r="AZ1523" s="177"/>
    </row>
    <row r="1524" spans="2:52" ht="15" customHeight="1">
      <c r="B1524" s="1310">
        <v>1518</v>
      </c>
      <c r="C1524" s="563" t="s">
        <v>8170</v>
      </c>
      <c r="D1524" s="590" t="s">
        <v>230</v>
      </c>
      <c r="E1524" s="566" t="s">
        <v>4228</v>
      </c>
      <c r="F1524" s="526" t="s">
        <v>8171</v>
      </c>
      <c r="G1524" s="526" t="s">
        <v>102</v>
      </c>
      <c r="H1524" s="653" t="s">
        <v>8172</v>
      </c>
      <c r="I1524" s="211">
        <v>34817</v>
      </c>
      <c r="J1524" s="903">
        <f t="shared" ca="1" si="139"/>
        <v>27</v>
      </c>
      <c r="K1524" s="316" t="s">
        <v>24</v>
      </c>
      <c r="L1524" s="326" t="s">
        <v>24</v>
      </c>
      <c r="M1524" s="336" t="s">
        <v>24</v>
      </c>
      <c r="N1524" s="577">
        <v>43286</v>
      </c>
      <c r="O1524" s="205" t="s">
        <v>24</v>
      </c>
      <c r="P1524" s="244" t="s">
        <v>24</v>
      </c>
      <c r="Q1524" s="198" t="str">
        <f t="shared" si="136"/>
        <v>-</v>
      </c>
      <c r="R1524" s="181" t="str">
        <f t="shared" ca="1" si="137"/>
        <v>TIDAK MCU</v>
      </c>
      <c r="S1524" s="451" t="s">
        <v>8965</v>
      </c>
      <c r="T1524" s="1330">
        <v>44314</v>
      </c>
      <c r="U1524" s="1329">
        <v>44679</v>
      </c>
      <c r="V1524" s="904" t="s">
        <v>24</v>
      </c>
      <c r="W1524" s="136" t="s">
        <v>24</v>
      </c>
      <c r="X1524" s="200"/>
      <c r="Y1524" s="201"/>
      <c r="Z1524" s="202"/>
      <c r="AA1524" s="243" t="s">
        <v>927</v>
      </c>
      <c r="AB1524" s="213" t="s">
        <v>24</v>
      </c>
      <c r="AC1524" s="213"/>
      <c r="AD1524" s="213"/>
      <c r="AE1524" s="213"/>
      <c r="AF1524" s="213"/>
      <c r="AG1524" s="213"/>
      <c r="AH1524" s="1305"/>
      <c r="AI1524" s="244" t="str">
        <f t="shared" si="138"/>
        <v>SC P360 - SC P410 A/M-</v>
      </c>
      <c r="AJ1524" s="1315">
        <f t="shared" si="140"/>
        <v>43286</v>
      </c>
      <c r="AK1524" s="589">
        <v>44250</v>
      </c>
      <c r="AL1524" s="726">
        <v>44250</v>
      </c>
      <c r="AM1524" s="213"/>
      <c r="AN1524" s="244"/>
      <c r="AO1524" s="244"/>
      <c r="AP1524" s="213" t="s">
        <v>9113</v>
      </c>
      <c r="AQ1524" s="1231" t="s">
        <v>3094</v>
      </c>
      <c r="AR1524" s="213"/>
      <c r="AS1524" s="213"/>
      <c r="AT1524" s="213"/>
      <c r="AU1524" s="213"/>
      <c r="AV1524" s="177"/>
      <c r="AW1524" s="177"/>
      <c r="AX1524" s="177"/>
      <c r="AY1524" s="177"/>
      <c r="AZ1524" s="177"/>
    </row>
    <row r="1525" spans="2:52" ht="15" customHeight="1">
      <c r="B1525" s="1310">
        <v>1519</v>
      </c>
      <c r="C1525" s="647" t="s">
        <v>8173</v>
      </c>
      <c r="D1525" s="590" t="s">
        <v>230</v>
      </c>
      <c r="E1525" s="567" t="s">
        <v>4228</v>
      </c>
      <c r="F1525" s="526" t="s">
        <v>8174</v>
      </c>
      <c r="G1525" s="526" t="s">
        <v>102</v>
      </c>
      <c r="H1525" s="653" t="s">
        <v>8175</v>
      </c>
      <c r="I1525" s="211">
        <v>33979</v>
      </c>
      <c r="J1525" s="903">
        <f t="shared" ca="1" si="139"/>
        <v>29</v>
      </c>
      <c r="K1525" s="181" t="s">
        <v>494</v>
      </c>
      <c r="L1525" s="181" t="s">
        <v>8176</v>
      </c>
      <c r="M1525" s="181">
        <v>44871</v>
      </c>
      <c r="N1525" s="577">
        <v>43385</v>
      </c>
      <c r="O1525" s="205" t="s">
        <v>24</v>
      </c>
      <c r="P1525" s="244" t="s">
        <v>24</v>
      </c>
      <c r="Q1525" s="198" t="str">
        <f t="shared" si="136"/>
        <v>-</v>
      </c>
      <c r="R1525" s="181" t="str">
        <f t="shared" ca="1" si="137"/>
        <v>TIDAK MCU</v>
      </c>
      <c r="S1525" s="451" t="s">
        <v>8966</v>
      </c>
      <c r="T1525" s="1330">
        <v>44571</v>
      </c>
      <c r="U1525" s="1329">
        <v>44571</v>
      </c>
      <c r="V1525" s="904" t="s">
        <v>24</v>
      </c>
      <c r="W1525" s="136" t="s">
        <v>24</v>
      </c>
      <c r="X1525" s="200"/>
      <c r="Y1525" s="201"/>
      <c r="Z1525" s="202"/>
      <c r="AA1525" s="213" t="s">
        <v>4457</v>
      </c>
      <c r="AB1525" s="213" t="s">
        <v>24</v>
      </c>
      <c r="AC1525" s="213"/>
      <c r="AD1525" s="213"/>
      <c r="AE1525" s="213"/>
      <c r="AF1525" s="213"/>
      <c r="AG1525" s="213"/>
      <c r="AH1525" s="1305"/>
      <c r="AI1525" s="244" t="str">
        <f t="shared" si="138"/>
        <v>SC P360, SC P380-</v>
      </c>
      <c r="AJ1525" s="1315">
        <f t="shared" si="140"/>
        <v>43385</v>
      </c>
      <c r="AK1525" s="589">
        <v>43389</v>
      </c>
      <c r="AL1525" s="726">
        <v>43392</v>
      </c>
      <c r="AM1525" s="213"/>
      <c r="AN1525" s="244"/>
      <c r="AO1525" s="244"/>
      <c r="AP1525" s="213"/>
      <c r="AQ1525" s="1231" t="s">
        <v>3094</v>
      </c>
      <c r="AR1525" s="213"/>
      <c r="AS1525" s="213"/>
      <c r="AT1525" s="213"/>
      <c r="AU1525" s="213"/>
      <c r="AV1525" s="885"/>
      <c r="AW1525" s="885"/>
      <c r="AX1525" s="885"/>
      <c r="AY1525" s="885"/>
      <c r="AZ1525" s="177"/>
    </row>
    <row r="1526" spans="2:52" ht="15" customHeight="1">
      <c r="B1526" s="1310">
        <v>1520</v>
      </c>
      <c r="C1526" s="563" t="s">
        <v>8177</v>
      </c>
      <c r="D1526" s="244" t="s">
        <v>230</v>
      </c>
      <c r="E1526" s="567" t="s">
        <v>4228</v>
      </c>
      <c r="F1526" s="526" t="s">
        <v>8178</v>
      </c>
      <c r="G1526" s="526" t="s">
        <v>102</v>
      </c>
      <c r="H1526" s="653" t="s">
        <v>8179</v>
      </c>
      <c r="I1526" s="211">
        <v>30355</v>
      </c>
      <c r="J1526" s="903">
        <f t="shared" ca="1" si="139"/>
        <v>39</v>
      </c>
      <c r="K1526" s="211" t="s">
        <v>493</v>
      </c>
      <c r="L1526" s="211" t="s">
        <v>8180</v>
      </c>
      <c r="M1526" s="211">
        <v>44846</v>
      </c>
      <c r="N1526" s="510">
        <v>43752</v>
      </c>
      <c r="O1526" s="205" t="s">
        <v>24</v>
      </c>
      <c r="P1526" s="244" t="s">
        <v>24</v>
      </c>
      <c r="Q1526" s="198" t="str">
        <f t="shared" si="136"/>
        <v>-</v>
      </c>
      <c r="R1526" s="181" t="str">
        <f t="shared" ca="1" si="137"/>
        <v>TIDAK MCU</v>
      </c>
      <c r="S1526" s="451" t="s">
        <v>8967</v>
      </c>
      <c r="T1526" s="1330">
        <v>44600</v>
      </c>
      <c r="U1526" s="1329">
        <v>44600</v>
      </c>
      <c r="V1526" s="904" t="s">
        <v>24</v>
      </c>
      <c r="W1526" s="136" t="s">
        <v>24</v>
      </c>
      <c r="X1526" s="200"/>
      <c r="Y1526" s="201"/>
      <c r="Z1526" s="202"/>
      <c r="AA1526" s="244" t="s">
        <v>4457</v>
      </c>
      <c r="AB1526" s="244" t="s">
        <v>9107</v>
      </c>
      <c r="AC1526" s="244" t="s">
        <v>4604</v>
      </c>
      <c r="AD1526" s="244" t="s">
        <v>24</v>
      </c>
      <c r="AE1526" s="244" t="s">
        <v>24</v>
      </c>
      <c r="AF1526" s="244" t="s">
        <v>24</v>
      </c>
      <c r="AG1526" s="213" t="s">
        <v>24</v>
      </c>
      <c r="AH1526" s="1305"/>
      <c r="AI1526" s="244" t="str">
        <f t="shared" si="138"/>
        <v>SC P360, SC P380HD 465NISSAN CWB----</v>
      </c>
      <c r="AJ1526" s="1315">
        <f t="shared" si="140"/>
        <v>43752</v>
      </c>
      <c r="AK1526" s="211">
        <v>44212</v>
      </c>
      <c r="AL1526" s="726">
        <v>43750</v>
      </c>
      <c r="AM1526" s="213"/>
      <c r="AN1526" s="244"/>
      <c r="AO1526" s="244"/>
      <c r="AP1526" s="213"/>
      <c r="AQ1526" s="180" t="s">
        <v>3094</v>
      </c>
      <c r="AR1526" s="213"/>
      <c r="AS1526" s="213"/>
      <c r="AT1526" s="213"/>
      <c r="AU1526" s="213"/>
      <c r="AV1526" s="177"/>
      <c r="AW1526" s="177"/>
      <c r="AX1526" s="177"/>
      <c r="AY1526" s="177"/>
      <c r="AZ1526" s="177"/>
    </row>
    <row r="1527" spans="2:52" ht="15" customHeight="1">
      <c r="B1527" s="1310">
        <v>1521</v>
      </c>
      <c r="C1527" s="647" t="s">
        <v>8181</v>
      </c>
      <c r="D1527" s="590" t="s">
        <v>230</v>
      </c>
      <c r="E1527" s="567" t="s">
        <v>4228</v>
      </c>
      <c r="F1527" s="526" t="s">
        <v>8182</v>
      </c>
      <c r="G1527" s="526" t="s">
        <v>102</v>
      </c>
      <c r="H1527" s="653" t="s">
        <v>8183</v>
      </c>
      <c r="I1527" s="211">
        <v>30287</v>
      </c>
      <c r="J1527" s="903">
        <f t="shared" ca="1" si="139"/>
        <v>39</v>
      </c>
      <c r="K1527" s="181" t="s">
        <v>493</v>
      </c>
      <c r="L1527" s="181" t="s">
        <v>8184</v>
      </c>
      <c r="M1527" s="181">
        <v>44548</v>
      </c>
      <c r="N1527" s="577">
        <v>43379</v>
      </c>
      <c r="O1527" s="205" t="s">
        <v>24</v>
      </c>
      <c r="P1527" s="244" t="s">
        <v>24</v>
      </c>
      <c r="Q1527" s="198" t="str">
        <f t="shared" si="136"/>
        <v>-</v>
      </c>
      <c r="R1527" s="181" t="str">
        <f t="shared" ca="1" si="137"/>
        <v>TIDAK MCU</v>
      </c>
      <c r="S1527" s="451" t="s">
        <v>8968</v>
      </c>
      <c r="T1527" s="1330">
        <v>44532</v>
      </c>
      <c r="U1527" s="1329">
        <v>44532</v>
      </c>
      <c r="V1527" s="904" t="s">
        <v>24</v>
      </c>
      <c r="W1527" s="136" t="s">
        <v>24</v>
      </c>
      <c r="X1527" s="200"/>
      <c r="Y1527" s="201"/>
      <c r="Z1527" s="202"/>
      <c r="AA1527" s="244" t="s">
        <v>927</v>
      </c>
      <c r="AB1527" s="244" t="s">
        <v>24</v>
      </c>
      <c r="AC1527" s="244" t="s">
        <v>24</v>
      </c>
      <c r="AD1527" s="244" t="s">
        <v>24</v>
      </c>
      <c r="AE1527" s="244" t="s">
        <v>24</v>
      </c>
      <c r="AF1527" s="244" t="s">
        <v>24</v>
      </c>
      <c r="AG1527" s="213" t="s">
        <v>24</v>
      </c>
      <c r="AH1527" s="369"/>
      <c r="AI1527" s="481" t="str">
        <f t="shared" si="138"/>
        <v>SC P360 - SC P410 A/M------</v>
      </c>
      <c r="AJ1527" s="1315">
        <f t="shared" si="140"/>
        <v>43379</v>
      </c>
      <c r="AK1527" s="589">
        <v>43718</v>
      </c>
      <c r="AL1527" s="726">
        <v>43718</v>
      </c>
      <c r="AM1527" s="213"/>
      <c r="AN1527" s="244"/>
      <c r="AO1527" s="244"/>
      <c r="AP1527" s="213"/>
      <c r="AQ1527" s="180" t="s">
        <v>3094</v>
      </c>
      <c r="AR1527" s="213"/>
      <c r="AS1527" s="213"/>
      <c r="AT1527" s="213"/>
      <c r="AU1527" s="213"/>
      <c r="AV1527" s="177"/>
      <c r="AW1527" s="177"/>
      <c r="AX1527" s="177"/>
      <c r="AY1527" s="177"/>
      <c r="AZ1527" s="177"/>
    </row>
    <row r="1528" spans="2:52" ht="15" customHeight="1">
      <c r="B1528" s="1310">
        <v>1522</v>
      </c>
      <c r="C1528" s="647" t="s">
        <v>8185</v>
      </c>
      <c r="D1528" s="590" t="s">
        <v>230</v>
      </c>
      <c r="E1528" s="567" t="s">
        <v>4228</v>
      </c>
      <c r="F1528" s="526" t="s">
        <v>8186</v>
      </c>
      <c r="G1528" s="526" t="s">
        <v>102</v>
      </c>
      <c r="H1528" s="653" t="s">
        <v>8187</v>
      </c>
      <c r="I1528" s="211">
        <v>32860</v>
      </c>
      <c r="J1528" s="903">
        <f t="shared" ca="1" si="139"/>
        <v>32</v>
      </c>
      <c r="K1528" s="211" t="s">
        <v>493</v>
      </c>
      <c r="L1528" s="211" t="s">
        <v>8188</v>
      </c>
      <c r="M1528" s="211">
        <v>44718</v>
      </c>
      <c r="N1528" s="577">
        <v>43379</v>
      </c>
      <c r="O1528" s="205" t="s">
        <v>24</v>
      </c>
      <c r="P1528" s="244" t="s">
        <v>24</v>
      </c>
      <c r="Q1528" s="198" t="str">
        <f t="shared" si="136"/>
        <v>-</v>
      </c>
      <c r="R1528" s="181" t="str">
        <f t="shared" ca="1" si="137"/>
        <v>TIDAK MCU</v>
      </c>
      <c r="S1528" s="589" t="s">
        <v>8969</v>
      </c>
      <c r="T1528" s="1330">
        <v>44548</v>
      </c>
      <c r="U1528" s="1329">
        <v>44548</v>
      </c>
      <c r="V1528" s="904" t="s">
        <v>24</v>
      </c>
      <c r="W1528" s="136" t="s">
        <v>24</v>
      </c>
      <c r="X1528" s="200"/>
      <c r="Y1528" s="201"/>
      <c r="Z1528" s="202"/>
      <c r="AA1528" s="244" t="s">
        <v>9118</v>
      </c>
      <c r="AB1528" s="244" t="s">
        <v>934</v>
      </c>
      <c r="AC1528" s="244" t="s">
        <v>24</v>
      </c>
      <c r="AD1528" s="244" t="s">
        <v>24</v>
      </c>
      <c r="AE1528" s="244" t="s">
        <v>24</v>
      </c>
      <c r="AF1528" s="244" t="s">
        <v>24</v>
      </c>
      <c r="AG1528" s="213" t="s">
        <v>24</v>
      </c>
      <c r="AH1528" s="1305"/>
      <c r="AI1528" s="244" t="str">
        <f t="shared" si="138"/>
        <v>SC P380SC P410 A-----</v>
      </c>
      <c r="AJ1528" s="1315">
        <f t="shared" si="140"/>
        <v>43379</v>
      </c>
      <c r="AK1528" s="589">
        <v>43383</v>
      </c>
      <c r="AL1528" s="726">
        <v>43386</v>
      </c>
      <c r="AM1528" s="213"/>
      <c r="AN1528" s="244"/>
      <c r="AO1528" s="244"/>
      <c r="AP1528" s="213"/>
      <c r="AQ1528" s="1231" t="s">
        <v>3094</v>
      </c>
      <c r="AR1528" s="213"/>
      <c r="AS1528" s="213"/>
      <c r="AT1528" s="213"/>
      <c r="AU1528" s="213"/>
      <c r="AV1528" s="177"/>
      <c r="AW1528" s="177"/>
      <c r="AX1528" s="177"/>
      <c r="AY1528" s="177"/>
      <c r="AZ1528" s="177"/>
    </row>
    <row r="1529" spans="2:52" ht="15" customHeight="1">
      <c r="B1529" s="1310">
        <v>1523</v>
      </c>
      <c r="C1529" s="563" t="s">
        <v>2658</v>
      </c>
      <c r="D1529" s="590" t="s">
        <v>230</v>
      </c>
      <c r="E1529" s="567" t="s">
        <v>4228</v>
      </c>
      <c r="F1529" s="526" t="s">
        <v>8189</v>
      </c>
      <c r="G1529" s="526" t="s">
        <v>102</v>
      </c>
      <c r="H1529" s="653" t="s">
        <v>8190</v>
      </c>
      <c r="I1529" s="211">
        <v>30078</v>
      </c>
      <c r="J1529" s="903">
        <f t="shared" ca="1" si="139"/>
        <v>40</v>
      </c>
      <c r="K1529" s="181" t="s">
        <v>24</v>
      </c>
      <c r="L1529" s="181" t="s">
        <v>24</v>
      </c>
      <c r="M1529" s="181" t="s">
        <v>24</v>
      </c>
      <c r="N1529" s="510">
        <v>43752</v>
      </c>
      <c r="O1529" s="205" t="s">
        <v>24</v>
      </c>
      <c r="P1529" s="244" t="s">
        <v>24</v>
      </c>
      <c r="Q1529" s="198" t="str">
        <f t="shared" si="136"/>
        <v>-</v>
      </c>
      <c r="R1529" s="181" t="str">
        <f t="shared" ca="1" si="137"/>
        <v>TIDAK MCU</v>
      </c>
      <c r="S1529" s="589" t="s">
        <v>8970</v>
      </c>
      <c r="T1529" s="1330">
        <v>44323</v>
      </c>
      <c r="U1529" s="1330">
        <v>44323</v>
      </c>
      <c r="V1529" s="904" t="s">
        <v>24</v>
      </c>
      <c r="W1529" s="136" t="s">
        <v>24</v>
      </c>
      <c r="X1529" s="200"/>
      <c r="Y1529" s="201"/>
      <c r="Z1529" s="202"/>
      <c r="AA1529" s="244" t="s">
        <v>4457</v>
      </c>
      <c r="AB1529" s="243" t="s">
        <v>4604</v>
      </c>
      <c r="AC1529" s="244" t="s">
        <v>9107</v>
      </c>
      <c r="AD1529" s="244" t="s">
        <v>24</v>
      </c>
      <c r="AE1529" s="244" t="s">
        <v>24</v>
      </c>
      <c r="AF1529" s="244" t="s">
        <v>24</v>
      </c>
      <c r="AG1529" s="213" t="s">
        <v>24</v>
      </c>
      <c r="AH1529" s="1305"/>
      <c r="AI1529" s="244" t="str">
        <f t="shared" si="138"/>
        <v>SC P360, SC P380NISSAN CWBHD 465----</v>
      </c>
      <c r="AJ1529" s="1315">
        <f t="shared" si="140"/>
        <v>43752</v>
      </c>
      <c r="AK1529" s="211">
        <v>43971</v>
      </c>
      <c r="AL1529" s="726">
        <v>43752</v>
      </c>
      <c r="AM1529" s="213"/>
      <c r="AN1529" s="244"/>
      <c r="AO1529" s="244"/>
      <c r="AP1529" s="213"/>
      <c r="AQ1529" s="243" t="s">
        <v>3094</v>
      </c>
      <c r="AR1529" s="213"/>
      <c r="AS1529" s="213"/>
      <c r="AT1529" s="213"/>
      <c r="AU1529" s="213"/>
      <c r="AV1529" s="177"/>
      <c r="AW1529" s="177"/>
      <c r="AX1529" s="177"/>
      <c r="AY1529" s="177"/>
      <c r="AZ1529" s="177"/>
    </row>
    <row r="1530" spans="2:52" ht="15" customHeight="1">
      <c r="B1530" s="1310">
        <v>1524</v>
      </c>
      <c r="C1530" s="563" t="s">
        <v>8191</v>
      </c>
      <c r="D1530" s="244" t="s">
        <v>230</v>
      </c>
      <c r="E1530" s="567" t="s">
        <v>4228</v>
      </c>
      <c r="F1530" s="526" t="s">
        <v>8192</v>
      </c>
      <c r="G1530" s="526" t="s">
        <v>102</v>
      </c>
      <c r="H1530" s="527" t="s">
        <v>8193</v>
      </c>
      <c r="I1530" s="211">
        <v>33642</v>
      </c>
      <c r="J1530" s="903">
        <f t="shared" ca="1" si="139"/>
        <v>30</v>
      </c>
      <c r="K1530" s="316" t="s">
        <v>24</v>
      </c>
      <c r="L1530" s="326" t="s">
        <v>24</v>
      </c>
      <c r="M1530" s="336" t="s">
        <v>24</v>
      </c>
      <c r="N1530" s="577">
        <v>43386</v>
      </c>
      <c r="O1530" s="205" t="s">
        <v>24</v>
      </c>
      <c r="P1530" s="244" t="s">
        <v>24</v>
      </c>
      <c r="Q1530" s="198" t="str">
        <f t="shared" si="136"/>
        <v>-</v>
      </c>
      <c r="R1530" s="181" t="str">
        <f t="shared" ca="1" si="137"/>
        <v>TIDAK MCU</v>
      </c>
      <c r="S1530" s="589" t="s">
        <v>8971</v>
      </c>
      <c r="T1530" s="1330">
        <v>44600</v>
      </c>
      <c r="U1530" s="1329">
        <v>44600</v>
      </c>
      <c r="V1530" s="395" t="s">
        <v>24</v>
      </c>
      <c r="W1530" s="136" t="s">
        <v>24</v>
      </c>
      <c r="X1530" s="200"/>
      <c r="Y1530" s="201"/>
      <c r="Z1530" s="202"/>
      <c r="AA1530" s="244" t="s">
        <v>927</v>
      </c>
      <c r="AB1530" s="244" t="s">
        <v>24</v>
      </c>
      <c r="AC1530" s="244" t="s">
        <v>24</v>
      </c>
      <c r="AD1530" s="244" t="s">
        <v>24</v>
      </c>
      <c r="AE1530" s="244" t="s">
        <v>24</v>
      </c>
      <c r="AF1530" s="244" t="s">
        <v>24</v>
      </c>
      <c r="AG1530" s="213" t="s">
        <v>24</v>
      </c>
      <c r="AH1530" s="1305"/>
      <c r="AI1530" s="244" t="str">
        <f t="shared" si="138"/>
        <v>SC P360 - SC P410 A/M------</v>
      </c>
      <c r="AJ1530" s="1315">
        <f t="shared" si="140"/>
        <v>43386</v>
      </c>
      <c r="AK1530" s="589">
        <v>43718</v>
      </c>
      <c r="AL1530" s="726">
        <v>43718</v>
      </c>
      <c r="AM1530" s="213"/>
      <c r="AN1530" s="244"/>
      <c r="AO1530" s="244"/>
      <c r="AP1530" s="213"/>
      <c r="AQ1530" s="180"/>
      <c r="AR1530" s="213"/>
      <c r="AS1530" s="213"/>
      <c r="AT1530" s="213"/>
      <c r="AU1530" s="213"/>
      <c r="AV1530" s="177"/>
      <c r="AW1530" s="177"/>
      <c r="AX1530" s="177"/>
      <c r="AY1530" s="177"/>
      <c r="AZ1530" s="177"/>
    </row>
    <row r="1531" spans="2:52" ht="15" customHeight="1">
      <c r="B1531" s="1310">
        <v>1525</v>
      </c>
      <c r="C1531" s="563" t="s">
        <v>2149</v>
      </c>
      <c r="D1531" s="590" t="s">
        <v>230</v>
      </c>
      <c r="E1531" s="567" t="s">
        <v>4228</v>
      </c>
      <c r="F1531" s="526" t="s">
        <v>8194</v>
      </c>
      <c r="G1531" s="526" t="s">
        <v>102</v>
      </c>
      <c r="H1531" s="527" t="s">
        <v>8195</v>
      </c>
      <c r="I1531" s="211">
        <v>35744</v>
      </c>
      <c r="J1531" s="903">
        <f t="shared" ca="1" si="139"/>
        <v>24</v>
      </c>
      <c r="K1531" s="316" t="s">
        <v>24</v>
      </c>
      <c r="L1531" s="326" t="s">
        <v>24</v>
      </c>
      <c r="M1531" s="336" t="s">
        <v>24</v>
      </c>
      <c r="N1531" s="577">
        <v>43617</v>
      </c>
      <c r="O1531" s="205" t="s">
        <v>24</v>
      </c>
      <c r="P1531" s="244" t="s">
        <v>24</v>
      </c>
      <c r="Q1531" s="198" t="str">
        <f t="shared" si="136"/>
        <v>-</v>
      </c>
      <c r="R1531" s="181" t="str">
        <f t="shared" ca="1" si="137"/>
        <v>TIDAK MCU</v>
      </c>
      <c r="S1531" s="589" t="s">
        <v>8972</v>
      </c>
      <c r="T1531" s="1330">
        <v>44510</v>
      </c>
      <c r="U1531" s="1329">
        <v>44510</v>
      </c>
      <c r="V1531" s="904" t="s">
        <v>24</v>
      </c>
      <c r="W1531" s="136" t="s">
        <v>24</v>
      </c>
      <c r="X1531" s="200"/>
      <c r="Y1531" s="201"/>
      <c r="Z1531" s="202"/>
      <c r="AA1531" s="213" t="s">
        <v>4457</v>
      </c>
      <c r="AB1531" s="213" t="s">
        <v>930</v>
      </c>
      <c r="AC1531" s="213" t="s">
        <v>926</v>
      </c>
      <c r="AD1531" s="213"/>
      <c r="AE1531" s="213"/>
      <c r="AF1531" s="213"/>
      <c r="AG1531" s="213"/>
      <c r="AH1531" s="1305"/>
      <c r="AI1531" s="244" t="str">
        <f t="shared" si="138"/>
        <v>SC P360, SC P380HM 400HD 465, HD 785</v>
      </c>
      <c r="AJ1531" s="1315">
        <f t="shared" si="140"/>
        <v>43617</v>
      </c>
      <c r="AK1531" s="589">
        <v>43629</v>
      </c>
      <c r="AL1531" s="726">
        <v>43629</v>
      </c>
      <c r="AM1531" s="213"/>
      <c r="AN1531" s="244"/>
      <c r="AO1531" s="244"/>
      <c r="AP1531" s="213"/>
      <c r="AQ1531" s="213"/>
      <c r="AR1531" s="213"/>
      <c r="AS1531" s="213"/>
      <c r="AT1531" s="213"/>
      <c r="AU1531" s="213"/>
      <c r="AV1531" s="885"/>
      <c r="AW1531" s="885"/>
      <c r="AX1531" s="885"/>
      <c r="AY1531" s="885"/>
      <c r="AZ1531" s="177"/>
    </row>
    <row r="1532" spans="2:52" ht="15" customHeight="1">
      <c r="B1532" s="1310">
        <v>1526</v>
      </c>
      <c r="C1532" s="563" t="s">
        <v>8196</v>
      </c>
      <c r="D1532" s="244" t="s">
        <v>230</v>
      </c>
      <c r="E1532" s="567" t="s">
        <v>4228</v>
      </c>
      <c r="F1532" s="526" t="s">
        <v>8197</v>
      </c>
      <c r="G1532" s="526" t="s">
        <v>102</v>
      </c>
      <c r="H1532" s="653" t="s">
        <v>8198</v>
      </c>
      <c r="I1532" s="211">
        <v>32209</v>
      </c>
      <c r="J1532" s="903">
        <f t="shared" ca="1" si="139"/>
        <v>34</v>
      </c>
      <c r="K1532" s="211" t="s">
        <v>493</v>
      </c>
      <c r="L1532" s="211" t="s">
        <v>7792</v>
      </c>
      <c r="M1532" s="211">
        <v>44627</v>
      </c>
      <c r="N1532" s="577">
        <v>43409</v>
      </c>
      <c r="O1532" s="211" t="s">
        <v>24</v>
      </c>
      <c r="P1532" s="244" t="s">
        <v>24</v>
      </c>
      <c r="Q1532" s="198" t="str">
        <f t="shared" si="136"/>
        <v>-</v>
      </c>
      <c r="R1532" s="181" t="str">
        <f t="shared" ca="1" si="137"/>
        <v>TIDAK MCU</v>
      </c>
      <c r="S1532" s="589" t="s">
        <v>8973</v>
      </c>
      <c r="T1532" s="1330">
        <v>44627</v>
      </c>
      <c r="U1532" s="451">
        <v>44627</v>
      </c>
      <c r="V1532" s="395" t="s">
        <v>24</v>
      </c>
      <c r="W1532" s="136" t="s">
        <v>24</v>
      </c>
      <c r="X1532" s="200"/>
      <c r="Y1532" s="201"/>
      <c r="Z1532" s="202"/>
      <c r="AA1532" s="244" t="s">
        <v>934</v>
      </c>
      <c r="AB1532" s="244" t="s">
        <v>24</v>
      </c>
      <c r="AC1532" s="244" t="s">
        <v>24</v>
      </c>
      <c r="AD1532" s="244" t="s">
        <v>24</v>
      </c>
      <c r="AE1532" s="244" t="s">
        <v>24</v>
      </c>
      <c r="AF1532" s="244" t="s">
        <v>24</v>
      </c>
      <c r="AG1532" s="244" t="s">
        <v>24</v>
      </c>
      <c r="AH1532" s="902"/>
      <c r="AI1532" s="244" t="str">
        <f t="shared" si="138"/>
        <v>SC P410 A------</v>
      </c>
      <c r="AJ1532" s="1315">
        <f t="shared" si="140"/>
        <v>43409</v>
      </c>
      <c r="AK1532" s="589">
        <v>43413</v>
      </c>
      <c r="AL1532" s="726">
        <v>43416</v>
      </c>
      <c r="AM1532" s="213"/>
      <c r="AN1532" s="244"/>
      <c r="AO1532" s="244"/>
      <c r="AP1532" s="213"/>
      <c r="AQ1532" s="243" t="s">
        <v>3094</v>
      </c>
      <c r="AR1532" s="213"/>
      <c r="AS1532" s="213"/>
      <c r="AT1532" s="213"/>
      <c r="AU1532" s="213"/>
      <c r="AV1532" s="177" t="s">
        <v>11697</v>
      </c>
      <c r="AW1532" s="177" t="s">
        <v>11701</v>
      </c>
      <c r="AX1532" s="177" t="s">
        <v>11702</v>
      </c>
      <c r="AY1532" s="460">
        <v>43923</v>
      </c>
      <c r="AZ1532" s="177"/>
    </row>
    <row r="1533" spans="2:52" ht="15" customHeight="1">
      <c r="B1533" s="1310">
        <v>3951</v>
      </c>
      <c r="C1533" s="563" t="s">
        <v>12289</v>
      </c>
      <c r="D1533" s="590" t="s">
        <v>5205</v>
      </c>
      <c r="E1533" s="2332" t="s">
        <v>1122</v>
      </c>
      <c r="F1533" s="526" t="s">
        <v>24</v>
      </c>
      <c r="G1533" s="526" t="s">
        <v>109</v>
      </c>
      <c r="H1533" s="570"/>
      <c r="I1533" s="589"/>
      <c r="J1533" s="231" t="str">
        <f t="shared" ca="1" si="139"/>
        <v>-</v>
      </c>
      <c r="K1533" s="316"/>
      <c r="L1533" s="326"/>
      <c r="M1533" s="336"/>
      <c r="N1533" s="577"/>
      <c r="O1533" s="205" t="s">
        <v>24</v>
      </c>
      <c r="P1533" s="244" t="s">
        <v>24</v>
      </c>
      <c r="Q1533" s="198" t="str">
        <f t="shared" si="136"/>
        <v>-</v>
      </c>
      <c r="R1533" s="181" t="str">
        <f t="shared" ca="1" si="137"/>
        <v>TIDAK MCU</v>
      </c>
      <c r="S1533" s="654" t="s">
        <v>24</v>
      </c>
      <c r="T1533" s="1330">
        <v>44926</v>
      </c>
      <c r="U1533" s="212" t="s">
        <v>24</v>
      </c>
      <c r="V1533" s="395" t="s">
        <v>24</v>
      </c>
      <c r="W1533" s="136"/>
      <c r="X1533" s="348"/>
      <c r="Y1533" s="201"/>
      <c r="Z1533" s="351"/>
      <c r="AA1533" s="213"/>
      <c r="AB1533" s="244"/>
      <c r="AC1533" s="213"/>
      <c r="AD1533" s="213"/>
      <c r="AE1533" s="213"/>
      <c r="AF1533" s="213"/>
      <c r="AG1533" s="213"/>
      <c r="AH1533" s="1305"/>
      <c r="AI1533" s="244" t="str">
        <f t="shared" si="138"/>
        <v/>
      </c>
      <c r="AJ1533" s="1315">
        <f t="shared" si="140"/>
        <v>0</v>
      </c>
      <c r="AK1533" s="211" t="s">
        <v>24</v>
      </c>
      <c r="AL1533" s="621" t="s">
        <v>24</v>
      </c>
      <c r="AM1533" s="213"/>
      <c r="AN1533" s="244"/>
      <c r="AO1533" s="244"/>
      <c r="AP1533" s="213"/>
      <c r="AQ1533" s="243" t="s">
        <v>3094</v>
      </c>
      <c r="AR1533" s="213"/>
      <c r="AS1533" s="213"/>
      <c r="AT1533" s="213"/>
      <c r="AU1533" s="213"/>
      <c r="AV1533" s="885"/>
      <c r="AW1533" s="885"/>
      <c r="AX1533" s="885"/>
      <c r="AY1533" s="885"/>
      <c r="AZ1533" s="177"/>
    </row>
    <row r="1534" spans="2:52" ht="15" customHeight="1">
      <c r="B1534" s="1310">
        <v>1528</v>
      </c>
      <c r="C1534" s="563" t="s">
        <v>8202</v>
      </c>
      <c r="D1534" s="590" t="s">
        <v>230</v>
      </c>
      <c r="E1534" s="566" t="s">
        <v>4228</v>
      </c>
      <c r="F1534" s="526" t="s">
        <v>8203</v>
      </c>
      <c r="G1534" s="526" t="s">
        <v>102</v>
      </c>
      <c r="H1534" s="653" t="s">
        <v>8204</v>
      </c>
      <c r="I1534" s="211">
        <v>33028</v>
      </c>
      <c r="J1534" s="231">
        <f t="shared" ca="1" si="139"/>
        <v>32</v>
      </c>
      <c r="K1534" s="316" t="s">
        <v>24</v>
      </c>
      <c r="L1534" s="170" t="s">
        <v>24</v>
      </c>
      <c r="M1534" s="336" t="s">
        <v>24</v>
      </c>
      <c r="N1534" s="577">
        <v>43409</v>
      </c>
      <c r="O1534" s="205" t="s">
        <v>24</v>
      </c>
      <c r="P1534" s="244" t="s">
        <v>24</v>
      </c>
      <c r="Q1534" s="198" t="str">
        <f t="shared" si="136"/>
        <v>-</v>
      </c>
      <c r="R1534" s="181" t="str">
        <f t="shared" ca="1" si="137"/>
        <v>TIDAK MCU</v>
      </c>
      <c r="S1534" s="589" t="s">
        <v>8975</v>
      </c>
      <c r="T1534" s="1330">
        <v>44351</v>
      </c>
      <c r="U1534" s="1329">
        <v>44351</v>
      </c>
      <c r="V1534" s="395" t="s">
        <v>24</v>
      </c>
      <c r="W1534" s="136" t="s">
        <v>24</v>
      </c>
      <c r="X1534" s="200"/>
      <c r="Y1534" s="201"/>
      <c r="Z1534" s="202"/>
      <c r="AA1534" s="244" t="s">
        <v>934</v>
      </c>
      <c r="AB1534" s="244" t="s">
        <v>24</v>
      </c>
      <c r="AC1534" s="244" t="s">
        <v>24</v>
      </c>
      <c r="AD1534" s="244" t="s">
        <v>24</v>
      </c>
      <c r="AE1534" s="244" t="s">
        <v>24</v>
      </c>
      <c r="AF1534" s="244" t="s">
        <v>24</v>
      </c>
      <c r="AG1534" s="213" t="s">
        <v>24</v>
      </c>
      <c r="AH1534" s="1305"/>
      <c r="AI1534" s="244" t="str">
        <f t="shared" si="138"/>
        <v>SC P410 A------</v>
      </c>
      <c r="AJ1534" s="1315">
        <f t="shared" si="140"/>
        <v>43409</v>
      </c>
      <c r="AK1534" s="589">
        <v>43977</v>
      </c>
      <c r="AL1534" s="726">
        <v>43416</v>
      </c>
      <c r="AM1534" s="213"/>
      <c r="AN1534" s="244"/>
      <c r="AO1534" s="244"/>
      <c r="AP1534" s="213"/>
      <c r="AQ1534" s="1231" t="s">
        <v>3094</v>
      </c>
      <c r="AR1534" s="213"/>
      <c r="AS1534" s="213"/>
      <c r="AT1534" s="213"/>
      <c r="AU1534" s="213"/>
      <c r="AV1534" s="885" t="s">
        <v>11697</v>
      </c>
      <c r="AW1534" s="885" t="s">
        <v>11701</v>
      </c>
      <c r="AX1534" s="885" t="s">
        <v>12095</v>
      </c>
      <c r="AY1534" s="460">
        <v>43867</v>
      </c>
      <c r="AZ1534" s="177"/>
    </row>
    <row r="1535" spans="2:52" ht="15" customHeight="1">
      <c r="B1535" s="1310">
        <v>1529</v>
      </c>
      <c r="C1535" s="563" t="s">
        <v>8205</v>
      </c>
      <c r="D1535" s="590" t="s">
        <v>230</v>
      </c>
      <c r="E1535" s="567" t="s">
        <v>4228</v>
      </c>
      <c r="F1535" s="526" t="s">
        <v>8206</v>
      </c>
      <c r="G1535" s="526" t="s">
        <v>102</v>
      </c>
      <c r="H1535" s="653" t="s">
        <v>8207</v>
      </c>
      <c r="I1535" s="211">
        <v>34149</v>
      </c>
      <c r="J1535" s="231">
        <f t="shared" ca="1" si="139"/>
        <v>28</v>
      </c>
      <c r="K1535" s="211" t="s">
        <v>493</v>
      </c>
      <c r="L1535" s="211" t="s">
        <v>8208</v>
      </c>
      <c r="M1535" s="211">
        <v>45002</v>
      </c>
      <c r="N1535" s="577">
        <v>43409</v>
      </c>
      <c r="O1535" s="205" t="s">
        <v>24</v>
      </c>
      <c r="P1535" s="244" t="s">
        <v>24</v>
      </c>
      <c r="Q1535" s="198" t="str">
        <f t="shared" si="136"/>
        <v>-</v>
      </c>
      <c r="R1535" s="181" t="str">
        <f t="shared" ca="1" si="137"/>
        <v>TIDAK MCU</v>
      </c>
      <c r="S1535" s="589" t="s">
        <v>8976</v>
      </c>
      <c r="T1535" s="1330">
        <v>44376</v>
      </c>
      <c r="U1535" s="1329">
        <v>44376</v>
      </c>
      <c r="V1535" s="904" t="s">
        <v>24</v>
      </c>
      <c r="W1535" s="136" t="s">
        <v>24</v>
      </c>
      <c r="X1535" s="200"/>
      <c r="Y1535" s="201"/>
      <c r="Z1535" s="202"/>
      <c r="AA1535" s="244" t="s">
        <v>934</v>
      </c>
      <c r="AB1535" s="244" t="s">
        <v>24</v>
      </c>
      <c r="AC1535" s="244" t="s">
        <v>24</v>
      </c>
      <c r="AD1535" s="244" t="s">
        <v>24</v>
      </c>
      <c r="AE1535" s="244" t="s">
        <v>24</v>
      </c>
      <c r="AF1535" s="244" t="s">
        <v>24</v>
      </c>
      <c r="AG1535" s="213" t="s">
        <v>24</v>
      </c>
      <c r="AH1535" s="1305"/>
      <c r="AI1535" s="244" t="str">
        <f t="shared" si="138"/>
        <v>SC P410 A------</v>
      </c>
      <c r="AJ1535" s="1315">
        <f t="shared" si="140"/>
        <v>43409</v>
      </c>
      <c r="AK1535" s="589">
        <v>43413</v>
      </c>
      <c r="AL1535" s="726">
        <v>43416</v>
      </c>
      <c r="AM1535" s="213"/>
      <c r="AN1535" s="244"/>
      <c r="AO1535" s="244"/>
      <c r="AP1535" s="213"/>
      <c r="AQ1535" s="243" t="s">
        <v>3094</v>
      </c>
      <c r="AR1535" s="213"/>
      <c r="AS1535" s="213"/>
      <c r="AT1535" s="213"/>
      <c r="AU1535" s="213"/>
      <c r="AV1535" s="177"/>
      <c r="AW1535" s="177"/>
      <c r="AX1535" s="177"/>
      <c r="AY1535" s="177"/>
      <c r="AZ1535" s="177"/>
    </row>
    <row r="1536" spans="2:52" ht="15" customHeight="1">
      <c r="B1536" s="1310">
        <v>1530</v>
      </c>
      <c r="C1536" s="563" t="s">
        <v>8209</v>
      </c>
      <c r="D1536" s="590" t="s">
        <v>230</v>
      </c>
      <c r="E1536" s="566" t="s">
        <v>4228</v>
      </c>
      <c r="F1536" s="526" t="s">
        <v>8210</v>
      </c>
      <c r="G1536" s="526" t="s">
        <v>102</v>
      </c>
      <c r="H1536" s="653" t="s">
        <v>8211</v>
      </c>
      <c r="I1536" s="211">
        <v>34817</v>
      </c>
      <c r="J1536" s="231">
        <f t="shared" ca="1" si="139"/>
        <v>27</v>
      </c>
      <c r="K1536" s="176" t="s">
        <v>24</v>
      </c>
      <c r="L1536" s="170" t="s">
        <v>24</v>
      </c>
      <c r="M1536" s="173" t="s">
        <v>24</v>
      </c>
      <c r="N1536" s="510">
        <v>43752</v>
      </c>
      <c r="O1536" s="205" t="s">
        <v>24</v>
      </c>
      <c r="P1536" s="244" t="s">
        <v>24</v>
      </c>
      <c r="Q1536" s="198" t="str">
        <f t="shared" si="136"/>
        <v>-</v>
      </c>
      <c r="R1536" s="181" t="str">
        <f t="shared" ca="1" si="137"/>
        <v>TIDAK MCU</v>
      </c>
      <c r="S1536" s="589" t="s">
        <v>8977</v>
      </c>
      <c r="T1536" s="1330">
        <v>44314</v>
      </c>
      <c r="U1536" s="1329">
        <v>44314</v>
      </c>
      <c r="V1536" s="904" t="s">
        <v>24</v>
      </c>
      <c r="W1536" s="136" t="s">
        <v>24</v>
      </c>
      <c r="X1536" s="200"/>
      <c r="Y1536" s="201"/>
      <c r="Z1536" s="202"/>
      <c r="AA1536" s="244" t="s">
        <v>4457</v>
      </c>
      <c r="AB1536" s="243" t="s">
        <v>4604</v>
      </c>
      <c r="AC1536" s="244" t="s">
        <v>9981</v>
      </c>
      <c r="AD1536" s="244" t="s">
        <v>24</v>
      </c>
      <c r="AE1536" s="244" t="s">
        <v>24</v>
      </c>
      <c r="AF1536" s="244"/>
      <c r="AG1536" s="213"/>
      <c r="AH1536" s="1305"/>
      <c r="AI1536" s="244" t="str">
        <f t="shared" si="138"/>
        <v>SC P360, SC P380NISSAN CWBHD 785--</v>
      </c>
      <c r="AJ1536" s="1315">
        <f t="shared" si="140"/>
        <v>43752</v>
      </c>
      <c r="AK1536" s="211">
        <v>44071</v>
      </c>
      <c r="AL1536" s="726">
        <v>44071</v>
      </c>
      <c r="AM1536" s="213"/>
      <c r="AN1536" s="244"/>
      <c r="AO1536" s="244"/>
      <c r="AP1536" s="213"/>
      <c r="AQ1536" s="243" t="s">
        <v>3094</v>
      </c>
      <c r="AR1536" s="213"/>
      <c r="AS1536" s="213"/>
      <c r="AT1536" s="213"/>
      <c r="AU1536" s="213"/>
      <c r="AV1536" s="177"/>
      <c r="AW1536" s="177"/>
      <c r="AX1536" s="177"/>
      <c r="AY1536" s="885"/>
      <c r="AZ1536" s="177"/>
    </row>
    <row r="1537" spans="2:52" ht="15" customHeight="1">
      <c r="B1537" s="1310">
        <v>1531</v>
      </c>
      <c r="C1537" s="647" t="s">
        <v>8212</v>
      </c>
      <c r="D1537" s="590" t="s">
        <v>230</v>
      </c>
      <c r="E1537" s="567" t="s">
        <v>4228</v>
      </c>
      <c r="F1537" s="526" t="s">
        <v>8213</v>
      </c>
      <c r="G1537" s="526" t="s">
        <v>102</v>
      </c>
      <c r="H1537" s="653" t="s">
        <v>8214</v>
      </c>
      <c r="I1537" s="211">
        <v>30650</v>
      </c>
      <c r="J1537" s="903">
        <f t="shared" ca="1" si="139"/>
        <v>38</v>
      </c>
      <c r="K1537" s="211" t="s">
        <v>493</v>
      </c>
      <c r="L1537" s="211" t="s">
        <v>8215</v>
      </c>
      <c r="M1537" s="211">
        <v>45053</v>
      </c>
      <c r="N1537" s="510">
        <v>43752</v>
      </c>
      <c r="O1537" s="205" t="s">
        <v>24</v>
      </c>
      <c r="P1537" s="244" t="s">
        <v>24</v>
      </c>
      <c r="Q1537" s="198" t="str">
        <f t="shared" si="136"/>
        <v>-</v>
      </c>
      <c r="R1537" s="181" t="str">
        <f t="shared" ca="1" si="137"/>
        <v>TIDAK MCU</v>
      </c>
      <c r="S1537" s="589" t="s">
        <v>8978</v>
      </c>
      <c r="T1537" s="1330">
        <v>44530</v>
      </c>
      <c r="U1537" s="1329">
        <v>44530</v>
      </c>
      <c r="V1537" s="904" t="s">
        <v>24</v>
      </c>
      <c r="W1537" s="136" t="s">
        <v>24</v>
      </c>
      <c r="X1537" s="200"/>
      <c r="Y1537" s="201"/>
      <c r="Z1537" s="202"/>
      <c r="AA1537" s="244" t="s">
        <v>4457</v>
      </c>
      <c r="AB1537" s="244" t="s">
        <v>4604</v>
      </c>
      <c r="AC1537" s="244" t="s">
        <v>9107</v>
      </c>
      <c r="AD1537" s="244" t="s">
        <v>24</v>
      </c>
      <c r="AE1537" s="244" t="s">
        <v>24</v>
      </c>
      <c r="AF1537" s="244" t="s">
        <v>24</v>
      </c>
      <c r="AG1537" s="213" t="s">
        <v>24</v>
      </c>
      <c r="AH1537" s="1305"/>
      <c r="AI1537" s="244" t="str">
        <f t="shared" si="138"/>
        <v>SC P360, SC P380NISSAN CWBHD 465----</v>
      </c>
      <c r="AJ1537" s="1315">
        <f t="shared" si="140"/>
        <v>43752</v>
      </c>
      <c r="AK1537" s="211">
        <v>44108</v>
      </c>
      <c r="AL1537" s="726">
        <v>43752</v>
      </c>
      <c r="AM1537" s="213"/>
      <c r="AN1537" s="244"/>
      <c r="AO1537" s="244"/>
      <c r="AP1537" s="213"/>
      <c r="AQ1537" s="180" t="s">
        <v>3094</v>
      </c>
      <c r="AR1537" s="213"/>
      <c r="AS1537" s="213"/>
      <c r="AT1537" s="213"/>
      <c r="AU1537" s="213"/>
      <c r="AV1537" s="885"/>
      <c r="AW1537" s="885"/>
      <c r="AX1537" s="885"/>
      <c r="AY1537" s="885"/>
      <c r="AZ1537" s="885"/>
    </row>
    <row r="1538" spans="2:52" ht="15" customHeight="1">
      <c r="B1538" s="1310">
        <v>1532</v>
      </c>
      <c r="C1538" s="563" t="s">
        <v>8216</v>
      </c>
      <c r="D1538" s="590" t="s">
        <v>230</v>
      </c>
      <c r="E1538" s="566" t="s">
        <v>4228</v>
      </c>
      <c r="F1538" s="526" t="s">
        <v>8217</v>
      </c>
      <c r="G1538" s="526" t="s">
        <v>102</v>
      </c>
      <c r="H1538" s="653" t="s">
        <v>8218</v>
      </c>
      <c r="I1538" s="211">
        <v>31690</v>
      </c>
      <c r="J1538" s="1314">
        <f t="shared" ca="1" si="139"/>
        <v>35</v>
      </c>
      <c r="K1538" s="316" t="s">
        <v>24</v>
      </c>
      <c r="L1538" s="326" t="s">
        <v>24</v>
      </c>
      <c r="M1538" s="336" t="s">
        <v>24</v>
      </c>
      <c r="N1538" s="577">
        <v>43409</v>
      </c>
      <c r="O1538" s="205" t="s">
        <v>24</v>
      </c>
      <c r="P1538" s="244" t="s">
        <v>24</v>
      </c>
      <c r="Q1538" s="198" t="str">
        <f t="shared" si="136"/>
        <v>-</v>
      </c>
      <c r="R1538" s="181" t="str">
        <f t="shared" ca="1" si="137"/>
        <v>TIDAK MCU</v>
      </c>
      <c r="S1538" s="589" t="s">
        <v>8979</v>
      </c>
      <c r="T1538" s="1330">
        <v>44474</v>
      </c>
      <c r="U1538" s="1329">
        <v>44474</v>
      </c>
      <c r="V1538" s="1330" t="s">
        <v>24</v>
      </c>
      <c r="W1538" s="1311" t="s">
        <v>24</v>
      </c>
      <c r="X1538" s="200"/>
      <c r="Y1538" s="201"/>
      <c r="Z1538" s="202"/>
      <c r="AA1538" s="244" t="s">
        <v>934</v>
      </c>
      <c r="AB1538" s="244" t="s">
        <v>24</v>
      </c>
      <c r="AC1538" s="244" t="s">
        <v>24</v>
      </c>
      <c r="AD1538" s="244" t="s">
        <v>24</v>
      </c>
      <c r="AE1538" s="244" t="s">
        <v>24</v>
      </c>
      <c r="AF1538" s="244" t="s">
        <v>24</v>
      </c>
      <c r="AG1538" s="213" t="s">
        <v>24</v>
      </c>
      <c r="AH1538" s="1305"/>
      <c r="AI1538" s="244" t="str">
        <f t="shared" si="138"/>
        <v>SC P410 A------</v>
      </c>
      <c r="AJ1538" s="1315">
        <f t="shared" si="140"/>
        <v>43409</v>
      </c>
      <c r="AK1538" s="589">
        <v>44083</v>
      </c>
      <c r="AL1538" s="726">
        <v>44083</v>
      </c>
      <c r="AM1538" s="213"/>
      <c r="AN1538" s="244"/>
      <c r="AO1538" s="244"/>
      <c r="AP1538" s="213"/>
      <c r="AQ1538" s="1231" t="s">
        <v>3094</v>
      </c>
      <c r="AR1538" s="213"/>
      <c r="AS1538" s="213"/>
      <c r="AT1538" s="213"/>
      <c r="AU1538" s="213"/>
      <c r="AV1538" s="885"/>
      <c r="AW1538" s="885"/>
      <c r="AX1538" s="885"/>
      <c r="AY1538" s="885"/>
      <c r="AZ1538" s="177"/>
    </row>
    <row r="1539" spans="2:52" ht="15" customHeight="1">
      <c r="B1539" s="1310">
        <v>1533</v>
      </c>
      <c r="C1539" s="563" t="s">
        <v>8219</v>
      </c>
      <c r="D1539" s="590" t="s">
        <v>230</v>
      </c>
      <c r="E1539" s="567" t="s">
        <v>4228</v>
      </c>
      <c r="F1539" s="526" t="s">
        <v>8220</v>
      </c>
      <c r="G1539" s="526" t="s">
        <v>102</v>
      </c>
      <c r="H1539" s="653" t="s">
        <v>8221</v>
      </c>
      <c r="I1539" s="211">
        <v>30758</v>
      </c>
      <c r="J1539" s="903">
        <f t="shared" ca="1" si="139"/>
        <v>38</v>
      </c>
      <c r="K1539" s="211" t="s">
        <v>5110</v>
      </c>
      <c r="L1539" s="211" t="s">
        <v>8222</v>
      </c>
      <c r="M1539" s="211">
        <v>44840</v>
      </c>
      <c r="N1539" s="577">
        <v>43409</v>
      </c>
      <c r="O1539" s="205" t="s">
        <v>24</v>
      </c>
      <c r="P1539" s="244" t="s">
        <v>24</v>
      </c>
      <c r="Q1539" s="198" t="str">
        <f t="shared" si="136"/>
        <v>-</v>
      </c>
      <c r="R1539" s="181" t="str">
        <f t="shared" ca="1" si="137"/>
        <v>TIDAK MCU</v>
      </c>
      <c r="S1539" s="589" t="s">
        <v>8980</v>
      </c>
      <c r="T1539" s="1330">
        <v>44637</v>
      </c>
      <c r="U1539" s="1329">
        <v>44637</v>
      </c>
      <c r="V1539" s="904" t="s">
        <v>24</v>
      </c>
      <c r="W1539" s="136" t="s">
        <v>24</v>
      </c>
      <c r="X1539" s="200"/>
      <c r="Y1539" s="201"/>
      <c r="Z1539" s="202"/>
      <c r="AA1539" s="244" t="s">
        <v>934</v>
      </c>
      <c r="AB1539" s="244" t="s">
        <v>24</v>
      </c>
      <c r="AC1539" s="244" t="s">
        <v>24</v>
      </c>
      <c r="AD1539" s="244" t="s">
        <v>24</v>
      </c>
      <c r="AE1539" s="244" t="s">
        <v>24</v>
      </c>
      <c r="AF1539" s="244" t="s">
        <v>24</v>
      </c>
      <c r="AG1539" s="213" t="s">
        <v>24</v>
      </c>
      <c r="AH1539" s="1305"/>
      <c r="AI1539" s="244" t="str">
        <f t="shared" si="138"/>
        <v>SC P410 A------</v>
      </c>
      <c r="AJ1539" s="1315">
        <f t="shared" si="140"/>
        <v>43409</v>
      </c>
      <c r="AK1539" s="589" t="s">
        <v>24</v>
      </c>
      <c r="AL1539" s="726">
        <v>43409</v>
      </c>
      <c r="AM1539" s="213"/>
      <c r="AN1539" s="244"/>
      <c r="AO1539" s="244"/>
      <c r="AP1539" s="213"/>
      <c r="AQ1539" s="180"/>
      <c r="AR1539" s="213"/>
      <c r="AS1539" s="213"/>
      <c r="AT1539" s="213"/>
      <c r="AU1539" s="213"/>
      <c r="AV1539" s="885"/>
      <c r="AW1539" s="885"/>
      <c r="AX1539" s="885"/>
      <c r="AY1539" s="885"/>
      <c r="AZ1539" s="885"/>
    </row>
    <row r="1540" spans="2:52" ht="15.75" customHeight="1">
      <c r="B1540" s="1310">
        <v>1534</v>
      </c>
      <c r="C1540" s="563" t="s">
        <v>8223</v>
      </c>
      <c r="D1540" s="590" t="s">
        <v>230</v>
      </c>
      <c r="E1540" s="566" t="s">
        <v>4228</v>
      </c>
      <c r="F1540" s="526" t="s">
        <v>8224</v>
      </c>
      <c r="G1540" s="526" t="s">
        <v>102</v>
      </c>
      <c r="H1540" s="653" t="s">
        <v>8225</v>
      </c>
      <c r="I1540" s="211">
        <v>34978</v>
      </c>
      <c r="J1540" s="903">
        <f t="shared" ca="1" si="139"/>
        <v>26</v>
      </c>
      <c r="K1540" s="181" t="s">
        <v>24</v>
      </c>
      <c r="L1540" s="181" t="s">
        <v>24</v>
      </c>
      <c r="M1540" s="181" t="s">
        <v>24</v>
      </c>
      <c r="N1540" s="577">
        <v>43409</v>
      </c>
      <c r="O1540" s="205" t="s">
        <v>24</v>
      </c>
      <c r="P1540" s="244" t="s">
        <v>24</v>
      </c>
      <c r="Q1540" s="198" t="str">
        <f t="shared" si="136"/>
        <v>-</v>
      </c>
      <c r="R1540" s="181" t="str">
        <f t="shared" ca="1" si="137"/>
        <v>TIDAK MCU</v>
      </c>
      <c r="S1540" s="589" t="s">
        <v>8981</v>
      </c>
      <c r="T1540" s="1330">
        <v>44475</v>
      </c>
      <c r="U1540" s="1329">
        <v>44475</v>
      </c>
      <c r="V1540" s="904" t="s">
        <v>24</v>
      </c>
      <c r="W1540" s="136" t="s">
        <v>24</v>
      </c>
      <c r="X1540" s="200"/>
      <c r="Y1540" s="201"/>
      <c r="Z1540" s="202"/>
      <c r="AA1540" s="243" t="s">
        <v>934</v>
      </c>
      <c r="AB1540" s="244" t="s">
        <v>24</v>
      </c>
      <c r="AC1540" s="244" t="s">
        <v>24</v>
      </c>
      <c r="AD1540" s="244" t="s">
        <v>24</v>
      </c>
      <c r="AE1540" s="244" t="s">
        <v>24</v>
      </c>
      <c r="AF1540" s="244" t="s">
        <v>24</v>
      </c>
      <c r="AG1540" s="213" t="s">
        <v>24</v>
      </c>
      <c r="AH1540" s="1305"/>
      <c r="AI1540" s="244" t="str">
        <f t="shared" si="138"/>
        <v>SC P410 A------</v>
      </c>
      <c r="AJ1540" s="1315">
        <f t="shared" si="140"/>
        <v>43409</v>
      </c>
      <c r="AK1540" s="589" t="s">
        <v>24</v>
      </c>
      <c r="AL1540" s="726">
        <v>43409</v>
      </c>
      <c r="AM1540" s="213"/>
      <c r="AN1540" s="244"/>
      <c r="AO1540" s="244"/>
      <c r="AP1540" s="213"/>
      <c r="AQ1540" s="1231" t="s">
        <v>3094</v>
      </c>
      <c r="AR1540" s="213"/>
      <c r="AS1540" s="213"/>
      <c r="AT1540" s="213"/>
      <c r="AU1540" s="213"/>
      <c r="AV1540" s="885"/>
      <c r="AW1540" s="885"/>
      <c r="AX1540" s="885"/>
      <c r="AY1540" s="885"/>
      <c r="AZ1540" s="177"/>
    </row>
    <row r="1541" spans="2:52" ht="15.75" customHeight="1">
      <c r="B1541" s="1310">
        <v>1535</v>
      </c>
      <c r="C1541" s="563" t="s">
        <v>8226</v>
      </c>
      <c r="D1541" s="590" t="s">
        <v>230</v>
      </c>
      <c r="E1541" s="566" t="s">
        <v>4228</v>
      </c>
      <c r="F1541" s="526" t="s">
        <v>8227</v>
      </c>
      <c r="G1541" s="526" t="s">
        <v>102</v>
      </c>
      <c r="H1541" s="653" t="s">
        <v>8228</v>
      </c>
      <c r="I1541" s="211">
        <v>33007</v>
      </c>
      <c r="J1541" s="903">
        <f t="shared" ca="1" si="139"/>
        <v>32</v>
      </c>
      <c r="K1541" s="316" t="s">
        <v>24</v>
      </c>
      <c r="L1541" s="326" t="s">
        <v>24</v>
      </c>
      <c r="M1541" s="336" t="s">
        <v>24</v>
      </c>
      <c r="N1541" s="577">
        <v>43409</v>
      </c>
      <c r="O1541" s="205" t="s">
        <v>24</v>
      </c>
      <c r="P1541" s="244" t="s">
        <v>24</v>
      </c>
      <c r="Q1541" s="198" t="str">
        <f t="shared" si="136"/>
        <v>-</v>
      </c>
      <c r="R1541" s="181" t="str">
        <f t="shared" ca="1" si="137"/>
        <v>TIDAK MCU</v>
      </c>
      <c r="S1541" s="589" t="s">
        <v>8982</v>
      </c>
      <c r="T1541" s="1330">
        <v>44330</v>
      </c>
      <c r="U1541" s="1329">
        <v>44330</v>
      </c>
      <c r="V1541" s="904" t="s">
        <v>24</v>
      </c>
      <c r="W1541" s="136" t="s">
        <v>24</v>
      </c>
      <c r="X1541" s="200"/>
      <c r="Y1541" s="201"/>
      <c r="Z1541" s="202"/>
      <c r="AA1541" s="244" t="s">
        <v>934</v>
      </c>
      <c r="AB1541" s="244" t="s">
        <v>24</v>
      </c>
      <c r="AC1541" s="244" t="s">
        <v>24</v>
      </c>
      <c r="AD1541" s="244" t="s">
        <v>24</v>
      </c>
      <c r="AE1541" s="244" t="s">
        <v>24</v>
      </c>
      <c r="AF1541" s="244" t="s">
        <v>24</v>
      </c>
      <c r="AG1541" s="213" t="s">
        <v>24</v>
      </c>
      <c r="AH1541" s="1305"/>
      <c r="AI1541" s="244" t="str">
        <f t="shared" si="138"/>
        <v>SC P410 A------</v>
      </c>
      <c r="AJ1541" s="1315">
        <f t="shared" si="140"/>
        <v>43409</v>
      </c>
      <c r="AK1541" s="589">
        <v>43972</v>
      </c>
      <c r="AL1541" s="726">
        <v>43409</v>
      </c>
      <c r="AM1541" s="213"/>
      <c r="AN1541" s="244"/>
      <c r="AO1541" s="244"/>
      <c r="AP1541" s="213"/>
      <c r="AQ1541" s="1231" t="s">
        <v>3094</v>
      </c>
      <c r="AR1541" s="213"/>
      <c r="AS1541" s="213"/>
      <c r="AT1541" s="213"/>
      <c r="AU1541" s="213"/>
      <c r="AV1541" s="885"/>
      <c r="AW1541" s="885"/>
      <c r="AX1541" s="885"/>
      <c r="AY1541" s="885"/>
      <c r="AZ1541" s="177"/>
    </row>
    <row r="1542" spans="2:52" ht="15.75" customHeight="1">
      <c r="B1542" s="1310">
        <v>1536</v>
      </c>
      <c r="C1542" s="563" t="s">
        <v>8229</v>
      </c>
      <c r="D1542" s="590" t="s">
        <v>230</v>
      </c>
      <c r="E1542" s="567" t="s">
        <v>4228</v>
      </c>
      <c r="F1542" s="526" t="s">
        <v>8230</v>
      </c>
      <c r="G1542" s="526" t="s">
        <v>102</v>
      </c>
      <c r="H1542" s="653" t="s">
        <v>8231</v>
      </c>
      <c r="I1542" s="211">
        <v>35196</v>
      </c>
      <c r="J1542" s="903">
        <f t="shared" ca="1" si="139"/>
        <v>26</v>
      </c>
      <c r="K1542" s="181" t="s">
        <v>5110</v>
      </c>
      <c r="L1542" s="181" t="s">
        <v>8232</v>
      </c>
      <c r="M1542" s="181">
        <v>45290</v>
      </c>
      <c r="N1542" s="577">
        <v>43409</v>
      </c>
      <c r="O1542" s="205" t="s">
        <v>24</v>
      </c>
      <c r="P1542" s="244" t="s">
        <v>24</v>
      </c>
      <c r="Q1542" s="198" t="str">
        <f t="shared" si="136"/>
        <v>-</v>
      </c>
      <c r="R1542" s="181" t="str">
        <f t="shared" ca="1" si="137"/>
        <v>TIDAK MCU</v>
      </c>
      <c r="S1542" s="589" t="s">
        <v>8983</v>
      </c>
      <c r="T1542" s="1330">
        <v>44327</v>
      </c>
      <c r="U1542" s="1329">
        <v>44327</v>
      </c>
      <c r="V1542" s="904" t="s">
        <v>24</v>
      </c>
      <c r="W1542" s="136" t="s">
        <v>24</v>
      </c>
      <c r="X1542" s="200"/>
      <c r="Y1542" s="201"/>
      <c r="Z1542" s="202"/>
      <c r="AA1542" s="244" t="s">
        <v>934</v>
      </c>
      <c r="AB1542" s="244" t="s">
        <v>24</v>
      </c>
      <c r="AC1542" s="244" t="s">
        <v>24</v>
      </c>
      <c r="AD1542" s="244" t="s">
        <v>24</v>
      </c>
      <c r="AE1542" s="244" t="s">
        <v>24</v>
      </c>
      <c r="AF1542" s="244" t="s">
        <v>24</v>
      </c>
      <c r="AG1542" s="213" t="s">
        <v>24</v>
      </c>
      <c r="AH1542" s="1305"/>
      <c r="AI1542" s="244" t="str">
        <f t="shared" si="138"/>
        <v>SC P410 A------</v>
      </c>
      <c r="AJ1542" s="1315">
        <f t="shared" si="140"/>
        <v>43409</v>
      </c>
      <c r="AK1542" s="589">
        <v>43972</v>
      </c>
      <c r="AL1542" s="726">
        <v>43409</v>
      </c>
      <c r="AM1542" s="213"/>
      <c r="AN1542" s="244"/>
      <c r="AO1542" s="244"/>
      <c r="AP1542" s="213"/>
      <c r="AQ1542" s="243" t="s">
        <v>3094</v>
      </c>
      <c r="AR1542" s="213"/>
      <c r="AS1542" s="213"/>
      <c r="AT1542" s="213"/>
      <c r="AU1542" s="213"/>
      <c r="AV1542" s="885"/>
      <c r="AW1542" s="885"/>
      <c r="AX1542" s="885"/>
      <c r="AY1542" s="885"/>
      <c r="AZ1542" s="177"/>
    </row>
    <row r="1543" spans="2:52" ht="15.75" customHeight="1">
      <c r="B1543" s="1310">
        <v>1537</v>
      </c>
      <c r="C1543" s="647" t="s">
        <v>8233</v>
      </c>
      <c r="D1543" s="244" t="s">
        <v>230</v>
      </c>
      <c r="E1543" s="521" t="s">
        <v>4228</v>
      </c>
      <c r="F1543" s="509" t="s">
        <v>8234</v>
      </c>
      <c r="G1543" s="509" t="s">
        <v>102</v>
      </c>
      <c r="H1543" s="653" t="s">
        <v>8235</v>
      </c>
      <c r="I1543" s="211">
        <v>32872</v>
      </c>
      <c r="J1543" s="903">
        <f t="shared" ca="1" si="139"/>
        <v>32</v>
      </c>
      <c r="K1543" s="211" t="s">
        <v>494</v>
      </c>
      <c r="L1543" s="211" t="s">
        <v>8236</v>
      </c>
      <c r="M1543" s="211">
        <v>43981</v>
      </c>
      <c r="N1543" s="577">
        <v>43409</v>
      </c>
      <c r="O1543" s="205" t="s">
        <v>24</v>
      </c>
      <c r="P1543" s="463" t="s">
        <v>24</v>
      </c>
      <c r="Q1543" s="198" t="str">
        <f t="shared" si="136"/>
        <v>-</v>
      </c>
      <c r="R1543" s="181" t="str">
        <f t="shared" ca="1" si="137"/>
        <v>TIDAK MCU</v>
      </c>
      <c r="S1543" s="589" t="s">
        <v>8984</v>
      </c>
      <c r="T1543" s="1330">
        <v>44560</v>
      </c>
      <c r="U1543" s="1329">
        <v>44560</v>
      </c>
      <c r="V1543" s="904" t="s">
        <v>24</v>
      </c>
      <c r="W1543" s="136" t="s">
        <v>24</v>
      </c>
      <c r="X1543" s="200"/>
      <c r="Y1543" s="201"/>
      <c r="Z1543" s="202"/>
      <c r="AA1543" s="244" t="s">
        <v>934</v>
      </c>
      <c r="AB1543" s="244" t="s">
        <v>24</v>
      </c>
      <c r="AC1543" s="244" t="s">
        <v>24</v>
      </c>
      <c r="AD1543" s="244" t="s">
        <v>24</v>
      </c>
      <c r="AE1543" s="244" t="s">
        <v>24</v>
      </c>
      <c r="AF1543" s="244" t="s">
        <v>24</v>
      </c>
      <c r="AG1543" s="213" t="s">
        <v>24</v>
      </c>
      <c r="AH1543" s="1305"/>
      <c r="AI1543" s="244" t="str">
        <f t="shared" si="138"/>
        <v>SC P410 A------</v>
      </c>
      <c r="AJ1543" s="1315">
        <f t="shared" si="140"/>
        <v>43409</v>
      </c>
      <c r="AK1543" s="589" t="s">
        <v>24</v>
      </c>
      <c r="AL1543" s="726">
        <v>43409</v>
      </c>
      <c r="AM1543" s="213"/>
      <c r="AN1543" s="244"/>
      <c r="AO1543" s="244"/>
      <c r="AP1543" s="213"/>
      <c r="AQ1543" s="180"/>
      <c r="AR1543" s="213"/>
      <c r="AS1543" s="213"/>
      <c r="AT1543" s="213"/>
      <c r="AU1543" s="213"/>
      <c r="AV1543" s="885"/>
      <c r="AW1543" s="885"/>
      <c r="AX1543" s="885"/>
      <c r="AY1543" s="885"/>
      <c r="AZ1543" s="177"/>
    </row>
    <row r="1544" spans="2:52" ht="15.75" customHeight="1">
      <c r="B1544" s="1310">
        <v>1538</v>
      </c>
      <c r="C1544" s="563" t="s">
        <v>8237</v>
      </c>
      <c r="D1544" s="590" t="s">
        <v>230</v>
      </c>
      <c r="E1544" s="567" t="s">
        <v>4228</v>
      </c>
      <c r="F1544" s="526" t="s">
        <v>8238</v>
      </c>
      <c r="G1544" s="526" t="s">
        <v>102</v>
      </c>
      <c r="H1544" s="653" t="s">
        <v>8239</v>
      </c>
      <c r="I1544" s="211">
        <v>31917</v>
      </c>
      <c r="J1544" s="903">
        <f t="shared" ca="1" si="139"/>
        <v>35</v>
      </c>
      <c r="K1544" s="181" t="s">
        <v>24</v>
      </c>
      <c r="L1544" s="181" t="s">
        <v>24</v>
      </c>
      <c r="M1544" s="181" t="s">
        <v>24</v>
      </c>
      <c r="N1544" s="577">
        <v>43409</v>
      </c>
      <c r="O1544" s="205" t="s">
        <v>24</v>
      </c>
      <c r="P1544" s="244" t="s">
        <v>24</v>
      </c>
      <c r="Q1544" s="198" t="str">
        <f t="shared" si="136"/>
        <v>-</v>
      </c>
      <c r="R1544" s="181" t="str">
        <f t="shared" ca="1" si="137"/>
        <v>TIDAK MCU</v>
      </c>
      <c r="S1544" s="589" t="s">
        <v>8985</v>
      </c>
      <c r="T1544" s="1330">
        <v>44336</v>
      </c>
      <c r="U1544" s="1329">
        <v>44336</v>
      </c>
      <c r="V1544" s="904" t="s">
        <v>24</v>
      </c>
      <c r="W1544" s="136" t="s">
        <v>24</v>
      </c>
      <c r="X1544" s="200"/>
      <c r="Y1544" s="201"/>
      <c r="Z1544" s="202"/>
      <c r="AA1544" s="244" t="s">
        <v>934</v>
      </c>
      <c r="AB1544" s="244" t="s">
        <v>24</v>
      </c>
      <c r="AC1544" s="244" t="s">
        <v>24</v>
      </c>
      <c r="AD1544" s="244" t="s">
        <v>24</v>
      </c>
      <c r="AE1544" s="244" t="s">
        <v>24</v>
      </c>
      <c r="AF1544" s="244" t="s">
        <v>24</v>
      </c>
      <c r="AG1544" s="213" t="s">
        <v>24</v>
      </c>
      <c r="AH1544" s="1305"/>
      <c r="AI1544" s="244" t="str">
        <f t="shared" si="138"/>
        <v>SC P410 A------</v>
      </c>
      <c r="AJ1544" s="1315">
        <f t="shared" si="140"/>
        <v>43409</v>
      </c>
      <c r="AK1544" s="589" t="s">
        <v>24</v>
      </c>
      <c r="AL1544" s="726">
        <v>43409</v>
      </c>
      <c r="AM1544" s="213"/>
      <c r="AN1544" s="244"/>
      <c r="AO1544" s="244"/>
      <c r="AP1544" s="213"/>
      <c r="AQ1544" s="243" t="s">
        <v>3094</v>
      </c>
      <c r="AR1544" s="213"/>
      <c r="AS1544" s="213"/>
      <c r="AT1544" s="213"/>
      <c r="AU1544" s="213"/>
      <c r="AV1544" s="885"/>
      <c r="AW1544" s="885"/>
      <c r="AX1544" s="885"/>
      <c r="AY1544" s="885"/>
      <c r="AZ1544" s="177"/>
    </row>
    <row r="1545" spans="2:52" ht="15.75" customHeight="1">
      <c r="B1545" s="1310">
        <v>1539</v>
      </c>
      <c r="C1545" s="563" t="s">
        <v>8240</v>
      </c>
      <c r="D1545" s="590" t="s">
        <v>230</v>
      </c>
      <c r="E1545" s="521" t="s">
        <v>4228</v>
      </c>
      <c r="F1545" s="509" t="s">
        <v>8241</v>
      </c>
      <c r="G1545" s="509" t="s">
        <v>102</v>
      </c>
      <c r="H1545" s="653" t="s">
        <v>8242</v>
      </c>
      <c r="I1545" s="211">
        <v>35135</v>
      </c>
      <c r="J1545" s="903">
        <f t="shared" ca="1" si="139"/>
        <v>26</v>
      </c>
      <c r="K1545" s="316" t="s">
        <v>24</v>
      </c>
      <c r="L1545" s="326" t="s">
        <v>24</v>
      </c>
      <c r="M1545" s="1334" t="s">
        <v>24</v>
      </c>
      <c r="N1545" s="577">
        <v>42091</v>
      </c>
      <c r="O1545" s="211" t="s">
        <v>24</v>
      </c>
      <c r="P1545" s="463" t="s">
        <v>24</v>
      </c>
      <c r="Q1545" s="198" t="str">
        <f t="shared" si="136"/>
        <v>-</v>
      </c>
      <c r="R1545" s="181" t="str">
        <f t="shared" ca="1" si="137"/>
        <v>TIDAK MCU</v>
      </c>
      <c r="S1545" s="589" t="s">
        <v>8986</v>
      </c>
      <c r="T1545" s="1330">
        <v>44631</v>
      </c>
      <c r="U1545" s="1329">
        <v>44631</v>
      </c>
      <c r="V1545" s="904" t="s">
        <v>24</v>
      </c>
      <c r="W1545" s="136" t="s">
        <v>24</v>
      </c>
      <c r="X1545" s="200"/>
      <c r="Y1545" s="201"/>
      <c r="Z1545" s="202"/>
      <c r="AA1545" s="243" t="s">
        <v>4457</v>
      </c>
      <c r="AB1545" s="243" t="s">
        <v>926</v>
      </c>
      <c r="AC1545" s="213" t="s">
        <v>24</v>
      </c>
      <c r="AD1545" s="244"/>
      <c r="AE1545" s="244"/>
      <c r="AF1545" s="244"/>
      <c r="AG1545" s="213"/>
      <c r="AH1545" s="1305"/>
      <c r="AI1545" s="244" t="str">
        <f t="shared" si="138"/>
        <v>SC P360, SC P380HD 465, HD 785-</v>
      </c>
      <c r="AJ1545" s="1315">
        <f t="shared" si="140"/>
        <v>42091</v>
      </c>
      <c r="AK1545" s="589">
        <v>42091</v>
      </c>
      <c r="AL1545" s="726">
        <v>42091</v>
      </c>
      <c r="AM1545" s="213"/>
      <c r="AN1545" s="244"/>
      <c r="AO1545" s="244"/>
      <c r="AP1545" s="213"/>
      <c r="AQ1545" s="243" t="s">
        <v>3094</v>
      </c>
      <c r="AR1545" s="213"/>
      <c r="AS1545" s="213"/>
      <c r="AT1545" s="213"/>
      <c r="AU1545" s="213"/>
      <c r="AV1545" s="885"/>
      <c r="AW1545" s="885"/>
      <c r="AX1545" s="885"/>
      <c r="AY1545" s="885"/>
      <c r="AZ1545" s="177"/>
    </row>
    <row r="1546" spans="2:52" ht="15" customHeight="1">
      <c r="B1546" s="1310">
        <v>1540</v>
      </c>
      <c r="C1546" s="563" t="s">
        <v>8243</v>
      </c>
      <c r="D1546" s="244" t="s">
        <v>230</v>
      </c>
      <c r="E1546" s="567" t="s">
        <v>4228</v>
      </c>
      <c r="F1546" s="526" t="s">
        <v>8244</v>
      </c>
      <c r="G1546" s="526" t="s">
        <v>102</v>
      </c>
      <c r="H1546" s="653" t="s">
        <v>8245</v>
      </c>
      <c r="I1546" s="211">
        <v>36605</v>
      </c>
      <c r="J1546" s="903">
        <f t="shared" ca="1" si="139"/>
        <v>22</v>
      </c>
      <c r="K1546" s="176" t="s">
        <v>24</v>
      </c>
      <c r="L1546" s="170" t="s">
        <v>24</v>
      </c>
      <c r="M1546" s="173" t="s">
        <v>24</v>
      </c>
      <c r="N1546" s="577">
        <v>43424</v>
      </c>
      <c r="O1546" s="205" t="s">
        <v>24</v>
      </c>
      <c r="P1546" s="244" t="s">
        <v>24</v>
      </c>
      <c r="Q1546" s="198" t="str">
        <f t="shared" si="136"/>
        <v>-</v>
      </c>
      <c r="R1546" s="181" t="str">
        <f t="shared" ca="1" si="137"/>
        <v>TIDAK MCU</v>
      </c>
      <c r="S1546" s="589" t="s">
        <v>8987</v>
      </c>
      <c r="T1546" s="1330">
        <v>44275</v>
      </c>
      <c r="U1546" s="1329">
        <v>44275</v>
      </c>
      <c r="V1546" s="904" t="s">
        <v>24</v>
      </c>
      <c r="W1546" s="136" t="s">
        <v>24</v>
      </c>
      <c r="X1546" s="200"/>
      <c r="Y1546" s="201"/>
      <c r="Z1546" s="202"/>
      <c r="AA1546" s="213" t="s">
        <v>4457</v>
      </c>
      <c r="AB1546" s="213" t="s">
        <v>24</v>
      </c>
      <c r="AC1546" s="213"/>
      <c r="AD1546" s="213"/>
      <c r="AE1546" s="213"/>
      <c r="AF1546" s="213"/>
      <c r="AG1546" s="213"/>
      <c r="AH1546" s="1305"/>
      <c r="AI1546" s="244" t="str">
        <f t="shared" si="138"/>
        <v>SC P360, SC P380-</v>
      </c>
      <c r="AJ1546" s="1315">
        <f t="shared" si="140"/>
        <v>43424</v>
      </c>
      <c r="AK1546" s="589">
        <v>43428</v>
      </c>
      <c r="AL1546" s="726">
        <v>43431</v>
      </c>
      <c r="AM1546" s="213"/>
      <c r="AN1546" s="244"/>
      <c r="AO1546" s="244"/>
      <c r="AP1546" s="213"/>
      <c r="AQ1546" s="1231" t="s">
        <v>3094</v>
      </c>
      <c r="AR1546" s="213"/>
      <c r="AS1546" s="213"/>
      <c r="AT1546" s="213"/>
      <c r="AU1546" s="213"/>
      <c r="AV1546" s="885"/>
      <c r="AW1546" s="885"/>
      <c r="AX1546" s="885"/>
      <c r="AY1546" s="885"/>
      <c r="AZ1546" s="177"/>
    </row>
    <row r="1547" spans="2:52" ht="15" customHeight="1">
      <c r="B1547" s="1310">
        <v>1541</v>
      </c>
      <c r="C1547" s="563" t="s">
        <v>8246</v>
      </c>
      <c r="D1547" s="590" t="s">
        <v>230</v>
      </c>
      <c r="E1547" s="566" t="s">
        <v>4228</v>
      </c>
      <c r="F1547" s="526" t="s">
        <v>8247</v>
      </c>
      <c r="G1547" s="526" t="s">
        <v>102</v>
      </c>
      <c r="H1547" s="653" t="s">
        <v>8248</v>
      </c>
      <c r="I1547" s="211">
        <v>36384</v>
      </c>
      <c r="J1547" s="231">
        <f t="shared" ca="1" si="139"/>
        <v>22</v>
      </c>
      <c r="K1547" s="176" t="s">
        <v>24</v>
      </c>
      <c r="L1547" s="170" t="s">
        <v>24</v>
      </c>
      <c r="M1547" s="173" t="s">
        <v>24</v>
      </c>
      <c r="N1547" s="577">
        <v>43424</v>
      </c>
      <c r="O1547" s="205" t="s">
        <v>24</v>
      </c>
      <c r="P1547" s="244" t="s">
        <v>24</v>
      </c>
      <c r="Q1547" s="198" t="str">
        <f t="shared" si="136"/>
        <v>-</v>
      </c>
      <c r="R1547" s="181" t="str">
        <f t="shared" ca="1" si="137"/>
        <v>TIDAK MCU</v>
      </c>
      <c r="S1547" s="589" t="s">
        <v>8988</v>
      </c>
      <c r="T1547" s="1330">
        <v>44420</v>
      </c>
      <c r="U1547" s="1329">
        <v>44420</v>
      </c>
      <c r="V1547" s="904" t="s">
        <v>24</v>
      </c>
      <c r="W1547" s="136" t="s">
        <v>24</v>
      </c>
      <c r="X1547" s="200"/>
      <c r="Y1547" s="201"/>
      <c r="Z1547" s="202"/>
      <c r="AA1547" s="213" t="s">
        <v>4457</v>
      </c>
      <c r="AB1547" s="213" t="s">
        <v>24</v>
      </c>
      <c r="AC1547" s="213"/>
      <c r="AD1547" s="213"/>
      <c r="AE1547" s="213"/>
      <c r="AF1547" s="213"/>
      <c r="AG1547" s="213"/>
      <c r="AH1547" s="1305"/>
      <c r="AI1547" s="244" t="str">
        <f t="shared" si="138"/>
        <v>SC P360, SC P380-</v>
      </c>
      <c r="AJ1547" s="1315">
        <f t="shared" si="140"/>
        <v>43424</v>
      </c>
      <c r="AK1547" s="589">
        <v>44020</v>
      </c>
      <c r="AL1547" s="726">
        <v>43431</v>
      </c>
      <c r="AM1547" s="213"/>
      <c r="AN1547" s="244"/>
      <c r="AO1547" s="244"/>
      <c r="AP1547" s="213"/>
      <c r="AQ1547" s="1231" t="s">
        <v>3094</v>
      </c>
      <c r="AR1547" s="213"/>
      <c r="AS1547" s="213"/>
      <c r="AT1547" s="213"/>
      <c r="AU1547" s="213"/>
      <c r="AV1547" s="885"/>
      <c r="AW1547" s="885"/>
      <c r="AX1547" s="885"/>
      <c r="AY1547" s="885"/>
      <c r="AZ1547" s="177"/>
    </row>
    <row r="1548" spans="2:52" ht="15.75" customHeight="1">
      <c r="B1548" s="1310">
        <v>2078</v>
      </c>
      <c r="C1548" s="2351" t="s">
        <v>4883</v>
      </c>
      <c r="D1548" s="566" t="s">
        <v>230</v>
      </c>
      <c r="E1548" s="566" t="s">
        <v>4222</v>
      </c>
      <c r="F1548" s="526" t="s">
        <v>10175</v>
      </c>
      <c r="G1548" s="526" t="s">
        <v>102</v>
      </c>
      <c r="H1548" s="570" t="s">
        <v>24</v>
      </c>
      <c r="I1548" s="733">
        <v>32943</v>
      </c>
      <c r="J1548" s="231">
        <f t="shared" ca="1" si="139"/>
        <v>32</v>
      </c>
      <c r="K1548" s="176" t="s">
        <v>24</v>
      </c>
      <c r="L1548" s="170" t="s">
        <v>24</v>
      </c>
      <c r="M1548" s="173" t="s">
        <v>24</v>
      </c>
      <c r="N1548" s="510">
        <v>42489</v>
      </c>
      <c r="O1548" s="205" t="s">
        <v>24</v>
      </c>
      <c r="P1548" s="205" t="s">
        <v>24</v>
      </c>
      <c r="Q1548" s="198" t="str">
        <f t="shared" si="136"/>
        <v>-</v>
      </c>
      <c r="R1548" s="181" t="str">
        <f t="shared" ca="1" si="137"/>
        <v>TIDAK MCU</v>
      </c>
      <c r="S1548" s="589" t="s">
        <v>10983</v>
      </c>
      <c r="T1548" s="1330">
        <v>44631</v>
      </c>
      <c r="U1548" s="1329">
        <v>44631</v>
      </c>
      <c r="V1548" s="395" t="s">
        <v>24</v>
      </c>
      <c r="W1548" s="136" t="s">
        <v>24</v>
      </c>
      <c r="X1548" s="200"/>
      <c r="Y1548" s="201"/>
      <c r="Z1548" s="202"/>
      <c r="AA1548" s="243" t="s">
        <v>928</v>
      </c>
      <c r="AB1548" s="243" t="s">
        <v>9970</v>
      </c>
      <c r="AC1548" s="213" t="s">
        <v>24</v>
      </c>
      <c r="AD1548" s="213" t="s">
        <v>24</v>
      </c>
      <c r="AE1548" s="213" t="s">
        <v>24</v>
      </c>
      <c r="AF1548" s="213" t="s">
        <v>24</v>
      </c>
      <c r="AG1548" s="213" t="s">
        <v>24</v>
      </c>
      <c r="AH1548" s="369"/>
      <c r="AI1548" s="244" t="str">
        <f t="shared" si="138"/>
        <v>DZ 85 - DZ 375GD 825-----</v>
      </c>
      <c r="AJ1548" s="1315">
        <f t="shared" si="140"/>
        <v>42489</v>
      </c>
      <c r="AK1548" s="589">
        <v>44266</v>
      </c>
      <c r="AL1548" s="726">
        <v>44266</v>
      </c>
      <c r="AM1548" s="213"/>
      <c r="AN1548" s="244"/>
      <c r="AO1548" s="244"/>
      <c r="AP1548" s="213"/>
      <c r="AQ1548" s="1231" t="s">
        <v>3094</v>
      </c>
      <c r="AR1548" s="213"/>
      <c r="AS1548" s="213"/>
      <c r="AT1548" s="213"/>
      <c r="AU1548" s="213"/>
      <c r="AV1548" s="177"/>
      <c r="AW1548" s="177"/>
      <c r="AX1548" s="177"/>
      <c r="AY1548" s="177"/>
      <c r="AZ1548" s="885"/>
    </row>
    <row r="1549" spans="2:52" ht="15" customHeight="1">
      <c r="B1549" s="1310">
        <v>1543</v>
      </c>
      <c r="C1549" s="563" t="s">
        <v>8251</v>
      </c>
      <c r="D1549" s="590" t="s">
        <v>230</v>
      </c>
      <c r="E1549" s="521" t="s">
        <v>4228</v>
      </c>
      <c r="F1549" s="509" t="s">
        <v>8252</v>
      </c>
      <c r="G1549" s="509" t="s">
        <v>102</v>
      </c>
      <c r="H1549" s="653" t="s">
        <v>8253</v>
      </c>
      <c r="I1549" s="211">
        <v>35889</v>
      </c>
      <c r="J1549" s="231">
        <f t="shared" ca="1" si="139"/>
        <v>24</v>
      </c>
      <c r="K1549" s="176" t="s">
        <v>24</v>
      </c>
      <c r="L1549" s="170" t="s">
        <v>24</v>
      </c>
      <c r="M1549" s="173" t="s">
        <v>24</v>
      </c>
      <c r="N1549" s="577">
        <v>43407</v>
      </c>
      <c r="O1549" s="205" t="s">
        <v>24</v>
      </c>
      <c r="P1549" s="463" t="s">
        <v>24</v>
      </c>
      <c r="Q1549" s="198" t="str">
        <f t="shared" si="136"/>
        <v>-</v>
      </c>
      <c r="R1549" s="181" t="str">
        <f t="shared" ca="1" si="137"/>
        <v>TIDAK MCU</v>
      </c>
      <c r="S1549" s="589" t="s">
        <v>8990</v>
      </c>
      <c r="T1549" s="1330">
        <v>44290</v>
      </c>
      <c r="U1549" s="1329">
        <v>44290</v>
      </c>
      <c r="V1549" s="395" t="s">
        <v>24</v>
      </c>
      <c r="W1549" s="136" t="s">
        <v>24</v>
      </c>
      <c r="X1549" s="200"/>
      <c r="Y1549" s="201"/>
      <c r="Z1549" s="202"/>
      <c r="AA1549" s="213" t="s">
        <v>4457</v>
      </c>
      <c r="AB1549" s="213" t="s">
        <v>24</v>
      </c>
      <c r="AC1549" s="213"/>
      <c r="AD1549" s="213"/>
      <c r="AE1549" s="213"/>
      <c r="AF1549" s="213"/>
      <c r="AG1549" s="213"/>
      <c r="AH1549" s="1305"/>
      <c r="AI1549" s="244" t="str">
        <f t="shared" si="138"/>
        <v>SC P360, SC P380-</v>
      </c>
      <c r="AJ1549" s="1315">
        <f t="shared" si="140"/>
        <v>43407</v>
      </c>
      <c r="AK1549" s="589">
        <v>43411</v>
      </c>
      <c r="AL1549" s="726">
        <v>43414</v>
      </c>
      <c r="AM1549" s="213"/>
      <c r="AN1549" s="244"/>
      <c r="AO1549" s="244"/>
      <c r="AP1549" s="213"/>
      <c r="AQ1549" s="1231" t="s">
        <v>3094</v>
      </c>
      <c r="AR1549" s="213"/>
      <c r="AS1549" s="213"/>
      <c r="AT1549" s="213"/>
      <c r="AU1549" s="213"/>
      <c r="AV1549" s="885"/>
      <c r="AW1549" s="885"/>
      <c r="AX1549" s="885"/>
      <c r="AY1549" s="885"/>
      <c r="AZ1549" s="177"/>
    </row>
    <row r="1550" spans="2:52" ht="15" customHeight="1">
      <c r="B1550" s="1310">
        <v>1544</v>
      </c>
      <c r="C1550" s="563" t="s">
        <v>8254</v>
      </c>
      <c r="D1550" s="244" t="s">
        <v>230</v>
      </c>
      <c r="E1550" s="521" t="s">
        <v>4228</v>
      </c>
      <c r="F1550" s="509" t="s">
        <v>8255</v>
      </c>
      <c r="G1550" s="509" t="s">
        <v>102</v>
      </c>
      <c r="H1550" s="653" t="s">
        <v>8256</v>
      </c>
      <c r="I1550" s="211">
        <v>34020</v>
      </c>
      <c r="J1550" s="231">
        <f t="shared" ca="1" si="139"/>
        <v>29</v>
      </c>
      <c r="K1550" s="316" t="s">
        <v>24</v>
      </c>
      <c r="L1550" s="326" t="s">
        <v>24</v>
      </c>
      <c r="M1550" s="336" t="s">
        <v>24</v>
      </c>
      <c r="N1550" s="510">
        <v>41762</v>
      </c>
      <c r="O1550" s="205" t="s">
        <v>24</v>
      </c>
      <c r="P1550" s="463" t="s">
        <v>24</v>
      </c>
      <c r="Q1550" s="198" t="str">
        <f t="shared" si="136"/>
        <v>-</v>
      </c>
      <c r="R1550" s="181" t="str">
        <f t="shared" ca="1" si="137"/>
        <v>TIDAK MCU</v>
      </c>
      <c r="S1550" s="589" t="s">
        <v>8991</v>
      </c>
      <c r="T1550" s="1330">
        <v>44612</v>
      </c>
      <c r="U1550" s="1329">
        <v>44612</v>
      </c>
      <c r="V1550" s="904" t="s">
        <v>24</v>
      </c>
      <c r="W1550" s="136" t="s">
        <v>24</v>
      </c>
      <c r="X1550" s="200"/>
      <c r="Y1550" s="201"/>
      <c r="Z1550" s="202"/>
      <c r="AA1550" s="244" t="s">
        <v>926</v>
      </c>
      <c r="AB1550" s="244" t="s">
        <v>927</v>
      </c>
      <c r="AC1550" s="244" t="s">
        <v>24</v>
      </c>
      <c r="AD1550" s="244" t="s">
        <v>24</v>
      </c>
      <c r="AE1550" s="244" t="s">
        <v>24</v>
      </c>
      <c r="AF1550" s="244" t="s">
        <v>24</v>
      </c>
      <c r="AG1550" s="213" t="s">
        <v>24</v>
      </c>
      <c r="AH1550" s="1305"/>
      <c r="AI1550" s="244" t="str">
        <f t="shared" si="138"/>
        <v>HD 465, HD 785SC P360 - SC P410 A/M-----</v>
      </c>
      <c r="AJ1550" s="1315">
        <f t="shared" si="140"/>
        <v>41762</v>
      </c>
      <c r="AK1550" s="589">
        <v>43718</v>
      </c>
      <c r="AL1550" s="726">
        <v>43718</v>
      </c>
      <c r="AM1550" s="213"/>
      <c r="AN1550" s="244"/>
      <c r="AO1550" s="244"/>
      <c r="AP1550" s="213"/>
      <c r="AQ1550" s="180"/>
      <c r="AR1550" s="213"/>
      <c r="AS1550" s="213"/>
      <c r="AT1550" s="213"/>
      <c r="AU1550" s="213"/>
      <c r="AV1550" s="177"/>
      <c r="AW1550" s="885"/>
      <c r="AX1550" s="885"/>
      <c r="AY1550" s="885"/>
      <c r="AZ1550" s="885"/>
    </row>
    <row r="1551" spans="2:52" ht="15.75" customHeight="1">
      <c r="B1551" s="1310">
        <v>2148</v>
      </c>
      <c r="C1551" s="2352" t="s">
        <v>10314</v>
      </c>
      <c r="D1551" s="566" t="s">
        <v>230</v>
      </c>
      <c r="E1551" s="567" t="s">
        <v>4222</v>
      </c>
      <c r="F1551" s="526" t="s">
        <v>10315</v>
      </c>
      <c r="G1551" s="526" t="s">
        <v>102</v>
      </c>
      <c r="H1551" s="570" t="s">
        <v>24</v>
      </c>
      <c r="I1551" s="733">
        <v>34054</v>
      </c>
      <c r="J1551" s="231">
        <f t="shared" ca="1" si="139"/>
        <v>29</v>
      </c>
      <c r="K1551" s="176" t="s">
        <v>24</v>
      </c>
      <c r="L1551" s="170" t="s">
        <v>24</v>
      </c>
      <c r="M1551" s="173" t="s">
        <v>24</v>
      </c>
      <c r="N1551" s="510">
        <v>42819</v>
      </c>
      <c r="O1551" s="205" t="s">
        <v>24</v>
      </c>
      <c r="P1551" s="205" t="s">
        <v>24</v>
      </c>
      <c r="Q1551" s="198" t="str">
        <f t="shared" si="136"/>
        <v>-</v>
      </c>
      <c r="R1551" s="181" t="str">
        <f t="shared" ca="1" si="137"/>
        <v>TIDAK MCU</v>
      </c>
      <c r="S1551" s="589" t="s">
        <v>11052</v>
      </c>
      <c r="T1551" s="1330">
        <v>44646</v>
      </c>
      <c r="U1551" s="1329">
        <v>44646</v>
      </c>
      <c r="V1551" s="395" t="s">
        <v>24</v>
      </c>
      <c r="W1551" s="136" t="s">
        <v>24</v>
      </c>
      <c r="X1551" s="200"/>
      <c r="Y1551" s="201"/>
      <c r="Z1551" s="202"/>
      <c r="AA1551" s="243" t="s">
        <v>932</v>
      </c>
      <c r="AB1551" s="243" t="s">
        <v>6974</v>
      </c>
      <c r="AC1551" s="243" t="s">
        <v>11343</v>
      </c>
      <c r="AD1551" s="243" t="s">
        <v>6968</v>
      </c>
      <c r="AE1551" s="213" t="s">
        <v>24</v>
      </c>
      <c r="AF1551" s="213" t="s">
        <v>24</v>
      </c>
      <c r="AG1551" s="213" t="s">
        <v>24</v>
      </c>
      <c r="AH1551" s="1305"/>
      <c r="AI1551" s="244" t="str">
        <f t="shared" si="138"/>
        <v>PC 200 - PC 1250WA 500, WA 600HITCHI ZX 870HITACHI EX 1200---</v>
      </c>
      <c r="AJ1551" s="1315">
        <f t="shared" si="140"/>
        <v>42819</v>
      </c>
      <c r="AK1551" s="589">
        <v>44266</v>
      </c>
      <c r="AL1551" s="726">
        <v>44266</v>
      </c>
      <c r="AM1551" s="213"/>
      <c r="AN1551" s="244"/>
      <c r="AO1551" s="244"/>
      <c r="AP1551" s="213"/>
      <c r="AQ1551" s="1231" t="s">
        <v>3094</v>
      </c>
      <c r="AR1551" s="213"/>
      <c r="AS1551" s="213"/>
      <c r="AT1551" s="213"/>
      <c r="AU1551" s="213"/>
      <c r="AV1551" s="177"/>
      <c r="AW1551" s="177"/>
      <c r="AX1551" s="177"/>
      <c r="AY1551" s="885"/>
      <c r="AZ1551" s="177"/>
    </row>
    <row r="1552" spans="2:52" ht="15" customHeight="1">
      <c r="B1552" s="1310">
        <v>1546</v>
      </c>
      <c r="C1552" s="563" t="s">
        <v>8260</v>
      </c>
      <c r="D1552" s="590" t="s">
        <v>230</v>
      </c>
      <c r="E1552" s="554" t="s">
        <v>4228</v>
      </c>
      <c r="F1552" s="509" t="s">
        <v>8261</v>
      </c>
      <c r="G1552" s="509" t="s">
        <v>102</v>
      </c>
      <c r="H1552" s="653" t="s">
        <v>8262</v>
      </c>
      <c r="I1552" s="211">
        <v>34850</v>
      </c>
      <c r="J1552" s="231">
        <f t="shared" ca="1" si="139"/>
        <v>26</v>
      </c>
      <c r="K1552" s="316" t="s">
        <v>24</v>
      </c>
      <c r="L1552" s="326" t="s">
        <v>24</v>
      </c>
      <c r="M1552" s="336" t="s">
        <v>24</v>
      </c>
      <c r="N1552" s="577">
        <v>43407</v>
      </c>
      <c r="O1552" s="205" t="s">
        <v>24</v>
      </c>
      <c r="P1552" s="463" t="s">
        <v>24</v>
      </c>
      <c r="Q1552" s="198" t="str">
        <f t="shared" ref="Q1552:Q1615" si="141">IF(OR(O1552="-",O1552=""),"-",O1552+365)</f>
        <v>-</v>
      </c>
      <c r="R1552" s="181" t="str">
        <f t="shared" ref="R1552:R1615" ca="1" si="142">IF(OR(O1552="",O1552="-"),"TIDAK MCU",IF(Q1552&gt;TODAY(),"BERLAKU","EXPIRED"))</f>
        <v>TIDAK MCU</v>
      </c>
      <c r="S1552" s="589" t="s">
        <v>8993</v>
      </c>
      <c r="T1552" s="1330">
        <v>44347</v>
      </c>
      <c r="U1552" s="1329">
        <v>44347</v>
      </c>
      <c r="V1552" s="395" t="s">
        <v>24</v>
      </c>
      <c r="W1552" s="136" t="s">
        <v>24</v>
      </c>
      <c r="X1552" s="200"/>
      <c r="Y1552" s="201"/>
      <c r="Z1552" s="202"/>
      <c r="AA1552" s="213" t="s">
        <v>4457</v>
      </c>
      <c r="AB1552" s="213" t="s">
        <v>24</v>
      </c>
      <c r="AC1552" s="213"/>
      <c r="AD1552" s="213"/>
      <c r="AE1552" s="213"/>
      <c r="AF1552" s="213"/>
      <c r="AG1552" s="213"/>
      <c r="AH1552" s="1305"/>
      <c r="AI1552" s="244" t="str">
        <f t="shared" ref="AI1552:AI1615" si="143">+CONCATENATE(AA1552,AB1552,AC1552,AD1552,AE1552,AF1552,AG1552)</f>
        <v>SC P360, SC P380-</v>
      </c>
      <c r="AJ1552" s="1315">
        <f t="shared" si="140"/>
        <v>43407</v>
      </c>
      <c r="AK1552" s="589">
        <v>43974</v>
      </c>
      <c r="AL1552" s="726">
        <v>43414</v>
      </c>
      <c r="AM1552" s="213"/>
      <c r="AN1552" s="244"/>
      <c r="AO1552" s="244"/>
      <c r="AP1552" s="213"/>
      <c r="AQ1552" s="1231" t="s">
        <v>3094</v>
      </c>
      <c r="AR1552" s="213"/>
      <c r="AS1552" s="213"/>
      <c r="AT1552" s="213"/>
      <c r="AU1552" s="213"/>
      <c r="AV1552" s="177"/>
      <c r="AW1552" s="177"/>
      <c r="AX1552" s="177"/>
      <c r="AY1552" s="885"/>
      <c r="AZ1552" s="177"/>
    </row>
    <row r="1553" spans="2:52" ht="15.75" customHeight="1">
      <c r="B1553" s="1310">
        <v>1547</v>
      </c>
      <c r="C1553" s="563" t="s">
        <v>8263</v>
      </c>
      <c r="D1553" s="590" t="s">
        <v>230</v>
      </c>
      <c r="E1553" s="566" t="s">
        <v>4228</v>
      </c>
      <c r="F1553" s="526" t="s">
        <v>8264</v>
      </c>
      <c r="G1553" s="526" t="s">
        <v>102</v>
      </c>
      <c r="H1553" s="653" t="s">
        <v>8265</v>
      </c>
      <c r="I1553" s="211">
        <v>34863</v>
      </c>
      <c r="J1553" s="231">
        <f t="shared" ca="1" si="139"/>
        <v>26</v>
      </c>
      <c r="K1553" s="176" t="s">
        <v>24</v>
      </c>
      <c r="L1553" s="170" t="s">
        <v>24</v>
      </c>
      <c r="M1553" s="173" t="s">
        <v>24</v>
      </c>
      <c r="N1553" s="577">
        <v>43407</v>
      </c>
      <c r="O1553" s="205" t="s">
        <v>24</v>
      </c>
      <c r="P1553" s="244" t="s">
        <v>24</v>
      </c>
      <c r="Q1553" s="198" t="str">
        <f t="shared" si="141"/>
        <v>-</v>
      </c>
      <c r="R1553" s="181" t="str">
        <f t="shared" ca="1" si="142"/>
        <v>TIDAK MCU</v>
      </c>
      <c r="S1553" s="589" t="s">
        <v>8994</v>
      </c>
      <c r="T1553" s="1330">
        <v>44360</v>
      </c>
      <c r="U1553" s="1329">
        <v>44360</v>
      </c>
      <c r="V1553" s="395" t="s">
        <v>24</v>
      </c>
      <c r="W1553" s="136" t="s">
        <v>24</v>
      </c>
      <c r="X1553" s="200"/>
      <c r="Y1553" s="201"/>
      <c r="Z1553" s="202"/>
      <c r="AA1553" s="213" t="s">
        <v>4457</v>
      </c>
      <c r="AB1553" s="213" t="s">
        <v>24</v>
      </c>
      <c r="AC1553" s="213"/>
      <c r="AD1553" s="213"/>
      <c r="AE1553" s="213"/>
      <c r="AF1553" s="213"/>
      <c r="AG1553" s="213"/>
      <c r="AH1553" s="1305"/>
      <c r="AI1553" s="244" t="str">
        <f t="shared" si="143"/>
        <v>SC P360, SC P380-</v>
      </c>
      <c r="AJ1553" s="1315">
        <f t="shared" si="140"/>
        <v>43407</v>
      </c>
      <c r="AK1553" s="589">
        <v>43979</v>
      </c>
      <c r="AL1553" s="726">
        <v>43414</v>
      </c>
      <c r="AM1553" s="213"/>
      <c r="AN1553" s="244"/>
      <c r="AO1553" s="244"/>
      <c r="AP1553" s="213"/>
      <c r="AQ1553" s="1231" t="s">
        <v>3094</v>
      </c>
      <c r="AR1553" s="213"/>
      <c r="AS1553" s="213"/>
      <c r="AT1553" s="213"/>
      <c r="AU1553" s="213"/>
      <c r="AV1553" s="177"/>
      <c r="AW1553" s="177"/>
      <c r="AX1553" s="177"/>
      <c r="AY1553" s="177"/>
      <c r="AZ1553" s="177"/>
    </row>
    <row r="1554" spans="2:52" ht="15" customHeight="1">
      <c r="B1554" s="1310">
        <v>1548</v>
      </c>
      <c r="C1554" s="647" t="s">
        <v>8266</v>
      </c>
      <c r="D1554" s="590" t="s">
        <v>230</v>
      </c>
      <c r="E1554" s="521" t="s">
        <v>4228</v>
      </c>
      <c r="F1554" s="509" t="s">
        <v>8267</v>
      </c>
      <c r="G1554" s="509" t="s">
        <v>102</v>
      </c>
      <c r="H1554" s="653" t="s">
        <v>8268</v>
      </c>
      <c r="I1554" s="211">
        <v>36119</v>
      </c>
      <c r="J1554" s="903">
        <f t="shared" ca="1" si="139"/>
        <v>23</v>
      </c>
      <c r="K1554" s="176" t="s">
        <v>24</v>
      </c>
      <c r="L1554" s="170" t="s">
        <v>24</v>
      </c>
      <c r="M1554" s="173" t="s">
        <v>24</v>
      </c>
      <c r="N1554" s="577">
        <v>43206</v>
      </c>
      <c r="O1554" s="205" t="s">
        <v>24</v>
      </c>
      <c r="P1554" s="463" t="s">
        <v>24</v>
      </c>
      <c r="Q1554" s="198" t="str">
        <f t="shared" si="141"/>
        <v>-</v>
      </c>
      <c r="R1554" s="181" t="str">
        <f t="shared" ca="1" si="142"/>
        <v>TIDAK MCU</v>
      </c>
      <c r="S1554" s="589" t="s">
        <v>8995</v>
      </c>
      <c r="T1554" s="1330">
        <v>44520</v>
      </c>
      <c r="U1554" s="1329">
        <v>44520</v>
      </c>
      <c r="V1554" s="395" t="s">
        <v>24</v>
      </c>
      <c r="W1554" s="136" t="s">
        <v>24</v>
      </c>
      <c r="X1554" s="200"/>
      <c r="Y1554" s="201"/>
      <c r="Z1554" s="202"/>
      <c r="AA1554" s="213" t="s">
        <v>4457</v>
      </c>
      <c r="AB1554" s="213" t="s">
        <v>24</v>
      </c>
      <c r="AC1554" s="213"/>
      <c r="AD1554" s="213"/>
      <c r="AE1554" s="213"/>
      <c r="AF1554" s="213"/>
      <c r="AG1554" s="213"/>
      <c r="AH1554" s="1305"/>
      <c r="AI1554" s="244" t="str">
        <f t="shared" si="143"/>
        <v>SC P360, SC P380-</v>
      </c>
      <c r="AJ1554" s="1315">
        <f t="shared" si="140"/>
        <v>43206</v>
      </c>
      <c r="AK1554" s="589">
        <v>43210</v>
      </c>
      <c r="AL1554" s="726">
        <v>43213</v>
      </c>
      <c r="AM1554" s="213"/>
      <c r="AN1554" s="244"/>
      <c r="AO1554" s="244"/>
      <c r="AP1554" s="213"/>
      <c r="AQ1554" s="180"/>
      <c r="AR1554" s="213"/>
      <c r="AS1554" s="213"/>
      <c r="AT1554" s="213"/>
      <c r="AU1554" s="213"/>
      <c r="AV1554" s="177"/>
      <c r="AW1554" s="177"/>
      <c r="AX1554" s="177"/>
      <c r="AY1554" s="885"/>
      <c r="AZ1554" s="177"/>
    </row>
    <row r="1555" spans="2:52" ht="15.75" customHeight="1">
      <c r="B1555" s="1310">
        <v>1549</v>
      </c>
      <c r="C1555" s="647" t="s">
        <v>857</v>
      </c>
      <c r="D1555" s="590" t="s">
        <v>230</v>
      </c>
      <c r="E1555" s="567" t="s">
        <v>4228</v>
      </c>
      <c r="F1555" s="526" t="s">
        <v>8269</v>
      </c>
      <c r="G1555" s="526" t="s">
        <v>102</v>
      </c>
      <c r="H1555" s="653" t="s">
        <v>8270</v>
      </c>
      <c r="I1555" s="211">
        <v>33956</v>
      </c>
      <c r="J1555" s="903">
        <f t="shared" ca="1" si="139"/>
        <v>29</v>
      </c>
      <c r="K1555" s="211" t="s">
        <v>494</v>
      </c>
      <c r="L1555" s="211" t="s">
        <v>8271</v>
      </c>
      <c r="M1555" s="211">
        <v>44548</v>
      </c>
      <c r="N1555" s="577">
        <v>42782</v>
      </c>
      <c r="O1555" s="205" t="s">
        <v>24</v>
      </c>
      <c r="P1555" s="244" t="s">
        <v>24</v>
      </c>
      <c r="Q1555" s="198" t="str">
        <f t="shared" si="141"/>
        <v>-</v>
      </c>
      <c r="R1555" s="181" t="str">
        <f t="shared" ca="1" si="142"/>
        <v>TIDAK MCU</v>
      </c>
      <c r="S1555" s="589" t="s">
        <v>8996</v>
      </c>
      <c r="T1555" s="1330">
        <v>44548</v>
      </c>
      <c r="U1555" s="1329">
        <v>44548</v>
      </c>
      <c r="V1555" s="395" t="s">
        <v>24</v>
      </c>
      <c r="W1555" s="136" t="s">
        <v>24</v>
      </c>
      <c r="X1555" s="200"/>
      <c r="Y1555" s="201"/>
      <c r="Z1555" s="202"/>
      <c r="AA1555" s="213" t="s">
        <v>100</v>
      </c>
      <c r="AB1555" s="213" t="s">
        <v>927</v>
      </c>
      <c r="AC1555" s="213" t="s">
        <v>24</v>
      </c>
      <c r="AD1555" s="213" t="s">
        <v>24</v>
      </c>
      <c r="AE1555" s="213" t="s">
        <v>24</v>
      </c>
      <c r="AF1555" s="213" t="s">
        <v>24</v>
      </c>
      <c r="AG1555" s="213" t="s">
        <v>24</v>
      </c>
      <c r="AH1555" s="1305"/>
      <c r="AI1555" s="244" t="str">
        <f t="shared" si="143"/>
        <v>LIGHT VEHICLESC P360 - SC P410 A/M-----</v>
      </c>
      <c r="AJ1555" s="1315">
        <f t="shared" si="140"/>
        <v>42782</v>
      </c>
      <c r="AK1555" s="589">
        <v>42786</v>
      </c>
      <c r="AL1555" s="726">
        <v>42789</v>
      </c>
      <c r="AM1555" s="213"/>
      <c r="AN1555" s="244"/>
      <c r="AO1555" s="244"/>
      <c r="AP1555" s="213"/>
      <c r="AQ1555" s="213"/>
      <c r="AR1555" s="213"/>
      <c r="AS1555" s="213"/>
      <c r="AT1555" s="213"/>
      <c r="AU1555" s="213"/>
      <c r="AV1555" s="177"/>
      <c r="AW1555" s="177"/>
      <c r="AX1555" s="177"/>
      <c r="AY1555" s="177"/>
      <c r="AZ1555" s="177"/>
    </row>
    <row r="1556" spans="2:52" ht="15.75" customHeight="1">
      <c r="B1556" s="1310">
        <v>1550</v>
      </c>
      <c r="C1556" s="563" t="s">
        <v>8272</v>
      </c>
      <c r="D1556" s="590" t="s">
        <v>230</v>
      </c>
      <c r="E1556" s="567" t="s">
        <v>4228</v>
      </c>
      <c r="F1556" s="526" t="s">
        <v>8273</v>
      </c>
      <c r="G1556" s="526" t="s">
        <v>102</v>
      </c>
      <c r="H1556" s="653" t="s">
        <v>8274</v>
      </c>
      <c r="I1556" s="211">
        <v>35571</v>
      </c>
      <c r="J1556" s="231">
        <f t="shared" ca="1" si="139"/>
        <v>24</v>
      </c>
      <c r="K1556" s="316" t="s">
        <v>24</v>
      </c>
      <c r="L1556" s="326" t="s">
        <v>24</v>
      </c>
      <c r="M1556" s="336" t="s">
        <v>24</v>
      </c>
      <c r="N1556" s="577">
        <v>42770</v>
      </c>
      <c r="O1556" s="205" t="s">
        <v>24</v>
      </c>
      <c r="P1556" s="244" t="s">
        <v>24</v>
      </c>
      <c r="Q1556" s="198" t="str">
        <f t="shared" si="141"/>
        <v>-</v>
      </c>
      <c r="R1556" s="181" t="str">
        <f t="shared" ca="1" si="142"/>
        <v>TIDAK MCU</v>
      </c>
      <c r="S1556" s="589" t="s">
        <v>8997</v>
      </c>
      <c r="T1556" s="1330">
        <v>44337</v>
      </c>
      <c r="U1556" s="1329">
        <v>44337</v>
      </c>
      <c r="V1556" s="395" t="s">
        <v>24</v>
      </c>
      <c r="W1556" s="136" t="s">
        <v>24</v>
      </c>
      <c r="X1556" s="200"/>
      <c r="Y1556" s="201"/>
      <c r="Z1556" s="202"/>
      <c r="AA1556" s="244" t="s">
        <v>4457</v>
      </c>
      <c r="AB1556" s="213" t="s">
        <v>6974</v>
      </c>
      <c r="AC1556" s="244" t="s">
        <v>24</v>
      </c>
      <c r="AD1556" s="244" t="s">
        <v>24</v>
      </c>
      <c r="AE1556" s="244" t="s">
        <v>24</v>
      </c>
      <c r="AF1556" s="244" t="s">
        <v>24</v>
      </c>
      <c r="AG1556" s="213" t="s">
        <v>24</v>
      </c>
      <c r="AH1556" s="1305"/>
      <c r="AI1556" s="244" t="str">
        <f t="shared" si="143"/>
        <v>SC P360, SC P380WA 500, WA 600-----</v>
      </c>
      <c r="AJ1556" s="1315">
        <f t="shared" si="140"/>
        <v>42770</v>
      </c>
      <c r="AK1556" s="589">
        <v>43971</v>
      </c>
      <c r="AL1556" s="726">
        <v>42777</v>
      </c>
      <c r="AM1556" s="213"/>
      <c r="AN1556" s="244"/>
      <c r="AO1556" s="244"/>
      <c r="AP1556" s="213"/>
      <c r="AQ1556" s="1231" t="s">
        <v>3094</v>
      </c>
      <c r="AR1556" s="213"/>
      <c r="AS1556" s="213"/>
      <c r="AT1556" s="213"/>
      <c r="AU1556" s="213"/>
      <c r="AV1556" s="177"/>
      <c r="AW1556" s="177"/>
      <c r="AX1556" s="177"/>
      <c r="AY1556" s="885"/>
      <c r="AZ1556" s="177"/>
    </row>
    <row r="1557" spans="2:52" ht="15" customHeight="1">
      <c r="B1557" s="1310">
        <v>1551</v>
      </c>
      <c r="C1557" s="563" t="s">
        <v>8275</v>
      </c>
      <c r="D1557" s="590" t="s">
        <v>8276</v>
      </c>
      <c r="E1557" s="567" t="s">
        <v>4228</v>
      </c>
      <c r="F1557" s="526" t="s">
        <v>8277</v>
      </c>
      <c r="G1557" s="526" t="s">
        <v>102</v>
      </c>
      <c r="H1557" s="570" t="s">
        <v>24</v>
      </c>
      <c r="I1557" s="211">
        <v>28018</v>
      </c>
      <c r="J1557" s="1314">
        <f t="shared" ca="1" si="139"/>
        <v>46</v>
      </c>
      <c r="K1557" s="211" t="s">
        <v>493</v>
      </c>
      <c r="L1557" s="651">
        <v>760918210141</v>
      </c>
      <c r="M1557" s="211">
        <v>45915</v>
      </c>
      <c r="N1557" s="577">
        <v>43462</v>
      </c>
      <c r="O1557" s="205" t="s">
        <v>24</v>
      </c>
      <c r="P1557" s="244" t="s">
        <v>24</v>
      </c>
      <c r="Q1557" s="198" t="str">
        <f t="shared" si="141"/>
        <v>-</v>
      </c>
      <c r="R1557" s="181" t="str">
        <f t="shared" ca="1" si="142"/>
        <v>TIDAK MCU</v>
      </c>
      <c r="S1557" s="589" t="s">
        <v>8998</v>
      </c>
      <c r="T1557" s="1330">
        <v>44454</v>
      </c>
      <c r="U1557" s="1329">
        <v>44454</v>
      </c>
      <c r="V1557" s="1330" t="s">
        <v>24</v>
      </c>
      <c r="W1557" s="1311" t="s">
        <v>24</v>
      </c>
      <c r="X1557" s="200"/>
      <c r="Y1557" s="201"/>
      <c r="Z1557" s="202"/>
      <c r="AA1557" s="244" t="s">
        <v>100</v>
      </c>
      <c r="AB1557" s="244" t="s">
        <v>4457</v>
      </c>
      <c r="AC1557" s="244" t="s">
        <v>9129</v>
      </c>
      <c r="AD1557" s="244" t="s">
        <v>9130</v>
      </c>
      <c r="AE1557" s="244" t="s">
        <v>24</v>
      </c>
      <c r="AF1557" s="244" t="s">
        <v>24</v>
      </c>
      <c r="AG1557" s="213" t="s">
        <v>24</v>
      </c>
      <c r="AH1557" s="1305"/>
      <c r="AI1557" s="244" t="str">
        <f t="shared" si="143"/>
        <v>LIGHT VEHICLESC P360, SC P380VOLVO FH 16SC R580---</v>
      </c>
      <c r="AJ1557" s="1315">
        <f t="shared" si="140"/>
        <v>43462</v>
      </c>
      <c r="AK1557" s="589">
        <v>43466</v>
      </c>
      <c r="AL1557" s="726">
        <v>43469</v>
      </c>
      <c r="AM1557" s="213"/>
      <c r="AN1557" s="244"/>
      <c r="AO1557" s="244"/>
      <c r="AP1557" s="213"/>
      <c r="AQ1557" s="1231" t="s">
        <v>3094</v>
      </c>
      <c r="AR1557" s="213"/>
      <c r="AS1557" s="213"/>
      <c r="AT1557" s="213"/>
      <c r="AU1557" s="213"/>
      <c r="AV1557" s="885"/>
      <c r="AW1557" s="885"/>
      <c r="AX1557" s="885"/>
      <c r="AY1557" s="885"/>
      <c r="AZ1557" s="177"/>
    </row>
    <row r="1558" spans="2:52" ht="15.75" customHeight="1">
      <c r="B1558" s="1310">
        <v>1552</v>
      </c>
      <c r="C1558" s="563" t="s">
        <v>8278</v>
      </c>
      <c r="D1558" s="590" t="s">
        <v>230</v>
      </c>
      <c r="E1558" s="567" t="s">
        <v>4228</v>
      </c>
      <c r="F1558" s="526" t="s">
        <v>8279</v>
      </c>
      <c r="G1558" s="526" t="s">
        <v>102</v>
      </c>
      <c r="H1558" s="653" t="s">
        <v>8280</v>
      </c>
      <c r="I1558" s="211">
        <v>34303</v>
      </c>
      <c r="J1558" s="903">
        <f t="shared" ca="1" si="139"/>
        <v>28</v>
      </c>
      <c r="K1558" s="211" t="s">
        <v>493</v>
      </c>
      <c r="L1558" s="211" t="s">
        <v>8281</v>
      </c>
      <c r="M1558" s="211">
        <v>44165</v>
      </c>
      <c r="N1558" s="510">
        <v>43653</v>
      </c>
      <c r="O1558" s="205" t="s">
        <v>24</v>
      </c>
      <c r="P1558" s="244" t="s">
        <v>24</v>
      </c>
      <c r="Q1558" s="198" t="str">
        <f t="shared" si="141"/>
        <v>-</v>
      </c>
      <c r="R1558" s="181" t="str">
        <f t="shared" ca="1" si="142"/>
        <v>TIDAK MCU</v>
      </c>
      <c r="S1558" s="589" t="s">
        <v>8999</v>
      </c>
      <c r="T1558" s="1330">
        <v>44530</v>
      </c>
      <c r="U1558" s="1329">
        <v>44530</v>
      </c>
      <c r="V1558" s="904" t="s">
        <v>24</v>
      </c>
      <c r="W1558" s="136" t="s">
        <v>24</v>
      </c>
      <c r="X1558" s="200"/>
      <c r="Y1558" s="201"/>
      <c r="Z1558" s="202"/>
      <c r="AA1558" s="244" t="s">
        <v>4457</v>
      </c>
      <c r="AB1558" s="244" t="s">
        <v>4604</v>
      </c>
      <c r="AC1558" s="244" t="s">
        <v>24</v>
      </c>
      <c r="AD1558" s="244" t="s">
        <v>24</v>
      </c>
      <c r="AE1558" s="244" t="s">
        <v>24</v>
      </c>
      <c r="AF1558" s="244" t="s">
        <v>24</v>
      </c>
      <c r="AG1558" s="213" t="s">
        <v>24</v>
      </c>
      <c r="AH1558" s="369"/>
      <c r="AI1558" s="244" t="str">
        <f t="shared" si="143"/>
        <v>SC P360, SC P380NISSAN CWB-----</v>
      </c>
      <c r="AJ1558" s="1315">
        <f t="shared" si="140"/>
        <v>43653</v>
      </c>
      <c r="AK1558" s="589">
        <v>43689</v>
      </c>
      <c r="AL1558" s="726">
        <v>43689</v>
      </c>
      <c r="AM1558" s="213"/>
      <c r="AN1558" s="244"/>
      <c r="AO1558" s="244"/>
      <c r="AP1558" s="213"/>
      <c r="AQ1558" s="1231" t="s">
        <v>3094</v>
      </c>
      <c r="AR1558" s="213"/>
      <c r="AS1558" s="213"/>
      <c r="AT1558" s="213"/>
      <c r="AU1558" s="213"/>
      <c r="AV1558" s="885"/>
      <c r="AW1558" s="885"/>
      <c r="AX1558" s="885"/>
      <c r="AY1558" s="885"/>
      <c r="AZ1558" s="177"/>
    </row>
    <row r="1559" spans="2:52" ht="15.75" customHeight="1">
      <c r="B1559" s="1310">
        <v>1553</v>
      </c>
      <c r="C1559" s="563" t="s">
        <v>8282</v>
      </c>
      <c r="D1559" s="590" t="s">
        <v>230</v>
      </c>
      <c r="E1559" s="566" t="s">
        <v>4228</v>
      </c>
      <c r="F1559" s="526" t="s">
        <v>8283</v>
      </c>
      <c r="G1559" s="526" t="s">
        <v>102</v>
      </c>
      <c r="H1559" s="653" t="s">
        <v>8284</v>
      </c>
      <c r="I1559" s="211">
        <v>34893</v>
      </c>
      <c r="J1559" s="903">
        <f t="shared" ca="1" si="139"/>
        <v>26</v>
      </c>
      <c r="K1559" s="316" t="s">
        <v>24</v>
      </c>
      <c r="L1559" s="326" t="s">
        <v>24</v>
      </c>
      <c r="M1559" s="336" t="s">
        <v>24</v>
      </c>
      <c r="N1559" s="577">
        <v>42770</v>
      </c>
      <c r="O1559" s="205" t="s">
        <v>24</v>
      </c>
      <c r="P1559" s="244" t="s">
        <v>24</v>
      </c>
      <c r="Q1559" s="198" t="str">
        <f t="shared" si="141"/>
        <v>-</v>
      </c>
      <c r="R1559" s="181" t="str">
        <f t="shared" ca="1" si="142"/>
        <v>TIDAK MCU</v>
      </c>
      <c r="S1559" s="589" t="s">
        <v>9000</v>
      </c>
      <c r="T1559" s="1330">
        <v>44390</v>
      </c>
      <c r="U1559" s="1329">
        <v>44390</v>
      </c>
      <c r="V1559" s="904" t="s">
        <v>24</v>
      </c>
      <c r="W1559" s="136" t="s">
        <v>24</v>
      </c>
      <c r="X1559" s="200"/>
      <c r="Y1559" s="201"/>
      <c r="Z1559" s="202"/>
      <c r="AA1559" s="244" t="s">
        <v>4457</v>
      </c>
      <c r="AB1559" s="243" t="s">
        <v>6974</v>
      </c>
      <c r="AC1559" s="244" t="s">
        <v>24</v>
      </c>
      <c r="AD1559" s="244" t="s">
        <v>24</v>
      </c>
      <c r="AE1559" s="244" t="s">
        <v>24</v>
      </c>
      <c r="AF1559" s="232" t="s">
        <v>24</v>
      </c>
      <c r="AG1559" s="213" t="s">
        <v>24</v>
      </c>
      <c r="AH1559" s="1305"/>
      <c r="AI1559" s="244" t="str">
        <f t="shared" si="143"/>
        <v>SC P360, SC P380WA 500, WA 600-----</v>
      </c>
      <c r="AJ1559" s="1315">
        <f t="shared" si="140"/>
        <v>42770</v>
      </c>
      <c r="AK1559" s="589">
        <v>44004</v>
      </c>
      <c r="AL1559" s="726">
        <v>43487</v>
      </c>
      <c r="AM1559" s="213"/>
      <c r="AN1559" s="244"/>
      <c r="AO1559" s="244"/>
      <c r="AP1559" s="213"/>
      <c r="AQ1559" s="243" t="s">
        <v>3094</v>
      </c>
      <c r="AR1559" s="213"/>
      <c r="AS1559" s="213"/>
      <c r="AT1559" s="213"/>
      <c r="AU1559" s="213"/>
      <c r="AV1559" s="885"/>
      <c r="AW1559" s="885"/>
      <c r="AX1559" s="885"/>
      <c r="AY1559" s="885"/>
      <c r="AZ1559" s="885"/>
    </row>
    <row r="1560" spans="2:52" ht="15.75" customHeight="1">
      <c r="B1560" s="1310">
        <v>1554</v>
      </c>
      <c r="C1560" s="563" t="s">
        <v>8285</v>
      </c>
      <c r="D1560" s="590" t="s">
        <v>230</v>
      </c>
      <c r="E1560" s="566" t="s">
        <v>4228</v>
      </c>
      <c r="F1560" s="526" t="s">
        <v>8286</v>
      </c>
      <c r="G1560" s="526" t="s">
        <v>102</v>
      </c>
      <c r="H1560" s="653" t="s">
        <v>8287</v>
      </c>
      <c r="I1560" s="211">
        <v>34248</v>
      </c>
      <c r="J1560" s="903">
        <f t="shared" ca="1" si="139"/>
        <v>28</v>
      </c>
      <c r="K1560" s="316" t="s">
        <v>24</v>
      </c>
      <c r="L1560" s="326" t="s">
        <v>24</v>
      </c>
      <c r="M1560" s="336" t="s">
        <v>24</v>
      </c>
      <c r="N1560" s="577">
        <v>43302</v>
      </c>
      <c r="O1560" s="205" t="s">
        <v>24</v>
      </c>
      <c r="P1560" s="244" t="s">
        <v>24</v>
      </c>
      <c r="Q1560" s="198" t="str">
        <f t="shared" si="141"/>
        <v>-</v>
      </c>
      <c r="R1560" s="181" t="str">
        <f t="shared" ca="1" si="142"/>
        <v>TIDAK MCU</v>
      </c>
      <c r="S1560" s="589" t="s">
        <v>9001</v>
      </c>
      <c r="T1560" s="1330">
        <v>44475</v>
      </c>
      <c r="U1560" s="1329">
        <v>44475</v>
      </c>
      <c r="V1560" s="904" t="s">
        <v>24</v>
      </c>
      <c r="W1560" s="136" t="s">
        <v>24</v>
      </c>
      <c r="X1560" s="200"/>
      <c r="Y1560" s="201"/>
      <c r="Z1560" s="202"/>
      <c r="AA1560" s="213" t="s">
        <v>4457</v>
      </c>
      <c r="AB1560" s="213" t="s">
        <v>24</v>
      </c>
      <c r="AC1560" s="213"/>
      <c r="AD1560" s="213"/>
      <c r="AE1560" s="213"/>
      <c r="AF1560" s="213"/>
      <c r="AG1560" s="213"/>
      <c r="AH1560" s="1305"/>
      <c r="AI1560" s="244" t="str">
        <f t="shared" si="143"/>
        <v>SC P360, SC P380-</v>
      </c>
      <c r="AJ1560" s="1315">
        <f t="shared" si="140"/>
        <v>43302</v>
      </c>
      <c r="AK1560" s="589">
        <v>44030</v>
      </c>
      <c r="AL1560" s="726">
        <v>44030</v>
      </c>
      <c r="AM1560" s="213"/>
      <c r="AN1560" s="244"/>
      <c r="AO1560" s="244"/>
      <c r="AP1560" s="213"/>
      <c r="AQ1560" s="243" t="s">
        <v>3094</v>
      </c>
      <c r="AR1560" s="213"/>
      <c r="AS1560" s="213"/>
      <c r="AT1560" s="213"/>
      <c r="AU1560" s="213"/>
      <c r="AV1560" s="177"/>
      <c r="AW1560" s="177"/>
      <c r="AX1560" s="177"/>
      <c r="AY1560" s="885"/>
      <c r="AZ1560" s="177"/>
    </row>
    <row r="1561" spans="2:52" ht="15" customHeight="1">
      <c r="B1561" s="1310">
        <v>1555</v>
      </c>
      <c r="C1561" s="563" t="s">
        <v>8288</v>
      </c>
      <c r="D1561" s="590" t="s">
        <v>230</v>
      </c>
      <c r="E1561" s="567" t="s">
        <v>4228</v>
      </c>
      <c r="F1561" s="526" t="s">
        <v>8289</v>
      </c>
      <c r="G1561" s="526" t="s">
        <v>102</v>
      </c>
      <c r="H1561" s="653" t="s">
        <v>8290</v>
      </c>
      <c r="I1561" s="211">
        <v>32923</v>
      </c>
      <c r="J1561" s="231">
        <f t="shared" ca="1" si="139"/>
        <v>32</v>
      </c>
      <c r="K1561" s="211" t="s">
        <v>493</v>
      </c>
      <c r="L1561" s="211" t="s">
        <v>8291</v>
      </c>
      <c r="M1561" s="211">
        <v>44739</v>
      </c>
      <c r="N1561" s="510">
        <v>43658</v>
      </c>
      <c r="O1561" s="205" t="s">
        <v>24</v>
      </c>
      <c r="P1561" s="244" t="s">
        <v>24</v>
      </c>
      <c r="Q1561" s="198" t="str">
        <f t="shared" si="141"/>
        <v>-</v>
      </c>
      <c r="R1561" s="181" t="str">
        <f t="shared" ca="1" si="142"/>
        <v>TIDAK MCU</v>
      </c>
      <c r="S1561" s="589" t="s">
        <v>9002</v>
      </c>
      <c r="T1561" s="1330">
        <v>44611</v>
      </c>
      <c r="U1561" s="1329">
        <v>44611</v>
      </c>
      <c r="V1561" s="904" t="s">
        <v>24</v>
      </c>
      <c r="W1561" s="136" t="s">
        <v>24</v>
      </c>
      <c r="X1561" s="200"/>
      <c r="Y1561" s="201"/>
      <c r="Z1561" s="202"/>
      <c r="AA1561" s="244" t="s">
        <v>927</v>
      </c>
      <c r="AB1561" s="244" t="s">
        <v>24</v>
      </c>
      <c r="AC1561" s="244" t="s">
        <v>24</v>
      </c>
      <c r="AD1561" s="244" t="s">
        <v>24</v>
      </c>
      <c r="AE1561" s="244" t="s">
        <v>24</v>
      </c>
      <c r="AF1561" s="244" t="s">
        <v>24</v>
      </c>
      <c r="AG1561" s="213" t="s">
        <v>24</v>
      </c>
      <c r="AH1561" s="1305"/>
      <c r="AI1561" s="244" t="str">
        <f t="shared" si="143"/>
        <v>SC P360 - SC P410 A/M------</v>
      </c>
      <c r="AJ1561" s="1315">
        <f t="shared" si="140"/>
        <v>43658</v>
      </c>
      <c r="AK1561" s="211" t="s">
        <v>24</v>
      </c>
      <c r="AL1561" s="726">
        <v>43657</v>
      </c>
      <c r="AM1561" s="213"/>
      <c r="AN1561" s="244"/>
      <c r="AO1561" s="244"/>
      <c r="AP1561" s="213"/>
      <c r="AQ1561" s="180"/>
      <c r="AR1561" s="213"/>
      <c r="AS1561" s="213"/>
      <c r="AT1561" s="213"/>
      <c r="AU1561" s="213"/>
      <c r="AV1561" s="177"/>
      <c r="AW1561" s="885"/>
      <c r="AX1561" s="885"/>
      <c r="AY1561" s="885"/>
      <c r="AZ1561" s="177"/>
    </row>
    <row r="1562" spans="2:52" ht="15" customHeight="1">
      <c r="B1562" s="1310">
        <v>1556</v>
      </c>
      <c r="C1562" s="563" t="s">
        <v>8292</v>
      </c>
      <c r="D1562" s="590" t="s">
        <v>230</v>
      </c>
      <c r="E1562" s="567" t="s">
        <v>4228</v>
      </c>
      <c r="F1562" s="526" t="s">
        <v>8293</v>
      </c>
      <c r="G1562" s="526" t="s">
        <v>102</v>
      </c>
      <c r="H1562" s="653" t="s">
        <v>8294</v>
      </c>
      <c r="I1562" s="211">
        <v>34827</v>
      </c>
      <c r="J1562" s="231">
        <f t="shared" ca="1" si="139"/>
        <v>27</v>
      </c>
      <c r="K1562" s="316" t="s">
        <v>24</v>
      </c>
      <c r="L1562" s="326" t="s">
        <v>24</v>
      </c>
      <c r="M1562" s="336" t="s">
        <v>24</v>
      </c>
      <c r="N1562" s="510">
        <v>43389</v>
      </c>
      <c r="O1562" s="199" t="s">
        <v>24</v>
      </c>
      <c r="P1562" s="232" t="s">
        <v>24</v>
      </c>
      <c r="Q1562" s="194" t="str">
        <f t="shared" si="141"/>
        <v>-</v>
      </c>
      <c r="R1562" s="181" t="str">
        <f t="shared" ca="1" si="142"/>
        <v>TIDAK MCU</v>
      </c>
      <c r="S1562" s="589" t="s">
        <v>9003</v>
      </c>
      <c r="T1562" s="1330">
        <v>44324</v>
      </c>
      <c r="U1562" s="1329">
        <v>44324</v>
      </c>
      <c r="V1562" s="904" t="s">
        <v>24</v>
      </c>
      <c r="W1562" s="136" t="s">
        <v>24</v>
      </c>
      <c r="X1562" s="200"/>
      <c r="Y1562" s="201"/>
      <c r="Z1562" s="202"/>
      <c r="AA1562" s="244" t="s">
        <v>4457</v>
      </c>
      <c r="AB1562" s="232" t="s">
        <v>24</v>
      </c>
      <c r="AC1562" s="232"/>
      <c r="AD1562" s="232"/>
      <c r="AE1562" s="244"/>
      <c r="AF1562" s="244"/>
      <c r="AG1562" s="213"/>
      <c r="AH1562" s="369"/>
      <c r="AI1562" s="244" t="str">
        <f t="shared" si="143"/>
        <v>SC P360, SC P380-</v>
      </c>
      <c r="AJ1562" s="1315">
        <f t="shared" si="140"/>
        <v>43389</v>
      </c>
      <c r="AK1562" s="211">
        <v>43972</v>
      </c>
      <c r="AL1562" s="726">
        <v>43389</v>
      </c>
      <c r="AM1562" s="213"/>
      <c r="AN1562" s="244"/>
      <c r="AO1562" s="244"/>
      <c r="AP1562" s="213"/>
      <c r="AQ1562" s="1231" t="s">
        <v>3094</v>
      </c>
      <c r="AR1562" s="213"/>
      <c r="AS1562" s="213"/>
      <c r="AT1562" s="213"/>
      <c r="AU1562" s="213"/>
      <c r="AV1562" s="177"/>
      <c r="AW1562" s="177"/>
      <c r="AX1562" s="177"/>
      <c r="AY1562" s="885"/>
      <c r="AZ1562" s="177"/>
    </row>
    <row r="1563" spans="2:52" ht="15" customHeight="1">
      <c r="B1563" s="1310">
        <v>1557</v>
      </c>
      <c r="C1563" s="563" t="s">
        <v>8295</v>
      </c>
      <c r="D1563" s="590" t="s">
        <v>230</v>
      </c>
      <c r="E1563" s="521" t="s">
        <v>4228</v>
      </c>
      <c r="F1563" s="509" t="s">
        <v>8296</v>
      </c>
      <c r="G1563" s="509" t="s">
        <v>102</v>
      </c>
      <c r="H1563" s="653" t="s">
        <v>8297</v>
      </c>
      <c r="I1563" s="211">
        <v>33782</v>
      </c>
      <c r="J1563" s="231">
        <f t="shared" ca="1" si="139"/>
        <v>29</v>
      </c>
      <c r="K1563" s="181" t="s">
        <v>494</v>
      </c>
      <c r="L1563" s="181" t="s">
        <v>8298</v>
      </c>
      <c r="M1563" s="181">
        <v>44413</v>
      </c>
      <c r="N1563" s="510">
        <v>43663</v>
      </c>
      <c r="O1563" s="205" t="s">
        <v>24</v>
      </c>
      <c r="P1563" s="463" t="s">
        <v>24</v>
      </c>
      <c r="Q1563" s="198" t="str">
        <f t="shared" si="141"/>
        <v>-</v>
      </c>
      <c r="R1563" s="181" t="str">
        <f t="shared" ca="1" si="142"/>
        <v>TIDAK MCU</v>
      </c>
      <c r="S1563" s="589" t="s">
        <v>9004</v>
      </c>
      <c r="T1563" s="1330">
        <v>44374</v>
      </c>
      <c r="U1563" s="1329">
        <v>44374</v>
      </c>
      <c r="V1563" s="395" t="s">
        <v>24</v>
      </c>
      <c r="W1563" s="136" t="s">
        <v>24</v>
      </c>
      <c r="X1563" s="200"/>
      <c r="Y1563" s="201"/>
      <c r="Z1563" s="202"/>
      <c r="AA1563" s="244" t="s">
        <v>927</v>
      </c>
      <c r="AB1563" s="244" t="s">
        <v>24</v>
      </c>
      <c r="AC1563" s="244"/>
      <c r="AD1563" s="244"/>
      <c r="AE1563" s="244"/>
      <c r="AF1563" s="244"/>
      <c r="AG1563" s="213"/>
      <c r="AH1563" s="1305"/>
      <c r="AI1563" s="244" t="str">
        <f t="shared" si="143"/>
        <v>SC P360 - SC P410 A/M-</v>
      </c>
      <c r="AJ1563" s="1315">
        <f t="shared" si="140"/>
        <v>43663</v>
      </c>
      <c r="AK1563" s="211">
        <v>43980</v>
      </c>
      <c r="AL1563" s="726">
        <v>43663</v>
      </c>
      <c r="AM1563" s="213"/>
      <c r="AN1563" s="244"/>
      <c r="AO1563" s="244"/>
      <c r="AP1563" s="213"/>
      <c r="AQ1563" s="243" t="s">
        <v>3094</v>
      </c>
      <c r="AR1563" s="213"/>
      <c r="AS1563" s="213"/>
      <c r="AT1563" s="213"/>
      <c r="AU1563" s="213"/>
      <c r="AV1563" s="177"/>
      <c r="AW1563" s="177"/>
      <c r="AX1563" s="177"/>
      <c r="AY1563" s="177"/>
      <c r="AZ1563" s="177"/>
    </row>
    <row r="1564" spans="2:52" ht="15" customHeight="1">
      <c r="B1564" s="1310">
        <v>1558</v>
      </c>
      <c r="C1564" s="563" t="s">
        <v>8299</v>
      </c>
      <c r="D1564" s="590" t="s">
        <v>230</v>
      </c>
      <c r="E1564" s="566" t="s">
        <v>4228</v>
      </c>
      <c r="F1564" s="526" t="s">
        <v>8300</v>
      </c>
      <c r="G1564" s="526" t="s">
        <v>102</v>
      </c>
      <c r="H1564" s="653" t="s">
        <v>8301</v>
      </c>
      <c r="I1564" s="211">
        <v>33318</v>
      </c>
      <c r="J1564" s="903">
        <f t="shared" ca="1" si="139"/>
        <v>31</v>
      </c>
      <c r="K1564" s="316" t="s">
        <v>24</v>
      </c>
      <c r="L1564" s="326" t="s">
        <v>24</v>
      </c>
      <c r="M1564" s="336" t="s">
        <v>24</v>
      </c>
      <c r="N1564" s="510">
        <v>43663</v>
      </c>
      <c r="O1564" s="205" t="s">
        <v>24</v>
      </c>
      <c r="P1564" s="244" t="s">
        <v>24</v>
      </c>
      <c r="Q1564" s="198" t="str">
        <f t="shared" si="141"/>
        <v>-</v>
      </c>
      <c r="R1564" s="181" t="str">
        <f t="shared" ca="1" si="142"/>
        <v>TIDAK MCU</v>
      </c>
      <c r="S1564" s="589" t="s">
        <v>9005</v>
      </c>
      <c r="T1564" s="1330">
        <v>44702</v>
      </c>
      <c r="U1564" s="1329">
        <v>44641</v>
      </c>
      <c r="V1564" s="395" t="s">
        <v>24</v>
      </c>
      <c r="W1564" s="136" t="s">
        <v>24</v>
      </c>
      <c r="X1564" s="200"/>
      <c r="Y1564" s="201"/>
      <c r="Z1564" s="202"/>
      <c r="AA1564" s="244" t="s">
        <v>927</v>
      </c>
      <c r="AB1564" s="244" t="s">
        <v>24</v>
      </c>
      <c r="AC1564" s="244" t="s">
        <v>24</v>
      </c>
      <c r="AD1564" s="244" t="s">
        <v>24</v>
      </c>
      <c r="AE1564" s="244" t="s">
        <v>24</v>
      </c>
      <c r="AF1564" s="244" t="s">
        <v>24</v>
      </c>
      <c r="AG1564" s="213" t="s">
        <v>24</v>
      </c>
      <c r="AH1564" s="369"/>
      <c r="AI1564" s="244" t="str">
        <f t="shared" si="143"/>
        <v>SC P360 - SC P410 A/M------</v>
      </c>
      <c r="AJ1564" s="1315">
        <f t="shared" si="140"/>
        <v>43663</v>
      </c>
      <c r="AK1564" s="211">
        <v>43663</v>
      </c>
      <c r="AL1564" s="726">
        <v>43663</v>
      </c>
      <c r="AM1564" s="213"/>
      <c r="AN1564" s="244"/>
      <c r="AO1564" s="244"/>
      <c r="AP1564" s="213"/>
      <c r="AQ1564" s="1231" t="s">
        <v>3094</v>
      </c>
      <c r="AR1564" s="213"/>
      <c r="AS1564" s="213"/>
      <c r="AT1564" s="213"/>
      <c r="AU1564" s="213"/>
      <c r="AV1564" s="177"/>
      <c r="AW1564" s="177"/>
      <c r="AX1564" s="177"/>
      <c r="AY1564" s="885"/>
      <c r="AZ1564" s="177"/>
    </row>
    <row r="1565" spans="2:52" ht="15" customHeight="1">
      <c r="B1565" s="1310">
        <v>1559</v>
      </c>
      <c r="C1565" s="563" t="s">
        <v>8302</v>
      </c>
      <c r="D1565" s="590" t="s">
        <v>230</v>
      </c>
      <c r="E1565" s="566" t="s">
        <v>4228</v>
      </c>
      <c r="F1565" s="526" t="s">
        <v>8303</v>
      </c>
      <c r="G1565" s="526" t="s">
        <v>102</v>
      </c>
      <c r="H1565" s="527" t="s">
        <v>8304</v>
      </c>
      <c r="I1565" s="211">
        <v>35887</v>
      </c>
      <c r="J1565" s="1314">
        <f t="shared" ca="1" si="139"/>
        <v>24</v>
      </c>
      <c r="K1565" s="316" t="s">
        <v>24</v>
      </c>
      <c r="L1565" s="326" t="s">
        <v>24</v>
      </c>
      <c r="M1565" s="336" t="s">
        <v>24</v>
      </c>
      <c r="N1565" s="510">
        <v>43424</v>
      </c>
      <c r="O1565" s="205" t="s">
        <v>24</v>
      </c>
      <c r="P1565" s="244" t="s">
        <v>24</v>
      </c>
      <c r="Q1565" s="198" t="str">
        <f t="shared" si="141"/>
        <v>-</v>
      </c>
      <c r="R1565" s="181" t="str">
        <f t="shared" ca="1" si="142"/>
        <v>TIDAK MCU</v>
      </c>
      <c r="S1565" s="589" t="s">
        <v>9006</v>
      </c>
      <c r="T1565" s="1330">
        <v>44288</v>
      </c>
      <c r="U1565" s="1329">
        <v>44288</v>
      </c>
      <c r="V1565" s="1330" t="s">
        <v>24</v>
      </c>
      <c r="W1565" s="1311" t="s">
        <v>24</v>
      </c>
      <c r="X1565" s="200"/>
      <c r="Y1565" s="201"/>
      <c r="Z1565" s="202"/>
      <c r="AA1565" s="244" t="s">
        <v>4457</v>
      </c>
      <c r="AB1565" s="244" t="s">
        <v>24</v>
      </c>
      <c r="AC1565" s="244"/>
      <c r="AD1565" s="244"/>
      <c r="AE1565" s="244"/>
      <c r="AF1565" s="244"/>
      <c r="AG1565" s="213"/>
      <c r="AH1565" s="1305"/>
      <c r="AI1565" s="244" t="str">
        <f t="shared" si="143"/>
        <v>SC P360, SC P380-</v>
      </c>
      <c r="AJ1565" s="1315">
        <f t="shared" si="140"/>
        <v>43424</v>
      </c>
      <c r="AK1565" s="211" t="s">
        <v>24</v>
      </c>
      <c r="AL1565" s="726">
        <v>43424</v>
      </c>
      <c r="AM1565" s="213"/>
      <c r="AN1565" s="244"/>
      <c r="AO1565" s="244"/>
      <c r="AP1565" s="213"/>
      <c r="AQ1565" s="1231" t="s">
        <v>3094</v>
      </c>
      <c r="AR1565" s="213"/>
      <c r="AS1565" s="213"/>
      <c r="AT1565" s="213"/>
      <c r="AU1565" s="213"/>
      <c r="AV1565" s="885"/>
      <c r="AW1565" s="885"/>
      <c r="AX1565" s="885"/>
      <c r="AY1565" s="885"/>
      <c r="AZ1565" s="177"/>
    </row>
    <row r="1566" spans="2:52" ht="15" customHeight="1">
      <c r="B1566" s="1310">
        <v>1560</v>
      </c>
      <c r="C1566" s="563" t="s">
        <v>8305</v>
      </c>
      <c r="D1566" s="590" t="s">
        <v>230</v>
      </c>
      <c r="E1566" s="567" t="s">
        <v>4228</v>
      </c>
      <c r="F1566" s="526" t="s">
        <v>8306</v>
      </c>
      <c r="G1566" s="526" t="s">
        <v>102</v>
      </c>
      <c r="H1566" s="527" t="s">
        <v>8307</v>
      </c>
      <c r="I1566" s="211">
        <v>34916</v>
      </c>
      <c r="J1566" s="231">
        <f t="shared" ca="1" si="139"/>
        <v>26</v>
      </c>
      <c r="K1566" s="316" t="s">
        <v>24</v>
      </c>
      <c r="L1566" s="326" t="s">
        <v>24</v>
      </c>
      <c r="M1566" s="336" t="s">
        <v>24</v>
      </c>
      <c r="N1566" s="510">
        <v>43680</v>
      </c>
      <c r="O1566" s="205" t="s">
        <v>24</v>
      </c>
      <c r="P1566" s="244" t="s">
        <v>24</v>
      </c>
      <c r="Q1566" s="198" t="str">
        <f t="shared" si="141"/>
        <v>-</v>
      </c>
      <c r="R1566" s="181" t="str">
        <f t="shared" ca="1" si="142"/>
        <v>TIDAK MCU</v>
      </c>
      <c r="S1566" s="589" t="s">
        <v>9007</v>
      </c>
      <c r="T1566" s="1330">
        <v>44413</v>
      </c>
      <c r="U1566" s="1329">
        <v>44413</v>
      </c>
      <c r="V1566" s="904" t="s">
        <v>24</v>
      </c>
      <c r="W1566" s="136" t="s">
        <v>24</v>
      </c>
      <c r="X1566" s="200"/>
      <c r="Y1566" s="201"/>
      <c r="Z1566" s="202"/>
      <c r="AA1566" s="244" t="s">
        <v>929</v>
      </c>
      <c r="AB1566" s="243" t="s">
        <v>9109</v>
      </c>
      <c r="AC1566" s="244" t="s">
        <v>24</v>
      </c>
      <c r="AD1566" s="244"/>
      <c r="AE1566" s="244"/>
      <c r="AF1566" s="244"/>
      <c r="AG1566" s="213"/>
      <c r="AH1566" s="1305"/>
      <c r="AI1566" s="244" t="str">
        <f t="shared" si="143"/>
        <v>GD 705, GD 825GD CAT 14M3-</v>
      </c>
      <c r="AJ1566" s="1315">
        <f t="shared" si="140"/>
        <v>43680</v>
      </c>
      <c r="AK1566" s="589">
        <v>43918</v>
      </c>
      <c r="AL1566" s="726">
        <v>43918</v>
      </c>
      <c r="AM1566" s="213"/>
      <c r="AN1566" s="244"/>
      <c r="AO1566" s="244"/>
      <c r="AP1566" s="244" t="s">
        <v>9109</v>
      </c>
      <c r="AQ1566" s="1231" t="s">
        <v>3094</v>
      </c>
      <c r="AR1566" s="213"/>
      <c r="AS1566" s="213"/>
      <c r="AT1566" s="213"/>
      <c r="AU1566" s="213"/>
      <c r="AV1566" s="177"/>
      <c r="AW1566" s="177"/>
      <c r="AX1566" s="177"/>
      <c r="AY1566" s="885"/>
      <c r="AZ1566" s="177"/>
    </row>
    <row r="1567" spans="2:52" ht="15" customHeight="1">
      <c r="B1567" s="1310">
        <v>1561</v>
      </c>
      <c r="C1567" s="647" t="s">
        <v>8308</v>
      </c>
      <c r="D1567" s="590" t="s">
        <v>230</v>
      </c>
      <c r="E1567" s="567" t="s">
        <v>4228</v>
      </c>
      <c r="F1567" s="526" t="s">
        <v>8309</v>
      </c>
      <c r="G1567" s="526" t="s">
        <v>102</v>
      </c>
      <c r="H1567" s="653" t="s">
        <v>8310</v>
      </c>
      <c r="I1567" s="211">
        <v>33273</v>
      </c>
      <c r="J1567" s="231">
        <f t="shared" ca="1" si="139"/>
        <v>31</v>
      </c>
      <c r="K1567" s="316" t="s">
        <v>24</v>
      </c>
      <c r="L1567" s="326" t="s">
        <v>24</v>
      </c>
      <c r="M1567" s="336" t="s">
        <v>24</v>
      </c>
      <c r="N1567" s="577">
        <v>43439</v>
      </c>
      <c r="O1567" s="205" t="s">
        <v>24</v>
      </c>
      <c r="P1567" s="244" t="s">
        <v>24</v>
      </c>
      <c r="Q1567" s="198" t="str">
        <f t="shared" si="141"/>
        <v>-</v>
      </c>
      <c r="R1567" s="181" t="str">
        <f t="shared" ca="1" si="142"/>
        <v>TIDAK MCU</v>
      </c>
      <c r="S1567" s="589" t="s">
        <v>9008</v>
      </c>
      <c r="T1567" s="1330">
        <v>44596</v>
      </c>
      <c r="U1567" s="1329">
        <v>44596</v>
      </c>
      <c r="V1567" s="904" t="s">
        <v>24</v>
      </c>
      <c r="W1567" s="136" t="s">
        <v>24</v>
      </c>
      <c r="X1567" s="200"/>
      <c r="Y1567" s="201"/>
      <c r="Z1567" s="202"/>
      <c r="AA1567" s="213" t="s">
        <v>927</v>
      </c>
      <c r="AB1567" s="213" t="s">
        <v>24</v>
      </c>
      <c r="AC1567" s="213" t="s">
        <v>24</v>
      </c>
      <c r="AD1567" s="213" t="s">
        <v>24</v>
      </c>
      <c r="AE1567" s="213" t="s">
        <v>24</v>
      </c>
      <c r="AF1567" s="213" t="s">
        <v>24</v>
      </c>
      <c r="AG1567" s="213" t="s">
        <v>24</v>
      </c>
      <c r="AH1567" s="369"/>
      <c r="AI1567" s="244" t="str">
        <f t="shared" si="143"/>
        <v>SC P360 - SC P410 A/M------</v>
      </c>
      <c r="AJ1567" s="1315">
        <f t="shared" si="140"/>
        <v>43439</v>
      </c>
      <c r="AK1567" s="589">
        <v>43443</v>
      </c>
      <c r="AL1567" s="726">
        <v>43446</v>
      </c>
      <c r="AM1567" s="213"/>
      <c r="AN1567" s="244"/>
      <c r="AO1567" s="244"/>
      <c r="AP1567" s="213"/>
      <c r="AQ1567" s="1231" t="s">
        <v>3094</v>
      </c>
      <c r="AR1567" s="213"/>
      <c r="AS1567" s="213"/>
      <c r="AT1567" s="213"/>
      <c r="AU1567" s="213"/>
      <c r="AV1567" s="177"/>
      <c r="AW1567" s="177"/>
      <c r="AX1567" s="177"/>
      <c r="AY1567" s="885"/>
      <c r="AZ1567" s="177"/>
    </row>
    <row r="1568" spans="2:52" ht="15" customHeight="1">
      <c r="B1568" s="1310">
        <v>1562</v>
      </c>
      <c r="C1568" s="563" t="s">
        <v>8404</v>
      </c>
      <c r="D1568" s="590" t="s">
        <v>230</v>
      </c>
      <c r="E1568" s="567" t="s">
        <v>4228</v>
      </c>
      <c r="F1568" s="526" t="s">
        <v>8405</v>
      </c>
      <c r="G1568" s="526" t="s">
        <v>102</v>
      </c>
      <c r="H1568" s="527" t="s">
        <v>8406</v>
      </c>
      <c r="I1568" s="211">
        <v>36023</v>
      </c>
      <c r="J1568" s="903">
        <f t="shared" ca="1" si="139"/>
        <v>23</v>
      </c>
      <c r="K1568" s="316" t="s">
        <v>24</v>
      </c>
      <c r="L1568" s="326" t="s">
        <v>24</v>
      </c>
      <c r="M1568" s="336" t="s">
        <v>24</v>
      </c>
      <c r="N1568" s="577">
        <v>43418</v>
      </c>
      <c r="O1568" s="205" t="s">
        <v>24</v>
      </c>
      <c r="P1568" s="244" t="s">
        <v>24</v>
      </c>
      <c r="Q1568" s="198" t="str">
        <f t="shared" si="141"/>
        <v>-</v>
      </c>
      <c r="R1568" s="181" t="str">
        <f t="shared" ca="1" si="142"/>
        <v>TIDAK MCU</v>
      </c>
      <c r="S1568" s="589" t="s">
        <v>9038</v>
      </c>
      <c r="T1568" s="904">
        <v>44424</v>
      </c>
      <c r="U1568" s="1329">
        <v>44424</v>
      </c>
      <c r="V1568" s="904" t="s">
        <v>24</v>
      </c>
      <c r="W1568" s="136" t="s">
        <v>24</v>
      </c>
      <c r="X1568" s="200"/>
      <c r="Y1568" s="201"/>
      <c r="Z1568" s="202"/>
      <c r="AA1568" s="213" t="s">
        <v>4457</v>
      </c>
      <c r="AB1568" s="213" t="s">
        <v>24</v>
      </c>
      <c r="AC1568" s="213"/>
      <c r="AD1568" s="213"/>
      <c r="AE1568" s="213"/>
      <c r="AF1568" s="213"/>
      <c r="AG1568" s="213"/>
      <c r="AH1568" s="1305"/>
      <c r="AI1568" s="244" t="str">
        <f t="shared" si="143"/>
        <v>SC P360, SC P380-</v>
      </c>
      <c r="AJ1568" s="1315">
        <f t="shared" si="140"/>
        <v>43418</v>
      </c>
      <c r="AK1568" s="1397" t="s">
        <v>24</v>
      </c>
      <c r="AL1568" s="726">
        <v>43418</v>
      </c>
      <c r="AM1568" s="213"/>
      <c r="AN1568" s="244"/>
      <c r="AO1568" s="244"/>
      <c r="AP1568" s="213"/>
      <c r="AQ1568" s="1231" t="s">
        <v>3094</v>
      </c>
      <c r="AR1568" s="213"/>
      <c r="AS1568" s="213"/>
      <c r="AT1568" s="213"/>
      <c r="AU1568" s="213"/>
      <c r="AV1568" s="885"/>
      <c r="AW1568" s="885"/>
      <c r="AX1568" s="885"/>
      <c r="AY1568" s="885"/>
      <c r="AZ1568" s="177"/>
    </row>
    <row r="1569" spans="2:52" ht="15" customHeight="1">
      <c r="B1569" s="1310">
        <v>1563</v>
      </c>
      <c r="C1569" s="563" t="s">
        <v>8315</v>
      </c>
      <c r="D1569" s="590" t="s">
        <v>230</v>
      </c>
      <c r="E1569" s="567" t="s">
        <v>4228</v>
      </c>
      <c r="F1569" s="244" t="s">
        <v>8316</v>
      </c>
      <c r="G1569" s="526" t="s">
        <v>102</v>
      </c>
      <c r="H1569" s="653" t="s">
        <v>8317</v>
      </c>
      <c r="I1569" s="211">
        <v>34647</v>
      </c>
      <c r="J1569" s="903">
        <f t="shared" ca="1" si="139"/>
        <v>27</v>
      </c>
      <c r="K1569" s="316" t="s">
        <v>24</v>
      </c>
      <c r="L1569" s="326" t="s">
        <v>24</v>
      </c>
      <c r="M1569" s="336" t="s">
        <v>24</v>
      </c>
      <c r="N1569" s="577">
        <v>43559</v>
      </c>
      <c r="O1569" s="205" t="s">
        <v>24</v>
      </c>
      <c r="P1569" s="244" t="s">
        <v>24</v>
      </c>
      <c r="Q1569" s="198" t="str">
        <f t="shared" si="141"/>
        <v>-</v>
      </c>
      <c r="R1569" s="181" t="str">
        <f t="shared" ca="1" si="142"/>
        <v>TIDAK MCU</v>
      </c>
      <c r="S1569" s="589" t="s">
        <v>9010</v>
      </c>
      <c r="T1569" s="904">
        <v>44509</v>
      </c>
      <c r="U1569" s="887">
        <v>44509</v>
      </c>
      <c r="V1569" s="904" t="s">
        <v>24</v>
      </c>
      <c r="W1569" s="136" t="s">
        <v>24</v>
      </c>
      <c r="X1569" s="200"/>
      <c r="Y1569" s="201"/>
      <c r="Z1569" s="202"/>
      <c r="AA1569" s="213" t="s">
        <v>4457</v>
      </c>
      <c r="AB1569" s="213" t="s">
        <v>24</v>
      </c>
      <c r="AC1569" s="213"/>
      <c r="AD1569" s="213"/>
      <c r="AE1569" s="213"/>
      <c r="AF1569" s="213"/>
      <c r="AG1569" s="213"/>
      <c r="AH1569" s="1305"/>
      <c r="AI1569" s="244" t="str">
        <f t="shared" si="143"/>
        <v>SC P360, SC P380-</v>
      </c>
      <c r="AJ1569" s="1315">
        <f t="shared" si="140"/>
        <v>43559</v>
      </c>
      <c r="AK1569" s="1397" t="s">
        <v>24</v>
      </c>
      <c r="AL1569" s="726">
        <v>43559</v>
      </c>
      <c r="AM1569" s="213"/>
      <c r="AN1569" s="244"/>
      <c r="AO1569" s="244"/>
      <c r="AP1569" s="213"/>
      <c r="AQ1569" s="180"/>
      <c r="AR1569" s="213"/>
      <c r="AS1569" s="213"/>
      <c r="AT1569" s="213"/>
      <c r="AU1569" s="213"/>
      <c r="AV1569" s="885"/>
      <c r="AW1569" s="885"/>
      <c r="AX1569" s="885"/>
      <c r="AY1569" s="885"/>
      <c r="AZ1569" s="177"/>
    </row>
    <row r="1570" spans="2:52" ht="15" customHeight="1">
      <c r="B1570" s="1310">
        <v>1564</v>
      </c>
      <c r="C1570" s="563" t="s">
        <v>8318</v>
      </c>
      <c r="D1570" s="590" t="s">
        <v>230</v>
      </c>
      <c r="E1570" s="567" t="s">
        <v>4228</v>
      </c>
      <c r="F1570" s="244" t="s">
        <v>8319</v>
      </c>
      <c r="G1570" s="526" t="s">
        <v>102</v>
      </c>
      <c r="H1570" s="527" t="s">
        <v>8320</v>
      </c>
      <c r="I1570" s="211">
        <v>35551</v>
      </c>
      <c r="J1570" s="231">
        <f t="shared" ca="1" si="139"/>
        <v>25</v>
      </c>
      <c r="K1570" s="316" t="s">
        <v>24</v>
      </c>
      <c r="L1570" s="326" t="s">
        <v>24</v>
      </c>
      <c r="M1570" s="336" t="s">
        <v>24</v>
      </c>
      <c r="N1570" s="577">
        <v>43559</v>
      </c>
      <c r="O1570" s="205" t="s">
        <v>24</v>
      </c>
      <c r="P1570" s="244" t="s">
        <v>24</v>
      </c>
      <c r="Q1570" s="198" t="str">
        <f t="shared" si="141"/>
        <v>-</v>
      </c>
      <c r="R1570" s="181" t="str">
        <f t="shared" ca="1" si="142"/>
        <v>TIDAK MCU</v>
      </c>
      <c r="S1570" s="589" t="s">
        <v>9011</v>
      </c>
      <c r="T1570" s="904">
        <v>44317</v>
      </c>
      <c r="U1570" s="887">
        <v>44317</v>
      </c>
      <c r="V1570" s="904" t="s">
        <v>24</v>
      </c>
      <c r="W1570" s="136" t="s">
        <v>24</v>
      </c>
      <c r="X1570" s="200"/>
      <c r="Y1570" s="201"/>
      <c r="Z1570" s="202"/>
      <c r="AA1570" s="213" t="s">
        <v>4457</v>
      </c>
      <c r="AB1570" s="213" t="s">
        <v>24</v>
      </c>
      <c r="AC1570" s="213"/>
      <c r="AD1570" s="213"/>
      <c r="AE1570" s="213"/>
      <c r="AF1570" s="213"/>
      <c r="AG1570" s="213"/>
      <c r="AH1570" s="1305"/>
      <c r="AI1570" s="244" t="str">
        <f t="shared" si="143"/>
        <v>SC P360, SC P380-</v>
      </c>
      <c r="AJ1570" s="1315">
        <f t="shared" si="140"/>
        <v>43559</v>
      </c>
      <c r="AK1570" s="211">
        <v>43971</v>
      </c>
      <c r="AL1570" s="726">
        <v>43559</v>
      </c>
      <c r="AM1570" s="213"/>
      <c r="AN1570" s="244"/>
      <c r="AO1570" s="244"/>
      <c r="AP1570" s="213"/>
      <c r="AQ1570" s="1231" t="s">
        <v>3094</v>
      </c>
      <c r="AR1570" s="213"/>
      <c r="AS1570" s="213"/>
      <c r="AT1570" s="213"/>
      <c r="AU1570" s="213"/>
      <c r="AV1570" s="177"/>
      <c r="AW1570" s="177"/>
      <c r="AX1570" s="177"/>
      <c r="AY1570" s="177"/>
      <c r="AZ1570" s="177"/>
    </row>
    <row r="1571" spans="2:52" ht="15.75" customHeight="1">
      <c r="B1571" s="1310">
        <v>1565</v>
      </c>
      <c r="C1571" s="563" t="s">
        <v>8321</v>
      </c>
      <c r="D1571" s="590" t="s">
        <v>230</v>
      </c>
      <c r="E1571" s="566" t="s">
        <v>4228</v>
      </c>
      <c r="F1571" s="526" t="s">
        <v>8322</v>
      </c>
      <c r="G1571" s="526" t="s">
        <v>102</v>
      </c>
      <c r="H1571" s="527" t="s">
        <v>8323</v>
      </c>
      <c r="I1571" s="211">
        <v>36401</v>
      </c>
      <c r="J1571" s="903">
        <f t="shared" ca="1" si="139"/>
        <v>22</v>
      </c>
      <c r="K1571" s="205" t="s">
        <v>493</v>
      </c>
      <c r="L1571" s="211" t="s">
        <v>8324</v>
      </c>
      <c r="M1571" s="211">
        <v>45281</v>
      </c>
      <c r="N1571" s="577">
        <v>43568</v>
      </c>
      <c r="O1571" s="205" t="s">
        <v>24</v>
      </c>
      <c r="P1571" s="244" t="s">
        <v>24</v>
      </c>
      <c r="Q1571" s="198" t="str">
        <f t="shared" si="141"/>
        <v>-</v>
      </c>
      <c r="R1571" s="181" t="str">
        <f t="shared" ca="1" si="142"/>
        <v>TIDAK MCU</v>
      </c>
      <c r="S1571" s="589" t="s">
        <v>9012</v>
      </c>
      <c r="T1571" s="904">
        <v>44437</v>
      </c>
      <c r="U1571" s="1329">
        <v>44437</v>
      </c>
      <c r="V1571" s="904" t="s">
        <v>24</v>
      </c>
      <c r="W1571" s="136" t="s">
        <v>24</v>
      </c>
      <c r="X1571" s="200"/>
      <c r="Y1571" s="201"/>
      <c r="Z1571" s="202"/>
      <c r="AA1571" s="244" t="s">
        <v>4457</v>
      </c>
      <c r="AB1571" s="244" t="s">
        <v>24</v>
      </c>
      <c r="AC1571" s="244" t="s">
        <v>24</v>
      </c>
      <c r="AD1571" s="244" t="s">
        <v>24</v>
      </c>
      <c r="AE1571" s="244" t="s">
        <v>24</v>
      </c>
      <c r="AF1571" s="244" t="s">
        <v>24</v>
      </c>
      <c r="AG1571" s="213" t="s">
        <v>24</v>
      </c>
      <c r="AH1571" s="1305"/>
      <c r="AI1571" s="244" t="str">
        <f t="shared" si="143"/>
        <v>SC P360, SC P380------</v>
      </c>
      <c r="AJ1571" s="1315">
        <f t="shared" si="140"/>
        <v>43568</v>
      </c>
      <c r="AK1571" s="1397" t="s">
        <v>24</v>
      </c>
      <c r="AL1571" s="726">
        <v>43568</v>
      </c>
      <c r="AM1571" s="213"/>
      <c r="AN1571" s="244"/>
      <c r="AO1571" s="244"/>
      <c r="AP1571" s="213"/>
      <c r="AQ1571" s="1231" t="s">
        <v>3094</v>
      </c>
      <c r="AR1571" s="213"/>
      <c r="AS1571" s="213"/>
      <c r="AT1571" s="213"/>
      <c r="AU1571" s="213"/>
      <c r="AV1571" s="885"/>
      <c r="AW1571" s="885"/>
      <c r="AX1571" s="885"/>
      <c r="AY1571" s="885"/>
      <c r="AZ1571" s="177"/>
    </row>
    <row r="1572" spans="2:52" ht="15" customHeight="1">
      <c r="B1572" s="1310">
        <v>1566</v>
      </c>
      <c r="C1572" s="563" t="s">
        <v>8325</v>
      </c>
      <c r="D1572" s="590" t="s">
        <v>230</v>
      </c>
      <c r="E1572" s="567" t="s">
        <v>4228</v>
      </c>
      <c r="F1572" s="526" t="s">
        <v>8326</v>
      </c>
      <c r="G1572" s="526" t="s">
        <v>102</v>
      </c>
      <c r="H1572" s="527" t="s">
        <v>8327</v>
      </c>
      <c r="I1572" s="211">
        <v>35785</v>
      </c>
      <c r="J1572" s="903">
        <f t="shared" ca="1" si="139"/>
        <v>24</v>
      </c>
      <c r="K1572" s="205" t="s">
        <v>493</v>
      </c>
      <c r="L1572" s="211" t="s">
        <v>8328</v>
      </c>
      <c r="M1572" s="211">
        <v>44696</v>
      </c>
      <c r="N1572" s="577">
        <v>43568</v>
      </c>
      <c r="O1572" s="205" t="s">
        <v>24</v>
      </c>
      <c r="P1572" s="244" t="s">
        <v>24</v>
      </c>
      <c r="Q1572" s="198" t="str">
        <f t="shared" si="141"/>
        <v>-</v>
      </c>
      <c r="R1572" s="181" t="str">
        <f t="shared" ca="1" si="142"/>
        <v>TIDAK MCU</v>
      </c>
      <c r="S1572" s="589" t="s">
        <v>9013</v>
      </c>
      <c r="T1572" s="904">
        <v>44551</v>
      </c>
      <c r="U1572" s="887">
        <v>44551</v>
      </c>
      <c r="V1572" s="904" t="s">
        <v>24</v>
      </c>
      <c r="W1572" s="136" t="s">
        <v>24</v>
      </c>
      <c r="X1572" s="200"/>
      <c r="Y1572" s="201"/>
      <c r="Z1572" s="202"/>
      <c r="AA1572" s="213" t="s">
        <v>4457</v>
      </c>
      <c r="AB1572" s="213" t="s">
        <v>24</v>
      </c>
      <c r="AC1572" s="213"/>
      <c r="AD1572" s="213"/>
      <c r="AE1572" s="213"/>
      <c r="AF1572" s="213"/>
      <c r="AG1572" s="213"/>
      <c r="AH1572" s="1305"/>
      <c r="AI1572" s="244" t="str">
        <f t="shared" si="143"/>
        <v>SC P360, SC P380-</v>
      </c>
      <c r="AJ1572" s="1315">
        <f t="shared" si="140"/>
        <v>43568</v>
      </c>
      <c r="AK1572" s="1397" t="s">
        <v>24</v>
      </c>
      <c r="AL1572" s="726">
        <v>43568</v>
      </c>
      <c r="AM1572" s="213"/>
      <c r="AN1572" s="244"/>
      <c r="AO1572" s="244"/>
      <c r="AP1572" s="213"/>
      <c r="AQ1572" s="243" t="s">
        <v>3094</v>
      </c>
      <c r="AR1572" s="213"/>
      <c r="AS1572" s="213"/>
      <c r="AT1572" s="213"/>
      <c r="AU1572" s="213"/>
      <c r="AV1572" s="885"/>
      <c r="AW1572" s="885"/>
      <c r="AX1572" s="885"/>
      <c r="AY1572" s="885"/>
      <c r="AZ1572" s="177"/>
    </row>
    <row r="1573" spans="2:52" ht="15.75" customHeight="1">
      <c r="B1573" s="1310">
        <v>1567</v>
      </c>
      <c r="C1573" s="563" t="s">
        <v>8329</v>
      </c>
      <c r="D1573" s="590" t="s">
        <v>230</v>
      </c>
      <c r="E1573" s="567" t="s">
        <v>4228</v>
      </c>
      <c r="F1573" s="526" t="s">
        <v>8330</v>
      </c>
      <c r="G1573" s="526" t="s">
        <v>102</v>
      </c>
      <c r="H1573" s="527" t="s">
        <v>8331</v>
      </c>
      <c r="I1573" s="211">
        <v>35716</v>
      </c>
      <c r="J1573" s="231">
        <f t="shared" ca="1" si="139"/>
        <v>24</v>
      </c>
      <c r="K1573" s="316" t="s">
        <v>24</v>
      </c>
      <c r="L1573" s="326" t="s">
        <v>24</v>
      </c>
      <c r="M1573" s="336" t="s">
        <v>24</v>
      </c>
      <c r="N1573" s="577">
        <v>43568</v>
      </c>
      <c r="O1573" s="205" t="s">
        <v>24</v>
      </c>
      <c r="P1573" s="244" t="s">
        <v>24</v>
      </c>
      <c r="Q1573" s="198" t="str">
        <f t="shared" si="141"/>
        <v>-</v>
      </c>
      <c r="R1573" s="181" t="str">
        <f t="shared" ca="1" si="142"/>
        <v>TIDAK MCU</v>
      </c>
      <c r="S1573" s="589" t="s">
        <v>9014</v>
      </c>
      <c r="T1573" s="904">
        <v>44482</v>
      </c>
      <c r="U1573" s="887">
        <v>44482</v>
      </c>
      <c r="V1573" s="904" t="s">
        <v>24</v>
      </c>
      <c r="W1573" s="136" t="s">
        <v>24</v>
      </c>
      <c r="X1573" s="200"/>
      <c r="Y1573" s="201"/>
      <c r="Z1573" s="202"/>
      <c r="AA1573" s="243" t="s">
        <v>4457</v>
      </c>
      <c r="AB1573" s="243" t="s">
        <v>9131</v>
      </c>
      <c r="AC1573" s="244" t="s">
        <v>24</v>
      </c>
      <c r="AD1573" s="244" t="s">
        <v>24</v>
      </c>
      <c r="AE1573" s="244" t="s">
        <v>24</v>
      </c>
      <c r="AF1573" s="244" t="s">
        <v>24</v>
      </c>
      <c r="AG1573" s="213" t="s">
        <v>24</v>
      </c>
      <c r="AH1573" s="1305"/>
      <c r="AI1573" s="244" t="str">
        <f t="shared" si="143"/>
        <v>SC P360, SC P380QUESTER -----</v>
      </c>
      <c r="AJ1573" s="1315">
        <f t="shared" si="140"/>
        <v>43568</v>
      </c>
      <c r="AK1573" s="211">
        <v>44069</v>
      </c>
      <c r="AL1573" s="726">
        <v>44069</v>
      </c>
      <c r="AM1573" s="213"/>
      <c r="AN1573" s="244"/>
      <c r="AO1573" s="244"/>
      <c r="AP1573" s="213" t="s">
        <v>11339</v>
      </c>
      <c r="AQ1573" s="1231" t="s">
        <v>3094</v>
      </c>
      <c r="AR1573" s="213"/>
      <c r="AS1573" s="213"/>
      <c r="AT1573" s="213"/>
      <c r="AU1573" s="213"/>
      <c r="AV1573" s="177"/>
      <c r="AW1573" s="177"/>
      <c r="AX1573" s="177"/>
      <c r="AY1573" s="177"/>
      <c r="AZ1573" s="177"/>
    </row>
    <row r="1574" spans="2:52" ht="15.75" customHeight="1">
      <c r="B1574" s="1310">
        <v>1568</v>
      </c>
      <c r="C1574" s="563" t="s">
        <v>8332</v>
      </c>
      <c r="D1574" s="244" t="s">
        <v>230</v>
      </c>
      <c r="E1574" s="567" t="s">
        <v>4228</v>
      </c>
      <c r="F1574" s="526" t="s">
        <v>8333</v>
      </c>
      <c r="G1574" s="526" t="s">
        <v>102</v>
      </c>
      <c r="H1574" s="612" t="s">
        <v>8334</v>
      </c>
      <c r="I1574" s="211">
        <v>35884</v>
      </c>
      <c r="J1574" s="231">
        <f t="shared" ca="1" si="139"/>
        <v>24</v>
      </c>
      <c r="K1574" s="316" t="s">
        <v>24</v>
      </c>
      <c r="L1574" s="326" t="s">
        <v>24</v>
      </c>
      <c r="M1574" s="336" t="s">
        <v>24</v>
      </c>
      <c r="N1574" s="577">
        <v>43418</v>
      </c>
      <c r="O1574" s="205" t="s">
        <v>24</v>
      </c>
      <c r="P1574" s="244" t="s">
        <v>24</v>
      </c>
      <c r="Q1574" s="198" t="str">
        <f t="shared" si="141"/>
        <v>-</v>
      </c>
      <c r="R1574" s="181" t="str">
        <f t="shared" ca="1" si="142"/>
        <v>TIDAK MCU</v>
      </c>
      <c r="S1574" s="589" t="s">
        <v>9015</v>
      </c>
      <c r="T1574" s="904">
        <v>44650</v>
      </c>
      <c r="U1574" s="887">
        <v>44650</v>
      </c>
      <c r="V1574" s="904" t="s">
        <v>24</v>
      </c>
      <c r="W1574" s="136" t="s">
        <v>24</v>
      </c>
      <c r="X1574" s="200"/>
      <c r="Y1574" s="201"/>
      <c r="Z1574" s="202"/>
      <c r="AA1574" s="213" t="s">
        <v>4457</v>
      </c>
      <c r="AB1574" s="213" t="s">
        <v>24</v>
      </c>
      <c r="AC1574" s="213"/>
      <c r="AD1574" s="213"/>
      <c r="AE1574" s="213"/>
      <c r="AF1574" s="213"/>
      <c r="AG1574" s="213"/>
      <c r="AH1574" s="1305"/>
      <c r="AI1574" s="244" t="str">
        <f t="shared" si="143"/>
        <v>SC P360, SC P380-</v>
      </c>
      <c r="AJ1574" s="1315">
        <f t="shared" si="140"/>
        <v>43418</v>
      </c>
      <c r="AK1574" s="1397" t="s">
        <v>24</v>
      </c>
      <c r="AL1574" s="726">
        <v>43418</v>
      </c>
      <c r="AM1574" s="213"/>
      <c r="AN1574" s="244"/>
      <c r="AO1574" s="244"/>
      <c r="AP1574" s="213"/>
      <c r="AQ1574" s="243" t="s">
        <v>3094</v>
      </c>
      <c r="AR1574" s="213"/>
      <c r="AS1574" s="213"/>
      <c r="AT1574" s="213"/>
      <c r="AU1574" s="213"/>
      <c r="AV1574" s="177"/>
      <c r="AW1574" s="177"/>
      <c r="AX1574" s="177"/>
      <c r="AY1574" s="177"/>
      <c r="AZ1574" s="177"/>
    </row>
    <row r="1575" spans="2:52" ht="15" customHeight="1">
      <c r="B1575" s="1310">
        <v>1569</v>
      </c>
      <c r="C1575" s="647" t="s">
        <v>8335</v>
      </c>
      <c r="D1575" s="590" t="s">
        <v>230</v>
      </c>
      <c r="E1575" s="521" t="s">
        <v>4228</v>
      </c>
      <c r="F1575" s="509" t="s">
        <v>8336</v>
      </c>
      <c r="G1575" s="509" t="s">
        <v>102</v>
      </c>
      <c r="H1575" s="527" t="s">
        <v>8337</v>
      </c>
      <c r="I1575" s="211">
        <v>33993</v>
      </c>
      <c r="J1575" s="231">
        <f t="shared" ca="1" si="139"/>
        <v>29</v>
      </c>
      <c r="K1575" s="211" t="s">
        <v>493</v>
      </c>
      <c r="L1575" s="211" t="s">
        <v>8338</v>
      </c>
      <c r="M1575" s="211">
        <v>45626</v>
      </c>
      <c r="N1575" s="510">
        <v>43700</v>
      </c>
      <c r="O1575" s="205" t="s">
        <v>24</v>
      </c>
      <c r="P1575" s="463" t="s">
        <v>24</v>
      </c>
      <c r="Q1575" s="198" t="str">
        <f t="shared" si="141"/>
        <v>-</v>
      </c>
      <c r="R1575" s="181" t="str">
        <f t="shared" ca="1" si="142"/>
        <v>TIDAK MCU</v>
      </c>
      <c r="S1575" s="589" t="s">
        <v>9016</v>
      </c>
      <c r="T1575" s="904">
        <v>44585</v>
      </c>
      <c r="U1575" s="887">
        <v>44585</v>
      </c>
      <c r="V1575" s="904" t="s">
        <v>24</v>
      </c>
      <c r="W1575" s="136" t="s">
        <v>24</v>
      </c>
      <c r="X1575" s="200"/>
      <c r="Y1575" s="201"/>
      <c r="Z1575" s="202"/>
      <c r="AA1575" s="244" t="s">
        <v>4457</v>
      </c>
      <c r="AB1575" s="244" t="s">
        <v>24</v>
      </c>
      <c r="AC1575" s="244"/>
      <c r="AD1575" s="244"/>
      <c r="AE1575" s="244"/>
      <c r="AF1575" s="244"/>
      <c r="AG1575" s="213"/>
      <c r="AH1575" s="1305"/>
      <c r="AI1575" s="244" t="str">
        <f t="shared" si="143"/>
        <v>SC P360, SC P380-</v>
      </c>
      <c r="AJ1575" s="1315">
        <f t="shared" si="140"/>
        <v>43700</v>
      </c>
      <c r="AK1575" s="205" t="s">
        <v>24</v>
      </c>
      <c r="AL1575" s="726">
        <v>43698</v>
      </c>
      <c r="AM1575" s="213"/>
      <c r="AN1575" s="244"/>
      <c r="AO1575" s="244"/>
      <c r="AP1575" s="213"/>
      <c r="AQ1575" s="180"/>
      <c r="AR1575" s="213"/>
      <c r="AS1575" s="213"/>
      <c r="AT1575" s="213"/>
      <c r="AU1575" s="213"/>
      <c r="AV1575" s="177"/>
      <c r="AW1575" s="885"/>
      <c r="AX1575" s="885"/>
      <c r="AY1575" s="885"/>
      <c r="AZ1575" s="177"/>
    </row>
    <row r="1576" spans="2:52" ht="15" customHeight="1">
      <c r="B1576" s="1310">
        <v>1570</v>
      </c>
      <c r="C1576" s="563" t="s">
        <v>3087</v>
      </c>
      <c r="D1576" s="590" t="s">
        <v>230</v>
      </c>
      <c r="E1576" s="566" t="s">
        <v>4228</v>
      </c>
      <c r="F1576" s="526" t="s">
        <v>8339</v>
      </c>
      <c r="G1576" s="526" t="s">
        <v>102</v>
      </c>
      <c r="H1576" s="527" t="s">
        <v>8340</v>
      </c>
      <c r="I1576" s="211">
        <v>35639</v>
      </c>
      <c r="J1576" s="231">
        <f t="shared" ref="J1576:J1639" ca="1" si="144">IF(OR(I1576="",I1576="-"),"-",ROUND((NOW()-I1576)/356,0))</f>
        <v>24</v>
      </c>
      <c r="K1576" s="316" t="s">
        <v>24</v>
      </c>
      <c r="L1576" s="326" t="s">
        <v>24</v>
      </c>
      <c r="M1576" s="336" t="s">
        <v>24</v>
      </c>
      <c r="N1576" s="577">
        <v>43571</v>
      </c>
      <c r="O1576" s="205" t="s">
        <v>24</v>
      </c>
      <c r="P1576" s="244" t="s">
        <v>24</v>
      </c>
      <c r="Q1576" s="198" t="str">
        <f t="shared" si="141"/>
        <v>-</v>
      </c>
      <c r="R1576" s="181" t="str">
        <f t="shared" ca="1" si="142"/>
        <v>TIDAK MCU</v>
      </c>
      <c r="S1576" s="589" t="s">
        <v>9017</v>
      </c>
      <c r="T1576" s="904">
        <v>44405</v>
      </c>
      <c r="U1576" s="887">
        <v>44405</v>
      </c>
      <c r="V1576" s="904" t="s">
        <v>24</v>
      </c>
      <c r="W1576" s="136" t="s">
        <v>24</v>
      </c>
      <c r="X1576" s="200"/>
      <c r="Y1576" s="201"/>
      <c r="Z1576" s="202"/>
      <c r="AA1576" s="213" t="s">
        <v>4457</v>
      </c>
      <c r="AB1576" s="213" t="s">
        <v>24</v>
      </c>
      <c r="AC1576" s="213"/>
      <c r="AD1576" s="213"/>
      <c r="AE1576" s="213"/>
      <c r="AF1576" s="213"/>
      <c r="AG1576" s="213"/>
      <c r="AH1576" s="1305"/>
      <c r="AI1576" s="244" t="str">
        <f t="shared" si="143"/>
        <v>SC P360, SC P380-</v>
      </c>
      <c r="AJ1576" s="1315">
        <f t="shared" si="140"/>
        <v>43571</v>
      </c>
      <c r="AK1576" s="589">
        <v>44027</v>
      </c>
      <c r="AL1576" s="726">
        <v>43571</v>
      </c>
      <c r="AM1576" s="213"/>
      <c r="AN1576" s="244"/>
      <c r="AO1576" s="244"/>
      <c r="AP1576" s="213"/>
      <c r="AQ1576" s="1231" t="s">
        <v>3094</v>
      </c>
      <c r="AR1576" s="213"/>
      <c r="AS1576" s="213"/>
      <c r="AT1576" s="213"/>
      <c r="AU1576" s="213"/>
      <c r="AV1576" s="177"/>
      <c r="AW1576" s="885"/>
      <c r="AX1576" s="885"/>
      <c r="AY1576" s="885"/>
      <c r="AZ1576" s="177"/>
    </row>
    <row r="1577" spans="2:52" ht="15.75" customHeight="1">
      <c r="B1577" s="1310">
        <v>1571</v>
      </c>
      <c r="C1577" s="563" t="s">
        <v>8341</v>
      </c>
      <c r="D1577" s="590" t="s">
        <v>230</v>
      </c>
      <c r="E1577" s="566" t="s">
        <v>4228</v>
      </c>
      <c r="F1577" s="526" t="s">
        <v>8342</v>
      </c>
      <c r="G1577" s="526" t="s">
        <v>102</v>
      </c>
      <c r="H1577" s="527" t="s">
        <v>8343</v>
      </c>
      <c r="I1577" s="211">
        <v>34981</v>
      </c>
      <c r="J1577" s="1314">
        <f t="shared" ca="1" si="144"/>
        <v>26</v>
      </c>
      <c r="K1577" s="316" t="s">
        <v>24</v>
      </c>
      <c r="L1577" s="326" t="s">
        <v>24</v>
      </c>
      <c r="M1577" s="336" t="s">
        <v>24</v>
      </c>
      <c r="N1577" s="577">
        <v>43571</v>
      </c>
      <c r="O1577" s="205" t="s">
        <v>24</v>
      </c>
      <c r="P1577" s="244" t="s">
        <v>24</v>
      </c>
      <c r="Q1577" s="198" t="str">
        <f t="shared" si="141"/>
        <v>-</v>
      </c>
      <c r="R1577" s="181" t="str">
        <f t="shared" ca="1" si="142"/>
        <v>TIDAK MCU</v>
      </c>
      <c r="S1577" s="589" t="s">
        <v>9018</v>
      </c>
      <c r="T1577" s="1330">
        <v>44478</v>
      </c>
      <c r="U1577" s="1329">
        <v>44478</v>
      </c>
      <c r="V1577" s="1330" t="s">
        <v>24</v>
      </c>
      <c r="W1577" s="1311" t="s">
        <v>24</v>
      </c>
      <c r="X1577" s="200"/>
      <c r="Y1577" s="201"/>
      <c r="Z1577" s="202"/>
      <c r="AA1577" s="213" t="s">
        <v>4457</v>
      </c>
      <c r="AB1577" s="213" t="s">
        <v>24</v>
      </c>
      <c r="AC1577" s="213"/>
      <c r="AD1577" s="213"/>
      <c r="AE1577" s="213"/>
      <c r="AF1577" s="213"/>
      <c r="AG1577" s="213"/>
      <c r="AH1577" s="1305"/>
      <c r="AI1577" s="244" t="str">
        <f t="shared" si="143"/>
        <v>SC P360, SC P380-</v>
      </c>
      <c r="AJ1577" s="1315">
        <f t="shared" si="140"/>
        <v>43571</v>
      </c>
      <c r="AK1577" s="1361">
        <v>44094</v>
      </c>
      <c r="AL1577" s="726">
        <v>44094</v>
      </c>
      <c r="AM1577" s="213"/>
      <c r="AN1577" s="244"/>
      <c r="AO1577" s="244"/>
      <c r="AP1577" s="213"/>
      <c r="AQ1577" s="243" t="s">
        <v>3094</v>
      </c>
      <c r="AR1577" s="213"/>
      <c r="AS1577" s="213"/>
      <c r="AT1577" s="213"/>
      <c r="AU1577" s="213"/>
      <c r="AV1577" s="885"/>
      <c r="AW1577" s="885"/>
      <c r="AX1577" s="885"/>
      <c r="AY1577" s="885"/>
      <c r="AZ1577" s="177"/>
    </row>
    <row r="1578" spans="2:52" ht="15" customHeight="1">
      <c r="B1578" s="1310">
        <v>1572</v>
      </c>
      <c r="C1578" s="563" t="s">
        <v>8344</v>
      </c>
      <c r="D1578" s="590" t="s">
        <v>230</v>
      </c>
      <c r="E1578" s="566" t="s">
        <v>4228</v>
      </c>
      <c r="F1578" s="526" t="s">
        <v>8345</v>
      </c>
      <c r="G1578" s="526" t="s">
        <v>102</v>
      </c>
      <c r="H1578" s="527" t="s">
        <v>8346</v>
      </c>
      <c r="I1578" s="211">
        <v>35200</v>
      </c>
      <c r="J1578" s="903">
        <f t="shared" ca="1" si="144"/>
        <v>25</v>
      </c>
      <c r="K1578" s="205" t="s">
        <v>493</v>
      </c>
      <c r="L1578" s="211" t="s">
        <v>8347</v>
      </c>
      <c r="M1578" s="211">
        <v>45234</v>
      </c>
      <c r="N1578" s="577">
        <v>43571</v>
      </c>
      <c r="O1578" s="205" t="s">
        <v>24</v>
      </c>
      <c r="P1578" s="244" t="s">
        <v>24</v>
      </c>
      <c r="Q1578" s="198" t="str">
        <f t="shared" si="141"/>
        <v>-</v>
      </c>
      <c r="R1578" s="181" t="str">
        <f t="shared" ca="1" si="142"/>
        <v>TIDAK MCU</v>
      </c>
      <c r="S1578" s="589" t="s">
        <v>9019</v>
      </c>
      <c r="T1578" s="904">
        <v>44331</v>
      </c>
      <c r="U1578" s="887">
        <v>44331</v>
      </c>
      <c r="V1578" s="904" t="s">
        <v>24</v>
      </c>
      <c r="W1578" s="136" t="s">
        <v>24</v>
      </c>
      <c r="X1578" s="200"/>
      <c r="Y1578" s="201"/>
      <c r="Z1578" s="202"/>
      <c r="AA1578" s="213" t="s">
        <v>4457</v>
      </c>
      <c r="AB1578" s="213" t="s">
        <v>24</v>
      </c>
      <c r="AC1578" s="213"/>
      <c r="AD1578" s="213"/>
      <c r="AE1578" s="213"/>
      <c r="AF1578" s="213"/>
      <c r="AG1578" s="213"/>
      <c r="AH1578" s="1305"/>
      <c r="AI1578" s="244" t="str">
        <f t="shared" si="143"/>
        <v>SC P360, SC P380-</v>
      </c>
      <c r="AJ1578" s="1315">
        <f t="shared" si="140"/>
        <v>43571</v>
      </c>
      <c r="AK1578" s="1397" t="s">
        <v>24</v>
      </c>
      <c r="AL1578" s="726">
        <v>43571</v>
      </c>
      <c r="AM1578" s="213"/>
      <c r="AN1578" s="244"/>
      <c r="AO1578" s="244"/>
      <c r="AP1578" s="213"/>
      <c r="AQ1578" s="1231" t="s">
        <v>3094</v>
      </c>
      <c r="AR1578" s="213"/>
      <c r="AS1578" s="213"/>
      <c r="AT1578" s="213"/>
      <c r="AU1578" s="213"/>
      <c r="AV1578" s="885"/>
      <c r="AW1578" s="885"/>
      <c r="AX1578" s="885"/>
      <c r="AY1578" s="885"/>
      <c r="AZ1578" s="177"/>
    </row>
    <row r="1579" spans="2:52" ht="15.75" customHeight="1">
      <c r="B1579" s="1310">
        <v>1573</v>
      </c>
      <c r="C1579" s="647" t="s">
        <v>8348</v>
      </c>
      <c r="D1579" s="590" t="s">
        <v>230</v>
      </c>
      <c r="E1579" s="567" t="s">
        <v>4228</v>
      </c>
      <c r="F1579" s="526" t="s">
        <v>8349</v>
      </c>
      <c r="G1579" s="526" t="s">
        <v>102</v>
      </c>
      <c r="H1579" s="527" t="s">
        <v>8350</v>
      </c>
      <c r="I1579" s="211">
        <v>35056</v>
      </c>
      <c r="J1579" s="903">
        <f t="shared" ca="1" si="144"/>
        <v>26</v>
      </c>
      <c r="K1579" s="316" t="s">
        <v>24</v>
      </c>
      <c r="L1579" s="326" t="s">
        <v>24</v>
      </c>
      <c r="M1579" s="336" t="s">
        <v>24</v>
      </c>
      <c r="N1579" s="577">
        <v>43571</v>
      </c>
      <c r="O1579" s="205" t="s">
        <v>24</v>
      </c>
      <c r="P1579" s="244" t="s">
        <v>24</v>
      </c>
      <c r="Q1579" s="198" t="str">
        <f t="shared" si="141"/>
        <v>-</v>
      </c>
      <c r="R1579" s="181" t="str">
        <f t="shared" ca="1" si="142"/>
        <v>TIDAK MCU</v>
      </c>
      <c r="S1579" s="589" t="s">
        <v>9020</v>
      </c>
      <c r="T1579" s="904">
        <v>44553</v>
      </c>
      <c r="U1579" s="887">
        <v>44553</v>
      </c>
      <c r="V1579" s="904" t="s">
        <v>24</v>
      </c>
      <c r="W1579" s="136" t="s">
        <v>24</v>
      </c>
      <c r="X1579" s="200"/>
      <c r="Y1579" s="201"/>
      <c r="Z1579" s="202"/>
      <c r="AA1579" s="213" t="s">
        <v>4457</v>
      </c>
      <c r="AB1579" s="213" t="s">
        <v>24</v>
      </c>
      <c r="AC1579" s="213"/>
      <c r="AD1579" s="213"/>
      <c r="AE1579" s="213"/>
      <c r="AF1579" s="213"/>
      <c r="AG1579" s="213"/>
      <c r="AH1579" s="1305"/>
      <c r="AI1579" s="244" t="str">
        <f t="shared" si="143"/>
        <v>SC P360, SC P380-</v>
      </c>
      <c r="AJ1579" s="1315">
        <f t="shared" si="140"/>
        <v>43571</v>
      </c>
      <c r="AK1579" s="1397" t="s">
        <v>24</v>
      </c>
      <c r="AL1579" s="726">
        <v>43571</v>
      </c>
      <c r="AM1579" s="213"/>
      <c r="AN1579" s="244"/>
      <c r="AO1579" s="244"/>
      <c r="AP1579" s="213"/>
      <c r="AQ1579" s="180"/>
      <c r="AR1579" s="213"/>
      <c r="AS1579" s="213"/>
      <c r="AT1579" s="213"/>
      <c r="AU1579" s="213"/>
      <c r="AV1579" s="885"/>
      <c r="AW1579" s="885"/>
      <c r="AX1579" s="885"/>
      <c r="AY1579" s="885"/>
      <c r="AZ1579" s="177"/>
    </row>
    <row r="1580" spans="2:52" ht="15" customHeight="1">
      <c r="B1580" s="1310">
        <v>1574</v>
      </c>
      <c r="C1580" s="563" t="s">
        <v>8351</v>
      </c>
      <c r="D1580" s="590" t="s">
        <v>230</v>
      </c>
      <c r="E1580" s="567" t="s">
        <v>4228</v>
      </c>
      <c r="F1580" s="526" t="s">
        <v>8352</v>
      </c>
      <c r="G1580" s="526" t="s">
        <v>102</v>
      </c>
      <c r="H1580" s="527" t="s">
        <v>8353</v>
      </c>
      <c r="I1580" s="211">
        <v>36844</v>
      </c>
      <c r="J1580" s="231">
        <f t="shared" ca="1" si="144"/>
        <v>21</v>
      </c>
      <c r="K1580" s="316" t="s">
        <v>24</v>
      </c>
      <c r="L1580" s="326" t="s">
        <v>24</v>
      </c>
      <c r="M1580" s="336" t="s">
        <v>24</v>
      </c>
      <c r="N1580" s="577">
        <v>43571</v>
      </c>
      <c r="O1580" s="205" t="s">
        <v>24</v>
      </c>
      <c r="P1580" s="244" t="s">
        <v>24</v>
      </c>
      <c r="Q1580" s="198" t="str">
        <f t="shared" si="141"/>
        <v>-</v>
      </c>
      <c r="R1580" s="181" t="str">
        <f t="shared" ca="1" si="142"/>
        <v>TIDAK MCU</v>
      </c>
      <c r="S1580" s="589" t="s">
        <v>9021</v>
      </c>
      <c r="T1580" s="904">
        <v>44514</v>
      </c>
      <c r="U1580" s="887">
        <v>44514</v>
      </c>
      <c r="V1580" s="904" t="s">
        <v>24</v>
      </c>
      <c r="W1580" s="136" t="s">
        <v>24</v>
      </c>
      <c r="X1580" s="200"/>
      <c r="Y1580" s="201"/>
      <c r="Z1580" s="202"/>
      <c r="AA1580" s="213" t="s">
        <v>4457</v>
      </c>
      <c r="AB1580" s="213" t="s">
        <v>24</v>
      </c>
      <c r="AC1580" s="213"/>
      <c r="AD1580" s="213"/>
      <c r="AE1580" s="213"/>
      <c r="AF1580" s="213"/>
      <c r="AG1580" s="213"/>
      <c r="AH1580" s="1305"/>
      <c r="AI1580" s="244" t="str">
        <f t="shared" si="143"/>
        <v>SC P360, SC P380-</v>
      </c>
      <c r="AJ1580" s="1315">
        <f t="shared" si="140"/>
        <v>43571</v>
      </c>
      <c r="AK1580" s="1397" t="s">
        <v>24</v>
      </c>
      <c r="AL1580" s="726">
        <v>43571</v>
      </c>
      <c r="AM1580" s="213"/>
      <c r="AN1580" s="244"/>
      <c r="AO1580" s="244"/>
      <c r="AP1580" s="213"/>
      <c r="AQ1580" s="243" t="s">
        <v>3094</v>
      </c>
      <c r="AR1580" s="213"/>
      <c r="AS1580" s="213"/>
      <c r="AT1580" s="213"/>
      <c r="AU1580" s="213"/>
      <c r="AV1580" s="177"/>
      <c r="AW1580" s="885"/>
      <c r="AX1580" s="885"/>
      <c r="AY1580" s="885"/>
      <c r="AZ1580" s="177"/>
    </row>
    <row r="1581" spans="2:52" ht="15" customHeight="1">
      <c r="B1581" s="1310">
        <v>1575</v>
      </c>
      <c r="C1581" s="647" t="s">
        <v>8354</v>
      </c>
      <c r="D1581" s="590" t="s">
        <v>230</v>
      </c>
      <c r="E1581" s="567" t="s">
        <v>4228</v>
      </c>
      <c r="F1581" s="526" t="s">
        <v>8355</v>
      </c>
      <c r="G1581" s="526" t="s">
        <v>102</v>
      </c>
      <c r="H1581" s="527" t="s">
        <v>8356</v>
      </c>
      <c r="I1581" s="211">
        <v>35812</v>
      </c>
      <c r="J1581" s="231">
        <f t="shared" ca="1" si="144"/>
        <v>24</v>
      </c>
      <c r="K1581" s="316" t="s">
        <v>24</v>
      </c>
      <c r="L1581" s="326" t="s">
        <v>24</v>
      </c>
      <c r="M1581" s="336" t="s">
        <v>24</v>
      </c>
      <c r="N1581" s="577">
        <v>43571</v>
      </c>
      <c r="O1581" s="205" t="s">
        <v>24</v>
      </c>
      <c r="P1581" s="244" t="s">
        <v>24</v>
      </c>
      <c r="Q1581" s="198" t="str">
        <f t="shared" si="141"/>
        <v>-</v>
      </c>
      <c r="R1581" s="181" t="str">
        <f t="shared" ca="1" si="142"/>
        <v>TIDAK MCU</v>
      </c>
      <c r="S1581" s="589" t="s">
        <v>9022</v>
      </c>
      <c r="T1581" s="904">
        <v>44578</v>
      </c>
      <c r="U1581" s="887">
        <v>44578</v>
      </c>
      <c r="V1581" s="904" t="s">
        <v>24</v>
      </c>
      <c r="W1581" s="136" t="s">
        <v>24</v>
      </c>
      <c r="X1581" s="200"/>
      <c r="Y1581" s="201"/>
      <c r="Z1581" s="202"/>
      <c r="AA1581" s="213" t="s">
        <v>4457</v>
      </c>
      <c r="AB1581" s="213" t="s">
        <v>24</v>
      </c>
      <c r="AC1581" s="213"/>
      <c r="AD1581" s="213"/>
      <c r="AE1581" s="213"/>
      <c r="AF1581" s="213"/>
      <c r="AG1581" s="213"/>
      <c r="AH1581" s="1305"/>
      <c r="AI1581" s="244" t="str">
        <f t="shared" si="143"/>
        <v>SC P360, SC P380-</v>
      </c>
      <c r="AJ1581" s="1315">
        <f t="shared" si="140"/>
        <v>43571</v>
      </c>
      <c r="AK1581" s="1397" t="s">
        <v>24</v>
      </c>
      <c r="AL1581" s="726">
        <v>43571</v>
      </c>
      <c r="AM1581" s="213"/>
      <c r="AN1581" s="244"/>
      <c r="AO1581" s="244"/>
      <c r="AP1581" s="213"/>
      <c r="AQ1581" s="180"/>
      <c r="AR1581" s="213"/>
      <c r="AS1581" s="213"/>
      <c r="AT1581" s="213"/>
      <c r="AU1581" s="213"/>
      <c r="AV1581" s="177"/>
      <c r="AW1581" s="177"/>
      <c r="AX1581" s="177"/>
      <c r="AY1581" s="177"/>
      <c r="AZ1581" s="177"/>
    </row>
    <row r="1582" spans="2:52" ht="15" customHeight="1">
      <c r="B1582" s="1310">
        <v>1576</v>
      </c>
      <c r="C1582" s="563" t="s">
        <v>8357</v>
      </c>
      <c r="D1582" s="244" t="s">
        <v>230</v>
      </c>
      <c r="E1582" s="567" t="s">
        <v>4228</v>
      </c>
      <c r="F1582" s="526" t="s">
        <v>8358</v>
      </c>
      <c r="G1582" s="526" t="s">
        <v>102</v>
      </c>
      <c r="H1582" s="527" t="s">
        <v>8359</v>
      </c>
      <c r="I1582" s="211">
        <v>36468</v>
      </c>
      <c r="J1582" s="903">
        <f t="shared" ca="1" si="144"/>
        <v>22</v>
      </c>
      <c r="K1582" s="205" t="s">
        <v>493</v>
      </c>
      <c r="L1582" s="211" t="s">
        <v>8360</v>
      </c>
      <c r="M1582" s="211">
        <v>44330</v>
      </c>
      <c r="N1582" s="577">
        <v>43573</v>
      </c>
      <c r="O1582" s="205" t="s">
        <v>24</v>
      </c>
      <c r="P1582" s="244" t="s">
        <v>24</v>
      </c>
      <c r="Q1582" s="198" t="str">
        <f t="shared" si="141"/>
        <v>-</v>
      </c>
      <c r="R1582" s="181" t="str">
        <f t="shared" ca="1" si="142"/>
        <v>TIDAK MCU</v>
      </c>
      <c r="S1582" s="589" t="s">
        <v>9023</v>
      </c>
      <c r="T1582" s="1330">
        <v>44504</v>
      </c>
      <c r="U1582" s="1329">
        <v>44504</v>
      </c>
      <c r="V1582" s="904" t="s">
        <v>24</v>
      </c>
      <c r="W1582" s="136" t="s">
        <v>24</v>
      </c>
      <c r="X1582" s="200"/>
      <c r="Y1582" s="201"/>
      <c r="Z1582" s="202"/>
      <c r="AA1582" s="213" t="s">
        <v>4457</v>
      </c>
      <c r="AB1582" s="213" t="s">
        <v>24</v>
      </c>
      <c r="AC1582" s="213"/>
      <c r="AD1582" s="213"/>
      <c r="AE1582" s="213"/>
      <c r="AF1582" s="213"/>
      <c r="AG1582" s="213"/>
      <c r="AH1582" s="1305"/>
      <c r="AI1582" s="244" t="str">
        <f t="shared" si="143"/>
        <v>SC P360, SC P380-</v>
      </c>
      <c r="AJ1582" s="1315">
        <f t="shared" si="140"/>
        <v>43573</v>
      </c>
      <c r="AK1582" s="1397" t="s">
        <v>24</v>
      </c>
      <c r="AL1582" s="726">
        <v>43573</v>
      </c>
      <c r="AM1582" s="213"/>
      <c r="AN1582" s="244"/>
      <c r="AO1582" s="244"/>
      <c r="AP1582" s="213"/>
      <c r="AQ1582" s="180"/>
      <c r="AR1582" s="213"/>
      <c r="AS1582" s="213"/>
      <c r="AT1582" s="213"/>
      <c r="AU1582" s="213"/>
      <c r="AV1582" s="885"/>
      <c r="AW1582" s="885"/>
      <c r="AX1582" s="885"/>
      <c r="AY1582" s="885"/>
      <c r="AZ1582" s="177"/>
    </row>
    <row r="1583" spans="2:52" ht="15" customHeight="1">
      <c r="B1583" s="1310">
        <v>1577</v>
      </c>
      <c r="C1583" s="563" t="s">
        <v>8361</v>
      </c>
      <c r="D1583" s="590" t="s">
        <v>230</v>
      </c>
      <c r="E1583" s="566" t="s">
        <v>4228</v>
      </c>
      <c r="F1583" s="526" t="s">
        <v>8362</v>
      </c>
      <c r="G1583" s="526" t="s">
        <v>102</v>
      </c>
      <c r="H1583" s="527" t="s">
        <v>8363</v>
      </c>
      <c r="I1583" s="211">
        <v>33403</v>
      </c>
      <c r="J1583" s="231">
        <f t="shared" ca="1" si="144"/>
        <v>31</v>
      </c>
      <c r="K1583" s="205" t="s">
        <v>493</v>
      </c>
      <c r="L1583" s="211" t="s">
        <v>8364</v>
      </c>
      <c r="M1583" s="211">
        <v>44712</v>
      </c>
      <c r="N1583" s="577">
        <v>43596</v>
      </c>
      <c r="O1583" s="205" t="s">
        <v>24</v>
      </c>
      <c r="P1583" s="244" t="s">
        <v>24</v>
      </c>
      <c r="Q1583" s="198" t="str">
        <f t="shared" si="141"/>
        <v>-</v>
      </c>
      <c r="R1583" s="181" t="str">
        <f t="shared" ca="1" si="142"/>
        <v>TIDAK MCU</v>
      </c>
      <c r="S1583" s="589" t="s">
        <v>9024</v>
      </c>
      <c r="T1583" s="395">
        <v>44361</v>
      </c>
      <c r="U1583" s="1329">
        <v>44361</v>
      </c>
      <c r="V1583" s="904" t="s">
        <v>24</v>
      </c>
      <c r="W1583" s="136" t="s">
        <v>24</v>
      </c>
      <c r="X1583" s="200"/>
      <c r="Y1583" s="201"/>
      <c r="Z1583" s="202"/>
      <c r="AA1583" s="213" t="s">
        <v>4457</v>
      </c>
      <c r="AB1583" s="213" t="s">
        <v>24</v>
      </c>
      <c r="AC1583" s="213"/>
      <c r="AD1583" s="213"/>
      <c r="AE1583" s="213"/>
      <c r="AF1583" s="213"/>
      <c r="AG1583" s="213"/>
      <c r="AH1583" s="1305"/>
      <c r="AI1583" s="244" t="str">
        <f t="shared" si="143"/>
        <v>SC P360, SC P380-</v>
      </c>
      <c r="AJ1583" s="1315">
        <f t="shared" si="140"/>
        <v>43596</v>
      </c>
      <c r="AK1583" s="589">
        <v>43979</v>
      </c>
      <c r="AL1583" s="726">
        <v>43596</v>
      </c>
      <c r="AM1583" s="213"/>
      <c r="AN1583" s="244"/>
      <c r="AO1583" s="244"/>
      <c r="AP1583" s="213"/>
      <c r="AQ1583" s="1231" t="s">
        <v>3094</v>
      </c>
      <c r="AR1583" s="213"/>
      <c r="AS1583" s="213"/>
      <c r="AT1583" s="213"/>
      <c r="AU1583" s="213"/>
      <c r="AV1583" s="177"/>
      <c r="AW1583" s="177"/>
      <c r="AX1583" s="177"/>
      <c r="AY1583" s="177"/>
      <c r="AZ1583" s="177"/>
    </row>
    <row r="1584" spans="2:52" ht="15" customHeight="1">
      <c r="B1584" s="1310">
        <v>1578</v>
      </c>
      <c r="C1584" s="563" t="s">
        <v>8365</v>
      </c>
      <c r="D1584" s="590" t="s">
        <v>230</v>
      </c>
      <c r="E1584" s="554" t="s">
        <v>4228</v>
      </c>
      <c r="F1584" s="509" t="s">
        <v>8366</v>
      </c>
      <c r="G1584" s="509" t="s">
        <v>102</v>
      </c>
      <c r="H1584" s="527" t="s">
        <v>8367</v>
      </c>
      <c r="I1584" s="211">
        <v>30833</v>
      </c>
      <c r="J1584" s="231">
        <f t="shared" ca="1" si="144"/>
        <v>38</v>
      </c>
      <c r="K1584" s="176" t="s">
        <v>24</v>
      </c>
      <c r="L1584" s="170" t="s">
        <v>24</v>
      </c>
      <c r="M1584" s="181" t="s">
        <v>24</v>
      </c>
      <c r="N1584" s="577">
        <v>43596</v>
      </c>
      <c r="O1584" s="205" t="s">
        <v>24</v>
      </c>
      <c r="P1584" s="463" t="s">
        <v>24</v>
      </c>
      <c r="Q1584" s="198" t="str">
        <f t="shared" si="141"/>
        <v>-</v>
      </c>
      <c r="R1584" s="181" t="str">
        <f t="shared" ca="1" si="142"/>
        <v>TIDAK MCU</v>
      </c>
      <c r="S1584" s="589" t="s">
        <v>9025</v>
      </c>
      <c r="T1584" s="904">
        <v>44347</v>
      </c>
      <c r="U1584" s="887">
        <v>44347</v>
      </c>
      <c r="V1584" s="904" t="s">
        <v>24</v>
      </c>
      <c r="W1584" s="136" t="s">
        <v>24</v>
      </c>
      <c r="X1584" s="200"/>
      <c r="Y1584" s="201"/>
      <c r="Z1584" s="202"/>
      <c r="AA1584" s="243" t="s">
        <v>4457</v>
      </c>
      <c r="AB1584" s="213" t="s">
        <v>24</v>
      </c>
      <c r="AC1584" s="213"/>
      <c r="AD1584" s="213"/>
      <c r="AE1584" s="213"/>
      <c r="AF1584" s="213"/>
      <c r="AG1584" s="213"/>
      <c r="AH1584" s="1305"/>
      <c r="AI1584" s="244" t="str">
        <f t="shared" si="143"/>
        <v>SC P360, SC P380-</v>
      </c>
      <c r="AJ1584" s="1315">
        <f t="shared" ref="AJ1584:AJ1647" si="145">N1584</f>
        <v>43596</v>
      </c>
      <c r="AK1584" s="589">
        <v>43974</v>
      </c>
      <c r="AL1584" s="726">
        <v>43596</v>
      </c>
      <c r="AM1584" s="213"/>
      <c r="AN1584" s="244"/>
      <c r="AO1584" s="244"/>
      <c r="AP1584" s="213"/>
      <c r="AQ1584" s="1231" t="s">
        <v>3094</v>
      </c>
      <c r="AR1584" s="213"/>
      <c r="AS1584" s="213"/>
      <c r="AT1584" s="213"/>
      <c r="AU1584" s="213"/>
      <c r="AV1584" s="177"/>
      <c r="AW1584" s="177"/>
      <c r="AX1584" s="177"/>
      <c r="AY1584" s="885"/>
      <c r="AZ1584" s="177"/>
    </row>
    <row r="1585" spans="2:52" ht="15" customHeight="1">
      <c r="B1585" s="1310">
        <v>1579</v>
      </c>
      <c r="C1585" s="647" t="s">
        <v>6287</v>
      </c>
      <c r="D1585" s="244" t="s">
        <v>230</v>
      </c>
      <c r="E1585" s="567" t="s">
        <v>4228</v>
      </c>
      <c r="F1585" s="509" t="s">
        <v>8368</v>
      </c>
      <c r="G1585" s="509" t="s">
        <v>102</v>
      </c>
      <c r="H1585" s="527" t="s">
        <v>11824</v>
      </c>
      <c r="I1585" s="211">
        <v>34289</v>
      </c>
      <c r="J1585" s="231">
        <f t="shared" ca="1" si="144"/>
        <v>28</v>
      </c>
      <c r="K1585" s="176" t="s">
        <v>24</v>
      </c>
      <c r="L1585" s="170" t="s">
        <v>24</v>
      </c>
      <c r="M1585" s="173" t="s">
        <v>24</v>
      </c>
      <c r="N1585" s="577">
        <v>43596</v>
      </c>
      <c r="O1585" s="205" t="s">
        <v>24</v>
      </c>
      <c r="P1585" s="463" t="s">
        <v>24</v>
      </c>
      <c r="Q1585" s="198" t="str">
        <f t="shared" si="141"/>
        <v>-</v>
      </c>
      <c r="R1585" s="181" t="str">
        <f t="shared" ca="1" si="142"/>
        <v>TIDAK MCU</v>
      </c>
      <c r="S1585" s="451" t="s">
        <v>9026</v>
      </c>
      <c r="T1585" s="904">
        <v>44516</v>
      </c>
      <c r="U1585" s="887">
        <v>44516</v>
      </c>
      <c r="V1585" s="904" t="s">
        <v>24</v>
      </c>
      <c r="W1585" s="136" t="s">
        <v>24</v>
      </c>
      <c r="X1585" s="200"/>
      <c r="Y1585" s="201"/>
      <c r="Z1585" s="202"/>
      <c r="AA1585" s="213" t="s">
        <v>4457</v>
      </c>
      <c r="AB1585" s="213" t="s">
        <v>24</v>
      </c>
      <c r="AC1585" s="213"/>
      <c r="AD1585" s="213"/>
      <c r="AE1585" s="213"/>
      <c r="AF1585" s="213"/>
      <c r="AG1585" s="213"/>
      <c r="AH1585" s="1305"/>
      <c r="AI1585" s="244" t="str">
        <f t="shared" si="143"/>
        <v>SC P360, SC P380-</v>
      </c>
      <c r="AJ1585" s="1315">
        <f t="shared" si="145"/>
        <v>43596</v>
      </c>
      <c r="AK1585" s="1397" t="s">
        <v>24</v>
      </c>
      <c r="AL1585" s="726">
        <v>43596</v>
      </c>
      <c r="AM1585" s="213"/>
      <c r="AN1585" s="244"/>
      <c r="AO1585" s="244"/>
      <c r="AP1585" s="213"/>
      <c r="AQ1585" s="213"/>
      <c r="AR1585" s="213"/>
      <c r="AS1585" s="213"/>
      <c r="AT1585" s="213"/>
      <c r="AU1585" s="213"/>
      <c r="AV1585" s="177"/>
      <c r="AW1585" s="177"/>
      <c r="AX1585" s="177"/>
      <c r="AY1585" s="177"/>
      <c r="AZ1585" s="177"/>
    </row>
    <row r="1586" spans="2:52" ht="15" customHeight="1">
      <c r="B1586" s="1310">
        <v>1580</v>
      </c>
      <c r="C1586" s="669" t="s">
        <v>8369</v>
      </c>
      <c r="D1586" s="1314" t="s">
        <v>230</v>
      </c>
      <c r="E1586" s="521" t="s">
        <v>4228</v>
      </c>
      <c r="F1586" s="509" t="s">
        <v>8370</v>
      </c>
      <c r="G1586" s="509" t="s">
        <v>102</v>
      </c>
      <c r="H1586" s="660" t="s">
        <v>8371</v>
      </c>
      <c r="I1586" s="1330">
        <v>34043</v>
      </c>
      <c r="J1586" s="231">
        <f t="shared" ca="1" si="144"/>
        <v>29</v>
      </c>
      <c r="K1586" s="1311" t="s">
        <v>493</v>
      </c>
      <c r="L1586" s="1330" t="s">
        <v>8372</v>
      </c>
      <c r="M1586" s="1330">
        <v>44635</v>
      </c>
      <c r="N1586" s="533">
        <v>43596</v>
      </c>
      <c r="O1586" s="1311" t="s">
        <v>24</v>
      </c>
      <c r="P1586" s="481" t="s">
        <v>24</v>
      </c>
      <c r="Q1586" s="198" t="str">
        <f t="shared" si="141"/>
        <v>-</v>
      </c>
      <c r="R1586" s="181" t="str">
        <f t="shared" ca="1" si="142"/>
        <v>TIDAK MCU</v>
      </c>
      <c r="S1586" s="451" t="s">
        <v>9027</v>
      </c>
      <c r="T1586" s="904">
        <v>44635</v>
      </c>
      <c r="U1586" s="887">
        <v>44635</v>
      </c>
      <c r="V1586" s="904" t="s">
        <v>24</v>
      </c>
      <c r="W1586" s="136" t="s">
        <v>24</v>
      </c>
      <c r="X1586" s="200"/>
      <c r="Y1586" s="201"/>
      <c r="Z1586" s="202"/>
      <c r="AA1586" s="213" t="s">
        <v>4457</v>
      </c>
      <c r="AB1586" s="213" t="s">
        <v>9113</v>
      </c>
      <c r="AC1586" s="213"/>
      <c r="AD1586" s="213"/>
      <c r="AE1586" s="213"/>
      <c r="AF1586" s="213"/>
      <c r="AG1586" s="213"/>
      <c r="AH1586" s="1305"/>
      <c r="AI1586" s="244" t="str">
        <f t="shared" si="143"/>
        <v>SC P360, SC P380SC P410 A/M</v>
      </c>
      <c r="AJ1586" s="1315">
        <f t="shared" si="145"/>
        <v>43596</v>
      </c>
      <c r="AK1586" s="2101">
        <v>44236</v>
      </c>
      <c r="AL1586" s="742">
        <v>43596</v>
      </c>
      <c r="AM1586" s="213"/>
      <c r="AN1586" s="244"/>
      <c r="AO1586" s="244"/>
      <c r="AP1586" s="213"/>
      <c r="AQ1586" s="213"/>
      <c r="AR1586" s="213"/>
      <c r="AS1586" s="213"/>
      <c r="AT1586" s="213"/>
      <c r="AU1586" s="213"/>
      <c r="AV1586" s="177"/>
      <c r="AW1586" s="177"/>
      <c r="AX1586" s="177"/>
      <c r="AY1586" s="885"/>
      <c r="AZ1586" s="177"/>
    </row>
    <row r="1587" spans="2:52" ht="15" customHeight="1">
      <c r="B1587" s="1310">
        <v>1581</v>
      </c>
      <c r="C1587" s="647" t="s">
        <v>8373</v>
      </c>
      <c r="D1587" s="244" t="s">
        <v>230</v>
      </c>
      <c r="E1587" s="567" t="s">
        <v>4228</v>
      </c>
      <c r="F1587" s="509" t="s">
        <v>8374</v>
      </c>
      <c r="G1587" s="509" t="s">
        <v>102</v>
      </c>
      <c r="H1587" s="527" t="s">
        <v>8375</v>
      </c>
      <c r="I1587" s="211">
        <v>32765</v>
      </c>
      <c r="J1587" s="1314">
        <f t="shared" ca="1" si="144"/>
        <v>32</v>
      </c>
      <c r="K1587" s="205" t="s">
        <v>493</v>
      </c>
      <c r="L1587" s="211" t="s">
        <v>8376</v>
      </c>
      <c r="M1587" s="211">
        <v>44300</v>
      </c>
      <c r="N1587" s="577">
        <v>43601</v>
      </c>
      <c r="O1587" s="205" t="s">
        <v>24</v>
      </c>
      <c r="P1587" s="463" t="s">
        <v>24</v>
      </c>
      <c r="Q1587" s="198" t="str">
        <f t="shared" si="141"/>
        <v>-</v>
      </c>
      <c r="R1587" s="181" t="str">
        <f t="shared" ca="1" si="142"/>
        <v>TIDAK MCU</v>
      </c>
      <c r="S1587" s="451" t="s">
        <v>9028</v>
      </c>
      <c r="T1587" s="1330">
        <v>44453</v>
      </c>
      <c r="U1587" s="1329">
        <v>44453</v>
      </c>
      <c r="V1587" s="1330" t="s">
        <v>24</v>
      </c>
      <c r="W1587" s="1311" t="s">
        <v>24</v>
      </c>
      <c r="X1587" s="200"/>
      <c r="Y1587" s="201"/>
      <c r="Z1587" s="202"/>
      <c r="AA1587" s="213" t="s">
        <v>4457</v>
      </c>
      <c r="AB1587" s="213" t="s">
        <v>24</v>
      </c>
      <c r="AC1587" s="213"/>
      <c r="AD1587" s="213"/>
      <c r="AE1587" s="213"/>
      <c r="AF1587" s="213"/>
      <c r="AG1587" s="213"/>
      <c r="AH1587" s="1305"/>
      <c r="AI1587" s="244" t="str">
        <f t="shared" si="143"/>
        <v>SC P360, SC P380-</v>
      </c>
      <c r="AJ1587" s="1315">
        <f t="shared" si="145"/>
        <v>43601</v>
      </c>
      <c r="AK1587" s="1397" t="s">
        <v>24</v>
      </c>
      <c r="AL1587" s="726">
        <v>43601</v>
      </c>
      <c r="AM1587" s="213"/>
      <c r="AN1587" s="244"/>
      <c r="AO1587" s="244"/>
      <c r="AP1587" s="213"/>
      <c r="AQ1587" s="213"/>
      <c r="AR1587" s="213"/>
      <c r="AS1587" s="213"/>
      <c r="AT1587" s="213"/>
      <c r="AU1587" s="213"/>
      <c r="AV1587" s="885"/>
      <c r="AW1587" s="885"/>
      <c r="AX1587" s="885"/>
      <c r="AY1587" s="885"/>
      <c r="AZ1587" s="177"/>
    </row>
    <row r="1588" spans="2:52" ht="15" customHeight="1">
      <c r="B1588" s="1310">
        <v>1582</v>
      </c>
      <c r="C1588" s="647" t="s">
        <v>8377</v>
      </c>
      <c r="D1588" s="244" t="s">
        <v>230</v>
      </c>
      <c r="E1588" s="567" t="s">
        <v>4228</v>
      </c>
      <c r="F1588" s="509" t="s">
        <v>8378</v>
      </c>
      <c r="G1588" s="509" t="s">
        <v>102</v>
      </c>
      <c r="H1588" s="527" t="s">
        <v>8379</v>
      </c>
      <c r="I1588" s="211">
        <v>34073</v>
      </c>
      <c r="J1588" s="231">
        <f t="shared" ca="1" si="144"/>
        <v>29</v>
      </c>
      <c r="K1588" s="518" t="s">
        <v>493</v>
      </c>
      <c r="L1588" s="181" t="s">
        <v>8380</v>
      </c>
      <c r="M1588" s="181">
        <v>44998</v>
      </c>
      <c r="N1588" s="577">
        <v>43603</v>
      </c>
      <c r="O1588" s="205" t="s">
        <v>24</v>
      </c>
      <c r="P1588" s="463" t="s">
        <v>24</v>
      </c>
      <c r="Q1588" s="198" t="str">
        <f t="shared" si="141"/>
        <v>-</v>
      </c>
      <c r="R1588" s="181" t="str">
        <f t="shared" ca="1" si="142"/>
        <v>TIDAK MCU</v>
      </c>
      <c r="S1588" s="451" t="s">
        <v>9029</v>
      </c>
      <c r="T1588" s="904">
        <v>44300</v>
      </c>
      <c r="U1588" s="887">
        <v>44300</v>
      </c>
      <c r="V1588" s="904" t="s">
        <v>24</v>
      </c>
      <c r="W1588" s="136" t="s">
        <v>24</v>
      </c>
      <c r="X1588" s="200"/>
      <c r="Y1588" s="201"/>
      <c r="Z1588" s="202"/>
      <c r="AA1588" s="213" t="s">
        <v>4457</v>
      </c>
      <c r="AB1588" s="213" t="s">
        <v>24</v>
      </c>
      <c r="AC1588" s="213"/>
      <c r="AD1588" s="213"/>
      <c r="AE1588" s="213"/>
      <c r="AF1588" s="213"/>
      <c r="AG1588" s="213"/>
      <c r="AH1588" s="369"/>
      <c r="AI1588" s="244" t="str">
        <f t="shared" si="143"/>
        <v>SC P360, SC P380-</v>
      </c>
      <c r="AJ1588" s="1330">
        <f t="shared" si="145"/>
        <v>43603</v>
      </c>
      <c r="AK1588" s="1397" t="s">
        <v>24</v>
      </c>
      <c r="AL1588" s="726">
        <v>43603</v>
      </c>
      <c r="AM1588" s="213"/>
      <c r="AN1588" s="244"/>
      <c r="AO1588" s="244"/>
      <c r="AP1588" s="213"/>
      <c r="AQ1588" s="180"/>
      <c r="AR1588" s="213"/>
      <c r="AS1588" s="213"/>
      <c r="AT1588" s="213"/>
      <c r="AU1588" s="213"/>
      <c r="AV1588" s="177"/>
      <c r="AW1588" s="177"/>
      <c r="AX1588" s="177"/>
      <c r="AY1588" s="177"/>
      <c r="AZ1588" s="177"/>
    </row>
    <row r="1589" spans="2:52" ht="15" customHeight="1">
      <c r="B1589" s="1310">
        <v>1583</v>
      </c>
      <c r="C1589" s="563" t="s">
        <v>2905</v>
      </c>
      <c r="D1589" s="590" t="s">
        <v>230</v>
      </c>
      <c r="E1589" s="566" t="s">
        <v>4228</v>
      </c>
      <c r="F1589" s="509" t="s">
        <v>8381</v>
      </c>
      <c r="G1589" s="509" t="s">
        <v>102</v>
      </c>
      <c r="H1589" s="527" t="s">
        <v>8382</v>
      </c>
      <c r="I1589" s="211">
        <v>32580</v>
      </c>
      <c r="J1589" s="231">
        <f t="shared" ca="1" si="144"/>
        <v>33</v>
      </c>
      <c r="K1589" s="205" t="s">
        <v>494</v>
      </c>
      <c r="L1589" s="211" t="s">
        <v>8383</v>
      </c>
      <c r="M1589" s="211">
        <v>45559</v>
      </c>
      <c r="N1589" s="577">
        <v>43603</v>
      </c>
      <c r="O1589" s="205" t="s">
        <v>24</v>
      </c>
      <c r="P1589" s="463" t="s">
        <v>24</v>
      </c>
      <c r="Q1589" s="198" t="str">
        <f t="shared" si="141"/>
        <v>-</v>
      </c>
      <c r="R1589" s="181" t="str">
        <f t="shared" ca="1" si="142"/>
        <v>TIDAK MCU</v>
      </c>
      <c r="S1589" s="451" t="s">
        <v>9030</v>
      </c>
      <c r="T1589" s="904">
        <v>44268</v>
      </c>
      <c r="U1589" s="887">
        <v>44268</v>
      </c>
      <c r="V1589" s="904" t="s">
        <v>24</v>
      </c>
      <c r="W1589" s="136" t="s">
        <v>24</v>
      </c>
      <c r="X1589" s="200"/>
      <c r="Y1589" s="201"/>
      <c r="Z1589" s="202"/>
      <c r="AA1589" s="213" t="s">
        <v>4457</v>
      </c>
      <c r="AB1589" s="213" t="s">
        <v>24</v>
      </c>
      <c r="AC1589" s="213"/>
      <c r="AD1589" s="213"/>
      <c r="AE1589" s="213"/>
      <c r="AF1589" s="213"/>
      <c r="AG1589" s="213"/>
      <c r="AH1589" s="1305"/>
      <c r="AI1589" s="244" t="str">
        <f t="shared" si="143"/>
        <v>SC P360, SC P380-</v>
      </c>
      <c r="AJ1589" s="1315">
        <f t="shared" si="145"/>
        <v>43603</v>
      </c>
      <c r="AK1589" s="1982">
        <v>43603</v>
      </c>
      <c r="AL1589" s="726">
        <v>43603</v>
      </c>
      <c r="AM1589" s="213"/>
      <c r="AN1589" s="244"/>
      <c r="AO1589" s="244"/>
      <c r="AP1589" s="213"/>
      <c r="AQ1589" s="1231" t="s">
        <v>3094</v>
      </c>
      <c r="AR1589" s="213"/>
      <c r="AS1589" s="213"/>
      <c r="AT1589" s="213"/>
      <c r="AU1589" s="213"/>
      <c r="AV1589" s="177"/>
      <c r="AW1589" s="177"/>
      <c r="AX1589" s="177"/>
      <c r="AY1589" s="177"/>
      <c r="AZ1589" s="177"/>
    </row>
    <row r="1590" spans="2:52" ht="15" customHeight="1">
      <c r="B1590" s="1310">
        <v>1584</v>
      </c>
      <c r="C1590" s="563" t="s">
        <v>8384</v>
      </c>
      <c r="D1590" s="590" t="s">
        <v>230</v>
      </c>
      <c r="E1590" s="567" t="s">
        <v>4228</v>
      </c>
      <c r="F1590" s="509" t="s">
        <v>8385</v>
      </c>
      <c r="G1590" s="509" t="s">
        <v>102</v>
      </c>
      <c r="H1590" s="527" t="s">
        <v>8386</v>
      </c>
      <c r="I1590" s="211">
        <v>34707</v>
      </c>
      <c r="J1590" s="231">
        <f t="shared" ca="1" si="144"/>
        <v>27</v>
      </c>
      <c r="K1590" s="316" t="s">
        <v>24</v>
      </c>
      <c r="L1590" s="326" t="s">
        <v>24</v>
      </c>
      <c r="M1590" s="336" t="s">
        <v>24</v>
      </c>
      <c r="N1590" s="577">
        <v>43612</v>
      </c>
      <c r="O1590" s="211" t="s">
        <v>24</v>
      </c>
      <c r="P1590" s="463" t="s">
        <v>24</v>
      </c>
      <c r="Q1590" s="198" t="str">
        <f t="shared" si="141"/>
        <v>-</v>
      </c>
      <c r="R1590" s="181" t="str">
        <f t="shared" ca="1" si="142"/>
        <v>TIDAK MCU</v>
      </c>
      <c r="S1590" s="451" t="s">
        <v>9031</v>
      </c>
      <c r="T1590" s="904">
        <v>44569</v>
      </c>
      <c r="U1590" s="887">
        <v>44569</v>
      </c>
      <c r="V1590" s="904" t="s">
        <v>24</v>
      </c>
      <c r="W1590" s="136" t="s">
        <v>24</v>
      </c>
      <c r="X1590" s="200"/>
      <c r="Y1590" s="201"/>
      <c r="Z1590" s="202"/>
      <c r="AA1590" s="244" t="s">
        <v>929</v>
      </c>
      <c r="AB1590" s="244" t="s">
        <v>9132</v>
      </c>
      <c r="AC1590" s="244" t="s">
        <v>4457</v>
      </c>
      <c r="AD1590" s="244"/>
      <c r="AE1590" s="244"/>
      <c r="AF1590" s="244"/>
      <c r="AG1590" s="244"/>
      <c r="AH1590" s="481"/>
      <c r="AI1590" s="244" t="str">
        <f t="shared" si="143"/>
        <v>GD 705, GD 825VOLVO G970SC P360, SC P380</v>
      </c>
      <c r="AJ1590" s="1315">
        <f t="shared" si="145"/>
        <v>43612</v>
      </c>
      <c r="AK1590" s="589">
        <v>43629</v>
      </c>
      <c r="AL1590" s="726">
        <v>43629</v>
      </c>
      <c r="AM1590" s="213"/>
      <c r="AN1590" s="244"/>
      <c r="AO1590" s="244"/>
      <c r="AP1590" s="213"/>
      <c r="AQ1590" s="180"/>
      <c r="AR1590" s="213"/>
      <c r="AS1590" s="213"/>
      <c r="AT1590" s="213"/>
      <c r="AU1590" s="213"/>
      <c r="AV1590" s="177"/>
      <c r="AW1590" s="177"/>
      <c r="AX1590" s="177"/>
      <c r="AY1590" s="177"/>
      <c r="AZ1590" s="177"/>
    </row>
    <row r="1591" spans="2:52" ht="15.75" customHeight="1">
      <c r="B1591" s="1310">
        <v>1585</v>
      </c>
      <c r="C1591" s="563" t="s">
        <v>8387</v>
      </c>
      <c r="D1591" s="244" t="s">
        <v>230</v>
      </c>
      <c r="E1591" s="567" t="s">
        <v>4228</v>
      </c>
      <c r="F1591" s="509" t="s">
        <v>8388</v>
      </c>
      <c r="G1591" s="509" t="s">
        <v>102</v>
      </c>
      <c r="H1591" s="527" t="s">
        <v>8389</v>
      </c>
      <c r="I1591" s="211">
        <v>35487</v>
      </c>
      <c r="J1591" s="231">
        <f t="shared" ca="1" si="144"/>
        <v>25</v>
      </c>
      <c r="K1591" s="176" t="s">
        <v>24</v>
      </c>
      <c r="L1591" s="170" t="s">
        <v>24</v>
      </c>
      <c r="M1591" s="173" t="s">
        <v>24</v>
      </c>
      <c r="N1591" s="577">
        <v>43612</v>
      </c>
      <c r="O1591" s="211" t="s">
        <v>24</v>
      </c>
      <c r="P1591" s="463" t="s">
        <v>24</v>
      </c>
      <c r="Q1591" s="198" t="str">
        <f t="shared" si="141"/>
        <v>-</v>
      </c>
      <c r="R1591" s="181" t="str">
        <f t="shared" ca="1" si="142"/>
        <v>TIDAK MCU</v>
      </c>
      <c r="S1591" s="451" t="s">
        <v>9032</v>
      </c>
      <c r="T1591" s="904">
        <v>44618</v>
      </c>
      <c r="U1591" s="1329">
        <v>44618</v>
      </c>
      <c r="V1591" s="904" t="s">
        <v>24</v>
      </c>
      <c r="W1591" s="136" t="s">
        <v>24</v>
      </c>
      <c r="X1591" s="200"/>
      <c r="Y1591" s="201"/>
      <c r="Z1591" s="202"/>
      <c r="AA1591" s="244" t="s">
        <v>929</v>
      </c>
      <c r="AB1591" s="244" t="s">
        <v>4457</v>
      </c>
      <c r="AC1591" s="244"/>
      <c r="AD1591" s="244"/>
      <c r="AE1591" s="244"/>
      <c r="AF1591" s="244"/>
      <c r="AG1591" s="244"/>
      <c r="AH1591" s="902"/>
      <c r="AI1591" s="244" t="str">
        <f t="shared" si="143"/>
        <v>GD 705, GD 825SC P360, SC P380</v>
      </c>
      <c r="AJ1591" s="1315">
        <f t="shared" si="145"/>
        <v>43612</v>
      </c>
      <c r="AK1591" s="589">
        <v>43629</v>
      </c>
      <c r="AL1591" s="726">
        <v>43629</v>
      </c>
      <c r="AM1591" s="213"/>
      <c r="AN1591" s="244"/>
      <c r="AO1591" s="244"/>
      <c r="AP1591" s="213"/>
      <c r="AQ1591" s="213"/>
      <c r="AR1591" s="213"/>
      <c r="AS1591" s="213"/>
      <c r="AT1591" s="213"/>
      <c r="AU1591" s="213"/>
      <c r="AV1591" s="177"/>
      <c r="AW1591" s="177"/>
      <c r="AX1591" s="177"/>
      <c r="AY1591" s="177"/>
      <c r="AZ1591" s="177"/>
    </row>
    <row r="1592" spans="2:52" ht="15" customHeight="1">
      <c r="B1592" s="1310">
        <v>1586</v>
      </c>
      <c r="C1592" s="563" t="s">
        <v>8390</v>
      </c>
      <c r="D1592" s="590" t="s">
        <v>230</v>
      </c>
      <c r="E1592" s="567" t="s">
        <v>4228</v>
      </c>
      <c r="F1592" s="509" t="s">
        <v>8391</v>
      </c>
      <c r="G1592" s="509" t="s">
        <v>102</v>
      </c>
      <c r="H1592" s="527" t="s">
        <v>8392</v>
      </c>
      <c r="I1592" s="211">
        <v>34738</v>
      </c>
      <c r="J1592" s="903">
        <f t="shared" ca="1" si="144"/>
        <v>27</v>
      </c>
      <c r="K1592" s="316" t="s">
        <v>24</v>
      </c>
      <c r="L1592" s="326" t="s">
        <v>24</v>
      </c>
      <c r="M1592" s="336" t="s">
        <v>24</v>
      </c>
      <c r="N1592" s="577">
        <v>43612</v>
      </c>
      <c r="O1592" s="211" t="s">
        <v>24</v>
      </c>
      <c r="P1592" s="463" t="s">
        <v>24</v>
      </c>
      <c r="Q1592" s="198" t="str">
        <f t="shared" si="141"/>
        <v>-</v>
      </c>
      <c r="R1592" s="181" t="str">
        <f t="shared" ca="1" si="142"/>
        <v>TIDAK MCU</v>
      </c>
      <c r="S1592" s="451" t="s">
        <v>9033</v>
      </c>
      <c r="T1592" s="1330">
        <v>44600</v>
      </c>
      <c r="U1592" s="1329">
        <v>44600</v>
      </c>
      <c r="V1592" s="904" t="s">
        <v>24</v>
      </c>
      <c r="W1592" s="136" t="s">
        <v>24</v>
      </c>
      <c r="X1592" s="200"/>
      <c r="Y1592" s="201"/>
      <c r="Z1592" s="202"/>
      <c r="AA1592" s="244" t="s">
        <v>929</v>
      </c>
      <c r="AB1592" s="244" t="s">
        <v>4457</v>
      </c>
      <c r="AC1592" s="244"/>
      <c r="AD1592" s="244"/>
      <c r="AE1592" s="244"/>
      <c r="AF1592" s="244"/>
      <c r="AG1592" s="244"/>
      <c r="AH1592" s="902"/>
      <c r="AI1592" s="244" t="str">
        <f t="shared" si="143"/>
        <v>GD 705, GD 825SC P360, SC P380</v>
      </c>
      <c r="AJ1592" s="1315">
        <f t="shared" si="145"/>
        <v>43612</v>
      </c>
      <c r="AK1592" s="589">
        <v>43629</v>
      </c>
      <c r="AL1592" s="726">
        <v>43629</v>
      </c>
      <c r="AM1592" s="213"/>
      <c r="AN1592" s="244"/>
      <c r="AO1592" s="244"/>
      <c r="AP1592" s="213"/>
      <c r="AQ1592" s="213"/>
      <c r="AR1592" s="213"/>
      <c r="AS1592" s="213"/>
      <c r="AT1592" s="213"/>
      <c r="AU1592" s="213"/>
      <c r="AV1592" s="177"/>
      <c r="AW1592" s="177"/>
      <c r="AX1592" s="177"/>
      <c r="AY1592" s="177"/>
      <c r="AZ1592" s="177"/>
    </row>
    <row r="1593" spans="2:52" ht="15" customHeight="1">
      <c r="B1593" s="1310">
        <v>1587</v>
      </c>
      <c r="C1593" s="563" t="s">
        <v>8393</v>
      </c>
      <c r="D1593" s="590" t="s">
        <v>230</v>
      </c>
      <c r="E1593" s="566" t="s">
        <v>4228</v>
      </c>
      <c r="F1593" s="509" t="s">
        <v>8394</v>
      </c>
      <c r="G1593" s="509" t="s">
        <v>102</v>
      </c>
      <c r="H1593" s="527" t="s">
        <v>8395</v>
      </c>
      <c r="I1593" s="211">
        <v>35601</v>
      </c>
      <c r="J1593" s="231">
        <f t="shared" ca="1" si="144"/>
        <v>24</v>
      </c>
      <c r="K1593" s="176" t="s">
        <v>24</v>
      </c>
      <c r="L1593" s="170" t="s">
        <v>24</v>
      </c>
      <c r="M1593" s="173" t="s">
        <v>24</v>
      </c>
      <c r="N1593" s="577">
        <v>43612</v>
      </c>
      <c r="O1593" s="211" t="s">
        <v>24</v>
      </c>
      <c r="P1593" s="463" t="s">
        <v>24</v>
      </c>
      <c r="Q1593" s="198" t="str">
        <f t="shared" si="141"/>
        <v>-</v>
      </c>
      <c r="R1593" s="181" t="str">
        <f t="shared" ca="1" si="142"/>
        <v>TIDAK MCU</v>
      </c>
      <c r="S1593" s="451" t="s">
        <v>9034</v>
      </c>
      <c r="T1593" s="1330">
        <v>44367</v>
      </c>
      <c r="U1593" s="1329">
        <v>44367</v>
      </c>
      <c r="V1593" s="904" t="s">
        <v>24</v>
      </c>
      <c r="W1593" s="136" t="s">
        <v>24</v>
      </c>
      <c r="X1593" s="200"/>
      <c r="Y1593" s="201"/>
      <c r="Z1593" s="202"/>
      <c r="AA1593" s="244" t="s">
        <v>929</v>
      </c>
      <c r="AB1593" s="243" t="s">
        <v>4457</v>
      </c>
      <c r="AC1593" s="244"/>
      <c r="AD1593" s="244"/>
      <c r="AE1593" s="244"/>
      <c r="AF1593" s="244"/>
      <c r="AG1593" s="244"/>
      <c r="AH1593" s="902"/>
      <c r="AI1593" s="244" t="str">
        <f t="shared" si="143"/>
        <v>GD 705, GD 825SC P360, SC P380</v>
      </c>
      <c r="AJ1593" s="1315">
        <f t="shared" si="145"/>
        <v>43612</v>
      </c>
      <c r="AK1593" s="589">
        <v>44027</v>
      </c>
      <c r="AL1593" s="726">
        <v>43629</v>
      </c>
      <c r="AM1593" s="213"/>
      <c r="AN1593" s="244"/>
      <c r="AO1593" s="244"/>
      <c r="AP1593" s="213"/>
      <c r="AQ1593" s="243" t="s">
        <v>3094</v>
      </c>
      <c r="AR1593" s="213"/>
      <c r="AS1593" s="213"/>
      <c r="AT1593" s="213"/>
      <c r="AU1593" s="213"/>
      <c r="AV1593" s="177"/>
      <c r="AW1593" s="177"/>
      <c r="AX1593" s="177"/>
      <c r="AY1593" s="177"/>
      <c r="AZ1593" s="177"/>
    </row>
    <row r="1594" spans="2:52" ht="15" customHeight="1">
      <c r="B1594" s="1310">
        <v>1588</v>
      </c>
      <c r="C1594" s="563" t="s">
        <v>3151</v>
      </c>
      <c r="D1594" s="590" t="s">
        <v>230</v>
      </c>
      <c r="E1594" s="566" t="s">
        <v>4228</v>
      </c>
      <c r="F1594" s="509" t="s">
        <v>8396</v>
      </c>
      <c r="G1594" s="509" t="s">
        <v>102</v>
      </c>
      <c r="H1594" s="653" t="s">
        <v>8397</v>
      </c>
      <c r="I1594" s="211">
        <v>33527</v>
      </c>
      <c r="J1594" s="903">
        <f t="shared" ca="1" si="144"/>
        <v>30</v>
      </c>
      <c r="K1594" s="176" t="s">
        <v>24</v>
      </c>
      <c r="L1594" s="170" t="s">
        <v>24</v>
      </c>
      <c r="M1594" s="173" t="s">
        <v>24</v>
      </c>
      <c r="N1594" s="577">
        <v>41950</v>
      </c>
      <c r="O1594" s="205" t="s">
        <v>24</v>
      </c>
      <c r="P1594" s="463" t="s">
        <v>24</v>
      </c>
      <c r="Q1594" s="198" t="str">
        <f t="shared" si="141"/>
        <v>-</v>
      </c>
      <c r="R1594" s="181" t="str">
        <f t="shared" ca="1" si="142"/>
        <v>TIDAK MCU</v>
      </c>
      <c r="S1594" s="451" t="s">
        <v>9035</v>
      </c>
      <c r="T1594" s="1330">
        <v>44485</v>
      </c>
      <c r="U1594" s="1329">
        <v>44485</v>
      </c>
      <c r="V1594" s="904" t="s">
        <v>24</v>
      </c>
      <c r="W1594" s="136" t="s">
        <v>24</v>
      </c>
      <c r="X1594" s="200"/>
      <c r="Y1594" s="201"/>
      <c r="Z1594" s="202"/>
      <c r="AA1594" s="243" t="s">
        <v>927</v>
      </c>
      <c r="AB1594" s="243" t="s">
        <v>932</v>
      </c>
      <c r="AC1594" s="243" t="s">
        <v>9133</v>
      </c>
      <c r="AD1594" s="244" t="s">
        <v>13346</v>
      </c>
      <c r="AE1594" s="244" t="s">
        <v>24</v>
      </c>
      <c r="AF1594" s="244" t="s">
        <v>24</v>
      </c>
      <c r="AG1594" s="213" t="s">
        <v>24</v>
      </c>
      <c r="AH1594" s="1305"/>
      <c r="AI1594" s="244" t="str">
        <f t="shared" si="143"/>
        <v>SC P360 - SC P410 A/MPC 200 - PC 1250VOLVO 200R140-9S(PW)---</v>
      </c>
      <c r="AJ1594" s="1315">
        <f t="shared" si="145"/>
        <v>41950</v>
      </c>
      <c r="AK1594" s="589">
        <v>41954</v>
      </c>
      <c r="AL1594" s="726">
        <v>41957</v>
      </c>
      <c r="AM1594" s="213"/>
      <c r="AN1594" s="244"/>
      <c r="AO1594" s="244"/>
      <c r="AP1594" s="213"/>
      <c r="AQ1594" s="1231" t="s">
        <v>3094</v>
      </c>
      <c r="AR1594" s="213"/>
      <c r="AS1594" s="213"/>
      <c r="AT1594" s="213"/>
      <c r="AU1594" s="213"/>
      <c r="AV1594" s="177"/>
      <c r="AW1594" s="177"/>
      <c r="AX1594" s="177"/>
      <c r="AY1594" s="177"/>
      <c r="AZ1594" s="177"/>
    </row>
    <row r="1595" spans="2:52" ht="15" customHeight="1">
      <c r="B1595" s="1310">
        <v>1589</v>
      </c>
      <c r="C1595" s="563" t="s">
        <v>8398</v>
      </c>
      <c r="D1595" s="244" t="s">
        <v>230</v>
      </c>
      <c r="E1595" s="567" t="s">
        <v>4228</v>
      </c>
      <c r="F1595" s="509" t="s">
        <v>8399</v>
      </c>
      <c r="G1595" s="509" t="s">
        <v>102</v>
      </c>
      <c r="H1595" s="527" t="s">
        <v>8400</v>
      </c>
      <c r="I1595" s="211">
        <v>36406</v>
      </c>
      <c r="J1595" s="903">
        <f t="shared" ca="1" si="144"/>
        <v>22</v>
      </c>
      <c r="K1595" s="316" t="s">
        <v>24</v>
      </c>
      <c r="L1595" s="326" t="s">
        <v>24</v>
      </c>
      <c r="M1595" s="336" t="s">
        <v>24</v>
      </c>
      <c r="N1595" s="577">
        <v>43389</v>
      </c>
      <c r="O1595" s="205" t="s">
        <v>24</v>
      </c>
      <c r="P1595" s="463" t="s">
        <v>24</v>
      </c>
      <c r="Q1595" s="198" t="str">
        <f t="shared" si="141"/>
        <v>-</v>
      </c>
      <c r="R1595" s="181" t="str">
        <f t="shared" ca="1" si="142"/>
        <v>TIDAK MCU</v>
      </c>
      <c r="S1595" s="451" t="s">
        <v>9036</v>
      </c>
      <c r="T1595" s="1330">
        <v>44442</v>
      </c>
      <c r="U1595" s="1329">
        <v>44442</v>
      </c>
      <c r="V1595" s="904" t="s">
        <v>24</v>
      </c>
      <c r="W1595" s="136" t="s">
        <v>24</v>
      </c>
      <c r="X1595" s="200"/>
      <c r="Y1595" s="201"/>
      <c r="Z1595" s="202"/>
      <c r="AA1595" s="213" t="s">
        <v>4457</v>
      </c>
      <c r="AB1595" s="213" t="s">
        <v>24</v>
      </c>
      <c r="AC1595" s="213"/>
      <c r="AD1595" s="213"/>
      <c r="AE1595" s="213"/>
      <c r="AF1595" s="213"/>
      <c r="AG1595" s="213"/>
      <c r="AH1595" s="1305"/>
      <c r="AI1595" s="244" t="str">
        <f t="shared" si="143"/>
        <v>SC P360, SC P380-</v>
      </c>
      <c r="AJ1595" s="1315">
        <f t="shared" si="145"/>
        <v>43389</v>
      </c>
      <c r="AK1595" s="1397" t="s">
        <v>24</v>
      </c>
      <c r="AL1595" s="726">
        <v>43389</v>
      </c>
      <c r="AM1595" s="213"/>
      <c r="AN1595" s="244"/>
      <c r="AO1595" s="244"/>
      <c r="AP1595" s="213"/>
      <c r="AQ1595" s="213"/>
      <c r="AR1595" s="213"/>
      <c r="AS1595" s="213"/>
      <c r="AT1595" s="213"/>
      <c r="AU1595" s="213"/>
      <c r="AV1595" s="177"/>
      <c r="AW1595" s="177"/>
      <c r="AX1595" s="177"/>
      <c r="AY1595" s="177"/>
      <c r="AZ1595" s="177"/>
    </row>
    <row r="1596" spans="2:52" ht="15" customHeight="1">
      <c r="B1596" s="1310">
        <v>1590</v>
      </c>
      <c r="C1596" s="563" t="s">
        <v>8401</v>
      </c>
      <c r="D1596" s="590" t="s">
        <v>230</v>
      </c>
      <c r="E1596" s="567" t="s">
        <v>4228</v>
      </c>
      <c r="F1596" s="526" t="s">
        <v>8402</v>
      </c>
      <c r="G1596" s="509" t="s">
        <v>102</v>
      </c>
      <c r="H1596" s="527" t="s">
        <v>8403</v>
      </c>
      <c r="I1596" s="211">
        <v>36120</v>
      </c>
      <c r="J1596" s="231">
        <f t="shared" ca="1" si="144"/>
        <v>23</v>
      </c>
      <c r="K1596" s="176" t="s">
        <v>24</v>
      </c>
      <c r="L1596" s="170" t="s">
        <v>24</v>
      </c>
      <c r="M1596" s="173" t="s">
        <v>24</v>
      </c>
      <c r="N1596" s="577">
        <v>43389</v>
      </c>
      <c r="O1596" s="205" t="s">
        <v>24</v>
      </c>
      <c r="P1596" s="463" t="s">
        <v>24</v>
      </c>
      <c r="Q1596" s="198" t="str">
        <f t="shared" si="141"/>
        <v>-</v>
      </c>
      <c r="R1596" s="181" t="str">
        <f t="shared" ca="1" si="142"/>
        <v>TIDAK MCU</v>
      </c>
      <c r="S1596" s="451" t="s">
        <v>9037</v>
      </c>
      <c r="T1596" s="1330">
        <v>44521</v>
      </c>
      <c r="U1596" s="1329">
        <v>44521</v>
      </c>
      <c r="V1596" s="904" t="s">
        <v>24</v>
      </c>
      <c r="W1596" s="136" t="s">
        <v>24</v>
      </c>
      <c r="X1596" s="200"/>
      <c r="Y1596" s="201"/>
      <c r="Z1596" s="202"/>
      <c r="AA1596" s="213" t="s">
        <v>4457</v>
      </c>
      <c r="AB1596" s="213" t="s">
        <v>24</v>
      </c>
      <c r="AC1596" s="213"/>
      <c r="AD1596" s="213"/>
      <c r="AE1596" s="213"/>
      <c r="AF1596" s="213"/>
      <c r="AG1596" s="213"/>
      <c r="AH1596" s="1305"/>
      <c r="AI1596" s="244" t="str">
        <f t="shared" si="143"/>
        <v>SC P360, SC P380-</v>
      </c>
      <c r="AJ1596" s="1315">
        <f t="shared" si="145"/>
        <v>43389</v>
      </c>
      <c r="AK1596" s="1397" t="s">
        <v>24</v>
      </c>
      <c r="AL1596" s="726">
        <v>43389</v>
      </c>
      <c r="AM1596" s="213"/>
      <c r="AN1596" s="244"/>
      <c r="AO1596" s="244"/>
      <c r="AP1596" s="213"/>
      <c r="AQ1596" s="243" t="s">
        <v>3094</v>
      </c>
      <c r="AR1596" s="213"/>
      <c r="AS1596" s="213"/>
      <c r="AT1596" s="213"/>
      <c r="AU1596" s="213"/>
      <c r="AV1596" s="177"/>
      <c r="AW1596" s="177"/>
      <c r="AX1596" s="177"/>
      <c r="AY1596" s="177"/>
      <c r="AZ1596" s="177"/>
    </row>
    <row r="1597" spans="2:52" ht="15" customHeight="1">
      <c r="B1597" s="1310">
        <v>1591</v>
      </c>
      <c r="C1597" s="563" t="s">
        <v>7435</v>
      </c>
      <c r="D1597" s="590" t="s">
        <v>230</v>
      </c>
      <c r="E1597" s="567" t="s">
        <v>4228</v>
      </c>
      <c r="F1597" s="526" t="s">
        <v>7436</v>
      </c>
      <c r="G1597" s="509" t="s">
        <v>102</v>
      </c>
      <c r="H1597" s="653" t="s">
        <v>7437</v>
      </c>
      <c r="I1597" s="211">
        <v>35299</v>
      </c>
      <c r="J1597" s="231">
        <f t="shared" ca="1" si="144"/>
        <v>25</v>
      </c>
      <c r="K1597" s="176" t="s">
        <v>24</v>
      </c>
      <c r="L1597" s="170" t="s">
        <v>24</v>
      </c>
      <c r="M1597" s="173" t="s">
        <v>24</v>
      </c>
      <c r="N1597" s="510">
        <v>43245</v>
      </c>
      <c r="O1597" s="205" t="s">
        <v>24</v>
      </c>
      <c r="P1597" s="463" t="s">
        <v>24</v>
      </c>
      <c r="Q1597" s="198" t="str">
        <f t="shared" si="141"/>
        <v>-</v>
      </c>
      <c r="R1597" s="181" t="str">
        <f t="shared" ca="1" si="142"/>
        <v>TIDAK MCU</v>
      </c>
      <c r="S1597" s="451" t="s">
        <v>8721</v>
      </c>
      <c r="T1597" s="1330">
        <v>44430</v>
      </c>
      <c r="U1597" s="1329">
        <v>44430</v>
      </c>
      <c r="V1597" s="904" t="s">
        <v>24</v>
      </c>
      <c r="W1597" s="136" t="s">
        <v>24</v>
      </c>
      <c r="X1597" s="200"/>
      <c r="Y1597" s="201"/>
      <c r="Z1597" s="202"/>
      <c r="AA1597" s="213" t="s">
        <v>927</v>
      </c>
      <c r="AB1597" s="213" t="s">
        <v>24</v>
      </c>
      <c r="AC1597" s="213" t="s">
        <v>24</v>
      </c>
      <c r="AD1597" s="213" t="s">
        <v>24</v>
      </c>
      <c r="AE1597" s="213" t="s">
        <v>24</v>
      </c>
      <c r="AF1597" s="213" t="s">
        <v>24</v>
      </c>
      <c r="AG1597" s="213" t="s">
        <v>24</v>
      </c>
      <c r="AH1597" s="1305"/>
      <c r="AI1597" s="244" t="str">
        <f t="shared" si="143"/>
        <v>SC P360 - SC P410 A/M------</v>
      </c>
      <c r="AJ1597" s="1315">
        <f t="shared" si="145"/>
        <v>43245</v>
      </c>
      <c r="AK1597" s="589">
        <v>43581</v>
      </c>
      <c r="AL1597" s="726">
        <v>43581</v>
      </c>
      <c r="AM1597" s="213"/>
      <c r="AN1597" s="244"/>
      <c r="AO1597" s="244"/>
      <c r="AP1597" s="213"/>
      <c r="AQ1597" s="243" t="s">
        <v>3094</v>
      </c>
      <c r="AR1597" s="213"/>
      <c r="AS1597" s="213"/>
      <c r="AT1597" s="213"/>
      <c r="AU1597" s="213"/>
      <c r="AV1597" s="177"/>
      <c r="AW1597" s="177"/>
      <c r="AX1597" s="177"/>
      <c r="AY1597" s="177"/>
      <c r="AZ1597" s="177"/>
    </row>
    <row r="1598" spans="2:52" ht="15" customHeight="1">
      <c r="B1598" s="1310">
        <v>1592</v>
      </c>
      <c r="C1598" s="563" t="s">
        <v>8407</v>
      </c>
      <c r="D1598" s="244" t="s">
        <v>230</v>
      </c>
      <c r="E1598" s="567" t="s">
        <v>4228</v>
      </c>
      <c r="F1598" s="526" t="s">
        <v>8408</v>
      </c>
      <c r="G1598" s="509" t="s">
        <v>102</v>
      </c>
      <c r="H1598" s="527" t="s">
        <v>8409</v>
      </c>
      <c r="I1598" s="211">
        <v>35659</v>
      </c>
      <c r="J1598" s="1314">
        <f t="shared" ca="1" si="144"/>
        <v>24</v>
      </c>
      <c r="K1598" s="176" t="s">
        <v>24</v>
      </c>
      <c r="L1598" s="170" t="s">
        <v>24</v>
      </c>
      <c r="M1598" s="173" t="s">
        <v>24</v>
      </c>
      <c r="N1598" s="577">
        <v>43393</v>
      </c>
      <c r="O1598" s="205" t="s">
        <v>24</v>
      </c>
      <c r="P1598" s="463" t="s">
        <v>24</v>
      </c>
      <c r="Q1598" s="198" t="str">
        <f t="shared" si="141"/>
        <v>-</v>
      </c>
      <c r="R1598" s="181" t="str">
        <f t="shared" ca="1" si="142"/>
        <v>TIDAK MCU</v>
      </c>
      <c r="S1598" s="451" t="s">
        <v>9039</v>
      </c>
      <c r="T1598" s="1330">
        <v>44425</v>
      </c>
      <c r="U1598" s="1329">
        <v>44425</v>
      </c>
      <c r="V1598" s="1330" t="s">
        <v>24</v>
      </c>
      <c r="W1598" s="136" t="s">
        <v>24</v>
      </c>
      <c r="X1598" s="200"/>
      <c r="Y1598" s="201"/>
      <c r="Z1598" s="202"/>
      <c r="AA1598" s="213" t="s">
        <v>4457</v>
      </c>
      <c r="AB1598" s="213" t="s">
        <v>24</v>
      </c>
      <c r="AC1598" s="213"/>
      <c r="AD1598" s="213"/>
      <c r="AE1598" s="213"/>
      <c r="AF1598" s="213"/>
      <c r="AG1598" s="213"/>
      <c r="AH1598" s="1305"/>
      <c r="AI1598" s="244" t="str">
        <f t="shared" si="143"/>
        <v>SC P360, SC P380-</v>
      </c>
      <c r="AJ1598" s="1315">
        <f t="shared" si="145"/>
        <v>43393</v>
      </c>
      <c r="AK1598" s="1397" t="s">
        <v>24</v>
      </c>
      <c r="AL1598" s="726">
        <v>43393</v>
      </c>
      <c r="AM1598" s="213"/>
      <c r="AN1598" s="244"/>
      <c r="AO1598" s="244"/>
      <c r="AP1598" s="213"/>
      <c r="AQ1598" s="180"/>
      <c r="AR1598" s="213"/>
      <c r="AS1598" s="213"/>
      <c r="AT1598" s="213"/>
      <c r="AU1598" s="213"/>
      <c r="AV1598" s="885"/>
      <c r="AW1598" s="885"/>
      <c r="AX1598" s="885"/>
      <c r="AY1598" s="885"/>
      <c r="AZ1598" s="177"/>
    </row>
    <row r="1599" spans="2:52" ht="15" customHeight="1">
      <c r="B1599" s="1310">
        <v>1593</v>
      </c>
      <c r="C1599" s="563" t="s">
        <v>8410</v>
      </c>
      <c r="D1599" s="590" t="s">
        <v>230</v>
      </c>
      <c r="E1599" s="566" t="s">
        <v>4228</v>
      </c>
      <c r="F1599" s="526" t="s">
        <v>8411</v>
      </c>
      <c r="G1599" s="509" t="s">
        <v>102</v>
      </c>
      <c r="H1599" s="527" t="s">
        <v>8412</v>
      </c>
      <c r="I1599" s="211">
        <v>35619</v>
      </c>
      <c r="J1599" s="1314">
        <f t="shared" ca="1" si="144"/>
        <v>24</v>
      </c>
      <c r="K1599" s="316" t="s">
        <v>24</v>
      </c>
      <c r="L1599" s="326" t="s">
        <v>24</v>
      </c>
      <c r="M1599" s="336" t="s">
        <v>24</v>
      </c>
      <c r="N1599" s="577">
        <v>43393</v>
      </c>
      <c r="O1599" s="205" t="s">
        <v>24</v>
      </c>
      <c r="P1599" s="463" t="s">
        <v>24</v>
      </c>
      <c r="Q1599" s="198" t="str">
        <f t="shared" si="141"/>
        <v>-</v>
      </c>
      <c r="R1599" s="181" t="str">
        <f t="shared" ca="1" si="142"/>
        <v>TIDAK MCU</v>
      </c>
      <c r="S1599" s="451" t="s">
        <v>9040</v>
      </c>
      <c r="T1599" s="1330">
        <v>44385</v>
      </c>
      <c r="U1599" s="1329">
        <v>44385</v>
      </c>
      <c r="V1599" s="395" t="s">
        <v>24</v>
      </c>
      <c r="W1599" s="136" t="s">
        <v>24</v>
      </c>
      <c r="X1599" s="200"/>
      <c r="Y1599" s="201"/>
      <c r="Z1599" s="202"/>
      <c r="AA1599" s="213" t="s">
        <v>4457</v>
      </c>
      <c r="AB1599" s="213" t="s">
        <v>24</v>
      </c>
      <c r="AC1599" s="213"/>
      <c r="AD1599" s="213"/>
      <c r="AE1599" s="213"/>
      <c r="AF1599" s="213"/>
      <c r="AG1599" s="213"/>
      <c r="AH1599" s="1305"/>
      <c r="AI1599" s="244" t="str">
        <f t="shared" si="143"/>
        <v>SC P360, SC P380-</v>
      </c>
      <c r="AJ1599" s="1315">
        <f t="shared" si="145"/>
        <v>43393</v>
      </c>
      <c r="AK1599" s="589">
        <v>43998</v>
      </c>
      <c r="AL1599" s="726">
        <v>43393</v>
      </c>
      <c r="AM1599" s="213"/>
      <c r="AN1599" s="244"/>
      <c r="AO1599" s="244"/>
      <c r="AP1599" s="213"/>
      <c r="AQ1599" s="1231" t="s">
        <v>3094</v>
      </c>
      <c r="AR1599" s="213"/>
      <c r="AS1599" s="213"/>
      <c r="AT1599" s="213"/>
      <c r="AU1599" s="213"/>
      <c r="AV1599" s="885"/>
      <c r="AW1599" s="885"/>
      <c r="AX1599" s="885"/>
      <c r="AY1599" s="885"/>
      <c r="AZ1599" s="177"/>
    </row>
    <row r="1600" spans="2:52" ht="15" customHeight="1">
      <c r="B1600" s="1310">
        <v>1594</v>
      </c>
      <c r="C1600" s="563" t="s">
        <v>8413</v>
      </c>
      <c r="D1600" s="590" t="s">
        <v>230</v>
      </c>
      <c r="E1600" s="567" t="s">
        <v>4228</v>
      </c>
      <c r="F1600" s="526" t="s">
        <v>8414</v>
      </c>
      <c r="G1600" s="509" t="s">
        <v>102</v>
      </c>
      <c r="H1600" s="527" t="s">
        <v>8415</v>
      </c>
      <c r="I1600" s="211">
        <v>34843</v>
      </c>
      <c r="J1600" s="1314">
        <f t="shared" ca="1" si="144"/>
        <v>26</v>
      </c>
      <c r="K1600" s="316" t="s">
        <v>24</v>
      </c>
      <c r="L1600" s="326" t="s">
        <v>24</v>
      </c>
      <c r="M1600" s="336" t="s">
        <v>24</v>
      </c>
      <c r="N1600" s="577">
        <v>43617</v>
      </c>
      <c r="O1600" s="205" t="s">
        <v>24</v>
      </c>
      <c r="P1600" s="463" t="s">
        <v>24</v>
      </c>
      <c r="Q1600" s="198" t="str">
        <f t="shared" si="141"/>
        <v>-</v>
      </c>
      <c r="R1600" s="181" t="str">
        <f t="shared" ca="1" si="142"/>
        <v>TIDAK MCU</v>
      </c>
      <c r="S1600" s="451" t="s">
        <v>9041</v>
      </c>
      <c r="T1600" s="1330">
        <v>44340</v>
      </c>
      <c r="U1600" s="1329">
        <v>44340</v>
      </c>
      <c r="V1600" s="395" t="s">
        <v>24</v>
      </c>
      <c r="W1600" s="136" t="s">
        <v>24</v>
      </c>
      <c r="X1600" s="200"/>
      <c r="Y1600" s="201"/>
      <c r="Z1600" s="202"/>
      <c r="AA1600" s="244" t="s">
        <v>926</v>
      </c>
      <c r="AB1600" s="244" t="s">
        <v>4457</v>
      </c>
      <c r="AC1600" s="244" t="s">
        <v>930</v>
      </c>
      <c r="AD1600" s="244" t="s">
        <v>24</v>
      </c>
      <c r="AE1600" s="244"/>
      <c r="AF1600" s="244"/>
      <c r="AG1600" s="213"/>
      <c r="AH1600" s="1305"/>
      <c r="AI1600" s="244" t="str">
        <f t="shared" si="143"/>
        <v>HD 465, HD 785SC P360, SC P380HM 400-</v>
      </c>
      <c r="AJ1600" s="1315">
        <f t="shared" si="145"/>
        <v>43617</v>
      </c>
      <c r="AK1600" s="589">
        <v>43629</v>
      </c>
      <c r="AL1600" s="726">
        <v>43629</v>
      </c>
      <c r="AM1600" s="213"/>
      <c r="AN1600" s="244"/>
      <c r="AO1600" s="244"/>
      <c r="AP1600" s="213"/>
      <c r="AQ1600" s="243" t="s">
        <v>3094</v>
      </c>
      <c r="AR1600" s="213"/>
      <c r="AS1600" s="213"/>
      <c r="AT1600" s="213"/>
      <c r="AU1600" s="213"/>
      <c r="AV1600" s="885"/>
      <c r="AW1600" s="885"/>
      <c r="AX1600" s="885"/>
      <c r="AY1600" s="885"/>
      <c r="AZ1600" s="177"/>
    </row>
    <row r="1601" spans="2:52" ht="15" customHeight="1">
      <c r="B1601" s="1310">
        <v>1595</v>
      </c>
      <c r="C1601" s="563" t="s">
        <v>8416</v>
      </c>
      <c r="D1601" s="590" t="s">
        <v>230</v>
      </c>
      <c r="E1601" s="566" t="s">
        <v>4228</v>
      </c>
      <c r="F1601" s="526" t="s">
        <v>8417</v>
      </c>
      <c r="G1601" s="509" t="s">
        <v>102</v>
      </c>
      <c r="H1601" s="653" t="s">
        <v>8418</v>
      </c>
      <c r="I1601" s="211">
        <v>30503</v>
      </c>
      <c r="J1601" s="1314">
        <f t="shared" ca="1" si="144"/>
        <v>39</v>
      </c>
      <c r="K1601" s="181" t="s">
        <v>493</v>
      </c>
      <c r="L1601" s="181" t="s">
        <v>8419</v>
      </c>
      <c r="M1601" s="181">
        <v>44804</v>
      </c>
      <c r="N1601" s="510">
        <v>43652</v>
      </c>
      <c r="O1601" s="205" t="s">
        <v>24</v>
      </c>
      <c r="P1601" s="463" t="s">
        <v>24</v>
      </c>
      <c r="Q1601" s="198" t="str">
        <f t="shared" si="141"/>
        <v>-</v>
      </c>
      <c r="R1601" s="181" t="str">
        <f t="shared" ca="1" si="142"/>
        <v>TIDAK MCU</v>
      </c>
      <c r="S1601" s="451" t="s">
        <v>9042</v>
      </c>
      <c r="T1601" s="1330">
        <v>44383</v>
      </c>
      <c r="U1601" s="1329">
        <v>44383</v>
      </c>
      <c r="V1601" s="1330" t="s">
        <v>24</v>
      </c>
      <c r="W1601" s="1311" t="s">
        <v>24</v>
      </c>
      <c r="X1601" s="200"/>
      <c r="Y1601" s="201"/>
      <c r="Z1601" s="202"/>
      <c r="AA1601" s="244" t="s">
        <v>9118</v>
      </c>
      <c r="AB1601" s="243" t="s">
        <v>930</v>
      </c>
      <c r="AC1601" s="244" t="s">
        <v>4604</v>
      </c>
      <c r="AD1601" s="244" t="s">
        <v>1086</v>
      </c>
      <c r="AE1601" s="244" t="s">
        <v>929</v>
      </c>
      <c r="AF1601" s="244"/>
      <c r="AG1601" s="213"/>
      <c r="AH1601" s="1305"/>
      <c r="AI1601" s="244" t="str">
        <f t="shared" si="143"/>
        <v>SC P380HM 400NISSAN CWBHINO 260 JD/TIGD 705, GD 825</v>
      </c>
      <c r="AJ1601" s="1315">
        <f t="shared" si="145"/>
        <v>43652</v>
      </c>
      <c r="AK1601" s="211">
        <v>44025</v>
      </c>
      <c r="AL1601" s="726">
        <v>43652</v>
      </c>
      <c r="AM1601" s="213"/>
      <c r="AN1601" s="244"/>
      <c r="AO1601" s="244"/>
      <c r="AP1601" s="213"/>
      <c r="AQ1601" s="243" t="s">
        <v>3094</v>
      </c>
      <c r="AR1601" s="213"/>
      <c r="AS1601" s="213"/>
      <c r="AT1601" s="213"/>
      <c r="AU1601" s="213"/>
      <c r="AV1601" s="885"/>
      <c r="AW1601" s="885"/>
      <c r="AX1601" s="885"/>
      <c r="AY1601" s="885"/>
      <c r="AZ1601" s="177"/>
    </row>
    <row r="1602" spans="2:52" ht="15" customHeight="1">
      <c r="B1602" s="1310">
        <v>1596</v>
      </c>
      <c r="C1602" s="563" t="s">
        <v>8420</v>
      </c>
      <c r="D1602" s="590" t="s">
        <v>230</v>
      </c>
      <c r="E1602" s="567" t="s">
        <v>4228</v>
      </c>
      <c r="F1602" s="509" t="s">
        <v>8421</v>
      </c>
      <c r="G1602" s="509" t="s">
        <v>102</v>
      </c>
      <c r="H1602" s="653" t="s">
        <v>8422</v>
      </c>
      <c r="I1602" s="211">
        <v>34192</v>
      </c>
      <c r="J1602" s="231">
        <f t="shared" ca="1" si="144"/>
        <v>28</v>
      </c>
      <c r="K1602" s="316" t="s">
        <v>24</v>
      </c>
      <c r="L1602" s="326" t="s">
        <v>24</v>
      </c>
      <c r="M1602" s="336" t="s">
        <v>24</v>
      </c>
      <c r="N1602" s="577">
        <v>43488</v>
      </c>
      <c r="O1602" s="205" t="s">
        <v>24</v>
      </c>
      <c r="P1602" s="463" t="s">
        <v>24</v>
      </c>
      <c r="Q1602" s="198" t="str">
        <f t="shared" si="141"/>
        <v>-</v>
      </c>
      <c r="R1602" s="181" t="str">
        <f t="shared" ca="1" si="142"/>
        <v>TIDAK MCU</v>
      </c>
      <c r="S1602" s="451" t="s">
        <v>9043</v>
      </c>
      <c r="T1602" s="1330">
        <v>44419</v>
      </c>
      <c r="U1602" s="1329">
        <v>44419</v>
      </c>
      <c r="V1602" s="1330" t="s">
        <v>24</v>
      </c>
      <c r="W1602" s="136" t="s">
        <v>24</v>
      </c>
      <c r="X1602" s="200"/>
      <c r="Y1602" s="201"/>
      <c r="Z1602" s="202"/>
      <c r="AA1602" s="213" t="s">
        <v>594</v>
      </c>
      <c r="AB1602" s="243" t="s">
        <v>927</v>
      </c>
      <c r="AC1602" s="213" t="s">
        <v>9106</v>
      </c>
      <c r="AD1602" s="213" t="s">
        <v>24</v>
      </c>
      <c r="AE1602" s="213" t="s">
        <v>24</v>
      </c>
      <c r="AF1602" s="213" t="s">
        <v>24</v>
      </c>
      <c r="AG1602" s="213" t="s">
        <v>24</v>
      </c>
      <c r="AH1602" s="1305"/>
      <c r="AI1602" s="244" t="str">
        <f t="shared" si="143"/>
        <v>PC 200 - PC 400SC P360 - SC P410 A/MPW 140----</v>
      </c>
      <c r="AJ1602" s="1315">
        <f t="shared" si="145"/>
        <v>43488</v>
      </c>
      <c r="AK1602" s="589">
        <v>43492</v>
      </c>
      <c r="AL1602" s="726">
        <v>43495</v>
      </c>
      <c r="AM1602" s="213"/>
      <c r="AN1602" s="244"/>
      <c r="AO1602" s="244"/>
      <c r="AP1602" s="213"/>
      <c r="AQ1602" s="1231" t="s">
        <v>3094</v>
      </c>
      <c r="AR1602" s="213"/>
      <c r="AS1602" s="213"/>
      <c r="AT1602" s="213"/>
      <c r="AU1602" s="213"/>
      <c r="AV1602" s="885"/>
      <c r="AW1602" s="885"/>
      <c r="AX1602" s="885"/>
      <c r="AY1602" s="885"/>
      <c r="AZ1602" s="177"/>
    </row>
    <row r="1603" spans="2:52" ht="15" customHeight="1">
      <c r="B1603" s="1310">
        <v>1597</v>
      </c>
      <c r="C1603" s="563" t="s">
        <v>8423</v>
      </c>
      <c r="D1603" s="590" t="s">
        <v>230</v>
      </c>
      <c r="E1603" s="567" t="s">
        <v>4228</v>
      </c>
      <c r="F1603" s="509" t="s">
        <v>8424</v>
      </c>
      <c r="G1603" s="509" t="s">
        <v>102</v>
      </c>
      <c r="H1603" s="527" t="s">
        <v>8425</v>
      </c>
      <c r="I1603" s="211">
        <v>33503</v>
      </c>
      <c r="J1603" s="231">
        <f t="shared" ca="1" si="144"/>
        <v>30</v>
      </c>
      <c r="K1603" s="316" t="s">
        <v>24</v>
      </c>
      <c r="L1603" s="326" t="s">
        <v>24</v>
      </c>
      <c r="M1603" s="336" t="s">
        <v>24</v>
      </c>
      <c r="N1603" s="577">
        <v>43617</v>
      </c>
      <c r="O1603" s="205" t="s">
        <v>24</v>
      </c>
      <c r="P1603" s="463" t="s">
        <v>24</v>
      </c>
      <c r="Q1603" s="198" t="str">
        <f t="shared" si="141"/>
        <v>-</v>
      </c>
      <c r="R1603" s="181" t="str">
        <f t="shared" ca="1" si="142"/>
        <v>TIDAK MCU</v>
      </c>
      <c r="S1603" s="451" t="s">
        <v>9044</v>
      </c>
      <c r="T1603" s="904">
        <v>44461</v>
      </c>
      <c r="U1603" s="1329">
        <v>44461</v>
      </c>
      <c r="V1603" s="395" t="s">
        <v>24</v>
      </c>
      <c r="W1603" s="136" t="s">
        <v>24</v>
      </c>
      <c r="X1603" s="200"/>
      <c r="Y1603" s="201"/>
      <c r="Z1603" s="202"/>
      <c r="AA1603" s="243" t="s">
        <v>929</v>
      </c>
      <c r="AB1603" s="243" t="s">
        <v>4457</v>
      </c>
      <c r="AC1603" s="243" t="s">
        <v>926</v>
      </c>
      <c r="AD1603" s="243" t="s">
        <v>590</v>
      </c>
      <c r="AE1603" s="244" t="s">
        <v>24</v>
      </c>
      <c r="AF1603" s="244" t="s">
        <v>24</v>
      </c>
      <c r="AG1603" s="213" t="s">
        <v>24</v>
      </c>
      <c r="AH1603" s="1305"/>
      <c r="AI1603" s="244" t="str">
        <f t="shared" si="143"/>
        <v>GD 705, GD 825SC P360, SC P380HD 465, HD 785COMPACTOR ---</v>
      </c>
      <c r="AJ1603" s="1315">
        <f t="shared" si="145"/>
        <v>43617</v>
      </c>
      <c r="AK1603" s="589">
        <v>43629</v>
      </c>
      <c r="AL1603" s="726">
        <v>43629</v>
      </c>
      <c r="AM1603" s="213"/>
      <c r="AN1603" s="244"/>
      <c r="AO1603" s="244"/>
      <c r="AP1603" s="213"/>
      <c r="AQ1603" s="243" t="s">
        <v>3094</v>
      </c>
      <c r="AR1603" s="213"/>
      <c r="AS1603" s="213"/>
      <c r="AT1603" s="213"/>
      <c r="AU1603" s="213"/>
      <c r="AV1603" s="177"/>
      <c r="AW1603" s="177"/>
      <c r="AX1603" s="177"/>
      <c r="AY1603" s="177"/>
      <c r="AZ1603" s="177"/>
    </row>
    <row r="1604" spans="2:52" ht="15" customHeight="1">
      <c r="B1604" s="1310">
        <v>1598</v>
      </c>
      <c r="C1604" s="563" t="s">
        <v>3644</v>
      </c>
      <c r="D1604" s="2137" t="s">
        <v>230</v>
      </c>
      <c r="E1604" s="567" t="s">
        <v>222</v>
      </c>
      <c r="F1604" s="509" t="s">
        <v>3645</v>
      </c>
      <c r="G1604" s="509" t="s">
        <v>129</v>
      </c>
      <c r="H1604" s="1405" t="s">
        <v>3646</v>
      </c>
      <c r="I1604" s="1370">
        <v>29298</v>
      </c>
      <c r="J1604" s="231">
        <f t="shared" ca="1" si="144"/>
        <v>42</v>
      </c>
      <c r="K1604" s="2137" t="s">
        <v>493</v>
      </c>
      <c r="L1604" s="2141">
        <v>800314330820</v>
      </c>
      <c r="M1604" s="1370">
        <v>44638</v>
      </c>
      <c r="N1604" s="577">
        <v>43461</v>
      </c>
      <c r="O1604" s="211">
        <v>42597</v>
      </c>
      <c r="P1604" s="598" t="s">
        <v>24</v>
      </c>
      <c r="Q1604" s="198">
        <f t="shared" si="141"/>
        <v>42962</v>
      </c>
      <c r="R1604" s="181" t="str">
        <f t="shared" ca="1" si="142"/>
        <v>EXPIRED</v>
      </c>
      <c r="S1604" s="1319" t="s">
        <v>4077</v>
      </c>
      <c r="T1604" s="904">
        <v>44638</v>
      </c>
      <c r="U1604" s="1329">
        <v>44638</v>
      </c>
      <c r="V1604" s="904" t="s">
        <v>24</v>
      </c>
      <c r="W1604" s="136" t="s">
        <v>24</v>
      </c>
      <c r="X1604" s="200"/>
      <c r="Y1604" s="201"/>
      <c r="Z1604" s="202"/>
      <c r="AA1604" s="243" t="s">
        <v>3077</v>
      </c>
      <c r="AB1604" s="213"/>
      <c r="AC1604" s="213"/>
      <c r="AD1604" s="213"/>
      <c r="AE1604" s="213"/>
      <c r="AF1604" s="213"/>
      <c r="AG1604" s="213"/>
      <c r="AH1604" s="1305"/>
      <c r="AI1604" s="244" t="str">
        <f t="shared" si="143"/>
        <v>HINO 285 JD/TI</v>
      </c>
      <c r="AJ1604" s="1315">
        <f t="shared" si="145"/>
        <v>43461</v>
      </c>
      <c r="AK1604" s="198" t="s">
        <v>24</v>
      </c>
      <c r="AL1604" s="621">
        <v>43457</v>
      </c>
      <c r="AM1604" s="213"/>
      <c r="AN1604" s="244"/>
      <c r="AO1604" s="244"/>
      <c r="AP1604" s="213"/>
      <c r="AQ1604" s="1231" t="s">
        <v>3094</v>
      </c>
      <c r="AR1604" s="213"/>
      <c r="AS1604" s="213"/>
      <c r="AT1604" s="213"/>
      <c r="AU1604" s="213"/>
      <c r="AV1604" s="177"/>
      <c r="AW1604" s="177"/>
      <c r="AX1604" s="177"/>
      <c r="AY1604" s="177"/>
      <c r="AZ1604" s="177"/>
    </row>
    <row r="1605" spans="2:52" ht="15" customHeight="1">
      <c r="B1605" s="1310">
        <v>1599</v>
      </c>
      <c r="C1605" s="563" t="s">
        <v>8429</v>
      </c>
      <c r="D1605" s="590" t="s">
        <v>230</v>
      </c>
      <c r="E1605" s="566" t="s">
        <v>4228</v>
      </c>
      <c r="F1605" s="509" t="s">
        <v>8430</v>
      </c>
      <c r="G1605" s="509" t="s">
        <v>102</v>
      </c>
      <c r="H1605" s="1332" t="s">
        <v>8431</v>
      </c>
      <c r="I1605" s="1330">
        <v>30760</v>
      </c>
      <c r="J1605" s="1314">
        <f t="shared" ca="1" si="144"/>
        <v>38</v>
      </c>
      <c r="K1605" s="316" t="s">
        <v>24</v>
      </c>
      <c r="L1605" s="326" t="s">
        <v>24</v>
      </c>
      <c r="M1605" s="336" t="s">
        <v>24</v>
      </c>
      <c r="N1605" s="577">
        <v>42699</v>
      </c>
      <c r="O1605" s="205" t="s">
        <v>24</v>
      </c>
      <c r="P1605" s="463" t="s">
        <v>24</v>
      </c>
      <c r="Q1605" s="198" t="str">
        <f t="shared" si="141"/>
        <v>-</v>
      </c>
      <c r="R1605" s="181" t="str">
        <f t="shared" ca="1" si="142"/>
        <v>TIDAK MCU</v>
      </c>
      <c r="S1605" s="451" t="s">
        <v>9046</v>
      </c>
      <c r="T1605" s="1330">
        <v>44639</v>
      </c>
      <c r="U1605" s="1329">
        <v>44639</v>
      </c>
      <c r="V1605" s="1330" t="s">
        <v>24</v>
      </c>
      <c r="W1605" s="1311" t="s">
        <v>24</v>
      </c>
      <c r="X1605" s="200"/>
      <c r="Y1605" s="201"/>
      <c r="Z1605" s="202"/>
      <c r="AA1605" s="213" t="s">
        <v>927</v>
      </c>
      <c r="AB1605" s="213" t="s">
        <v>9112</v>
      </c>
      <c r="AC1605" s="213"/>
      <c r="AD1605" s="213" t="s">
        <v>24</v>
      </c>
      <c r="AE1605" s="213" t="s">
        <v>24</v>
      </c>
      <c r="AF1605" s="213" t="s">
        <v>24</v>
      </c>
      <c r="AG1605" s="213" t="s">
        <v>24</v>
      </c>
      <c r="AH1605" s="1305"/>
      <c r="AI1605" s="244" t="str">
        <f t="shared" si="143"/>
        <v>SC P360 - SC P410 A/MLOWBOY FH16----</v>
      </c>
      <c r="AJ1605" s="1315">
        <f t="shared" si="145"/>
        <v>42699</v>
      </c>
      <c r="AK1605" s="589">
        <v>43761</v>
      </c>
      <c r="AL1605" s="726">
        <v>43762</v>
      </c>
      <c r="AM1605" s="213"/>
      <c r="AN1605" s="244"/>
      <c r="AO1605" s="244"/>
      <c r="AP1605" s="213"/>
      <c r="AQ1605" s="1231" t="s">
        <v>3094</v>
      </c>
      <c r="AR1605" s="213"/>
      <c r="AS1605" s="213"/>
      <c r="AT1605" s="213"/>
      <c r="AU1605" s="213"/>
      <c r="AV1605" s="885"/>
      <c r="AW1605" s="885"/>
      <c r="AX1605" s="885"/>
      <c r="AY1605" s="885"/>
      <c r="AZ1605" s="177"/>
    </row>
    <row r="1606" spans="2:52" ht="15" customHeight="1">
      <c r="B1606" s="1310">
        <v>1600</v>
      </c>
      <c r="C1606" s="563" t="s">
        <v>8432</v>
      </c>
      <c r="D1606" s="590" t="s">
        <v>230</v>
      </c>
      <c r="E1606" s="567" t="s">
        <v>4228</v>
      </c>
      <c r="F1606" s="509" t="s">
        <v>8433</v>
      </c>
      <c r="G1606" s="509" t="s">
        <v>102</v>
      </c>
      <c r="H1606" s="527" t="s">
        <v>8434</v>
      </c>
      <c r="I1606" s="211">
        <v>35338</v>
      </c>
      <c r="J1606" s="231">
        <f t="shared" ca="1" si="144"/>
        <v>25</v>
      </c>
      <c r="K1606" s="176" t="s">
        <v>24</v>
      </c>
      <c r="L1606" s="170" t="s">
        <v>24</v>
      </c>
      <c r="M1606" s="173" t="s">
        <v>24</v>
      </c>
      <c r="N1606" s="577">
        <v>43617</v>
      </c>
      <c r="O1606" s="205" t="s">
        <v>24</v>
      </c>
      <c r="P1606" s="463" t="s">
        <v>24</v>
      </c>
      <c r="Q1606" s="198" t="str">
        <f t="shared" si="141"/>
        <v>-</v>
      </c>
      <c r="R1606" s="181" t="str">
        <f t="shared" ca="1" si="142"/>
        <v>TIDAK MCU</v>
      </c>
      <c r="S1606" s="451" t="s">
        <v>9047</v>
      </c>
      <c r="T1606" s="904">
        <v>44469</v>
      </c>
      <c r="U1606" s="1329">
        <v>44469</v>
      </c>
      <c r="V1606" s="395" t="s">
        <v>24</v>
      </c>
      <c r="W1606" s="1311" t="s">
        <v>24</v>
      </c>
      <c r="X1606" s="200"/>
      <c r="Y1606" s="201"/>
      <c r="Z1606" s="202"/>
      <c r="AA1606" s="213" t="s">
        <v>4457</v>
      </c>
      <c r="AB1606" s="213" t="s">
        <v>24</v>
      </c>
      <c r="AC1606" s="213"/>
      <c r="AD1606" s="213"/>
      <c r="AE1606" s="213"/>
      <c r="AF1606" s="213"/>
      <c r="AG1606" s="213"/>
      <c r="AH1606" s="1305"/>
      <c r="AI1606" s="244" t="str">
        <f t="shared" si="143"/>
        <v>SC P360, SC P380-</v>
      </c>
      <c r="AJ1606" s="1315">
        <f t="shared" si="145"/>
        <v>43617</v>
      </c>
      <c r="AK1606" s="589">
        <v>44135</v>
      </c>
      <c r="AL1606" s="726">
        <v>43629</v>
      </c>
      <c r="AM1606" s="213"/>
      <c r="AN1606" s="244"/>
      <c r="AO1606" s="244"/>
      <c r="AP1606" s="213"/>
      <c r="AQ1606" s="180" t="s">
        <v>3094</v>
      </c>
      <c r="AR1606" s="213"/>
      <c r="AS1606" s="213"/>
      <c r="AT1606" s="213"/>
      <c r="AU1606" s="213"/>
      <c r="AV1606" s="177"/>
      <c r="AW1606" s="177"/>
      <c r="AX1606" s="177"/>
      <c r="AY1606" s="177"/>
      <c r="AZ1606" s="177"/>
    </row>
    <row r="1607" spans="2:52" ht="15" customHeight="1">
      <c r="B1607" s="1310">
        <v>1601</v>
      </c>
      <c r="C1607" s="563" t="s">
        <v>8435</v>
      </c>
      <c r="D1607" s="590" t="s">
        <v>230</v>
      </c>
      <c r="E1607" s="567" t="s">
        <v>4228</v>
      </c>
      <c r="F1607" s="509" t="s">
        <v>8436</v>
      </c>
      <c r="G1607" s="509" t="s">
        <v>102</v>
      </c>
      <c r="H1607" s="527" t="s">
        <v>8437</v>
      </c>
      <c r="I1607" s="211">
        <v>34497</v>
      </c>
      <c r="J1607" s="903">
        <f t="shared" ca="1" si="144"/>
        <v>27</v>
      </c>
      <c r="K1607" s="176" t="s">
        <v>24</v>
      </c>
      <c r="L1607" s="170" t="s">
        <v>24</v>
      </c>
      <c r="M1607" s="173" t="s">
        <v>24</v>
      </c>
      <c r="N1607" s="577">
        <v>43617</v>
      </c>
      <c r="O1607" s="205" t="s">
        <v>24</v>
      </c>
      <c r="P1607" s="463" t="s">
        <v>24</v>
      </c>
      <c r="Q1607" s="198" t="str">
        <f t="shared" si="141"/>
        <v>-</v>
      </c>
      <c r="R1607" s="181" t="str">
        <f t="shared" ca="1" si="142"/>
        <v>TIDAK MCU</v>
      </c>
      <c r="S1607" s="451" t="s">
        <v>9048</v>
      </c>
      <c r="T1607" s="904">
        <v>44359</v>
      </c>
      <c r="U1607" s="1329">
        <v>44359</v>
      </c>
      <c r="V1607" s="904" t="s">
        <v>24</v>
      </c>
      <c r="W1607" s="1311" t="s">
        <v>24</v>
      </c>
      <c r="X1607" s="200"/>
      <c r="Y1607" s="201"/>
      <c r="Z1607" s="202"/>
      <c r="AA1607" s="213" t="s">
        <v>4457</v>
      </c>
      <c r="AB1607" s="243" t="s">
        <v>589</v>
      </c>
      <c r="AC1607" s="213" t="s">
        <v>9107</v>
      </c>
      <c r="AD1607" s="213" t="s">
        <v>9134</v>
      </c>
      <c r="AE1607" s="213"/>
      <c r="AF1607" s="213"/>
      <c r="AG1607" s="213"/>
      <c r="AH1607" s="1305"/>
      <c r="AI1607" s="244" t="str">
        <f t="shared" si="143"/>
        <v>SC P360, SC P380DZ 85HD 465VOLVO 970</v>
      </c>
      <c r="AJ1607" s="1315">
        <f t="shared" si="145"/>
        <v>43617</v>
      </c>
      <c r="AK1607" s="589">
        <v>43629</v>
      </c>
      <c r="AL1607" s="726">
        <v>43629</v>
      </c>
      <c r="AM1607" s="213"/>
      <c r="AN1607" s="244"/>
      <c r="AO1607" s="244"/>
      <c r="AP1607" s="213"/>
      <c r="AQ1607" s="1231" t="s">
        <v>3094</v>
      </c>
      <c r="AR1607" s="213"/>
      <c r="AS1607" s="213"/>
      <c r="AT1607" s="213"/>
      <c r="AU1607" s="213"/>
      <c r="AV1607" s="177"/>
      <c r="AW1607" s="177"/>
      <c r="AX1607" s="177"/>
      <c r="AY1607" s="177"/>
      <c r="AZ1607" s="177"/>
    </row>
    <row r="1608" spans="2:52" ht="15" customHeight="1">
      <c r="B1608" s="1310">
        <v>1602</v>
      </c>
      <c r="C1608" s="563" t="s">
        <v>8438</v>
      </c>
      <c r="D1608" s="590" t="s">
        <v>230</v>
      </c>
      <c r="E1608" s="567" t="s">
        <v>4228</v>
      </c>
      <c r="F1608" s="509" t="s">
        <v>8439</v>
      </c>
      <c r="G1608" s="509" t="s">
        <v>102</v>
      </c>
      <c r="H1608" s="527" t="s">
        <v>8440</v>
      </c>
      <c r="I1608" s="211">
        <v>33878</v>
      </c>
      <c r="J1608" s="903">
        <f t="shared" ca="1" si="144"/>
        <v>29</v>
      </c>
      <c r="K1608" s="211" t="s">
        <v>494</v>
      </c>
      <c r="L1608" s="211" t="s">
        <v>8441</v>
      </c>
      <c r="M1608" s="211">
        <v>45844</v>
      </c>
      <c r="N1608" s="510">
        <v>43652</v>
      </c>
      <c r="O1608" s="205" t="s">
        <v>24</v>
      </c>
      <c r="P1608" s="463" t="s">
        <v>24</v>
      </c>
      <c r="Q1608" s="198" t="str">
        <f t="shared" si="141"/>
        <v>-</v>
      </c>
      <c r="R1608" s="181" t="str">
        <f t="shared" ca="1" si="142"/>
        <v>TIDAK MCU</v>
      </c>
      <c r="S1608" s="451" t="s">
        <v>9049</v>
      </c>
      <c r="T1608" s="904">
        <v>44470</v>
      </c>
      <c r="U1608" s="887">
        <v>44470</v>
      </c>
      <c r="V1608" s="904" t="s">
        <v>24</v>
      </c>
      <c r="W1608" s="136" t="s">
        <v>24</v>
      </c>
      <c r="X1608" s="200"/>
      <c r="Y1608" s="201"/>
      <c r="Z1608" s="202"/>
      <c r="AA1608" s="244" t="s">
        <v>4457</v>
      </c>
      <c r="AB1608" s="244" t="s">
        <v>24</v>
      </c>
      <c r="AC1608" s="244"/>
      <c r="AD1608" s="244"/>
      <c r="AE1608" s="244"/>
      <c r="AF1608" s="244"/>
      <c r="AG1608" s="213"/>
      <c r="AH1608" s="1305"/>
      <c r="AI1608" s="244" t="str">
        <f t="shared" si="143"/>
        <v>SC P360, SC P380-</v>
      </c>
      <c r="AJ1608" s="1315">
        <f t="shared" si="145"/>
        <v>43652</v>
      </c>
      <c r="AK1608" s="205" t="s">
        <v>24</v>
      </c>
      <c r="AL1608" s="726">
        <v>43652</v>
      </c>
      <c r="AM1608" s="213"/>
      <c r="AN1608" s="244"/>
      <c r="AO1608" s="244"/>
      <c r="AP1608" s="213"/>
      <c r="AQ1608" s="1231" t="s">
        <v>3094</v>
      </c>
      <c r="AR1608" s="213"/>
      <c r="AS1608" s="213"/>
      <c r="AT1608" s="213"/>
      <c r="AU1608" s="213"/>
      <c r="AV1608" s="177"/>
      <c r="AW1608" s="177"/>
      <c r="AX1608" s="177"/>
      <c r="AY1608" s="177"/>
      <c r="AZ1608" s="177"/>
    </row>
    <row r="1609" spans="2:52" ht="15" customHeight="1">
      <c r="B1609" s="1310">
        <v>1603</v>
      </c>
      <c r="C1609" s="563" t="s">
        <v>8442</v>
      </c>
      <c r="D1609" s="590" t="s">
        <v>230</v>
      </c>
      <c r="E1609" s="567" t="s">
        <v>4228</v>
      </c>
      <c r="F1609" s="509" t="s">
        <v>8443</v>
      </c>
      <c r="G1609" s="509" t="s">
        <v>102</v>
      </c>
      <c r="H1609" s="527" t="s">
        <v>8444</v>
      </c>
      <c r="I1609" s="211">
        <v>36494</v>
      </c>
      <c r="J1609" s="903">
        <f t="shared" ca="1" si="144"/>
        <v>22</v>
      </c>
      <c r="K1609" s="205" t="s">
        <v>494</v>
      </c>
      <c r="L1609" s="211" t="s">
        <v>8445</v>
      </c>
      <c r="M1609" s="211">
        <v>45209</v>
      </c>
      <c r="N1609" s="577">
        <v>43620</v>
      </c>
      <c r="O1609" s="205" t="s">
        <v>24</v>
      </c>
      <c r="P1609" s="463" t="s">
        <v>24</v>
      </c>
      <c r="Q1609" s="198" t="str">
        <f t="shared" si="141"/>
        <v>-</v>
      </c>
      <c r="R1609" s="181" t="str">
        <f t="shared" ca="1" si="142"/>
        <v>TIDAK MCU</v>
      </c>
      <c r="S1609" s="451" t="s">
        <v>9050</v>
      </c>
      <c r="T1609" s="904">
        <v>44530</v>
      </c>
      <c r="U1609" s="1329">
        <v>44530</v>
      </c>
      <c r="V1609" s="904" t="s">
        <v>24</v>
      </c>
      <c r="W1609" s="1311" t="s">
        <v>24</v>
      </c>
      <c r="X1609" s="200"/>
      <c r="Y1609" s="201"/>
      <c r="Z1609" s="202"/>
      <c r="AA1609" s="244" t="s">
        <v>13386</v>
      </c>
      <c r="AB1609" s="244" t="s">
        <v>24</v>
      </c>
      <c r="AC1609" s="244" t="s">
        <v>24</v>
      </c>
      <c r="AD1609" s="244"/>
      <c r="AE1609" s="244" t="s">
        <v>24</v>
      </c>
      <c r="AF1609" s="244"/>
      <c r="AG1609" s="213"/>
      <c r="AH1609" s="1305"/>
      <c r="AI1609" s="244" t="str">
        <f t="shared" si="143"/>
        <v>SC P360 - SC P380---</v>
      </c>
      <c r="AJ1609" s="1315">
        <f t="shared" si="145"/>
        <v>43620</v>
      </c>
      <c r="AK1609" s="1397" t="s">
        <v>24</v>
      </c>
      <c r="AL1609" s="726">
        <v>44081</v>
      </c>
      <c r="AM1609" s="213"/>
      <c r="AN1609" s="244"/>
      <c r="AO1609" s="244"/>
      <c r="AP1609" s="213"/>
      <c r="AQ1609" s="180" t="s">
        <v>3094</v>
      </c>
      <c r="AR1609" s="213"/>
      <c r="AS1609" s="213"/>
      <c r="AT1609" s="213"/>
      <c r="AU1609" s="213"/>
      <c r="AV1609" s="177"/>
      <c r="AW1609" s="177"/>
      <c r="AX1609" s="177"/>
      <c r="AY1609" s="177"/>
      <c r="AZ1609" s="177"/>
    </row>
    <row r="1610" spans="2:52" ht="15" customHeight="1">
      <c r="B1610" s="1310">
        <v>1604</v>
      </c>
      <c r="C1610" s="563" t="s">
        <v>8446</v>
      </c>
      <c r="D1610" s="590" t="s">
        <v>230</v>
      </c>
      <c r="E1610" s="567" t="s">
        <v>4228</v>
      </c>
      <c r="F1610" s="509" t="s">
        <v>8447</v>
      </c>
      <c r="G1610" s="509" t="s">
        <v>102</v>
      </c>
      <c r="H1610" s="527" t="s">
        <v>8448</v>
      </c>
      <c r="I1610" s="211">
        <v>36443</v>
      </c>
      <c r="J1610" s="903">
        <f t="shared" ca="1" si="144"/>
        <v>22</v>
      </c>
      <c r="K1610" s="518" t="s">
        <v>493</v>
      </c>
      <c r="L1610" s="181" t="s">
        <v>8449</v>
      </c>
      <c r="M1610" s="181">
        <v>44835</v>
      </c>
      <c r="N1610" s="577">
        <v>43620</v>
      </c>
      <c r="O1610" s="205" t="s">
        <v>24</v>
      </c>
      <c r="P1610" s="463" t="s">
        <v>24</v>
      </c>
      <c r="Q1610" s="198" t="str">
        <f t="shared" si="141"/>
        <v>-</v>
      </c>
      <c r="R1610" s="181" t="str">
        <f t="shared" ca="1" si="142"/>
        <v>TIDAK MCU</v>
      </c>
      <c r="S1610" s="451" t="s">
        <v>9051</v>
      </c>
      <c r="T1610" s="904">
        <v>44479</v>
      </c>
      <c r="U1610" s="1329">
        <v>44479</v>
      </c>
      <c r="V1610" s="904" t="s">
        <v>24</v>
      </c>
      <c r="W1610" s="136" t="s">
        <v>24</v>
      </c>
      <c r="X1610" s="200"/>
      <c r="Y1610" s="201"/>
      <c r="Z1610" s="202"/>
      <c r="AA1610" s="244" t="s">
        <v>4457</v>
      </c>
      <c r="AB1610" s="244" t="s">
        <v>9135</v>
      </c>
      <c r="AC1610" s="244"/>
      <c r="AD1610" s="244"/>
      <c r="AE1610" s="244"/>
      <c r="AF1610" s="244"/>
      <c r="AG1610" s="213"/>
      <c r="AH1610" s="1305"/>
      <c r="AI1610" s="244" t="str">
        <f t="shared" si="143"/>
        <v>SC P360, SC P380NISSAN CWE 370 R</v>
      </c>
      <c r="AJ1610" s="1315">
        <f t="shared" si="145"/>
        <v>43620</v>
      </c>
      <c r="AK1610" s="1397" t="s">
        <v>24</v>
      </c>
      <c r="AL1610" s="726">
        <v>43620</v>
      </c>
      <c r="AM1610" s="213"/>
      <c r="AN1610" s="244"/>
      <c r="AO1610" s="244"/>
      <c r="AP1610" s="213"/>
      <c r="AQ1610" s="180"/>
      <c r="AR1610" s="213"/>
      <c r="AS1610" s="213"/>
      <c r="AT1610" s="213"/>
      <c r="AU1610" s="213"/>
      <c r="AV1610" s="177"/>
      <c r="AW1610" s="177"/>
      <c r="AX1610" s="177"/>
      <c r="AY1610" s="177"/>
      <c r="AZ1610" s="177"/>
    </row>
    <row r="1611" spans="2:52" ht="15" customHeight="1">
      <c r="B1611" s="1310">
        <v>1605</v>
      </c>
      <c r="C1611" s="563" t="s">
        <v>8450</v>
      </c>
      <c r="D1611" s="590" t="s">
        <v>230</v>
      </c>
      <c r="E1611" s="567" t="s">
        <v>4228</v>
      </c>
      <c r="F1611" s="509" t="s">
        <v>8451</v>
      </c>
      <c r="G1611" s="509" t="s">
        <v>102</v>
      </c>
      <c r="H1611" s="570" t="s">
        <v>24</v>
      </c>
      <c r="I1611" s="211">
        <v>35020</v>
      </c>
      <c r="J1611" s="231">
        <f t="shared" ca="1" si="144"/>
        <v>26</v>
      </c>
      <c r="K1611" s="176" t="s">
        <v>24</v>
      </c>
      <c r="L1611" s="170" t="s">
        <v>24</v>
      </c>
      <c r="M1611" s="173" t="s">
        <v>24</v>
      </c>
      <c r="N1611" s="577">
        <v>43754</v>
      </c>
      <c r="O1611" s="205" t="s">
        <v>24</v>
      </c>
      <c r="P1611" s="463" t="s">
        <v>24</v>
      </c>
      <c r="Q1611" s="198" t="str">
        <f t="shared" si="141"/>
        <v>-</v>
      </c>
      <c r="R1611" s="181" t="str">
        <f t="shared" ca="1" si="142"/>
        <v>TIDAK MCU</v>
      </c>
      <c r="S1611" s="451" t="s">
        <v>9052</v>
      </c>
      <c r="T1611" s="904">
        <v>44517</v>
      </c>
      <c r="U1611" s="1329">
        <v>44517</v>
      </c>
      <c r="V1611" s="1330" t="s">
        <v>24</v>
      </c>
      <c r="W1611" s="136" t="s">
        <v>24</v>
      </c>
      <c r="X1611" s="200"/>
      <c r="Y1611" s="201"/>
      <c r="Z1611" s="202"/>
      <c r="AA1611" s="213" t="s">
        <v>4457</v>
      </c>
      <c r="AB1611" s="213" t="s">
        <v>24</v>
      </c>
      <c r="AC1611" s="213"/>
      <c r="AD1611" s="213"/>
      <c r="AE1611" s="213"/>
      <c r="AF1611" s="213"/>
      <c r="AG1611" s="213"/>
      <c r="AH1611" s="1305"/>
      <c r="AI1611" s="244" t="str">
        <f t="shared" si="143"/>
        <v>SC P360, SC P380-</v>
      </c>
      <c r="AJ1611" s="1315">
        <f t="shared" si="145"/>
        <v>43754</v>
      </c>
      <c r="AK1611" s="1361">
        <v>44142</v>
      </c>
      <c r="AL1611" s="726">
        <v>43754</v>
      </c>
      <c r="AM1611" s="213"/>
      <c r="AN1611" s="244"/>
      <c r="AO1611" s="244"/>
      <c r="AP1611" s="213"/>
      <c r="AQ1611" s="243" t="s">
        <v>3094</v>
      </c>
      <c r="AR1611" s="213"/>
      <c r="AS1611" s="213"/>
      <c r="AT1611" s="213"/>
      <c r="AU1611" s="213"/>
      <c r="AV1611" s="177"/>
      <c r="AW1611" s="177"/>
      <c r="AX1611" s="177"/>
      <c r="AY1611" s="177"/>
      <c r="AZ1611" s="177"/>
    </row>
    <row r="1612" spans="2:52" ht="15" customHeight="1">
      <c r="B1612" s="1310">
        <v>1606</v>
      </c>
      <c r="C1612" s="563" t="s">
        <v>8452</v>
      </c>
      <c r="D1612" s="590" t="s">
        <v>230</v>
      </c>
      <c r="E1612" s="566" t="s">
        <v>4228</v>
      </c>
      <c r="F1612" s="1319" t="s">
        <v>8453</v>
      </c>
      <c r="G1612" s="509" t="s">
        <v>102</v>
      </c>
      <c r="H1612" s="653" t="s">
        <v>8454</v>
      </c>
      <c r="I1612" s="211">
        <v>36361</v>
      </c>
      <c r="J1612" s="231">
        <f t="shared" ca="1" si="144"/>
        <v>22</v>
      </c>
      <c r="K1612" s="176" t="s">
        <v>24</v>
      </c>
      <c r="L1612" s="170" t="s">
        <v>24</v>
      </c>
      <c r="M1612" s="173" t="s">
        <v>24</v>
      </c>
      <c r="N1612" s="510">
        <v>43512</v>
      </c>
      <c r="O1612" s="205" t="s">
        <v>24</v>
      </c>
      <c r="P1612" s="463" t="s">
        <v>24</v>
      </c>
      <c r="Q1612" s="198" t="str">
        <f t="shared" si="141"/>
        <v>-</v>
      </c>
      <c r="R1612" s="181" t="str">
        <f t="shared" ca="1" si="142"/>
        <v>TIDAK MCU</v>
      </c>
      <c r="S1612" s="451" t="s">
        <v>9053</v>
      </c>
      <c r="T1612" s="904">
        <v>44397</v>
      </c>
      <c r="U1612" s="1329">
        <v>44397</v>
      </c>
      <c r="V1612" s="1330" t="s">
        <v>24</v>
      </c>
      <c r="W1612" s="136" t="s">
        <v>24</v>
      </c>
      <c r="X1612" s="200"/>
      <c r="Y1612" s="201"/>
      <c r="Z1612" s="202"/>
      <c r="AA1612" s="213" t="s">
        <v>4457</v>
      </c>
      <c r="AB1612" s="213" t="s">
        <v>24</v>
      </c>
      <c r="AC1612" s="213"/>
      <c r="AD1612" s="213"/>
      <c r="AE1612" s="213"/>
      <c r="AF1612" s="213"/>
      <c r="AG1612" s="213"/>
      <c r="AH1612" s="1305"/>
      <c r="AI1612" s="244" t="str">
        <f t="shared" si="143"/>
        <v>SC P360, SC P380-</v>
      </c>
      <c r="AJ1612" s="1315">
        <f t="shared" si="145"/>
        <v>43512</v>
      </c>
      <c r="AK1612" s="205">
        <v>44027</v>
      </c>
      <c r="AL1612" s="726">
        <v>43512</v>
      </c>
      <c r="AM1612" s="213"/>
      <c r="AN1612" s="244"/>
      <c r="AO1612" s="244"/>
      <c r="AP1612" s="213"/>
      <c r="AQ1612" s="1231" t="s">
        <v>3094</v>
      </c>
      <c r="AR1612" s="213"/>
      <c r="AS1612" s="213"/>
      <c r="AT1612" s="213"/>
      <c r="AU1612" s="213"/>
      <c r="AV1612" s="177"/>
      <c r="AW1612" s="177"/>
      <c r="AX1612" s="177"/>
      <c r="AY1612" s="177"/>
      <c r="AZ1612" s="177"/>
    </row>
    <row r="1613" spans="2:52" ht="15" customHeight="1">
      <c r="B1613" s="1310">
        <v>1607</v>
      </c>
      <c r="C1613" s="563" t="s">
        <v>8455</v>
      </c>
      <c r="D1613" s="590" t="s">
        <v>230</v>
      </c>
      <c r="E1613" s="567" t="s">
        <v>4228</v>
      </c>
      <c r="F1613" s="1314" t="s">
        <v>8456</v>
      </c>
      <c r="G1613" s="509" t="s">
        <v>102</v>
      </c>
      <c r="H1613" s="653" t="s">
        <v>8457</v>
      </c>
      <c r="I1613" s="211">
        <v>35795</v>
      </c>
      <c r="J1613" s="231">
        <f t="shared" ca="1" si="144"/>
        <v>24</v>
      </c>
      <c r="K1613" s="316" t="s">
        <v>24</v>
      </c>
      <c r="L1613" s="326" t="s">
        <v>24</v>
      </c>
      <c r="M1613" s="336" t="s">
        <v>24</v>
      </c>
      <c r="N1613" s="510">
        <v>43512</v>
      </c>
      <c r="O1613" s="205" t="s">
        <v>24</v>
      </c>
      <c r="P1613" s="463" t="s">
        <v>24</v>
      </c>
      <c r="Q1613" s="198" t="str">
        <f t="shared" si="141"/>
        <v>-</v>
      </c>
      <c r="R1613" s="181" t="str">
        <f t="shared" ca="1" si="142"/>
        <v>TIDAK MCU</v>
      </c>
      <c r="S1613" s="451" t="s">
        <v>9054</v>
      </c>
      <c r="T1613" s="904">
        <v>44561</v>
      </c>
      <c r="U1613" s="1329">
        <v>44561</v>
      </c>
      <c r="V1613" s="1330" t="s">
        <v>24</v>
      </c>
      <c r="W1613" s="136" t="s">
        <v>24</v>
      </c>
      <c r="X1613" s="200"/>
      <c r="Y1613" s="201"/>
      <c r="Z1613" s="202"/>
      <c r="AA1613" s="213" t="s">
        <v>4457</v>
      </c>
      <c r="AB1613" s="213" t="s">
        <v>24</v>
      </c>
      <c r="AC1613" s="213"/>
      <c r="AD1613" s="213"/>
      <c r="AE1613" s="213"/>
      <c r="AF1613" s="213"/>
      <c r="AG1613" s="213"/>
      <c r="AH1613" s="1305"/>
      <c r="AI1613" s="244" t="str">
        <f t="shared" si="143"/>
        <v>SC P360, SC P380-</v>
      </c>
      <c r="AJ1613" s="1315">
        <f t="shared" si="145"/>
        <v>43512</v>
      </c>
      <c r="AK1613" s="205" t="s">
        <v>24</v>
      </c>
      <c r="AL1613" s="726">
        <v>43512</v>
      </c>
      <c r="AM1613" s="213"/>
      <c r="AN1613" s="244"/>
      <c r="AO1613" s="244"/>
      <c r="AP1613" s="213"/>
      <c r="AQ1613" s="180"/>
      <c r="AR1613" s="213"/>
      <c r="AS1613" s="213"/>
      <c r="AT1613" s="213"/>
      <c r="AU1613" s="213"/>
      <c r="AV1613" s="177"/>
      <c r="AW1613" s="177"/>
      <c r="AX1613" s="177"/>
      <c r="AY1613" s="177"/>
      <c r="AZ1613" s="177"/>
    </row>
    <row r="1614" spans="2:52" ht="15" customHeight="1">
      <c r="B1614" s="1310">
        <v>1608</v>
      </c>
      <c r="C1614" s="563" t="s">
        <v>8458</v>
      </c>
      <c r="D1614" s="590" t="s">
        <v>230</v>
      </c>
      <c r="E1614" s="566" t="s">
        <v>4228</v>
      </c>
      <c r="F1614" s="697" t="s">
        <v>8459</v>
      </c>
      <c r="G1614" s="509" t="s">
        <v>102</v>
      </c>
      <c r="H1614" s="653" t="s">
        <v>8460</v>
      </c>
      <c r="I1614" s="211">
        <v>33064</v>
      </c>
      <c r="J1614" s="1314">
        <f t="shared" ca="1" si="144"/>
        <v>31</v>
      </c>
      <c r="K1614" s="316" t="s">
        <v>24</v>
      </c>
      <c r="L1614" s="326" t="s">
        <v>24</v>
      </c>
      <c r="M1614" s="336" t="s">
        <v>24</v>
      </c>
      <c r="N1614" s="510">
        <v>43642</v>
      </c>
      <c r="O1614" s="205" t="s">
        <v>24</v>
      </c>
      <c r="P1614" s="463" t="s">
        <v>24</v>
      </c>
      <c r="Q1614" s="198" t="str">
        <f t="shared" si="141"/>
        <v>-</v>
      </c>
      <c r="R1614" s="181" t="str">
        <f t="shared" ca="1" si="142"/>
        <v>TIDAK MCU</v>
      </c>
      <c r="S1614" s="451" t="s">
        <v>9055</v>
      </c>
      <c r="T1614" s="1330">
        <v>44387</v>
      </c>
      <c r="U1614" s="1329">
        <v>44387</v>
      </c>
      <c r="V1614" s="1330" t="s">
        <v>24</v>
      </c>
      <c r="W1614" s="1311" t="s">
        <v>24</v>
      </c>
      <c r="X1614" s="200"/>
      <c r="Y1614" s="201"/>
      <c r="Z1614" s="202"/>
      <c r="AA1614" s="244" t="s">
        <v>927</v>
      </c>
      <c r="AB1614" s="243" t="s">
        <v>929</v>
      </c>
      <c r="AC1614" s="244"/>
      <c r="AD1614" s="244"/>
      <c r="AE1614" s="244"/>
      <c r="AF1614" s="839"/>
      <c r="AG1614" s="839"/>
      <c r="AH1614" s="1035"/>
      <c r="AI1614" s="244" t="str">
        <f t="shared" si="143"/>
        <v>SC P360 - SC P410 A/MGD 705, GD 825</v>
      </c>
      <c r="AJ1614" s="1315">
        <f t="shared" si="145"/>
        <v>43642</v>
      </c>
      <c r="AK1614" s="589">
        <v>43998</v>
      </c>
      <c r="AL1614" s="726">
        <v>43642</v>
      </c>
      <c r="AM1614" s="213"/>
      <c r="AN1614" s="244"/>
      <c r="AO1614" s="244"/>
      <c r="AP1614" s="213"/>
      <c r="AQ1614" s="243" t="s">
        <v>3094</v>
      </c>
      <c r="AR1614" s="213"/>
      <c r="AS1614" s="213"/>
      <c r="AT1614" s="213"/>
      <c r="AU1614" s="213"/>
      <c r="AV1614" s="885"/>
      <c r="AW1614" s="885"/>
      <c r="AX1614" s="885"/>
      <c r="AY1614" s="885"/>
      <c r="AZ1614" s="177"/>
    </row>
    <row r="1615" spans="2:52" ht="15" customHeight="1">
      <c r="B1615" s="1310">
        <v>1609</v>
      </c>
      <c r="C1615" s="563" t="s">
        <v>8461</v>
      </c>
      <c r="D1615" s="590" t="s">
        <v>230</v>
      </c>
      <c r="E1615" s="567" t="s">
        <v>4228</v>
      </c>
      <c r="F1615" s="1319" t="s">
        <v>8462</v>
      </c>
      <c r="G1615" s="509" t="s">
        <v>102</v>
      </c>
      <c r="H1615" s="570" t="s">
        <v>24</v>
      </c>
      <c r="I1615" s="211">
        <v>32325</v>
      </c>
      <c r="J1615" s="903">
        <f t="shared" ca="1" si="144"/>
        <v>34</v>
      </c>
      <c r="K1615" s="316" t="s">
        <v>24</v>
      </c>
      <c r="L1615" s="326" t="s">
        <v>24</v>
      </c>
      <c r="M1615" s="336" t="s">
        <v>24</v>
      </c>
      <c r="N1615" s="510">
        <v>43827</v>
      </c>
      <c r="O1615" s="205" t="s">
        <v>24</v>
      </c>
      <c r="P1615" s="463" t="s">
        <v>24</v>
      </c>
      <c r="Q1615" s="198" t="str">
        <f t="shared" si="141"/>
        <v>-</v>
      </c>
      <c r="R1615" s="181" t="str">
        <f t="shared" ca="1" si="142"/>
        <v>TIDAK MCU</v>
      </c>
      <c r="S1615" s="451" t="s">
        <v>9056</v>
      </c>
      <c r="T1615" s="904">
        <v>44378</v>
      </c>
      <c r="U1615" s="887">
        <v>44378</v>
      </c>
      <c r="V1615" s="1330" t="s">
        <v>24</v>
      </c>
      <c r="W1615" s="136" t="s">
        <v>24</v>
      </c>
      <c r="X1615" s="200"/>
      <c r="Y1615" s="201"/>
      <c r="Z1615" s="202"/>
      <c r="AA1615" s="244" t="s">
        <v>9136</v>
      </c>
      <c r="AB1615" s="243" t="s">
        <v>4604</v>
      </c>
      <c r="AC1615" s="244" t="s">
        <v>9137</v>
      </c>
      <c r="AD1615" s="244" t="s">
        <v>9129</v>
      </c>
      <c r="AE1615" s="244"/>
      <c r="AF1615" s="839"/>
      <c r="AG1615" s="839"/>
      <c r="AH1615" s="1035"/>
      <c r="AI1615" s="244" t="str">
        <f t="shared" si="143"/>
        <v>SC P360 - SC P460 A/MNISSAN CWBFMX 480VOLVO FH 16</v>
      </c>
      <c r="AJ1615" s="1315">
        <f t="shared" si="145"/>
        <v>43827</v>
      </c>
      <c r="AK1615" s="205" t="s">
        <v>24</v>
      </c>
      <c r="AL1615" s="726">
        <v>43827</v>
      </c>
      <c r="AM1615" s="213"/>
      <c r="AN1615" s="244"/>
      <c r="AO1615" s="244"/>
      <c r="AP1615" s="213"/>
      <c r="AQ1615" s="243" t="s">
        <v>3094</v>
      </c>
      <c r="AR1615" s="213"/>
      <c r="AS1615" s="213"/>
      <c r="AT1615" s="213"/>
      <c r="AU1615" s="213"/>
      <c r="AV1615" s="177"/>
      <c r="AW1615" s="177"/>
      <c r="AX1615" s="177"/>
      <c r="AY1615" s="177"/>
      <c r="AZ1615" s="177"/>
    </row>
    <row r="1616" spans="2:52" ht="15" customHeight="1">
      <c r="B1616" s="1310">
        <v>1210</v>
      </c>
      <c r="C1616" s="563" t="s">
        <v>7240</v>
      </c>
      <c r="D1616" s="590" t="s">
        <v>230</v>
      </c>
      <c r="E1616" s="567" t="s">
        <v>4228</v>
      </c>
      <c r="F1616" s="509" t="s">
        <v>7241</v>
      </c>
      <c r="G1616" s="509" t="s">
        <v>102</v>
      </c>
      <c r="H1616" s="653" t="s">
        <v>7242</v>
      </c>
      <c r="I1616" s="211">
        <v>33234</v>
      </c>
      <c r="J1616" s="231">
        <f t="shared" ca="1" si="144"/>
        <v>31</v>
      </c>
      <c r="K1616" s="176" t="s">
        <v>24</v>
      </c>
      <c r="L1616" s="170" t="s">
        <v>24</v>
      </c>
      <c r="M1616" s="173" t="s">
        <v>24</v>
      </c>
      <c r="N1616" s="577">
        <v>41950</v>
      </c>
      <c r="O1616" s="205" t="s">
        <v>24</v>
      </c>
      <c r="P1616" s="463" t="s">
        <v>24</v>
      </c>
      <c r="Q1616" s="198" t="str">
        <f t="shared" ref="Q1616:Q1679" si="146">IF(OR(O1616="-",O1616=""),"-",O1616+365)</f>
        <v>-</v>
      </c>
      <c r="R1616" s="181" t="str">
        <f t="shared" ref="R1616:R1679" ca="1" si="147">IF(OR(O1616="",O1616="-"),"TIDAK MCU",IF(Q1616&gt;TODAY(),"BERLAKU","EXPIRED"))</f>
        <v>TIDAK MCU</v>
      </c>
      <c r="S1616" s="451" t="s">
        <v>8659</v>
      </c>
      <c r="T1616" s="1330">
        <v>44922</v>
      </c>
      <c r="U1616" s="1329">
        <v>44922</v>
      </c>
      <c r="V1616" s="1330" t="s">
        <v>24</v>
      </c>
      <c r="W1616" s="1311" t="s">
        <v>24</v>
      </c>
      <c r="X1616" s="200"/>
      <c r="Y1616" s="201"/>
      <c r="Z1616" s="202"/>
      <c r="AA1616" s="243" t="s">
        <v>927</v>
      </c>
      <c r="AB1616" s="243" t="s">
        <v>6961</v>
      </c>
      <c r="AC1616" s="243" t="s">
        <v>924</v>
      </c>
      <c r="AD1616" s="243" t="s">
        <v>13734</v>
      </c>
      <c r="AE1616" s="243" t="s">
        <v>14102</v>
      </c>
      <c r="AF1616" s="243" t="s">
        <v>13889</v>
      </c>
      <c r="AG1616" s="213" t="s">
        <v>24</v>
      </c>
      <c r="AH1616" s="1305"/>
      <c r="AI1616" s="244" t="str">
        <f t="shared" ref="AI1616:AI1679" si="148">+CONCATENATE(AA1616,AB1616,AC1616,AD1616,AE1616,AF1616,AG1616)</f>
        <v>SC P360 - SC P410 A/MDR 245 SCRANE TRUCK (SIO)SC P460 STRSC R580 STRSC R580 DTR-</v>
      </c>
      <c r="AJ1616" s="1315">
        <f t="shared" si="145"/>
        <v>41950</v>
      </c>
      <c r="AK1616" s="589">
        <v>44253</v>
      </c>
      <c r="AL1616" s="726">
        <v>44253</v>
      </c>
      <c r="AM1616" s="213"/>
      <c r="AN1616" s="244"/>
      <c r="AO1616" s="244"/>
      <c r="AP1616" s="213" t="s">
        <v>14110</v>
      </c>
      <c r="AQ1616" s="213" t="s">
        <v>3094</v>
      </c>
      <c r="AR1616" s="213"/>
      <c r="AS1616" s="213"/>
      <c r="AT1616" s="213"/>
      <c r="AU1616" s="213"/>
      <c r="AV1616" s="177"/>
      <c r="AW1616" s="177"/>
      <c r="AX1616" s="177"/>
      <c r="AY1616" s="177"/>
      <c r="AZ1616" s="177"/>
    </row>
    <row r="1617" spans="2:60" ht="15.75" customHeight="1">
      <c r="B1617" s="1310">
        <v>1611</v>
      </c>
      <c r="C1617" s="563" t="s">
        <v>8465</v>
      </c>
      <c r="D1617" s="590" t="s">
        <v>230</v>
      </c>
      <c r="E1617" s="567" t="s">
        <v>4222</v>
      </c>
      <c r="F1617" s="1319" t="s">
        <v>8466</v>
      </c>
      <c r="G1617" s="509" t="s">
        <v>102</v>
      </c>
      <c r="H1617" s="570" t="s">
        <v>12057</v>
      </c>
      <c r="I1617" s="211">
        <v>36272</v>
      </c>
      <c r="J1617" s="903">
        <f t="shared" ca="1" si="144"/>
        <v>22</v>
      </c>
      <c r="K1617" s="176" t="s">
        <v>24</v>
      </c>
      <c r="L1617" s="170" t="s">
        <v>24</v>
      </c>
      <c r="M1617" s="173" t="s">
        <v>24</v>
      </c>
      <c r="N1617" s="510">
        <v>43827</v>
      </c>
      <c r="O1617" s="205" t="s">
        <v>24</v>
      </c>
      <c r="P1617" s="463" t="s">
        <v>24</v>
      </c>
      <c r="Q1617" s="198" t="str">
        <f t="shared" si="146"/>
        <v>-</v>
      </c>
      <c r="R1617" s="181" t="str">
        <f t="shared" ca="1" si="147"/>
        <v>TIDAK MCU</v>
      </c>
      <c r="S1617" s="451" t="s">
        <v>9058</v>
      </c>
      <c r="T1617" s="904">
        <v>44308</v>
      </c>
      <c r="U1617" s="1329">
        <v>44308</v>
      </c>
      <c r="V1617" s="904" t="s">
        <v>24</v>
      </c>
      <c r="W1617" s="136" t="s">
        <v>24</v>
      </c>
      <c r="X1617" s="200"/>
      <c r="Y1617" s="201"/>
      <c r="Z1617" s="202"/>
      <c r="AA1617" s="243" t="s">
        <v>9107</v>
      </c>
      <c r="AB1617" s="244" t="s">
        <v>24</v>
      </c>
      <c r="AC1617" s="244" t="s">
        <v>24</v>
      </c>
      <c r="AD1617" s="244" t="s">
        <v>24</v>
      </c>
      <c r="AE1617" s="213"/>
      <c r="AF1617" s="213"/>
      <c r="AG1617" s="213"/>
      <c r="AH1617" s="1305"/>
      <c r="AI1617" s="244" t="str">
        <f t="shared" si="148"/>
        <v>HD 465---</v>
      </c>
      <c r="AJ1617" s="1315">
        <f t="shared" si="145"/>
        <v>43827</v>
      </c>
      <c r="AK1617" s="205">
        <v>43827</v>
      </c>
      <c r="AL1617" s="726">
        <v>43827</v>
      </c>
      <c r="AM1617" s="213"/>
      <c r="AN1617" s="244"/>
      <c r="AO1617" s="244"/>
      <c r="AP1617" s="213"/>
      <c r="AQ1617" s="1231" t="s">
        <v>3094</v>
      </c>
      <c r="AR1617" s="213"/>
      <c r="AS1617" s="213"/>
      <c r="AT1617" s="213"/>
      <c r="AU1617" s="213"/>
      <c r="AV1617" s="177"/>
      <c r="AW1617" s="177"/>
      <c r="AX1617" s="177"/>
      <c r="AY1617" s="177"/>
      <c r="AZ1617" s="177"/>
    </row>
    <row r="1618" spans="2:60" ht="15" customHeight="1">
      <c r="B1618" s="1310">
        <v>1612</v>
      </c>
      <c r="C1618" s="563" t="s">
        <v>757</v>
      </c>
      <c r="D1618" s="590" t="s">
        <v>230</v>
      </c>
      <c r="E1618" s="567" t="s">
        <v>4222</v>
      </c>
      <c r="F1618" s="1319" t="s">
        <v>8467</v>
      </c>
      <c r="G1618" s="509" t="s">
        <v>102</v>
      </c>
      <c r="H1618" s="570" t="s">
        <v>24</v>
      </c>
      <c r="I1618" s="211">
        <v>35978</v>
      </c>
      <c r="J1618" s="231">
        <f t="shared" ca="1" si="144"/>
        <v>23</v>
      </c>
      <c r="K1618" s="176" t="s">
        <v>24</v>
      </c>
      <c r="L1618" s="170" t="s">
        <v>24</v>
      </c>
      <c r="M1618" s="173" t="s">
        <v>24</v>
      </c>
      <c r="N1618" s="510">
        <v>43827</v>
      </c>
      <c r="O1618" s="205" t="s">
        <v>24</v>
      </c>
      <c r="P1618" s="463" t="s">
        <v>24</v>
      </c>
      <c r="Q1618" s="198" t="str">
        <f t="shared" si="146"/>
        <v>-</v>
      </c>
      <c r="R1618" s="181" t="str">
        <f t="shared" ca="1" si="147"/>
        <v>TIDAK MCU</v>
      </c>
      <c r="S1618" s="451" t="s">
        <v>9059</v>
      </c>
      <c r="T1618" s="904">
        <v>44379</v>
      </c>
      <c r="U1618" s="1329">
        <v>44379</v>
      </c>
      <c r="V1618" s="904" t="s">
        <v>24</v>
      </c>
      <c r="W1618" s="136" t="s">
        <v>24</v>
      </c>
      <c r="X1618" s="200"/>
      <c r="Y1618" s="201"/>
      <c r="Z1618" s="202"/>
      <c r="AA1618" s="243" t="s">
        <v>9107</v>
      </c>
      <c r="AB1618" s="244" t="s">
        <v>24</v>
      </c>
      <c r="AC1618" s="244" t="s">
        <v>24</v>
      </c>
      <c r="AD1618" s="244" t="s">
        <v>24</v>
      </c>
      <c r="AE1618" s="213"/>
      <c r="AF1618" s="213"/>
      <c r="AG1618" s="213"/>
      <c r="AH1618" s="1305"/>
      <c r="AI1618" s="244" t="str">
        <f t="shared" si="148"/>
        <v>HD 465---</v>
      </c>
      <c r="AJ1618" s="1315">
        <f t="shared" si="145"/>
        <v>43827</v>
      </c>
      <c r="AK1618" s="205" t="s">
        <v>24</v>
      </c>
      <c r="AL1618" s="726">
        <v>43827</v>
      </c>
      <c r="AM1618" s="213"/>
      <c r="AN1618" s="244"/>
      <c r="AO1618" s="244"/>
      <c r="AP1618" s="213"/>
      <c r="AQ1618" s="243" t="s">
        <v>3094</v>
      </c>
      <c r="AR1618" s="213"/>
      <c r="AS1618" s="213"/>
      <c r="AT1618" s="213"/>
      <c r="AU1618" s="213"/>
      <c r="AV1618" s="177"/>
      <c r="AW1618" s="177"/>
      <c r="AX1618" s="177"/>
      <c r="AY1618" s="177"/>
      <c r="AZ1618" s="177"/>
    </row>
    <row r="1619" spans="2:60" ht="15" customHeight="1">
      <c r="B1619" s="1310">
        <v>1613</v>
      </c>
      <c r="C1619" s="563" t="s">
        <v>8468</v>
      </c>
      <c r="D1619" s="244" t="s">
        <v>230</v>
      </c>
      <c r="E1619" s="567" t="s">
        <v>4228</v>
      </c>
      <c r="F1619" s="1319" t="s">
        <v>8469</v>
      </c>
      <c r="G1619" s="509" t="s">
        <v>102</v>
      </c>
      <c r="H1619" s="570" t="s">
        <v>24</v>
      </c>
      <c r="I1619" s="211">
        <v>36181</v>
      </c>
      <c r="J1619" s="231">
        <f t="shared" ca="1" si="144"/>
        <v>23</v>
      </c>
      <c r="K1619" s="176" t="s">
        <v>24</v>
      </c>
      <c r="L1619" s="170" t="s">
        <v>24</v>
      </c>
      <c r="M1619" s="173" t="s">
        <v>24</v>
      </c>
      <c r="N1619" s="510">
        <v>43827</v>
      </c>
      <c r="O1619" s="205" t="s">
        <v>24</v>
      </c>
      <c r="P1619" s="463" t="s">
        <v>24</v>
      </c>
      <c r="Q1619" s="198" t="str">
        <f t="shared" si="146"/>
        <v>-</v>
      </c>
      <c r="R1619" s="181" t="str">
        <f t="shared" ca="1" si="147"/>
        <v>TIDAK MCU</v>
      </c>
      <c r="S1619" s="451" t="s">
        <v>9060</v>
      </c>
      <c r="T1619" s="904">
        <v>44582</v>
      </c>
      <c r="U1619" s="1312">
        <v>44582</v>
      </c>
      <c r="V1619" s="904" t="s">
        <v>24</v>
      </c>
      <c r="W1619" s="136" t="s">
        <v>24</v>
      </c>
      <c r="X1619" s="200"/>
      <c r="Y1619" s="201"/>
      <c r="Z1619" s="202"/>
      <c r="AA1619" s="243" t="s">
        <v>9107</v>
      </c>
      <c r="AB1619" s="244" t="s">
        <v>6974</v>
      </c>
      <c r="AC1619" s="244" t="s">
        <v>24</v>
      </c>
      <c r="AD1619" s="244" t="s">
        <v>24</v>
      </c>
      <c r="AE1619" s="213"/>
      <c r="AF1619" s="213"/>
      <c r="AG1619" s="213"/>
      <c r="AH1619" s="1305"/>
      <c r="AI1619" s="244" t="str">
        <f t="shared" si="148"/>
        <v>HD 465WA 500, WA 600--</v>
      </c>
      <c r="AJ1619" s="1315">
        <f t="shared" si="145"/>
        <v>43827</v>
      </c>
      <c r="AK1619" s="205">
        <v>44214</v>
      </c>
      <c r="AL1619" s="726">
        <v>43827</v>
      </c>
      <c r="AM1619" s="213"/>
      <c r="AN1619" s="244"/>
      <c r="AO1619" s="244"/>
      <c r="AP1619" s="213"/>
      <c r="AQ1619" s="180"/>
      <c r="AR1619" s="213"/>
      <c r="AS1619" s="213"/>
      <c r="AT1619" s="213"/>
      <c r="AU1619" s="213"/>
      <c r="AV1619" s="885"/>
      <c r="AW1619" s="885"/>
      <c r="AX1619" s="885"/>
      <c r="AY1619" s="885"/>
      <c r="AZ1619" s="177"/>
    </row>
    <row r="1620" spans="2:60" ht="15" customHeight="1">
      <c r="B1620" s="1310">
        <v>1614</v>
      </c>
      <c r="C1620" s="563" t="s">
        <v>8470</v>
      </c>
      <c r="D1620" s="590" t="s">
        <v>230</v>
      </c>
      <c r="E1620" s="567" t="s">
        <v>4228</v>
      </c>
      <c r="F1620" s="1314" t="s">
        <v>8471</v>
      </c>
      <c r="G1620" s="509" t="s">
        <v>102</v>
      </c>
      <c r="H1620" s="570" t="s">
        <v>24</v>
      </c>
      <c r="I1620" s="211">
        <v>35410</v>
      </c>
      <c r="J1620" s="903">
        <f t="shared" ca="1" si="144"/>
        <v>25</v>
      </c>
      <c r="K1620" s="316" t="s">
        <v>24</v>
      </c>
      <c r="L1620" s="326" t="s">
        <v>24</v>
      </c>
      <c r="M1620" s="336" t="s">
        <v>24</v>
      </c>
      <c r="N1620" s="510">
        <v>43827</v>
      </c>
      <c r="O1620" s="205" t="s">
        <v>24</v>
      </c>
      <c r="P1620" s="463" t="s">
        <v>24</v>
      </c>
      <c r="Q1620" s="198" t="str">
        <f t="shared" si="146"/>
        <v>-</v>
      </c>
      <c r="R1620" s="181" t="str">
        <f t="shared" ca="1" si="147"/>
        <v>TIDAK MCU</v>
      </c>
      <c r="S1620" s="451" t="s">
        <v>9061</v>
      </c>
      <c r="T1620" s="904">
        <v>44541</v>
      </c>
      <c r="U1620" s="1329">
        <v>44541</v>
      </c>
      <c r="V1620" s="904" t="s">
        <v>24</v>
      </c>
      <c r="W1620" s="136" t="s">
        <v>24</v>
      </c>
      <c r="X1620" s="200"/>
      <c r="Y1620" s="201"/>
      <c r="Z1620" s="202"/>
      <c r="AA1620" s="244" t="s">
        <v>6974</v>
      </c>
      <c r="AB1620" s="244" t="s">
        <v>934</v>
      </c>
      <c r="AC1620" s="244" t="s">
        <v>24</v>
      </c>
      <c r="AD1620" s="244" t="s">
        <v>24</v>
      </c>
      <c r="AE1620" s="213"/>
      <c r="AF1620" s="213"/>
      <c r="AG1620" s="213"/>
      <c r="AH1620" s="1305"/>
      <c r="AI1620" s="244" t="str">
        <f t="shared" si="148"/>
        <v>WA 500, WA 600SC P410 A--</v>
      </c>
      <c r="AJ1620" s="1315">
        <f t="shared" si="145"/>
        <v>43827</v>
      </c>
      <c r="AK1620" s="205" t="s">
        <v>24</v>
      </c>
      <c r="AL1620" s="726">
        <v>43827</v>
      </c>
      <c r="AM1620" s="213"/>
      <c r="AN1620" s="244"/>
      <c r="AO1620" s="244"/>
      <c r="AP1620" s="213"/>
      <c r="AQ1620" s="1231" t="s">
        <v>3094</v>
      </c>
      <c r="AR1620" s="213"/>
      <c r="AS1620" s="213"/>
      <c r="AT1620" s="213"/>
      <c r="AU1620" s="213"/>
      <c r="AV1620" s="177"/>
      <c r="AW1620" s="177"/>
      <c r="AX1620" s="177"/>
      <c r="AY1620" s="177"/>
      <c r="AZ1620" s="177"/>
    </row>
    <row r="1621" spans="2:60" ht="15" customHeight="1">
      <c r="B1621" s="1310">
        <v>1615</v>
      </c>
      <c r="C1621" s="563" t="s">
        <v>8472</v>
      </c>
      <c r="D1621" s="590" t="s">
        <v>230</v>
      </c>
      <c r="E1621" s="567" t="s">
        <v>4228</v>
      </c>
      <c r="F1621" s="1314" t="s">
        <v>8473</v>
      </c>
      <c r="G1621" s="509" t="s">
        <v>102</v>
      </c>
      <c r="H1621" s="570" t="s">
        <v>24</v>
      </c>
      <c r="I1621" s="211">
        <v>33487</v>
      </c>
      <c r="J1621" s="1314">
        <f t="shared" ca="1" si="144"/>
        <v>30</v>
      </c>
      <c r="K1621" s="176" t="s">
        <v>24</v>
      </c>
      <c r="L1621" s="170" t="s">
        <v>24</v>
      </c>
      <c r="M1621" s="173" t="s">
        <v>24</v>
      </c>
      <c r="N1621" s="510">
        <v>43827</v>
      </c>
      <c r="O1621" s="205" t="s">
        <v>24</v>
      </c>
      <c r="P1621" s="463" t="s">
        <v>24</v>
      </c>
      <c r="Q1621" s="198" t="str">
        <f t="shared" si="146"/>
        <v>-</v>
      </c>
      <c r="R1621" s="181" t="str">
        <f t="shared" ca="1" si="147"/>
        <v>TIDAK MCU</v>
      </c>
      <c r="S1621" s="451" t="s">
        <v>9062</v>
      </c>
      <c r="T1621" s="1330">
        <v>44445</v>
      </c>
      <c r="U1621" s="1329">
        <v>44445</v>
      </c>
      <c r="V1621" s="1330" t="s">
        <v>24</v>
      </c>
      <c r="W1621" s="1311" t="s">
        <v>24</v>
      </c>
      <c r="X1621" s="200"/>
      <c r="Y1621" s="201"/>
      <c r="Z1621" s="202"/>
      <c r="AA1621" s="244" t="s">
        <v>9107</v>
      </c>
      <c r="AB1621" s="244" t="s">
        <v>930</v>
      </c>
      <c r="AC1621" s="244" t="s">
        <v>934</v>
      </c>
      <c r="AD1621" s="244" t="s">
        <v>9124</v>
      </c>
      <c r="AE1621" s="213"/>
      <c r="AF1621" s="213"/>
      <c r="AG1621" s="213"/>
      <c r="AH1621" s="1305"/>
      <c r="AI1621" s="244" t="str">
        <f t="shared" si="148"/>
        <v>HD 465HM 400SC P410 AVOLVO BM A 40 D</v>
      </c>
      <c r="AJ1621" s="1315">
        <f t="shared" si="145"/>
        <v>43827</v>
      </c>
      <c r="AK1621" s="205" t="s">
        <v>24</v>
      </c>
      <c r="AL1621" s="726">
        <v>43827</v>
      </c>
      <c r="AM1621" s="213"/>
      <c r="AN1621" s="244"/>
      <c r="AO1621" s="244"/>
      <c r="AP1621" s="213"/>
      <c r="AQ1621" s="243" t="s">
        <v>3094</v>
      </c>
      <c r="AR1621" s="213"/>
      <c r="AS1621" s="213"/>
      <c r="AT1621" s="213"/>
      <c r="AU1621" s="213"/>
      <c r="AV1621" s="885"/>
      <c r="AW1621" s="885"/>
      <c r="AX1621" s="885"/>
      <c r="AY1621" s="885"/>
      <c r="AZ1621" s="177"/>
    </row>
    <row r="1622" spans="2:60" ht="15" customHeight="1">
      <c r="B1622" s="1310">
        <v>1616</v>
      </c>
      <c r="C1622" s="563" t="s">
        <v>8474</v>
      </c>
      <c r="D1622" s="590" t="s">
        <v>230</v>
      </c>
      <c r="E1622" s="554" t="s">
        <v>4228</v>
      </c>
      <c r="F1622" s="697" t="s">
        <v>8475</v>
      </c>
      <c r="G1622" s="509" t="s">
        <v>102</v>
      </c>
      <c r="H1622" s="570" t="s">
        <v>24</v>
      </c>
      <c r="I1622" s="211">
        <v>33865</v>
      </c>
      <c r="J1622" s="231">
        <f t="shared" ca="1" si="144"/>
        <v>29</v>
      </c>
      <c r="K1622" s="316" t="s">
        <v>24</v>
      </c>
      <c r="L1622" s="326" t="s">
        <v>24</v>
      </c>
      <c r="M1622" s="336" t="s">
        <v>24</v>
      </c>
      <c r="N1622" s="510">
        <v>43827</v>
      </c>
      <c r="O1622" s="205" t="s">
        <v>24</v>
      </c>
      <c r="P1622" s="463" t="s">
        <v>24</v>
      </c>
      <c r="Q1622" s="198" t="str">
        <f t="shared" si="146"/>
        <v>-</v>
      </c>
      <c r="R1622" s="181" t="str">
        <f t="shared" ca="1" si="147"/>
        <v>TIDAK MCU</v>
      </c>
      <c r="S1622" s="451" t="s">
        <v>9063</v>
      </c>
      <c r="T1622" s="904">
        <v>44457</v>
      </c>
      <c r="U1622" s="1329">
        <v>44457</v>
      </c>
      <c r="V1622" s="904" t="s">
        <v>24</v>
      </c>
      <c r="W1622" s="136" t="s">
        <v>24</v>
      </c>
      <c r="X1622" s="200"/>
      <c r="Y1622" s="201"/>
      <c r="Z1622" s="202"/>
      <c r="AA1622" s="244" t="s">
        <v>930</v>
      </c>
      <c r="AB1622" s="244" t="s">
        <v>9107</v>
      </c>
      <c r="AC1622" s="244" t="s">
        <v>9124</v>
      </c>
      <c r="AD1622" s="244" t="s">
        <v>24</v>
      </c>
      <c r="AE1622" s="213"/>
      <c r="AF1622" s="213"/>
      <c r="AG1622" s="213"/>
      <c r="AH1622" s="1305"/>
      <c r="AI1622" s="244" t="str">
        <f t="shared" si="148"/>
        <v>HM 400HD 465VOLVO BM A 40 D-</v>
      </c>
      <c r="AJ1622" s="1315">
        <f t="shared" si="145"/>
        <v>43827</v>
      </c>
      <c r="AK1622" s="205">
        <v>44092</v>
      </c>
      <c r="AL1622" s="726">
        <v>44092</v>
      </c>
      <c r="AM1622" s="213"/>
      <c r="AN1622" s="244"/>
      <c r="AO1622" s="244"/>
      <c r="AP1622" s="213"/>
      <c r="AQ1622" s="1231" t="s">
        <v>3094</v>
      </c>
      <c r="AR1622" s="213"/>
      <c r="AS1622" s="213"/>
      <c r="AT1622" s="213"/>
      <c r="AU1622" s="213"/>
      <c r="AV1622" s="177"/>
      <c r="AW1622" s="177"/>
      <c r="AX1622" s="177"/>
      <c r="AY1622" s="177"/>
      <c r="AZ1622" s="177"/>
    </row>
    <row r="1623" spans="2:60" ht="15" customHeight="1">
      <c r="B1623" s="1310">
        <v>1617</v>
      </c>
      <c r="C1623" s="563" t="s">
        <v>8476</v>
      </c>
      <c r="D1623" s="590" t="s">
        <v>230</v>
      </c>
      <c r="E1623" s="521" t="s">
        <v>4228</v>
      </c>
      <c r="F1623" s="1314" t="s">
        <v>8477</v>
      </c>
      <c r="G1623" s="509" t="s">
        <v>102</v>
      </c>
      <c r="H1623" s="570" t="s">
        <v>24</v>
      </c>
      <c r="I1623" s="211">
        <v>34711</v>
      </c>
      <c r="J1623" s="903">
        <f t="shared" ca="1" si="144"/>
        <v>27</v>
      </c>
      <c r="K1623" s="316" t="s">
        <v>24</v>
      </c>
      <c r="L1623" s="326" t="s">
        <v>24</v>
      </c>
      <c r="M1623" s="336" t="s">
        <v>24</v>
      </c>
      <c r="N1623" s="510">
        <v>43824</v>
      </c>
      <c r="O1623" s="205" t="s">
        <v>24</v>
      </c>
      <c r="P1623" s="463" t="s">
        <v>24</v>
      </c>
      <c r="Q1623" s="198" t="str">
        <f t="shared" si="146"/>
        <v>-</v>
      </c>
      <c r="R1623" s="181" t="str">
        <f t="shared" ca="1" si="147"/>
        <v>TIDAK MCU</v>
      </c>
      <c r="S1623" s="451" t="s">
        <v>9064</v>
      </c>
      <c r="T1623" s="904">
        <v>44573</v>
      </c>
      <c r="U1623" s="1329">
        <v>44573</v>
      </c>
      <c r="V1623" s="904" t="s">
        <v>24</v>
      </c>
      <c r="W1623" s="136" t="s">
        <v>24</v>
      </c>
      <c r="X1623" s="200"/>
      <c r="Y1623" s="201"/>
      <c r="Z1623" s="202"/>
      <c r="AA1623" s="244" t="s">
        <v>927</v>
      </c>
      <c r="AB1623" s="244" t="s">
        <v>9129</v>
      </c>
      <c r="AC1623" s="244" t="s">
        <v>9138</v>
      </c>
      <c r="AD1623" s="244" t="s">
        <v>9130</v>
      </c>
      <c r="AE1623" s="213"/>
      <c r="AF1623" s="213"/>
      <c r="AG1623" s="213"/>
      <c r="AH1623" s="1305"/>
      <c r="AI1623" s="244" t="str">
        <f t="shared" si="148"/>
        <v>SC P360 - SC P410 A/MVOLVO FH 16SC P460SC R580</v>
      </c>
      <c r="AJ1623" s="1315">
        <f t="shared" si="145"/>
        <v>43824</v>
      </c>
      <c r="AK1623" s="205" t="s">
        <v>24</v>
      </c>
      <c r="AL1623" s="726">
        <v>43824</v>
      </c>
      <c r="AM1623" s="213"/>
      <c r="AN1623" s="244"/>
      <c r="AO1623" s="244"/>
      <c r="AP1623" s="213"/>
      <c r="AQ1623" s="243" t="s">
        <v>3094</v>
      </c>
      <c r="AR1623" s="213"/>
      <c r="AS1623" s="213"/>
      <c r="AT1623" s="213"/>
      <c r="AU1623" s="213"/>
      <c r="AV1623" s="177"/>
      <c r="AW1623" s="885"/>
      <c r="AX1623" s="885"/>
      <c r="AY1623" s="885"/>
      <c r="AZ1623" s="177"/>
    </row>
    <row r="1624" spans="2:60" ht="15.75" customHeight="1">
      <c r="B1624" s="1310">
        <v>1618</v>
      </c>
      <c r="C1624" s="563" t="s">
        <v>7121</v>
      </c>
      <c r="D1624" s="566" t="s">
        <v>6996</v>
      </c>
      <c r="E1624" s="521" t="s">
        <v>4228</v>
      </c>
      <c r="F1624" s="509" t="s">
        <v>7122</v>
      </c>
      <c r="G1624" s="509" t="s">
        <v>102</v>
      </c>
      <c r="H1624" s="570" t="s">
        <v>24</v>
      </c>
      <c r="I1624" s="211">
        <v>33482</v>
      </c>
      <c r="J1624" s="231">
        <f t="shared" ca="1" si="144"/>
        <v>30</v>
      </c>
      <c r="K1624" s="176" t="s">
        <v>24</v>
      </c>
      <c r="L1624" s="170" t="s">
        <v>24</v>
      </c>
      <c r="M1624" s="173" t="s">
        <v>24</v>
      </c>
      <c r="N1624" s="510">
        <v>43245</v>
      </c>
      <c r="O1624" s="205" t="s">
        <v>24</v>
      </c>
      <c r="P1624" s="463" t="s">
        <v>24</v>
      </c>
      <c r="Q1624" s="198" t="str">
        <f t="shared" si="146"/>
        <v>-</v>
      </c>
      <c r="R1624" s="181" t="str">
        <f t="shared" ca="1" si="147"/>
        <v>TIDAK MCU</v>
      </c>
      <c r="S1624" s="451" t="s">
        <v>8619</v>
      </c>
      <c r="T1624" s="904">
        <v>44440</v>
      </c>
      <c r="U1624" s="1329">
        <v>44440</v>
      </c>
      <c r="V1624" s="904" t="s">
        <v>24</v>
      </c>
      <c r="W1624" s="136" t="s">
        <v>24</v>
      </c>
      <c r="X1624" s="200"/>
      <c r="Y1624" s="201"/>
      <c r="Z1624" s="202"/>
      <c r="AA1624" s="243" t="s">
        <v>927</v>
      </c>
      <c r="AB1624" s="213" t="s">
        <v>24</v>
      </c>
      <c r="AC1624" s="213" t="s">
        <v>24</v>
      </c>
      <c r="AD1624" s="213" t="s">
        <v>24</v>
      </c>
      <c r="AE1624" s="213" t="s">
        <v>24</v>
      </c>
      <c r="AF1624" s="213" t="s">
        <v>24</v>
      </c>
      <c r="AG1624" s="213" t="s">
        <v>24</v>
      </c>
      <c r="AH1624" s="1305"/>
      <c r="AI1624" s="244" t="str">
        <f t="shared" si="148"/>
        <v>SC P360 - SC P410 A/M------</v>
      </c>
      <c r="AJ1624" s="1315">
        <f t="shared" si="145"/>
        <v>43245</v>
      </c>
      <c r="AK1624" s="589">
        <v>43249</v>
      </c>
      <c r="AL1624" s="726">
        <v>43252</v>
      </c>
      <c r="AM1624" s="213"/>
      <c r="AN1624" s="244"/>
      <c r="AO1624" s="244"/>
      <c r="AP1624" s="213"/>
      <c r="AQ1624" s="243" t="s">
        <v>3094</v>
      </c>
      <c r="AR1624" s="213"/>
      <c r="AS1624" s="213"/>
      <c r="AT1624" s="213"/>
      <c r="AU1624" s="213"/>
      <c r="AV1624" s="177"/>
      <c r="AW1624" s="885"/>
      <c r="AX1624" s="885"/>
      <c r="AY1624" s="885"/>
      <c r="AZ1624" s="177"/>
    </row>
    <row r="1625" spans="2:60" ht="15" customHeight="1">
      <c r="B1625" s="1310">
        <v>1619</v>
      </c>
      <c r="C1625" s="563" t="s">
        <v>8479</v>
      </c>
      <c r="D1625" s="590" t="s">
        <v>230</v>
      </c>
      <c r="E1625" s="554" t="s">
        <v>4228</v>
      </c>
      <c r="F1625" s="697" t="s">
        <v>8480</v>
      </c>
      <c r="G1625" s="509" t="s">
        <v>102</v>
      </c>
      <c r="H1625" s="570" t="s">
        <v>24</v>
      </c>
      <c r="I1625" s="211">
        <v>33770</v>
      </c>
      <c r="J1625" s="231">
        <f t="shared" ca="1" si="144"/>
        <v>30</v>
      </c>
      <c r="K1625" s="316" t="s">
        <v>24</v>
      </c>
      <c r="L1625" s="326" t="s">
        <v>24</v>
      </c>
      <c r="M1625" s="336" t="s">
        <v>24</v>
      </c>
      <c r="N1625" s="510">
        <v>43824</v>
      </c>
      <c r="O1625" s="205" t="s">
        <v>24</v>
      </c>
      <c r="P1625" s="463" t="s">
        <v>24</v>
      </c>
      <c r="Q1625" s="198" t="str">
        <f t="shared" si="146"/>
        <v>-</v>
      </c>
      <c r="R1625" s="181" t="str">
        <f t="shared" ca="1" si="147"/>
        <v>TIDAK MCU</v>
      </c>
      <c r="S1625" s="451" t="s">
        <v>9066</v>
      </c>
      <c r="T1625" s="904">
        <v>44362</v>
      </c>
      <c r="U1625" s="1329">
        <v>44362</v>
      </c>
      <c r="V1625" s="904" t="s">
        <v>24</v>
      </c>
      <c r="W1625" s="136" t="s">
        <v>24</v>
      </c>
      <c r="X1625" s="200"/>
      <c r="Y1625" s="201"/>
      <c r="Z1625" s="202"/>
      <c r="AA1625" s="244" t="s">
        <v>927</v>
      </c>
      <c r="AB1625" s="243" t="s">
        <v>9129</v>
      </c>
      <c r="AC1625" s="244" t="s">
        <v>13734</v>
      </c>
      <c r="AD1625" s="244" t="s">
        <v>9130</v>
      </c>
      <c r="AE1625" s="213"/>
      <c r="AF1625" s="213"/>
      <c r="AG1625" s="213"/>
      <c r="AH1625" s="1305"/>
      <c r="AI1625" s="244" t="str">
        <f t="shared" si="148"/>
        <v>SC P360 - SC P410 A/MVOLVO FH 16SC P460 STRSC R580</v>
      </c>
      <c r="AJ1625" s="1315">
        <f t="shared" si="145"/>
        <v>43824</v>
      </c>
      <c r="AK1625" s="205" t="s">
        <v>24</v>
      </c>
      <c r="AL1625" s="726">
        <v>43824</v>
      </c>
      <c r="AM1625" s="213"/>
      <c r="AN1625" s="244"/>
      <c r="AO1625" s="244"/>
      <c r="AP1625" s="213"/>
      <c r="AQ1625" s="243" t="s">
        <v>3094</v>
      </c>
      <c r="AR1625" s="213"/>
      <c r="AS1625" s="213"/>
      <c r="AT1625" s="213"/>
      <c r="AU1625" s="213"/>
      <c r="AV1625" s="177"/>
      <c r="AW1625" s="177"/>
      <c r="AX1625" s="177"/>
      <c r="AY1625" s="177"/>
      <c r="AZ1625" s="177"/>
    </row>
    <row r="1626" spans="2:60" ht="15" customHeight="1">
      <c r="B1626" s="1310">
        <v>1620</v>
      </c>
      <c r="C1626" s="563" t="s">
        <v>8481</v>
      </c>
      <c r="D1626" s="590" t="s">
        <v>230</v>
      </c>
      <c r="E1626" s="567" t="s">
        <v>4228</v>
      </c>
      <c r="F1626" s="1319" t="s">
        <v>8482</v>
      </c>
      <c r="G1626" s="509" t="s">
        <v>102</v>
      </c>
      <c r="H1626" s="570" t="s">
        <v>24</v>
      </c>
      <c r="I1626" s="211">
        <v>32243</v>
      </c>
      <c r="J1626" s="903">
        <f t="shared" ca="1" si="144"/>
        <v>34</v>
      </c>
      <c r="K1626" s="176" t="s">
        <v>24</v>
      </c>
      <c r="L1626" s="170" t="s">
        <v>24</v>
      </c>
      <c r="M1626" s="173" t="s">
        <v>24</v>
      </c>
      <c r="N1626" s="510">
        <v>43824</v>
      </c>
      <c r="O1626" s="205" t="s">
        <v>24</v>
      </c>
      <c r="P1626" s="463" t="s">
        <v>24</v>
      </c>
      <c r="Q1626" s="198" t="str">
        <f t="shared" si="146"/>
        <v>-</v>
      </c>
      <c r="R1626" s="181" t="str">
        <f t="shared" ca="1" si="147"/>
        <v>TIDAK MCU</v>
      </c>
      <c r="S1626" s="451" t="s">
        <v>9067</v>
      </c>
      <c r="T1626" s="904">
        <v>44296</v>
      </c>
      <c r="U1626" s="1329">
        <v>44296</v>
      </c>
      <c r="V1626" s="904" t="s">
        <v>24</v>
      </c>
      <c r="W1626" s="136" t="s">
        <v>24</v>
      </c>
      <c r="X1626" s="200"/>
      <c r="Y1626" s="201"/>
      <c r="Z1626" s="202"/>
      <c r="AA1626" s="244" t="s">
        <v>9136</v>
      </c>
      <c r="AB1626" s="243" t="s">
        <v>9129</v>
      </c>
      <c r="AC1626" s="243" t="s">
        <v>9130</v>
      </c>
      <c r="AD1626" s="243"/>
      <c r="AE1626" s="213"/>
      <c r="AF1626" s="213"/>
      <c r="AG1626" s="213"/>
      <c r="AH1626" s="1305"/>
      <c r="AI1626" s="244" t="str">
        <f t="shared" si="148"/>
        <v>SC P360 - SC P460 A/MVOLVO FH 16SC R580</v>
      </c>
      <c r="AJ1626" s="1315">
        <f t="shared" si="145"/>
        <v>43824</v>
      </c>
      <c r="AK1626" s="205" t="s">
        <v>24</v>
      </c>
      <c r="AL1626" s="726">
        <v>43824</v>
      </c>
      <c r="AM1626" s="213"/>
      <c r="AN1626" s="244"/>
      <c r="AO1626" s="244"/>
      <c r="AP1626" s="213"/>
      <c r="AQ1626" s="243" t="s">
        <v>3094</v>
      </c>
      <c r="AR1626" s="213"/>
      <c r="AS1626" s="213"/>
      <c r="AT1626" s="213"/>
      <c r="AU1626" s="213"/>
      <c r="AV1626" s="885"/>
      <c r="AW1626" s="885"/>
      <c r="AX1626" s="885"/>
      <c r="AY1626" s="885"/>
      <c r="AZ1626" s="177"/>
    </row>
    <row r="1627" spans="2:60" ht="15" customHeight="1">
      <c r="B1627" s="1310">
        <v>1621</v>
      </c>
      <c r="C1627" s="868" t="s">
        <v>7575</v>
      </c>
      <c r="D1627" s="590" t="s">
        <v>230</v>
      </c>
      <c r="E1627" s="567" t="s">
        <v>4228</v>
      </c>
      <c r="F1627" s="509" t="s">
        <v>7576</v>
      </c>
      <c r="G1627" s="509" t="s">
        <v>102</v>
      </c>
      <c r="H1627" s="653" t="s">
        <v>7577</v>
      </c>
      <c r="I1627" s="211">
        <v>36410</v>
      </c>
      <c r="J1627" s="231">
        <f t="shared" ca="1" si="144"/>
        <v>22</v>
      </c>
      <c r="K1627" s="316" t="s">
        <v>24</v>
      </c>
      <c r="L1627" s="326" t="s">
        <v>24</v>
      </c>
      <c r="M1627" s="336" t="s">
        <v>24</v>
      </c>
      <c r="N1627" s="577">
        <v>43069</v>
      </c>
      <c r="O1627" s="205" t="s">
        <v>24</v>
      </c>
      <c r="P1627" s="463" t="s">
        <v>24</v>
      </c>
      <c r="Q1627" s="198" t="str">
        <f t="shared" si="146"/>
        <v>-</v>
      </c>
      <c r="R1627" s="181" t="str">
        <f t="shared" ca="1" si="147"/>
        <v>TIDAK MCU</v>
      </c>
      <c r="S1627" s="451" t="s">
        <v>8767</v>
      </c>
      <c r="T1627" s="904">
        <v>44446</v>
      </c>
      <c r="U1627" s="1329">
        <v>44446</v>
      </c>
      <c r="V1627" s="904" t="s">
        <v>24</v>
      </c>
      <c r="W1627" s="136" t="s">
        <v>24</v>
      </c>
      <c r="X1627" s="200"/>
      <c r="Y1627" s="201"/>
      <c r="Z1627" s="202"/>
      <c r="AA1627" s="243" t="s">
        <v>4457</v>
      </c>
      <c r="AB1627" s="213" t="s">
        <v>24</v>
      </c>
      <c r="AC1627" s="213"/>
      <c r="AD1627" s="213"/>
      <c r="AE1627" s="213"/>
      <c r="AF1627" s="213"/>
      <c r="AG1627" s="213"/>
      <c r="AH1627" s="1305"/>
      <c r="AI1627" s="244" t="str">
        <f t="shared" si="148"/>
        <v>SC P360, SC P380-</v>
      </c>
      <c r="AJ1627" s="1315">
        <f t="shared" si="145"/>
        <v>43069</v>
      </c>
      <c r="AK1627" s="589">
        <v>43073</v>
      </c>
      <c r="AL1627" s="726">
        <v>43076</v>
      </c>
      <c r="AM1627" s="213"/>
      <c r="AN1627" s="244"/>
      <c r="AO1627" s="244"/>
      <c r="AP1627" s="213"/>
      <c r="AQ1627" s="1231" t="s">
        <v>3094</v>
      </c>
      <c r="AR1627" s="213"/>
      <c r="AS1627" s="213"/>
      <c r="AT1627" s="213"/>
      <c r="AU1627" s="213"/>
      <c r="AV1627" s="177"/>
      <c r="AW1627" s="177"/>
      <c r="AX1627" s="177"/>
      <c r="AY1627" s="177"/>
      <c r="AZ1627" s="458"/>
      <c r="BA1627" s="2186"/>
      <c r="BB1627" s="2186"/>
      <c r="BC1627" s="2186"/>
      <c r="BD1627" s="2186"/>
      <c r="BE1627" s="2186"/>
      <c r="BF1627" s="2186"/>
      <c r="BG1627" s="2186"/>
      <c r="BH1627" s="2186"/>
    </row>
    <row r="1628" spans="2:60" ht="15" customHeight="1">
      <c r="B1628" s="1310">
        <v>1622</v>
      </c>
      <c r="C1628" s="563" t="s">
        <v>8485</v>
      </c>
      <c r="D1628" s="590" t="s">
        <v>230</v>
      </c>
      <c r="E1628" s="566" t="s">
        <v>4228</v>
      </c>
      <c r="F1628" s="1319" t="s">
        <v>8486</v>
      </c>
      <c r="G1628" s="509" t="s">
        <v>102</v>
      </c>
      <c r="H1628" s="522" t="s">
        <v>24</v>
      </c>
      <c r="I1628" s="211">
        <v>33329</v>
      </c>
      <c r="J1628" s="231">
        <f t="shared" ca="1" si="144"/>
        <v>31</v>
      </c>
      <c r="K1628" s="316" t="s">
        <v>24</v>
      </c>
      <c r="L1628" s="326" t="s">
        <v>24</v>
      </c>
      <c r="M1628" s="336" t="s">
        <v>24</v>
      </c>
      <c r="N1628" s="510">
        <v>43824</v>
      </c>
      <c r="O1628" s="205" t="s">
        <v>24</v>
      </c>
      <c r="P1628" s="463" t="s">
        <v>24</v>
      </c>
      <c r="Q1628" s="198" t="str">
        <f t="shared" si="146"/>
        <v>-</v>
      </c>
      <c r="R1628" s="181" t="str">
        <f t="shared" ca="1" si="147"/>
        <v>TIDAK MCU</v>
      </c>
      <c r="S1628" s="451" t="s">
        <v>9069</v>
      </c>
      <c r="T1628" s="904">
        <v>44652</v>
      </c>
      <c r="U1628" s="887">
        <v>44652</v>
      </c>
      <c r="V1628" s="904" t="s">
        <v>24</v>
      </c>
      <c r="W1628" s="136" t="s">
        <v>24</v>
      </c>
      <c r="X1628" s="200"/>
      <c r="Y1628" s="201"/>
      <c r="Z1628" s="202"/>
      <c r="AA1628" s="244" t="s">
        <v>927</v>
      </c>
      <c r="AB1628" s="244" t="s">
        <v>9129</v>
      </c>
      <c r="AC1628" s="244" t="s">
        <v>9138</v>
      </c>
      <c r="AD1628" s="244" t="s">
        <v>9130</v>
      </c>
      <c r="AE1628" s="213"/>
      <c r="AF1628" s="213"/>
      <c r="AG1628" s="213"/>
      <c r="AH1628" s="1305"/>
      <c r="AI1628" s="244" t="str">
        <f t="shared" si="148"/>
        <v>SC P360 - SC P410 A/MVOLVO FH 16SC P460SC R580</v>
      </c>
      <c r="AJ1628" s="1315">
        <f t="shared" si="145"/>
        <v>43824</v>
      </c>
      <c r="AK1628" s="205" t="s">
        <v>24</v>
      </c>
      <c r="AL1628" s="726">
        <v>43824</v>
      </c>
      <c r="AM1628" s="213"/>
      <c r="AN1628" s="244"/>
      <c r="AO1628" s="244"/>
      <c r="AP1628" s="213"/>
      <c r="AQ1628" s="243" t="s">
        <v>3094</v>
      </c>
      <c r="AR1628" s="213"/>
      <c r="AS1628" s="213"/>
      <c r="AT1628" s="213"/>
      <c r="AU1628" s="213"/>
      <c r="AV1628" s="177"/>
      <c r="AW1628" s="177"/>
      <c r="AX1628" s="177"/>
      <c r="AY1628" s="177"/>
      <c r="AZ1628" s="177"/>
    </row>
    <row r="1629" spans="2:60" ht="15" customHeight="1">
      <c r="B1629" s="1310">
        <v>1623</v>
      </c>
      <c r="C1629" s="563" t="s">
        <v>8487</v>
      </c>
      <c r="D1629" s="244" t="s">
        <v>230</v>
      </c>
      <c r="E1629" s="567" t="s">
        <v>4228</v>
      </c>
      <c r="F1629" s="1319" t="s">
        <v>8488</v>
      </c>
      <c r="G1629" s="509" t="s">
        <v>102</v>
      </c>
      <c r="H1629" s="570" t="s">
        <v>24</v>
      </c>
      <c r="I1629" s="211">
        <v>35295</v>
      </c>
      <c r="J1629" s="231">
        <f t="shared" ca="1" si="144"/>
        <v>25</v>
      </c>
      <c r="K1629" s="316" t="s">
        <v>24</v>
      </c>
      <c r="L1629" s="326" t="s">
        <v>24</v>
      </c>
      <c r="M1629" s="336" t="s">
        <v>24</v>
      </c>
      <c r="N1629" s="510">
        <v>43824</v>
      </c>
      <c r="O1629" s="205" t="s">
        <v>24</v>
      </c>
      <c r="P1629" s="463" t="s">
        <v>24</v>
      </c>
      <c r="Q1629" s="198" t="str">
        <f t="shared" si="146"/>
        <v>-</v>
      </c>
      <c r="R1629" s="181" t="str">
        <f t="shared" ca="1" si="147"/>
        <v>TIDAK MCU</v>
      </c>
      <c r="S1629" s="451" t="s">
        <v>9070</v>
      </c>
      <c r="T1629" s="904">
        <v>44426</v>
      </c>
      <c r="U1629" s="887">
        <v>44426</v>
      </c>
      <c r="V1629" s="904" t="s">
        <v>24</v>
      </c>
      <c r="W1629" s="136" t="s">
        <v>24</v>
      </c>
      <c r="X1629" s="200"/>
      <c r="Y1629" s="201"/>
      <c r="Z1629" s="202"/>
      <c r="AA1629" s="244" t="s">
        <v>927</v>
      </c>
      <c r="AB1629" s="244" t="s">
        <v>9129</v>
      </c>
      <c r="AC1629" s="244" t="s">
        <v>9138</v>
      </c>
      <c r="AD1629" s="244" t="s">
        <v>9130</v>
      </c>
      <c r="AE1629" s="213"/>
      <c r="AF1629" s="213"/>
      <c r="AG1629" s="213"/>
      <c r="AH1629" s="1305"/>
      <c r="AI1629" s="244" t="str">
        <f t="shared" si="148"/>
        <v>SC P360 - SC P410 A/MVOLVO FH 16SC P460SC R580</v>
      </c>
      <c r="AJ1629" s="1315">
        <f t="shared" si="145"/>
        <v>43824</v>
      </c>
      <c r="AK1629" s="205" t="s">
        <v>24</v>
      </c>
      <c r="AL1629" s="726">
        <v>43824</v>
      </c>
      <c r="AM1629" s="213"/>
      <c r="AN1629" s="244"/>
      <c r="AO1629" s="244"/>
      <c r="AP1629" s="213"/>
      <c r="AQ1629" s="180"/>
      <c r="AR1629" s="213"/>
      <c r="AS1629" s="213"/>
      <c r="AT1629" s="213"/>
      <c r="AU1629" s="213"/>
      <c r="AV1629" s="177"/>
      <c r="AW1629" s="177"/>
      <c r="AX1629" s="177"/>
      <c r="AY1629" s="177"/>
      <c r="AZ1629" s="177"/>
    </row>
    <row r="1630" spans="2:60" ht="15" customHeight="1">
      <c r="B1630" s="1310">
        <v>1624</v>
      </c>
      <c r="C1630" s="563" t="s">
        <v>8489</v>
      </c>
      <c r="D1630" s="590" t="s">
        <v>230</v>
      </c>
      <c r="E1630" s="567" t="s">
        <v>4228</v>
      </c>
      <c r="F1630" s="1319" t="s">
        <v>8490</v>
      </c>
      <c r="G1630" s="509" t="s">
        <v>102</v>
      </c>
      <c r="H1630" s="570" t="s">
        <v>24</v>
      </c>
      <c r="I1630" s="211">
        <v>34558</v>
      </c>
      <c r="J1630" s="903">
        <f t="shared" ca="1" si="144"/>
        <v>27</v>
      </c>
      <c r="K1630" s="316" t="s">
        <v>24</v>
      </c>
      <c r="L1630" s="326" t="s">
        <v>24</v>
      </c>
      <c r="M1630" s="336" t="s">
        <v>24</v>
      </c>
      <c r="N1630" s="510">
        <v>43829</v>
      </c>
      <c r="O1630" s="205" t="s">
        <v>24</v>
      </c>
      <c r="P1630" s="463" t="s">
        <v>24</v>
      </c>
      <c r="Q1630" s="198" t="str">
        <f t="shared" si="146"/>
        <v>-</v>
      </c>
      <c r="R1630" s="181" t="str">
        <f t="shared" ca="1" si="147"/>
        <v>TIDAK MCU</v>
      </c>
      <c r="S1630" s="451" t="s">
        <v>9071</v>
      </c>
      <c r="T1630" s="904">
        <v>44420</v>
      </c>
      <c r="U1630" s="887">
        <v>44420</v>
      </c>
      <c r="V1630" s="904" t="s">
        <v>24</v>
      </c>
      <c r="W1630" s="136" t="s">
        <v>24</v>
      </c>
      <c r="X1630" s="200"/>
      <c r="Y1630" s="201"/>
      <c r="Z1630" s="202"/>
      <c r="AA1630" s="244" t="s">
        <v>927</v>
      </c>
      <c r="AB1630" s="244" t="s">
        <v>4604</v>
      </c>
      <c r="AC1630" s="244"/>
      <c r="AD1630" s="244"/>
      <c r="AE1630" s="213"/>
      <c r="AF1630" s="213"/>
      <c r="AG1630" s="213"/>
      <c r="AH1630" s="1305"/>
      <c r="AI1630" s="244" t="str">
        <f t="shared" si="148"/>
        <v>SC P360 - SC P410 A/MNISSAN CWB</v>
      </c>
      <c r="AJ1630" s="1315">
        <f t="shared" si="145"/>
        <v>43829</v>
      </c>
      <c r="AK1630" s="205" t="s">
        <v>24</v>
      </c>
      <c r="AL1630" s="726">
        <v>43829</v>
      </c>
      <c r="AM1630" s="213"/>
      <c r="AN1630" s="244"/>
      <c r="AO1630" s="244"/>
      <c r="AP1630" s="213"/>
      <c r="AQ1630" s="1231" t="s">
        <v>3094</v>
      </c>
      <c r="AR1630" s="213"/>
      <c r="AS1630" s="213"/>
      <c r="AT1630" s="213"/>
      <c r="AU1630" s="213"/>
      <c r="AV1630" s="885"/>
      <c r="AW1630" s="885"/>
      <c r="AX1630" s="885"/>
      <c r="AY1630" s="885"/>
      <c r="AZ1630" s="177"/>
    </row>
    <row r="1631" spans="2:60" ht="15" customHeight="1">
      <c r="B1631" s="1310">
        <v>1625</v>
      </c>
      <c r="C1631" s="563" t="s">
        <v>8491</v>
      </c>
      <c r="D1631" s="590" t="s">
        <v>230</v>
      </c>
      <c r="E1631" s="567" t="s">
        <v>4228</v>
      </c>
      <c r="F1631" s="1314" t="s">
        <v>8492</v>
      </c>
      <c r="G1631" s="509" t="s">
        <v>102</v>
      </c>
      <c r="H1631" s="570" t="s">
        <v>24</v>
      </c>
      <c r="I1631" s="211">
        <v>33191</v>
      </c>
      <c r="J1631" s="231">
        <f t="shared" ca="1" si="144"/>
        <v>31</v>
      </c>
      <c r="K1631" s="316" t="s">
        <v>24</v>
      </c>
      <c r="L1631" s="326" t="s">
        <v>24</v>
      </c>
      <c r="M1631" s="336" t="s">
        <v>24</v>
      </c>
      <c r="N1631" s="510">
        <v>43829</v>
      </c>
      <c r="O1631" s="205" t="s">
        <v>24</v>
      </c>
      <c r="P1631" s="463" t="s">
        <v>24</v>
      </c>
      <c r="Q1631" s="198" t="str">
        <f t="shared" si="146"/>
        <v>-</v>
      </c>
      <c r="R1631" s="181" t="str">
        <f t="shared" ca="1" si="147"/>
        <v>TIDAK MCU</v>
      </c>
      <c r="S1631" s="451" t="s">
        <v>9072</v>
      </c>
      <c r="T1631" s="1330">
        <v>44514</v>
      </c>
      <c r="U1631" s="1329">
        <v>44514</v>
      </c>
      <c r="V1631" s="904" t="s">
        <v>24</v>
      </c>
      <c r="W1631" s="136" t="s">
        <v>24</v>
      </c>
      <c r="X1631" s="200"/>
      <c r="Y1631" s="201"/>
      <c r="Z1631" s="202"/>
      <c r="AA1631" s="244" t="s">
        <v>927</v>
      </c>
      <c r="AB1631" s="244" t="s">
        <v>9139</v>
      </c>
      <c r="AC1631" s="244"/>
      <c r="AD1631" s="244"/>
      <c r="AE1631" s="213"/>
      <c r="AF1631" s="213"/>
      <c r="AG1631" s="213"/>
      <c r="AH1631" s="1305"/>
      <c r="AI1631" s="244" t="str">
        <f t="shared" si="148"/>
        <v>SC P360 - SC P410 A/MVOLVO A 40 D</v>
      </c>
      <c r="AJ1631" s="1315">
        <f t="shared" si="145"/>
        <v>43829</v>
      </c>
      <c r="AK1631" s="205" t="s">
        <v>24</v>
      </c>
      <c r="AL1631" s="726">
        <v>43829</v>
      </c>
      <c r="AM1631" s="213"/>
      <c r="AN1631" s="244"/>
      <c r="AO1631" s="244"/>
      <c r="AP1631" s="213"/>
      <c r="AQ1631" s="180" t="s">
        <v>3094</v>
      </c>
      <c r="AR1631" s="213"/>
      <c r="AS1631" s="213"/>
      <c r="AT1631" s="213"/>
      <c r="AU1631" s="213"/>
      <c r="AV1631" s="885"/>
      <c r="AW1631" s="885"/>
      <c r="AX1631" s="885"/>
      <c r="AY1631" s="885"/>
      <c r="AZ1631" s="885"/>
    </row>
    <row r="1632" spans="2:60" ht="15" customHeight="1">
      <c r="B1632" s="1310">
        <v>1626</v>
      </c>
      <c r="C1632" s="563" t="s">
        <v>8493</v>
      </c>
      <c r="D1632" s="590" t="s">
        <v>230</v>
      </c>
      <c r="E1632" s="567" t="s">
        <v>4228</v>
      </c>
      <c r="F1632" s="1314" t="s">
        <v>8494</v>
      </c>
      <c r="G1632" s="509" t="s">
        <v>102</v>
      </c>
      <c r="H1632" s="522" t="s">
        <v>24</v>
      </c>
      <c r="I1632" s="211">
        <v>33958</v>
      </c>
      <c r="J1632" s="231">
        <f t="shared" ca="1" si="144"/>
        <v>29</v>
      </c>
      <c r="K1632" s="316" t="s">
        <v>24</v>
      </c>
      <c r="L1632" s="326" t="s">
        <v>24</v>
      </c>
      <c r="M1632" s="336" t="s">
        <v>24</v>
      </c>
      <c r="N1632" s="510">
        <v>43829</v>
      </c>
      <c r="O1632" s="205" t="s">
        <v>24</v>
      </c>
      <c r="P1632" s="463" t="s">
        <v>24</v>
      </c>
      <c r="Q1632" s="198" t="str">
        <f t="shared" si="146"/>
        <v>-</v>
      </c>
      <c r="R1632" s="181" t="str">
        <f t="shared" ca="1" si="147"/>
        <v>TIDAK MCU</v>
      </c>
      <c r="S1632" s="451" t="s">
        <v>9073</v>
      </c>
      <c r="T1632" s="904">
        <v>44550</v>
      </c>
      <c r="U1632" s="887">
        <v>44550</v>
      </c>
      <c r="V1632" s="904" t="s">
        <v>24</v>
      </c>
      <c r="W1632" s="136" t="s">
        <v>24</v>
      </c>
      <c r="X1632" s="200"/>
      <c r="Y1632" s="201"/>
      <c r="Z1632" s="202"/>
      <c r="AA1632" s="244" t="s">
        <v>927</v>
      </c>
      <c r="AB1632" s="244"/>
      <c r="AC1632" s="244"/>
      <c r="AD1632" s="244"/>
      <c r="AE1632" s="213"/>
      <c r="AF1632" s="213"/>
      <c r="AG1632" s="213"/>
      <c r="AH1632" s="1305"/>
      <c r="AI1632" s="244" t="str">
        <f t="shared" si="148"/>
        <v>SC P360 - SC P410 A/M</v>
      </c>
      <c r="AJ1632" s="1315">
        <f t="shared" si="145"/>
        <v>43829</v>
      </c>
      <c r="AK1632" s="205" t="s">
        <v>24</v>
      </c>
      <c r="AL1632" s="726">
        <v>43829</v>
      </c>
      <c r="AM1632" s="213"/>
      <c r="AN1632" s="244"/>
      <c r="AO1632" s="244"/>
      <c r="AP1632" s="213"/>
      <c r="AQ1632" s="1231" t="s">
        <v>3094</v>
      </c>
      <c r="AR1632" s="213"/>
      <c r="AS1632" s="213"/>
      <c r="AT1632" s="213"/>
      <c r="AU1632" s="213"/>
      <c r="AV1632" s="177"/>
      <c r="AW1632" s="177"/>
      <c r="AX1632" s="177"/>
      <c r="AY1632" s="177"/>
      <c r="AZ1632" s="177"/>
    </row>
    <row r="1633" spans="2:52" ht="15" customHeight="1">
      <c r="B1633" s="1310">
        <v>1627</v>
      </c>
      <c r="C1633" s="563" t="s">
        <v>8495</v>
      </c>
      <c r="D1633" s="590" t="s">
        <v>230</v>
      </c>
      <c r="E1633" s="567" t="s">
        <v>4228</v>
      </c>
      <c r="F1633" s="1319" t="s">
        <v>8496</v>
      </c>
      <c r="G1633" s="509" t="s">
        <v>102</v>
      </c>
      <c r="H1633" s="522" t="s">
        <v>24</v>
      </c>
      <c r="I1633" s="211">
        <v>33810</v>
      </c>
      <c r="J1633" s="231">
        <f t="shared" ca="1" si="144"/>
        <v>29</v>
      </c>
      <c r="K1633" s="316" t="s">
        <v>24</v>
      </c>
      <c r="L1633" s="326" t="s">
        <v>24</v>
      </c>
      <c r="M1633" s="336" t="s">
        <v>24</v>
      </c>
      <c r="N1633" s="510">
        <v>43829</v>
      </c>
      <c r="O1633" s="205" t="s">
        <v>24</v>
      </c>
      <c r="P1633" s="463" t="s">
        <v>24</v>
      </c>
      <c r="Q1633" s="198" t="str">
        <f t="shared" si="146"/>
        <v>-</v>
      </c>
      <c r="R1633" s="181" t="str">
        <f t="shared" ca="1" si="147"/>
        <v>TIDAK MCU</v>
      </c>
      <c r="S1633" s="451" t="s">
        <v>9074</v>
      </c>
      <c r="T1633" s="904">
        <v>44402</v>
      </c>
      <c r="U1633" s="887">
        <v>44402</v>
      </c>
      <c r="V1633" s="904" t="s">
        <v>24</v>
      </c>
      <c r="W1633" s="136" t="s">
        <v>24</v>
      </c>
      <c r="X1633" s="200"/>
      <c r="Y1633" s="201"/>
      <c r="Z1633" s="202"/>
      <c r="AA1633" s="244" t="s">
        <v>927</v>
      </c>
      <c r="AB1633" s="213"/>
      <c r="AC1633" s="213"/>
      <c r="AD1633" s="213"/>
      <c r="AE1633" s="213"/>
      <c r="AF1633" s="213"/>
      <c r="AG1633" s="213"/>
      <c r="AH1633" s="1305"/>
      <c r="AI1633" s="244" t="str">
        <f t="shared" si="148"/>
        <v>SC P360 - SC P410 A/M</v>
      </c>
      <c r="AJ1633" s="1315">
        <f t="shared" si="145"/>
        <v>43829</v>
      </c>
      <c r="AK1633" s="205" t="s">
        <v>24</v>
      </c>
      <c r="AL1633" s="726">
        <v>43829</v>
      </c>
      <c r="AM1633" s="213"/>
      <c r="AN1633" s="244"/>
      <c r="AO1633" s="244"/>
      <c r="AP1633" s="213"/>
      <c r="AQ1633" s="1231" t="s">
        <v>3094</v>
      </c>
      <c r="AR1633" s="213"/>
      <c r="AS1633" s="213"/>
      <c r="AT1633" s="213"/>
      <c r="AU1633" s="213"/>
      <c r="AV1633" s="177"/>
      <c r="AW1633" s="177"/>
      <c r="AX1633" s="177"/>
      <c r="AY1633" s="177"/>
      <c r="AZ1633" s="177"/>
    </row>
    <row r="1634" spans="2:52" ht="15" customHeight="1">
      <c r="B1634" s="1310">
        <v>1628</v>
      </c>
      <c r="C1634" s="563" t="s">
        <v>8497</v>
      </c>
      <c r="D1634" s="590" t="s">
        <v>230</v>
      </c>
      <c r="E1634" s="567" t="s">
        <v>4228</v>
      </c>
      <c r="F1634" s="1314" t="s">
        <v>8498</v>
      </c>
      <c r="G1634" s="509" t="s">
        <v>102</v>
      </c>
      <c r="H1634" s="522" t="s">
        <v>24</v>
      </c>
      <c r="I1634" s="211">
        <v>33204</v>
      </c>
      <c r="J1634" s="903">
        <f t="shared" ca="1" si="144"/>
        <v>31</v>
      </c>
      <c r="K1634" s="316" t="s">
        <v>24</v>
      </c>
      <c r="L1634" s="326" t="s">
        <v>24</v>
      </c>
      <c r="M1634" s="336" t="s">
        <v>24</v>
      </c>
      <c r="N1634" s="510">
        <v>43829</v>
      </c>
      <c r="O1634" s="205" t="s">
        <v>24</v>
      </c>
      <c r="P1634" s="463" t="s">
        <v>24</v>
      </c>
      <c r="Q1634" s="198" t="str">
        <f t="shared" si="146"/>
        <v>-</v>
      </c>
      <c r="R1634" s="181" t="str">
        <f t="shared" ca="1" si="147"/>
        <v>TIDAK MCU</v>
      </c>
      <c r="S1634" s="451" t="s">
        <v>9075</v>
      </c>
      <c r="T1634" s="904">
        <v>44527</v>
      </c>
      <c r="U1634" s="887">
        <v>44527</v>
      </c>
      <c r="V1634" s="904" t="s">
        <v>24</v>
      </c>
      <c r="W1634" s="136" t="s">
        <v>24</v>
      </c>
      <c r="X1634" s="200"/>
      <c r="Y1634" s="201"/>
      <c r="Z1634" s="202"/>
      <c r="AA1634" s="244" t="s">
        <v>927</v>
      </c>
      <c r="AB1634" s="213"/>
      <c r="AC1634" s="213"/>
      <c r="AD1634" s="213"/>
      <c r="AE1634" s="213"/>
      <c r="AF1634" s="213"/>
      <c r="AG1634" s="213"/>
      <c r="AH1634" s="1305"/>
      <c r="AI1634" s="244" t="str">
        <f t="shared" si="148"/>
        <v>SC P360 - SC P410 A/M</v>
      </c>
      <c r="AJ1634" s="1315">
        <f t="shared" si="145"/>
        <v>43829</v>
      </c>
      <c r="AK1634" s="205" t="s">
        <v>24</v>
      </c>
      <c r="AL1634" s="726">
        <v>43829</v>
      </c>
      <c r="AM1634" s="213"/>
      <c r="AN1634" s="244"/>
      <c r="AO1634" s="244"/>
      <c r="AP1634" s="213"/>
      <c r="AQ1634" s="213" t="s">
        <v>3094</v>
      </c>
      <c r="AR1634" s="213"/>
      <c r="AS1634" s="213"/>
      <c r="AT1634" s="213"/>
      <c r="AU1634" s="213"/>
      <c r="AV1634" s="177"/>
      <c r="AW1634" s="177"/>
      <c r="AX1634" s="177"/>
      <c r="AY1634" s="885"/>
      <c r="AZ1634" s="177"/>
    </row>
    <row r="1635" spans="2:52" ht="15" customHeight="1">
      <c r="B1635" s="1310">
        <v>1629</v>
      </c>
      <c r="C1635" s="563" t="s">
        <v>8499</v>
      </c>
      <c r="D1635" s="590" t="s">
        <v>230</v>
      </c>
      <c r="E1635" s="567" t="s">
        <v>4228</v>
      </c>
      <c r="F1635" s="1314" t="s">
        <v>8500</v>
      </c>
      <c r="G1635" s="509" t="s">
        <v>102</v>
      </c>
      <c r="H1635" s="522" t="s">
        <v>24</v>
      </c>
      <c r="I1635" s="211">
        <v>33479</v>
      </c>
      <c r="J1635" s="903">
        <f t="shared" ca="1" si="144"/>
        <v>30</v>
      </c>
      <c r="K1635" s="176" t="s">
        <v>24</v>
      </c>
      <c r="L1635" s="170" t="s">
        <v>24</v>
      </c>
      <c r="M1635" s="173" t="s">
        <v>24</v>
      </c>
      <c r="N1635" s="510">
        <v>43829</v>
      </c>
      <c r="O1635" s="205" t="s">
        <v>24</v>
      </c>
      <c r="P1635" s="463" t="s">
        <v>24</v>
      </c>
      <c r="Q1635" s="198" t="str">
        <f t="shared" si="146"/>
        <v>-</v>
      </c>
      <c r="R1635" s="181" t="str">
        <f t="shared" ca="1" si="147"/>
        <v>TIDAK MCU</v>
      </c>
      <c r="S1635" s="451" t="s">
        <v>9076</v>
      </c>
      <c r="T1635" s="904">
        <v>44437</v>
      </c>
      <c r="U1635" s="1329">
        <v>44437</v>
      </c>
      <c r="V1635" s="1330" t="s">
        <v>24</v>
      </c>
      <c r="W1635" s="136" t="s">
        <v>24</v>
      </c>
      <c r="X1635" s="200"/>
      <c r="Y1635" s="201"/>
      <c r="Z1635" s="202"/>
      <c r="AA1635" s="244" t="s">
        <v>927</v>
      </c>
      <c r="AB1635" s="213"/>
      <c r="AC1635" s="213"/>
      <c r="AD1635" s="213"/>
      <c r="AE1635" s="213"/>
      <c r="AF1635" s="213"/>
      <c r="AG1635" s="213"/>
      <c r="AH1635" s="1305"/>
      <c r="AI1635" s="244" t="str">
        <f t="shared" si="148"/>
        <v>SC P360 - SC P410 A/M</v>
      </c>
      <c r="AJ1635" s="1315">
        <f t="shared" si="145"/>
        <v>43829</v>
      </c>
      <c r="AK1635" s="205" t="s">
        <v>24</v>
      </c>
      <c r="AL1635" s="726">
        <v>43829</v>
      </c>
      <c r="AM1635" s="213"/>
      <c r="AN1635" s="244"/>
      <c r="AO1635" s="244"/>
      <c r="AP1635" s="213"/>
      <c r="AQ1635" s="1231" t="s">
        <v>3094</v>
      </c>
      <c r="AR1635" s="213"/>
      <c r="AS1635" s="213"/>
      <c r="AT1635" s="213"/>
      <c r="AU1635" s="213"/>
      <c r="AV1635" s="885"/>
      <c r="AW1635" s="885"/>
      <c r="AX1635" s="885"/>
      <c r="AY1635" s="885"/>
      <c r="AZ1635" s="177"/>
    </row>
    <row r="1636" spans="2:52" ht="15" customHeight="1">
      <c r="B1636" s="1310">
        <v>1630</v>
      </c>
      <c r="C1636" s="563" t="s">
        <v>8501</v>
      </c>
      <c r="D1636" s="590" t="s">
        <v>230</v>
      </c>
      <c r="E1636" s="567" t="s">
        <v>4228</v>
      </c>
      <c r="F1636" s="1314" t="s">
        <v>8502</v>
      </c>
      <c r="G1636" s="509" t="s">
        <v>102</v>
      </c>
      <c r="H1636" s="522" t="s">
        <v>24</v>
      </c>
      <c r="I1636" s="211">
        <v>32909</v>
      </c>
      <c r="J1636" s="903">
        <f t="shared" ca="1" si="144"/>
        <v>32</v>
      </c>
      <c r="K1636" s="176" t="s">
        <v>24</v>
      </c>
      <c r="L1636" s="170" t="s">
        <v>24</v>
      </c>
      <c r="M1636" s="173" t="s">
        <v>24</v>
      </c>
      <c r="N1636" s="510">
        <v>43830</v>
      </c>
      <c r="O1636" s="205" t="s">
        <v>24</v>
      </c>
      <c r="P1636" s="463" t="s">
        <v>24</v>
      </c>
      <c r="Q1636" s="198" t="str">
        <f t="shared" si="146"/>
        <v>-</v>
      </c>
      <c r="R1636" s="181" t="str">
        <f t="shared" ca="1" si="147"/>
        <v>TIDAK MCU</v>
      </c>
      <c r="S1636" s="451" t="s">
        <v>9077</v>
      </c>
      <c r="T1636" s="904">
        <v>44597</v>
      </c>
      <c r="U1636" s="887">
        <v>44597</v>
      </c>
      <c r="V1636" s="1330" t="s">
        <v>24</v>
      </c>
      <c r="W1636" s="136" t="s">
        <v>24</v>
      </c>
      <c r="X1636" s="200"/>
      <c r="Y1636" s="201"/>
      <c r="Z1636" s="202"/>
      <c r="AA1636" s="244" t="s">
        <v>927</v>
      </c>
      <c r="AB1636" s="213"/>
      <c r="AC1636" s="213"/>
      <c r="AD1636" s="213"/>
      <c r="AE1636" s="213"/>
      <c r="AF1636" s="213"/>
      <c r="AG1636" s="213"/>
      <c r="AH1636" s="1305"/>
      <c r="AI1636" s="244" t="str">
        <f t="shared" si="148"/>
        <v>SC P360 - SC P410 A/M</v>
      </c>
      <c r="AJ1636" s="1315">
        <f t="shared" si="145"/>
        <v>43830</v>
      </c>
      <c r="AK1636" s="205">
        <v>44092</v>
      </c>
      <c r="AL1636" s="726">
        <v>43829</v>
      </c>
      <c r="AM1636" s="213"/>
      <c r="AN1636" s="244"/>
      <c r="AO1636" s="244"/>
      <c r="AP1636" s="213"/>
      <c r="AQ1636" s="213"/>
      <c r="AR1636" s="213"/>
      <c r="AS1636" s="213"/>
      <c r="AT1636" s="213"/>
      <c r="AU1636" s="213"/>
      <c r="AV1636" s="177"/>
      <c r="AW1636" s="177"/>
      <c r="AX1636" s="177"/>
      <c r="AY1636" s="177"/>
      <c r="AZ1636" s="177"/>
    </row>
    <row r="1637" spans="2:52" ht="15" customHeight="1">
      <c r="B1637" s="1310">
        <v>1631</v>
      </c>
      <c r="C1637" s="563" t="s">
        <v>8503</v>
      </c>
      <c r="D1637" s="244" t="s">
        <v>230</v>
      </c>
      <c r="E1637" s="567" t="s">
        <v>4228</v>
      </c>
      <c r="F1637" s="1319" t="s">
        <v>8504</v>
      </c>
      <c r="G1637" s="509" t="s">
        <v>102</v>
      </c>
      <c r="H1637" s="522" t="s">
        <v>24</v>
      </c>
      <c r="I1637" s="211">
        <v>34391</v>
      </c>
      <c r="J1637" s="903">
        <f t="shared" ca="1" si="144"/>
        <v>28</v>
      </c>
      <c r="K1637" s="316" t="s">
        <v>24</v>
      </c>
      <c r="L1637" s="326" t="s">
        <v>24</v>
      </c>
      <c r="M1637" s="336" t="s">
        <v>24</v>
      </c>
      <c r="N1637" s="510">
        <v>43830</v>
      </c>
      <c r="O1637" s="205" t="s">
        <v>24</v>
      </c>
      <c r="P1637" s="463" t="s">
        <v>24</v>
      </c>
      <c r="Q1637" s="198" t="str">
        <f t="shared" si="146"/>
        <v>-</v>
      </c>
      <c r="R1637" s="181" t="str">
        <f t="shared" ca="1" si="147"/>
        <v>TIDAK MCU</v>
      </c>
      <c r="S1637" s="451" t="s">
        <v>9078</v>
      </c>
      <c r="T1637" s="904">
        <v>44618</v>
      </c>
      <c r="U1637" s="887">
        <v>44618</v>
      </c>
      <c r="V1637" s="1330" t="s">
        <v>24</v>
      </c>
      <c r="W1637" s="136" t="s">
        <v>24</v>
      </c>
      <c r="X1637" s="200"/>
      <c r="Y1637" s="201"/>
      <c r="Z1637" s="202"/>
      <c r="AA1637" s="244" t="s">
        <v>927</v>
      </c>
      <c r="AB1637" s="213"/>
      <c r="AC1637" s="213"/>
      <c r="AD1637" s="213"/>
      <c r="AE1637" s="213"/>
      <c r="AF1637" s="213"/>
      <c r="AG1637" s="213"/>
      <c r="AH1637" s="1305"/>
      <c r="AI1637" s="244" t="str">
        <f t="shared" si="148"/>
        <v>SC P360 - SC P410 A/M</v>
      </c>
      <c r="AJ1637" s="1315">
        <f t="shared" si="145"/>
        <v>43830</v>
      </c>
      <c r="AK1637" s="205" t="s">
        <v>24</v>
      </c>
      <c r="AL1637" s="726">
        <v>43829</v>
      </c>
      <c r="AM1637" s="213"/>
      <c r="AN1637" s="244"/>
      <c r="AO1637" s="244"/>
      <c r="AP1637" s="213"/>
      <c r="AQ1637" s="1231" t="s">
        <v>3094</v>
      </c>
      <c r="AR1637" s="213"/>
      <c r="AS1637" s="213"/>
      <c r="AT1637" s="213"/>
      <c r="AU1637" s="213"/>
      <c r="AV1637" s="885"/>
      <c r="AW1637" s="885"/>
      <c r="AX1637" s="885"/>
      <c r="AY1637" s="885"/>
      <c r="AZ1637" s="177"/>
    </row>
    <row r="1638" spans="2:52" ht="15" customHeight="1">
      <c r="B1638" s="1310">
        <v>1632</v>
      </c>
      <c r="C1638" s="563" t="s">
        <v>8505</v>
      </c>
      <c r="D1638" s="590" t="s">
        <v>230</v>
      </c>
      <c r="E1638" s="566" t="s">
        <v>4228</v>
      </c>
      <c r="F1638" s="1319" t="s">
        <v>8506</v>
      </c>
      <c r="G1638" s="509" t="s">
        <v>102</v>
      </c>
      <c r="H1638" s="522" t="s">
        <v>24</v>
      </c>
      <c r="I1638" s="211">
        <v>33420</v>
      </c>
      <c r="J1638" s="903">
        <f t="shared" ca="1" si="144"/>
        <v>30</v>
      </c>
      <c r="K1638" s="176" t="s">
        <v>24</v>
      </c>
      <c r="L1638" s="170" t="s">
        <v>24</v>
      </c>
      <c r="M1638" s="173" t="s">
        <v>24</v>
      </c>
      <c r="N1638" s="510">
        <v>43830</v>
      </c>
      <c r="O1638" s="205" t="s">
        <v>24</v>
      </c>
      <c r="P1638" s="463" t="s">
        <v>24</v>
      </c>
      <c r="Q1638" s="198" t="str">
        <f t="shared" si="146"/>
        <v>-</v>
      </c>
      <c r="R1638" s="181" t="str">
        <f t="shared" ca="1" si="147"/>
        <v>TIDAK MCU</v>
      </c>
      <c r="S1638" s="451" t="s">
        <v>9079</v>
      </c>
      <c r="T1638" s="904">
        <v>44378</v>
      </c>
      <c r="U1638" s="887">
        <v>44378</v>
      </c>
      <c r="V1638" s="1330" t="s">
        <v>24</v>
      </c>
      <c r="W1638" s="136" t="s">
        <v>24</v>
      </c>
      <c r="X1638" s="200"/>
      <c r="Y1638" s="201"/>
      <c r="Z1638" s="202"/>
      <c r="AA1638" s="244" t="s">
        <v>927</v>
      </c>
      <c r="AB1638" s="213"/>
      <c r="AC1638" s="213"/>
      <c r="AD1638" s="213"/>
      <c r="AE1638" s="213"/>
      <c r="AF1638" s="213"/>
      <c r="AG1638" s="213"/>
      <c r="AH1638" s="1305"/>
      <c r="AI1638" s="244" t="str">
        <f t="shared" si="148"/>
        <v>SC P360 - SC P410 A/M</v>
      </c>
      <c r="AJ1638" s="1315">
        <f t="shared" si="145"/>
        <v>43830</v>
      </c>
      <c r="AK1638" s="205">
        <v>44027</v>
      </c>
      <c r="AL1638" s="726">
        <v>43829</v>
      </c>
      <c r="AM1638" s="213"/>
      <c r="AN1638" s="244"/>
      <c r="AO1638" s="244"/>
      <c r="AP1638" s="213"/>
      <c r="AQ1638" s="1231" t="s">
        <v>3094</v>
      </c>
      <c r="AR1638" s="213"/>
      <c r="AS1638" s="213"/>
      <c r="AT1638" s="213"/>
      <c r="AU1638" s="213"/>
      <c r="AV1638" s="885"/>
      <c r="AW1638" s="885"/>
      <c r="AX1638" s="885"/>
      <c r="AY1638" s="885"/>
      <c r="AZ1638" s="177"/>
    </row>
    <row r="1639" spans="2:52" ht="15" customHeight="1">
      <c r="B1639" s="1310">
        <v>1633</v>
      </c>
      <c r="C1639" s="553" t="s">
        <v>8507</v>
      </c>
      <c r="D1639" s="232" t="s">
        <v>230</v>
      </c>
      <c r="E1639" s="568" t="s">
        <v>4228</v>
      </c>
      <c r="F1639" s="230" t="s">
        <v>8508</v>
      </c>
      <c r="G1639" s="311" t="s">
        <v>102</v>
      </c>
      <c r="H1639" s="522" t="s">
        <v>24</v>
      </c>
      <c r="I1639" s="217">
        <v>32932</v>
      </c>
      <c r="J1639" s="903">
        <f t="shared" ca="1" si="144"/>
        <v>32</v>
      </c>
      <c r="K1639" s="176" t="s">
        <v>24</v>
      </c>
      <c r="L1639" s="170" t="s">
        <v>24</v>
      </c>
      <c r="M1639" s="173" t="s">
        <v>24</v>
      </c>
      <c r="N1639" s="576">
        <v>43830</v>
      </c>
      <c r="O1639" s="199" t="s">
        <v>24</v>
      </c>
      <c r="P1639" s="232" t="s">
        <v>24</v>
      </c>
      <c r="Q1639" s="198" t="str">
        <f t="shared" si="146"/>
        <v>-</v>
      </c>
      <c r="R1639" s="181" t="str">
        <f t="shared" ca="1" si="147"/>
        <v>TIDAK MCU</v>
      </c>
      <c r="S1639" s="530" t="s">
        <v>9080</v>
      </c>
      <c r="T1639" s="904">
        <v>44620</v>
      </c>
      <c r="U1639" s="887">
        <v>44620</v>
      </c>
      <c r="V1639" s="217" t="s">
        <v>24</v>
      </c>
      <c r="W1639" s="136" t="s">
        <v>24</v>
      </c>
      <c r="X1639" s="200"/>
      <c r="Y1639" s="201"/>
      <c r="Z1639" s="202"/>
      <c r="AA1639" s="232" t="s">
        <v>927</v>
      </c>
      <c r="AB1639" s="230"/>
      <c r="AC1639" s="213"/>
      <c r="AD1639" s="213"/>
      <c r="AE1639" s="213"/>
      <c r="AF1639" s="213"/>
      <c r="AG1639" s="213"/>
      <c r="AH1639" s="1305"/>
      <c r="AI1639" s="244" t="str">
        <f t="shared" si="148"/>
        <v>SC P360 - SC P410 A/M</v>
      </c>
      <c r="AJ1639" s="1315">
        <f t="shared" si="145"/>
        <v>43830</v>
      </c>
      <c r="AK1639" s="1311" t="s">
        <v>24</v>
      </c>
      <c r="AL1639" s="742">
        <v>43829</v>
      </c>
      <c r="AM1639" s="213"/>
      <c r="AN1639" s="244"/>
      <c r="AO1639" s="244"/>
      <c r="AP1639" s="213"/>
      <c r="AQ1639" s="213"/>
      <c r="AR1639" s="213"/>
      <c r="AS1639" s="213"/>
      <c r="AT1639" s="213"/>
      <c r="AU1639" s="213"/>
      <c r="AV1639" s="177"/>
      <c r="AW1639" s="177"/>
      <c r="AX1639" s="177"/>
      <c r="AY1639" s="177"/>
      <c r="AZ1639" s="177"/>
    </row>
    <row r="1640" spans="2:52" ht="15" customHeight="1">
      <c r="B1640" s="1310">
        <v>1634</v>
      </c>
      <c r="C1640" s="553" t="s">
        <v>8509</v>
      </c>
      <c r="D1640" s="384" t="s">
        <v>230</v>
      </c>
      <c r="E1640" s="568" t="s">
        <v>4228</v>
      </c>
      <c r="F1640" s="230" t="s">
        <v>8510</v>
      </c>
      <c r="G1640" s="311" t="s">
        <v>102</v>
      </c>
      <c r="H1640" s="522" t="s">
        <v>24</v>
      </c>
      <c r="I1640" s="217">
        <v>33514</v>
      </c>
      <c r="J1640" s="1314">
        <f t="shared" ref="J1640:J1703" ca="1" si="149">IF(OR(I1640="",I1640="-"),"-",ROUND((NOW()-I1640)/356,0))</f>
        <v>30</v>
      </c>
      <c r="K1640" s="312" t="s">
        <v>24</v>
      </c>
      <c r="L1640" s="322" t="s">
        <v>24</v>
      </c>
      <c r="M1640" s="332" t="s">
        <v>24</v>
      </c>
      <c r="N1640" s="576">
        <v>43830</v>
      </c>
      <c r="O1640" s="199" t="s">
        <v>24</v>
      </c>
      <c r="P1640" s="232" t="s">
        <v>24</v>
      </c>
      <c r="Q1640" s="198" t="str">
        <f t="shared" si="146"/>
        <v>-</v>
      </c>
      <c r="R1640" s="181" t="str">
        <f t="shared" ca="1" si="147"/>
        <v>TIDAK MCU</v>
      </c>
      <c r="S1640" s="530" t="s">
        <v>9081</v>
      </c>
      <c r="T1640" s="1330">
        <v>44472</v>
      </c>
      <c r="U1640" s="1329">
        <v>44472</v>
      </c>
      <c r="V1640" s="217" t="s">
        <v>24</v>
      </c>
      <c r="W1640" s="1311" t="s">
        <v>24</v>
      </c>
      <c r="X1640" s="200"/>
      <c r="Y1640" s="201"/>
      <c r="Z1640" s="202"/>
      <c r="AA1640" s="232" t="s">
        <v>927</v>
      </c>
      <c r="AB1640" s="230"/>
      <c r="AC1640" s="213"/>
      <c r="AD1640" s="213"/>
      <c r="AE1640" s="213"/>
      <c r="AF1640" s="213"/>
      <c r="AG1640" s="213"/>
      <c r="AH1640" s="1305"/>
      <c r="AI1640" s="244" t="str">
        <f t="shared" si="148"/>
        <v>SC P360 - SC P410 A/M</v>
      </c>
      <c r="AJ1640" s="1315">
        <f t="shared" si="145"/>
        <v>43830</v>
      </c>
      <c r="AK1640" s="1311" t="s">
        <v>24</v>
      </c>
      <c r="AL1640" s="742">
        <v>43829</v>
      </c>
      <c r="AM1640" s="213"/>
      <c r="AN1640" s="244"/>
      <c r="AO1640" s="244"/>
      <c r="AP1640" s="213"/>
      <c r="AQ1640" s="243" t="s">
        <v>3094</v>
      </c>
      <c r="AR1640" s="213"/>
      <c r="AS1640" s="213"/>
      <c r="AT1640" s="213"/>
      <c r="AU1640" s="213"/>
      <c r="AV1640" s="885"/>
      <c r="AW1640" s="885"/>
      <c r="AX1640" s="885"/>
      <c r="AY1640" s="885"/>
      <c r="AZ1640" s="177"/>
    </row>
    <row r="1641" spans="2:52" ht="15" customHeight="1">
      <c r="B1641" s="1310">
        <v>1635</v>
      </c>
      <c r="C1641" s="553" t="s">
        <v>8511</v>
      </c>
      <c r="D1641" s="384" t="s">
        <v>230</v>
      </c>
      <c r="E1641" s="684" t="s">
        <v>4228</v>
      </c>
      <c r="F1641" s="230" t="s">
        <v>8512</v>
      </c>
      <c r="G1641" s="311" t="s">
        <v>102</v>
      </c>
      <c r="H1641" s="522" t="s">
        <v>24</v>
      </c>
      <c r="I1641" s="217">
        <v>33745</v>
      </c>
      <c r="J1641" s="903">
        <f t="shared" ca="1" si="149"/>
        <v>30</v>
      </c>
      <c r="K1641" s="176" t="s">
        <v>24</v>
      </c>
      <c r="L1641" s="170" t="s">
        <v>24</v>
      </c>
      <c r="M1641" s="173" t="s">
        <v>24</v>
      </c>
      <c r="N1641" s="576">
        <v>43830</v>
      </c>
      <c r="O1641" s="199" t="s">
        <v>24</v>
      </c>
      <c r="P1641" s="232" t="s">
        <v>24</v>
      </c>
      <c r="Q1641" s="198" t="str">
        <f t="shared" si="146"/>
        <v>-</v>
      </c>
      <c r="R1641" s="181" t="str">
        <f t="shared" ca="1" si="147"/>
        <v>TIDAK MCU</v>
      </c>
      <c r="S1641" s="530" t="s">
        <v>9082</v>
      </c>
      <c r="T1641" s="904">
        <v>44337</v>
      </c>
      <c r="U1641" s="887">
        <v>44337</v>
      </c>
      <c r="V1641" s="217" t="s">
        <v>24</v>
      </c>
      <c r="W1641" s="136" t="s">
        <v>24</v>
      </c>
      <c r="X1641" s="200"/>
      <c r="Y1641" s="201"/>
      <c r="Z1641" s="202"/>
      <c r="AA1641" s="232" t="s">
        <v>927</v>
      </c>
      <c r="AB1641" s="230"/>
      <c r="AC1641" s="213"/>
      <c r="AD1641" s="213"/>
      <c r="AE1641" s="213"/>
      <c r="AF1641" s="213"/>
      <c r="AG1641" s="213"/>
      <c r="AH1641" s="1305"/>
      <c r="AI1641" s="244" t="str">
        <f t="shared" si="148"/>
        <v>SC P360 - SC P410 A/M</v>
      </c>
      <c r="AJ1641" s="1315">
        <f t="shared" si="145"/>
        <v>43830</v>
      </c>
      <c r="AK1641" s="1311">
        <v>43974</v>
      </c>
      <c r="AL1641" s="742">
        <v>43829</v>
      </c>
      <c r="AM1641" s="213"/>
      <c r="AN1641" s="244"/>
      <c r="AO1641" s="244"/>
      <c r="AP1641" s="213"/>
      <c r="AQ1641" s="1231" t="s">
        <v>3094</v>
      </c>
      <c r="AR1641" s="213"/>
      <c r="AS1641" s="213"/>
      <c r="AT1641" s="213"/>
      <c r="AU1641" s="213"/>
      <c r="AV1641" s="177"/>
      <c r="AW1641" s="177"/>
      <c r="AX1641" s="177"/>
      <c r="AY1641" s="177"/>
      <c r="AZ1641" s="177"/>
    </row>
    <row r="1642" spans="2:52" ht="15" customHeight="1">
      <c r="B1642" s="1310">
        <v>1636</v>
      </c>
      <c r="C1642" s="553" t="s">
        <v>8513</v>
      </c>
      <c r="D1642" s="232" t="s">
        <v>230</v>
      </c>
      <c r="E1642" s="568" t="s">
        <v>4228</v>
      </c>
      <c r="F1642" s="1250" t="s">
        <v>24</v>
      </c>
      <c r="G1642" s="311" t="s">
        <v>102</v>
      </c>
      <c r="H1642" s="522" t="s">
        <v>24</v>
      </c>
      <c r="I1642" s="217">
        <v>35222</v>
      </c>
      <c r="J1642" s="903">
        <f t="shared" ca="1" si="149"/>
        <v>25</v>
      </c>
      <c r="K1642" s="176" t="s">
        <v>24</v>
      </c>
      <c r="L1642" s="170" t="s">
        <v>24</v>
      </c>
      <c r="M1642" s="173" t="s">
        <v>24</v>
      </c>
      <c r="N1642" s="576">
        <v>43834</v>
      </c>
      <c r="O1642" s="199" t="s">
        <v>24</v>
      </c>
      <c r="P1642" s="232" t="s">
        <v>24</v>
      </c>
      <c r="Q1642" s="198" t="str">
        <f t="shared" si="146"/>
        <v>-</v>
      </c>
      <c r="R1642" s="181" t="str">
        <f t="shared" ca="1" si="147"/>
        <v>TIDAK MCU</v>
      </c>
      <c r="S1642" s="530" t="s">
        <v>9083</v>
      </c>
      <c r="T1642" s="1330">
        <v>44353</v>
      </c>
      <c r="U1642" s="1329">
        <v>44353</v>
      </c>
      <c r="V1642" s="217" t="s">
        <v>24</v>
      </c>
      <c r="W1642" s="136" t="s">
        <v>24</v>
      </c>
      <c r="X1642" s="200"/>
      <c r="Y1642" s="201"/>
      <c r="Z1642" s="202"/>
      <c r="AA1642" s="230" t="s">
        <v>4457</v>
      </c>
      <c r="AB1642" s="230"/>
      <c r="AC1642" s="213"/>
      <c r="AD1642" s="213"/>
      <c r="AE1642" s="213"/>
      <c r="AF1642" s="213"/>
      <c r="AG1642" s="213"/>
      <c r="AH1642" s="1305"/>
      <c r="AI1642" s="244" t="str">
        <f t="shared" si="148"/>
        <v>SC P360, SC P380</v>
      </c>
      <c r="AJ1642" s="1315">
        <f t="shared" si="145"/>
        <v>43834</v>
      </c>
      <c r="AK1642" s="1311" t="s">
        <v>24</v>
      </c>
      <c r="AL1642" s="742">
        <v>43834</v>
      </c>
      <c r="AM1642" s="213"/>
      <c r="AN1642" s="244"/>
      <c r="AO1642" s="244"/>
      <c r="AP1642" s="213"/>
      <c r="AQ1642" s="243" t="s">
        <v>3094</v>
      </c>
      <c r="AR1642" s="213"/>
      <c r="AS1642" s="213"/>
      <c r="AT1642" s="213"/>
      <c r="AU1642" s="213"/>
      <c r="AV1642" s="177"/>
      <c r="AW1642" s="177"/>
      <c r="AX1642" s="177"/>
      <c r="AY1642" s="177"/>
      <c r="AZ1642" s="177"/>
    </row>
    <row r="1643" spans="2:52" ht="15" customHeight="1">
      <c r="B1643" s="1310">
        <v>1637</v>
      </c>
      <c r="C1643" s="553" t="s">
        <v>8514</v>
      </c>
      <c r="D1643" s="384" t="s">
        <v>230</v>
      </c>
      <c r="E1643" s="568" t="s">
        <v>4228</v>
      </c>
      <c r="F1643" s="230" t="s">
        <v>8515</v>
      </c>
      <c r="G1643" s="311" t="s">
        <v>102</v>
      </c>
      <c r="H1643" s="522" t="s">
        <v>24</v>
      </c>
      <c r="I1643" s="217">
        <v>36658</v>
      </c>
      <c r="J1643" s="903">
        <f t="shared" ca="1" si="149"/>
        <v>21</v>
      </c>
      <c r="K1643" s="312" t="s">
        <v>24</v>
      </c>
      <c r="L1643" s="322" t="s">
        <v>24</v>
      </c>
      <c r="M1643" s="332" t="s">
        <v>24</v>
      </c>
      <c r="N1643" s="576">
        <v>43839</v>
      </c>
      <c r="O1643" s="199" t="s">
        <v>24</v>
      </c>
      <c r="P1643" s="232" t="s">
        <v>24</v>
      </c>
      <c r="Q1643" s="198" t="str">
        <f t="shared" si="146"/>
        <v>-</v>
      </c>
      <c r="R1643" s="181" t="str">
        <f t="shared" ca="1" si="147"/>
        <v>TIDAK MCU</v>
      </c>
      <c r="S1643" s="530" t="s">
        <v>9084</v>
      </c>
      <c r="T1643" s="904">
        <v>44328</v>
      </c>
      <c r="U1643" s="887">
        <v>44328</v>
      </c>
      <c r="V1643" s="217" t="s">
        <v>24</v>
      </c>
      <c r="W1643" s="136" t="s">
        <v>24</v>
      </c>
      <c r="X1643" s="200"/>
      <c r="Y1643" s="201"/>
      <c r="Z1643" s="202"/>
      <c r="AA1643" s="232" t="s">
        <v>927</v>
      </c>
      <c r="AB1643" s="230"/>
      <c r="AC1643" s="213"/>
      <c r="AD1643" s="213"/>
      <c r="AE1643" s="213"/>
      <c r="AF1643" s="213"/>
      <c r="AG1643" s="213"/>
      <c r="AH1643" s="1305"/>
      <c r="AI1643" s="244" t="str">
        <f t="shared" si="148"/>
        <v>SC P360 - SC P410 A/M</v>
      </c>
      <c r="AJ1643" s="1315">
        <f t="shared" si="145"/>
        <v>43839</v>
      </c>
      <c r="AK1643" s="1311" t="s">
        <v>24</v>
      </c>
      <c r="AL1643" s="742">
        <v>43839</v>
      </c>
      <c r="AM1643" s="213"/>
      <c r="AN1643" s="244"/>
      <c r="AO1643" s="244"/>
      <c r="AP1643" s="213"/>
      <c r="AQ1643" s="1231" t="s">
        <v>3094</v>
      </c>
      <c r="AR1643" s="213"/>
      <c r="AS1643" s="213"/>
      <c r="AT1643" s="213"/>
      <c r="AU1643" s="213"/>
      <c r="AV1643" s="177"/>
      <c r="AW1643" s="177"/>
      <c r="AX1643" s="177"/>
      <c r="AY1643" s="177"/>
      <c r="AZ1643" s="177"/>
    </row>
    <row r="1644" spans="2:52" ht="15" customHeight="1">
      <c r="B1644" s="1310">
        <v>1638</v>
      </c>
      <c r="C1644" s="553" t="s">
        <v>3886</v>
      </c>
      <c r="D1644" s="2136" t="s">
        <v>221</v>
      </c>
      <c r="E1644" s="568" t="s">
        <v>222</v>
      </c>
      <c r="F1644" s="311" t="s">
        <v>3887</v>
      </c>
      <c r="G1644" s="311" t="s">
        <v>129</v>
      </c>
      <c r="H1644" s="1178" t="s">
        <v>3888</v>
      </c>
      <c r="I1644" s="2139">
        <v>34024</v>
      </c>
      <c r="J1644" s="903">
        <f t="shared" ca="1" si="149"/>
        <v>29</v>
      </c>
      <c r="K1644" s="312" t="s">
        <v>24</v>
      </c>
      <c r="L1644" s="322" t="s">
        <v>24</v>
      </c>
      <c r="M1644" s="332" t="s">
        <v>24</v>
      </c>
      <c r="N1644" s="578">
        <v>42935</v>
      </c>
      <c r="O1644" s="217" t="s">
        <v>24</v>
      </c>
      <c r="P1644" s="592" t="s">
        <v>24</v>
      </c>
      <c r="Q1644" s="198" t="str">
        <f t="shared" si="146"/>
        <v>-</v>
      </c>
      <c r="R1644" s="181" t="str">
        <f t="shared" ca="1" si="147"/>
        <v>TIDAK MCU</v>
      </c>
      <c r="S1644" s="230" t="s">
        <v>24</v>
      </c>
      <c r="T1644" s="904">
        <v>44616</v>
      </c>
      <c r="U1644" s="887" t="s">
        <v>1497</v>
      </c>
      <c r="V1644" s="217" t="s">
        <v>24</v>
      </c>
      <c r="W1644" s="136" t="s">
        <v>24</v>
      </c>
      <c r="X1644" s="200"/>
      <c r="Y1644" s="201"/>
      <c r="Z1644" s="202"/>
      <c r="AA1644" s="230"/>
      <c r="AB1644" s="230"/>
      <c r="AC1644" s="213"/>
      <c r="AD1644" s="213"/>
      <c r="AE1644" s="213"/>
      <c r="AF1644" s="213"/>
      <c r="AG1644" s="213"/>
      <c r="AH1644" s="1305"/>
      <c r="AI1644" s="244" t="str">
        <f t="shared" si="148"/>
        <v/>
      </c>
      <c r="AJ1644" s="1315">
        <f t="shared" si="145"/>
        <v>42935</v>
      </c>
      <c r="AK1644" s="472" t="s">
        <v>24</v>
      </c>
      <c r="AL1644" s="670" t="s">
        <v>4210</v>
      </c>
      <c r="AM1644" s="213"/>
      <c r="AN1644" s="244"/>
      <c r="AO1644" s="244"/>
      <c r="AP1644" s="213"/>
      <c r="AQ1644" s="213"/>
      <c r="AR1644" s="213"/>
      <c r="AS1644" s="213"/>
      <c r="AT1644" s="213"/>
      <c r="AU1644" s="213"/>
      <c r="AV1644" s="177"/>
      <c r="AW1644" s="177"/>
      <c r="AX1644" s="177"/>
      <c r="AY1644" s="177"/>
      <c r="AZ1644" s="177"/>
    </row>
    <row r="1645" spans="2:52" ht="15" customHeight="1">
      <c r="B1645" s="1310">
        <v>1639</v>
      </c>
      <c r="C1645" s="553" t="s">
        <v>8518</v>
      </c>
      <c r="D1645" s="232" t="s">
        <v>230</v>
      </c>
      <c r="E1645" s="568" t="s">
        <v>4228</v>
      </c>
      <c r="F1645" s="230" t="s">
        <v>8519</v>
      </c>
      <c r="G1645" s="311" t="s">
        <v>102</v>
      </c>
      <c r="H1645" s="522" t="s">
        <v>24</v>
      </c>
      <c r="I1645" s="217">
        <v>32634</v>
      </c>
      <c r="J1645" s="231">
        <f t="shared" ca="1" si="149"/>
        <v>33</v>
      </c>
      <c r="K1645" s="176" t="s">
        <v>24</v>
      </c>
      <c r="L1645" s="170" t="s">
        <v>24</v>
      </c>
      <c r="M1645" s="173" t="s">
        <v>24</v>
      </c>
      <c r="N1645" s="576">
        <v>43840</v>
      </c>
      <c r="O1645" s="199" t="s">
        <v>24</v>
      </c>
      <c r="P1645" s="232" t="s">
        <v>24</v>
      </c>
      <c r="Q1645" s="198" t="str">
        <f t="shared" si="146"/>
        <v>-</v>
      </c>
      <c r="R1645" s="181" t="str">
        <f t="shared" ca="1" si="147"/>
        <v>TIDAK MCU</v>
      </c>
      <c r="S1645" s="530" t="s">
        <v>9086</v>
      </c>
      <c r="T1645" s="904">
        <v>44322</v>
      </c>
      <c r="U1645" s="887">
        <v>44322</v>
      </c>
      <c r="V1645" s="1330" t="s">
        <v>24</v>
      </c>
      <c r="W1645" s="136" t="s">
        <v>24</v>
      </c>
      <c r="X1645" s="200"/>
      <c r="Y1645" s="201"/>
      <c r="Z1645" s="202"/>
      <c r="AA1645" s="232" t="s">
        <v>927</v>
      </c>
      <c r="AB1645" s="230" t="s">
        <v>4604</v>
      </c>
      <c r="AC1645" s="213"/>
      <c r="AD1645" s="213"/>
      <c r="AE1645" s="213"/>
      <c r="AF1645" s="213"/>
      <c r="AG1645" s="213"/>
      <c r="AH1645" s="1305"/>
      <c r="AI1645" s="244" t="str">
        <f t="shared" si="148"/>
        <v>SC P360 - SC P410 A/MNISSAN CWB</v>
      </c>
      <c r="AJ1645" s="1315">
        <f t="shared" si="145"/>
        <v>43840</v>
      </c>
      <c r="AK1645" s="1311" t="s">
        <v>24</v>
      </c>
      <c r="AL1645" s="742">
        <v>43840</v>
      </c>
      <c r="AM1645" s="213"/>
      <c r="AN1645" s="244"/>
      <c r="AO1645" s="244"/>
      <c r="AP1645" s="213"/>
      <c r="AQ1645" s="1231" t="s">
        <v>3094</v>
      </c>
      <c r="AR1645" s="213"/>
      <c r="AS1645" s="213"/>
      <c r="AT1645" s="213"/>
      <c r="AU1645" s="213"/>
      <c r="AV1645" s="177"/>
      <c r="AW1645" s="177"/>
      <c r="AX1645" s="177"/>
      <c r="AY1645" s="177"/>
      <c r="AZ1645" s="177"/>
    </row>
    <row r="1646" spans="2:52" ht="15" customHeight="1">
      <c r="B1646" s="1310">
        <v>1640</v>
      </c>
      <c r="C1646" s="553" t="s">
        <v>8520</v>
      </c>
      <c r="D1646" s="232" t="s">
        <v>230</v>
      </c>
      <c r="E1646" s="568" t="s">
        <v>4228</v>
      </c>
      <c r="F1646" s="230" t="s">
        <v>8521</v>
      </c>
      <c r="G1646" s="311" t="s">
        <v>102</v>
      </c>
      <c r="H1646" s="522" t="s">
        <v>24</v>
      </c>
      <c r="I1646" s="217">
        <v>36223</v>
      </c>
      <c r="J1646" s="903">
        <f t="shared" ca="1" si="149"/>
        <v>23</v>
      </c>
      <c r="K1646" s="312" t="s">
        <v>24</v>
      </c>
      <c r="L1646" s="322" t="s">
        <v>24</v>
      </c>
      <c r="M1646" s="332" t="s">
        <v>24</v>
      </c>
      <c r="N1646" s="576">
        <v>43848</v>
      </c>
      <c r="O1646" s="199" t="s">
        <v>24</v>
      </c>
      <c r="P1646" s="232" t="s">
        <v>24</v>
      </c>
      <c r="Q1646" s="198" t="str">
        <f t="shared" si="146"/>
        <v>-</v>
      </c>
      <c r="R1646" s="181" t="str">
        <f t="shared" ca="1" si="147"/>
        <v>TIDAK MCU</v>
      </c>
      <c r="S1646" s="530" t="s">
        <v>9087</v>
      </c>
      <c r="T1646" s="904">
        <v>44624</v>
      </c>
      <c r="U1646" s="887">
        <v>44624</v>
      </c>
      <c r="V1646" s="1330" t="s">
        <v>24</v>
      </c>
      <c r="W1646" s="136" t="s">
        <v>24</v>
      </c>
      <c r="X1646" s="200"/>
      <c r="Y1646" s="201"/>
      <c r="Z1646" s="202"/>
      <c r="AA1646" s="232" t="s">
        <v>9118</v>
      </c>
      <c r="AB1646" s="230" t="s">
        <v>4604</v>
      </c>
      <c r="AC1646" s="213" t="s">
        <v>934</v>
      </c>
      <c r="AD1646" s="213"/>
      <c r="AE1646" s="213"/>
      <c r="AF1646" s="213"/>
      <c r="AG1646" s="213"/>
      <c r="AH1646" s="1305"/>
      <c r="AI1646" s="244" t="str">
        <f t="shared" si="148"/>
        <v>SC P380NISSAN CWBSC P410 A</v>
      </c>
      <c r="AJ1646" s="1315">
        <f t="shared" si="145"/>
        <v>43848</v>
      </c>
      <c r="AK1646" s="205" t="s">
        <v>24</v>
      </c>
      <c r="AL1646" s="742">
        <v>43848</v>
      </c>
      <c r="AM1646" s="213"/>
      <c r="AN1646" s="244"/>
      <c r="AO1646" s="244"/>
      <c r="AP1646" s="213"/>
      <c r="AQ1646" s="1231" t="s">
        <v>3094</v>
      </c>
      <c r="AR1646" s="213"/>
      <c r="AS1646" s="213"/>
      <c r="AT1646" s="213"/>
      <c r="AU1646" s="213"/>
      <c r="AV1646" s="885"/>
      <c r="AW1646" s="885"/>
      <c r="AX1646" s="885"/>
      <c r="AY1646" s="885"/>
      <c r="AZ1646" s="177"/>
    </row>
    <row r="1647" spans="2:52" ht="15" customHeight="1">
      <c r="B1647" s="1310">
        <v>1641</v>
      </c>
      <c r="C1647" s="669" t="s">
        <v>8522</v>
      </c>
      <c r="D1647" s="1314" t="s">
        <v>230</v>
      </c>
      <c r="E1647" s="521" t="s">
        <v>4228</v>
      </c>
      <c r="F1647" s="1319" t="s">
        <v>8523</v>
      </c>
      <c r="G1647" s="509" t="s">
        <v>102</v>
      </c>
      <c r="H1647" s="522" t="s">
        <v>24</v>
      </c>
      <c r="I1647" s="583">
        <v>36093</v>
      </c>
      <c r="J1647" s="903">
        <f t="shared" ca="1" si="149"/>
        <v>23</v>
      </c>
      <c r="K1647" s="312" t="s">
        <v>24</v>
      </c>
      <c r="L1647" s="322" t="s">
        <v>24</v>
      </c>
      <c r="M1647" s="332" t="s">
        <v>24</v>
      </c>
      <c r="N1647" s="556">
        <v>43848</v>
      </c>
      <c r="O1647" s="595" t="s">
        <v>24</v>
      </c>
      <c r="P1647" s="586" t="s">
        <v>24</v>
      </c>
      <c r="Q1647" s="198" t="str">
        <f t="shared" si="146"/>
        <v>-</v>
      </c>
      <c r="R1647" s="181" t="str">
        <f t="shared" ca="1" si="147"/>
        <v>TIDAK MCU</v>
      </c>
      <c r="S1647" s="451" t="s">
        <v>9088</v>
      </c>
      <c r="T1647" s="904">
        <v>44494</v>
      </c>
      <c r="U1647" s="1329">
        <v>44494</v>
      </c>
      <c r="V1647" s="1330" t="s">
        <v>24</v>
      </c>
      <c r="W1647" s="136" t="s">
        <v>24</v>
      </c>
      <c r="X1647" s="200"/>
      <c r="Y1647" s="201"/>
      <c r="Z1647" s="202"/>
      <c r="AA1647" s="1314" t="s">
        <v>9118</v>
      </c>
      <c r="AB1647" s="1319" t="s">
        <v>4604</v>
      </c>
      <c r="AC1647" s="213" t="s">
        <v>934</v>
      </c>
      <c r="AD1647" s="213"/>
      <c r="AE1647" s="213"/>
      <c r="AF1647" s="213"/>
      <c r="AG1647" s="213"/>
      <c r="AH1647" s="1305"/>
      <c r="AI1647" s="244" t="str">
        <f t="shared" si="148"/>
        <v>SC P380NISSAN CWBSC P410 A</v>
      </c>
      <c r="AJ1647" s="1315">
        <f t="shared" si="145"/>
        <v>43848</v>
      </c>
      <c r="AK1647" s="595" t="s">
        <v>24</v>
      </c>
      <c r="AL1647" s="696">
        <v>43848</v>
      </c>
      <c r="AM1647" s="213"/>
      <c r="AN1647" s="244"/>
      <c r="AO1647" s="244"/>
      <c r="AP1647" s="213"/>
      <c r="AQ1647" s="1231" t="s">
        <v>3094</v>
      </c>
      <c r="AR1647" s="213"/>
      <c r="AS1647" s="213"/>
      <c r="AT1647" s="213"/>
      <c r="AU1647" s="213"/>
      <c r="AV1647" s="177"/>
      <c r="AW1647" s="177"/>
      <c r="AX1647" s="177"/>
      <c r="AY1647" s="177"/>
      <c r="AZ1647" s="177"/>
    </row>
    <row r="1648" spans="2:52" ht="15" customHeight="1">
      <c r="B1648" s="1310">
        <v>1642</v>
      </c>
      <c r="C1648" s="553" t="s">
        <v>8524</v>
      </c>
      <c r="D1648" s="232" t="s">
        <v>230</v>
      </c>
      <c r="E1648" s="521" t="s">
        <v>4228</v>
      </c>
      <c r="F1648" s="1319" t="s">
        <v>8525</v>
      </c>
      <c r="G1648" s="509" t="s">
        <v>102</v>
      </c>
      <c r="H1648" s="522" t="s">
        <v>24</v>
      </c>
      <c r="I1648" s="583">
        <v>35555</v>
      </c>
      <c r="J1648" s="903">
        <f t="shared" ca="1" si="149"/>
        <v>24</v>
      </c>
      <c r="K1648" s="312" t="s">
        <v>24</v>
      </c>
      <c r="L1648" s="322" t="s">
        <v>24</v>
      </c>
      <c r="M1648" s="332" t="s">
        <v>24</v>
      </c>
      <c r="N1648" s="576">
        <v>43848</v>
      </c>
      <c r="O1648" s="595" t="s">
        <v>24</v>
      </c>
      <c r="P1648" s="586" t="s">
        <v>24</v>
      </c>
      <c r="Q1648" s="198" t="str">
        <f t="shared" si="146"/>
        <v>-</v>
      </c>
      <c r="R1648" s="181" t="str">
        <f t="shared" ca="1" si="147"/>
        <v>TIDAK MCU</v>
      </c>
      <c r="S1648" s="451" t="s">
        <v>9089</v>
      </c>
      <c r="T1648" s="904">
        <v>44321</v>
      </c>
      <c r="U1648" s="887">
        <v>44321</v>
      </c>
      <c r="V1648" s="1330" t="s">
        <v>24</v>
      </c>
      <c r="W1648" s="136" t="s">
        <v>24</v>
      </c>
      <c r="X1648" s="200"/>
      <c r="Y1648" s="201"/>
      <c r="Z1648" s="202"/>
      <c r="AA1648" s="1314" t="s">
        <v>9118</v>
      </c>
      <c r="AB1648" s="1319" t="s">
        <v>4604</v>
      </c>
      <c r="AC1648" s="213" t="s">
        <v>934</v>
      </c>
      <c r="AD1648" s="213"/>
      <c r="AE1648" s="213"/>
      <c r="AF1648" s="213"/>
      <c r="AG1648" s="213"/>
      <c r="AH1648" s="1305"/>
      <c r="AI1648" s="244" t="str">
        <f t="shared" si="148"/>
        <v>SC P380NISSAN CWBSC P410 A</v>
      </c>
      <c r="AJ1648" s="1315">
        <f t="shared" ref="AJ1648:AJ1711" si="150">N1648</f>
        <v>43848</v>
      </c>
      <c r="AK1648" s="199" t="s">
        <v>24</v>
      </c>
      <c r="AL1648" s="696">
        <v>43848</v>
      </c>
      <c r="AM1648" s="213"/>
      <c r="AN1648" s="244"/>
      <c r="AO1648" s="244"/>
      <c r="AP1648" s="213"/>
      <c r="AQ1648" s="1231" t="s">
        <v>3094</v>
      </c>
      <c r="AR1648" s="213"/>
      <c r="AS1648" s="213"/>
      <c r="AT1648" s="213"/>
      <c r="AU1648" s="213"/>
      <c r="AV1648" s="177"/>
      <c r="AW1648" s="177"/>
      <c r="AX1648" s="177"/>
      <c r="AY1648" s="177"/>
      <c r="AZ1648" s="177"/>
    </row>
    <row r="1649" spans="2:60" ht="15" customHeight="1">
      <c r="B1649" s="1310">
        <v>1643</v>
      </c>
      <c r="C1649" s="553" t="s">
        <v>8526</v>
      </c>
      <c r="D1649" s="232" t="s">
        <v>230</v>
      </c>
      <c r="E1649" s="521" t="s">
        <v>4228</v>
      </c>
      <c r="F1649" s="1319" t="s">
        <v>8527</v>
      </c>
      <c r="G1649" s="509" t="s">
        <v>102</v>
      </c>
      <c r="H1649" s="522" t="s">
        <v>24</v>
      </c>
      <c r="I1649" s="583">
        <v>35188</v>
      </c>
      <c r="J1649" s="231">
        <f t="shared" ca="1" si="149"/>
        <v>26</v>
      </c>
      <c r="K1649" s="312" t="s">
        <v>24</v>
      </c>
      <c r="L1649" s="322" t="s">
        <v>24</v>
      </c>
      <c r="M1649" s="332" t="s">
        <v>24</v>
      </c>
      <c r="N1649" s="576">
        <v>43848</v>
      </c>
      <c r="O1649" s="595" t="s">
        <v>24</v>
      </c>
      <c r="P1649" s="586" t="s">
        <v>24</v>
      </c>
      <c r="Q1649" s="198" t="str">
        <f t="shared" si="146"/>
        <v>-</v>
      </c>
      <c r="R1649" s="181" t="str">
        <f t="shared" ca="1" si="147"/>
        <v>TIDAK MCU</v>
      </c>
      <c r="S1649" s="451" t="s">
        <v>9090</v>
      </c>
      <c r="T1649" s="904">
        <v>44319</v>
      </c>
      <c r="U1649" s="887">
        <v>44319</v>
      </c>
      <c r="V1649" s="904" t="s">
        <v>24</v>
      </c>
      <c r="W1649" s="136" t="s">
        <v>24</v>
      </c>
      <c r="X1649" s="200"/>
      <c r="Y1649" s="201"/>
      <c r="Z1649" s="202"/>
      <c r="AA1649" s="1314" t="s">
        <v>9118</v>
      </c>
      <c r="AB1649" s="1319" t="s">
        <v>4604</v>
      </c>
      <c r="AC1649" s="213" t="s">
        <v>934</v>
      </c>
      <c r="AD1649" s="213"/>
      <c r="AE1649" s="213"/>
      <c r="AF1649" s="213"/>
      <c r="AG1649" s="213"/>
      <c r="AH1649" s="1305"/>
      <c r="AI1649" s="244" t="str">
        <f t="shared" si="148"/>
        <v>SC P380NISSAN CWBSC P410 A</v>
      </c>
      <c r="AJ1649" s="1315">
        <f t="shared" si="150"/>
        <v>43848</v>
      </c>
      <c r="AK1649" s="199" t="s">
        <v>24</v>
      </c>
      <c r="AL1649" s="696">
        <v>43848</v>
      </c>
      <c r="AM1649" s="213"/>
      <c r="AN1649" s="244"/>
      <c r="AO1649" s="244"/>
      <c r="AP1649" s="213"/>
      <c r="AQ1649" s="1231" t="s">
        <v>3094</v>
      </c>
      <c r="AR1649" s="213"/>
      <c r="AS1649" s="213"/>
      <c r="AT1649" s="213"/>
      <c r="AU1649" s="213"/>
      <c r="AV1649" s="885"/>
      <c r="AW1649" s="885"/>
      <c r="AX1649" s="885"/>
      <c r="AY1649" s="885"/>
      <c r="AZ1649" s="177"/>
    </row>
    <row r="1650" spans="2:60" ht="15" customHeight="1">
      <c r="B1650" s="1310">
        <v>1228</v>
      </c>
      <c r="C1650" s="553" t="s">
        <v>7296</v>
      </c>
      <c r="D1650" s="384" t="s">
        <v>230</v>
      </c>
      <c r="E1650" s="521" t="s">
        <v>4228</v>
      </c>
      <c r="F1650" s="509" t="s">
        <v>7297</v>
      </c>
      <c r="G1650" s="509" t="s">
        <v>102</v>
      </c>
      <c r="H1650" s="688" t="s">
        <v>7298</v>
      </c>
      <c r="I1650" s="583">
        <v>33020</v>
      </c>
      <c r="J1650" s="903">
        <f t="shared" ca="1" si="149"/>
        <v>32</v>
      </c>
      <c r="K1650" s="217" t="s">
        <v>494</v>
      </c>
      <c r="L1650" s="217" t="s">
        <v>7299</v>
      </c>
      <c r="M1650" s="217">
        <v>44647</v>
      </c>
      <c r="N1650" s="576">
        <v>43245</v>
      </c>
      <c r="O1650" s="595" t="s">
        <v>24</v>
      </c>
      <c r="P1650" s="586" t="s">
        <v>24</v>
      </c>
      <c r="Q1650" s="198" t="str">
        <f t="shared" si="146"/>
        <v>-</v>
      </c>
      <c r="R1650" s="181" t="str">
        <f t="shared" ca="1" si="147"/>
        <v>TIDAK MCU</v>
      </c>
      <c r="S1650" s="451" t="s">
        <v>8678</v>
      </c>
      <c r="T1650" s="1330">
        <v>44647</v>
      </c>
      <c r="U1650" s="1329">
        <v>44647</v>
      </c>
      <c r="V1650" s="1330" t="s">
        <v>24</v>
      </c>
      <c r="W1650" s="136" t="s">
        <v>24</v>
      </c>
      <c r="X1650" s="200"/>
      <c r="Y1650" s="201"/>
      <c r="Z1650" s="202"/>
      <c r="AA1650" s="216" t="s">
        <v>927</v>
      </c>
      <c r="AB1650" s="216" t="s">
        <v>13734</v>
      </c>
      <c r="AC1650" s="243" t="s">
        <v>14102</v>
      </c>
      <c r="AD1650" s="243" t="s">
        <v>13889</v>
      </c>
      <c r="AE1650" s="213" t="s">
        <v>24</v>
      </c>
      <c r="AF1650" s="213" t="s">
        <v>24</v>
      </c>
      <c r="AG1650" s="213" t="s">
        <v>24</v>
      </c>
      <c r="AH1650" s="1305"/>
      <c r="AI1650" s="244" t="str">
        <f t="shared" si="148"/>
        <v>SC P360 - SC P410 A/MSC P460 STRSC R580 STRSC R580 DTR---</v>
      </c>
      <c r="AJ1650" s="1315">
        <f t="shared" si="150"/>
        <v>43245</v>
      </c>
      <c r="AK1650" s="589">
        <v>44253</v>
      </c>
      <c r="AL1650" s="726">
        <v>44253</v>
      </c>
      <c r="AM1650" s="213"/>
      <c r="AN1650" s="244"/>
      <c r="AO1650" s="244"/>
      <c r="AP1650" s="213" t="s">
        <v>14110</v>
      </c>
      <c r="AQ1650" s="213" t="s">
        <v>3094</v>
      </c>
      <c r="AR1650" s="213"/>
      <c r="AS1650" s="213"/>
      <c r="AT1650" s="213"/>
      <c r="AU1650" s="213"/>
      <c r="AV1650" s="885"/>
      <c r="AW1650" s="885"/>
      <c r="AX1650" s="885"/>
      <c r="AY1650" s="885"/>
      <c r="AZ1650" s="177"/>
    </row>
    <row r="1651" spans="2:60" ht="15" customHeight="1">
      <c r="B1651" s="1310">
        <v>1407</v>
      </c>
      <c r="C1651" s="553" t="s">
        <v>2168</v>
      </c>
      <c r="D1651" s="384" t="s">
        <v>230</v>
      </c>
      <c r="E1651" s="521" t="s">
        <v>4228</v>
      </c>
      <c r="F1651" s="509" t="s">
        <v>7837</v>
      </c>
      <c r="G1651" s="509" t="s">
        <v>102</v>
      </c>
      <c r="H1651" s="688" t="s">
        <v>7838</v>
      </c>
      <c r="I1651" s="217">
        <v>34213</v>
      </c>
      <c r="J1651" s="903">
        <f t="shared" ca="1" si="149"/>
        <v>28</v>
      </c>
      <c r="K1651" s="217" t="s">
        <v>493</v>
      </c>
      <c r="L1651" s="583" t="s">
        <v>7839</v>
      </c>
      <c r="M1651" s="217">
        <v>45946</v>
      </c>
      <c r="N1651" s="576">
        <v>43245</v>
      </c>
      <c r="O1651" s="595" t="s">
        <v>24</v>
      </c>
      <c r="P1651" s="586" t="s">
        <v>24</v>
      </c>
      <c r="Q1651" s="198" t="str">
        <f t="shared" si="146"/>
        <v>-</v>
      </c>
      <c r="R1651" s="181" t="str">
        <f t="shared" ca="1" si="147"/>
        <v>TIDAK MCU</v>
      </c>
      <c r="S1651" s="451" t="s">
        <v>8857</v>
      </c>
      <c r="T1651" s="904">
        <v>44805</v>
      </c>
      <c r="U1651" s="887">
        <v>44805</v>
      </c>
      <c r="V1651" s="1330" t="s">
        <v>24</v>
      </c>
      <c r="W1651" s="136" t="s">
        <v>24</v>
      </c>
      <c r="X1651" s="200"/>
      <c r="Y1651" s="201"/>
      <c r="Z1651" s="202"/>
      <c r="AA1651" s="216" t="s">
        <v>927</v>
      </c>
      <c r="AB1651" s="216" t="s">
        <v>926</v>
      </c>
      <c r="AC1651" s="243" t="s">
        <v>13734</v>
      </c>
      <c r="AD1651" s="243" t="s">
        <v>14102</v>
      </c>
      <c r="AE1651" s="243" t="s">
        <v>13889</v>
      </c>
      <c r="AF1651" s="244" t="s">
        <v>24</v>
      </c>
      <c r="AG1651" s="213" t="s">
        <v>24</v>
      </c>
      <c r="AH1651" s="1305"/>
      <c r="AI1651" s="244" t="str">
        <f t="shared" si="148"/>
        <v>SC P360 - SC P410 A/MHD 465, HD 785SC P460 STRSC R580 STRSC R580 DTR--</v>
      </c>
      <c r="AJ1651" s="1315">
        <f t="shared" si="150"/>
        <v>43245</v>
      </c>
      <c r="AK1651" s="589">
        <v>44253</v>
      </c>
      <c r="AL1651" s="726">
        <v>44253</v>
      </c>
      <c r="AM1651" s="213"/>
      <c r="AN1651" s="244"/>
      <c r="AO1651" s="244"/>
      <c r="AP1651" s="213" t="s">
        <v>14110</v>
      </c>
      <c r="AQ1651" s="180" t="s">
        <v>3094</v>
      </c>
      <c r="AR1651" s="213"/>
      <c r="AS1651" s="213"/>
      <c r="AT1651" s="213"/>
      <c r="AU1651" s="213"/>
      <c r="AZ1651" s="177"/>
    </row>
    <row r="1652" spans="2:60" ht="15" customHeight="1">
      <c r="B1652" s="1310">
        <v>1646</v>
      </c>
      <c r="C1652" s="553" t="s">
        <v>8531</v>
      </c>
      <c r="D1652" s="232" t="s">
        <v>230</v>
      </c>
      <c r="E1652" s="521" t="s">
        <v>4228</v>
      </c>
      <c r="F1652" s="1319" t="s">
        <v>8532</v>
      </c>
      <c r="G1652" s="509" t="s">
        <v>102</v>
      </c>
      <c r="H1652" s="522" t="s">
        <v>24</v>
      </c>
      <c r="I1652" s="217">
        <v>35836</v>
      </c>
      <c r="J1652" s="231">
        <f t="shared" ca="1" si="149"/>
        <v>24</v>
      </c>
      <c r="K1652" s="318" t="s">
        <v>24</v>
      </c>
      <c r="L1652" s="324" t="s">
        <v>24</v>
      </c>
      <c r="M1652" s="332" t="s">
        <v>24</v>
      </c>
      <c r="N1652" s="576">
        <v>43843</v>
      </c>
      <c r="O1652" s="595" t="s">
        <v>24</v>
      </c>
      <c r="P1652" s="586" t="s">
        <v>24</v>
      </c>
      <c r="Q1652" s="198" t="str">
        <f t="shared" si="146"/>
        <v>-</v>
      </c>
      <c r="R1652" s="181" t="str">
        <f t="shared" ca="1" si="147"/>
        <v>TIDAK MCU</v>
      </c>
      <c r="S1652" s="451" t="s">
        <v>9093</v>
      </c>
      <c r="T1652" s="904">
        <v>44602</v>
      </c>
      <c r="U1652" s="887">
        <v>44602</v>
      </c>
      <c r="V1652" s="1330" t="s">
        <v>24</v>
      </c>
      <c r="W1652" s="136" t="s">
        <v>24</v>
      </c>
      <c r="X1652" s="200"/>
      <c r="Y1652" s="201"/>
      <c r="Z1652" s="202"/>
      <c r="AA1652" s="1314" t="s">
        <v>9118</v>
      </c>
      <c r="AB1652" s="1319" t="s">
        <v>4604</v>
      </c>
      <c r="AC1652" s="213"/>
      <c r="AD1652" s="213"/>
      <c r="AE1652" s="213"/>
      <c r="AF1652" s="213"/>
      <c r="AG1652" s="213"/>
      <c r="AH1652" s="1305"/>
      <c r="AI1652" s="244" t="str">
        <f t="shared" si="148"/>
        <v>SC P380NISSAN CWB</v>
      </c>
      <c r="AJ1652" s="1315">
        <f t="shared" si="150"/>
        <v>43843</v>
      </c>
      <c r="AK1652" s="199">
        <v>44142</v>
      </c>
      <c r="AL1652" s="696">
        <v>43843</v>
      </c>
      <c r="AM1652" s="213"/>
      <c r="AN1652" s="244"/>
      <c r="AO1652" s="244"/>
      <c r="AP1652" s="213"/>
      <c r="AQ1652" s="1231" t="s">
        <v>3094</v>
      </c>
      <c r="AR1652" s="213"/>
      <c r="AS1652" s="213"/>
      <c r="AT1652" s="213"/>
      <c r="AU1652" s="213"/>
      <c r="AV1652" s="177"/>
      <c r="AW1652" s="885"/>
      <c r="AX1652" s="885"/>
      <c r="AY1652" s="885"/>
      <c r="AZ1652" s="177"/>
    </row>
    <row r="1653" spans="2:60" ht="15" customHeight="1">
      <c r="B1653" s="1310">
        <v>1647</v>
      </c>
      <c r="C1653" s="553" t="s">
        <v>8533</v>
      </c>
      <c r="D1653" s="232" t="s">
        <v>230</v>
      </c>
      <c r="E1653" s="521" t="s">
        <v>4228</v>
      </c>
      <c r="F1653" s="1319" t="s">
        <v>8534</v>
      </c>
      <c r="G1653" s="509" t="s">
        <v>102</v>
      </c>
      <c r="H1653" s="522" t="s">
        <v>24</v>
      </c>
      <c r="I1653" s="217">
        <v>35947</v>
      </c>
      <c r="J1653" s="903">
        <f t="shared" ca="1" si="149"/>
        <v>23</v>
      </c>
      <c r="K1653" s="312" t="s">
        <v>24</v>
      </c>
      <c r="L1653" s="324" t="s">
        <v>24</v>
      </c>
      <c r="M1653" s="332" t="s">
        <v>24</v>
      </c>
      <c r="N1653" s="576">
        <v>43843</v>
      </c>
      <c r="O1653" s="595" t="s">
        <v>24</v>
      </c>
      <c r="P1653" s="586" t="s">
        <v>24</v>
      </c>
      <c r="Q1653" s="198" t="str">
        <f t="shared" si="146"/>
        <v>-</v>
      </c>
      <c r="R1653" s="181" t="str">
        <f t="shared" ca="1" si="147"/>
        <v>TIDAK MCU</v>
      </c>
      <c r="S1653" s="451" t="s">
        <v>9094</v>
      </c>
      <c r="T1653" s="904">
        <v>44348</v>
      </c>
      <c r="U1653" s="1312">
        <v>44348</v>
      </c>
      <c r="V1653" s="1330" t="s">
        <v>24</v>
      </c>
      <c r="W1653" s="136" t="s">
        <v>24</v>
      </c>
      <c r="X1653" s="200"/>
      <c r="Y1653" s="201"/>
      <c r="Z1653" s="202"/>
      <c r="AA1653" s="1314" t="s">
        <v>9118</v>
      </c>
      <c r="AB1653" s="1319" t="s">
        <v>4604</v>
      </c>
      <c r="AC1653" s="213" t="s">
        <v>24</v>
      </c>
      <c r="AD1653" s="213" t="s">
        <v>24</v>
      </c>
      <c r="AE1653" s="213"/>
      <c r="AF1653" s="213"/>
      <c r="AG1653" s="213"/>
      <c r="AH1653" s="1305"/>
      <c r="AI1653" s="244" t="str">
        <f t="shared" si="148"/>
        <v>SC P380NISSAN CWB--</v>
      </c>
      <c r="AJ1653" s="1315">
        <f t="shared" si="150"/>
        <v>43843</v>
      </c>
      <c r="AK1653" s="530">
        <v>43977</v>
      </c>
      <c r="AL1653" s="696">
        <v>43843</v>
      </c>
      <c r="AM1653" s="213"/>
      <c r="AN1653" s="244"/>
      <c r="AO1653" s="244"/>
      <c r="AP1653" s="213"/>
      <c r="AQ1653" s="1231" t="s">
        <v>3094</v>
      </c>
      <c r="AR1653" s="213"/>
      <c r="AS1653" s="213"/>
      <c r="AT1653" s="213"/>
      <c r="AU1653" s="213"/>
      <c r="AV1653" s="885"/>
      <c r="AW1653" s="885"/>
      <c r="AX1653" s="885"/>
      <c r="AY1653" s="885"/>
      <c r="AZ1653" s="177"/>
    </row>
    <row r="1654" spans="2:60" ht="15" customHeight="1">
      <c r="B1654" s="1310">
        <v>1648</v>
      </c>
      <c r="C1654" s="553" t="s">
        <v>8535</v>
      </c>
      <c r="D1654" s="697" t="s">
        <v>230</v>
      </c>
      <c r="E1654" s="521" t="s">
        <v>4228</v>
      </c>
      <c r="F1654" s="1314" t="s">
        <v>8536</v>
      </c>
      <c r="G1654" s="509" t="s">
        <v>102</v>
      </c>
      <c r="H1654" s="522" t="s">
        <v>24</v>
      </c>
      <c r="I1654" s="1330">
        <v>36840</v>
      </c>
      <c r="J1654" s="231">
        <f t="shared" ca="1" si="149"/>
        <v>21</v>
      </c>
      <c r="K1654" s="318" t="s">
        <v>24</v>
      </c>
      <c r="L1654" s="330" t="s">
        <v>24</v>
      </c>
      <c r="M1654" s="340" t="s">
        <v>24</v>
      </c>
      <c r="N1654" s="556">
        <v>43839</v>
      </c>
      <c r="O1654" s="595" t="s">
        <v>24</v>
      </c>
      <c r="P1654" s="586" t="s">
        <v>24</v>
      </c>
      <c r="Q1654" s="198" t="str">
        <f t="shared" si="146"/>
        <v>-</v>
      </c>
      <c r="R1654" s="181" t="str">
        <f t="shared" ca="1" si="147"/>
        <v>TIDAK MCU</v>
      </c>
      <c r="S1654" s="451" t="s">
        <v>9095</v>
      </c>
      <c r="T1654" s="904">
        <v>44510</v>
      </c>
      <c r="U1654" s="887">
        <v>44510</v>
      </c>
      <c r="V1654" s="1330" t="s">
        <v>24</v>
      </c>
      <c r="W1654" s="136" t="s">
        <v>24</v>
      </c>
      <c r="X1654" s="200"/>
      <c r="Y1654" s="201"/>
      <c r="Z1654" s="202"/>
      <c r="AA1654" s="1314" t="s">
        <v>927</v>
      </c>
      <c r="AB1654" s="1319"/>
      <c r="AC1654" s="213"/>
      <c r="AD1654" s="213"/>
      <c r="AE1654" s="213"/>
      <c r="AF1654" s="213"/>
      <c r="AG1654" s="213"/>
      <c r="AH1654" s="1305"/>
      <c r="AI1654" s="244" t="str">
        <f t="shared" si="148"/>
        <v>SC P360 - SC P410 A/M</v>
      </c>
      <c r="AJ1654" s="1315">
        <f t="shared" si="150"/>
        <v>43839</v>
      </c>
      <c r="AK1654" s="199" t="s">
        <v>24</v>
      </c>
      <c r="AL1654" s="696">
        <v>43839</v>
      </c>
      <c r="AM1654" s="213"/>
      <c r="AN1654" s="244"/>
      <c r="AO1654" s="244"/>
      <c r="AP1654" s="213"/>
      <c r="AQ1654" s="1231" t="s">
        <v>3094</v>
      </c>
      <c r="AR1654" s="213"/>
      <c r="AS1654" s="213"/>
      <c r="AT1654" s="213"/>
      <c r="AU1654" s="213"/>
      <c r="AV1654" s="177"/>
      <c r="AW1654" s="177"/>
      <c r="AX1654" s="177"/>
      <c r="AY1654" s="177"/>
      <c r="AZ1654" s="177"/>
    </row>
    <row r="1655" spans="2:60" ht="15" customHeight="1">
      <c r="B1655" s="1310">
        <v>1649</v>
      </c>
      <c r="C1655" s="553" t="s">
        <v>8537</v>
      </c>
      <c r="D1655" s="384" t="s">
        <v>230</v>
      </c>
      <c r="E1655" s="521" t="s">
        <v>4228</v>
      </c>
      <c r="F1655" s="1314" t="s">
        <v>13029</v>
      </c>
      <c r="G1655" s="509" t="s">
        <v>102</v>
      </c>
      <c r="H1655" s="522" t="s">
        <v>24</v>
      </c>
      <c r="I1655" s="217">
        <v>36652</v>
      </c>
      <c r="J1655" s="903">
        <f t="shared" ca="1" si="149"/>
        <v>21</v>
      </c>
      <c r="K1655" s="312" t="s">
        <v>24</v>
      </c>
      <c r="L1655" s="322" t="s">
        <v>24</v>
      </c>
      <c r="M1655" s="332" t="s">
        <v>24</v>
      </c>
      <c r="N1655" s="556">
        <v>43839</v>
      </c>
      <c r="O1655" s="595" t="s">
        <v>24</v>
      </c>
      <c r="P1655" s="586" t="s">
        <v>24</v>
      </c>
      <c r="Q1655" s="198" t="str">
        <f t="shared" si="146"/>
        <v>-</v>
      </c>
      <c r="R1655" s="181" t="str">
        <f t="shared" ca="1" si="147"/>
        <v>TIDAK MCU</v>
      </c>
      <c r="S1655" s="451" t="s">
        <v>9096</v>
      </c>
      <c r="T1655" s="904">
        <v>44687</v>
      </c>
      <c r="U1655" s="887">
        <v>44687</v>
      </c>
      <c r="V1655" s="1330" t="s">
        <v>24</v>
      </c>
      <c r="W1655" s="136" t="s">
        <v>24</v>
      </c>
      <c r="X1655" s="200"/>
      <c r="Y1655" s="201"/>
      <c r="Z1655" s="202"/>
      <c r="AA1655" s="216" t="s">
        <v>927</v>
      </c>
      <c r="AB1655" s="230"/>
      <c r="AC1655" s="213"/>
      <c r="AD1655" s="213"/>
      <c r="AE1655" s="213"/>
      <c r="AF1655" s="213"/>
      <c r="AG1655" s="213"/>
      <c r="AH1655" s="1305"/>
      <c r="AI1655" s="244" t="str">
        <f t="shared" si="148"/>
        <v>SC P360 - SC P410 A/M</v>
      </c>
      <c r="AJ1655" s="1315">
        <f t="shared" si="150"/>
        <v>43839</v>
      </c>
      <c r="AK1655" s="595" t="s">
        <v>24</v>
      </c>
      <c r="AL1655" s="696">
        <v>43839</v>
      </c>
      <c r="AM1655" s="213"/>
      <c r="AN1655" s="244"/>
      <c r="AO1655" s="244"/>
      <c r="AP1655" s="213"/>
      <c r="AQ1655" s="1231" t="s">
        <v>3094</v>
      </c>
      <c r="AR1655" s="213"/>
      <c r="AS1655" s="213"/>
      <c r="AT1655" s="213"/>
      <c r="AU1655" s="213"/>
      <c r="AV1655" s="177"/>
      <c r="AW1655" s="177"/>
      <c r="AX1655" s="177"/>
      <c r="AY1655" s="177"/>
      <c r="AZ1655" s="177"/>
    </row>
    <row r="1656" spans="2:60" ht="15" customHeight="1">
      <c r="B1656" s="1310">
        <v>1650</v>
      </c>
      <c r="C1656" s="553" t="s">
        <v>8538</v>
      </c>
      <c r="D1656" s="384" t="s">
        <v>230</v>
      </c>
      <c r="E1656" s="521" t="s">
        <v>4228</v>
      </c>
      <c r="F1656" s="1314" t="s">
        <v>8539</v>
      </c>
      <c r="G1656" s="509" t="s">
        <v>102</v>
      </c>
      <c r="H1656" s="522" t="s">
        <v>24</v>
      </c>
      <c r="I1656" s="217">
        <v>33284</v>
      </c>
      <c r="J1656" s="1314">
        <f t="shared" ca="1" si="149"/>
        <v>31</v>
      </c>
      <c r="K1656" s="312" t="s">
        <v>24</v>
      </c>
      <c r="L1656" s="322" t="s">
        <v>24</v>
      </c>
      <c r="M1656" s="332" t="s">
        <v>24</v>
      </c>
      <c r="N1656" s="556">
        <v>43829</v>
      </c>
      <c r="O1656" s="595" t="s">
        <v>24</v>
      </c>
      <c r="P1656" s="586" t="s">
        <v>24</v>
      </c>
      <c r="Q1656" s="198" t="str">
        <f t="shared" si="146"/>
        <v>-</v>
      </c>
      <c r="R1656" s="181" t="str">
        <f t="shared" ca="1" si="147"/>
        <v>TIDAK MCU</v>
      </c>
      <c r="S1656" s="451" t="s">
        <v>9097</v>
      </c>
      <c r="T1656" s="1330">
        <v>44607</v>
      </c>
      <c r="U1656" s="1329">
        <v>44607</v>
      </c>
      <c r="V1656" s="1330" t="s">
        <v>24</v>
      </c>
      <c r="W1656" s="1311" t="s">
        <v>24</v>
      </c>
      <c r="X1656" s="200"/>
      <c r="Y1656" s="201"/>
      <c r="Z1656" s="202"/>
      <c r="AA1656" s="1314" t="s">
        <v>927</v>
      </c>
      <c r="AB1656" s="230"/>
      <c r="AC1656" s="213"/>
      <c r="AD1656" s="213"/>
      <c r="AE1656" s="213"/>
      <c r="AF1656" s="213"/>
      <c r="AG1656" s="213"/>
      <c r="AH1656" s="1305"/>
      <c r="AI1656" s="244" t="str">
        <f t="shared" si="148"/>
        <v>SC P360 - SC P410 A/M</v>
      </c>
      <c r="AJ1656" s="1315">
        <f t="shared" si="150"/>
        <v>43829</v>
      </c>
      <c r="AK1656" s="199" t="s">
        <v>24</v>
      </c>
      <c r="AL1656" s="696">
        <v>43829</v>
      </c>
      <c r="AM1656" s="213"/>
      <c r="AN1656" s="244"/>
      <c r="AO1656" s="244"/>
      <c r="AP1656" s="213"/>
      <c r="AQ1656" s="1231" t="s">
        <v>3094</v>
      </c>
      <c r="AR1656" s="213"/>
      <c r="AS1656" s="213"/>
      <c r="AT1656" s="213"/>
      <c r="AU1656" s="213"/>
      <c r="AZ1656" s="177"/>
    </row>
    <row r="1657" spans="2:60" ht="15" customHeight="1">
      <c r="B1657" s="1310">
        <v>1651</v>
      </c>
      <c r="C1657" s="553" t="s">
        <v>8540</v>
      </c>
      <c r="D1657" s="232" t="s">
        <v>230</v>
      </c>
      <c r="E1657" s="521" t="s">
        <v>4228</v>
      </c>
      <c r="F1657" s="1319" t="s">
        <v>8541</v>
      </c>
      <c r="G1657" s="509" t="s">
        <v>102</v>
      </c>
      <c r="H1657" s="522" t="s">
        <v>24</v>
      </c>
      <c r="I1657" s="217">
        <v>33384</v>
      </c>
      <c r="J1657" s="903">
        <f t="shared" ca="1" si="149"/>
        <v>31</v>
      </c>
      <c r="K1657" s="312" t="s">
        <v>24</v>
      </c>
      <c r="L1657" s="322" t="s">
        <v>24</v>
      </c>
      <c r="M1657" s="332" t="s">
        <v>24</v>
      </c>
      <c r="N1657" s="556">
        <v>43840</v>
      </c>
      <c r="O1657" s="595" t="s">
        <v>24</v>
      </c>
      <c r="P1657" s="586" t="s">
        <v>24</v>
      </c>
      <c r="Q1657" s="198" t="str">
        <f t="shared" si="146"/>
        <v>-</v>
      </c>
      <c r="R1657" s="181" t="str">
        <f t="shared" ca="1" si="147"/>
        <v>TIDAK MCU</v>
      </c>
      <c r="S1657" s="451" t="s">
        <v>9098</v>
      </c>
      <c r="T1657" s="904">
        <v>44342</v>
      </c>
      <c r="U1657" s="1329">
        <v>44342</v>
      </c>
      <c r="V1657" s="904" t="s">
        <v>24</v>
      </c>
      <c r="W1657" s="136" t="s">
        <v>24</v>
      </c>
      <c r="X1657" s="200"/>
      <c r="Y1657" s="201"/>
      <c r="Z1657" s="202"/>
      <c r="AA1657" s="1314" t="s">
        <v>927</v>
      </c>
      <c r="AB1657" s="1319" t="s">
        <v>9129</v>
      </c>
      <c r="AC1657" s="213" t="s">
        <v>9138</v>
      </c>
      <c r="AD1657" s="213" t="s">
        <v>9130</v>
      </c>
      <c r="AE1657" s="213"/>
      <c r="AF1657" s="213"/>
      <c r="AG1657" s="213"/>
      <c r="AH1657" s="1305"/>
      <c r="AI1657" s="244" t="str">
        <f t="shared" si="148"/>
        <v>SC P360 - SC P410 A/MVOLVO FH 16SC P460SC R580</v>
      </c>
      <c r="AJ1657" s="1315">
        <f t="shared" si="150"/>
        <v>43840</v>
      </c>
      <c r="AK1657" s="530">
        <v>43974</v>
      </c>
      <c r="AL1657" s="696">
        <v>43840</v>
      </c>
      <c r="AM1657" s="213"/>
      <c r="AN1657" s="244"/>
      <c r="AO1657" s="244"/>
      <c r="AP1657" s="213"/>
      <c r="AQ1657" s="1231" t="s">
        <v>3094</v>
      </c>
      <c r="AR1657" s="213"/>
      <c r="AS1657" s="213"/>
      <c r="AT1657" s="213"/>
      <c r="AU1657" s="213"/>
      <c r="AV1657" s="885"/>
      <c r="AW1657" s="885"/>
      <c r="AX1657" s="885"/>
      <c r="AY1657" s="885"/>
      <c r="AZ1657" s="177"/>
    </row>
    <row r="1658" spans="2:60" ht="15" customHeight="1">
      <c r="B1658" s="1310">
        <v>2154</v>
      </c>
      <c r="C1658" s="2348" t="s">
        <v>10324</v>
      </c>
      <c r="D1658" s="384" t="s">
        <v>10026</v>
      </c>
      <c r="E1658" s="521" t="s">
        <v>4222</v>
      </c>
      <c r="F1658" s="1314" t="s">
        <v>10325</v>
      </c>
      <c r="G1658" s="509" t="s">
        <v>102</v>
      </c>
      <c r="H1658" s="522" t="s">
        <v>24</v>
      </c>
      <c r="I1658" s="731">
        <v>27485</v>
      </c>
      <c r="J1658" s="903">
        <f t="shared" ca="1" si="149"/>
        <v>47</v>
      </c>
      <c r="K1658" s="180" t="s">
        <v>83</v>
      </c>
      <c r="L1658" s="613">
        <v>1833170700160</v>
      </c>
      <c r="M1658" s="518">
        <v>44652</v>
      </c>
      <c r="N1658" s="576">
        <v>43465</v>
      </c>
      <c r="O1658" s="595" t="s">
        <v>24</v>
      </c>
      <c r="P1658" s="595" t="s">
        <v>24</v>
      </c>
      <c r="Q1658" s="198" t="str">
        <f t="shared" si="146"/>
        <v>-</v>
      </c>
      <c r="R1658" s="181" t="str">
        <f t="shared" ca="1" si="147"/>
        <v>TIDAK MCU</v>
      </c>
      <c r="S1658" s="451" t="s">
        <v>11057</v>
      </c>
      <c r="T1658" s="1330">
        <v>44652</v>
      </c>
      <c r="U1658" s="1329">
        <v>44652</v>
      </c>
      <c r="V1658" s="1311">
        <v>44287</v>
      </c>
      <c r="W1658" s="136" t="s">
        <v>24</v>
      </c>
      <c r="X1658" s="200"/>
      <c r="Y1658" s="201"/>
      <c r="Z1658" s="202"/>
      <c r="AA1658" s="462" t="s">
        <v>100</v>
      </c>
      <c r="AB1658" s="462" t="s">
        <v>925</v>
      </c>
      <c r="AC1658" s="243" t="s">
        <v>929</v>
      </c>
      <c r="AD1658" s="213" t="s">
        <v>24</v>
      </c>
      <c r="AE1658" s="213"/>
      <c r="AF1658" s="213"/>
      <c r="AG1658" s="213"/>
      <c r="AH1658" s="1305"/>
      <c r="AI1658" s="244" t="str">
        <f t="shared" si="148"/>
        <v>LIGHT VEHICLEPC 200 - PC 2000GD 705, GD 825-</v>
      </c>
      <c r="AJ1658" s="1315">
        <f t="shared" si="150"/>
        <v>43465</v>
      </c>
      <c r="AK1658" s="589">
        <v>44266</v>
      </c>
      <c r="AL1658" s="726">
        <v>44266</v>
      </c>
      <c r="AM1658" s="213"/>
      <c r="AN1658" s="244"/>
      <c r="AO1658" s="244"/>
      <c r="AP1658" s="213"/>
      <c r="AQ1658" s="1231" t="s">
        <v>3094</v>
      </c>
      <c r="AR1658" s="213"/>
      <c r="AS1658" s="213"/>
      <c r="AT1658" s="213"/>
      <c r="AU1658" s="213"/>
      <c r="AV1658" s="885"/>
      <c r="AW1658" s="885"/>
      <c r="AX1658" s="885"/>
      <c r="AY1658" s="885"/>
      <c r="AZ1658" s="177"/>
    </row>
    <row r="1659" spans="2:60" ht="15" customHeight="1">
      <c r="B1659" s="1310">
        <v>1653</v>
      </c>
      <c r="C1659" s="553" t="s">
        <v>8545</v>
      </c>
      <c r="D1659" s="384" t="s">
        <v>8546</v>
      </c>
      <c r="E1659" s="521" t="s">
        <v>4228</v>
      </c>
      <c r="F1659" s="509" t="s">
        <v>8547</v>
      </c>
      <c r="G1659" s="509" t="s">
        <v>102</v>
      </c>
      <c r="H1659" s="522" t="s">
        <v>24</v>
      </c>
      <c r="I1659" s="217">
        <v>31811</v>
      </c>
      <c r="J1659" s="1314">
        <f t="shared" ca="1" si="149"/>
        <v>35</v>
      </c>
      <c r="K1659" s="230" t="s">
        <v>83</v>
      </c>
      <c r="L1659" s="686">
        <v>1833180702254</v>
      </c>
      <c r="M1659" s="217">
        <v>44960</v>
      </c>
      <c r="N1659" s="578">
        <v>43335</v>
      </c>
      <c r="O1659" s="199" t="s">
        <v>24</v>
      </c>
      <c r="P1659" s="586" t="s">
        <v>24</v>
      </c>
      <c r="Q1659" s="198" t="str">
        <f t="shared" si="146"/>
        <v>-</v>
      </c>
      <c r="R1659" s="181" t="str">
        <f t="shared" ca="1" si="147"/>
        <v>TIDAK MCU</v>
      </c>
      <c r="S1659" s="451" t="s">
        <v>9100</v>
      </c>
      <c r="T1659" s="1330">
        <v>44595</v>
      </c>
      <c r="U1659" s="1329">
        <v>44595</v>
      </c>
      <c r="V1659" s="1330" t="s">
        <v>24</v>
      </c>
      <c r="W1659" s="1311" t="s">
        <v>24</v>
      </c>
      <c r="X1659" s="200"/>
      <c r="Y1659" s="201"/>
      <c r="Z1659" s="202"/>
      <c r="AA1659" s="1314" t="s">
        <v>100</v>
      </c>
      <c r="AB1659" s="1319"/>
      <c r="AC1659" s="213"/>
      <c r="AD1659" s="213"/>
      <c r="AE1659" s="213"/>
      <c r="AF1659" s="213"/>
      <c r="AG1659" s="213"/>
      <c r="AH1659" s="1305"/>
      <c r="AI1659" s="244" t="str">
        <f t="shared" si="148"/>
        <v>LIGHT VEHICLE</v>
      </c>
      <c r="AJ1659" s="1315">
        <f t="shared" si="150"/>
        <v>43335</v>
      </c>
      <c r="AK1659" s="199" t="s">
        <v>24</v>
      </c>
      <c r="AL1659" s="696">
        <v>43335</v>
      </c>
      <c r="AM1659" s="213"/>
      <c r="AN1659" s="244"/>
      <c r="AO1659" s="244"/>
      <c r="AP1659" s="213"/>
      <c r="AQ1659" s="1231" t="s">
        <v>3094</v>
      </c>
      <c r="AR1659" s="213"/>
      <c r="AS1659" s="213"/>
      <c r="AT1659" s="213"/>
      <c r="AU1659" s="213"/>
      <c r="AV1659" s="177"/>
      <c r="AW1659" s="177"/>
      <c r="AX1659" s="177"/>
      <c r="AY1659" s="885"/>
      <c r="AZ1659" s="177"/>
    </row>
    <row r="1660" spans="2:60" ht="15" customHeight="1">
      <c r="B1660" s="1310">
        <v>1654</v>
      </c>
      <c r="C1660" s="553" t="s">
        <v>8548</v>
      </c>
      <c r="D1660" s="232" t="s">
        <v>8546</v>
      </c>
      <c r="E1660" s="521" t="s">
        <v>4228</v>
      </c>
      <c r="F1660" s="509" t="s">
        <v>8549</v>
      </c>
      <c r="G1660" s="509" t="s">
        <v>102</v>
      </c>
      <c r="H1660" s="522" t="s">
        <v>24</v>
      </c>
      <c r="I1660" s="217">
        <v>32075</v>
      </c>
      <c r="J1660" s="231">
        <f t="shared" ca="1" si="149"/>
        <v>34</v>
      </c>
      <c r="K1660" s="230" t="s">
        <v>493</v>
      </c>
      <c r="L1660" s="686">
        <v>671018210253</v>
      </c>
      <c r="M1660" s="217">
        <v>45224</v>
      </c>
      <c r="N1660" s="578">
        <v>43291</v>
      </c>
      <c r="O1660" s="595" t="s">
        <v>24</v>
      </c>
      <c r="P1660" s="586" t="s">
        <v>24</v>
      </c>
      <c r="Q1660" s="198" t="str">
        <f t="shared" si="146"/>
        <v>-</v>
      </c>
      <c r="R1660" s="181" t="str">
        <f t="shared" ca="1" si="147"/>
        <v>TIDAK MCU</v>
      </c>
      <c r="S1660" s="451" t="s">
        <v>9101</v>
      </c>
      <c r="T1660" s="904">
        <v>44494</v>
      </c>
      <c r="U1660" s="887">
        <v>44494</v>
      </c>
      <c r="V1660" s="904" t="s">
        <v>24</v>
      </c>
      <c r="W1660" s="136" t="s">
        <v>24</v>
      </c>
      <c r="X1660" s="200"/>
      <c r="Y1660" s="201"/>
      <c r="Z1660" s="202"/>
      <c r="AA1660" s="1314" t="s">
        <v>100</v>
      </c>
      <c r="AB1660" s="1319" t="s">
        <v>4457</v>
      </c>
      <c r="AC1660" s="213" t="s">
        <v>9124</v>
      </c>
      <c r="AD1660" s="213" t="s">
        <v>930</v>
      </c>
      <c r="AE1660" s="213"/>
      <c r="AF1660" s="213"/>
      <c r="AG1660" s="213"/>
      <c r="AH1660" s="1305"/>
      <c r="AI1660" s="244" t="str">
        <f t="shared" si="148"/>
        <v>LIGHT VEHICLESC P360, SC P380VOLVO BM A 40 DHM 400</v>
      </c>
      <c r="AJ1660" s="1315">
        <f t="shared" si="150"/>
        <v>43291</v>
      </c>
      <c r="AK1660" s="595" t="s">
        <v>24</v>
      </c>
      <c r="AL1660" s="696">
        <v>43291</v>
      </c>
      <c r="AM1660" s="213"/>
      <c r="AN1660" s="244"/>
      <c r="AO1660" s="244"/>
      <c r="AP1660" s="213"/>
      <c r="AQ1660" s="180"/>
      <c r="AR1660" s="213"/>
      <c r="AS1660" s="213"/>
      <c r="AT1660" s="213"/>
      <c r="AU1660" s="213"/>
      <c r="AV1660" s="885"/>
      <c r="AW1660" s="885"/>
      <c r="AX1660" s="885"/>
      <c r="AY1660" s="885"/>
      <c r="AZ1660" s="458"/>
      <c r="BA1660" s="2186"/>
      <c r="BB1660" s="2186"/>
      <c r="BC1660" s="2186"/>
      <c r="BD1660" s="2186"/>
      <c r="BE1660" s="2186"/>
      <c r="BF1660" s="2186"/>
      <c r="BG1660" s="2186"/>
      <c r="BH1660" s="2186"/>
    </row>
    <row r="1661" spans="2:60" ht="15" customHeight="1">
      <c r="B1661" s="1310">
        <v>2165</v>
      </c>
      <c r="C1661" s="2348" t="s">
        <v>10346</v>
      </c>
      <c r="D1661" s="232" t="s">
        <v>230</v>
      </c>
      <c r="E1661" s="521" t="s">
        <v>4222</v>
      </c>
      <c r="F1661" s="509" t="s">
        <v>10347</v>
      </c>
      <c r="G1661" s="509" t="s">
        <v>102</v>
      </c>
      <c r="H1661" s="522" t="s">
        <v>24</v>
      </c>
      <c r="I1661" s="687">
        <v>34786</v>
      </c>
      <c r="J1661" s="231">
        <f t="shared" ca="1" si="149"/>
        <v>27</v>
      </c>
      <c r="K1661" s="312" t="s">
        <v>24</v>
      </c>
      <c r="L1661" s="322" t="s">
        <v>24</v>
      </c>
      <c r="M1661" s="332" t="s">
        <v>24</v>
      </c>
      <c r="N1661" s="576">
        <v>42952</v>
      </c>
      <c r="O1661" s="595" t="s">
        <v>24</v>
      </c>
      <c r="P1661" s="595" t="s">
        <v>24</v>
      </c>
      <c r="Q1661" s="198" t="str">
        <f t="shared" si="146"/>
        <v>-</v>
      </c>
      <c r="R1661" s="181" t="str">
        <f t="shared" ca="1" si="147"/>
        <v>TIDAK MCU</v>
      </c>
      <c r="S1661" s="451" t="s">
        <v>11068</v>
      </c>
      <c r="T1661" s="904">
        <v>44648</v>
      </c>
      <c r="U1661" s="1329">
        <v>44648</v>
      </c>
      <c r="V1661" s="1330" t="s">
        <v>24</v>
      </c>
      <c r="W1661" s="136" t="s">
        <v>24</v>
      </c>
      <c r="X1661" s="200"/>
      <c r="Y1661" s="201"/>
      <c r="Z1661" s="202"/>
      <c r="AA1661" s="216" t="s">
        <v>11344</v>
      </c>
      <c r="AB1661" s="216" t="s">
        <v>6974</v>
      </c>
      <c r="AC1661" s="243" t="s">
        <v>6967</v>
      </c>
      <c r="AD1661" s="243" t="s">
        <v>11345</v>
      </c>
      <c r="AE1661" s="213"/>
      <c r="AF1661" s="213" t="s">
        <v>24</v>
      </c>
      <c r="AG1661" s="213" t="s">
        <v>24</v>
      </c>
      <c r="AH1661" s="1305"/>
      <c r="AI1661" s="244" t="str">
        <f t="shared" si="148"/>
        <v>PC 300 - PC 850WA 500, WA 600HITACHI ZX 870WDZ 600--</v>
      </c>
      <c r="AJ1661" s="1315">
        <f t="shared" si="150"/>
        <v>42952</v>
      </c>
      <c r="AK1661" s="589">
        <v>44266</v>
      </c>
      <c r="AL1661" s="726">
        <v>44266</v>
      </c>
      <c r="AM1661" s="213"/>
      <c r="AN1661" s="244"/>
      <c r="AO1661" s="244"/>
      <c r="AP1661" s="213"/>
      <c r="AQ1661" s="1231" t="s">
        <v>3094</v>
      </c>
      <c r="AR1661" s="213"/>
      <c r="AS1661" s="213"/>
      <c r="AT1661" s="213"/>
      <c r="AU1661" s="213"/>
      <c r="AV1661" s="177"/>
      <c r="AW1661" s="177"/>
      <c r="AX1661" s="177"/>
      <c r="AY1661" s="177"/>
      <c r="AZ1661" s="885"/>
    </row>
    <row r="1662" spans="2:60" ht="15" customHeight="1">
      <c r="B1662" s="1310">
        <v>1656</v>
      </c>
      <c r="C1662" s="553" t="s">
        <v>8553</v>
      </c>
      <c r="D1662" s="232" t="s">
        <v>8546</v>
      </c>
      <c r="E1662" s="521" t="s">
        <v>4228</v>
      </c>
      <c r="F1662" s="1319" t="s">
        <v>8554</v>
      </c>
      <c r="G1662" s="509" t="s">
        <v>102</v>
      </c>
      <c r="H1662" s="612" t="s">
        <v>8555</v>
      </c>
      <c r="I1662" s="217">
        <v>27577</v>
      </c>
      <c r="J1662" s="903">
        <f t="shared" ca="1" si="149"/>
        <v>47</v>
      </c>
      <c r="K1662" s="230" t="s">
        <v>83</v>
      </c>
      <c r="L1662" s="686" t="s">
        <v>24</v>
      </c>
      <c r="M1662" s="217">
        <v>45109</v>
      </c>
      <c r="N1662" s="576">
        <v>43491</v>
      </c>
      <c r="O1662" s="595" t="s">
        <v>24</v>
      </c>
      <c r="P1662" s="586" t="s">
        <v>24</v>
      </c>
      <c r="Q1662" s="198" t="str">
        <f t="shared" si="146"/>
        <v>-</v>
      </c>
      <c r="R1662" s="181" t="str">
        <f t="shared" ca="1" si="147"/>
        <v>TIDAK MCU</v>
      </c>
      <c r="S1662" s="451" t="s">
        <v>9103</v>
      </c>
      <c r="T1662" s="904">
        <v>44379</v>
      </c>
      <c r="U1662" s="1329">
        <v>44379</v>
      </c>
      <c r="V1662" s="1330" t="s">
        <v>24</v>
      </c>
      <c r="W1662" s="136" t="s">
        <v>24</v>
      </c>
      <c r="X1662" s="200"/>
      <c r="Y1662" s="201"/>
      <c r="Z1662" s="202"/>
      <c r="AA1662" s="1314" t="s">
        <v>100</v>
      </c>
      <c r="AB1662" s="230" t="s">
        <v>9107</v>
      </c>
      <c r="AC1662" s="213" t="s">
        <v>1690</v>
      </c>
      <c r="AD1662" s="213" t="s">
        <v>589</v>
      </c>
      <c r="AE1662" s="213"/>
      <c r="AF1662" s="213"/>
      <c r="AG1662" s="213"/>
      <c r="AH1662" s="1305"/>
      <c r="AI1662" s="244" t="str">
        <f t="shared" si="148"/>
        <v>LIGHT VEHICLEHD 465GD 705DZ 85</v>
      </c>
      <c r="AJ1662" s="1315">
        <f t="shared" si="150"/>
        <v>43491</v>
      </c>
      <c r="AK1662" s="205" t="s">
        <v>24</v>
      </c>
      <c r="AL1662" s="696">
        <v>43126</v>
      </c>
      <c r="AM1662" s="213"/>
      <c r="AN1662" s="244"/>
      <c r="AO1662" s="244"/>
      <c r="AP1662" s="213"/>
      <c r="AQ1662" s="180"/>
      <c r="AR1662" s="213"/>
      <c r="AS1662" s="213"/>
      <c r="AT1662" s="213"/>
      <c r="AU1662" s="213"/>
      <c r="AV1662" s="177"/>
      <c r="AW1662" s="177"/>
      <c r="AX1662" s="177"/>
      <c r="AY1662" s="177"/>
      <c r="AZ1662" s="177"/>
    </row>
    <row r="1663" spans="2:60" ht="15" customHeight="1">
      <c r="B1663" s="1310">
        <v>1657</v>
      </c>
      <c r="C1663" s="553" t="s">
        <v>8556</v>
      </c>
      <c r="D1663" s="232" t="s">
        <v>8546</v>
      </c>
      <c r="E1663" s="521" t="s">
        <v>4228</v>
      </c>
      <c r="F1663" s="1319" t="s">
        <v>8557</v>
      </c>
      <c r="G1663" s="509" t="s">
        <v>102</v>
      </c>
      <c r="H1663" s="612" t="s">
        <v>8558</v>
      </c>
      <c r="I1663" s="217">
        <v>33827</v>
      </c>
      <c r="J1663" s="903">
        <f t="shared" ca="1" si="149"/>
        <v>29</v>
      </c>
      <c r="K1663" s="312" t="s">
        <v>24</v>
      </c>
      <c r="L1663" s="322" t="s">
        <v>24</v>
      </c>
      <c r="M1663" s="332" t="s">
        <v>24</v>
      </c>
      <c r="N1663" s="578">
        <v>42879</v>
      </c>
      <c r="O1663" s="595" t="s">
        <v>24</v>
      </c>
      <c r="P1663" s="586" t="s">
        <v>24</v>
      </c>
      <c r="Q1663" s="198" t="str">
        <f t="shared" si="146"/>
        <v>-</v>
      </c>
      <c r="R1663" s="181" t="str">
        <f t="shared" ca="1" si="147"/>
        <v>TIDAK MCU</v>
      </c>
      <c r="S1663" s="451" t="s">
        <v>24</v>
      </c>
      <c r="T1663" s="904">
        <v>44419</v>
      </c>
      <c r="U1663" s="887" t="s">
        <v>99</v>
      </c>
      <c r="V1663" s="1330" t="s">
        <v>24</v>
      </c>
      <c r="W1663" s="136" t="s">
        <v>24</v>
      </c>
      <c r="X1663" s="200"/>
      <c r="Y1663" s="201"/>
      <c r="Z1663" s="202"/>
      <c r="AA1663" s="1314" t="s">
        <v>24</v>
      </c>
      <c r="AB1663" s="230"/>
      <c r="AC1663" s="213"/>
      <c r="AD1663" s="213"/>
      <c r="AE1663" s="213"/>
      <c r="AF1663" s="213"/>
      <c r="AG1663" s="213"/>
      <c r="AH1663" s="1305"/>
      <c r="AI1663" s="244" t="str">
        <f t="shared" si="148"/>
        <v>-</v>
      </c>
      <c r="AJ1663" s="1315">
        <f t="shared" si="150"/>
        <v>42879</v>
      </c>
      <c r="AK1663" s="583" t="s">
        <v>24</v>
      </c>
      <c r="AL1663" s="614" t="s">
        <v>24</v>
      </c>
      <c r="AM1663" s="213"/>
      <c r="AN1663" s="244"/>
      <c r="AO1663" s="244"/>
      <c r="AP1663" s="213"/>
      <c r="AQ1663" s="180"/>
      <c r="AR1663" s="213"/>
      <c r="AS1663" s="213"/>
      <c r="AT1663" s="213"/>
      <c r="AU1663" s="213"/>
      <c r="AV1663" s="177"/>
      <c r="AW1663" s="177"/>
      <c r="AX1663" s="177"/>
      <c r="AY1663" s="177"/>
      <c r="AZ1663" s="177"/>
    </row>
    <row r="1664" spans="2:60" ht="15" customHeight="1">
      <c r="B1664" s="1310">
        <v>1658</v>
      </c>
      <c r="C1664" s="553" t="s">
        <v>8559</v>
      </c>
      <c r="D1664" s="232" t="s">
        <v>8546</v>
      </c>
      <c r="E1664" s="521" t="s">
        <v>4228</v>
      </c>
      <c r="F1664" s="1319" t="s">
        <v>8560</v>
      </c>
      <c r="G1664" s="311" t="s">
        <v>102</v>
      </c>
      <c r="H1664" s="612" t="s">
        <v>8561</v>
      </c>
      <c r="I1664" s="217">
        <v>30786</v>
      </c>
      <c r="J1664" s="903">
        <f t="shared" ca="1" si="149"/>
        <v>38</v>
      </c>
      <c r="K1664" s="312" t="s">
        <v>24</v>
      </c>
      <c r="L1664" s="322" t="s">
        <v>24</v>
      </c>
      <c r="M1664" s="332" t="s">
        <v>24</v>
      </c>
      <c r="N1664" s="578">
        <v>41768</v>
      </c>
      <c r="O1664" s="595" t="s">
        <v>24</v>
      </c>
      <c r="P1664" s="586" t="s">
        <v>24</v>
      </c>
      <c r="Q1664" s="198" t="str">
        <f t="shared" si="146"/>
        <v>-</v>
      </c>
      <c r="R1664" s="181" t="str">
        <f t="shared" ca="1" si="147"/>
        <v>TIDAK MCU</v>
      </c>
      <c r="S1664" s="451" t="s">
        <v>24</v>
      </c>
      <c r="T1664" s="904">
        <v>44300</v>
      </c>
      <c r="U1664" s="1329" t="s">
        <v>99</v>
      </c>
      <c r="V1664" s="1330" t="s">
        <v>24</v>
      </c>
      <c r="W1664" s="136" t="s">
        <v>24</v>
      </c>
      <c r="X1664" s="200"/>
      <c r="Y1664" s="201"/>
      <c r="Z1664" s="202"/>
      <c r="AA1664" s="1314" t="s">
        <v>24</v>
      </c>
      <c r="AB1664" s="230"/>
      <c r="AC1664" s="213"/>
      <c r="AD1664" s="213"/>
      <c r="AE1664" s="213"/>
      <c r="AF1664" s="213"/>
      <c r="AG1664" s="213"/>
      <c r="AH1664" s="1305"/>
      <c r="AI1664" s="244" t="str">
        <f t="shared" si="148"/>
        <v>-</v>
      </c>
      <c r="AJ1664" s="1315">
        <f t="shared" si="150"/>
        <v>41768</v>
      </c>
      <c r="AK1664" s="583" t="s">
        <v>24</v>
      </c>
      <c r="AL1664" s="614" t="s">
        <v>24</v>
      </c>
      <c r="AM1664" s="213"/>
      <c r="AN1664" s="244"/>
      <c r="AO1664" s="244"/>
      <c r="AP1664" s="213"/>
      <c r="AQ1664" s="180"/>
      <c r="AR1664" s="213"/>
      <c r="AS1664" s="213"/>
      <c r="AT1664" s="213"/>
      <c r="AU1664" s="213"/>
      <c r="AV1664" s="177"/>
      <c r="AW1664" s="177"/>
      <c r="AX1664" s="177"/>
      <c r="AY1664" s="177"/>
      <c r="AZ1664" s="885"/>
    </row>
    <row r="1665" spans="2:52" ht="15" customHeight="1">
      <c r="B1665" s="1310">
        <v>1659</v>
      </c>
      <c r="C1665" s="553" t="s">
        <v>8562</v>
      </c>
      <c r="D1665" s="232" t="s">
        <v>8546</v>
      </c>
      <c r="E1665" s="521" t="s">
        <v>4228</v>
      </c>
      <c r="F1665" s="1319" t="s">
        <v>8563</v>
      </c>
      <c r="G1665" s="311" t="s">
        <v>102</v>
      </c>
      <c r="H1665" s="522" t="s">
        <v>24</v>
      </c>
      <c r="I1665" s="217">
        <v>30934</v>
      </c>
      <c r="J1665" s="903">
        <f t="shared" ca="1" si="149"/>
        <v>37</v>
      </c>
      <c r="K1665" s="217" t="s">
        <v>83</v>
      </c>
      <c r="L1665" s="217" t="s">
        <v>24</v>
      </c>
      <c r="M1665" s="217">
        <v>44448</v>
      </c>
      <c r="N1665" s="578">
        <v>41788</v>
      </c>
      <c r="O1665" s="595" t="s">
        <v>24</v>
      </c>
      <c r="P1665" s="586" t="s">
        <v>24</v>
      </c>
      <c r="Q1665" s="198" t="str">
        <f t="shared" si="146"/>
        <v>-</v>
      </c>
      <c r="R1665" s="181" t="str">
        <f t="shared" ca="1" si="147"/>
        <v>TIDAK MCU</v>
      </c>
      <c r="S1665" s="451" t="s">
        <v>9104</v>
      </c>
      <c r="T1665" s="904">
        <v>44448</v>
      </c>
      <c r="U1665" s="1329">
        <v>44448</v>
      </c>
      <c r="V1665" s="1330" t="s">
        <v>24</v>
      </c>
      <c r="W1665" s="136" t="s">
        <v>24</v>
      </c>
      <c r="X1665" s="200"/>
      <c r="Y1665" s="201"/>
      <c r="Z1665" s="202"/>
      <c r="AA1665" s="1314" t="s">
        <v>100</v>
      </c>
      <c r="AB1665" s="230" t="s">
        <v>930</v>
      </c>
      <c r="AC1665" s="213" t="s">
        <v>928</v>
      </c>
      <c r="AD1665" s="213" t="s">
        <v>9140</v>
      </c>
      <c r="AE1665" s="213" t="s">
        <v>6967</v>
      </c>
      <c r="AF1665" s="213" t="s">
        <v>9141</v>
      </c>
      <c r="AG1665" s="213"/>
      <c r="AH1665" s="1305"/>
      <c r="AI1665" s="244" t="str">
        <f t="shared" si="148"/>
        <v>LIGHT VEHICLEHM 400DZ 85 - DZ 375PC VOLVO 210HITACHI ZX 870PC 200 - PC 800</v>
      </c>
      <c r="AJ1665" s="1315">
        <f t="shared" si="150"/>
        <v>41788</v>
      </c>
      <c r="AK1665" s="199" t="s">
        <v>24</v>
      </c>
      <c r="AL1665" s="696">
        <v>43249</v>
      </c>
      <c r="AM1665" s="213"/>
      <c r="AN1665" s="244"/>
      <c r="AO1665" s="244"/>
      <c r="AP1665" s="213"/>
      <c r="AQ1665" s="180"/>
      <c r="AR1665" s="213"/>
      <c r="AS1665" s="213"/>
      <c r="AT1665" s="213"/>
      <c r="AU1665" s="213"/>
      <c r="AV1665" s="177"/>
      <c r="AW1665" s="177"/>
      <c r="AX1665" s="177"/>
      <c r="AY1665" s="177"/>
      <c r="AZ1665" s="885"/>
    </row>
    <row r="1666" spans="2:52" ht="15" customHeight="1">
      <c r="B1666" s="1310">
        <v>1660</v>
      </c>
      <c r="C1666" s="553" t="s">
        <v>8564</v>
      </c>
      <c r="D1666" s="232" t="s">
        <v>943</v>
      </c>
      <c r="E1666" s="521" t="s">
        <v>4222</v>
      </c>
      <c r="F1666" s="1319" t="s">
        <v>8565</v>
      </c>
      <c r="G1666" s="311" t="s">
        <v>102</v>
      </c>
      <c r="H1666" s="522" t="s">
        <v>24</v>
      </c>
      <c r="I1666" s="217">
        <v>35310</v>
      </c>
      <c r="J1666" s="903">
        <f t="shared" ca="1" si="149"/>
        <v>25</v>
      </c>
      <c r="K1666" s="312" t="s">
        <v>24</v>
      </c>
      <c r="L1666" s="322" t="s">
        <v>24</v>
      </c>
      <c r="M1666" s="332" t="s">
        <v>24</v>
      </c>
      <c r="N1666" s="576">
        <v>43731</v>
      </c>
      <c r="O1666" s="595" t="s">
        <v>24</v>
      </c>
      <c r="P1666" s="586" t="s">
        <v>24</v>
      </c>
      <c r="Q1666" s="198" t="str">
        <f t="shared" si="146"/>
        <v>-</v>
      </c>
      <c r="R1666" s="181" t="str">
        <f t="shared" ca="1" si="147"/>
        <v>TIDAK MCU</v>
      </c>
      <c r="S1666" s="451" t="s">
        <v>24</v>
      </c>
      <c r="T1666" s="904">
        <v>44441</v>
      </c>
      <c r="U1666" s="887" t="s">
        <v>99</v>
      </c>
      <c r="V1666" s="1330" t="s">
        <v>24</v>
      </c>
      <c r="W1666" s="136" t="s">
        <v>24</v>
      </c>
      <c r="X1666" s="200"/>
      <c r="Y1666" s="201"/>
      <c r="Z1666" s="202"/>
      <c r="AA1666" s="1314" t="s">
        <v>24</v>
      </c>
      <c r="AB1666" s="230"/>
      <c r="AC1666" s="213"/>
      <c r="AD1666" s="213"/>
      <c r="AE1666" s="213"/>
      <c r="AF1666" s="213"/>
      <c r="AG1666" s="213"/>
      <c r="AH1666" s="1305"/>
      <c r="AI1666" s="244" t="str">
        <f t="shared" si="148"/>
        <v>-</v>
      </c>
      <c r="AJ1666" s="1315">
        <f t="shared" si="150"/>
        <v>43731</v>
      </c>
      <c r="AK1666" s="217" t="s">
        <v>24</v>
      </c>
      <c r="AL1666" s="614" t="s">
        <v>24</v>
      </c>
      <c r="AM1666" s="213"/>
      <c r="AN1666" s="244"/>
      <c r="AO1666" s="244"/>
      <c r="AP1666" s="213"/>
      <c r="AQ1666" s="180"/>
      <c r="AR1666" s="213"/>
      <c r="AS1666" s="213"/>
      <c r="AT1666" s="213"/>
      <c r="AU1666" s="213"/>
      <c r="AV1666" s="885"/>
      <c r="AW1666" s="885"/>
      <c r="AX1666" s="885"/>
      <c r="AY1666" s="885"/>
      <c r="AZ1666" s="177"/>
    </row>
    <row r="1667" spans="2:52" ht="15" customHeight="1">
      <c r="B1667" s="1310">
        <v>1661</v>
      </c>
      <c r="C1667" s="553" t="s">
        <v>3932</v>
      </c>
      <c r="D1667" s="568" t="s">
        <v>6996</v>
      </c>
      <c r="E1667" s="521" t="s">
        <v>4228</v>
      </c>
      <c r="F1667" s="1319" t="s">
        <v>8566</v>
      </c>
      <c r="G1667" s="311" t="s">
        <v>102</v>
      </c>
      <c r="H1667" s="522" t="s">
        <v>24</v>
      </c>
      <c r="I1667" s="217">
        <v>26412</v>
      </c>
      <c r="J1667" s="231">
        <f t="shared" ca="1" si="149"/>
        <v>50</v>
      </c>
      <c r="K1667" s="312" t="s">
        <v>24</v>
      </c>
      <c r="L1667" s="322" t="s">
        <v>24</v>
      </c>
      <c r="M1667" s="332" t="s">
        <v>24</v>
      </c>
      <c r="N1667" s="576">
        <v>43865</v>
      </c>
      <c r="O1667" s="595" t="s">
        <v>24</v>
      </c>
      <c r="P1667" s="586" t="s">
        <v>24</v>
      </c>
      <c r="Q1667" s="198" t="str">
        <f t="shared" si="146"/>
        <v>-</v>
      </c>
      <c r="R1667" s="181" t="str">
        <f t="shared" ca="1" si="147"/>
        <v>TIDAK MCU</v>
      </c>
      <c r="S1667" s="451" t="s">
        <v>24</v>
      </c>
      <c r="T1667" s="904">
        <v>44674</v>
      </c>
      <c r="U1667" s="887" t="s">
        <v>99</v>
      </c>
      <c r="V1667" s="1330" t="s">
        <v>24</v>
      </c>
      <c r="W1667" s="136" t="s">
        <v>24</v>
      </c>
      <c r="X1667" s="200"/>
      <c r="Y1667" s="201"/>
      <c r="Z1667" s="202"/>
      <c r="AA1667" s="1314" t="s">
        <v>24</v>
      </c>
      <c r="AB1667" s="1319"/>
      <c r="AC1667" s="213"/>
      <c r="AD1667" s="213"/>
      <c r="AE1667" s="213"/>
      <c r="AF1667" s="213"/>
      <c r="AG1667" s="213"/>
      <c r="AH1667" s="1305"/>
      <c r="AI1667" s="244" t="str">
        <f t="shared" si="148"/>
        <v>-</v>
      </c>
      <c r="AJ1667" s="1315">
        <f t="shared" si="150"/>
        <v>43865</v>
      </c>
      <c r="AK1667" s="583" t="s">
        <v>24</v>
      </c>
      <c r="AL1667" s="614" t="s">
        <v>24</v>
      </c>
      <c r="AM1667" s="213"/>
      <c r="AN1667" s="244"/>
      <c r="AO1667" s="244"/>
      <c r="AP1667" s="213"/>
      <c r="AQ1667" s="1231" t="s">
        <v>3094</v>
      </c>
      <c r="AR1667" s="213"/>
      <c r="AS1667" s="213"/>
      <c r="AT1667" s="213"/>
      <c r="AU1667" s="213"/>
      <c r="AV1667" s="177"/>
      <c r="AW1667" s="177"/>
      <c r="AX1667" s="177"/>
      <c r="AY1667" s="177"/>
      <c r="AZ1667" s="177"/>
    </row>
    <row r="1668" spans="2:52" ht="15" customHeight="1">
      <c r="B1668" s="1310">
        <v>1662</v>
      </c>
      <c r="C1668" s="553" t="s">
        <v>8567</v>
      </c>
      <c r="D1668" s="232" t="s">
        <v>230</v>
      </c>
      <c r="E1668" s="521" t="s">
        <v>4228</v>
      </c>
      <c r="F1668" s="1319" t="s">
        <v>8568</v>
      </c>
      <c r="G1668" s="311" t="s">
        <v>102</v>
      </c>
      <c r="H1668" s="522" t="s">
        <v>24</v>
      </c>
      <c r="I1668" s="217">
        <v>32289</v>
      </c>
      <c r="J1668" s="231">
        <f t="shared" ca="1" si="149"/>
        <v>34</v>
      </c>
      <c r="K1668" s="312" t="s">
        <v>24</v>
      </c>
      <c r="L1668" s="322" t="s">
        <v>24</v>
      </c>
      <c r="M1668" s="332" t="s">
        <v>24</v>
      </c>
      <c r="N1668" s="576">
        <v>43867</v>
      </c>
      <c r="O1668" s="595" t="s">
        <v>24</v>
      </c>
      <c r="P1668" s="586" t="s">
        <v>24</v>
      </c>
      <c r="Q1668" s="198" t="str">
        <f t="shared" si="146"/>
        <v>-</v>
      </c>
      <c r="R1668" s="181" t="str">
        <f t="shared" ca="1" si="147"/>
        <v>TIDAK MCU</v>
      </c>
      <c r="S1668" s="451" t="s">
        <v>9105</v>
      </c>
      <c r="T1668" s="904">
        <v>44342</v>
      </c>
      <c r="U1668" s="887">
        <v>44342</v>
      </c>
      <c r="V1668" s="1330" t="s">
        <v>24</v>
      </c>
      <c r="W1668" s="136" t="s">
        <v>24</v>
      </c>
      <c r="X1668" s="200"/>
      <c r="Y1668" s="201"/>
      <c r="Z1668" s="202"/>
      <c r="AA1668" s="1314" t="s">
        <v>927</v>
      </c>
      <c r="AB1668" s="1319" t="s">
        <v>930</v>
      </c>
      <c r="AC1668" s="213" t="s">
        <v>9142</v>
      </c>
      <c r="AD1668" s="213" t="s">
        <v>24</v>
      </c>
      <c r="AE1668" s="213"/>
      <c r="AF1668" s="213"/>
      <c r="AG1668" s="213"/>
      <c r="AH1668" s="1305"/>
      <c r="AI1668" s="244" t="str">
        <f t="shared" si="148"/>
        <v>SC P360 - SC P410 A/MHM 400VOLVO A40 D-</v>
      </c>
      <c r="AJ1668" s="1315">
        <f t="shared" si="150"/>
        <v>43867</v>
      </c>
      <c r="AK1668" s="530">
        <v>43974</v>
      </c>
      <c r="AL1668" s="696">
        <v>43867</v>
      </c>
      <c r="AM1668" s="213"/>
      <c r="AN1668" s="244"/>
      <c r="AO1668" s="244"/>
      <c r="AP1668" s="213"/>
      <c r="AQ1668" s="1231" t="s">
        <v>3094</v>
      </c>
      <c r="AR1668" s="213"/>
      <c r="AS1668" s="213"/>
      <c r="AT1668" s="213"/>
      <c r="AU1668" s="213"/>
      <c r="AV1668" s="177"/>
      <c r="AW1668" s="177"/>
      <c r="AX1668" s="177"/>
      <c r="AY1668" s="177"/>
      <c r="AZ1668" s="177"/>
    </row>
    <row r="1669" spans="2:52" ht="15" customHeight="1">
      <c r="B1669" s="1310">
        <v>1663</v>
      </c>
      <c r="C1669" s="677" t="s">
        <v>9143</v>
      </c>
      <c r="D1669" s="568" t="s">
        <v>6611</v>
      </c>
      <c r="E1669" s="521" t="s">
        <v>4241</v>
      </c>
      <c r="F1669" s="509" t="s">
        <v>9144</v>
      </c>
      <c r="G1669" s="311" t="s">
        <v>102</v>
      </c>
      <c r="H1669" s="522" t="s">
        <v>24</v>
      </c>
      <c r="I1669" s="687">
        <v>29891</v>
      </c>
      <c r="J1669" s="903">
        <f t="shared" ca="1" si="149"/>
        <v>40</v>
      </c>
      <c r="K1669" s="312" t="s">
        <v>24</v>
      </c>
      <c r="L1669" s="322" t="s">
        <v>24</v>
      </c>
      <c r="M1669" s="332" t="s">
        <v>24</v>
      </c>
      <c r="N1669" s="578">
        <v>43410</v>
      </c>
      <c r="O1669" s="583" t="s">
        <v>24</v>
      </c>
      <c r="P1669" s="675" t="s">
        <v>24</v>
      </c>
      <c r="Q1669" s="198" t="str">
        <f t="shared" si="146"/>
        <v>-</v>
      </c>
      <c r="R1669" s="181" t="str">
        <f t="shared" ca="1" si="147"/>
        <v>TIDAK MCU</v>
      </c>
      <c r="S1669" s="451" t="s">
        <v>24</v>
      </c>
      <c r="T1669" s="904">
        <v>44501</v>
      </c>
      <c r="U1669" s="887" t="s">
        <v>24</v>
      </c>
      <c r="V1669" s="1330" t="s">
        <v>24</v>
      </c>
      <c r="W1669" s="136" t="s">
        <v>24</v>
      </c>
      <c r="X1669" s="200"/>
      <c r="Y1669" s="201"/>
      <c r="Z1669" s="202"/>
      <c r="AA1669" s="1314" t="s">
        <v>24</v>
      </c>
      <c r="AB1669" s="232" t="s">
        <v>24</v>
      </c>
      <c r="AC1669" s="244" t="s">
        <v>24</v>
      </c>
      <c r="AD1669" s="244" t="s">
        <v>24</v>
      </c>
      <c r="AE1669" s="244" t="s">
        <v>24</v>
      </c>
      <c r="AF1669" s="244" t="s">
        <v>24</v>
      </c>
      <c r="AG1669" s="244" t="s">
        <v>24</v>
      </c>
      <c r="AH1669" s="902"/>
      <c r="AI1669" s="244" t="str">
        <f t="shared" si="148"/>
        <v>-------</v>
      </c>
      <c r="AJ1669" s="1315">
        <f t="shared" si="150"/>
        <v>43410</v>
      </c>
      <c r="AK1669" s="217" t="s">
        <v>24</v>
      </c>
      <c r="AL1669" s="614" t="s">
        <v>24</v>
      </c>
      <c r="AM1669" s="213"/>
      <c r="AN1669" s="244"/>
      <c r="AO1669" s="244"/>
      <c r="AP1669" s="213"/>
      <c r="AQ1669" s="1231" t="s">
        <v>3094</v>
      </c>
      <c r="AR1669" s="213"/>
      <c r="AS1669" s="213"/>
      <c r="AT1669" s="213"/>
      <c r="AU1669" s="213"/>
      <c r="AV1669" s="885"/>
      <c r="AW1669" s="885"/>
      <c r="AX1669" s="885"/>
      <c r="AY1669" s="885"/>
      <c r="AZ1669" s="177"/>
    </row>
    <row r="1670" spans="2:52" ht="15" customHeight="1">
      <c r="B1670" s="1310">
        <v>1664</v>
      </c>
      <c r="C1670" s="553" t="s">
        <v>9145</v>
      </c>
      <c r="D1670" s="384" t="s">
        <v>9146</v>
      </c>
      <c r="E1670" s="521" t="s">
        <v>4241</v>
      </c>
      <c r="F1670" s="509">
        <v>6107224</v>
      </c>
      <c r="G1670" s="311" t="s">
        <v>102</v>
      </c>
      <c r="H1670" s="522" t="s">
        <v>24</v>
      </c>
      <c r="I1670" s="687">
        <v>31241</v>
      </c>
      <c r="J1670" s="231">
        <f t="shared" ca="1" si="149"/>
        <v>37</v>
      </c>
      <c r="K1670" s="686" t="s">
        <v>83</v>
      </c>
      <c r="L1670" s="686" t="s">
        <v>24</v>
      </c>
      <c r="M1670" s="217">
        <v>45120</v>
      </c>
      <c r="N1670" s="578">
        <v>41276</v>
      </c>
      <c r="O1670" s="583" t="s">
        <v>24</v>
      </c>
      <c r="P1670" s="675" t="s">
        <v>24</v>
      </c>
      <c r="Q1670" s="198" t="str">
        <f t="shared" si="146"/>
        <v>-</v>
      </c>
      <c r="R1670" s="181" t="str">
        <f t="shared" ca="1" si="147"/>
        <v>TIDAK MCU</v>
      </c>
      <c r="S1670" s="451" t="s">
        <v>9799</v>
      </c>
      <c r="T1670" s="904">
        <v>44390</v>
      </c>
      <c r="U1670" s="887">
        <v>44390</v>
      </c>
      <c r="V1670" s="1311">
        <v>43830</v>
      </c>
      <c r="W1670" s="136" t="s">
        <v>24</v>
      </c>
      <c r="X1670" s="200"/>
      <c r="Y1670" s="201"/>
      <c r="Z1670" s="202"/>
      <c r="AA1670" s="216" t="s">
        <v>100</v>
      </c>
      <c r="AB1670" s="464" t="s">
        <v>9957</v>
      </c>
      <c r="AC1670" s="465" t="s">
        <v>9107</v>
      </c>
      <c r="AD1670" s="465" t="s">
        <v>6961</v>
      </c>
      <c r="AE1670" s="465" t="s">
        <v>932</v>
      </c>
      <c r="AF1670" s="465" t="s">
        <v>928</v>
      </c>
      <c r="AG1670" s="244" t="s">
        <v>24</v>
      </c>
      <c r="AH1670" s="902"/>
      <c r="AI1670" s="244" t="str">
        <f t="shared" si="148"/>
        <v>LIGHT VEHICLEVOLVO BMAHD 465DR 245 SPC 200 - PC 1250DZ 85 - DZ 375-</v>
      </c>
      <c r="AJ1670" s="1315">
        <f t="shared" si="150"/>
        <v>41276</v>
      </c>
      <c r="AK1670" s="530" t="s">
        <v>24</v>
      </c>
      <c r="AL1670" s="696">
        <v>43487</v>
      </c>
      <c r="AM1670" s="213"/>
      <c r="AN1670" s="244"/>
      <c r="AO1670" s="244"/>
      <c r="AP1670" s="213"/>
      <c r="AQ1670" s="1231" t="s">
        <v>3094</v>
      </c>
      <c r="AR1670" s="213"/>
      <c r="AS1670" s="213"/>
      <c r="AT1670" s="213"/>
      <c r="AU1670" s="213"/>
      <c r="AV1670" s="177"/>
      <c r="AW1670" s="177"/>
      <c r="AX1670" s="177"/>
      <c r="AY1670" s="177"/>
      <c r="AZ1670" s="177"/>
    </row>
    <row r="1671" spans="2:52" ht="15" customHeight="1">
      <c r="B1671" s="1310">
        <v>1665</v>
      </c>
      <c r="C1671" s="547" t="s">
        <v>9147</v>
      </c>
      <c r="D1671" s="232" t="s">
        <v>9146</v>
      </c>
      <c r="E1671" s="568" t="s">
        <v>4241</v>
      </c>
      <c r="F1671" s="311">
        <v>6103098</v>
      </c>
      <c r="G1671" s="311" t="s">
        <v>102</v>
      </c>
      <c r="H1671" s="522" t="s">
        <v>24</v>
      </c>
      <c r="I1671" s="687">
        <v>25237</v>
      </c>
      <c r="J1671" s="903">
        <f t="shared" ca="1" si="149"/>
        <v>53</v>
      </c>
      <c r="K1671" s="686" t="s">
        <v>83</v>
      </c>
      <c r="L1671" s="686" t="s">
        <v>24</v>
      </c>
      <c r="M1671" s="217">
        <v>45325</v>
      </c>
      <c r="N1671" s="578">
        <v>41417</v>
      </c>
      <c r="O1671" s="583" t="s">
        <v>24</v>
      </c>
      <c r="P1671" s="675" t="s">
        <v>24</v>
      </c>
      <c r="Q1671" s="198" t="str">
        <f t="shared" si="146"/>
        <v>-</v>
      </c>
      <c r="R1671" s="181" t="str">
        <f t="shared" ca="1" si="147"/>
        <v>TIDAK MCU</v>
      </c>
      <c r="S1671" s="451" t="s">
        <v>9800</v>
      </c>
      <c r="T1671" s="904">
        <v>44230</v>
      </c>
      <c r="U1671" s="1329">
        <v>44230</v>
      </c>
      <c r="V1671" s="1330" t="s">
        <v>24</v>
      </c>
      <c r="W1671" s="136" t="s">
        <v>24</v>
      </c>
      <c r="X1671" s="200"/>
      <c r="Y1671" s="201"/>
      <c r="Z1671" s="202"/>
      <c r="AA1671" s="216" t="s">
        <v>100</v>
      </c>
      <c r="AB1671" s="464" t="s">
        <v>9958</v>
      </c>
      <c r="AC1671" s="465" t="s">
        <v>6974</v>
      </c>
      <c r="AD1671" s="465" t="s">
        <v>926</v>
      </c>
      <c r="AE1671" s="465" t="s">
        <v>928</v>
      </c>
      <c r="AF1671" s="465" t="s">
        <v>925</v>
      </c>
      <c r="AG1671" s="465" t="s">
        <v>929</v>
      </c>
      <c r="AH1671" s="1213"/>
      <c r="AI1671" s="244" t="str">
        <f t="shared" si="148"/>
        <v>LIGHT VEHICLESC P380, DR 245 SWA 500, WA 600HD 465, HD 785DZ 85 - DZ 375PC 200 - PC 2000GD 705, GD 825</v>
      </c>
      <c r="AJ1671" s="1315">
        <f t="shared" si="150"/>
        <v>41417</v>
      </c>
      <c r="AK1671" s="530">
        <v>41414</v>
      </c>
      <c r="AL1671" s="696">
        <v>41414</v>
      </c>
      <c r="AM1671" s="213"/>
      <c r="AN1671" s="244"/>
      <c r="AO1671" s="244"/>
      <c r="AP1671" s="213"/>
      <c r="AQ1671" s="1231" t="s">
        <v>3094</v>
      </c>
      <c r="AR1671" s="213"/>
      <c r="AS1671" s="213"/>
      <c r="AT1671" s="213"/>
      <c r="AU1671" s="213"/>
      <c r="AV1671" s="885"/>
      <c r="AW1671" s="885"/>
      <c r="AX1671" s="885"/>
      <c r="AY1671" s="885"/>
      <c r="AZ1671" s="177"/>
    </row>
    <row r="1672" spans="2:52" ht="15" customHeight="1">
      <c r="B1672" s="1310">
        <v>1666</v>
      </c>
      <c r="C1672" s="553" t="s">
        <v>1141</v>
      </c>
      <c r="D1672" s="566" t="s">
        <v>9146</v>
      </c>
      <c r="E1672" s="684" t="s">
        <v>4241</v>
      </c>
      <c r="F1672" s="311" t="s">
        <v>9148</v>
      </c>
      <c r="G1672" s="311" t="s">
        <v>102</v>
      </c>
      <c r="H1672" s="522" t="s">
        <v>24</v>
      </c>
      <c r="I1672" s="962">
        <v>30778</v>
      </c>
      <c r="J1672" s="231">
        <f t="shared" ca="1" si="149"/>
        <v>38</v>
      </c>
      <c r="K1672" s="312" t="s">
        <v>24</v>
      </c>
      <c r="L1672" s="322" t="s">
        <v>24</v>
      </c>
      <c r="M1672" s="332" t="s">
        <v>24</v>
      </c>
      <c r="N1672" s="728">
        <v>42487</v>
      </c>
      <c r="O1672" s="583" t="s">
        <v>24</v>
      </c>
      <c r="P1672" s="675" t="s">
        <v>24</v>
      </c>
      <c r="Q1672" s="198" t="str">
        <f t="shared" si="146"/>
        <v>-</v>
      </c>
      <c r="R1672" s="181" t="str">
        <f t="shared" ca="1" si="147"/>
        <v>TIDAK MCU</v>
      </c>
      <c r="S1672" s="451" t="s">
        <v>9801</v>
      </c>
      <c r="T1672" s="904">
        <v>44292</v>
      </c>
      <c r="U1672" s="887">
        <v>44292</v>
      </c>
      <c r="V1672" s="1330" t="s">
        <v>24</v>
      </c>
      <c r="W1672" s="136" t="s">
        <v>24</v>
      </c>
      <c r="X1672" s="200"/>
      <c r="Y1672" s="201"/>
      <c r="Z1672" s="202"/>
      <c r="AA1672" s="216" t="s">
        <v>100</v>
      </c>
      <c r="AB1672" s="462" t="s">
        <v>9959</v>
      </c>
      <c r="AC1672" s="243" t="s">
        <v>9960</v>
      </c>
      <c r="AD1672" s="243" t="s">
        <v>9961</v>
      </c>
      <c r="AE1672" s="465" t="s">
        <v>6974</v>
      </c>
      <c r="AF1672" s="465" t="s">
        <v>926</v>
      </c>
      <c r="AG1672" s="465" t="s">
        <v>929</v>
      </c>
      <c r="AH1672" s="1213"/>
      <c r="AI1672" s="244" t="str">
        <f t="shared" si="148"/>
        <v>LIGHT VEHICLETYRE HANDLERCRANE TRUCK, FORKLIFTMANITOU WA 500, WA 600HD 465, HD 785GD 705, GD 825</v>
      </c>
      <c r="AJ1672" s="1315">
        <f t="shared" si="150"/>
        <v>42487</v>
      </c>
      <c r="AK1672" s="530" t="s">
        <v>24</v>
      </c>
      <c r="AL1672" s="679">
        <v>42487</v>
      </c>
      <c r="AM1672" s="213"/>
      <c r="AN1672" s="244"/>
      <c r="AO1672" s="244"/>
      <c r="AP1672" s="213"/>
      <c r="AQ1672" s="1231" t="s">
        <v>3094</v>
      </c>
      <c r="AR1672" s="213"/>
      <c r="AS1672" s="213"/>
      <c r="AT1672" s="213"/>
      <c r="AU1672" s="213"/>
      <c r="AV1672" s="885"/>
      <c r="AW1672" s="885"/>
      <c r="AX1672" s="885"/>
      <c r="AY1672" s="885"/>
      <c r="AZ1672" s="177"/>
    </row>
    <row r="1673" spans="2:52" ht="15" customHeight="1">
      <c r="B1673" s="1310">
        <v>1667</v>
      </c>
      <c r="C1673" s="553" t="s">
        <v>3898</v>
      </c>
      <c r="D1673" s="2138" t="s">
        <v>221</v>
      </c>
      <c r="E1673" s="568" t="s">
        <v>222</v>
      </c>
      <c r="F1673" s="311" t="s">
        <v>3899</v>
      </c>
      <c r="G1673" s="311" t="s">
        <v>129</v>
      </c>
      <c r="H1673" s="1176" t="s">
        <v>3900</v>
      </c>
      <c r="I1673" s="2139">
        <v>36222</v>
      </c>
      <c r="J1673" s="231">
        <f t="shared" ca="1" si="149"/>
        <v>23</v>
      </c>
      <c r="K1673" s="2140" t="s">
        <v>83</v>
      </c>
      <c r="L1673" s="2142">
        <v>1723181100889</v>
      </c>
      <c r="M1673" s="2143">
        <v>44988</v>
      </c>
      <c r="N1673" s="578">
        <v>43087</v>
      </c>
      <c r="O1673" s="583" t="s">
        <v>24</v>
      </c>
      <c r="P1673" s="194" t="s">
        <v>24</v>
      </c>
      <c r="Q1673" s="198" t="str">
        <f t="shared" si="146"/>
        <v>-</v>
      </c>
      <c r="R1673" s="181" t="str">
        <f t="shared" ca="1" si="147"/>
        <v>TIDAK MCU</v>
      </c>
      <c r="S1673" s="1319" t="s">
        <v>6595</v>
      </c>
      <c r="T1673" s="904">
        <v>44623</v>
      </c>
      <c r="U1673" s="1330">
        <v>44623</v>
      </c>
      <c r="V1673" s="904" t="s">
        <v>24</v>
      </c>
      <c r="W1673" s="136" t="s">
        <v>24</v>
      </c>
      <c r="X1673" s="714"/>
      <c r="Y1673" s="201"/>
      <c r="Z1673" s="202"/>
      <c r="AA1673" s="1319" t="s">
        <v>100</v>
      </c>
      <c r="AB1673" s="1319"/>
      <c r="AC1673" s="213"/>
      <c r="AD1673" s="213"/>
      <c r="AE1673" s="213"/>
      <c r="AF1673" s="213"/>
      <c r="AG1673" s="213"/>
      <c r="AH1673" s="1305"/>
      <c r="AI1673" s="244" t="str">
        <f t="shared" si="148"/>
        <v>LIGHT VEHICLE</v>
      </c>
      <c r="AJ1673" s="1315">
        <f t="shared" si="150"/>
        <v>43087</v>
      </c>
      <c r="AK1673" s="198" t="s">
        <v>24</v>
      </c>
      <c r="AL1673" s="614" t="s">
        <v>4213</v>
      </c>
      <c r="AM1673" s="213"/>
      <c r="AN1673" s="244"/>
      <c r="AO1673" s="244"/>
      <c r="AP1673" s="213"/>
      <c r="AQ1673" s="1231" t="s">
        <v>3094</v>
      </c>
      <c r="AR1673" s="213"/>
      <c r="AS1673" s="213"/>
      <c r="AT1673" s="213"/>
      <c r="AU1673" s="213"/>
      <c r="AV1673" s="177"/>
      <c r="AW1673" s="177"/>
      <c r="AX1673" s="177"/>
      <c r="AY1673" s="177"/>
      <c r="AZ1673" s="177"/>
    </row>
    <row r="1674" spans="2:52" ht="15" customHeight="1">
      <c r="B1674" s="1310">
        <v>1668</v>
      </c>
      <c r="C1674" s="547" t="s">
        <v>9151</v>
      </c>
      <c r="D1674" s="232" t="s">
        <v>9152</v>
      </c>
      <c r="E1674" s="568" t="s">
        <v>4241</v>
      </c>
      <c r="F1674" s="232" t="s">
        <v>9153</v>
      </c>
      <c r="G1674" s="311" t="s">
        <v>102</v>
      </c>
      <c r="H1674" s="522" t="s">
        <v>24</v>
      </c>
      <c r="I1674" s="687">
        <v>32437</v>
      </c>
      <c r="J1674" s="1314">
        <f t="shared" ca="1" si="149"/>
        <v>33</v>
      </c>
      <c r="K1674" s="312" t="s">
        <v>24</v>
      </c>
      <c r="L1674" s="322" t="s">
        <v>24</v>
      </c>
      <c r="M1674" s="332" t="s">
        <v>24</v>
      </c>
      <c r="N1674" s="578">
        <v>43674</v>
      </c>
      <c r="O1674" s="595" t="s">
        <v>24</v>
      </c>
      <c r="P1674" s="595" t="s">
        <v>24</v>
      </c>
      <c r="Q1674" s="198" t="str">
        <f t="shared" si="146"/>
        <v>-</v>
      </c>
      <c r="R1674" s="181" t="str">
        <f t="shared" ca="1" si="147"/>
        <v>TIDAK MCU</v>
      </c>
      <c r="S1674" s="451" t="s">
        <v>9802</v>
      </c>
      <c r="T1674" s="1330">
        <v>44490</v>
      </c>
      <c r="U1674" s="1329">
        <v>44490</v>
      </c>
      <c r="V1674" s="1330" t="s">
        <v>24</v>
      </c>
      <c r="W1674" s="1311" t="s">
        <v>24</v>
      </c>
      <c r="X1674" s="200"/>
      <c r="Y1674" s="201"/>
      <c r="Z1674" s="202"/>
      <c r="AA1674" s="364" t="s">
        <v>4457</v>
      </c>
      <c r="AB1674" s="464" t="s">
        <v>9127</v>
      </c>
      <c r="AC1674" s="465" t="s">
        <v>928</v>
      </c>
      <c r="AD1674" s="465" t="s">
        <v>929</v>
      </c>
      <c r="AE1674" s="465" t="s">
        <v>590</v>
      </c>
      <c r="AF1674" s="465" t="s">
        <v>9111</v>
      </c>
      <c r="AG1674" s="465" t="s">
        <v>926</v>
      </c>
      <c r="AH1674" s="1213"/>
      <c r="AI1674" s="244" t="str">
        <f t="shared" si="148"/>
        <v>SC P360, SC P380WA 500DZ 85 - DZ 375GD 705, GD 825COMPACTOR LOWBOY FH 16HD 465, HD 785</v>
      </c>
      <c r="AJ1674" s="1315">
        <f t="shared" si="150"/>
        <v>43674</v>
      </c>
      <c r="AK1674" s="199" t="s">
        <v>24</v>
      </c>
      <c r="AL1674" s="679">
        <v>43674</v>
      </c>
      <c r="AM1674" s="213"/>
      <c r="AN1674" s="244"/>
      <c r="AO1674" s="244"/>
      <c r="AP1674" s="213"/>
      <c r="AQ1674" s="180"/>
      <c r="AR1674" s="213"/>
      <c r="AS1674" s="213"/>
      <c r="AT1674" s="213"/>
      <c r="AU1674" s="213"/>
      <c r="AV1674" s="885"/>
      <c r="AW1674" s="885"/>
      <c r="AX1674" s="885"/>
      <c r="AY1674" s="885"/>
      <c r="AZ1674" s="177"/>
    </row>
    <row r="1675" spans="2:52" ht="15" customHeight="1">
      <c r="B1675" s="1310">
        <v>1669</v>
      </c>
      <c r="C1675" s="547" t="s">
        <v>9154</v>
      </c>
      <c r="D1675" s="568" t="s">
        <v>9146</v>
      </c>
      <c r="E1675" s="568" t="s">
        <v>4241</v>
      </c>
      <c r="F1675" s="311" t="s">
        <v>9155</v>
      </c>
      <c r="G1675" s="311" t="s">
        <v>102</v>
      </c>
      <c r="H1675" s="522" t="s">
        <v>24</v>
      </c>
      <c r="I1675" s="687">
        <v>30463</v>
      </c>
      <c r="J1675" s="903">
        <f t="shared" ca="1" si="149"/>
        <v>39</v>
      </c>
      <c r="K1675" s="176" t="s">
        <v>24</v>
      </c>
      <c r="L1675" s="170" t="s">
        <v>24</v>
      </c>
      <c r="M1675" s="173" t="s">
        <v>24</v>
      </c>
      <c r="N1675" s="578">
        <v>43143</v>
      </c>
      <c r="O1675" s="583" t="s">
        <v>24</v>
      </c>
      <c r="P1675" s="675" t="s">
        <v>24</v>
      </c>
      <c r="Q1675" s="198" t="str">
        <f t="shared" si="146"/>
        <v>-</v>
      </c>
      <c r="R1675" s="181" t="str">
        <f t="shared" ca="1" si="147"/>
        <v>TIDAK MCU</v>
      </c>
      <c r="S1675" s="451" t="s">
        <v>24</v>
      </c>
      <c r="T1675" s="904">
        <v>44343</v>
      </c>
      <c r="U1675" s="212" t="s">
        <v>99</v>
      </c>
      <c r="V1675" s="904" t="s">
        <v>24</v>
      </c>
      <c r="W1675" s="136" t="s">
        <v>24</v>
      </c>
      <c r="X1675" s="200"/>
      <c r="Y1675" s="201"/>
      <c r="Z1675" s="202"/>
      <c r="AA1675" s="232" t="s">
        <v>24</v>
      </c>
      <c r="AB1675" s="232" t="s">
        <v>24</v>
      </c>
      <c r="AC1675" s="244" t="s">
        <v>24</v>
      </c>
      <c r="AD1675" s="244" t="s">
        <v>24</v>
      </c>
      <c r="AE1675" s="244" t="s">
        <v>24</v>
      </c>
      <c r="AF1675" s="244" t="s">
        <v>24</v>
      </c>
      <c r="AG1675" s="244" t="s">
        <v>24</v>
      </c>
      <c r="AH1675" s="902"/>
      <c r="AI1675" s="244" t="str">
        <f t="shared" si="148"/>
        <v>-------</v>
      </c>
      <c r="AJ1675" s="1315">
        <f t="shared" si="150"/>
        <v>43143</v>
      </c>
      <c r="AK1675" s="583" t="s">
        <v>24</v>
      </c>
      <c r="AL1675" s="614" t="s">
        <v>24</v>
      </c>
      <c r="AM1675" s="213"/>
      <c r="AN1675" s="244"/>
      <c r="AO1675" s="244"/>
      <c r="AP1675" s="213"/>
      <c r="AQ1675" s="1231" t="s">
        <v>3094</v>
      </c>
      <c r="AR1675" s="213"/>
      <c r="AS1675" s="213"/>
      <c r="AT1675" s="213"/>
      <c r="AU1675" s="213"/>
      <c r="AV1675" s="177"/>
      <c r="AW1675" s="177"/>
      <c r="AX1675" s="177"/>
      <c r="AY1675" s="177"/>
      <c r="AZ1675" s="177"/>
    </row>
    <row r="1676" spans="2:52" ht="15" customHeight="1">
      <c r="B1676" s="1310">
        <v>1670</v>
      </c>
      <c r="C1676" s="553" t="s">
        <v>9157</v>
      </c>
      <c r="D1676" s="384" t="s">
        <v>9158</v>
      </c>
      <c r="E1676" s="568" t="s">
        <v>4241</v>
      </c>
      <c r="F1676" s="311" t="s">
        <v>9159</v>
      </c>
      <c r="G1676" s="311" t="s">
        <v>102</v>
      </c>
      <c r="H1676" s="522" t="s">
        <v>24</v>
      </c>
      <c r="I1676" s="687">
        <v>29249</v>
      </c>
      <c r="J1676" s="903">
        <f t="shared" ca="1" si="149"/>
        <v>42</v>
      </c>
      <c r="K1676" s="312" t="s">
        <v>24</v>
      </c>
      <c r="L1676" s="322" t="s">
        <v>24</v>
      </c>
      <c r="M1676" s="332" t="s">
        <v>24</v>
      </c>
      <c r="N1676" s="578">
        <v>41596</v>
      </c>
      <c r="O1676" s="583" t="s">
        <v>24</v>
      </c>
      <c r="P1676" s="675" t="s">
        <v>24</v>
      </c>
      <c r="Q1676" s="198" t="str">
        <f t="shared" si="146"/>
        <v>-</v>
      </c>
      <c r="R1676" s="181" t="str">
        <f t="shared" ca="1" si="147"/>
        <v>TIDAK MCU</v>
      </c>
      <c r="S1676" s="451" t="s">
        <v>24</v>
      </c>
      <c r="T1676" s="904">
        <v>44620</v>
      </c>
      <c r="U1676" s="887" t="s">
        <v>99</v>
      </c>
      <c r="V1676" s="904" t="s">
        <v>24</v>
      </c>
      <c r="W1676" s="136" t="s">
        <v>24</v>
      </c>
      <c r="X1676" s="200"/>
      <c r="Y1676" s="201"/>
      <c r="Z1676" s="202"/>
      <c r="AA1676" s="1314" t="s">
        <v>24</v>
      </c>
      <c r="AB1676" s="232" t="s">
        <v>24</v>
      </c>
      <c r="AC1676" s="244" t="s">
        <v>24</v>
      </c>
      <c r="AD1676" s="244" t="s">
        <v>24</v>
      </c>
      <c r="AE1676" s="244" t="s">
        <v>24</v>
      </c>
      <c r="AF1676" s="244" t="s">
        <v>24</v>
      </c>
      <c r="AG1676" s="244" t="s">
        <v>24</v>
      </c>
      <c r="AH1676" s="902"/>
      <c r="AI1676" s="244" t="str">
        <f t="shared" si="148"/>
        <v>-------</v>
      </c>
      <c r="AJ1676" s="1315">
        <f t="shared" si="150"/>
        <v>41596</v>
      </c>
      <c r="AK1676" s="217" t="s">
        <v>24</v>
      </c>
      <c r="AL1676" s="614" t="s">
        <v>24</v>
      </c>
      <c r="AM1676" s="213"/>
      <c r="AN1676" s="244"/>
      <c r="AO1676" s="244"/>
      <c r="AP1676" s="213"/>
      <c r="AQ1676" s="180"/>
      <c r="AR1676" s="213"/>
      <c r="AS1676" s="213"/>
      <c r="AT1676" s="213"/>
      <c r="AU1676" s="213"/>
      <c r="AV1676" s="885"/>
      <c r="AW1676" s="885"/>
      <c r="AX1676" s="885"/>
      <c r="AY1676" s="885"/>
      <c r="AZ1676" s="177"/>
    </row>
    <row r="1677" spans="2:52" ht="15" customHeight="1">
      <c r="B1677" s="1310">
        <v>1671</v>
      </c>
      <c r="C1677" s="547" t="s">
        <v>2501</v>
      </c>
      <c r="D1677" s="384" t="s">
        <v>226</v>
      </c>
      <c r="E1677" s="521" t="s">
        <v>4241</v>
      </c>
      <c r="F1677" s="1314" t="s">
        <v>9160</v>
      </c>
      <c r="G1677" s="509" t="s">
        <v>102</v>
      </c>
      <c r="H1677" s="522" t="s">
        <v>24</v>
      </c>
      <c r="I1677" s="687">
        <v>35131</v>
      </c>
      <c r="J1677" s="903">
        <f t="shared" ca="1" si="149"/>
        <v>26</v>
      </c>
      <c r="K1677" s="176" t="s">
        <v>24</v>
      </c>
      <c r="L1677" s="170" t="s">
        <v>24</v>
      </c>
      <c r="M1677" s="173" t="s">
        <v>24</v>
      </c>
      <c r="N1677" s="578">
        <v>43665</v>
      </c>
      <c r="O1677" s="595" t="s">
        <v>24</v>
      </c>
      <c r="P1677" s="595" t="s">
        <v>24</v>
      </c>
      <c r="Q1677" s="198" t="str">
        <f t="shared" si="146"/>
        <v>-</v>
      </c>
      <c r="R1677" s="181" t="str">
        <f t="shared" ca="1" si="147"/>
        <v>TIDAK MCU</v>
      </c>
      <c r="S1677" s="451" t="s">
        <v>24</v>
      </c>
      <c r="T1677" s="904">
        <v>44262</v>
      </c>
      <c r="U1677" s="1329" t="s">
        <v>99</v>
      </c>
      <c r="V1677" s="395" t="s">
        <v>24</v>
      </c>
      <c r="W1677" s="136" t="s">
        <v>24</v>
      </c>
      <c r="X1677" s="200"/>
      <c r="Y1677" s="201"/>
      <c r="Z1677" s="952"/>
      <c r="AA1677" s="902" t="s">
        <v>24</v>
      </c>
      <c r="AB1677" s="1019" t="s">
        <v>24</v>
      </c>
      <c r="AC1677" s="244" t="s">
        <v>24</v>
      </c>
      <c r="AD1677" s="244" t="s">
        <v>24</v>
      </c>
      <c r="AE1677" s="244" t="s">
        <v>24</v>
      </c>
      <c r="AF1677" s="244" t="s">
        <v>24</v>
      </c>
      <c r="AG1677" s="244" t="s">
        <v>24</v>
      </c>
      <c r="AH1677" s="902"/>
      <c r="AI1677" s="244" t="str">
        <f t="shared" si="148"/>
        <v>-------</v>
      </c>
      <c r="AJ1677" s="1315">
        <f t="shared" si="150"/>
        <v>43665</v>
      </c>
      <c r="AK1677" s="583" t="s">
        <v>24</v>
      </c>
      <c r="AL1677" s="614" t="s">
        <v>24</v>
      </c>
      <c r="AM1677" s="213"/>
      <c r="AN1677" s="244"/>
      <c r="AO1677" s="244"/>
      <c r="AP1677" s="213"/>
      <c r="AQ1677" s="180"/>
      <c r="AR1677" s="213"/>
      <c r="AS1677" s="213"/>
      <c r="AT1677" s="213"/>
      <c r="AU1677" s="213"/>
      <c r="AV1677" s="177"/>
      <c r="AW1677" s="177"/>
      <c r="AX1677" s="177"/>
      <c r="AY1677" s="177"/>
      <c r="AZ1677" s="177"/>
    </row>
    <row r="1678" spans="2:52" ht="15" customHeight="1">
      <c r="B1678" s="1310">
        <v>1672</v>
      </c>
      <c r="C1678" s="547" t="s">
        <v>9161</v>
      </c>
      <c r="D1678" s="384" t="s">
        <v>9162</v>
      </c>
      <c r="E1678" s="521" t="s">
        <v>4241</v>
      </c>
      <c r="F1678" s="509" t="s">
        <v>9163</v>
      </c>
      <c r="G1678" s="509" t="s">
        <v>102</v>
      </c>
      <c r="H1678" s="961" t="s">
        <v>24</v>
      </c>
      <c r="I1678" s="1709">
        <v>30278</v>
      </c>
      <c r="J1678" s="903">
        <f t="shared" ca="1" si="149"/>
        <v>39</v>
      </c>
      <c r="K1678" s="312" t="s">
        <v>24</v>
      </c>
      <c r="L1678" s="322" t="s">
        <v>24</v>
      </c>
      <c r="M1678" s="332" t="s">
        <v>24</v>
      </c>
      <c r="N1678" s="578">
        <v>42817</v>
      </c>
      <c r="O1678" s="583" t="s">
        <v>24</v>
      </c>
      <c r="P1678" s="675" t="s">
        <v>24</v>
      </c>
      <c r="Q1678" s="198" t="str">
        <f t="shared" si="146"/>
        <v>-</v>
      </c>
      <c r="R1678" s="181" t="str">
        <f t="shared" ca="1" si="147"/>
        <v>TIDAK MCU</v>
      </c>
      <c r="S1678" s="451" t="s">
        <v>24</v>
      </c>
      <c r="T1678" s="904">
        <v>44523</v>
      </c>
      <c r="U1678" s="1329" t="s">
        <v>99</v>
      </c>
      <c r="V1678" s="904" t="s">
        <v>24</v>
      </c>
      <c r="W1678" s="136" t="s">
        <v>24</v>
      </c>
      <c r="X1678" s="200"/>
      <c r="Y1678" s="201"/>
      <c r="Z1678" s="202"/>
      <c r="AA1678" s="232" t="s">
        <v>24</v>
      </c>
      <c r="AB1678" s="232" t="s">
        <v>24</v>
      </c>
      <c r="AC1678" s="244" t="s">
        <v>24</v>
      </c>
      <c r="AD1678" s="244" t="s">
        <v>24</v>
      </c>
      <c r="AE1678" s="244" t="s">
        <v>24</v>
      </c>
      <c r="AF1678" s="244" t="s">
        <v>24</v>
      </c>
      <c r="AG1678" s="244" t="s">
        <v>24</v>
      </c>
      <c r="AH1678" s="902"/>
      <c r="AI1678" s="244" t="str">
        <f t="shared" si="148"/>
        <v>-------</v>
      </c>
      <c r="AJ1678" s="1315">
        <f t="shared" si="150"/>
        <v>42817</v>
      </c>
      <c r="AK1678" s="217" t="s">
        <v>24</v>
      </c>
      <c r="AL1678" s="614" t="s">
        <v>24</v>
      </c>
      <c r="AM1678" s="213"/>
      <c r="AN1678" s="244"/>
      <c r="AO1678" s="244"/>
      <c r="AP1678" s="213"/>
      <c r="AQ1678" s="213"/>
      <c r="AR1678" s="213"/>
      <c r="AS1678" s="213"/>
      <c r="AT1678" s="213"/>
      <c r="AU1678" s="213"/>
      <c r="AV1678" s="885"/>
      <c r="AW1678" s="885"/>
      <c r="AX1678" s="885"/>
      <c r="AY1678" s="885"/>
      <c r="AZ1678" s="177"/>
    </row>
    <row r="1679" spans="2:52" ht="15" customHeight="1">
      <c r="B1679" s="1310">
        <v>1673</v>
      </c>
      <c r="C1679" s="553" t="s">
        <v>9164</v>
      </c>
      <c r="D1679" s="384" t="s">
        <v>9165</v>
      </c>
      <c r="E1679" s="521" t="s">
        <v>4241</v>
      </c>
      <c r="F1679" s="509" t="s">
        <v>9166</v>
      </c>
      <c r="G1679" s="509" t="s">
        <v>102</v>
      </c>
      <c r="H1679" s="961" t="s">
        <v>24</v>
      </c>
      <c r="I1679" s="1709">
        <v>34671</v>
      </c>
      <c r="J1679" s="231">
        <f t="shared" ca="1" si="149"/>
        <v>27</v>
      </c>
      <c r="K1679" s="318" t="s">
        <v>24</v>
      </c>
      <c r="L1679" s="330" t="s">
        <v>24</v>
      </c>
      <c r="M1679" s="332" t="s">
        <v>24</v>
      </c>
      <c r="N1679" s="578">
        <v>42996</v>
      </c>
      <c r="O1679" s="217" t="s">
        <v>24</v>
      </c>
      <c r="P1679" s="675" t="s">
        <v>24</v>
      </c>
      <c r="Q1679" s="198" t="str">
        <f t="shared" si="146"/>
        <v>-</v>
      </c>
      <c r="R1679" s="181" t="str">
        <f t="shared" ca="1" si="147"/>
        <v>TIDAK MCU</v>
      </c>
      <c r="S1679" s="451" t="s">
        <v>24</v>
      </c>
      <c r="T1679" s="904">
        <v>44533</v>
      </c>
      <c r="U1679" s="1329" t="s">
        <v>99</v>
      </c>
      <c r="V1679" s="904" t="s">
        <v>24</v>
      </c>
      <c r="W1679" s="136" t="s">
        <v>24</v>
      </c>
      <c r="X1679" s="200"/>
      <c r="Y1679" s="201"/>
      <c r="Z1679" s="202"/>
      <c r="AA1679" s="232" t="s">
        <v>24</v>
      </c>
      <c r="AB1679" s="232" t="s">
        <v>24</v>
      </c>
      <c r="AC1679" s="244" t="s">
        <v>24</v>
      </c>
      <c r="AD1679" s="244" t="s">
        <v>24</v>
      </c>
      <c r="AE1679" s="244" t="s">
        <v>24</v>
      </c>
      <c r="AF1679" s="244" t="s">
        <v>24</v>
      </c>
      <c r="AG1679" s="244" t="s">
        <v>24</v>
      </c>
      <c r="AH1679" s="902"/>
      <c r="AI1679" s="244" t="str">
        <f t="shared" si="148"/>
        <v>-------</v>
      </c>
      <c r="AJ1679" s="1315">
        <f t="shared" si="150"/>
        <v>42996</v>
      </c>
      <c r="AK1679" s="217" t="s">
        <v>24</v>
      </c>
      <c r="AL1679" s="614" t="s">
        <v>24</v>
      </c>
      <c r="AM1679" s="213"/>
      <c r="AN1679" s="244"/>
      <c r="AO1679" s="244"/>
      <c r="AP1679" s="213"/>
      <c r="AQ1679" s="1231" t="s">
        <v>3094</v>
      </c>
      <c r="AR1679" s="213"/>
      <c r="AS1679" s="213"/>
      <c r="AT1679" s="213"/>
      <c r="AU1679" s="213"/>
      <c r="AV1679" s="177"/>
      <c r="AW1679" s="177"/>
      <c r="AX1679" s="177"/>
      <c r="AY1679" s="177"/>
      <c r="AZ1679" s="177"/>
    </row>
    <row r="1680" spans="2:52" ht="15" customHeight="1">
      <c r="B1680" s="1310">
        <v>1674</v>
      </c>
      <c r="C1680" s="553" t="s">
        <v>9167</v>
      </c>
      <c r="D1680" s="384" t="s">
        <v>9168</v>
      </c>
      <c r="E1680" s="554" t="s">
        <v>4241</v>
      </c>
      <c r="F1680" s="509" t="s">
        <v>9169</v>
      </c>
      <c r="G1680" s="509" t="s">
        <v>102</v>
      </c>
      <c r="H1680" s="961" t="s">
        <v>24</v>
      </c>
      <c r="I1680" s="1709">
        <v>30121</v>
      </c>
      <c r="J1680" s="231">
        <f t="shared" ca="1" si="149"/>
        <v>40</v>
      </c>
      <c r="K1680" s="686" t="s">
        <v>83</v>
      </c>
      <c r="L1680" s="1842" t="s">
        <v>24</v>
      </c>
      <c r="M1680" s="217">
        <v>45462</v>
      </c>
      <c r="N1680" s="578">
        <v>43143</v>
      </c>
      <c r="O1680" s="217" t="s">
        <v>24</v>
      </c>
      <c r="P1680" s="675" t="s">
        <v>24</v>
      </c>
      <c r="Q1680" s="198" t="str">
        <f t="shared" ref="Q1680:Q1743" si="151">IF(OR(O1680="-",O1680=""),"-",O1680+365)</f>
        <v>-</v>
      </c>
      <c r="R1680" s="181" t="str">
        <f t="shared" ref="R1680:R1743" ca="1" si="152">IF(OR(O1680="",O1680="-"),"TIDAK MCU",IF(Q1680&gt;TODAY(),"BERLAKU","EXPIRED"))</f>
        <v>TIDAK MCU</v>
      </c>
      <c r="S1680" s="451" t="s">
        <v>9803</v>
      </c>
      <c r="T1680" s="904">
        <v>44366</v>
      </c>
      <c r="U1680" s="887">
        <v>44366</v>
      </c>
      <c r="V1680" s="904" t="s">
        <v>24</v>
      </c>
      <c r="W1680" s="136" t="s">
        <v>24</v>
      </c>
      <c r="X1680" s="200"/>
      <c r="Y1680" s="201"/>
      <c r="Z1680" s="202"/>
      <c r="AA1680" s="462" t="s">
        <v>100</v>
      </c>
      <c r="AB1680" s="462" t="s">
        <v>9114</v>
      </c>
      <c r="AC1680" s="243" t="s">
        <v>9962</v>
      </c>
      <c r="AD1680" s="244" t="s">
        <v>925</v>
      </c>
      <c r="AE1680" s="244" t="s">
        <v>928</v>
      </c>
      <c r="AF1680" s="244" t="s">
        <v>4457</v>
      </c>
      <c r="AG1680" s="244" t="s">
        <v>24</v>
      </c>
      <c r="AH1680" s="902"/>
      <c r="AI1680" s="244" t="str">
        <f t="shared" ref="AI1680:AI1743" si="153">+CONCATENATE(AA1680,AB1680,AC1680,AD1680,AE1680,AF1680,AG1680)</f>
        <v>LIGHT VEHICLEMOBILE CRANE KLS 2OHC (SIO)PC 200 - PC 2000DZ 85 - DZ 375SC P360, SC P380-</v>
      </c>
      <c r="AJ1680" s="1315">
        <f t="shared" si="150"/>
        <v>43143</v>
      </c>
      <c r="AK1680" s="530">
        <v>43647</v>
      </c>
      <c r="AL1680" s="696">
        <v>43852</v>
      </c>
      <c r="AM1680" s="213"/>
      <c r="AN1680" s="244"/>
      <c r="AO1680" s="244"/>
      <c r="AP1680" s="213"/>
      <c r="AQ1680" s="1231" t="s">
        <v>3094</v>
      </c>
      <c r="AR1680" s="213"/>
      <c r="AS1680" s="213"/>
      <c r="AT1680" s="213"/>
      <c r="AU1680" s="213"/>
      <c r="AV1680" s="885"/>
      <c r="AW1680" s="885"/>
      <c r="AX1680" s="885"/>
      <c r="AY1680" s="885"/>
      <c r="AZ1680" s="177"/>
    </row>
    <row r="1681" spans="2:60" ht="15" customHeight="1">
      <c r="B1681" s="1310">
        <v>1675</v>
      </c>
      <c r="C1681" s="553" t="s">
        <v>9170</v>
      </c>
      <c r="D1681" s="384" t="s">
        <v>9168</v>
      </c>
      <c r="E1681" s="554" t="s">
        <v>4241</v>
      </c>
      <c r="F1681" s="509" t="s">
        <v>9171</v>
      </c>
      <c r="G1681" s="509" t="s">
        <v>102</v>
      </c>
      <c r="H1681" s="522" t="s">
        <v>24</v>
      </c>
      <c r="I1681" s="1709">
        <v>32424</v>
      </c>
      <c r="J1681" s="231">
        <f t="shared" ca="1" si="149"/>
        <v>33</v>
      </c>
      <c r="K1681" s="312" t="s">
        <v>24</v>
      </c>
      <c r="L1681" s="324" t="s">
        <v>24</v>
      </c>
      <c r="M1681" s="332" t="s">
        <v>24</v>
      </c>
      <c r="N1681" s="578">
        <v>42502</v>
      </c>
      <c r="O1681" s="217" t="s">
        <v>24</v>
      </c>
      <c r="P1681" s="675" t="s">
        <v>24</v>
      </c>
      <c r="Q1681" s="198" t="str">
        <f t="shared" si="151"/>
        <v>-</v>
      </c>
      <c r="R1681" s="181" t="str">
        <f t="shared" ca="1" si="152"/>
        <v>TIDAK MCU</v>
      </c>
      <c r="S1681" s="451" t="s">
        <v>24</v>
      </c>
      <c r="T1681" s="904">
        <v>44477</v>
      </c>
      <c r="U1681" s="887" t="s">
        <v>24</v>
      </c>
      <c r="V1681" s="904" t="s">
        <v>24</v>
      </c>
      <c r="W1681" s="136" t="s">
        <v>24</v>
      </c>
      <c r="X1681" s="200"/>
      <c r="Y1681" s="201"/>
      <c r="Z1681" s="202"/>
      <c r="AA1681" s="232" t="s">
        <v>24</v>
      </c>
      <c r="AB1681" s="232" t="s">
        <v>24</v>
      </c>
      <c r="AC1681" s="244" t="s">
        <v>24</v>
      </c>
      <c r="AD1681" s="244" t="s">
        <v>24</v>
      </c>
      <c r="AE1681" s="244" t="s">
        <v>24</v>
      </c>
      <c r="AF1681" s="244" t="s">
        <v>24</v>
      </c>
      <c r="AG1681" s="244" t="s">
        <v>24</v>
      </c>
      <c r="AH1681" s="902"/>
      <c r="AI1681" s="244" t="str">
        <f t="shared" si="153"/>
        <v>-------</v>
      </c>
      <c r="AJ1681" s="1315">
        <f t="shared" si="150"/>
        <v>42502</v>
      </c>
      <c r="AK1681" s="217" t="s">
        <v>24</v>
      </c>
      <c r="AL1681" s="614" t="s">
        <v>24</v>
      </c>
      <c r="AM1681" s="213"/>
      <c r="AN1681" s="244"/>
      <c r="AO1681" s="244"/>
      <c r="AP1681" s="213"/>
      <c r="AQ1681" s="243" t="s">
        <v>3094</v>
      </c>
      <c r="AR1681" s="213"/>
      <c r="AS1681" s="213"/>
      <c r="AT1681" s="213"/>
      <c r="AU1681" s="213"/>
      <c r="AV1681" s="177"/>
      <c r="AW1681" s="177"/>
      <c r="AX1681" s="177"/>
      <c r="AY1681" s="177"/>
      <c r="AZ1681" s="177"/>
    </row>
    <row r="1682" spans="2:60" ht="15" customHeight="1">
      <c r="B1682" s="1310">
        <v>1676</v>
      </c>
      <c r="C1682" s="547" t="s">
        <v>9172</v>
      </c>
      <c r="D1682" s="684" t="s">
        <v>9168</v>
      </c>
      <c r="E1682" s="521" t="s">
        <v>4241</v>
      </c>
      <c r="F1682" s="509" t="s">
        <v>9173</v>
      </c>
      <c r="G1682" s="509" t="s">
        <v>102</v>
      </c>
      <c r="H1682" s="522" t="s">
        <v>24</v>
      </c>
      <c r="I1682" s="687">
        <v>31355</v>
      </c>
      <c r="J1682" s="231">
        <f t="shared" ca="1" si="149"/>
        <v>36</v>
      </c>
      <c r="K1682" s="312" t="s">
        <v>24</v>
      </c>
      <c r="L1682" s="322" t="s">
        <v>24</v>
      </c>
      <c r="M1682" s="332" t="s">
        <v>24</v>
      </c>
      <c r="N1682" s="578">
        <v>41885</v>
      </c>
      <c r="O1682" s="217" t="s">
        <v>24</v>
      </c>
      <c r="P1682" s="675" t="s">
        <v>24</v>
      </c>
      <c r="Q1682" s="198" t="str">
        <f t="shared" si="151"/>
        <v>-</v>
      </c>
      <c r="R1682" s="181" t="str">
        <f t="shared" ca="1" si="152"/>
        <v>TIDAK MCU</v>
      </c>
      <c r="S1682" s="451" t="s">
        <v>24</v>
      </c>
      <c r="T1682" s="904">
        <v>44504</v>
      </c>
      <c r="U1682" s="887" t="s">
        <v>99</v>
      </c>
      <c r="V1682" s="904" t="s">
        <v>24</v>
      </c>
      <c r="W1682" s="136" t="s">
        <v>24</v>
      </c>
      <c r="X1682" s="200"/>
      <c r="Y1682" s="201"/>
      <c r="Z1682" s="202"/>
      <c r="AA1682" s="232" t="s">
        <v>24</v>
      </c>
      <c r="AB1682" s="232" t="s">
        <v>24</v>
      </c>
      <c r="AC1682" s="244" t="s">
        <v>24</v>
      </c>
      <c r="AD1682" s="244" t="s">
        <v>24</v>
      </c>
      <c r="AE1682" s="244" t="s">
        <v>24</v>
      </c>
      <c r="AF1682" s="244" t="s">
        <v>24</v>
      </c>
      <c r="AG1682" s="244" t="s">
        <v>24</v>
      </c>
      <c r="AH1682" s="902"/>
      <c r="AI1682" s="244" t="str">
        <f t="shared" si="153"/>
        <v>-------</v>
      </c>
      <c r="AJ1682" s="1315">
        <f t="shared" si="150"/>
        <v>41885</v>
      </c>
      <c r="AK1682" s="217" t="s">
        <v>24</v>
      </c>
      <c r="AL1682" s="614" t="s">
        <v>24</v>
      </c>
      <c r="AM1682" s="213"/>
      <c r="AN1682" s="244"/>
      <c r="AO1682" s="244"/>
      <c r="AP1682" s="213"/>
      <c r="AQ1682" s="1231" t="s">
        <v>3094</v>
      </c>
      <c r="AR1682" s="213"/>
      <c r="AS1682" s="213"/>
      <c r="AT1682" s="213"/>
      <c r="AU1682" s="213"/>
      <c r="AV1682" s="177"/>
      <c r="AW1682" s="177"/>
      <c r="AX1682" s="177"/>
      <c r="AY1682" s="177"/>
      <c r="AZ1682" s="177"/>
    </row>
    <row r="1683" spans="2:60" ht="15" customHeight="1">
      <c r="B1683" s="1310">
        <v>1677</v>
      </c>
      <c r="C1683" s="553" t="s">
        <v>9174</v>
      </c>
      <c r="D1683" s="384" t="s">
        <v>226</v>
      </c>
      <c r="E1683" s="521" t="s">
        <v>4241</v>
      </c>
      <c r="F1683" s="1314" t="s">
        <v>9175</v>
      </c>
      <c r="G1683" s="311" t="s">
        <v>102</v>
      </c>
      <c r="H1683" s="522" t="s">
        <v>24</v>
      </c>
      <c r="I1683" s="687">
        <v>35323</v>
      </c>
      <c r="J1683" s="231">
        <f t="shared" ca="1" si="149"/>
        <v>25</v>
      </c>
      <c r="K1683" s="312" t="s">
        <v>24</v>
      </c>
      <c r="L1683" s="322" t="s">
        <v>24</v>
      </c>
      <c r="M1683" s="332" t="s">
        <v>24</v>
      </c>
      <c r="N1683" s="578">
        <v>43665</v>
      </c>
      <c r="O1683" s="199" t="s">
        <v>24</v>
      </c>
      <c r="P1683" s="595" t="s">
        <v>24</v>
      </c>
      <c r="Q1683" s="198" t="str">
        <f t="shared" si="151"/>
        <v>-</v>
      </c>
      <c r="R1683" s="181" t="str">
        <f t="shared" ca="1" si="152"/>
        <v>TIDAK MCU</v>
      </c>
      <c r="S1683" s="451" t="s">
        <v>24</v>
      </c>
      <c r="T1683" s="904">
        <v>44454</v>
      </c>
      <c r="U1683" s="1329" t="s">
        <v>24</v>
      </c>
      <c r="V1683" s="904" t="s">
        <v>24</v>
      </c>
      <c r="W1683" s="136" t="s">
        <v>24</v>
      </c>
      <c r="X1683" s="200"/>
      <c r="Y1683" s="201"/>
      <c r="Z1683" s="202"/>
      <c r="AA1683" s="232" t="s">
        <v>24</v>
      </c>
      <c r="AB1683" s="232" t="s">
        <v>24</v>
      </c>
      <c r="AC1683" s="244" t="s">
        <v>24</v>
      </c>
      <c r="AD1683" s="244" t="s">
        <v>24</v>
      </c>
      <c r="AE1683" s="244" t="s">
        <v>24</v>
      </c>
      <c r="AF1683" s="244" t="s">
        <v>24</v>
      </c>
      <c r="AG1683" s="244" t="s">
        <v>24</v>
      </c>
      <c r="AH1683" s="902"/>
      <c r="AI1683" s="244" t="str">
        <f t="shared" si="153"/>
        <v>-------</v>
      </c>
      <c r="AJ1683" s="1315">
        <f t="shared" si="150"/>
        <v>43665</v>
      </c>
      <c r="AK1683" s="217" t="s">
        <v>24</v>
      </c>
      <c r="AL1683" s="614" t="s">
        <v>24</v>
      </c>
      <c r="AM1683" s="213"/>
      <c r="AN1683" s="244"/>
      <c r="AO1683" s="244"/>
      <c r="AP1683" s="213"/>
      <c r="AQ1683" s="1231" t="s">
        <v>3094</v>
      </c>
      <c r="AR1683" s="213"/>
      <c r="AS1683" s="213"/>
      <c r="AT1683" s="213"/>
      <c r="AU1683" s="213"/>
      <c r="AV1683" s="885"/>
      <c r="AW1683" s="885"/>
      <c r="AX1683" s="885"/>
      <c r="AY1683" s="885"/>
      <c r="AZ1683" s="177"/>
    </row>
    <row r="1684" spans="2:60" ht="15" customHeight="1">
      <c r="B1684" s="1310">
        <v>1678</v>
      </c>
      <c r="C1684" s="553" t="s">
        <v>9176</v>
      </c>
      <c r="D1684" s="684" t="s">
        <v>9177</v>
      </c>
      <c r="E1684" s="554" t="s">
        <v>4241</v>
      </c>
      <c r="F1684" s="509" t="s">
        <v>9178</v>
      </c>
      <c r="G1684" s="311" t="s">
        <v>102</v>
      </c>
      <c r="H1684" s="522" t="s">
        <v>24</v>
      </c>
      <c r="I1684" s="687">
        <v>26139</v>
      </c>
      <c r="J1684" s="903">
        <f t="shared" ca="1" si="149"/>
        <v>51</v>
      </c>
      <c r="K1684" s="312" t="s">
        <v>24</v>
      </c>
      <c r="L1684" s="322" t="s">
        <v>24</v>
      </c>
      <c r="M1684" s="332" t="s">
        <v>24</v>
      </c>
      <c r="N1684" s="578">
        <v>42494</v>
      </c>
      <c r="O1684" s="199" t="s">
        <v>24</v>
      </c>
      <c r="P1684" s="595" t="s">
        <v>24</v>
      </c>
      <c r="Q1684" s="198" t="str">
        <f t="shared" si="151"/>
        <v>-</v>
      </c>
      <c r="R1684" s="181" t="str">
        <f t="shared" ca="1" si="152"/>
        <v>TIDAK MCU</v>
      </c>
      <c r="S1684" s="451" t="s">
        <v>9804</v>
      </c>
      <c r="T1684" s="1330">
        <v>44402</v>
      </c>
      <c r="U1684" s="1329">
        <v>44402</v>
      </c>
      <c r="V1684" s="904" t="s">
        <v>24</v>
      </c>
      <c r="W1684" s="136" t="s">
        <v>24</v>
      </c>
      <c r="X1684" s="200"/>
      <c r="Y1684" s="201"/>
      <c r="Z1684" s="202"/>
      <c r="AA1684" s="462" t="s">
        <v>100</v>
      </c>
      <c r="AB1684" s="462" t="s">
        <v>9962</v>
      </c>
      <c r="AC1684" s="465" t="s">
        <v>9963</v>
      </c>
      <c r="AD1684" s="465" t="s">
        <v>926</v>
      </c>
      <c r="AE1684" s="465" t="s">
        <v>6979</v>
      </c>
      <c r="AF1684" s="465" t="s">
        <v>6969</v>
      </c>
      <c r="AG1684" s="465" t="s">
        <v>9109</v>
      </c>
      <c r="AH1684" s="1213"/>
      <c r="AI1684" s="244" t="str">
        <f t="shared" si="153"/>
        <v>LIGHT VEHICLEOHC (SIO)SC P60, SC 380HD 465, HD 785DZ 85, DZ 155WA 600GD CAT 14M3</v>
      </c>
      <c r="AJ1684" s="1315">
        <f t="shared" si="150"/>
        <v>42494</v>
      </c>
      <c r="AK1684" s="199">
        <v>43707</v>
      </c>
      <c r="AL1684" s="696">
        <v>43707</v>
      </c>
      <c r="AM1684" s="213"/>
      <c r="AN1684" s="244"/>
      <c r="AO1684" s="244"/>
      <c r="AP1684" s="213"/>
      <c r="AQ1684" s="243" t="s">
        <v>3094</v>
      </c>
      <c r="AR1684" s="213"/>
      <c r="AS1684" s="213"/>
      <c r="AT1684" s="213"/>
      <c r="AU1684" s="213"/>
      <c r="AZ1684" s="458"/>
      <c r="BA1684" s="2186"/>
      <c r="BB1684" s="2186"/>
      <c r="BC1684" s="2186"/>
      <c r="BD1684" s="2186"/>
      <c r="BE1684" s="2186"/>
      <c r="BF1684" s="2186"/>
      <c r="BG1684" s="2186"/>
      <c r="BH1684" s="2186"/>
    </row>
    <row r="1685" spans="2:60" ht="15" customHeight="1">
      <c r="B1685" s="1310">
        <v>1679</v>
      </c>
      <c r="C1685" s="553" t="s">
        <v>9179</v>
      </c>
      <c r="D1685" s="684" t="s">
        <v>9177</v>
      </c>
      <c r="E1685" s="554" t="s">
        <v>4241</v>
      </c>
      <c r="F1685" s="509" t="s">
        <v>9180</v>
      </c>
      <c r="G1685" s="311" t="s">
        <v>102</v>
      </c>
      <c r="H1685" s="522" t="s">
        <v>24</v>
      </c>
      <c r="I1685" s="687">
        <v>35368</v>
      </c>
      <c r="J1685" s="231">
        <f t="shared" ca="1" si="149"/>
        <v>25</v>
      </c>
      <c r="K1685" s="312" t="s">
        <v>24</v>
      </c>
      <c r="L1685" s="322" t="s">
        <v>24</v>
      </c>
      <c r="M1685" s="332" t="s">
        <v>24</v>
      </c>
      <c r="N1685" s="578">
        <v>43296</v>
      </c>
      <c r="O1685" s="199" t="s">
        <v>24</v>
      </c>
      <c r="P1685" s="595" t="s">
        <v>24</v>
      </c>
      <c r="Q1685" s="198" t="str">
        <f t="shared" si="151"/>
        <v>-</v>
      </c>
      <c r="R1685" s="181" t="str">
        <f t="shared" ca="1" si="152"/>
        <v>TIDAK MCU</v>
      </c>
      <c r="S1685" s="451" t="s">
        <v>24</v>
      </c>
      <c r="T1685" s="904">
        <v>44499</v>
      </c>
      <c r="U1685" s="887" t="s">
        <v>24</v>
      </c>
      <c r="V1685" s="904" t="s">
        <v>24</v>
      </c>
      <c r="W1685" s="136" t="s">
        <v>24</v>
      </c>
      <c r="X1685" s="200"/>
      <c r="Y1685" s="201"/>
      <c r="Z1685" s="202"/>
      <c r="AA1685" s="232" t="s">
        <v>24</v>
      </c>
      <c r="AB1685" s="232" t="s">
        <v>24</v>
      </c>
      <c r="AC1685" s="244" t="s">
        <v>24</v>
      </c>
      <c r="AD1685" s="244" t="s">
        <v>24</v>
      </c>
      <c r="AE1685" s="244" t="s">
        <v>24</v>
      </c>
      <c r="AF1685" s="244" t="s">
        <v>24</v>
      </c>
      <c r="AG1685" s="244" t="s">
        <v>24</v>
      </c>
      <c r="AH1685" s="481"/>
      <c r="AI1685" s="244" t="str">
        <f t="shared" si="153"/>
        <v>-------</v>
      </c>
      <c r="AJ1685" s="1315">
        <f t="shared" si="150"/>
        <v>43296</v>
      </c>
      <c r="AK1685" s="217" t="s">
        <v>24</v>
      </c>
      <c r="AL1685" s="614" t="s">
        <v>24</v>
      </c>
      <c r="AM1685" s="213"/>
      <c r="AN1685" s="244"/>
      <c r="AO1685" s="244"/>
      <c r="AP1685" s="213"/>
      <c r="AQ1685" s="1231" t="s">
        <v>3094</v>
      </c>
      <c r="AR1685" s="213"/>
      <c r="AS1685" s="213"/>
      <c r="AT1685" s="213"/>
      <c r="AU1685" s="213"/>
      <c r="AZ1685" s="177"/>
    </row>
    <row r="1686" spans="2:60" ht="15" customHeight="1">
      <c r="B1686" s="1310">
        <v>1680</v>
      </c>
      <c r="C1686" s="547" t="s">
        <v>9181</v>
      </c>
      <c r="D1686" s="232" t="s">
        <v>226</v>
      </c>
      <c r="E1686" s="521" t="s">
        <v>4241</v>
      </c>
      <c r="F1686" s="1314" t="s">
        <v>9182</v>
      </c>
      <c r="G1686" s="311" t="s">
        <v>102</v>
      </c>
      <c r="H1686" s="522" t="s">
        <v>24</v>
      </c>
      <c r="I1686" s="687">
        <v>36056</v>
      </c>
      <c r="J1686" s="903">
        <f t="shared" ca="1" si="149"/>
        <v>23</v>
      </c>
      <c r="K1686" s="312" t="s">
        <v>24</v>
      </c>
      <c r="L1686" s="322" t="s">
        <v>24</v>
      </c>
      <c r="M1686" s="332" t="s">
        <v>24</v>
      </c>
      <c r="N1686" s="578">
        <v>43663</v>
      </c>
      <c r="O1686" s="199" t="s">
        <v>24</v>
      </c>
      <c r="P1686" s="595" t="s">
        <v>24</v>
      </c>
      <c r="Q1686" s="198" t="str">
        <f t="shared" si="151"/>
        <v>-</v>
      </c>
      <c r="R1686" s="181" t="str">
        <f t="shared" ca="1" si="152"/>
        <v>TIDAK MCU</v>
      </c>
      <c r="S1686" s="451" t="s">
        <v>24</v>
      </c>
      <c r="T1686" s="904">
        <v>44457</v>
      </c>
      <c r="U1686" s="1329" t="s">
        <v>99</v>
      </c>
      <c r="V1686" s="904" t="s">
        <v>24</v>
      </c>
      <c r="W1686" s="136" t="s">
        <v>24</v>
      </c>
      <c r="X1686" s="200"/>
      <c r="Y1686" s="201"/>
      <c r="Z1686" s="202"/>
      <c r="AA1686" s="232" t="s">
        <v>24</v>
      </c>
      <c r="AB1686" s="232" t="s">
        <v>24</v>
      </c>
      <c r="AC1686" s="244" t="s">
        <v>24</v>
      </c>
      <c r="AD1686" s="244" t="s">
        <v>24</v>
      </c>
      <c r="AE1686" s="244" t="s">
        <v>24</v>
      </c>
      <c r="AF1686" s="244" t="s">
        <v>24</v>
      </c>
      <c r="AG1686" s="244" t="s">
        <v>24</v>
      </c>
      <c r="AH1686" s="902"/>
      <c r="AI1686" s="244" t="str">
        <f t="shared" si="153"/>
        <v>-------</v>
      </c>
      <c r="AJ1686" s="1315">
        <f t="shared" si="150"/>
        <v>43663</v>
      </c>
      <c r="AK1686" s="217" t="s">
        <v>24</v>
      </c>
      <c r="AL1686" s="614" t="s">
        <v>24</v>
      </c>
      <c r="AM1686" s="213"/>
      <c r="AN1686" s="244"/>
      <c r="AO1686" s="244"/>
      <c r="AP1686" s="213"/>
      <c r="AQ1686" s="180"/>
      <c r="AR1686" s="213"/>
      <c r="AS1686" s="213"/>
      <c r="AT1686" s="213"/>
      <c r="AU1686" s="213"/>
      <c r="AV1686" s="885"/>
      <c r="AW1686" s="885"/>
      <c r="AX1686" s="885"/>
      <c r="AY1686" s="885"/>
      <c r="AZ1686" s="177"/>
    </row>
    <row r="1687" spans="2:60" ht="15" customHeight="1">
      <c r="B1687" s="1310">
        <v>1681</v>
      </c>
      <c r="C1687" s="553" t="s">
        <v>9183</v>
      </c>
      <c r="D1687" s="684" t="s">
        <v>9214</v>
      </c>
      <c r="E1687" s="554" t="s">
        <v>4241</v>
      </c>
      <c r="F1687" s="509" t="s">
        <v>9184</v>
      </c>
      <c r="G1687" s="509" t="s">
        <v>102</v>
      </c>
      <c r="H1687" s="522" t="s">
        <v>24</v>
      </c>
      <c r="I1687" s="1709">
        <v>29080</v>
      </c>
      <c r="J1687" s="903">
        <f t="shared" ca="1" si="149"/>
        <v>43</v>
      </c>
      <c r="K1687" s="312" t="s">
        <v>24</v>
      </c>
      <c r="L1687" s="324" t="s">
        <v>24</v>
      </c>
      <c r="M1687" s="332" t="s">
        <v>24</v>
      </c>
      <c r="N1687" s="578">
        <v>41460</v>
      </c>
      <c r="O1687" s="199" t="s">
        <v>24</v>
      </c>
      <c r="P1687" s="595" t="s">
        <v>24</v>
      </c>
      <c r="Q1687" s="198" t="str">
        <f t="shared" si="151"/>
        <v>-</v>
      </c>
      <c r="R1687" s="181" t="str">
        <f t="shared" ca="1" si="152"/>
        <v>TIDAK MCU</v>
      </c>
      <c r="S1687" s="451" t="s">
        <v>24</v>
      </c>
      <c r="T1687" s="904">
        <v>44421</v>
      </c>
      <c r="U1687" s="1329" t="s">
        <v>24</v>
      </c>
      <c r="V1687" s="904" t="s">
        <v>24</v>
      </c>
      <c r="W1687" s="136" t="s">
        <v>24</v>
      </c>
      <c r="X1687" s="200"/>
      <c r="Y1687" s="201"/>
      <c r="Z1687" s="202"/>
      <c r="AA1687" s="232" t="s">
        <v>24</v>
      </c>
      <c r="AB1687" s="232" t="s">
        <v>24</v>
      </c>
      <c r="AC1687" s="244" t="s">
        <v>24</v>
      </c>
      <c r="AD1687" s="244" t="s">
        <v>24</v>
      </c>
      <c r="AE1687" s="244" t="s">
        <v>24</v>
      </c>
      <c r="AF1687" s="244" t="s">
        <v>24</v>
      </c>
      <c r="AG1687" s="244" t="s">
        <v>24</v>
      </c>
      <c r="AH1687" s="902"/>
      <c r="AI1687" s="244" t="str">
        <f t="shared" si="153"/>
        <v>-------</v>
      </c>
      <c r="AJ1687" s="1315">
        <f t="shared" si="150"/>
        <v>41460</v>
      </c>
      <c r="AK1687" s="217" t="s">
        <v>24</v>
      </c>
      <c r="AL1687" s="614" t="s">
        <v>24</v>
      </c>
      <c r="AM1687" s="213"/>
      <c r="AN1687" s="244"/>
      <c r="AO1687" s="244"/>
      <c r="AP1687" s="213"/>
      <c r="AQ1687" s="1231" t="s">
        <v>3094</v>
      </c>
      <c r="AR1687" s="213"/>
      <c r="AS1687" s="213"/>
      <c r="AT1687" s="213"/>
      <c r="AU1687" s="213"/>
      <c r="AV1687" s="885"/>
      <c r="AW1687" s="885"/>
      <c r="AX1687" s="885"/>
      <c r="AY1687" s="885"/>
      <c r="AZ1687" s="177"/>
    </row>
    <row r="1688" spans="2:60" ht="15" customHeight="1">
      <c r="B1688" s="1310">
        <v>1682</v>
      </c>
      <c r="C1688" s="677" t="s">
        <v>9185</v>
      </c>
      <c r="D1688" s="684" t="s">
        <v>9186</v>
      </c>
      <c r="E1688" s="521" t="s">
        <v>4241</v>
      </c>
      <c r="F1688" s="509" t="s">
        <v>9187</v>
      </c>
      <c r="G1688" s="509" t="s">
        <v>102</v>
      </c>
      <c r="H1688" s="522" t="s">
        <v>24</v>
      </c>
      <c r="I1688" s="1709">
        <v>29529</v>
      </c>
      <c r="J1688" s="231">
        <f t="shared" ca="1" si="149"/>
        <v>41</v>
      </c>
      <c r="K1688" s="686" t="s">
        <v>83</v>
      </c>
      <c r="L1688" s="1842" t="s">
        <v>24</v>
      </c>
      <c r="M1688" s="217">
        <v>44139</v>
      </c>
      <c r="N1688" s="578">
        <v>43244</v>
      </c>
      <c r="O1688" s="199" t="s">
        <v>24</v>
      </c>
      <c r="P1688" s="595" t="s">
        <v>24</v>
      </c>
      <c r="Q1688" s="198" t="str">
        <f t="shared" si="151"/>
        <v>-</v>
      </c>
      <c r="R1688" s="181" t="str">
        <f t="shared" ca="1" si="152"/>
        <v>TIDAK MCU</v>
      </c>
      <c r="S1688" s="451" t="s">
        <v>9805</v>
      </c>
      <c r="T1688" s="904">
        <v>44504</v>
      </c>
      <c r="U1688" s="1329">
        <v>44504</v>
      </c>
      <c r="V1688" s="904" t="s">
        <v>24</v>
      </c>
      <c r="W1688" s="136" t="s">
        <v>24</v>
      </c>
      <c r="X1688" s="200"/>
      <c r="Y1688" s="201"/>
      <c r="Z1688" s="202"/>
      <c r="AA1688" s="462" t="s">
        <v>100</v>
      </c>
      <c r="AB1688" s="464" t="s">
        <v>925</v>
      </c>
      <c r="AC1688" s="465" t="s">
        <v>928</v>
      </c>
      <c r="AD1688" s="244" t="s">
        <v>927</v>
      </c>
      <c r="AE1688" s="244" t="s">
        <v>4604</v>
      </c>
      <c r="AF1688" s="244" t="s">
        <v>24</v>
      </c>
      <c r="AG1688" s="244" t="s">
        <v>24</v>
      </c>
      <c r="AH1688" s="481"/>
      <c r="AI1688" s="244" t="str">
        <f t="shared" si="153"/>
        <v>LIGHT VEHICLEPC 200 - PC 2000DZ 85 - DZ 375SC P360 - SC P410 A/MNISSAN CWB--</v>
      </c>
      <c r="AJ1688" s="1315">
        <f t="shared" si="150"/>
        <v>43244</v>
      </c>
      <c r="AK1688" s="199" t="s">
        <v>24</v>
      </c>
      <c r="AL1688" s="679">
        <v>43244</v>
      </c>
      <c r="AM1688" s="213"/>
      <c r="AN1688" s="244"/>
      <c r="AO1688" s="244"/>
      <c r="AP1688" s="213"/>
      <c r="AQ1688" s="1231" t="s">
        <v>3094</v>
      </c>
      <c r="AR1688" s="213"/>
      <c r="AS1688" s="213"/>
      <c r="AT1688" s="213"/>
      <c r="AU1688" s="213"/>
      <c r="AV1688" s="885"/>
      <c r="AW1688" s="885"/>
      <c r="AX1688" s="885"/>
      <c r="AY1688" s="885"/>
      <c r="AZ1688" s="885"/>
    </row>
    <row r="1689" spans="2:60" ht="15" customHeight="1">
      <c r="B1689" s="1310">
        <v>1683</v>
      </c>
      <c r="C1689" s="553" t="s">
        <v>9188</v>
      </c>
      <c r="D1689" s="684" t="s">
        <v>9177</v>
      </c>
      <c r="E1689" s="521" t="s">
        <v>4241</v>
      </c>
      <c r="F1689" s="509" t="s">
        <v>9189</v>
      </c>
      <c r="G1689" s="509" t="s">
        <v>102</v>
      </c>
      <c r="H1689" s="522" t="s">
        <v>24</v>
      </c>
      <c r="I1689" s="1709">
        <v>32977</v>
      </c>
      <c r="J1689" s="231">
        <f t="shared" ca="1" si="149"/>
        <v>32</v>
      </c>
      <c r="K1689" s="686" t="s">
        <v>83</v>
      </c>
      <c r="L1689" s="1842" t="s">
        <v>24</v>
      </c>
      <c r="M1689" s="217">
        <v>45761</v>
      </c>
      <c r="N1689" s="578">
        <v>41460</v>
      </c>
      <c r="O1689" s="199" t="s">
        <v>24</v>
      </c>
      <c r="P1689" s="595" t="s">
        <v>24</v>
      </c>
      <c r="Q1689" s="198" t="str">
        <f t="shared" si="151"/>
        <v>-</v>
      </c>
      <c r="R1689" s="181" t="str">
        <f t="shared" ca="1" si="152"/>
        <v>TIDAK MCU</v>
      </c>
      <c r="S1689" s="451" t="s">
        <v>9806</v>
      </c>
      <c r="T1689" s="904">
        <v>44300</v>
      </c>
      <c r="U1689" s="1329">
        <v>44300</v>
      </c>
      <c r="V1689" s="904" t="s">
        <v>24</v>
      </c>
      <c r="W1689" s="136" t="s">
        <v>24</v>
      </c>
      <c r="X1689" s="200"/>
      <c r="Y1689" s="201"/>
      <c r="Z1689" s="202"/>
      <c r="AA1689" s="462" t="s">
        <v>100</v>
      </c>
      <c r="AB1689" s="464" t="s">
        <v>926</v>
      </c>
      <c r="AC1689" s="465" t="s">
        <v>930</v>
      </c>
      <c r="AD1689" s="465" t="s">
        <v>929</v>
      </c>
      <c r="AE1689" s="465" t="s">
        <v>6974</v>
      </c>
      <c r="AF1689" s="465" t="s">
        <v>9118</v>
      </c>
      <c r="AG1689" s="244" t="s">
        <v>24</v>
      </c>
      <c r="AH1689" s="902"/>
      <c r="AI1689" s="244" t="str">
        <f t="shared" si="153"/>
        <v>LIGHT VEHICLEHD 465, HD 785HM 400GD 705, GD 825WA 500, WA 600SC P380-</v>
      </c>
      <c r="AJ1689" s="1315">
        <f t="shared" si="150"/>
        <v>41460</v>
      </c>
      <c r="AK1689" s="199">
        <v>44055</v>
      </c>
      <c r="AL1689" s="696">
        <v>43256</v>
      </c>
      <c r="AM1689" s="213"/>
      <c r="AN1689" s="244"/>
      <c r="AO1689" s="244"/>
      <c r="AP1689" s="213"/>
      <c r="AQ1689" s="1231" t="s">
        <v>3094</v>
      </c>
      <c r="AR1689" s="213"/>
      <c r="AS1689" s="213"/>
      <c r="AT1689" s="213"/>
      <c r="AU1689" s="213"/>
      <c r="AZ1689" s="177"/>
    </row>
    <row r="1690" spans="2:60" ht="15" customHeight="1">
      <c r="B1690" s="1310">
        <v>1684</v>
      </c>
      <c r="C1690" s="547" t="s">
        <v>9190</v>
      </c>
      <c r="D1690" s="684" t="s">
        <v>9168</v>
      </c>
      <c r="E1690" s="521" t="s">
        <v>4241</v>
      </c>
      <c r="F1690" s="509" t="s">
        <v>9191</v>
      </c>
      <c r="G1690" s="509" t="s">
        <v>102</v>
      </c>
      <c r="H1690" s="522" t="s">
        <v>24</v>
      </c>
      <c r="I1690" s="687">
        <v>30006</v>
      </c>
      <c r="J1690" s="231">
        <f t="shared" ca="1" si="149"/>
        <v>40</v>
      </c>
      <c r="K1690" s="686" t="s">
        <v>83</v>
      </c>
      <c r="L1690" s="1842" t="s">
        <v>24</v>
      </c>
      <c r="M1690" s="217">
        <v>45346</v>
      </c>
      <c r="N1690" s="578">
        <v>41885</v>
      </c>
      <c r="O1690" s="199" t="s">
        <v>24</v>
      </c>
      <c r="P1690" s="595" t="s">
        <v>24</v>
      </c>
      <c r="Q1690" s="198" t="str">
        <f t="shared" si="151"/>
        <v>-</v>
      </c>
      <c r="R1690" s="181" t="str">
        <f t="shared" ca="1" si="152"/>
        <v>TIDAK MCU</v>
      </c>
      <c r="S1690" s="451" t="s">
        <v>9807</v>
      </c>
      <c r="T1690" s="904">
        <v>44251</v>
      </c>
      <c r="U1690" s="1329">
        <v>44251</v>
      </c>
      <c r="V1690" s="904" t="s">
        <v>24</v>
      </c>
      <c r="W1690" s="136" t="s">
        <v>24</v>
      </c>
      <c r="X1690" s="200"/>
      <c r="Y1690" s="201"/>
      <c r="Z1690" s="202"/>
      <c r="AA1690" s="462" t="s">
        <v>100</v>
      </c>
      <c r="AB1690" s="462" t="s">
        <v>9960</v>
      </c>
      <c r="AC1690" s="243" t="s">
        <v>9964</v>
      </c>
      <c r="AD1690" s="243" t="s">
        <v>9114</v>
      </c>
      <c r="AE1690" s="244" t="s">
        <v>6961</v>
      </c>
      <c r="AF1690" s="244" t="s">
        <v>932</v>
      </c>
      <c r="AG1690" s="244" t="s">
        <v>928</v>
      </c>
      <c r="AH1690" s="902"/>
      <c r="AI1690" s="244" t="str">
        <f t="shared" si="153"/>
        <v>LIGHT VEHICLECRANE TRUCK, FORKLIFTMANITOU, TADANOMOBILE CRANE KLS 2DR 245 SPC 200 - PC 1250DZ 85 - DZ 375</v>
      </c>
      <c r="AJ1690" s="1315">
        <f t="shared" si="150"/>
        <v>41885</v>
      </c>
      <c r="AK1690" s="199" t="s">
        <v>24</v>
      </c>
      <c r="AL1690" s="696">
        <v>43852</v>
      </c>
      <c r="AM1690" s="213"/>
      <c r="AN1690" s="244"/>
      <c r="AO1690" s="244"/>
      <c r="AP1690" s="213"/>
      <c r="AQ1690" s="180"/>
      <c r="AR1690" s="213"/>
      <c r="AS1690" s="213"/>
      <c r="AT1690" s="213"/>
      <c r="AU1690" s="213"/>
      <c r="AV1690" s="177"/>
      <c r="AW1690" s="177"/>
      <c r="AX1690" s="177"/>
      <c r="AY1690" s="177"/>
      <c r="AZ1690" s="177"/>
    </row>
    <row r="1691" spans="2:60" ht="15" customHeight="1">
      <c r="B1691" s="1310">
        <v>1685</v>
      </c>
      <c r="C1691" s="547" t="s">
        <v>9192</v>
      </c>
      <c r="D1691" s="568" t="s">
        <v>9158</v>
      </c>
      <c r="E1691" s="521" t="s">
        <v>4241</v>
      </c>
      <c r="F1691" s="509" t="s">
        <v>9193</v>
      </c>
      <c r="G1691" s="509" t="s">
        <v>102</v>
      </c>
      <c r="H1691" s="522" t="s">
        <v>24</v>
      </c>
      <c r="I1691" s="687">
        <v>34842</v>
      </c>
      <c r="J1691" s="903">
        <f t="shared" ca="1" si="149"/>
        <v>26</v>
      </c>
      <c r="K1691" s="312" t="s">
        <v>24</v>
      </c>
      <c r="L1691" s="322" t="s">
        <v>24</v>
      </c>
      <c r="M1691" s="332" t="s">
        <v>24</v>
      </c>
      <c r="N1691" s="578">
        <v>42797</v>
      </c>
      <c r="O1691" s="199" t="s">
        <v>24</v>
      </c>
      <c r="P1691" s="595" t="s">
        <v>24</v>
      </c>
      <c r="Q1691" s="198" t="str">
        <f t="shared" si="151"/>
        <v>-</v>
      </c>
      <c r="R1691" s="181" t="str">
        <f t="shared" ca="1" si="152"/>
        <v>TIDAK MCU</v>
      </c>
      <c r="S1691" s="451" t="s">
        <v>24</v>
      </c>
      <c r="T1691" s="904">
        <v>44339</v>
      </c>
      <c r="U1691" s="887" t="s">
        <v>99</v>
      </c>
      <c r="V1691" s="904" t="s">
        <v>24</v>
      </c>
      <c r="W1691" s="136" t="s">
        <v>24</v>
      </c>
      <c r="X1691" s="200"/>
      <c r="Y1691" s="201"/>
      <c r="Z1691" s="202"/>
      <c r="AA1691" s="232" t="s">
        <v>24</v>
      </c>
      <c r="AB1691" s="232" t="s">
        <v>24</v>
      </c>
      <c r="AC1691" s="244" t="s">
        <v>24</v>
      </c>
      <c r="AD1691" s="244" t="s">
        <v>24</v>
      </c>
      <c r="AE1691" s="244" t="s">
        <v>24</v>
      </c>
      <c r="AF1691" s="244" t="s">
        <v>24</v>
      </c>
      <c r="AG1691" s="244" t="s">
        <v>24</v>
      </c>
      <c r="AH1691" s="902"/>
      <c r="AI1691" s="244" t="str">
        <f t="shared" si="153"/>
        <v>-------</v>
      </c>
      <c r="AJ1691" s="1315">
        <f t="shared" si="150"/>
        <v>42797</v>
      </c>
      <c r="AK1691" s="217" t="s">
        <v>24</v>
      </c>
      <c r="AL1691" s="614" t="s">
        <v>24</v>
      </c>
      <c r="AM1691" s="213"/>
      <c r="AN1691" s="244"/>
      <c r="AO1691" s="244"/>
      <c r="AP1691" s="213"/>
      <c r="AQ1691" s="213"/>
      <c r="AR1691" s="213"/>
      <c r="AS1691" s="213"/>
      <c r="AT1691" s="213"/>
      <c r="AU1691" s="213"/>
      <c r="AV1691" s="885"/>
      <c r="AW1691" s="885"/>
      <c r="AX1691" s="885"/>
      <c r="AY1691" s="885"/>
      <c r="AZ1691" s="177"/>
    </row>
    <row r="1692" spans="2:60" ht="15" customHeight="1">
      <c r="B1692" s="1310">
        <v>1686</v>
      </c>
      <c r="C1692" s="547" t="s">
        <v>9194</v>
      </c>
      <c r="D1692" s="568" t="s">
        <v>6802</v>
      </c>
      <c r="E1692" s="521" t="s">
        <v>4241</v>
      </c>
      <c r="F1692" s="509" t="s">
        <v>9195</v>
      </c>
      <c r="G1692" s="509" t="s">
        <v>102</v>
      </c>
      <c r="H1692" s="522" t="s">
        <v>24</v>
      </c>
      <c r="I1692" s="687">
        <v>32554</v>
      </c>
      <c r="J1692" s="231">
        <f t="shared" ca="1" si="149"/>
        <v>33</v>
      </c>
      <c r="K1692" s="312" t="s">
        <v>24</v>
      </c>
      <c r="L1692" s="322" t="s">
        <v>24</v>
      </c>
      <c r="M1692" s="332" t="s">
        <v>24</v>
      </c>
      <c r="N1692" s="578">
        <v>40722</v>
      </c>
      <c r="O1692" s="199" t="s">
        <v>24</v>
      </c>
      <c r="P1692" s="595" t="s">
        <v>24</v>
      </c>
      <c r="Q1692" s="198" t="str">
        <f t="shared" si="151"/>
        <v>-</v>
      </c>
      <c r="R1692" s="181" t="str">
        <f t="shared" ca="1" si="152"/>
        <v>TIDAK MCU</v>
      </c>
      <c r="S1692" s="451" t="s">
        <v>24</v>
      </c>
      <c r="T1692" s="904">
        <v>44242</v>
      </c>
      <c r="U1692" s="443" t="s">
        <v>99</v>
      </c>
      <c r="V1692" s="395" t="s">
        <v>24</v>
      </c>
      <c r="W1692" s="136" t="s">
        <v>24</v>
      </c>
      <c r="X1692" s="200"/>
      <c r="Y1692" s="201"/>
      <c r="Z1692" s="202"/>
      <c r="AA1692" s="232" t="s">
        <v>24</v>
      </c>
      <c r="AB1692" s="232" t="s">
        <v>24</v>
      </c>
      <c r="AC1692" s="244" t="s">
        <v>24</v>
      </c>
      <c r="AD1692" s="244" t="s">
        <v>24</v>
      </c>
      <c r="AE1692" s="244" t="s">
        <v>24</v>
      </c>
      <c r="AF1692" s="244" t="s">
        <v>24</v>
      </c>
      <c r="AG1692" s="244" t="s">
        <v>24</v>
      </c>
      <c r="AH1692" s="902"/>
      <c r="AI1692" s="244" t="str">
        <f t="shared" si="153"/>
        <v>-------</v>
      </c>
      <c r="AJ1692" s="1315">
        <f t="shared" si="150"/>
        <v>40722</v>
      </c>
      <c r="AK1692" s="217" t="s">
        <v>24</v>
      </c>
      <c r="AL1692" s="614" t="s">
        <v>24</v>
      </c>
      <c r="AM1692" s="213"/>
      <c r="AN1692" s="244"/>
      <c r="AO1692" s="244"/>
      <c r="AP1692" s="213"/>
      <c r="AQ1692" s="180"/>
      <c r="AR1692" s="213"/>
      <c r="AS1692" s="213"/>
      <c r="AT1692" s="213"/>
      <c r="AU1692" s="213"/>
      <c r="AV1692" s="177"/>
      <c r="AW1692" s="177"/>
      <c r="AX1692" s="177"/>
      <c r="AY1692" s="177"/>
      <c r="AZ1692" s="177"/>
    </row>
    <row r="1693" spans="2:60" ht="15" customHeight="1">
      <c r="B1693" s="1310">
        <v>1687</v>
      </c>
      <c r="C1693" s="547" t="s">
        <v>9196</v>
      </c>
      <c r="D1693" s="684" t="s">
        <v>6802</v>
      </c>
      <c r="E1693" s="521" t="s">
        <v>4241</v>
      </c>
      <c r="F1693" s="509" t="s">
        <v>9197</v>
      </c>
      <c r="G1693" s="509" t="s">
        <v>102</v>
      </c>
      <c r="H1693" s="522" t="s">
        <v>24</v>
      </c>
      <c r="I1693" s="687">
        <v>32588</v>
      </c>
      <c r="J1693" s="231">
        <f t="shared" ca="1" si="149"/>
        <v>33</v>
      </c>
      <c r="K1693" s="176" t="s">
        <v>24</v>
      </c>
      <c r="L1693" s="170" t="s">
        <v>24</v>
      </c>
      <c r="M1693" s="173" t="s">
        <v>24</v>
      </c>
      <c r="N1693" s="578">
        <v>42822</v>
      </c>
      <c r="O1693" s="199" t="s">
        <v>24</v>
      </c>
      <c r="P1693" s="595" t="s">
        <v>24</v>
      </c>
      <c r="Q1693" s="198" t="str">
        <f t="shared" si="151"/>
        <v>-</v>
      </c>
      <c r="R1693" s="181" t="str">
        <f t="shared" ca="1" si="152"/>
        <v>TIDAK MCU</v>
      </c>
      <c r="S1693" s="451" t="s">
        <v>24</v>
      </c>
      <c r="T1693" s="904">
        <v>44276</v>
      </c>
      <c r="U1693" s="1329" t="s">
        <v>99</v>
      </c>
      <c r="V1693" s="904" t="s">
        <v>24</v>
      </c>
      <c r="W1693" s="136" t="s">
        <v>24</v>
      </c>
      <c r="X1693" s="200"/>
      <c r="Y1693" s="201"/>
      <c r="Z1693" s="202"/>
      <c r="AA1693" s="232" t="s">
        <v>24</v>
      </c>
      <c r="AB1693" s="232" t="s">
        <v>24</v>
      </c>
      <c r="AC1693" s="244" t="s">
        <v>24</v>
      </c>
      <c r="AD1693" s="244" t="s">
        <v>24</v>
      </c>
      <c r="AE1693" s="244" t="s">
        <v>24</v>
      </c>
      <c r="AF1693" s="244" t="s">
        <v>24</v>
      </c>
      <c r="AG1693" s="244" t="s">
        <v>24</v>
      </c>
      <c r="AH1693" s="902"/>
      <c r="AI1693" s="244" t="str">
        <f t="shared" si="153"/>
        <v>-------</v>
      </c>
      <c r="AJ1693" s="1315">
        <f t="shared" si="150"/>
        <v>42822</v>
      </c>
      <c r="AK1693" s="217" t="s">
        <v>24</v>
      </c>
      <c r="AL1693" s="614" t="s">
        <v>24</v>
      </c>
      <c r="AM1693" s="213"/>
      <c r="AN1693" s="244"/>
      <c r="AO1693" s="244"/>
      <c r="AP1693" s="213"/>
      <c r="AQ1693" s="213"/>
      <c r="AR1693" s="213"/>
      <c r="AS1693" s="213"/>
      <c r="AT1693" s="213"/>
      <c r="AU1693" s="213"/>
      <c r="AV1693" s="885"/>
      <c r="AW1693" s="885"/>
      <c r="AX1693" s="885"/>
      <c r="AY1693" s="885"/>
      <c r="AZ1693" s="177"/>
    </row>
    <row r="1694" spans="2:60" ht="15" customHeight="1">
      <c r="B1694" s="1310">
        <v>1688</v>
      </c>
      <c r="C1694" s="553" t="s">
        <v>9198</v>
      </c>
      <c r="D1694" s="684" t="s">
        <v>3294</v>
      </c>
      <c r="E1694" s="521" t="s">
        <v>3085</v>
      </c>
      <c r="F1694" s="311" t="s">
        <v>9199</v>
      </c>
      <c r="G1694" s="509" t="s">
        <v>102</v>
      </c>
      <c r="H1694" s="522" t="s">
        <v>24</v>
      </c>
      <c r="I1694" s="687">
        <v>32671</v>
      </c>
      <c r="J1694" s="903">
        <f t="shared" ca="1" si="149"/>
        <v>33</v>
      </c>
      <c r="K1694" s="686" t="s">
        <v>83</v>
      </c>
      <c r="L1694" s="686" t="s">
        <v>24</v>
      </c>
      <c r="M1694" s="217">
        <v>45455</v>
      </c>
      <c r="N1694" s="578">
        <v>42524</v>
      </c>
      <c r="O1694" s="199" t="s">
        <v>24</v>
      </c>
      <c r="P1694" s="595" t="s">
        <v>24</v>
      </c>
      <c r="Q1694" s="198" t="str">
        <f t="shared" si="151"/>
        <v>-</v>
      </c>
      <c r="R1694" s="181" t="str">
        <f t="shared" ca="1" si="152"/>
        <v>TIDAK MCU</v>
      </c>
      <c r="S1694" s="451" t="s">
        <v>9808</v>
      </c>
      <c r="T1694" s="904">
        <v>44359</v>
      </c>
      <c r="U1694" s="1329">
        <v>44359</v>
      </c>
      <c r="V1694" s="904" t="s">
        <v>24</v>
      </c>
      <c r="W1694" s="136" t="s">
        <v>24</v>
      </c>
      <c r="X1694" s="200"/>
      <c r="Y1694" s="201"/>
      <c r="Z1694" s="202"/>
      <c r="AA1694" s="462" t="s">
        <v>100</v>
      </c>
      <c r="AB1694" s="462" t="s">
        <v>4775</v>
      </c>
      <c r="AC1694" s="465" t="s">
        <v>926</v>
      </c>
      <c r="AD1694" s="465" t="s">
        <v>4457</v>
      </c>
      <c r="AE1694" s="465" t="s">
        <v>925</v>
      </c>
      <c r="AF1694" s="465" t="s">
        <v>928</v>
      </c>
      <c r="AG1694" s="244" t="s">
        <v>12326</v>
      </c>
      <c r="AH1694" s="902"/>
      <c r="AI1694" s="244" t="str">
        <f t="shared" si="153"/>
        <v>LIGHT VEHICLEMERLO P120.10 HMHD 465, HD 785SC P360, SC P380PC 200 - PC 2000DZ 85 - DZ 375COMPACTOR, FORKLIFT (SIO)</v>
      </c>
      <c r="AJ1694" s="1315">
        <f t="shared" si="150"/>
        <v>42524</v>
      </c>
      <c r="AK1694" s="199">
        <v>43620</v>
      </c>
      <c r="AL1694" s="696">
        <v>43620</v>
      </c>
      <c r="AM1694" s="213"/>
      <c r="AN1694" s="244"/>
      <c r="AO1694" s="244"/>
      <c r="AP1694" s="213"/>
      <c r="AQ1694" s="1231" t="s">
        <v>3094</v>
      </c>
      <c r="AR1694" s="213"/>
      <c r="AS1694" s="213"/>
      <c r="AT1694" s="213"/>
      <c r="AU1694" s="213"/>
      <c r="AV1694" s="177"/>
      <c r="AW1694" s="177"/>
      <c r="AX1694" s="177"/>
      <c r="AY1694" s="177"/>
      <c r="AZ1694" s="177"/>
    </row>
    <row r="1695" spans="2:60" ht="15" customHeight="1">
      <c r="B1695" s="1310">
        <v>1689</v>
      </c>
      <c r="C1695" s="553" t="s">
        <v>9200</v>
      </c>
      <c r="D1695" s="684" t="s">
        <v>9152</v>
      </c>
      <c r="E1695" s="554" t="s">
        <v>4241</v>
      </c>
      <c r="F1695" s="311" t="s">
        <v>9201</v>
      </c>
      <c r="G1695" s="509" t="s">
        <v>102</v>
      </c>
      <c r="H1695" s="522" t="s">
        <v>24</v>
      </c>
      <c r="I1695" s="687">
        <v>34428</v>
      </c>
      <c r="J1695" s="231">
        <f t="shared" ca="1" si="149"/>
        <v>28</v>
      </c>
      <c r="K1695" s="312" t="s">
        <v>24</v>
      </c>
      <c r="L1695" s="322" t="s">
        <v>24</v>
      </c>
      <c r="M1695" s="332" t="s">
        <v>24</v>
      </c>
      <c r="N1695" s="578">
        <v>42807</v>
      </c>
      <c r="O1695" s="199" t="s">
        <v>24</v>
      </c>
      <c r="P1695" s="595" t="s">
        <v>24</v>
      </c>
      <c r="Q1695" s="198" t="str">
        <f t="shared" si="151"/>
        <v>-</v>
      </c>
      <c r="R1695" s="181" t="str">
        <f t="shared" ca="1" si="152"/>
        <v>TIDAK MCU</v>
      </c>
      <c r="S1695" s="451" t="s">
        <v>24</v>
      </c>
      <c r="T1695" s="904">
        <v>44290</v>
      </c>
      <c r="U1695" s="1329" t="s">
        <v>99</v>
      </c>
      <c r="V1695" s="904" t="s">
        <v>24</v>
      </c>
      <c r="W1695" s="136" t="s">
        <v>24</v>
      </c>
      <c r="X1695" s="200"/>
      <c r="Y1695" s="201"/>
      <c r="Z1695" s="202"/>
      <c r="AA1695" s="232" t="s">
        <v>24</v>
      </c>
      <c r="AB1695" s="232" t="s">
        <v>24</v>
      </c>
      <c r="AC1695" s="244" t="s">
        <v>24</v>
      </c>
      <c r="AD1695" s="244" t="s">
        <v>24</v>
      </c>
      <c r="AE1695" s="244" t="s">
        <v>24</v>
      </c>
      <c r="AF1695" s="244" t="s">
        <v>24</v>
      </c>
      <c r="AG1695" s="244" t="s">
        <v>24</v>
      </c>
      <c r="AH1695" s="902"/>
      <c r="AI1695" s="244" t="str">
        <f t="shared" si="153"/>
        <v>-------</v>
      </c>
      <c r="AJ1695" s="1315">
        <f t="shared" si="150"/>
        <v>42807</v>
      </c>
      <c r="AK1695" s="217" t="s">
        <v>24</v>
      </c>
      <c r="AL1695" s="614" t="s">
        <v>24</v>
      </c>
      <c r="AM1695" s="213"/>
      <c r="AN1695" s="244"/>
      <c r="AO1695" s="244"/>
      <c r="AP1695" s="213"/>
      <c r="AQ1695" s="243" t="s">
        <v>3094</v>
      </c>
      <c r="AR1695" s="213"/>
      <c r="AS1695" s="213"/>
      <c r="AT1695" s="213"/>
      <c r="AU1695" s="213"/>
      <c r="AV1695" s="177"/>
      <c r="AW1695" s="177"/>
      <c r="AX1695" s="177"/>
      <c r="AY1695" s="885"/>
      <c r="AZ1695" s="177"/>
    </row>
    <row r="1696" spans="2:60" ht="15" customHeight="1">
      <c r="B1696" s="1310">
        <v>1690</v>
      </c>
      <c r="C1696" s="657" t="s">
        <v>9202</v>
      </c>
      <c r="D1696" s="1314" t="s">
        <v>9162</v>
      </c>
      <c r="E1696" s="521" t="s">
        <v>4241</v>
      </c>
      <c r="F1696" s="509" t="s">
        <v>9203</v>
      </c>
      <c r="G1696" s="509" t="s">
        <v>102</v>
      </c>
      <c r="H1696" s="522" t="s">
        <v>24</v>
      </c>
      <c r="I1696" s="687">
        <v>34880</v>
      </c>
      <c r="J1696" s="231">
        <f t="shared" ca="1" si="149"/>
        <v>26</v>
      </c>
      <c r="K1696" s="176" t="s">
        <v>24</v>
      </c>
      <c r="L1696" s="170" t="s">
        <v>24</v>
      </c>
      <c r="M1696" s="173" t="s">
        <v>24</v>
      </c>
      <c r="N1696" s="533">
        <v>42842</v>
      </c>
      <c r="O1696" s="1311" t="s">
        <v>24</v>
      </c>
      <c r="P1696" s="1311" t="s">
        <v>24</v>
      </c>
      <c r="Q1696" s="198" t="str">
        <f t="shared" si="151"/>
        <v>-</v>
      </c>
      <c r="R1696" s="181" t="str">
        <f t="shared" ca="1" si="152"/>
        <v>TIDAK MCU</v>
      </c>
      <c r="S1696" s="451" t="s">
        <v>9809</v>
      </c>
      <c r="T1696" s="904">
        <v>44377</v>
      </c>
      <c r="U1696" s="1329">
        <v>44377</v>
      </c>
      <c r="V1696" s="904" t="s">
        <v>24</v>
      </c>
      <c r="W1696" s="136" t="s">
        <v>24</v>
      </c>
      <c r="X1696" s="200"/>
      <c r="Y1696" s="201"/>
      <c r="Z1696" s="202"/>
      <c r="AA1696" s="216" t="s">
        <v>931</v>
      </c>
      <c r="AB1696" s="462" t="s">
        <v>4775</v>
      </c>
      <c r="AC1696" s="244" t="s">
        <v>24</v>
      </c>
      <c r="AD1696" s="244" t="s">
        <v>24</v>
      </c>
      <c r="AE1696" s="244" t="s">
        <v>24</v>
      </c>
      <c r="AF1696" s="244" t="s">
        <v>24</v>
      </c>
      <c r="AG1696" s="244" t="s">
        <v>24</v>
      </c>
      <c r="AH1696" s="902"/>
      <c r="AI1696" s="244" t="str">
        <f t="shared" si="153"/>
        <v>FORKLIFT (SIO)MERLO P120.10 HM-----</v>
      </c>
      <c r="AJ1696" s="1315">
        <f t="shared" si="150"/>
        <v>42842</v>
      </c>
      <c r="AK1696" s="199">
        <v>43650</v>
      </c>
      <c r="AL1696" s="696">
        <v>43650</v>
      </c>
      <c r="AM1696" s="213"/>
      <c r="AN1696" s="244"/>
      <c r="AO1696" s="244"/>
      <c r="AP1696" s="213"/>
      <c r="AQ1696" s="243" t="s">
        <v>3094</v>
      </c>
      <c r="AR1696" s="213"/>
      <c r="AS1696" s="213"/>
      <c r="AT1696" s="213"/>
      <c r="AU1696" s="213"/>
      <c r="AV1696" s="177"/>
      <c r="AW1696" s="177"/>
      <c r="AX1696" s="177"/>
      <c r="AY1696" s="885"/>
      <c r="AZ1696" s="177"/>
    </row>
    <row r="1697" spans="2:52" ht="15" customHeight="1">
      <c r="B1697" s="1310">
        <v>1691</v>
      </c>
      <c r="C1697" s="553" t="s">
        <v>9204</v>
      </c>
      <c r="D1697" s="384" t="s">
        <v>9162</v>
      </c>
      <c r="E1697" s="521" t="s">
        <v>4241</v>
      </c>
      <c r="F1697" s="509" t="s">
        <v>9205</v>
      </c>
      <c r="G1697" s="509" t="s">
        <v>102</v>
      </c>
      <c r="H1697" s="522" t="s">
        <v>24</v>
      </c>
      <c r="I1697" s="687">
        <v>30524</v>
      </c>
      <c r="J1697" s="231">
        <f t="shared" ca="1" si="149"/>
        <v>39</v>
      </c>
      <c r="K1697" s="613" t="s">
        <v>493</v>
      </c>
      <c r="L1697" s="613">
        <v>23268307000008</v>
      </c>
      <c r="M1697" s="181">
        <v>45811</v>
      </c>
      <c r="N1697" s="578">
        <v>43067</v>
      </c>
      <c r="O1697" s="199" t="s">
        <v>24</v>
      </c>
      <c r="P1697" s="199" t="s">
        <v>24</v>
      </c>
      <c r="Q1697" s="198" t="str">
        <f t="shared" si="151"/>
        <v>-</v>
      </c>
      <c r="R1697" s="181" t="str">
        <f t="shared" ca="1" si="152"/>
        <v>TIDAK MCU</v>
      </c>
      <c r="S1697" s="451" t="s">
        <v>9810</v>
      </c>
      <c r="T1697" s="904">
        <v>44404</v>
      </c>
      <c r="U1697" s="1329">
        <v>44404</v>
      </c>
      <c r="V1697" s="904" t="s">
        <v>24</v>
      </c>
      <c r="W1697" s="136" t="s">
        <v>24</v>
      </c>
      <c r="X1697" s="200"/>
      <c r="Y1697" s="201"/>
      <c r="Z1697" s="202"/>
      <c r="AA1697" s="462" t="s">
        <v>100</v>
      </c>
      <c r="AB1697" s="464" t="s">
        <v>927</v>
      </c>
      <c r="AC1697" s="244" t="s">
        <v>9965</v>
      </c>
      <c r="AD1697" s="244" t="s">
        <v>24</v>
      </c>
      <c r="AE1697" s="244" t="s">
        <v>24</v>
      </c>
      <c r="AF1697" s="244" t="s">
        <v>24</v>
      </c>
      <c r="AG1697" s="244" t="s">
        <v>24</v>
      </c>
      <c r="AH1697" s="902"/>
      <c r="AI1697" s="244" t="str">
        <f t="shared" si="153"/>
        <v>LIGHT VEHICLESC P360 - SC P410 A/MVOLVO FH 12, FH 16----</v>
      </c>
      <c r="AJ1697" s="1315">
        <f t="shared" si="150"/>
        <v>43067</v>
      </c>
      <c r="AK1697" s="199" t="s">
        <v>24</v>
      </c>
      <c r="AL1697" s="679">
        <v>43067</v>
      </c>
      <c r="AM1697" s="213"/>
      <c r="AN1697" s="244"/>
      <c r="AO1697" s="244"/>
      <c r="AP1697" s="213"/>
      <c r="AQ1697" s="243" t="s">
        <v>3094</v>
      </c>
      <c r="AR1697" s="213"/>
      <c r="AS1697" s="213"/>
      <c r="AT1697" s="213"/>
      <c r="AU1697" s="213"/>
      <c r="AV1697" s="177"/>
      <c r="AW1697" s="177"/>
      <c r="AX1697" s="177"/>
      <c r="AY1697" s="177"/>
      <c r="AZ1697" s="177"/>
    </row>
    <row r="1698" spans="2:52" ht="15" customHeight="1">
      <c r="B1698" s="1310">
        <v>1692</v>
      </c>
      <c r="C1698" s="553" t="s">
        <v>9206</v>
      </c>
      <c r="D1698" s="384" t="s">
        <v>9162</v>
      </c>
      <c r="E1698" s="521" t="s">
        <v>4241</v>
      </c>
      <c r="F1698" s="509" t="s">
        <v>9207</v>
      </c>
      <c r="G1698" s="509" t="s">
        <v>102</v>
      </c>
      <c r="H1698" s="522" t="s">
        <v>24</v>
      </c>
      <c r="I1698" s="687">
        <v>34193</v>
      </c>
      <c r="J1698" s="231">
        <f t="shared" ca="1" si="149"/>
        <v>28</v>
      </c>
      <c r="K1698" s="176" t="s">
        <v>24</v>
      </c>
      <c r="L1698" s="170" t="s">
        <v>24</v>
      </c>
      <c r="M1698" s="173" t="s">
        <v>24</v>
      </c>
      <c r="N1698" s="578">
        <v>42692</v>
      </c>
      <c r="O1698" s="199" t="s">
        <v>24</v>
      </c>
      <c r="P1698" s="595" t="s">
        <v>24</v>
      </c>
      <c r="Q1698" s="198" t="str">
        <f t="shared" si="151"/>
        <v>-</v>
      </c>
      <c r="R1698" s="181" t="str">
        <f t="shared" ca="1" si="152"/>
        <v>TIDAK MCU</v>
      </c>
      <c r="S1698" s="451" t="s">
        <v>24</v>
      </c>
      <c r="T1698" s="904">
        <v>44420</v>
      </c>
      <c r="U1698" s="887" t="s">
        <v>99</v>
      </c>
      <c r="V1698" s="904" t="s">
        <v>24</v>
      </c>
      <c r="W1698" s="136" t="s">
        <v>24</v>
      </c>
      <c r="X1698" s="200"/>
      <c r="Y1698" s="201"/>
      <c r="Z1698" s="202"/>
      <c r="AA1698" s="232" t="s">
        <v>24</v>
      </c>
      <c r="AB1698" s="232" t="s">
        <v>24</v>
      </c>
      <c r="AC1698" s="244" t="s">
        <v>24</v>
      </c>
      <c r="AD1698" s="244" t="s">
        <v>24</v>
      </c>
      <c r="AE1698" s="244" t="s">
        <v>24</v>
      </c>
      <c r="AF1698" s="244" t="s">
        <v>24</v>
      </c>
      <c r="AG1698" s="244" t="s">
        <v>24</v>
      </c>
      <c r="AH1698" s="902"/>
      <c r="AI1698" s="244" t="str">
        <f t="shared" si="153"/>
        <v>-------</v>
      </c>
      <c r="AJ1698" s="1315">
        <f t="shared" si="150"/>
        <v>42692</v>
      </c>
      <c r="AK1698" s="217" t="s">
        <v>24</v>
      </c>
      <c r="AL1698" s="614" t="s">
        <v>24</v>
      </c>
      <c r="AM1698" s="213"/>
      <c r="AN1698" s="244"/>
      <c r="AO1698" s="244"/>
      <c r="AP1698" s="213"/>
      <c r="AQ1698" s="243" t="s">
        <v>3094</v>
      </c>
      <c r="AR1698" s="213"/>
      <c r="AS1698" s="213"/>
      <c r="AT1698" s="213"/>
      <c r="AU1698" s="213"/>
      <c r="AV1698" s="177"/>
      <c r="AW1698" s="177"/>
      <c r="AX1698" s="177"/>
      <c r="AY1698" s="885"/>
      <c r="AZ1698" s="177"/>
    </row>
    <row r="1699" spans="2:52" ht="15" customHeight="1">
      <c r="B1699" s="1310">
        <v>1693</v>
      </c>
      <c r="C1699" s="553" t="s">
        <v>9208</v>
      </c>
      <c r="D1699" s="384" t="s">
        <v>9209</v>
      </c>
      <c r="E1699" s="554" t="s">
        <v>4241</v>
      </c>
      <c r="F1699" s="509" t="s">
        <v>9210</v>
      </c>
      <c r="G1699" s="509" t="s">
        <v>102</v>
      </c>
      <c r="H1699" s="522" t="s">
        <v>24</v>
      </c>
      <c r="I1699" s="687">
        <v>31856</v>
      </c>
      <c r="J1699" s="903">
        <f t="shared" ca="1" si="149"/>
        <v>35</v>
      </c>
      <c r="K1699" s="176" t="s">
        <v>83</v>
      </c>
      <c r="L1699" s="170">
        <v>82287203000001</v>
      </c>
      <c r="M1699" s="173">
        <v>45696</v>
      </c>
      <c r="N1699" s="533">
        <v>43197</v>
      </c>
      <c r="O1699" s="199" t="s">
        <v>24</v>
      </c>
      <c r="P1699" s="199" t="s">
        <v>24</v>
      </c>
      <c r="Q1699" s="198" t="str">
        <f t="shared" si="151"/>
        <v>-</v>
      </c>
      <c r="R1699" s="181" t="str">
        <f t="shared" ca="1" si="152"/>
        <v>TIDAK MCU</v>
      </c>
      <c r="S1699" s="451" t="s">
        <v>9811</v>
      </c>
      <c r="T1699" s="904">
        <v>44275</v>
      </c>
      <c r="U1699" s="887">
        <v>44275</v>
      </c>
      <c r="V1699" s="395" t="s">
        <v>24</v>
      </c>
      <c r="W1699" s="136" t="s">
        <v>24</v>
      </c>
      <c r="X1699" s="200"/>
      <c r="Y1699" s="201"/>
      <c r="Z1699" s="202"/>
      <c r="AA1699" s="462" t="s">
        <v>100</v>
      </c>
      <c r="AB1699" s="462" t="s">
        <v>9959</v>
      </c>
      <c r="AC1699" s="243" t="s">
        <v>4775</v>
      </c>
      <c r="AD1699" s="243" t="s">
        <v>931</v>
      </c>
      <c r="AE1699" s="465" t="s">
        <v>926</v>
      </c>
      <c r="AF1699" s="465" t="s">
        <v>927</v>
      </c>
      <c r="AG1699" s="465" t="s">
        <v>4604</v>
      </c>
      <c r="AH1699" s="1213"/>
      <c r="AI1699" s="244" t="str">
        <f t="shared" si="153"/>
        <v>LIGHT VEHICLETYRE HANDLERMERLO P120.10 HMFORKLIFT (SIO)HD 465, HD 785SC P360 - SC P410 A/MNISSAN CWB</v>
      </c>
      <c r="AJ1699" s="1315">
        <f t="shared" si="150"/>
        <v>43197</v>
      </c>
      <c r="AK1699" s="599">
        <v>44035</v>
      </c>
      <c r="AL1699" s="696">
        <v>44035</v>
      </c>
      <c r="AM1699" s="213"/>
      <c r="AN1699" s="244"/>
      <c r="AO1699" s="244"/>
      <c r="AP1699" s="213" t="s">
        <v>100</v>
      </c>
      <c r="AQ1699" s="1231" t="s">
        <v>3094</v>
      </c>
      <c r="AR1699" s="213"/>
      <c r="AS1699" s="213"/>
      <c r="AT1699" s="213"/>
      <c r="AU1699" s="213"/>
      <c r="AV1699" s="177"/>
      <c r="AW1699" s="177"/>
      <c r="AX1699" s="177"/>
      <c r="AY1699" s="177"/>
      <c r="AZ1699" s="177"/>
    </row>
    <row r="1700" spans="2:52" ht="15" customHeight="1">
      <c r="B1700" s="1310">
        <v>1694</v>
      </c>
      <c r="C1700" s="553" t="s">
        <v>9213</v>
      </c>
      <c r="D1700" s="684" t="s">
        <v>9214</v>
      </c>
      <c r="E1700" s="521" t="s">
        <v>4241</v>
      </c>
      <c r="F1700" s="509" t="s">
        <v>9215</v>
      </c>
      <c r="G1700" s="509" t="s">
        <v>102</v>
      </c>
      <c r="H1700" s="522" t="s">
        <v>24</v>
      </c>
      <c r="I1700" s="687">
        <v>31236</v>
      </c>
      <c r="J1700" s="903">
        <f t="shared" ca="1" si="149"/>
        <v>37</v>
      </c>
      <c r="K1700" s="613" t="s">
        <v>83</v>
      </c>
      <c r="L1700" s="613" t="s">
        <v>24</v>
      </c>
      <c r="M1700" s="181">
        <v>45115</v>
      </c>
      <c r="N1700" s="533">
        <v>43234</v>
      </c>
      <c r="O1700" s="199" t="s">
        <v>24</v>
      </c>
      <c r="P1700" s="199" t="s">
        <v>24</v>
      </c>
      <c r="Q1700" s="198" t="str">
        <f t="shared" si="151"/>
        <v>-</v>
      </c>
      <c r="R1700" s="181" t="str">
        <f t="shared" ca="1" si="152"/>
        <v>TIDAK MCU</v>
      </c>
      <c r="S1700" s="451" t="s">
        <v>9812</v>
      </c>
      <c r="T1700" s="904">
        <v>44385</v>
      </c>
      <c r="U1700" s="887">
        <v>44385</v>
      </c>
      <c r="V1700" s="904" t="s">
        <v>24</v>
      </c>
      <c r="W1700" s="136" t="s">
        <v>24</v>
      </c>
      <c r="X1700" s="200"/>
      <c r="Y1700" s="201"/>
      <c r="Z1700" s="202"/>
      <c r="AA1700" s="462" t="s">
        <v>100</v>
      </c>
      <c r="AB1700" s="462" t="s">
        <v>4775</v>
      </c>
      <c r="AC1700" s="243" t="s">
        <v>931</v>
      </c>
      <c r="AD1700" s="243" t="s">
        <v>933</v>
      </c>
      <c r="AE1700" s="244" t="s">
        <v>929</v>
      </c>
      <c r="AF1700" s="244" t="s">
        <v>925</v>
      </c>
      <c r="AG1700" s="244" t="s">
        <v>590</v>
      </c>
      <c r="AH1700" s="902"/>
      <c r="AI1700" s="244" t="str">
        <f t="shared" si="153"/>
        <v xml:space="preserve">LIGHT VEHICLEMERLO P120.10 HMFORKLIFT (SIO)MOBILE CRANE (SIO)GD 705, GD 825PC 200 - PC 2000COMPACTOR </v>
      </c>
      <c r="AJ1700" s="1315">
        <f t="shared" si="150"/>
        <v>43234</v>
      </c>
      <c r="AK1700" s="199">
        <v>43647</v>
      </c>
      <c r="AL1700" s="696">
        <v>43649</v>
      </c>
      <c r="AM1700" s="213"/>
      <c r="AN1700" s="244"/>
      <c r="AO1700" s="244"/>
      <c r="AP1700" s="213"/>
      <c r="AQ1700" s="1231" t="s">
        <v>3094</v>
      </c>
      <c r="AR1700" s="213"/>
      <c r="AS1700" s="213"/>
      <c r="AT1700" s="213"/>
      <c r="AU1700" s="213"/>
      <c r="AV1700" s="885"/>
      <c r="AW1700" s="885"/>
      <c r="AX1700" s="885"/>
      <c r="AY1700" s="885"/>
      <c r="AZ1700" s="177"/>
    </row>
    <row r="1701" spans="2:52" ht="15" customHeight="1">
      <c r="B1701" s="1310">
        <v>1695</v>
      </c>
      <c r="C1701" s="553" t="s">
        <v>9216</v>
      </c>
      <c r="D1701" s="568" t="s">
        <v>9186</v>
      </c>
      <c r="E1701" s="521" t="s">
        <v>4241</v>
      </c>
      <c r="F1701" s="509" t="s">
        <v>9217</v>
      </c>
      <c r="G1701" s="509" t="s">
        <v>102</v>
      </c>
      <c r="H1701" s="522" t="s">
        <v>24</v>
      </c>
      <c r="I1701" s="687">
        <v>32557</v>
      </c>
      <c r="J1701" s="903">
        <f t="shared" ca="1" si="149"/>
        <v>33</v>
      </c>
      <c r="K1701" s="176" t="s">
        <v>24</v>
      </c>
      <c r="L1701" s="170" t="s">
        <v>24</v>
      </c>
      <c r="M1701" s="173" t="s">
        <v>24</v>
      </c>
      <c r="N1701" s="578">
        <v>43152</v>
      </c>
      <c r="O1701" s="199" t="s">
        <v>24</v>
      </c>
      <c r="P1701" s="199" t="s">
        <v>24</v>
      </c>
      <c r="Q1701" s="198" t="str">
        <f t="shared" si="151"/>
        <v>-</v>
      </c>
      <c r="R1701" s="181" t="str">
        <f t="shared" ca="1" si="152"/>
        <v>TIDAK MCU</v>
      </c>
      <c r="S1701" s="451" t="s">
        <v>9813</v>
      </c>
      <c r="T1701" s="904">
        <v>44245</v>
      </c>
      <c r="U1701" s="1329">
        <v>44245</v>
      </c>
      <c r="V1701" s="904" t="s">
        <v>24</v>
      </c>
      <c r="W1701" s="136" t="s">
        <v>24</v>
      </c>
      <c r="X1701" s="200"/>
      <c r="Y1701" s="201"/>
      <c r="Z1701" s="202"/>
      <c r="AA1701" s="462" t="s">
        <v>931</v>
      </c>
      <c r="AB1701" s="462" t="s">
        <v>4775</v>
      </c>
      <c r="AC1701" s="465" t="s">
        <v>925</v>
      </c>
      <c r="AD1701" s="244" t="s">
        <v>928</v>
      </c>
      <c r="AE1701" s="244" t="s">
        <v>4604</v>
      </c>
      <c r="AF1701" s="244" t="s">
        <v>4457</v>
      </c>
      <c r="AG1701" s="244" t="s">
        <v>24</v>
      </c>
      <c r="AH1701" s="902"/>
      <c r="AI1701" s="244" t="str">
        <f t="shared" si="153"/>
        <v>FORKLIFT (SIO)MERLO P120.10 HMPC 200 - PC 2000DZ 85 - DZ 375NISSAN CWBSC P360, SC P380-</v>
      </c>
      <c r="AJ1701" s="1315">
        <f t="shared" si="150"/>
        <v>43152</v>
      </c>
      <c r="AK1701" s="599">
        <v>43620</v>
      </c>
      <c r="AL1701" s="696">
        <v>43620</v>
      </c>
      <c r="AM1701" s="213"/>
      <c r="AN1701" s="244"/>
      <c r="AO1701" s="244"/>
      <c r="AP1701" s="213"/>
      <c r="AQ1701" s="180"/>
      <c r="AR1701" s="213"/>
      <c r="AS1701" s="213"/>
      <c r="AT1701" s="213"/>
      <c r="AU1701" s="213"/>
      <c r="AV1701" s="885"/>
      <c r="AW1701" s="885"/>
      <c r="AX1701" s="885"/>
      <c r="AY1701" s="885"/>
      <c r="AZ1701" s="177"/>
    </row>
    <row r="1702" spans="2:52" ht="15" customHeight="1">
      <c r="B1702" s="1310">
        <v>1696</v>
      </c>
      <c r="C1702" s="547" t="s">
        <v>9218</v>
      </c>
      <c r="D1702" s="232" t="s">
        <v>226</v>
      </c>
      <c r="E1702" s="521" t="s">
        <v>4241</v>
      </c>
      <c r="F1702" s="1314" t="s">
        <v>9219</v>
      </c>
      <c r="G1702" s="509" t="s">
        <v>102</v>
      </c>
      <c r="H1702" s="522" t="s">
        <v>24</v>
      </c>
      <c r="I1702" s="687">
        <v>34518</v>
      </c>
      <c r="J1702" s="903">
        <f t="shared" ca="1" si="149"/>
        <v>27</v>
      </c>
      <c r="K1702" s="176" t="s">
        <v>24</v>
      </c>
      <c r="L1702" s="170" t="s">
        <v>24</v>
      </c>
      <c r="M1702" s="173" t="s">
        <v>24</v>
      </c>
      <c r="N1702" s="578">
        <v>43663</v>
      </c>
      <c r="O1702" s="199" t="s">
        <v>24</v>
      </c>
      <c r="P1702" s="199" t="s">
        <v>24</v>
      </c>
      <c r="Q1702" s="198" t="str">
        <f t="shared" si="151"/>
        <v>-</v>
      </c>
      <c r="R1702" s="181" t="str">
        <f t="shared" ca="1" si="152"/>
        <v>TIDAK MCU</v>
      </c>
      <c r="S1702" s="451" t="s">
        <v>24</v>
      </c>
      <c r="T1702" s="904">
        <v>44380</v>
      </c>
      <c r="U1702" s="887" t="s">
        <v>99</v>
      </c>
      <c r="V1702" s="904" t="s">
        <v>24</v>
      </c>
      <c r="W1702" s="136" t="s">
        <v>24</v>
      </c>
      <c r="X1702" s="200"/>
      <c r="Y1702" s="201"/>
      <c r="Z1702" s="202"/>
      <c r="AA1702" s="232" t="s">
        <v>24</v>
      </c>
      <c r="AB1702" s="232" t="s">
        <v>24</v>
      </c>
      <c r="AC1702" s="244" t="s">
        <v>24</v>
      </c>
      <c r="AD1702" s="244" t="s">
        <v>24</v>
      </c>
      <c r="AE1702" s="244" t="s">
        <v>24</v>
      </c>
      <c r="AF1702" s="244" t="s">
        <v>24</v>
      </c>
      <c r="AG1702" s="244" t="s">
        <v>24</v>
      </c>
      <c r="AH1702" s="902"/>
      <c r="AI1702" s="244" t="str">
        <f t="shared" si="153"/>
        <v>-------</v>
      </c>
      <c r="AJ1702" s="1315">
        <f t="shared" si="150"/>
        <v>43663</v>
      </c>
      <c r="AK1702" s="217" t="s">
        <v>24</v>
      </c>
      <c r="AL1702" s="614" t="s">
        <v>24</v>
      </c>
      <c r="AM1702" s="213"/>
      <c r="AN1702" s="244"/>
      <c r="AO1702" s="244"/>
      <c r="AP1702" s="213"/>
      <c r="AQ1702" s="180"/>
      <c r="AR1702" s="213"/>
      <c r="AS1702" s="213"/>
      <c r="AT1702" s="213"/>
      <c r="AU1702" s="213"/>
      <c r="AV1702" s="885"/>
      <c r="AW1702" s="885"/>
      <c r="AX1702" s="885"/>
      <c r="AY1702" s="885"/>
      <c r="AZ1702" s="177"/>
    </row>
    <row r="1703" spans="2:52" ht="15" customHeight="1">
      <c r="B1703" s="1310">
        <v>1697</v>
      </c>
      <c r="C1703" s="553" t="s">
        <v>9220</v>
      </c>
      <c r="D1703" s="384" t="s">
        <v>9212</v>
      </c>
      <c r="E1703" s="554" t="s">
        <v>4241</v>
      </c>
      <c r="F1703" s="509" t="s">
        <v>9221</v>
      </c>
      <c r="G1703" s="509" t="s">
        <v>102</v>
      </c>
      <c r="H1703" s="522" t="s">
        <v>24</v>
      </c>
      <c r="I1703" s="687">
        <v>33309</v>
      </c>
      <c r="J1703" s="903">
        <f t="shared" ca="1" si="149"/>
        <v>31</v>
      </c>
      <c r="K1703" s="176" t="s">
        <v>24</v>
      </c>
      <c r="L1703" s="170" t="s">
        <v>24</v>
      </c>
      <c r="M1703" s="173" t="s">
        <v>24</v>
      </c>
      <c r="N1703" s="578">
        <v>41784</v>
      </c>
      <c r="O1703" s="199" t="s">
        <v>24</v>
      </c>
      <c r="P1703" s="199" t="s">
        <v>24</v>
      </c>
      <c r="Q1703" s="198" t="str">
        <f t="shared" si="151"/>
        <v>-</v>
      </c>
      <c r="R1703" s="181" t="str">
        <f t="shared" ca="1" si="152"/>
        <v>TIDAK MCU</v>
      </c>
      <c r="S1703" s="451" t="s">
        <v>9814</v>
      </c>
      <c r="T1703" s="904">
        <v>44267</v>
      </c>
      <c r="U1703" s="1329">
        <v>44267</v>
      </c>
      <c r="V1703" s="904" t="s">
        <v>24</v>
      </c>
      <c r="W1703" s="136" t="s">
        <v>24</v>
      </c>
      <c r="X1703" s="200"/>
      <c r="Y1703" s="201"/>
      <c r="Z1703" s="202"/>
      <c r="AA1703" s="462" t="s">
        <v>9962</v>
      </c>
      <c r="AB1703" s="464" t="s">
        <v>9966</v>
      </c>
      <c r="AC1703" s="464" t="s">
        <v>926</v>
      </c>
      <c r="AD1703" s="465" t="s">
        <v>929</v>
      </c>
      <c r="AE1703" s="465" t="s">
        <v>6974</v>
      </c>
      <c r="AF1703" s="465" t="s">
        <v>9109</v>
      </c>
      <c r="AG1703" s="244" t="s">
        <v>24</v>
      </c>
      <c r="AH1703" s="902"/>
      <c r="AI1703" s="244" t="str">
        <f t="shared" si="153"/>
        <v>OHC (SIO)SC P380, HM 400HD 465, HD 785GD 705, GD 825WA 500, WA 600GD CAT 14M3-</v>
      </c>
      <c r="AJ1703" s="1315">
        <f t="shared" si="150"/>
        <v>41784</v>
      </c>
      <c r="AK1703" s="599">
        <v>43653</v>
      </c>
      <c r="AL1703" s="696">
        <v>43655</v>
      </c>
      <c r="AM1703" s="213"/>
      <c r="AN1703" s="244"/>
      <c r="AO1703" s="244"/>
      <c r="AP1703" s="213"/>
      <c r="AQ1703" s="1231" t="s">
        <v>3094</v>
      </c>
      <c r="AR1703" s="213"/>
      <c r="AS1703" s="213"/>
      <c r="AT1703" s="213"/>
      <c r="AU1703" s="213"/>
      <c r="AV1703" s="885"/>
      <c r="AW1703" s="885"/>
      <c r="AX1703" s="885"/>
      <c r="AY1703" s="885"/>
      <c r="AZ1703" s="177"/>
    </row>
    <row r="1704" spans="2:52" ht="15" customHeight="1">
      <c r="B1704" s="1310">
        <v>1698</v>
      </c>
      <c r="C1704" s="553" t="s">
        <v>9222</v>
      </c>
      <c r="D1704" s="384" t="s">
        <v>9212</v>
      </c>
      <c r="E1704" s="554" t="s">
        <v>4241</v>
      </c>
      <c r="F1704" s="509" t="s">
        <v>9223</v>
      </c>
      <c r="G1704" s="509" t="s">
        <v>102</v>
      </c>
      <c r="H1704" s="522" t="s">
        <v>24</v>
      </c>
      <c r="I1704" s="687">
        <v>34265</v>
      </c>
      <c r="J1704" s="231">
        <f t="shared" ref="J1704:J1767" ca="1" si="154">IF(OR(I1704="",I1704="-"),"-",ROUND((NOW()-I1704)/356,0))</f>
        <v>28</v>
      </c>
      <c r="K1704" s="176" t="s">
        <v>24</v>
      </c>
      <c r="L1704" s="170" t="s">
        <v>24</v>
      </c>
      <c r="M1704" s="173" t="s">
        <v>24</v>
      </c>
      <c r="N1704" s="578">
        <v>42508</v>
      </c>
      <c r="O1704" s="199" t="s">
        <v>24</v>
      </c>
      <c r="P1704" s="199" t="s">
        <v>24</v>
      </c>
      <c r="Q1704" s="198" t="str">
        <f t="shared" si="151"/>
        <v>-</v>
      </c>
      <c r="R1704" s="181" t="str">
        <f t="shared" ca="1" si="152"/>
        <v>TIDAK MCU</v>
      </c>
      <c r="S1704" s="451" t="s">
        <v>9815</v>
      </c>
      <c r="T1704" s="904">
        <v>44492</v>
      </c>
      <c r="U1704" s="887">
        <v>44492</v>
      </c>
      <c r="V1704" s="1330" t="s">
        <v>24</v>
      </c>
      <c r="W1704" s="136" t="s">
        <v>24</v>
      </c>
      <c r="X1704" s="200"/>
      <c r="Y1704" s="201"/>
      <c r="Z1704" s="202"/>
      <c r="AA1704" s="492" t="s">
        <v>9962</v>
      </c>
      <c r="AB1704" s="464" t="s">
        <v>4457</v>
      </c>
      <c r="AC1704" s="465" t="s">
        <v>926</v>
      </c>
      <c r="AD1704" s="465" t="s">
        <v>9109</v>
      </c>
      <c r="AE1704" s="244" t="s">
        <v>24</v>
      </c>
      <c r="AF1704" s="244" t="s">
        <v>24</v>
      </c>
      <c r="AG1704" s="244" t="s">
        <v>24</v>
      </c>
      <c r="AH1704" s="902"/>
      <c r="AI1704" s="244" t="str">
        <f t="shared" si="153"/>
        <v>OHC (SIO)SC P360, SC P380HD 465, HD 785GD CAT 14M3---</v>
      </c>
      <c r="AJ1704" s="1315">
        <f t="shared" si="150"/>
        <v>42508</v>
      </c>
      <c r="AK1704" s="599">
        <v>43653</v>
      </c>
      <c r="AL1704" s="696">
        <v>43715</v>
      </c>
      <c r="AM1704" s="213"/>
      <c r="AN1704" s="244"/>
      <c r="AO1704" s="244"/>
      <c r="AP1704" s="213"/>
      <c r="AQ1704" s="1231" t="s">
        <v>3094</v>
      </c>
      <c r="AR1704" s="213"/>
      <c r="AS1704" s="213"/>
      <c r="AT1704" s="213"/>
      <c r="AU1704" s="213"/>
      <c r="AV1704" s="177"/>
      <c r="AW1704" s="177"/>
      <c r="AX1704" s="177"/>
      <c r="AY1704" s="177"/>
      <c r="AZ1704" s="177"/>
    </row>
    <row r="1705" spans="2:52" ht="15" customHeight="1">
      <c r="B1705" s="1310">
        <v>1699</v>
      </c>
      <c r="C1705" s="677" t="s">
        <v>9224</v>
      </c>
      <c r="D1705" s="684" t="s">
        <v>9212</v>
      </c>
      <c r="E1705" s="521" t="s">
        <v>4241</v>
      </c>
      <c r="F1705" s="509" t="s">
        <v>9225</v>
      </c>
      <c r="G1705" s="509" t="s">
        <v>102</v>
      </c>
      <c r="H1705" s="522" t="s">
        <v>24</v>
      </c>
      <c r="I1705" s="687">
        <v>31502</v>
      </c>
      <c r="J1705" s="231">
        <f t="shared" ca="1" si="154"/>
        <v>36</v>
      </c>
      <c r="K1705" s="176" t="s">
        <v>24</v>
      </c>
      <c r="L1705" s="170" t="s">
        <v>24</v>
      </c>
      <c r="M1705" s="173" t="s">
        <v>24</v>
      </c>
      <c r="N1705" s="578">
        <v>40711</v>
      </c>
      <c r="O1705" s="199" t="s">
        <v>24</v>
      </c>
      <c r="P1705" s="199" t="s">
        <v>24</v>
      </c>
      <c r="Q1705" s="198" t="str">
        <f t="shared" si="151"/>
        <v>-</v>
      </c>
      <c r="R1705" s="181" t="str">
        <f t="shared" ca="1" si="152"/>
        <v>TIDAK MCU</v>
      </c>
      <c r="S1705" s="451" t="s">
        <v>9816</v>
      </c>
      <c r="T1705" s="904">
        <v>44286</v>
      </c>
      <c r="U1705" s="212">
        <v>44286</v>
      </c>
      <c r="V1705" s="904" t="s">
        <v>24</v>
      </c>
      <c r="W1705" s="136" t="s">
        <v>24</v>
      </c>
      <c r="X1705" s="200"/>
      <c r="Y1705" s="201"/>
      <c r="Z1705" s="202"/>
      <c r="AA1705" s="462" t="s">
        <v>931</v>
      </c>
      <c r="AB1705" s="462" t="s">
        <v>4775</v>
      </c>
      <c r="AC1705" s="244" t="s">
        <v>926</v>
      </c>
      <c r="AD1705" s="244" t="s">
        <v>9967</v>
      </c>
      <c r="AE1705" s="244" t="s">
        <v>929</v>
      </c>
      <c r="AF1705" s="244" t="s">
        <v>6974</v>
      </c>
      <c r="AG1705" s="244" t="s">
        <v>9957</v>
      </c>
      <c r="AH1705" s="902"/>
      <c r="AI1705" s="244" t="str">
        <f t="shared" si="153"/>
        <v>FORKLIFT (SIO)MERLO P120.10 HMHD 465, HD 785HM 400, SC P380GD 705, GD 825WA 500, WA 600VOLVO BMA</v>
      </c>
      <c r="AJ1705" s="1315">
        <f t="shared" si="150"/>
        <v>40711</v>
      </c>
      <c r="AK1705" s="599">
        <v>43650</v>
      </c>
      <c r="AL1705" s="696">
        <v>43650</v>
      </c>
      <c r="AM1705" s="213"/>
      <c r="AN1705" s="244"/>
      <c r="AO1705" s="244"/>
      <c r="AP1705" s="213"/>
      <c r="AQ1705" s="1231" t="s">
        <v>3094</v>
      </c>
      <c r="AR1705" s="213"/>
      <c r="AS1705" s="213"/>
      <c r="AT1705" s="213"/>
      <c r="AU1705" s="213"/>
      <c r="AV1705" s="177"/>
      <c r="AW1705" s="177"/>
      <c r="AX1705" s="177"/>
      <c r="AY1705" s="177"/>
      <c r="AZ1705" s="177"/>
    </row>
    <row r="1706" spans="2:52" ht="15" customHeight="1">
      <c r="B1706" s="1310">
        <v>1700</v>
      </c>
      <c r="C1706" s="547" t="s">
        <v>9226</v>
      </c>
      <c r="D1706" s="384" t="s">
        <v>226</v>
      </c>
      <c r="E1706" s="521" t="s">
        <v>4241</v>
      </c>
      <c r="F1706" s="1314" t="s">
        <v>9227</v>
      </c>
      <c r="G1706" s="509" t="s">
        <v>102</v>
      </c>
      <c r="H1706" s="522" t="s">
        <v>24</v>
      </c>
      <c r="I1706" s="687">
        <v>33578</v>
      </c>
      <c r="J1706" s="1314">
        <f t="shared" ca="1" si="154"/>
        <v>30</v>
      </c>
      <c r="K1706" s="176" t="s">
        <v>24</v>
      </c>
      <c r="L1706" s="170" t="s">
        <v>24</v>
      </c>
      <c r="M1706" s="173" t="s">
        <v>24</v>
      </c>
      <c r="N1706" s="578">
        <v>43663</v>
      </c>
      <c r="O1706" s="199" t="s">
        <v>24</v>
      </c>
      <c r="P1706" s="199" t="s">
        <v>24</v>
      </c>
      <c r="Q1706" s="198" t="str">
        <f t="shared" si="151"/>
        <v>-</v>
      </c>
      <c r="R1706" s="181" t="str">
        <f t="shared" ca="1" si="152"/>
        <v>TIDAK MCU</v>
      </c>
      <c r="S1706" s="451" t="s">
        <v>9817</v>
      </c>
      <c r="T1706" s="1330">
        <v>44536</v>
      </c>
      <c r="U1706" s="1329">
        <v>44536</v>
      </c>
      <c r="V1706" s="1330" t="s">
        <v>24</v>
      </c>
      <c r="W1706" s="1311" t="s">
        <v>24</v>
      </c>
      <c r="X1706" s="200"/>
      <c r="Y1706" s="201"/>
      <c r="Z1706" s="202"/>
      <c r="AA1706" s="464" t="s">
        <v>927</v>
      </c>
      <c r="AB1706" s="464" t="s">
        <v>929</v>
      </c>
      <c r="AC1706" s="244" t="s">
        <v>592</v>
      </c>
      <c r="AD1706" s="244" t="s">
        <v>590</v>
      </c>
      <c r="AE1706" s="244" t="s">
        <v>24</v>
      </c>
      <c r="AF1706" s="244" t="s">
        <v>24</v>
      </c>
      <c r="AG1706" s="244" t="s">
        <v>24</v>
      </c>
      <c r="AH1706" s="902"/>
      <c r="AI1706" s="244" t="str">
        <f t="shared" si="153"/>
        <v>SC P360 - SC P410 A/MGD 705, GD 825PC 200, PC 300COMPACTOR ---</v>
      </c>
      <c r="AJ1706" s="1315">
        <f t="shared" si="150"/>
        <v>43663</v>
      </c>
      <c r="AK1706" s="599" t="s">
        <v>24</v>
      </c>
      <c r="AL1706" s="679">
        <v>43663</v>
      </c>
      <c r="AM1706" s="213"/>
      <c r="AN1706" s="244"/>
      <c r="AO1706" s="244"/>
      <c r="AP1706" s="213"/>
      <c r="AQ1706" s="1231" t="s">
        <v>3094</v>
      </c>
      <c r="AR1706" s="213"/>
      <c r="AS1706" s="213"/>
      <c r="AT1706" s="213"/>
      <c r="AU1706" s="213"/>
      <c r="AV1706" s="177"/>
      <c r="AW1706" s="177"/>
      <c r="AX1706" s="177"/>
      <c r="AY1706" s="177"/>
      <c r="AZ1706" s="177"/>
    </row>
    <row r="1707" spans="2:52" ht="15" customHeight="1">
      <c r="B1707" s="1310">
        <v>1701</v>
      </c>
      <c r="C1707" s="553" t="s">
        <v>9228</v>
      </c>
      <c r="D1707" s="384" t="s">
        <v>9229</v>
      </c>
      <c r="E1707" s="521" t="s">
        <v>4241</v>
      </c>
      <c r="F1707" s="509" t="s">
        <v>9230</v>
      </c>
      <c r="G1707" s="509" t="s">
        <v>102</v>
      </c>
      <c r="H1707" s="522" t="s">
        <v>24</v>
      </c>
      <c r="I1707" s="687">
        <v>35642</v>
      </c>
      <c r="J1707" s="903">
        <f t="shared" ca="1" si="154"/>
        <v>24</v>
      </c>
      <c r="K1707" s="176" t="s">
        <v>24</v>
      </c>
      <c r="L1707" s="170" t="s">
        <v>24</v>
      </c>
      <c r="M1707" s="173" t="s">
        <v>24</v>
      </c>
      <c r="N1707" s="578">
        <v>42653</v>
      </c>
      <c r="O1707" s="199" t="s">
        <v>24</v>
      </c>
      <c r="P1707" s="199" t="s">
        <v>24</v>
      </c>
      <c r="Q1707" s="198" t="str">
        <f t="shared" si="151"/>
        <v>-</v>
      </c>
      <c r="R1707" s="181" t="str">
        <f t="shared" ca="1" si="152"/>
        <v>TIDAK MCU</v>
      </c>
      <c r="S1707" s="451" t="s">
        <v>9818</v>
      </c>
      <c r="T1707" s="904">
        <v>44408</v>
      </c>
      <c r="U1707" s="1329">
        <v>44408</v>
      </c>
      <c r="V1707" s="904" t="s">
        <v>24</v>
      </c>
      <c r="W1707" s="136" t="s">
        <v>24</v>
      </c>
      <c r="X1707" s="200"/>
      <c r="Y1707" s="201"/>
      <c r="Z1707" s="202"/>
      <c r="AA1707" s="464" t="s">
        <v>4457</v>
      </c>
      <c r="AB1707" s="232" t="s">
        <v>24</v>
      </c>
      <c r="AC1707" s="244" t="s">
        <v>24</v>
      </c>
      <c r="AD1707" s="244" t="s">
        <v>24</v>
      </c>
      <c r="AE1707" s="244" t="s">
        <v>24</v>
      </c>
      <c r="AF1707" s="244" t="s">
        <v>24</v>
      </c>
      <c r="AG1707" s="244" t="s">
        <v>24</v>
      </c>
      <c r="AH1707" s="902"/>
      <c r="AI1707" s="244" t="str">
        <f t="shared" si="153"/>
        <v>SC P360, SC P380------</v>
      </c>
      <c r="AJ1707" s="1315">
        <f t="shared" si="150"/>
        <v>42653</v>
      </c>
      <c r="AK1707" s="199">
        <v>43801</v>
      </c>
      <c r="AL1707" s="679">
        <v>43801</v>
      </c>
      <c r="AM1707" s="213"/>
      <c r="AN1707" s="244"/>
      <c r="AO1707" s="244"/>
      <c r="AP1707" s="213"/>
      <c r="AQ1707" s="243" t="s">
        <v>3094</v>
      </c>
      <c r="AR1707" s="213"/>
      <c r="AS1707" s="213"/>
      <c r="AT1707" s="213"/>
      <c r="AU1707" s="213"/>
      <c r="AV1707" s="177"/>
      <c r="AW1707" s="177"/>
      <c r="AX1707" s="177"/>
      <c r="AY1707" s="177"/>
      <c r="AZ1707" s="177"/>
    </row>
    <row r="1708" spans="2:52" ht="15" customHeight="1">
      <c r="B1708" s="1310">
        <v>1702</v>
      </c>
      <c r="C1708" s="677" t="s">
        <v>9231</v>
      </c>
      <c r="D1708" s="384" t="s">
        <v>9232</v>
      </c>
      <c r="E1708" s="554" t="s">
        <v>4241</v>
      </c>
      <c r="F1708" s="509" t="s">
        <v>9233</v>
      </c>
      <c r="G1708" s="509" t="s">
        <v>102</v>
      </c>
      <c r="H1708" s="522" t="s">
        <v>24</v>
      </c>
      <c r="I1708" s="687">
        <v>30848</v>
      </c>
      <c r="J1708" s="903">
        <f t="shared" ca="1" si="154"/>
        <v>38</v>
      </c>
      <c r="K1708" s="176" t="s">
        <v>24</v>
      </c>
      <c r="L1708" s="170" t="s">
        <v>24</v>
      </c>
      <c r="M1708" s="173" t="s">
        <v>24</v>
      </c>
      <c r="N1708" s="578">
        <v>40720</v>
      </c>
      <c r="O1708" s="199" t="s">
        <v>24</v>
      </c>
      <c r="P1708" s="199" t="s">
        <v>24</v>
      </c>
      <c r="Q1708" s="198" t="str">
        <f t="shared" si="151"/>
        <v>-</v>
      </c>
      <c r="R1708" s="181" t="str">
        <f t="shared" ca="1" si="152"/>
        <v>TIDAK MCU</v>
      </c>
      <c r="S1708" s="451" t="s">
        <v>9819</v>
      </c>
      <c r="T1708" s="1313">
        <v>44362</v>
      </c>
      <c r="U1708" s="887">
        <v>44362</v>
      </c>
      <c r="V1708" s="395" t="s">
        <v>24</v>
      </c>
      <c r="W1708" s="136" t="s">
        <v>24</v>
      </c>
      <c r="X1708" s="200"/>
      <c r="Y1708" s="201"/>
      <c r="Z1708" s="202"/>
      <c r="AA1708" s="462" t="s">
        <v>4775</v>
      </c>
      <c r="AB1708" s="462" t="s">
        <v>931</v>
      </c>
      <c r="AC1708" s="243" t="s">
        <v>9114</v>
      </c>
      <c r="AD1708" s="465" t="s">
        <v>925</v>
      </c>
      <c r="AE1708" s="465" t="s">
        <v>928</v>
      </c>
      <c r="AF1708" s="465" t="s">
        <v>6974</v>
      </c>
      <c r="AG1708" s="465" t="s">
        <v>9118</v>
      </c>
      <c r="AH1708" s="1213"/>
      <c r="AI1708" s="244" t="str">
        <f t="shared" si="153"/>
        <v>MERLO P120.10 HMFORKLIFT (SIO)MOBILE CRANE KLS 2PC 200 - PC 2000DZ 85 - DZ 375WA 500, WA 600SC P380</v>
      </c>
      <c r="AJ1708" s="1315">
        <f t="shared" si="150"/>
        <v>40720</v>
      </c>
      <c r="AK1708" s="599">
        <v>43650</v>
      </c>
      <c r="AL1708" s="696">
        <v>43852</v>
      </c>
      <c r="AM1708" s="213"/>
      <c r="AN1708" s="244"/>
      <c r="AO1708" s="244"/>
      <c r="AP1708" s="213"/>
      <c r="AQ1708" s="1231" t="s">
        <v>3094</v>
      </c>
      <c r="AR1708" s="213"/>
      <c r="AS1708" s="213"/>
      <c r="AT1708" s="213"/>
      <c r="AU1708" s="213"/>
      <c r="AV1708" s="885"/>
      <c r="AW1708" s="885"/>
      <c r="AX1708" s="885"/>
      <c r="AY1708" s="885"/>
      <c r="AZ1708" s="177"/>
    </row>
    <row r="1709" spans="2:52" ht="15" customHeight="1">
      <c r="B1709" s="1310">
        <v>1703</v>
      </c>
      <c r="C1709" s="553" t="s">
        <v>9234</v>
      </c>
      <c r="D1709" s="384" t="s">
        <v>9212</v>
      </c>
      <c r="E1709" s="521" t="s">
        <v>4241</v>
      </c>
      <c r="F1709" s="509" t="s">
        <v>9235</v>
      </c>
      <c r="G1709" s="509" t="s">
        <v>102</v>
      </c>
      <c r="H1709" s="522" t="s">
        <v>24</v>
      </c>
      <c r="I1709" s="687">
        <v>32789</v>
      </c>
      <c r="J1709" s="903">
        <f t="shared" ca="1" si="154"/>
        <v>32</v>
      </c>
      <c r="K1709" s="176" t="s">
        <v>24</v>
      </c>
      <c r="L1709" s="170" t="s">
        <v>24</v>
      </c>
      <c r="M1709" s="173" t="s">
        <v>24</v>
      </c>
      <c r="N1709" s="578">
        <v>40711</v>
      </c>
      <c r="O1709" s="199" t="s">
        <v>24</v>
      </c>
      <c r="P1709" s="199" t="s">
        <v>24</v>
      </c>
      <c r="Q1709" s="198" t="str">
        <f t="shared" si="151"/>
        <v>-</v>
      </c>
      <c r="R1709" s="181" t="str">
        <f t="shared" ca="1" si="152"/>
        <v>TIDAK MCU</v>
      </c>
      <c r="S1709" s="451" t="s">
        <v>9820</v>
      </c>
      <c r="T1709" s="1313">
        <v>44477</v>
      </c>
      <c r="U1709" s="1329">
        <v>44477</v>
      </c>
      <c r="V1709" s="395" t="s">
        <v>24</v>
      </c>
      <c r="W1709" s="136" t="s">
        <v>24</v>
      </c>
      <c r="X1709" s="200"/>
      <c r="Y1709" s="201"/>
      <c r="Z1709" s="202"/>
      <c r="AA1709" s="462" t="s">
        <v>931</v>
      </c>
      <c r="AB1709" s="462" t="s">
        <v>9962</v>
      </c>
      <c r="AC1709" s="244" t="s">
        <v>926</v>
      </c>
      <c r="AD1709" s="244" t="s">
        <v>930</v>
      </c>
      <c r="AE1709" s="244" t="s">
        <v>929</v>
      </c>
      <c r="AF1709" s="244" t="s">
        <v>6974</v>
      </c>
      <c r="AG1709" s="244" t="s">
        <v>9118</v>
      </c>
      <c r="AH1709" s="902"/>
      <c r="AI1709" s="244" t="str">
        <f t="shared" si="153"/>
        <v>FORKLIFT (SIO)OHC (SIO)HD 465, HD 785HM 400GD 705, GD 825WA 500, WA 600SC P380</v>
      </c>
      <c r="AJ1709" s="1315">
        <f t="shared" si="150"/>
        <v>40711</v>
      </c>
      <c r="AK1709" s="599">
        <v>43653</v>
      </c>
      <c r="AL1709" s="696">
        <v>43655</v>
      </c>
      <c r="AM1709" s="213"/>
      <c r="AN1709" s="244"/>
      <c r="AO1709" s="244"/>
      <c r="AP1709" s="213"/>
      <c r="AQ1709" s="180"/>
      <c r="AR1709" s="213"/>
      <c r="AS1709" s="213"/>
      <c r="AT1709" s="213"/>
      <c r="AU1709" s="213"/>
      <c r="AV1709" s="177"/>
      <c r="AW1709" s="177"/>
      <c r="AX1709" s="177"/>
      <c r="AY1709" s="177"/>
      <c r="AZ1709" s="177"/>
    </row>
    <row r="1710" spans="2:52" ht="15" customHeight="1">
      <c r="B1710" s="1310">
        <v>1704</v>
      </c>
      <c r="C1710" s="547" t="s">
        <v>9236</v>
      </c>
      <c r="D1710" s="384" t="s">
        <v>9232</v>
      </c>
      <c r="E1710" s="521" t="s">
        <v>4241</v>
      </c>
      <c r="F1710" s="509" t="s">
        <v>9237</v>
      </c>
      <c r="G1710" s="509" t="s">
        <v>102</v>
      </c>
      <c r="H1710" s="522" t="s">
        <v>24</v>
      </c>
      <c r="I1710" s="687">
        <v>31798</v>
      </c>
      <c r="J1710" s="903">
        <f t="shared" ca="1" si="154"/>
        <v>35</v>
      </c>
      <c r="K1710" s="613" t="s">
        <v>83</v>
      </c>
      <c r="L1710" s="613" t="s">
        <v>24</v>
      </c>
      <c r="M1710" s="181">
        <v>44583</v>
      </c>
      <c r="N1710" s="578">
        <v>41365</v>
      </c>
      <c r="O1710" s="199" t="s">
        <v>24</v>
      </c>
      <c r="P1710" s="595" t="s">
        <v>24</v>
      </c>
      <c r="Q1710" s="198" t="str">
        <f t="shared" si="151"/>
        <v>-</v>
      </c>
      <c r="R1710" s="181" t="str">
        <f t="shared" ca="1" si="152"/>
        <v>TIDAK MCU</v>
      </c>
      <c r="S1710" s="451" t="s">
        <v>9821</v>
      </c>
      <c r="T1710" s="904">
        <v>44582</v>
      </c>
      <c r="U1710" s="1312">
        <v>44582</v>
      </c>
      <c r="V1710" s="904" t="s">
        <v>24</v>
      </c>
      <c r="W1710" s="136" t="s">
        <v>24</v>
      </c>
      <c r="X1710" s="200"/>
      <c r="Y1710" s="201"/>
      <c r="Z1710" s="202"/>
      <c r="AA1710" s="464" t="s">
        <v>925</v>
      </c>
      <c r="AB1710" s="464" t="s">
        <v>928</v>
      </c>
      <c r="AC1710" s="244" t="s">
        <v>6974</v>
      </c>
      <c r="AD1710" s="244" t="s">
        <v>4457</v>
      </c>
      <c r="AE1710" s="244" t="s">
        <v>926</v>
      </c>
      <c r="AF1710" s="244" t="s">
        <v>930</v>
      </c>
      <c r="AG1710" s="244" t="s">
        <v>929</v>
      </c>
      <c r="AH1710" s="902"/>
      <c r="AI1710" s="244" t="str">
        <f t="shared" si="153"/>
        <v>PC 200 - PC 2000DZ 85 - DZ 375WA 500, WA 600SC P360, SC P380HD 465, HD 785HM 400GD 705, GD 825</v>
      </c>
      <c r="AJ1710" s="1315">
        <f t="shared" si="150"/>
        <v>41365</v>
      </c>
      <c r="AK1710" s="205" t="s">
        <v>24</v>
      </c>
      <c r="AL1710" s="679">
        <v>41365</v>
      </c>
      <c r="AM1710" s="213"/>
      <c r="AN1710" s="244"/>
      <c r="AO1710" s="244"/>
      <c r="AP1710" s="213"/>
      <c r="AQ1710" s="1231" t="s">
        <v>3094</v>
      </c>
      <c r="AR1710" s="213"/>
      <c r="AS1710" s="213"/>
      <c r="AT1710" s="213"/>
      <c r="AU1710" s="213"/>
      <c r="AV1710" s="177"/>
      <c r="AW1710" s="177"/>
      <c r="AX1710" s="177"/>
      <c r="AY1710" s="177"/>
      <c r="AZ1710" s="177"/>
    </row>
    <row r="1711" spans="2:52" ht="15" customHeight="1">
      <c r="B1711" s="1310">
        <v>1705</v>
      </c>
      <c r="C1711" s="553" t="s">
        <v>9238</v>
      </c>
      <c r="D1711" s="384" t="s">
        <v>9212</v>
      </c>
      <c r="E1711" s="554" t="s">
        <v>4241</v>
      </c>
      <c r="F1711" s="509" t="s">
        <v>9239</v>
      </c>
      <c r="G1711" s="509" t="s">
        <v>102</v>
      </c>
      <c r="H1711" s="522" t="s">
        <v>24</v>
      </c>
      <c r="I1711" s="687">
        <v>33093</v>
      </c>
      <c r="J1711" s="903">
        <f t="shared" ca="1" si="154"/>
        <v>31</v>
      </c>
      <c r="K1711" s="176" t="s">
        <v>24</v>
      </c>
      <c r="L1711" s="170" t="s">
        <v>24</v>
      </c>
      <c r="M1711" s="173" t="s">
        <v>24</v>
      </c>
      <c r="N1711" s="578">
        <v>40720</v>
      </c>
      <c r="O1711" s="199" t="s">
        <v>24</v>
      </c>
      <c r="P1711" s="595" t="s">
        <v>24</v>
      </c>
      <c r="Q1711" s="198" t="str">
        <f t="shared" si="151"/>
        <v>-</v>
      </c>
      <c r="R1711" s="181" t="str">
        <f t="shared" ca="1" si="152"/>
        <v>TIDAK MCU</v>
      </c>
      <c r="S1711" s="451" t="s">
        <v>9822</v>
      </c>
      <c r="T1711" s="904">
        <v>44416</v>
      </c>
      <c r="U1711" s="1312">
        <v>44416</v>
      </c>
      <c r="V1711" s="904" t="s">
        <v>24</v>
      </c>
      <c r="W1711" s="136" t="s">
        <v>24</v>
      </c>
      <c r="X1711" s="200"/>
      <c r="Y1711" s="201"/>
      <c r="Z1711" s="202"/>
      <c r="AA1711" s="464" t="s">
        <v>4457</v>
      </c>
      <c r="AB1711" s="464" t="s">
        <v>926</v>
      </c>
      <c r="AC1711" s="244" t="s">
        <v>930</v>
      </c>
      <c r="AD1711" s="244" t="s">
        <v>929</v>
      </c>
      <c r="AE1711" s="244" t="s">
        <v>6974</v>
      </c>
      <c r="AF1711" s="244" t="s">
        <v>24</v>
      </c>
      <c r="AG1711" s="244" t="s">
        <v>24</v>
      </c>
      <c r="AH1711" s="902"/>
      <c r="AI1711" s="244" t="str">
        <f t="shared" si="153"/>
        <v>SC P360, SC P380HD 465, HD 785HM 400GD 705, GD 825WA 500, WA 600--</v>
      </c>
      <c r="AJ1711" s="1315">
        <f t="shared" si="150"/>
        <v>40720</v>
      </c>
      <c r="AK1711" s="599" t="s">
        <v>24</v>
      </c>
      <c r="AL1711" s="679">
        <v>40720</v>
      </c>
      <c r="AM1711" s="213"/>
      <c r="AN1711" s="244"/>
      <c r="AO1711" s="244"/>
      <c r="AP1711" s="213"/>
      <c r="AQ1711" s="243" t="s">
        <v>3094</v>
      </c>
      <c r="AR1711" s="213"/>
      <c r="AS1711" s="213"/>
      <c r="AT1711" s="213"/>
      <c r="AU1711" s="213"/>
      <c r="AV1711" s="885"/>
      <c r="AW1711" s="885"/>
      <c r="AX1711" s="885"/>
      <c r="AY1711" s="885"/>
      <c r="AZ1711" s="177"/>
    </row>
    <row r="1712" spans="2:52" ht="15" customHeight="1">
      <c r="B1712" s="1310">
        <v>1706</v>
      </c>
      <c r="C1712" s="547" t="s">
        <v>9240</v>
      </c>
      <c r="D1712" s="384" t="s">
        <v>9232</v>
      </c>
      <c r="E1712" s="521" t="s">
        <v>4241</v>
      </c>
      <c r="F1712" s="509" t="s">
        <v>9241</v>
      </c>
      <c r="G1712" s="509" t="s">
        <v>102</v>
      </c>
      <c r="H1712" s="522" t="s">
        <v>24</v>
      </c>
      <c r="I1712" s="687">
        <v>32457</v>
      </c>
      <c r="J1712" s="903">
        <f t="shared" ca="1" si="154"/>
        <v>33</v>
      </c>
      <c r="K1712" s="176" t="s">
        <v>24</v>
      </c>
      <c r="L1712" s="170" t="s">
        <v>24</v>
      </c>
      <c r="M1712" s="173" t="s">
        <v>24</v>
      </c>
      <c r="N1712" s="578">
        <v>40718</v>
      </c>
      <c r="O1712" s="199" t="s">
        <v>24</v>
      </c>
      <c r="P1712" s="199" t="s">
        <v>24</v>
      </c>
      <c r="Q1712" s="198" t="str">
        <f t="shared" si="151"/>
        <v>-</v>
      </c>
      <c r="R1712" s="181" t="str">
        <f t="shared" ca="1" si="152"/>
        <v>TIDAK MCU</v>
      </c>
      <c r="S1712" s="451" t="s">
        <v>9823</v>
      </c>
      <c r="T1712" s="904">
        <v>44510</v>
      </c>
      <c r="U1712" s="1312">
        <v>44510</v>
      </c>
      <c r="V1712" s="395" t="s">
        <v>24</v>
      </c>
      <c r="W1712" s="136" t="s">
        <v>24</v>
      </c>
      <c r="X1712" s="200"/>
      <c r="Y1712" s="201"/>
      <c r="Z1712" s="202"/>
      <c r="AA1712" s="464" t="s">
        <v>9118</v>
      </c>
      <c r="AB1712" s="464" t="s">
        <v>925</v>
      </c>
      <c r="AC1712" s="244" t="s">
        <v>928</v>
      </c>
      <c r="AD1712" s="244" t="s">
        <v>24</v>
      </c>
      <c r="AE1712" s="244" t="s">
        <v>24</v>
      </c>
      <c r="AF1712" s="244" t="s">
        <v>24</v>
      </c>
      <c r="AG1712" s="244" t="s">
        <v>24</v>
      </c>
      <c r="AH1712" s="902"/>
      <c r="AI1712" s="244" t="str">
        <f t="shared" si="153"/>
        <v>SC P380PC 200 - PC 2000DZ 85 - DZ 375----</v>
      </c>
      <c r="AJ1712" s="1315">
        <f t="shared" ref="AJ1712:AJ1775" si="155">N1712</f>
        <v>40718</v>
      </c>
      <c r="AK1712" s="599" t="s">
        <v>24</v>
      </c>
      <c r="AL1712" s="679">
        <v>40718</v>
      </c>
      <c r="AM1712" s="213"/>
      <c r="AN1712" s="244"/>
      <c r="AO1712" s="244"/>
      <c r="AP1712" s="213"/>
      <c r="AQ1712" s="1231" t="s">
        <v>3094</v>
      </c>
      <c r="AR1712" s="213"/>
      <c r="AS1712" s="213"/>
      <c r="AT1712" s="213"/>
      <c r="AU1712" s="213"/>
      <c r="AV1712" s="885"/>
      <c r="AW1712" s="885"/>
      <c r="AX1712" s="885"/>
      <c r="AY1712" s="885"/>
      <c r="AZ1712" s="885"/>
    </row>
    <row r="1713" spans="2:52" ht="15" customHeight="1">
      <c r="B1713" s="1310">
        <v>1707</v>
      </c>
      <c r="C1713" s="547" t="s">
        <v>9242</v>
      </c>
      <c r="D1713" s="384" t="s">
        <v>9232</v>
      </c>
      <c r="E1713" s="521" t="s">
        <v>4241</v>
      </c>
      <c r="F1713" s="509" t="s">
        <v>9243</v>
      </c>
      <c r="G1713" s="509" t="s">
        <v>102</v>
      </c>
      <c r="H1713" s="522" t="s">
        <v>24</v>
      </c>
      <c r="I1713" s="687">
        <v>33168</v>
      </c>
      <c r="J1713" s="903">
        <f t="shared" ca="1" si="154"/>
        <v>31</v>
      </c>
      <c r="K1713" s="176" t="s">
        <v>24</v>
      </c>
      <c r="L1713" s="170" t="s">
        <v>24</v>
      </c>
      <c r="M1713" s="173" t="s">
        <v>24</v>
      </c>
      <c r="N1713" s="533">
        <v>40722</v>
      </c>
      <c r="O1713" s="199" t="s">
        <v>24</v>
      </c>
      <c r="P1713" s="199" t="s">
        <v>24</v>
      </c>
      <c r="Q1713" s="198" t="str">
        <f t="shared" si="151"/>
        <v>-</v>
      </c>
      <c r="R1713" s="181" t="str">
        <f t="shared" ca="1" si="152"/>
        <v>TIDAK MCU</v>
      </c>
      <c r="S1713" s="451" t="s">
        <v>9824</v>
      </c>
      <c r="T1713" s="904">
        <v>44491</v>
      </c>
      <c r="U1713" s="1312">
        <v>44491</v>
      </c>
      <c r="V1713" s="904" t="s">
        <v>24</v>
      </c>
      <c r="W1713" s="136" t="s">
        <v>24</v>
      </c>
      <c r="X1713" s="200"/>
      <c r="Y1713" s="201"/>
      <c r="Z1713" s="202"/>
      <c r="AA1713" s="462" t="s">
        <v>9962</v>
      </c>
      <c r="AB1713" s="464" t="s">
        <v>11448</v>
      </c>
      <c r="AC1713" s="465" t="s">
        <v>12913</v>
      </c>
      <c r="AD1713" s="465" t="s">
        <v>925</v>
      </c>
      <c r="AE1713" s="465" t="s">
        <v>6974</v>
      </c>
      <c r="AF1713" s="465" t="s">
        <v>928</v>
      </c>
      <c r="AG1713" s="244" t="s">
        <v>24</v>
      </c>
      <c r="AH1713" s="902"/>
      <c r="AI1713" s="244" t="str">
        <f t="shared" si="153"/>
        <v>OHC (SIO)FORKLIFTMANITOUPC 200 - PC 2000WA 500, WA 600DZ 85 - DZ 375-</v>
      </c>
      <c r="AJ1713" s="1315">
        <f t="shared" si="155"/>
        <v>40722</v>
      </c>
      <c r="AK1713" s="599">
        <v>43653</v>
      </c>
      <c r="AL1713" s="696">
        <v>43655</v>
      </c>
      <c r="AM1713" s="213"/>
      <c r="AN1713" s="244"/>
      <c r="AO1713" s="244"/>
      <c r="AP1713" s="213"/>
      <c r="AQ1713" s="180"/>
      <c r="AR1713" s="213"/>
      <c r="AS1713" s="213"/>
      <c r="AT1713" s="213"/>
      <c r="AU1713" s="213"/>
      <c r="AV1713" s="885"/>
      <c r="AW1713" s="885"/>
      <c r="AX1713" s="885"/>
      <c r="AY1713" s="885"/>
      <c r="AZ1713" s="177"/>
    </row>
    <row r="1714" spans="2:52" ht="15" customHeight="1">
      <c r="B1714" s="1310">
        <v>1708</v>
      </c>
      <c r="C1714" s="553" t="s">
        <v>9244</v>
      </c>
      <c r="D1714" s="384" t="s">
        <v>9232</v>
      </c>
      <c r="E1714" s="521" t="s">
        <v>4241</v>
      </c>
      <c r="F1714" s="509" t="s">
        <v>9245</v>
      </c>
      <c r="G1714" s="509" t="s">
        <v>102</v>
      </c>
      <c r="H1714" s="522" t="s">
        <v>24</v>
      </c>
      <c r="I1714" s="687">
        <v>33691</v>
      </c>
      <c r="J1714" s="903">
        <f t="shared" ca="1" si="154"/>
        <v>30</v>
      </c>
      <c r="K1714" s="176" t="s">
        <v>24</v>
      </c>
      <c r="L1714" s="170" t="s">
        <v>24</v>
      </c>
      <c r="M1714" s="173" t="s">
        <v>24</v>
      </c>
      <c r="N1714" s="578">
        <v>40720</v>
      </c>
      <c r="O1714" s="199" t="s">
        <v>24</v>
      </c>
      <c r="P1714" s="199" t="s">
        <v>24</v>
      </c>
      <c r="Q1714" s="198" t="str">
        <f t="shared" si="151"/>
        <v>-</v>
      </c>
      <c r="R1714" s="181" t="str">
        <f t="shared" ca="1" si="152"/>
        <v>TIDAK MCU</v>
      </c>
      <c r="S1714" s="451" t="s">
        <v>9825</v>
      </c>
      <c r="T1714" s="904">
        <v>44283</v>
      </c>
      <c r="U1714" s="1329">
        <v>44283</v>
      </c>
      <c r="V1714" s="904" t="s">
        <v>24</v>
      </c>
      <c r="W1714" s="136" t="s">
        <v>24</v>
      </c>
      <c r="X1714" s="200"/>
      <c r="Y1714" s="201"/>
      <c r="Z1714" s="202"/>
      <c r="AA1714" s="464" t="s">
        <v>933</v>
      </c>
      <c r="AB1714" s="464" t="s">
        <v>9118</v>
      </c>
      <c r="AC1714" s="465" t="s">
        <v>925</v>
      </c>
      <c r="AD1714" s="465" t="s">
        <v>928</v>
      </c>
      <c r="AE1714" s="465" t="s">
        <v>6974</v>
      </c>
      <c r="AF1714" s="244" t="s">
        <v>24</v>
      </c>
      <c r="AG1714" s="244" t="s">
        <v>24</v>
      </c>
      <c r="AH1714" s="902"/>
      <c r="AI1714" s="244" t="str">
        <f t="shared" si="153"/>
        <v>MOBILE CRANE (SIO)SC P380PC 200 - PC 2000DZ 85 - DZ 375WA 500, WA 600--</v>
      </c>
      <c r="AJ1714" s="1315">
        <f t="shared" si="155"/>
        <v>40720</v>
      </c>
      <c r="AK1714" s="599">
        <v>43707</v>
      </c>
      <c r="AL1714" s="696">
        <v>43707</v>
      </c>
      <c r="AM1714" s="213"/>
      <c r="AN1714" s="244"/>
      <c r="AO1714" s="244"/>
      <c r="AP1714" s="213"/>
      <c r="AQ1714" s="243" t="s">
        <v>3094</v>
      </c>
      <c r="AR1714" s="213"/>
      <c r="AS1714" s="213"/>
      <c r="AT1714" s="213"/>
      <c r="AU1714" s="213"/>
      <c r="AV1714" s="177"/>
      <c r="AW1714" s="177"/>
      <c r="AX1714" s="177"/>
      <c r="AY1714" s="177"/>
      <c r="AZ1714" s="177"/>
    </row>
    <row r="1715" spans="2:52" ht="15" customHeight="1">
      <c r="B1715" s="1310">
        <v>1709</v>
      </c>
      <c r="C1715" s="677" t="s">
        <v>9246</v>
      </c>
      <c r="D1715" s="684" t="s">
        <v>9212</v>
      </c>
      <c r="E1715" s="521" t="s">
        <v>4241</v>
      </c>
      <c r="F1715" s="509" t="s">
        <v>9247</v>
      </c>
      <c r="G1715" s="509" t="s">
        <v>102</v>
      </c>
      <c r="H1715" s="522" t="s">
        <v>24</v>
      </c>
      <c r="I1715" s="687">
        <v>34341</v>
      </c>
      <c r="J1715" s="903">
        <f t="shared" ca="1" si="154"/>
        <v>28</v>
      </c>
      <c r="K1715" s="176" t="s">
        <v>24</v>
      </c>
      <c r="L1715" s="170" t="s">
        <v>24</v>
      </c>
      <c r="M1715" s="173" t="s">
        <v>24</v>
      </c>
      <c r="N1715" s="578">
        <v>41405</v>
      </c>
      <c r="O1715" s="199" t="s">
        <v>24</v>
      </c>
      <c r="P1715" s="199" t="s">
        <v>24</v>
      </c>
      <c r="Q1715" s="198" t="str">
        <f t="shared" si="151"/>
        <v>-</v>
      </c>
      <c r="R1715" s="181" t="str">
        <f t="shared" ca="1" si="152"/>
        <v>TIDAK MCU</v>
      </c>
      <c r="S1715" s="451" t="s">
        <v>11680</v>
      </c>
      <c r="T1715" s="904">
        <v>44568</v>
      </c>
      <c r="U1715" s="1330">
        <v>44568</v>
      </c>
      <c r="V1715" s="904" t="s">
        <v>24</v>
      </c>
      <c r="W1715" s="136" t="s">
        <v>24</v>
      </c>
      <c r="X1715" s="200"/>
      <c r="Y1715" s="201"/>
      <c r="Z1715" s="202"/>
      <c r="AA1715" s="464" t="s">
        <v>11350</v>
      </c>
      <c r="AB1715" s="464" t="s">
        <v>926</v>
      </c>
      <c r="AC1715" s="464" t="s">
        <v>930</v>
      </c>
      <c r="AD1715" s="465" t="s">
        <v>929</v>
      </c>
      <c r="AE1715" s="244" t="s">
        <v>24</v>
      </c>
      <c r="AF1715" s="244" t="s">
        <v>24</v>
      </c>
      <c r="AG1715" s="244" t="s">
        <v>24</v>
      </c>
      <c r="AH1715" s="902"/>
      <c r="AI1715" s="244" t="str">
        <f t="shared" si="153"/>
        <v>SC 380HD 465, HD 785HM 400GD 705, GD 825---</v>
      </c>
      <c r="AJ1715" s="1315">
        <f t="shared" si="155"/>
        <v>41405</v>
      </c>
      <c r="AK1715" s="599">
        <v>43441</v>
      </c>
      <c r="AL1715" s="696">
        <v>43441</v>
      </c>
      <c r="AM1715" s="213"/>
      <c r="AN1715" s="244"/>
      <c r="AO1715" s="244"/>
      <c r="AP1715" s="213"/>
      <c r="AQ1715" s="180" t="s">
        <v>3094</v>
      </c>
      <c r="AR1715" s="213"/>
      <c r="AS1715" s="213"/>
      <c r="AT1715" s="213"/>
      <c r="AU1715" s="213"/>
      <c r="AV1715" s="177"/>
      <c r="AW1715" s="885"/>
      <c r="AX1715" s="885"/>
      <c r="AY1715" s="885"/>
      <c r="AZ1715" s="177"/>
    </row>
    <row r="1716" spans="2:52" ht="15" customHeight="1">
      <c r="B1716" s="1310">
        <v>1710</v>
      </c>
      <c r="C1716" s="547" t="s">
        <v>9248</v>
      </c>
      <c r="D1716" s="232" t="s">
        <v>226</v>
      </c>
      <c r="E1716" s="521" t="s">
        <v>4241</v>
      </c>
      <c r="F1716" s="1314" t="s">
        <v>9249</v>
      </c>
      <c r="G1716" s="509" t="s">
        <v>102</v>
      </c>
      <c r="H1716" s="522" t="s">
        <v>24</v>
      </c>
      <c r="I1716" s="687">
        <v>35271</v>
      </c>
      <c r="J1716" s="903">
        <f t="shared" ca="1" si="154"/>
        <v>25</v>
      </c>
      <c r="K1716" s="176" t="s">
        <v>24</v>
      </c>
      <c r="L1716" s="170" t="s">
        <v>24</v>
      </c>
      <c r="M1716" s="173" t="s">
        <v>24</v>
      </c>
      <c r="N1716" s="576">
        <v>43435</v>
      </c>
      <c r="O1716" s="199" t="s">
        <v>24</v>
      </c>
      <c r="P1716" s="595" t="s">
        <v>24</v>
      </c>
      <c r="Q1716" s="198" t="str">
        <f t="shared" si="151"/>
        <v>-</v>
      </c>
      <c r="R1716" s="181" t="str">
        <f t="shared" ca="1" si="152"/>
        <v>TIDAK MCU</v>
      </c>
      <c r="S1716" s="451" t="s">
        <v>9826</v>
      </c>
      <c r="T1716" s="904">
        <v>44402</v>
      </c>
      <c r="U1716" s="1329">
        <v>44402</v>
      </c>
      <c r="V1716" s="904" t="s">
        <v>24</v>
      </c>
      <c r="W1716" s="136" t="s">
        <v>24</v>
      </c>
      <c r="X1716" s="200"/>
      <c r="Y1716" s="201"/>
      <c r="Z1716" s="202"/>
      <c r="AA1716" s="464" t="s">
        <v>926</v>
      </c>
      <c r="AB1716" s="232" t="s">
        <v>24</v>
      </c>
      <c r="AC1716" s="244"/>
      <c r="AD1716" s="244"/>
      <c r="AE1716" s="244"/>
      <c r="AF1716" s="244"/>
      <c r="AG1716" s="244"/>
      <c r="AH1716" s="902"/>
      <c r="AI1716" s="244" t="str">
        <f t="shared" si="153"/>
        <v>HD 465, HD 785-</v>
      </c>
      <c r="AJ1716" s="1315">
        <f t="shared" si="155"/>
        <v>43435</v>
      </c>
      <c r="AK1716" s="599">
        <v>43794</v>
      </c>
      <c r="AL1716" s="696">
        <v>43794</v>
      </c>
      <c r="AM1716" s="213"/>
      <c r="AN1716" s="244"/>
      <c r="AO1716" s="244"/>
      <c r="AP1716" s="213"/>
      <c r="AQ1716" s="213"/>
      <c r="AR1716" s="213"/>
      <c r="AS1716" s="213"/>
      <c r="AT1716" s="213"/>
      <c r="AU1716" s="213"/>
      <c r="AV1716" s="885"/>
      <c r="AW1716" s="885"/>
      <c r="AX1716" s="885"/>
      <c r="AY1716" s="885"/>
      <c r="AZ1716" s="177"/>
    </row>
    <row r="1717" spans="2:52" ht="15" customHeight="1">
      <c r="B1717" s="1310">
        <v>1711</v>
      </c>
      <c r="C1717" s="547" t="s">
        <v>9250</v>
      </c>
      <c r="D1717" s="384" t="s">
        <v>9212</v>
      </c>
      <c r="E1717" s="521" t="s">
        <v>4241</v>
      </c>
      <c r="F1717" s="509" t="s">
        <v>9251</v>
      </c>
      <c r="G1717" s="509" t="s">
        <v>102</v>
      </c>
      <c r="H1717" s="522" t="s">
        <v>24</v>
      </c>
      <c r="I1717" s="687">
        <v>31015</v>
      </c>
      <c r="J1717" s="903">
        <f t="shared" ca="1" si="154"/>
        <v>37</v>
      </c>
      <c r="K1717" s="176" t="s">
        <v>24</v>
      </c>
      <c r="L1717" s="170" t="s">
        <v>24</v>
      </c>
      <c r="M1717" s="173" t="s">
        <v>24</v>
      </c>
      <c r="N1717" s="578">
        <v>41449</v>
      </c>
      <c r="O1717" s="199" t="s">
        <v>24</v>
      </c>
      <c r="P1717" s="199" t="s">
        <v>24</v>
      </c>
      <c r="Q1717" s="198" t="str">
        <f t="shared" si="151"/>
        <v>-</v>
      </c>
      <c r="R1717" s="181" t="str">
        <f t="shared" ca="1" si="152"/>
        <v>TIDAK MCU</v>
      </c>
      <c r="S1717" s="451" t="s">
        <v>9827</v>
      </c>
      <c r="T1717" s="904">
        <v>44529</v>
      </c>
      <c r="U1717" s="1329">
        <v>44529</v>
      </c>
      <c r="V1717" s="904" t="s">
        <v>24</v>
      </c>
      <c r="W1717" s="136" t="s">
        <v>24</v>
      </c>
      <c r="X1717" s="200"/>
      <c r="Y1717" s="201"/>
      <c r="Z1717" s="202"/>
      <c r="AA1717" s="464" t="s">
        <v>4457</v>
      </c>
      <c r="AB1717" s="464" t="s">
        <v>926</v>
      </c>
      <c r="AC1717" s="465" t="s">
        <v>930</v>
      </c>
      <c r="AD1717" s="465" t="s">
        <v>929</v>
      </c>
      <c r="AE1717" s="465" t="s">
        <v>6974</v>
      </c>
      <c r="AF1717" s="244" t="s">
        <v>24</v>
      </c>
      <c r="AG1717" s="244" t="s">
        <v>24</v>
      </c>
      <c r="AH1717" s="902"/>
      <c r="AI1717" s="244" t="str">
        <f t="shared" si="153"/>
        <v>SC P360, SC P380HD 465, HD 785HM 400GD 705, GD 825WA 500, WA 600--</v>
      </c>
      <c r="AJ1717" s="1315">
        <f t="shared" si="155"/>
        <v>41449</v>
      </c>
      <c r="AK1717" s="599" t="s">
        <v>24</v>
      </c>
      <c r="AL1717" s="679">
        <v>41449</v>
      </c>
      <c r="AM1717" s="213"/>
      <c r="AN1717" s="244"/>
      <c r="AO1717" s="244"/>
      <c r="AP1717" s="213"/>
      <c r="AQ1717" s="213"/>
      <c r="AR1717" s="213"/>
      <c r="AS1717" s="213"/>
      <c r="AT1717" s="213"/>
      <c r="AU1717" s="213"/>
      <c r="AV1717" s="177"/>
      <c r="AW1717" s="177"/>
      <c r="AX1717" s="177"/>
      <c r="AY1717" s="885"/>
      <c r="AZ1717" s="177"/>
    </row>
    <row r="1718" spans="2:52" ht="15" customHeight="1">
      <c r="B1718" s="1310">
        <v>1712</v>
      </c>
      <c r="C1718" s="553" t="s">
        <v>9252</v>
      </c>
      <c r="D1718" s="232" t="s">
        <v>9212</v>
      </c>
      <c r="E1718" s="521" t="s">
        <v>4241</v>
      </c>
      <c r="F1718" s="509" t="s">
        <v>9253</v>
      </c>
      <c r="G1718" s="509" t="s">
        <v>102</v>
      </c>
      <c r="H1718" s="522" t="s">
        <v>24</v>
      </c>
      <c r="I1718" s="687">
        <v>31446</v>
      </c>
      <c r="J1718" s="903">
        <f t="shared" ca="1" si="154"/>
        <v>36</v>
      </c>
      <c r="K1718" s="176" t="s">
        <v>24</v>
      </c>
      <c r="L1718" s="170" t="s">
        <v>24</v>
      </c>
      <c r="M1718" s="173" t="s">
        <v>24</v>
      </c>
      <c r="N1718" s="578">
        <v>41449</v>
      </c>
      <c r="O1718" s="199" t="s">
        <v>24</v>
      </c>
      <c r="P1718" s="199" t="s">
        <v>24</v>
      </c>
      <c r="Q1718" s="198" t="str">
        <f t="shared" si="151"/>
        <v>-</v>
      </c>
      <c r="R1718" s="181" t="str">
        <f t="shared" ca="1" si="152"/>
        <v>TIDAK MCU</v>
      </c>
      <c r="S1718" s="451" t="s">
        <v>9828</v>
      </c>
      <c r="T1718" s="904">
        <v>44230</v>
      </c>
      <c r="U1718" s="1329">
        <v>44230</v>
      </c>
      <c r="V1718" s="395" t="s">
        <v>24</v>
      </c>
      <c r="W1718" s="136" t="s">
        <v>24</v>
      </c>
      <c r="X1718" s="200"/>
      <c r="Y1718" s="201"/>
      <c r="Z1718" s="202"/>
      <c r="AA1718" s="462" t="s">
        <v>931</v>
      </c>
      <c r="AB1718" s="462" t="s">
        <v>4775</v>
      </c>
      <c r="AC1718" s="493" t="s">
        <v>9962</v>
      </c>
      <c r="AD1718" s="244" t="s">
        <v>24</v>
      </c>
      <c r="AE1718" s="244" t="s">
        <v>24</v>
      </c>
      <c r="AF1718" s="244" t="s">
        <v>24</v>
      </c>
      <c r="AG1718" s="244" t="s">
        <v>24</v>
      </c>
      <c r="AH1718" s="902"/>
      <c r="AI1718" s="244" t="str">
        <f t="shared" si="153"/>
        <v>FORKLIFT (SIO)MERLO P120.10 HMOHC (SIO)----</v>
      </c>
      <c r="AJ1718" s="1315">
        <f t="shared" si="155"/>
        <v>41449</v>
      </c>
      <c r="AK1718" s="599">
        <v>43707</v>
      </c>
      <c r="AL1718" s="696">
        <v>43707</v>
      </c>
      <c r="AM1718" s="213"/>
      <c r="AN1718" s="244"/>
      <c r="AO1718" s="244"/>
      <c r="AP1718" s="213"/>
      <c r="AQ1718" s="213"/>
      <c r="AR1718" s="213"/>
      <c r="AS1718" s="213"/>
      <c r="AT1718" s="213"/>
      <c r="AU1718" s="213"/>
      <c r="AV1718" s="177"/>
      <c r="AW1718" s="177"/>
      <c r="AX1718" s="177"/>
      <c r="AY1718" s="177"/>
      <c r="AZ1718" s="177"/>
    </row>
    <row r="1719" spans="2:52" ht="15" customHeight="1">
      <c r="B1719" s="1310">
        <v>1713</v>
      </c>
      <c r="C1719" s="553" t="s">
        <v>9254</v>
      </c>
      <c r="D1719" s="384" t="s">
        <v>226</v>
      </c>
      <c r="E1719" s="521" t="s">
        <v>4241</v>
      </c>
      <c r="F1719" s="509" t="s">
        <v>9255</v>
      </c>
      <c r="G1719" s="509" t="s">
        <v>102</v>
      </c>
      <c r="H1719" s="522" t="s">
        <v>24</v>
      </c>
      <c r="I1719" s="687">
        <v>32966</v>
      </c>
      <c r="J1719" s="903">
        <f t="shared" ca="1" si="154"/>
        <v>32</v>
      </c>
      <c r="K1719" s="176" t="s">
        <v>24</v>
      </c>
      <c r="L1719" s="170" t="s">
        <v>24</v>
      </c>
      <c r="M1719" s="173" t="s">
        <v>24</v>
      </c>
      <c r="N1719" s="578">
        <v>41449</v>
      </c>
      <c r="O1719" s="199" t="s">
        <v>24</v>
      </c>
      <c r="P1719" s="199" t="s">
        <v>24</v>
      </c>
      <c r="Q1719" s="198" t="str">
        <f t="shared" si="151"/>
        <v>-</v>
      </c>
      <c r="R1719" s="181" t="str">
        <f t="shared" ca="1" si="152"/>
        <v>TIDAK MCU</v>
      </c>
      <c r="S1719" s="451" t="s">
        <v>9829</v>
      </c>
      <c r="T1719" s="904">
        <v>44289</v>
      </c>
      <c r="U1719" s="1329">
        <v>44289</v>
      </c>
      <c r="V1719" s="904" t="s">
        <v>24</v>
      </c>
      <c r="W1719" s="136" t="s">
        <v>24</v>
      </c>
      <c r="X1719" s="200"/>
      <c r="Y1719" s="201"/>
      <c r="Z1719" s="202"/>
      <c r="AA1719" s="462" t="s">
        <v>931</v>
      </c>
      <c r="AB1719" s="462" t="s">
        <v>4775</v>
      </c>
      <c r="AC1719" s="465" t="s">
        <v>11350</v>
      </c>
      <c r="AD1719" s="465" t="s">
        <v>925</v>
      </c>
      <c r="AE1719" s="465" t="s">
        <v>928</v>
      </c>
      <c r="AF1719" s="244" t="s">
        <v>24</v>
      </c>
      <c r="AG1719" s="232" t="s">
        <v>24</v>
      </c>
      <c r="AH1719" s="902"/>
      <c r="AI1719" s="244" t="str">
        <f t="shared" si="153"/>
        <v>FORKLIFT (SIO)MERLO P120.10 HMSC 380PC 200 - PC 2000DZ 85 - DZ 375--</v>
      </c>
      <c r="AJ1719" s="1315">
        <f t="shared" si="155"/>
        <v>41449</v>
      </c>
      <c r="AK1719" s="599">
        <v>43620</v>
      </c>
      <c r="AL1719" s="696">
        <v>43620</v>
      </c>
      <c r="AM1719" s="213"/>
      <c r="AN1719" s="244"/>
      <c r="AO1719" s="244"/>
      <c r="AP1719" s="213"/>
      <c r="AQ1719" s="1231" t="s">
        <v>3094</v>
      </c>
      <c r="AR1719" s="213"/>
      <c r="AS1719" s="213"/>
      <c r="AT1719" s="213"/>
      <c r="AU1719" s="213"/>
      <c r="AV1719" s="885"/>
      <c r="AW1719" s="885"/>
      <c r="AX1719" s="885"/>
      <c r="AY1719" s="885"/>
      <c r="AZ1719" s="177"/>
    </row>
    <row r="1720" spans="2:52" ht="15" customHeight="1">
      <c r="B1720" s="1310">
        <v>1770</v>
      </c>
      <c r="C1720" s="553" t="s">
        <v>9367</v>
      </c>
      <c r="D1720" s="384" t="s">
        <v>9229</v>
      </c>
      <c r="E1720" s="554" t="s">
        <v>4241</v>
      </c>
      <c r="F1720" s="509" t="s">
        <v>9368</v>
      </c>
      <c r="G1720" s="509" t="s">
        <v>102</v>
      </c>
      <c r="H1720" s="522" t="s">
        <v>24</v>
      </c>
      <c r="I1720" s="687">
        <v>34806</v>
      </c>
      <c r="J1720" s="903">
        <f t="shared" ca="1" si="154"/>
        <v>27</v>
      </c>
      <c r="K1720" s="176" t="s">
        <v>24</v>
      </c>
      <c r="L1720" s="170" t="s">
        <v>24</v>
      </c>
      <c r="M1720" s="173" t="s">
        <v>24</v>
      </c>
      <c r="N1720" s="578">
        <v>42804</v>
      </c>
      <c r="O1720" s="199" t="s">
        <v>24</v>
      </c>
      <c r="P1720" s="199" t="s">
        <v>24</v>
      </c>
      <c r="Q1720" s="198" t="str">
        <f t="shared" si="151"/>
        <v>-</v>
      </c>
      <c r="R1720" s="181" t="str">
        <f t="shared" ca="1" si="152"/>
        <v>TIDAK MCU</v>
      </c>
      <c r="S1720" s="451" t="s">
        <v>24</v>
      </c>
      <c r="T1720" s="904">
        <v>44668</v>
      </c>
      <c r="U1720" s="1329" t="s">
        <v>24</v>
      </c>
      <c r="V1720" s="904" t="s">
        <v>24</v>
      </c>
      <c r="W1720" s="136" t="s">
        <v>24</v>
      </c>
      <c r="X1720" s="200"/>
      <c r="Y1720" s="201"/>
      <c r="Z1720" s="202"/>
      <c r="AA1720" s="232" t="s">
        <v>24</v>
      </c>
      <c r="AB1720" s="232" t="s">
        <v>24</v>
      </c>
      <c r="AC1720" s="244" t="s">
        <v>24</v>
      </c>
      <c r="AD1720" s="244" t="s">
        <v>24</v>
      </c>
      <c r="AE1720" s="244" t="s">
        <v>24</v>
      </c>
      <c r="AF1720" s="232" t="s">
        <v>24</v>
      </c>
      <c r="AG1720" s="244" t="s">
        <v>24</v>
      </c>
      <c r="AH1720" s="902"/>
      <c r="AI1720" s="244" t="str">
        <f t="shared" si="153"/>
        <v>-------</v>
      </c>
      <c r="AJ1720" s="1315">
        <f t="shared" si="155"/>
        <v>42804</v>
      </c>
      <c r="AK1720" s="1315" t="s">
        <v>24</v>
      </c>
      <c r="AL1720" s="614" t="s">
        <v>24</v>
      </c>
      <c r="AM1720" s="213"/>
      <c r="AN1720" s="244"/>
      <c r="AO1720" s="244"/>
      <c r="AP1720" s="213"/>
      <c r="AQ1720" s="1231" t="s">
        <v>3094</v>
      </c>
      <c r="AR1720" s="213"/>
      <c r="AS1720" s="213"/>
      <c r="AT1720" s="213"/>
      <c r="AU1720" s="213"/>
      <c r="AV1720" s="177"/>
      <c r="AW1720" s="177"/>
      <c r="AX1720" s="177"/>
      <c r="AY1720" s="177"/>
      <c r="AZ1720" s="177"/>
    </row>
    <row r="1721" spans="2:52" ht="15" customHeight="1">
      <c r="B1721" s="1310">
        <v>1715</v>
      </c>
      <c r="C1721" s="547" t="s">
        <v>3641</v>
      </c>
      <c r="D1721" s="384" t="s">
        <v>9212</v>
      </c>
      <c r="E1721" s="521" t="s">
        <v>4241</v>
      </c>
      <c r="F1721" s="509" t="s">
        <v>9258</v>
      </c>
      <c r="G1721" s="509" t="s">
        <v>102</v>
      </c>
      <c r="H1721" s="522" t="s">
        <v>24</v>
      </c>
      <c r="I1721" s="687">
        <v>33548</v>
      </c>
      <c r="J1721" s="1314">
        <f t="shared" ca="1" si="154"/>
        <v>30</v>
      </c>
      <c r="K1721" s="176" t="s">
        <v>24</v>
      </c>
      <c r="L1721" s="170" t="s">
        <v>24</v>
      </c>
      <c r="M1721" s="173" t="s">
        <v>24</v>
      </c>
      <c r="N1721" s="578">
        <v>41784</v>
      </c>
      <c r="O1721" s="199" t="s">
        <v>24</v>
      </c>
      <c r="P1721" s="199" t="s">
        <v>24</v>
      </c>
      <c r="Q1721" s="198" t="str">
        <f t="shared" si="151"/>
        <v>-</v>
      </c>
      <c r="R1721" s="181" t="str">
        <f t="shared" ca="1" si="152"/>
        <v>TIDAK MCU</v>
      </c>
      <c r="S1721" s="451" t="s">
        <v>9831</v>
      </c>
      <c r="T1721" s="1330">
        <v>44506</v>
      </c>
      <c r="U1721" s="1329">
        <v>44506</v>
      </c>
      <c r="V1721" s="1330" t="s">
        <v>24</v>
      </c>
      <c r="W1721" s="136" t="s">
        <v>24</v>
      </c>
      <c r="X1721" s="200"/>
      <c r="Y1721" s="201"/>
      <c r="Z1721" s="202"/>
      <c r="AA1721" s="464" t="s">
        <v>9118</v>
      </c>
      <c r="AB1721" s="462" t="s">
        <v>4775</v>
      </c>
      <c r="AC1721" s="244" t="s">
        <v>24</v>
      </c>
      <c r="AD1721" s="244" t="s">
        <v>24</v>
      </c>
      <c r="AE1721" s="244" t="s">
        <v>24</v>
      </c>
      <c r="AF1721" s="244" t="s">
        <v>24</v>
      </c>
      <c r="AG1721" s="244" t="s">
        <v>24</v>
      </c>
      <c r="AH1721" s="902"/>
      <c r="AI1721" s="244" t="str">
        <f t="shared" si="153"/>
        <v>SC P380MERLO P120.10 HM-----</v>
      </c>
      <c r="AJ1721" s="1315">
        <f t="shared" si="155"/>
        <v>41784</v>
      </c>
      <c r="AK1721" s="599" t="s">
        <v>24</v>
      </c>
      <c r="AL1721" s="679">
        <v>41784</v>
      </c>
      <c r="AM1721" s="213"/>
      <c r="AN1721" s="244"/>
      <c r="AO1721" s="244"/>
      <c r="AP1721" s="213"/>
      <c r="AQ1721" s="213"/>
      <c r="AR1721" s="213"/>
      <c r="AS1721" s="213"/>
      <c r="AT1721" s="213"/>
      <c r="AU1721" s="213"/>
      <c r="AV1721" s="885"/>
      <c r="AW1721" s="885"/>
      <c r="AX1721" s="885"/>
      <c r="AY1721" s="885"/>
      <c r="AZ1721" s="177"/>
    </row>
    <row r="1722" spans="2:52" ht="15" customHeight="1">
      <c r="B1722" s="1310">
        <v>1716</v>
      </c>
      <c r="C1722" s="547" t="s">
        <v>9259</v>
      </c>
      <c r="D1722" s="684" t="s">
        <v>9162</v>
      </c>
      <c r="E1722" s="521" t="s">
        <v>4241</v>
      </c>
      <c r="F1722" s="509" t="s">
        <v>9260</v>
      </c>
      <c r="G1722" s="509" t="s">
        <v>102</v>
      </c>
      <c r="H1722" s="522" t="s">
        <v>24</v>
      </c>
      <c r="I1722" s="687">
        <v>30236</v>
      </c>
      <c r="J1722" s="903">
        <f t="shared" ca="1" si="154"/>
        <v>39</v>
      </c>
      <c r="K1722" s="176" t="s">
        <v>24</v>
      </c>
      <c r="L1722" s="170" t="s">
        <v>24</v>
      </c>
      <c r="M1722" s="173" t="s">
        <v>24</v>
      </c>
      <c r="N1722" s="578">
        <v>43221</v>
      </c>
      <c r="O1722" s="199" t="s">
        <v>24</v>
      </c>
      <c r="P1722" s="199" t="s">
        <v>24</v>
      </c>
      <c r="Q1722" s="198" t="str">
        <f t="shared" si="151"/>
        <v>-</v>
      </c>
      <c r="R1722" s="181" t="str">
        <f t="shared" ca="1" si="152"/>
        <v>TIDAK MCU</v>
      </c>
      <c r="S1722" s="451" t="s">
        <v>9832</v>
      </c>
      <c r="T1722" s="904">
        <v>44481</v>
      </c>
      <c r="U1722" s="1312">
        <v>44481</v>
      </c>
      <c r="V1722" s="904" t="s">
        <v>24</v>
      </c>
      <c r="W1722" s="136" t="s">
        <v>24</v>
      </c>
      <c r="X1722" s="200"/>
      <c r="Y1722" s="201"/>
      <c r="Z1722" s="202"/>
      <c r="AA1722" s="462" t="s">
        <v>100</v>
      </c>
      <c r="AB1722" s="464" t="s">
        <v>927</v>
      </c>
      <c r="AC1722" s="465" t="s">
        <v>591</v>
      </c>
      <c r="AD1722" s="465" t="s">
        <v>929</v>
      </c>
      <c r="AE1722" s="465" t="s">
        <v>590</v>
      </c>
      <c r="AF1722" s="244" t="s">
        <v>24</v>
      </c>
      <c r="AG1722" s="244" t="s">
        <v>24</v>
      </c>
      <c r="AH1722" s="902"/>
      <c r="AI1722" s="244" t="str">
        <f t="shared" si="153"/>
        <v>LIGHT VEHICLESC P360 - SC P410 A/MPC 200GD 705, GD 825COMPACTOR --</v>
      </c>
      <c r="AJ1722" s="1315">
        <f t="shared" si="155"/>
        <v>43221</v>
      </c>
      <c r="AK1722" s="599" t="s">
        <v>24</v>
      </c>
      <c r="AL1722" s="696">
        <v>43221</v>
      </c>
      <c r="AM1722" s="213"/>
      <c r="AN1722" s="244"/>
      <c r="AO1722" s="244"/>
      <c r="AP1722" s="213"/>
      <c r="AQ1722" s="243" t="s">
        <v>3094</v>
      </c>
      <c r="AR1722" s="213"/>
      <c r="AS1722" s="213"/>
      <c r="AT1722" s="213"/>
      <c r="AU1722" s="213"/>
      <c r="AV1722" s="177"/>
      <c r="AW1722" s="177"/>
      <c r="AX1722" s="177"/>
      <c r="AY1722" s="177"/>
      <c r="AZ1722" s="177"/>
    </row>
    <row r="1723" spans="2:52" ht="15" customHeight="1">
      <c r="B1723" s="1310">
        <v>1717</v>
      </c>
      <c r="C1723" s="553" t="s">
        <v>9261</v>
      </c>
      <c r="D1723" s="384" t="s">
        <v>9232</v>
      </c>
      <c r="E1723" s="521" t="s">
        <v>4241</v>
      </c>
      <c r="F1723" s="509" t="s">
        <v>9262</v>
      </c>
      <c r="G1723" s="509" t="s">
        <v>102</v>
      </c>
      <c r="H1723" s="522" t="s">
        <v>24</v>
      </c>
      <c r="I1723" s="687">
        <v>34407</v>
      </c>
      <c r="J1723" s="903">
        <f t="shared" ca="1" si="154"/>
        <v>28</v>
      </c>
      <c r="K1723" s="176" t="s">
        <v>24</v>
      </c>
      <c r="L1723" s="170" t="s">
        <v>24</v>
      </c>
      <c r="M1723" s="173" t="s">
        <v>24</v>
      </c>
      <c r="N1723" s="578">
        <v>41792</v>
      </c>
      <c r="O1723" s="199" t="s">
        <v>24</v>
      </c>
      <c r="P1723" s="199" t="s">
        <v>24</v>
      </c>
      <c r="Q1723" s="198" t="str">
        <f t="shared" si="151"/>
        <v>-</v>
      </c>
      <c r="R1723" s="181" t="str">
        <f t="shared" ca="1" si="152"/>
        <v>TIDAK MCU</v>
      </c>
      <c r="S1723" s="451" t="s">
        <v>9833</v>
      </c>
      <c r="T1723" s="904">
        <v>44269</v>
      </c>
      <c r="U1723" s="1312">
        <v>44269</v>
      </c>
      <c r="V1723" s="904" t="s">
        <v>24</v>
      </c>
      <c r="W1723" s="136" t="s">
        <v>24</v>
      </c>
      <c r="X1723" s="200"/>
      <c r="Y1723" s="201"/>
      <c r="Z1723" s="202"/>
      <c r="AA1723" s="462" t="s">
        <v>931</v>
      </c>
      <c r="AB1723" s="462" t="s">
        <v>4775</v>
      </c>
      <c r="AC1723" s="465" t="s">
        <v>9118</v>
      </c>
      <c r="AD1723" s="465" t="s">
        <v>925</v>
      </c>
      <c r="AE1723" s="465" t="s">
        <v>928</v>
      </c>
      <c r="AF1723" s="465" t="s">
        <v>6961</v>
      </c>
      <c r="AG1723" s="244" t="s">
        <v>24</v>
      </c>
      <c r="AH1723" s="902"/>
      <c r="AI1723" s="244" t="str">
        <f t="shared" si="153"/>
        <v>FORKLIFT (SIO)MERLO P120.10 HMSC P380PC 200 - PC 2000DZ 85 - DZ 375DR 245 S-</v>
      </c>
      <c r="AJ1723" s="1315">
        <f t="shared" si="155"/>
        <v>41792</v>
      </c>
      <c r="AK1723" s="599">
        <v>43650</v>
      </c>
      <c r="AL1723" s="696">
        <v>43650</v>
      </c>
      <c r="AM1723" s="213"/>
      <c r="AN1723" s="244"/>
      <c r="AO1723" s="244"/>
      <c r="AP1723" s="213"/>
      <c r="AQ1723" s="1231" t="s">
        <v>3094</v>
      </c>
      <c r="AR1723" s="213"/>
      <c r="AS1723" s="213"/>
      <c r="AT1723" s="213"/>
      <c r="AU1723" s="213"/>
      <c r="AV1723" s="885"/>
      <c r="AW1723" s="885"/>
      <c r="AX1723" s="885"/>
      <c r="AY1723" s="885"/>
      <c r="AZ1723" s="177"/>
    </row>
    <row r="1724" spans="2:52" ht="15" customHeight="1">
      <c r="B1724" s="1310">
        <v>1718</v>
      </c>
      <c r="C1724" s="553" t="s">
        <v>9263</v>
      </c>
      <c r="D1724" s="384" t="s">
        <v>226</v>
      </c>
      <c r="E1724" s="554" t="s">
        <v>4241</v>
      </c>
      <c r="F1724" s="509" t="s">
        <v>9265</v>
      </c>
      <c r="G1724" s="509" t="s">
        <v>102</v>
      </c>
      <c r="H1724" s="522" t="s">
        <v>24</v>
      </c>
      <c r="I1724" s="687">
        <v>34084</v>
      </c>
      <c r="J1724" s="903">
        <f t="shared" ca="1" si="154"/>
        <v>29</v>
      </c>
      <c r="K1724" s="176" t="s">
        <v>24</v>
      </c>
      <c r="L1724" s="170" t="s">
        <v>24</v>
      </c>
      <c r="M1724" s="173" t="s">
        <v>24</v>
      </c>
      <c r="N1724" s="578">
        <v>41792</v>
      </c>
      <c r="O1724" s="199" t="s">
        <v>24</v>
      </c>
      <c r="P1724" s="595" t="s">
        <v>24</v>
      </c>
      <c r="Q1724" s="198" t="str">
        <f t="shared" si="151"/>
        <v>-</v>
      </c>
      <c r="R1724" s="181" t="str">
        <f t="shared" ca="1" si="152"/>
        <v>TIDAK MCU</v>
      </c>
      <c r="S1724" s="451" t="s">
        <v>9834</v>
      </c>
      <c r="T1724" s="904">
        <v>44311</v>
      </c>
      <c r="U1724" s="1329">
        <v>44311</v>
      </c>
      <c r="V1724" s="904" t="s">
        <v>24</v>
      </c>
      <c r="W1724" s="136" t="s">
        <v>24</v>
      </c>
      <c r="X1724" s="200"/>
      <c r="Y1724" s="201"/>
      <c r="Z1724" s="952"/>
      <c r="AA1724" s="1000" t="s">
        <v>4775</v>
      </c>
      <c r="AB1724" s="2096" t="s">
        <v>925</v>
      </c>
      <c r="AC1724" s="465" t="s">
        <v>6961</v>
      </c>
      <c r="AD1724" s="465" t="s">
        <v>4457</v>
      </c>
      <c r="AE1724" s="465" t="s">
        <v>928</v>
      </c>
      <c r="AF1724" s="244" t="s">
        <v>24</v>
      </c>
      <c r="AG1724" s="244" t="s">
        <v>24</v>
      </c>
      <c r="AH1724" s="902"/>
      <c r="AI1724" s="244" t="str">
        <f t="shared" si="153"/>
        <v>MERLO P120.10 HMPC 200 - PC 2000DR 245 SSC P360, SC P380DZ 85 - DZ 375--</v>
      </c>
      <c r="AJ1724" s="1315">
        <f t="shared" si="155"/>
        <v>41792</v>
      </c>
      <c r="AK1724" s="599" t="s">
        <v>24</v>
      </c>
      <c r="AL1724" s="679">
        <v>41792</v>
      </c>
      <c r="AM1724" s="213"/>
      <c r="AN1724" s="244"/>
      <c r="AO1724" s="244"/>
      <c r="AP1724" s="213"/>
      <c r="AQ1724" s="180"/>
      <c r="AR1724" s="213"/>
      <c r="AS1724" s="213"/>
      <c r="AT1724" s="213"/>
      <c r="AU1724" s="213"/>
      <c r="AV1724" s="885"/>
      <c r="AW1724" s="885"/>
      <c r="AX1724" s="885"/>
      <c r="AY1724" s="885"/>
      <c r="AZ1724" s="177"/>
    </row>
    <row r="1725" spans="2:52" ht="15" customHeight="1">
      <c r="B1725" s="1310">
        <v>1719</v>
      </c>
      <c r="C1725" s="553" t="s">
        <v>9266</v>
      </c>
      <c r="D1725" s="384" t="s">
        <v>226</v>
      </c>
      <c r="E1725" s="521" t="s">
        <v>4241</v>
      </c>
      <c r="F1725" s="1314" t="s">
        <v>9267</v>
      </c>
      <c r="G1725" s="509" t="s">
        <v>102</v>
      </c>
      <c r="H1725" s="522" t="s">
        <v>24</v>
      </c>
      <c r="I1725" s="687">
        <v>34773</v>
      </c>
      <c r="J1725" s="903">
        <f t="shared" ca="1" si="154"/>
        <v>27</v>
      </c>
      <c r="K1725" s="176" t="s">
        <v>24</v>
      </c>
      <c r="L1725" s="170" t="s">
        <v>24</v>
      </c>
      <c r="M1725" s="173" t="s">
        <v>24</v>
      </c>
      <c r="N1725" s="533">
        <v>43663</v>
      </c>
      <c r="O1725" s="199" t="s">
        <v>24</v>
      </c>
      <c r="P1725" s="199" t="s">
        <v>24</v>
      </c>
      <c r="Q1725" s="198" t="str">
        <f t="shared" si="151"/>
        <v>-</v>
      </c>
      <c r="R1725" s="181" t="str">
        <f t="shared" ca="1" si="152"/>
        <v>TIDAK MCU</v>
      </c>
      <c r="S1725" s="451" t="s">
        <v>9835</v>
      </c>
      <c r="T1725" s="904">
        <v>44270</v>
      </c>
      <c r="U1725" s="1312">
        <v>44270</v>
      </c>
      <c r="V1725" s="904" t="s">
        <v>24</v>
      </c>
      <c r="W1725" s="136" t="s">
        <v>24</v>
      </c>
      <c r="X1725" s="200"/>
      <c r="Y1725" s="201"/>
      <c r="Z1725" s="202"/>
      <c r="AA1725" s="464" t="s">
        <v>927</v>
      </c>
      <c r="AB1725" s="232" t="s">
        <v>24</v>
      </c>
      <c r="AC1725" s="244" t="s">
        <v>24</v>
      </c>
      <c r="AD1725" s="244" t="s">
        <v>24</v>
      </c>
      <c r="AE1725" s="244" t="s">
        <v>24</v>
      </c>
      <c r="AF1725" s="244" t="s">
        <v>24</v>
      </c>
      <c r="AG1725" s="244" t="s">
        <v>24</v>
      </c>
      <c r="AH1725" s="902"/>
      <c r="AI1725" s="244" t="str">
        <f t="shared" si="153"/>
        <v>SC P360 - SC P410 A/M------</v>
      </c>
      <c r="AJ1725" s="1315">
        <f t="shared" si="155"/>
        <v>43663</v>
      </c>
      <c r="AK1725" s="599" t="s">
        <v>24</v>
      </c>
      <c r="AL1725" s="679">
        <v>43663</v>
      </c>
      <c r="AM1725" s="213"/>
      <c r="AN1725" s="244"/>
      <c r="AO1725" s="244"/>
      <c r="AP1725" s="213"/>
      <c r="AQ1725" s="180" t="s">
        <v>6564</v>
      </c>
      <c r="AR1725" s="213" t="s">
        <v>24</v>
      </c>
      <c r="AS1725" s="213" t="s">
        <v>226</v>
      </c>
      <c r="AT1725" s="213" t="s">
        <v>11598</v>
      </c>
      <c r="AU1725" s="213" t="s">
        <v>24</v>
      </c>
      <c r="AV1725" s="177"/>
      <c r="AW1725" s="177"/>
      <c r="AX1725" s="177"/>
      <c r="AY1725" s="177"/>
      <c r="AZ1725" s="177"/>
    </row>
    <row r="1726" spans="2:52" ht="15" customHeight="1">
      <c r="B1726" s="1310">
        <v>1720</v>
      </c>
      <c r="C1726" s="553" t="s">
        <v>9268</v>
      </c>
      <c r="D1726" s="384" t="s">
        <v>9232</v>
      </c>
      <c r="E1726" s="521" t="s">
        <v>4241</v>
      </c>
      <c r="F1726" s="509" t="s">
        <v>9269</v>
      </c>
      <c r="G1726" s="509" t="s">
        <v>102</v>
      </c>
      <c r="H1726" s="522" t="s">
        <v>24</v>
      </c>
      <c r="I1726" s="687">
        <v>34168</v>
      </c>
      <c r="J1726" s="903">
        <f t="shared" ca="1" si="154"/>
        <v>28</v>
      </c>
      <c r="K1726" s="176" t="s">
        <v>24</v>
      </c>
      <c r="L1726" s="170" t="s">
        <v>24</v>
      </c>
      <c r="M1726" s="173" t="s">
        <v>24</v>
      </c>
      <c r="N1726" s="533">
        <v>41813</v>
      </c>
      <c r="O1726" s="199" t="s">
        <v>24</v>
      </c>
      <c r="P1726" s="199" t="s">
        <v>24</v>
      </c>
      <c r="Q1726" s="198" t="str">
        <f t="shared" si="151"/>
        <v>-</v>
      </c>
      <c r="R1726" s="181" t="str">
        <f t="shared" ca="1" si="152"/>
        <v>TIDAK MCU</v>
      </c>
      <c r="S1726" s="451" t="s">
        <v>9836</v>
      </c>
      <c r="T1726" s="904">
        <v>44395</v>
      </c>
      <c r="U1726" s="1312">
        <v>44395</v>
      </c>
      <c r="V1726" s="395" t="s">
        <v>24</v>
      </c>
      <c r="W1726" s="136" t="s">
        <v>24</v>
      </c>
      <c r="X1726" s="200"/>
      <c r="Y1726" s="201"/>
      <c r="Z1726" s="202"/>
      <c r="AA1726" s="462" t="s">
        <v>9968</v>
      </c>
      <c r="AB1726" s="462" t="s">
        <v>924</v>
      </c>
      <c r="AC1726" s="465" t="s">
        <v>925</v>
      </c>
      <c r="AD1726" s="465" t="s">
        <v>928</v>
      </c>
      <c r="AE1726" s="465" t="s">
        <v>6974</v>
      </c>
      <c r="AF1726" s="244" t="s">
        <v>24</v>
      </c>
      <c r="AG1726" s="244" t="s">
        <v>24</v>
      </c>
      <c r="AH1726" s="902"/>
      <c r="AI1726" s="244" t="str">
        <f t="shared" si="153"/>
        <v>OHC (SIO) (SIO)CRANE TRUCK (SIO)PC 200 - PC 2000DZ 85 - DZ 375WA 500, WA 600--</v>
      </c>
      <c r="AJ1726" s="1315">
        <f t="shared" si="155"/>
        <v>41813</v>
      </c>
      <c r="AK1726" s="599" t="s">
        <v>24</v>
      </c>
      <c r="AL1726" s="679">
        <v>41813</v>
      </c>
      <c r="AM1726" s="213"/>
      <c r="AN1726" s="244"/>
      <c r="AO1726" s="244"/>
      <c r="AP1726" s="213"/>
      <c r="AQ1726" s="243" t="s">
        <v>3094</v>
      </c>
      <c r="AR1726" s="213"/>
      <c r="AS1726" s="213"/>
      <c r="AT1726" s="213"/>
      <c r="AU1726" s="213"/>
      <c r="AV1726" s="177"/>
      <c r="AW1726" s="177"/>
      <c r="AX1726" s="177"/>
      <c r="AY1726" s="177"/>
      <c r="AZ1726" s="177"/>
    </row>
    <row r="1727" spans="2:52" ht="15" customHeight="1">
      <c r="B1727" s="1310">
        <v>1721</v>
      </c>
      <c r="C1727" s="547" t="s">
        <v>9270</v>
      </c>
      <c r="D1727" s="384" t="s">
        <v>226</v>
      </c>
      <c r="E1727" s="521" t="s">
        <v>4241</v>
      </c>
      <c r="F1727" s="1314" t="s">
        <v>9271</v>
      </c>
      <c r="G1727" s="509" t="s">
        <v>102</v>
      </c>
      <c r="H1727" s="522" t="s">
        <v>24</v>
      </c>
      <c r="I1727" s="687">
        <v>36468</v>
      </c>
      <c r="J1727" s="903">
        <f t="shared" ca="1" si="154"/>
        <v>22</v>
      </c>
      <c r="K1727" s="176" t="s">
        <v>24</v>
      </c>
      <c r="L1727" s="170" t="s">
        <v>24</v>
      </c>
      <c r="M1727" s="173" t="s">
        <v>24</v>
      </c>
      <c r="N1727" s="578">
        <v>43658</v>
      </c>
      <c r="O1727" s="199" t="s">
        <v>24</v>
      </c>
      <c r="P1727" s="199" t="s">
        <v>24</v>
      </c>
      <c r="Q1727" s="198" t="str">
        <f t="shared" si="151"/>
        <v>-</v>
      </c>
      <c r="R1727" s="181" t="str">
        <f t="shared" ca="1" si="152"/>
        <v>TIDAK MCU</v>
      </c>
      <c r="S1727" s="451" t="s">
        <v>24</v>
      </c>
      <c r="T1727" s="904">
        <v>44504</v>
      </c>
      <c r="U1727" s="1329" t="s">
        <v>99</v>
      </c>
      <c r="V1727" s="395" t="s">
        <v>24</v>
      </c>
      <c r="W1727" s="136" t="s">
        <v>24</v>
      </c>
      <c r="X1727" s="200"/>
      <c r="Y1727" s="201"/>
      <c r="Z1727" s="202"/>
      <c r="AA1727" s="232" t="s">
        <v>24</v>
      </c>
      <c r="AB1727" s="232" t="s">
        <v>24</v>
      </c>
      <c r="AC1727" s="244" t="s">
        <v>24</v>
      </c>
      <c r="AD1727" s="244" t="s">
        <v>24</v>
      </c>
      <c r="AE1727" s="244" t="s">
        <v>24</v>
      </c>
      <c r="AF1727" s="244" t="s">
        <v>24</v>
      </c>
      <c r="AG1727" s="244" t="s">
        <v>24</v>
      </c>
      <c r="AH1727" s="902"/>
      <c r="AI1727" s="244" t="str">
        <f t="shared" si="153"/>
        <v>-------</v>
      </c>
      <c r="AJ1727" s="1315">
        <f t="shared" si="155"/>
        <v>43658</v>
      </c>
      <c r="AK1727" s="1315" t="s">
        <v>24</v>
      </c>
      <c r="AL1727" s="614" t="s">
        <v>24</v>
      </c>
      <c r="AM1727" s="213"/>
      <c r="AN1727" s="244"/>
      <c r="AO1727" s="244"/>
      <c r="AP1727" s="213"/>
      <c r="AQ1727" s="213"/>
      <c r="AR1727" s="213"/>
      <c r="AS1727" s="213"/>
      <c r="AT1727" s="213"/>
      <c r="AU1727" s="213"/>
      <c r="AV1727" s="177"/>
      <c r="AW1727" s="177"/>
      <c r="AX1727" s="177"/>
      <c r="AY1727" s="177"/>
      <c r="AZ1727" s="177"/>
    </row>
    <row r="1728" spans="2:52" ht="15" customHeight="1">
      <c r="B1728" s="1310">
        <v>1722</v>
      </c>
      <c r="C1728" s="553" t="s">
        <v>9272</v>
      </c>
      <c r="D1728" s="384" t="s">
        <v>9212</v>
      </c>
      <c r="E1728" s="554" t="s">
        <v>4241</v>
      </c>
      <c r="F1728" s="509" t="s">
        <v>9273</v>
      </c>
      <c r="G1728" s="509" t="s">
        <v>102</v>
      </c>
      <c r="H1728" s="522" t="s">
        <v>24</v>
      </c>
      <c r="I1728" s="687">
        <v>34674</v>
      </c>
      <c r="J1728" s="903">
        <f t="shared" ca="1" si="154"/>
        <v>27</v>
      </c>
      <c r="K1728" s="176" t="s">
        <v>24</v>
      </c>
      <c r="L1728" s="170" t="s">
        <v>24</v>
      </c>
      <c r="M1728" s="173" t="s">
        <v>24</v>
      </c>
      <c r="N1728" s="578">
        <v>41989</v>
      </c>
      <c r="O1728" s="199" t="s">
        <v>24</v>
      </c>
      <c r="P1728" s="199" t="s">
        <v>24</v>
      </c>
      <c r="Q1728" s="198" t="str">
        <f t="shared" si="151"/>
        <v>-</v>
      </c>
      <c r="R1728" s="181" t="str">
        <f t="shared" ca="1" si="152"/>
        <v>TIDAK MCU</v>
      </c>
      <c r="S1728" s="451" t="s">
        <v>11961</v>
      </c>
      <c r="T1728" s="904">
        <v>44536</v>
      </c>
      <c r="U1728" s="1330">
        <v>44536</v>
      </c>
      <c r="V1728" s="904" t="s">
        <v>24</v>
      </c>
      <c r="W1728" s="136" t="s">
        <v>24</v>
      </c>
      <c r="X1728" s="200"/>
      <c r="Y1728" s="201"/>
      <c r="Z1728" s="202"/>
      <c r="AA1728" s="464" t="s">
        <v>926</v>
      </c>
      <c r="AB1728" s="232" t="s">
        <v>24</v>
      </c>
      <c r="AC1728" s="244" t="s">
        <v>24</v>
      </c>
      <c r="AD1728" s="244" t="s">
        <v>24</v>
      </c>
      <c r="AE1728" s="244" t="s">
        <v>24</v>
      </c>
      <c r="AF1728" s="244" t="s">
        <v>24</v>
      </c>
      <c r="AG1728" s="244" t="s">
        <v>24</v>
      </c>
      <c r="AH1728" s="902"/>
      <c r="AI1728" s="244" t="str">
        <f t="shared" si="153"/>
        <v>HD 465, HD 785------</v>
      </c>
      <c r="AJ1728" s="1315">
        <f t="shared" si="155"/>
        <v>41989</v>
      </c>
      <c r="AK1728" s="1315" t="s">
        <v>24</v>
      </c>
      <c r="AL1728" s="614" t="s">
        <v>24</v>
      </c>
      <c r="AM1728" s="213"/>
      <c r="AN1728" s="244"/>
      <c r="AO1728" s="244"/>
      <c r="AP1728" s="213"/>
      <c r="AQ1728" s="1231" t="s">
        <v>3094</v>
      </c>
      <c r="AR1728" s="213"/>
      <c r="AS1728" s="213"/>
      <c r="AT1728" s="213"/>
      <c r="AU1728" s="213"/>
      <c r="AV1728" s="885"/>
      <c r="AW1728" s="885"/>
      <c r="AX1728" s="885"/>
      <c r="AY1728" s="885"/>
      <c r="AZ1728" s="177"/>
    </row>
    <row r="1729" spans="1:52" ht="15" customHeight="1">
      <c r="B1729" s="1310">
        <v>1723</v>
      </c>
      <c r="C1729" s="547" t="s">
        <v>9274</v>
      </c>
      <c r="D1729" s="384" t="s">
        <v>9229</v>
      </c>
      <c r="E1729" s="521" t="s">
        <v>4241</v>
      </c>
      <c r="F1729" s="509" t="s">
        <v>9275</v>
      </c>
      <c r="G1729" s="509" t="s">
        <v>102</v>
      </c>
      <c r="H1729" s="522" t="s">
        <v>24</v>
      </c>
      <c r="I1729" s="687">
        <v>34193</v>
      </c>
      <c r="J1729" s="903">
        <f t="shared" ca="1" si="154"/>
        <v>28</v>
      </c>
      <c r="K1729" s="176" t="s">
        <v>24</v>
      </c>
      <c r="L1729" s="170" t="s">
        <v>24</v>
      </c>
      <c r="M1729" s="173" t="s">
        <v>24</v>
      </c>
      <c r="N1729" s="533">
        <v>41951</v>
      </c>
      <c r="O1729" s="199" t="s">
        <v>24</v>
      </c>
      <c r="P1729" s="199" t="s">
        <v>24</v>
      </c>
      <c r="Q1729" s="198" t="str">
        <f t="shared" si="151"/>
        <v>-</v>
      </c>
      <c r="R1729" s="181" t="str">
        <f t="shared" ca="1" si="152"/>
        <v>TIDAK MCU</v>
      </c>
      <c r="S1729" s="451" t="s">
        <v>9837</v>
      </c>
      <c r="T1729" s="904">
        <v>44420</v>
      </c>
      <c r="U1729" s="1312">
        <v>44420</v>
      </c>
      <c r="V1729" s="904" t="s">
        <v>24</v>
      </c>
      <c r="W1729" s="136" t="s">
        <v>24</v>
      </c>
      <c r="X1729" s="200"/>
      <c r="Y1729" s="201"/>
      <c r="Z1729" s="202"/>
      <c r="AA1729" s="492" t="s">
        <v>9962</v>
      </c>
      <c r="AB1729" s="464" t="s">
        <v>927</v>
      </c>
      <c r="AC1729" s="244" t="s">
        <v>24</v>
      </c>
      <c r="AD1729" s="244" t="s">
        <v>24</v>
      </c>
      <c r="AE1729" s="244" t="s">
        <v>24</v>
      </c>
      <c r="AF1729" s="244" t="s">
        <v>24</v>
      </c>
      <c r="AG1729" s="244" t="s">
        <v>24</v>
      </c>
      <c r="AH1729" s="902"/>
      <c r="AI1729" s="244" t="str">
        <f t="shared" si="153"/>
        <v>OHC (SIO)SC P360 - SC P410 A/M-----</v>
      </c>
      <c r="AJ1729" s="1315">
        <f t="shared" si="155"/>
        <v>41951</v>
      </c>
      <c r="AK1729" s="599">
        <v>43675</v>
      </c>
      <c r="AL1729" s="696">
        <v>43675</v>
      </c>
      <c r="AM1729" s="213"/>
      <c r="AN1729" s="244"/>
      <c r="AO1729" s="244"/>
      <c r="AP1729" s="213"/>
      <c r="AQ1729" s="213"/>
      <c r="AR1729" s="213"/>
      <c r="AS1729" s="213"/>
      <c r="AT1729" s="213"/>
      <c r="AU1729" s="213"/>
      <c r="AV1729" s="177"/>
      <c r="AW1729" s="177"/>
      <c r="AX1729" s="177"/>
      <c r="AY1729" s="177"/>
      <c r="AZ1729" s="177"/>
    </row>
    <row r="1730" spans="1:52" ht="15" customHeight="1">
      <c r="B1730" s="1310">
        <v>1724</v>
      </c>
      <c r="C1730" s="547" t="s">
        <v>9276</v>
      </c>
      <c r="D1730" s="384" t="s">
        <v>9212</v>
      </c>
      <c r="E1730" s="521" t="s">
        <v>4241</v>
      </c>
      <c r="F1730" s="509" t="s">
        <v>9277</v>
      </c>
      <c r="G1730" s="509" t="s">
        <v>102</v>
      </c>
      <c r="H1730" s="522" t="s">
        <v>24</v>
      </c>
      <c r="I1730" s="687">
        <v>33911</v>
      </c>
      <c r="J1730" s="1314">
        <f t="shared" ca="1" si="154"/>
        <v>29</v>
      </c>
      <c r="K1730" s="176" t="s">
        <v>24</v>
      </c>
      <c r="L1730" s="170" t="s">
        <v>24</v>
      </c>
      <c r="M1730" s="173">
        <v>44503</v>
      </c>
      <c r="N1730" s="578">
        <v>41979</v>
      </c>
      <c r="O1730" s="199" t="s">
        <v>24</v>
      </c>
      <c r="P1730" s="199" t="s">
        <v>24</v>
      </c>
      <c r="Q1730" s="198" t="str">
        <f t="shared" si="151"/>
        <v>-</v>
      </c>
      <c r="R1730" s="181" t="str">
        <f t="shared" ca="1" si="152"/>
        <v>TIDAK MCU</v>
      </c>
      <c r="S1730" s="451" t="s">
        <v>9838</v>
      </c>
      <c r="T1730" s="1330">
        <v>44503</v>
      </c>
      <c r="U1730" s="1329">
        <v>44503</v>
      </c>
      <c r="V1730" s="1330" t="s">
        <v>24</v>
      </c>
      <c r="W1730" s="1311" t="s">
        <v>24</v>
      </c>
      <c r="X1730" s="200"/>
      <c r="Y1730" s="201"/>
      <c r="Z1730" s="202"/>
      <c r="AA1730" s="464" t="s">
        <v>926</v>
      </c>
      <c r="AB1730" s="464" t="s">
        <v>930</v>
      </c>
      <c r="AC1730" s="244" t="s">
        <v>6969</v>
      </c>
      <c r="AD1730" s="244" t="s">
        <v>929</v>
      </c>
      <c r="AE1730" s="244" t="s">
        <v>9118</v>
      </c>
      <c r="AF1730" s="244" t="s">
        <v>24</v>
      </c>
      <c r="AG1730" s="244" t="s">
        <v>24</v>
      </c>
      <c r="AH1730" s="902"/>
      <c r="AI1730" s="244" t="str">
        <f t="shared" si="153"/>
        <v>HD 465, HD 785HM 400WA 600GD 705, GD 825SC P380--</v>
      </c>
      <c r="AJ1730" s="1315">
        <f t="shared" si="155"/>
        <v>41979</v>
      </c>
      <c r="AK1730" s="599">
        <v>44111</v>
      </c>
      <c r="AL1730" s="696">
        <v>43440</v>
      </c>
      <c r="AM1730" s="213"/>
      <c r="AN1730" s="244"/>
      <c r="AO1730" s="244"/>
      <c r="AP1730" s="213"/>
      <c r="AQ1730" s="1231" t="s">
        <v>3094</v>
      </c>
      <c r="AR1730" s="213"/>
      <c r="AS1730" s="213"/>
      <c r="AT1730" s="213"/>
      <c r="AU1730" s="213"/>
      <c r="AV1730" s="885"/>
      <c r="AW1730" s="885"/>
      <c r="AX1730" s="885"/>
      <c r="AY1730" s="885"/>
      <c r="AZ1730" s="177"/>
    </row>
    <row r="1731" spans="1:52" ht="15" customHeight="1">
      <c r="A1731" s="885"/>
      <c r="B1731" s="1310">
        <v>1725</v>
      </c>
      <c r="C1731" s="553" t="s">
        <v>5572</v>
      </c>
      <c r="D1731" s="384" t="s">
        <v>1866</v>
      </c>
      <c r="E1731" s="521" t="s">
        <v>1122</v>
      </c>
      <c r="F1731" s="509" t="s">
        <v>24</v>
      </c>
      <c r="G1731" s="509" t="s">
        <v>109</v>
      </c>
      <c r="H1731" s="522" t="s">
        <v>24</v>
      </c>
      <c r="I1731" s="592">
        <v>36947</v>
      </c>
      <c r="J1731" s="903">
        <f t="shared" ca="1" si="154"/>
        <v>21</v>
      </c>
      <c r="K1731" s="176" t="s">
        <v>24</v>
      </c>
      <c r="L1731" s="170" t="s">
        <v>24</v>
      </c>
      <c r="M1731" s="173" t="s">
        <v>24</v>
      </c>
      <c r="N1731" s="578">
        <v>43862</v>
      </c>
      <c r="O1731" s="217" t="s">
        <v>24</v>
      </c>
      <c r="P1731" s="592" t="s">
        <v>24</v>
      </c>
      <c r="Q1731" s="198" t="str">
        <f t="shared" si="151"/>
        <v>-</v>
      </c>
      <c r="R1731" s="181" t="str">
        <f t="shared" ca="1" si="152"/>
        <v>TIDAK MCU</v>
      </c>
      <c r="S1731" s="664" t="s">
        <v>24</v>
      </c>
      <c r="T1731" s="904">
        <v>44617</v>
      </c>
      <c r="U1731" s="1329" t="s">
        <v>24</v>
      </c>
      <c r="V1731" s="904" t="s">
        <v>24</v>
      </c>
      <c r="W1731" s="136" t="s">
        <v>24</v>
      </c>
      <c r="X1731" s="200"/>
      <c r="Y1731" s="201"/>
      <c r="Z1731" s="202"/>
      <c r="AA1731" s="230" t="s">
        <v>24</v>
      </c>
      <c r="AB1731" s="2144"/>
      <c r="AC1731" s="213"/>
      <c r="AD1731" s="213"/>
      <c r="AE1731" s="213"/>
      <c r="AF1731" s="213"/>
      <c r="AG1731" s="213"/>
      <c r="AH1731" s="1305"/>
      <c r="AI1731" s="244" t="str">
        <f t="shared" si="153"/>
        <v>-</v>
      </c>
      <c r="AJ1731" s="1315">
        <f t="shared" si="155"/>
        <v>43862</v>
      </c>
      <c r="AK1731" s="1315" t="s">
        <v>24</v>
      </c>
      <c r="AL1731" s="614" t="s">
        <v>24</v>
      </c>
      <c r="AM1731" s="213"/>
      <c r="AN1731" s="244"/>
      <c r="AO1731" s="244"/>
      <c r="AP1731" s="213"/>
      <c r="AQ1731" s="1231" t="s">
        <v>3094</v>
      </c>
      <c r="AR1731" s="213"/>
      <c r="AS1731" s="213"/>
      <c r="AT1731" s="213"/>
      <c r="AU1731" s="213"/>
      <c r="AV1731" s="177"/>
      <c r="AW1731" s="177"/>
      <c r="AX1731" s="177"/>
      <c r="AY1731" s="177"/>
      <c r="AZ1731" s="177"/>
    </row>
    <row r="1732" spans="1:52" ht="15" customHeight="1">
      <c r="B1732" s="1310">
        <v>1726</v>
      </c>
      <c r="C1732" s="547" t="s">
        <v>9280</v>
      </c>
      <c r="D1732" s="232" t="s">
        <v>9212</v>
      </c>
      <c r="E1732" s="521" t="s">
        <v>4241</v>
      </c>
      <c r="F1732" s="509" t="s">
        <v>9281</v>
      </c>
      <c r="G1732" s="509" t="s">
        <v>102</v>
      </c>
      <c r="H1732" s="522" t="s">
        <v>24</v>
      </c>
      <c r="I1732" s="687">
        <v>34702</v>
      </c>
      <c r="J1732" s="1314">
        <f t="shared" ca="1" si="154"/>
        <v>27</v>
      </c>
      <c r="K1732" s="176" t="s">
        <v>24</v>
      </c>
      <c r="L1732" s="170" t="s">
        <v>24</v>
      </c>
      <c r="M1732" s="173" t="s">
        <v>24</v>
      </c>
      <c r="N1732" s="533">
        <v>42486</v>
      </c>
      <c r="O1732" s="199" t="s">
        <v>24</v>
      </c>
      <c r="P1732" s="199" t="s">
        <v>24</v>
      </c>
      <c r="Q1732" s="198" t="str">
        <f t="shared" si="151"/>
        <v>-</v>
      </c>
      <c r="R1732" s="181" t="str">
        <f t="shared" ca="1" si="152"/>
        <v>TIDAK MCU</v>
      </c>
      <c r="S1732" s="451" t="s">
        <v>9840</v>
      </c>
      <c r="T1732" s="1330">
        <v>44564</v>
      </c>
      <c r="U1732" s="1329">
        <v>44564</v>
      </c>
      <c r="V1732" s="1330" t="s">
        <v>24</v>
      </c>
      <c r="W1732" s="136" t="s">
        <v>24</v>
      </c>
      <c r="X1732" s="200"/>
      <c r="Y1732" s="201"/>
      <c r="Z1732" s="202"/>
      <c r="AA1732" s="464" t="s">
        <v>926</v>
      </c>
      <c r="AB1732" s="464" t="s">
        <v>9970</v>
      </c>
      <c r="AC1732" s="244" t="s">
        <v>24</v>
      </c>
      <c r="AD1732" s="244" t="s">
        <v>24</v>
      </c>
      <c r="AE1732" s="244" t="s">
        <v>24</v>
      </c>
      <c r="AF1732" s="244" t="s">
        <v>24</v>
      </c>
      <c r="AG1732" s="244" t="s">
        <v>24</v>
      </c>
      <c r="AH1732" s="902"/>
      <c r="AI1732" s="244" t="str">
        <f t="shared" si="153"/>
        <v>HD 465, HD 785GD 825-----</v>
      </c>
      <c r="AJ1732" s="1315">
        <f t="shared" si="155"/>
        <v>42486</v>
      </c>
      <c r="AK1732" s="199">
        <v>43808</v>
      </c>
      <c r="AL1732" s="679">
        <v>43808</v>
      </c>
      <c r="AM1732" s="213"/>
      <c r="AN1732" s="244"/>
      <c r="AO1732" s="244"/>
      <c r="AP1732" s="213"/>
      <c r="AQ1732" s="180"/>
      <c r="AR1732" s="213"/>
      <c r="AS1732" s="213"/>
      <c r="AT1732" s="213"/>
      <c r="AU1732" s="213"/>
      <c r="AV1732" s="885"/>
      <c r="AW1732" s="885"/>
      <c r="AX1732" s="885"/>
      <c r="AY1732" s="885"/>
      <c r="AZ1732" s="177"/>
    </row>
    <row r="1733" spans="1:52" ht="15" customHeight="1">
      <c r="B1733" s="1310">
        <v>1727</v>
      </c>
      <c r="C1733" s="553" t="s">
        <v>9282</v>
      </c>
      <c r="D1733" s="384" t="s">
        <v>9229</v>
      </c>
      <c r="E1733" s="521" t="s">
        <v>4241</v>
      </c>
      <c r="F1733" s="509" t="s">
        <v>9283</v>
      </c>
      <c r="G1733" s="509" t="s">
        <v>102</v>
      </c>
      <c r="H1733" s="522" t="s">
        <v>24</v>
      </c>
      <c r="I1733" s="687">
        <v>34448</v>
      </c>
      <c r="J1733" s="903">
        <f t="shared" ca="1" si="154"/>
        <v>28</v>
      </c>
      <c r="K1733" s="176" t="s">
        <v>24</v>
      </c>
      <c r="L1733" s="170" t="s">
        <v>24</v>
      </c>
      <c r="M1733" s="173" t="s">
        <v>24</v>
      </c>
      <c r="N1733" s="578">
        <v>41951</v>
      </c>
      <c r="O1733" s="199" t="s">
        <v>24</v>
      </c>
      <c r="P1733" s="595" t="s">
        <v>24</v>
      </c>
      <c r="Q1733" s="198" t="str">
        <f t="shared" si="151"/>
        <v>-</v>
      </c>
      <c r="R1733" s="181" t="str">
        <f t="shared" ca="1" si="152"/>
        <v>TIDAK MCU</v>
      </c>
      <c r="S1733" s="451" t="s">
        <v>9841</v>
      </c>
      <c r="T1733" s="904">
        <v>44310</v>
      </c>
      <c r="U1733" s="1329">
        <v>44310</v>
      </c>
      <c r="V1733" s="904" t="s">
        <v>24</v>
      </c>
      <c r="W1733" s="136" t="s">
        <v>24</v>
      </c>
      <c r="X1733" s="200"/>
      <c r="Y1733" s="201"/>
      <c r="Z1733" s="202"/>
      <c r="AA1733" s="462" t="s">
        <v>931</v>
      </c>
      <c r="AB1733" s="492" t="s">
        <v>9962</v>
      </c>
      <c r="AC1733" s="243" t="s">
        <v>4775</v>
      </c>
      <c r="AD1733" s="465" t="s">
        <v>927</v>
      </c>
      <c r="AE1733" s="244" t="s">
        <v>24</v>
      </c>
      <c r="AF1733" s="244" t="s">
        <v>24</v>
      </c>
      <c r="AG1733" s="244" t="s">
        <v>24</v>
      </c>
      <c r="AH1733" s="902"/>
      <c r="AI1733" s="244" t="str">
        <f t="shared" si="153"/>
        <v>FORKLIFT (SIO)OHC (SIO)MERLO P120.10 HMSC P360 - SC P410 A/M---</v>
      </c>
      <c r="AJ1733" s="1315">
        <f t="shared" si="155"/>
        <v>41951</v>
      </c>
      <c r="AK1733" s="199">
        <v>43650</v>
      </c>
      <c r="AL1733" s="696">
        <v>43650</v>
      </c>
      <c r="AM1733" s="213"/>
      <c r="AN1733" s="244"/>
      <c r="AO1733" s="244"/>
      <c r="AP1733" s="213"/>
      <c r="AQ1733" s="1231" t="s">
        <v>3094</v>
      </c>
      <c r="AR1733" s="213"/>
      <c r="AS1733" s="213"/>
      <c r="AT1733" s="213"/>
      <c r="AU1733" s="213"/>
      <c r="AV1733" s="177"/>
      <c r="AW1733" s="177"/>
      <c r="AX1733" s="177"/>
      <c r="AY1733" s="177"/>
      <c r="AZ1733" s="177"/>
    </row>
    <row r="1734" spans="1:52" ht="15" customHeight="1">
      <c r="B1734" s="1310">
        <v>1728</v>
      </c>
      <c r="C1734" s="553" t="s">
        <v>9284</v>
      </c>
      <c r="D1734" s="232" t="s">
        <v>9229</v>
      </c>
      <c r="E1734" s="521" t="s">
        <v>4241</v>
      </c>
      <c r="F1734" s="509" t="s">
        <v>9285</v>
      </c>
      <c r="G1734" s="509" t="s">
        <v>102</v>
      </c>
      <c r="H1734" s="522" t="s">
        <v>24</v>
      </c>
      <c r="I1734" s="687">
        <v>34214</v>
      </c>
      <c r="J1734" s="903">
        <f t="shared" ca="1" si="154"/>
        <v>28</v>
      </c>
      <c r="K1734" s="176" t="s">
        <v>24</v>
      </c>
      <c r="L1734" s="170" t="s">
        <v>24</v>
      </c>
      <c r="M1734" s="173" t="s">
        <v>24</v>
      </c>
      <c r="N1734" s="578">
        <v>42028</v>
      </c>
      <c r="O1734" s="199" t="s">
        <v>24</v>
      </c>
      <c r="P1734" s="595" t="s">
        <v>24</v>
      </c>
      <c r="Q1734" s="198" t="str">
        <f t="shared" si="151"/>
        <v>-</v>
      </c>
      <c r="R1734" s="181" t="str">
        <f t="shared" ca="1" si="152"/>
        <v>TIDAK MCU</v>
      </c>
      <c r="S1734" s="451" t="s">
        <v>9842</v>
      </c>
      <c r="T1734" s="904">
        <v>44441</v>
      </c>
      <c r="U1734" s="887">
        <v>44441</v>
      </c>
      <c r="V1734" s="904" t="s">
        <v>24</v>
      </c>
      <c r="W1734" s="136" t="s">
        <v>24</v>
      </c>
      <c r="X1734" s="200"/>
      <c r="Y1734" s="201"/>
      <c r="Z1734" s="202"/>
      <c r="AA1734" s="492" t="s">
        <v>931</v>
      </c>
      <c r="AB1734" s="492" t="s">
        <v>9962</v>
      </c>
      <c r="AC1734" s="244" t="s">
        <v>927</v>
      </c>
      <c r="AD1734" s="244" t="s">
        <v>24</v>
      </c>
      <c r="AE1734" s="244" t="s">
        <v>24</v>
      </c>
      <c r="AF1734" s="244" t="s">
        <v>24</v>
      </c>
      <c r="AG1734" s="244" t="s">
        <v>24</v>
      </c>
      <c r="AH1734" s="902"/>
      <c r="AI1734" s="244" t="str">
        <f t="shared" si="153"/>
        <v>FORKLIFT (SIO)OHC (SIO)SC P360 - SC P410 A/M----</v>
      </c>
      <c r="AJ1734" s="1315">
        <f t="shared" si="155"/>
        <v>42028</v>
      </c>
      <c r="AK1734" s="599">
        <v>43707</v>
      </c>
      <c r="AL1734" s="696">
        <v>43707</v>
      </c>
      <c r="AM1734" s="213"/>
      <c r="AN1734" s="244"/>
      <c r="AO1734" s="244"/>
      <c r="AP1734" s="213"/>
      <c r="AQ1734" s="213"/>
      <c r="AR1734" s="213"/>
      <c r="AS1734" s="213"/>
      <c r="AT1734" s="213"/>
      <c r="AU1734" s="213"/>
      <c r="AV1734" s="177"/>
      <c r="AW1734" s="177"/>
      <c r="AX1734" s="177"/>
      <c r="AY1734" s="177"/>
      <c r="AZ1734" s="177"/>
    </row>
    <row r="1735" spans="1:52" ht="15" customHeight="1">
      <c r="B1735" s="1310">
        <v>1729</v>
      </c>
      <c r="C1735" s="553" t="s">
        <v>9286</v>
      </c>
      <c r="D1735" s="232" t="s">
        <v>9212</v>
      </c>
      <c r="E1735" s="521" t="s">
        <v>4241</v>
      </c>
      <c r="F1735" s="509" t="s">
        <v>9287</v>
      </c>
      <c r="G1735" s="509" t="s">
        <v>102</v>
      </c>
      <c r="H1735" s="522" t="s">
        <v>24</v>
      </c>
      <c r="I1735" s="687">
        <v>34717</v>
      </c>
      <c r="J1735" s="903">
        <f t="shared" ca="1" si="154"/>
        <v>27</v>
      </c>
      <c r="K1735" s="176" t="s">
        <v>24</v>
      </c>
      <c r="L1735" s="170" t="s">
        <v>24</v>
      </c>
      <c r="M1735" s="173" t="s">
        <v>24</v>
      </c>
      <c r="N1735" s="578">
        <v>41676</v>
      </c>
      <c r="O1735" s="199" t="s">
        <v>24</v>
      </c>
      <c r="P1735" s="199" t="s">
        <v>24</v>
      </c>
      <c r="Q1735" s="198" t="str">
        <f t="shared" si="151"/>
        <v>-</v>
      </c>
      <c r="R1735" s="181" t="str">
        <f t="shared" ca="1" si="152"/>
        <v>TIDAK MCU</v>
      </c>
      <c r="S1735" s="451" t="s">
        <v>9843</v>
      </c>
      <c r="T1735" s="1330">
        <v>44579</v>
      </c>
      <c r="U1735" s="1329">
        <v>44214</v>
      </c>
      <c r="V1735" s="395" t="s">
        <v>24</v>
      </c>
      <c r="W1735" s="136" t="s">
        <v>24</v>
      </c>
      <c r="X1735" s="200"/>
      <c r="Y1735" s="201"/>
      <c r="Z1735" s="202"/>
      <c r="AA1735" s="464" t="s">
        <v>926</v>
      </c>
      <c r="AB1735" s="232" t="s">
        <v>929</v>
      </c>
      <c r="AC1735" s="244" t="s">
        <v>9118</v>
      </c>
      <c r="AD1735" s="244" t="s">
        <v>930</v>
      </c>
      <c r="AE1735" s="244" t="s">
        <v>6969</v>
      </c>
      <c r="AF1735" s="244" t="s">
        <v>24</v>
      </c>
      <c r="AG1735" s="244" t="s">
        <v>24</v>
      </c>
      <c r="AH1735" s="902"/>
      <c r="AI1735" s="244" t="str">
        <f t="shared" si="153"/>
        <v>HD 465, HD 785GD 705, GD 825SC P380HM 400WA 600--</v>
      </c>
      <c r="AJ1735" s="1315">
        <f t="shared" si="155"/>
        <v>41676</v>
      </c>
      <c r="AK1735" s="599" t="s">
        <v>24</v>
      </c>
      <c r="AL1735" s="679">
        <v>41676</v>
      </c>
      <c r="AM1735" s="213"/>
      <c r="AN1735" s="244"/>
      <c r="AO1735" s="244"/>
      <c r="AP1735" s="213"/>
      <c r="AQ1735" s="213"/>
      <c r="AR1735" s="213"/>
      <c r="AS1735" s="213"/>
      <c r="AT1735" s="213"/>
      <c r="AU1735" s="213"/>
      <c r="AV1735" s="177"/>
      <c r="AW1735" s="177"/>
      <c r="AX1735" s="177"/>
      <c r="AY1735" s="177"/>
      <c r="AZ1735" s="177"/>
    </row>
    <row r="1736" spans="1:52" ht="15" customHeight="1">
      <c r="B1736" s="1310">
        <v>1730</v>
      </c>
      <c r="C1736" s="553" t="s">
        <v>9288</v>
      </c>
      <c r="D1736" s="384" t="s">
        <v>9229</v>
      </c>
      <c r="E1736" s="521" t="s">
        <v>4241</v>
      </c>
      <c r="F1736" s="509" t="s">
        <v>9289</v>
      </c>
      <c r="G1736" s="509" t="s">
        <v>102</v>
      </c>
      <c r="H1736" s="522" t="s">
        <v>24</v>
      </c>
      <c r="I1736" s="687">
        <v>34133</v>
      </c>
      <c r="J1736" s="903">
        <f t="shared" ca="1" si="154"/>
        <v>28</v>
      </c>
      <c r="K1736" s="176" t="s">
        <v>24</v>
      </c>
      <c r="L1736" s="170" t="s">
        <v>24</v>
      </c>
      <c r="M1736" s="173" t="s">
        <v>24</v>
      </c>
      <c r="N1736" s="578">
        <v>42116</v>
      </c>
      <c r="O1736" s="199" t="s">
        <v>24</v>
      </c>
      <c r="P1736" s="199" t="s">
        <v>24</v>
      </c>
      <c r="Q1736" s="198" t="str">
        <f t="shared" si="151"/>
        <v>-</v>
      </c>
      <c r="R1736" s="181" t="str">
        <f t="shared" ca="1" si="152"/>
        <v>TIDAK MCU</v>
      </c>
      <c r="S1736" s="451" t="s">
        <v>9844</v>
      </c>
      <c r="T1736" s="1330">
        <v>44360</v>
      </c>
      <c r="U1736" s="1329">
        <v>44360</v>
      </c>
      <c r="V1736" s="904" t="s">
        <v>24</v>
      </c>
      <c r="W1736" s="136" t="s">
        <v>24</v>
      </c>
      <c r="X1736" s="200"/>
      <c r="Y1736" s="201"/>
      <c r="Z1736" s="202"/>
      <c r="AA1736" s="232" t="s">
        <v>4457</v>
      </c>
      <c r="AB1736" s="232" t="s">
        <v>24</v>
      </c>
      <c r="AC1736" s="244" t="s">
        <v>24</v>
      </c>
      <c r="AD1736" s="244" t="s">
        <v>24</v>
      </c>
      <c r="AE1736" s="244" t="s">
        <v>24</v>
      </c>
      <c r="AF1736" s="244" t="s">
        <v>24</v>
      </c>
      <c r="AG1736" s="244" t="s">
        <v>24</v>
      </c>
      <c r="AH1736" s="902"/>
      <c r="AI1736" s="244" t="str">
        <f t="shared" si="153"/>
        <v>SC P360, SC P380------</v>
      </c>
      <c r="AJ1736" s="1315">
        <f t="shared" si="155"/>
        <v>42116</v>
      </c>
      <c r="AK1736" s="599" t="s">
        <v>24</v>
      </c>
      <c r="AL1736" s="696">
        <v>43441</v>
      </c>
      <c r="AM1736" s="213"/>
      <c r="AN1736" s="244"/>
      <c r="AO1736" s="244"/>
      <c r="AP1736" s="213"/>
      <c r="AQ1736" s="243" t="s">
        <v>3094</v>
      </c>
      <c r="AR1736" s="213"/>
      <c r="AS1736" s="213"/>
      <c r="AT1736" s="213"/>
      <c r="AU1736" s="213"/>
      <c r="AV1736" s="177"/>
      <c r="AW1736" s="177"/>
      <c r="AX1736" s="177"/>
      <c r="AY1736" s="177"/>
      <c r="AZ1736" s="177"/>
    </row>
    <row r="1737" spans="1:52" ht="15" customHeight="1">
      <c r="B1737" s="1310">
        <v>1731</v>
      </c>
      <c r="C1737" s="553" t="s">
        <v>1390</v>
      </c>
      <c r="D1737" s="384" t="s">
        <v>9229</v>
      </c>
      <c r="E1737" s="554" t="s">
        <v>4241</v>
      </c>
      <c r="F1737" s="509" t="s">
        <v>9290</v>
      </c>
      <c r="G1737" s="509" t="s">
        <v>102</v>
      </c>
      <c r="H1737" s="522" t="s">
        <v>24</v>
      </c>
      <c r="I1737" s="687">
        <v>34405</v>
      </c>
      <c r="J1737" s="903">
        <f t="shared" ca="1" si="154"/>
        <v>28</v>
      </c>
      <c r="K1737" s="176" t="s">
        <v>24</v>
      </c>
      <c r="L1737" s="170" t="s">
        <v>24</v>
      </c>
      <c r="M1737" s="173" t="s">
        <v>24</v>
      </c>
      <c r="N1737" s="578">
        <v>42508</v>
      </c>
      <c r="O1737" s="199" t="s">
        <v>24</v>
      </c>
      <c r="P1737" s="199" t="s">
        <v>24</v>
      </c>
      <c r="Q1737" s="198" t="str">
        <f t="shared" si="151"/>
        <v>-</v>
      </c>
      <c r="R1737" s="181" t="str">
        <f t="shared" ca="1" si="152"/>
        <v>TIDAK MCU</v>
      </c>
      <c r="S1737" s="451" t="s">
        <v>24</v>
      </c>
      <c r="T1737" s="904">
        <v>44267</v>
      </c>
      <c r="U1737" s="1329" t="s">
        <v>99</v>
      </c>
      <c r="V1737" s="904" t="s">
        <v>24</v>
      </c>
      <c r="W1737" s="136" t="s">
        <v>24</v>
      </c>
      <c r="X1737" s="200"/>
      <c r="Y1737" s="201"/>
      <c r="Z1737" s="202"/>
      <c r="AA1737" s="232" t="s">
        <v>24</v>
      </c>
      <c r="AB1737" s="232" t="s">
        <v>24</v>
      </c>
      <c r="AC1737" s="244" t="s">
        <v>24</v>
      </c>
      <c r="AD1737" s="244" t="s">
        <v>24</v>
      </c>
      <c r="AE1737" s="244" t="s">
        <v>24</v>
      </c>
      <c r="AF1737" s="244" t="s">
        <v>24</v>
      </c>
      <c r="AG1737" s="244" t="s">
        <v>24</v>
      </c>
      <c r="AH1737" s="902"/>
      <c r="AI1737" s="244" t="str">
        <f t="shared" si="153"/>
        <v>-------</v>
      </c>
      <c r="AJ1737" s="1315">
        <f t="shared" si="155"/>
        <v>42508</v>
      </c>
      <c r="AK1737" s="1315" t="s">
        <v>24</v>
      </c>
      <c r="AL1737" s="614" t="s">
        <v>24</v>
      </c>
      <c r="AM1737" s="213"/>
      <c r="AN1737" s="244"/>
      <c r="AO1737" s="244"/>
      <c r="AP1737" s="213"/>
      <c r="AQ1737" s="1231" t="s">
        <v>3094</v>
      </c>
      <c r="AR1737" s="213"/>
      <c r="AS1737" s="213"/>
      <c r="AT1737" s="213"/>
      <c r="AU1737" s="213"/>
      <c r="AV1737" s="177"/>
      <c r="AW1737" s="177"/>
      <c r="AX1737" s="177"/>
      <c r="AY1737" s="177"/>
      <c r="AZ1737" s="177"/>
    </row>
    <row r="1738" spans="1:52" ht="15" customHeight="1">
      <c r="B1738" s="1310">
        <v>1732</v>
      </c>
      <c r="C1738" s="547" t="s">
        <v>9291</v>
      </c>
      <c r="D1738" s="384" t="s">
        <v>9229</v>
      </c>
      <c r="E1738" s="521" t="s">
        <v>4241</v>
      </c>
      <c r="F1738" s="509" t="s">
        <v>9292</v>
      </c>
      <c r="G1738" s="509" t="s">
        <v>102</v>
      </c>
      <c r="H1738" s="522" t="s">
        <v>24</v>
      </c>
      <c r="I1738" s="687">
        <v>35397</v>
      </c>
      <c r="J1738" s="903">
        <f t="shared" ca="1" si="154"/>
        <v>25</v>
      </c>
      <c r="K1738" s="176" t="s">
        <v>24</v>
      </c>
      <c r="L1738" s="170" t="s">
        <v>24</v>
      </c>
      <c r="M1738" s="173" t="s">
        <v>24</v>
      </c>
      <c r="N1738" s="578">
        <v>42508</v>
      </c>
      <c r="O1738" s="199" t="s">
        <v>24</v>
      </c>
      <c r="P1738" s="199" t="s">
        <v>24</v>
      </c>
      <c r="Q1738" s="198" t="str">
        <f t="shared" si="151"/>
        <v>-</v>
      </c>
      <c r="R1738" s="181" t="str">
        <f t="shared" ca="1" si="152"/>
        <v>TIDAK MCU</v>
      </c>
      <c r="S1738" s="451" t="s">
        <v>9845</v>
      </c>
      <c r="T1738" s="904">
        <v>44528</v>
      </c>
      <c r="U1738" s="1329">
        <v>44528</v>
      </c>
      <c r="V1738" s="395" t="s">
        <v>24</v>
      </c>
      <c r="W1738" s="136" t="s">
        <v>24</v>
      </c>
      <c r="X1738" s="200"/>
      <c r="Y1738" s="201"/>
      <c r="Z1738" s="202"/>
      <c r="AA1738" s="464" t="s">
        <v>927</v>
      </c>
      <c r="AB1738" s="232" t="s">
        <v>24</v>
      </c>
      <c r="AC1738" s="244" t="s">
        <v>24</v>
      </c>
      <c r="AD1738" s="244" t="s">
        <v>24</v>
      </c>
      <c r="AE1738" s="244" t="s">
        <v>24</v>
      </c>
      <c r="AF1738" s="244" t="s">
        <v>24</v>
      </c>
      <c r="AG1738" s="244" t="s">
        <v>24</v>
      </c>
      <c r="AH1738" s="902"/>
      <c r="AI1738" s="244" t="str">
        <f t="shared" si="153"/>
        <v>SC P360 - SC P410 A/M------</v>
      </c>
      <c r="AJ1738" s="1315">
        <f t="shared" si="155"/>
        <v>42508</v>
      </c>
      <c r="AK1738" s="599" t="s">
        <v>24</v>
      </c>
      <c r="AL1738" s="679">
        <v>42508</v>
      </c>
      <c r="AM1738" s="213"/>
      <c r="AN1738" s="244"/>
      <c r="AO1738" s="244"/>
      <c r="AP1738" s="213"/>
      <c r="AQ1738" s="243" t="s">
        <v>3094</v>
      </c>
      <c r="AR1738" s="213"/>
      <c r="AS1738" s="213"/>
      <c r="AT1738" s="213"/>
      <c r="AU1738" s="213"/>
      <c r="AV1738" s="177"/>
      <c r="AW1738" s="177"/>
      <c r="AX1738" s="177"/>
      <c r="AY1738" s="177"/>
      <c r="AZ1738" s="177"/>
    </row>
    <row r="1739" spans="1:52" ht="15" customHeight="1">
      <c r="B1739" s="1310">
        <v>1733</v>
      </c>
      <c r="C1739" s="553" t="s">
        <v>9293</v>
      </c>
      <c r="D1739" s="384" t="s">
        <v>9212</v>
      </c>
      <c r="E1739" s="554" t="s">
        <v>4241</v>
      </c>
      <c r="F1739" s="509" t="s">
        <v>9294</v>
      </c>
      <c r="G1739" s="509" t="s">
        <v>102</v>
      </c>
      <c r="H1739" s="522" t="s">
        <v>24</v>
      </c>
      <c r="I1739" s="687">
        <v>34312</v>
      </c>
      <c r="J1739" s="903">
        <f t="shared" ca="1" si="154"/>
        <v>28</v>
      </c>
      <c r="K1739" s="176" t="s">
        <v>24</v>
      </c>
      <c r="L1739" s="170" t="s">
        <v>24</v>
      </c>
      <c r="M1739" s="173" t="s">
        <v>24</v>
      </c>
      <c r="N1739" s="578">
        <v>41405</v>
      </c>
      <c r="O1739" s="199" t="s">
        <v>24</v>
      </c>
      <c r="P1739" s="199" t="s">
        <v>24</v>
      </c>
      <c r="Q1739" s="198" t="str">
        <f t="shared" si="151"/>
        <v>-</v>
      </c>
      <c r="R1739" s="181" t="str">
        <f t="shared" ca="1" si="152"/>
        <v>TIDAK MCU</v>
      </c>
      <c r="S1739" s="451" t="s">
        <v>9846</v>
      </c>
      <c r="T1739" s="904">
        <v>44539</v>
      </c>
      <c r="U1739" s="1329">
        <v>44539</v>
      </c>
      <c r="V1739" s="904" t="s">
        <v>24</v>
      </c>
      <c r="W1739" s="136" t="s">
        <v>24</v>
      </c>
      <c r="X1739" s="200"/>
      <c r="Y1739" s="201"/>
      <c r="Z1739" s="202"/>
      <c r="AA1739" s="464" t="s">
        <v>9971</v>
      </c>
      <c r="AB1739" s="464" t="s">
        <v>926</v>
      </c>
      <c r="AC1739" s="465" t="s">
        <v>930</v>
      </c>
      <c r="AD1739" s="465" t="s">
        <v>929</v>
      </c>
      <c r="AE1739" s="465" t="s">
        <v>6974</v>
      </c>
      <c r="AF1739" s="465" t="s">
        <v>9109</v>
      </c>
      <c r="AG1739" s="244" t="s">
        <v>24</v>
      </c>
      <c r="AH1739" s="902"/>
      <c r="AI1739" s="244" t="str">
        <f t="shared" si="153"/>
        <v>SC P380 HD 465, HD 785HM 400GD 705, GD 825WA 500, WA 600GD CAT 14M3-</v>
      </c>
      <c r="AJ1739" s="1315">
        <f t="shared" si="155"/>
        <v>41405</v>
      </c>
      <c r="AK1739" s="199" t="s">
        <v>24</v>
      </c>
      <c r="AL1739" s="696">
        <v>41405</v>
      </c>
      <c r="AM1739" s="213"/>
      <c r="AN1739" s="244"/>
      <c r="AO1739" s="244"/>
      <c r="AP1739" s="213"/>
      <c r="AQ1739" s="1231" t="s">
        <v>3094</v>
      </c>
      <c r="AR1739" s="213"/>
      <c r="AS1739" s="213"/>
      <c r="AT1739" s="213"/>
      <c r="AU1739" s="213"/>
      <c r="AV1739" s="177"/>
      <c r="AW1739" s="177"/>
      <c r="AX1739" s="177"/>
      <c r="AY1739" s="177"/>
      <c r="AZ1739" s="177"/>
    </row>
    <row r="1740" spans="1:52" ht="15" customHeight="1">
      <c r="B1740" s="1310">
        <v>1734</v>
      </c>
      <c r="C1740" s="677" t="s">
        <v>9295</v>
      </c>
      <c r="D1740" s="684" t="s">
        <v>9212</v>
      </c>
      <c r="E1740" s="521" t="s">
        <v>4241</v>
      </c>
      <c r="F1740" s="509" t="s">
        <v>9296</v>
      </c>
      <c r="G1740" s="509" t="s">
        <v>102</v>
      </c>
      <c r="H1740" s="522" t="s">
        <v>24</v>
      </c>
      <c r="I1740" s="687">
        <v>34521</v>
      </c>
      <c r="J1740" s="903">
        <f t="shared" ca="1" si="154"/>
        <v>27</v>
      </c>
      <c r="K1740" s="176" t="s">
        <v>24</v>
      </c>
      <c r="L1740" s="170" t="s">
        <v>24</v>
      </c>
      <c r="M1740" s="173" t="s">
        <v>24</v>
      </c>
      <c r="N1740" s="578">
        <v>42508</v>
      </c>
      <c r="O1740" s="199" t="s">
        <v>24</v>
      </c>
      <c r="P1740" s="199" t="s">
        <v>24</v>
      </c>
      <c r="Q1740" s="198" t="str">
        <f t="shared" si="151"/>
        <v>-</v>
      </c>
      <c r="R1740" s="181" t="str">
        <f t="shared" ca="1" si="152"/>
        <v>TIDAK MCU</v>
      </c>
      <c r="S1740" s="451" t="s">
        <v>9847</v>
      </c>
      <c r="T1740" s="904">
        <v>44383</v>
      </c>
      <c r="U1740" s="1329">
        <v>44383</v>
      </c>
      <c r="V1740" s="395" t="s">
        <v>24</v>
      </c>
      <c r="W1740" s="136" t="s">
        <v>24</v>
      </c>
      <c r="X1740" s="200"/>
      <c r="Y1740" s="201"/>
      <c r="Z1740" s="202"/>
      <c r="AA1740" s="464" t="s">
        <v>926</v>
      </c>
      <c r="AB1740" s="232" t="s">
        <v>24</v>
      </c>
      <c r="AC1740" s="244" t="s">
        <v>24</v>
      </c>
      <c r="AD1740" s="244" t="s">
        <v>24</v>
      </c>
      <c r="AE1740" s="244" t="s">
        <v>24</v>
      </c>
      <c r="AF1740" s="244" t="s">
        <v>24</v>
      </c>
      <c r="AG1740" s="244" t="s">
        <v>24</v>
      </c>
      <c r="AH1740" s="902"/>
      <c r="AI1740" s="244" t="str">
        <f t="shared" si="153"/>
        <v>HD 465, HD 785------</v>
      </c>
      <c r="AJ1740" s="1315">
        <f t="shared" si="155"/>
        <v>42508</v>
      </c>
      <c r="AK1740" s="599">
        <v>43794</v>
      </c>
      <c r="AL1740" s="696">
        <v>43794</v>
      </c>
      <c r="AM1740" s="213"/>
      <c r="AN1740" s="244"/>
      <c r="AO1740" s="244"/>
      <c r="AP1740" s="213"/>
      <c r="AQ1740" s="213" t="s">
        <v>3094</v>
      </c>
      <c r="AR1740" s="213"/>
      <c r="AS1740" s="213"/>
      <c r="AT1740" s="213"/>
      <c r="AU1740" s="213"/>
      <c r="AV1740" s="177"/>
      <c r="AW1740" s="177"/>
      <c r="AX1740" s="177"/>
      <c r="AY1740" s="177"/>
      <c r="AZ1740" s="177"/>
    </row>
    <row r="1741" spans="1:52" ht="15" customHeight="1">
      <c r="B1741" s="1310">
        <v>1735</v>
      </c>
      <c r="C1741" s="677" t="s">
        <v>9297</v>
      </c>
      <c r="D1741" s="684" t="s">
        <v>9232</v>
      </c>
      <c r="E1741" s="521" t="s">
        <v>4241</v>
      </c>
      <c r="F1741" s="509" t="s">
        <v>9298</v>
      </c>
      <c r="G1741" s="509" t="s">
        <v>102</v>
      </c>
      <c r="H1741" s="522" t="s">
        <v>24</v>
      </c>
      <c r="I1741" s="687">
        <v>33445</v>
      </c>
      <c r="J1741" s="903">
        <f t="shared" ca="1" si="154"/>
        <v>30</v>
      </c>
      <c r="K1741" s="176" t="s">
        <v>24</v>
      </c>
      <c r="L1741" s="170" t="s">
        <v>24</v>
      </c>
      <c r="M1741" s="173" t="s">
        <v>24</v>
      </c>
      <c r="N1741" s="578">
        <v>42508</v>
      </c>
      <c r="O1741" s="199" t="s">
        <v>24</v>
      </c>
      <c r="P1741" s="199" t="s">
        <v>24</v>
      </c>
      <c r="Q1741" s="198" t="str">
        <f t="shared" si="151"/>
        <v>-</v>
      </c>
      <c r="R1741" s="181" t="str">
        <f t="shared" ca="1" si="152"/>
        <v>TIDAK MCU</v>
      </c>
      <c r="S1741" s="451" t="s">
        <v>9848</v>
      </c>
      <c r="T1741" s="904">
        <v>44403</v>
      </c>
      <c r="U1741" s="1329">
        <v>44403</v>
      </c>
      <c r="V1741" s="904" t="s">
        <v>24</v>
      </c>
      <c r="W1741" s="136" t="s">
        <v>24</v>
      </c>
      <c r="X1741" s="200"/>
      <c r="Y1741" s="201"/>
      <c r="Z1741" s="202"/>
      <c r="AA1741" s="464" t="s">
        <v>925</v>
      </c>
      <c r="AB1741" s="464" t="s">
        <v>6974</v>
      </c>
      <c r="AC1741" s="465" t="s">
        <v>928</v>
      </c>
      <c r="AD1741" s="465" t="s">
        <v>6961</v>
      </c>
      <c r="AE1741" s="465" t="s">
        <v>9972</v>
      </c>
      <c r="AF1741" s="465" t="s">
        <v>6968</v>
      </c>
      <c r="AG1741" s="244" t="s">
        <v>24</v>
      </c>
      <c r="AH1741" s="481"/>
      <c r="AI1741" s="244" t="str">
        <f t="shared" si="153"/>
        <v>PC 200 - PC 2000WA 500, WA 600DZ 85 - DZ 375DR 245 SHITACHI ZX 470, 870HITACHI EX 1200-</v>
      </c>
      <c r="AJ1741" s="1315">
        <f t="shared" si="155"/>
        <v>42508</v>
      </c>
      <c r="AK1741" s="599">
        <v>43668</v>
      </c>
      <c r="AL1741" s="696">
        <v>43668</v>
      </c>
      <c r="AM1741" s="213"/>
      <c r="AN1741" s="244"/>
      <c r="AO1741" s="244"/>
      <c r="AP1741" s="213"/>
      <c r="AQ1741" s="1231" t="s">
        <v>3094</v>
      </c>
      <c r="AR1741" s="213"/>
      <c r="AS1741" s="213"/>
      <c r="AT1741" s="213"/>
      <c r="AU1741" s="213"/>
      <c r="AV1741" s="177"/>
      <c r="AW1741" s="177"/>
      <c r="AX1741" s="177"/>
      <c r="AY1741" s="177"/>
      <c r="AZ1741" s="177"/>
    </row>
    <row r="1742" spans="1:52" ht="15" customHeight="1">
      <c r="B1742" s="1310">
        <v>1736</v>
      </c>
      <c r="C1742" s="677" t="s">
        <v>10018</v>
      </c>
      <c r="D1742" s="684" t="s">
        <v>6983</v>
      </c>
      <c r="E1742" s="521" t="s">
        <v>4228</v>
      </c>
      <c r="F1742" s="509" t="s">
        <v>10019</v>
      </c>
      <c r="G1742" s="509" t="s">
        <v>102</v>
      </c>
      <c r="H1742" s="612" t="s">
        <v>10020</v>
      </c>
      <c r="I1742" s="731">
        <v>24116</v>
      </c>
      <c r="J1742" s="903">
        <f t="shared" ca="1" si="154"/>
        <v>57</v>
      </c>
      <c r="K1742" s="613" t="s">
        <v>494</v>
      </c>
      <c r="L1742" s="613" t="s">
        <v>24</v>
      </c>
      <c r="M1742" s="181">
        <v>45300</v>
      </c>
      <c r="N1742" s="578">
        <v>43131</v>
      </c>
      <c r="O1742" s="217" t="s">
        <v>24</v>
      </c>
      <c r="P1742" s="675" t="s">
        <v>24</v>
      </c>
      <c r="Q1742" s="198" t="str">
        <f t="shared" si="151"/>
        <v>-</v>
      </c>
      <c r="R1742" s="181" t="str">
        <f t="shared" ca="1" si="152"/>
        <v>TIDAK MCU</v>
      </c>
      <c r="S1742" s="451" t="s">
        <v>10905</v>
      </c>
      <c r="T1742" s="904">
        <v>44570</v>
      </c>
      <c r="U1742" s="1329">
        <v>44570</v>
      </c>
      <c r="V1742" s="1311">
        <v>44570</v>
      </c>
      <c r="W1742" s="136" t="s">
        <v>24</v>
      </c>
      <c r="X1742" s="200"/>
      <c r="Y1742" s="201"/>
      <c r="Z1742" s="202"/>
      <c r="AA1742" s="462" t="s">
        <v>100</v>
      </c>
      <c r="AB1742" s="230" t="s">
        <v>24</v>
      </c>
      <c r="AC1742" s="213" t="s">
        <v>24</v>
      </c>
      <c r="AD1742" s="213" t="s">
        <v>24</v>
      </c>
      <c r="AE1742" s="213" t="s">
        <v>24</v>
      </c>
      <c r="AF1742" s="213" t="s">
        <v>24</v>
      </c>
      <c r="AG1742" s="213" t="s">
        <v>24</v>
      </c>
      <c r="AH1742" s="1305"/>
      <c r="AI1742" s="244" t="str">
        <f t="shared" si="153"/>
        <v>LIGHT VEHICLE------</v>
      </c>
      <c r="AJ1742" s="1315">
        <f t="shared" si="155"/>
        <v>43131</v>
      </c>
      <c r="AK1742" s="530" t="s">
        <v>24</v>
      </c>
      <c r="AL1742" s="696">
        <v>43138</v>
      </c>
      <c r="AM1742" s="213"/>
      <c r="AN1742" s="244"/>
      <c r="AO1742" s="244"/>
      <c r="AP1742" s="213"/>
      <c r="AQ1742" s="1231" t="s">
        <v>3094</v>
      </c>
      <c r="AR1742" s="213"/>
      <c r="AS1742" s="213"/>
      <c r="AT1742" s="213"/>
      <c r="AU1742" s="213"/>
      <c r="AV1742" s="177"/>
      <c r="AW1742" s="177"/>
      <c r="AX1742" s="177"/>
      <c r="AY1742" s="177"/>
      <c r="AZ1742" s="177"/>
    </row>
    <row r="1743" spans="1:52" ht="15" customHeight="1">
      <c r="B1743" s="1310">
        <v>1737</v>
      </c>
      <c r="C1743" s="553" t="s">
        <v>9301</v>
      </c>
      <c r="D1743" s="384" t="s">
        <v>9232</v>
      </c>
      <c r="E1743" s="521" t="s">
        <v>4241</v>
      </c>
      <c r="F1743" s="509" t="s">
        <v>9302</v>
      </c>
      <c r="G1743" s="509" t="s">
        <v>102</v>
      </c>
      <c r="H1743" s="522" t="s">
        <v>24</v>
      </c>
      <c r="I1743" s="687">
        <v>34561</v>
      </c>
      <c r="J1743" s="903">
        <f t="shared" ca="1" si="154"/>
        <v>27</v>
      </c>
      <c r="K1743" s="176" t="s">
        <v>24</v>
      </c>
      <c r="L1743" s="170" t="s">
        <v>24</v>
      </c>
      <c r="M1743" s="173" t="s">
        <v>24</v>
      </c>
      <c r="N1743" s="578">
        <v>42653</v>
      </c>
      <c r="O1743" s="199" t="s">
        <v>24</v>
      </c>
      <c r="P1743" s="595" t="s">
        <v>24</v>
      </c>
      <c r="Q1743" s="198" t="str">
        <f t="shared" si="151"/>
        <v>-</v>
      </c>
      <c r="R1743" s="181" t="str">
        <f t="shared" ca="1" si="152"/>
        <v>TIDAK MCU</v>
      </c>
      <c r="S1743" s="451" t="s">
        <v>9850</v>
      </c>
      <c r="T1743" s="904">
        <v>44423</v>
      </c>
      <c r="U1743" s="1329">
        <v>44423</v>
      </c>
      <c r="V1743" s="395" t="s">
        <v>24</v>
      </c>
      <c r="W1743" s="136" t="s">
        <v>24</v>
      </c>
      <c r="X1743" s="200"/>
      <c r="Y1743" s="201"/>
      <c r="Z1743" s="202"/>
      <c r="AA1743" s="464" t="s">
        <v>928</v>
      </c>
      <c r="AB1743" s="464" t="s">
        <v>925</v>
      </c>
      <c r="AC1743" s="465" t="s">
        <v>9974</v>
      </c>
      <c r="AD1743" s="244" t="s">
        <v>24</v>
      </c>
      <c r="AE1743" s="244" t="s">
        <v>24</v>
      </c>
      <c r="AF1743" s="244" t="s">
        <v>24</v>
      </c>
      <c r="AG1743" s="244" t="s">
        <v>24</v>
      </c>
      <c r="AH1743" s="902"/>
      <c r="AI1743" s="244" t="str">
        <f t="shared" si="153"/>
        <v>DZ 85 - DZ 375PC 200 - PC 2000HITACHI ZX 870, EX 1200----</v>
      </c>
      <c r="AJ1743" s="1315">
        <f t="shared" si="155"/>
        <v>42653</v>
      </c>
      <c r="AK1743" s="599">
        <v>44055</v>
      </c>
      <c r="AL1743" s="696">
        <v>43679</v>
      </c>
      <c r="AM1743" s="213"/>
      <c r="AN1743" s="244"/>
      <c r="AO1743" s="244"/>
      <c r="AP1743" s="213"/>
      <c r="AQ1743" s="243" t="s">
        <v>3094</v>
      </c>
      <c r="AR1743" s="213"/>
      <c r="AS1743" s="213"/>
      <c r="AT1743" s="213"/>
      <c r="AU1743" s="213"/>
      <c r="AV1743" s="177"/>
      <c r="AW1743" s="177"/>
      <c r="AX1743" s="177"/>
      <c r="AY1743" s="177"/>
      <c r="AZ1743" s="177"/>
    </row>
    <row r="1744" spans="1:52" ht="15" customHeight="1">
      <c r="B1744" s="1310">
        <v>1738</v>
      </c>
      <c r="C1744" s="553" t="s">
        <v>9303</v>
      </c>
      <c r="D1744" s="684" t="s">
        <v>9232</v>
      </c>
      <c r="E1744" s="521" t="s">
        <v>4241</v>
      </c>
      <c r="F1744" s="509" t="s">
        <v>9304</v>
      </c>
      <c r="G1744" s="509" t="s">
        <v>102</v>
      </c>
      <c r="H1744" s="522" t="s">
        <v>24</v>
      </c>
      <c r="I1744" s="687">
        <v>33074</v>
      </c>
      <c r="J1744" s="903">
        <f t="shared" ca="1" si="154"/>
        <v>31</v>
      </c>
      <c r="K1744" s="312" t="s">
        <v>24</v>
      </c>
      <c r="L1744" s="322" t="s">
        <v>24</v>
      </c>
      <c r="M1744" s="332" t="s">
        <v>24</v>
      </c>
      <c r="N1744" s="578">
        <v>42655</v>
      </c>
      <c r="O1744" s="199" t="s">
        <v>24</v>
      </c>
      <c r="P1744" s="199" t="s">
        <v>24</v>
      </c>
      <c r="Q1744" s="198" t="str">
        <f t="shared" ref="Q1744:Q1784" si="156">IF(OR(O1744="-",O1744=""),"-",O1744+365)</f>
        <v>-</v>
      </c>
      <c r="R1744" s="181" t="str">
        <f t="shared" ref="R1744:R1784" ca="1" si="157">IF(OR(O1744="",O1744="-"),"TIDAK MCU",IF(Q1744&gt;TODAY(),"BERLAKU","EXPIRED"))</f>
        <v>TIDAK MCU</v>
      </c>
      <c r="S1744" s="451" t="s">
        <v>9851</v>
      </c>
      <c r="T1744" s="904">
        <v>44397</v>
      </c>
      <c r="U1744" s="1329">
        <v>44397</v>
      </c>
      <c r="V1744" s="1330" t="s">
        <v>24</v>
      </c>
      <c r="W1744" s="136" t="s">
        <v>24</v>
      </c>
      <c r="X1744" s="200"/>
      <c r="Y1744" s="201"/>
      <c r="Z1744" s="202"/>
      <c r="AA1744" s="464" t="s">
        <v>925</v>
      </c>
      <c r="AB1744" s="232" t="s">
        <v>24</v>
      </c>
      <c r="AC1744" s="244" t="s">
        <v>24</v>
      </c>
      <c r="AD1744" s="244" t="s">
        <v>24</v>
      </c>
      <c r="AE1744" s="244" t="s">
        <v>24</v>
      </c>
      <c r="AF1744" s="244" t="s">
        <v>24</v>
      </c>
      <c r="AG1744" s="244" t="s">
        <v>24</v>
      </c>
      <c r="AH1744" s="902"/>
      <c r="AI1744" s="244" t="str">
        <f t="shared" ref="AI1744:AI1807" si="158">+CONCATENATE(AA1744,AB1744,AC1744,AD1744,AE1744,AF1744,AG1744)</f>
        <v>PC 200 - PC 2000------</v>
      </c>
      <c r="AJ1744" s="1315">
        <f t="shared" si="155"/>
        <v>42655</v>
      </c>
      <c r="AK1744" s="599">
        <v>43670</v>
      </c>
      <c r="AL1744" s="696">
        <v>43670</v>
      </c>
      <c r="AM1744" s="213"/>
      <c r="AN1744" s="244"/>
      <c r="AO1744" s="244"/>
      <c r="AP1744" s="213"/>
      <c r="AQ1744" s="1231" t="s">
        <v>3094</v>
      </c>
      <c r="AR1744" s="213"/>
      <c r="AS1744" s="213"/>
      <c r="AT1744" s="213"/>
      <c r="AU1744" s="213"/>
      <c r="AV1744" s="885"/>
      <c r="AW1744" s="885"/>
      <c r="AX1744" s="885"/>
      <c r="AY1744" s="885"/>
      <c r="AZ1744" s="177"/>
    </row>
    <row r="1745" spans="2:52" ht="15" customHeight="1">
      <c r="B1745" s="1310">
        <v>1739</v>
      </c>
      <c r="C1745" s="547" t="s">
        <v>9305</v>
      </c>
      <c r="D1745" s="384" t="s">
        <v>9229</v>
      </c>
      <c r="E1745" s="521" t="s">
        <v>4241</v>
      </c>
      <c r="F1745" s="509" t="s">
        <v>9306</v>
      </c>
      <c r="G1745" s="509" t="s">
        <v>102</v>
      </c>
      <c r="H1745" s="522" t="s">
        <v>24</v>
      </c>
      <c r="I1745" s="687">
        <v>34372</v>
      </c>
      <c r="J1745" s="903">
        <f t="shared" ca="1" si="154"/>
        <v>28</v>
      </c>
      <c r="K1745" s="312" t="s">
        <v>24</v>
      </c>
      <c r="L1745" s="322" t="s">
        <v>24</v>
      </c>
      <c r="M1745" s="332" t="s">
        <v>24</v>
      </c>
      <c r="N1745" s="578">
        <v>42660</v>
      </c>
      <c r="O1745" s="199" t="s">
        <v>24</v>
      </c>
      <c r="P1745" s="595" t="s">
        <v>24</v>
      </c>
      <c r="Q1745" s="198" t="str">
        <f t="shared" si="156"/>
        <v>-</v>
      </c>
      <c r="R1745" s="181" t="str">
        <f t="shared" ca="1" si="157"/>
        <v>TIDAK MCU</v>
      </c>
      <c r="S1745" s="451" t="s">
        <v>9852</v>
      </c>
      <c r="T1745" s="904">
        <v>44234</v>
      </c>
      <c r="U1745" s="1329">
        <v>44234</v>
      </c>
      <c r="V1745" s="904" t="s">
        <v>24</v>
      </c>
      <c r="W1745" s="136" t="s">
        <v>24</v>
      </c>
      <c r="X1745" s="200"/>
      <c r="Y1745" s="201"/>
      <c r="Z1745" s="202"/>
      <c r="AA1745" s="492" t="s">
        <v>9962</v>
      </c>
      <c r="AB1745" s="464" t="s">
        <v>927</v>
      </c>
      <c r="AC1745" s="244" t="s">
        <v>24</v>
      </c>
      <c r="AD1745" s="244" t="s">
        <v>24</v>
      </c>
      <c r="AE1745" s="244" t="s">
        <v>24</v>
      </c>
      <c r="AF1745" s="244" t="s">
        <v>24</v>
      </c>
      <c r="AG1745" s="244" t="s">
        <v>24</v>
      </c>
      <c r="AH1745" s="902"/>
      <c r="AI1745" s="244" t="str">
        <f t="shared" si="158"/>
        <v>OHC (SIO)SC P360 - SC P410 A/M-----</v>
      </c>
      <c r="AJ1745" s="1315">
        <f t="shared" si="155"/>
        <v>42660</v>
      </c>
      <c r="AK1745" s="199">
        <v>43653</v>
      </c>
      <c r="AL1745" s="696">
        <v>43655</v>
      </c>
      <c r="AM1745" s="213"/>
      <c r="AN1745" s="244"/>
      <c r="AO1745" s="244"/>
      <c r="AP1745" s="213"/>
      <c r="AQ1745" s="213"/>
      <c r="AR1745" s="213"/>
      <c r="AS1745" s="213"/>
      <c r="AT1745" s="213"/>
      <c r="AU1745" s="213"/>
      <c r="AV1745" s="885"/>
      <c r="AW1745" s="885"/>
      <c r="AX1745" s="885"/>
      <c r="AY1745" s="885"/>
      <c r="AZ1745" s="177"/>
    </row>
    <row r="1746" spans="2:52" ht="15" customHeight="1">
      <c r="B1746" s="1310">
        <v>1740</v>
      </c>
      <c r="C1746" s="547" t="s">
        <v>9307</v>
      </c>
      <c r="D1746" s="384" t="s">
        <v>9212</v>
      </c>
      <c r="E1746" s="521" t="s">
        <v>4241</v>
      </c>
      <c r="F1746" s="509" t="s">
        <v>9308</v>
      </c>
      <c r="G1746" s="509" t="s">
        <v>102</v>
      </c>
      <c r="H1746" s="522" t="s">
        <v>24</v>
      </c>
      <c r="I1746" s="687">
        <v>35042</v>
      </c>
      <c r="J1746" s="903">
        <f t="shared" ca="1" si="154"/>
        <v>26</v>
      </c>
      <c r="K1746" s="312" t="s">
        <v>24</v>
      </c>
      <c r="L1746" s="322" t="s">
        <v>24</v>
      </c>
      <c r="M1746" s="332" t="s">
        <v>24</v>
      </c>
      <c r="N1746" s="578">
        <v>42660</v>
      </c>
      <c r="O1746" s="199" t="s">
        <v>24</v>
      </c>
      <c r="P1746" s="199" t="s">
        <v>24</v>
      </c>
      <c r="Q1746" s="198" t="str">
        <f t="shared" si="156"/>
        <v>-</v>
      </c>
      <c r="R1746" s="181" t="str">
        <f t="shared" ca="1" si="157"/>
        <v>TIDAK MCU</v>
      </c>
      <c r="S1746" s="451" t="s">
        <v>9853</v>
      </c>
      <c r="T1746" s="904">
        <v>44539</v>
      </c>
      <c r="U1746" s="212">
        <v>44539</v>
      </c>
      <c r="V1746" s="1330" t="s">
        <v>24</v>
      </c>
      <c r="W1746" s="136" t="s">
        <v>24</v>
      </c>
      <c r="X1746" s="200"/>
      <c r="Y1746" s="201"/>
      <c r="Z1746" s="202"/>
      <c r="AA1746" s="464" t="s">
        <v>926</v>
      </c>
      <c r="AB1746" s="232" t="s">
        <v>24</v>
      </c>
      <c r="AC1746" s="244" t="s">
        <v>24</v>
      </c>
      <c r="AD1746" s="244" t="s">
        <v>24</v>
      </c>
      <c r="AE1746" s="244" t="s">
        <v>24</v>
      </c>
      <c r="AF1746" s="244" t="s">
        <v>24</v>
      </c>
      <c r="AG1746" s="244" t="s">
        <v>24</v>
      </c>
      <c r="AH1746" s="902"/>
      <c r="AI1746" s="244" t="str">
        <f t="shared" si="158"/>
        <v>HD 465, HD 785------</v>
      </c>
      <c r="AJ1746" s="1315">
        <f t="shared" si="155"/>
        <v>42660</v>
      </c>
      <c r="AK1746" s="199">
        <v>43648</v>
      </c>
      <c r="AL1746" s="696">
        <v>43648</v>
      </c>
      <c r="AM1746" s="213"/>
      <c r="AN1746" s="244"/>
      <c r="AO1746" s="244"/>
      <c r="AP1746" s="213"/>
      <c r="AQ1746" s="180" t="s">
        <v>3094</v>
      </c>
      <c r="AR1746" s="213"/>
      <c r="AS1746" s="213"/>
      <c r="AT1746" s="213"/>
      <c r="AU1746" s="213"/>
      <c r="AV1746" s="177"/>
      <c r="AW1746" s="177"/>
      <c r="AX1746" s="177"/>
      <c r="AY1746" s="885"/>
      <c r="AZ1746" s="177"/>
    </row>
    <row r="1747" spans="2:52" ht="15" customHeight="1">
      <c r="B1747" s="1310">
        <v>1741</v>
      </c>
      <c r="C1747" s="553" t="s">
        <v>9309</v>
      </c>
      <c r="D1747" s="384" t="s">
        <v>976</v>
      </c>
      <c r="E1747" s="521" t="s">
        <v>4241</v>
      </c>
      <c r="F1747" s="1314" t="s">
        <v>12965</v>
      </c>
      <c r="G1747" s="509" t="s">
        <v>102</v>
      </c>
      <c r="H1747" s="612" t="s">
        <v>9310</v>
      </c>
      <c r="I1747" s="687">
        <v>30580</v>
      </c>
      <c r="J1747" s="903">
        <f t="shared" ca="1" si="154"/>
        <v>38</v>
      </c>
      <c r="K1747" s="686" t="s">
        <v>83</v>
      </c>
      <c r="L1747" s="686">
        <v>830914431037</v>
      </c>
      <c r="M1747" s="217">
        <v>44825</v>
      </c>
      <c r="N1747" s="578">
        <v>43598</v>
      </c>
      <c r="O1747" s="199" t="s">
        <v>24</v>
      </c>
      <c r="P1747" s="595" t="s">
        <v>874</v>
      </c>
      <c r="Q1747" s="198" t="str">
        <f t="shared" si="156"/>
        <v>-</v>
      </c>
      <c r="R1747" s="181" t="str">
        <f t="shared" ca="1" si="157"/>
        <v>TIDAK MCU</v>
      </c>
      <c r="S1747" s="451" t="s">
        <v>9854</v>
      </c>
      <c r="T1747" s="904">
        <v>44460</v>
      </c>
      <c r="U1747" s="1329">
        <v>44460</v>
      </c>
      <c r="V1747" s="904" t="s">
        <v>24</v>
      </c>
      <c r="W1747" s="136" t="s">
        <v>24</v>
      </c>
      <c r="X1747" s="200"/>
      <c r="Y1747" s="201"/>
      <c r="Z1747" s="202"/>
      <c r="AA1747" s="462" t="s">
        <v>100</v>
      </c>
      <c r="AB1747" s="464" t="s">
        <v>927</v>
      </c>
      <c r="AC1747" s="465" t="s">
        <v>9975</v>
      </c>
      <c r="AD1747" s="465" t="s">
        <v>9111</v>
      </c>
      <c r="AE1747" s="244" t="s">
        <v>24</v>
      </c>
      <c r="AF1747" s="244" t="s">
        <v>24</v>
      </c>
      <c r="AG1747" s="244" t="s">
        <v>24</v>
      </c>
      <c r="AH1747" s="902"/>
      <c r="AI1747" s="244" t="str">
        <f t="shared" si="158"/>
        <v>LIGHT VEHICLESC P360 - SC P410 A/MTRAILER FH 16LOWBOY FH 16---</v>
      </c>
      <c r="AJ1747" s="1315">
        <f t="shared" si="155"/>
        <v>43598</v>
      </c>
      <c r="AK1747" s="199">
        <v>43810</v>
      </c>
      <c r="AL1747" s="679">
        <v>43810</v>
      </c>
      <c r="AM1747" s="213"/>
      <c r="AN1747" s="244"/>
      <c r="AO1747" s="244"/>
      <c r="AP1747" s="213"/>
      <c r="AQ1747" s="1231" t="s">
        <v>3094</v>
      </c>
      <c r="AR1747" s="213"/>
      <c r="AS1747" s="213"/>
      <c r="AT1747" s="213"/>
      <c r="AU1747" s="213"/>
      <c r="AV1747" s="177"/>
      <c r="AW1747" s="177"/>
      <c r="AX1747" s="177"/>
      <c r="AY1747" s="177"/>
      <c r="AZ1747" s="177"/>
    </row>
    <row r="1748" spans="2:52" ht="15" customHeight="1">
      <c r="B1748" s="1310">
        <v>1742</v>
      </c>
      <c r="C1748" s="553" t="s">
        <v>9311</v>
      </c>
      <c r="D1748" s="684" t="s">
        <v>9212</v>
      </c>
      <c r="E1748" s="521" t="s">
        <v>4241</v>
      </c>
      <c r="F1748" s="509" t="s">
        <v>9312</v>
      </c>
      <c r="G1748" s="509" t="s">
        <v>102</v>
      </c>
      <c r="H1748" s="522" t="s">
        <v>24</v>
      </c>
      <c r="I1748" s="687">
        <v>34083</v>
      </c>
      <c r="J1748" s="903">
        <f t="shared" ca="1" si="154"/>
        <v>29</v>
      </c>
      <c r="K1748" s="176" t="s">
        <v>24</v>
      </c>
      <c r="L1748" s="170" t="s">
        <v>24</v>
      </c>
      <c r="M1748" s="173" t="s">
        <v>24</v>
      </c>
      <c r="N1748" s="578">
        <v>42660</v>
      </c>
      <c r="O1748" s="217" t="s">
        <v>24</v>
      </c>
      <c r="P1748" s="232" t="s">
        <v>24</v>
      </c>
      <c r="Q1748" s="198" t="str">
        <f t="shared" si="156"/>
        <v>-</v>
      </c>
      <c r="R1748" s="181" t="str">
        <f t="shared" ca="1" si="157"/>
        <v>TIDAK MCU</v>
      </c>
      <c r="S1748" s="451" t="s">
        <v>9849</v>
      </c>
      <c r="T1748" s="904">
        <v>44310</v>
      </c>
      <c r="U1748" s="1329">
        <v>44310</v>
      </c>
      <c r="V1748" s="904" t="s">
        <v>24</v>
      </c>
      <c r="W1748" s="136" t="s">
        <v>24</v>
      </c>
      <c r="X1748" s="200"/>
      <c r="Y1748" s="201"/>
      <c r="Z1748" s="202"/>
      <c r="AA1748" s="464" t="s">
        <v>926</v>
      </c>
      <c r="AB1748" s="232" t="s">
        <v>24</v>
      </c>
      <c r="AC1748" s="244"/>
      <c r="AD1748" s="244"/>
      <c r="AE1748" s="244"/>
      <c r="AF1748" s="244"/>
      <c r="AG1748" s="244"/>
      <c r="AH1748" s="902"/>
      <c r="AI1748" s="244" t="str">
        <f t="shared" si="158"/>
        <v>HD 465, HD 785-</v>
      </c>
      <c r="AJ1748" s="1315">
        <f t="shared" si="155"/>
        <v>42660</v>
      </c>
      <c r="AK1748" s="599">
        <v>42660</v>
      </c>
      <c r="AL1748" s="696">
        <v>42660</v>
      </c>
      <c r="AM1748" s="213"/>
      <c r="AN1748" s="244"/>
      <c r="AO1748" s="244"/>
      <c r="AP1748" s="213"/>
      <c r="AQ1748" s="1231" t="s">
        <v>3094</v>
      </c>
      <c r="AR1748" s="213"/>
      <c r="AS1748" s="213"/>
      <c r="AT1748" s="213"/>
      <c r="AU1748" s="213"/>
      <c r="AV1748" s="177"/>
      <c r="AW1748" s="177"/>
      <c r="AX1748" s="177"/>
      <c r="AY1748" s="885"/>
      <c r="AZ1748" s="177"/>
    </row>
    <row r="1749" spans="2:52" ht="15" customHeight="1">
      <c r="B1749" s="1310">
        <v>1743</v>
      </c>
      <c r="C1749" s="677" t="s">
        <v>9313</v>
      </c>
      <c r="D1749" s="384" t="s">
        <v>9229</v>
      </c>
      <c r="E1749" s="521" t="s">
        <v>4241</v>
      </c>
      <c r="F1749" s="509" t="s">
        <v>9314</v>
      </c>
      <c r="G1749" s="509" t="s">
        <v>102</v>
      </c>
      <c r="H1749" s="522" t="s">
        <v>24</v>
      </c>
      <c r="I1749" s="687">
        <v>33444</v>
      </c>
      <c r="J1749" s="903">
        <f t="shared" ca="1" si="154"/>
        <v>30</v>
      </c>
      <c r="K1749" s="176" t="s">
        <v>24</v>
      </c>
      <c r="L1749" s="170" t="s">
        <v>24</v>
      </c>
      <c r="M1749" s="173" t="s">
        <v>24</v>
      </c>
      <c r="N1749" s="578">
        <v>42660</v>
      </c>
      <c r="O1749" s="199" t="s">
        <v>24</v>
      </c>
      <c r="P1749" s="595" t="s">
        <v>24</v>
      </c>
      <c r="Q1749" s="198" t="str">
        <f t="shared" si="156"/>
        <v>-</v>
      </c>
      <c r="R1749" s="181" t="str">
        <f t="shared" ca="1" si="157"/>
        <v>TIDAK MCU</v>
      </c>
      <c r="S1749" s="451" t="s">
        <v>9855</v>
      </c>
      <c r="T1749" s="904">
        <v>44402</v>
      </c>
      <c r="U1749" s="1329">
        <v>44402</v>
      </c>
      <c r="V1749" s="395" t="s">
        <v>24</v>
      </c>
      <c r="W1749" s="136" t="s">
        <v>24</v>
      </c>
      <c r="X1749" s="200"/>
      <c r="Y1749" s="201"/>
      <c r="Z1749" s="202"/>
      <c r="AA1749" s="464" t="s">
        <v>927</v>
      </c>
      <c r="AB1749" s="232" t="s">
        <v>24</v>
      </c>
      <c r="AC1749" s="244" t="s">
        <v>24</v>
      </c>
      <c r="AD1749" s="244" t="s">
        <v>24</v>
      </c>
      <c r="AE1749" s="244" t="s">
        <v>24</v>
      </c>
      <c r="AF1749" s="244" t="s">
        <v>24</v>
      </c>
      <c r="AG1749" s="244" t="s">
        <v>24</v>
      </c>
      <c r="AH1749" s="902"/>
      <c r="AI1749" s="244" t="str">
        <f t="shared" si="158"/>
        <v>SC P360 - SC P410 A/M------</v>
      </c>
      <c r="AJ1749" s="1315">
        <f t="shared" si="155"/>
        <v>42660</v>
      </c>
      <c r="AK1749" s="599">
        <v>43508</v>
      </c>
      <c r="AL1749" s="696">
        <v>43509</v>
      </c>
      <c r="AM1749" s="213"/>
      <c r="AN1749" s="244"/>
      <c r="AO1749" s="244"/>
      <c r="AP1749" s="213"/>
      <c r="AQ1749" s="1231" t="s">
        <v>3094</v>
      </c>
      <c r="AR1749" s="213"/>
      <c r="AS1749" s="213"/>
      <c r="AT1749" s="213"/>
      <c r="AU1749" s="213"/>
      <c r="AV1749" s="177"/>
      <c r="AW1749" s="177"/>
      <c r="AX1749" s="177"/>
      <c r="AY1749" s="177"/>
      <c r="AZ1749" s="177"/>
    </row>
    <row r="1750" spans="2:52" ht="15" customHeight="1">
      <c r="B1750" s="1310">
        <v>1744</v>
      </c>
      <c r="C1750" s="553" t="s">
        <v>9315</v>
      </c>
      <c r="D1750" s="684" t="s">
        <v>9229</v>
      </c>
      <c r="E1750" s="521" t="s">
        <v>4241</v>
      </c>
      <c r="F1750" s="509" t="s">
        <v>9316</v>
      </c>
      <c r="G1750" s="509" t="s">
        <v>102</v>
      </c>
      <c r="H1750" s="522" t="s">
        <v>24</v>
      </c>
      <c r="I1750" s="687">
        <v>34432</v>
      </c>
      <c r="J1750" s="903">
        <f t="shared" ca="1" si="154"/>
        <v>28</v>
      </c>
      <c r="K1750" s="176" t="s">
        <v>24</v>
      </c>
      <c r="L1750" s="170" t="s">
        <v>24</v>
      </c>
      <c r="M1750" s="173" t="s">
        <v>24</v>
      </c>
      <c r="N1750" s="578">
        <v>42660</v>
      </c>
      <c r="O1750" s="199" t="s">
        <v>24</v>
      </c>
      <c r="P1750" s="595" t="s">
        <v>24</v>
      </c>
      <c r="Q1750" s="198" t="str">
        <f t="shared" si="156"/>
        <v>-</v>
      </c>
      <c r="R1750" s="181" t="str">
        <f t="shared" ca="1" si="157"/>
        <v>TIDAK MCU</v>
      </c>
      <c r="S1750" s="451" t="s">
        <v>9856</v>
      </c>
      <c r="T1750" s="904">
        <v>44294</v>
      </c>
      <c r="U1750" s="1329">
        <v>44294</v>
      </c>
      <c r="V1750" s="904" t="s">
        <v>24</v>
      </c>
      <c r="W1750" s="136" t="s">
        <v>24</v>
      </c>
      <c r="X1750" s="200"/>
      <c r="Y1750" s="201"/>
      <c r="Z1750" s="202"/>
      <c r="AA1750" s="492" t="s">
        <v>9962</v>
      </c>
      <c r="AB1750" s="462" t="s">
        <v>4775</v>
      </c>
      <c r="AC1750" s="465" t="s">
        <v>927</v>
      </c>
      <c r="AD1750" s="244" t="s">
        <v>24</v>
      </c>
      <c r="AE1750" s="244" t="s">
        <v>24</v>
      </c>
      <c r="AF1750" s="244" t="s">
        <v>24</v>
      </c>
      <c r="AG1750" s="244" t="s">
        <v>24</v>
      </c>
      <c r="AH1750" s="902"/>
      <c r="AI1750" s="244" t="str">
        <f t="shared" si="158"/>
        <v>OHC (SIO)MERLO P120.10 HMSC P360 - SC P410 A/M----</v>
      </c>
      <c r="AJ1750" s="1315">
        <f t="shared" si="155"/>
        <v>42660</v>
      </c>
      <c r="AK1750" s="599">
        <v>43653</v>
      </c>
      <c r="AL1750" s="696">
        <v>43655</v>
      </c>
      <c r="AM1750" s="213"/>
      <c r="AN1750" s="244"/>
      <c r="AO1750" s="244"/>
      <c r="AP1750" s="213"/>
      <c r="AQ1750" s="243" t="s">
        <v>3094</v>
      </c>
      <c r="AR1750" s="213"/>
      <c r="AS1750" s="213"/>
      <c r="AT1750" s="213"/>
      <c r="AU1750" s="213"/>
      <c r="AV1750" s="885"/>
      <c r="AW1750" s="885"/>
      <c r="AX1750" s="885"/>
      <c r="AY1750" s="885"/>
      <c r="AZ1750" s="177"/>
    </row>
    <row r="1751" spans="2:52" ht="15" customHeight="1">
      <c r="B1751" s="1310">
        <v>1745</v>
      </c>
      <c r="C1751" s="547" t="s">
        <v>2322</v>
      </c>
      <c r="D1751" s="568" t="s">
        <v>9229</v>
      </c>
      <c r="E1751" s="521" t="s">
        <v>4241</v>
      </c>
      <c r="F1751" s="509" t="s">
        <v>9317</v>
      </c>
      <c r="G1751" s="509" t="s">
        <v>102</v>
      </c>
      <c r="H1751" s="522" t="s">
        <v>24</v>
      </c>
      <c r="I1751" s="687">
        <v>34028</v>
      </c>
      <c r="J1751" s="903">
        <f t="shared" ca="1" si="154"/>
        <v>29</v>
      </c>
      <c r="K1751" s="176" t="s">
        <v>24</v>
      </c>
      <c r="L1751" s="170" t="s">
        <v>24</v>
      </c>
      <c r="M1751" s="173" t="s">
        <v>24</v>
      </c>
      <c r="N1751" s="578">
        <v>42660</v>
      </c>
      <c r="O1751" s="199" t="s">
        <v>24</v>
      </c>
      <c r="P1751" s="199" t="s">
        <v>24</v>
      </c>
      <c r="Q1751" s="198" t="str">
        <f t="shared" si="156"/>
        <v>-</v>
      </c>
      <c r="R1751" s="181" t="str">
        <f t="shared" ca="1" si="157"/>
        <v>TIDAK MCU</v>
      </c>
      <c r="S1751" s="451" t="s">
        <v>24</v>
      </c>
      <c r="T1751" s="904">
        <v>44255</v>
      </c>
      <c r="U1751" s="1329" t="s">
        <v>99</v>
      </c>
      <c r="V1751" s="904" t="s">
        <v>24</v>
      </c>
      <c r="W1751" s="136" t="s">
        <v>24</v>
      </c>
      <c r="X1751" s="200"/>
      <c r="Y1751" s="201"/>
      <c r="Z1751" s="202"/>
      <c r="AA1751" s="232" t="s">
        <v>24</v>
      </c>
      <c r="AB1751" s="232" t="s">
        <v>24</v>
      </c>
      <c r="AC1751" s="244" t="s">
        <v>24</v>
      </c>
      <c r="AD1751" s="244" t="s">
        <v>24</v>
      </c>
      <c r="AE1751" s="244" t="s">
        <v>24</v>
      </c>
      <c r="AF1751" s="244" t="s">
        <v>24</v>
      </c>
      <c r="AG1751" s="244" t="s">
        <v>24</v>
      </c>
      <c r="AH1751" s="902"/>
      <c r="AI1751" s="244" t="str">
        <f t="shared" si="158"/>
        <v>-------</v>
      </c>
      <c r="AJ1751" s="1315">
        <f t="shared" si="155"/>
        <v>42660</v>
      </c>
      <c r="AK1751" s="1315" t="s">
        <v>24</v>
      </c>
      <c r="AL1751" s="614" t="s">
        <v>24</v>
      </c>
      <c r="AM1751" s="213"/>
      <c r="AN1751" s="244"/>
      <c r="AO1751" s="244"/>
      <c r="AP1751" s="213"/>
      <c r="AQ1751" s="180"/>
      <c r="AR1751" s="213"/>
      <c r="AS1751" s="213"/>
      <c r="AT1751" s="213"/>
      <c r="AU1751" s="213"/>
      <c r="AV1751" s="177"/>
      <c r="AW1751" s="177"/>
      <c r="AX1751" s="177"/>
      <c r="AY1751" s="177"/>
      <c r="AZ1751" s="177"/>
    </row>
    <row r="1752" spans="2:52" ht="15" customHeight="1">
      <c r="B1752" s="1310">
        <v>1746</v>
      </c>
      <c r="C1752" s="553" t="s">
        <v>9318</v>
      </c>
      <c r="D1752" s="684" t="s">
        <v>9229</v>
      </c>
      <c r="E1752" s="521" t="s">
        <v>4241</v>
      </c>
      <c r="F1752" s="509" t="s">
        <v>9319</v>
      </c>
      <c r="G1752" s="509" t="s">
        <v>102</v>
      </c>
      <c r="H1752" s="522" t="s">
        <v>24</v>
      </c>
      <c r="I1752" s="687">
        <v>35550</v>
      </c>
      <c r="J1752" s="903">
        <f t="shared" ca="1" si="154"/>
        <v>25</v>
      </c>
      <c r="K1752" s="176" t="s">
        <v>24</v>
      </c>
      <c r="L1752" s="170" t="s">
        <v>24</v>
      </c>
      <c r="M1752" s="173" t="s">
        <v>24</v>
      </c>
      <c r="N1752" s="578">
        <v>42660</v>
      </c>
      <c r="O1752" s="199" t="s">
        <v>24</v>
      </c>
      <c r="P1752" s="595" t="s">
        <v>24</v>
      </c>
      <c r="Q1752" s="198" t="str">
        <f t="shared" si="156"/>
        <v>-</v>
      </c>
      <c r="R1752" s="181" t="str">
        <f t="shared" ca="1" si="157"/>
        <v>TIDAK MCU</v>
      </c>
      <c r="S1752" s="451" t="s">
        <v>9857</v>
      </c>
      <c r="T1752" s="904">
        <v>44316</v>
      </c>
      <c r="U1752" s="1329">
        <v>44316</v>
      </c>
      <c r="V1752" s="904" t="s">
        <v>24</v>
      </c>
      <c r="W1752" s="136" t="s">
        <v>24</v>
      </c>
      <c r="X1752" s="200"/>
      <c r="Y1752" s="201"/>
      <c r="Z1752" s="202"/>
      <c r="AA1752" s="464" t="s">
        <v>927</v>
      </c>
      <c r="AB1752" s="232" t="s">
        <v>24</v>
      </c>
      <c r="AC1752" s="244" t="s">
        <v>24</v>
      </c>
      <c r="AD1752" s="244" t="s">
        <v>24</v>
      </c>
      <c r="AE1752" s="244" t="s">
        <v>24</v>
      </c>
      <c r="AF1752" s="244" t="s">
        <v>24</v>
      </c>
      <c r="AG1752" s="244" t="s">
        <v>24</v>
      </c>
      <c r="AH1752" s="902"/>
      <c r="AI1752" s="244" t="str">
        <f t="shared" si="158"/>
        <v>SC P360 - SC P410 A/M------</v>
      </c>
      <c r="AJ1752" s="1315">
        <f t="shared" si="155"/>
        <v>42660</v>
      </c>
      <c r="AK1752" s="599" t="s">
        <v>24</v>
      </c>
      <c r="AL1752" s="696">
        <v>43452</v>
      </c>
      <c r="AM1752" s="213"/>
      <c r="AN1752" s="244"/>
      <c r="AO1752" s="244"/>
      <c r="AP1752" s="213"/>
      <c r="AQ1752" s="1231" t="s">
        <v>3094</v>
      </c>
      <c r="AR1752" s="213"/>
      <c r="AS1752" s="213"/>
      <c r="AT1752" s="213"/>
      <c r="AU1752" s="213"/>
      <c r="AV1752" s="177"/>
      <c r="AW1752" s="177"/>
      <c r="AX1752" s="177"/>
      <c r="AY1752" s="177"/>
      <c r="AZ1752" s="177"/>
    </row>
    <row r="1753" spans="2:52" ht="15" customHeight="1">
      <c r="B1753" s="1310">
        <v>1747</v>
      </c>
      <c r="C1753" s="553" t="s">
        <v>9320</v>
      </c>
      <c r="D1753" s="684" t="s">
        <v>9212</v>
      </c>
      <c r="E1753" s="554" t="s">
        <v>4241</v>
      </c>
      <c r="F1753" s="509" t="s">
        <v>9321</v>
      </c>
      <c r="G1753" s="509" t="s">
        <v>102</v>
      </c>
      <c r="H1753" s="522" t="s">
        <v>24</v>
      </c>
      <c r="I1753" s="687">
        <v>35791</v>
      </c>
      <c r="J1753" s="903">
        <f t="shared" ca="1" si="154"/>
        <v>24</v>
      </c>
      <c r="K1753" s="176" t="s">
        <v>24</v>
      </c>
      <c r="L1753" s="170" t="s">
        <v>24</v>
      </c>
      <c r="M1753" s="173" t="s">
        <v>24</v>
      </c>
      <c r="N1753" s="578">
        <v>42480</v>
      </c>
      <c r="O1753" s="199" t="s">
        <v>24</v>
      </c>
      <c r="P1753" s="199" t="s">
        <v>24</v>
      </c>
      <c r="Q1753" s="198" t="str">
        <f t="shared" si="156"/>
        <v>-</v>
      </c>
      <c r="R1753" s="181" t="str">
        <f t="shared" ca="1" si="157"/>
        <v>TIDAK MCU</v>
      </c>
      <c r="S1753" s="451" t="s">
        <v>9858</v>
      </c>
      <c r="T1753" s="904">
        <v>44557</v>
      </c>
      <c r="U1753" s="1329">
        <v>44557</v>
      </c>
      <c r="V1753" s="904" t="s">
        <v>24</v>
      </c>
      <c r="W1753" s="136" t="s">
        <v>24</v>
      </c>
      <c r="X1753" s="200"/>
      <c r="Y1753" s="201"/>
      <c r="Z1753" s="202"/>
      <c r="AA1753" s="464" t="s">
        <v>926</v>
      </c>
      <c r="AB1753" s="464" t="s">
        <v>9109</v>
      </c>
      <c r="AC1753" s="244" t="s">
        <v>24</v>
      </c>
      <c r="AD1753" s="244" t="s">
        <v>24</v>
      </c>
      <c r="AE1753" s="244" t="s">
        <v>24</v>
      </c>
      <c r="AF1753" s="244" t="s">
        <v>24</v>
      </c>
      <c r="AG1753" s="244" t="s">
        <v>24</v>
      </c>
      <c r="AH1753" s="902"/>
      <c r="AI1753" s="244" t="str">
        <f t="shared" si="158"/>
        <v>HD 465, HD 785GD CAT 14M3-----</v>
      </c>
      <c r="AJ1753" s="1315">
        <f t="shared" si="155"/>
        <v>42480</v>
      </c>
      <c r="AK1753" s="599" t="s">
        <v>24</v>
      </c>
      <c r="AL1753" s="696">
        <v>43487</v>
      </c>
      <c r="AM1753" s="213"/>
      <c r="AN1753" s="244"/>
      <c r="AO1753" s="244"/>
      <c r="AP1753" s="213"/>
      <c r="AQ1753" s="180" t="s">
        <v>3094</v>
      </c>
      <c r="AR1753" s="213"/>
      <c r="AS1753" s="213"/>
      <c r="AT1753" s="213"/>
      <c r="AU1753" s="213"/>
      <c r="AV1753" s="177"/>
      <c r="AW1753" s="177"/>
      <c r="AX1753" s="177"/>
      <c r="AY1753" s="885"/>
      <c r="AZ1753" s="177"/>
    </row>
    <row r="1754" spans="2:52" ht="15" customHeight="1">
      <c r="B1754" s="1310">
        <v>1748</v>
      </c>
      <c r="C1754" s="547" t="s">
        <v>9322</v>
      </c>
      <c r="D1754" s="684" t="s">
        <v>9232</v>
      </c>
      <c r="E1754" s="521" t="s">
        <v>4241</v>
      </c>
      <c r="F1754" s="509" t="s">
        <v>9323</v>
      </c>
      <c r="G1754" s="509" t="s">
        <v>102</v>
      </c>
      <c r="H1754" s="522" t="s">
        <v>24</v>
      </c>
      <c r="I1754" s="687">
        <v>34335</v>
      </c>
      <c r="J1754" s="903">
        <f t="shared" ca="1" si="154"/>
        <v>28</v>
      </c>
      <c r="K1754" s="176" t="s">
        <v>24</v>
      </c>
      <c r="L1754" s="170" t="s">
        <v>24</v>
      </c>
      <c r="M1754" s="173" t="s">
        <v>24</v>
      </c>
      <c r="N1754" s="578">
        <v>42480</v>
      </c>
      <c r="O1754" s="199" t="s">
        <v>24</v>
      </c>
      <c r="P1754" s="199" t="s">
        <v>24</v>
      </c>
      <c r="Q1754" s="198" t="str">
        <f t="shared" si="156"/>
        <v>-</v>
      </c>
      <c r="R1754" s="181" t="str">
        <f t="shared" ca="1" si="157"/>
        <v>TIDAK MCU</v>
      </c>
      <c r="S1754" s="451" t="s">
        <v>9859</v>
      </c>
      <c r="T1754" s="904">
        <v>44562</v>
      </c>
      <c r="U1754" s="1329">
        <v>44562</v>
      </c>
      <c r="V1754" s="904" t="s">
        <v>24</v>
      </c>
      <c r="W1754" s="136" t="s">
        <v>24</v>
      </c>
      <c r="X1754" s="200"/>
      <c r="Y1754" s="201"/>
      <c r="Z1754" s="202"/>
      <c r="AA1754" s="464" t="s">
        <v>925</v>
      </c>
      <c r="AB1754" s="232" t="s">
        <v>24</v>
      </c>
      <c r="AC1754" s="244" t="s">
        <v>24</v>
      </c>
      <c r="AD1754" s="244" t="s">
        <v>24</v>
      </c>
      <c r="AE1754" s="244" t="s">
        <v>24</v>
      </c>
      <c r="AF1754" s="244" t="s">
        <v>24</v>
      </c>
      <c r="AG1754" s="244" t="s">
        <v>24</v>
      </c>
      <c r="AH1754" s="902"/>
      <c r="AI1754" s="244" t="str">
        <f t="shared" si="158"/>
        <v>PC 200 - PC 2000------</v>
      </c>
      <c r="AJ1754" s="1315">
        <f t="shared" si="155"/>
        <v>42480</v>
      </c>
      <c r="AK1754" s="599">
        <v>43794</v>
      </c>
      <c r="AL1754" s="696">
        <v>43794</v>
      </c>
      <c r="AM1754" s="213"/>
      <c r="AN1754" s="244"/>
      <c r="AO1754" s="244"/>
      <c r="AP1754" s="213"/>
      <c r="AQ1754" s="180" t="s">
        <v>3094</v>
      </c>
      <c r="AR1754" s="213"/>
      <c r="AS1754" s="213"/>
      <c r="AT1754" s="213"/>
      <c r="AU1754" s="213"/>
      <c r="AV1754" s="885"/>
      <c r="AW1754" s="885"/>
      <c r="AX1754" s="885"/>
      <c r="AY1754" s="885"/>
      <c r="AZ1754" s="177"/>
    </row>
    <row r="1755" spans="2:52" ht="15" customHeight="1">
      <c r="B1755" s="1310">
        <v>1749</v>
      </c>
      <c r="C1755" s="547" t="s">
        <v>9324</v>
      </c>
      <c r="D1755" s="684" t="s">
        <v>9212</v>
      </c>
      <c r="E1755" s="521" t="s">
        <v>4241</v>
      </c>
      <c r="F1755" s="509" t="s">
        <v>9325</v>
      </c>
      <c r="G1755" s="509" t="s">
        <v>102</v>
      </c>
      <c r="H1755" s="522" t="s">
        <v>24</v>
      </c>
      <c r="I1755" s="687">
        <v>35340</v>
      </c>
      <c r="J1755" s="903">
        <f t="shared" ca="1" si="154"/>
        <v>25</v>
      </c>
      <c r="K1755" s="176" t="s">
        <v>24</v>
      </c>
      <c r="L1755" s="170" t="s">
        <v>24</v>
      </c>
      <c r="M1755" s="173" t="s">
        <v>24</v>
      </c>
      <c r="N1755" s="578">
        <v>42480</v>
      </c>
      <c r="O1755" s="199" t="s">
        <v>24</v>
      </c>
      <c r="P1755" s="199" t="s">
        <v>24</v>
      </c>
      <c r="Q1755" s="198" t="str">
        <f t="shared" si="156"/>
        <v>-</v>
      </c>
      <c r="R1755" s="181" t="str">
        <f t="shared" ca="1" si="157"/>
        <v>TIDAK MCU</v>
      </c>
      <c r="S1755" s="451" t="s">
        <v>9860</v>
      </c>
      <c r="T1755" s="904">
        <v>44471</v>
      </c>
      <c r="U1755" s="1329">
        <v>44471</v>
      </c>
      <c r="V1755" s="904" t="s">
        <v>24</v>
      </c>
      <c r="W1755" s="136" t="s">
        <v>24</v>
      </c>
      <c r="X1755" s="200"/>
      <c r="Y1755" s="201"/>
      <c r="Z1755" s="202"/>
      <c r="AA1755" s="464" t="s">
        <v>926</v>
      </c>
      <c r="AB1755" s="232" t="s">
        <v>24</v>
      </c>
      <c r="AC1755" s="244" t="s">
        <v>24</v>
      </c>
      <c r="AD1755" s="244" t="s">
        <v>24</v>
      </c>
      <c r="AE1755" s="244" t="s">
        <v>24</v>
      </c>
      <c r="AF1755" s="244" t="s">
        <v>24</v>
      </c>
      <c r="AG1755" s="244" t="s">
        <v>24</v>
      </c>
      <c r="AH1755" s="902"/>
      <c r="AI1755" s="244" t="str">
        <f t="shared" si="158"/>
        <v>HD 465, HD 785------</v>
      </c>
      <c r="AJ1755" s="1315">
        <f t="shared" si="155"/>
        <v>42480</v>
      </c>
      <c r="AK1755" s="599" t="s">
        <v>24</v>
      </c>
      <c r="AL1755" s="679">
        <v>42480</v>
      </c>
      <c r="AM1755" s="213"/>
      <c r="AN1755" s="244"/>
      <c r="AO1755" s="244"/>
      <c r="AP1755" s="213"/>
      <c r="AQ1755" s="1231" t="s">
        <v>3094</v>
      </c>
      <c r="AR1755" s="213"/>
      <c r="AS1755" s="213"/>
      <c r="AT1755" s="213"/>
      <c r="AU1755" s="213"/>
      <c r="AV1755" s="177"/>
      <c r="AW1755" s="177"/>
      <c r="AX1755" s="177"/>
      <c r="AY1755" s="177"/>
      <c r="AZ1755" s="177"/>
    </row>
    <row r="1756" spans="2:52" ht="15" customHeight="1">
      <c r="B1756" s="1310">
        <v>1750</v>
      </c>
      <c r="C1756" s="553" t="s">
        <v>9326</v>
      </c>
      <c r="D1756" s="384" t="s">
        <v>9232</v>
      </c>
      <c r="E1756" s="521" t="s">
        <v>4241</v>
      </c>
      <c r="F1756" s="509" t="s">
        <v>9327</v>
      </c>
      <c r="G1756" s="509" t="s">
        <v>102</v>
      </c>
      <c r="H1756" s="522" t="s">
        <v>24</v>
      </c>
      <c r="I1756" s="687">
        <v>34773</v>
      </c>
      <c r="J1756" s="903">
        <f t="shared" ca="1" si="154"/>
        <v>27</v>
      </c>
      <c r="K1756" s="176" t="s">
        <v>24</v>
      </c>
      <c r="L1756" s="170" t="s">
        <v>24</v>
      </c>
      <c r="M1756" s="173" t="s">
        <v>24</v>
      </c>
      <c r="N1756" s="578">
        <v>42480</v>
      </c>
      <c r="O1756" s="199" t="s">
        <v>24</v>
      </c>
      <c r="P1756" s="595" t="s">
        <v>24</v>
      </c>
      <c r="Q1756" s="198" t="str">
        <f t="shared" si="156"/>
        <v>-</v>
      </c>
      <c r="R1756" s="181" t="str">
        <f t="shared" ca="1" si="157"/>
        <v>TIDAK MCU</v>
      </c>
      <c r="S1756" s="451" t="s">
        <v>9861</v>
      </c>
      <c r="T1756" s="904">
        <v>44270</v>
      </c>
      <c r="U1756" s="1329">
        <v>44270</v>
      </c>
      <c r="V1756" s="904" t="s">
        <v>24</v>
      </c>
      <c r="W1756" s="136" t="s">
        <v>24</v>
      </c>
      <c r="X1756" s="200"/>
      <c r="Y1756" s="201"/>
      <c r="Z1756" s="202"/>
      <c r="AA1756" s="464" t="s">
        <v>925</v>
      </c>
      <c r="AB1756" s="464" t="s">
        <v>928</v>
      </c>
      <c r="AC1756" s="244" t="s">
        <v>24</v>
      </c>
      <c r="AD1756" s="232" t="s">
        <v>24</v>
      </c>
      <c r="AE1756" s="244" t="s">
        <v>24</v>
      </c>
      <c r="AF1756" s="244" t="s">
        <v>24</v>
      </c>
      <c r="AG1756" s="244" t="s">
        <v>24</v>
      </c>
      <c r="AH1756" s="902"/>
      <c r="AI1756" s="244" t="str">
        <f t="shared" si="158"/>
        <v>PC 200 - PC 2000DZ 85 - DZ 375-----</v>
      </c>
      <c r="AJ1756" s="1315">
        <f t="shared" si="155"/>
        <v>42480</v>
      </c>
      <c r="AK1756" s="199">
        <v>43680</v>
      </c>
      <c r="AL1756" s="696">
        <v>43681</v>
      </c>
      <c r="AM1756" s="213"/>
      <c r="AN1756" s="244"/>
      <c r="AO1756" s="244"/>
      <c r="AP1756" s="213"/>
      <c r="AQ1756" s="243" t="s">
        <v>3094</v>
      </c>
      <c r="AR1756" s="213"/>
      <c r="AS1756" s="213"/>
      <c r="AT1756" s="213"/>
      <c r="AU1756" s="213"/>
      <c r="AV1756" s="177"/>
      <c r="AW1756" s="177"/>
      <c r="AX1756" s="177"/>
      <c r="AY1756" s="177"/>
      <c r="AZ1756" s="177"/>
    </row>
    <row r="1757" spans="2:52" ht="15" customHeight="1">
      <c r="B1757" s="1310">
        <v>1751</v>
      </c>
      <c r="C1757" s="547" t="s">
        <v>9328</v>
      </c>
      <c r="D1757" s="232" t="s">
        <v>9232</v>
      </c>
      <c r="E1757" s="521" t="s">
        <v>4241</v>
      </c>
      <c r="F1757" s="509" t="s">
        <v>9329</v>
      </c>
      <c r="G1757" s="509" t="s">
        <v>102</v>
      </c>
      <c r="H1757" s="522" t="s">
        <v>24</v>
      </c>
      <c r="I1757" s="687">
        <v>34940</v>
      </c>
      <c r="J1757" s="903">
        <f t="shared" ca="1" si="154"/>
        <v>26</v>
      </c>
      <c r="K1757" s="176" t="s">
        <v>24</v>
      </c>
      <c r="L1757" s="170" t="s">
        <v>24</v>
      </c>
      <c r="M1757" s="173" t="s">
        <v>24</v>
      </c>
      <c r="N1757" s="578">
        <v>42480</v>
      </c>
      <c r="O1757" s="199" t="s">
        <v>24</v>
      </c>
      <c r="P1757" s="199" t="s">
        <v>24</v>
      </c>
      <c r="Q1757" s="198" t="str">
        <f t="shared" si="156"/>
        <v>-</v>
      </c>
      <c r="R1757" s="181" t="str">
        <f t="shared" ca="1" si="157"/>
        <v>TIDAK MCU</v>
      </c>
      <c r="S1757" s="451" t="s">
        <v>9862</v>
      </c>
      <c r="T1757" s="904">
        <v>44437</v>
      </c>
      <c r="U1757" s="1329">
        <v>44437</v>
      </c>
      <c r="V1757" s="904" t="s">
        <v>24</v>
      </c>
      <c r="W1757" s="136" t="s">
        <v>24</v>
      </c>
      <c r="X1757" s="200"/>
      <c r="Y1757" s="201"/>
      <c r="Z1757" s="202"/>
      <c r="AA1757" s="464" t="s">
        <v>928</v>
      </c>
      <c r="AB1757" s="232" t="s">
        <v>24</v>
      </c>
      <c r="AC1757" s="244" t="s">
        <v>24</v>
      </c>
      <c r="AD1757" s="244" t="s">
        <v>24</v>
      </c>
      <c r="AE1757" s="244" t="s">
        <v>24</v>
      </c>
      <c r="AF1757" s="244" t="s">
        <v>24</v>
      </c>
      <c r="AG1757" s="244" t="s">
        <v>24</v>
      </c>
      <c r="AH1757" s="902"/>
      <c r="AI1757" s="244" t="str">
        <f t="shared" si="158"/>
        <v>DZ 85 - DZ 375------</v>
      </c>
      <c r="AJ1757" s="1315">
        <f t="shared" si="155"/>
        <v>42480</v>
      </c>
      <c r="AK1757" s="599">
        <v>43680</v>
      </c>
      <c r="AL1757" s="696">
        <v>43681</v>
      </c>
      <c r="AM1757" s="213"/>
      <c r="AN1757" s="244"/>
      <c r="AO1757" s="244"/>
      <c r="AP1757" s="213"/>
      <c r="AQ1757" s="180"/>
      <c r="AR1757" s="213"/>
      <c r="AS1757" s="213"/>
      <c r="AT1757" s="213"/>
      <c r="AU1757" s="213"/>
      <c r="AV1757" s="177"/>
      <c r="AW1757" s="177"/>
      <c r="AX1757" s="177"/>
      <c r="AY1757" s="177"/>
      <c r="AZ1757" s="177"/>
    </row>
    <row r="1758" spans="2:52" ht="15" customHeight="1">
      <c r="B1758" s="1310">
        <v>1752</v>
      </c>
      <c r="C1758" s="547" t="s">
        <v>9330</v>
      </c>
      <c r="D1758" s="232" t="s">
        <v>9212</v>
      </c>
      <c r="E1758" s="521" t="s">
        <v>4241</v>
      </c>
      <c r="F1758" s="509" t="s">
        <v>9331</v>
      </c>
      <c r="G1758" s="509" t="s">
        <v>102</v>
      </c>
      <c r="H1758" s="522" t="s">
        <v>24</v>
      </c>
      <c r="I1758" s="687">
        <v>34326</v>
      </c>
      <c r="J1758" s="903">
        <f t="shared" ca="1" si="154"/>
        <v>28</v>
      </c>
      <c r="K1758" s="312" t="s">
        <v>24</v>
      </c>
      <c r="L1758" s="322" t="s">
        <v>24</v>
      </c>
      <c r="M1758" s="332" t="s">
        <v>24</v>
      </c>
      <c r="N1758" s="578">
        <v>42480</v>
      </c>
      <c r="O1758" s="199" t="s">
        <v>24</v>
      </c>
      <c r="P1758" s="199" t="s">
        <v>24</v>
      </c>
      <c r="Q1758" s="198" t="str">
        <f t="shared" si="156"/>
        <v>-</v>
      </c>
      <c r="R1758" s="181" t="str">
        <f t="shared" ca="1" si="157"/>
        <v>TIDAK MCU</v>
      </c>
      <c r="S1758" s="451" t="s">
        <v>9863</v>
      </c>
      <c r="T1758" s="904">
        <v>44553</v>
      </c>
      <c r="U1758" s="887">
        <v>44553</v>
      </c>
      <c r="V1758" s="904" t="s">
        <v>24</v>
      </c>
      <c r="W1758" s="136" t="s">
        <v>24</v>
      </c>
      <c r="X1758" s="200"/>
      <c r="Y1758" s="201"/>
      <c r="Z1758" s="202"/>
      <c r="AA1758" s="464" t="s">
        <v>926</v>
      </c>
      <c r="AB1758" s="232" t="s">
        <v>24</v>
      </c>
      <c r="AC1758" s="244" t="s">
        <v>24</v>
      </c>
      <c r="AD1758" s="244" t="s">
        <v>24</v>
      </c>
      <c r="AE1758" s="244" t="s">
        <v>24</v>
      </c>
      <c r="AF1758" s="244" t="s">
        <v>24</v>
      </c>
      <c r="AG1758" s="244" t="s">
        <v>24</v>
      </c>
      <c r="AH1758" s="902"/>
      <c r="AI1758" s="244" t="str">
        <f t="shared" si="158"/>
        <v>HD 465, HD 785------</v>
      </c>
      <c r="AJ1758" s="1315">
        <f t="shared" si="155"/>
        <v>42480</v>
      </c>
      <c r="AK1758" s="199" t="s">
        <v>24</v>
      </c>
      <c r="AL1758" s="679">
        <v>42480</v>
      </c>
      <c r="AM1758" s="213"/>
      <c r="AN1758" s="244"/>
      <c r="AO1758" s="244"/>
      <c r="AP1758" s="213"/>
      <c r="AQ1758" s="180"/>
      <c r="AR1758" s="213"/>
      <c r="AS1758" s="213"/>
      <c r="AT1758" s="213"/>
      <c r="AU1758" s="213"/>
      <c r="AV1758" s="885"/>
      <c r="AW1758" s="885"/>
      <c r="AX1758" s="885"/>
      <c r="AY1758" s="885"/>
      <c r="AZ1758" s="177"/>
    </row>
    <row r="1759" spans="2:52" ht="15" customHeight="1">
      <c r="B1759" s="1310">
        <v>1753</v>
      </c>
      <c r="C1759" s="547" t="s">
        <v>9332</v>
      </c>
      <c r="D1759" s="232" t="s">
        <v>9232</v>
      </c>
      <c r="E1759" s="521" t="s">
        <v>4241</v>
      </c>
      <c r="F1759" s="509" t="s">
        <v>9333</v>
      </c>
      <c r="G1759" s="509" t="s">
        <v>102</v>
      </c>
      <c r="H1759" s="522" t="s">
        <v>24</v>
      </c>
      <c r="I1759" s="687">
        <v>35276</v>
      </c>
      <c r="J1759" s="903">
        <f t="shared" ca="1" si="154"/>
        <v>25</v>
      </c>
      <c r="K1759" s="176" t="s">
        <v>24</v>
      </c>
      <c r="L1759" s="170" t="s">
        <v>24</v>
      </c>
      <c r="M1759" s="173" t="s">
        <v>24</v>
      </c>
      <c r="N1759" s="578">
        <v>42480</v>
      </c>
      <c r="O1759" s="199" t="s">
        <v>24</v>
      </c>
      <c r="P1759" s="199" t="s">
        <v>24</v>
      </c>
      <c r="Q1759" s="198" t="str">
        <f t="shared" si="156"/>
        <v>-</v>
      </c>
      <c r="R1759" s="181" t="str">
        <f t="shared" ca="1" si="157"/>
        <v>TIDAK MCU</v>
      </c>
      <c r="S1759" s="451" t="s">
        <v>9864</v>
      </c>
      <c r="T1759" s="904">
        <v>44407</v>
      </c>
      <c r="U1759" s="1329">
        <v>44407</v>
      </c>
      <c r="V1759" s="904" t="s">
        <v>24</v>
      </c>
      <c r="W1759" s="136" t="s">
        <v>24</v>
      </c>
      <c r="X1759" s="200"/>
      <c r="Y1759" s="201"/>
      <c r="Z1759" s="202"/>
      <c r="AA1759" s="464" t="s">
        <v>925</v>
      </c>
      <c r="AB1759" s="464" t="s">
        <v>9974</v>
      </c>
      <c r="AC1759" s="244" t="s">
        <v>928</v>
      </c>
      <c r="AD1759" s="244" t="s">
        <v>24</v>
      </c>
      <c r="AE1759" s="244" t="s">
        <v>24</v>
      </c>
      <c r="AF1759" s="232" t="s">
        <v>24</v>
      </c>
      <c r="AG1759" s="244" t="s">
        <v>24</v>
      </c>
      <c r="AH1759" s="902"/>
      <c r="AI1759" s="244" t="str">
        <f t="shared" si="158"/>
        <v>PC 200 - PC 2000HITACHI ZX 870, EX 1200DZ 85 - DZ 375----</v>
      </c>
      <c r="AJ1759" s="1315">
        <f t="shared" si="155"/>
        <v>42480</v>
      </c>
      <c r="AK1759" s="599">
        <v>43680</v>
      </c>
      <c r="AL1759" s="696">
        <v>43681</v>
      </c>
      <c r="AM1759" s="213"/>
      <c r="AN1759" s="244"/>
      <c r="AO1759" s="244"/>
      <c r="AP1759" s="213"/>
      <c r="AQ1759" s="213"/>
      <c r="AR1759" s="213"/>
      <c r="AS1759" s="213"/>
      <c r="AT1759" s="213"/>
      <c r="AU1759" s="213"/>
      <c r="AV1759" s="885"/>
      <c r="AW1759" s="885"/>
      <c r="AX1759" s="885"/>
      <c r="AY1759" s="885"/>
      <c r="AZ1759" s="177"/>
    </row>
    <row r="1760" spans="2:52" ht="15" customHeight="1">
      <c r="B1760" s="1310">
        <v>1754</v>
      </c>
      <c r="C1760" s="553" t="s">
        <v>9334</v>
      </c>
      <c r="D1760" s="384" t="s">
        <v>9229</v>
      </c>
      <c r="E1760" s="521" t="s">
        <v>4241</v>
      </c>
      <c r="F1760" s="509" t="s">
        <v>9335</v>
      </c>
      <c r="G1760" s="509" t="s">
        <v>102</v>
      </c>
      <c r="H1760" s="522" t="s">
        <v>24</v>
      </c>
      <c r="I1760" s="687">
        <v>34397</v>
      </c>
      <c r="J1760" s="903">
        <f t="shared" ca="1" si="154"/>
        <v>28</v>
      </c>
      <c r="K1760" s="176" t="s">
        <v>24</v>
      </c>
      <c r="L1760" s="170" t="s">
        <v>24</v>
      </c>
      <c r="M1760" s="173" t="s">
        <v>24</v>
      </c>
      <c r="N1760" s="578">
        <v>42595</v>
      </c>
      <c r="O1760" s="199" t="s">
        <v>24</v>
      </c>
      <c r="P1760" s="199" t="s">
        <v>24</v>
      </c>
      <c r="Q1760" s="198" t="str">
        <f t="shared" si="156"/>
        <v>-</v>
      </c>
      <c r="R1760" s="181" t="str">
        <f t="shared" ca="1" si="157"/>
        <v>TIDAK MCU</v>
      </c>
      <c r="S1760" s="451" t="s">
        <v>9865</v>
      </c>
      <c r="T1760" s="904">
        <v>44259</v>
      </c>
      <c r="U1760" s="887">
        <v>44259</v>
      </c>
      <c r="V1760" s="904" t="s">
        <v>24</v>
      </c>
      <c r="W1760" s="136" t="s">
        <v>24</v>
      </c>
      <c r="X1760" s="200"/>
      <c r="Y1760" s="201"/>
      <c r="Z1760" s="202"/>
      <c r="AA1760" s="464" t="s">
        <v>927</v>
      </c>
      <c r="AB1760" s="232" t="s">
        <v>24</v>
      </c>
      <c r="AC1760" s="244" t="s">
        <v>24</v>
      </c>
      <c r="AD1760" s="244" t="s">
        <v>24</v>
      </c>
      <c r="AE1760" s="244" t="s">
        <v>24</v>
      </c>
      <c r="AF1760" s="244" t="s">
        <v>24</v>
      </c>
      <c r="AG1760" s="244" t="s">
        <v>24</v>
      </c>
      <c r="AH1760" s="902"/>
      <c r="AI1760" s="244" t="str">
        <f t="shared" si="158"/>
        <v>SC P360 - SC P410 A/M------</v>
      </c>
      <c r="AJ1760" s="1315">
        <f t="shared" si="155"/>
        <v>42595</v>
      </c>
      <c r="AK1760" s="599">
        <v>43522</v>
      </c>
      <c r="AL1760" s="696">
        <v>43522</v>
      </c>
      <c r="AM1760" s="213"/>
      <c r="AN1760" s="244"/>
      <c r="AO1760" s="244"/>
      <c r="AP1760" s="213"/>
      <c r="AQ1760" s="243" t="s">
        <v>3094</v>
      </c>
      <c r="AR1760" s="213"/>
      <c r="AS1760" s="213"/>
      <c r="AT1760" s="213"/>
      <c r="AU1760" s="213"/>
      <c r="AV1760" s="885"/>
      <c r="AW1760" s="885"/>
      <c r="AX1760" s="885"/>
      <c r="AY1760" s="885"/>
      <c r="AZ1760" s="177"/>
    </row>
    <row r="1761" spans="2:52" ht="15" customHeight="1">
      <c r="B1761" s="1310">
        <v>1755</v>
      </c>
      <c r="C1761" s="553" t="s">
        <v>9336</v>
      </c>
      <c r="D1761" s="384" t="s">
        <v>9212</v>
      </c>
      <c r="E1761" s="521" t="s">
        <v>4241</v>
      </c>
      <c r="F1761" s="509" t="s">
        <v>9337</v>
      </c>
      <c r="G1761" s="509" t="s">
        <v>102</v>
      </c>
      <c r="H1761" s="522" t="s">
        <v>24</v>
      </c>
      <c r="I1761" s="687">
        <v>36388</v>
      </c>
      <c r="J1761" s="231">
        <f t="shared" ca="1" si="154"/>
        <v>22</v>
      </c>
      <c r="K1761" s="176" t="s">
        <v>24</v>
      </c>
      <c r="L1761" s="170" t="s">
        <v>24</v>
      </c>
      <c r="M1761" s="173" t="s">
        <v>24</v>
      </c>
      <c r="N1761" s="578">
        <v>43055</v>
      </c>
      <c r="O1761" s="199" t="s">
        <v>24</v>
      </c>
      <c r="P1761" s="199" t="s">
        <v>24</v>
      </c>
      <c r="Q1761" s="198" t="str">
        <f t="shared" si="156"/>
        <v>-</v>
      </c>
      <c r="R1761" s="181" t="str">
        <f t="shared" ca="1" si="157"/>
        <v>TIDAK MCU</v>
      </c>
      <c r="S1761" s="451" t="s">
        <v>9866</v>
      </c>
      <c r="T1761" s="904">
        <v>44424</v>
      </c>
      <c r="U1761" s="887">
        <v>44424</v>
      </c>
      <c r="V1761" s="395" t="s">
        <v>24</v>
      </c>
      <c r="W1761" s="136" t="s">
        <v>24</v>
      </c>
      <c r="X1761" s="200"/>
      <c r="Y1761" s="201"/>
      <c r="Z1761" s="202"/>
      <c r="AA1761" s="464" t="s">
        <v>926</v>
      </c>
      <c r="AB1761" s="464" t="s">
        <v>9970</v>
      </c>
      <c r="AC1761" s="244" t="s">
        <v>24</v>
      </c>
      <c r="AD1761" s="244" t="s">
        <v>24</v>
      </c>
      <c r="AE1761" s="244" t="s">
        <v>24</v>
      </c>
      <c r="AF1761" s="244" t="s">
        <v>24</v>
      </c>
      <c r="AG1761" s="244" t="s">
        <v>24</v>
      </c>
      <c r="AH1761" s="902"/>
      <c r="AI1761" s="244" t="str">
        <f t="shared" si="158"/>
        <v>HD 465, HD 785GD 825-----</v>
      </c>
      <c r="AJ1761" s="1315">
        <f t="shared" si="155"/>
        <v>43055</v>
      </c>
      <c r="AK1761" s="599">
        <v>44076</v>
      </c>
      <c r="AL1761" s="696">
        <v>43808</v>
      </c>
      <c r="AM1761" s="213"/>
      <c r="AN1761" s="244"/>
      <c r="AO1761" s="244"/>
      <c r="AP1761" s="213"/>
      <c r="AQ1761" s="1231" t="s">
        <v>3094</v>
      </c>
      <c r="AR1761" s="213"/>
      <c r="AS1761" s="213"/>
      <c r="AT1761" s="213"/>
      <c r="AU1761" s="213"/>
      <c r="AV1761" s="177"/>
      <c r="AW1761" s="177"/>
      <c r="AX1761" s="177"/>
      <c r="AY1761" s="177"/>
      <c r="AZ1761" s="177"/>
    </row>
    <row r="1762" spans="2:52" ht="15" customHeight="1">
      <c r="B1762" s="1310">
        <v>1756</v>
      </c>
      <c r="C1762" s="553" t="s">
        <v>9338</v>
      </c>
      <c r="D1762" s="384" t="s">
        <v>9229</v>
      </c>
      <c r="E1762" s="554" t="s">
        <v>4241</v>
      </c>
      <c r="F1762" s="509" t="s">
        <v>9339</v>
      </c>
      <c r="G1762" s="509" t="s">
        <v>102</v>
      </c>
      <c r="H1762" s="522" t="s">
        <v>24</v>
      </c>
      <c r="I1762" s="687">
        <v>33413</v>
      </c>
      <c r="J1762" s="903">
        <f t="shared" ca="1" si="154"/>
        <v>31</v>
      </c>
      <c r="K1762" s="176" t="s">
        <v>24</v>
      </c>
      <c r="L1762" s="170" t="s">
        <v>24</v>
      </c>
      <c r="M1762" s="173" t="s">
        <v>24</v>
      </c>
      <c r="N1762" s="578">
        <v>42691</v>
      </c>
      <c r="O1762" s="199" t="s">
        <v>24</v>
      </c>
      <c r="P1762" s="199" t="s">
        <v>24</v>
      </c>
      <c r="Q1762" s="198" t="str">
        <f t="shared" si="156"/>
        <v>-</v>
      </c>
      <c r="R1762" s="181" t="str">
        <f t="shared" ca="1" si="157"/>
        <v>TIDAK MCU</v>
      </c>
      <c r="S1762" s="451" t="s">
        <v>9867</v>
      </c>
      <c r="T1762" s="904">
        <v>44371</v>
      </c>
      <c r="U1762" s="887">
        <v>44371</v>
      </c>
      <c r="V1762" s="904" t="s">
        <v>24</v>
      </c>
      <c r="W1762" s="136" t="s">
        <v>24</v>
      </c>
      <c r="X1762" s="200"/>
      <c r="Y1762" s="201"/>
      <c r="Z1762" s="202"/>
      <c r="AA1762" s="462" t="s">
        <v>931</v>
      </c>
      <c r="AB1762" s="462" t="s">
        <v>4775</v>
      </c>
      <c r="AC1762" s="465" t="s">
        <v>4457</v>
      </c>
      <c r="AD1762" s="244" t="s">
        <v>24</v>
      </c>
      <c r="AE1762" s="244" t="s">
        <v>24</v>
      </c>
      <c r="AF1762" s="244" t="s">
        <v>24</v>
      </c>
      <c r="AG1762" s="244" t="s">
        <v>24</v>
      </c>
      <c r="AH1762" s="902"/>
      <c r="AI1762" s="244" t="str">
        <f t="shared" si="158"/>
        <v>FORKLIFT (SIO)MERLO P120.10 HMSC P360, SC P380----</v>
      </c>
      <c r="AJ1762" s="1315">
        <f t="shared" si="155"/>
        <v>42691</v>
      </c>
      <c r="AK1762" s="599">
        <v>43650</v>
      </c>
      <c r="AL1762" s="696">
        <v>43650</v>
      </c>
      <c r="AM1762" s="213"/>
      <c r="AN1762" s="244"/>
      <c r="AO1762" s="244"/>
      <c r="AP1762" s="213"/>
      <c r="AQ1762" s="243" t="s">
        <v>3094</v>
      </c>
      <c r="AR1762" s="213"/>
      <c r="AS1762" s="213"/>
      <c r="AT1762" s="213"/>
      <c r="AU1762" s="213"/>
      <c r="AV1762" s="177"/>
      <c r="AW1762" s="177"/>
      <c r="AX1762" s="177"/>
      <c r="AY1762" s="177"/>
      <c r="AZ1762" s="177"/>
    </row>
    <row r="1763" spans="2:52" ht="15" customHeight="1">
      <c r="B1763" s="1310">
        <v>1757</v>
      </c>
      <c r="C1763" s="553" t="s">
        <v>9340</v>
      </c>
      <c r="D1763" s="232" t="s">
        <v>9341</v>
      </c>
      <c r="E1763" s="521" t="s">
        <v>4241</v>
      </c>
      <c r="F1763" s="509" t="s">
        <v>9342</v>
      </c>
      <c r="G1763" s="509" t="s">
        <v>102</v>
      </c>
      <c r="H1763" s="522" t="s">
        <v>24</v>
      </c>
      <c r="I1763" s="687">
        <v>34328</v>
      </c>
      <c r="J1763" s="903">
        <f t="shared" ca="1" si="154"/>
        <v>28</v>
      </c>
      <c r="K1763" s="176" t="s">
        <v>24</v>
      </c>
      <c r="L1763" s="170" t="s">
        <v>24</v>
      </c>
      <c r="M1763" s="173" t="s">
        <v>24</v>
      </c>
      <c r="N1763" s="578">
        <v>42691</v>
      </c>
      <c r="O1763" s="199" t="s">
        <v>24</v>
      </c>
      <c r="P1763" s="199" t="s">
        <v>24</v>
      </c>
      <c r="Q1763" s="198" t="str">
        <f t="shared" si="156"/>
        <v>-</v>
      </c>
      <c r="R1763" s="181" t="str">
        <f t="shared" ca="1" si="157"/>
        <v>TIDAK MCU</v>
      </c>
      <c r="S1763" s="451" t="s">
        <v>9868</v>
      </c>
      <c r="T1763" s="904">
        <v>44555</v>
      </c>
      <c r="U1763" s="887">
        <v>44555</v>
      </c>
      <c r="V1763" s="904" t="s">
        <v>24</v>
      </c>
      <c r="W1763" s="136" t="s">
        <v>24</v>
      </c>
      <c r="X1763" s="200"/>
      <c r="Y1763" s="201"/>
      <c r="Z1763" s="202"/>
      <c r="AA1763" s="462" t="s">
        <v>9962</v>
      </c>
      <c r="AB1763" s="462" t="s">
        <v>4775</v>
      </c>
      <c r="AC1763" s="244" t="s">
        <v>4457</v>
      </c>
      <c r="AD1763" s="244" t="s">
        <v>24</v>
      </c>
      <c r="AE1763" s="244" t="s">
        <v>24</v>
      </c>
      <c r="AF1763" s="244" t="s">
        <v>24</v>
      </c>
      <c r="AG1763" s="244" t="s">
        <v>24</v>
      </c>
      <c r="AH1763" s="902"/>
      <c r="AI1763" s="244" t="str">
        <f t="shared" si="158"/>
        <v>OHC (SIO)MERLO P120.10 HMSC P360, SC P380----</v>
      </c>
      <c r="AJ1763" s="1315">
        <f t="shared" si="155"/>
        <v>42691</v>
      </c>
      <c r="AK1763" s="599">
        <v>43653</v>
      </c>
      <c r="AL1763" s="696">
        <v>43655</v>
      </c>
      <c r="AM1763" s="213"/>
      <c r="AN1763" s="244"/>
      <c r="AO1763" s="244"/>
      <c r="AP1763" s="213"/>
      <c r="AQ1763" s="180"/>
      <c r="AR1763" s="213"/>
      <c r="AS1763" s="213"/>
      <c r="AT1763" s="213"/>
      <c r="AU1763" s="213"/>
      <c r="AV1763" s="885"/>
      <c r="AW1763" s="885"/>
      <c r="AX1763" s="885"/>
      <c r="AY1763" s="885"/>
      <c r="AZ1763" s="177"/>
    </row>
    <row r="1764" spans="2:52" ht="15" customHeight="1">
      <c r="B1764" s="1310">
        <v>1758</v>
      </c>
      <c r="C1764" s="553" t="s">
        <v>9343</v>
      </c>
      <c r="D1764" s="384" t="s">
        <v>9232</v>
      </c>
      <c r="E1764" s="554" t="s">
        <v>4241</v>
      </c>
      <c r="F1764" s="509" t="s">
        <v>9344</v>
      </c>
      <c r="G1764" s="509" t="s">
        <v>102</v>
      </c>
      <c r="H1764" s="935" t="s">
        <v>24</v>
      </c>
      <c r="I1764" s="687">
        <v>35172</v>
      </c>
      <c r="J1764" s="903">
        <f t="shared" ca="1" si="154"/>
        <v>26</v>
      </c>
      <c r="K1764" s="176" t="s">
        <v>24</v>
      </c>
      <c r="L1764" s="170" t="s">
        <v>24</v>
      </c>
      <c r="M1764" s="173" t="s">
        <v>24</v>
      </c>
      <c r="N1764" s="578">
        <v>42699</v>
      </c>
      <c r="O1764" s="199" t="s">
        <v>24</v>
      </c>
      <c r="P1764" s="595" t="s">
        <v>24</v>
      </c>
      <c r="Q1764" s="198" t="str">
        <f t="shared" si="156"/>
        <v>-</v>
      </c>
      <c r="R1764" s="181" t="str">
        <f t="shared" ca="1" si="157"/>
        <v>TIDAK MCU</v>
      </c>
      <c r="S1764" s="451" t="s">
        <v>9869</v>
      </c>
      <c r="T1764" s="904">
        <v>44303</v>
      </c>
      <c r="U1764" s="1329">
        <v>44303</v>
      </c>
      <c r="V1764" s="904" t="s">
        <v>24</v>
      </c>
      <c r="W1764" s="136" t="s">
        <v>24</v>
      </c>
      <c r="X1764" s="200"/>
      <c r="Y1764" s="201"/>
      <c r="Z1764" s="202"/>
      <c r="AA1764" s="464" t="s">
        <v>925</v>
      </c>
      <c r="AB1764" s="464" t="s">
        <v>928</v>
      </c>
      <c r="AC1764" s="244" t="s">
        <v>24</v>
      </c>
      <c r="AD1764" s="244" t="s">
        <v>24</v>
      </c>
      <c r="AE1764" s="244" t="s">
        <v>24</v>
      </c>
      <c r="AF1764" s="244" t="s">
        <v>24</v>
      </c>
      <c r="AG1764" s="244" t="s">
        <v>24</v>
      </c>
      <c r="AH1764" s="902"/>
      <c r="AI1764" s="244" t="str">
        <f t="shared" si="158"/>
        <v>PC 200 - PC 2000DZ 85 - DZ 375-----</v>
      </c>
      <c r="AJ1764" s="1315">
        <f t="shared" si="155"/>
        <v>42699</v>
      </c>
      <c r="AK1764" s="599">
        <v>43718</v>
      </c>
      <c r="AL1764" s="696">
        <v>43719</v>
      </c>
      <c r="AM1764" s="213"/>
      <c r="AN1764" s="244"/>
      <c r="AO1764" s="244"/>
      <c r="AP1764" s="213"/>
      <c r="AQ1764" s="1231" t="s">
        <v>3094</v>
      </c>
      <c r="AR1764" s="213"/>
      <c r="AS1764" s="213"/>
      <c r="AT1764" s="213"/>
      <c r="AU1764" s="213"/>
      <c r="AV1764" s="177"/>
      <c r="AW1764" s="177"/>
      <c r="AX1764" s="177"/>
      <c r="AY1764" s="177"/>
      <c r="AZ1764" s="177"/>
    </row>
    <row r="1765" spans="2:52" ht="15" customHeight="1">
      <c r="B1765" s="1310">
        <v>1759</v>
      </c>
      <c r="C1765" s="547" t="s">
        <v>9345</v>
      </c>
      <c r="D1765" s="232" t="s">
        <v>226</v>
      </c>
      <c r="E1765" s="521" t="s">
        <v>4241</v>
      </c>
      <c r="F1765" s="1314" t="s">
        <v>9346</v>
      </c>
      <c r="G1765" s="509" t="s">
        <v>102</v>
      </c>
      <c r="H1765" s="522" t="s">
        <v>24</v>
      </c>
      <c r="I1765" s="687">
        <v>35165</v>
      </c>
      <c r="J1765" s="231">
        <f t="shared" ca="1" si="154"/>
        <v>26</v>
      </c>
      <c r="K1765" s="176" t="s">
        <v>24</v>
      </c>
      <c r="L1765" s="170" t="s">
        <v>24</v>
      </c>
      <c r="M1765" s="173" t="s">
        <v>24</v>
      </c>
      <c r="N1765" s="578">
        <v>43648</v>
      </c>
      <c r="O1765" s="199" t="s">
        <v>24</v>
      </c>
      <c r="P1765" s="199" t="s">
        <v>24</v>
      </c>
      <c r="Q1765" s="194" t="str">
        <f t="shared" si="156"/>
        <v>-</v>
      </c>
      <c r="R1765" s="181" t="str">
        <f t="shared" ca="1" si="157"/>
        <v>TIDAK MCU</v>
      </c>
      <c r="S1765" s="451" t="s">
        <v>24</v>
      </c>
      <c r="T1765" s="904">
        <v>44296</v>
      </c>
      <c r="U1765" s="1312" t="s">
        <v>99</v>
      </c>
      <c r="V1765" s="904" t="s">
        <v>24</v>
      </c>
      <c r="W1765" s="136" t="s">
        <v>24</v>
      </c>
      <c r="X1765" s="200"/>
      <c r="Y1765" s="201"/>
      <c r="Z1765" s="202"/>
      <c r="AA1765" s="232" t="s">
        <v>24</v>
      </c>
      <c r="AB1765" s="232" t="s">
        <v>24</v>
      </c>
      <c r="AC1765" s="244" t="s">
        <v>24</v>
      </c>
      <c r="AD1765" s="244" t="s">
        <v>24</v>
      </c>
      <c r="AE1765" s="244" t="s">
        <v>24</v>
      </c>
      <c r="AF1765" s="244" t="s">
        <v>24</v>
      </c>
      <c r="AG1765" s="244" t="s">
        <v>24</v>
      </c>
      <c r="AH1765" s="902"/>
      <c r="AI1765" s="244" t="str">
        <f t="shared" si="158"/>
        <v>-------</v>
      </c>
      <c r="AJ1765" s="1315">
        <f t="shared" si="155"/>
        <v>43648</v>
      </c>
      <c r="AK1765" s="1315" t="s">
        <v>24</v>
      </c>
      <c r="AL1765" s="614" t="s">
        <v>24</v>
      </c>
      <c r="AM1765" s="213"/>
      <c r="AN1765" s="244"/>
      <c r="AO1765" s="244"/>
      <c r="AP1765" s="213"/>
      <c r="AQ1765" s="180" t="s">
        <v>6564</v>
      </c>
      <c r="AR1765" s="213" t="s">
        <v>24</v>
      </c>
      <c r="AS1765" s="213" t="s">
        <v>226</v>
      </c>
      <c r="AT1765" s="213" t="s">
        <v>11598</v>
      </c>
      <c r="AU1765" s="213" t="s">
        <v>24</v>
      </c>
      <c r="AV1765" s="885"/>
      <c r="AW1765" s="885"/>
      <c r="AX1765" s="885"/>
      <c r="AY1765" s="885"/>
      <c r="AZ1765" s="177"/>
    </row>
    <row r="1766" spans="2:52" ht="15" customHeight="1">
      <c r="B1766" s="1310">
        <v>1760</v>
      </c>
      <c r="C1766" s="547" t="s">
        <v>9347</v>
      </c>
      <c r="D1766" s="384" t="s">
        <v>9232</v>
      </c>
      <c r="E1766" s="521" t="s">
        <v>4241</v>
      </c>
      <c r="F1766" s="509" t="s">
        <v>9348</v>
      </c>
      <c r="G1766" s="509" t="s">
        <v>102</v>
      </c>
      <c r="H1766" s="522" t="s">
        <v>24</v>
      </c>
      <c r="I1766" s="687">
        <v>35113</v>
      </c>
      <c r="J1766" s="231">
        <f t="shared" ca="1" si="154"/>
        <v>26</v>
      </c>
      <c r="K1766" s="312" t="s">
        <v>24</v>
      </c>
      <c r="L1766" s="322" t="s">
        <v>24</v>
      </c>
      <c r="M1766" s="332" t="s">
        <v>24</v>
      </c>
      <c r="N1766" s="578">
        <v>42699</v>
      </c>
      <c r="O1766" s="199" t="s">
        <v>24</v>
      </c>
      <c r="P1766" s="595" t="s">
        <v>24</v>
      </c>
      <c r="Q1766" s="198" t="str">
        <f t="shared" si="156"/>
        <v>-</v>
      </c>
      <c r="R1766" s="181" t="str">
        <f t="shared" ca="1" si="157"/>
        <v>TIDAK MCU</v>
      </c>
      <c r="S1766" s="451" t="s">
        <v>9870</v>
      </c>
      <c r="T1766" s="904">
        <v>44245</v>
      </c>
      <c r="U1766" s="1329">
        <v>44245</v>
      </c>
      <c r="V1766" s="904" t="s">
        <v>24</v>
      </c>
      <c r="W1766" s="136" t="s">
        <v>24</v>
      </c>
      <c r="X1766" s="200"/>
      <c r="Y1766" s="201"/>
      <c r="Z1766" s="202"/>
      <c r="AA1766" s="464" t="s">
        <v>925</v>
      </c>
      <c r="AB1766" s="232" t="s">
        <v>928</v>
      </c>
      <c r="AC1766" s="244" t="s">
        <v>9972</v>
      </c>
      <c r="AD1766" s="244" t="s">
        <v>6961</v>
      </c>
      <c r="AE1766" s="244" t="s">
        <v>24</v>
      </c>
      <c r="AF1766" s="244" t="s">
        <v>24</v>
      </c>
      <c r="AG1766" s="244" t="s">
        <v>24</v>
      </c>
      <c r="AH1766" s="902"/>
      <c r="AI1766" s="244" t="str">
        <f t="shared" si="158"/>
        <v>PC 200 - PC 2000DZ 85 - DZ 375HITACHI ZX 470, 870DR 245 S---</v>
      </c>
      <c r="AJ1766" s="1315">
        <f t="shared" si="155"/>
        <v>42699</v>
      </c>
      <c r="AK1766" s="599" t="s">
        <v>24</v>
      </c>
      <c r="AL1766" s="696">
        <v>43487</v>
      </c>
      <c r="AM1766" s="213"/>
      <c r="AN1766" s="244"/>
      <c r="AO1766" s="244"/>
      <c r="AP1766" s="213"/>
      <c r="AQ1766" s="180"/>
      <c r="AR1766" s="213"/>
      <c r="AS1766" s="213"/>
      <c r="AT1766" s="213"/>
      <c r="AU1766" s="213"/>
      <c r="AV1766" s="177"/>
      <c r="AW1766" s="177"/>
      <c r="AX1766" s="177"/>
      <c r="AY1766" s="177"/>
      <c r="AZ1766" s="177"/>
    </row>
    <row r="1767" spans="2:52" ht="15" customHeight="1">
      <c r="B1767" s="1310">
        <v>1761</v>
      </c>
      <c r="C1767" s="547" t="s">
        <v>9350</v>
      </c>
      <c r="D1767" s="384" t="s">
        <v>9232</v>
      </c>
      <c r="E1767" s="521" t="s">
        <v>4241</v>
      </c>
      <c r="F1767" s="509" t="s">
        <v>9351</v>
      </c>
      <c r="G1767" s="509" t="s">
        <v>102</v>
      </c>
      <c r="H1767" s="522" t="s">
        <v>24</v>
      </c>
      <c r="I1767" s="687">
        <v>35353</v>
      </c>
      <c r="J1767" s="903">
        <f t="shared" ca="1" si="154"/>
        <v>25</v>
      </c>
      <c r="K1767" s="176" t="s">
        <v>24</v>
      </c>
      <c r="L1767" s="170" t="s">
        <v>24</v>
      </c>
      <c r="M1767" s="173" t="s">
        <v>24</v>
      </c>
      <c r="N1767" s="578">
        <v>42702</v>
      </c>
      <c r="O1767" s="199" t="s">
        <v>24</v>
      </c>
      <c r="P1767" s="595" t="s">
        <v>24</v>
      </c>
      <c r="Q1767" s="198" t="str">
        <f t="shared" si="156"/>
        <v>-</v>
      </c>
      <c r="R1767" s="181" t="str">
        <f t="shared" ca="1" si="157"/>
        <v>TIDAK MCU</v>
      </c>
      <c r="S1767" s="451" t="s">
        <v>9871</v>
      </c>
      <c r="T1767" s="904">
        <v>44484</v>
      </c>
      <c r="U1767" s="887">
        <v>44484</v>
      </c>
      <c r="V1767" s="904" t="s">
        <v>24</v>
      </c>
      <c r="W1767" s="136" t="s">
        <v>24</v>
      </c>
      <c r="X1767" s="200"/>
      <c r="Y1767" s="201"/>
      <c r="Z1767" s="202"/>
      <c r="AA1767" s="464" t="s">
        <v>925</v>
      </c>
      <c r="AB1767" s="232" t="s">
        <v>928</v>
      </c>
      <c r="AC1767" s="244" t="s">
        <v>9972</v>
      </c>
      <c r="AD1767" s="244" t="s">
        <v>6961</v>
      </c>
      <c r="AE1767" s="244" t="s">
        <v>24</v>
      </c>
      <c r="AF1767" s="244" t="s">
        <v>24</v>
      </c>
      <c r="AG1767" s="244" t="s">
        <v>24</v>
      </c>
      <c r="AH1767" s="902"/>
      <c r="AI1767" s="244" t="str">
        <f t="shared" si="158"/>
        <v>PC 200 - PC 2000DZ 85 - DZ 375HITACHI ZX 470, 870DR 245 S---</v>
      </c>
      <c r="AJ1767" s="1315">
        <f t="shared" si="155"/>
        <v>42702</v>
      </c>
      <c r="AK1767" s="599" t="s">
        <v>24</v>
      </c>
      <c r="AL1767" s="679">
        <v>42702</v>
      </c>
      <c r="AM1767" s="213"/>
      <c r="AN1767" s="244"/>
      <c r="AO1767" s="244"/>
      <c r="AP1767" s="213"/>
      <c r="AQ1767" s="180" t="s">
        <v>3094</v>
      </c>
      <c r="AR1767" s="213"/>
      <c r="AS1767" s="213"/>
      <c r="AT1767" s="213"/>
      <c r="AU1767" s="213"/>
      <c r="AV1767" s="885"/>
      <c r="AW1767" s="885"/>
      <c r="AX1767" s="885"/>
      <c r="AY1767" s="885"/>
      <c r="AZ1767" s="177"/>
    </row>
    <row r="1768" spans="2:52" ht="15" customHeight="1">
      <c r="B1768" s="1310">
        <v>1762</v>
      </c>
      <c r="C1768" s="553" t="s">
        <v>9352</v>
      </c>
      <c r="D1768" s="384" t="s">
        <v>9232</v>
      </c>
      <c r="E1768" s="521" t="s">
        <v>4241</v>
      </c>
      <c r="F1768" s="509" t="s">
        <v>9353</v>
      </c>
      <c r="G1768" s="509" t="s">
        <v>102</v>
      </c>
      <c r="H1768" s="522" t="s">
        <v>24</v>
      </c>
      <c r="I1768" s="687">
        <v>35559</v>
      </c>
      <c r="J1768" s="231">
        <f t="shared" ref="J1768:J1831" ca="1" si="159">IF(OR(I1768="",I1768="-"),"-",ROUND((NOW()-I1768)/356,0))</f>
        <v>24</v>
      </c>
      <c r="K1768" s="312" t="s">
        <v>24</v>
      </c>
      <c r="L1768" s="322" t="s">
        <v>24</v>
      </c>
      <c r="M1768" s="332" t="s">
        <v>24</v>
      </c>
      <c r="N1768" s="578">
        <v>42702</v>
      </c>
      <c r="O1768" s="199" t="s">
        <v>24</v>
      </c>
      <c r="P1768" s="595" t="s">
        <v>24</v>
      </c>
      <c r="Q1768" s="198" t="str">
        <f t="shared" si="156"/>
        <v>-</v>
      </c>
      <c r="R1768" s="181" t="str">
        <f t="shared" ca="1" si="157"/>
        <v>TIDAK MCU</v>
      </c>
      <c r="S1768" s="451" t="s">
        <v>9872</v>
      </c>
      <c r="T1768" s="904">
        <v>44325</v>
      </c>
      <c r="U1768" s="1329">
        <v>44325</v>
      </c>
      <c r="V1768" s="904" t="s">
        <v>24</v>
      </c>
      <c r="W1768" s="136" t="s">
        <v>24</v>
      </c>
      <c r="X1768" s="200"/>
      <c r="Y1768" s="201"/>
      <c r="Z1768" s="202"/>
      <c r="AA1768" s="462" t="s">
        <v>9962</v>
      </c>
      <c r="AB1768" s="464" t="s">
        <v>925</v>
      </c>
      <c r="AC1768" s="465" t="s">
        <v>928</v>
      </c>
      <c r="AD1768" s="244" t="s">
        <v>24</v>
      </c>
      <c r="AE1768" s="244" t="s">
        <v>24</v>
      </c>
      <c r="AF1768" s="244" t="s">
        <v>24</v>
      </c>
      <c r="AG1768" s="244" t="s">
        <v>24</v>
      </c>
      <c r="AH1768" s="902"/>
      <c r="AI1768" s="244" t="str">
        <f t="shared" si="158"/>
        <v>OHC (SIO)PC 200 - PC 2000DZ 85 - DZ 375----</v>
      </c>
      <c r="AJ1768" s="1315">
        <f t="shared" si="155"/>
        <v>42702</v>
      </c>
      <c r="AK1768" s="199">
        <v>43668</v>
      </c>
      <c r="AL1768" s="696">
        <v>43668</v>
      </c>
      <c r="AM1768" s="213"/>
      <c r="AN1768" s="244"/>
      <c r="AO1768" s="244"/>
      <c r="AP1768" s="213"/>
      <c r="AQ1768" s="243" t="s">
        <v>3094</v>
      </c>
      <c r="AR1768" s="213"/>
      <c r="AS1768" s="213"/>
      <c r="AT1768" s="213"/>
      <c r="AU1768" s="213"/>
      <c r="AV1768" s="177"/>
      <c r="AW1768" s="177"/>
      <c r="AX1768" s="177"/>
      <c r="AY1768" s="885"/>
      <c r="AZ1768" s="177"/>
    </row>
    <row r="1769" spans="2:52" ht="15" customHeight="1">
      <c r="B1769" s="1310">
        <v>1763</v>
      </c>
      <c r="C1769" s="547" t="s">
        <v>9354</v>
      </c>
      <c r="D1769" s="232" t="s">
        <v>9232</v>
      </c>
      <c r="E1769" s="521" t="s">
        <v>4241</v>
      </c>
      <c r="F1769" s="509" t="s">
        <v>9355</v>
      </c>
      <c r="G1769" s="509" t="s">
        <v>102</v>
      </c>
      <c r="H1769" s="522" t="s">
        <v>24</v>
      </c>
      <c r="I1769" s="687">
        <v>34184</v>
      </c>
      <c r="J1769" s="903">
        <f t="shared" ca="1" si="159"/>
        <v>28</v>
      </c>
      <c r="K1769" s="176" t="s">
        <v>24</v>
      </c>
      <c r="L1769" s="170" t="s">
        <v>24</v>
      </c>
      <c r="M1769" s="173" t="s">
        <v>24</v>
      </c>
      <c r="N1769" s="578">
        <v>42709</v>
      </c>
      <c r="O1769" s="199" t="s">
        <v>24</v>
      </c>
      <c r="P1769" s="595" t="s">
        <v>24</v>
      </c>
      <c r="Q1769" s="198" t="str">
        <f t="shared" si="156"/>
        <v>-</v>
      </c>
      <c r="R1769" s="181" t="str">
        <f t="shared" ca="1" si="157"/>
        <v>TIDAK MCU</v>
      </c>
      <c r="S1769" s="451" t="s">
        <v>24</v>
      </c>
      <c r="T1769" s="904">
        <v>44411</v>
      </c>
      <c r="U1769" s="887" t="s">
        <v>99</v>
      </c>
      <c r="V1769" s="904" t="s">
        <v>24</v>
      </c>
      <c r="W1769" s="136" t="s">
        <v>24</v>
      </c>
      <c r="X1769" s="200"/>
      <c r="Y1769" s="201"/>
      <c r="Z1769" s="202"/>
      <c r="AA1769" s="232" t="s">
        <v>24</v>
      </c>
      <c r="AB1769" s="232" t="s">
        <v>24</v>
      </c>
      <c r="AC1769" s="244" t="s">
        <v>24</v>
      </c>
      <c r="AD1769" s="244" t="s">
        <v>24</v>
      </c>
      <c r="AE1769" s="244" t="s">
        <v>24</v>
      </c>
      <c r="AF1769" s="244" t="s">
        <v>24</v>
      </c>
      <c r="AG1769" s="232" t="s">
        <v>24</v>
      </c>
      <c r="AH1769" s="902"/>
      <c r="AI1769" s="244" t="str">
        <f t="shared" si="158"/>
        <v>-------</v>
      </c>
      <c r="AJ1769" s="1315">
        <f t="shared" si="155"/>
        <v>42709</v>
      </c>
      <c r="AK1769" s="217" t="s">
        <v>24</v>
      </c>
      <c r="AL1769" s="614" t="s">
        <v>24</v>
      </c>
      <c r="AM1769" s="213"/>
      <c r="AN1769" s="244"/>
      <c r="AO1769" s="244"/>
      <c r="AP1769" s="213"/>
      <c r="AQ1769" s="213"/>
      <c r="AR1769" s="213"/>
      <c r="AS1769" s="213"/>
      <c r="AT1769" s="213"/>
      <c r="AU1769" s="213"/>
      <c r="AV1769" s="177"/>
      <c r="AW1769" s="177"/>
      <c r="AX1769" s="177"/>
      <c r="AY1769" s="177"/>
      <c r="AZ1769" s="177"/>
    </row>
    <row r="1770" spans="2:52" ht="15" customHeight="1">
      <c r="B1770" s="1310">
        <v>1764</v>
      </c>
      <c r="C1770" s="547" t="s">
        <v>9356</v>
      </c>
      <c r="D1770" s="384" t="s">
        <v>9232</v>
      </c>
      <c r="E1770" s="521" t="s">
        <v>4241</v>
      </c>
      <c r="F1770" s="509" t="s">
        <v>9357</v>
      </c>
      <c r="G1770" s="509" t="s">
        <v>102</v>
      </c>
      <c r="H1770" s="522" t="s">
        <v>24</v>
      </c>
      <c r="I1770" s="687">
        <v>34640</v>
      </c>
      <c r="J1770" s="903">
        <f t="shared" ca="1" si="159"/>
        <v>27</v>
      </c>
      <c r="K1770" s="176" t="s">
        <v>24</v>
      </c>
      <c r="L1770" s="170" t="s">
        <v>24</v>
      </c>
      <c r="M1770" s="173" t="s">
        <v>24</v>
      </c>
      <c r="N1770" s="578">
        <v>42774</v>
      </c>
      <c r="O1770" s="199" t="s">
        <v>24</v>
      </c>
      <c r="P1770" s="595" t="s">
        <v>24</v>
      </c>
      <c r="Q1770" s="198" t="str">
        <f t="shared" si="156"/>
        <v>-</v>
      </c>
      <c r="R1770" s="181" t="str">
        <f t="shared" ca="1" si="157"/>
        <v>TIDAK MCU</v>
      </c>
      <c r="S1770" s="451" t="s">
        <v>9873</v>
      </c>
      <c r="T1770" s="1330">
        <v>44502</v>
      </c>
      <c r="U1770" s="1329">
        <v>44502</v>
      </c>
      <c r="V1770" s="904" t="s">
        <v>24</v>
      </c>
      <c r="W1770" s="136" t="s">
        <v>24</v>
      </c>
      <c r="X1770" s="200"/>
      <c r="Y1770" s="201"/>
      <c r="Z1770" s="202"/>
      <c r="AA1770" s="462" t="s">
        <v>931</v>
      </c>
      <c r="AB1770" s="462" t="s">
        <v>4775</v>
      </c>
      <c r="AC1770" s="244" t="s">
        <v>24</v>
      </c>
      <c r="AD1770" s="244" t="s">
        <v>24</v>
      </c>
      <c r="AE1770" s="244" t="s">
        <v>24</v>
      </c>
      <c r="AF1770" s="244" t="s">
        <v>24</v>
      </c>
      <c r="AG1770" s="244" t="s">
        <v>24</v>
      </c>
      <c r="AH1770" s="902"/>
      <c r="AI1770" s="244" t="str">
        <f t="shared" si="158"/>
        <v>FORKLIFT (SIO)MERLO P120.10 HM-----</v>
      </c>
      <c r="AJ1770" s="1315">
        <f t="shared" si="155"/>
        <v>42774</v>
      </c>
      <c r="AK1770" s="599">
        <v>43620</v>
      </c>
      <c r="AL1770" s="696">
        <v>43620</v>
      </c>
      <c r="AM1770" s="213"/>
      <c r="AN1770" s="244"/>
      <c r="AO1770" s="244"/>
      <c r="AP1770" s="213"/>
      <c r="AQ1770" s="243" t="s">
        <v>3094</v>
      </c>
      <c r="AR1770" s="213"/>
      <c r="AS1770" s="213"/>
      <c r="AT1770" s="213"/>
      <c r="AU1770" s="213"/>
      <c r="AV1770" s="177"/>
      <c r="AW1770" s="177"/>
      <c r="AX1770" s="177"/>
      <c r="AY1770" s="885"/>
      <c r="AZ1770" s="177"/>
    </row>
    <row r="1771" spans="2:52" ht="15" customHeight="1">
      <c r="B1771" s="1310">
        <v>1765</v>
      </c>
      <c r="C1771" s="547" t="s">
        <v>271</v>
      </c>
      <c r="D1771" s="232" t="s">
        <v>9229</v>
      </c>
      <c r="E1771" s="521" t="s">
        <v>4241</v>
      </c>
      <c r="F1771" s="509" t="s">
        <v>9358</v>
      </c>
      <c r="G1771" s="509" t="s">
        <v>102</v>
      </c>
      <c r="H1771" s="522" t="s">
        <v>24</v>
      </c>
      <c r="I1771" s="687">
        <v>34230</v>
      </c>
      <c r="J1771" s="903">
        <f t="shared" ca="1" si="159"/>
        <v>28</v>
      </c>
      <c r="K1771" s="176" t="s">
        <v>24</v>
      </c>
      <c r="L1771" s="170" t="s">
        <v>24</v>
      </c>
      <c r="M1771" s="173" t="s">
        <v>24</v>
      </c>
      <c r="N1771" s="578">
        <v>42800</v>
      </c>
      <c r="O1771" s="199" t="s">
        <v>24</v>
      </c>
      <c r="P1771" s="595" t="s">
        <v>24</v>
      </c>
      <c r="Q1771" s="198" t="str">
        <f t="shared" si="156"/>
        <v>-</v>
      </c>
      <c r="R1771" s="181" t="str">
        <f t="shared" ca="1" si="157"/>
        <v>TIDAK MCU</v>
      </c>
      <c r="S1771" s="451" t="s">
        <v>9874</v>
      </c>
      <c r="T1771" s="1330">
        <v>44457</v>
      </c>
      <c r="U1771" s="1329">
        <v>44457</v>
      </c>
      <c r="V1771" s="904" t="s">
        <v>24</v>
      </c>
      <c r="W1771" s="136" t="s">
        <v>24</v>
      </c>
      <c r="X1771" s="200"/>
      <c r="Y1771" s="201"/>
      <c r="Z1771" s="202"/>
      <c r="AA1771" s="464" t="s">
        <v>9976</v>
      </c>
      <c r="AB1771" s="232" t="s">
        <v>24</v>
      </c>
      <c r="AC1771" s="244" t="s">
        <v>24</v>
      </c>
      <c r="AD1771" s="244" t="s">
        <v>24</v>
      </c>
      <c r="AE1771" s="244" t="s">
        <v>24</v>
      </c>
      <c r="AF1771" s="244" t="s">
        <v>24</v>
      </c>
      <c r="AG1771" s="244" t="s">
        <v>24</v>
      </c>
      <c r="AH1771" s="902"/>
      <c r="AI1771" s="244" t="str">
        <f t="shared" si="158"/>
        <v>SC P410------</v>
      </c>
      <c r="AJ1771" s="1315">
        <f t="shared" si="155"/>
        <v>42800</v>
      </c>
      <c r="AK1771" s="199">
        <v>43675</v>
      </c>
      <c r="AL1771" s="696">
        <v>43675</v>
      </c>
      <c r="AM1771" s="213"/>
      <c r="AN1771" s="244"/>
      <c r="AO1771" s="244"/>
      <c r="AP1771" s="213"/>
      <c r="AQ1771" s="180"/>
      <c r="AR1771" s="213"/>
      <c r="AS1771" s="213"/>
      <c r="AT1771" s="213"/>
      <c r="AU1771" s="213"/>
      <c r="AZ1771" s="177"/>
    </row>
    <row r="1772" spans="2:52" ht="15" customHeight="1">
      <c r="B1772" s="1310">
        <v>1766</v>
      </c>
      <c r="C1772" s="547" t="s">
        <v>9359</v>
      </c>
      <c r="D1772" s="384" t="s">
        <v>226</v>
      </c>
      <c r="E1772" s="521" t="s">
        <v>4241</v>
      </c>
      <c r="F1772" s="509" t="s">
        <v>9360</v>
      </c>
      <c r="G1772" s="509" t="s">
        <v>102</v>
      </c>
      <c r="H1772" s="522" t="s">
        <v>24</v>
      </c>
      <c r="I1772" s="687">
        <v>32131</v>
      </c>
      <c r="J1772" s="231">
        <f t="shared" ca="1" si="159"/>
        <v>34</v>
      </c>
      <c r="K1772" s="176" t="s">
        <v>24</v>
      </c>
      <c r="L1772" s="170" t="s">
        <v>24</v>
      </c>
      <c r="M1772" s="173" t="s">
        <v>24</v>
      </c>
      <c r="N1772" s="578">
        <v>42800</v>
      </c>
      <c r="O1772" s="199" t="s">
        <v>24</v>
      </c>
      <c r="P1772" s="595" t="s">
        <v>24</v>
      </c>
      <c r="Q1772" s="198" t="str">
        <f t="shared" si="156"/>
        <v>-</v>
      </c>
      <c r="R1772" s="181" t="str">
        <f t="shared" ca="1" si="157"/>
        <v>TIDAK MCU</v>
      </c>
      <c r="S1772" s="451" t="s">
        <v>24</v>
      </c>
      <c r="T1772" s="904">
        <v>44550</v>
      </c>
      <c r="U1772" s="1329" t="s">
        <v>99</v>
      </c>
      <c r="V1772" s="395" t="s">
        <v>24</v>
      </c>
      <c r="W1772" s="136" t="s">
        <v>24</v>
      </c>
      <c r="X1772" s="200"/>
      <c r="Y1772" s="201"/>
      <c r="Z1772" s="202"/>
      <c r="AA1772" s="232" t="s">
        <v>24</v>
      </c>
      <c r="AB1772" s="232" t="s">
        <v>24</v>
      </c>
      <c r="AC1772" s="244" t="s">
        <v>24</v>
      </c>
      <c r="AD1772" s="244" t="s">
        <v>24</v>
      </c>
      <c r="AE1772" s="244" t="s">
        <v>24</v>
      </c>
      <c r="AF1772" s="244" t="s">
        <v>24</v>
      </c>
      <c r="AG1772" s="244" t="s">
        <v>24</v>
      </c>
      <c r="AH1772" s="902"/>
      <c r="AI1772" s="244" t="str">
        <f t="shared" si="158"/>
        <v>-------</v>
      </c>
      <c r="AJ1772" s="1315">
        <f t="shared" si="155"/>
        <v>42800</v>
      </c>
      <c r="AK1772" s="1315" t="s">
        <v>24</v>
      </c>
      <c r="AL1772" s="614" t="s">
        <v>24</v>
      </c>
      <c r="AM1772" s="213"/>
      <c r="AN1772" s="244"/>
      <c r="AO1772" s="244"/>
      <c r="AP1772" s="213"/>
      <c r="AQ1772" s="213"/>
      <c r="AR1772" s="213"/>
      <c r="AS1772" s="213"/>
      <c r="AT1772" s="213"/>
      <c r="AU1772" s="213"/>
      <c r="AV1772" s="885"/>
      <c r="AW1772" s="177"/>
      <c r="AX1772" s="177"/>
      <c r="AY1772" s="177"/>
      <c r="AZ1772" s="177"/>
    </row>
    <row r="1773" spans="2:52" ht="15" customHeight="1">
      <c r="B1773" s="1310">
        <v>1767</v>
      </c>
      <c r="C1773" s="547" t="s">
        <v>9361</v>
      </c>
      <c r="D1773" s="384" t="s">
        <v>9212</v>
      </c>
      <c r="E1773" s="521" t="s">
        <v>4241</v>
      </c>
      <c r="F1773" s="509" t="s">
        <v>9362</v>
      </c>
      <c r="G1773" s="509" t="s">
        <v>102</v>
      </c>
      <c r="H1773" s="522" t="s">
        <v>24</v>
      </c>
      <c r="I1773" s="687">
        <v>33862</v>
      </c>
      <c r="J1773" s="1314">
        <f t="shared" ca="1" si="159"/>
        <v>29</v>
      </c>
      <c r="K1773" s="176" t="s">
        <v>24</v>
      </c>
      <c r="L1773" s="170" t="s">
        <v>24</v>
      </c>
      <c r="M1773" s="173" t="s">
        <v>24</v>
      </c>
      <c r="N1773" s="578">
        <v>42595</v>
      </c>
      <c r="O1773" s="199" t="s">
        <v>24</v>
      </c>
      <c r="P1773" s="595" t="s">
        <v>24</v>
      </c>
      <c r="Q1773" s="198" t="str">
        <f t="shared" si="156"/>
        <v>-</v>
      </c>
      <c r="R1773" s="181" t="str">
        <f t="shared" ca="1" si="157"/>
        <v>TIDAK MCU</v>
      </c>
      <c r="S1773" s="451" t="s">
        <v>9875</v>
      </c>
      <c r="T1773" s="1330">
        <v>44454</v>
      </c>
      <c r="U1773" s="1329">
        <v>44454</v>
      </c>
      <c r="V1773" s="1330" t="s">
        <v>24</v>
      </c>
      <c r="W1773" s="1311" t="s">
        <v>24</v>
      </c>
      <c r="X1773" s="200"/>
      <c r="Y1773" s="201"/>
      <c r="Z1773" s="202"/>
      <c r="AA1773" s="464" t="s">
        <v>926</v>
      </c>
      <c r="AB1773" s="232" t="s">
        <v>24</v>
      </c>
      <c r="AC1773" s="244" t="s">
        <v>24</v>
      </c>
      <c r="AD1773" s="244" t="s">
        <v>24</v>
      </c>
      <c r="AE1773" s="244" t="s">
        <v>24</v>
      </c>
      <c r="AF1773" s="244" t="s">
        <v>24</v>
      </c>
      <c r="AG1773" s="244" t="s">
        <v>24</v>
      </c>
      <c r="AH1773" s="902"/>
      <c r="AI1773" s="244" t="str">
        <f t="shared" si="158"/>
        <v>HD 465, HD 785------</v>
      </c>
      <c r="AJ1773" s="1315">
        <f t="shared" si="155"/>
        <v>42595</v>
      </c>
      <c r="AK1773" s="599">
        <v>43794</v>
      </c>
      <c r="AL1773" s="696">
        <v>43794</v>
      </c>
      <c r="AM1773" s="213"/>
      <c r="AN1773" s="244"/>
      <c r="AO1773" s="244"/>
      <c r="AP1773" s="213"/>
      <c r="AQ1773" s="180"/>
      <c r="AR1773" s="213"/>
      <c r="AS1773" s="213"/>
      <c r="AT1773" s="213"/>
      <c r="AU1773" s="213"/>
      <c r="AV1773" s="885"/>
      <c r="AW1773" s="885"/>
      <c r="AX1773" s="885"/>
      <c r="AY1773" s="885"/>
      <c r="AZ1773" s="177"/>
    </row>
    <row r="1774" spans="2:52" ht="15" customHeight="1">
      <c r="B1774" s="1310">
        <v>1768</v>
      </c>
      <c r="C1774" s="553" t="s">
        <v>9363</v>
      </c>
      <c r="D1774" s="384" t="s">
        <v>9212</v>
      </c>
      <c r="E1774" s="554" t="s">
        <v>4241</v>
      </c>
      <c r="F1774" s="509" t="s">
        <v>9364</v>
      </c>
      <c r="G1774" s="509" t="s">
        <v>102</v>
      </c>
      <c r="H1774" s="522" t="s">
        <v>24</v>
      </c>
      <c r="I1774" s="687">
        <v>33387</v>
      </c>
      <c r="J1774" s="231">
        <f t="shared" ca="1" si="159"/>
        <v>31</v>
      </c>
      <c r="K1774" s="176" t="s">
        <v>24</v>
      </c>
      <c r="L1774" s="170" t="s">
        <v>24</v>
      </c>
      <c r="M1774" s="173" t="s">
        <v>24</v>
      </c>
      <c r="N1774" s="578">
        <v>43179</v>
      </c>
      <c r="O1774" s="199" t="s">
        <v>24</v>
      </c>
      <c r="P1774" s="595" t="s">
        <v>24</v>
      </c>
      <c r="Q1774" s="198" t="str">
        <f t="shared" si="156"/>
        <v>-</v>
      </c>
      <c r="R1774" s="181" t="str">
        <f t="shared" ca="1" si="157"/>
        <v>TIDAK MCU</v>
      </c>
      <c r="S1774" s="451" t="s">
        <v>9876</v>
      </c>
      <c r="T1774" s="904">
        <v>44345</v>
      </c>
      <c r="U1774" s="1329">
        <v>44345</v>
      </c>
      <c r="V1774" s="904" t="s">
        <v>24</v>
      </c>
      <c r="W1774" s="136" t="s">
        <v>24</v>
      </c>
      <c r="X1774" s="200"/>
      <c r="Y1774" s="201"/>
      <c r="Z1774" s="202"/>
      <c r="AA1774" s="462" t="s">
        <v>9962</v>
      </c>
      <c r="AB1774" s="464" t="s">
        <v>926</v>
      </c>
      <c r="AC1774" s="465" t="s">
        <v>6969</v>
      </c>
      <c r="AD1774" s="465" t="s">
        <v>929</v>
      </c>
      <c r="AE1774" s="465" t="s">
        <v>9109</v>
      </c>
      <c r="AF1774" s="244" t="s">
        <v>24</v>
      </c>
      <c r="AG1774" s="244" t="s">
        <v>24</v>
      </c>
      <c r="AH1774" s="902"/>
      <c r="AI1774" s="244" t="str">
        <f t="shared" si="158"/>
        <v>OHC (SIO)HD 465, HD 785WA 600GD 705, GD 825GD CAT 14M3--</v>
      </c>
      <c r="AJ1774" s="1315">
        <f t="shared" si="155"/>
        <v>43179</v>
      </c>
      <c r="AK1774" s="199" t="s">
        <v>24</v>
      </c>
      <c r="AL1774" s="679">
        <v>43179</v>
      </c>
      <c r="AM1774" s="213"/>
      <c r="AN1774" s="244"/>
      <c r="AO1774" s="244"/>
      <c r="AP1774" s="213"/>
      <c r="AQ1774" s="243" t="s">
        <v>3094</v>
      </c>
      <c r="AR1774" s="213"/>
      <c r="AS1774" s="213"/>
      <c r="AT1774" s="213"/>
      <c r="AU1774" s="213"/>
      <c r="AV1774" s="177"/>
      <c r="AW1774" s="177"/>
      <c r="AX1774" s="177"/>
      <c r="AY1774" s="885"/>
      <c r="AZ1774" s="177"/>
    </row>
    <row r="1775" spans="2:52" ht="15" customHeight="1">
      <c r="B1775" s="1310">
        <v>1769</v>
      </c>
      <c r="C1775" s="553" t="s">
        <v>9365</v>
      </c>
      <c r="D1775" s="384" t="s">
        <v>9212</v>
      </c>
      <c r="E1775" s="521" t="s">
        <v>4241</v>
      </c>
      <c r="F1775" s="509" t="s">
        <v>9366</v>
      </c>
      <c r="G1775" s="509" t="s">
        <v>102</v>
      </c>
      <c r="H1775" s="522" t="s">
        <v>24</v>
      </c>
      <c r="I1775" s="687">
        <v>32728</v>
      </c>
      <c r="J1775" s="903">
        <f t="shared" ca="1" si="159"/>
        <v>32</v>
      </c>
      <c r="K1775" s="176" t="s">
        <v>24</v>
      </c>
      <c r="L1775" s="170" t="s">
        <v>24</v>
      </c>
      <c r="M1775" s="173" t="s">
        <v>24</v>
      </c>
      <c r="N1775" s="578">
        <v>43222</v>
      </c>
      <c r="O1775" s="199" t="s">
        <v>24</v>
      </c>
      <c r="P1775" s="595" t="s">
        <v>24</v>
      </c>
      <c r="Q1775" s="198" t="str">
        <f t="shared" si="156"/>
        <v>-</v>
      </c>
      <c r="R1775" s="181" t="str">
        <f t="shared" ca="1" si="157"/>
        <v>TIDAK MCU</v>
      </c>
      <c r="S1775" s="451" t="s">
        <v>9877</v>
      </c>
      <c r="T1775" s="904">
        <v>44416</v>
      </c>
      <c r="U1775" s="1329">
        <v>44416</v>
      </c>
      <c r="V1775" s="904" t="s">
        <v>24</v>
      </c>
      <c r="W1775" s="136" t="s">
        <v>24</v>
      </c>
      <c r="X1775" s="200"/>
      <c r="Y1775" s="201"/>
      <c r="Z1775" s="202"/>
      <c r="AA1775" s="464" t="s">
        <v>6974</v>
      </c>
      <c r="AB1775" s="464" t="s">
        <v>928</v>
      </c>
      <c r="AC1775" s="465" t="s">
        <v>929</v>
      </c>
      <c r="AD1775" s="465" t="s">
        <v>9118</v>
      </c>
      <c r="AE1775" s="465" t="s">
        <v>9977</v>
      </c>
      <c r="AF1775" s="465" t="s">
        <v>591</v>
      </c>
      <c r="AG1775" s="465" t="s">
        <v>926</v>
      </c>
      <c r="AH1775" s="1213"/>
      <c r="AI1775" s="244" t="str">
        <f t="shared" si="158"/>
        <v>WA 500, WA 600DZ 85 - DZ 375GD 705, GD 825SC P380COMPACTOR , HM 400PC 200HD 465, HD 785</v>
      </c>
      <c r="AJ1775" s="1315">
        <f t="shared" si="155"/>
        <v>43222</v>
      </c>
      <c r="AK1775" s="599">
        <v>44083</v>
      </c>
      <c r="AL1775" s="696">
        <v>43684</v>
      </c>
      <c r="AM1775" s="213"/>
      <c r="AN1775" s="244"/>
      <c r="AO1775" s="244"/>
      <c r="AP1775" s="213"/>
      <c r="AQ1775" s="243" t="s">
        <v>3094</v>
      </c>
      <c r="AR1775" s="213"/>
      <c r="AS1775" s="213"/>
      <c r="AT1775" s="213"/>
      <c r="AU1775" s="213"/>
      <c r="AV1775" s="885"/>
      <c r="AW1775" s="885"/>
      <c r="AX1775" s="885"/>
      <c r="AY1775" s="885"/>
      <c r="AZ1775" s="177"/>
    </row>
    <row r="1776" spans="2:52" ht="15" customHeight="1">
      <c r="B1776" s="1310">
        <v>1822</v>
      </c>
      <c r="C1776" s="553" t="s">
        <v>9470</v>
      </c>
      <c r="D1776" s="384" t="s">
        <v>9212</v>
      </c>
      <c r="E1776" s="521" t="s">
        <v>4241</v>
      </c>
      <c r="F1776" s="509" t="s">
        <v>9471</v>
      </c>
      <c r="G1776" s="509" t="s">
        <v>102</v>
      </c>
      <c r="H1776" s="522" t="s">
        <v>24</v>
      </c>
      <c r="I1776" s="687">
        <v>33992</v>
      </c>
      <c r="J1776" s="231">
        <f t="shared" ca="1" si="159"/>
        <v>29</v>
      </c>
      <c r="K1776" s="176" t="s">
        <v>24</v>
      </c>
      <c r="L1776" s="170" t="s">
        <v>24</v>
      </c>
      <c r="M1776" s="173" t="s">
        <v>24</v>
      </c>
      <c r="N1776" s="578">
        <v>43080</v>
      </c>
      <c r="O1776" s="199" t="s">
        <v>24</v>
      </c>
      <c r="P1776" s="595" t="s">
        <v>24</v>
      </c>
      <c r="Q1776" s="198" t="str">
        <f t="shared" si="156"/>
        <v>-</v>
      </c>
      <c r="R1776" s="181" t="str">
        <f t="shared" ca="1" si="157"/>
        <v>TIDAK MCU</v>
      </c>
      <c r="S1776" s="451" t="s">
        <v>24</v>
      </c>
      <c r="T1776" s="904">
        <v>44584</v>
      </c>
      <c r="U1776" s="1329" t="s">
        <v>99</v>
      </c>
      <c r="V1776" s="904" t="s">
        <v>24</v>
      </c>
      <c r="W1776" s="136" t="s">
        <v>24</v>
      </c>
      <c r="X1776" s="200"/>
      <c r="Y1776" s="201"/>
      <c r="Z1776" s="202"/>
      <c r="AA1776" s="232" t="s">
        <v>24</v>
      </c>
      <c r="AB1776" s="232" t="s">
        <v>24</v>
      </c>
      <c r="AC1776" s="244" t="s">
        <v>24</v>
      </c>
      <c r="AD1776" s="244" t="s">
        <v>24</v>
      </c>
      <c r="AE1776" s="244" t="s">
        <v>24</v>
      </c>
      <c r="AF1776" s="244" t="s">
        <v>24</v>
      </c>
      <c r="AG1776" s="244" t="s">
        <v>24</v>
      </c>
      <c r="AH1776" s="902"/>
      <c r="AI1776" s="244" t="str">
        <f t="shared" si="158"/>
        <v>-------</v>
      </c>
      <c r="AJ1776" s="1315">
        <f t="shared" ref="AJ1776:AJ1784" si="160">N1776</f>
        <v>43080</v>
      </c>
      <c r="AK1776" s="1315" t="s">
        <v>24</v>
      </c>
      <c r="AL1776" s="614" t="s">
        <v>24</v>
      </c>
      <c r="AM1776" s="213"/>
      <c r="AN1776" s="244"/>
      <c r="AO1776" s="244"/>
      <c r="AP1776" s="213"/>
      <c r="AQ1776" s="1231" t="s">
        <v>3094</v>
      </c>
      <c r="AR1776" s="213"/>
      <c r="AS1776" s="213"/>
      <c r="AT1776" s="213"/>
      <c r="AU1776" s="213"/>
      <c r="AZ1776" s="177"/>
    </row>
    <row r="1777" spans="2:60" ht="15" customHeight="1">
      <c r="B1777" s="1310">
        <v>1771</v>
      </c>
      <c r="C1777" s="553" t="s">
        <v>9369</v>
      </c>
      <c r="D1777" s="384" t="s">
        <v>9229</v>
      </c>
      <c r="E1777" s="521" t="s">
        <v>4241</v>
      </c>
      <c r="F1777" s="509" t="s">
        <v>9370</v>
      </c>
      <c r="G1777" s="509" t="s">
        <v>102</v>
      </c>
      <c r="H1777" s="612" t="s">
        <v>9371</v>
      </c>
      <c r="I1777" s="687">
        <v>35872</v>
      </c>
      <c r="J1777" s="231">
        <f t="shared" ca="1" si="159"/>
        <v>24</v>
      </c>
      <c r="K1777" s="176" t="s">
        <v>24</v>
      </c>
      <c r="L1777" s="170" t="s">
        <v>24</v>
      </c>
      <c r="M1777" s="173" t="s">
        <v>24</v>
      </c>
      <c r="N1777" s="578">
        <v>42804</v>
      </c>
      <c r="O1777" s="199" t="s">
        <v>24</v>
      </c>
      <c r="P1777" s="595" t="s">
        <v>24</v>
      </c>
      <c r="Q1777" s="198" t="str">
        <f t="shared" si="156"/>
        <v>-</v>
      </c>
      <c r="R1777" s="181" t="str">
        <f t="shared" ca="1" si="157"/>
        <v>TIDAK MCU</v>
      </c>
      <c r="S1777" s="451" t="s">
        <v>24</v>
      </c>
      <c r="T1777" s="904">
        <v>44273</v>
      </c>
      <c r="U1777" s="1329" t="s">
        <v>24</v>
      </c>
      <c r="V1777" s="904" t="s">
        <v>24</v>
      </c>
      <c r="W1777" s="136" t="s">
        <v>24</v>
      </c>
      <c r="X1777" s="200"/>
      <c r="Y1777" s="201"/>
      <c r="Z1777" s="202"/>
      <c r="AA1777" s="232" t="s">
        <v>24</v>
      </c>
      <c r="AB1777" s="232" t="s">
        <v>24</v>
      </c>
      <c r="AC1777" s="244" t="s">
        <v>24</v>
      </c>
      <c r="AD1777" s="244" t="s">
        <v>24</v>
      </c>
      <c r="AE1777" s="244" t="s">
        <v>24</v>
      </c>
      <c r="AF1777" s="244" t="s">
        <v>24</v>
      </c>
      <c r="AG1777" s="244" t="s">
        <v>24</v>
      </c>
      <c r="AH1777" s="902"/>
      <c r="AI1777" s="244" t="str">
        <f t="shared" si="158"/>
        <v>-------</v>
      </c>
      <c r="AJ1777" s="1315">
        <f t="shared" si="160"/>
        <v>42804</v>
      </c>
      <c r="AK1777" s="217" t="s">
        <v>24</v>
      </c>
      <c r="AL1777" s="614" t="s">
        <v>24</v>
      </c>
      <c r="AM1777" s="213"/>
      <c r="AN1777" s="244"/>
      <c r="AO1777" s="244"/>
      <c r="AP1777" s="213"/>
      <c r="AQ1777" s="243" t="s">
        <v>3094</v>
      </c>
      <c r="AR1777" s="213"/>
      <c r="AS1777" s="213"/>
      <c r="AT1777" s="213"/>
      <c r="AU1777" s="213"/>
      <c r="AV1777" s="177"/>
      <c r="AW1777" s="177"/>
      <c r="AX1777" s="177"/>
      <c r="AY1777" s="177"/>
      <c r="AZ1777" s="177"/>
    </row>
    <row r="1778" spans="2:60" ht="15" customHeight="1">
      <c r="B1778" s="1310">
        <v>1772</v>
      </c>
      <c r="C1778" s="729" t="s">
        <v>9372</v>
      </c>
      <c r="D1778" s="232" t="s">
        <v>9232</v>
      </c>
      <c r="E1778" s="521" t="s">
        <v>4241</v>
      </c>
      <c r="F1778" s="509" t="s">
        <v>9373</v>
      </c>
      <c r="G1778" s="509" t="s">
        <v>102</v>
      </c>
      <c r="H1778" s="522" t="s">
        <v>24</v>
      </c>
      <c r="I1778" s="687">
        <v>34690</v>
      </c>
      <c r="J1778" s="903">
        <f t="shared" ca="1" si="159"/>
        <v>27</v>
      </c>
      <c r="K1778" s="176" t="s">
        <v>24</v>
      </c>
      <c r="L1778" s="170" t="s">
        <v>24</v>
      </c>
      <c r="M1778" s="173" t="s">
        <v>24</v>
      </c>
      <c r="N1778" s="578">
        <v>42794</v>
      </c>
      <c r="O1778" s="199" t="s">
        <v>24</v>
      </c>
      <c r="P1778" s="595" t="s">
        <v>24</v>
      </c>
      <c r="Q1778" s="198" t="str">
        <f t="shared" si="156"/>
        <v>-</v>
      </c>
      <c r="R1778" s="181" t="str">
        <f t="shared" ca="1" si="157"/>
        <v>TIDAK MCU</v>
      </c>
      <c r="S1778" s="451" t="s">
        <v>24</v>
      </c>
      <c r="T1778" s="904">
        <v>44552</v>
      </c>
      <c r="U1778" s="1329" t="s">
        <v>99</v>
      </c>
      <c r="V1778" s="904" t="s">
        <v>24</v>
      </c>
      <c r="W1778" s="136" t="s">
        <v>24</v>
      </c>
      <c r="X1778" s="200"/>
      <c r="Y1778" s="201"/>
      <c r="Z1778" s="202"/>
      <c r="AA1778" s="232" t="s">
        <v>24</v>
      </c>
      <c r="AB1778" s="232" t="s">
        <v>24</v>
      </c>
      <c r="AC1778" s="244" t="s">
        <v>24</v>
      </c>
      <c r="AD1778" s="244" t="s">
        <v>24</v>
      </c>
      <c r="AE1778" s="244" t="s">
        <v>24</v>
      </c>
      <c r="AF1778" s="244" t="s">
        <v>24</v>
      </c>
      <c r="AG1778" s="244" t="s">
        <v>24</v>
      </c>
      <c r="AH1778" s="902"/>
      <c r="AI1778" s="244" t="str">
        <f t="shared" si="158"/>
        <v>-------</v>
      </c>
      <c r="AJ1778" s="1315">
        <f t="shared" si="160"/>
        <v>42794</v>
      </c>
      <c r="AK1778" s="1315" t="s">
        <v>24</v>
      </c>
      <c r="AL1778" s="614" t="s">
        <v>24</v>
      </c>
      <c r="AM1778" s="213"/>
      <c r="AN1778" s="244"/>
      <c r="AO1778" s="244"/>
      <c r="AP1778" s="213"/>
      <c r="AQ1778" s="213"/>
      <c r="AR1778" s="213"/>
      <c r="AS1778" s="213"/>
      <c r="AT1778" s="213"/>
      <c r="AU1778" s="213"/>
      <c r="AV1778" s="885"/>
      <c r="AW1778" s="885"/>
      <c r="AX1778" s="885"/>
      <c r="AY1778" s="885"/>
      <c r="AZ1778" s="177"/>
    </row>
    <row r="1779" spans="2:60" ht="15" customHeight="1">
      <c r="B1779" s="1310">
        <v>1773</v>
      </c>
      <c r="C1779" s="553" t="s">
        <v>9374</v>
      </c>
      <c r="D1779" s="384" t="s">
        <v>9232</v>
      </c>
      <c r="E1779" s="521" t="s">
        <v>4241</v>
      </c>
      <c r="F1779" s="509" t="s">
        <v>9375</v>
      </c>
      <c r="G1779" s="509" t="s">
        <v>102</v>
      </c>
      <c r="H1779" s="522" t="s">
        <v>24</v>
      </c>
      <c r="I1779" s="687">
        <v>34499</v>
      </c>
      <c r="J1779" s="231">
        <f t="shared" ca="1" si="159"/>
        <v>27</v>
      </c>
      <c r="K1779" s="176" t="s">
        <v>24</v>
      </c>
      <c r="L1779" s="170" t="s">
        <v>24</v>
      </c>
      <c r="M1779" s="173" t="s">
        <v>24</v>
      </c>
      <c r="N1779" s="578">
        <v>42794</v>
      </c>
      <c r="O1779" s="199" t="s">
        <v>24</v>
      </c>
      <c r="P1779" s="595" t="s">
        <v>24</v>
      </c>
      <c r="Q1779" s="198" t="str">
        <f t="shared" si="156"/>
        <v>-</v>
      </c>
      <c r="R1779" s="181" t="str">
        <f t="shared" ca="1" si="157"/>
        <v>TIDAK MCU</v>
      </c>
      <c r="S1779" s="451" t="s">
        <v>24</v>
      </c>
      <c r="T1779" s="904">
        <v>44361</v>
      </c>
      <c r="U1779" s="1329" t="s">
        <v>24</v>
      </c>
      <c r="V1779" s="904" t="s">
        <v>24</v>
      </c>
      <c r="W1779" s="136" t="s">
        <v>24</v>
      </c>
      <c r="X1779" s="200"/>
      <c r="Y1779" s="201"/>
      <c r="Z1779" s="202"/>
      <c r="AA1779" s="232" t="s">
        <v>24</v>
      </c>
      <c r="AB1779" s="232" t="s">
        <v>24</v>
      </c>
      <c r="AC1779" s="244" t="s">
        <v>24</v>
      </c>
      <c r="AD1779" s="244" t="s">
        <v>24</v>
      </c>
      <c r="AE1779" s="244" t="s">
        <v>24</v>
      </c>
      <c r="AF1779" s="244" t="s">
        <v>24</v>
      </c>
      <c r="AG1779" s="244" t="s">
        <v>24</v>
      </c>
      <c r="AH1779" s="902"/>
      <c r="AI1779" s="244" t="str">
        <f t="shared" si="158"/>
        <v>-------</v>
      </c>
      <c r="AJ1779" s="1315">
        <f t="shared" si="160"/>
        <v>42794</v>
      </c>
      <c r="AK1779" s="199">
        <v>43480</v>
      </c>
      <c r="AL1779" s="696" t="s">
        <v>24</v>
      </c>
      <c r="AM1779" s="213"/>
      <c r="AN1779" s="244"/>
      <c r="AO1779" s="244"/>
      <c r="AP1779" s="213"/>
      <c r="AQ1779" s="1231" t="s">
        <v>3094</v>
      </c>
      <c r="AR1779" s="213"/>
      <c r="AS1779" s="213"/>
      <c r="AT1779" s="213"/>
      <c r="AU1779" s="213"/>
      <c r="AV1779" s="177"/>
      <c r="AW1779" s="177"/>
      <c r="AX1779" s="177"/>
      <c r="AY1779" s="177"/>
      <c r="AZ1779" s="177"/>
    </row>
    <row r="1780" spans="2:60" ht="15" customHeight="1">
      <c r="B1780" s="1310">
        <v>1774</v>
      </c>
      <c r="C1780" s="547" t="s">
        <v>9376</v>
      </c>
      <c r="D1780" s="232" t="s">
        <v>9232</v>
      </c>
      <c r="E1780" s="521" t="s">
        <v>4241</v>
      </c>
      <c r="F1780" s="509" t="s">
        <v>9377</v>
      </c>
      <c r="G1780" s="509" t="s">
        <v>102</v>
      </c>
      <c r="H1780" s="522" t="s">
        <v>24</v>
      </c>
      <c r="I1780" s="687">
        <v>35096</v>
      </c>
      <c r="J1780" s="231">
        <f t="shared" ca="1" si="159"/>
        <v>26</v>
      </c>
      <c r="K1780" s="312" t="s">
        <v>24</v>
      </c>
      <c r="L1780" s="322" t="s">
        <v>24</v>
      </c>
      <c r="M1780" s="332" t="s">
        <v>24</v>
      </c>
      <c r="N1780" s="578">
        <v>42794</v>
      </c>
      <c r="O1780" s="199" t="s">
        <v>24</v>
      </c>
      <c r="P1780" s="595" t="s">
        <v>24</v>
      </c>
      <c r="Q1780" s="198" t="str">
        <f t="shared" si="156"/>
        <v>-</v>
      </c>
      <c r="R1780" s="181" t="str">
        <f t="shared" ca="1" si="157"/>
        <v>TIDAK MCU</v>
      </c>
      <c r="S1780" s="451" t="s">
        <v>9878</v>
      </c>
      <c r="T1780" s="904">
        <v>44228</v>
      </c>
      <c r="U1780" s="1329">
        <v>44228</v>
      </c>
      <c r="V1780" s="395" t="s">
        <v>24</v>
      </c>
      <c r="W1780" s="136" t="s">
        <v>24</v>
      </c>
      <c r="X1780" s="200"/>
      <c r="Y1780" s="201"/>
      <c r="Z1780" s="202"/>
      <c r="AA1780" s="464" t="s">
        <v>925</v>
      </c>
      <c r="AB1780" s="232" t="s">
        <v>24</v>
      </c>
      <c r="AC1780" s="244" t="s">
        <v>24</v>
      </c>
      <c r="AD1780" s="244" t="s">
        <v>24</v>
      </c>
      <c r="AE1780" s="244" t="s">
        <v>24</v>
      </c>
      <c r="AF1780" s="244" t="s">
        <v>24</v>
      </c>
      <c r="AG1780" s="244" t="s">
        <v>24</v>
      </c>
      <c r="AH1780" s="902"/>
      <c r="AI1780" s="244" t="str">
        <f t="shared" si="158"/>
        <v>PC 200 - PC 2000------</v>
      </c>
      <c r="AJ1780" s="1315">
        <f t="shared" si="160"/>
        <v>42794</v>
      </c>
      <c r="AK1780" s="199">
        <v>43670</v>
      </c>
      <c r="AL1780" s="696">
        <v>43670</v>
      </c>
      <c r="AM1780" s="213"/>
      <c r="AN1780" s="244"/>
      <c r="AO1780" s="244"/>
      <c r="AP1780" s="213"/>
      <c r="AQ1780" s="180"/>
      <c r="AR1780" s="213"/>
      <c r="AS1780" s="213"/>
      <c r="AT1780" s="213"/>
      <c r="AU1780" s="213"/>
      <c r="AV1780" s="885"/>
      <c r="AW1780" s="885"/>
      <c r="AX1780" s="885"/>
      <c r="AY1780" s="885"/>
      <c r="AZ1780" s="177"/>
    </row>
    <row r="1781" spans="2:60" ht="15" customHeight="1">
      <c r="B1781" s="1310">
        <v>1775</v>
      </c>
      <c r="C1781" s="553" t="s">
        <v>9378</v>
      </c>
      <c r="D1781" s="384" t="s">
        <v>9232</v>
      </c>
      <c r="E1781" s="521" t="s">
        <v>4241</v>
      </c>
      <c r="F1781" s="509" t="s">
        <v>9379</v>
      </c>
      <c r="G1781" s="509" t="s">
        <v>102</v>
      </c>
      <c r="H1781" s="522" t="s">
        <v>24</v>
      </c>
      <c r="I1781" s="687">
        <v>35512</v>
      </c>
      <c r="J1781" s="231">
        <f t="shared" ca="1" si="159"/>
        <v>25</v>
      </c>
      <c r="K1781" s="176" t="s">
        <v>24</v>
      </c>
      <c r="L1781" s="170" t="s">
        <v>24</v>
      </c>
      <c r="M1781" s="173" t="s">
        <v>24</v>
      </c>
      <c r="N1781" s="578">
        <v>42794</v>
      </c>
      <c r="O1781" s="199" t="s">
        <v>24</v>
      </c>
      <c r="P1781" s="595" t="s">
        <v>24</v>
      </c>
      <c r="Q1781" s="198" t="str">
        <f t="shared" si="156"/>
        <v>-</v>
      </c>
      <c r="R1781" s="181" t="str">
        <f t="shared" ca="1" si="157"/>
        <v>TIDAK MCU</v>
      </c>
      <c r="S1781" s="451" t="s">
        <v>24</v>
      </c>
      <c r="T1781" s="904">
        <v>44278</v>
      </c>
      <c r="U1781" s="1329" t="s">
        <v>24</v>
      </c>
      <c r="V1781" s="904" t="s">
        <v>24</v>
      </c>
      <c r="W1781" s="136" t="s">
        <v>24</v>
      </c>
      <c r="X1781" s="200"/>
      <c r="Y1781" s="201"/>
      <c r="Z1781" s="202"/>
      <c r="AA1781" s="232" t="s">
        <v>24</v>
      </c>
      <c r="AB1781" s="232" t="s">
        <v>24</v>
      </c>
      <c r="AC1781" s="244" t="s">
        <v>24</v>
      </c>
      <c r="AD1781" s="244" t="s">
        <v>24</v>
      </c>
      <c r="AE1781" s="244" t="s">
        <v>24</v>
      </c>
      <c r="AF1781" s="244" t="s">
        <v>24</v>
      </c>
      <c r="AG1781" s="244" t="s">
        <v>24</v>
      </c>
      <c r="AH1781" s="902"/>
      <c r="AI1781" s="244" t="str">
        <f t="shared" si="158"/>
        <v>-------</v>
      </c>
      <c r="AJ1781" s="1315">
        <f t="shared" si="160"/>
        <v>42794</v>
      </c>
      <c r="AK1781" s="1315" t="s">
        <v>24</v>
      </c>
      <c r="AL1781" s="614" t="s">
        <v>24</v>
      </c>
      <c r="AM1781" s="213"/>
      <c r="AN1781" s="244"/>
      <c r="AO1781" s="244"/>
      <c r="AP1781" s="213"/>
      <c r="AQ1781" s="1231" t="s">
        <v>3094</v>
      </c>
      <c r="AR1781" s="213"/>
      <c r="AS1781" s="213"/>
      <c r="AT1781" s="213"/>
      <c r="AU1781" s="213"/>
      <c r="AV1781" s="177"/>
      <c r="AW1781" s="177"/>
      <c r="AX1781" s="177"/>
      <c r="AY1781" s="177"/>
      <c r="AZ1781" s="177"/>
    </row>
    <row r="1782" spans="2:60" ht="15" customHeight="1">
      <c r="B1782" s="1310">
        <v>1776</v>
      </c>
      <c r="C1782" s="553" t="s">
        <v>9380</v>
      </c>
      <c r="D1782" s="384" t="s">
        <v>9229</v>
      </c>
      <c r="E1782" s="521" t="s">
        <v>4241</v>
      </c>
      <c r="F1782" s="509" t="s">
        <v>9381</v>
      </c>
      <c r="G1782" s="509" t="s">
        <v>102</v>
      </c>
      <c r="H1782" s="522" t="s">
        <v>24</v>
      </c>
      <c r="I1782" s="687">
        <v>34537</v>
      </c>
      <c r="J1782" s="903">
        <f t="shared" ca="1" si="159"/>
        <v>27</v>
      </c>
      <c r="K1782" s="176" t="s">
        <v>24</v>
      </c>
      <c r="L1782" s="170" t="s">
        <v>24</v>
      </c>
      <c r="M1782" s="173" t="s">
        <v>24</v>
      </c>
      <c r="N1782" s="578">
        <v>42804</v>
      </c>
      <c r="O1782" s="199" t="s">
        <v>24</v>
      </c>
      <c r="P1782" s="595" t="s">
        <v>24</v>
      </c>
      <c r="Q1782" s="198" t="str">
        <f t="shared" si="156"/>
        <v>-</v>
      </c>
      <c r="R1782" s="181" t="str">
        <f t="shared" ca="1" si="157"/>
        <v>TIDAK MCU</v>
      </c>
      <c r="S1782" s="451" t="s">
        <v>9879</v>
      </c>
      <c r="T1782" s="904">
        <v>44399</v>
      </c>
      <c r="U1782" s="1329">
        <v>44399</v>
      </c>
      <c r="V1782" s="904" t="s">
        <v>24</v>
      </c>
      <c r="W1782" s="136" t="s">
        <v>24</v>
      </c>
      <c r="X1782" s="200"/>
      <c r="Y1782" s="201"/>
      <c r="Z1782" s="202"/>
      <c r="AA1782" s="464" t="s">
        <v>927</v>
      </c>
      <c r="AB1782" s="232" t="s">
        <v>24</v>
      </c>
      <c r="AC1782" s="244" t="s">
        <v>24</v>
      </c>
      <c r="AD1782" s="244" t="s">
        <v>24</v>
      </c>
      <c r="AE1782" s="244" t="s">
        <v>24</v>
      </c>
      <c r="AF1782" s="244" t="s">
        <v>24</v>
      </c>
      <c r="AG1782" s="244" t="s">
        <v>24</v>
      </c>
      <c r="AH1782" s="902"/>
      <c r="AI1782" s="244" t="str">
        <f t="shared" si="158"/>
        <v>SC P360 - SC P410 A/M------</v>
      </c>
      <c r="AJ1782" s="1315">
        <f t="shared" si="160"/>
        <v>42804</v>
      </c>
      <c r="AK1782" s="199">
        <v>43480</v>
      </c>
      <c r="AL1782" s="679">
        <v>42804</v>
      </c>
      <c r="AM1782" s="213"/>
      <c r="AN1782" s="244"/>
      <c r="AO1782" s="244"/>
      <c r="AP1782" s="213"/>
      <c r="AQ1782" s="1231" t="s">
        <v>3094</v>
      </c>
      <c r="AR1782" s="213"/>
      <c r="AS1782" s="213"/>
      <c r="AT1782" s="213"/>
      <c r="AU1782" s="213"/>
      <c r="AV1782" s="885"/>
      <c r="AW1782" s="885"/>
      <c r="AX1782" s="885"/>
      <c r="AY1782" s="885"/>
      <c r="AZ1782" s="177"/>
    </row>
    <row r="1783" spans="2:60" ht="15" customHeight="1">
      <c r="B1783" s="1310">
        <v>1777</v>
      </c>
      <c r="C1783" s="547" t="s">
        <v>9382</v>
      </c>
      <c r="D1783" s="384" t="s">
        <v>9232</v>
      </c>
      <c r="E1783" s="521" t="s">
        <v>4241</v>
      </c>
      <c r="F1783" s="509" t="s">
        <v>9383</v>
      </c>
      <c r="G1783" s="509" t="s">
        <v>102</v>
      </c>
      <c r="H1783" s="522" t="s">
        <v>24</v>
      </c>
      <c r="I1783" s="687">
        <v>34998</v>
      </c>
      <c r="J1783" s="231">
        <f t="shared" ca="1" si="159"/>
        <v>26</v>
      </c>
      <c r="K1783" s="176" t="s">
        <v>24</v>
      </c>
      <c r="L1783" s="170" t="s">
        <v>24</v>
      </c>
      <c r="M1783" s="173" t="s">
        <v>24</v>
      </c>
      <c r="N1783" s="578">
        <v>42794</v>
      </c>
      <c r="O1783" s="199" t="s">
        <v>24</v>
      </c>
      <c r="P1783" s="595" t="s">
        <v>24</v>
      </c>
      <c r="Q1783" s="198" t="str">
        <f t="shared" si="156"/>
        <v>-</v>
      </c>
      <c r="R1783" s="181" t="str">
        <f t="shared" ca="1" si="157"/>
        <v>TIDAK MCU</v>
      </c>
      <c r="S1783" s="451" t="s">
        <v>9880</v>
      </c>
      <c r="T1783" s="904">
        <v>44495</v>
      </c>
      <c r="U1783" s="1329">
        <v>44495</v>
      </c>
      <c r="V1783" s="395" t="s">
        <v>24</v>
      </c>
      <c r="W1783" s="136" t="s">
        <v>24</v>
      </c>
      <c r="X1783" s="200"/>
      <c r="Y1783" s="201"/>
      <c r="Z1783" s="202"/>
      <c r="AA1783" s="464" t="s">
        <v>928</v>
      </c>
      <c r="AB1783" s="232" t="s">
        <v>925</v>
      </c>
      <c r="AC1783" s="244" t="s">
        <v>24</v>
      </c>
      <c r="AD1783" s="244" t="s">
        <v>24</v>
      </c>
      <c r="AE1783" s="244" t="s">
        <v>24</v>
      </c>
      <c r="AF1783" s="244" t="s">
        <v>24</v>
      </c>
      <c r="AG1783" s="244" t="s">
        <v>24</v>
      </c>
      <c r="AH1783" s="902"/>
      <c r="AI1783" s="244" t="str">
        <f t="shared" si="158"/>
        <v>DZ 85 - DZ 375PC 200 - PC 2000-----</v>
      </c>
      <c r="AJ1783" s="1315">
        <f t="shared" si="160"/>
        <v>42794</v>
      </c>
      <c r="AK1783" s="199">
        <v>43678</v>
      </c>
      <c r="AL1783" s="696">
        <v>43679</v>
      </c>
      <c r="AM1783" s="213"/>
      <c r="AN1783" s="244"/>
      <c r="AO1783" s="244"/>
      <c r="AP1783" s="213"/>
      <c r="AQ1783" s="243" t="s">
        <v>3094</v>
      </c>
      <c r="AR1783" s="213"/>
      <c r="AS1783" s="213"/>
      <c r="AT1783" s="213"/>
      <c r="AU1783" s="213"/>
      <c r="AV1783" s="177"/>
      <c r="AW1783" s="177"/>
      <c r="AX1783" s="177"/>
      <c r="AY1783" s="177"/>
      <c r="AZ1783" s="177"/>
    </row>
    <row r="1784" spans="2:60" ht="15" customHeight="1">
      <c r="B1784" s="1310">
        <v>1778</v>
      </c>
      <c r="C1784" s="553" t="s">
        <v>9384</v>
      </c>
      <c r="D1784" s="384" t="s">
        <v>226</v>
      </c>
      <c r="E1784" s="521" t="s">
        <v>4241</v>
      </c>
      <c r="F1784" s="509" t="s">
        <v>9385</v>
      </c>
      <c r="G1784" s="509" t="s">
        <v>102</v>
      </c>
      <c r="H1784" s="522" t="s">
        <v>24</v>
      </c>
      <c r="I1784" s="687">
        <v>35679</v>
      </c>
      <c r="J1784" s="903">
        <f t="shared" ca="1" si="159"/>
        <v>24</v>
      </c>
      <c r="K1784" s="312" t="s">
        <v>24</v>
      </c>
      <c r="L1784" s="322" t="s">
        <v>24</v>
      </c>
      <c r="M1784" s="332" t="s">
        <v>24</v>
      </c>
      <c r="N1784" s="578">
        <v>42794</v>
      </c>
      <c r="O1784" s="199" t="s">
        <v>24</v>
      </c>
      <c r="P1784" s="595" t="s">
        <v>24</v>
      </c>
      <c r="Q1784" s="198" t="str">
        <f t="shared" si="156"/>
        <v>-</v>
      </c>
      <c r="R1784" s="181" t="str">
        <f t="shared" ca="1" si="157"/>
        <v>TIDAK MCU</v>
      </c>
      <c r="S1784" s="451" t="s">
        <v>9881</v>
      </c>
      <c r="T1784" s="904">
        <v>44445</v>
      </c>
      <c r="U1784" s="443">
        <v>44445</v>
      </c>
      <c r="V1784" s="904" t="s">
        <v>24</v>
      </c>
      <c r="W1784" s="136" t="s">
        <v>24</v>
      </c>
      <c r="X1784" s="200"/>
      <c r="Y1784" s="201"/>
      <c r="Z1784" s="202"/>
      <c r="AA1784" s="464" t="s">
        <v>9978</v>
      </c>
      <c r="AB1784" s="232" t="s">
        <v>9979</v>
      </c>
      <c r="AC1784" s="244" t="s">
        <v>24</v>
      </c>
      <c r="AD1784" s="244" t="s">
        <v>24</v>
      </c>
      <c r="AE1784" s="244" t="s">
        <v>24</v>
      </c>
      <c r="AF1784" s="244" t="s">
        <v>24</v>
      </c>
      <c r="AG1784" s="244" t="s">
        <v>24</v>
      </c>
      <c r="AH1784" s="902"/>
      <c r="AI1784" s="244" t="str">
        <f t="shared" si="158"/>
        <v>DZ 155PC 1250-----</v>
      </c>
      <c r="AJ1784" s="1315">
        <f t="shared" si="160"/>
        <v>42794</v>
      </c>
      <c r="AK1784" s="199">
        <v>43678</v>
      </c>
      <c r="AL1784" s="696">
        <v>43679</v>
      </c>
      <c r="AM1784" s="213"/>
      <c r="AN1784" s="244"/>
      <c r="AO1784" s="244"/>
      <c r="AP1784" s="213"/>
      <c r="AQ1784" s="1231" t="s">
        <v>3094</v>
      </c>
      <c r="AR1784" s="213"/>
      <c r="AS1784" s="213"/>
      <c r="AT1784" s="213"/>
      <c r="AU1784" s="213"/>
      <c r="AV1784" s="885"/>
      <c r="AW1784" s="885"/>
      <c r="AX1784" s="885"/>
      <c r="AY1784" s="885"/>
      <c r="AZ1784" s="177"/>
    </row>
    <row r="1785" spans="2:60" ht="15" customHeight="1">
      <c r="B1785" s="1310">
        <v>4437</v>
      </c>
      <c r="C1785" s="553" t="s">
        <v>13288</v>
      </c>
      <c r="D1785" s="384" t="s">
        <v>226</v>
      </c>
      <c r="E1785" s="521" t="s">
        <v>4241</v>
      </c>
      <c r="F1785" s="658" t="s">
        <v>13289</v>
      </c>
      <c r="G1785" s="509" t="s">
        <v>102</v>
      </c>
      <c r="H1785" s="522"/>
      <c r="I1785" s="687">
        <v>31889</v>
      </c>
      <c r="J1785" s="231">
        <f t="shared" ca="1" si="159"/>
        <v>35</v>
      </c>
      <c r="K1785" s="312" t="s">
        <v>24</v>
      </c>
      <c r="L1785" s="322" t="s">
        <v>24</v>
      </c>
      <c r="M1785" s="332" t="s">
        <v>24</v>
      </c>
      <c r="N1785" s="576">
        <v>43103</v>
      </c>
      <c r="O1785" s="199" t="s">
        <v>24</v>
      </c>
      <c r="P1785" s="595" t="s">
        <v>24</v>
      </c>
      <c r="Q1785" s="211" t="s">
        <v>24</v>
      </c>
      <c r="R1785" s="181" t="s">
        <v>24</v>
      </c>
      <c r="S1785" s="1330" t="s">
        <v>24</v>
      </c>
      <c r="T1785" s="904">
        <v>44673</v>
      </c>
      <c r="U1785" s="1311" t="s">
        <v>24</v>
      </c>
      <c r="V1785" s="904" t="s">
        <v>24</v>
      </c>
      <c r="W1785" s="136" t="s">
        <v>24</v>
      </c>
      <c r="X1785" s="200"/>
      <c r="Y1785" s="201"/>
      <c r="Z1785" s="202"/>
      <c r="AA1785" s="232" t="s">
        <v>24</v>
      </c>
      <c r="AB1785" s="232"/>
      <c r="AC1785" s="244"/>
      <c r="AD1785" s="244"/>
      <c r="AE1785" s="244"/>
      <c r="AF1785" s="244"/>
      <c r="AG1785" s="244"/>
      <c r="AH1785" s="902"/>
      <c r="AI1785" s="244" t="str">
        <f t="shared" si="158"/>
        <v>-</v>
      </c>
      <c r="AJ1785" s="1315" t="s">
        <v>24</v>
      </c>
      <c r="AK1785" s="199" t="s">
        <v>24</v>
      </c>
      <c r="AL1785" s="614" t="s">
        <v>24</v>
      </c>
      <c r="AM1785" s="244"/>
      <c r="AN1785" s="244"/>
      <c r="AO1785" s="213"/>
      <c r="AP1785" s="213"/>
      <c r="AQ1785" s="1231" t="s">
        <v>3094</v>
      </c>
      <c r="AR1785" s="213"/>
      <c r="AS1785" s="213"/>
      <c r="AT1785" s="213"/>
      <c r="AU1785" s="213"/>
    </row>
    <row r="1786" spans="2:60" ht="15" customHeight="1">
      <c r="B1786" s="1310">
        <v>1780</v>
      </c>
      <c r="C1786" s="553" t="s">
        <v>9388</v>
      </c>
      <c r="D1786" s="232" t="s">
        <v>9232</v>
      </c>
      <c r="E1786" s="521" t="s">
        <v>4241</v>
      </c>
      <c r="F1786" s="509" t="s">
        <v>9389</v>
      </c>
      <c r="G1786" s="509" t="s">
        <v>102</v>
      </c>
      <c r="H1786" s="522" t="s">
        <v>24</v>
      </c>
      <c r="I1786" s="687">
        <v>35092</v>
      </c>
      <c r="J1786" s="903">
        <f t="shared" ca="1" si="159"/>
        <v>26</v>
      </c>
      <c r="K1786" s="312" t="s">
        <v>24</v>
      </c>
      <c r="L1786" s="322" t="s">
        <v>24</v>
      </c>
      <c r="M1786" s="332" t="s">
        <v>24</v>
      </c>
      <c r="N1786" s="578">
        <v>42790</v>
      </c>
      <c r="O1786" s="199" t="s">
        <v>24</v>
      </c>
      <c r="P1786" s="595" t="s">
        <v>24</v>
      </c>
      <c r="Q1786" s="198" t="str">
        <f t="shared" ref="Q1786:Q1849" si="161">IF(OR(O1786="-",O1786=""),"-",O1786+365)</f>
        <v>-</v>
      </c>
      <c r="R1786" s="181" t="str">
        <f t="shared" ref="R1786:R1849" ca="1" si="162">IF(OR(O1786="",O1786="-"),"TIDAK MCU",IF(Q1786&gt;TODAY(),"BERLAKU","EXPIRED"))</f>
        <v>TIDAK MCU</v>
      </c>
      <c r="S1786" s="451" t="s">
        <v>9883</v>
      </c>
      <c r="T1786" s="904">
        <v>44589</v>
      </c>
      <c r="U1786" s="1329">
        <v>44620</v>
      </c>
      <c r="V1786" s="904" t="s">
        <v>24</v>
      </c>
      <c r="W1786" s="136" t="s">
        <v>24</v>
      </c>
      <c r="X1786" s="200"/>
      <c r="Y1786" s="201"/>
      <c r="Z1786" s="202"/>
      <c r="AA1786" s="492" t="s">
        <v>9962</v>
      </c>
      <c r="AB1786" s="232" t="s">
        <v>925</v>
      </c>
      <c r="AC1786" s="244" t="s">
        <v>24</v>
      </c>
      <c r="AD1786" s="244" t="s">
        <v>24</v>
      </c>
      <c r="AE1786" s="244" t="s">
        <v>24</v>
      </c>
      <c r="AF1786" s="244" t="s">
        <v>24</v>
      </c>
      <c r="AG1786" s="244" t="s">
        <v>24</v>
      </c>
      <c r="AH1786" s="902"/>
      <c r="AI1786" s="244" t="str">
        <f t="shared" si="158"/>
        <v>OHC (SIO)PC 200 - PC 2000-----</v>
      </c>
      <c r="AJ1786" s="1315">
        <f t="shared" ref="AJ1786:AJ1849" si="163">N1786</f>
        <v>42790</v>
      </c>
      <c r="AK1786" s="199">
        <v>43766</v>
      </c>
      <c r="AL1786" s="696">
        <v>43797</v>
      </c>
      <c r="AM1786" s="213"/>
      <c r="AN1786" s="244"/>
      <c r="AO1786" s="244"/>
      <c r="AP1786" s="213"/>
      <c r="AQ1786" s="180"/>
      <c r="AR1786" s="213"/>
      <c r="AS1786" s="213"/>
      <c r="AT1786" s="213"/>
      <c r="AU1786" s="213"/>
      <c r="AV1786" s="177"/>
      <c r="AW1786" s="177"/>
      <c r="AX1786" s="177"/>
      <c r="AY1786" s="177"/>
      <c r="AZ1786" s="177"/>
    </row>
    <row r="1787" spans="2:60" ht="15" customHeight="1">
      <c r="B1787" s="1310">
        <v>1781</v>
      </c>
      <c r="C1787" s="547" t="s">
        <v>9390</v>
      </c>
      <c r="D1787" s="384" t="s">
        <v>9232</v>
      </c>
      <c r="E1787" s="521" t="s">
        <v>4241</v>
      </c>
      <c r="F1787" s="509" t="s">
        <v>9391</v>
      </c>
      <c r="G1787" s="509" t="s">
        <v>102</v>
      </c>
      <c r="H1787" s="522" t="s">
        <v>24</v>
      </c>
      <c r="I1787" s="687">
        <v>35049</v>
      </c>
      <c r="J1787" s="231">
        <f t="shared" ca="1" si="159"/>
        <v>26</v>
      </c>
      <c r="K1787" s="312" t="s">
        <v>24</v>
      </c>
      <c r="L1787" s="322" t="s">
        <v>24</v>
      </c>
      <c r="M1787" s="332" t="s">
        <v>24</v>
      </c>
      <c r="N1787" s="578">
        <v>42790</v>
      </c>
      <c r="O1787" s="199" t="s">
        <v>24</v>
      </c>
      <c r="P1787" s="595" t="s">
        <v>24</v>
      </c>
      <c r="Q1787" s="198" t="str">
        <f t="shared" si="161"/>
        <v>-</v>
      </c>
      <c r="R1787" s="181" t="str">
        <f t="shared" ca="1" si="162"/>
        <v>TIDAK MCU</v>
      </c>
      <c r="S1787" s="451" t="s">
        <v>24</v>
      </c>
      <c r="T1787" s="904">
        <v>44546</v>
      </c>
      <c r="U1787" s="1329" t="s">
        <v>99</v>
      </c>
      <c r="V1787" s="904" t="s">
        <v>24</v>
      </c>
      <c r="W1787" s="136" t="s">
        <v>24</v>
      </c>
      <c r="X1787" s="200"/>
      <c r="Y1787" s="201"/>
      <c r="Z1787" s="202"/>
      <c r="AA1787" s="232" t="s">
        <v>24</v>
      </c>
      <c r="AB1787" s="232" t="s">
        <v>24</v>
      </c>
      <c r="AC1787" s="244" t="s">
        <v>24</v>
      </c>
      <c r="AD1787" s="244" t="s">
        <v>24</v>
      </c>
      <c r="AE1787" s="244" t="s">
        <v>24</v>
      </c>
      <c r="AF1787" s="244" t="s">
        <v>24</v>
      </c>
      <c r="AG1787" s="244" t="s">
        <v>24</v>
      </c>
      <c r="AH1787" s="902"/>
      <c r="AI1787" s="244" t="str">
        <f t="shared" si="158"/>
        <v>-------</v>
      </c>
      <c r="AJ1787" s="1315">
        <f t="shared" si="163"/>
        <v>42790</v>
      </c>
      <c r="AK1787" s="199">
        <v>43480</v>
      </c>
      <c r="AL1787" s="696" t="s">
        <v>24</v>
      </c>
      <c r="AM1787" s="213"/>
      <c r="AN1787" s="244"/>
      <c r="AO1787" s="244"/>
      <c r="AP1787" s="213"/>
      <c r="AQ1787" s="1231" t="s">
        <v>3094</v>
      </c>
      <c r="AR1787" s="213"/>
      <c r="AS1787" s="213"/>
      <c r="AT1787" s="213"/>
      <c r="AU1787" s="213"/>
      <c r="AV1787" s="177"/>
      <c r="AW1787" s="177"/>
      <c r="AX1787" s="177"/>
      <c r="AY1787" s="177"/>
      <c r="AZ1787" s="177"/>
    </row>
    <row r="1788" spans="2:60" ht="15" customHeight="1">
      <c r="B1788" s="1310">
        <v>1782</v>
      </c>
      <c r="C1788" s="553" t="s">
        <v>9392</v>
      </c>
      <c r="D1788" s="384" t="s">
        <v>9232</v>
      </c>
      <c r="E1788" s="521" t="s">
        <v>4241</v>
      </c>
      <c r="F1788" s="509" t="s">
        <v>9393</v>
      </c>
      <c r="G1788" s="509" t="s">
        <v>102</v>
      </c>
      <c r="H1788" s="522" t="s">
        <v>24</v>
      </c>
      <c r="I1788" s="687">
        <v>35177</v>
      </c>
      <c r="J1788" s="903">
        <f t="shared" ca="1" si="159"/>
        <v>26</v>
      </c>
      <c r="K1788" s="312" t="s">
        <v>24</v>
      </c>
      <c r="L1788" s="322" t="s">
        <v>24</v>
      </c>
      <c r="M1788" s="332" t="s">
        <v>24</v>
      </c>
      <c r="N1788" s="578">
        <v>42790</v>
      </c>
      <c r="O1788" s="199" t="s">
        <v>24</v>
      </c>
      <c r="P1788" s="595" t="s">
        <v>24</v>
      </c>
      <c r="Q1788" s="198" t="str">
        <f t="shared" si="161"/>
        <v>-</v>
      </c>
      <c r="R1788" s="181" t="str">
        <f t="shared" ca="1" si="162"/>
        <v>TIDAK MCU</v>
      </c>
      <c r="S1788" s="451" t="s">
        <v>9884</v>
      </c>
      <c r="T1788" s="904">
        <v>44308</v>
      </c>
      <c r="U1788" s="1329">
        <v>44308</v>
      </c>
      <c r="V1788" s="904" t="s">
        <v>24</v>
      </c>
      <c r="W1788" s="136" t="s">
        <v>24</v>
      </c>
      <c r="X1788" s="200"/>
      <c r="Y1788" s="201"/>
      <c r="Z1788" s="202"/>
      <c r="AA1788" s="464" t="s">
        <v>925</v>
      </c>
      <c r="AB1788" s="232" t="s">
        <v>24</v>
      </c>
      <c r="AC1788" s="244"/>
      <c r="AD1788" s="244"/>
      <c r="AE1788" s="244"/>
      <c r="AF1788" s="244"/>
      <c r="AG1788" s="244"/>
      <c r="AH1788" s="902"/>
      <c r="AI1788" s="244" t="str">
        <f t="shared" si="158"/>
        <v>PC 200 - PC 2000-</v>
      </c>
      <c r="AJ1788" s="1315">
        <f t="shared" si="163"/>
        <v>42790</v>
      </c>
      <c r="AK1788" s="199">
        <v>43766</v>
      </c>
      <c r="AL1788" s="696">
        <v>43797</v>
      </c>
      <c r="AM1788" s="213"/>
      <c r="AN1788" s="244"/>
      <c r="AO1788" s="244"/>
      <c r="AP1788" s="213"/>
      <c r="AQ1788" s="243" t="s">
        <v>3094</v>
      </c>
      <c r="AR1788" s="213"/>
      <c r="AS1788" s="213"/>
      <c r="AT1788" s="213"/>
      <c r="AU1788" s="213"/>
      <c r="AV1788" s="885"/>
      <c r="AW1788" s="885"/>
      <c r="AX1788" s="885"/>
      <c r="AY1788" s="885"/>
      <c r="AZ1788" s="177"/>
    </row>
    <row r="1789" spans="2:60" ht="15" customHeight="1">
      <c r="B1789" s="1310">
        <v>1783</v>
      </c>
      <c r="C1789" s="553" t="s">
        <v>9394</v>
      </c>
      <c r="D1789" s="384" t="s">
        <v>9232</v>
      </c>
      <c r="E1789" s="521" t="s">
        <v>4241</v>
      </c>
      <c r="F1789" s="509" t="s">
        <v>9395</v>
      </c>
      <c r="G1789" s="509" t="s">
        <v>102</v>
      </c>
      <c r="H1789" s="522" t="s">
        <v>24</v>
      </c>
      <c r="I1789" s="687">
        <v>35246</v>
      </c>
      <c r="J1789" s="231">
        <f t="shared" ca="1" si="159"/>
        <v>25</v>
      </c>
      <c r="K1789" s="312" t="s">
        <v>24</v>
      </c>
      <c r="L1789" s="322" t="s">
        <v>24</v>
      </c>
      <c r="M1789" s="332" t="s">
        <v>24</v>
      </c>
      <c r="N1789" s="578">
        <v>42790</v>
      </c>
      <c r="O1789" s="199" t="s">
        <v>24</v>
      </c>
      <c r="P1789" s="595" t="s">
        <v>24</v>
      </c>
      <c r="Q1789" s="198" t="str">
        <f t="shared" si="161"/>
        <v>-</v>
      </c>
      <c r="R1789" s="181" t="str">
        <f t="shared" ca="1" si="162"/>
        <v>TIDAK MCU</v>
      </c>
      <c r="S1789" s="451" t="s">
        <v>9885</v>
      </c>
      <c r="T1789" s="904">
        <v>44377</v>
      </c>
      <c r="U1789" s="1329">
        <v>44377</v>
      </c>
      <c r="V1789" s="904" t="s">
        <v>24</v>
      </c>
      <c r="W1789" s="136" t="s">
        <v>24</v>
      </c>
      <c r="X1789" s="200"/>
      <c r="Y1789" s="201"/>
      <c r="Z1789" s="202"/>
      <c r="AA1789" s="464" t="s">
        <v>925</v>
      </c>
      <c r="AB1789" s="464" t="s">
        <v>928</v>
      </c>
      <c r="AC1789" s="244" t="s">
        <v>24</v>
      </c>
      <c r="AD1789" s="244" t="s">
        <v>24</v>
      </c>
      <c r="AE1789" s="244" t="s">
        <v>24</v>
      </c>
      <c r="AF1789" s="244" t="s">
        <v>24</v>
      </c>
      <c r="AG1789" s="244" t="s">
        <v>24</v>
      </c>
      <c r="AH1789" s="902"/>
      <c r="AI1789" s="244" t="str">
        <f t="shared" si="158"/>
        <v>PC 200 - PC 2000DZ 85 - DZ 375-----</v>
      </c>
      <c r="AJ1789" s="1315">
        <f t="shared" si="163"/>
        <v>42790</v>
      </c>
      <c r="AK1789" s="199" t="s">
        <v>24</v>
      </c>
      <c r="AL1789" s="696">
        <v>43487</v>
      </c>
      <c r="AM1789" s="213"/>
      <c r="AN1789" s="244"/>
      <c r="AO1789" s="244"/>
      <c r="AP1789" s="213"/>
      <c r="AQ1789" s="1231" t="s">
        <v>3094</v>
      </c>
      <c r="AR1789" s="213"/>
      <c r="AS1789" s="213"/>
      <c r="AT1789" s="213"/>
      <c r="AU1789" s="213"/>
      <c r="AV1789" s="177"/>
      <c r="AW1789" s="177"/>
      <c r="AX1789" s="177"/>
      <c r="AY1789" s="177"/>
      <c r="AZ1789" s="177"/>
    </row>
    <row r="1790" spans="2:60" ht="15" customHeight="1">
      <c r="B1790" s="1310">
        <v>1784</v>
      </c>
      <c r="C1790" s="677" t="s">
        <v>9396</v>
      </c>
      <c r="D1790" s="684" t="s">
        <v>9229</v>
      </c>
      <c r="E1790" s="521" t="s">
        <v>4241</v>
      </c>
      <c r="F1790" s="509" t="s">
        <v>9397</v>
      </c>
      <c r="G1790" s="509" t="s">
        <v>102</v>
      </c>
      <c r="H1790" s="522" t="s">
        <v>24</v>
      </c>
      <c r="I1790" s="687">
        <v>35638</v>
      </c>
      <c r="J1790" s="231">
        <f t="shared" ca="1" si="159"/>
        <v>24</v>
      </c>
      <c r="K1790" s="312" t="s">
        <v>24</v>
      </c>
      <c r="L1790" s="322" t="s">
        <v>24</v>
      </c>
      <c r="M1790" s="332" t="s">
        <v>24</v>
      </c>
      <c r="N1790" s="578">
        <v>43000</v>
      </c>
      <c r="O1790" s="199" t="s">
        <v>24</v>
      </c>
      <c r="P1790" s="595" t="s">
        <v>24</v>
      </c>
      <c r="Q1790" s="198" t="str">
        <f t="shared" si="161"/>
        <v>-</v>
      </c>
      <c r="R1790" s="181" t="str">
        <f t="shared" ca="1" si="162"/>
        <v>TIDAK MCU</v>
      </c>
      <c r="S1790" s="451" t="s">
        <v>9886</v>
      </c>
      <c r="T1790" s="904">
        <v>44404</v>
      </c>
      <c r="U1790" s="1329">
        <v>44404</v>
      </c>
      <c r="V1790" s="904" t="s">
        <v>24</v>
      </c>
      <c r="W1790" s="136" t="s">
        <v>24</v>
      </c>
      <c r="X1790" s="200"/>
      <c r="Y1790" s="201"/>
      <c r="Z1790" s="202"/>
      <c r="AA1790" s="232" t="s">
        <v>927</v>
      </c>
      <c r="AB1790" s="232" t="s">
        <v>24</v>
      </c>
      <c r="AC1790" s="244" t="s">
        <v>24</v>
      </c>
      <c r="AD1790" s="244" t="s">
        <v>24</v>
      </c>
      <c r="AE1790" s="244" t="s">
        <v>24</v>
      </c>
      <c r="AF1790" s="244" t="s">
        <v>24</v>
      </c>
      <c r="AG1790" s="244" t="s">
        <v>24</v>
      </c>
      <c r="AH1790" s="902"/>
      <c r="AI1790" s="244" t="str">
        <f t="shared" si="158"/>
        <v>SC P360 - SC P410 A/M------</v>
      </c>
      <c r="AJ1790" s="1315">
        <f t="shared" si="163"/>
        <v>43000</v>
      </c>
      <c r="AK1790" s="199">
        <v>43810</v>
      </c>
      <c r="AL1790" s="696">
        <v>43810</v>
      </c>
      <c r="AM1790" s="213"/>
      <c r="AN1790" s="244"/>
      <c r="AO1790" s="244"/>
      <c r="AP1790" s="213"/>
      <c r="AQ1790" s="1231" t="s">
        <v>3094</v>
      </c>
      <c r="AR1790" s="213"/>
      <c r="AS1790" s="213"/>
      <c r="AT1790" s="213"/>
      <c r="AU1790" s="213"/>
      <c r="AV1790" s="177"/>
      <c r="AW1790" s="177"/>
      <c r="AX1790" s="177"/>
      <c r="AY1790" s="177"/>
      <c r="AZ1790" s="885"/>
    </row>
    <row r="1791" spans="2:60" ht="15" customHeight="1">
      <c r="B1791" s="1310">
        <v>1785</v>
      </c>
      <c r="C1791" s="553" t="s">
        <v>9398</v>
      </c>
      <c r="D1791" s="384" t="s">
        <v>9229</v>
      </c>
      <c r="E1791" s="521" t="s">
        <v>4241</v>
      </c>
      <c r="F1791" s="509" t="s">
        <v>9399</v>
      </c>
      <c r="G1791" s="509" t="s">
        <v>102</v>
      </c>
      <c r="H1791" s="522" t="s">
        <v>24</v>
      </c>
      <c r="I1791" s="687">
        <v>35113</v>
      </c>
      <c r="J1791" s="903">
        <f t="shared" ca="1" si="159"/>
        <v>26</v>
      </c>
      <c r="K1791" s="312" t="s">
        <v>24</v>
      </c>
      <c r="L1791" s="322" t="s">
        <v>24</v>
      </c>
      <c r="M1791" s="332" t="s">
        <v>24</v>
      </c>
      <c r="N1791" s="578">
        <v>42789</v>
      </c>
      <c r="O1791" s="199" t="s">
        <v>24</v>
      </c>
      <c r="P1791" s="595" t="s">
        <v>24</v>
      </c>
      <c r="Q1791" s="198" t="str">
        <f t="shared" si="161"/>
        <v>-</v>
      </c>
      <c r="R1791" s="181" t="str">
        <f t="shared" ca="1" si="162"/>
        <v>TIDAK MCU</v>
      </c>
      <c r="S1791" s="451" t="s">
        <v>9887</v>
      </c>
      <c r="T1791" s="904">
        <v>44610</v>
      </c>
      <c r="U1791" s="1329">
        <v>44610</v>
      </c>
      <c r="V1791" s="904" t="s">
        <v>24</v>
      </c>
      <c r="W1791" s="136" t="s">
        <v>24</v>
      </c>
      <c r="X1791" s="200"/>
      <c r="Y1791" s="201"/>
      <c r="Z1791" s="202"/>
      <c r="AA1791" s="464" t="s">
        <v>4457</v>
      </c>
      <c r="AB1791" s="232" t="s">
        <v>24</v>
      </c>
      <c r="AC1791" s="244" t="s">
        <v>24</v>
      </c>
      <c r="AD1791" s="244" t="s">
        <v>24</v>
      </c>
      <c r="AE1791" s="244" t="s">
        <v>24</v>
      </c>
      <c r="AF1791" s="244" t="s">
        <v>24</v>
      </c>
      <c r="AG1791" s="244" t="s">
        <v>24</v>
      </c>
      <c r="AH1791" s="902"/>
      <c r="AI1791" s="244" t="str">
        <f t="shared" si="158"/>
        <v>SC P360, SC P380------</v>
      </c>
      <c r="AJ1791" s="1315">
        <f t="shared" si="163"/>
        <v>42789</v>
      </c>
      <c r="AK1791" s="199">
        <v>43508</v>
      </c>
      <c r="AL1791" s="696">
        <v>43509</v>
      </c>
      <c r="AM1791" s="213"/>
      <c r="AN1791" s="244"/>
      <c r="AO1791" s="244"/>
      <c r="AP1791" s="213"/>
      <c r="AQ1791" s="243" t="s">
        <v>3094</v>
      </c>
      <c r="AR1791" s="213"/>
      <c r="AS1791" s="213"/>
      <c r="AT1791" s="213"/>
      <c r="AU1791" s="213"/>
      <c r="AV1791" s="177"/>
      <c r="AW1791" s="177"/>
      <c r="AX1791" s="177"/>
      <c r="AY1791" s="177"/>
      <c r="AZ1791" s="177"/>
    </row>
    <row r="1792" spans="2:60" ht="15" customHeight="1">
      <c r="B1792" s="1310">
        <v>1786</v>
      </c>
      <c r="C1792" s="553" t="s">
        <v>9400</v>
      </c>
      <c r="D1792" s="384" t="s">
        <v>226</v>
      </c>
      <c r="E1792" s="554" t="s">
        <v>4241</v>
      </c>
      <c r="F1792" s="1314" t="s">
        <v>9401</v>
      </c>
      <c r="G1792" s="509" t="s">
        <v>102</v>
      </c>
      <c r="H1792" s="522" t="s">
        <v>24</v>
      </c>
      <c r="I1792" s="687">
        <v>36302</v>
      </c>
      <c r="J1792" s="231">
        <f t="shared" ca="1" si="159"/>
        <v>22</v>
      </c>
      <c r="K1792" s="312" t="s">
        <v>24</v>
      </c>
      <c r="L1792" s="322" t="s">
        <v>24</v>
      </c>
      <c r="M1792" s="332" t="s">
        <v>24</v>
      </c>
      <c r="N1792" s="578">
        <v>43445</v>
      </c>
      <c r="O1792" s="199" t="s">
        <v>24</v>
      </c>
      <c r="P1792" s="595" t="s">
        <v>24</v>
      </c>
      <c r="Q1792" s="198" t="str">
        <f t="shared" si="161"/>
        <v>-</v>
      </c>
      <c r="R1792" s="181" t="str">
        <f t="shared" ca="1" si="162"/>
        <v>TIDAK MCU</v>
      </c>
      <c r="S1792" s="451" t="s">
        <v>9888</v>
      </c>
      <c r="T1792" s="904">
        <v>44338</v>
      </c>
      <c r="U1792" s="1329">
        <v>44338</v>
      </c>
      <c r="V1792" s="904" t="s">
        <v>24</v>
      </c>
      <c r="W1792" s="136" t="s">
        <v>24</v>
      </c>
      <c r="X1792" s="200"/>
      <c r="Y1792" s="201"/>
      <c r="Z1792" s="202"/>
      <c r="AA1792" s="464" t="s">
        <v>4457</v>
      </c>
      <c r="AB1792" s="232" t="s">
        <v>24</v>
      </c>
      <c r="AC1792" s="244" t="s">
        <v>24</v>
      </c>
      <c r="AD1792" s="244" t="s">
        <v>24</v>
      </c>
      <c r="AE1792" s="244" t="s">
        <v>24</v>
      </c>
      <c r="AF1792" s="244" t="s">
        <v>24</v>
      </c>
      <c r="AG1792" s="244" t="s">
        <v>24</v>
      </c>
      <c r="AH1792" s="902"/>
      <c r="AI1792" s="244" t="str">
        <f t="shared" si="158"/>
        <v>SC P360, SC P380------</v>
      </c>
      <c r="AJ1792" s="1315">
        <f t="shared" si="163"/>
        <v>43445</v>
      </c>
      <c r="AK1792" s="199">
        <v>43983</v>
      </c>
      <c r="AL1792" s="696">
        <v>43801</v>
      </c>
      <c r="AM1792" s="213"/>
      <c r="AN1792" s="244"/>
      <c r="AO1792" s="244"/>
      <c r="AP1792" s="213"/>
      <c r="AQ1792" s="243" t="s">
        <v>3094</v>
      </c>
      <c r="AR1792" s="213"/>
      <c r="AS1792" s="213"/>
      <c r="AT1792" s="213"/>
      <c r="AU1792" s="213"/>
      <c r="AV1792" s="885"/>
      <c r="AW1792" s="885"/>
      <c r="AX1792" s="885"/>
      <c r="AY1792" s="885"/>
      <c r="AZ1792" s="458"/>
      <c r="BA1792" s="2345"/>
      <c r="BB1792" s="2345"/>
      <c r="BC1792" s="2345"/>
      <c r="BD1792" s="2345"/>
      <c r="BE1792" s="2345"/>
      <c r="BF1792" s="2345"/>
      <c r="BG1792" s="2345"/>
      <c r="BH1792" s="2345"/>
    </row>
    <row r="1793" spans="2:52" ht="15" customHeight="1">
      <c r="B1793" s="1310">
        <v>1787</v>
      </c>
      <c r="C1793" s="553" t="s">
        <v>9402</v>
      </c>
      <c r="D1793" s="384" t="s">
        <v>9229</v>
      </c>
      <c r="E1793" s="554" t="s">
        <v>4241</v>
      </c>
      <c r="F1793" s="509" t="s">
        <v>9403</v>
      </c>
      <c r="G1793" s="509" t="s">
        <v>102</v>
      </c>
      <c r="H1793" s="522" t="s">
        <v>24</v>
      </c>
      <c r="I1793" s="663">
        <v>35588</v>
      </c>
      <c r="J1793" s="231">
        <f t="shared" ca="1" si="159"/>
        <v>24</v>
      </c>
      <c r="K1793" s="176" t="s">
        <v>24</v>
      </c>
      <c r="L1793" s="170" t="s">
        <v>24</v>
      </c>
      <c r="M1793" s="173" t="s">
        <v>24</v>
      </c>
      <c r="N1793" s="578">
        <v>42789</v>
      </c>
      <c r="O1793" s="199" t="s">
        <v>24</v>
      </c>
      <c r="P1793" s="595" t="s">
        <v>24</v>
      </c>
      <c r="Q1793" s="198" t="str">
        <f t="shared" si="161"/>
        <v>-</v>
      </c>
      <c r="R1793" s="181" t="str">
        <f t="shared" ca="1" si="162"/>
        <v>TIDAK MCU</v>
      </c>
      <c r="S1793" s="451" t="s">
        <v>24</v>
      </c>
      <c r="T1793" s="904">
        <v>44354</v>
      </c>
      <c r="U1793" s="887" t="s">
        <v>24</v>
      </c>
      <c r="V1793" s="904" t="s">
        <v>24</v>
      </c>
      <c r="W1793" s="136" t="s">
        <v>24</v>
      </c>
      <c r="X1793" s="200"/>
      <c r="Y1793" s="201"/>
      <c r="Z1793" s="202"/>
      <c r="AA1793" s="232" t="s">
        <v>24</v>
      </c>
      <c r="AB1793" s="232" t="s">
        <v>24</v>
      </c>
      <c r="AC1793" s="232" t="s">
        <v>24</v>
      </c>
      <c r="AD1793" s="244" t="s">
        <v>24</v>
      </c>
      <c r="AE1793" s="244" t="s">
        <v>24</v>
      </c>
      <c r="AF1793" s="244" t="s">
        <v>24</v>
      </c>
      <c r="AG1793" s="244" t="s">
        <v>24</v>
      </c>
      <c r="AH1793" s="902"/>
      <c r="AI1793" s="244" t="str">
        <f t="shared" si="158"/>
        <v>-------</v>
      </c>
      <c r="AJ1793" s="1315">
        <f t="shared" si="163"/>
        <v>42789</v>
      </c>
      <c r="AK1793" s="1315" t="s">
        <v>24</v>
      </c>
      <c r="AL1793" s="614" t="s">
        <v>24</v>
      </c>
      <c r="AM1793" s="213"/>
      <c r="AN1793" s="244"/>
      <c r="AO1793" s="244"/>
      <c r="AP1793" s="213"/>
      <c r="AQ1793" s="1231" t="s">
        <v>3094</v>
      </c>
      <c r="AR1793" s="213"/>
      <c r="AS1793" s="213"/>
      <c r="AT1793" s="213"/>
      <c r="AU1793" s="213"/>
      <c r="AV1793" s="177"/>
      <c r="AW1793" s="177"/>
      <c r="AX1793" s="177"/>
      <c r="AY1793" s="177"/>
      <c r="AZ1793" s="177"/>
    </row>
    <row r="1794" spans="2:52" ht="15" customHeight="1">
      <c r="B1794" s="1310">
        <v>1788</v>
      </c>
      <c r="C1794" s="553" t="s">
        <v>9404</v>
      </c>
      <c r="D1794" s="384" t="s">
        <v>9229</v>
      </c>
      <c r="E1794" s="554" t="s">
        <v>4241</v>
      </c>
      <c r="F1794" s="509" t="s">
        <v>9405</v>
      </c>
      <c r="G1794" s="509" t="s">
        <v>102</v>
      </c>
      <c r="H1794" s="935" t="s">
        <v>24</v>
      </c>
      <c r="I1794" s="663">
        <v>36079</v>
      </c>
      <c r="J1794" s="231">
        <f t="shared" ca="1" si="159"/>
        <v>23</v>
      </c>
      <c r="K1794" s="176" t="s">
        <v>24</v>
      </c>
      <c r="L1794" s="170" t="s">
        <v>24</v>
      </c>
      <c r="M1794" s="173" t="s">
        <v>24</v>
      </c>
      <c r="N1794" s="578">
        <v>42790</v>
      </c>
      <c r="O1794" s="199" t="s">
        <v>24</v>
      </c>
      <c r="P1794" s="595" t="s">
        <v>24</v>
      </c>
      <c r="Q1794" s="198" t="str">
        <f t="shared" si="161"/>
        <v>-</v>
      </c>
      <c r="R1794" s="181" t="str">
        <f t="shared" ca="1" si="162"/>
        <v>TIDAK MCU</v>
      </c>
      <c r="S1794" s="451" t="s">
        <v>24</v>
      </c>
      <c r="T1794" s="904">
        <v>44480</v>
      </c>
      <c r="U1794" s="1329" t="s">
        <v>24</v>
      </c>
      <c r="V1794" s="904" t="s">
        <v>24</v>
      </c>
      <c r="W1794" s="136" t="s">
        <v>24</v>
      </c>
      <c r="X1794" s="200"/>
      <c r="Y1794" s="201"/>
      <c r="Z1794" s="202"/>
      <c r="AA1794" s="232" t="s">
        <v>24</v>
      </c>
      <c r="AB1794" s="232" t="s">
        <v>24</v>
      </c>
      <c r="AC1794" s="244" t="s">
        <v>24</v>
      </c>
      <c r="AD1794" s="244" t="s">
        <v>24</v>
      </c>
      <c r="AE1794" s="244" t="s">
        <v>24</v>
      </c>
      <c r="AF1794" s="244" t="s">
        <v>24</v>
      </c>
      <c r="AG1794" s="244" t="s">
        <v>24</v>
      </c>
      <c r="AH1794" s="902"/>
      <c r="AI1794" s="244" t="str">
        <f t="shared" si="158"/>
        <v>-------</v>
      </c>
      <c r="AJ1794" s="1315">
        <f t="shared" si="163"/>
        <v>42790</v>
      </c>
      <c r="AK1794" s="1315" t="s">
        <v>24</v>
      </c>
      <c r="AL1794" s="614" t="s">
        <v>24</v>
      </c>
      <c r="AM1794" s="213"/>
      <c r="AN1794" s="244"/>
      <c r="AO1794" s="244"/>
      <c r="AP1794" s="213"/>
      <c r="AQ1794" s="1231" t="s">
        <v>3094</v>
      </c>
      <c r="AR1794" s="213"/>
      <c r="AS1794" s="213"/>
      <c r="AT1794" s="213"/>
      <c r="AU1794" s="213"/>
      <c r="AV1794" s="177"/>
      <c r="AW1794" s="177"/>
      <c r="AX1794" s="177"/>
      <c r="AY1794" s="177"/>
      <c r="AZ1794" s="177"/>
    </row>
    <row r="1795" spans="2:52" ht="15" customHeight="1">
      <c r="B1795" s="1310">
        <v>1789</v>
      </c>
      <c r="C1795" s="553" t="s">
        <v>9406</v>
      </c>
      <c r="D1795" s="384" t="s">
        <v>9232</v>
      </c>
      <c r="E1795" s="521" t="s">
        <v>4241</v>
      </c>
      <c r="F1795" s="509" t="s">
        <v>9407</v>
      </c>
      <c r="G1795" s="509" t="s">
        <v>102</v>
      </c>
      <c r="H1795" s="522" t="s">
        <v>24</v>
      </c>
      <c r="I1795" s="687">
        <v>34143</v>
      </c>
      <c r="J1795" s="231">
        <f t="shared" ca="1" si="159"/>
        <v>28</v>
      </c>
      <c r="K1795" s="312" t="s">
        <v>24</v>
      </c>
      <c r="L1795" s="322" t="s">
        <v>24</v>
      </c>
      <c r="M1795" s="332" t="s">
        <v>24</v>
      </c>
      <c r="N1795" s="578">
        <v>42753</v>
      </c>
      <c r="O1795" s="199" t="s">
        <v>24</v>
      </c>
      <c r="P1795" s="595" t="s">
        <v>24</v>
      </c>
      <c r="Q1795" s="198" t="str">
        <f t="shared" si="161"/>
        <v>-</v>
      </c>
      <c r="R1795" s="181" t="str">
        <f t="shared" ca="1" si="162"/>
        <v>TIDAK MCU</v>
      </c>
      <c r="S1795" s="451" t="s">
        <v>9889</v>
      </c>
      <c r="T1795" s="904">
        <v>44370</v>
      </c>
      <c r="U1795" s="1329">
        <v>44370</v>
      </c>
      <c r="V1795" s="395" t="s">
        <v>24</v>
      </c>
      <c r="W1795" s="136" t="s">
        <v>24</v>
      </c>
      <c r="X1795" s="200"/>
      <c r="Y1795" s="201"/>
      <c r="Z1795" s="202"/>
      <c r="AA1795" s="462" t="s">
        <v>9962</v>
      </c>
      <c r="AB1795" s="464" t="s">
        <v>928</v>
      </c>
      <c r="AC1795" s="244" t="s">
        <v>24</v>
      </c>
      <c r="AD1795" s="244" t="s">
        <v>24</v>
      </c>
      <c r="AE1795" s="244" t="s">
        <v>24</v>
      </c>
      <c r="AF1795" s="244" t="s">
        <v>24</v>
      </c>
      <c r="AG1795" s="244" t="s">
        <v>24</v>
      </c>
      <c r="AH1795" s="902"/>
      <c r="AI1795" s="244" t="str">
        <f t="shared" si="158"/>
        <v>OHC (SIO)DZ 85 - DZ 375-----</v>
      </c>
      <c r="AJ1795" s="1315">
        <f t="shared" si="163"/>
        <v>42753</v>
      </c>
      <c r="AK1795" s="199">
        <v>43680</v>
      </c>
      <c r="AL1795" s="696">
        <v>43681</v>
      </c>
      <c r="AM1795" s="213"/>
      <c r="AN1795" s="244"/>
      <c r="AO1795" s="244"/>
      <c r="AP1795" s="213"/>
      <c r="AQ1795" s="1231" t="s">
        <v>3094</v>
      </c>
      <c r="AR1795" s="213"/>
      <c r="AS1795" s="213"/>
      <c r="AT1795" s="213"/>
      <c r="AU1795" s="213"/>
      <c r="AV1795" s="177"/>
      <c r="AW1795" s="177"/>
      <c r="AX1795" s="177"/>
      <c r="AY1795" s="885"/>
      <c r="AZ1795" s="177"/>
    </row>
    <row r="1796" spans="2:52" ht="15" customHeight="1">
      <c r="B1796" s="1310">
        <v>1790</v>
      </c>
      <c r="C1796" s="547" t="s">
        <v>9408</v>
      </c>
      <c r="D1796" s="232" t="s">
        <v>9229</v>
      </c>
      <c r="E1796" s="521" t="s">
        <v>4241</v>
      </c>
      <c r="F1796" s="509" t="s">
        <v>9409</v>
      </c>
      <c r="G1796" s="509" t="s">
        <v>102</v>
      </c>
      <c r="H1796" s="522" t="s">
        <v>24</v>
      </c>
      <c r="I1796" s="687">
        <v>35101</v>
      </c>
      <c r="J1796" s="903">
        <f t="shared" ca="1" si="159"/>
        <v>26</v>
      </c>
      <c r="K1796" s="312" t="s">
        <v>24</v>
      </c>
      <c r="L1796" s="322" t="s">
        <v>24</v>
      </c>
      <c r="M1796" s="332" t="s">
        <v>24</v>
      </c>
      <c r="N1796" s="578">
        <v>42753</v>
      </c>
      <c r="O1796" s="199" t="s">
        <v>24</v>
      </c>
      <c r="P1796" s="595" t="s">
        <v>24</v>
      </c>
      <c r="Q1796" s="198" t="str">
        <f t="shared" si="161"/>
        <v>-</v>
      </c>
      <c r="R1796" s="181" t="str">
        <f t="shared" ca="1" si="162"/>
        <v>TIDAK MCU</v>
      </c>
      <c r="S1796" s="451" t="s">
        <v>24</v>
      </c>
      <c r="T1796" s="904">
        <v>44233</v>
      </c>
      <c r="U1796" s="1329" t="s">
        <v>99</v>
      </c>
      <c r="V1796" s="904" t="s">
        <v>24</v>
      </c>
      <c r="W1796" s="136" t="s">
        <v>24</v>
      </c>
      <c r="X1796" s="200"/>
      <c r="Y1796" s="201"/>
      <c r="Z1796" s="202"/>
      <c r="AA1796" s="232" t="s">
        <v>24</v>
      </c>
      <c r="AB1796" s="232" t="s">
        <v>24</v>
      </c>
      <c r="AC1796" s="244" t="s">
        <v>24</v>
      </c>
      <c r="AD1796" s="244" t="s">
        <v>24</v>
      </c>
      <c r="AE1796" s="244" t="s">
        <v>24</v>
      </c>
      <c r="AF1796" s="244" t="s">
        <v>24</v>
      </c>
      <c r="AG1796" s="244" t="s">
        <v>24</v>
      </c>
      <c r="AH1796" s="902"/>
      <c r="AI1796" s="244" t="str">
        <f t="shared" si="158"/>
        <v>-------</v>
      </c>
      <c r="AJ1796" s="1315">
        <f t="shared" si="163"/>
        <v>42753</v>
      </c>
      <c r="AK1796" s="217" t="s">
        <v>24</v>
      </c>
      <c r="AL1796" s="614" t="s">
        <v>24</v>
      </c>
      <c r="AM1796" s="213"/>
      <c r="AN1796" s="244"/>
      <c r="AO1796" s="244"/>
      <c r="AP1796" s="213"/>
      <c r="AQ1796" s="180"/>
      <c r="AR1796" s="213"/>
      <c r="AS1796" s="213"/>
      <c r="AT1796" s="213"/>
      <c r="AU1796" s="213"/>
      <c r="AV1796" s="177"/>
      <c r="AW1796" s="177"/>
      <c r="AX1796" s="177"/>
      <c r="AY1796" s="177"/>
      <c r="AZ1796" s="885"/>
    </row>
    <row r="1797" spans="2:52" ht="15" customHeight="1">
      <c r="B1797" s="1310">
        <v>1791</v>
      </c>
      <c r="C1797" s="547" t="s">
        <v>9410</v>
      </c>
      <c r="D1797" s="384" t="s">
        <v>9232</v>
      </c>
      <c r="E1797" s="521" t="s">
        <v>4241</v>
      </c>
      <c r="F1797" s="509" t="s">
        <v>9411</v>
      </c>
      <c r="G1797" s="509" t="s">
        <v>102</v>
      </c>
      <c r="H1797" s="522" t="s">
        <v>24</v>
      </c>
      <c r="I1797" s="687">
        <v>36102</v>
      </c>
      <c r="J1797" s="903">
        <f t="shared" ca="1" si="159"/>
        <v>23</v>
      </c>
      <c r="K1797" s="176" t="s">
        <v>24</v>
      </c>
      <c r="L1797" s="170" t="s">
        <v>24</v>
      </c>
      <c r="M1797" s="173" t="s">
        <v>24</v>
      </c>
      <c r="N1797" s="578">
        <v>42753</v>
      </c>
      <c r="O1797" s="199" t="s">
        <v>24</v>
      </c>
      <c r="P1797" s="595" t="s">
        <v>24</v>
      </c>
      <c r="Q1797" s="198" t="str">
        <f t="shared" si="161"/>
        <v>-</v>
      </c>
      <c r="R1797" s="181" t="str">
        <f t="shared" ca="1" si="162"/>
        <v>TIDAK MCU</v>
      </c>
      <c r="S1797" s="451" t="s">
        <v>24</v>
      </c>
      <c r="T1797" s="1330">
        <v>44503</v>
      </c>
      <c r="U1797" s="1329" t="s">
        <v>99</v>
      </c>
      <c r="V1797" s="904" t="s">
        <v>24</v>
      </c>
      <c r="W1797" s="136" t="s">
        <v>24</v>
      </c>
      <c r="X1797" s="200"/>
      <c r="Y1797" s="201"/>
      <c r="Z1797" s="202"/>
      <c r="AA1797" s="232" t="s">
        <v>24</v>
      </c>
      <c r="AB1797" s="1019" t="s">
        <v>24</v>
      </c>
      <c r="AC1797" s="244" t="s">
        <v>24</v>
      </c>
      <c r="AD1797" s="244" t="s">
        <v>24</v>
      </c>
      <c r="AE1797" s="244" t="s">
        <v>24</v>
      </c>
      <c r="AF1797" s="244" t="s">
        <v>24</v>
      </c>
      <c r="AG1797" s="244" t="s">
        <v>24</v>
      </c>
      <c r="AH1797" s="481"/>
      <c r="AI1797" s="244" t="str">
        <f t="shared" si="158"/>
        <v>-------</v>
      </c>
      <c r="AJ1797" s="1315">
        <f t="shared" si="163"/>
        <v>42753</v>
      </c>
      <c r="AK1797" s="1315" t="s">
        <v>24</v>
      </c>
      <c r="AL1797" s="614" t="s">
        <v>24</v>
      </c>
      <c r="AM1797" s="213"/>
      <c r="AN1797" s="244"/>
      <c r="AO1797" s="244"/>
      <c r="AP1797" s="213"/>
      <c r="AQ1797" s="1231" t="s">
        <v>3094</v>
      </c>
      <c r="AR1797" s="213"/>
      <c r="AS1797" s="213"/>
      <c r="AT1797" s="213"/>
      <c r="AU1797" s="213"/>
      <c r="AV1797" s="177"/>
      <c r="AW1797" s="177"/>
      <c r="AX1797" s="177"/>
      <c r="AY1797" s="885"/>
      <c r="AZ1797" s="177"/>
    </row>
    <row r="1798" spans="2:52" ht="15" customHeight="1">
      <c r="B1798" s="1310">
        <v>1792</v>
      </c>
      <c r="C1798" s="553" t="s">
        <v>9412</v>
      </c>
      <c r="D1798" s="384" t="s">
        <v>9212</v>
      </c>
      <c r="E1798" s="521" t="s">
        <v>4241</v>
      </c>
      <c r="F1798" s="509" t="s">
        <v>9413</v>
      </c>
      <c r="G1798" s="509" t="s">
        <v>102</v>
      </c>
      <c r="H1798" s="522" t="s">
        <v>24</v>
      </c>
      <c r="I1798" s="687">
        <v>35944</v>
      </c>
      <c r="J1798" s="231">
        <f t="shared" ca="1" si="159"/>
        <v>23</v>
      </c>
      <c r="K1798" s="176" t="s">
        <v>24</v>
      </c>
      <c r="L1798" s="170" t="s">
        <v>24</v>
      </c>
      <c r="M1798" s="173" t="s">
        <v>24</v>
      </c>
      <c r="N1798" s="578">
        <v>42753</v>
      </c>
      <c r="O1798" s="199" t="s">
        <v>24</v>
      </c>
      <c r="P1798" s="595" t="s">
        <v>24</v>
      </c>
      <c r="Q1798" s="198" t="str">
        <f t="shared" si="161"/>
        <v>-</v>
      </c>
      <c r="R1798" s="181" t="str">
        <f t="shared" ca="1" si="162"/>
        <v>TIDAK MCU</v>
      </c>
      <c r="S1798" s="451" t="s">
        <v>24</v>
      </c>
      <c r="T1798" s="904">
        <v>44345</v>
      </c>
      <c r="U1798" s="212" t="s">
        <v>24</v>
      </c>
      <c r="V1798" s="395" t="s">
        <v>24</v>
      </c>
      <c r="W1798" s="136" t="s">
        <v>24</v>
      </c>
      <c r="X1798" s="200"/>
      <c r="Y1798" s="201"/>
      <c r="Z1798" s="202"/>
      <c r="AA1798" s="232" t="s">
        <v>24</v>
      </c>
      <c r="AB1798" s="1019" t="s">
        <v>24</v>
      </c>
      <c r="AC1798" s="244" t="s">
        <v>24</v>
      </c>
      <c r="AD1798" s="244" t="s">
        <v>24</v>
      </c>
      <c r="AE1798" s="244" t="s">
        <v>24</v>
      </c>
      <c r="AF1798" s="244" t="s">
        <v>24</v>
      </c>
      <c r="AG1798" s="244" t="s">
        <v>24</v>
      </c>
      <c r="AH1798" s="481"/>
      <c r="AI1798" s="244" t="str">
        <f t="shared" si="158"/>
        <v>-------</v>
      </c>
      <c r="AJ1798" s="1315">
        <f t="shared" si="163"/>
        <v>42753</v>
      </c>
      <c r="AK1798" s="217" t="s">
        <v>24</v>
      </c>
      <c r="AL1798" s="614" t="s">
        <v>24</v>
      </c>
      <c r="AM1798" s="213"/>
      <c r="AN1798" s="244"/>
      <c r="AO1798" s="244"/>
      <c r="AP1798" s="213"/>
      <c r="AQ1798" s="1231" t="s">
        <v>3094</v>
      </c>
      <c r="AR1798" s="213"/>
      <c r="AS1798" s="213"/>
      <c r="AT1798" s="213"/>
      <c r="AU1798" s="213"/>
      <c r="AV1798" s="177"/>
      <c r="AW1798" s="177"/>
      <c r="AX1798" s="177"/>
      <c r="AY1798" s="177"/>
      <c r="AZ1798" s="177"/>
    </row>
    <row r="1799" spans="2:52" ht="15" customHeight="1">
      <c r="B1799" s="1310">
        <v>1793</v>
      </c>
      <c r="C1799" s="553" t="s">
        <v>9414</v>
      </c>
      <c r="D1799" s="384" t="s">
        <v>9229</v>
      </c>
      <c r="E1799" s="521" t="s">
        <v>4241</v>
      </c>
      <c r="F1799" s="509" t="s">
        <v>9415</v>
      </c>
      <c r="G1799" s="509" t="s">
        <v>102</v>
      </c>
      <c r="H1799" s="522" t="s">
        <v>24</v>
      </c>
      <c r="I1799" s="687">
        <v>35180</v>
      </c>
      <c r="J1799" s="231">
        <f t="shared" ca="1" si="159"/>
        <v>26</v>
      </c>
      <c r="K1799" s="312" t="s">
        <v>24</v>
      </c>
      <c r="L1799" s="322" t="s">
        <v>24</v>
      </c>
      <c r="M1799" s="332" t="s">
        <v>24</v>
      </c>
      <c r="N1799" s="578">
        <v>42753</v>
      </c>
      <c r="O1799" s="199" t="s">
        <v>24</v>
      </c>
      <c r="P1799" s="595" t="s">
        <v>24</v>
      </c>
      <c r="Q1799" s="198" t="str">
        <f t="shared" si="161"/>
        <v>-</v>
      </c>
      <c r="R1799" s="181" t="str">
        <f t="shared" ca="1" si="162"/>
        <v>TIDAK MCU</v>
      </c>
      <c r="S1799" s="451" t="s">
        <v>9890</v>
      </c>
      <c r="T1799" s="904">
        <v>44311</v>
      </c>
      <c r="U1799" s="1329">
        <v>44311</v>
      </c>
      <c r="V1799" s="395" t="s">
        <v>24</v>
      </c>
      <c r="W1799" s="136" t="s">
        <v>24</v>
      </c>
      <c r="X1799" s="200"/>
      <c r="Y1799" s="201"/>
      <c r="Z1799" s="202"/>
      <c r="AA1799" s="464" t="s">
        <v>927</v>
      </c>
      <c r="AB1799" s="232" t="s">
        <v>24</v>
      </c>
      <c r="AC1799" s="244" t="s">
        <v>24</v>
      </c>
      <c r="AD1799" s="244" t="s">
        <v>24</v>
      </c>
      <c r="AE1799" s="244" t="s">
        <v>24</v>
      </c>
      <c r="AF1799" s="244" t="s">
        <v>24</v>
      </c>
      <c r="AG1799" s="244" t="s">
        <v>24</v>
      </c>
      <c r="AH1799" s="902"/>
      <c r="AI1799" s="244" t="str">
        <f t="shared" si="158"/>
        <v>SC P360 - SC P410 A/M------</v>
      </c>
      <c r="AJ1799" s="1315">
        <f t="shared" si="163"/>
        <v>42753</v>
      </c>
      <c r="AK1799" s="199">
        <v>43511</v>
      </c>
      <c r="AL1799" s="696">
        <v>43511</v>
      </c>
      <c r="AM1799" s="213"/>
      <c r="AN1799" s="244"/>
      <c r="AO1799" s="244"/>
      <c r="AP1799" s="213"/>
      <c r="AQ1799" s="1231" t="s">
        <v>3094</v>
      </c>
      <c r="AR1799" s="213"/>
      <c r="AS1799" s="213"/>
      <c r="AT1799" s="213"/>
      <c r="AU1799" s="213"/>
      <c r="AV1799" s="177"/>
      <c r="AW1799" s="177"/>
      <c r="AX1799" s="177"/>
      <c r="AY1799" s="885"/>
      <c r="AZ1799" s="177"/>
    </row>
    <row r="1800" spans="2:52" ht="15" customHeight="1">
      <c r="B1800" s="1310">
        <v>1794</v>
      </c>
      <c r="C1800" s="677" t="s">
        <v>9416</v>
      </c>
      <c r="D1800" s="684" t="s">
        <v>9229</v>
      </c>
      <c r="E1800" s="521" t="s">
        <v>4241</v>
      </c>
      <c r="F1800" s="509" t="s">
        <v>9417</v>
      </c>
      <c r="G1800" s="509" t="s">
        <v>102</v>
      </c>
      <c r="H1800" s="522" t="s">
        <v>24</v>
      </c>
      <c r="I1800" s="687">
        <v>35032</v>
      </c>
      <c r="J1800" s="903">
        <f t="shared" ca="1" si="159"/>
        <v>26</v>
      </c>
      <c r="K1800" s="176" t="s">
        <v>24</v>
      </c>
      <c r="L1800" s="170" t="s">
        <v>24</v>
      </c>
      <c r="M1800" s="173" t="s">
        <v>24</v>
      </c>
      <c r="N1800" s="578">
        <v>42753</v>
      </c>
      <c r="O1800" s="199" t="s">
        <v>24</v>
      </c>
      <c r="P1800" s="595" t="s">
        <v>24</v>
      </c>
      <c r="Q1800" s="198" t="str">
        <f t="shared" si="161"/>
        <v>-</v>
      </c>
      <c r="R1800" s="181" t="str">
        <f t="shared" ca="1" si="162"/>
        <v>TIDAK MCU</v>
      </c>
      <c r="S1800" s="451" t="s">
        <v>9891</v>
      </c>
      <c r="T1800" s="904">
        <v>44529</v>
      </c>
      <c r="U1800" s="887">
        <v>44529</v>
      </c>
      <c r="V1800" s="904" t="s">
        <v>24</v>
      </c>
      <c r="W1800" s="136" t="s">
        <v>24</v>
      </c>
      <c r="X1800" s="200"/>
      <c r="Y1800" s="201"/>
      <c r="Z1800" s="202"/>
      <c r="AA1800" s="464" t="s">
        <v>927</v>
      </c>
      <c r="AB1800" s="232" t="s">
        <v>24</v>
      </c>
      <c r="AC1800" s="244" t="s">
        <v>24</v>
      </c>
      <c r="AD1800" s="244" t="s">
        <v>24</v>
      </c>
      <c r="AE1800" s="244" t="s">
        <v>24</v>
      </c>
      <c r="AF1800" s="244" t="s">
        <v>24</v>
      </c>
      <c r="AG1800" s="244" t="s">
        <v>24</v>
      </c>
      <c r="AH1800" s="902"/>
      <c r="AI1800" s="244" t="str">
        <f t="shared" si="158"/>
        <v>SC P360 - SC P410 A/M------</v>
      </c>
      <c r="AJ1800" s="1315">
        <f t="shared" si="163"/>
        <v>42753</v>
      </c>
      <c r="AK1800" s="599" t="s">
        <v>24</v>
      </c>
      <c r="AL1800" s="679">
        <v>42753</v>
      </c>
      <c r="AM1800" s="213"/>
      <c r="AN1800" s="244"/>
      <c r="AO1800" s="244"/>
      <c r="AP1800" s="213"/>
      <c r="AQ1800" s="180" t="s">
        <v>3094</v>
      </c>
      <c r="AR1800" s="213"/>
      <c r="AS1800" s="213"/>
      <c r="AT1800" s="213"/>
      <c r="AU1800" s="213"/>
      <c r="AV1800" s="885"/>
      <c r="AW1800" s="885"/>
      <c r="AX1800" s="885"/>
      <c r="AY1800" s="885"/>
      <c r="AZ1800" s="177"/>
    </row>
    <row r="1801" spans="2:52" ht="15" customHeight="1">
      <c r="B1801" s="1310">
        <v>1505</v>
      </c>
      <c r="C1801" s="553" t="s">
        <v>8133</v>
      </c>
      <c r="D1801" s="232" t="s">
        <v>230</v>
      </c>
      <c r="E1801" s="521" t="s">
        <v>4228</v>
      </c>
      <c r="F1801" s="509" t="s">
        <v>8134</v>
      </c>
      <c r="G1801" s="509" t="s">
        <v>102</v>
      </c>
      <c r="H1801" s="688" t="s">
        <v>8135</v>
      </c>
      <c r="I1801" s="217">
        <v>35149</v>
      </c>
      <c r="J1801" s="231">
        <f t="shared" ca="1" si="159"/>
        <v>26</v>
      </c>
      <c r="K1801" s="176" t="s">
        <v>24</v>
      </c>
      <c r="L1801" s="170" t="s">
        <v>24</v>
      </c>
      <c r="M1801" s="173" t="s">
        <v>24</v>
      </c>
      <c r="N1801" s="578">
        <v>43235</v>
      </c>
      <c r="O1801" s="199" t="s">
        <v>24</v>
      </c>
      <c r="P1801" s="586" t="s">
        <v>24</v>
      </c>
      <c r="Q1801" s="198" t="str">
        <f t="shared" si="161"/>
        <v>-</v>
      </c>
      <c r="R1801" s="181" t="str">
        <f t="shared" ca="1" si="162"/>
        <v>TIDAK MCU</v>
      </c>
      <c r="S1801" s="451" t="s">
        <v>8952</v>
      </c>
      <c r="T1801" s="904">
        <v>44645</v>
      </c>
      <c r="U1801" s="887">
        <v>44645</v>
      </c>
      <c r="V1801" s="904" t="s">
        <v>24</v>
      </c>
      <c r="W1801" s="136" t="s">
        <v>24</v>
      </c>
      <c r="X1801" s="200"/>
      <c r="Y1801" s="201"/>
      <c r="Z1801" s="202"/>
      <c r="AA1801" s="462" t="s">
        <v>4457</v>
      </c>
      <c r="AB1801" s="462" t="s">
        <v>9113</v>
      </c>
      <c r="AC1801" s="213"/>
      <c r="AD1801" s="213"/>
      <c r="AE1801" s="213"/>
      <c r="AF1801" s="213"/>
      <c r="AG1801" s="213"/>
      <c r="AH1801" s="369"/>
      <c r="AI1801" s="244" t="str">
        <f t="shared" si="158"/>
        <v>SC P360, SC P380SC P410 A/M</v>
      </c>
      <c r="AJ1801" s="1315">
        <f t="shared" si="163"/>
        <v>43235</v>
      </c>
      <c r="AK1801" s="530">
        <v>44236</v>
      </c>
      <c r="AL1801" s="696">
        <v>43242</v>
      </c>
      <c r="AM1801" s="213"/>
      <c r="AN1801" s="244"/>
      <c r="AO1801" s="244"/>
      <c r="AP1801" s="213"/>
      <c r="AQ1801" s="1231" t="s">
        <v>3094</v>
      </c>
      <c r="AR1801" s="213"/>
      <c r="AS1801" s="213"/>
      <c r="AT1801" s="213"/>
      <c r="AU1801" s="213"/>
      <c r="AV1801" s="177"/>
      <c r="AW1801" s="177"/>
      <c r="AX1801" s="177"/>
      <c r="AY1801" s="885"/>
      <c r="AZ1801" s="177"/>
    </row>
    <row r="1802" spans="2:52" ht="15" customHeight="1">
      <c r="B1802" s="1310">
        <v>1796</v>
      </c>
      <c r="C1802" s="677" t="s">
        <v>9420</v>
      </c>
      <c r="D1802" s="684" t="s">
        <v>9212</v>
      </c>
      <c r="E1802" s="554" t="s">
        <v>4241</v>
      </c>
      <c r="F1802" s="509" t="s">
        <v>9421</v>
      </c>
      <c r="G1802" s="509" t="s">
        <v>102</v>
      </c>
      <c r="H1802" s="522" t="s">
        <v>24</v>
      </c>
      <c r="I1802" s="687">
        <v>35198</v>
      </c>
      <c r="J1802" s="231">
        <f t="shared" ca="1" si="159"/>
        <v>25</v>
      </c>
      <c r="K1802" s="176" t="s">
        <v>24</v>
      </c>
      <c r="L1802" s="170" t="s">
        <v>24</v>
      </c>
      <c r="M1802" s="173" t="s">
        <v>24</v>
      </c>
      <c r="N1802" s="578">
        <v>42753</v>
      </c>
      <c r="O1802" s="199" t="s">
        <v>24</v>
      </c>
      <c r="P1802" s="595" t="s">
        <v>24</v>
      </c>
      <c r="Q1802" s="198" t="str">
        <f t="shared" si="161"/>
        <v>-</v>
      </c>
      <c r="R1802" s="181" t="str">
        <f t="shared" ca="1" si="162"/>
        <v>TIDAK MCU</v>
      </c>
      <c r="S1802" s="451" t="s">
        <v>24</v>
      </c>
      <c r="T1802" s="904">
        <v>44329</v>
      </c>
      <c r="U1802" s="1329" t="s">
        <v>99</v>
      </c>
      <c r="V1802" s="395" t="s">
        <v>24</v>
      </c>
      <c r="W1802" s="136" t="s">
        <v>24</v>
      </c>
      <c r="X1802" s="200"/>
      <c r="Y1802" s="201"/>
      <c r="Z1802" s="202"/>
      <c r="AA1802" s="232" t="s">
        <v>24</v>
      </c>
      <c r="AB1802" s="232" t="s">
        <v>24</v>
      </c>
      <c r="AC1802" s="244" t="s">
        <v>24</v>
      </c>
      <c r="AD1802" s="244" t="s">
        <v>24</v>
      </c>
      <c r="AE1802" s="244" t="s">
        <v>24</v>
      </c>
      <c r="AF1802" s="244" t="s">
        <v>24</v>
      </c>
      <c r="AG1802" s="244" t="s">
        <v>24</v>
      </c>
      <c r="AH1802" s="902"/>
      <c r="AI1802" s="244" t="str">
        <f t="shared" si="158"/>
        <v>-------</v>
      </c>
      <c r="AJ1802" s="1315">
        <f t="shared" si="163"/>
        <v>42753</v>
      </c>
      <c r="AK1802" s="217" t="s">
        <v>24</v>
      </c>
      <c r="AL1802" s="614" t="s">
        <v>24</v>
      </c>
      <c r="AM1802" s="213"/>
      <c r="AN1802" s="244"/>
      <c r="AO1802" s="244"/>
      <c r="AP1802" s="213"/>
      <c r="AQ1802" s="243" t="s">
        <v>3094</v>
      </c>
      <c r="AR1802" s="213"/>
      <c r="AS1802" s="213"/>
      <c r="AT1802" s="213"/>
      <c r="AU1802" s="213"/>
      <c r="AV1802" s="177"/>
      <c r="AW1802" s="177"/>
      <c r="AX1802" s="177"/>
      <c r="AY1802" s="177"/>
      <c r="AZ1802" s="177"/>
    </row>
    <row r="1803" spans="2:52" ht="15" customHeight="1">
      <c r="B1803" s="1310">
        <v>1797</v>
      </c>
      <c r="C1803" s="677" t="s">
        <v>9422</v>
      </c>
      <c r="D1803" s="684" t="s">
        <v>9229</v>
      </c>
      <c r="E1803" s="521" t="s">
        <v>4241</v>
      </c>
      <c r="F1803" s="509" t="s">
        <v>9423</v>
      </c>
      <c r="G1803" s="509" t="s">
        <v>102</v>
      </c>
      <c r="H1803" s="522" t="s">
        <v>24</v>
      </c>
      <c r="I1803" s="687">
        <v>35310</v>
      </c>
      <c r="J1803" s="231">
        <f t="shared" ca="1" si="159"/>
        <v>25</v>
      </c>
      <c r="K1803" s="312" t="s">
        <v>24</v>
      </c>
      <c r="L1803" s="322" t="s">
        <v>24</v>
      </c>
      <c r="M1803" s="332" t="s">
        <v>24</v>
      </c>
      <c r="N1803" s="578">
        <v>42753</v>
      </c>
      <c r="O1803" s="199" t="s">
        <v>24</v>
      </c>
      <c r="P1803" s="595" t="s">
        <v>24</v>
      </c>
      <c r="Q1803" s="198" t="str">
        <f t="shared" si="161"/>
        <v>-</v>
      </c>
      <c r="R1803" s="181" t="str">
        <f t="shared" ca="1" si="162"/>
        <v>TIDAK MCU</v>
      </c>
      <c r="S1803" s="451" t="s">
        <v>24</v>
      </c>
      <c r="T1803" s="904">
        <v>44441</v>
      </c>
      <c r="U1803" s="1329" t="s">
        <v>99</v>
      </c>
      <c r="V1803" s="904" t="s">
        <v>24</v>
      </c>
      <c r="W1803" s="136" t="s">
        <v>24</v>
      </c>
      <c r="X1803" s="200"/>
      <c r="Y1803" s="201"/>
      <c r="Z1803" s="202"/>
      <c r="AA1803" s="232" t="s">
        <v>24</v>
      </c>
      <c r="AB1803" s="232" t="s">
        <v>24</v>
      </c>
      <c r="AC1803" s="244" t="s">
        <v>24</v>
      </c>
      <c r="AD1803" s="244" t="s">
        <v>24</v>
      </c>
      <c r="AE1803" s="244" t="s">
        <v>24</v>
      </c>
      <c r="AF1803" s="244" t="s">
        <v>24</v>
      </c>
      <c r="AG1803" s="244" t="s">
        <v>24</v>
      </c>
      <c r="AH1803" s="902"/>
      <c r="AI1803" s="244" t="str">
        <f t="shared" si="158"/>
        <v>-------</v>
      </c>
      <c r="AJ1803" s="1315">
        <f t="shared" si="163"/>
        <v>42753</v>
      </c>
      <c r="AK1803" s="217" t="s">
        <v>24</v>
      </c>
      <c r="AL1803" s="614" t="s">
        <v>24</v>
      </c>
      <c r="AM1803" s="213"/>
      <c r="AN1803" s="244"/>
      <c r="AO1803" s="244"/>
      <c r="AP1803" s="213"/>
      <c r="AQ1803" s="1231" t="s">
        <v>3094</v>
      </c>
      <c r="AR1803" s="213"/>
      <c r="AS1803" s="213"/>
      <c r="AT1803" s="213"/>
      <c r="AU1803" s="213"/>
      <c r="AV1803" s="177"/>
      <c r="AW1803" s="177"/>
      <c r="AX1803" s="177"/>
      <c r="AY1803" s="177"/>
      <c r="AZ1803" s="177"/>
    </row>
    <row r="1804" spans="2:52" ht="15" customHeight="1">
      <c r="B1804" s="1310">
        <v>1798</v>
      </c>
      <c r="C1804" s="677" t="s">
        <v>9424</v>
      </c>
      <c r="D1804" s="684" t="s">
        <v>9212</v>
      </c>
      <c r="E1804" s="554" t="s">
        <v>4241</v>
      </c>
      <c r="F1804" s="509" t="s">
        <v>9425</v>
      </c>
      <c r="G1804" s="509" t="s">
        <v>102</v>
      </c>
      <c r="H1804" s="522" t="s">
        <v>24</v>
      </c>
      <c r="I1804" s="687">
        <v>35431</v>
      </c>
      <c r="J1804" s="903">
        <f t="shared" ca="1" si="159"/>
        <v>25</v>
      </c>
      <c r="K1804" s="312" t="s">
        <v>24</v>
      </c>
      <c r="L1804" s="322" t="s">
        <v>24</v>
      </c>
      <c r="M1804" s="332" t="s">
        <v>24</v>
      </c>
      <c r="N1804" s="578">
        <v>42753</v>
      </c>
      <c r="O1804" s="199" t="s">
        <v>24</v>
      </c>
      <c r="P1804" s="595" t="s">
        <v>24</v>
      </c>
      <c r="Q1804" s="198" t="str">
        <f t="shared" si="161"/>
        <v>-</v>
      </c>
      <c r="R1804" s="181" t="str">
        <f t="shared" ca="1" si="162"/>
        <v>TIDAK MCU</v>
      </c>
      <c r="S1804" s="451" t="s">
        <v>9893</v>
      </c>
      <c r="T1804" s="904">
        <v>44562</v>
      </c>
      <c r="U1804" s="887">
        <v>44562</v>
      </c>
      <c r="V1804" s="904" t="s">
        <v>24</v>
      </c>
      <c r="W1804" s="136" t="s">
        <v>24</v>
      </c>
      <c r="X1804" s="200"/>
      <c r="Y1804" s="201"/>
      <c r="Z1804" s="202"/>
      <c r="AA1804" s="464" t="s">
        <v>926</v>
      </c>
      <c r="AB1804" s="464" t="s">
        <v>9109</v>
      </c>
      <c r="AC1804" s="244" t="s">
        <v>24</v>
      </c>
      <c r="AD1804" s="244" t="s">
        <v>24</v>
      </c>
      <c r="AE1804" s="244" t="s">
        <v>24</v>
      </c>
      <c r="AF1804" s="244" t="s">
        <v>24</v>
      </c>
      <c r="AG1804" s="244" t="s">
        <v>24</v>
      </c>
      <c r="AH1804" s="902"/>
      <c r="AI1804" s="244" t="str">
        <f t="shared" si="158"/>
        <v>HD 465, HD 785GD CAT 14M3-----</v>
      </c>
      <c r="AJ1804" s="1315">
        <f t="shared" si="163"/>
        <v>42753</v>
      </c>
      <c r="AK1804" s="199">
        <v>43794</v>
      </c>
      <c r="AL1804" s="696">
        <v>43794</v>
      </c>
      <c r="AM1804" s="213"/>
      <c r="AN1804" s="244"/>
      <c r="AO1804" s="244"/>
      <c r="AP1804" s="213"/>
      <c r="AQ1804" s="1231" t="s">
        <v>3094</v>
      </c>
      <c r="AR1804" s="213"/>
      <c r="AS1804" s="213"/>
      <c r="AT1804" s="213"/>
      <c r="AU1804" s="213"/>
      <c r="AZ1804" s="177"/>
    </row>
    <row r="1805" spans="2:52" ht="15" customHeight="1">
      <c r="B1805" s="1310">
        <v>1799</v>
      </c>
      <c r="C1805" s="677" t="s">
        <v>9426</v>
      </c>
      <c r="D1805" s="684" t="s">
        <v>9212</v>
      </c>
      <c r="E1805" s="521" t="s">
        <v>4241</v>
      </c>
      <c r="F1805" s="509" t="s">
        <v>9427</v>
      </c>
      <c r="G1805" s="509" t="s">
        <v>102</v>
      </c>
      <c r="H1805" s="522" t="s">
        <v>24</v>
      </c>
      <c r="I1805" s="687">
        <v>35535</v>
      </c>
      <c r="J1805" s="903">
        <f t="shared" ca="1" si="159"/>
        <v>25</v>
      </c>
      <c r="K1805" s="312" t="s">
        <v>24</v>
      </c>
      <c r="L1805" s="322" t="s">
        <v>24</v>
      </c>
      <c r="M1805" s="332" t="s">
        <v>24</v>
      </c>
      <c r="N1805" s="578">
        <v>42879</v>
      </c>
      <c r="O1805" s="199" t="s">
        <v>24</v>
      </c>
      <c r="P1805" s="199" t="s">
        <v>24</v>
      </c>
      <c r="Q1805" s="194" t="str">
        <f t="shared" si="161"/>
        <v>-</v>
      </c>
      <c r="R1805" s="181" t="str">
        <f t="shared" ca="1" si="162"/>
        <v>TIDAK MCU</v>
      </c>
      <c r="S1805" s="451" t="s">
        <v>24</v>
      </c>
      <c r="T1805" s="904">
        <v>44301</v>
      </c>
      <c r="U1805" s="1329" t="s">
        <v>24</v>
      </c>
      <c r="V1805" s="904" t="s">
        <v>24</v>
      </c>
      <c r="W1805" s="136" t="s">
        <v>24</v>
      </c>
      <c r="X1805" s="200"/>
      <c r="Y1805" s="201"/>
      <c r="Z1805" s="202"/>
      <c r="AA1805" s="232" t="s">
        <v>24</v>
      </c>
      <c r="AB1805" s="232" t="s">
        <v>24</v>
      </c>
      <c r="AC1805" s="244" t="s">
        <v>24</v>
      </c>
      <c r="AD1805" s="244" t="s">
        <v>24</v>
      </c>
      <c r="AE1805" s="244" t="s">
        <v>24</v>
      </c>
      <c r="AF1805" s="244" t="s">
        <v>24</v>
      </c>
      <c r="AG1805" s="244" t="s">
        <v>24</v>
      </c>
      <c r="AH1805" s="902"/>
      <c r="AI1805" s="244" t="str">
        <f t="shared" si="158"/>
        <v>-------</v>
      </c>
      <c r="AJ1805" s="1315">
        <f t="shared" si="163"/>
        <v>42879</v>
      </c>
      <c r="AK1805" s="217" t="s">
        <v>24</v>
      </c>
      <c r="AL1805" s="614" t="s">
        <v>24</v>
      </c>
      <c r="AM1805" s="213"/>
      <c r="AN1805" s="244"/>
      <c r="AO1805" s="244"/>
      <c r="AP1805" s="213"/>
      <c r="AQ1805" s="462" t="s">
        <v>3094</v>
      </c>
      <c r="AR1805" s="213"/>
      <c r="AS1805" s="213"/>
      <c r="AT1805" s="213"/>
      <c r="AU1805" s="213"/>
      <c r="AZ1805" s="177"/>
    </row>
    <row r="1806" spans="2:52" ht="15" customHeight="1">
      <c r="B1806" s="1310">
        <v>1800</v>
      </c>
      <c r="C1806" s="553" t="s">
        <v>9428</v>
      </c>
      <c r="D1806" s="384" t="s">
        <v>9229</v>
      </c>
      <c r="E1806" s="521" t="s">
        <v>4241</v>
      </c>
      <c r="F1806" s="509" t="s">
        <v>9429</v>
      </c>
      <c r="G1806" s="509" t="s">
        <v>102</v>
      </c>
      <c r="H1806" s="522" t="s">
        <v>24</v>
      </c>
      <c r="I1806" s="687">
        <v>35992</v>
      </c>
      <c r="J1806" s="903">
        <f t="shared" ca="1" si="159"/>
        <v>23</v>
      </c>
      <c r="K1806" s="176" t="s">
        <v>24</v>
      </c>
      <c r="L1806" s="170" t="s">
        <v>24</v>
      </c>
      <c r="M1806" s="173" t="s">
        <v>24</v>
      </c>
      <c r="N1806" s="578">
        <v>43000</v>
      </c>
      <c r="O1806" s="199" t="s">
        <v>24</v>
      </c>
      <c r="P1806" s="595" t="s">
        <v>24</v>
      </c>
      <c r="Q1806" s="198" t="str">
        <f t="shared" si="161"/>
        <v>-</v>
      </c>
      <c r="R1806" s="181" t="str">
        <f t="shared" ca="1" si="162"/>
        <v>TIDAK MCU</v>
      </c>
      <c r="S1806" s="451" t="s">
        <v>24</v>
      </c>
      <c r="T1806" s="904">
        <v>44393</v>
      </c>
      <c r="U1806" s="1329" t="s">
        <v>99</v>
      </c>
      <c r="V1806" s="904" t="s">
        <v>24</v>
      </c>
      <c r="W1806" s="136" t="s">
        <v>24</v>
      </c>
      <c r="X1806" s="200"/>
      <c r="Y1806" s="201"/>
      <c r="Z1806" s="202"/>
      <c r="AA1806" s="232" t="s">
        <v>24</v>
      </c>
      <c r="AB1806" s="232" t="s">
        <v>24</v>
      </c>
      <c r="AC1806" s="244" t="s">
        <v>24</v>
      </c>
      <c r="AD1806" s="244" t="s">
        <v>24</v>
      </c>
      <c r="AE1806" s="244" t="s">
        <v>24</v>
      </c>
      <c r="AF1806" s="244" t="s">
        <v>24</v>
      </c>
      <c r="AG1806" s="244" t="s">
        <v>24</v>
      </c>
      <c r="AH1806" s="902"/>
      <c r="AI1806" s="244" t="str">
        <f t="shared" si="158"/>
        <v>-------</v>
      </c>
      <c r="AJ1806" s="1315">
        <f t="shared" si="163"/>
        <v>43000</v>
      </c>
      <c r="AK1806" s="1315" t="s">
        <v>24</v>
      </c>
      <c r="AL1806" s="614" t="s">
        <v>24</v>
      </c>
      <c r="AM1806" s="213"/>
      <c r="AN1806" s="244"/>
      <c r="AO1806" s="244"/>
      <c r="AP1806" s="213"/>
      <c r="AQ1806" s="1231" t="s">
        <v>3094</v>
      </c>
      <c r="AR1806" s="213"/>
      <c r="AS1806" s="213"/>
      <c r="AT1806" s="213"/>
      <c r="AU1806" s="213"/>
      <c r="AV1806" s="885"/>
      <c r="AW1806" s="885"/>
      <c r="AX1806" s="885"/>
      <c r="AY1806" s="885"/>
      <c r="AZ1806" s="177"/>
    </row>
    <row r="1807" spans="2:52" ht="15" customHeight="1">
      <c r="B1807" s="1310">
        <v>1801</v>
      </c>
      <c r="C1807" s="677" t="s">
        <v>9430</v>
      </c>
      <c r="D1807" s="684" t="s">
        <v>9229</v>
      </c>
      <c r="E1807" s="521" t="s">
        <v>4241</v>
      </c>
      <c r="F1807" s="509" t="s">
        <v>9431</v>
      </c>
      <c r="G1807" s="509" t="s">
        <v>102</v>
      </c>
      <c r="H1807" s="522" t="s">
        <v>24</v>
      </c>
      <c r="I1807" s="687">
        <v>35217</v>
      </c>
      <c r="J1807" s="903">
        <f t="shared" ca="1" si="159"/>
        <v>25</v>
      </c>
      <c r="K1807" s="176" t="s">
        <v>24</v>
      </c>
      <c r="L1807" s="170" t="s">
        <v>24</v>
      </c>
      <c r="M1807" s="173" t="s">
        <v>24</v>
      </c>
      <c r="N1807" s="578">
        <v>43000</v>
      </c>
      <c r="O1807" s="199" t="s">
        <v>24</v>
      </c>
      <c r="P1807" s="595" t="s">
        <v>24</v>
      </c>
      <c r="Q1807" s="198" t="str">
        <f t="shared" si="161"/>
        <v>-</v>
      </c>
      <c r="R1807" s="181" t="str">
        <f t="shared" ca="1" si="162"/>
        <v>TIDAK MCU</v>
      </c>
      <c r="S1807" s="451" t="s">
        <v>24</v>
      </c>
      <c r="T1807" s="904">
        <v>44348</v>
      </c>
      <c r="U1807" s="1329" t="s">
        <v>24</v>
      </c>
      <c r="V1807" s="904" t="s">
        <v>24</v>
      </c>
      <c r="W1807" s="136" t="s">
        <v>24</v>
      </c>
      <c r="X1807" s="200"/>
      <c r="Y1807" s="201"/>
      <c r="Z1807" s="202"/>
      <c r="AA1807" s="232" t="s">
        <v>24</v>
      </c>
      <c r="AB1807" s="232" t="s">
        <v>24</v>
      </c>
      <c r="AC1807" s="244" t="s">
        <v>24</v>
      </c>
      <c r="AD1807" s="244" t="s">
        <v>24</v>
      </c>
      <c r="AE1807" s="244" t="s">
        <v>24</v>
      </c>
      <c r="AF1807" s="244" t="s">
        <v>24</v>
      </c>
      <c r="AG1807" s="244" t="s">
        <v>24</v>
      </c>
      <c r="AH1807" s="902"/>
      <c r="AI1807" s="244" t="str">
        <f t="shared" si="158"/>
        <v>-------</v>
      </c>
      <c r="AJ1807" s="1315">
        <f t="shared" si="163"/>
        <v>43000</v>
      </c>
      <c r="AK1807" s="217" t="s">
        <v>24</v>
      </c>
      <c r="AL1807" s="614" t="s">
        <v>24</v>
      </c>
      <c r="AM1807" s="213"/>
      <c r="AN1807" s="244"/>
      <c r="AO1807" s="244"/>
      <c r="AP1807" s="213"/>
      <c r="AQ1807" s="1231" t="s">
        <v>3094</v>
      </c>
      <c r="AR1807" s="213"/>
      <c r="AS1807" s="213"/>
      <c r="AT1807" s="213"/>
      <c r="AU1807" s="213"/>
      <c r="AV1807" s="885"/>
      <c r="AW1807" s="885"/>
      <c r="AX1807" s="885"/>
      <c r="AY1807" s="885"/>
      <c r="AZ1807" s="177"/>
    </row>
    <row r="1808" spans="2:52" ht="15" customHeight="1">
      <c r="B1808" s="1310">
        <v>1802</v>
      </c>
      <c r="C1808" s="553" t="s">
        <v>9432</v>
      </c>
      <c r="D1808" s="384" t="s">
        <v>9229</v>
      </c>
      <c r="E1808" s="521" t="s">
        <v>4241</v>
      </c>
      <c r="F1808" s="509" t="s">
        <v>9433</v>
      </c>
      <c r="G1808" s="509" t="s">
        <v>102</v>
      </c>
      <c r="H1808" s="522" t="s">
        <v>24</v>
      </c>
      <c r="I1808" s="687">
        <v>33439</v>
      </c>
      <c r="J1808" s="231">
        <f t="shared" ca="1" si="159"/>
        <v>30</v>
      </c>
      <c r="K1808" s="312" t="s">
        <v>24</v>
      </c>
      <c r="L1808" s="322" t="s">
        <v>24</v>
      </c>
      <c r="M1808" s="332" t="s">
        <v>24</v>
      </c>
      <c r="N1808" s="578">
        <v>42800</v>
      </c>
      <c r="O1808" s="199" t="s">
        <v>24</v>
      </c>
      <c r="P1808" s="595" t="s">
        <v>24</v>
      </c>
      <c r="Q1808" s="198" t="str">
        <f t="shared" si="161"/>
        <v>-</v>
      </c>
      <c r="R1808" s="181" t="str">
        <f t="shared" ca="1" si="162"/>
        <v>TIDAK MCU</v>
      </c>
      <c r="S1808" s="451" t="s">
        <v>9894</v>
      </c>
      <c r="T1808" s="904">
        <v>44397</v>
      </c>
      <c r="U1808" s="887">
        <v>44397</v>
      </c>
      <c r="V1808" s="904" t="s">
        <v>24</v>
      </c>
      <c r="W1808" s="136" t="s">
        <v>24</v>
      </c>
      <c r="X1808" s="200"/>
      <c r="Y1808" s="201"/>
      <c r="Z1808" s="202"/>
      <c r="AA1808" s="464" t="s">
        <v>927</v>
      </c>
      <c r="AB1808" s="232" t="s">
        <v>24</v>
      </c>
      <c r="AC1808" s="244" t="s">
        <v>24</v>
      </c>
      <c r="AD1808" s="244" t="s">
        <v>24</v>
      </c>
      <c r="AE1808" s="244" t="s">
        <v>24</v>
      </c>
      <c r="AF1808" s="244" t="s">
        <v>24</v>
      </c>
      <c r="AG1808" s="244" t="s">
        <v>24</v>
      </c>
      <c r="AH1808" s="902"/>
      <c r="AI1808" s="244" t="str">
        <f t="shared" ref="AI1808:AI1871" si="164">+CONCATENATE(AA1808,AB1808,AC1808,AD1808,AE1808,AF1808,AG1808)</f>
        <v>SC P360 - SC P410 A/M------</v>
      </c>
      <c r="AJ1808" s="1315">
        <f t="shared" si="163"/>
        <v>42800</v>
      </c>
      <c r="AK1808" s="199">
        <v>44083</v>
      </c>
      <c r="AL1808" s="696">
        <v>43808</v>
      </c>
      <c r="AM1808" s="213"/>
      <c r="AN1808" s="244"/>
      <c r="AO1808" s="244"/>
      <c r="AP1808" s="213"/>
      <c r="AQ1808" s="243" t="s">
        <v>3094</v>
      </c>
      <c r="AR1808" s="213"/>
      <c r="AS1808" s="213"/>
      <c r="AT1808" s="213"/>
      <c r="AU1808" s="213"/>
      <c r="AV1808" s="885"/>
      <c r="AW1808" s="885"/>
      <c r="AX1808" s="885"/>
      <c r="AY1808" s="885"/>
      <c r="AZ1808" s="177"/>
    </row>
    <row r="1809" spans="2:52" ht="15" customHeight="1">
      <c r="B1809" s="1310">
        <v>1803</v>
      </c>
      <c r="C1809" s="677" t="s">
        <v>9434</v>
      </c>
      <c r="D1809" s="684" t="s">
        <v>9229</v>
      </c>
      <c r="E1809" s="521" t="s">
        <v>4241</v>
      </c>
      <c r="F1809" s="509" t="s">
        <v>9435</v>
      </c>
      <c r="G1809" s="509" t="s">
        <v>102</v>
      </c>
      <c r="H1809" s="522" t="s">
        <v>24</v>
      </c>
      <c r="I1809" s="687">
        <v>35720</v>
      </c>
      <c r="J1809" s="231">
        <f t="shared" ca="1" si="159"/>
        <v>24</v>
      </c>
      <c r="K1809" s="176" t="s">
        <v>24</v>
      </c>
      <c r="L1809" s="170" t="s">
        <v>24</v>
      </c>
      <c r="M1809" s="173" t="s">
        <v>24</v>
      </c>
      <c r="N1809" s="578">
        <v>43000</v>
      </c>
      <c r="O1809" s="199" t="s">
        <v>24</v>
      </c>
      <c r="P1809" s="595" t="s">
        <v>24</v>
      </c>
      <c r="Q1809" s="198" t="str">
        <f t="shared" si="161"/>
        <v>-</v>
      </c>
      <c r="R1809" s="181" t="str">
        <f t="shared" ca="1" si="162"/>
        <v>TIDAK MCU</v>
      </c>
      <c r="S1809" s="451" t="s">
        <v>9895</v>
      </c>
      <c r="T1809" s="904">
        <v>44486</v>
      </c>
      <c r="U1809" s="1329">
        <v>44486</v>
      </c>
      <c r="V1809" s="904" t="s">
        <v>24</v>
      </c>
      <c r="W1809" s="136" t="s">
        <v>24</v>
      </c>
      <c r="X1809" s="200"/>
      <c r="Y1809" s="201"/>
      <c r="Z1809" s="202"/>
      <c r="AA1809" s="232" t="s">
        <v>927</v>
      </c>
      <c r="AB1809" s="232" t="s">
        <v>24</v>
      </c>
      <c r="AC1809" s="244" t="s">
        <v>24</v>
      </c>
      <c r="AD1809" s="244" t="s">
        <v>24</v>
      </c>
      <c r="AE1809" s="244" t="s">
        <v>24</v>
      </c>
      <c r="AF1809" s="244" t="s">
        <v>24</v>
      </c>
      <c r="AG1809" s="244" t="s">
        <v>24</v>
      </c>
      <c r="AH1809" s="902"/>
      <c r="AI1809" s="244" t="str">
        <f t="shared" si="164"/>
        <v>SC P360 - SC P410 A/M------</v>
      </c>
      <c r="AJ1809" s="1315">
        <f t="shared" si="163"/>
        <v>43000</v>
      </c>
      <c r="AK1809" s="199" t="s">
        <v>24</v>
      </c>
      <c r="AL1809" s="696">
        <v>43452</v>
      </c>
      <c r="AM1809" s="213"/>
      <c r="AN1809" s="244"/>
      <c r="AO1809" s="244"/>
      <c r="AP1809" s="213"/>
      <c r="AQ1809" s="180"/>
      <c r="AR1809" s="213"/>
      <c r="AS1809" s="213"/>
      <c r="AT1809" s="213"/>
      <c r="AU1809" s="213"/>
      <c r="AV1809" s="885"/>
      <c r="AW1809" s="885"/>
      <c r="AX1809" s="885"/>
      <c r="AY1809" s="885"/>
      <c r="AZ1809" s="177"/>
    </row>
    <row r="1810" spans="2:52" ht="15" customHeight="1">
      <c r="B1810" s="1310">
        <v>1804</v>
      </c>
      <c r="C1810" s="547" t="s">
        <v>9436</v>
      </c>
      <c r="D1810" s="384" t="s">
        <v>9229</v>
      </c>
      <c r="E1810" s="521" t="s">
        <v>4241</v>
      </c>
      <c r="F1810" s="509" t="s">
        <v>9437</v>
      </c>
      <c r="G1810" s="509" t="s">
        <v>102</v>
      </c>
      <c r="H1810" s="522" t="s">
        <v>24</v>
      </c>
      <c r="I1810" s="687">
        <v>33937</v>
      </c>
      <c r="J1810" s="903">
        <f t="shared" ca="1" si="159"/>
        <v>29</v>
      </c>
      <c r="K1810" s="176" t="s">
        <v>24</v>
      </c>
      <c r="L1810" s="170" t="s">
        <v>24</v>
      </c>
      <c r="M1810" s="173" t="s">
        <v>24</v>
      </c>
      <c r="N1810" s="578">
        <v>43104</v>
      </c>
      <c r="O1810" s="199" t="s">
        <v>24</v>
      </c>
      <c r="P1810" s="595" t="s">
        <v>24</v>
      </c>
      <c r="Q1810" s="198" t="str">
        <f t="shared" si="161"/>
        <v>-</v>
      </c>
      <c r="R1810" s="181" t="str">
        <f t="shared" ca="1" si="162"/>
        <v>TIDAK MCU</v>
      </c>
      <c r="S1810" s="451" t="s">
        <v>9896</v>
      </c>
      <c r="T1810" s="904">
        <v>44529</v>
      </c>
      <c r="U1810" s="1312">
        <v>44529</v>
      </c>
      <c r="V1810" s="904" t="s">
        <v>24</v>
      </c>
      <c r="W1810" s="136" t="s">
        <v>24</v>
      </c>
      <c r="X1810" s="200"/>
      <c r="Y1810" s="201"/>
      <c r="Z1810" s="202"/>
      <c r="AA1810" s="464" t="s">
        <v>4457</v>
      </c>
      <c r="AB1810" s="232" t="s">
        <v>24</v>
      </c>
      <c r="AC1810" s="244" t="s">
        <v>24</v>
      </c>
      <c r="AD1810" s="244" t="s">
        <v>24</v>
      </c>
      <c r="AE1810" s="244" t="s">
        <v>24</v>
      </c>
      <c r="AF1810" s="244" t="s">
        <v>24</v>
      </c>
      <c r="AG1810" s="244" t="s">
        <v>24</v>
      </c>
      <c r="AH1810" s="902"/>
      <c r="AI1810" s="244" t="str">
        <f t="shared" si="164"/>
        <v>SC P360, SC P380------</v>
      </c>
      <c r="AJ1810" s="1315">
        <f t="shared" si="163"/>
        <v>43104</v>
      </c>
      <c r="AK1810" s="199">
        <v>43801</v>
      </c>
      <c r="AL1810" s="696">
        <v>43801</v>
      </c>
      <c r="AM1810" s="213"/>
      <c r="AN1810" s="244"/>
      <c r="AO1810" s="244"/>
      <c r="AP1810" s="213"/>
      <c r="AQ1810" s="1231" t="s">
        <v>3094</v>
      </c>
      <c r="AR1810" s="213"/>
      <c r="AS1810" s="213"/>
      <c r="AT1810" s="213"/>
      <c r="AU1810" s="213"/>
      <c r="AV1810" s="885"/>
      <c r="AW1810" s="885"/>
      <c r="AX1810" s="885"/>
      <c r="AY1810" s="885"/>
      <c r="AZ1810" s="177"/>
    </row>
    <row r="1811" spans="2:52" ht="15" customHeight="1">
      <c r="B1811" s="1310">
        <v>1805</v>
      </c>
      <c r="C1811" s="547" t="s">
        <v>9438</v>
      </c>
      <c r="D1811" s="384" t="s">
        <v>226</v>
      </c>
      <c r="E1811" s="521" t="s">
        <v>4241</v>
      </c>
      <c r="F1811" s="1314" t="s">
        <v>9439</v>
      </c>
      <c r="G1811" s="509" t="s">
        <v>102</v>
      </c>
      <c r="H1811" s="522" t="s">
        <v>24</v>
      </c>
      <c r="I1811" s="663">
        <v>36126</v>
      </c>
      <c r="J1811" s="903">
        <f t="shared" ca="1" si="159"/>
        <v>23</v>
      </c>
      <c r="K1811" s="176" t="s">
        <v>24</v>
      </c>
      <c r="L1811" s="170" t="s">
        <v>24</v>
      </c>
      <c r="M1811" s="173" t="s">
        <v>24</v>
      </c>
      <c r="N1811" s="576" t="s">
        <v>24</v>
      </c>
      <c r="O1811" s="199" t="s">
        <v>24</v>
      </c>
      <c r="P1811" s="595" t="s">
        <v>24</v>
      </c>
      <c r="Q1811" s="198" t="str">
        <f t="shared" si="161"/>
        <v>-</v>
      </c>
      <c r="R1811" s="181" t="str">
        <f t="shared" ca="1" si="162"/>
        <v>TIDAK MCU</v>
      </c>
      <c r="S1811" s="451" t="s">
        <v>9897</v>
      </c>
      <c r="T1811" s="904">
        <v>44527</v>
      </c>
      <c r="U1811" s="887">
        <v>44527</v>
      </c>
      <c r="V1811" s="904" t="s">
        <v>24</v>
      </c>
      <c r="W1811" s="136" t="s">
        <v>24</v>
      </c>
      <c r="X1811" s="200"/>
      <c r="Y1811" s="201"/>
      <c r="Z1811" s="202"/>
      <c r="AA1811" s="232" t="s">
        <v>925</v>
      </c>
      <c r="AB1811" s="232" t="s">
        <v>24</v>
      </c>
      <c r="AC1811" s="244" t="s">
        <v>24</v>
      </c>
      <c r="AD1811" s="244" t="s">
        <v>24</v>
      </c>
      <c r="AE1811" s="244" t="s">
        <v>24</v>
      </c>
      <c r="AF1811" s="244" t="s">
        <v>24</v>
      </c>
      <c r="AG1811" s="244" t="s">
        <v>24</v>
      </c>
      <c r="AH1811" s="902"/>
      <c r="AI1811" s="244" t="str">
        <f t="shared" si="164"/>
        <v>PC 200 - PC 2000------</v>
      </c>
      <c r="AJ1811" s="1315" t="str">
        <f t="shared" si="163"/>
        <v>-</v>
      </c>
      <c r="AK1811" s="199">
        <v>43766</v>
      </c>
      <c r="AL1811" s="696">
        <v>43797</v>
      </c>
      <c r="AM1811" s="213"/>
      <c r="AN1811" s="244"/>
      <c r="AO1811" s="244"/>
      <c r="AP1811" s="213"/>
      <c r="AQ1811" s="1231" t="s">
        <v>3094</v>
      </c>
      <c r="AR1811" s="213"/>
      <c r="AS1811" s="213"/>
      <c r="AT1811" s="213"/>
      <c r="AU1811" s="213"/>
      <c r="AV1811" s="885"/>
      <c r="AW1811" s="885"/>
      <c r="AX1811" s="885"/>
      <c r="AY1811" s="885"/>
      <c r="AZ1811" s="177"/>
    </row>
    <row r="1812" spans="2:52" ht="15" customHeight="1">
      <c r="B1812" s="1310">
        <v>1806</v>
      </c>
      <c r="C1812" s="677" t="s">
        <v>9440</v>
      </c>
      <c r="D1812" s="684" t="s">
        <v>9229</v>
      </c>
      <c r="E1812" s="521" t="s">
        <v>4241</v>
      </c>
      <c r="F1812" s="509" t="s">
        <v>9441</v>
      </c>
      <c r="G1812" s="509" t="s">
        <v>102</v>
      </c>
      <c r="H1812" s="522" t="s">
        <v>24</v>
      </c>
      <c r="I1812" s="687">
        <v>35823</v>
      </c>
      <c r="J1812" s="231">
        <f t="shared" ca="1" si="159"/>
        <v>24</v>
      </c>
      <c r="K1812" s="176" t="s">
        <v>24</v>
      </c>
      <c r="L1812" s="170" t="s">
        <v>24</v>
      </c>
      <c r="M1812" s="173" t="s">
        <v>24</v>
      </c>
      <c r="N1812" s="578">
        <v>43000</v>
      </c>
      <c r="O1812" s="199" t="s">
        <v>24</v>
      </c>
      <c r="P1812" s="595" t="s">
        <v>24</v>
      </c>
      <c r="Q1812" s="198" t="str">
        <f t="shared" si="161"/>
        <v>-</v>
      </c>
      <c r="R1812" s="181" t="str">
        <f t="shared" ca="1" si="162"/>
        <v>TIDAK MCU</v>
      </c>
      <c r="S1812" s="451" t="s">
        <v>24</v>
      </c>
      <c r="T1812" s="904">
        <v>44589</v>
      </c>
      <c r="U1812" s="1329" t="s">
        <v>99</v>
      </c>
      <c r="V1812" s="395" t="s">
        <v>24</v>
      </c>
      <c r="W1812" s="136" t="s">
        <v>24</v>
      </c>
      <c r="X1812" s="200"/>
      <c r="Y1812" s="201"/>
      <c r="Z1812" s="202"/>
      <c r="AA1812" s="232" t="s">
        <v>24</v>
      </c>
      <c r="AB1812" s="232" t="s">
        <v>24</v>
      </c>
      <c r="AC1812" s="244" t="s">
        <v>24</v>
      </c>
      <c r="AD1812" s="244" t="s">
        <v>24</v>
      </c>
      <c r="AE1812" s="244" t="s">
        <v>24</v>
      </c>
      <c r="AF1812" s="244" t="s">
        <v>24</v>
      </c>
      <c r="AG1812" s="244" t="s">
        <v>24</v>
      </c>
      <c r="AH1812" s="481"/>
      <c r="AI1812" s="244" t="str">
        <f t="shared" si="164"/>
        <v>-------</v>
      </c>
      <c r="AJ1812" s="1315">
        <f t="shared" si="163"/>
        <v>43000</v>
      </c>
      <c r="AK1812" s="217" t="s">
        <v>24</v>
      </c>
      <c r="AL1812" s="614" t="s">
        <v>24</v>
      </c>
      <c r="AM1812" s="213"/>
      <c r="AN1812" s="244"/>
      <c r="AO1812" s="244"/>
      <c r="AP1812" s="213"/>
      <c r="AQ1812" s="180" t="s">
        <v>3094</v>
      </c>
      <c r="AR1812" s="213"/>
      <c r="AS1812" s="213"/>
      <c r="AT1812" s="213"/>
      <c r="AU1812" s="213"/>
      <c r="AV1812" s="177"/>
      <c r="AW1812" s="177"/>
      <c r="AX1812" s="177"/>
      <c r="AY1812" s="177"/>
      <c r="AZ1812" s="177"/>
    </row>
    <row r="1813" spans="2:52" ht="15" customHeight="1">
      <c r="B1813" s="1310">
        <v>1807</v>
      </c>
      <c r="C1813" s="677" t="s">
        <v>9442</v>
      </c>
      <c r="D1813" s="568" t="s">
        <v>9229</v>
      </c>
      <c r="E1813" s="521" t="s">
        <v>4241</v>
      </c>
      <c r="F1813" s="509" t="s">
        <v>9443</v>
      </c>
      <c r="G1813" s="509" t="s">
        <v>102</v>
      </c>
      <c r="H1813" s="522" t="s">
        <v>24</v>
      </c>
      <c r="I1813" s="687">
        <v>36019</v>
      </c>
      <c r="J1813" s="231">
        <f t="shared" ca="1" si="159"/>
        <v>23</v>
      </c>
      <c r="K1813" s="312" t="s">
        <v>24</v>
      </c>
      <c r="L1813" s="322" t="s">
        <v>24</v>
      </c>
      <c r="M1813" s="332" t="s">
        <v>24</v>
      </c>
      <c r="N1813" s="578">
        <v>43000</v>
      </c>
      <c r="O1813" s="199" t="s">
        <v>24</v>
      </c>
      <c r="P1813" s="595" t="s">
        <v>24</v>
      </c>
      <c r="Q1813" s="198" t="str">
        <f t="shared" si="161"/>
        <v>-</v>
      </c>
      <c r="R1813" s="181" t="str">
        <f t="shared" ca="1" si="162"/>
        <v>TIDAK MCU</v>
      </c>
      <c r="S1813" s="451" t="s">
        <v>24</v>
      </c>
      <c r="T1813" s="1330">
        <v>44420</v>
      </c>
      <c r="U1813" s="1329" t="s">
        <v>99</v>
      </c>
      <c r="V1813" s="904" t="s">
        <v>24</v>
      </c>
      <c r="W1813" s="136" t="s">
        <v>24</v>
      </c>
      <c r="X1813" s="200"/>
      <c r="Y1813" s="201"/>
      <c r="Z1813" s="202"/>
      <c r="AA1813" s="232" t="s">
        <v>24</v>
      </c>
      <c r="AB1813" s="232" t="s">
        <v>24</v>
      </c>
      <c r="AC1813" s="244" t="s">
        <v>24</v>
      </c>
      <c r="AD1813" s="244" t="s">
        <v>24</v>
      </c>
      <c r="AE1813" s="244" t="s">
        <v>24</v>
      </c>
      <c r="AF1813" s="244" t="s">
        <v>24</v>
      </c>
      <c r="AG1813" s="244" t="s">
        <v>24</v>
      </c>
      <c r="AH1813" s="902"/>
      <c r="AI1813" s="244" t="str">
        <f t="shared" si="164"/>
        <v>-------</v>
      </c>
      <c r="AJ1813" s="1315">
        <f t="shared" si="163"/>
        <v>43000</v>
      </c>
      <c r="AK1813" s="217" t="s">
        <v>24</v>
      </c>
      <c r="AL1813" s="614" t="s">
        <v>24</v>
      </c>
      <c r="AM1813" s="213"/>
      <c r="AN1813" s="244"/>
      <c r="AO1813" s="244"/>
      <c r="AP1813" s="213"/>
      <c r="AQ1813" s="180"/>
      <c r="AR1813" s="213"/>
      <c r="AS1813" s="213"/>
      <c r="AT1813" s="213"/>
      <c r="AU1813" s="213"/>
      <c r="AV1813" s="177"/>
      <c r="AW1813" s="177"/>
      <c r="AX1813" s="177"/>
      <c r="AY1813" s="177"/>
      <c r="AZ1813" s="177"/>
    </row>
    <row r="1814" spans="2:52" ht="15" customHeight="1">
      <c r="B1814" s="1310">
        <v>1808</v>
      </c>
      <c r="C1814" s="677" t="s">
        <v>9444</v>
      </c>
      <c r="D1814" s="568" t="s">
        <v>9232</v>
      </c>
      <c r="E1814" s="521" t="s">
        <v>4241</v>
      </c>
      <c r="F1814" s="509" t="s">
        <v>9445</v>
      </c>
      <c r="G1814" s="509" t="s">
        <v>102</v>
      </c>
      <c r="H1814" s="522" t="s">
        <v>24</v>
      </c>
      <c r="I1814" s="687">
        <v>36370</v>
      </c>
      <c r="J1814" s="231">
        <f t="shared" ca="1" si="159"/>
        <v>22</v>
      </c>
      <c r="K1814" s="176" t="s">
        <v>24</v>
      </c>
      <c r="L1814" s="170" t="s">
        <v>24</v>
      </c>
      <c r="M1814" s="173" t="s">
        <v>24</v>
      </c>
      <c r="N1814" s="578">
        <v>42958</v>
      </c>
      <c r="O1814" s="199" t="s">
        <v>24</v>
      </c>
      <c r="P1814" s="595" t="s">
        <v>24</v>
      </c>
      <c r="Q1814" s="198" t="str">
        <f t="shared" si="161"/>
        <v>-</v>
      </c>
      <c r="R1814" s="181" t="str">
        <f t="shared" ca="1" si="162"/>
        <v>TIDAK MCU</v>
      </c>
      <c r="S1814" s="451" t="s">
        <v>9898</v>
      </c>
      <c r="T1814" s="904">
        <v>44406</v>
      </c>
      <c r="U1814" s="1329">
        <v>44406</v>
      </c>
      <c r="V1814" s="395" t="s">
        <v>24</v>
      </c>
      <c r="W1814" s="136" t="s">
        <v>24</v>
      </c>
      <c r="X1814" s="200"/>
      <c r="Y1814" s="201"/>
      <c r="Z1814" s="202"/>
      <c r="AA1814" s="232" t="s">
        <v>925</v>
      </c>
      <c r="AB1814" s="232" t="s">
        <v>24</v>
      </c>
      <c r="AC1814" s="244" t="s">
        <v>24</v>
      </c>
      <c r="AD1814" s="244" t="s">
        <v>24</v>
      </c>
      <c r="AE1814" s="244" t="s">
        <v>24</v>
      </c>
      <c r="AF1814" s="244" t="s">
        <v>24</v>
      </c>
      <c r="AG1814" s="244" t="s">
        <v>24</v>
      </c>
      <c r="AH1814" s="902"/>
      <c r="AI1814" s="244" t="str">
        <f t="shared" si="164"/>
        <v>PC 200 - PC 2000------</v>
      </c>
      <c r="AJ1814" s="1315">
        <f t="shared" si="163"/>
        <v>42958</v>
      </c>
      <c r="AK1814" s="199">
        <v>43766</v>
      </c>
      <c r="AL1814" s="696">
        <v>43797</v>
      </c>
      <c r="AM1814" s="213"/>
      <c r="AN1814" s="244"/>
      <c r="AO1814" s="244"/>
      <c r="AP1814" s="213"/>
      <c r="AQ1814" s="213"/>
      <c r="AR1814" s="213"/>
      <c r="AS1814" s="213"/>
      <c r="AT1814" s="213"/>
      <c r="AU1814" s="213"/>
      <c r="AV1814" s="177"/>
      <c r="AW1814" s="177"/>
      <c r="AX1814" s="177"/>
      <c r="AY1814" s="177"/>
      <c r="AZ1814" s="177"/>
    </row>
    <row r="1815" spans="2:52" ht="15" customHeight="1">
      <c r="B1815" s="1310">
        <v>1809</v>
      </c>
      <c r="C1815" s="547" t="s">
        <v>9446</v>
      </c>
      <c r="D1815" s="232" t="s">
        <v>226</v>
      </c>
      <c r="E1815" s="521" t="s">
        <v>4241</v>
      </c>
      <c r="F1815" s="1314" t="s">
        <v>9447</v>
      </c>
      <c r="G1815" s="509" t="s">
        <v>102</v>
      </c>
      <c r="H1815" s="522" t="s">
        <v>24</v>
      </c>
      <c r="I1815" s="687">
        <v>36425</v>
      </c>
      <c r="J1815" s="231">
        <f t="shared" ca="1" si="159"/>
        <v>22</v>
      </c>
      <c r="K1815" s="176" t="s">
        <v>24</v>
      </c>
      <c r="L1815" s="170" t="s">
        <v>24</v>
      </c>
      <c r="M1815" s="173" t="s">
        <v>24</v>
      </c>
      <c r="N1815" s="578">
        <v>43800</v>
      </c>
      <c r="O1815" s="199" t="s">
        <v>24</v>
      </c>
      <c r="P1815" s="595" t="s">
        <v>24</v>
      </c>
      <c r="Q1815" s="198" t="str">
        <f t="shared" si="161"/>
        <v>-</v>
      </c>
      <c r="R1815" s="181" t="str">
        <f t="shared" ca="1" si="162"/>
        <v>TIDAK MCU</v>
      </c>
      <c r="S1815" s="451" t="s">
        <v>24</v>
      </c>
      <c r="T1815" s="904">
        <v>44461</v>
      </c>
      <c r="U1815" s="1329" t="s">
        <v>99</v>
      </c>
      <c r="V1815" s="395" t="s">
        <v>24</v>
      </c>
      <c r="W1815" s="136" t="s">
        <v>24</v>
      </c>
      <c r="X1815" s="200"/>
      <c r="Y1815" s="201"/>
      <c r="Z1815" s="202"/>
      <c r="AA1815" s="232" t="s">
        <v>24</v>
      </c>
      <c r="AB1815" s="232" t="s">
        <v>24</v>
      </c>
      <c r="AC1815" s="244" t="s">
        <v>24</v>
      </c>
      <c r="AD1815" s="244" t="s">
        <v>24</v>
      </c>
      <c r="AE1815" s="244" t="s">
        <v>24</v>
      </c>
      <c r="AF1815" s="244" t="s">
        <v>24</v>
      </c>
      <c r="AG1815" s="244" t="s">
        <v>24</v>
      </c>
      <c r="AH1815" s="902"/>
      <c r="AI1815" s="244" t="str">
        <f t="shared" si="164"/>
        <v>-------</v>
      </c>
      <c r="AJ1815" s="1315">
        <f t="shared" si="163"/>
        <v>43800</v>
      </c>
      <c r="AK1815" s="217" t="s">
        <v>24</v>
      </c>
      <c r="AL1815" s="614" t="s">
        <v>24</v>
      </c>
      <c r="AM1815" s="213"/>
      <c r="AN1815" s="244"/>
      <c r="AO1815" s="244"/>
      <c r="AP1815" s="213"/>
      <c r="AQ1815" s="213" t="s">
        <v>6564</v>
      </c>
      <c r="AR1815" s="213" t="s">
        <v>24</v>
      </c>
      <c r="AS1815" s="213" t="s">
        <v>226</v>
      </c>
      <c r="AT1815" s="213" t="s">
        <v>11598</v>
      </c>
      <c r="AU1815" s="213" t="s">
        <v>24</v>
      </c>
      <c r="AV1815" s="177"/>
      <c r="AW1815" s="177"/>
      <c r="AX1815" s="177"/>
      <c r="AY1815" s="177"/>
      <c r="AZ1815" s="177"/>
    </row>
    <row r="1816" spans="2:52" ht="15" customHeight="1">
      <c r="B1816" s="1310">
        <v>1810</v>
      </c>
      <c r="C1816" s="677" t="s">
        <v>9448</v>
      </c>
      <c r="D1816" s="684" t="s">
        <v>9212</v>
      </c>
      <c r="E1816" s="521" t="s">
        <v>4241</v>
      </c>
      <c r="F1816" s="509" t="s">
        <v>9449</v>
      </c>
      <c r="G1816" s="509" t="s">
        <v>102</v>
      </c>
      <c r="H1816" s="522" t="s">
        <v>24</v>
      </c>
      <c r="I1816" s="687">
        <v>36109</v>
      </c>
      <c r="J1816" s="231">
        <f t="shared" ca="1" si="159"/>
        <v>23</v>
      </c>
      <c r="K1816" s="176" t="s">
        <v>24</v>
      </c>
      <c r="L1816" s="170" t="s">
        <v>24</v>
      </c>
      <c r="M1816" s="173" t="s">
        <v>24</v>
      </c>
      <c r="N1816" s="578">
        <v>42958</v>
      </c>
      <c r="O1816" s="199" t="s">
        <v>24</v>
      </c>
      <c r="P1816" s="595" t="s">
        <v>24</v>
      </c>
      <c r="Q1816" s="198" t="str">
        <f t="shared" si="161"/>
        <v>-</v>
      </c>
      <c r="R1816" s="181" t="str">
        <f t="shared" ca="1" si="162"/>
        <v>TIDAK MCU</v>
      </c>
      <c r="S1816" s="451" t="s">
        <v>24</v>
      </c>
      <c r="T1816" s="904">
        <v>44510</v>
      </c>
      <c r="U1816" s="887" t="s">
        <v>99</v>
      </c>
      <c r="V1816" s="904" t="s">
        <v>24</v>
      </c>
      <c r="W1816" s="136" t="s">
        <v>24</v>
      </c>
      <c r="X1816" s="200"/>
      <c r="Y1816" s="201"/>
      <c r="Z1816" s="202"/>
      <c r="AA1816" s="232" t="s">
        <v>24</v>
      </c>
      <c r="AB1816" s="232" t="s">
        <v>24</v>
      </c>
      <c r="AC1816" s="244" t="s">
        <v>24</v>
      </c>
      <c r="AD1816" s="244" t="s">
        <v>24</v>
      </c>
      <c r="AE1816" s="244" t="s">
        <v>24</v>
      </c>
      <c r="AF1816" s="244" t="s">
        <v>24</v>
      </c>
      <c r="AG1816" s="244" t="s">
        <v>24</v>
      </c>
      <c r="AH1816" s="902"/>
      <c r="AI1816" s="244" t="str">
        <f t="shared" si="164"/>
        <v>-------</v>
      </c>
      <c r="AJ1816" s="1315">
        <f t="shared" si="163"/>
        <v>42958</v>
      </c>
      <c r="AK1816" s="217" t="s">
        <v>24</v>
      </c>
      <c r="AL1816" s="614" t="s">
        <v>24</v>
      </c>
      <c r="AM1816" s="213"/>
      <c r="AN1816" s="244"/>
      <c r="AO1816" s="244"/>
      <c r="AP1816" s="213"/>
      <c r="AQ1816" s="213"/>
      <c r="AR1816" s="213"/>
      <c r="AS1816" s="213"/>
      <c r="AT1816" s="213"/>
      <c r="AU1816" s="213"/>
      <c r="AZ1816" s="177"/>
    </row>
    <row r="1817" spans="2:52" ht="15" customHeight="1">
      <c r="B1817" s="1310">
        <v>1811</v>
      </c>
      <c r="C1817" s="677" t="s">
        <v>9450</v>
      </c>
      <c r="D1817" s="684" t="s">
        <v>226</v>
      </c>
      <c r="E1817" s="521" t="s">
        <v>4241</v>
      </c>
      <c r="F1817" s="509" t="s">
        <v>9451</v>
      </c>
      <c r="G1817" s="509" t="s">
        <v>102</v>
      </c>
      <c r="H1817" s="522" t="s">
        <v>24</v>
      </c>
      <c r="I1817" s="687">
        <v>35432</v>
      </c>
      <c r="J1817" s="231">
        <f t="shared" ca="1" si="159"/>
        <v>25</v>
      </c>
      <c r="K1817" s="176" t="s">
        <v>24</v>
      </c>
      <c r="L1817" s="170" t="s">
        <v>24</v>
      </c>
      <c r="M1817" s="173" t="s">
        <v>24</v>
      </c>
      <c r="N1817" s="578">
        <v>42958</v>
      </c>
      <c r="O1817" s="199" t="s">
        <v>24</v>
      </c>
      <c r="P1817" s="595" t="s">
        <v>24</v>
      </c>
      <c r="Q1817" s="198" t="str">
        <f t="shared" si="161"/>
        <v>-</v>
      </c>
      <c r="R1817" s="181" t="str">
        <f t="shared" ca="1" si="162"/>
        <v>TIDAK MCU</v>
      </c>
      <c r="S1817" s="451" t="s">
        <v>9899</v>
      </c>
      <c r="T1817" s="904">
        <v>44563</v>
      </c>
      <c r="U1817" s="1329">
        <v>44563</v>
      </c>
      <c r="V1817" s="395" t="s">
        <v>24</v>
      </c>
      <c r="W1817" s="136" t="s">
        <v>24</v>
      </c>
      <c r="X1817" s="200"/>
      <c r="Y1817" s="201"/>
      <c r="Z1817" s="202"/>
      <c r="AA1817" s="464" t="s">
        <v>925</v>
      </c>
      <c r="AB1817" s="232" t="s">
        <v>928</v>
      </c>
      <c r="AC1817" s="244" t="s">
        <v>24</v>
      </c>
      <c r="AD1817" s="244" t="s">
        <v>24</v>
      </c>
      <c r="AE1817" s="244" t="s">
        <v>24</v>
      </c>
      <c r="AF1817" s="244" t="s">
        <v>24</v>
      </c>
      <c r="AG1817" s="244" t="s">
        <v>24</v>
      </c>
      <c r="AH1817" s="902"/>
      <c r="AI1817" s="244" t="str">
        <f t="shared" si="164"/>
        <v>PC 200 - PC 2000DZ 85 - DZ 375-----</v>
      </c>
      <c r="AJ1817" s="1315">
        <f t="shared" si="163"/>
        <v>42958</v>
      </c>
      <c r="AK1817" s="199">
        <v>43678</v>
      </c>
      <c r="AL1817" s="696">
        <v>43679</v>
      </c>
      <c r="AM1817" s="213"/>
      <c r="AN1817" s="244"/>
      <c r="AO1817" s="244"/>
      <c r="AP1817" s="213"/>
      <c r="AQ1817" s="180"/>
      <c r="AR1817" s="213"/>
      <c r="AS1817" s="213"/>
      <c r="AT1817" s="213"/>
      <c r="AU1817" s="213"/>
      <c r="AV1817" s="177"/>
      <c r="AW1817" s="177"/>
      <c r="AX1817" s="177"/>
      <c r="AY1817" s="177"/>
      <c r="AZ1817" s="177"/>
    </row>
    <row r="1818" spans="2:52" ht="15" customHeight="1">
      <c r="B1818" s="1310">
        <v>1812</v>
      </c>
      <c r="C1818" s="677" t="s">
        <v>9452</v>
      </c>
      <c r="D1818" s="684" t="s">
        <v>9212</v>
      </c>
      <c r="E1818" s="521" t="s">
        <v>4241</v>
      </c>
      <c r="F1818" s="509" t="s">
        <v>9453</v>
      </c>
      <c r="G1818" s="509" t="s">
        <v>102</v>
      </c>
      <c r="H1818" s="522" t="s">
        <v>24</v>
      </c>
      <c r="I1818" s="687">
        <v>36357</v>
      </c>
      <c r="J1818" s="903">
        <f t="shared" ca="1" si="159"/>
        <v>22</v>
      </c>
      <c r="K1818" s="176" t="s">
        <v>24</v>
      </c>
      <c r="L1818" s="170" t="s">
        <v>24</v>
      </c>
      <c r="M1818" s="173" t="s">
        <v>24</v>
      </c>
      <c r="N1818" s="578">
        <v>42958</v>
      </c>
      <c r="O1818" s="199" t="s">
        <v>24</v>
      </c>
      <c r="P1818" s="595" t="s">
        <v>24</v>
      </c>
      <c r="Q1818" s="198" t="str">
        <f t="shared" si="161"/>
        <v>-</v>
      </c>
      <c r="R1818" s="181" t="str">
        <f t="shared" ca="1" si="162"/>
        <v>TIDAK MCU</v>
      </c>
      <c r="S1818" s="451" t="s">
        <v>9900</v>
      </c>
      <c r="T1818" s="904">
        <v>44393</v>
      </c>
      <c r="U1818" s="1329">
        <v>44393</v>
      </c>
      <c r="V1818" s="904" t="s">
        <v>24</v>
      </c>
      <c r="W1818" s="136" t="s">
        <v>24</v>
      </c>
      <c r="X1818" s="200"/>
      <c r="Y1818" s="201"/>
      <c r="Z1818" s="202"/>
      <c r="AA1818" s="464" t="s">
        <v>926</v>
      </c>
      <c r="AB1818" s="232" t="s">
        <v>930</v>
      </c>
      <c r="AC1818" s="244" t="s">
        <v>24</v>
      </c>
      <c r="AD1818" s="244" t="s">
        <v>24</v>
      </c>
      <c r="AE1818" s="244" t="s">
        <v>24</v>
      </c>
      <c r="AF1818" s="244" t="s">
        <v>24</v>
      </c>
      <c r="AG1818" s="244" t="s">
        <v>24</v>
      </c>
      <c r="AH1818" s="902"/>
      <c r="AI1818" s="244" t="str">
        <f t="shared" si="164"/>
        <v>HD 465, HD 785HM 400-----</v>
      </c>
      <c r="AJ1818" s="1315">
        <f t="shared" si="163"/>
        <v>42958</v>
      </c>
      <c r="AK1818" s="199">
        <v>43683</v>
      </c>
      <c r="AL1818" s="696">
        <v>43684</v>
      </c>
      <c r="AM1818" s="213"/>
      <c r="AN1818" s="244"/>
      <c r="AO1818" s="244"/>
      <c r="AP1818" s="213"/>
      <c r="AQ1818" s="243" t="s">
        <v>3094</v>
      </c>
      <c r="AR1818" s="213"/>
      <c r="AS1818" s="213"/>
      <c r="AT1818" s="213"/>
      <c r="AU1818" s="213"/>
      <c r="AZ1818" s="177"/>
    </row>
    <row r="1819" spans="2:52" ht="15" customHeight="1">
      <c r="B1819" s="1310">
        <v>1813</v>
      </c>
      <c r="C1819" s="547" t="s">
        <v>9454</v>
      </c>
      <c r="D1819" s="568" t="s">
        <v>9232</v>
      </c>
      <c r="E1819" s="521" t="s">
        <v>4241</v>
      </c>
      <c r="F1819" s="509" t="s">
        <v>9455</v>
      </c>
      <c r="G1819" s="509" t="s">
        <v>102</v>
      </c>
      <c r="H1819" s="522" t="s">
        <v>24</v>
      </c>
      <c r="I1819" s="687">
        <v>36245</v>
      </c>
      <c r="J1819" s="231">
        <f t="shared" ca="1" si="159"/>
        <v>23</v>
      </c>
      <c r="K1819" s="176" t="s">
        <v>24</v>
      </c>
      <c r="L1819" s="170" t="s">
        <v>24</v>
      </c>
      <c r="M1819" s="173" t="s">
        <v>24</v>
      </c>
      <c r="N1819" s="578">
        <v>42958</v>
      </c>
      <c r="O1819" s="199" t="s">
        <v>24</v>
      </c>
      <c r="P1819" s="595" t="s">
        <v>24</v>
      </c>
      <c r="Q1819" s="198" t="str">
        <f t="shared" si="161"/>
        <v>-</v>
      </c>
      <c r="R1819" s="181" t="str">
        <f t="shared" ca="1" si="162"/>
        <v>TIDAK MCU</v>
      </c>
      <c r="S1819" s="451" t="s">
        <v>24</v>
      </c>
      <c r="T1819" s="904">
        <v>44281</v>
      </c>
      <c r="U1819" s="1329" t="s">
        <v>99</v>
      </c>
      <c r="V1819" s="904" t="s">
        <v>24</v>
      </c>
      <c r="W1819" s="136" t="s">
        <v>24</v>
      </c>
      <c r="X1819" s="200"/>
      <c r="Y1819" s="201"/>
      <c r="Z1819" s="202"/>
      <c r="AA1819" s="232" t="s">
        <v>24</v>
      </c>
      <c r="AB1819" s="232" t="s">
        <v>24</v>
      </c>
      <c r="AC1819" s="244" t="s">
        <v>24</v>
      </c>
      <c r="AD1819" s="244" t="s">
        <v>24</v>
      </c>
      <c r="AE1819" s="244" t="s">
        <v>24</v>
      </c>
      <c r="AF1819" s="244" t="s">
        <v>24</v>
      </c>
      <c r="AG1819" s="244" t="s">
        <v>24</v>
      </c>
      <c r="AH1819" s="902"/>
      <c r="AI1819" s="244" t="str">
        <f t="shared" si="164"/>
        <v>-------</v>
      </c>
      <c r="AJ1819" s="1307">
        <f t="shared" si="163"/>
        <v>42958</v>
      </c>
      <c r="AK1819" s="217" t="s">
        <v>24</v>
      </c>
      <c r="AL1819" s="614" t="s">
        <v>24</v>
      </c>
      <c r="AM1819" s="213"/>
      <c r="AN1819" s="244"/>
      <c r="AO1819" s="244"/>
      <c r="AP1819" s="213"/>
      <c r="AQ1819" s="213"/>
      <c r="AR1819" s="213"/>
      <c r="AS1819" s="213"/>
      <c r="AT1819" s="213"/>
      <c r="AU1819" s="213"/>
      <c r="AV1819" s="177"/>
      <c r="AW1819" s="177"/>
      <c r="AX1819" s="177"/>
      <c r="AY1819" s="177"/>
      <c r="AZ1819" s="177"/>
    </row>
    <row r="1820" spans="2:52" ht="15" customHeight="1">
      <c r="B1820" s="1310">
        <v>1814</v>
      </c>
      <c r="C1820" s="553" t="s">
        <v>9456</v>
      </c>
      <c r="D1820" s="384" t="s">
        <v>9232</v>
      </c>
      <c r="E1820" s="554" t="s">
        <v>4241</v>
      </c>
      <c r="F1820" s="509" t="s">
        <v>9457</v>
      </c>
      <c r="G1820" s="509" t="s">
        <v>102</v>
      </c>
      <c r="H1820" s="522" t="s">
        <v>24</v>
      </c>
      <c r="I1820" s="687">
        <v>35254</v>
      </c>
      <c r="J1820" s="903">
        <f t="shared" ca="1" si="159"/>
        <v>25</v>
      </c>
      <c r="K1820" s="176" t="s">
        <v>24</v>
      </c>
      <c r="L1820" s="170" t="s">
        <v>24</v>
      </c>
      <c r="M1820" s="173" t="s">
        <v>24</v>
      </c>
      <c r="N1820" s="578">
        <v>42958</v>
      </c>
      <c r="O1820" s="199" t="s">
        <v>24</v>
      </c>
      <c r="P1820" s="595" t="s">
        <v>24</v>
      </c>
      <c r="Q1820" s="198" t="str">
        <f t="shared" si="161"/>
        <v>-</v>
      </c>
      <c r="R1820" s="181" t="str">
        <f t="shared" ca="1" si="162"/>
        <v>TIDAK MCU</v>
      </c>
      <c r="S1820" s="451" t="s">
        <v>24</v>
      </c>
      <c r="T1820" s="904">
        <v>44385</v>
      </c>
      <c r="U1820" s="1329" t="s">
        <v>24</v>
      </c>
      <c r="V1820" s="904" t="s">
        <v>24</v>
      </c>
      <c r="W1820" s="136" t="s">
        <v>24</v>
      </c>
      <c r="X1820" s="200"/>
      <c r="Y1820" s="201"/>
      <c r="Z1820" s="202"/>
      <c r="AA1820" s="232" t="s">
        <v>24</v>
      </c>
      <c r="AB1820" s="232" t="s">
        <v>24</v>
      </c>
      <c r="AC1820" s="244" t="s">
        <v>24</v>
      </c>
      <c r="AD1820" s="244" t="s">
        <v>24</v>
      </c>
      <c r="AE1820" s="244" t="s">
        <v>24</v>
      </c>
      <c r="AF1820" s="244" t="s">
        <v>24</v>
      </c>
      <c r="AG1820" s="244" t="s">
        <v>24</v>
      </c>
      <c r="AH1820" s="902"/>
      <c r="AI1820" s="244" t="str">
        <f t="shared" si="164"/>
        <v>-------</v>
      </c>
      <c r="AJ1820" s="1307">
        <f t="shared" si="163"/>
        <v>42958</v>
      </c>
      <c r="AK1820" s="217" t="s">
        <v>24</v>
      </c>
      <c r="AL1820" s="614" t="s">
        <v>24</v>
      </c>
      <c r="AM1820" s="213"/>
      <c r="AN1820" s="244"/>
      <c r="AO1820" s="244"/>
      <c r="AP1820" s="213"/>
      <c r="AQ1820" s="243" t="s">
        <v>3094</v>
      </c>
      <c r="AR1820" s="213"/>
      <c r="AS1820" s="213"/>
      <c r="AT1820" s="213"/>
      <c r="AU1820" s="213"/>
      <c r="AV1820" s="885"/>
      <c r="AW1820" s="885"/>
      <c r="AX1820" s="885"/>
      <c r="AY1820" s="885"/>
      <c r="AZ1820" s="177"/>
    </row>
    <row r="1821" spans="2:52" ht="15" customHeight="1">
      <c r="B1821" s="1310">
        <v>1815</v>
      </c>
      <c r="C1821" s="547" t="s">
        <v>9458</v>
      </c>
      <c r="D1821" s="232" t="s">
        <v>9212</v>
      </c>
      <c r="E1821" s="521" t="s">
        <v>4241</v>
      </c>
      <c r="F1821" s="509" t="s">
        <v>9459</v>
      </c>
      <c r="G1821" s="509" t="s">
        <v>102</v>
      </c>
      <c r="H1821" s="522" t="s">
        <v>24</v>
      </c>
      <c r="I1821" s="687">
        <v>35598</v>
      </c>
      <c r="J1821" s="903">
        <f t="shared" ca="1" si="159"/>
        <v>24</v>
      </c>
      <c r="K1821" s="176" t="s">
        <v>24</v>
      </c>
      <c r="L1821" s="170" t="s">
        <v>24</v>
      </c>
      <c r="M1821" s="173" t="s">
        <v>24</v>
      </c>
      <c r="N1821" s="578">
        <v>42958</v>
      </c>
      <c r="O1821" s="199" t="s">
        <v>24</v>
      </c>
      <c r="P1821" s="595" t="s">
        <v>24</v>
      </c>
      <c r="Q1821" s="198" t="str">
        <f t="shared" si="161"/>
        <v>-</v>
      </c>
      <c r="R1821" s="181" t="str">
        <f t="shared" ca="1" si="162"/>
        <v>TIDAK MCU</v>
      </c>
      <c r="S1821" s="451" t="s">
        <v>24</v>
      </c>
      <c r="T1821" s="904">
        <v>44364</v>
      </c>
      <c r="U1821" s="1329" t="s">
        <v>99</v>
      </c>
      <c r="V1821" s="904" t="s">
        <v>24</v>
      </c>
      <c r="W1821" s="136" t="s">
        <v>24</v>
      </c>
      <c r="X1821" s="200"/>
      <c r="Y1821" s="201"/>
      <c r="Z1821" s="202"/>
      <c r="AA1821" s="232" t="s">
        <v>24</v>
      </c>
      <c r="AB1821" s="232" t="s">
        <v>24</v>
      </c>
      <c r="AC1821" s="244" t="s">
        <v>24</v>
      </c>
      <c r="AD1821" s="244" t="s">
        <v>24</v>
      </c>
      <c r="AE1821" s="244" t="s">
        <v>24</v>
      </c>
      <c r="AF1821" s="244" t="s">
        <v>24</v>
      </c>
      <c r="AG1821" s="244" t="s">
        <v>24</v>
      </c>
      <c r="AH1821" s="902"/>
      <c r="AI1821" s="244" t="str">
        <f t="shared" si="164"/>
        <v>-------</v>
      </c>
      <c r="AJ1821" s="1307">
        <f t="shared" si="163"/>
        <v>42958</v>
      </c>
      <c r="AK1821" s="217" t="s">
        <v>24</v>
      </c>
      <c r="AL1821" s="614" t="s">
        <v>24</v>
      </c>
      <c r="AM1821" s="213"/>
      <c r="AN1821" s="244"/>
      <c r="AO1821" s="244"/>
      <c r="AP1821" s="213"/>
      <c r="AQ1821" s="213"/>
      <c r="AR1821" s="213"/>
      <c r="AS1821" s="213"/>
      <c r="AT1821" s="213"/>
      <c r="AU1821" s="213"/>
      <c r="AZ1821" s="885"/>
    </row>
    <row r="1822" spans="2:52" ht="15" customHeight="1">
      <c r="B1822" s="1310">
        <v>1816</v>
      </c>
      <c r="C1822" s="553" t="s">
        <v>9460</v>
      </c>
      <c r="D1822" s="384" t="s">
        <v>9232</v>
      </c>
      <c r="E1822" s="521" t="s">
        <v>4241</v>
      </c>
      <c r="F1822" s="509" t="s">
        <v>9461</v>
      </c>
      <c r="G1822" s="509" t="s">
        <v>102</v>
      </c>
      <c r="H1822" s="522" t="s">
        <v>24</v>
      </c>
      <c r="I1822" s="687">
        <v>32676</v>
      </c>
      <c r="J1822" s="903">
        <f t="shared" ca="1" si="159"/>
        <v>33</v>
      </c>
      <c r="K1822" s="176" t="s">
        <v>24</v>
      </c>
      <c r="L1822" s="170" t="s">
        <v>24</v>
      </c>
      <c r="M1822" s="173" t="s">
        <v>24</v>
      </c>
      <c r="N1822" s="578">
        <v>42532</v>
      </c>
      <c r="O1822" s="199" t="s">
        <v>24</v>
      </c>
      <c r="P1822" s="595" t="s">
        <v>24</v>
      </c>
      <c r="Q1822" s="198" t="str">
        <f t="shared" si="161"/>
        <v>-</v>
      </c>
      <c r="R1822" s="181" t="str">
        <f t="shared" ca="1" si="162"/>
        <v>TIDAK MCU</v>
      </c>
      <c r="S1822" s="451" t="s">
        <v>24</v>
      </c>
      <c r="T1822" s="904">
        <v>44364</v>
      </c>
      <c r="U1822" s="1329" t="s">
        <v>99</v>
      </c>
      <c r="V1822" s="904" t="s">
        <v>24</v>
      </c>
      <c r="W1822" s="136" t="s">
        <v>24</v>
      </c>
      <c r="X1822" s="200"/>
      <c r="Y1822" s="201"/>
      <c r="Z1822" s="202"/>
      <c r="AA1822" s="232" t="s">
        <v>24</v>
      </c>
      <c r="AB1822" s="232" t="s">
        <v>24</v>
      </c>
      <c r="AC1822" s="244" t="s">
        <v>24</v>
      </c>
      <c r="AD1822" s="244" t="s">
        <v>24</v>
      </c>
      <c r="AE1822" s="244" t="s">
        <v>24</v>
      </c>
      <c r="AF1822" s="244" t="s">
        <v>24</v>
      </c>
      <c r="AG1822" s="244" t="s">
        <v>24</v>
      </c>
      <c r="AH1822" s="902"/>
      <c r="AI1822" s="244" t="str">
        <f t="shared" si="164"/>
        <v>-------</v>
      </c>
      <c r="AJ1822" s="1315">
        <f t="shared" si="163"/>
        <v>42532</v>
      </c>
      <c r="AK1822" s="217" t="s">
        <v>24</v>
      </c>
      <c r="AL1822" s="614" t="s">
        <v>24</v>
      </c>
      <c r="AM1822" s="213"/>
      <c r="AN1822" s="244"/>
      <c r="AO1822" s="244"/>
      <c r="AP1822" s="213"/>
      <c r="AQ1822" s="1231" t="s">
        <v>3094</v>
      </c>
      <c r="AR1822" s="213"/>
      <c r="AS1822" s="213"/>
      <c r="AT1822" s="213"/>
      <c r="AU1822" s="213"/>
      <c r="AV1822" s="885"/>
      <c r="AW1822" s="885"/>
      <c r="AX1822" s="885"/>
      <c r="AY1822" s="885"/>
      <c r="AZ1822" s="177"/>
    </row>
    <row r="1823" spans="2:52" ht="15" customHeight="1">
      <c r="B1823" s="1310">
        <v>1817</v>
      </c>
      <c r="C1823" s="547" t="s">
        <v>9462</v>
      </c>
      <c r="D1823" s="2157" t="s">
        <v>9212</v>
      </c>
      <c r="E1823" s="521" t="s">
        <v>4241</v>
      </c>
      <c r="F1823" s="509" t="s">
        <v>9463</v>
      </c>
      <c r="G1823" s="509" t="s">
        <v>102</v>
      </c>
      <c r="H1823" s="522" t="s">
        <v>24</v>
      </c>
      <c r="I1823" s="687">
        <v>35854</v>
      </c>
      <c r="J1823" s="903">
        <f t="shared" ca="1" si="159"/>
        <v>24</v>
      </c>
      <c r="K1823" s="176" t="s">
        <v>24</v>
      </c>
      <c r="L1823" s="170" t="s">
        <v>24</v>
      </c>
      <c r="M1823" s="173" t="s">
        <v>24</v>
      </c>
      <c r="N1823" s="578">
        <v>43080</v>
      </c>
      <c r="O1823" s="199" t="s">
        <v>24</v>
      </c>
      <c r="P1823" s="595" t="s">
        <v>24</v>
      </c>
      <c r="Q1823" s="198" t="str">
        <f t="shared" si="161"/>
        <v>-</v>
      </c>
      <c r="R1823" s="181" t="str">
        <f t="shared" ca="1" si="162"/>
        <v>TIDAK MCU</v>
      </c>
      <c r="S1823" s="451" t="s">
        <v>24</v>
      </c>
      <c r="T1823" s="904">
        <v>44620</v>
      </c>
      <c r="U1823" s="1329" t="s">
        <v>99</v>
      </c>
      <c r="V1823" s="904" t="s">
        <v>24</v>
      </c>
      <c r="W1823" s="136" t="s">
        <v>24</v>
      </c>
      <c r="X1823" s="200"/>
      <c r="Y1823" s="201"/>
      <c r="Z1823" s="202"/>
      <c r="AA1823" s="232" t="s">
        <v>24</v>
      </c>
      <c r="AB1823" s="232" t="s">
        <v>24</v>
      </c>
      <c r="AC1823" s="244" t="s">
        <v>24</v>
      </c>
      <c r="AD1823" s="244" t="s">
        <v>24</v>
      </c>
      <c r="AE1823" s="244" t="s">
        <v>24</v>
      </c>
      <c r="AF1823" s="244" t="s">
        <v>24</v>
      </c>
      <c r="AG1823" s="244" t="s">
        <v>24</v>
      </c>
      <c r="AH1823" s="902"/>
      <c r="AI1823" s="244" t="str">
        <f t="shared" si="164"/>
        <v>-------</v>
      </c>
      <c r="AJ1823" s="1307">
        <f t="shared" si="163"/>
        <v>43080</v>
      </c>
      <c r="AK1823" s="217" t="s">
        <v>24</v>
      </c>
      <c r="AL1823" s="614" t="s">
        <v>24</v>
      </c>
      <c r="AM1823" s="213"/>
      <c r="AN1823" s="244"/>
      <c r="AO1823" s="244"/>
      <c r="AP1823" s="213"/>
      <c r="AQ1823" s="180"/>
      <c r="AR1823" s="213"/>
      <c r="AS1823" s="213"/>
      <c r="AT1823" s="213"/>
      <c r="AU1823" s="213"/>
      <c r="AZ1823" s="177"/>
    </row>
    <row r="1824" spans="2:52" ht="15" customHeight="1">
      <c r="B1824" s="1310">
        <v>1818</v>
      </c>
      <c r="C1824" s="553" t="s">
        <v>9464</v>
      </c>
      <c r="D1824" s="384" t="s">
        <v>226</v>
      </c>
      <c r="E1824" s="521" t="s">
        <v>4241</v>
      </c>
      <c r="F1824" s="509" t="s">
        <v>9465</v>
      </c>
      <c r="G1824" s="509" t="s">
        <v>102</v>
      </c>
      <c r="H1824" s="522" t="s">
        <v>24</v>
      </c>
      <c r="I1824" s="687">
        <v>35784</v>
      </c>
      <c r="J1824" s="231">
        <f t="shared" ca="1" si="159"/>
        <v>24</v>
      </c>
      <c r="K1824" s="176" t="s">
        <v>24</v>
      </c>
      <c r="L1824" s="170" t="s">
        <v>24</v>
      </c>
      <c r="M1824" s="173" t="s">
        <v>24</v>
      </c>
      <c r="N1824" s="578">
        <v>43080</v>
      </c>
      <c r="O1824" s="199" t="s">
        <v>24</v>
      </c>
      <c r="P1824" s="595" t="s">
        <v>24</v>
      </c>
      <c r="Q1824" s="198" t="str">
        <f t="shared" si="161"/>
        <v>-</v>
      </c>
      <c r="R1824" s="181" t="str">
        <f t="shared" ca="1" si="162"/>
        <v>TIDAK MCU</v>
      </c>
      <c r="S1824" s="451" t="s">
        <v>9901</v>
      </c>
      <c r="T1824" s="904">
        <v>44550</v>
      </c>
      <c r="U1824" s="1329">
        <v>44550</v>
      </c>
      <c r="V1824" s="395" t="s">
        <v>24</v>
      </c>
      <c r="W1824" s="136" t="s">
        <v>24</v>
      </c>
      <c r="X1824" s="200"/>
      <c r="Y1824" s="201"/>
      <c r="Z1824" s="202"/>
      <c r="AA1824" s="232" t="s">
        <v>926</v>
      </c>
      <c r="AB1824" s="232" t="s">
        <v>24</v>
      </c>
      <c r="AC1824" s="244" t="s">
        <v>24</v>
      </c>
      <c r="AD1824" s="244" t="s">
        <v>24</v>
      </c>
      <c r="AE1824" s="244" t="s">
        <v>24</v>
      </c>
      <c r="AF1824" s="244" t="s">
        <v>24</v>
      </c>
      <c r="AG1824" s="244" t="s">
        <v>24</v>
      </c>
      <c r="AH1824" s="902"/>
      <c r="AI1824" s="244" t="str">
        <f t="shared" si="164"/>
        <v>HD 465, HD 785------</v>
      </c>
      <c r="AJ1824" s="1307">
        <f t="shared" si="163"/>
        <v>43080</v>
      </c>
      <c r="AK1824" s="199">
        <v>43794</v>
      </c>
      <c r="AL1824" s="696">
        <v>43794</v>
      </c>
      <c r="AM1824" s="213"/>
      <c r="AN1824" s="244"/>
      <c r="AO1824" s="244"/>
      <c r="AP1824" s="213"/>
      <c r="AQ1824" s="213" t="s">
        <v>3094</v>
      </c>
      <c r="AR1824" s="213"/>
      <c r="AS1824" s="213"/>
      <c r="AT1824" s="213"/>
      <c r="AU1824" s="213"/>
      <c r="AZ1824" s="177"/>
    </row>
    <row r="1825" spans="2:52" ht="15" customHeight="1">
      <c r="B1825" s="1310">
        <v>1819</v>
      </c>
      <c r="C1825" s="547" t="s">
        <v>9466</v>
      </c>
      <c r="D1825" s="384" t="s">
        <v>9232</v>
      </c>
      <c r="E1825" s="521" t="s">
        <v>4241</v>
      </c>
      <c r="F1825" s="509" t="s">
        <v>9467</v>
      </c>
      <c r="G1825" s="509" t="s">
        <v>102</v>
      </c>
      <c r="H1825" s="522" t="s">
        <v>24</v>
      </c>
      <c r="I1825" s="687">
        <v>35813</v>
      </c>
      <c r="J1825" s="903">
        <f t="shared" ca="1" si="159"/>
        <v>24</v>
      </c>
      <c r="K1825" s="176" t="s">
        <v>24</v>
      </c>
      <c r="L1825" s="170" t="s">
        <v>24</v>
      </c>
      <c r="M1825" s="173" t="s">
        <v>24</v>
      </c>
      <c r="N1825" s="577">
        <v>43080</v>
      </c>
      <c r="O1825" s="199" t="s">
        <v>24</v>
      </c>
      <c r="P1825" s="595" t="s">
        <v>24</v>
      </c>
      <c r="Q1825" s="198" t="str">
        <f t="shared" si="161"/>
        <v>-</v>
      </c>
      <c r="R1825" s="181" t="str">
        <f t="shared" ca="1" si="162"/>
        <v>TIDAK MCU</v>
      </c>
      <c r="S1825" s="451" t="s">
        <v>24</v>
      </c>
      <c r="T1825" s="904">
        <v>44579</v>
      </c>
      <c r="U1825" s="443" t="s">
        <v>99</v>
      </c>
      <c r="V1825" s="904" t="s">
        <v>24</v>
      </c>
      <c r="W1825" s="136" t="s">
        <v>24</v>
      </c>
      <c r="X1825" s="200"/>
      <c r="Y1825" s="201"/>
      <c r="Z1825" s="202"/>
      <c r="AA1825" s="232" t="s">
        <v>24</v>
      </c>
      <c r="AB1825" s="232" t="s">
        <v>24</v>
      </c>
      <c r="AC1825" s="244" t="s">
        <v>24</v>
      </c>
      <c r="AD1825" s="244" t="s">
        <v>24</v>
      </c>
      <c r="AE1825" s="244" t="s">
        <v>24</v>
      </c>
      <c r="AF1825" s="244" t="s">
        <v>24</v>
      </c>
      <c r="AG1825" s="244" t="s">
        <v>24</v>
      </c>
      <c r="AH1825" s="902"/>
      <c r="AI1825" s="244" t="str">
        <f t="shared" si="164"/>
        <v>-------</v>
      </c>
      <c r="AJ1825" s="1307">
        <f t="shared" si="163"/>
        <v>43080</v>
      </c>
      <c r="AK1825" s="217" t="s">
        <v>24</v>
      </c>
      <c r="AL1825" s="614" t="s">
        <v>24</v>
      </c>
      <c r="AM1825" s="213"/>
      <c r="AN1825" s="244"/>
      <c r="AO1825" s="244"/>
      <c r="AP1825" s="213"/>
      <c r="AQ1825" s="1231" t="s">
        <v>3094</v>
      </c>
      <c r="AR1825" s="213"/>
      <c r="AS1825" s="213"/>
      <c r="AT1825" s="213"/>
      <c r="AU1825" s="213"/>
      <c r="AV1825" s="885"/>
      <c r="AW1825" s="885"/>
      <c r="AX1825" s="885"/>
      <c r="AY1825" s="885"/>
      <c r="AZ1825" s="177"/>
    </row>
    <row r="1826" spans="2:52" ht="15" customHeight="1">
      <c r="B1826" s="1310">
        <v>1820</v>
      </c>
      <c r="C1826" s="547" t="s">
        <v>1390</v>
      </c>
      <c r="D1826" s="384" t="s">
        <v>9229</v>
      </c>
      <c r="E1826" s="521" t="s">
        <v>4241</v>
      </c>
      <c r="F1826" s="509" t="s">
        <v>9468</v>
      </c>
      <c r="G1826" s="509" t="s">
        <v>102</v>
      </c>
      <c r="H1826" s="522" t="s">
        <v>24</v>
      </c>
      <c r="I1826" s="687">
        <v>34405</v>
      </c>
      <c r="J1826" s="903">
        <f t="shared" ca="1" si="159"/>
        <v>28</v>
      </c>
      <c r="K1826" s="176" t="s">
        <v>24</v>
      </c>
      <c r="L1826" s="170" t="s">
        <v>24</v>
      </c>
      <c r="M1826" s="173" t="s">
        <v>24</v>
      </c>
      <c r="N1826" s="577">
        <v>43080</v>
      </c>
      <c r="O1826" s="199" t="s">
        <v>24</v>
      </c>
      <c r="P1826" s="595" t="s">
        <v>24</v>
      </c>
      <c r="Q1826" s="198" t="str">
        <f t="shared" si="161"/>
        <v>-</v>
      </c>
      <c r="R1826" s="181" t="str">
        <f t="shared" ca="1" si="162"/>
        <v>TIDAK MCU</v>
      </c>
      <c r="S1826" s="451" t="s">
        <v>9902</v>
      </c>
      <c r="T1826" s="904">
        <v>44267</v>
      </c>
      <c r="U1826" s="1329">
        <v>44267</v>
      </c>
      <c r="V1826" s="904" t="s">
        <v>24</v>
      </c>
      <c r="W1826" s="136" t="s">
        <v>24</v>
      </c>
      <c r="X1826" s="200"/>
      <c r="Y1826" s="201"/>
      <c r="Z1826" s="202"/>
      <c r="AA1826" s="464" t="s">
        <v>927</v>
      </c>
      <c r="AB1826" s="232" t="s">
        <v>24</v>
      </c>
      <c r="AC1826" s="244" t="s">
        <v>24</v>
      </c>
      <c r="AD1826" s="244" t="s">
        <v>24</v>
      </c>
      <c r="AE1826" s="244" t="s">
        <v>24</v>
      </c>
      <c r="AF1826" s="244" t="s">
        <v>24</v>
      </c>
      <c r="AG1826" s="244" t="s">
        <v>24</v>
      </c>
      <c r="AH1826" s="902"/>
      <c r="AI1826" s="244" t="str">
        <f t="shared" si="164"/>
        <v>SC P360 - SC P410 A/M------</v>
      </c>
      <c r="AJ1826" s="1307">
        <f t="shared" si="163"/>
        <v>43080</v>
      </c>
      <c r="AK1826" s="199">
        <v>43670</v>
      </c>
      <c r="AL1826" s="696">
        <v>43670</v>
      </c>
      <c r="AM1826" s="213"/>
      <c r="AN1826" s="244"/>
      <c r="AO1826" s="244"/>
      <c r="AP1826" s="213"/>
      <c r="AQ1826" s="213"/>
      <c r="AR1826" s="213"/>
      <c r="AS1826" s="213"/>
      <c r="AT1826" s="213"/>
      <c r="AU1826" s="213"/>
      <c r="AV1826" s="885"/>
      <c r="AW1826" s="885"/>
      <c r="AX1826" s="885"/>
      <c r="AY1826" s="885"/>
      <c r="AZ1826" s="177"/>
    </row>
    <row r="1827" spans="2:52" ht="15" customHeight="1">
      <c r="B1827" s="1310">
        <v>1821</v>
      </c>
      <c r="C1827" s="553" t="s">
        <v>4724</v>
      </c>
      <c r="D1827" s="384" t="s">
        <v>226</v>
      </c>
      <c r="E1827" s="554" t="s">
        <v>4241</v>
      </c>
      <c r="F1827" s="1314" t="s">
        <v>9469</v>
      </c>
      <c r="G1827" s="509" t="s">
        <v>102</v>
      </c>
      <c r="H1827" s="570" t="s">
        <v>24</v>
      </c>
      <c r="I1827" s="687">
        <v>36149</v>
      </c>
      <c r="J1827" s="231">
        <f t="shared" ca="1" si="159"/>
        <v>23</v>
      </c>
      <c r="K1827" s="176" t="s">
        <v>24</v>
      </c>
      <c r="L1827" s="170" t="s">
        <v>24</v>
      </c>
      <c r="M1827" s="173" t="s">
        <v>24</v>
      </c>
      <c r="N1827" s="578">
        <v>43610</v>
      </c>
      <c r="O1827" s="199" t="s">
        <v>24</v>
      </c>
      <c r="P1827" s="595" t="s">
        <v>24</v>
      </c>
      <c r="Q1827" s="198" t="str">
        <f t="shared" si="161"/>
        <v>-</v>
      </c>
      <c r="R1827" s="181" t="str">
        <f t="shared" ca="1" si="162"/>
        <v>TIDAK MCU</v>
      </c>
      <c r="S1827" s="451" t="s">
        <v>24</v>
      </c>
      <c r="T1827" s="904">
        <v>44344</v>
      </c>
      <c r="U1827" s="1329" t="s">
        <v>24</v>
      </c>
      <c r="V1827" s="904" t="s">
        <v>24</v>
      </c>
      <c r="W1827" s="136" t="s">
        <v>24</v>
      </c>
      <c r="X1827" s="200"/>
      <c r="Y1827" s="201"/>
      <c r="Z1827" s="202"/>
      <c r="AA1827" s="232" t="s">
        <v>24</v>
      </c>
      <c r="AB1827" s="232" t="s">
        <v>24</v>
      </c>
      <c r="AC1827" s="244" t="s">
        <v>24</v>
      </c>
      <c r="AD1827" s="244" t="s">
        <v>24</v>
      </c>
      <c r="AE1827" s="244" t="s">
        <v>24</v>
      </c>
      <c r="AF1827" s="244" t="s">
        <v>24</v>
      </c>
      <c r="AG1827" s="244" t="s">
        <v>24</v>
      </c>
      <c r="AH1827" s="902"/>
      <c r="AI1827" s="244" t="str">
        <f t="shared" si="164"/>
        <v>-------</v>
      </c>
      <c r="AJ1827" s="1307">
        <f t="shared" si="163"/>
        <v>43610</v>
      </c>
      <c r="AK1827" s="217" t="s">
        <v>24</v>
      </c>
      <c r="AL1827" s="614" t="s">
        <v>24</v>
      </c>
      <c r="AM1827" s="213"/>
      <c r="AN1827" s="244"/>
      <c r="AO1827" s="244"/>
      <c r="AP1827" s="213"/>
      <c r="AQ1827" s="1231" t="s">
        <v>3094</v>
      </c>
      <c r="AR1827" s="213"/>
      <c r="AS1827" s="213"/>
      <c r="AT1827" s="213"/>
      <c r="AU1827" s="213"/>
      <c r="AV1827" s="885"/>
      <c r="AW1827" s="885"/>
      <c r="AX1827" s="885"/>
      <c r="AY1827" s="885"/>
      <c r="AZ1827" s="177"/>
    </row>
    <row r="1828" spans="2:52" ht="15" customHeight="1">
      <c r="B1828" s="1310">
        <v>2263</v>
      </c>
      <c r="C1828" s="2348" t="s">
        <v>10542</v>
      </c>
      <c r="D1828" s="384" t="s">
        <v>943</v>
      </c>
      <c r="E1828" s="521" t="s">
        <v>4222</v>
      </c>
      <c r="F1828" s="1314" t="s">
        <v>10543</v>
      </c>
      <c r="G1828" s="509" t="s">
        <v>102</v>
      </c>
      <c r="H1828" s="522" t="s">
        <v>24</v>
      </c>
      <c r="I1828" s="731">
        <v>32984</v>
      </c>
      <c r="J1828" s="903">
        <f t="shared" ca="1" si="159"/>
        <v>32</v>
      </c>
      <c r="K1828" s="180" t="s">
        <v>496</v>
      </c>
      <c r="L1828" s="613">
        <v>14259004000018</v>
      </c>
      <c r="M1828" s="518">
        <v>45680</v>
      </c>
      <c r="N1828" s="576">
        <v>42447</v>
      </c>
      <c r="O1828" s="199" t="s">
        <v>24</v>
      </c>
      <c r="P1828" s="595" t="s">
        <v>24</v>
      </c>
      <c r="Q1828" s="198" t="str">
        <f t="shared" si="161"/>
        <v>-</v>
      </c>
      <c r="R1828" s="181" t="str">
        <f t="shared" ca="1" si="162"/>
        <v>TIDAK MCU</v>
      </c>
      <c r="S1828" s="451" t="s">
        <v>11164</v>
      </c>
      <c r="T1828" s="904">
        <v>44672</v>
      </c>
      <c r="U1828" s="1329">
        <v>44672</v>
      </c>
      <c r="V1828" s="904" t="s">
        <v>24</v>
      </c>
      <c r="W1828" s="136" t="s">
        <v>24</v>
      </c>
      <c r="X1828" s="200"/>
      <c r="Y1828" s="201"/>
      <c r="Z1828" s="202"/>
      <c r="AA1828" s="462" t="s">
        <v>100</v>
      </c>
      <c r="AB1828" s="462" t="s">
        <v>11338</v>
      </c>
      <c r="AC1828" s="243" t="s">
        <v>929</v>
      </c>
      <c r="AD1828" s="243" t="s">
        <v>928</v>
      </c>
      <c r="AE1828" s="243" t="s">
        <v>4457</v>
      </c>
      <c r="AF1828" s="213" t="s">
        <v>24</v>
      </c>
      <c r="AG1828" s="213" t="s">
        <v>24</v>
      </c>
      <c r="AH1828" s="1305"/>
      <c r="AI1828" s="244" t="str">
        <f t="shared" si="164"/>
        <v>LIGHT VEHICLEPC 300 - PC 2000GD 705, GD 825DZ 85 - DZ 375SC P360, SC P380--</v>
      </c>
      <c r="AJ1828" s="1307">
        <f t="shared" si="163"/>
        <v>42447</v>
      </c>
      <c r="AK1828" s="589">
        <v>44266</v>
      </c>
      <c r="AL1828" s="726">
        <v>44266</v>
      </c>
      <c r="AM1828" s="213"/>
      <c r="AN1828" s="244"/>
      <c r="AO1828" s="244"/>
      <c r="AP1828" s="213"/>
      <c r="AQ1828" s="1231" t="s">
        <v>3094</v>
      </c>
      <c r="AR1828" s="213"/>
      <c r="AS1828" s="213"/>
      <c r="AT1828" s="213"/>
      <c r="AU1828" s="213"/>
      <c r="AV1828" s="885"/>
      <c r="AW1828" s="885"/>
      <c r="AX1828" s="885"/>
      <c r="AY1828" s="885"/>
      <c r="AZ1828" s="177"/>
    </row>
    <row r="1829" spans="2:52" ht="15" customHeight="1">
      <c r="B1829" s="1310">
        <v>1823</v>
      </c>
      <c r="C1829" s="553" t="s">
        <v>9472</v>
      </c>
      <c r="D1829" s="384" t="s">
        <v>9229</v>
      </c>
      <c r="E1829" s="554" t="s">
        <v>4241</v>
      </c>
      <c r="F1829" s="509" t="s">
        <v>9473</v>
      </c>
      <c r="G1829" s="509" t="s">
        <v>102</v>
      </c>
      <c r="H1829" s="522" t="s">
        <v>24</v>
      </c>
      <c r="I1829" s="687">
        <v>35972</v>
      </c>
      <c r="J1829" s="231">
        <f t="shared" ca="1" si="159"/>
        <v>23</v>
      </c>
      <c r="K1829" s="176" t="s">
        <v>24</v>
      </c>
      <c r="L1829" s="170" t="s">
        <v>24</v>
      </c>
      <c r="M1829" s="173" t="s">
        <v>24</v>
      </c>
      <c r="N1829" s="578">
        <v>43080</v>
      </c>
      <c r="O1829" s="199" t="s">
        <v>24</v>
      </c>
      <c r="P1829" s="595" t="s">
        <v>24</v>
      </c>
      <c r="Q1829" s="198" t="str">
        <f t="shared" si="161"/>
        <v>-</v>
      </c>
      <c r="R1829" s="181" t="str">
        <f t="shared" ca="1" si="162"/>
        <v>TIDAK MCU</v>
      </c>
      <c r="S1829" s="451" t="s">
        <v>11492</v>
      </c>
      <c r="T1829" s="904">
        <v>44373</v>
      </c>
      <c r="U1829" s="1330">
        <v>44373</v>
      </c>
      <c r="V1829" s="904" t="s">
        <v>24</v>
      </c>
      <c r="W1829" s="136" t="s">
        <v>24</v>
      </c>
      <c r="X1829" s="714"/>
      <c r="Y1829" s="201"/>
      <c r="Z1829" s="202"/>
      <c r="AA1829" s="462" t="s">
        <v>11493</v>
      </c>
      <c r="AB1829" s="232" t="s">
        <v>24</v>
      </c>
      <c r="AC1829" s="244" t="s">
        <v>24</v>
      </c>
      <c r="AD1829" s="244" t="s">
        <v>24</v>
      </c>
      <c r="AE1829" s="244" t="s">
        <v>24</v>
      </c>
      <c r="AF1829" s="244" t="s">
        <v>24</v>
      </c>
      <c r="AG1829" s="244" t="s">
        <v>24</v>
      </c>
      <c r="AH1829" s="902"/>
      <c r="AI1829" s="244" t="str">
        <f t="shared" si="164"/>
        <v>MORLO P120.10 HM------</v>
      </c>
      <c r="AJ1829" s="1307">
        <f t="shared" si="163"/>
        <v>43080</v>
      </c>
      <c r="AK1829" s="199">
        <v>43441</v>
      </c>
      <c r="AL1829" s="696">
        <v>43441</v>
      </c>
      <c r="AM1829" s="213"/>
      <c r="AN1829" s="244"/>
      <c r="AO1829" s="244"/>
      <c r="AP1829" s="213"/>
      <c r="AQ1829" s="243" t="s">
        <v>3094</v>
      </c>
      <c r="AR1829" s="213"/>
      <c r="AS1829" s="213"/>
      <c r="AT1829" s="213"/>
      <c r="AU1829" s="213"/>
      <c r="AV1829" s="885"/>
      <c r="AW1829" s="885"/>
      <c r="AX1829" s="885"/>
      <c r="AY1829" s="885"/>
      <c r="AZ1829" s="177"/>
    </row>
    <row r="1830" spans="2:52" ht="15" customHeight="1">
      <c r="B1830" s="1310">
        <v>1824</v>
      </c>
      <c r="C1830" s="553" t="s">
        <v>9474</v>
      </c>
      <c r="D1830" s="384" t="s">
        <v>9232</v>
      </c>
      <c r="E1830" s="521" t="s">
        <v>4241</v>
      </c>
      <c r="F1830" s="509" t="s">
        <v>9475</v>
      </c>
      <c r="G1830" s="509" t="s">
        <v>102</v>
      </c>
      <c r="H1830" s="522" t="s">
        <v>24</v>
      </c>
      <c r="I1830" s="687">
        <v>35262</v>
      </c>
      <c r="J1830" s="903">
        <f t="shared" ca="1" si="159"/>
        <v>25</v>
      </c>
      <c r="K1830" s="176" t="s">
        <v>24</v>
      </c>
      <c r="L1830" s="170" t="s">
        <v>24</v>
      </c>
      <c r="M1830" s="173" t="s">
        <v>24</v>
      </c>
      <c r="N1830" s="578">
        <v>43080</v>
      </c>
      <c r="O1830" s="199" t="s">
        <v>24</v>
      </c>
      <c r="P1830" s="595" t="s">
        <v>24</v>
      </c>
      <c r="Q1830" s="198" t="str">
        <f t="shared" si="161"/>
        <v>-</v>
      </c>
      <c r="R1830" s="181" t="str">
        <f t="shared" ca="1" si="162"/>
        <v>TIDAK MCU</v>
      </c>
      <c r="S1830" s="451" t="s">
        <v>9903</v>
      </c>
      <c r="T1830" s="904">
        <v>44393</v>
      </c>
      <c r="U1830" s="1329">
        <v>44393</v>
      </c>
      <c r="V1830" s="1330" t="s">
        <v>24</v>
      </c>
      <c r="W1830" s="136" t="s">
        <v>24</v>
      </c>
      <c r="X1830" s="200"/>
      <c r="Y1830" s="201"/>
      <c r="Z1830" s="202"/>
      <c r="AA1830" s="464" t="s">
        <v>925</v>
      </c>
      <c r="AB1830" s="232" t="s">
        <v>24</v>
      </c>
      <c r="AC1830" s="244" t="s">
        <v>24</v>
      </c>
      <c r="AD1830" s="244" t="s">
        <v>24</v>
      </c>
      <c r="AE1830" s="244" t="s">
        <v>24</v>
      </c>
      <c r="AF1830" s="244" t="s">
        <v>24</v>
      </c>
      <c r="AG1830" s="244" t="s">
        <v>24</v>
      </c>
      <c r="AH1830" s="902"/>
      <c r="AI1830" s="244" t="str">
        <f t="shared" si="164"/>
        <v>PC 200 - PC 2000------</v>
      </c>
      <c r="AJ1830" s="1307">
        <f t="shared" si="163"/>
        <v>43080</v>
      </c>
      <c r="AK1830" s="199">
        <v>43794</v>
      </c>
      <c r="AL1830" s="696">
        <v>43794</v>
      </c>
      <c r="AM1830" s="213"/>
      <c r="AN1830" s="244"/>
      <c r="AO1830" s="244"/>
      <c r="AP1830" s="213"/>
      <c r="AQ1830" s="243" t="s">
        <v>3094</v>
      </c>
      <c r="AR1830" s="213"/>
      <c r="AS1830" s="213"/>
      <c r="AT1830" s="213"/>
      <c r="AU1830" s="213"/>
      <c r="AV1830" s="885"/>
      <c r="AW1830" s="885"/>
      <c r="AX1830" s="885"/>
      <c r="AY1830" s="885"/>
      <c r="AZ1830" s="177"/>
    </row>
    <row r="1831" spans="2:52" ht="15" customHeight="1">
      <c r="B1831" s="1310">
        <v>1825</v>
      </c>
      <c r="C1831" s="547" t="s">
        <v>9476</v>
      </c>
      <c r="D1831" s="232" t="s">
        <v>9229</v>
      </c>
      <c r="E1831" s="521" t="s">
        <v>4241</v>
      </c>
      <c r="F1831" s="509" t="s">
        <v>9477</v>
      </c>
      <c r="G1831" s="509" t="s">
        <v>102</v>
      </c>
      <c r="H1831" s="522" t="s">
        <v>24</v>
      </c>
      <c r="I1831" s="687">
        <v>36041</v>
      </c>
      <c r="J1831" s="903">
        <f t="shared" ca="1" si="159"/>
        <v>23</v>
      </c>
      <c r="K1831" s="176" t="s">
        <v>24</v>
      </c>
      <c r="L1831" s="170" t="s">
        <v>24</v>
      </c>
      <c r="M1831" s="173" t="s">
        <v>24</v>
      </c>
      <c r="N1831" s="578">
        <v>43080</v>
      </c>
      <c r="O1831" s="199" t="s">
        <v>24</v>
      </c>
      <c r="P1831" s="595" t="s">
        <v>24</v>
      </c>
      <c r="Q1831" s="198" t="str">
        <f t="shared" si="161"/>
        <v>-</v>
      </c>
      <c r="R1831" s="181" t="str">
        <f t="shared" ca="1" si="162"/>
        <v>TIDAK MCU</v>
      </c>
      <c r="S1831" s="451" t="s">
        <v>24</v>
      </c>
      <c r="T1831" s="904">
        <v>44442</v>
      </c>
      <c r="U1831" s="443" t="s">
        <v>99</v>
      </c>
      <c r="V1831" s="904" t="s">
        <v>24</v>
      </c>
      <c r="W1831" s="136" t="s">
        <v>24</v>
      </c>
      <c r="X1831" s="200"/>
      <c r="Y1831" s="201"/>
      <c r="Z1831" s="202"/>
      <c r="AA1831" s="232" t="s">
        <v>24</v>
      </c>
      <c r="AB1831" s="232" t="s">
        <v>24</v>
      </c>
      <c r="AC1831" s="244" t="s">
        <v>24</v>
      </c>
      <c r="AD1831" s="244" t="s">
        <v>24</v>
      </c>
      <c r="AE1831" s="244" t="s">
        <v>24</v>
      </c>
      <c r="AF1831" s="244" t="s">
        <v>24</v>
      </c>
      <c r="AG1831" s="244" t="s">
        <v>24</v>
      </c>
      <c r="AH1831" s="481"/>
      <c r="AI1831" s="244" t="str">
        <f t="shared" si="164"/>
        <v>-------</v>
      </c>
      <c r="AJ1831" s="1307">
        <f t="shared" si="163"/>
        <v>43080</v>
      </c>
      <c r="AK1831" s="217" t="s">
        <v>24</v>
      </c>
      <c r="AL1831" s="614" t="s">
        <v>24</v>
      </c>
      <c r="AM1831" s="213"/>
      <c r="AN1831" s="244"/>
      <c r="AO1831" s="244"/>
      <c r="AP1831" s="213"/>
      <c r="AQ1831" s="180"/>
      <c r="AR1831" s="213"/>
      <c r="AS1831" s="213"/>
      <c r="AT1831" s="213"/>
      <c r="AU1831" s="213"/>
      <c r="AV1831" s="885"/>
      <c r="AW1831" s="885"/>
      <c r="AX1831" s="885"/>
      <c r="AY1831" s="885"/>
      <c r="AZ1831" s="177"/>
    </row>
    <row r="1832" spans="2:52" ht="15" customHeight="1">
      <c r="B1832" s="1310">
        <v>1826</v>
      </c>
      <c r="C1832" s="553" t="s">
        <v>9478</v>
      </c>
      <c r="D1832" s="384" t="s">
        <v>9229</v>
      </c>
      <c r="E1832" s="521" t="s">
        <v>4241</v>
      </c>
      <c r="F1832" s="509" t="s">
        <v>9479</v>
      </c>
      <c r="G1832" s="509" t="s">
        <v>102</v>
      </c>
      <c r="H1832" s="522" t="s">
        <v>24</v>
      </c>
      <c r="I1832" s="687">
        <v>35926</v>
      </c>
      <c r="J1832" s="903">
        <f t="shared" ref="J1832:J1895" ca="1" si="165">IF(OR(I1832="",I1832="-"),"-",ROUND((NOW()-I1832)/356,0))</f>
        <v>23</v>
      </c>
      <c r="K1832" s="176" t="s">
        <v>24</v>
      </c>
      <c r="L1832" s="170" t="s">
        <v>24</v>
      </c>
      <c r="M1832" s="173" t="s">
        <v>24</v>
      </c>
      <c r="N1832" s="578">
        <v>43080</v>
      </c>
      <c r="O1832" s="199" t="s">
        <v>24</v>
      </c>
      <c r="P1832" s="595" t="s">
        <v>24</v>
      </c>
      <c r="Q1832" s="198" t="str">
        <f t="shared" si="161"/>
        <v>-</v>
      </c>
      <c r="R1832" s="181" t="str">
        <f t="shared" ca="1" si="162"/>
        <v>TIDAK MCU</v>
      </c>
      <c r="S1832" s="451" t="s">
        <v>24</v>
      </c>
      <c r="T1832" s="904">
        <v>44327</v>
      </c>
      <c r="U1832" s="1329" t="s">
        <v>24</v>
      </c>
      <c r="V1832" s="904" t="s">
        <v>24</v>
      </c>
      <c r="W1832" s="136" t="s">
        <v>24</v>
      </c>
      <c r="X1832" s="200"/>
      <c r="Y1832" s="201"/>
      <c r="Z1832" s="202"/>
      <c r="AA1832" s="232" t="s">
        <v>24</v>
      </c>
      <c r="AB1832" s="232" t="s">
        <v>24</v>
      </c>
      <c r="AC1832" s="244" t="s">
        <v>24</v>
      </c>
      <c r="AD1832" s="244" t="s">
        <v>24</v>
      </c>
      <c r="AE1832" s="244" t="s">
        <v>24</v>
      </c>
      <c r="AF1832" s="244" t="s">
        <v>24</v>
      </c>
      <c r="AG1832" s="244" t="s">
        <v>24</v>
      </c>
      <c r="AH1832" s="902"/>
      <c r="AI1832" s="244" t="str">
        <f t="shared" si="164"/>
        <v>-------</v>
      </c>
      <c r="AJ1832" s="1307">
        <f t="shared" si="163"/>
        <v>43080</v>
      </c>
      <c r="AK1832" s="217" t="s">
        <v>24</v>
      </c>
      <c r="AL1832" s="614" t="s">
        <v>24</v>
      </c>
      <c r="AM1832" s="213"/>
      <c r="AN1832" s="244"/>
      <c r="AO1832" s="244"/>
      <c r="AP1832" s="213"/>
      <c r="AQ1832" s="243" t="s">
        <v>3094</v>
      </c>
      <c r="AR1832" s="213"/>
      <c r="AS1832" s="213"/>
      <c r="AT1832" s="213"/>
      <c r="AU1832" s="213"/>
      <c r="AV1832" s="885"/>
      <c r="AW1832" s="885"/>
      <c r="AX1832" s="885"/>
      <c r="AY1832" s="885"/>
      <c r="AZ1832" s="177"/>
    </row>
    <row r="1833" spans="2:52" ht="15" customHeight="1">
      <c r="B1833" s="1310">
        <v>1779</v>
      </c>
      <c r="C1833" s="553" t="s">
        <v>9386</v>
      </c>
      <c r="D1833" s="232" t="s">
        <v>9229</v>
      </c>
      <c r="E1833" s="521" t="s">
        <v>4241</v>
      </c>
      <c r="F1833" s="509" t="s">
        <v>9387</v>
      </c>
      <c r="G1833" s="509" t="s">
        <v>102</v>
      </c>
      <c r="H1833" s="522" t="s">
        <v>24</v>
      </c>
      <c r="I1833" s="687">
        <v>34761</v>
      </c>
      <c r="J1833" s="903">
        <f t="shared" ca="1" si="165"/>
        <v>27</v>
      </c>
      <c r="K1833" s="176" t="s">
        <v>24</v>
      </c>
      <c r="L1833" s="170" t="s">
        <v>24</v>
      </c>
      <c r="M1833" s="173" t="s">
        <v>24</v>
      </c>
      <c r="N1833" s="578">
        <v>42804</v>
      </c>
      <c r="O1833" s="199" t="s">
        <v>24</v>
      </c>
      <c r="P1833" s="595" t="s">
        <v>24</v>
      </c>
      <c r="Q1833" s="198" t="str">
        <f t="shared" si="161"/>
        <v>-</v>
      </c>
      <c r="R1833" s="181" t="str">
        <f t="shared" ca="1" si="162"/>
        <v>TIDAK MCU</v>
      </c>
      <c r="S1833" s="451" t="s">
        <v>9882</v>
      </c>
      <c r="T1833" s="904">
        <v>44623</v>
      </c>
      <c r="U1833" s="1329">
        <v>44258</v>
      </c>
      <c r="V1833" s="904" t="s">
        <v>24</v>
      </c>
      <c r="W1833" s="136" t="s">
        <v>24</v>
      </c>
      <c r="X1833" s="200"/>
      <c r="Y1833" s="201"/>
      <c r="Z1833" s="202"/>
      <c r="AA1833" s="464" t="s">
        <v>927</v>
      </c>
      <c r="AB1833" s="232" t="s">
        <v>24</v>
      </c>
      <c r="AC1833" s="244" t="s">
        <v>24</v>
      </c>
      <c r="AD1833" s="244" t="s">
        <v>24</v>
      </c>
      <c r="AE1833" s="244" t="s">
        <v>24</v>
      </c>
      <c r="AF1833" s="244" t="s">
        <v>24</v>
      </c>
      <c r="AG1833" s="244" t="s">
        <v>24</v>
      </c>
      <c r="AH1833" s="902"/>
      <c r="AI1833" s="244" t="str">
        <f t="shared" si="164"/>
        <v>SC P360 - SC P410 A/M------</v>
      </c>
      <c r="AJ1833" s="1307">
        <f t="shared" si="163"/>
        <v>42804</v>
      </c>
      <c r="AK1833" s="199">
        <v>43480</v>
      </c>
      <c r="AL1833" s="696">
        <v>43533</v>
      </c>
      <c r="AM1833" s="213"/>
      <c r="AN1833" s="244"/>
      <c r="AO1833" s="244"/>
      <c r="AP1833" s="213"/>
      <c r="AQ1833" s="1231" t="s">
        <v>3094</v>
      </c>
      <c r="AR1833" s="213"/>
      <c r="AS1833" s="213"/>
      <c r="AT1833" s="213"/>
      <c r="AU1833" s="213"/>
      <c r="AV1833" s="885"/>
      <c r="AW1833" s="885"/>
      <c r="AX1833" s="885"/>
      <c r="AY1833" s="885"/>
      <c r="AZ1833" s="177"/>
    </row>
    <row r="1834" spans="2:52" ht="15" customHeight="1">
      <c r="B1834" s="1310">
        <v>1828</v>
      </c>
      <c r="C1834" s="553" t="s">
        <v>9482</v>
      </c>
      <c r="D1834" s="232" t="s">
        <v>9229</v>
      </c>
      <c r="E1834" s="521" t="s">
        <v>4241</v>
      </c>
      <c r="F1834" s="509" t="s">
        <v>9483</v>
      </c>
      <c r="G1834" s="509" t="s">
        <v>102</v>
      </c>
      <c r="H1834" s="522" t="s">
        <v>24</v>
      </c>
      <c r="I1834" s="687">
        <v>31728</v>
      </c>
      <c r="J1834" s="231">
        <f t="shared" ca="1" si="165"/>
        <v>35</v>
      </c>
      <c r="K1834" s="686" t="s">
        <v>83</v>
      </c>
      <c r="L1834" s="686" t="s">
        <v>24</v>
      </c>
      <c r="M1834" s="217">
        <v>44877</v>
      </c>
      <c r="N1834" s="578">
        <v>43104</v>
      </c>
      <c r="O1834" s="199" t="s">
        <v>24</v>
      </c>
      <c r="P1834" s="595" t="s">
        <v>24</v>
      </c>
      <c r="Q1834" s="198" t="str">
        <f t="shared" si="161"/>
        <v>-</v>
      </c>
      <c r="R1834" s="181" t="str">
        <f t="shared" ca="1" si="162"/>
        <v>TIDAK MCU</v>
      </c>
      <c r="S1834" s="451" t="s">
        <v>9905</v>
      </c>
      <c r="T1834" s="904">
        <v>44512</v>
      </c>
      <c r="U1834" s="1329">
        <v>44512</v>
      </c>
      <c r="V1834" s="1330" t="s">
        <v>24</v>
      </c>
      <c r="W1834" s="136" t="s">
        <v>24</v>
      </c>
      <c r="X1834" s="200"/>
      <c r="Y1834" s="201"/>
      <c r="Z1834" s="202"/>
      <c r="AA1834" s="464" t="s">
        <v>4457</v>
      </c>
      <c r="AB1834" s="232" t="s">
        <v>24</v>
      </c>
      <c r="AC1834" s="244" t="s">
        <v>24</v>
      </c>
      <c r="AD1834" s="244" t="s">
        <v>24</v>
      </c>
      <c r="AE1834" s="244" t="s">
        <v>24</v>
      </c>
      <c r="AF1834" s="244" t="s">
        <v>24</v>
      </c>
      <c r="AG1834" s="244" t="s">
        <v>24</v>
      </c>
      <c r="AH1834" s="902"/>
      <c r="AI1834" s="244" t="str">
        <f t="shared" si="164"/>
        <v>SC P360, SC P380------</v>
      </c>
      <c r="AJ1834" s="1307">
        <f t="shared" si="163"/>
        <v>43104</v>
      </c>
      <c r="AK1834" s="199" t="s">
        <v>24</v>
      </c>
      <c r="AL1834" s="679">
        <v>43104</v>
      </c>
      <c r="AM1834" s="213"/>
      <c r="AN1834" s="244"/>
      <c r="AO1834" s="244"/>
      <c r="AP1834" s="213"/>
      <c r="AQ1834" s="180"/>
      <c r="AR1834" s="213"/>
      <c r="AS1834" s="213"/>
      <c r="AT1834" s="213"/>
      <c r="AU1834" s="213"/>
      <c r="AV1834" s="177"/>
      <c r="AW1834" s="177"/>
      <c r="AX1834" s="177"/>
      <c r="AY1834" s="177"/>
      <c r="AZ1834" s="177"/>
    </row>
    <row r="1835" spans="2:52" ht="15" customHeight="1">
      <c r="B1835" s="1310">
        <v>1829</v>
      </c>
      <c r="C1835" s="547" t="s">
        <v>9484</v>
      </c>
      <c r="D1835" s="384" t="s">
        <v>9212</v>
      </c>
      <c r="E1835" s="521" t="s">
        <v>4241</v>
      </c>
      <c r="F1835" s="509" t="s">
        <v>9485</v>
      </c>
      <c r="G1835" s="509" t="s">
        <v>102</v>
      </c>
      <c r="H1835" s="522" t="s">
        <v>24</v>
      </c>
      <c r="I1835" s="687">
        <v>36099</v>
      </c>
      <c r="J1835" s="903">
        <f t="shared" ca="1" si="165"/>
        <v>23</v>
      </c>
      <c r="K1835" s="176" t="s">
        <v>24</v>
      </c>
      <c r="L1835" s="170" t="s">
        <v>24</v>
      </c>
      <c r="M1835" s="173" t="s">
        <v>24</v>
      </c>
      <c r="N1835" s="578">
        <v>43055</v>
      </c>
      <c r="O1835" s="199" t="s">
        <v>24</v>
      </c>
      <c r="P1835" s="595" t="s">
        <v>24</v>
      </c>
      <c r="Q1835" s="198" t="str">
        <f t="shared" si="161"/>
        <v>-</v>
      </c>
      <c r="R1835" s="181" t="str">
        <f t="shared" ca="1" si="162"/>
        <v>TIDAK MCU</v>
      </c>
      <c r="S1835" s="451" t="s">
        <v>9906</v>
      </c>
      <c r="T1835" s="1330">
        <v>44500</v>
      </c>
      <c r="U1835" s="1329">
        <v>44500</v>
      </c>
      <c r="V1835" s="1330" t="s">
        <v>24</v>
      </c>
      <c r="W1835" s="136" t="s">
        <v>24</v>
      </c>
      <c r="X1835" s="200"/>
      <c r="Y1835" s="201"/>
      <c r="Z1835" s="202"/>
      <c r="AA1835" s="232" t="s">
        <v>9980</v>
      </c>
      <c r="AB1835" s="232" t="s">
        <v>24</v>
      </c>
      <c r="AC1835" s="244" t="s">
        <v>24</v>
      </c>
      <c r="AD1835" s="244" t="s">
        <v>24</v>
      </c>
      <c r="AE1835" s="244" t="s">
        <v>24</v>
      </c>
      <c r="AF1835" s="244" t="s">
        <v>24</v>
      </c>
      <c r="AG1835" s="244" t="s">
        <v>24</v>
      </c>
      <c r="AH1835" s="902"/>
      <c r="AI1835" s="244" t="str">
        <f t="shared" si="164"/>
        <v>GD 825 ------</v>
      </c>
      <c r="AJ1835" s="1307">
        <f t="shared" si="163"/>
        <v>43055</v>
      </c>
      <c r="AK1835" s="199">
        <v>43808</v>
      </c>
      <c r="AL1835" s="696">
        <v>43808</v>
      </c>
      <c r="AM1835" s="213"/>
      <c r="AN1835" s="244"/>
      <c r="AO1835" s="244"/>
      <c r="AP1835" s="213"/>
      <c r="AQ1835" s="1231" t="s">
        <v>3094</v>
      </c>
      <c r="AR1835" s="213"/>
      <c r="AS1835" s="213"/>
      <c r="AT1835" s="213"/>
      <c r="AU1835" s="213"/>
      <c r="AZ1835" s="177"/>
    </row>
    <row r="1836" spans="2:52" ht="15" customHeight="1">
      <c r="B1836" s="1310">
        <v>1830</v>
      </c>
      <c r="C1836" s="547" t="s">
        <v>9486</v>
      </c>
      <c r="D1836" s="384" t="s">
        <v>226</v>
      </c>
      <c r="E1836" s="521" t="s">
        <v>4241</v>
      </c>
      <c r="F1836" s="1314" t="s">
        <v>11683</v>
      </c>
      <c r="G1836" s="509" t="s">
        <v>102</v>
      </c>
      <c r="H1836" s="522" t="s">
        <v>24</v>
      </c>
      <c r="I1836" s="687">
        <v>35857</v>
      </c>
      <c r="J1836" s="903">
        <f t="shared" ca="1" si="165"/>
        <v>24</v>
      </c>
      <c r="K1836" s="176" t="s">
        <v>24</v>
      </c>
      <c r="L1836" s="170" t="s">
        <v>24</v>
      </c>
      <c r="M1836" s="173" t="s">
        <v>24</v>
      </c>
      <c r="N1836" s="578">
        <v>43610</v>
      </c>
      <c r="O1836" s="199" t="s">
        <v>24</v>
      </c>
      <c r="P1836" s="595" t="s">
        <v>24</v>
      </c>
      <c r="Q1836" s="198" t="str">
        <f t="shared" si="161"/>
        <v>-</v>
      </c>
      <c r="R1836" s="181" t="str">
        <f t="shared" ca="1" si="162"/>
        <v>TIDAK MCU</v>
      </c>
      <c r="S1836" s="451" t="s">
        <v>24</v>
      </c>
      <c r="T1836" s="904">
        <v>44258</v>
      </c>
      <c r="U1836" s="1329" t="s">
        <v>24</v>
      </c>
      <c r="V1836" s="1330" t="s">
        <v>24</v>
      </c>
      <c r="W1836" s="136" t="s">
        <v>24</v>
      </c>
      <c r="X1836" s="200"/>
      <c r="Y1836" s="201"/>
      <c r="Z1836" s="202"/>
      <c r="AA1836" s="232" t="s">
        <v>24</v>
      </c>
      <c r="AB1836" s="232" t="s">
        <v>24</v>
      </c>
      <c r="AC1836" s="244" t="s">
        <v>24</v>
      </c>
      <c r="AD1836" s="244" t="s">
        <v>24</v>
      </c>
      <c r="AE1836" s="244" t="s">
        <v>24</v>
      </c>
      <c r="AF1836" s="244" t="s">
        <v>24</v>
      </c>
      <c r="AG1836" s="244" t="s">
        <v>24</v>
      </c>
      <c r="AH1836" s="902"/>
      <c r="AI1836" s="244" t="str">
        <f t="shared" si="164"/>
        <v>-------</v>
      </c>
      <c r="AJ1836" s="1307">
        <f t="shared" si="163"/>
        <v>43610</v>
      </c>
      <c r="AK1836" s="217" t="s">
        <v>24</v>
      </c>
      <c r="AL1836" s="614" t="s">
        <v>24</v>
      </c>
      <c r="AM1836" s="213"/>
      <c r="AN1836" s="244"/>
      <c r="AO1836" s="244"/>
      <c r="AP1836" s="213"/>
      <c r="AQ1836" s="243" t="s">
        <v>3094</v>
      </c>
      <c r="AR1836" s="213"/>
      <c r="AS1836" s="213"/>
      <c r="AT1836" s="213"/>
      <c r="AU1836" s="213"/>
      <c r="AV1836" s="885"/>
      <c r="AW1836" s="885"/>
      <c r="AX1836" s="885"/>
      <c r="AY1836" s="885"/>
      <c r="AZ1836" s="177"/>
    </row>
    <row r="1837" spans="2:52" ht="15" customHeight="1">
      <c r="B1837" s="1310">
        <v>1831</v>
      </c>
      <c r="C1837" s="547" t="s">
        <v>9487</v>
      </c>
      <c r="D1837" s="384" t="s">
        <v>9212</v>
      </c>
      <c r="E1837" s="521" t="s">
        <v>4241</v>
      </c>
      <c r="F1837" s="509" t="s">
        <v>9488</v>
      </c>
      <c r="G1837" s="509" t="s">
        <v>102</v>
      </c>
      <c r="H1837" s="522" t="s">
        <v>24</v>
      </c>
      <c r="I1837" s="687">
        <v>33608</v>
      </c>
      <c r="J1837" s="903">
        <f t="shared" ca="1" si="165"/>
        <v>30</v>
      </c>
      <c r="K1837" s="176" t="s">
        <v>24</v>
      </c>
      <c r="L1837" s="170" t="s">
        <v>24</v>
      </c>
      <c r="M1837" s="173" t="s">
        <v>24</v>
      </c>
      <c r="N1837" s="578">
        <v>43145</v>
      </c>
      <c r="O1837" s="199" t="s">
        <v>24</v>
      </c>
      <c r="P1837" s="595" t="s">
        <v>24</v>
      </c>
      <c r="Q1837" s="198" t="str">
        <f t="shared" si="161"/>
        <v>-</v>
      </c>
      <c r="R1837" s="181" t="str">
        <f t="shared" ca="1" si="162"/>
        <v>TIDAK MCU</v>
      </c>
      <c r="S1837" s="451" t="s">
        <v>24</v>
      </c>
      <c r="T1837" s="1330">
        <v>44566</v>
      </c>
      <c r="U1837" s="1329" t="s">
        <v>99</v>
      </c>
      <c r="V1837" s="1330" t="s">
        <v>24</v>
      </c>
      <c r="W1837" s="1311" t="s">
        <v>24</v>
      </c>
      <c r="X1837" s="200"/>
      <c r="Y1837" s="201"/>
      <c r="Z1837" s="202"/>
      <c r="AA1837" s="232" t="s">
        <v>24</v>
      </c>
      <c r="AB1837" s="232" t="s">
        <v>24</v>
      </c>
      <c r="AC1837" s="244" t="s">
        <v>24</v>
      </c>
      <c r="AD1837" s="244" t="s">
        <v>24</v>
      </c>
      <c r="AE1837" s="244" t="s">
        <v>24</v>
      </c>
      <c r="AF1837" s="244" t="s">
        <v>24</v>
      </c>
      <c r="AG1837" s="244" t="s">
        <v>24</v>
      </c>
      <c r="AH1837" s="902"/>
      <c r="AI1837" s="244" t="str">
        <f t="shared" si="164"/>
        <v>-------</v>
      </c>
      <c r="AJ1837" s="1315">
        <f t="shared" si="163"/>
        <v>43145</v>
      </c>
      <c r="AK1837" s="217" t="s">
        <v>24</v>
      </c>
      <c r="AL1837" s="614" t="s">
        <v>24</v>
      </c>
      <c r="AM1837" s="213"/>
      <c r="AN1837" s="244"/>
      <c r="AO1837" s="244"/>
      <c r="AP1837" s="213"/>
      <c r="AQ1837" s="180" t="s">
        <v>3094</v>
      </c>
      <c r="AR1837" s="213"/>
      <c r="AS1837" s="213"/>
      <c r="AT1837" s="213"/>
      <c r="AU1837" s="213"/>
      <c r="AZ1837" s="885"/>
    </row>
    <row r="1838" spans="2:52" ht="15" customHeight="1">
      <c r="B1838" s="1310">
        <v>1832</v>
      </c>
      <c r="C1838" s="553" t="s">
        <v>9489</v>
      </c>
      <c r="D1838" s="384" t="s">
        <v>6644</v>
      </c>
      <c r="E1838" s="521" t="s">
        <v>4241</v>
      </c>
      <c r="F1838" s="1314" t="s">
        <v>9490</v>
      </c>
      <c r="G1838" s="509" t="s">
        <v>102</v>
      </c>
      <c r="H1838" s="522" t="s">
        <v>24</v>
      </c>
      <c r="I1838" s="687">
        <v>35002</v>
      </c>
      <c r="J1838" s="231">
        <f t="shared" ca="1" si="165"/>
        <v>26</v>
      </c>
      <c r="K1838" s="176" t="s">
        <v>24</v>
      </c>
      <c r="L1838" s="170" t="s">
        <v>24</v>
      </c>
      <c r="M1838" s="173" t="s">
        <v>24</v>
      </c>
      <c r="N1838" s="578">
        <v>43607</v>
      </c>
      <c r="O1838" s="199" t="s">
        <v>24</v>
      </c>
      <c r="P1838" s="595" t="s">
        <v>24</v>
      </c>
      <c r="Q1838" s="198" t="str">
        <f t="shared" si="161"/>
        <v>-</v>
      </c>
      <c r="R1838" s="181" t="str">
        <f t="shared" ca="1" si="162"/>
        <v>TIDAK MCU</v>
      </c>
      <c r="S1838" s="451" t="s">
        <v>24</v>
      </c>
      <c r="T1838" s="904">
        <v>44499</v>
      </c>
      <c r="U1838" s="1329" t="s">
        <v>24</v>
      </c>
      <c r="V1838" s="904" t="s">
        <v>24</v>
      </c>
      <c r="W1838" s="136" t="s">
        <v>24</v>
      </c>
      <c r="X1838" s="200"/>
      <c r="Y1838" s="201"/>
      <c r="Z1838" s="202"/>
      <c r="AA1838" s="232" t="s">
        <v>24</v>
      </c>
      <c r="AB1838" s="230"/>
      <c r="AC1838" s="213"/>
      <c r="AD1838" s="244"/>
      <c r="AE1838" s="244"/>
      <c r="AF1838" s="244"/>
      <c r="AG1838" s="244"/>
      <c r="AH1838" s="1305"/>
      <c r="AI1838" s="244" t="str">
        <f t="shared" si="164"/>
        <v>-</v>
      </c>
      <c r="AJ1838" s="1307">
        <f t="shared" si="163"/>
        <v>43607</v>
      </c>
      <c r="AK1838" s="217" t="s">
        <v>24</v>
      </c>
      <c r="AL1838" s="614" t="s">
        <v>24</v>
      </c>
      <c r="AM1838" s="213"/>
      <c r="AN1838" s="244"/>
      <c r="AO1838" s="244"/>
      <c r="AP1838" s="213"/>
      <c r="AQ1838" s="243" t="s">
        <v>3094</v>
      </c>
      <c r="AR1838" s="213"/>
      <c r="AS1838" s="213"/>
      <c r="AT1838" s="213"/>
      <c r="AU1838" s="213"/>
      <c r="AV1838" s="885"/>
      <c r="AW1838" s="885"/>
      <c r="AX1838" s="885"/>
      <c r="AY1838" s="885"/>
      <c r="AZ1838" s="177"/>
    </row>
    <row r="1839" spans="2:52" ht="15" customHeight="1">
      <c r="B1839" s="1310">
        <v>1833</v>
      </c>
      <c r="C1839" s="547" t="s">
        <v>9491</v>
      </c>
      <c r="D1839" s="232" t="s">
        <v>9229</v>
      </c>
      <c r="E1839" s="521" t="s">
        <v>4241</v>
      </c>
      <c r="F1839" s="509" t="s">
        <v>9492</v>
      </c>
      <c r="G1839" s="509" t="s">
        <v>102</v>
      </c>
      <c r="H1839" s="522" t="s">
        <v>24</v>
      </c>
      <c r="I1839" s="687">
        <v>35987</v>
      </c>
      <c r="J1839" s="903">
        <f t="shared" ca="1" si="165"/>
        <v>23</v>
      </c>
      <c r="K1839" s="176" t="s">
        <v>24</v>
      </c>
      <c r="L1839" s="170" t="s">
        <v>24</v>
      </c>
      <c r="M1839" s="173" t="s">
        <v>24</v>
      </c>
      <c r="N1839" s="578">
        <v>43055</v>
      </c>
      <c r="O1839" s="199" t="s">
        <v>24</v>
      </c>
      <c r="P1839" s="595" t="s">
        <v>24</v>
      </c>
      <c r="Q1839" s="198" t="str">
        <f t="shared" si="161"/>
        <v>-</v>
      </c>
      <c r="R1839" s="181" t="str">
        <f t="shared" ca="1" si="162"/>
        <v>TIDAK MCU</v>
      </c>
      <c r="S1839" s="451" t="s">
        <v>24</v>
      </c>
      <c r="T1839" s="904">
        <v>44388</v>
      </c>
      <c r="U1839" s="1329" t="s">
        <v>99</v>
      </c>
      <c r="V1839" s="904" t="s">
        <v>24</v>
      </c>
      <c r="W1839" s="136" t="s">
        <v>24</v>
      </c>
      <c r="X1839" s="200"/>
      <c r="Y1839" s="201"/>
      <c r="Z1839" s="202"/>
      <c r="AA1839" s="232" t="s">
        <v>24</v>
      </c>
      <c r="AB1839" s="232" t="s">
        <v>24</v>
      </c>
      <c r="AC1839" s="244" t="s">
        <v>24</v>
      </c>
      <c r="AD1839" s="244" t="s">
        <v>24</v>
      </c>
      <c r="AE1839" s="244" t="s">
        <v>24</v>
      </c>
      <c r="AF1839" s="244" t="s">
        <v>24</v>
      </c>
      <c r="AG1839" s="244" t="s">
        <v>24</v>
      </c>
      <c r="AH1839" s="902"/>
      <c r="AI1839" s="244" t="str">
        <f t="shared" si="164"/>
        <v>-------</v>
      </c>
      <c r="AJ1839" s="1307">
        <f t="shared" si="163"/>
        <v>43055</v>
      </c>
      <c r="AK1839" s="217" t="s">
        <v>24</v>
      </c>
      <c r="AL1839" s="614" t="s">
        <v>24</v>
      </c>
      <c r="AM1839" s="213"/>
      <c r="AN1839" s="244"/>
      <c r="AO1839" s="244"/>
      <c r="AP1839" s="213"/>
      <c r="AQ1839" s="180"/>
      <c r="AR1839" s="213"/>
      <c r="AS1839" s="213"/>
      <c r="AT1839" s="213"/>
      <c r="AU1839" s="213"/>
      <c r="AV1839" s="885"/>
      <c r="AW1839" s="885"/>
      <c r="AX1839" s="885"/>
      <c r="AY1839" s="885"/>
      <c r="AZ1839" s="177"/>
    </row>
    <row r="1840" spans="2:52" ht="15" customHeight="1">
      <c r="B1840" s="1310">
        <v>1834</v>
      </c>
      <c r="C1840" s="547" t="s">
        <v>9493</v>
      </c>
      <c r="D1840" s="232" t="s">
        <v>9229</v>
      </c>
      <c r="E1840" s="521" t="s">
        <v>4241</v>
      </c>
      <c r="F1840" s="509" t="s">
        <v>9494</v>
      </c>
      <c r="G1840" s="509" t="s">
        <v>102</v>
      </c>
      <c r="H1840" s="522" t="s">
        <v>24</v>
      </c>
      <c r="I1840" s="687">
        <v>34830</v>
      </c>
      <c r="J1840" s="903">
        <f t="shared" ca="1" si="165"/>
        <v>27</v>
      </c>
      <c r="K1840" s="176" t="s">
        <v>24</v>
      </c>
      <c r="L1840" s="170" t="s">
        <v>24</v>
      </c>
      <c r="M1840" s="173" t="s">
        <v>24</v>
      </c>
      <c r="N1840" s="578">
        <v>43055</v>
      </c>
      <c r="O1840" s="199" t="s">
        <v>24</v>
      </c>
      <c r="P1840" s="595" t="s">
        <v>24</v>
      </c>
      <c r="Q1840" s="198" t="str">
        <f t="shared" si="161"/>
        <v>-</v>
      </c>
      <c r="R1840" s="181" t="str">
        <f t="shared" ca="1" si="162"/>
        <v>TIDAK MCU</v>
      </c>
      <c r="S1840" s="451" t="s">
        <v>24</v>
      </c>
      <c r="T1840" s="904">
        <v>44327</v>
      </c>
      <c r="U1840" s="1329" t="s">
        <v>99</v>
      </c>
      <c r="V1840" s="904" t="s">
        <v>24</v>
      </c>
      <c r="W1840" s="136" t="s">
        <v>24</v>
      </c>
      <c r="X1840" s="200"/>
      <c r="Y1840" s="201"/>
      <c r="Z1840" s="202"/>
      <c r="AA1840" s="232" t="s">
        <v>24</v>
      </c>
      <c r="AB1840" s="232" t="s">
        <v>24</v>
      </c>
      <c r="AC1840" s="244" t="s">
        <v>24</v>
      </c>
      <c r="AD1840" s="244" t="s">
        <v>24</v>
      </c>
      <c r="AE1840" s="244" t="s">
        <v>24</v>
      </c>
      <c r="AF1840" s="244" t="s">
        <v>24</v>
      </c>
      <c r="AG1840" s="244" t="s">
        <v>24</v>
      </c>
      <c r="AH1840" s="902"/>
      <c r="AI1840" s="244" t="str">
        <f t="shared" si="164"/>
        <v>-------</v>
      </c>
      <c r="AJ1840" s="1307">
        <f t="shared" si="163"/>
        <v>43055</v>
      </c>
      <c r="AK1840" s="217" t="s">
        <v>24</v>
      </c>
      <c r="AL1840" s="614" t="s">
        <v>24</v>
      </c>
      <c r="AM1840" s="213"/>
      <c r="AN1840" s="244"/>
      <c r="AO1840" s="244"/>
      <c r="AP1840" s="213"/>
      <c r="AQ1840" s="213"/>
      <c r="AR1840" s="213"/>
      <c r="AS1840" s="213"/>
      <c r="AT1840" s="213"/>
      <c r="AU1840" s="213"/>
      <c r="AV1840" s="885"/>
      <c r="AW1840" s="885"/>
      <c r="AX1840" s="885"/>
      <c r="AY1840" s="885"/>
      <c r="AZ1840" s="177"/>
    </row>
    <row r="1841" spans="2:52" ht="15" customHeight="1">
      <c r="B1841" s="1310">
        <v>1835</v>
      </c>
      <c r="C1841" s="553" t="s">
        <v>9495</v>
      </c>
      <c r="D1841" s="384" t="s">
        <v>9229</v>
      </c>
      <c r="E1841" s="521" t="s">
        <v>4241</v>
      </c>
      <c r="F1841" s="509" t="s">
        <v>9496</v>
      </c>
      <c r="G1841" s="509" t="s">
        <v>102</v>
      </c>
      <c r="H1841" s="522" t="s">
        <v>24</v>
      </c>
      <c r="I1841" s="687">
        <v>36309</v>
      </c>
      <c r="J1841" s="231">
        <f t="shared" ca="1" si="165"/>
        <v>22</v>
      </c>
      <c r="K1841" s="312" t="s">
        <v>24</v>
      </c>
      <c r="L1841" s="322" t="s">
        <v>24</v>
      </c>
      <c r="M1841" s="332" t="s">
        <v>24</v>
      </c>
      <c r="N1841" s="578">
        <v>43055</v>
      </c>
      <c r="O1841" s="199" t="s">
        <v>24</v>
      </c>
      <c r="P1841" s="595" t="s">
        <v>24</v>
      </c>
      <c r="Q1841" s="198" t="str">
        <f t="shared" si="161"/>
        <v>-</v>
      </c>
      <c r="R1841" s="181" t="str">
        <f t="shared" ca="1" si="162"/>
        <v>TIDAK MCU</v>
      </c>
      <c r="S1841" s="451" t="s">
        <v>24</v>
      </c>
      <c r="T1841" s="904">
        <v>44345</v>
      </c>
      <c r="U1841" s="1329" t="s">
        <v>24</v>
      </c>
      <c r="V1841" s="395" t="s">
        <v>24</v>
      </c>
      <c r="W1841" s="136" t="s">
        <v>24</v>
      </c>
      <c r="X1841" s="200"/>
      <c r="Y1841" s="201"/>
      <c r="Z1841" s="202"/>
      <c r="AA1841" s="232" t="s">
        <v>24</v>
      </c>
      <c r="AB1841" s="232" t="s">
        <v>24</v>
      </c>
      <c r="AC1841" s="244" t="s">
        <v>24</v>
      </c>
      <c r="AD1841" s="244" t="s">
        <v>24</v>
      </c>
      <c r="AE1841" s="244" t="s">
        <v>24</v>
      </c>
      <c r="AF1841" s="244" t="s">
        <v>24</v>
      </c>
      <c r="AG1841" s="244" t="s">
        <v>24</v>
      </c>
      <c r="AH1841" s="902"/>
      <c r="AI1841" s="244" t="str">
        <f t="shared" si="164"/>
        <v>-------</v>
      </c>
      <c r="AJ1841" s="1307">
        <f t="shared" si="163"/>
        <v>43055</v>
      </c>
      <c r="AK1841" s="217" t="s">
        <v>24</v>
      </c>
      <c r="AL1841" s="614" t="s">
        <v>24</v>
      </c>
      <c r="AM1841" s="213"/>
      <c r="AN1841" s="244"/>
      <c r="AO1841" s="244"/>
      <c r="AP1841" s="213"/>
      <c r="AQ1841" s="1231" t="s">
        <v>3094</v>
      </c>
      <c r="AR1841" s="213"/>
      <c r="AS1841" s="213"/>
      <c r="AT1841" s="213"/>
      <c r="AU1841" s="213"/>
      <c r="AV1841" s="885"/>
      <c r="AW1841" s="885"/>
      <c r="AX1841" s="885"/>
      <c r="AY1841" s="885"/>
      <c r="AZ1841" s="885"/>
    </row>
    <row r="1842" spans="2:52" ht="15" customHeight="1">
      <c r="B1842" s="1310">
        <v>1836</v>
      </c>
      <c r="C1842" s="553" t="s">
        <v>9497</v>
      </c>
      <c r="D1842" s="384" t="s">
        <v>9229</v>
      </c>
      <c r="E1842" s="521" t="s">
        <v>4241</v>
      </c>
      <c r="F1842" s="509" t="s">
        <v>9498</v>
      </c>
      <c r="G1842" s="509" t="s">
        <v>102</v>
      </c>
      <c r="H1842" s="522" t="s">
        <v>24</v>
      </c>
      <c r="I1842" s="687">
        <v>36094</v>
      </c>
      <c r="J1842" s="231">
        <f t="shared" ca="1" si="165"/>
        <v>23</v>
      </c>
      <c r="K1842" s="176" t="s">
        <v>24</v>
      </c>
      <c r="L1842" s="170" t="s">
        <v>24</v>
      </c>
      <c r="M1842" s="173" t="s">
        <v>24</v>
      </c>
      <c r="N1842" s="578">
        <v>43055</v>
      </c>
      <c r="O1842" s="199" t="s">
        <v>24</v>
      </c>
      <c r="P1842" s="595" t="s">
        <v>24</v>
      </c>
      <c r="Q1842" s="198" t="str">
        <f t="shared" si="161"/>
        <v>-</v>
      </c>
      <c r="R1842" s="181" t="str">
        <f t="shared" ca="1" si="162"/>
        <v>TIDAK MCU</v>
      </c>
      <c r="S1842" s="451" t="s">
        <v>9907</v>
      </c>
      <c r="T1842" s="904">
        <v>44495</v>
      </c>
      <c r="U1842" s="1329">
        <v>44495</v>
      </c>
      <c r="V1842" s="395" t="s">
        <v>24</v>
      </c>
      <c r="W1842" s="136" t="s">
        <v>24</v>
      </c>
      <c r="X1842" s="200"/>
      <c r="Y1842" s="201"/>
      <c r="Z1842" s="202"/>
      <c r="AA1842" s="464" t="s">
        <v>4457</v>
      </c>
      <c r="AB1842" s="232" t="s">
        <v>24</v>
      </c>
      <c r="AC1842" s="244" t="s">
        <v>24</v>
      </c>
      <c r="AD1842" s="244" t="s">
        <v>24</v>
      </c>
      <c r="AE1842" s="244" t="s">
        <v>24</v>
      </c>
      <c r="AF1842" s="244" t="s">
        <v>24</v>
      </c>
      <c r="AG1842" s="244" t="s">
        <v>24</v>
      </c>
      <c r="AH1842" s="902"/>
      <c r="AI1842" s="244" t="str">
        <f t="shared" si="164"/>
        <v>SC P360, SC P380------</v>
      </c>
      <c r="AJ1842" s="1307">
        <f t="shared" si="163"/>
        <v>43055</v>
      </c>
      <c r="AK1842" s="199">
        <v>43508</v>
      </c>
      <c r="AL1842" s="696">
        <v>43509</v>
      </c>
      <c r="AM1842" s="213"/>
      <c r="AN1842" s="244"/>
      <c r="AO1842" s="244"/>
      <c r="AP1842" s="213"/>
      <c r="AQ1842" s="243" t="s">
        <v>3094</v>
      </c>
      <c r="AR1842" s="213"/>
      <c r="AS1842" s="213"/>
      <c r="AT1842" s="213"/>
      <c r="AU1842" s="213"/>
      <c r="AV1842" s="177"/>
      <c r="AW1842" s="177"/>
      <c r="AX1842" s="177"/>
      <c r="AY1842" s="177"/>
      <c r="AZ1842" s="177"/>
    </row>
    <row r="1843" spans="2:52" ht="15" customHeight="1">
      <c r="B1843" s="1310">
        <v>1837</v>
      </c>
      <c r="C1843" s="553" t="s">
        <v>3309</v>
      </c>
      <c r="D1843" s="684" t="s">
        <v>9212</v>
      </c>
      <c r="E1843" s="684" t="s">
        <v>4241</v>
      </c>
      <c r="F1843" s="311" t="s">
        <v>9499</v>
      </c>
      <c r="G1843" s="311" t="s">
        <v>102</v>
      </c>
      <c r="H1843" s="522" t="s">
        <v>24</v>
      </c>
      <c r="I1843" s="687">
        <v>33670</v>
      </c>
      <c r="J1843" s="231">
        <f t="shared" ca="1" si="165"/>
        <v>30</v>
      </c>
      <c r="K1843" s="312" t="s">
        <v>24</v>
      </c>
      <c r="L1843" s="322" t="s">
        <v>24</v>
      </c>
      <c r="M1843" s="332" t="s">
        <v>24</v>
      </c>
      <c r="N1843" s="578">
        <v>42660</v>
      </c>
      <c r="O1843" s="199" t="s">
        <v>24</v>
      </c>
      <c r="P1843" s="199" t="s">
        <v>24</v>
      </c>
      <c r="Q1843" s="198" t="str">
        <f t="shared" si="161"/>
        <v>-</v>
      </c>
      <c r="R1843" s="181" t="str">
        <f t="shared" ca="1" si="162"/>
        <v>TIDAK MCU</v>
      </c>
      <c r="S1843" s="530" t="s">
        <v>9908</v>
      </c>
      <c r="T1843" s="904">
        <v>44262</v>
      </c>
      <c r="U1843" s="212">
        <v>44262</v>
      </c>
      <c r="V1843" s="904" t="s">
        <v>24</v>
      </c>
      <c r="W1843" s="136" t="s">
        <v>24</v>
      </c>
      <c r="X1843" s="200"/>
      <c r="Y1843" s="201"/>
      <c r="Z1843" s="202"/>
      <c r="AA1843" s="465" t="s">
        <v>9980</v>
      </c>
      <c r="AB1843" s="465" t="s">
        <v>9981</v>
      </c>
      <c r="AC1843" s="244" t="s">
        <v>24</v>
      </c>
      <c r="AD1843" s="244"/>
      <c r="AE1843" s="244"/>
      <c r="AF1843" s="244"/>
      <c r="AG1843" s="244"/>
      <c r="AH1843" s="1240"/>
      <c r="AI1843" s="244" t="str">
        <f t="shared" si="164"/>
        <v>GD 825 HD 785-</v>
      </c>
      <c r="AJ1843" s="1307">
        <f t="shared" si="163"/>
        <v>42660</v>
      </c>
      <c r="AK1843" s="199">
        <v>43808</v>
      </c>
      <c r="AL1843" s="696">
        <v>43808</v>
      </c>
      <c r="AM1843" s="213"/>
      <c r="AN1843" s="244"/>
      <c r="AO1843" s="244"/>
      <c r="AP1843" s="213"/>
      <c r="AQ1843" s="1231" t="s">
        <v>3094</v>
      </c>
      <c r="AR1843" s="213"/>
      <c r="AS1843" s="213"/>
      <c r="AT1843" s="213"/>
      <c r="AU1843" s="213"/>
      <c r="AZ1843" s="177"/>
    </row>
    <row r="1844" spans="2:52" ht="15" customHeight="1">
      <c r="B1844" s="1310">
        <v>1838</v>
      </c>
      <c r="C1844" s="553" t="s">
        <v>9500</v>
      </c>
      <c r="D1844" s="384" t="s">
        <v>9229</v>
      </c>
      <c r="E1844" s="568" t="s">
        <v>4241</v>
      </c>
      <c r="F1844" s="311" t="s">
        <v>9501</v>
      </c>
      <c r="G1844" s="311" t="s">
        <v>102</v>
      </c>
      <c r="H1844" s="522" t="s">
        <v>24</v>
      </c>
      <c r="I1844" s="687">
        <v>36240</v>
      </c>
      <c r="J1844" s="231">
        <f t="shared" ca="1" si="165"/>
        <v>23</v>
      </c>
      <c r="K1844" s="312" t="s">
        <v>24</v>
      </c>
      <c r="L1844" s="322" t="s">
        <v>24</v>
      </c>
      <c r="M1844" s="332" t="s">
        <v>24</v>
      </c>
      <c r="N1844" s="578">
        <v>43055</v>
      </c>
      <c r="O1844" s="199" t="s">
        <v>24</v>
      </c>
      <c r="P1844" s="199" t="s">
        <v>24</v>
      </c>
      <c r="Q1844" s="198" t="str">
        <f t="shared" si="161"/>
        <v>-</v>
      </c>
      <c r="R1844" s="181" t="str">
        <f t="shared" ca="1" si="162"/>
        <v>TIDAK MCU</v>
      </c>
      <c r="S1844" s="530" t="s">
        <v>24</v>
      </c>
      <c r="T1844" s="904">
        <v>44276</v>
      </c>
      <c r="U1844" s="1330" t="s">
        <v>24</v>
      </c>
      <c r="V1844" s="395" t="s">
        <v>24</v>
      </c>
      <c r="W1844" s="136" t="s">
        <v>24</v>
      </c>
      <c r="X1844" s="200"/>
      <c r="Y1844" s="201"/>
      <c r="Z1844" s="202"/>
      <c r="AA1844" s="232" t="s">
        <v>24</v>
      </c>
      <c r="AB1844" s="232"/>
      <c r="AC1844" s="244"/>
      <c r="AD1844" s="244"/>
      <c r="AE1844" s="244"/>
      <c r="AF1844" s="244"/>
      <c r="AG1844" s="244"/>
      <c r="AH1844" s="902"/>
      <c r="AI1844" s="244" t="str">
        <f t="shared" si="164"/>
        <v>-</v>
      </c>
      <c r="AJ1844" s="1307">
        <f t="shared" si="163"/>
        <v>43055</v>
      </c>
      <c r="AK1844" s="217" t="s">
        <v>24</v>
      </c>
      <c r="AL1844" s="614" t="s">
        <v>24</v>
      </c>
      <c r="AM1844" s="213"/>
      <c r="AN1844" s="244"/>
      <c r="AO1844" s="244"/>
      <c r="AP1844" s="213"/>
      <c r="AQ1844" s="243" t="s">
        <v>3094</v>
      </c>
      <c r="AR1844" s="213"/>
      <c r="AS1844" s="213"/>
      <c r="AT1844" s="213"/>
      <c r="AU1844" s="213"/>
      <c r="AV1844" s="177"/>
      <c r="AW1844" s="177"/>
      <c r="AX1844" s="177"/>
      <c r="AY1844" s="177"/>
      <c r="AZ1844" s="177"/>
    </row>
    <row r="1845" spans="2:52" ht="15" customHeight="1">
      <c r="B1845" s="1310">
        <v>1795</v>
      </c>
      <c r="C1845" s="677" t="s">
        <v>9418</v>
      </c>
      <c r="D1845" s="554" t="s">
        <v>9229</v>
      </c>
      <c r="E1845" s="554" t="s">
        <v>4241</v>
      </c>
      <c r="F1845" s="509" t="s">
        <v>9419</v>
      </c>
      <c r="G1845" s="509" t="s">
        <v>102</v>
      </c>
      <c r="H1845" s="522" t="s">
        <v>24</v>
      </c>
      <c r="I1845" s="687">
        <v>35857</v>
      </c>
      <c r="J1845" s="903">
        <f t="shared" ca="1" si="165"/>
        <v>24</v>
      </c>
      <c r="K1845" s="176" t="s">
        <v>24</v>
      </c>
      <c r="L1845" s="170" t="s">
        <v>24</v>
      </c>
      <c r="M1845" s="173" t="s">
        <v>24</v>
      </c>
      <c r="N1845" s="533">
        <v>42753</v>
      </c>
      <c r="O1845" s="1311" t="s">
        <v>24</v>
      </c>
      <c r="P1845" s="1311" t="s">
        <v>24</v>
      </c>
      <c r="Q1845" s="198" t="str">
        <f t="shared" si="161"/>
        <v>-</v>
      </c>
      <c r="R1845" s="181" t="str">
        <f t="shared" ca="1" si="162"/>
        <v>TIDAK MCU</v>
      </c>
      <c r="S1845" s="451" t="s">
        <v>9892</v>
      </c>
      <c r="T1845" s="904">
        <v>44623</v>
      </c>
      <c r="U1845" s="1329">
        <v>44258</v>
      </c>
      <c r="V1845" s="904" t="s">
        <v>24</v>
      </c>
      <c r="W1845" s="136" t="s">
        <v>24</v>
      </c>
      <c r="X1845" s="200"/>
      <c r="Y1845" s="201"/>
      <c r="Z1845" s="202"/>
      <c r="AA1845" s="364" t="s">
        <v>927</v>
      </c>
      <c r="AB1845" s="1314" t="s">
        <v>24</v>
      </c>
      <c r="AC1845" s="1314" t="s">
        <v>24</v>
      </c>
      <c r="AD1845" s="1314" t="s">
        <v>24</v>
      </c>
      <c r="AE1845" s="244" t="s">
        <v>24</v>
      </c>
      <c r="AF1845" s="244" t="s">
        <v>24</v>
      </c>
      <c r="AG1845" s="244" t="s">
        <v>24</v>
      </c>
      <c r="AH1845" s="481"/>
      <c r="AI1845" s="244" t="str">
        <f t="shared" si="164"/>
        <v>SC P360 - SC P410 A/M------</v>
      </c>
      <c r="AJ1845" s="1307">
        <f t="shared" si="163"/>
        <v>42753</v>
      </c>
      <c r="AK1845" s="199">
        <v>43508</v>
      </c>
      <c r="AL1845" s="696">
        <v>43509</v>
      </c>
      <c r="AM1845" s="213"/>
      <c r="AN1845" s="244"/>
      <c r="AO1845" s="244"/>
      <c r="AP1845" s="213"/>
      <c r="AQ1845" s="1231" t="s">
        <v>3094</v>
      </c>
      <c r="AR1845" s="213"/>
      <c r="AS1845" s="213"/>
      <c r="AT1845" s="213"/>
      <c r="AU1845" s="213"/>
      <c r="AV1845" s="885"/>
      <c r="AW1845" s="885"/>
      <c r="AX1845" s="885"/>
      <c r="AY1845" s="885"/>
      <c r="AZ1845" s="885"/>
    </row>
    <row r="1846" spans="2:52" ht="15" customHeight="1">
      <c r="B1846" s="1310">
        <v>1840</v>
      </c>
      <c r="C1846" s="547" t="s">
        <v>9504</v>
      </c>
      <c r="D1846" s="384" t="s">
        <v>9229</v>
      </c>
      <c r="E1846" s="521" t="s">
        <v>4241</v>
      </c>
      <c r="F1846" s="509" t="s">
        <v>9505</v>
      </c>
      <c r="G1846" s="509" t="s">
        <v>102</v>
      </c>
      <c r="H1846" s="522" t="s">
        <v>24</v>
      </c>
      <c r="I1846" s="687">
        <v>36104</v>
      </c>
      <c r="J1846" s="903">
        <f t="shared" ca="1" si="165"/>
        <v>23</v>
      </c>
      <c r="K1846" s="176" t="s">
        <v>24</v>
      </c>
      <c r="L1846" s="170" t="s">
        <v>24</v>
      </c>
      <c r="M1846" s="173" t="s">
        <v>24</v>
      </c>
      <c r="N1846" s="533">
        <v>43055</v>
      </c>
      <c r="O1846" s="199" t="s">
        <v>24</v>
      </c>
      <c r="P1846" s="199" t="s">
        <v>24</v>
      </c>
      <c r="Q1846" s="198" t="str">
        <f t="shared" si="161"/>
        <v>-</v>
      </c>
      <c r="R1846" s="181" t="str">
        <f t="shared" ca="1" si="162"/>
        <v>TIDAK MCU</v>
      </c>
      <c r="S1846" s="451" t="s">
        <v>24</v>
      </c>
      <c r="T1846" s="904">
        <v>44505</v>
      </c>
      <c r="U1846" s="1329" t="s">
        <v>99</v>
      </c>
      <c r="V1846" s="904" t="s">
        <v>24</v>
      </c>
      <c r="W1846" s="136" t="s">
        <v>24</v>
      </c>
      <c r="X1846" s="200"/>
      <c r="Y1846" s="201"/>
      <c r="Z1846" s="202"/>
      <c r="AA1846" s="1314" t="s">
        <v>24</v>
      </c>
      <c r="AB1846" s="232" t="s">
        <v>24</v>
      </c>
      <c r="AC1846" s="232" t="s">
        <v>24</v>
      </c>
      <c r="AD1846" s="232" t="s">
        <v>24</v>
      </c>
      <c r="AE1846" s="244" t="s">
        <v>24</v>
      </c>
      <c r="AF1846" s="244" t="s">
        <v>24</v>
      </c>
      <c r="AG1846" s="244" t="s">
        <v>24</v>
      </c>
      <c r="AH1846" s="481"/>
      <c r="AI1846" s="244" t="str">
        <f t="shared" si="164"/>
        <v>-------</v>
      </c>
      <c r="AJ1846" s="1307">
        <f t="shared" si="163"/>
        <v>43055</v>
      </c>
      <c r="AK1846" s="217" t="s">
        <v>24</v>
      </c>
      <c r="AL1846" s="614" t="s">
        <v>24</v>
      </c>
      <c r="AM1846" s="213"/>
      <c r="AN1846" s="244"/>
      <c r="AO1846" s="244"/>
      <c r="AP1846" s="213"/>
      <c r="AQ1846" s="1231" t="s">
        <v>3094</v>
      </c>
      <c r="AR1846" s="213"/>
      <c r="AS1846" s="213"/>
      <c r="AT1846" s="213"/>
      <c r="AU1846" s="213"/>
      <c r="AV1846" s="885"/>
      <c r="AW1846" s="885"/>
      <c r="AX1846" s="885"/>
      <c r="AY1846" s="885"/>
      <c r="AZ1846" s="177"/>
    </row>
    <row r="1847" spans="2:52" ht="15" customHeight="1">
      <c r="B1847" s="1310">
        <v>1841</v>
      </c>
      <c r="C1847" s="547" t="s">
        <v>9506</v>
      </c>
      <c r="D1847" s="232" t="s">
        <v>9212</v>
      </c>
      <c r="E1847" s="521" t="s">
        <v>4241</v>
      </c>
      <c r="F1847" s="509" t="s">
        <v>9507</v>
      </c>
      <c r="G1847" s="509" t="s">
        <v>102</v>
      </c>
      <c r="H1847" s="522" t="s">
        <v>24</v>
      </c>
      <c r="I1847" s="687">
        <v>36201</v>
      </c>
      <c r="J1847" s="903">
        <f t="shared" ca="1" si="165"/>
        <v>23</v>
      </c>
      <c r="K1847" s="176" t="s">
        <v>24</v>
      </c>
      <c r="L1847" s="170" t="s">
        <v>24</v>
      </c>
      <c r="M1847" s="173" t="s">
        <v>24</v>
      </c>
      <c r="N1847" s="533">
        <v>43055</v>
      </c>
      <c r="O1847" s="199" t="s">
        <v>24</v>
      </c>
      <c r="P1847" s="199" t="s">
        <v>24</v>
      </c>
      <c r="Q1847" s="198" t="str">
        <f t="shared" si="161"/>
        <v>-</v>
      </c>
      <c r="R1847" s="181" t="str">
        <f t="shared" ca="1" si="162"/>
        <v>TIDAK MCU</v>
      </c>
      <c r="S1847" s="451" t="s">
        <v>9910</v>
      </c>
      <c r="T1847" s="904">
        <v>44602</v>
      </c>
      <c r="U1847" s="1329">
        <v>44602</v>
      </c>
      <c r="V1847" s="904" t="s">
        <v>24</v>
      </c>
      <c r="W1847" s="136" t="s">
        <v>24</v>
      </c>
      <c r="X1847" s="200"/>
      <c r="Y1847" s="201"/>
      <c r="Z1847" s="202"/>
      <c r="AA1847" s="1314" t="s">
        <v>9981</v>
      </c>
      <c r="AB1847" s="232" t="s">
        <v>24</v>
      </c>
      <c r="AC1847" s="232" t="s">
        <v>24</v>
      </c>
      <c r="AD1847" s="232" t="s">
        <v>24</v>
      </c>
      <c r="AE1847" s="244" t="s">
        <v>24</v>
      </c>
      <c r="AF1847" s="244" t="s">
        <v>24</v>
      </c>
      <c r="AG1847" s="244" t="s">
        <v>24</v>
      </c>
      <c r="AH1847" s="902"/>
      <c r="AI1847" s="244" t="str">
        <f t="shared" si="164"/>
        <v>HD 785------</v>
      </c>
      <c r="AJ1847" s="1307">
        <f t="shared" si="163"/>
        <v>43055</v>
      </c>
      <c r="AK1847" s="199">
        <v>43808</v>
      </c>
      <c r="AL1847" s="696">
        <v>43808</v>
      </c>
      <c r="AM1847" s="213"/>
      <c r="AN1847" s="244"/>
      <c r="AO1847" s="244"/>
      <c r="AP1847" s="213"/>
      <c r="AQ1847" s="213"/>
      <c r="AR1847" s="213"/>
      <c r="AS1847" s="213"/>
      <c r="AT1847" s="213"/>
      <c r="AU1847" s="213"/>
      <c r="AZ1847" s="177"/>
    </row>
    <row r="1848" spans="2:52" ht="15" customHeight="1">
      <c r="B1848" s="1310">
        <v>1842</v>
      </c>
      <c r="C1848" s="553" t="s">
        <v>9508</v>
      </c>
      <c r="D1848" s="384" t="s">
        <v>9212</v>
      </c>
      <c r="E1848" s="521" t="s">
        <v>4241</v>
      </c>
      <c r="F1848" s="509" t="s">
        <v>9509</v>
      </c>
      <c r="G1848" s="509" t="s">
        <v>102</v>
      </c>
      <c r="H1848" s="522" t="s">
        <v>24</v>
      </c>
      <c r="I1848" s="687">
        <v>35533</v>
      </c>
      <c r="J1848" s="903">
        <f t="shared" ca="1" si="165"/>
        <v>25</v>
      </c>
      <c r="K1848" s="176" t="s">
        <v>24</v>
      </c>
      <c r="L1848" s="170" t="s">
        <v>24</v>
      </c>
      <c r="M1848" s="173" t="s">
        <v>24</v>
      </c>
      <c r="N1848" s="533">
        <v>42789</v>
      </c>
      <c r="O1848" s="199" t="s">
        <v>24</v>
      </c>
      <c r="P1848" s="199" t="s">
        <v>24</v>
      </c>
      <c r="Q1848" s="198" t="str">
        <f t="shared" si="161"/>
        <v>-</v>
      </c>
      <c r="R1848" s="181" t="str">
        <f t="shared" ca="1" si="162"/>
        <v>TIDAK MCU</v>
      </c>
      <c r="S1848" s="451" t="s">
        <v>9911</v>
      </c>
      <c r="T1848" s="904">
        <v>44299</v>
      </c>
      <c r="U1848" s="1329">
        <v>44299</v>
      </c>
      <c r="V1848" s="904" t="s">
        <v>24</v>
      </c>
      <c r="W1848" s="136" t="s">
        <v>24</v>
      </c>
      <c r="X1848" s="200"/>
      <c r="Y1848" s="201"/>
      <c r="Z1848" s="202"/>
      <c r="AA1848" s="364" t="s">
        <v>926</v>
      </c>
      <c r="AB1848" s="232" t="s">
        <v>24</v>
      </c>
      <c r="AC1848" s="232" t="s">
        <v>24</v>
      </c>
      <c r="AD1848" s="232" t="s">
        <v>24</v>
      </c>
      <c r="AE1848" s="244" t="s">
        <v>24</v>
      </c>
      <c r="AF1848" s="244" t="s">
        <v>24</v>
      </c>
      <c r="AG1848" s="244" t="s">
        <v>24</v>
      </c>
      <c r="AH1848" s="902"/>
      <c r="AI1848" s="244" t="str">
        <f t="shared" si="164"/>
        <v>HD 465, HD 785------</v>
      </c>
      <c r="AJ1848" s="1315">
        <f t="shared" si="163"/>
        <v>42789</v>
      </c>
      <c r="AK1848" s="199">
        <v>43801</v>
      </c>
      <c r="AL1848" s="696">
        <v>43801</v>
      </c>
      <c r="AM1848" s="213"/>
      <c r="AN1848" s="244"/>
      <c r="AO1848" s="244"/>
      <c r="AP1848" s="213"/>
      <c r="AQ1848" s="1231" t="s">
        <v>3094</v>
      </c>
      <c r="AR1848" s="213"/>
      <c r="AS1848" s="213"/>
      <c r="AT1848" s="213"/>
      <c r="AU1848" s="213"/>
      <c r="AZ1848" s="885"/>
    </row>
    <row r="1849" spans="2:52" ht="15" customHeight="1">
      <c r="B1849" s="1310">
        <v>1843</v>
      </c>
      <c r="C1849" s="553" t="s">
        <v>9510</v>
      </c>
      <c r="D1849" s="384" t="s">
        <v>9212</v>
      </c>
      <c r="E1849" s="554" t="s">
        <v>4241</v>
      </c>
      <c r="F1849" s="509" t="s">
        <v>9511</v>
      </c>
      <c r="G1849" s="509" t="s">
        <v>102</v>
      </c>
      <c r="H1849" s="522" t="s">
        <v>24</v>
      </c>
      <c r="I1849" s="687">
        <v>36350</v>
      </c>
      <c r="J1849" s="903">
        <f t="shared" ca="1" si="165"/>
        <v>22</v>
      </c>
      <c r="K1849" s="176" t="s">
        <v>24</v>
      </c>
      <c r="L1849" s="170" t="s">
        <v>24</v>
      </c>
      <c r="M1849" s="173" t="s">
        <v>24</v>
      </c>
      <c r="N1849" s="533">
        <v>43055</v>
      </c>
      <c r="O1849" s="199" t="s">
        <v>24</v>
      </c>
      <c r="P1849" s="199" t="s">
        <v>24</v>
      </c>
      <c r="Q1849" s="198" t="str">
        <f t="shared" si="161"/>
        <v>-</v>
      </c>
      <c r="R1849" s="181" t="str">
        <f t="shared" ca="1" si="162"/>
        <v>TIDAK MCU</v>
      </c>
      <c r="S1849" s="451" t="s">
        <v>24</v>
      </c>
      <c r="T1849" s="904">
        <v>44386</v>
      </c>
      <c r="U1849" s="1329" t="s">
        <v>24</v>
      </c>
      <c r="V1849" s="904" t="s">
        <v>24</v>
      </c>
      <c r="W1849" s="136" t="s">
        <v>24</v>
      </c>
      <c r="X1849" s="200"/>
      <c r="Y1849" s="201"/>
      <c r="Z1849" s="202"/>
      <c r="AA1849" s="1314" t="s">
        <v>24</v>
      </c>
      <c r="AB1849" s="232" t="s">
        <v>24</v>
      </c>
      <c r="AC1849" s="232" t="s">
        <v>24</v>
      </c>
      <c r="AD1849" s="232" t="s">
        <v>24</v>
      </c>
      <c r="AE1849" s="244" t="s">
        <v>24</v>
      </c>
      <c r="AF1849" s="244" t="s">
        <v>24</v>
      </c>
      <c r="AG1849" s="244" t="s">
        <v>24</v>
      </c>
      <c r="AH1849" s="902"/>
      <c r="AI1849" s="244" t="str">
        <f t="shared" si="164"/>
        <v>-------</v>
      </c>
      <c r="AJ1849" s="1315">
        <f t="shared" si="163"/>
        <v>43055</v>
      </c>
      <c r="AK1849" s="217" t="s">
        <v>24</v>
      </c>
      <c r="AL1849" s="614" t="s">
        <v>24</v>
      </c>
      <c r="AM1849" s="213"/>
      <c r="AN1849" s="244"/>
      <c r="AO1849" s="244"/>
      <c r="AP1849" s="213"/>
      <c r="AQ1849" s="1231" t="s">
        <v>3094</v>
      </c>
      <c r="AR1849" s="213"/>
      <c r="AS1849" s="213"/>
      <c r="AT1849" s="213"/>
      <c r="AU1849" s="213"/>
      <c r="AZ1849" s="177"/>
    </row>
    <row r="1850" spans="2:52" ht="15" customHeight="1">
      <c r="B1850" s="1310">
        <v>1844</v>
      </c>
      <c r="C1850" s="729" t="s">
        <v>9512</v>
      </c>
      <c r="D1850" s="384" t="s">
        <v>9212</v>
      </c>
      <c r="E1850" s="521" t="s">
        <v>4241</v>
      </c>
      <c r="F1850" s="509" t="s">
        <v>9513</v>
      </c>
      <c r="G1850" s="509" t="s">
        <v>102</v>
      </c>
      <c r="H1850" s="522" t="s">
        <v>24</v>
      </c>
      <c r="I1850" s="687">
        <v>33928</v>
      </c>
      <c r="J1850" s="903">
        <f t="shared" ca="1" si="165"/>
        <v>29</v>
      </c>
      <c r="K1850" s="176" t="s">
        <v>24</v>
      </c>
      <c r="L1850" s="170" t="s">
        <v>24</v>
      </c>
      <c r="M1850" s="173" t="s">
        <v>24</v>
      </c>
      <c r="N1850" s="533">
        <v>43167</v>
      </c>
      <c r="O1850" s="199" t="s">
        <v>24</v>
      </c>
      <c r="P1850" s="199" t="s">
        <v>24</v>
      </c>
      <c r="Q1850" s="198" t="str">
        <f t="shared" ref="Q1850:Q1913" si="166">IF(OR(O1850="-",O1850=""),"-",O1850+365)</f>
        <v>-</v>
      </c>
      <c r="R1850" s="181" t="str">
        <f t="shared" ref="R1850:R1913" ca="1" si="167">IF(OR(O1850="",O1850="-"),"TIDAK MCU",IF(Q1850&gt;TODAY(),"BERLAKU","EXPIRED"))</f>
        <v>TIDAK MCU</v>
      </c>
      <c r="S1850" s="451" t="s">
        <v>9912</v>
      </c>
      <c r="T1850" s="904">
        <v>44520</v>
      </c>
      <c r="U1850" s="1329">
        <v>44520</v>
      </c>
      <c r="V1850" s="904" t="s">
        <v>24</v>
      </c>
      <c r="W1850" s="136" t="s">
        <v>24</v>
      </c>
      <c r="X1850" s="200"/>
      <c r="Y1850" s="201"/>
      <c r="Z1850" s="202"/>
      <c r="AA1850" s="1314" t="s">
        <v>926</v>
      </c>
      <c r="AB1850" s="232" t="s">
        <v>24</v>
      </c>
      <c r="AC1850" s="232" t="s">
        <v>24</v>
      </c>
      <c r="AD1850" s="232" t="s">
        <v>24</v>
      </c>
      <c r="AE1850" s="244" t="s">
        <v>24</v>
      </c>
      <c r="AF1850" s="244" t="s">
        <v>24</v>
      </c>
      <c r="AG1850" s="244" t="s">
        <v>24</v>
      </c>
      <c r="AH1850" s="902"/>
      <c r="AI1850" s="244" t="str">
        <f t="shared" si="164"/>
        <v>HD 465, HD 785------</v>
      </c>
      <c r="AJ1850" s="1307">
        <f t="shared" ref="AJ1850:AJ1913" si="168">N1850</f>
        <v>43167</v>
      </c>
      <c r="AK1850" s="199">
        <v>43801</v>
      </c>
      <c r="AL1850" s="696">
        <v>43801</v>
      </c>
      <c r="AM1850" s="213"/>
      <c r="AN1850" s="244"/>
      <c r="AO1850" s="244"/>
      <c r="AP1850" s="213"/>
      <c r="AQ1850" s="1231" t="s">
        <v>3094</v>
      </c>
      <c r="AR1850" s="213"/>
      <c r="AS1850" s="213"/>
      <c r="AT1850" s="213"/>
      <c r="AU1850" s="213"/>
      <c r="AZ1850" s="177"/>
    </row>
    <row r="1851" spans="2:52" ht="15" customHeight="1">
      <c r="B1851" s="1310">
        <v>1845</v>
      </c>
      <c r="C1851" s="553" t="s">
        <v>9514</v>
      </c>
      <c r="D1851" s="384" t="s">
        <v>226</v>
      </c>
      <c r="E1851" s="554" t="s">
        <v>4241</v>
      </c>
      <c r="F1851" s="509" t="s">
        <v>9515</v>
      </c>
      <c r="G1851" s="509" t="s">
        <v>102</v>
      </c>
      <c r="H1851" s="522" t="s">
        <v>24</v>
      </c>
      <c r="I1851" s="687">
        <v>36399</v>
      </c>
      <c r="J1851" s="903">
        <f t="shared" ca="1" si="165"/>
        <v>22</v>
      </c>
      <c r="K1851" s="176" t="s">
        <v>24</v>
      </c>
      <c r="L1851" s="170" t="s">
        <v>24</v>
      </c>
      <c r="M1851" s="173" t="s">
        <v>24</v>
      </c>
      <c r="N1851" s="533">
        <v>43055</v>
      </c>
      <c r="O1851" s="199" t="s">
        <v>24</v>
      </c>
      <c r="P1851" s="199" t="s">
        <v>24</v>
      </c>
      <c r="Q1851" s="198" t="str">
        <f t="shared" si="166"/>
        <v>-</v>
      </c>
      <c r="R1851" s="181" t="str">
        <f t="shared" ca="1" si="167"/>
        <v>TIDAK MCU</v>
      </c>
      <c r="S1851" s="451" t="s">
        <v>24</v>
      </c>
      <c r="T1851" s="1330">
        <v>44435</v>
      </c>
      <c r="U1851" s="1329" t="s">
        <v>24</v>
      </c>
      <c r="V1851" s="904" t="s">
        <v>24</v>
      </c>
      <c r="W1851" s="136" t="s">
        <v>24</v>
      </c>
      <c r="X1851" s="200"/>
      <c r="Y1851" s="201"/>
      <c r="Z1851" s="202"/>
      <c r="AA1851" s="1314" t="s">
        <v>24</v>
      </c>
      <c r="AB1851" s="232" t="s">
        <v>24</v>
      </c>
      <c r="AC1851" s="232" t="s">
        <v>24</v>
      </c>
      <c r="AD1851" s="232" t="s">
        <v>24</v>
      </c>
      <c r="AE1851" s="244" t="s">
        <v>24</v>
      </c>
      <c r="AF1851" s="244" t="s">
        <v>24</v>
      </c>
      <c r="AG1851" s="244" t="s">
        <v>24</v>
      </c>
      <c r="AH1851" s="902"/>
      <c r="AI1851" s="244" t="str">
        <f t="shared" si="164"/>
        <v>-------</v>
      </c>
      <c r="AJ1851" s="1307">
        <f t="shared" si="168"/>
        <v>43055</v>
      </c>
      <c r="AK1851" s="217" t="s">
        <v>24</v>
      </c>
      <c r="AL1851" s="614" t="s">
        <v>24</v>
      </c>
      <c r="AM1851" s="213"/>
      <c r="AN1851" s="244"/>
      <c r="AO1851" s="244"/>
      <c r="AP1851" s="213"/>
      <c r="AQ1851" s="243" t="s">
        <v>3094</v>
      </c>
      <c r="AR1851" s="213"/>
      <c r="AS1851" s="213"/>
      <c r="AT1851" s="213"/>
      <c r="AU1851" s="213"/>
      <c r="AZ1851" s="177"/>
    </row>
    <row r="1852" spans="2:52" ht="15" customHeight="1">
      <c r="B1852" s="1310">
        <v>1846</v>
      </c>
      <c r="C1852" s="553" t="s">
        <v>9516</v>
      </c>
      <c r="D1852" s="384" t="s">
        <v>9212</v>
      </c>
      <c r="E1852" s="554" t="s">
        <v>4241</v>
      </c>
      <c r="F1852" s="509" t="s">
        <v>9517</v>
      </c>
      <c r="G1852" s="509" t="s">
        <v>102</v>
      </c>
      <c r="H1852" s="522" t="s">
        <v>24</v>
      </c>
      <c r="I1852" s="687">
        <v>35985</v>
      </c>
      <c r="J1852" s="903">
        <f t="shared" ca="1" si="165"/>
        <v>23</v>
      </c>
      <c r="K1852" s="176" t="s">
        <v>24</v>
      </c>
      <c r="L1852" s="170" t="s">
        <v>24</v>
      </c>
      <c r="M1852" s="173" t="s">
        <v>24</v>
      </c>
      <c r="N1852" s="533">
        <v>43055</v>
      </c>
      <c r="O1852" s="199" t="s">
        <v>24</v>
      </c>
      <c r="P1852" s="199" t="s">
        <v>24</v>
      </c>
      <c r="Q1852" s="198" t="str">
        <f t="shared" si="166"/>
        <v>-</v>
      </c>
      <c r="R1852" s="181" t="str">
        <f t="shared" ca="1" si="167"/>
        <v>TIDAK MCU</v>
      </c>
      <c r="S1852" s="451" t="s">
        <v>24</v>
      </c>
      <c r="T1852" s="1330">
        <v>44386</v>
      </c>
      <c r="U1852" s="212" t="s">
        <v>24</v>
      </c>
      <c r="V1852" s="904" t="s">
        <v>24</v>
      </c>
      <c r="W1852" s="136" t="s">
        <v>24</v>
      </c>
      <c r="X1852" s="200"/>
      <c r="Y1852" s="201"/>
      <c r="Z1852" s="202"/>
      <c r="AA1852" s="1314" t="s">
        <v>24</v>
      </c>
      <c r="AB1852" s="232" t="s">
        <v>24</v>
      </c>
      <c r="AC1852" s="232" t="s">
        <v>24</v>
      </c>
      <c r="AD1852" s="232" t="s">
        <v>24</v>
      </c>
      <c r="AE1852" s="244" t="s">
        <v>24</v>
      </c>
      <c r="AF1852" s="244" t="s">
        <v>24</v>
      </c>
      <c r="AG1852" s="244" t="s">
        <v>24</v>
      </c>
      <c r="AH1852" s="481"/>
      <c r="AI1852" s="244" t="str">
        <f t="shared" si="164"/>
        <v>-------</v>
      </c>
      <c r="AJ1852" s="1307">
        <f t="shared" si="168"/>
        <v>43055</v>
      </c>
      <c r="AK1852" s="217" t="s">
        <v>24</v>
      </c>
      <c r="AL1852" s="614" t="s">
        <v>24</v>
      </c>
      <c r="AM1852" s="213"/>
      <c r="AN1852" s="244"/>
      <c r="AO1852" s="244"/>
      <c r="AP1852" s="213"/>
      <c r="AQ1852" s="1231" t="s">
        <v>3094</v>
      </c>
      <c r="AR1852" s="213"/>
      <c r="AS1852" s="213"/>
      <c r="AT1852" s="213"/>
      <c r="AU1852" s="213"/>
      <c r="AZ1852" s="177"/>
    </row>
    <row r="1853" spans="2:52" ht="15" customHeight="1">
      <c r="B1853" s="1310">
        <v>1847</v>
      </c>
      <c r="C1853" s="729" t="s">
        <v>9518</v>
      </c>
      <c r="D1853" s="384" t="s">
        <v>9212</v>
      </c>
      <c r="E1853" s="684" t="s">
        <v>4241</v>
      </c>
      <c r="F1853" s="311" t="s">
        <v>9519</v>
      </c>
      <c r="G1853" s="311" t="s">
        <v>102</v>
      </c>
      <c r="H1853" s="522" t="s">
        <v>24</v>
      </c>
      <c r="I1853" s="687">
        <v>36029</v>
      </c>
      <c r="J1853" s="903">
        <f t="shared" ca="1" si="165"/>
        <v>23</v>
      </c>
      <c r="K1853" s="176" t="s">
        <v>24</v>
      </c>
      <c r="L1853" s="170" t="s">
        <v>24</v>
      </c>
      <c r="M1853" s="173" t="s">
        <v>24</v>
      </c>
      <c r="N1853" s="578">
        <v>43055</v>
      </c>
      <c r="O1853" s="199" t="s">
        <v>24</v>
      </c>
      <c r="P1853" s="199" t="s">
        <v>24</v>
      </c>
      <c r="Q1853" s="198" t="str">
        <f t="shared" si="166"/>
        <v>-</v>
      </c>
      <c r="R1853" s="181" t="str">
        <f t="shared" ca="1" si="167"/>
        <v>TIDAK MCU</v>
      </c>
      <c r="S1853" s="451" t="s">
        <v>9913</v>
      </c>
      <c r="T1853" s="1330">
        <v>44430</v>
      </c>
      <c r="U1853" s="344">
        <v>44430</v>
      </c>
      <c r="V1853" s="904" t="s">
        <v>24</v>
      </c>
      <c r="W1853" s="136" t="s">
        <v>24</v>
      </c>
      <c r="X1853" s="200"/>
      <c r="Y1853" s="201"/>
      <c r="Z1853" s="202"/>
      <c r="AA1853" s="1314" t="s">
        <v>926</v>
      </c>
      <c r="AB1853" s="232" t="s">
        <v>24</v>
      </c>
      <c r="AC1853" s="232" t="s">
        <v>24</v>
      </c>
      <c r="AD1853" s="232" t="s">
        <v>24</v>
      </c>
      <c r="AE1853" s="244" t="s">
        <v>24</v>
      </c>
      <c r="AF1853" s="244" t="s">
        <v>24</v>
      </c>
      <c r="AG1853" s="244" t="s">
        <v>24</v>
      </c>
      <c r="AH1853" s="902"/>
      <c r="AI1853" s="244" t="str">
        <f t="shared" si="164"/>
        <v>HD 465, HD 785------</v>
      </c>
      <c r="AJ1853" s="1307">
        <f t="shared" si="168"/>
        <v>43055</v>
      </c>
      <c r="AK1853" s="199">
        <v>43794</v>
      </c>
      <c r="AL1853" s="696">
        <v>43794</v>
      </c>
      <c r="AM1853" s="213"/>
      <c r="AN1853" s="244"/>
      <c r="AO1853" s="244"/>
      <c r="AP1853" s="213"/>
      <c r="AQ1853" s="1231" t="s">
        <v>3094</v>
      </c>
      <c r="AR1853" s="213"/>
      <c r="AS1853" s="213"/>
      <c r="AT1853" s="213"/>
      <c r="AU1853" s="213"/>
      <c r="AZ1853" s="177"/>
    </row>
    <row r="1854" spans="2:52" ht="15" customHeight="1">
      <c r="B1854" s="1310">
        <v>1848</v>
      </c>
      <c r="C1854" s="729" t="s">
        <v>9520</v>
      </c>
      <c r="D1854" s="384" t="s">
        <v>9232</v>
      </c>
      <c r="E1854" s="684" t="s">
        <v>4241</v>
      </c>
      <c r="F1854" s="311" t="s">
        <v>9521</v>
      </c>
      <c r="G1854" s="311" t="s">
        <v>102</v>
      </c>
      <c r="H1854" s="522" t="s">
        <v>24</v>
      </c>
      <c r="I1854" s="687">
        <v>36242</v>
      </c>
      <c r="J1854" s="903">
        <f t="shared" ca="1" si="165"/>
        <v>23</v>
      </c>
      <c r="K1854" s="176" t="s">
        <v>24</v>
      </c>
      <c r="L1854" s="170" t="s">
        <v>24</v>
      </c>
      <c r="M1854" s="173" t="s">
        <v>24</v>
      </c>
      <c r="N1854" s="578">
        <v>43055</v>
      </c>
      <c r="O1854" s="199" t="s">
        <v>24</v>
      </c>
      <c r="P1854" s="199" t="s">
        <v>24</v>
      </c>
      <c r="Q1854" s="198" t="str">
        <f t="shared" si="166"/>
        <v>-</v>
      </c>
      <c r="R1854" s="181" t="str">
        <f t="shared" ca="1" si="167"/>
        <v>TIDAK MCU</v>
      </c>
      <c r="S1854" s="451" t="s">
        <v>9914</v>
      </c>
      <c r="T1854" s="1330">
        <v>44278</v>
      </c>
      <c r="U1854" s="443">
        <v>44278</v>
      </c>
      <c r="V1854" s="904" t="s">
        <v>24</v>
      </c>
      <c r="W1854" s="136" t="s">
        <v>24</v>
      </c>
      <c r="X1854" s="200"/>
      <c r="Y1854" s="201"/>
      <c r="Z1854" s="202"/>
      <c r="AA1854" s="364" t="s">
        <v>928</v>
      </c>
      <c r="AB1854" s="232" t="s">
        <v>24</v>
      </c>
      <c r="AC1854" s="232" t="s">
        <v>24</v>
      </c>
      <c r="AD1854" s="232" t="s">
        <v>24</v>
      </c>
      <c r="AE1854" s="244" t="s">
        <v>24</v>
      </c>
      <c r="AF1854" s="244" t="s">
        <v>24</v>
      </c>
      <c r="AG1854" s="244" t="s">
        <v>24</v>
      </c>
      <c r="AH1854" s="902"/>
      <c r="AI1854" s="244" t="str">
        <f t="shared" si="164"/>
        <v>DZ 85 - DZ 375------</v>
      </c>
      <c r="AJ1854" s="1307">
        <f t="shared" si="168"/>
        <v>43055</v>
      </c>
      <c r="AK1854" s="199">
        <v>43680</v>
      </c>
      <c r="AL1854" s="696">
        <v>43681</v>
      </c>
      <c r="AM1854" s="213"/>
      <c r="AN1854" s="244"/>
      <c r="AO1854" s="244"/>
      <c r="AP1854" s="213"/>
      <c r="AQ1854" s="1231" t="s">
        <v>3094</v>
      </c>
      <c r="AR1854" s="213"/>
      <c r="AS1854" s="213"/>
      <c r="AT1854" s="213"/>
      <c r="AU1854" s="213"/>
      <c r="AV1854" s="885"/>
      <c r="AW1854" s="885"/>
      <c r="AX1854" s="885"/>
      <c r="AY1854" s="885"/>
      <c r="AZ1854" s="177"/>
    </row>
    <row r="1855" spans="2:52" ht="15" customHeight="1">
      <c r="B1855" s="1310">
        <v>1849</v>
      </c>
      <c r="C1855" s="553" t="s">
        <v>9522</v>
      </c>
      <c r="D1855" s="384" t="s">
        <v>9186</v>
      </c>
      <c r="E1855" s="521" t="s">
        <v>4241</v>
      </c>
      <c r="F1855" s="509" t="s">
        <v>9523</v>
      </c>
      <c r="G1855" s="509" t="s">
        <v>102</v>
      </c>
      <c r="H1855" s="522" t="s">
        <v>24</v>
      </c>
      <c r="I1855" s="687">
        <v>24910</v>
      </c>
      <c r="J1855" s="903">
        <f t="shared" ca="1" si="165"/>
        <v>54</v>
      </c>
      <c r="K1855" s="613" t="s">
        <v>494</v>
      </c>
      <c r="L1855" s="613" t="s">
        <v>24</v>
      </c>
      <c r="M1855" s="181">
        <v>45029</v>
      </c>
      <c r="N1855" s="533">
        <v>43169</v>
      </c>
      <c r="O1855" s="199" t="s">
        <v>24</v>
      </c>
      <c r="P1855" s="199" t="s">
        <v>24</v>
      </c>
      <c r="Q1855" s="198" t="str">
        <f t="shared" si="166"/>
        <v>-</v>
      </c>
      <c r="R1855" s="181" t="str">
        <f t="shared" ca="1" si="167"/>
        <v>TIDAK MCU</v>
      </c>
      <c r="S1855" s="451" t="s">
        <v>9915</v>
      </c>
      <c r="T1855" s="1330">
        <v>44268</v>
      </c>
      <c r="U1855" s="1329">
        <v>44268</v>
      </c>
      <c r="V1855" s="904" t="s">
        <v>24</v>
      </c>
      <c r="W1855" s="136" t="s">
        <v>24</v>
      </c>
      <c r="X1855" s="200"/>
      <c r="Y1855" s="201"/>
      <c r="Z1855" s="202"/>
      <c r="AA1855" s="216" t="s">
        <v>100</v>
      </c>
      <c r="AB1855" s="464" t="s">
        <v>4457</v>
      </c>
      <c r="AC1855" s="232" t="s">
        <v>24</v>
      </c>
      <c r="AD1855" s="232" t="s">
        <v>24</v>
      </c>
      <c r="AE1855" s="244" t="s">
        <v>24</v>
      </c>
      <c r="AF1855" s="244" t="s">
        <v>24</v>
      </c>
      <c r="AG1855" s="244" t="s">
        <v>24</v>
      </c>
      <c r="AH1855" s="902"/>
      <c r="AI1855" s="244" t="str">
        <f t="shared" si="164"/>
        <v>LIGHT VEHICLESC P360, SC P380-----</v>
      </c>
      <c r="AJ1855" s="1307">
        <f t="shared" si="168"/>
        <v>43169</v>
      </c>
      <c r="AK1855" s="199" t="s">
        <v>24</v>
      </c>
      <c r="AL1855" s="696">
        <v>43169</v>
      </c>
      <c r="AM1855" s="213"/>
      <c r="AN1855" s="244"/>
      <c r="AO1855" s="244"/>
      <c r="AP1855" s="213"/>
      <c r="AQ1855" s="1231" t="s">
        <v>3094</v>
      </c>
      <c r="AR1855" s="213"/>
      <c r="AS1855" s="213"/>
      <c r="AT1855" s="213"/>
      <c r="AU1855" s="213"/>
      <c r="AV1855" s="885"/>
      <c r="AW1855" s="885"/>
      <c r="AX1855" s="885"/>
      <c r="AY1855" s="885"/>
      <c r="AZ1855" s="177"/>
    </row>
    <row r="1856" spans="2:52" ht="15" customHeight="1">
      <c r="B1856" s="1310">
        <v>1850</v>
      </c>
      <c r="C1856" s="729" t="s">
        <v>9524</v>
      </c>
      <c r="D1856" s="232" t="s">
        <v>9232</v>
      </c>
      <c r="E1856" s="521" t="s">
        <v>4241</v>
      </c>
      <c r="F1856" s="509" t="s">
        <v>9525</v>
      </c>
      <c r="G1856" s="509" t="s">
        <v>102</v>
      </c>
      <c r="H1856" s="522" t="s">
        <v>24</v>
      </c>
      <c r="I1856" s="687">
        <v>36332</v>
      </c>
      <c r="J1856" s="231">
        <f t="shared" ca="1" si="165"/>
        <v>22</v>
      </c>
      <c r="K1856" s="176" t="s">
        <v>24</v>
      </c>
      <c r="L1856" s="170" t="s">
        <v>24</v>
      </c>
      <c r="M1856" s="173" t="s">
        <v>24</v>
      </c>
      <c r="N1856" s="533">
        <v>43055</v>
      </c>
      <c r="O1856" s="199" t="s">
        <v>24</v>
      </c>
      <c r="P1856" s="199" t="s">
        <v>24</v>
      </c>
      <c r="Q1856" s="198" t="str">
        <f t="shared" si="166"/>
        <v>-</v>
      </c>
      <c r="R1856" s="181" t="str">
        <f t="shared" ca="1" si="167"/>
        <v>TIDAK MCU</v>
      </c>
      <c r="S1856" s="451" t="s">
        <v>9916</v>
      </c>
      <c r="T1856" s="1330">
        <v>44368</v>
      </c>
      <c r="U1856" s="1329">
        <v>44368</v>
      </c>
      <c r="V1856" s="395" t="s">
        <v>24</v>
      </c>
      <c r="W1856" s="136" t="s">
        <v>24</v>
      </c>
      <c r="X1856" s="200"/>
      <c r="Y1856" s="201"/>
      <c r="Z1856" s="202"/>
      <c r="AA1856" s="364" t="s">
        <v>925</v>
      </c>
      <c r="AB1856" s="232" t="s">
        <v>24</v>
      </c>
      <c r="AC1856" s="232" t="s">
        <v>24</v>
      </c>
      <c r="AD1856" s="232" t="s">
        <v>24</v>
      </c>
      <c r="AE1856" s="244" t="s">
        <v>24</v>
      </c>
      <c r="AF1856" s="244" t="s">
        <v>24</v>
      </c>
      <c r="AG1856" s="244" t="s">
        <v>24</v>
      </c>
      <c r="AH1856" s="902"/>
      <c r="AI1856" s="244" t="str">
        <f t="shared" si="164"/>
        <v>PC 200 - PC 2000------</v>
      </c>
      <c r="AJ1856" s="1307">
        <f t="shared" si="168"/>
        <v>43055</v>
      </c>
      <c r="AK1856" s="199">
        <v>43670</v>
      </c>
      <c r="AL1856" s="696">
        <v>43670</v>
      </c>
      <c r="AM1856" s="213"/>
      <c r="AN1856" s="244"/>
      <c r="AO1856" s="244"/>
      <c r="AP1856" s="213"/>
      <c r="AQ1856" s="180"/>
      <c r="AR1856" s="213"/>
      <c r="AS1856" s="213"/>
      <c r="AT1856" s="213"/>
      <c r="AU1856" s="213"/>
      <c r="AV1856" s="885"/>
      <c r="AW1856" s="885"/>
      <c r="AX1856" s="885"/>
      <c r="AY1856" s="885"/>
      <c r="AZ1856" s="177"/>
    </row>
    <row r="1857" spans="2:52" ht="15" customHeight="1">
      <c r="B1857" s="1310">
        <v>1851</v>
      </c>
      <c r="C1857" s="729" t="s">
        <v>9526</v>
      </c>
      <c r="D1857" s="384" t="s">
        <v>9232</v>
      </c>
      <c r="E1857" s="521" t="s">
        <v>4241</v>
      </c>
      <c r="F1857" s="509" t="s">
        <v>9527</v>
      </c>
      <c r="G1857" s="509" t="s">
        <v>102</v>
      </c>
      <c r="H1857" s="522" t="s">
        <v>24</v>
      </c>
      <c r="I1857" s="687">
        <v>36195</v>
      </c>
      <c r="J1857" s="231">
        <f t="shared" ca="1" si="165"/>
        <v>23</v>
      </c>
      <c r="K1857" s="176" t="s">
        <v>24</v>
      </c>
      <c r="L1857" s="170" t="s">
        <v>24</v>
      </c>
      <c r="M1857" s="173" t="s">
        <v>24</v>
      </c>
      <c r="N1857" s="533">
        <v>43055</v>
      </c>
      <c r="O1857" s="199" t="s">
        <v>24</v>
      </c>
      <c r="P1857" s="199" t="s">
        <v>24</v>
      </c>
      <c r="Q1857" s="198" t="str">
        <f t="shared" si="166"/>
        <v>-</v>
      </c>
      <c r="R1857" s="181" t="str">
        <f t="shared" ca="1" si="167"/>
        <v>TIDAK MCU</v>
      </c>
      <c r="S1857" s="451" t="s">
        <v>9917</v>
      </c>
      <c r="T1857" s="1330">
        <v>44231</v>
      </c>
      <c r="U1857" s="443">
        <v>44231</v>
      </c>
      <c r="V1857" s="904" t="s">
        <v>24</v>
      </c>
      <c r="W1857" s="136" t="s">
        <v>24</v>
      </c>
      <c r="X1857" s="200"/>
      <c r="Y1857" s="201"/>
      <c r="Z1857" s="202"/>
      <c r="AA1857" s="364" t="s">
        <v>928</v>
      </c>
      <c r="AB1857" s="232" t="s">
        <v>925</v>
      </c>
      <c r="AC1857" s="232" t="s">
        <v>24</v>
      </c>
      <c r="AD1857" s="232" t="s">
        <v>24</v>
      </c>
      <c r="AE1857" s="244" t="s">
        <v>24</v>
      </c>
      <c r="AF1857" s="244" t="s">
        <v>24</v>
      </c>
      <c r="AG1857" s="244" t="s">
        <v>24</v>
      </c>
      <c r="AH1857" s="902"/>
      <c r="AI1857" s="244" t="str">
        <f t="shared" si="164"/>
        <v>DZ 85 - DZ 375PC 200 - PC 2000-----</v>
      </c>
      <c r="AJ1857" s="1307">
        <f t="shared" si="168"/>
        <v>43055</v>
      </c>
      <c r="AK1857" s="199">
        <v>43794</v>
      </c>
      <c r="AL1857" s="696">
        <v>43794</v>
      </c>
      <c r="AM1857" s="213"/>
      <c r="AN1857" s="244"/>
      <c r="AO1857" s="244"/>
      <c r="AP1857" s="213"/>
      <c r="AQ1857" s="180"/>
      <c r="AR1857" s="213"/>
      <c r="AS1857" s="213"/>
      <c r="AT1857" s="213"/>
      <c r="AU1857" s="213"/>
      <c r="AV1857" s="885"/>
      <c r="AW1857" s="885"/>
      <c r="AX1857" s="885"/>
      <c r="AY1857" s="885"/>
      <c r="AZ1857" s="177"/>
    </row>
    <row r="1858" spans="2:52" ht="15" customHeight="1">
      <c r="B1858" s="1310">
        <v>1852</v>
      </c>
      <c r="C1858" s="729" t="s">
        <v>9528</v>
      </c>
      <c r="D1858" s="384" t="s">
        <v>9232</v>
      </c>
      <c r="E1858" s="521" t="s">
        <v>4241</v>
      </c>
      <c r="F1858" s="509" t="s">
        <v>9529</v>
      </c>
      <c r="G1858" s="509" t="s">
        <v>102</v>
      </c>
      <c r="H1858" s="522" t="s">
        <v>24</v>
      </c>
      <c r="I1858" s="687">
        <v>35102</v>
      </c>
      <c r="J1858" s="903">
        <f t="shared" ca="1" si="165"/>
        <v>26</v>
      </c>
      <c r="K1858" s="312" t="s">
        <v>24</v>
      </c>
      <c r="L1858" s="322" t="s">
        <v>24</v>
      </c>
      <c r="M1858" s="332" t="s">
        <v>24</v>
      </c>
      <c r="N1858" s="533">
        <v>43214</v>
      </c>
      <c r="O1858" s="199" t="s">
        <v>24</v>
      </c>
      <c r="P1858" s="199" t="s">
        <v>24</v>
      </c>
      <c r="Q1858" s="198" t="str">
        <f t="shared" si="166"/>
        <v>-</v>
      </c>
      <c r="R1858" s="181" t="str">
        <f t="shared" ca="1" si="167"/>
        <v>TIDAK MCU</v>
      </c>
      <c r="S1858" s="451" t="s">
        <v>9918</v>
      </c>
      <c r="T1858" s="1330">
        <v>44234</v>
      </c>
      <c r="U1858" s="1329">
        <v>44234</v>
      </c>
      <c r="V1858" s="904" t="s">
        <v>24</v>
      </c>
      <c r="W1858" s="136" t="s">
        <v>24</v>
      </c>
      <c r="X1858" s="200"/>
      <c r="Y1858" s="201"/>
      <c r="Z1858" s="202"/>
      <c r="AA1858" s="464" t="s">
        <v>928</v>
      </c>
      <c r="AB1858" s="232" t="s">
        <v>925</v>
      </c>
      <c r="AC1858" s="232" t="s">
        <v>24</v>
      </c>
      <c r="AD1858" s="232" t="s">
        <v>24</v>
      </c>
      <c r="AE1858" s="244" t="s">
        <v>24</v>
      </c>
      <c r="AF1858" s="244" t="s">
        <v>24</v>
      </c>
      <c r="AG1858" s="244" t="s">
        <v>24</v>
      </c>
      <c r="AH1858" s="902"/>
      <c r="AI1858" s="244" t="str">
        <f t="shared" si="164"/>
        <v>DZ 85 - DZ 375PC 200 - PC 2000-----</v>
      </c>
      <c r="AJ1858" s="1307">
        <f t="shared" si="168"/>
        <v>43214</v>
      </c>
      <c r="AK1858" s="199">
        <v>43668</v>
      </c>
      <c r="AL1858" s="696">
        <v>43668</v>
      </c>
      <c r="AM1858" s="213"/>
      <c r="AN1858" s="244"/>
      <c r="AO1858" s="244"/>
      <c r="AP1858" s="213"/>
      <c r="AQ1858" s="180"/>
      <c r="AR1858" s="213"/>
      <c r="AS1858" s="213"/>
      <c r="AT1858" s="213"/>
      <c r="AU1858" s="213"/>
      <c r="AV1858" s="885"/>
      <c r="AW1858" s="885"/>
      <c r="AX1858" s="885"/>
      <c r="AY1858" s="885"/>
      <c r="AZ1858" s="177"/>
    </row>
    <row r="1859" spans="2:52" ht="15" customHeight="1">
      <c r="B1859" s="1310">
        <v>1853</v>
      </c>
      <c r="C1859" s="553" t="s">
        <v>9530</v>
      </c>
      <c r="D1859" s="384" t="s">
        <v>9229</v>
      </c>
      <c r="E1859" s="521" t="s">
        <v>4241</v>
      </c>
      <c r="F1859" s="509" t="s">
        <v>9531</v>
      </c>
      <c r="G1859" s="509" t="s">
        <v>102</v>
      </c>
      <c r="H1859" s="522" t="s">
        <v>24</v>
      </c>
      <c r="I1859" s="687">
        <v>35546</v>
      </c>
      <c r="J1859" s="903">
        <f t="shared" ca="1" si="165"/>
        <v>25</v>
      </c>
      <c r="K1859" s="312" t="s">
        <v>24</v>
      </c>
      <c r="L1859" s="322" t="s">
        <v>24</v>
      </c>
      <c r="M1859" s="332" t="s">
        <v>24</v>
      </c>
      <c r="N1859" s="533">
        <v>42804</v>
      </c>
      <c r="O1859" s="199" t="s">
        <v>24</v>
      </c>
      <c r="P1859" s="199" t="s">
        <v>24</v>
      </c>
      <c r="Q1859" s="198" t="str">
        <f t="shared" si="166"/>
        <v>-</v>
      </c>
      <c r="R1859" s="181" t="str">
        <f t="shared" ca="1" si="167"/>
        <v>TIDAK MCU</v>
      </c>
      <c r="S1859" s="451" t="s">
        <v>9919</v>
      </c>
      <c r="T1859" s="1330">
        <v>44312</v>
      </c>
      <c r="U1859" s="1329">
        <v>44312</v>
      </c>
      <c r="V1859" s="904" t="s">
        <v>24</v>
      </c>
      <c r="W1859" s="136" t="s">
        <v>24</v>
      </c>
      <c r="X1859" s="200"/>
      <c r="Y1859" s="201"/>
      <c r="Z1859" s="202"/>
      <c r="AA1859" s="464" t="s">
        <v>4457</v>
      </c>
      <c r="AB1859" s="232" t="s">
        <v>24</v>
      </c>
      <c r="AC1859" s="232" t="s">
        <v>24</v>
      </c>
      <c r="AD1859" s="232" t="s">
        <v>24</v>
      </c>
      <c r="AE1859" s="244" t="s">
        <v>24</v>
      </c>
      <c r="AF1859" s="244" t="s">
        <v>24</v>
      </c>
      <c r="AG1859" s="244" t="s">
        <v>24</v>
      </c>
      <c r="AH1859" s="902"/>
      <c r="AI1859" s="244" t="str">
        <f t="shared" si="164"/>
        <v>SC P360, SC P380------</v>
      </c>
      <c r="AJ1859" s="1307">
        <f t="shared" si="168"/>
        <v>42804</v>
      </c>
      <c r="AK1859" s="199" t="s">
        <v>24</v>
      </c>
      <c r="AL1859" s="696">
        <v>43441</v>
      </c>
      <c r="AM1859" s="213"/>
      <c r="AN1859" s="244"/>
      <c r="AO1859" s="244"/>
      <c r="AP1859" s="213"/>
      <c r="AQ1859" s="1231" t="s">
        <v>3094</v>
      </c>
      <c r="AR1859" s="213"/>
      <c r="AS1859" s="213"/>
      <c r="AT1859" s="213"/>
      <c r="AU1859" s="213"/>
      <c r="AV1859" s="885"/>
      <c r="AW1859" s="885"/>
      <c r="AX1859" s="885"/>
      <c r="AY1859" s="885"/>
      <c r="AZ1859" s="177"/>
    </row>
    <row r="1860" spans="2:52" ht="15" customHeight="1">
      <c r="B1860" s="1310">
        <v>1854</v>
      </c>
      <c r="C1860" s="729" t="s">
        <v>9532</v>
      </c>
      <c r="D1860" s="232" t="s">
        <v>9232</v>
      </c>
      <c r="E1860" s="521" t="s">
        <v>4241</v>
      </c>
      <c r="F1860" s="509" t="s">
        <v>9533</v>
      </c>
      <c r="G1860" s="509" t="s">
        <v>102</v>
      </c>
      <c r="H1860" s="522" t="s">
        <v>24</v>
      </c>
      <c r="I1860" s="687">
        <v>36012</v>
      </c>
      <c r="J1860" s="231">
        <f t="shared" ca="1" si="165"/>
        <v>23</v>
      </c>
      <c r="K1860" s="176" t="s">
        <v>24</v>
      </c>
      <c r="L1860" s="170" t="s">
        <v>24</v>
      </c>
      <c r="M1860" s="173" t="s">
        <v>24</v>
      </c>
      <c r="N1860" s="533">
        <v>43167</v>
      </c>
      <c r="O1860" s="199" t="s">
        <v>24</v>
      </c>
      <c r="P1860" s="199" t="s">
        <v>24</v>
      </c>
      <c r="Q1860" s="198" t="str">
        <f t="shared" si="166"/>
        <v>-</v>
      </c>
      <c r="R1860" s="181" t="str">
        <f t="shared" ca="1" si="167"/>
        <v>TIDAK MCU</v>
      </c>
      <c r="S1860" s="451" t="s">
        <v>24</v>
      </c>
      <c r="T1860" s="1330">
        <v>44413</v>
      </c>
      <c r="U1860" s="1329" t="s">
        <v>99</v>
      </c>
      <c r="V1860" s="395" t="s">
        <v>24</v>
      </c>
      <c r="W1860" s="136" t="s">
        <v>24</v>
      </c>
      <c r="X1860" s="200"/>
      <c r="Y1860" s="201"/>
      <c r="Z1860" s="202"/>
      <c r="AA1860" s="1314" t="s">
        <v>24</v>
      </c>
      <c r="AB1860" s="232" t="s">
        <v>24</v>
      </c>
      <c r="AC1860" s="232" t="s">
        <v>24</v>
      </c>
      <c r="AD1860" s="232" t="s">
        <v>24</v>
      </c>
      <c r="AE1860" s="244" t="s">
        <v>24</v>
      </c>
      <c r="AF1860" s="244" t="s">
        <v>24</v>
      </c>
      <c r="AG1860" s="244" t="s">
        <v>24</v>
      </c>
      <c r="AH1860" s="902"/>
      <c r="AI1860" s="244" t="str">
        <f t="shared" si="164"/>
        <v>-------</v>
      </c>
      <c r="AJ1860" s="1307">
        <f t="shared" si="168"/>
        <v>43167</v>
      </c>
      <c r="AK1860" s="217" t="s">
        <v>24</v>
      </c>
      <c r="AL1860" s="614" t="s">
        <v>24</v>
      </c>
      <c r="AM1860" s="213"/>
      <c r="AN1860" s="244"/>
      <c r="AO1860" s="244"/>
      <c r="AP1860" s="213"/>
      <c r="AQ1860" s="180"/>
      <c r="AR1860" s="213"/>
      <c r="AS1860" s="213"/>
      <c r="AT1860" s="213"/>
      <c r="AU1860" s="213"/>
      <c r="AV1860" s="177"/>
      <c r="AW1860" s="177"/>
      <c r="AX1860" s="177"/>
      <c r="AY1860" s="177"/>
      <c r="AZ1860" s="177"/>
    </row>
    <row r="1861" spans="2:52" ht="15" customHeight="1">
      <c r="B1861" s="1310">
        <v>1855</v>
      </c>
      <c r="C1861" s="729" t="s">
        <v>9534</v>
      </c>
      <c r="D1861" s="384" t="s">
        <v>9232</v>
      </c>
      <c r="E1861" s="521" t="s">
        <v>4241</v>
      </c>
      <c r="F1861" s="509" t="s">
        <v>9535</v>
      </c>
      <c r="G1861" s="509" t="s">
        <v>102</v>
      </c>
      <c r="H1861" s="522" t="s">
        <v>24</v>
      </c>
      <c r="I1861" s="687">
        <v>35151</v>
      </c>
      <c r="J1861" s="903">
        <f t="shared" ca="1" si="165"/>
        <v>26</v>
      </c>
      <c r="K1861" s="312" t="s">
        <v>24</v>
      </c>
      <c r="L1861" s="322" t="s">
        <v>24</v>
      </c>
      <c r="M1861" s="332" t="s">
        <v>24</v>
      </c>
      <c r="N1861" s="533">
        <v>43167</v>
      </c>
      <c r="O1861" s="199" t="s">
        <v>24</v>
      </c>
      <c r="P1861" s="199" t="s">
        <v>24</v>
      </c>
      <c r="Q1861" s="198" t="str">
        <f t="shared" si="166"/>
        <v>-</v>
      </c>
      <c r="R1861" s="181" t="str">
        <f t="shared" ca="1" si="167"/>
        <v>TIDAK MCU</v>
      </c>
      <c r="S1861" s="451" t="s">
        <v>9920</v>
      </c>
      <c r="T1861" s="904">
        <v>44282</v>
      </c>
      <c r="U1861" s="1329">
        <v>44282</v>
      </c>
      <c r="V1861" s="904" t="s">
        <v>24</v>
      </c>
      <c r="W1861" s="136" t="s">
        <v>24</v>
      </c>
      <c r="X1861" s="200"/>
      <c r="Y1861" s="201"/>
      <c r="Z1861" s="202"/>
      <c r="AA1861" s="364" t="s">
        <v>925</v>
      </c>
      <c r="AB1861" s="232" t="s">
        <v>24</v>
      </c>
      <c r="AC1861" s="232"/>
      <c r="AD1861" s="232"/>
      <c r="AE1861" s="244"/>
      <c r="AF1861" s="244"/>
      <c r="AG1861" s="244"/>
      <c r="AH1861" s="481"/>
      <c r="AI1861" s="244" t="str">
        <f t="shared" si="164"/>
        <v>PC 200 - PC 2000-</v>
      </c>
      <c r="AJ1861" s="1307">
        <f t="shared" si="168"/>
        <v>43167</v>
      </c>
      <c r="AK1861" s="199">
        <v>43766</v>
      </c>
      <c r="AL1861" s="696">
        <v>43797</v>
      </c>
      <c r="AM1861" s="213"/>
      <c r="AN1861" s="244"/>
      <c r="AO1861" s="244"/>
      <c r="AP1861" s="213"/>
      <c r="AQ1861" s="462" t="s">
        <v>3094</v>
      </c>
      <c r="AR1861" s="213"/>
      <c r="AS1861" s="213"/>
      <c r="AT1861" s="213"/>
      <c r="AU1861" s="213"/>
      <c r="AV1861" s="885"/>
      <c r="AW1861" s="885"/>
      <c r="AX1861" s="885"/>
      <c r="AY1861" s="885"/>
      <c r="AZ1861" s="177"/>
    </row>
    <row r="1862" spans="2:52" ht="15" customHeight="1">
      <c r="B1862" s="1310">
        <v>1856</v>
      </c>
      <c r="C1862" s="729" t="s">
        <v>9536</v>
      </c>
      <c r="D1862" s="384" t="s">
        <v>9229</v>
      </c>
      <c r="E1862" s="521" t="s">
        <v>4241</v>
      </c>
      <c r="F1862" s="509" t="s">
        <v>9537</v>
      </c>
      <c r="G1862" s="509" t="s">
        <v>102</v>
      </c>
      <c r="H1862" s="522" t="s">
        <v>24</v>
      </c>
      <c r="I1862" s="687">
        <v>35064</v>
      </c>
      <c r="J1862" s="903">
        <f t="shared" ca="1" si="165"/>
        <v>26</v>
      </c>
      <c r="K1862" s="176" t="s">
        <v>24</v>
      </c>
      <c r="L1862" s="170" t="s">
        <v>24</v>
      </c>
      <c r="M1862" s="173" t="s">
        <v>24</v>
      </c>
      <c r="N1862" s="533">
        <v>43167</v>
      </c>
      <c r="O1862" s="199" t="s">
        <v>24</v>
      </c>
      <c r="P1862" s="199" t="s">
        <v>24</v>
      </c>
      <c r="Q1862" s="198" t="str">
        <f t="shared" si="166"/>
        <v>-</v>
      </c>
      <c r="R1862" s="181" t="str">
        <f t="shared" ca="1" si="167"/>
        <v>TIDAK MCU</v>
      </c>
      <c r="S1862" s="451" t="s">
        <v>9921</v>
      </c>
      <c r="T1862" s="1330">
        <v>44561</v>
      </c>
      <c r="U1862" s="1329">
        <v>44561</v>
      </c>
      <c r="V1862" s="904" t="s">
        <v>24</v>
      </c>
      <c r="W1862" s="136" t="s">
        <v>24</v>
      </c>
      <c r="X1862" s="200"/>
      <c r="Y1862" s="201"/>
      <c r="Z1862" s="202"/>
      <c r="AA1862" s="364" t="s">
        <v>927</v>
      </c>
      <c r="AB1862" s="232" t="s">
        <v>24</v>
      </c>
      <c r="AC1862" s="232" t="s">
        <v>24</v>
      </c>
      <c r="AD1862" s="232" t="s">
        <v>24</v>
      </c>
      <c r="AE1862" s="244" t="s">
        <v>24</v>
      </c>
      <c r="AF1862" s="244" t="s">
        <v>24</v>
      </c>
      <c r="AG1862" s="244" t="s">
        <v>24</v>
      </c>
      <c r="AH1862" s="902"/>
      <c r="AI1862" s="244" t="str">
        <f t="shared" si="164"/>
        <v>SC P360 - SC P410 A/M------</v>
      </c>
      <c r="AJ1862" s="1307">
        <f t="shared" si="168"/>
        <v>43167</v>
      </c>
      <c r="AK1862" s="199">
        <v>43508</v>
      </c>
      <c r="AL1862" s="696">
        <v>43509</v>
      </c>
      <c r="AM1862" s="213"/>
      <c r="AN1862" s="244"/>
      <c r="AO1862" s="244"/>
      <c r="AP1862" s="213"/>
      <c r="AQ1862" s="213"/>
      <c r="AR1862" s="213"/>
      <c r="AS1862" s="213"/>
      <c r="AT1862" s="213"/>
      <c r="AU1862" s="213"/>
      <c r="AV1862" s="885"/>
      <c r="AW1862" s="885"/>
      <c r="AX1862" s="885"/>
      <c r="AY1862" s="885"/>
      <c r="AZ1862" s="177"/>
    </row>
    <row r="1863" spans="2:52" ht="15" customHeight="1">
      <c r="B1863" s="1310">
        <v>1857</v>
      </c>
      <c r="C1863" s="729" t="s">
        <v>9538</v>
      </c>
      <c r="D1863" s="384" t="s">
        <v>9212</v>
      </c>
      <c r="E1863" s="521" t="s">
        <v>4241</v>
      </c>
      <c r="F1863" s="509" t="s">
        <v>9539</v>
      </c>
      <c r="G1863" s="509" t="s">
        <v>102</v>
      </c>
      <c r="H1863" s="522" t="s">
        <v>24</v>
      </c>
      <c r="I1863" s="687">
        <v>35850</v>
      </c>
      <c r="J1863" s="231">
        <f t="shared" ca="1" si="165"/>
        <v>24</v>
      </c>
      <c r="K1863" s="312" t="s">
        <v>24</v>
      </c>
      <c r="L1863" s="322" t="s">
        <v>24</v>
      </c>
      <c r="M1863" s="332" t="s">
        <v>24</v>
      </c>
      <c r="N1863" s="533">
        <v>43167</v>
      </c>
      <c r="O1863" s="199" t="s">
        <v>24</v>
      </c>
      <c r="P1863" s="199" t="s">
        <v>24</v>
      </c>
      <c r="Q1863" s="198" t="str">
        <f t="shared" si="166"/>
        <v>-</v>
      </c>
      <c r="R1863" s="181" t="str">
        <f t="shared" ca="1" si="167"/>
        <v>TIDAK MCU</v>
      </c>
      <c r="S1863" s="451" t="s">
        <v>24</v>
      </c>
      <c r="T1863" s="1330">
        <v>44251</v>
      </c>
      <c r="U1863" s="1329" t="s">
        <v>99</v>
      </c>
      <c r="V1863" s="904" t="s">
        <v>24</v>
      </c>
      <c r="W1863" s="136" t="s">
        <v>24</v>
      </c>
      <c r="X1863" s="200"/>
      <c r="Y1863" s="201"/>
      <c r="Z1863" s="202"/>
      <c r="AA1863" s="1314" t="s">
        <v>24</v>
      </c>
      <c r="AB1863" s="232" t="s">
        <v>24</v>
      </c>
      <c r="AC1863" s="232" t="s">
        <v>24</v>
      </c>
      <c r="AD1863" s="232" t="s">
        <v>24</v>
      </c>
      <c r="AE1863" s="244" t="s">
        <v>24</v>
      </c>
      <c r="AF1863" s="244" t="s">
        <v>24</v>
      </c>
      <c r="AG1863" s="244" t="s">
        <v>24</v>
      </c>
      <c r="AH1863" s="902"/>
      <c r="AI1863" s="244" t="str">
        <f t="shared" si="164"/>
        <v>-------</v>
      </c>
      <c r="AJ1863" s="1307">
        <f t="shared" si="168"/>
        <v>43167</v>
      </c>
      <c r="AK1863" s="217" t="s">
        <v>24</v>
      </c>
      <c r="AL1863" s="614" t="s">
        <v>24</v>
      </c>
      <c r="AM1863" s="213"/>
      <c r="AN1863" s="244"/>
      <c r="AO1863" s="244"/>
      <c r="AP1863" s="213"/>
      <c r="AQ1863" s="180"/>
      <c r="AR1863" s="213"/>
      <c r="AS1863" s="213"/>
      <c r="AT1863" s="213"/>
      <c r="AU1863" s="213"/>
      <c r="AZ1863" s="177"/>
    </row>
    <row r="1864" spans="2:52" ht="15" customHeight="1">
      <c r="B1864" s="1310">
        <v>1858</v>
      </c>
      <c r="C1864" s="729" t="s">
        <v>9540</v>
      </c>
      <c r="D1864" s="384" t="s">
        <v>9229</v>
      </c>
      <c r="E1864" s="554" t="s">
        <v>4241</v>
      </c>
      <c r="F1864" s="509" t="s">
        <v>9541</v>
      </c>
      <c r="G1864" s="509" t="s">
        <v>102</v>
      </c>
      <c r="H1864" s="522" t="s">
        <v>24</v>
      </c>
      <c r="I1864" s="687">
        <v>35957</v>
      </c>
      <c r="J1864" s="903">
        <f t="shared" ca="1" si="165"/>
        <v>23</v>
      </c>
      <c r="K1864" s="312" t="s">
        <v>24</v>
      </c>
      <c r="L1864" s="322" t="s">
        <v>24</v>
      </c>
      <c r="M1864" s="332" t="s">
        <v>24</v>
      </c>
      <c r="N1864" s="533">
        <v>43167</v>
      </c>
      <c r="O1864" s="199" t="s">
        <v>24</v>
      </c>
      <c r="P1864" s="199" t="s">
        <v>24</v>
      </c>
      <c r="Q1864" s="198" t="str">
        <f t="shared" si="166"/>
        <v>-</v>
      </c>
      <c r="R1864" s="181" t="str">
        <f t="shared" ca="1" si="167"/>
        <v>TIDAK MCU</v>
      </c>
      <c r="S1864" s="451" t="s">
        <v>24</v>
      </c>
      <c r="T1864" s="1330">
        <v>44358</v>
      </c>
      <c r="U1864" s="1329" t="s">
        <v>99</v>
      </c>
      <c r="V1864" s="904" t="s">
        <v>24</v>
      </c>
      <c r="W1864" s="136" t="s">
        <v>24</v>
      </c>
      <c r="X1864" s="200"/>
      <c r="Y1864" s="201"/>
      <c r="Z1864" s="202"/>
      <c r="AA1864" s="1314" t="s">
        <v>24</v>
      </c>
      <c r="AB1864" s="232" t="s">
        <v>24</v>
      </c>
      <c r="AC1864" s="232" t="s">
        <v>24</v>
      </c>
      <c r="AD1864" s="232" t="s">
        <v>24</v>
      </c>
      <c r="AE1864" s="244" t="s">
        <v>24</v>
      </c>
      <c r="AF1864" s="244" t="s">
        <v>24</v>
      </c>
      <c r="AG1864" s="244" t="s">
        <v>24</v>
      </c>
      <c r="AH1864" s="902"/>
      <c r="AI1864" s="244" t="str">
        <f t="shared" si="164"/>
        <v>-------</v>
      </c>
      <c r="AJ1864" s="1307">
        <f t="shared" si="168"/>
        <v>43167</v>
      </c>
      <c r="AK1864" s="217" t="s">
        <v>24</v>
      </c>
      <c r="AL1864" s="614" t="s">
        <v>24</v>
      </c>
      <c r="AM1864" s="213"/>
      <c r="AN1864" s="244"/>
      <c r="AO1864" s="244"/>
      <c r="AP1864" s="213"/>
      <c r="AQ1864" s="243" t="s">
        <v>3094</v>
      </c>
      <c r="AR1864" s="213"/>
      <c r="AS1864" s="213"/>
      <c r="AT1864" s="213"/>
      <c r="AU1864" s="213"/>
      <c r="AV1864" s="885"/>
      <c r="AW1864" s="885"/>
      <c r="AX1864" s="885"/>
      <c r="AY1864" s="885"/>
      <c r="AZ1864" s="177"/>
    </row>
    <row r="1865" spans="2:52" ht="15" customHeight="1">
      <c r="B1865" s="1310">
        <v>1859</v>
      </c>
      <c r="C1865" s="729" t="s">
        <v>9542</v>
      </c>
      <c r="D1865" s="232" t="s">
        <v>9229</v>
      </c>
      <c r="E1865" s="568" t="s">
        <v>4241</v>
      </c>
      <c r="F1865" s="509" t="s">
        <v>9543</v>
      </c>
      <c r="G1865" s="311" t="s">
        <v>102</v>
      </c>
      <c r="H1865" s="522" t="s">
        <v>24</v>
      </c>
      <c r="I1865" s="687">
        <v>34086</v>
      </c>
      <c r="J1865" s="903">
        <f t="shared" ca="1" si="165"/>
        <v>29</v>
      </c>
      <c r="K1865" s="312" t="s">
        <v>24</v>
      </c>
      <c r="L1865" s="322" t="s">
        <v>24</v>
      </c>
      <c r="M1865" s="332" t="s">
        <v>24</v>
      </c>
      <c r="N1865" s="578">
        <v>43167</v>
      </c>
      <c r="O1865" s="199" t="s">
        <v>24</v>
      </c>
      <c r="P1865" s="199" t="s">
        <v>24</v>
      </c>
      <c r="Q1865" s="198" t="str">
        <f t="shared" si="166"/>
        <v>-</v>
      </c>
      <c r="R1865" s="181" t="str">
        <f t="shared" ca="1" si="167"/>
        <v>TIDAK MCU</v>
      </c>
      <c r="S1865" s="451" t="s">
        <v>24</v>
      </c>
      <c r="T1865" s="1330">
        <v>44313</v>
      </c>
      <c r="U1865" s="1329" t="s">
        <v>99</v>
      </c>
      <c r="V1865" s="904" t="s">
        <v>24</v>
      </c>
      <c r="W1865" s="136" t="s">
        <v>24</v>
      </c>
      <c r="X1865" s="200"/>
      <c r="Y1865" s="201"/>
      <c r="Z1865" s="202"/>
      <c r="AA1865" s="232" t="s">
        <v>24</v>
      </c>
      <c r="AB1865" s="232" t="s">
        <v>24</v>
      </c>
      <c r="AC1865" s="232" t="s">
        <v>24</v>
      </c>
      <c r="AD1865" s="232" t="s">
        <v>24</v>
      </c>
      <c r="AE1865" s="244" t="s">
        <v>24</v>
      </c>
      <c r="AF1865" s="244" t="s">
        <v>24</v>
      </c>
      <c r="AG1865" s="244" t="s">
        <v>24</v>
      </c>
      <c r="AH1865" s="902"/>
      <c r="AI1865" s="244" t="str">
        <f t="shared" si="164"/>
        <v>-------</v>
      </c>
      <c r="AJ1865" s="1307">
        <f t="shared" si="168"/>
        <v>43167</v>
      </c>
      <c r="AK1865" s="217" t="s">
        <v>24</v>
      </c>
      <c r="AL1865" s="614" t="s">
        <v>24</v>
      </c>
      <c r="AM1865" s="213"/>
      <c r="AN1865" s="244"/>
      <c r="AO1865" s="244"/>
      <c r="AP1865" s="213"/>
      <c r="AQ1865" s="213"/>
      <c r="AR1865" s="213"/>
      <c r="AS1865" s="213"/>
      <c r="AT1865" s="213"/>
      <c r="AU1865" s="213"/>
      <c r="AV1865" s="885"/>
      <c r="AW1865" s="885"/>
      <c r="AX1865" s="885"/>
      <c r="AY1865" s="885"/>
      <c r="AZ1865" s="177"/>
    </row>
    <row r="1866" spans="2:52" ht="15" customHeight="1">
      <c r="B1866" s="1310">
        <v>1860</v>
      </c>
      <c r="C1866" s="729" t="s">
        <v>9544</v>
      </c>
      <c r="D1866" s="384" t="s">
        <v>9232</v>
      </c>
      <c r="E1866" s="521" t="s">
        <v>4241</v>
      </c>
      <c r="F1866" s="509" t="s">
        <v>9545</v>
      </c>
      <c r="G1866" s="509" t="s">
        <v>102</v>
      </c>
      <c r="H1866" s="522" t="s">
        <v>24</v>
      </c>
      <c r="I1866" s="687">
        <v>35828</v>
      </c>
      <c r="J1866" s="903">
        <f t="shared" ca="1" si="165"/>
        <v>24</v>
      </c>
      <c r="K1866" s="312" t="s">
        <v>24</v>
      </c>
      <c r="L1866" s="322" t="s">
        <v>24</v>
      </c>
      <c r="M1866" s="332" t="s">
        <v>24</v>
      </c>
      <c r="N1866" s="533">
        <v>43167</v>
      </c>
      <c r="O1866" s="199" t="s">
        <v>24</v>
      </c>
      <c r="P1866" s="199" t="s">
        <v>24</v>
      </c>
      <c r="Q1866" s="198" t="str">
        <f t="shared" si="166"/>
        <v>-</v>
      </c>
      <c r="R1866" s="181" t="str">
        <f t="shared" ca="1" si="167"/>
        <v>TIDAK MCU</v>
      </c>
      <c r="S1866" s="451" t="s">
        <v>9922</v>
      </c>
      <c r="T1866" s="1330">
        <v>44229</v>
      </c>
      <c r="U1866" s="1329">
        <v>44229</v>
      </c>
      <c r="V1866" s="904" t="s">
        <v>24</v>
      </c>
      <c r="W1866" s="136" t="s">
        <v>24</v>
      </c>
      <c r="X1866" s="200"/>
      <c r="Y1866" s="201"/>
      <c r="Z1866" s="202"/>
      <c r="AA1866" s="364" t="s">
        <v>925</v>
      </c>
      <c r="AB1866" s="232" t="s">
        <v>928</v>
      </c>
      <c r="AC1866" s="232" t="s">
        <v>24</v>
      </c>
      <c r="AD1866" s="232" t="s">
        <v>24</v>
      </c>
      <c r="AE1866" s="244" t="s">
        <v>24</v>
      </c>
      <c r="AF1866" s="244" t="s">
        <v>24</v>
      </c>
      <c r="AG1866" s="244" t="s">
        <v>24</v>
      </c>
      <c r="AH1866" s="902"/>
      <c r="AI1866" s="244" t="str">
        <f t="shared" si="164"/>
        <v>PC 200 - PC 2000DZ 85 - DZ 375-----</v>
      </c>
      <c r="AJ1866" s="1307">
        <f t="shared" si="168"/>
        <v>43167</v>
      </c>
      <c r="AK1866" s="199">
        <v>43718</v>
      </c>
      <c r="AL1866" s="696">
        <v>43719</v>
      </c>
      <c r="AM1866" s="213"/>
      <c r="AN1866" s="244"/>
      <c r="AO1866" s="244"/>
      <c r="AP1866" s="213"/>
      <c r="AQ1866" s="180"/>
      <c r="AR1866" s="213"/>
      <c r="AS1866" s="213"/>
      <c r="AT1866" s="213"/>
      <c r="AU1866" s="213"/>
      <c r="AV1866" s="885"/>
      <c r="AW1866" s="885"/>
      <c r="AX1866" s="885"/>
      <c r="AY1866" s="885"/>
      <c r="AZ1866" s="177"/>
    </row>
    <row r="1867" spans="2:52" ht="15" customHeight="1">
      <c r="B1867" s="1310">
        <v>1861</v>
      </c>
      <c r="C1867" s="729" t="s">
        <v>9546</v>
      </c>
      <c r="D1867" s="384" t="s">
        <v>9232</v>
      </c>
      <c r="E1867" s="568" t="s">
        <v>4241</v>
      </c>
      <c r="F1867" s="509" t="s">
        <v>9547</v>
      </c>
      <c r="G1867" s="311" t="s">
        <v>102</v>
      </c>
      <c r="H1867" s="522" t="s">
        <v>24</v>
      </c>
      <c r="I1867" s="687">
        <v>35322</v>
      </c>
      <c r="J1867" s="231">
        <f t="shared" ca="1" si="165"/>
        <v>25</v>
      </c>
      <c r="K1867" s="312" t="s">
        <v>24</v>
      </c>
      <c r="L1867" s="322" t="s">
        <v>24</v>
      </c>
      <c r="M1867" s="332" t="s">
        <v>24</v>
      </c>
      <c r="N1867" s="578">
        <v>43167</v>
      </c>
      <c r="O1867" s="199" t="s">
        <v>24</v>
      </c>
      <c r="P1867" s="199" t="s">
        <v>24</v>
      </c>
      <c r="Q1867" s="198" t="str">
        <f t="shared" si="166"/>
        <v>-</v>
      </c>
      <c r="R1867" s="181" t="str">
        <f t="shared" ca="1" si="167"/>
        <v>TIDAK MCU</v>
      </c>
      <c r="S1867" s="451" t="s">
        <v>9923</v>
      </c>
      <c r="T1867" s="1330">
        <v>44453</v>
      </c>
      <c r="U1867" s="1329">
        <v>44453</v>
      </c>
      <c r="V1867" s="395" t="s">
        <v>24</v>
      </c>
      <c r="W1867" s="136" t="s">
        <v>24</v>
      </c>
      <c r="X1867" s="200"/>
      <c r="Y1867" s="201"/>
      <c r="Z1867" s="202"/>
      <c r="AA1867" s="464" t="s">
        <v>925</v>
      </c>
      <c r="AB1867" s="232" t="s">
        <v>928</v>
      </c>
      <c r="AC1867" s="232" t="s">
        <v>24</v>
      </c>
      <c r="AD1867" s="232" t="s">
        <v>24</v>
      </c>
      <c r="AE1867" s="244" t="s">
        <v>24</v>
      </c>
      <c r="AF1867" s="244" t="s">
        <v>24</v>
      </c>
      <c r="AG1867" s="244" t="s">
        <v>24</v>
      </c>
      <c r="AH1867" s="902"/>
      <c r="AI1867" s="244" t="str">
        <f t="shared" si="164"/>
        <v>PC 200 - PC 2000DZ 85 - DZ 375-----</v>
      </c>
      <c r="AJ1867" s="1307">
        <f t="shared" si="168"/>
        <v>43167</v>
      </c>
      <c r="AK1867" s="199">
        <v>43718</v>
      </c>
      <c r="AL1867" s="696">
        <v>43719</v>
      </c>
      <c r="AM1867" s="213"/>
      <c r="AN1867" s="244"/>
      <c r="AO1867" s="244"/>
      <c r="AP1867" s="213"/>
      <c r="AQ1867" s="243" t="s">
        <v>3094</v>
      </c>
      <c r="AR1867" s="213"/>
      <c r="AS1867" s="213"/>
      <c r="AT1867" s="213"/>
      <c r="AU1867" s="213"/>
      <c r="AV1867" s="885"/>
      <c r="AW1867" s="885"/>
      <c r="AX1867" s="885"/>
      <c r="AY1867" s="885"/>
      <c r="AZ1867" s="177"/>
    </row>
    <row r="1868" spans="2:52" ht="15" customHeight="1">
      <c r="B1868" s="1310">
        <v>1862</v>
      </c>
      <c r="C1868" s="729" t="s">
        <v>9548</v>
      </c>
      <c r="D1868" s="384" t="s">
        <v>9212</v>
      </c>
      <c r="E1868" s="568" t="s">
        <v>4241</v>
      </c>
      <c r="F1868" s="509" t="s">
        <v>9549</v>
      </c>
      <c r="G1868" s="311" t="s">
        <v>102</v>
      </c>
      <c r="H1868" s="522" t="s">
        <v>24</v>
      </c>
      <c r="I1868" s="687">
        <v>35692</v>
      </c>
      <c r="J1868" s="1314">
        <f t="shared" ca="1" si="165"/>
        <v>24</v>
      </c>
      <c r="K1868" s="312" t="s">
        <v>24</v>
      </c>
      <c r="L1868" s="322" t="s">
        <v>24</v>
      </c>
      <c r="M1868" s="332" t="s">
        <v>24</v>
      </c>
      <c r="N1868" s="578">
        <v>43167</v>
      </c>
      <c r="O1868" s="199" t="s">
        <v>24</v>
      </c>
      <c r="P1868" s="199" t="s">
        <v>24</v>
      </c>
      <c r="Q1868" s="198" t="str">
        <f t="shared" si="166"/>
        <v>-</v>
      </c>
      <c r="R1868" s="181" t="str">
        <f t="shared" ca="1" si="167"/>
        <v>TIDAK MCU</v>
      </c>
      <c r="S1868" s="451" t="s">
        <v>24</v>
      </c>
      <c r="T1868" s="1330">
        <v>44458</v>
      </c>
      <c r="U1868" s="1329" t="s">
        <v>99</v>
      </c>
      <c r="V1868" s="1330" t="s">
        <v>24</v>
      </c>
      <c r="W1868" s="1311" t="s">
        <v>24</v>
      </c>
      <c r="X1868" s="200"/>
      <c r="Y1868" s="201"/>
      <c r="Z1868" s="202"/>
      <c r="AA1868" s="232" t="s">
        <v>24</v>
      </c>
      <c r="AB1868" s="232" t="s">
        <v>24</v>
      </c>
      <c r="AC1868" s="232" t="s">
        <v>24</v>
      </c>
      <c r="AD1868" s="232" t="s">
        <v>24</v>
      </c>
      <c r="AE1868" s="244" t="s">
        <v>24</v>
      </c>
      <c r="AF1868" s="244" t="s">
        <v>24</v>
      </c>
      <c r="AG1868" s="244" t="s">
        <v>24</v>
      </c>
      <c r="AH1868" s="902"/>
      <c r="AI1868" s="244" t="str">
        <f t="shared" si="164"/>
        <v>-------</v>
      </c>
      <c r="AJ1868" s="1315">
        <f t="shared" si="168"/>
        <v>43167</v>
      </c>
      <c r="AK1868" s="217" t="s">
        <v>24</v>
      </c>
      <c r="AL1868" s="614" t="s">
        <v>24</v>
      </c>
      <c r="AM1868" s="213"/>
      <c r="AN1868" s="244"/>
      <c r="AO1868" s="244"/>
      <c r="AP1868" s="213"/>
      <c r="AQ1868" s="243" t="s">
        <v>3094</v>
      </c>
      <c r="AR1868" s="213"/>
      <c r="AS1868" s="213"/>
      <c r="AT1868" s="213"/>
      <c r="AU1868" s="213"/>
      <c r="AZ1868" s="177"/>
    </row>
    <row r="1869" spans="2:52" ht="15" customHeight="1">
      <c r="B1869" s="1310">
        <v>1863</v>
      </c>
      <c r="C1869" s="729" t="s">
        <v>9550</v>
      </c>
      <c r="D1869" s="232" t="s">
        <v>9232</v>
      </c>
      <c r="E1869" s="521" t="s">
        <v>4241</v>
      </c>
      <c r="F1869" s="509" t="s">
        <v>9551</v>
      </c>
      <c r="G1869" s="509" t="s">
        <v>102</v>
      </c>
      <c r="H1869" s="522" t="s">
        <v>24</v>
      </c>
      <c r="I1869" s="687">
        <v>35765</v>
      </c>
      <c r="J1869" s="903">
        <f t="shared" ca="1" si="165"/>
        <v>24</v>
      </c>
      <c r="K1869" s="312" t="s">
        <v>24</v>
      </c>
      <c r="L1869" s="322" t="s">
        <v>24</v>
      </c>
      <c r="M1869" s="332" t="s">
        <v>24</v>
      </c>
      <c r="N1869" s="533">
        <v>43167</v>
      </c>
      <c r="O1869" s="199" t="s">
        <v>24</v>
      </c>
      <c r="P1869" s="199" t="s">
        <v>24</v>
      </c>
      <c r="Q1869" s="198" t="str">
        <f t="shared" si="166"/>
        <v>-</v>
      </c>
      <c r="R1869" s="181" t="str">
        <f t="shared" ca="1" si="167"/>
        <v>TIDAK MCU</v>
      </c>
      <c r="S1869" s="451" t="s">
        <v>24</v>
      </c>
      <c r="T1869" s="1330">
        <v>44531</v>
      </c>
      <c r="U1869" s="887" t="s">
        <v>99</v>
      </c>
      <c r="V1869" s="1330" t="s">
        <v>24</v>
      </c>
      <c r="W1869" s="136" t="s">
        <v>24</v>
      </c>
      <c r="X1869" s="200"/>
      <c r="Y1869" s="201"/>
      <c r="Z1869" s="202"/>
      <c r="AA1869" s="1314" t="s">
        <v>24</v>
      </c>
      <c r="AB1869" s="232" t="s">
        <v>24</v>
      </c>
      <c r="AC1869" s="232" t="s">
        <v>24</v>
      </c>
      <c r="AD1869" s="232" t="s">
        <v>24</v>
      </c>
      <c r="AE1869" s="244" t="s">
        <v>24</v>
      </c>
      <c r="AF1869" s="244" t="s">
        <v>24</v>
      </c>
      <c r="AG1869" s="244" t="s">
        <v>24</v>
      </c>
      <c r="AH1869" s="902"/>
      <c r="AI1869" s="244" t="str">
        <f t="shared" si="164"/>
        <v>-------</v>
      </c>
      <c r="AJ1869" s="1307">
        <f t="shared" si="168"/>
        <v>43167</v>
      </c>
      <c r="AK1869" s="217" t="s">
        <v>24</v>
      </c>
      <c r="AL1869" s="614" t="s">
        <v>24</v>
      </c>
      <c r="AM1869" s="213"/>
      <c r="AN1869" s="244"/>
      <c r="AO1869" s="244"/>
      <c r="AP1869" s="213"/>
      <c r="AQ1869" s="180"/>
      <c r="AR1869" s="213"/>
      <c r="AS1869" s="213"/>
      <c r="AT1869" s="213"/>
      <c r="AU1869" s="213"/>
      <c r="AV1869" s="885"/>
      <c r="AW1869" s="885"/>
      <c r="AX1869" s="885"/>
      <c r="AY1869" s="885"/>
      <c r="AZ1869" s="177"/>
    </row>
    <row r="1870" spans="2:52" ht="15" customHeight="1">
      <c r="B1870" s="1310">
        <v>1864</v>
      </c>
      <c r="C1870" s="729" t="s">
        <v>9552</v>
      </c>
      <c r="D1870" s="384" t="s">
        <v>9212</v>
      </c>
      <c r="E1870" s="521" t="s">
        <v>4241</v>
      </c>
      <c r="F1870" s="509" t="s">
        <v>9553</v>
      </c>
      <c r="G1870" s="509" t="s">
        <v>102</v>
      </c>
      <c r="H1870" s="522" t="s">
        <v>24</v>
      </c>
      <c r="I1870" s="687">
        <v>35856</v>
      </c>
      <c r="J1870" s="903">
        <f t="shared" ca="1" si="165"/>
        <v>24</v>
      </c>
      <c r="K1870" s="312" t="s">
        <v>24</v>
      </c>
      <c r="L1870" s="322" t="s">
        <v>24</v>
      </c>
      <c r="M1870" s="332" t="s">
        <v>24</v>
      </c>
      <c r="N1870" s="533">
        <v>43167</v>
      </c>
      <c r="O1870" s="199" t="s">
        <v>24</v>
      </c>
      <c r="P1870" s="199" t="s">
        <v>24</v>
      </c>
      <c r="Q1870" s="198" t="str">
        <f t="shared" si="166"/>
        <v>-</v>
      </c>
      <c r="R1870" s="181" t="str">
        <f t="shared" ca="1" si="167"/>
        <v>TIDAK MCU</v>
      </c>
      <c r="S1870" s="451" t="s">
        <v>24</v>
      </c>
      <c r="T1870" s="1330">
        <v>44257</v>
      </c>
      <c r="U1870" s="887" t="s">
        <v>24</v>
      </c>
      <c r="V1870" s="1330" t="s">
        <v>24</v>
      </c>
      <c r="W1870" s="136" t="s">
        <v>24</v>
      </c>
      <c r="X1870" s="200"/>
      <c r="Y1870" s="201"/>
      <c r="Z1870" s="202"/>
      <c r="AA1870" s="232" t="s">
        <v>24</v>
      </c>
      <c r="AB1870" s="232"/>
      <c r="AC1870" s="232"/>
      <c r="AD1870" s="232"/>
      <c r="AE1870" s="244"/>
      <c r="AF1870" s="244"/>
      <c r="AG1870" s="244"/>
      <c r="AH1870" s="481"/>
      <c r="AI1870" s="244" t="str">
        <f t="shared" si="164"/>
        <v>-</v>
      </c>
      <c r="AJ1870" s="1315">
        <f t="shared" si="168"/>
        <v>43167</v>
      </c>
      <c r="AK1870" s="217" t="s">
        <v>24</v>
      </c>
      <c r="AL1870" s="614" t="s">
        <v>24</v>
      </c>
      <c r="AM1870" s="213"/>
      <c r="AN1870" s="244"/>
      <c r="AO1870" s="244"/>
      <c r="AP1870" s="213"/>
      <c r="AQ1870" s="1231" t="s">
        <v>3094</v>
      </c>
      <c r="AR1870" s="213"/>
      <c r="AS1870" s="213"/>
      <c r="AT1870" s="213"/>
      <c r="AU1870" s="213"/>
      <c r="AZ1870" s="177"/>
    </row>
    <row r="1871" spans="2:52" ht="15" customHeight="1">
      <c r="B1871" s="1310">
        <v>1865</v>
      </c>
      <c r="C1871" s="729" t="s">
        <v>9554</v>
      </c>
      <c r="D1871" s="384" t="s">
        <v>226</v>
      </c>
      <c r="E1871" s="554" t="s">
        <v>4241</v>
      </c>
      <c r="F1871" s="509" t="s">
        <v>9555</v>
      </c>
      <c r="G1871" s="509" t="s">
        <v>102</v>
      </c>
      <c r="H1871" s="522" t="s">
        <v>24</v>
      </c>
      <c r="I1871" s="687">
        <v>35521</v>
      </c>
      <c r="J1871" s="231">
        <f t="shared" ca="1" si="165"/>
        <v>25</v>
      </c>
      <c r="K1871" s="176" t="s">
        <v>24</v>
      </c>
      <c r="L1871" s="170" t="s">
        <v>24</v>
      </c>
      <c r="M1871" s="173" t="s">
        <v>24</v>
      </c>
      <c r="N1871" s="533">
        <v>43167</v>
      </c>
      <c r="O1871" s="199" t="s">
        <v>24</v>
      </c>
      <c r="P1871" s="199" t="s">
        <v>24</v>
      </c>
      <c r="Q1871" s="198" t="str">
        <f t="shared" si="166"/>
        <v>-</v>
      </c>
      <c r="R1871" s="181" t="str">
        <f t="shared" ca="1" si="167"/>
        <v>TIDAK MCU</v>
      </c>
      <c r="S1871" s="451" t="s">
        <v>24</v>
      </c>
      <c r="T1871" s="1330">
        <v>44287</v>
      </c>
      <c r="U1871" s="1329" t="s">
        <v>24</v>
      </c>
      <c r="V1871" s="1330" t="s">
        <v>24</v>
      </c>
      <c r="W1871" s="136" t="s">
        <v>24</v>
      </c>
      <c r="X1871" s="200"/>
      <c r="Y1871" s="201"/>
      <c r="Z1871" s="202"/>
      <c r="AA1871" s="1314" t="s">
        <v>24</v>
      </c>
      <c r="AB1871" s="232" t="s">
        <v>24</v>
      </c>
      <c r="AC1871" s="232" t="s">
        <v>24</v>
      </c>
      <c r="AD1871" s="232" t="s">
        <v>24</v>
      </c>
      <c r="AE1871" s="244" t="s">
        <v>24</v>
      </c>
      <c r="AF1871" s="244" t="s">
        <v>24</v>
      </c>
      <c r="AG1871" s="244" t="s">
        <v>24</v>
      </c>
      <c r="AH1871" s="902"/>
      <c r="AI1871" s="244" t="str">
        <f t="shared" si="164"/>
        <v>-------</v>
      </c>
      <c r="AJ1871" s="1307">
        <f t="shared" si="168"/>
        <v>43167</v>
      </c>
      <c r="AK1871" s="217" t="s">
        <v>24</v>
      </c>
      <c r="AL1871" s="614" t="s">
        <v>24</v>
      </c>
      <c r="AM1871" s="213"/>
      <c r="AN1871" s="244"/>
      <c r="AO1871" s="244"/>
      <c r="AP1871" s="213"/>
      <c r="AQ1871" s="213"/>
      <c r="AR1871" s="213"/>
      <c r="AS1871" s="213"/>
      <c r="AT1871" s="213"/>
      <c r="AU1871" s="213"/>
      <c r="AV1871" s="177"/>
      <c r="AW1871" s="177"/>
      <c r="AX1871" s="177"/>
      <c r="AY1871" s="177"/>
      <c r="AZ1871" s="177"/>
    </row>
    <row r="1872" spans="2:52" ht="15" customHeight="1">
      <c r="B1872" s="1310">
        <v>1866</v>
      </c>
      <c r="C1872" s="729" t="s">
        <v>9556</v>
      </c>
      <c r="D1872" s="384" t="s">
        <v>9212</v>
      </c>
      <c r="E1872" s="521" t="s">
        <v>4241</v>
      </c>
      <c r="F1872" s="509" t="s">
        <v>9557</v>
      </c>
      <c r="G1872" s="509" t="s">
        <v>102</v>
      </c>
      <c r="H1872" s="522" t="s">
        <v>24</v>
      </c>
      <c r="I1872" s="687">
        <v>35589</v>
      </c>
      <c r="J1872" s="903">
        <f t="shared" ca="1" si="165"/>
        <v>24</v>
      </c>
      <c r="K1872" s="176" t="s">
        <v>24</v>
      </c>
      <c r="L1872" s="170" t="s">
        <v>24</v>
      </c>
      <c r="M1872" s="173" t="s">
        <v>24</v>
      </c>
      <c r="N1872" s="533">
        <v>43167</v>
      </c>
      <c r="O1872" s="199" t="s">
        <v>24</v>
      </c>
      <c r="P1872" s="199" t="s">
        <v>24</v>
      </c>
      <c r="Q1872" s="198" t="str">
        <f t="shared" si="166"/>
        <v>-</v>
      </c>
      <c r="R1872" s="181" t="str">
        <f t="shared" ca="1" si="167"/>
        <v>TIDAK MCU</v>
      </c>
      <c r="S1872" s="451" t="s">
        <v>9924</v>
      </c>
      <c r="T1872" s="1330">
        <v>44355</v>
      </c>
      <c r="U1872" s="887">
        <v>44355</v>
      </c>
      <c r="V1872" s="904" t="s">
        <v>24</v>
      </c>
      <c r="W1872" s="136" t="s">
        <v>24</v>
      </c>
      <c r="X1872" s="200"/>
      <c r="Y1872" s="201"/>
      <c r="Z1872" s="202"/>
      <c r="AA1872" s="1314" t="s">
        <v>926</v>
      </c>
      <c r="AB1872" s="232" t="s">
        <v>24</v>
      </c>
      <c r="AC1872" s="232" t="s">
        <v>24</v>
      </c>
      <c r="AD1872" s="232" t="s">
        <v>24</v>
      </c>
      <c r="AE1872" s="244" t="s">
        <v>24</v>
      </c>
      <c r="AF1872" s="244" t="s">
        <v>24</v>
      </c>
      <c r="AG1872" s="244" t="s">
        <v>24</v>
      </c>
      <c r="AH1872" s="902"/>
      <c r="AI1872" s="244" t="str">
        <f t="shared" ref="AI1872:AI1935" si="169">+CONCATENATE(AA1872,AB1872,AC1872,AD1872,AE1872,AF1872,AG1872)</f>
        <v>HD 465, HD 785------</v>
      </c>
      <c r="AJ1872" s="1307">
        <f t="shared" si="168"/>
        <v>43167</v>
      </c>
      <c r="AK1872" s="199">
        <v>43794</v>
      </c>
      <c r="AL1872" s="696">
        <v>43794</v>
      </c>
      <c r="AM1872" s="213"/>
      <c r="AN1872" s="244"/>
      <c r="AO1872" s="244"/>
      <c r="AP1872" s="213"/>
      <c r="AQ1872" s="1231" t="s">
        <v>3094</v>
      </c>
      <c r="AR1872" s="213"/>
      <c r="AS1872" s="213"/>
      <c r="AT1872" s="213"/>
      <c r="AU1872" s="213"/>
      <c r="AZ1872" s="177"/>
    </row>
    <row r="1873" spans="2:52" ht="15" customHeight="1">
      <c r="B1873" s="1310">
        <v>1867</v>
      </c>
      <c r="C1873" s="729" t="s">
        <v>9558</v>
      </c>
      <c r="D1873" s="384" t="s">
        <v>9212</v>
      </c>
      <c r="E1873" s="554" t="s">
        <v>4241</v>
      </c>
      <c r="F1873" s="509" t="s">
        <v>9559</v>
      </c>
      <c r="G1873" s="509" t="s">
        <v>102</v>
      </c>
      <c r="H1873" s="522" t="s">
        <v>24</v>
      </c>
      <c r="I1873" s="687">
        <v>36071</v>
      </c>
      <c r="J1873" s="231">
        <f t="shared" ca="1" si="165"/>
        <v>23</v>
      </c>
      <c r="K1873" s="176" t="s">
        <v>24</v>
      </c>
      <c r="L1873" s="170" t="s">
        <v>24</v>
      </c>
      <c r="M1873" s="173" t="s">
        <v>24</v>
      </c>
      <c r="N1873" s="533">
        <v>43167</v>
      </c>
      <c r="O1873" s="199" t="s">
        <v>24</v>
      </c>
      <c r="P1873" s="199" t="s">
        <v>24</v>
      </c>
      <c r="Q1873" s="198" t="str">
        <f t="shared" si="166"/>
        <v>-</v>
      </c>
      <c r="R1873" s="181" t="str">
        <f t="shared" ca="1" si="167"/>
        <v>TIDAK MCU</v>
      </c>
      <c r="S1873" s="451" t="s">
        <v>24</v>
      </c>
      <c r="T1873" s="1330">
        <v>44472</v>
      </c>
      <c r="U1873" s="1329" t="s">
        <v>24</v>
      </c>
      <c r="V1873" s="1313" t="s">
        <v>24</v>
      </c>
      <c r="W1873" s="136" t="s">
        <v>24</v>
      </c>
      <c r="X1873" s="200"/>
      <c r="Y1873" s="201"/>
      <c r="Z1873" s="202"/>
      <c r="AA1873" s="1314" t="s">
        <v>24</v>
      </c>
      <c r="AB1873" s="232" t="s">
        <v>24</v>
      </c>
      <c r="AC1873" s="232" t="s">
        <v>24</v>
      </c>
      <c r="AD1873" s="232" t="s">
        <v>24</v>
      </c>
      <c r="AE1873" s="244" t="s">
        <v>24</v>
      </c>
      <c r="AF1873" s="244" t="s">
        <v>24</v>
      </c>
      <c r="AG1873" s="244" t="s">
        <v>24</v>
      </c>
      <c r="AH1873" s="902"/>
      <c r="AI1873" s="244" t="str">
        <f t="shared" si="169"/>
        <v>-------</v>
      </c>
      <c r="AJ1873" s="1307">
        <f t="shared" si="168"/>
        <v>43167</v>
      </c>
      <c r="AK1873" s="217" t="s">
        <v>24</v>
      </c>
      <c r="AL1873" s="614" t="s">
        <v>24</v>
      </c>
      <c r="AM1873" s="213"/>
      <c r="AN1873" s="244"/>
      <c r="AO1873" s="244"/>
      <c r="AP1873" s="213"/>
      <c r="AQ1873" s="1231" t="s">
        <v>3094</v>
      </c>
      <c r="AR1873" s="213"/>
      <c r="AS1873" s="213"/>
      <c r="AT1873" s="213"/>
      <c r="AU1873" s="213"/>
      <c r="AZ1873" s="177"/>
    </row>
    <row r="1874" spans="2:52" ht="15" customHeight="1">
      <c r="B1874" s="1310">
        <v>1868</v>
      </c>
      <c r="C1874" s="729" t="s">
        <v>9560</v>
      </c>
      <c r="D1874" s="232" t="s">
        <v>9229</v>
      </c>
      <c r="E1874" s="521" t="s">
        <v>4241</v>
      </c>
      <c r="F1874" s="509" t="s">
        <v>9561</v>
      </c>
      <c r="G1874" s="509" t="s">
        <v>102</v>
      </c>
      <c r="H1874" s="522" t="s">
        <v>24</v>
      </c>
      <c r="I1874" s="687">
        <v>35319</v>
      </c>
      <c r="J1874" s="903">
        <f t="shared" ca="1" si="165"/>
        <v>25</v>
      </c>
      <c r="K1874" s="176" t="s">
        <v>24</v>
      </c>
      <c r="L1874" s="170" t="s">
        <v>24</v>
      </c>
      <c r="M1874" s="173" t="s">
        <v>24</v>
      </c>
      <c r="N1874" s="533">
        <v>43167</v>
      </c>
      <c r="O1874" s="199" t="s">
        <v>24</v>
      </c>
      <c r="P1874" s="199" t="s">
        <v>24</v>
      </c>
      <c r="Q1874" s="198" t="str">
        <f t="shared" si="166"/>
        <v>-</v>
      </c>
      <c r="R1874" s="181" t="str">
        <f t="shared" ca="1" si="167"/>
        <v>TIDAK MCU</v>
      </c>
      <c r="S1874" s="451" t="s">
        <v>9925</v>
      </c>
      <c r="T1874" s="1330">
        <v>44450</v>
      </c>
      <c r="U1874" s="1329">
        <v>44450</v>
      </c>
      <c r="V1874" s="1313" t="s">
        <v>24</v>
      </c>
      <c r="W1874" s="136" t="s">
        <v>24</v>
      </c>
      <c r="X1874" s="200"/>
      <c r="Y1874" s="201"/>
      <c r="Z1874" s="202"/>
      <c r="AA1874" s="364" t="s">
        <v>9118</v>
      </c>
      <c r="AB1874" s="232" t="s">
        <v>24</v>
      </c>
      <c r="AC1874" s="232" t="s">
        <v>24</v>
      </c>
      <c r="AD1874" s="232" t="s">
        <v>24</v>
      </c>
      <c r="AE1874" s="244" t="s">
        <v>24</v>
      </c>
      <c r="AF1874" s="244" t="s">
        <v>24</v>
      </c>
      <c r="AG1874" s="244" t="s">
        <v>24</v>
      </c>
      <c r="AH1874" s="902"/>
      <c r="AI1874" s="244" t="str">
        <f t="shared" si="169"/>
        <v>SC P380------</v>
      </c>
      <c r="AJ1874" s="1307">
        <f t="shared" si="168"/>
        <v>43167</v>
      </c>
      <c r="AK1874" s="199">
        <v>43675</v>
      </c>
      <c r="AL1874" s="696">
        <v>43675</v>
      </c>
      <c r="AM1874" s="213"/>
      <c r="AN1874" s="244"/>
      <c r="AO1874" s="244"/>
      <c r="AP1874" s="213"/>
      <c r="AQ1874" s="213"/>
      <c r="AR1874" s="213"/>
      <c r="AS1874" s="213"/>
      <c r="AT1874" s="213"/>
      <c r="AU1874" s="213"/>
      <c r="AV1874" s="885"/>
      <c r="AW1874" s="885"/>
      <c r="AX1874" s="885"/>
      <c r="AY1874" s="885"/>
      <c r="AZ1874" s="177"/>
    </row>
    <row r="1875" spans="2:52" ht="15" customHeight="1">
      <c r="B1875" s="1310">
        <v>1869</v>
      </c>
      <c r="C1875" s="729" t="s">
        <v>9562</v>
      </c>
      <c r="D1875" s="384" t="s">
        <v>226</v>
      </c>
      <c r="E1875" s="554" t="s">
        <v>4241</v>
      </c>
      <c r="F1875" s="509" t="s">
        <v>9563</v>
      </c>
      <c r="G1875" s="509" t="s">
        <v>102</v>
      </c>
      <c r="H1875" s="522" t="s">
        <v>24</v>
      </c>
      <c r="I1875" s="687">
        <v>35907</v>
      </c>
      <c r="J1875" s="903">
        <f t="shared" ca="1" si="165"/>
        <v>24</v>
      </c>
      <c r="K1875" s="176" t="s">
        <v>24</v>
      </c>
      <c r="L1875" s="170" t="s">
        <v>24</v>
      </c>
      <c r="M1875" s="173" t="s">
        <v>24</v>
      </c>
      <c r="N1875" s="533">
        <v>43167</v>
      </c>
      <c r="O1875" s="199" t="s">
        <v>24</v>
      </c>
      <c r="P1875" s="199" t="s">
        <v>24</v>
      </c>
      <c r="Q1875" s="198" t="str">
        <f t="shared" si="166"/>
        <v>-</v>
      </c>
      <c r="R1875" s="181" t="str">
        <f t="shared" ca="1" si="167"/>
        <v>TIDAK MCU</v>
      </c>
      <c r="S1875" s="451" t="s">
        <v>9926</v>
      </c>
      <c r="T1875" s="904">
        <v>44308</v>
      </c>
      <c r="U1875" s="1329">
        <v>44308</v>
      </c>
      <c r="V1875" s="1313" t="s">
        <v>24</v>
      </c>
      <c r="W1875" s="136" t="s">
        <v>24</v>
      </c>
      <c r="X1875" s="200"/>
      <c r="Y1875" s="201"/>
      <c r="Z1875" s="202"/>
      <c r="AA1875" s="364" t="s">
        <v>927</v>
      </c>
      <c r="AB1875" s="232" t="s">
        <v>24</v>
      </c>
      <c r="AC1875" s="232" t="s">
        <v>24</v>
      </c>
      <c r="AD1875" s="232" t="s">
        <v>24</v>
      </c>
      <c r="AE1875" s="244" t="s">
        <v>24</v>
      </c>
      <c r="AF1875" s="244" t="s">
        <v>24</v>
      </c>
      <c r="AG1875" s="244" t="s">
        <v>24</v>
      </c>
      <c r="AH1875" s="902"/>
      <c r="AI1875" s="244" t="str">
        <f t="shared" si="169"/>
        <v>SC P360 - SC P410 A/M------</v>
      </c>
      <c r="AJ1875" s="1307">
        <f t="shared" si="168"/>
        <v>43167</v>
      </c>
      <c r="AK1875" s="199">
        <v>43508</v>
      </c>
      <c r="AL1875" s="696">
        <v>43509</v>
      </c>
      <c r="AM1875" s="213"/>
      <c r="AN1875" s="244"/>
      <c r="AO1875" s="244"/>
      <c r="AP1875" s="213"/>
      <c r="AQ1875" s="180"/>
      <c r="AR1875" s="213"/>
      <c r="AS1875" s="213"/>
      <c r="AT1875" s="213"/>
      <c r="AU1875" s="213"/>
      <c r="AV1875" s="885"/>
      <c r="AW1875" s="885"/>
      <c r="AX1875" s="885"/>
      <c r="AY1875" s="885"/>
      <c r="AZ1875" s="177"/>
    </row>
    <row r="1876" spans="2:52" ht="15" customHeight="1">
      <c r="B1876" s="1310">
        <v>1870</v>
      </c>
      <c r="C1876" s="729" t="s">
        <v>9564</v>
      </c>
      <c r="D1876" s="384" t="s">
        <v>9229</v>
      </c>
      <c r="E1876" s="521" t="s">
        <v>4241</v>
      </c>
      <c r="F1876" s="509" t="s">
        <v>9565</v>
      </c>
      <c r="G1876" s="509" t="s">
        <v>102</v>
      </c>
      <c r="H1876" s="522" t="s">
        <v>24</v>
      </c>
      <c r="I1876" s="687">
        <v>35353</v>
      </c>
      <c r="J1876" s="903">
        <f t="shared" ca="1" si="165"/>
        <v>25</v>
      </c>
      <c r="K1876" s="176" t="s">
        <v>24</v>
      </c>
      <c r="L1876" s="170" t="s">
        <v>24</v>
      </c>
      <c r="M1876" s="173" t="s">
        <v>24</v>
      </c>
      <c r="N1876" s="533">
        <v>43167</v>
      </c>
      <c r="O1876" s="199" t="s">
        <v>24</v>
      </c>
      <c r="P1876" s="199" t="s">
        <v>24</v>
      </c>
      <c r="Q1876" s="198" t="str">
        <f t="shared" si="166"/>
        <v>-</v>
      </c>
      <c r="R1876" s="181" t="str">
        <f t="shared" ca="1" si="167"/>
        <v>TIDAK MCU</v>
      </c>
      <c r="S1876" s="451" t="s">
        <v>24</v>
      </c>
      <c r="T1876" s="904">
        <v>44484</v>
      </c>
      <c r="U1876" s="887" t="s">
        <v>99</v>
      </c>
      <c r="V1876" s="1313" t="s">
        <v>24</v>
      </c>
      <c r="W1876" s="136" t="s">
        <v>24</v>
      </c>
      <c r="X1876" s="200"/>
      <c r="Y1876" s="201"/>
      <c r="Z1876" s="202"/>
      <c r="AA1876" s="1314" t="s">
        <v>24</v>
      </c>
      <c r="AB1876" s="232" t="s">
        <v>24</v>
      </c>
      <c r="AC1876" s="232" t="s">
        <v>24</v>
      </c>
      <c r="AD1876" s="232" t="s">
        <v>24</v>
      </c>
      <c r="AE1876" s="244" t="s">
        <v>24</v>
      </c>
      <c r="AF1876" s="244" t="s">
        <v>24</v>
      </c>
      <c r="AG1876" s="244" t="s">
        <v>24</v>
      </c>
      <c r="AH1876" s="902"/>
      <c r="AI1876" s="244" t="str">
        <f t="shared" si="169"/>
        <v>-------</v>
      </c>
      <c r="AJ1876" s="1307">
        <f t="shared" si="168"/>
        <v>43167</v>
      </c>
      <c r="AK1876" s="217" t="s">
        <v>24</v>
      </c>
      <c r="AL1876" s="614" t="s">
        <v>24</v>
      </c>
      <c r="AM1876" s="213"/>
      <c r="AN1876" s="244"/>
      <c r="AO1876" s="244"/>
      <c r="AP1876" s="213"/>
      <c r="AQ1876" s="213"/>
      <c r="AR1876" s="213"/>
      <c r="AS1876" s="213"/>
      <c r="AT1876" s="213"/>
      <c r="AU1876" s="213"/>
      <c r="AV1876" s="885"/>
      <c r="AW1876" s="885"/>
      <c r="AX1876" s="885"/>
      <c r="AY1876" s="885"/>
      <c r="AZ1876" s="177"/>
    </row>
    <row r="1877" spans="2:52" ht="15" customHeight="1">
      <c r="B1877" s="1310">
        <v>1871</v>
      </c>
      <c r="C1877" s="729" t="s">
        <v>9566</v>
      </c>
      <c r="D1877" s="384" t="s">
        <v>9212</v>
      </c>
      <c r="E1877" s="521" t="s">
        <v>4241</v>
      </c>
      <c r="F1877" s="509" t="s">
        <v>9567</v>
      </c>
      <c r="G1877" s="509" t="s">
        <v>102</v>
      </c>
      <c r="H1877" s="522" t="s">
        <v>24</v>
      </c>
      <c r="I1877" s="687">
        <v>34773</v>
      </c>
      <c r="J1877" s="903">
        <f t="shared" ca="1" si="165"/>
        <v>27</v>
      </c>
      <c r="K1877" s="312" t="s">
        <v>24</v>
      </c>
      <c r="L1877" s="322" t="s">
        <v>24</v>
      </c>
      <c r="M1877" s="332" t="s">
        <v>24</v>
      </c>
      <c r="N1877" s="533">
        <v>43167</v>
      </c>
      <c r="O1877" s="199" t="s">
        <v>24</v>
      </c>
      <c r="P1877" s="199" t="s">
        <v>24</v>
      </c>
      <c r="Q1877" s="198" t="str">
        <f t="shared" si="166"/>
        <v>-</v>
      </c>
      <c r="R1877" s="181" t="str">
        <f t="shared" ca="1" si="167"/>
        <v>TIDAK MCU</v>
      </c>
      <c r="S1877" s="451" t="s">
        <v>24</v>
      </c>
      <c r="T1877" s="904">
        <v>44270</v>
      </c>
      <c r="U1877" s="1329" t="s">
        <v>24</v>
      </c>
      <c r="V1877" s="1313" t="s">
        <v>24</v>
      </c>
      <c r="W1877" s="136" t="s">
        <v>24</v>
      </c>
      <c r="X1877" s="200"/>
      <c r="Y1877" s="201"/>
      <c r="Z1877" s="202"/>
      <c r="AA1877" s="232" t="s">
        <v>24</v>
      </c>
      <c r="AB1877" s="232"/>
      <c r="AC1877" s="232"/>
      <c r="AD1877" s="232"/>
      <c r="AE1877" s="244"/>
      <c r="AF1877" s="244"/>
      <c r="AG1877" s="244"/>
      <c r="AH1877" s="902"/>
      <c r="AI1877" s="244" t="str">
        <f t="shared" si="169"/>
        <v>-</v>
      </c>
      <c r="AJ1877" s="1315">
        <f t="shared" si="168"/>
        <v>43167</v>
      </c>
      <c r="AK1877" s="211" t="s">
        <v>24</v>
      </c>
      <c r="AL1877" s="614" t="s">
        <v>24</v>
      </c>
      <c r="AM1877" s="213"/>
      <c r="AN1877" s="244"/>
      <c r="AO1877" s="244"/>
      <c r="AP1877" s="213"/>
      <c r="AQ1877" s="1231" t="s">
        <v>3094</v>
      </c>
      <c r="AR1877" s="213"/>
      <c r="AS1877" s="213"/>
      <c r="AT1877" s="213"/>
      <c r="AU1877" s="213"/>
      <c r="AZ1877" s="177"/>
    </row>
    <row r="1878" spans="2:52" ht="15" customHeight="1">
      <c r="B1878" s="1310">
        <v>1872</v>
      </c>
      <c r="C1878" s="729" t="s">
        <v>9568</v>
      </c>
      <c r="D1878" s="384" t="s">
        <v>9232</v>
      </c>
      <c r="E1878" s="521" t="s">
        <v>4241</v>
      </c>
      <c r="F1878" s="509" t="s">
        <v>9569</v>
      </c>
      <c r="G1878" s="509" t="s">
        <v>102</v>
      </c>
      <c r="H1878" s="522" t="s">
        <v>24</v>
      </c>
      <c r="I1878" s="687">
        <v>35632</v>
      </c>
      <c r="J1878" s="903">
        <f t="shared" ca="1" si="165"/>
        <v>24</v>
      </c>
      <c r="K1878" s="312" t="s">
        <v>24</v>
      </c>
      <c r="L1878" s="322" t="s">
        <v>24</v>
      </c>
      <c r="M1878" s="332" t="s">
        <v>24</v>
      </c>
      <c r="N1878" s="533">
        <v>43167</v>
      </c>
      <c r="O1878" s="199" t="s">
        <v>24</v>
      </c>
      <c r="P1878" s="199" t="s">
        <v>24</v>
      </c>
      <c r="Q1878" s="198" t="str">
        <f t="shared" si="166"/>
        <v>-</v>
      </c>
      <c r="R1878" s="181" t="str">
        <f t="shared" ca="1" si="167"/>
        <v>TIDAK MCU</v>
      </c>
      <c r="S1878" s="451" t="s">
        <v>24</v>
      </c>
      <c r="T1878" s="904">
        <v>44398</v>
      </c>
      <c r="U1878" s="1329" t="s">
        <v>24</v>
      </c>
      <c r="V1878" s="1313" t="s">
        <v>24</v>
      </c>
      <c r="W1878" s="136" t="s">
        <v>24</v>
      </c>
      <c r="X1878" s="200"/>
      <c r="Y1878" s="201"/>
      <c r="Z1878" s="202"/>
      <c r="AA1878" s="232" t="s">
        <v>24</v>
      </c>
      <c r="AB1878" s="232" t="s">
        <v>24</v>
      </c>
      <c r="AC1878" s="232" t="s">
        <v>24</v>
      </c>
      <c r="AD1878" s="232" t="s">
        <v>24</v>
      </c>
      <c r="AE1878" s="244" t="s">
        <v>24</v>
      </c>
      <c r="AF1878" s="244" t="s">
        <v>24</v>
      </c>
      <c r="AG1878" s="244" t="s">
        <v>24</v>
      </c>
      <c r="AH1878" s="902"/>
      <c r="AI1878" s="244" t="str">
        <f t="shared" si="169"/>
        <v>-------</v>
      </c>
      <c r="AJ1878" s="1307">
        <f t="shared" si="168"/>
        <v>43167</v>
      </c>
      <c r="AK1878" s="199">
        <v>43480</v>
      </c>
      <c r="AL1878" s="696" t="s">
        <v>24</v>
      </c>
      <c r="AM1878" s="213"/>
      <c r="AN1878" s="244"/>
      <c r="AO1878" s="244"/>
      <c r="AP1878" s="213"/>
      <c r="AQ1878" s="1231" t="s">
        <v>3094</v>
      </c>
      <c r="AR1878" s="213"/>
      <c r="AS1878" s="213"/>
      <c r="AT1878" s="213"/>
      <c r="AU1878" s="213"/>
      <c r="AV1878" s="177"/>
      <c r="AW1878" s="177"/>
      <c r="AX1878" s="177"/>
      <c r="AY1878" s="177"/>
      <c r="AZ1878" s="177"/>
    </row>
    <row r="1879" spans="2:52" ht="15" customHeight="1">
      <c r="B1879" s="1310">
        <v>1873</v>
      </c>
      <c r="C1879" s="729" t="s">
        <v>9570</v>
      </c>
      <c r="D1879" s="384" t="s">
        <v>9229</v>
      </c>
      <c r="E1879" s="554" t="s">
        <v>4241</v>
      </c>
      <c r="F1879" s="509" t="s">
        <v>9571</v>
      </c>
      <c r="G1879" s="509" t="s">
        <v>102</v>
      </c>
      <c r="H1879" s="522" t="s">
        <v>24</v>
      </c>
      <c r="I1879" s="687">
        <v>35192</v>
      </c>
      <c r="J1879" s="903">
        <f t="shared" ca="1" si="165"/>
        <v>26</v>
      </c>
      <c r="K1879" s="176" t="s">
        <v>24</v>
      </c>
      <c r="L1879" s="170" t="s">
        <v>24</v>
      </c>
      <c r="M1879" s="173" t="s">
        <v>24</v>
      </c>
      <c r="N1879" s="533">
        <v>43167</v>
      </c>
      <c r="O1879" s="199" t="s">
        <v>24</v>
      </c>
      <c r="P1879" s="199" t="s">
        <v>24</v>
      </c>
      <c r="Q1879" s="198" t="str">
        <f t="shared" si="166"/>
        <v>-</v>
      </c>
      <c r="R1879" s="181" t="str">
        <f t="shared" ca="1" si="167"/>
        <v>TIDAK MCU</v>
      </c>
      <c r="S1879" s="451" t="s">
        <v>9927</v>
      </c>
      <c r="T1879" s="904">
        <v>44323</v>
      </c>
      <c r="U1879" s="1329">
        <v>44323</v>
      </c>
      <c r="V1879" s="904" t="s">
        <v>24</v>
      </c>
      <c r="W1879" s="136" t="s">
        <v>24</v>
      </c>
      <c r="X1879" s="200"/>
      <c r="Y1879" s="201"/>
      <c r="Z1879" s="202"/>
      <c r="AA1879" s="464" t="s">
        <v>927</v>
      </c>
      <c r="AB1879" s="232" t="s">
        <v>24</v>
      </c>
      <c r="AC1879" s="232" t="s">
        <v>24</v>
      </c>
      <c r="AD1879" s="232" t="s">
        <v>24</v>
      </c>
      <c r="AE1879" s="244" t="s">
        <v>24</v>
      </c>
      <c r="AF1879" s="244" t="s">
        <v>24</v>
      </c>
      <c r="AG1879" s="244" t="s">
        <v>24</v>
      </c>
      <c r="AH1879" s="902"/>
      <c r="AI1879" s="244" t="str">
        <f t="shared" si="169"/>
        <v>SC P360 - SC P410 A/M------</v>
      </c>
      <c r="AJ1879" s="1307">
        <f t="shared" si="168"/>
        <v>43167</v>
      </c>
      <c r="AK1879" s="199">
        <v>43983</v>
      </c>
      <c r="AL1879" s="696">
        <v>43509</v>
      </c>
      <c r="AM1879" s="213"/>
      <c r="AN1879" s="244"/>
      <c r="AO1879" s="244"/>
      <c r="AP1879" s="213"/>
      <c r="AQ1879" s="243" t="s">
        <v>3094</v>
      </c>
      <c r="AR1879" s="213"/>
      <c r="AS1879" s="213"/>
      <c r="AT1879" s="213"/>
      <c r="AU1879" s="213"/>
      <c r="AV1879" s="885"/>
      <c r="AW1879" s="885"/>
      <c r="AX1879" s="885"/>
      <c r="AY1879" s="885"/>
      <c r="AZ1879" s="177"/>
    </row>
    <row r="1880" spans="2:52" ht="15" customHeight="1">
      <c r="B1880" s="1310">
        <v>1874</v>
      </c>
      <c r="C1880" s="729" t="s">
        <v>9572</v>
      </c>
      <c r="D1880" s="384" t="s">
        <v>9229</v>
      </c>
      <c r="E1880" s="521" t="s">
        <v>4241</v>
      </c>
      <c r="F1880" s="509" t="s">
        <v>9573</v>
      </c>
      <c r="G1880" s="509" t="s">
        <v>102</v>
      </c>
      <c r="H1880" s="522" t="s">
        <v>24</v>
      </c>
      <c r="I1880" s="687">
        <v>35940</v>
      </c>
      <c r="J1880" s="231">
        <f t="shared" ca="1" si="165"/>
        <v>23</v>
      </c>
      <c r="K1880" s="176" t="s">
        <v>24</v>
      </c>
      <c r="L1880" s="170" t="s">
        <v>24</v>
      </c>
      <c r="M1880" s="173" t="s">
        <v>24</v>
      </c>
      <c r="N1880" s="533">
        <v>43167</v>
      </c>
      <c r="O1880" s="199" t="s">
        <v>24</v>
      </c>
      <c r="P1880" s="199" t="s">
        <v>24</v>
      </c>
      <c r="Q1880" s="198" t="str">
        <f t="shared" si="166"/>
        <v>-</v>
      </c>
      <c r="R1880" s="181" t="str">
        <f t="shared" ca="1" si="167"/>
        <v>TIDAK MCU</v>
      </c>
      <c r="S1880" s="451" t="s">
        <v>9928</v>
      </c>
      <c r="T1880" s="904">
        <v>44341</v>
      </c>
      <c r="U1880" s="1329">
        <v>44341</v>
      </c>
      <c r="V1880" s="904" t="s">
        <v>24</v>
      </c>
      <c r="W1880" s="136" t="s">
        <v>24</v>
      </c>
      <c r="X1880" s="200"/>
      <c r="Y1880" s="201"/>
      <c r="Z1880" s="202"/>
      <c r="AA1880" s="364" t="s">
        <v>927</v>
      </c>
      <c r="AB1880" s="232" t="s">
        <v>24</v>
      </c>
      <c r="AC1880" s="232" t="s">
        <v>24</v>
      </c>
      <c r="AD1880" s="232" t="s">
        <v>24</v>
      </c>
      <c r="AE1880" s="244" t="s">
        <v>24</v>
      </c>
      <c r="AF1880" s="244" t="s">
        <v>24</v>
      </c>
      <c r="AG1880" s="244" t="s">
        <v>24</v>
      </c>
      <c r="AH1880" s="902"/>
      <c r="AI1880" s="244" t="str">
        <f t="shared" si="169"/>
        <v>SC P360 - SC P410 A/M------</v>
      </c>
      <c r="AJ1880" s="1307">
        <f t="shared" si="168"/>
        <v>43167</v>
      </c>
      <c r="AK1880" s="199">
        <v>43508</v>
      </c>
      <c r="AL1880" s="696">
        <v>43509</v>
      </c>
      <c r="AM1880" s="213"/>
      <c r="AN1880" s="244"/>
      <c r="AO1880" s="244"/>
      <c r="AP1880" s="213"/>
      <c r="AQ1880" s="243" t="s">
        <v>3094</v>
      </c>
      <c r="AR1880" s="213"/>
      <c r="AS1880" s="213"/>
      <c r="AT1880" s="213"/>
      <c r="AU1880" s="213"/>
      <c r="AV1880" s="177"/>
      <c r="AW1880" s="177"/>
      <c r="AX1880" s="177"/>
      <c r="AY1880" s="177"/>
      <c r="AZ1880" s="177"/>
    </row>
    <row r="1881" spans="2:52" ht="15" customHeight="1">
      <c r="B1881" s="1310">
        <v>1875</v>
      </c>
      <c r="C1881" s="729" t="s">
        <v>9574</v>
      </c>
      <c r="D1881" s="384" t="s">
        <v>9212</v>
      </c>
      <c r="E1881" s="521" t="s">
        <v>4241</v>
      </c>
      <c r="F1881" s="509" t="s">
        <v>9575</v>
      </c>
      <c r="G1881" s="509" t="s">
        <v>102</v>
      </c>
      <c r="H1881" s="522" t="s">
        <v>24</v>
      </c>
      <c r="I1881" s="687">
        <v>35826</v>
      </c>
      <c r="J1881" s="231">
        <f t="shared" ca="1" si="165"/>
        <v>24</v>
      </c>
      <c r="K1881" s="176" t="s">
        <v>24</v>
      </c>
      <c r="L1881" s="170" t="s">
        <v>24</v>
      </c>
      <c r="M1881" s="173" t="s">
        <v>24</v>
      </c>
      <c r="N1881" s="533">
        <v>43167</v>
      </c>
      <c r="O1881" s="199" t="s">
        <v>24</v>
      </c>
      <c r="P1881" s="199" t="s">
        <v>24</v>
      </c>
      <c r="Q1881" s="198" t="str">
        <f t="shared" si="166"/>
        <v>-</v>
      </c>
      <c r="R1881" s="181" t="str">
        <f t="shared" ca="1" si="167"/>
        <v>TIDAK MCU</v>
      </c>
      <c r="S1881" s="451" t="s">
        <v>24</v>
      </c>
      <c r="T1881" s="904">
        <v>44592</v>
      </c>
      <c r="U1881" s="1329" t="s">
        <v>99</v>
      </c>
      <c r="V1881" s="904" t="s">
        <v>24</v>
      </c>
      <c r="W1881" s="136" t="s">
        <v>24</v>
      </c>
      <c r="X1881" s="200"/>
      <c r="Y1881" s="201"/>
      <c r="Z1881" s="202"/>
      <c r="AA1881" s="232" t="s">
        <v>24</v>
      </c>
      <c r="AB1881" s="232" t="s">
        <v>24</v>
      </c>
      <c r="AC1881" s="232" t="s">
        <v>24</v>
      </c>
      <c r="AD1881" s="232" t="s">
        <v>24</v>
      </c>
      <c r="AE1881" s="244" t="s">
        <v>24</v>
      </c>
      <c r="AF1881" s="244" t="s">
        <v>24</v>
      </c>
      <c r="AG1881" s="244" t="s">
        <v>24</v>
      </c>
      <c r="AH1881" s="902"/>
      <c r="AI1881" s="244" t="str">
        <f t="shared" si="169"/>
        <v>-------</v>
      </c>
      <c r="AJ1881" s="1307">
        <f t="shared" si="168"/>
        <v>43167</v>
      </c>
      <c r="AK1881" s="217" t="s">
        <v>24</v>
      </c>
      <c r="AL1881" s="614" t="s">
        <v>24</v>
      </c>
      <c r="AM1881" s="213"/>
      <c r="AN1881" s="244"/>
      <c r="AO1881" s="244"/>
      <c r="AP1881" s="213"/>
      <c r="AQ1881" s="213" t="s">
        <v>3094</v>
      </c>
      <c r="AR1881" s="213"/>
      <c r="AS1881" s="213"/>
      <c r="AT1881" s="213"/>
      <c r="AU1881" s="213"/>
      <c r="AZ1881" s="177"/>
    </row>
    <row r="1882" spans="2:52" ht="15" customHeight="1">
      <c r="B1882" s="1310">
        <v>1876</v>
      </c>
      <c r="C1882" s="729" t="s">
        <v>9576</v>
      </c>
      <c r="D1882" s="384" t="s">
        <v>9229</v>
      </c>
      <c r="E1882" s="554" t="s">
        <v>4241</v>
      </c>
      <c r="F1882" s="509" t="s">
        <v>9577</v>
      </c>
      <c r="G1882" s="509" t="s">
        <v>102</v>
      </c>
      <c r="H1882" s="522" t="s">
        <v>24</v>
      </c>
      <c r="I1882" s="687">
        <v>35374</v>
      </c>
      <c r="J1882" s="231">
        <f t="shared" ca="1" si="165"/>
        <v>25</v>
      </c>
      <c r="K1882" s="176" t="s">
        <v>24</v>
      </c>
      <c r="L1882" s="170" t="s">
        <v>24</v>
      </c>
      <c r="M1882" s="173" t="s">
        <v>24</v>
      </c>
      <c r="N1882" s="578">
        <v>43167</v>
      </c>
      <c r="O1882" s="199" t="s">
        <v>24</v>
      </c>
      <c r="P1882" s="199" t="s">
        <v>24</v>
      </c>
      <c r="Q1882" s="198" t="str">
        <f t="shared" si="166"/>
        <v>-</v>
      </c>
      <c r="R1882" s="181" t="str">
        <f t="shared" ca="1" si="167"/>
        <v>TIDAK MCU</v>
      </c>
      <c r="S1882" s="451" t="s">
        <v>24</v>
      </c>
      <c r="T1882" s="904">
        <v>44505</v>
      </c>
      <c r="U1882" s="1329" t="s">
        <v>24</v>
      </c>
      <c r="V1882" s="904" t="s">
        <v>24</v>
      </c>
      <c r="W1882" s="136" t="s">
        <v>24</v>
      </c>
      <c r="X1882" s="200"/>
      <c r="Y1882" s="201"/>
      <c r="Z1882" s="202"/>
      <c r="AA1882" s="1314" t="s">
        <v>24</v>
      </c>
      <c r="AB1882" s="232" t="s">
        <v>24</v>
      </c>
      <c r="AC1882" s="232" t="s">
        <v>24</v>
      </c>
      <c r="AD1882" s="232" t="s">
        <v>24</v>
      </c>
      <c r="AE1882" s="244" t="s">
        <v>24</v>
      </c>
      <c r="AF1882" s="244" t="s">
        <v>24</v>
      </c>
      <c r="AG1882" s="244" t="s">
        <v>24</v>
      </c>
      <c r="AH1882" s="902"/>
      <c r="AI1882" s="244" t="str">
        <f t="shared" si="169"/>
        <v>-------</v>
      </c>
      <c r="AJ1882" s="1307">
        <f t="shared" si="168"/>
        <v>43167</v>
      </c>
      <c r="AK1882" s="217" t="s">
        <v>24</v>
      </c>
      <c r="AL1882" s="614" t="s">
        <v>24</v>
      </c>
      <c r="AM1882" s="213"/>
      <c r="AN1882" s="244"/>
      <c r="AO1882" s="244"/>
      <c r="AP1882" s="213"/>
      <c r="AQ1882" s="1231" t="s">
        <v>3094</v>
      </c>
      <c r="AR1882" s="213"/>
      <c r="AS1882" s="213"/>
      <c r="AT1882" s="213"/>
      <c r="AU1882" s="213"/>
      <c r="AV1882" s="177"/>
      <c r="AW1882" s="177"/>
      <c r="AX1882" s="177"/>
      <c r="AY1882" s="177"/>
      <c r="AZ1882" s="177"/>
    </row>
    <row r="1883" spans="2:52" ht="15" customHeight="1">
      <c r="B1883" s="1310">
        <v>1877</v>
      </c>
      <c r="C1883" s="553" t="s">
        <v>9578</v>
      </c>
      <c r="D1883" s="384" t="s">
        <v>226</v>
      </c>
      <c r="E1883" s="684" t="s">
        <v>4241</v>
      </c>
      <c r="F1883" s="697" t="s">
        <v>9579</v>
      </c>
      <c r="G1883" s="311" t="s">
        <v>102</v>
      </c>
      <c r="H1883" s="522" t="s">
        <v>24</v>
      </c>
      <c r="I1883" s="687">
        <v>36299</v>
      </c>
      <c r="J1883" s="903">
        <f t="shared" ca="1" si="165"/>
        <v>22</v>
      </c>
      <c r="K1883" s="312" t="s">
        <v>24</v>
      </c>
      <c r="L1883" s="322" t="s">
        <v>24</v>
      </c>
      <c r="M1883" s="332" t="s">
        <v>24</v>
      </c>
      <c r="N1883" s="578">
        <v>43590</v>
      </c>
      <c r="O1883" s="199" t="s">
        <v>24</v>
      </c>
      <c r="P1883" s="199" t="s">
        <v>24</v>
      </c>
      <c r="Q1883" s="198" t="str">
        <f t="shared" si="166"/>
        <v>-</v>
      </c>
      <c r="R1883" s="181" t="str">
        <f t="shared" ca="1" si="167"/>
        <v>TIDAK MCU</v>
      </c>
      <c r="S1883" s="451" t="s">
        <v>24</v>
      </c>
      <c r="T1883" s="904">
        <v>44335</v>
      </c>
      <c r="U1883" s="1329" t="s">
        <v>99</v>
      </c>
      <c r="V1883" s="904" t="s">
        <v>24</v>
      </c>
      <c r="W1883" s="136" t="s">
        <v>24</v>
      </c>
      <c r="X1883" s="200"/>
      <c r="Y1883" s="201"/>
      <c r="Z1883" s="202"/>
      <c r="AA1883" s="232" t="s">
        <v>24</v>
      </c>
      <c r="AB1883" s="232" t="s">
        <v>24</v>
      </c>
      <c r="AC1883" s="232" t="s">
        <v>24</v>
      </c>
      <c r="AD1883" s="232" t="s">
        <v>24</v>
      </c>
      <c r="AE1883" s="244" t="s">
        <v>24</v>
      </c>
      <c r="AF1883" s="244" t="s">
        <v>24</v>
      </c>
      <c r="AG1883" s="244" t="s">
        <v>24</v>
      </c>
      <c r="AH1883" s="902"/>
      <c r="AI1883" s="244" t="str">
        <f t="shared" si="169"/>
        <v>-------</v>
      </c>
      <c r="AJ1883" s="1307">
        <f t="shared" si="168"/>
        <v>43590</v>
      </c>
      <c r="AK1883" s="217" t="s">
        <v>24</v>
      </c>
      <c r="AL1883" s="614" t="s">
        <v>24</v>
      </c>
      <c r="AM1883" s="213"/>
      <c r="AN1883" s="244"/>
      <c r="AO1883" s="244"/>
      <c r="AP1883" s="213"/>
      <c r="AQ1883" s="1231" t="s">
        <v>3094</v>
      </c>
      <c r="AR1883" s="213"/>
      <c r="AS1883" s="213"/>
      <c r="AT1883" s="213"/>
      <c r="AU1883" s="213"/>
      <c r="AV1883" s="885"/>
      <c r="AW1883" s="885"/>
      <c r="AX1883" s="885"/>
      <c r="AY1883" s="885"/>
      <c r="AZ1883" s="177"/>
    </row>
    <row r="1884" spans="2:52" ht="15" customHeight="1">
      <c r="B1884" s="1310">
        <v>1878</v>
      </c>
      <c r="C1884" s="729" t="s">
        <v>9580</v>
      </c>
      <c r="D1884" s="384" t="s">
        <v>9232</v>
      </c>
      <c r="E1884" s="568" t="s">
        <v>4241</v>
      </c>
      <c r="F1884" s="509" t="s">
        <v>9581</v>
      </c>
      <c r="G1884" s="311" t="s">
        <v>102</v>
      </c>
      <c r="H1884" s="522" t="s">
        <v>24</v>
      </c>
      <c r="I1884" s="687">
        <v>35810</v>
      </c>
      <c r="J1884" s="903">
        <f t="shared" ca="1" si="165"/>
        <v>24</v>
      </c>
      <c r="K1884" s="312" t="s">
        <v>24</v>
      </c>
      <c r="L1884" s="322" t="s">
        <v>24</v>
      </c>
      <c r="M1884" s="332" t="s">
        <v>24</v>
      </c>
      <c r="N1884" s="578">
        <v>43167</v>
      </c>
      <c r="O1884" s="199" t="s">
        <v>24</v>
      </c>
      <c r="P1884" s="199" t="s">
        <v>24</v>
      </c>
      <c r="Q1884" s="198" t="str">
        <f t="shared" si="166"/>
        <v>-</v>
      </c>
      <c r="R1884" s="181" t="str">
        <f t="shared" ca="1" si="167"/>
        <v>TIDAK MCU</v>
      </c>
      <c r="S1884" s="451" t="s">
        <v>9929</v>
      </c>
      <c r="T1884" s="904">
        <v>44576</v>
      </c>
      <c r="U1884" s="1312">
        <v>44576</v>
      </c>
      <c r="V1884" s="904" t="s">
        <v>24</v>
      </c>
      <c r="W1884" s="136" t="s">
        <v>24</v>
      </c>
      <c r="X1884" s="200"/>
      <c r="Y1884" s="201"/>
      <c r="Z1884" s="202"/>
      <c r="AA1884" s="464" t="s">
        <v>925</v>
      </c>
      <c r="AB1884" s="232" t="s">
        <v>928</v>
      </c>
      <c r="AC1884" s="232" t="s">
        <v>24</v>
      </c>
      <c r="AD1884" s="232" t="s">
        <v>24</v>
      </c>
      <c r="AE1884" s="244" t="s">
        <v>24</v>
      </c>
      <c r="AF1884" s="244" t="s">
        <v>24</v>
      </c>
      <c r="AG1884" s="244" t="s">
        <v>24</v>
      </c>
      <c r="AH1884" s="481"/>
      <c r="AI1884" s="244" t="str">
        <f t="shared" si="169"/>
        <v>PC 200 - PC 2000DZ 85 - DZ 375-----</v>
      </c>
      <c r="AJ1884" s="1315">
        <f t="shared" si="168"/>
        <v>43167</v>
      </c>
      <c r="AK1884" s="199">
        <v>43678</v>
      </c>
      <c r="AL1884" s="696">
        <v>43679</v>
      </c>
      <c r="AM1884" s="213"/>
      <c r="AN1884" s="244"/>
      <c r="AO1884" s="244"/>
      <c r="AP1884" s="213"/>
      <c r="AQ1884" s="180" t="s">
        <v>3094</v>
      </c>
      <c r="AR1884" s="213"/>
      <c r="AS1884" s="213"/>
      <c r="AT1884" s="213"/>
      <c r="AU1884" s="213"/>
      <c r="AV1884" s="177"/>
      <c r="AW1884" s="177"/>
      <c r="AX1884" s="177"/>
      <c r="AY1884" s="177"/>
      <c r="AZ1884" s="177"/>
    </row>
    <row r="1885" spans="2:52" ht="15" customHeight="1">
      <c r="B1885" s="1310">
        <v>1879</v>
      </c>
      <c r="C1885" s="729" t="s">
        <v>9582</v>
      </c>
      <c r="D1885" s="232" t="s">
        <v>9229</v>
      </c>
      <c r="E1885" s="521" t="s">
        <v>4241</v>
      </c>
      <c r="F1885" s="509" t="s">
        <v>9583</v>
      </c>
      <c r="G1885" s="509" t="s">
        <v>102</v>
      </c>
      <c r="H1885" s="522" t="s">
        <v>24</v>
      </c>
      <c r="I1885" s="687">
        <v>35488</v>
      </c>
      <c r="J1885" s="231">
        <f t="shared" ca="1" si="165"/>
        <v>25</v>
      </c>
      <c r="K1885" s="176" t="s">
        <v>24</v>
      </c>
      <c r="L1885" s="170" t="s">
        <v>24</v>
      </c>
      <c r="M1885" s="173" t="s">
        <v>24</v>
      </c>
      <c r="N1885" s="578">
        <v>43167</v>
      </c>
      <c r="O1885" s="595" t="s">
        <v>24</v>
      </c>
      <c r="P1885" s="199" t="s">
        <v>24</v>
      </c>
      <c r="Q1885" s="198" t="str">
        <f t="shared" si="166"/>
        <v>-</v>
      </c>
      <c r="R1885" s="181" t="str">
        <f t="shared" ca="1" si="167"/>
        <v>TIDAK MCU</v>
      </c>
      <c r="S1885" s="451" t="s">
        <v>24</v>
      </c>
      <c r="T1885" s="904">
        <v>44254</v>
      </c>
      <c r="U1885" s="1329" t="s">
        <v>99</v>
      </c>
      <c r="V1885" s="904" t="s">
        <v>24</v>
      </c>
      <c r="W1885" s="136" t="s">
        <v>24</v>
      </c>
      <c r="X1885" s="200"/>
      <c r="Y1885" s="201"/>
      <c r="Z1885" s="202"/>
      <c r="AA1885" s="1314" t="s">
        <v>24</v>
      </c>
      <c r="AB1885" s="232" t="s">
        <v>24</v>
      </c>
      <c r="AC1885" s="232" t="s">
        <v>24</v>
      </c>
      <c r="AD1885" s="232" t="s">
        <v>24</v>
      </c>
      <c r="AE1885" s="244" t="s">
        <v>24</v>
      </c>
      <c r="AF1885" s="244" t="s">
        <v>24</v>
      </c>
      <c r="AG1885" s="244" t="s">
        <v>24</v>
      </c>
      <c r="AH1885" s="902"/>
      <c r="AI1885" s="244" t="str">
        <f t="shared" si="169"/>
        <v>-------</v>
      </c>
      <c r="AJ1885" s="1307">
        <f t="shared" si="168"/>
        <v>43167</v>
      </c>
      <c r="AK1885" s="217" t="s">
        <v>24</v>
      </c>
      <c r="AL1885" s="614" t="s">
        <v>24</v>
      </c>
      <c r="AM1885" s="213"/>
      <c r="AN1885" s="244"/>
      <c r="AO1885" s="244"/>
      <c r="AP1885" s="213"/>
      <c r="AQ1885" s="180"/>
      <c r="AR1885" s="213"/>
      <c r="AS1885" s="213"/>
      <c r="AT1885" s="213"/>
      <c r="AU1885" s="213"/>
      <c r="AV1885" s="885"/>
      <c r="AW1885" s="885"/>
      <c r="AX1885" s="885"/>
      <c r="AY1885" s="885"/>
      <c r="AZ1885" s="177"/>
    </row>
    <row r="1886" spans="2:52" ht="15" customHeight="1">
      <c r="B1886" s="1310">
        <v>1880</v>
      </c>
      <c r="C1886" s="729" t="s">
        <v>9584</v>
      </c>
      <c r="D1886" s="384" t="s">
        <v>9229</v>
      </c>
      <c r="E1886" s="554" t="s">
        <v>4241</v>
      </c>
      <c r="F1886" s="509" t="s">
        <v>9585</v>
      </c>
      <c r="G1886" s="509" t="s">
        <v>102</v>
      </c>
      <c r="H1886" s="522" t="s">
        <v>24</v>
      </c>
      <c r="I1886" s="687">
        <v>35939</v>
      </c>
      <c r="J1886" s="231">
        <f t="shared" ca="1" si="165"/>
        <v>23</v>
      </c>
      <c r="K1886" s="176" t="s">
        <v>24</v>
      </c>
      <c r="L1886" s="170" t="s">
        <v>24</v>
      </c>
      <c r="M1886" s="173" t="s">
        <v>24</v>
      </c>
      <c r="N1886" s="578">
        <v>43167</v>
      </c>
      <c r="O1886" s="199" t="s">
        <v>24</v>
      </c>
      <c r="P1886" s="199" t="s">
        <v>24</v>
      </c>
      <c r="Q1886" s="198" t="str">
        <f t="shared" si="166"/>
        <v>-</v>
      </c>
      <c r="R1886" s="181" t="str">
        <f t="shared" ca="1" si="167"/>
        <v>TIDAK MCU</v>
      </c>
      <c r="S1886" s="451" t="s">
        <v>24</v>
      </c>
      <c r="T1886" s="904">
        <v>44340</v>
      </c>
      <c r="U1886" s="1312" t="s">
        <v>24</v>
      </c>
      <c r="V1886" s="395" t="s">
        <v>24</v>
      </c>
      <c r="W1886" s="136" t="s">
        <v>24</v>
      </c>
      <c r="X1886" s="200"/>
      <c r="Y1886" s="201"/>
      <c r="Z1886" s="202"/>
      <c r="AA1886" s="1314" t="s">
        <v>24</v>
      </c>
      <c r="AB1886" s="232" t="s">
        <v>24</v>
      </c>
      <c r="AC1886" s="232" t="s">
        <v>24</v>
      </c>
      <c r="AD1886" s="232" t="s">
        <v>24</v>
      </c>
      <c r="AE1886" s="244" t="s">
        <v>24</v>
      </c>
      <c r="AF1886" s="244" t="s">
        <v>24</v>
      </c>
      <c r="AG1886" s="244" t="s">
        <v>24</v>
      </c>
      <c r="AH1886" s="902"/>
      <c r="AI1886" s="244" t="str">
        <f t="shared" si="169"/>
        <v>-------</v>
      </c>
      <c r="AJ1886" s="1307">
        <f t="shared" si="168"/>
        <v>43167</v>
      </c>
      <c r="AK1886" s="217" t="s">
        <v>24</v>
      </c>
      <c r="AL1886" s="614" t="s">
        <v>24</v>
      </c>
      <c r="AM1886" s="213"/>
      <c r="AN1886" s="244"/>
      <c r="AO1886" s="244"/>
      <c r="AP1886" s="213"/>
      <c r="AQ1886" s="243" t="s">
        <v>3094</v>
      </c>
      <c r="AR1886" s="213"/>
      <c r="AS1886" s="213"/>
      <c r="AT1886" s="213"/>
      <c r="AU1886" s="213"/>
      <c r="AV1886" s="177"/>
      <c r="AW1886" s="177"/>
      <c r="AX1886" s="177"/>
      <c r="AY1886" s="177"/>
      <c r="AZ1886" s="177"/>
    </row>
    <row r="1887" spans="2:52" ht="15" customHeight="1">
      <c r="B1887" s="1310">
        <v>1881</v>
      </c>
      <c r="C1887" s="729" t="s">
        <v>9586</v>
      </c>
      <c r="D1887" s="384" t="s">
        <v>9232</v>
      </c>
      <c r="E1887" s="521" t="s">
        <v>4241</v>
      </c>
      <c r="F1887" s="509" t="s">
        <v>9587</v>
      </c>
      <c r="G1887" s="509" t="s">
        <v>102</v>
      </c>
      <c r="H1887" s="522" t="s">
        <v>24</v>
      </c>
      <c r="I1887" s="687">
        <v>36003</v>
      </c>
      <c r="J1887" s="903">
        <f t="shared" ca="1" si="165"/>
        <v>23</v>
      </c>
      <c r="K1887" s="176" t="s">
        <v>24</v>
      </c>
      <c r="L1887" s="170" t="s">
        <v>24</v>
      </c>
      <c r="M1887" s="173" t="s">
        <v>24</v>
      </c>
      <c r="N1887" s="578">
        <v>43167</v>
      </c>
      <c r="O1887" s="199" t="s">
        <v>24</v>
      </c>
      <c r="P1887" s="199" t="s">
        <v>24</v>
      </c>
      <c r="Q1887" s="198" t="str">
        <f t="shared" si="166"/>
        <v>-</v>
      </c>
      <c r="R1887" s="181" t="str">
        <f t="shared" ca="1" si="167"/>
        <v>TIDAK MCU</v>
      </c>
      <c r="S1887" s="451" t="s">
        <v>24</v>
      </c>
      <c r="T1887" s="904">
        <v>44404</v>
      </c>
      <c r="U1887" s="212" t="s">
        <v>99</v>
      </c>
      <c r="V1887" s="904" t="s">
        <v>24</v>
      </c>
      <c r="W1887" s="136" t="s">
        <v>24</v>
      </c>
      <c r="X1887" s="200"/>
      <c r="Y1887" s="201"/>
      <c r="Z1887" s="202"/>
      <c r="AA1887" s="1314" t="s">
        <v>24</v>
      </c>
      <c r="AB1887" s="232" t="s">
        <v>24</v>
      </c>
      <c r="AC1887" s="232" t="s">
        <v>24</v>
      </c>
      <c r="AD1887" s="232" t="s">
        <v>24</v>
      </c>
      <c r="AE1887" s="244" t="s">
        <v>24</v>
      </c>
      <c r="AF1887" s="244" t="s">
        <v>24</v>
      </c>
      <c r="AG1887" s="244" t="s">
        <v>24</v>
      </c>
      <c r="AH1887" s="481"/>
      <c r="AI1887" s="244" t="str">
        <f t="shared" si="169"/>
        <v>-------</v>
      </c>
      <c r="AJ1887" s="1307">
        <f t="shared" si="168"/>
        <v>43167</v>
      </c>
      <c r="AK1887" s="217" t="s">
        <v>24</v>
      </c>
      <c r="AL1887" s="614" t="s">
        <v>24</v>
      </c>
      <c r="AM1887" s="213"/>
      <c r="AN1887" s="244"/>
      <c r="AO1887" s="244"/>
      <c r="AP1887" s="213"/>
      <c r="AQ1887" s="1231" t="s">
        <v>3094</v>
      </c>
      <c r="AR1887" s="213"/>
      <c r="AS1887" s="213"/>
      <c r="AT1887" s="213"/>
      <c r="AU1887" s="213"/>
      <c r="AV1887" s="885"/>
      <c r="AW1887" s="885"/>
      <c r="AX1887" s="885"/>
      <c r="AY1887" s="885"/>
      <c r="AZ1887" s="177"/>
    </row>
    <row r="1888" spans="2:52" ht="15" customHeight="1">
      <c r="B1888" s="1310">
        <v>1882</v>
      </c>
      <c r="C1888" s="729" t="s">
        <v>9588</v>
      </c>
      <c r="D1888" s="232" t="s">
        <v>9232</v>
      </c>
      <c r="E1888" s="568" t="s">
        <v>4241</v>
      </c>
      <c r="F1888" s="509" t="s">
        <v>9589</v>
      </c>
      <c r="G1888" s="311" t="s">
        <v>102</v>
      </c>
      <c r="H1888" s="522" t="s">
        <v>24</v>
      </c>
      <c r="I1888" s="687">
        <v>36187</v>
      </c>
      <c r="J1888" s="231">
        <f t="shared" ca="1" si="165"/>
        <v>23</v>
      </c>
      <c r="K1888" s="176" t="s">
        <v>24</v>
      </c>
      <c r="L1888" s="170" t="s">
        <v>24</v>
      </c>
      <c r="M1888" s="173" t="s">
        <v>24</v>
      </c>
      <c r="N1888" s="578">
        <v>43167</v>
      </c>
      <c r="O1888" s="199" t="s">
        <v>24</v>
      </c>
      <c r="P1888" s="199" t="s">
        <v>24</v>
      </c>
      <c r="Q1888" s="198" t="str">
        <f t="shared" si="166"/>
        <v>-</v>
      </c>
      <c r="R1888" s="181" t="str">
        <f t="shared" ca="1" si="167"/>
        <v>TIDAK MCU</v>
      </c>
      <c r="S1888" s="451" t="s">
        <v>24</v>
      </c>
      <c r="T1888" s="904">
        <v>44588</v>
      </c>
      <c r="U1888" s="1312" t="s">
        <v>99</v>
      </c>
      <c r="V1888" s="904" t="s">
        <v>24</v>
      </c>
      <c r="W1888" s="136" t="s">
        <v>24</v>
      </c>
      <c r="X1888" s="200"/>
      <c r="Y1888" s="201"/>
      <c r="Z1888" s="202"/>
      <c r="AA1888" s="1314" t="s">
        <v>24</v>
      </c>
      <c r="AB1888" s="232" t="s">
        <v>24</v>
      </c>
      <c r="AC1888" s="232" t="s">
        <v>24</v>
      </c>
      <c r="AD1888" s="232" t="s">
        <v>24</v>
      </c>
      <c r="AE1888" s="244" t="s">
        <v>24</v>
      </c>
      <c r="AF1888" s="244" t="s">
        <v>24</v>
      </c>
      <c r="AG1888" s="244" t="s">
        <v>24</v>
      </c>
      <c r="AH1888" s="902"/>
      <c r="AI1888" s="244" t="str">
        <f t="shared" si="169"/>
        <v>-------</v>
      </c>
      <c r="AJ1888" s="1307">
        <f t="shared" si="168"/>
        <v>43167</v>
      </c>
      <c r="AK1888" s="217" t="s">
        <v>24</v>
      </c>
      <c r="AL1888" s="614" t="s">
        <v>24</v>
      </c>
      <c r="AM1888" s="213"/>
      <c r="AN1888" s="244"/>
      <c r="AO1888" s="244"/>
      <c r="AP1888" s="213"/>
      <c r="AQ1888" s="180"/>
      <c r="AR1888" s="213"/>
      <c r="AS1888" s="213"/>
      <c r="AT1888" s="213"/>
      <c r="AU1888" s="213"/>
      <c r="AV1888" s="177"/>
      <c r="AW1888" s="177"/>
      <c r="AX1888" s="177"/>
      <c r="AY1888" s="177"/>
      <c r="AZ1888" s="177"/>
    </row>
    <row r="1889" spans="2:52" ht="15" customHeight="1">
      <c r="B1889" s="1310">
        <v>1883</v>
      </c>
      <c r="C1889" s="729" t="s">
        <v>9590</v>
      </c>
      <c r="D1889" s="384" t="s">
        <v>9232</v>
      </c>
      <c r="E1889" s="521" t="s">
        <v>4241</v>
      </c>
      <c r="F1889" s="509" t="s">
        <v>9591</v>
      </c>
      <c r="G1889" s="509" t="s">
        <v>102</v>
      </c>
      <c r="H1889" s="522" t="s">
        <v>24</v>
      </c>
      <c r="I1889" s="687">
        <v>35293</v>
      </c>
      <c r="J1889" s="231">
        <f t="shared" ca="1" si="165"/>
        <v>25</v>
      </c>
      <c r="K1889" s="312" t="s">
        <v>24</v>
      </c>
      <c r="L1889" s="322" t="s">
        <v>24</v>
      </c>
      <c r="M1889" s="332" t="s">
        <v>24</v>
      </c>
      <c r="N1889" s="578">
        <v>43167</v>
      </c>
      <c r="O1889" s="199" t="s">
        <v>24</v>
      </c>
      <c r="P1889" s="199" t="s">
        <v>24</v>
      </c>
      <c r="Q1889" s="198" t="str">
        <f t="shared" si="166"/>
        <v>-</v>
      </c>
      <c r="R1889" s="181" t="str">
        <f t="shared" ca="1" si="167"/>
        <v>TIDAK MCU</v>
      </c>
      <c r="S1889" s="451" t="s">
        <v>24</v>
      </c>
      <c r="T1889" s="904">
        <v>44424</v>
      </c>
      <c r="U1889" s="1312" t="s">
        <v>24</v>
      </c>
      <c r="V1889" s="904" t="s">
        <v>24</v>
      </c>
      <c r="W1889" s="136" t="s">
        <v>24</v>
      </c>
      <c r="X1889" s="200"/>
      <c r="Y1889" s="201"/>
      <c r="Z1889" s="202"/>
      <c r="AA1889" s="232" t="s">
        <v>24</v>
      </c>
      <c r="AB1889" s="232" t="s">
        <v>24</v>
      </c>
      <c r="AC1889" s="232" t="s">
        <v>24</v>
      </c>
      <c r="AD1889" s="232" t="s">
        <v>24</v>
      </c>
      <c r="AE1889" s="244" t="s">
        <v>24</v>
      </c>
      <c r="AF1889" s="244" t="s">
        <v>24</v>
      </c>
      <c r="AG1889" s="244" t="s">
        <v>24</v>
      </c>
      <c r="AH1889" s="902"/>
      <c r="AI1889" s="244" t="str">
        <f t="shared" si="169"/>
        <v>-------</v>
      </c>
      <c r="AJ1889" s="1307">
        <f t="shared" si="168"/>
        <v>43167</v>
      </c>
      <c r="AK1889" s="217" t="s">
        <v>24</v>
      </c>
      <c r="AL1889" s="614" t="s">
        <v>24</v>
      </c>
      <c r="AM1889" s="213"/>
      <c r="AN1889" s="244"/>
      <c r="AO1889" s="244"/>
      <c r="AP1889" s="213"/>
      <c r="AQ1889" s="243" t="s">
        <v>3094</v>
      </c>
      <c r="AR1889" s="213"/>
      <c r="AS1889" s="213"/>
      <c r="AT1889" s="213"/>
      <c r="AU1889" s="213"/>
      <c r="AV1889" s="177"/>
      <c r="AW1889" s="177"/>
      <c r="AX1889" s="177"/>
      <c r="AY1889" s="177"/>
      <c r="AZ1889" s="177"/>
    </row>
    <row r="1890" spans="2:52" ht="15" customHeight="1">
      <c r="B1890" s="1310">
        <v>1884</v>
      </c>
      <c r="C1890" s="729" t="s">
        <v>9592</v>
      </c>
      <c r="D1890" s="384" t="s">
        <v>9212</v>
      </c>
      <c r="E1890" s="554" t="s">
        <v>4241</v>
      </c>
      <c r="F1890" s="509" t="s">
        <v>9593</v>
      </c>
      <c r="G1890" s="509" t="s">
        <v>102</v>
      </c>
      <c r="H1890" s="522" t="s">
        <v>24</v>
      </c>
      <c r="I1890" s="687">
        <v>35215</v>
      </c>
      <c r="J1890" s="231">
        <f t="shared" ca="1" si="165"/>
        <v>25</v>
      </c>
      <c r="K1890" s="312" t="s">
        <v>24</v>
      </c>
      <c r="L1890" s="322" t="s">
        <v>24</v>
      </c>
      <c r="M1890" s="332" t="s">
        <v>24</v>
      </c>
      <c r="N1890" s="578">
        <v>43167</v>
      </c>
      <c r="O1890" s="199" t="s">
        <v>24</v>
      </c>
      <c r="P1890" s="199" t="s">
        <v>24</v>
      </c>
      <c r="Q1890" s="198" t="str">
        <f t="shared" si="166"/>
        <v>-</v>
      </c>
      <c r="R1890" s="181" t="str">
        <f t="shared" ca="1" si="167"/>
        <v>TIDAK MCU</v>
      </c>
      <c r="S1890" s="451" t="s">
        <v>24</v>
      </c>
      <c r="T1890" s="904">
        <v>44346</v>
      </c>
      <c r="U1890" s="1312" t="s">
        <v>24</v>
      </c>
      <c r="V1890" s="904" t="s">
        <v>24</v>
      </c>
      <c r="W1890" s="136" t="s">
        <v>24</v>
      </c>
      <c r="X1890" s="200"/>
      <c r="Y1890" s="201"/>
      <c r="Z1890" s="202"/>
      <c r="AA1890" s="232" t="s">
        <v>24</v>
      </c>
      <c r="AB1890" s="232" t="s">
        <v>24</v>
      </c>
      <c r="AC1890" s="232" t="s">
        <v>24</v>
      </c>
      <c r="AD1890" s="232" t="s">
        <v>24</v>
      </c>
      <c r="AE1890" s="244" t="s">
        <v>24</v>
      </c>
      <c r="AF1890" s="244" t="s">
        <v>24</v>
      </c>
      <c r="AG1890" s="244" t="s">
        <v>24</v>
      </c>
      <c r="AH1890" s="902"/>
      <c r="AI1890" s="244" t="str">
        <f t="shared" si="169"/>
        <v>-------</v>
      </c>
      <c r="AJ1890" s="1307">
        <f t="shared" si="168"/>
        <v>43167</v>
      </c>
      <c r="AK1890" s="217" t="s">
        <v>24</v>
      </c>
      <c r="AL1890" s="614" t="s">
        <v>24</v>
      </c>
      <c r="AM1890" s="213"/>
      <c r="AN1890" s="244"/>
      <c r="AO1890" s="244"/>
      <c r="AP1890" s="213"/>
      <c r="AQ1890" s="243" t="s">
        <v>3094</v>
      </c>
      <c r="AR1890" s="213"/>
      <c r="AS1890" s="213"/>
      <c r="AT1890" s="213"/>
      <c r="AU1890" s="213"/>
      <c r="AZ1890" s="177"/>
    </row>
    <row r="1891" spans="2:52" ht="15" customHeight="1">
      <c r="B1891" s="1310">
        <v>1885</v>
      </c>
      <c r="C1891" s="547" t="s">
        <v>9594</v>
      </c>
      <c r="D1891" s="384" t="s">
        <v>9212</v>
      </c>
      <c r="E1891" s="568" t="s">
        <v>4241</v>
      </c>
      <c r="F1891" s="311" t="s">
        <v>9595</v>
      </c>
      <c r="G1891" s="311" t="s">
        <v>102</v>
      </c>
      <c r="H1891" s="522" t="s">
        <v>24</v>
      </c>
      <c r="I1891" s="687">
        <v>35377</v>
      </c>
      <c r="J1891" s="231">
        <f t="shared" ca="1" si="165"/>
        <v>25</v>
      </c>
      <c r="K1891" s="312" t="s">
        <v>24</v>
      </c>
      <c r="L1891" s="322" t="s">
        <v>24</v>
      </c>
      <c r="M1891" s="332" t="s">
        <v>24</v>
      </c>
      <c r="N1891" s="578">
        <v>43167</v>
      </c>
      <c r="O1891" s="199" t="s">
        <v>24</v>
      </c>
      <c r="P1891" s="199" t="s">
        <v>24</v>
      </c>
      <c r="Q1891" s="198" t="str">
        <f t="shared" si="166"/>
        <v>-</v>
      </c>
      <c r="R1891" s="181" t="str">
        <f t="shared" ca="1" si="167"/>
        <v>TIDAK MCU</v>
      </c>
      <c r="S1891" s="451" t="s">
        <v>24</v>
      </c>
      <c r="T1891" s="904">
        <v>44508</v>
      </c>
      <c r="U1891" s="212" t="s">
        <v>99</v>
      </c>
      <c r="V1891" s="904" t="s">
        <v>24</v>
      </c>
      <c r="W1891" s="136" t="s">
        <v>24</v>
      </c>
      <c r="X1891" s="200"/>
      <c r="Y1891" s="201"/>
      <c r="Z1891" s="202"/>
      <c r="AA1891" s="1314" t="s">
        <v>24</v>
      </c>
      <c r="AB1891" s="232" t="s">
        <v>24</v>
      </c>
      <c r="AC1891" s="232" t="s">
        <v>24</v>
      </c>
      <c r="AD1891" s="232" t="s">
        <v>24</v>
      </c>
      <c r="AE1891" s="244" t="s">
        <v>24</v>
      </c>
      <c r="AF1891" s="244" t="s">
        <v>24</v>
      </c>
      <c r="AG1891" s="244" t="s">
        <v>24</v>
      </c>
      <c r="AH1891" s="481"/>
      <c r="AI1891" s="244" t="str">
        <f t="shared" si="169"/>
        <v>-------</v>
      </c>
      <c r="AJ1891" s="1307">
        <f t="shared" si="168"/>
        <v>43167</v>
      </c>
      <c r="AK1891" s="217" t="s">
        <v>24</v>
      </c>
      <c r="AL1891" s="614" t="s">
        <v>24</v>
      </c>
      <c r="AM1891" s="213"/>
      <c r="AN1891" s="244"/>
      <c r="AO1891" s="244"/>
      <c r="AP1891" s="213"/>
      <c r="AQ1891" s="1231" t="s">
        <v>3094</v>
      </c>
      <c r="AR1891" s="213"/>
      <c r="AS1891" s="213"/>
      <c r="AT1891" s="213"/>
      <c r="AU1891" s="213"/>
      <c r="AZ1891" s="177"/>
    </row>
    <row r="1892" spans="2:52" ht="15" customHeight="1">
      <c r="B1892" s="1310">
        <v>1886</v>
      </c>
      <c r="C1892" s="547" t="s">
        <v>9596</v>
      </c>
      <c r="D1892" s="232" t="s">
        <v>9232</v>
      </c>
      <c r="E1892" s="521" t="s">
        <v>4241</v>
      </c>
      <c r="F1892" s="509" t="s">
        <v>9597</v>
      </c>
      <c r="G1892" s="509" t="s">
        <v>102</v>
      </c>
      <c r="H1892" s="522" t="s">
        <v>24</v>
      </c>
      <c r="I1892" s="687">
        <v>33117</v>
      </c>
      <c r="J1892" s="903">
        <f t="shared" ca="1" si="165"/>
        <v>31</v>
      </c>
      <c r="K1892" s="314" t="s">
        <v>24</v>
      </c>
      <c r="L1892" s="324" t="s">
        <v>24</v>
      </c>
      <c r="M1892" s="334" t="s">
        <v>24</v>
      </c>
      <c r="N1892" s="578">
        <v>43179</v>
      </c>
      <c r="O1892" s="199" t="s">
        <v>24</v>
      </c>
      <c r="P1892" s="199" t="s">
        <v>24</v>
      </c>
      <c r="Q1892" s="198" t="str">
        <f t="shared" si="166"/>
        <v>-</v>
      </c>
      <c r="R1892" s="181" t="str">
        <f t="shared" ca="1" si="167"/>
        <v>TIDAK MCU</v>
      </c>
      <c r="S1892" s="451" t="s">
        <v>24</v>
      </c>
      <c r="T1892" s="904">
        <v>44440</v>
      </c>
      <c r="U1892" s="1329" t="s">
        <v>99</v>
      </c>
      <c r="V1892" s="1313" t="s">
        <v>24</v>
      </c>
      <c r="W1892" s="136" t="s">
        <v>24</v>
      </c>
      <c r="X1892" s="200"/>
      <c r="Y1892" s="201"/>
      <c r="Z1892" s="202"/>
      <c r="AA1892" s="232" t="s">
        <v>24</v>
      </c>
      <c r="AB1892" s="232" t="s">
        <v>24</v>
      </c>
      <c r="AC1892" s="232" t="s">
        <v>24</v>
      </c>
      <c r="AD1892" s="232" t="s">
        <v>24</v>
      </c>
      <c r="AE1892" s="244" t="s">
        <v>24</v>
      </c>
      <c r="AF1892" s="244" t="s">
        <v>24</v>
      </c>
      <c r="AG1892" s="244" t="s">
        <v>24</v>
      </c>
      <c r="AH1892" s="902"/>
      <c r="AI1892" s="244" t="str">
        <f t="shared" si="169"/>
        <v>-------</v>
      </c>
      <c r="AJ1892" s="1307">
        <f t="shared" si="168"/>
        <v>43179</v>
      </c>
      <c r="AK1892" s="217" t="s">
        <v>24</v>
      </c>
      <c r="AL1892" s="614" t="s">
        <v>24</v>
      </c>
      <c r="AM1892" s="213"/>
      <c r="AN1892" s="244"/>
      <c r="AO1892" s="244"/>
      <c r="AP1892" s="213"/>
      <c r="AQ1892" s="180"/>
      <c r="AR1892" s="213"/>
      <c r="AS1892" s="213"/>
      <c r="AT1892" s="213"/>
      <c r="AU1892" s="213"/>
      <c r="AV1892" s="885"/>
      <c r="AW1892" s="885"/>
      <c r="AX1892" s="885"/>
      <c r="AY1892" s="885"/>
      <c r="AZ1892" s="177"/>
    </row>
    <row r="1893" spans="2:52" ht="15" customHeight="1">
      <c r="B1893" s="1310">
        <v>1887</v>
      </c>
      <c r="C1893" s="547" t="s">
        <v>9598</v>
      </c>
      <c r="D1893" s="384" t="s">
        <v>226</v>
      </c>
      <c r="E1893" s="521" t="s">
        <v>4241</v>
      </c>
      <c r="F1893" s="1314" t="s">
        <v>9599</v>
      </c>
      <c r="G1893" s="509" t="s">
        <v>102</v>
      </c>
      <c r="H1893" s="522" t="s">
        <v>24</v>
      </c>
      <c r="I1893" s="687">
        <v>36103</v>
      </c>
      <c r="J1893" s="903">
        <f t="shared" ca="1" si="165"/>
        <v>23</v>
      </c>
      <c r="K1893" s="176" t="s">
        <v>24</v>
      </c>
      <c r="L1893" s="170" t="s">
        <v>24</v>
      </c>
      <c r="M1893" s="173" t="s">
        <v>24</v>
      </c>
      <c r="N1893" s="578">
        <v>43590</v>
      </c>
      <c r="O1893" s="199" t="s">
        <v>24</v>
      </c>
      <c r="P1893" s="199" t="s">
        <v>24</v>
      </c>
      <c r="Q1893" s="198" t="str">
        <f t="shared" si="166"/>
        <v>-</v>
      </c>
      <c r="R1893" s="181" t="str">
        <f t="shared" ca="1" si="167"/>
        <v>TIDAK MCU</v>
      </c>
      <c r="S1893" s="451" t="s">
        <v>24</v>
      </c>
      <c r="T1893" s="1313">
        <v>44504</v>
      </c>
      <c r="U1893" s="1312" t="s">
        <v>99</v>
      </c>
      <c r="V1893" s="1313" t="s">
        <v>24</v>
      </c>
      <c r="W1893" s="136" t="s">
        <v>24</v>
      </c>
      <c r="X1893" s="200"/>
      <c r="Y1893" s="201"/>
      <c r="Z1893" s="202"/>
      <c r="AA1893" s="1314" t="s">
        <v>24</v>
      </c>
      <c r="AB1893" s="232" t="s">
        <v>24</v>
      </c>
      <c r="AC1893" s="232" t="s">
        <v>24</v>
      </c>
      <c r="AD1893" s="232" t="s">
        <v>24</v>
      </c>
      <c r="AE1893" s="244" t="s">
        <v>24</v>
      </c>
      <c r="AF1893" s="244" t="s">
        <v>24</v>
      </c>
      <c r="AG1893" s="244" t="s">
        <v>24</v>
      </c>
      <c r="AH1893" s="902"/>
      <c r="AI1893" s="244" t="str">
        <f t="shared" si="169"/>
        <v>-------</v>
      </c>
      <c r="AJ1893" s="1307">
        <f t="shared" si="168"/>
        <v>43590</v>
      </c>
      <c r="AK1893" s="217" t="s">
        <v>24</v>
      </c>
      <c r="AL1893" s="614" t="s">
        <v>24</v>
      </c>
      <c r="AM1893" s="213"/>
      <c r="AN1893" s="244"/>
      <c r="AO1893" s="244"/>
      <c r="AP1893" s="213"/>
      <c r="AQ1893" s="243" t="s">
        <v>3094</v>
      </c>
      <c r="AR1893" s="213"/>
      <c r="AS1893" s="213"/>
      <c r="AT1893" s="213"/>
      <c r="AU1893" s="213"/>
      <c r="AV1893" s="885"/>
      <c r="AW1893" s="885"/>
      <c r="AX1893" s="885"/>
      <c r="AY1893" s="885"/>
      <c r="AZ1893" s="177"/>
    </row>
    <row r="1894" spans="2:52" ht="15" customHeight="1">
      <c r="B1894" s="1310">
        <v>1888</v>
      </c>
      <c r="C1894" s="553" t="s">
        <v>9600</v>
      </c>
      <c r="D1894" s="384" t="s">
        <v>9212</v>
      </c>
      <c r="E1894" s="521" t="s">
        <v>4241</v>
      </c>
      <c r="F1894" s="509" t="s">
        <v>9601</v>
      </c>
      <c r="G1894" s="509" t="s">
        <v>102</v>
      </c>
      <c r="H1894" s="522" t="s">
        <v>24</v>
      </c>
      <c r="I1894" s="687">
        <v>35787</v>
      </c>
      <c r="J1894" s="231">
        <f t="shared" ca="1" si="165"/>
        <v>24</v>
      </c>
      <c r="K1894" s="176" t="s">
        <v>24</v>
      </c>
      <c r="L1894" s="170" t="s">
        <v>24</v>
      </c>
      <c r="M1894" s="173" t="s">
        <v>24</v>
      </c>
      <c r="N1894" s="578">
        <v>43082</v>
      </c>
      <c r="O1894" s="199" t="s">
        <v>24</v>
      </c>
      <c r="P1894" s="199" t="s">
        <v>24</v>
      </c>
      <c r="Q1894" s="198" t="str">
        <f t="shared" si="166"/>
        <v>-</v>
      </c>
      <c r="R1894" s="181" t="str">
        <f t="shared" ca="1" si="167"/>
        <v>TIDAK MCU</v>
      </c>
      <c r="S1894" s="451" t="s">
        <v>13423</v>
      </c>
      <c r="T1894" s="904">
        <v>44553</v>
      </c>
      <c r="U1894" s="1329">
        <v>44553</v>
      </c>
      <c r="V1894" s="1313" t="s">
        <v>24</v>
      </c>
      <c r="W1894" s="136" t="s">
        <v>24</v>
      </c>
      <c r="X1894" s="200"/>
      <c r="Y1894" s="201"/>
      <c r="Z1894" s="202"/>
      <c r="AA1894" s="364" t="s">
        <v>6974</v>
      </c>
      <c r="AB1894" s="464" t="s">
        <v>9981</v>
      </c>
      <c r="AC1894" s="464" t="s">
        <v>9970</v>
      </c>
      <c r="AD1894" s="232" t="s">
        <v>24</v>
      </c>
      <c r="AE1894" s="244" t="s">
        <v>24</v>
      </c>
      <c r="AF1894" s="244" t="s">
        <v>24</v>
      </c>
      <c r="AG1894" s="244" t="s">
        <v>24</v>
      </c>
      <c r="AH1894" s="902"/>
      <c r="AI1894" s="244" t="str">
        <f t="shared" si="169"/>
        <v>WA 500, WA 600HD 785GD 825----</v>
      </c>
      <c r="AJ1894" s="1307">
        <f t="shared" si="168"/>
        <v>43082</v>
      </c>
      <c r="AK1894" s="217">
        <v>44110</v>
      </c>
      <c r="AL1894" s="614">
        <v>44110</v>
      </c>
      <c r="AM1894" s="213"/>
      <c r="AN1894" s="244"/>
      <c r="AO1894" s="244"/>
      <c r="AP1894" s="213"/>
      <c r="AQ1894" s="180" t="s">
        <v>3094</v>
      </c>
      <c r="AR1894" s="213"/>
      <c r="AS1894" s="213"/>
      <c r="AT1894" s="213"/>
      <c r="AU1894" s="213"/>
      <c r="AZ1894" s="177"/>
    </row>
    <row r="1895" spans="2:52" ht="15" customHeight="1">
      <c r="B1895" s="1310">
        <v>1889</v>
      </c>
      <c r="C1895" s="547" t="s">
        <v>9602</v>
      </c>
      <c r="D1895" s="384" t="s">
        <v>226</v>
      </c>
      <c r="E1895" s="521" t="s">
        <v>4241</v>
      </c>
      <c r="F1895" s="1314" t="s">
        <v>9603</v>
      </c>
      <c r="G1895" s="509" t="s">
        <v>102</v>
      </c>
      <c r="H1895" s="522" t="s">
        <v>24</v>
      </c>
      <c r="I1895" s="687">
        <v>36390</v>
      </c>
      <c r="J1895" s="1314">
        <f t="shared" ca="1" si="165"/>
        <v>22</v>
      </c>
      <c r="K1895" s="176" t="s">
        <v>24</v>
      </c>
      <c r="L1895" s="170" t="s">
        <v>24</v>
      </c>
      <c r="M1895" s="173" t="s">
        <v>24</v>
      </c>
      <c r="N1895" s="578">
        <v>43590</v>
      </c>
      <c r="O1895" s="199" t="s">
        <v>24</v>
      </c>
      <c r="P1895" s="199" t="s">
        <v>24</v>
      </c>
      <c r="Q1895" s="198" t="str">
        <f t="shared" si="166"/>
        <v>-</v>
      </c>
      <c r="R1895" s="181" t="str">
        <f t="shared" ca="1" si="167"/>
        <v>TIDAK MCU</v>
      </c>
      <c r="S1895" s="451" t="s">
        <v>24</v>
      </c>
      <c r="T1895" s="1330">
        <v>44426</v>
      </c>
      <c r="U1895" s="443" t="s">
        <v>99</v>
      </c>
      <c r="V1895" s="1330" t="s">
        <v>24</v>
      </c>
      <c r="W1895" s="1311" t="s">
        <v>24</v>
      </c>
      <c r="X1895" s="200"/>
      <c r="Y1895" s="201"/>
      <c r="Z1895" s="202"/>
      <c r="AA1895" s="1314" t="s">
        <v>24</v>
      </c>
      <c r="AB1895" s="232" t="s">
        <v>24</v>
      </c>
      <c r="AC1895" s="232" t="s">
        <v>24</v>
      </c>
      <c r="AD1895" s="232" t="s">
        <v>24</v>
      </c>
      <c r="AE1895" s="244" t="s">
        <v>24</v>
      </c>
      <c r="AF1895" s="244" t="s">
        <v>24</v>
      </c>
      <c r="AG1895" s="244" t="s">
        <v>24</v>
      </c>
      <c r="AH1895" s="902"/>
      <c r="AI1895" s="244" t="str">
        <f t="shared" si="169"/>
        <v>-------</v>
      </c>
      <c r="AJ1895" s="1315">
        <f t="shared" si="168"/>
        <v>43590</v>
      </c>
      <c r="AK1895" s="217" t="s">
        <v>24</v>
      </c>
      <c r="AL1895" s="614" t="s">
        <v>24</v>
      </c>
      <c r="AM1895" s="213"/>
      <c r="AN1895" s="244"/>
      <c r="AO1895" s="244"/>
      <c r="AP1895" s="213"/>
      <c r="AQ1895" s="180"/>
      <c r="AR1895" s="213"/>
      <c r="AS1895" s="213"/>
      <c r="AT1895" s="213"/>
      <c r="AU1895" s="213"/>
      <c r="AV1895" s="885"/>
      <c r="AW1895" s="885"/>
      <c r="AX1895" s="885"/>
      <c r="AY1895" s="885"/>
      <c r="AZ1895" s="177"/>
    </row>
    <row r="1896" spans="2:52" ht="15" customHeight="1">
      <c r="B1896" s="1310">
        <v>1890</v>
      </c>
      <c r="C1896" s="547" t="s">
        <v>9604</v>
      </c>
      <c r="D1896" s="384" t="s">
        <v>226</v>
      </c>
      <c r="E1896" s="521" t="s">
        <v>4241</v>
      </c>
      <c r="F1896" s="1314" t="s">
        <v>9605</v>
      </c>
      <c r="G1896" s="509" t="s">
        <v>102</v>
      </c>
      <c r="H1896" s="522" t="s">
        <v>24</v>
      </c>
      <c r="I1896" s="687">
        <v>36218</v>
      </c>
      <c r="J1896" s="903">
        <f t="shared" ref="J1896:J1959" ca="1" si="170">IF(OR(I1896="",I1896="-"),"-",ROUND((NOW()-I1896)/356,0))</f>
        <v>23</v>
      </c>
      <c r="K1896" s="176" t="s">
        <v>24</v>
      </c>
      <c r="L1896" s="170" t="s">
        <v>24</v>
      </c>
      <c r="M1896" s="173" t="s">
        <v>24</v>
      </c>
      <c r="N1896" s="578">
        <v>43590</v>
      </c>
      <c r="O1896" s="595" t="s">
        <v>24</v>
      </c>
      <c r="P1896" s="199" t="s">
        <v>24</v>
      </c>
      <c r="Q1896" s="198" t="str">
        <f t="shared" si="166"/>
        <v>-</v>
      </c>
      <c r="R1896" s="181" t="str">
        <f t="shared" ca="1" si="167"/>
        <v>TIDAK MCU</v>
      </c>
      <c r="S1896" s="451" t="s">
        <v>24</v>
      </c>
      <c r="T1896" s="904">
        <v>44254</v>
      </c>
      <c r="U1896" s="1312" t="s">
        <v>99</v>
      </c>
      <c r="V1896" s="904" t="s">
        <v>24</v>
      </c>
      <c r="W1896" s="136" t="s">
        <v>24</v>
      </c>
      <c r="X1896" s="200"/>
      <c r="Y1896" s="201"/>
      <c r="Z1896" s="202"/>
      <c r="AA1896" s="1314" t="s">
        <v>24</v>
      </c>
      <c r="AB1896" s="232" t="s">
        <v>24</v>
      </c>
      <c r="AC1896" s="232" t="s">
        <v>24</v>
      </c>
      <c r="AD1896" s="232" t="s">
        <v>24</v>
      </c>
      <c r="AE1896" s="244" t="s">
        <v>24</v>
      </c>
      <c r="AF1896" s="244" t="s">
        <v>24</v>
      </c>
      <c r="AG1896" s="244" t="s">
        <v>24</v>
      </c>
      <c r="AH1896" s="902"/>
      <c r="AI1896" s="244" t="str">
        <f t="shared" si="169"/>
        <v>-------</v>
      </c>
      <c r="AJ1896" s="1307">
        <f t="shared" si="168"/>
        <v>43590</v>
      </c>
      <c r="AK1896" s="217" t="s">
        <v>24</v>
      </c>
      <c r="AL1896" s="614" t="s">
        <v>24</v>
      </c>
      <c r="AM1896" s="213"/>
      <c r="AN1896" s="244"/>
      <c r="AO1896" s="244"/>
      <c r="AP1896" s="213"/>
      <c r="AQ1896" s="213"/>
      <c r="AR1896" s="213"/>
      <c r="AS1896" s="213"/>
      <c r="AT1896" s="213"/>
      <c r="AU1896" s="213"/>
      <c r="AV1896" s="885"/>
      <c r="AW1896" s="885"/>
      <c r="AX1896" s="885"/>
      <c r="AY1896" s="885"/>
      <c r="AZ1896" s="177"/>
    </row>
    <row r="1897" spans="2:52" ht="15" customHeight="1">
      <c r="B1897" s="1310">
        <v>1891</v>
      </c>
      <c r="C1897" s="553" t="s">
        <v>9606</v>
      </c>
      <c r="D1897" s="384" t="s">
        <v>9229</v>
      </c>
      <c r="E1897" s="521" t="s">
        <v>4241</v>
      </c>
      <c r="F1897" s="509" t="s">
        <v>9607</v>
      </c>
      <c r="G1897" s="509" t="s">
        <v>102</v>
      </c>
      <c r="H1897" s="522" t="s">
        <v>24</v>
      </c>
      <c r="I1897" s="687">
        <v>35213</v>
      </c>
      <c r="J1897" s="903">
        <f t="shared" ca="1" si="170"/>
        <v>25</v>
      </c>
      <c r="K1897" s="176" t="s">
        <v>24</v>
      </c>
      <c r="L1897" s="170" t="s">
        <v>24</v>
      </c>
      <c r="M1897" s="173" t="s">
        <v>24</v>
      </c>
      <c r="N1897" s="578">
        <v>43199</v>
      </c>
      <c r="O1897" s="199" t="s">
        <v>24</v>
      </c>
      <c r="P1897" s="199" t="s">
        <v>24</v>
      </c>
      <c r="Q1897" s="198" t="str">
        <f t="shared" si="166"/>
        <v>-</v>
      </c>
      <c r="R1897" s="181" t="str">
        <f t="shared" ca="1" si="167"/>
        <v>TIDAK MCU</v>
      </c>
      <c r="S1897" s="451" t="s">
        <v>24</v>
      </c>
      <c r="T1897" s="904">
        <v>44344</v>
      </c>
      <c r="U1897" s="1329" t="s">
        <v>24</v>
      </c>
      <c r="V1897" s="904" t="s">
        <v>24</v>
      </c>
      <c r="W1897" s="136" t="s">
        <v>24</v>
      </c>
      <c r="X1897" s="200"/>
      <c r="Y1897" s="201"/>
      <c r="Z1897" s="202"/>
      <c r="AA1897" s="232" t="s">
        <v>24</v>
      </c>
      <c r="AB1897" s="232" t="s">
        <v>24</v>
      </c>
      <c r="AC1897" s="232" t="s">
        <v>24</v>
      </c>
      <c r="AD1897" s="232" t="s">
        <v>24</v>
      </c>
      <c r="AE1897" s="244" t="s">
        <v>24</v>
      </c>
      <c r="AF1897" s="244" t="s">
        <v>24</v>
      </c>
      <c r="AG1897" s="244" t="s">
        <v>24</v>
      </c>
      <c r="AH1897" s="902"/>
      <c r="AI1897" s="244" t="str">
        <f t="shared" si="169"/>
        <v>-------</v>
      </c>
      <c r="AJ1897" s="1307">
        <f t="shared" si="168"/>
        <v>43199</v>
      </c>
      <c r="AK1897" s="217" t="s">
        <v>24</v>
      </c>
      <c r="AL1897" s="614" t="s">
        <v>24</v>
      </c>
      <c r="AM1897" s="213"/>
      <c r="AN1897" s="244"/>
      <c r="AO1897" s="244"/>
      <c r="AP1897" s="213"/>
      <c r="AQ1897" s="243" t="s">
        <v>3094</v>
      </c>
      <c r="AR1897" s="213"/>
      <c r="AS1897" s="213"/>
      <c r="AT1897" s="213"/>
      <c r="AU1897" s="213"/>
      <c r="AV1897" s="885"/>
      <c r="AW1897" s="885"/>
      <c r="AX1897" s="885"/>
      <c r="AY1897" s="885"/>
      <c r="AZ1897" s="177"/>
    </row>
    <row r="1898" spans="2:52" ht="15" customHeight="1">
      <c r="B1898" s="1310">
        <v>1892</v>
      </c>
      <c r="C1898" s="547" t="s">
        <v>9608</v>
      </c>
      <c r="D1898" s="384" t="s">
        <v>9229</v>
      </c>
      <c r="E1898" s="521" t="s">
        <v>4241</v>
      </c>
      <c r="F1898" s="509" t="s">
        <v>9609</v>
      </c>
      <c r="G1898" s="509" t="s">
        <v>102</v>
      </c>
      <c r="H1898" s="522" t="s">
        <v>24</v>
      </c>
      <c r="I1898" s="687">
        <v>36129</v>
      </c>
      <c r="J1898" s="903">
        <f t="shared" ca="1" si="170"/>
        <v>23</v>
      </c>
      <c r="K1898" s="176" t="s">
        <v>24</v>
      </c>
      <c r="L1898" s="170" t="s">
        <v>24</v>
      </c>
      <c r="M1898" s="173" t="s">
        <v>24</v>
      </c>
      <c r="N1898" s="578">
        <v>43199</v>
      </c>
      <c r="O1898" s="199" t="s">
        <v>24</v>
      </c>
      <c r="P1898" s="199" t="s">
        <v>24</v>
      </c>
      <c r="Q1898" s="198" t="str">
        <f t="shared" si="166"/>
        <v>-</v>
      </c>
      <c r="R1898" s="181" t="str">
        <f t="shared" ca="1" si="167"/>
        <v>TIDAK MCU</v>
      </c>
      <c r="S1898" s="451" t="s">
        <v>24</v>
      </c>
      <c r="T1898" s="904">
        <v>44530</v>
      </c>
      <c r="U1898" s="1329" t="s">
        <v>99</v>
      </c>
      <c r="V1898" s="904" t="s">
        <v>24</v>
      </c>
      <c r="W1898" s="136" t="s">
        <v>24</v>
      </c>
      <c r="X1898" s="200"/>
      <c r="Y1898" s="201"/>
      <c r="Z1898" s="202"/>
      <c r="AA1898" s="1314" t="s">
        <v>24</v>
      </c>
      <c r="AB1898" s="232" t="s">
        <v>24</v>
      </c>
      <c r="AC1898" s="232" t="s">
        <v>24</v>
      </c>
      <c r="AD1898" s="232" t="s">
        <v>24</v>
      </c>
      <c r="AE1898" s="244" t="s">
        <v>24</v>
      </c>
      <c r="AF1898" s="244" t="s">
        <v>24</v>
      </c>
      <c r="AG1898" s="244" t="s">
        <v>24</v>
      </c>
      <c r="AH1898" s="902"/>
      <c r="AI1898" s="244" t="str">
        <f t="shared" si="169"/>
        <v>-------</v>
      </c>
      <c r="AJ1898" s="1307">
        <f t="shared" si="168"/>
        <v>43199</v>
      </c>
      <c r="AK1898" s="217" t="s">
        <v>24</v>
      </c>
      <c r="AL1898" s="614" t="s">
        <v>24</v>
      </c>
      <c r="AM1898" s="213"/>
      <c r="AN1898" s="244"/>
      <c r="AO1898" s="244"/>
      <c r="AP1898" s="213"/>
      <c r="AQ1898" s="1231" t="s">
        <v>3094</v>
      </c>
      <c r="AR1898" s="213"/>
      <c r="AS1898" s="213"/>
      <c r="AT1898" s="213"/>
      <c r="AU1898" s="213"/>
      <c r="AV1898" s="885"/>
      <c r="AW1898" s="885"/>
      <c r="AX1898" s="885"/>
      <c r="AY1898" s="885"/>
      <c r="AZ1898" s="177"/>
    </row>
    <row r="1899" spans="2:52" ht="15" customHeight="1">
      <c r="B1899" s="1310">
        <v>1893</v>
      </c>
      <c r="C1899" s="547" t="s">
        <v>9610</v>
      </c>
      <c r="D1899" s="384" t="s">
        <v>9232</v>
      </c>
      <c r="E1899" s="521" t="s">
        <v>4241</v>
      </c>
      <c r="F1899" s="509" t="s">
        <v>9611</v>
      </c>
      <c r="G1899" s="509" t="s">
        <v>102</v>
      </c>
      <c r="H1899" s="522" t="s">
        <v>24</v>
      </c>
      <c r="I1899" s="687">
        <v>35095</v>
      </c>
      <c r="J1899" s="903">
        <f t="shared" ca="1" si="170"/>
        <v>26</v>
      </c>
      <c r="K1899" s="176" t="s">
        <v>24</v>
      </c>
      <c r="L1899" s="170" t="s">
        <v>24</v>
      </c>
      <c r="M1899" s="173" t="s">
        <v>24</v>
      </c>
      <c r="N1899" s="578">
        <v>43082</v>
      </c>
      <c r="O1899" s="199" t="s">
        <v>24</v>
      </c>
      <c r="P1899" s="199" t="s">
        <v>24</v>
      </c>
      <c r="Q1899" s="198" t="str">
        <f t="shared" si="166"/>
        <v>-</v>
      </c>
      <c r="R1899" s="181" t="str">
        <f t="shared" ca="1" si="167"/>
        <v>TIDAK MCU</v>
      </c>
      <c r="S1899" s="451" t="s">
        <v>24</v>
      </c>
      <c r="T1899" s="904">
        <v>44227</v>
      </c>
      <c r="U1899" s="1329" t="s">
        <v>99</v>
      </c>
      <c r="V1899" s="904" t="s">
        <v>24</v>
      </c>
      <c r="W1899" s="136" t="s">
        <v>24</v>
      </c>
      <c r="X1899" s="200"/>
      <c r="Y1899" s="201"/>
      <c r="Z1899" s="202"/>
      <c r="AA1899" s="1314" t="s">
        <v>24</v>
      </c>
      <c r="AB1899" s="232" t="s">
        <v>24</v>
      </c>
      <c r="AC1899" s="232" t="s">
        <v>24</v>
      </c>
      <c r="AD1899" s="232" t="s">
        <v>24</v>
      </c>
      <c r="AE1899" s="244" t="s">
        <v>24</v>
      </c>
      <c r="AF1899" s="244" t="s">
        <v>24</v>
      </c>
      <c r="AG1899" s="244" t="s">
        <v>24</v>
      </c>
      <c r="AH1899" s="902"/>
      <c r="AI1899" s="244" t="str">
        <f t="shared" si="169"/>
        <v>-------</v>
      </c>
      <c r="AJ1899" s="1307">
        <f t="shared" si="168"/>
        <v>43082</v>
      </c>
      <c r="AK1899" s="217" t="s">
        <v>24</v>
      </c>
      <c r="AL1899" s="614" t="s">
        <v>24</v>
      </c>
      <c r="AM1899" s="213"/>
      <c r="AN1899" s="244"/>
      <c r="AO1899" s="244"/>
      <c r="AP1899" s="213"/>
      <c r="AQ1899" s="180"/>
      <c r="AR1899" s="213"/>
      <c r="AS1899" s="213"/>
      <c r="AT1899" s="213"/>
      <c r="AU1899" s="213"/>
      <c r="AV1899" s="885"/>
      <c r="AW1899" s="885"/>
      <c r="AX1899" s="885"/>
      <c r="AY1899" s="885"/>
      <c r="AZ1899" s="177"/>
    </row>
    <row r="1900" spans="2:52" ht="15" customHeight="1">
      <c r="B1900" s="1310">
        <v>1894</v>
      </c>
      <c r="C1900" s="553" t="s">
        <v>9612</v>
      </c>
      <c r="D1900" s="384" t="s">
        <v>226</v>
      </c>
      <c r="E1900" s="568" t="s">
        <v>4241</v>
      </c>
      <c r="F1900" s="1314" t="s">
        <v>9613</v>
      </c>
      <c r="G1900" s="311" t="s">
        <v>102</v>
      </c>
      <c r="H1900" s="522" t="s">
        <v>24</v>
      </c>
      <c r="I1900" s="687">
        <v>35594</v>
      </c>
      <c r="J1900" s="231">
        <f t="shared" ca="1" si="170"/>
        <v>24</v>
      </c>
      <c r="K1900" s="176" t="s">
        <v>24</v>
      </c>
      <c r="L1900" s="170" t="s">
        <v>24</v>
      </c>
      <c r="M1900" s="173" t="s">
        <v>24</v>
      </c>
      <c r="N1900" s="578">
        <v>43590</v>
      </c>
      <c r="O1900" s="199" t="s">
        <v>24</v>
      </c>
      <c r="P1900" s="199" t="s">
        <v>24</v>
      </c>
      <c r="Q1900" s="198" t="str">
        <f t="shared" si="166"/>
        <v>-</v>
      </c>
      <c r="R1900" s="181" t="str">
        <f t="shared" ca="1" si="167"/>
        <v>TIDAK MCU</v>
      </c>
      <c r="S1900" s="451" t="s">
        <v>24</v>
      </c>
      <c r="T1900" s="904">
        <v>44360</v>
      </c>
      <c r="U1900" s="1329" t="s">
        <v>24</v>
      </c>
      <c r="V1900" s="1330" t="s">
        <v>24</v>
      </c>
      <c r="W1900" s="136" t="s">
        <v>24</v>
      </c>
      <c r="X1900" s="200"/>
      <c r="Y1900" s="201"/>
      <c r="Z1900" s="202"/>
      <c r="AA1900" s="1314" t="s">
        <v>24</v>
      </c>
      <c r="AB1900" s="232" t="s">
        <v>24</v>
      </c>
      <c r="AC1900" s="232" t="s">
        <v>24</v>
      </c>
      <c r="AD1900" s="232" t="s">
        <v>24</v>
      </c>
      <c r="AE1900" s="244" t="s">
        <v>24</v>
      </c>
      <c r="AF1900" s="244" t="s">
        <v>24</v>
      </c>
      <c r="AG1900" s="244" t="s">
        <v>24</v>
      </c>
      <c r="AH1900" s="902"/>
      <c r="AI1900" s="244" t="str">
        <f t="shared" si="169"/>
        <v>-------</v>
      </c>
      <c r="AJ1900" s="1307">
        <f t="shared" si="168"/>
        <v>43590</v>
      </c>
      <c r="AK1900" s="217" t="s">
        <v>24</v>
      </c>
      <c r="AL1900" s="614" t="s">
        <v>24</v>
      </c>
      <c r="AM1900" s="213"/>
      <c r="AN1900" s="244"/>
      <c r="AO1900" s="244"/>
      <c r="AP1900" s="213"/>
      <c r="AQ1900" s="243" t="s">
        <v>3094</v>
      </c>
      <c r="AR1900" s="213"/>
      <c r="AS1900" s="213"/>
      <c r="AT1900" s="213"/>
      <c r="AU1900" s="213"/>
      <c r="AV1900" s="177"/>
      <c r="AW1900" s="177"/>
      <c r="AX1900" s="177"/>
      <c r="AY1900" s="177"/>
      <c r="AZ1900" s="177"/>
    </row>
    <row r="1901" spans="2:52" ht="15" customHeight="1">
      <c r="B1901" s="1310">
        <v>1895</v>
      </c>
      <c r="C1901" s="553" t="s">
        <v>3490</v>
      </c>
      <c r="D1901" s="384" t="s">
        <v>9229</v>
      </c>
      <c r="E1901" s="554" t="s">
        <v>4241</v>
      </c>
      <c r="F1901" s="509" t="s">
        <v>12327</v>
      </c>
      <c r="G1901" s="509" t="s">
        <v>102</v>
      </c>
      <c r="H1901" s="522" t="s">
        <v>24</v>
      </c>
      <c r="I1901" s="687">
        <v>36238</v>
      </c>
      <c r="J1901" s="231">
        <f t="shared" ca="1" si="170"/>
        <v>23</v>
      </c>
      <c r="K1901" s="176" t="s">
        <v>24</v>
      </c>
      <c r="L1901" s="170" t="s">
        <v>24</v>
      </c>
      <c r="M1901" s="173" t="s">
        <v>24</v>
      </c>
      <c r="N1901" s="578">
        <v>43223</v>
      </c>
      <c r="O1901" s="199" t="s">
        <v>24</v>
      </c>
      <c r="P1901" s="199" t="s">
        <v>24</v>
      </c>
      <c r="Q1901" s="198" t="str">
        <f t="shared" si="166"/>
        <v>-</v>
      </c>
      <c r="R1901" s="181" t="str">
        <f t="shared" ca="1" si="167"/>
        <v>TIDAK MCU</v>
      </c>
      <c r="S1901" s="451" t="s">
        <v>24</v>
      </c>
      <c r="T1901" s="904">
        <v>44274</v>
      </c>
      <c r="U1901" s="1329" t="s">
        <v>99</v>
      </c>
      <c r="V1901" s="1330" t="s">
        <v>24</v>
      </c>
      <c r="W1901" s="136" t="s">
        <v>24</v>
      </c>
      <c r="X1901" s="200"/>
      <c r="Y1901" s="201"/>
      <c r="Z1901" s="202"/>
      <c r="AA1901" s="1314" t="s">
        <v>24</v>
      </c>
      <c r="AB1901" s="232" t="s">
        <v>24</v>
      </c>
      <c r="AC1901" s="232" t="s">
        <v>24</v>
      </c>
      <c r="AD1901" s="232" t="s">
        <v>24</v>
      </c>
      <c r="AE1901" s="244" t="s">
        <v>24</v>
      </c>
      <c r="AF1901" s="244" t="s">
        <v>24</v>
      </c>
      <c r="AG1901" s="244" t="s">
        <v>24</v>
      </c>
      <c r="AH1901" s="902"/>
      <c r="AI1901" s="244" t="str">
        <f t="shared" si="169"/>
        <v>-------</v>
      </c>
      <c r="AJ1901" s="1307">
        <f t="shared" si="168"/>
        <v>43223</v>
      </c>
      <c r="AK1901" s="217" t="s">
        <v>24</v>
      </c>
      <c r="AL1901" s="614" t="s">
        <v>24</v>
      </c>
      <c r="AM1901" s="213"/>
      <c r="AN1901" s="244"/>
      <c r="AO1901" s="244"/>
      <c r="AP1901" s="213"/>
      <c r="AQ1901" s="1231" t="s">
        <v>3094</v>
      </c>
      <c r="AR1901" s="213"/>
      <c r="AS1901" s="213"/>
      <c r="AT1901" s="213"/>
      <c r="AU1901" s="213"/>
      <c r="AV1901" s="177"/>
      <c r="AW1901" s="177"/>
      <c r="AX1901" s="177"/>
      <c r="AY1901" s="177"/>
      <c r="AZ1901" s="177"/>
    </row>
    <row r="1902" spans="2:52" ht="15" customHeight="1">
      <c r="B1902" s="1310">
        <v>1896</v>
      </c>
      <c r="C1902" s="547" t="s">
        <v>9614</v>
      </c>
      <c r="D1902" s="384" t="s">
        <v>9229</v>
      </c>
      <c r="E1902" s="521" t="s">
        <v>4241</v>
      </c>
      <c r="F1902" s="509" t="s">
        <v>9615</v>
      </c>
      <c r="G1902" s="509" t="s">
        <v>102</v>
      </c>
      <c r="H1902" s="522" t="s">
        <v>24</v>
      </c>
      <c r="I1902" s="687">
        <v>36039</v>
      </c>
      <c r="J1902" s="231">
        <f t="shared" ca="1" si="170"/>
        <v>23</v>
      </c>
      <c r="K1902" s="176" t="s">
        <v>24</v>
      </c>
      <c r="L1902" s="170" t="s">
        <v>24</v>
      </c>
      <c r="M1902" s="173" t="s">
        <v>24</v>
      </c>
      <c r="N1902" s="578">
        <v>43199</v>
      </c>
      <c r="O1902" s="199" t="s">
        <v>24</v>
      </c>
      <c r="P1902" s="199" t="s">
        <v>24</v>
      </c>
      <c r="Q1902" s="198" t="str">
        <f t="shared" si="166"/>
        <v>-</v>
      </c>
      <c r="R1902" s="181" t="str">
        <f t="shared" ca="1" si="167"/>
        <v>TIDAK MCU</v>
      </c>
      <c r="S1902" s="451" t="s">
        <v>24</v>
      </c>
      <c r="T1902" s="904">
        <v>44440</v>
      </c>
      <c r="U1902" s="1329" t="s">
        <v>99</v>
      </c>
      <c r="V1902" s="1330" t="s">
        <v>24</v>
      </c>
      <c r="W1902" s="136" t="s">
        <v>24</v>
      </c>
      <c r="X1902" s="200"/>
      <c r="Y1902" s="201"/>
      <c r="Z1902" s="202"/>
      <c r="AA1902" s="1314" t="s">
        <v>24</v>
      </c>
      <c r="AB1902" s="232" t="s">
        <v>24</v>
      </c>
      <c r="AC1902" s="232" t="s">
        <v>24</v>
      </c>
      <c r="AD1902" s="232" t="s">
        <v>24</v>
      </c>
      <c r="AE1902" s="244" t="s">
        <v>24</v>
      </c>
      <c r="AF1902" s="244" t="s">
        <v>24</v>
      </c>
      <c r="AG1902" s="244" t="s">
        <v>24</v>
      </c>
      <c r="AH1902" s="902"/>
      <c r="AI1902" s="244" t="str">
        <f t="shared" si="169"/>
        <v>-------</v>
      </c>
      <c r="AJ1902" s="1307">
        <f t="shared" si="168"/>
        <v>43199</v>
      </c>
      <c r="AK1902" s="217" t="s">
        <v>24</v>
      </c>
      <c r="AL1902" s="614" t="s">
        <v>24</v>
      </c>
      <c r="AM1902" s="213"/>
      <c r="AN1902" s="244"/>
      <c r="AO1902" s="244"/>
      <c r="AP1902" s="213"/>
      <c r="AQ1902" s="180" t="s">
        <v>3094</v>
      </c>
      <c r="AR1902" s="213"/>
      <c r="AS1902" s="213"/>
      <c r="AT1902" s="213"/>
      <c r="AU1902" s="213"/>
      <c r="AV1902" s="177"/>
      <c r="AW1902" s="177"/>
      <c r="AX1902" s="177"/>
      <c r="AY1902" s="177"/>
      <c r="AZ1902" s="177"/>
    </row>
    <row r="1903" spans="2:52" ht="15" customHeight="1">
      <c r="B1903" s="1310">
        <v>1897</v>
      </c>
      <c r="C1903" s="553" t="s">
        <v>9616</v>
      </c>
      <c r="D1903" s="384" t="s">
        <v>9229</v>
      </c>
      <c r="E1903" s="521" t="s">
        <v>4241</v>
      </c>
      <c r="F1903" s="509" t="s">
        <v>9617</v>
      </c>
      <c r="G1903" s="509" t="s">
        <v>102</v>
      </c>
      <c r="H1903" s="522" t="s">
        <v>24</v>
      </c>
      <c r="I1903" s="687">
        <v>34878</v>
      </c>
      <c r="J1903" s="903">
        <f t="shared" ca="1" si="170"/>
        <v>26</v>
      </c>
      <c r="K1903" s="176" t="s">
        <v>24</v>
      </c>
      <c r="L1903" s="170" t="s">
        <v>24</v>
      </c>
      <c r="M1903" s="173" t="s">
        <v>24</v>
      </c>
      <c r="N1903" s="578">
        <v>43179</v>
      </c>
      <c r="O1903" s="199" t="s">
        <v>24</v>
      </c>
      <c r="P1903" s="199" t="s">
        <v>24</v>
      </c>
      <c r="Q1903" s="198" t="str">
        <f t="shared" si="166"/>
        <v>-</v>
      </c>
      <c r="R1903" s="181" t="str">
        <f t="shared" ca="1" si="167"/>
        <v>TIDAK MCU</v>
      </c>
      <c r="S1903" s="451" t="s">
        <v>9930</v>
      </c>
      <c r="T1903" s="904">
        <v>44375</v>
      </c>
      <c r="U1903" s="1312">
        <v>44375</v>
      </c>
      <c r="V1903" s="1330" t="s">
        <v>24</v>
      </c>
      <c r="W1903" s="136" t="s">
        <v>24</v>
      </c>
      <c r="X1903" s="200"/>
      <c r="Y1903" s="201"/>
      <c r="Z1903" s="202"/>
      <c r="AA1903" s="364" t="s">
        <v>927</v>
      </c>
      <c r="AB1903" s="232" t="s">
        <v>24</v>
      </c>
      <c r="AC1903" s="232" t="s">
        <v>24</v>
      </c>
      <c r="AD1903" s="232" t="s">
        <v>24</v>
      </c>
      <c r="AE1903" s="244" t="s">
        <v>24</v>
      </c>
      <c r="AF1903" s="244" t="s">
        <v>24</v>
      </c>
      <c r="AG1903" s="244" t="s">
        <v>24</v>
      </c>
      <c r="AH1903" s="902"/>
      <c r="AI1903" s="244" t="str">
        <f t="shared" si="169"/>
        <v>SC P360 - SC P410 A/M------</v>
      </c>
      <c r="AJ1903" s="1307">
        <f t="shared" si="168"/>
        <v>43179</v>
      </c>
      <c r="AK1903" s="199">
        <v>43508</v>
      </c>
      <c r="AL1903" s="696">
        <v>43509</v>
      </c>
      <c r="AM1903" s="213"/>
      <c r="AN1903" s="244"/>
      <c r="AO1903" s="244"/>
      <c r="AP1903" s="213" t="s">
        <v>24</v>
      </c>
      <c r="AQ1903" s="243" t="s">
        <v>3094</v>
      </c>
      <c r="AR1903" s="213"/>
      <c r="AS1903" s="213"/>
      <c r="AT1903" s="213"/>
      <c r="AU1903" s="213"/>
      <c r="AV1903" s="885"/>
      <c r="AW1903" s="885"/>
      <c r="AX1903" s="885"/>
      <c r="AY1903" s="885"/>
      <c r="AZ1903" s="177"/>
    </row>
    <row r="1904" spans="2:52" ht="15" customHeight="1">
      <c r="B1904" s="1310">
        <v>1898</v>
      </c>
      <c r="C1904" s="547" t="s">
        <v>9618</v>
      </c>
      <c r="D1904" s="232" t="s">
        <v>9212</v>
      </c>
      <c r="E1904" s="521" t="s">
        <v>4241</v>
      </c>
      <c r="F1904" s="1314" t="s">
        <v>9619</v>
      </c>
      <c r="G1904" s="509" t="s">
        <v>102</v>
      </c>
      <c r="H1904" s="522" t="s">
        <v>24</v>
      </c>
      <c r="I1904" s="687">
        <v>36357</v>
      </c>
      <c r="J1904" s="231">
        <f t="shared" ca="1" si="170"/>
        <v>22</v>
      </c>
      <c r="K1904" s="176" t="s">
        <v>24</v>
      </c>
      <c r="L1904" s="170" t="s">
        <v>24</v>
      </c>
      <c r="M1904" s="173" t="s">
        <v>24</v>
      </c>
      <c r="N1904" s="578">
        <v>43179</v>
      </c>
      <c r="O1904" s="199" t="s">
        <v>24</v>
      </c>
      <c r="P1904" s="199" t="s">
        <v>24</v>
      </c>
      <c r="Q1904" s="198" t="str">
        <f t="shared" si="166"/>
        <v>-</v>
      </c>
      <c r="R1904" s="181" t="str">
        <f t="shared" ca="1" si="167"/>
        <v>TIDAK MCU</v>
      </c>
      <c r="S1904" s="451" t="s">
        <v>24</v>
      </c>
      <c r="T1904" s="904">
        <v>44393</v>
      </c>
      <c r="U1904" s="1312" t="s">
        <v>99</v>
      </c>
      <c r="V1904" s="1330" t="s">
        <v>24</v>
      </c>
      <c r="W1904" s="136" t="s">
        <v>24</v>
      </c>
      <c r="X1904" s="200"/>
      <c r="Y1904" s="201"/>
      <c r="Z1904" s="202"/>
      <c r="AA1904" s="1314" t="s">
        <v>24</v>
      </c>
      <c r="AB1904" s="232" t="s">
        <v>24</v>
      </c>
      <c r="AC1904" s="232" t="s">
        <v>24</v>
      </c>
      <c r="AD1904" s="232" t="s">
        <v>24</v>
      </c>
      <c r="AE1904" s="244" t="s">
        <v>24</v>
      </c>
      <c r="AF1904" s="244" t="s">
        <v>24</v>
      </c>
      <c r="AG1904" s="244" t="s">
        <v>24</v>
      </c>
      <c r="AH1904" s="902"/>
      <c r="AI1904" s="244" t="str">
        <f t="shared" si="169"/>
        <v>-------</v>
      </c>
      <c r="AJ1904" s="1307">
        <f t="shared" si="168"/>
        <v>43179</v>
      </c>
      <c r="AK1904" s="217" t="s">
        <v>24</v>
      </c>
      <c r="AL1904" s="614" t="s">
        <v>24</v>
      </c>
      <c r="AM1904" s="213"/>
      <c r="AN1904" s="244"/>
      <c r="AO1904" s="244"/>
      <c r="AP1904" s="213"/>
      <c r="AQ1904" s="213"/>
      <c r="AR1904" s="213"/>
      <c r="AS1904" s="213"/>
      <c r="AT1904" s="213"/>
      <c r="AU1904" s="213"/>
      <c r="AZ1904" s="177"/>
    </row>
    <row r="1905" spans="1:60" ht="15" customHeight="1">
      <c r="B1905" s="1310">
        <v>1899</v>
      </c>
      <c r="C1905" s="547" t="s">
        <v>9620</v>
      </c>
      <c r="D1905" s="384" t="s">
        <v>9232</v>
      </c>
      <c r="E1905" s="521" t="s">
        <v>4241</v>
      </c>
      <c r="F1905" s="1314" t="s">
        <v>9621</v>
      </c>
      <c r="G1905" s="509" t="s">
        <v>102</v>
      </c>
      <c r="H1905" s="522" t="s">
        <v>24</v>
      </c>
      <c r="I1905" s="687">
        <v>35851</v>
      </c>
      <c r="J1905" s="231">
        <f t="shared" ca="1" si="170"/>
        <v>24</v>
      </c>
      <c r="K1905" s="176" t="s">
        <v>24</v>
      </c>
      <c r="L1905" s="170" t="s">
        <v>24</v>
      </c>
      <c r="M1905" s="173" t="s">
        <v>24</v>
      </c>
      <c r="N1905" s="578">
        <v>43179</v>
      </c>
      <c r="O1905" s="199" t="s">
        <v>24</v>
      </c>
      <c r="P1905" s="199" t="s">
        <v>24</v>
      </c>
      <c r="Q1905" s="198" t="str">
        <f t="shared" si="166"/>
        <v>-</v>
      </c>
      <c r="R1905" s="181" t="str">
        <f t="shared" ca="1" si="167"/>
        <v>TIDAK MCU</v>
      </c>
      <c r="S1905" s="451" t="s">
        <v>9931</v>
      </c>
      <c r="T1905" s="904">
        <v>44252</v>
      </c>
      <c r="U1905" s="1329">
        <v>44252</v>
      </c>
      <c r="V1905" s="1330" t="s">
        <v>24</v>
      </c>
      <c r="W1905" s="136" t="s">
        <v>24</v>
      </c>
      <c r="X1905" s="200"/>
      <c r="Y1905" s="201"/>
      <c r="Z1905" s="202"/>
      <c r="AA1905" s="364" t="s">
        <v>928</v>
      </c>
      <c r="AB1905" s="232" t="s">
        <v>925</v>
      </c>
      <c r="AC1905" s="232" t="s">
        <v>24</v>
      </c>
      <c r="AD1905" s="232" t="s">
        <v>24</v>
      </c>
      <c r="AE1905" s="244" t="s">
        <v>24</v>
      </c>
      <c r="AF1905" s="244" t="s">
        <v>24</v>
      </c>
      <c r="AG1905" s="244" t="s">
        <v>24</v>
      </c>
      <c r="AH1905" s="481"/>
      <c r="AI1905" s="244" t="str">
        <f t="shared" si="169"/>
        <v>DZ 85 - DZ 375PC 200 - PC 2000-----</v>
      </c>
      <c r="AJ1905" s="1307">
        <f t="shared" si="168"/>
        <v>43179</v>
      </c>
      <c r="AK1905" s="199">
        <v>43668</v>
      </c>
      <c r="AL1905" s="696">
        <v>43668</v>
      </c>
      <c r="AM1905" s="213"/>
      <c r="AN1905" s="244"/>
      <c r="AO1905" s="244"/>
      <c r="AP1905" s="213"/>
      <c r="AQ1905" s="180"/>
      <c r="AR1905" s="213"/>
      <c r="AS1905" s="213"/>
      <c r="AT1905" s="213"/>
      <c r="AU1905" s="213"/>
      <c r="AV1905" s="177"/>
      <c r="AW1905" s="177"/>
      <c r="AX1905" s="177"/>
      <c r="AY1905" s="177"/>
      <c r="AZ1905" s="177"/>
    </row>
    <row r="1906" spans="1:60" ht="15" customHeight="1">
      <c r="B1906" s="1310">
        <v>1900</v>
      </c>
      <c r="C1906" s="547" t="s">
        <v>9622</v>
      </c>
      <c r="D1906" s="384" t="s">
        <v>9229</v>
      </c>
      <c r="E1906" s="521" t="s">
        <v>4241</v>
      </c>
      <c r="F1906" s="1314" t="s">
        <v>9623</v>
      </c>
      <c r="G1906" s="509" t="s">
        <v>102</v>
      </c>
      <c r="H1906" s="522" t="s">
        <v>24</v>
      </c>
      <c r="I1906" s="687">
        <v>35511</v>
      </c>
      <c r="J1906" s="903">
        <f t="shared" ca="1" si="170"/>
        <v>25</v>
      </c>
      <c r="K1906" s="176" t="s">
        <v>24</v>
      </c>
      <c r="L1906" s="170" t="s">
        <v>24</v>
      </c>
      <c r="M1906" s="173" t="s">
        <v>24</v>
      </c>
      <c r="N1906" s="578">
        <v>43179</v>
      </c>
      <c r="O1906" s="595" t="s">
        <v>24</v>
      </c>
      <c r="P1906" s="199" t="s">
        <v>24</v>
      </c>
      <c r="Q1906" s="198" t="str">
        <f t="shared" si="166"/>
        <v>-</v>
      </c>
      <c r="R1906" s="181" t="str">
        <f t="shared" ca="1" si="167"/>
        <v>TIDAK MCU</v>
      </c>
      <c r="S1906" s="451" t="s">
        <v>9932</v>
      </c>
      <c r="T1906" s="904">
        <v>44277</v>
      </c>
      <c r="U1906" s="1329">
        <v>44277</v>
      </c>
      <c r="V1906" s="1313" t="s">
        <v>24</v>
      </c>
      <c r="W1906" s="136" t="s">
        <v>24</v>
      </c>
      <c r="X1906" s="200"/>
      <c r="Y1906" s="201"/>
      <c r="Z1906" s="202"/>
      <c r="AA1906" s="464" t="s">
        <v>927</v>
      </c>
      <c r="AB1906" s="232" t="s">
        <v>24</v>
      </c>
      <c r="AC1906" s="232" t="s">
        <v>24</v>
      </c>
      <c r="AD1906" s="232" t="s">
        <v>24</v>
      </c>
      <c r="AE1906" s="244" t="s">
        <v>24</v>
      </c>
      <c r="AF1906" s="244" t="s">
        <v>24</v>
      </c>
      <c r="AG1906" s="244" t="s">
        <v>24</v>
      </c>
      <c r="AH1906" s="902"/>
      <c r="AI1906" s="244" t="str">
        <f t="shared" si="169"/>
        <v>SC P360 - SC P410 A/M------</v>
      </c>
      <c r="AJ1906" s="1307">
        <f t="shared" si="168"/>
        <v>43179</v>
      </c>
      <c r="AK1906" s="199">
        <v>43508</v>
      </c>
      <c r="AL1906" s="696">
        <v>43509</v>
      </c>
      <c r="AM1906" s="213"/>
      <c r="AN1906" s="244"/>
      <c r="AO1906" s="244"/>
      <c r="AP1906" s="213"/>
      <c r="AQ1906" s="180"/>
      <c r="AR1906" s="213"/>
      <c r="AS1906" s="213"/>
      <c r="AT1906" s="213"/>
      <c r="AU1906" s="213"/>
      <c r="AV1906" s="885"/>
      <c r="AW1906" s="885"/>
      <c r="AX1906" s="885"/>
      <c r="AY1906" s="885"/>
      <c r="AZ1906" s="177"/>
    </row>
    <row r="1907" spans="1:60" ht="15" customHeight="1">
      <c r="B1907" s="1310">
        <v>1901</v>
      </c>
      <c r="C1907" s="547" t="s">
        <v>9624</v>
      </c>
      <c r="D1907" s="384" t="s">
        <v>9232</v>
      </c>
      <c r="E1907" s="521" t="s">
        <v>4241</v>
      </c>
      <c r="F1907" s="1314" t="s">
        <v>9625</v>
      </c>
      <c r="G1907" s="509" t="s">
        <v>102</v>
      </c>
      <c r="H1907" s="522" t="s">
        <v>24</v>
      </c>
      <c r="I1907" s="687">
        <v>34703</v>
      </c>
      <c r="J1907" s="903">
        <f t="shared" ca="1" si="170"/>
        <v>27</v>
      </c>
      <c r="K1907" s="176" t="s">
        <v>24</v>
      </c>
      <c r="L1907" s="170" t="s">
        <v>24</v>
      </c>
      <c r="M1907" s="173" t="s">
        <v>24</v>
      </c>
      <c r="N1907" s="578">
        <v>43179</v>
      </c>
      <c r="O1907" s="199" t="s">
        <v>24</v>
      </c>
      <c r="P1907" s="199" t="s">
        <v>24</v>
      </c>
      <c r="Q1907" s="198" t="str">
        <f t="shared" si="166"/>
        <v>-</v>
      </c>
      <c r="R1907" s="181" t="str">
        <f t="shared" ca="1" si="167"/>
        <v>TIDAK MCU</v>
      </c>
      <c r="S1907" s="451" t="s">
        <v>24</v>
      </c>
      <c r="T1907" s="904">
        <v>44565</v>
      </c>
      <c r="U1907" s="1329" t="s">
        <v>99</v>
      </c>
      <c r="V1907" s="904" t="s">
        <v>24</v>
      </c>
      <c r="W1907" s="136" t="s">
        <v>24</v>
      </c>
      <c r="X1907" s="200"/>
      <c r="Y1907" s="201"/>
      <c r="Z1907" s="202"/>
      <c r="AA1907" s="1314" t="s">
        <v>24</v>
      </c>
      <c r="AB1907" s="232" t="s">
        <v>24</v>
      </c>
      <c r="AC1907" s="232" t="s">
        <v>24</v>
      </c>
      <c r="AD1907" s="232" t="s">
        <v>24</v>
      </c>
      <c r="AE1907" s="244" t="s">
        <v>24</v>
      </c>
      <c r="AF1907" s="244" t="s">
        <v>24</v>
      </c>
      <c r="AG1907" s="244" t="s">
        <v>24</v>
      </c>
      <c r="AH1907" s="902"/>
      <c r="AI1907" s="244" t="str">
        <f t="shared" si="169"/>
        <v>-------</v>
      </c>
      <c r="AJ1907" s="1307">
        <f t="shared" si="168"/>
        <v>43179</v>
      </c>
      <c r="AK1907" s="217" t="s">
        <v>24</v>
      </c>
      <c r="AL1907" s="614" t="s">
        <v>24</v>
      </c>
      <c r="AM1907" s="213"/>
      <c r="AN1907" s="244"/>
      <c r="AO1907" s="244"/>
      <c r="AP1907" s="213"/>
      <c r="AQ1907" s="243" t="s">
        <v>3094</v>
      </c>
      <c r="AR1907" s="213"/>
      <c r="AS1907" s="213"/>
      <c r="AT1907" s="213"/>
      <c r="AU1907" s="213"/>
      <c r="AV1907" s="885"/>
      <c r="AW1907" s="885"/>
      <c r="AX1907" s="885"/>
      <c r="AY1907" s="885"/>
      <c r="AZ1907" s="177"/>
    </row>
    <row r="1908" spans="1:60" ht="15" customHeight="1">
      <c r="B1908" s="1310">
        <v>1902</v>
      </c>
      <c r="C1908" s="553" t="s">
        <v>9626</v>
      </c>
      <c r="D1908" s="384" t="s">
        <v>9229</v>
      </c>
      <c r="E1908" s="554" t="s">
        <v>4241</v>
      </c>
      <c r="F1908" s="1314" t="s">
        <v>9627</v>
      </c>
      <c r="G1908" s="509" t="s">
        <v>102</v>
      </c>
      <c r="H1908" s="522" t="s">
        <v>24</v>
      </c>
      <c r="I1908" s="687">
        <v>34459</v>
      </c>
      <c r="J1908" s="903">
        <f t="shared" ca="1" si="170"/>
        <v>28</v>
      </c>
      <c r="K1908" s="176" t="s">
        <v>24</v>
      </c>
      <c r="L1908" s="170" t="s">
        <v>24</v>
      </c>
      <c r="M1908" s="173" t="s">
        <v>24</v>
      </c>
      <c r="N1908" s="578">
        <v>43179</v>
      </c>
      <c r="O1908" s="199" t="s">
        <v>24</v>
      </c>
      <c r="P1908" s="199" t="s">
        <v>24</v>
      </c>
      <c r="Q1908" s="198" t="str">
        <f t="shared" si="166"/>
        <v>-</v>
      </c>
      <c r="R1908" s="181" t="str">
        <f t="shared" ca="1" si="167"/>
        <v>TIDAK MCU</v>
      </c>
      <c r="S1908" s="451" t="s">
        <v>24</v>
      </c>
      <c r="T1908" s="904">
        <v>44321</v>
      </c>
      <c r="U1908" s="1329" t="s">
        <v>24</v>
      </c>
      <c r="V1908" s="904" t="s">
        <v>24</v>
      </c>
      <c r="W1908" s="136" t="s">
        <v>24</v>
      </c>
      <c r="X1908" s="200"/>
      <c r="Y1908" s="201"/>
      <c r="Z1908" s="202"/>
      <c r="AA1908" s="1314" t="s">
        <v>24</v>
      </c>
      <c r="AB1908" s="232" t="s">
        <v>24</v>
      </c>
      <c r="AC1908" s="232" t="s">
        <v>24</v>
      </c>
      <c r="AD1908" s="232" t="s">
        <v>24</v>
      </c>
      <c r="AE1908" s="244" t="s">
        <v>24</v>
      </c>
      <c r="AF1908" s="244" t="s">
        <v>24</v>
      </c>
      <c r="AG1908" s="244" t="s">
        <v>24</v>
      </c>
      <c r="AH1908" s="902"/>
      <c r="AI1908" s="244" t="str">
        <f t="shared" si="169"/>
        <v>-------</v>
      </c>
      <c r="AJ1908" s="1307">
        <f t="shared" si="168"/>
        <v>43179</v>
      </c>
      <c r="AK1908" s="217" t="s">
        <v>24</v>
      </c>
      <c r="AL1908" s="614" t="s">
        <v>24</v>
      </c>
      <c r="AM1908" s="213"/>
      <c r="AN1908" s="244"/>
      <c r="AO1908" s="244"/>
      <c r="AP1908" s="213"/>
      <c r="AQ1908" s="1231" t="s">
        <v>3094</v>
      </c>
      <c r="AR1908" s="213"/>
      <c r="AS1908" s="213"/>
      <c r="AT1908" s="213"/>
      <c r="AU1908" s="213"/>
      <c r="AV1908" s="885"/>
      <c r="AW1908" s="885"/>
      <c r="AX1908" s="885"/>
      <c r="AY1908" s="885"/>
      <c r="AZ1908" s="177"/>
    </row>
    <row r="1909" spans="1:60" ht="15" customHeight="1">
      <c r="B1909" s="1310">
        <v>1903</v>
      </c>
      <c r="C1909" s="553" t="s">
        <v>9628</v>
      </c>
      <c r="D1909" s="384" t="s">
        <v>9152</v>
      </c>
      <c r="E1909" s="521" t="s">
        <v>4241</v>
      </c>
      <c r="F1909" s="1314" t="s">
        <v>9629</v>
      </c>
      <c r="G1909" s="509" t="s">
        <v>102</v>
      </c>
      <c r="H1909" s="612" t="s">
        <v>9630</v>
      </c>
      <c r="I1909" s="1455">
        <v>34145</v>
      </c>
      <c r="J1909" s="231">
        <f t="shared" ca="1" si="170"/>
        <v>28</v>
      </c>
      <c r="K1909" s="176" t="s">
        <v>24</v>
      </c>
      <c r="L1909" s="170" t="s">
        <v>24</v>
      </c>
      <c r="M1909" s="173" t="s">
        <v>24</v>
      </c>
      <c r="N1909" s="578">
        <v>43533</v>
      </c>
      <c r="O1909" s="199" t="s">
        <v>24</v>
      </c>
      <c r="P1909" s="199" t="s">
        <v>24</v>
      </c>
      <c r="Q1909" s="198" t="str">
        <f t="shared" si="166"/>
        <v>-</v>
      </c>
      <c r="R1909" s="181" t="str">
        <f t="shared" ca="1" si="167"/>
        <v>TIDAK MCU</v>
      </c>
      <c r="S1909" s="451" t="s">
        <v>24</v>
      </c>
      <c r="T1909" s="1313">
        <v>44372</v>
      </c>
      <c r="U1909" s="1329" t="s">
        <v>24</v>
      </c>
      <c r="V1909" s="395" t="s">
        <v>24</v>
      </c>
      <c r="W1909" s="136" t="s">
        <v>24</v>
      </c>
      <c r="X1909" s="200"/>
      <c r="Y1909" s="201"/>
      <c r="Z1909" s="202"/>
      <c r="AA1909" s="1314" t="s">
        <v>24</v>
      </c>
      <c r="AB1909" s="232" t="s">
        <v>24</v>
      </c>
      <c r="AC1909" s="232" t="s">
        <v>24</v>
      </c>
      <c r="AD1909" s="232" t="s">
        <v>24</v>
      </c>
      <c r="AE1909" s="244" t="s">
        <v>24</v>
      </c>
      <c r="AF1909" s="244" t="s">
        <v>24</v>
      </c>
      <c r="AG1909" s="244" t="s">
        <v>24</v>
      </c>
      <c r="AH1909" s="902"/>
      <c r="AI1909" s="244" t="str">
        <f t="shared" si="169"/>
        <v>-------</v>
      </c>
      <c r="AJ1909" s="1307">
        <f t="shared" si="168"/>
        <v>43533</v>
      </c>
      <c r="AK1909" s="217" t="s">
        <v>24</v>
      </c>
      <c r="AL1909" s="614" t="s">
        <v>24</v>
      </c>
      <c r="AM1909" s="213"/>
      <c r="AN1909" s="244"/>
      <c r="AO1909" s="244"/>
      <c r="AP1909" s="213"/>
      <c r="AQ1909" s="243" t="s">
        <v>3094</v>
      </c>
      <c r="AR1909" s="213"/>
      <c r="AS1909" s="213"/>
      <c r="AT1909" s="213"/>
      <c r="AU1909" s="213"/>
      <c r="AV1909" s="177"/>
      <c r="AW1909" s="177"/>
      <c r="AX1909" s="177"/>
      <c r="AY1909" s="177"/>
      <c r="AZ1909" s="177"/>
    </row>
    <row r="1910" spans="1:60" ht="15" customHeight="1">
      <c r="A1910" s="1298"/>
      <c r="B1910" s="1310">
        <v>1904</v>
      </c>
      <c r="C1910" s="1492" t="s">
        <v>9631</v>
      </c>
      <c r="D1910" s="877" t="s">
        <v>272</v>
      </c>
      <c r="E1910" s="709" t="s">
        <v>4241</v>
      </c>
      <c r="F1910" s="445" t="s">
        <v>9632</v>
      </c>
      <c r="G1910" s="912" t="s">
        <v>102</v>
      </c>
      <c r="H1910" s="1643" t="s">
        <v>24</v>
      </c>
      <c r="I1910" s="1737">
        <v>33164</v>
      </c>
      <c r="J1910" s="445">
        <f t="shared" ca="1" si="170"/>
        <v>31</v>
      </c>
      <c r="K1910" s="2046" t="s">
        <v>24</v>
      </c>
      <c r="L1910" s="1844" t="s">
        <v>24</v>
      </c>
      <c r="M1910" s="1882" t="s">
        <v>24</v>
      </c>
      <c r="N1910" s="928">
        <v>43531</v>
      </c>
      <c r="O1910" s="1727" t="s">
        <v>24</v>
      </c>
      <c r="P1910" s="1727" t="s">
        <v>24</v>
      </c>
      <c r="Q1910" s="920" t="str">
        <f t="shared" si="166"/>
        <v>-</v>
      </c>
      <c r="R1910" s="919" t="str">
        <f t="shared" ca="1" si="167"/>
        <v>TIDAK MCU</v>
      </c>
      <c r="S1910" s="517" t="s">
        <v>24</v>
      </c>
      <c r="T1910" s="446">
        <v>44487</v>
      </c>
      <c r="U1910" s="517" t="s">
        <v>99</v>
      </c>
      <c r="V1910" s="446" t="s">
        <v>24</v>
      </c>
      <c r="W1910" s="446" t="s">
        <v>24</v>
      </c>
      <c r="X1910" s="1492"/>
      <c r="Y1910" s="922"/>
      <c r="Z1910" s="1949"/>
      <c r="AA1910" s="877" t="s">
        <v>24</v>
      </c>
      <c r="AB1910" s="877" t="s">
        <v>24</v>
      </c>
      <c r="AC1910" s="877" t="s">
        <v>24</v>
      </c>
      <c r="AD1910" s="877" t="s">
        <v>24</v>
      </c>
      <c r="AE1910" s="447" t="s">
        <v>24</v>
      </c>
      <c r="AF1910" s="447" t="s">
        <v>24</v>
      </c>
      <c r="AG1910" s="447" t="s">
        <v>24</v>
      </c>
      <c r="AH1910" s="1577"/>
      <c r="AI1910" s="244" t="str">
        <f t="shared" si="169"/>
        <v>-------</v>
      </c>
      <c r="AJ1910" s="878">
        <f t="shared" si="168"/>
        <v>43531</v>
      </c>
      <c r="AK1910" s="1727" t="s">
        <v>24</v>
      </c>
      <c r="AL1910" s="928" t="s">
        <v>24</v>
      </c>
      <c r="AM1910" s="447"/>
      <c r="AN1910" s="447"/>
      <c r="AO1910" s="447"/>
      <c r="AP1910" s="447"/>
      <c r="AQ1910" s="2002" t="s">
        <v>6564</v>
      </c>
      <c r="AR1910" s="447" t="s">
        <v>102</v>
      </c>
      <c r="AS1910" s="447" t="s">
        <v>272</v>
      </c>
      <c r="AT1910" s="447" t="s">
        <v>11505</v>
      </c>
      <c r="AU1910" s="447" t="s">
        <v>24</v>
      </c>
      <c r="AV1910" s="458"/>
      <c r="AW1910" s="458"/>
      <c r="AX1910" s="458"/>
      <c r="AY1910" s="458"/>
      <c r="AZ1910" s="177"/>
    </row>
    <row r="1911" spans="1:60" ht="15" customHeight="1">
      <c r="B1911" s="1310">
        <v>1905</v>
      </c>
      <c r="C1911" s="553" t="s">
        <v>9633</v>
      </c>
      <c r="D1911" s="384" t="s">
        <v>226</v>
      </c>
      <c r="E1911" s="521" t="s">
        <v>4241</v>
      </c>
      <c r="F1911" s="1314" t="s">
        <v>9634</v>
      </c>
      <c r="G1911" s="509" t="s">
        <v>102</v>
      </c>
      <c r="H1911" s="522" t="s">
        <v>24</v>
      </c>
      <c r="I1911" s="687">
        <v>36701</v>
      </c>
      <c r="J1911" s="903">
        <f t="shared" ca="1" si="170"/>
        <v>21</v>
      </c>
      <c r="K1911" s="314" t="s">
        <v>24</v>
      </c>
      <c r="L1911" s="322" t="s">
        <v>24</v>
      </c>
      <c r="M1911" s="332" t="s">
        <v>24</v>
      </c>
      <c r="N1911" s="578">
        <v>43590</v>
      </c>
      <c r="O1911" s="199" t="s">
        <v>24</v>
      </c>
      <c r="P1911" s="199" t="s">
        <v>24</v>
      </c>
      <c r="Q1911" s="198" t="str">
        <f t="shared" si="166"/>
        <v>-</v>
      </c>
      <c r="R1911" s="181" t="str">
        <f t="shared" ca="1" si="167"/>
        <v>TIDAK MCU</v>
      </c>
      <c r="S1911" s="451" t="s">
        <v>24</v>
      </c>
      <c r="T1911" s="1313">
        <v>44371</v>
      </c>
      <c r="U1911" s="1329" t="s">
        <v>24</v>
      </c>
      <c r="V1911" s="904" t="s">
        <v>24</v>
      </c>
      <c r="W1911" s="136" t="s">
        <v>24</v>
      </c>
      <c r="X1911" s="200"/>
      <c r="Y1911" s="201"/>
      <c r="Z1911" s="202"/>
      <c r="AA1911" s="232" t="s">
        <v>24</v>
      </c>
      <c r="AB1911" s="232" t="s">
        <v>24</v>
      </c>
      <c r="AC1911" s="232" t="s">
        <v>24</v>
      </c>
      <c r="AD1911" s="232" t="s">
        <v>24</v>
      </c>
      <c r="AE1911" s="244" t="s">
        <v>24</v>
      </c>
      <c r="AF1911" s="244" t="s">
        <v>24</v>
      </c>
      <c r="AG1911" s="244" t="s">
        <v>24</v>
      </c>
      <c r="AH1911" s="902"/>
      <c r="AI1911" s="244" t="str">
        <f t="shared" si="169"/>
        <v>-------</v>
      </c>
      <c r="AJ1911" s="1307">
        <f t="shared" si="168"/>
        <v>43590</v>
      </c>
      <c r="AK1911" s="217" t="s">
        <v>24</v>
      </c>
      <c r="AL1911" s="614" t="s">
        <v>24</v>
      </c>
      <c r="AM1911" s="213"/>
      <c r="AN1911" s="244"/>
      <c r="AO1911" s="244"/>
      <c r="AP1911" s="213"/>
      <c r="AQ1911" s="1231" t="s">
        <v>3094</v>
      </c>
      <c r="AR1911" s="213"/>
      <c r="AS1911" s="213"/>
      <c r="AT1911" s="213"/>
      <c r="AU1911" s="213"/>
      <c r="AV1911" s="177"/>
      <c r="AW1911" s="177"/>
      <c r="AX1911" s="177"/>
      <c r="AY1911" s="177"/>
      <c r="AZ1911" s="177"/>
    </row>
    <row r="1912" spans="1:60" ht="15" customHeight="1">
      <c r="B1912" s="1310">
        <v>1906</v>
      </c>
      <c r="C1912" s="547" t="s">
        <v>3274</v>
      </c>
      <c r="D1912" s="384" t="s">
        <v>9212</v>
      </c>
      <c r="E1912" s="521" t="s">
        <v>4241</v>
      </c>
      <c r="F1912" s="1314" t="s">
        <v>9635</v>
      </c>
      <c r="G1912" s="509" t="s">
        <v>102</v>
      </c>
      <c r="H1912" s="522" t="s">
        <v>24</v>
      </c>
      <c r="I1912" s="687">
        <v>36133</v>
      </c>
      <c r="J1912" s="1314">
        <f t="shared" ca="1" si="170"/>
        <v>23</v>
      </c>
      <c r="K1912" s="314" t="s">
        <v>24</v>
      </c>
      <c r="L1912" s="322" t="s">
        <v>24</v>
      </c>
      <c r="M1912" s="332" t="s">
        <v>24</v>
      </c>
      <c r="N1912" s="578">
        <v>43161</v>
      </c>
      <c r="O1912" s="199" t="s">
        <v>24</v>
      </c>
      <c r="P1912" s="199" t="s">
        <v>24</v>
      </c>
      <c r="Q1912" s="198" t="str">
        <f t="shared" si="166"/>
        <v>-</v>
      </c>
      <c r="R1912" s="181" t="str">
        <f t="shared" ca="1" si="167"/>
        <v>TIDAK MCU</v>
      </c>
      <c r="S1912" s="451" t="s">
        <v>9933</v>
      </c>
      <c r="T1912" s="1330">
        <v>44534</v>
      </c>
      <c r="U1912" s="1329">
        <v>44534</v>
      </c>
      <c r="V1912" s="1330" t="s">
        <v>24</v>
      </c>
      <c r="W1912" s="1311" t="s">
        <v>24</v>
      </c>
      <c r="X1912" s="200"/>
      <c r="Y1912" s="201"/>
      <c r="Z1912" s="202"/>
      <c r="AA1912" s="232" t="s">
        <v>926</v>
      </c>
      <c r="AB1912" s="232" t="s">
        <v>24</v>
      </c>
      <c r="AC1912" s="232" t="s">
        <v>24</v>
      </c>
      <c r="AD1912" s="232" t="s">
        <v>24</v>
      </c>
      <c r="AE1912" s="244" t="s">
        <v>24</v>
      </c>
      <c r="AF1912" s="244" t="s">
        <v>24</v>
      </c>
      <c r="AG1912" s="244" t="s">
        <v>24</v>
      </c>
      <c r="AH1912" s="902"/>
      <c r="AI1912" s="244" t="str">
        <f t="shared" si="169"/>
        <v>HD 465, HD 785------</v>
      </c>
      <c r="AJ1912" s="1315">
        <f t="shared" si="168"/>
        <v>43161</v>
      </c>
      <c r="AK1912" s="199">
        <v>43794</v>
      </c>
      <c r="AL1912" s="696">
        <v>43794</v>
      </c>
      <c r="AM1912" s="213"/>
      <c r="AN1912" s="244"/>
      <c r="AO1912" s="244"/>
      <c r="AP1912" s="213"/>
      <c r="AQ1912" s="213" t="s">
        <v>3094</v>
      </c>
      <c r="AR1912" s="213"/>
      <c r="AS1912" s="213"/>
      <c r="AT1912" s="213"/>
      <c r="AU1912" s="213"/>
      <c r="AZ1912" s="177"/>
    </row>
    <row r="1913" spans="1:60" ht="15" customHeight="1">
      <c r="B1913" s="1310">
        <v>1907</v>
      </c>
      <c r="C1913" s="553" t="s">
        <v>9636</v>
      </c>
      <c r="D1913" s="384" t="s">
        <v>6644</v>
      </c>
      <c r="E1913" s="521" t="s">
        <v>4241</v>
      </c>
      <c r="F1913" s="1314" t="s">
        <v>9637</v>
      </c>
      <c r="G1913" s="509" t="s">
        <v>102</v>
      </c>
      <c r="H1913" s="522" t="s">
        <v>24</v>
      </c>
      <c r="I1913" s="687">
        <v>34757</v>
      </c>
      <c r="J1913" s="903">
        <f t="shared" ca="1" si="170"/>
        <v>27</v>
      </c>
      <c r="K1913" s="312" t="s">
        <v>24</v>
      </c>
      <c r="L1913" s="322" t="s">
        <v>24</v>
      </c>
      <c r="M1913" s="332" t="s">
        <v>24</v>
      </c>
      <c r="N1913" s="578">
        <v>43248</v>
      </c>
      <c r="O1913" s="199" t="s">
        <v>24</v>
      </c>
      <c r="P1913" s="199" t="s">
        <v>24</v>
      </c>
      <c r="Q1913" s="198" t="str">
        <f t="shared" si="166"/>
        <v>-</v>
      </c>
      <c r="R1913" s="181" t="str">
        <f t="shared" ca="1" si="167"/>
        <v>TIDAK MCU</v>
      </c>
      <c r="S1913" s="451" t="s">
        <v>24</v>
      </c>
      <c r="T1913" s="1313">
        <v>44619</v>
      </c>
      <c r="U1913" s="212" t="s">
        <v>99</v>
      </c>
      <c r="V1913" s="904" t="s">
        <v>24</v>
      </c>
      <c r="W1913" s="136" t="s">
        <v>24</v>
      </c>
      <c r="X1913" s="200"/>
      <c r="Y1913" s="201"/>
      <c r="Z1913" s="202"/>
      <c r="AA1913" s="232" t="s">
        <v>24</v>
      </c>
      <c r="AB1913" s="232" t="s">
        <v>24</v>
      </c>
      <c r="AC1913" s="232" t="s">
        <v>24</v>
      </c>
      <c r="AD1913" s="232" t="s">
        <v>24</v>
      </c>
      <c r="AE1913" s="244" t="s">
        <v>24</v>
      </c>
      <c r="AF1913" s="244" t="s">
        <v>24</v>
      </c>
      <c r="AG1913" s="244" t="s">
        <v>24</v>
      </c>
      <c r="AH1913" s="481"/>
      <c r="AI1913" s="244" t="str">
        <f t="shared" si="169"/>
        <v>-------</v>
      </c>
      <c r="AJ1913" s="1307">
        <f t="shared" si="168"/>
        <v>43248</v>
      </c>
      <c r="AK1913" s="217" t="s">
        <v>24</v>
      </c>
      <c r="AL1913" s="614" t="s">
        <v>24</v>
      </c>
      <c r="AM1913" s="213"/>
      <c r="AN1913" s="244"/>
      <c r="AO1913" s="244"/>
      <c r="AP1913" s="213"/>
      <c r="AQ1913" s="180"/>
      <c r="AR1913" s="213"/>
      <c r="AS1913" s="213"/>
      <c r="AT1913" s="213"/>
      <c r="AU1913" s="213"/>
      <c r="AV1913" s="885"/>
      <c r="AW1913" s="885"/>
      <c r="AX1913" s="885"/>
      <c r="AY1913" s="885"/>
      <c r="AZ1913" s="177"/>
    </row>
    <row r="1914" spans="1:60" ht="15" customHeight="1">
      <c r="B1914" s="1310">
        <v>1908</v>
      </c>
      <c r="C1914" s="547" t="s">
        <v>9638</v>
      </c>
      <c r="D1914" s="384" t="s">
        <v>976</v>
      </c>
      <c r="E1914" s="521" t="s">
        <v>4241</v>
      </c>
      <c r="F1914" s="1314" t="s">
        <v>9639</v>
      </c>
      <c r="G1914" s="509" t="s">
        <v>102</v>
      </c>
      <c r="H1914" s="522" t="s">
        <v>24</v>
      </c>
      <c r="I1914" s="687">
        <v>35443</v>
      </c>
      <c r="J1914" s="1314">
        <f t="shared" ca="1" si="170"/>
        <v>25</v>
      </c>
      <c r="K1914" s="312" t="s">
        <v>24</v>
      </c>
      <c r="L1914" s="322" t="s">
        <v>24</v>
      </c>
      <c r="M1914" s="332" t="s">
        <v>24</v>
      </c>
      <c r="N1914" s="578">
        <v>43251</v>
      </c>
      <c r="O1914" s="199" t="s">
        <v>24</v>
      </c>
      <c r="P1914" s="199" t="s">
        <v>24</v>
      </c>
      <c r="Q1914" s="198" t="str">
        <f t="shared" ref="Q1914:Q1977" si="171">IF(OR(O1914="-",O1914=""),"-",O1914+365)</f>
        <v>-</v>
      </c>
      <c r="R1914" s="181" t="str">
        <f t="shared" ref="R1914:R1977" ca="1" si="172">IF(OR(O1914="",O1914="-"),"TIDAK MCU",IF(Q1914&gt;TODAY(),"BERLAKU","EXPIRED"))</f>
        <v>TIDAK MCU</v>
      </c>
      <c r="S1914" s="451" t="s">
        <v>24</v>
      </c>
      <c r="T1914" s="1330">
        <v>44574</v>
      </c>
      <c r="U1914" s="1329" t="s">
        <v>99</v>
      </c>
      <c r="V1914" s="1330" t="s">
        <v>24</v>
      </c>
      <c r="W1914" s="1311" t="s">
        <v>24</v>
      </c>
      <c r="X1914" s="200"/>
      <c r="Y1914" s="201"/>
      <c r="Z1914" s="202"/>
      <c r="AA1914" s="232" t="s">
        <v>24</v>
      </c>
      <c r="AB1914" s="232" t="s">
        <v>24</v>
      </c>
      <c r="AC1914" s="232" t="s">
        <v>24</v>
      </c>
      <c r="AD1914" s="232" t="s">
        <v>24</v>
      </c>
      <c r="AE1914" s="244" t="s">
        <v>24</v>
      </c>
      <c r="AF1914" s="244" t="s">
        <v>24</v>
      </c>
      <c r="AG1914" s="244" t="s">
        <v>24</v>
      </c>
      <c r="AH1914" s="902"/>
      <c r="AI1914" s="244" t="str">
        <f t="shared" si="169"/>
        <v>-------</v>
      </c>
      <c r="AJ1914" s="1315">
        <f t="shared" ref="AJ1914:AJ1977" si="173">N1914</f>
        <v>43251</v>
      </c>
      <c r="AK1914" s="217" t="s">
        <v>24</v>
      </c>
      <c r="AL1914" s="614" t="s">
        <v>24</v>
      </c>
      <c r="AM1914" s="213"/>
      <c r="AN1914" s="244"/>
      <c r="AO1914" s="244"/>
      <c r="AP1914" s="213"/>
      <c r="AQ1914" s="180"/>
      <c r="AR1914" s="213"/>
      <c r="AS1914" s="213"/>
      <c r="AT1914" s="213"/>
      <c r="AU1914" s="213"/>
      <c r="AV1914" s="885"/>
      <c r="AW1914" s="885"/>
      <c r="AX1914" s="885"/>
      <c r="AY1914" s="885"/>
      <c r="AZ1914" s="177"/>
    </row>
    <row r="1915" spans="1:60" s="2186" customFormat="1" ht="15" customHeight="1">
      <c r="A1915" s="160"/>
      <c r="B1915" s="1310">
        <v>1909</v>
      </c>
      <c r="C1915" s="547" t="s">
        <v>9640</v>
      </c>
      <c r="D1915" s="232" t="s">
        <v>6644</v>
      </c>
      <c r="E1915" s="568" t="s">
        <v>4241</v>
      </c>
      <c r="F1915" s="1314" t="s">
        <v>9641</v>
      </c>
      <c r="G1915" s="311" t="s">
        <v>102</v>
      </c>
      <c r="H1915" s="522" t="s">
        <v>24</v>
      </c>
      <c r="I1915" s="687">
        <v>35055</v>
      </c>
      <c r="J1915" s="903">
        <f t="shared" ca="1" si="170"/>
        <v>26</v>
      </c>
      <c r="K1915" s="176" t="s">
        <v>24</v>
      </c>
      <c r="L1915" s="170" t="s">
        <v>24</v>
      </c>
      <c r="M1915" s="173" t="s">
        <v>24</v>
      </c>
      <c r="N1915" s="578">
        <v>43251</v>
      </c>
      <c r="O1915" s="199" t="s">
        <v>24</v>
      </c>
      <c r="P1915" s="199" t="s">
        <v>24</v>
      </c>
      <c r="Q1915" s="198" t="str">
        <f t="shared" si="171"/>
        <v>-</v>
      </c>
      <c r="R1915" s="181" t="str">
        <f t="shared" ca="1" si="172"/>
        <v>TIDAK MCU</v>
      </c>
      <c r="S1915" s="451" t="s">
        <v>24</v>
      </c>
      <c r="T1915" s="1313">
        <v>44552</v>
      </c>
      <c r="U1915" s="1329" t="s">
        <v>99</v>
      </c>
      <c r="V1915" s="904" t="s">
        <v>24</v>
      </c>
      <c r="W1915" s="136" t="s">
        <v>24</v>
      </c>
      <c r="X1915" s="200"/>
      <c r="Y1915" s="201"/>
      <c r="Z1915" s="202"/>
      <c r="AA1915" s="1314" t="s">
        <v>24</v>
      </c>
      <c r="AB1915" s="232" t="s">
        <v>24</v>
      </c>
      <c r="AC1915" s="232" t="s">
        <v>24</v>
      </c>
      <c r="AD1915" s="232" t="s">
        <v>24</v>
      </c>
      <c r="AE1915" s="244" t="s">
        <v>24</v>
      </c>
      <c r="AF1915" s="244" t="s">
        <v>24</v>
      </c>
      <c r="AG1915" s="244" t="s">
        <v>24</v>
      </c>
      <c r="AH1915" s="902"/>
      <c r="AI1915" s="244" t="str">
        <f t="shared" si="169"/>
        <v>-------</v>
      </c>
      <c r="AJ1915" s="1307">
        <f t="shared" si="173"/>
        <v>43251</v>
      </c>
      <c r="AK1915" s="217" t="s">
        <v>24</v>
      </c>
      <c r="AL1915" s="614" t="s">
        <v>24</v>
      </c>
      <c r="AM1915" s="213"/>
      <c r="AN1915" s="244"/>
      <c r="AO1915" s="244"/>
      <c r="AP1915" s="213"/>
      <c r="AQ1915" s="180"/>
      <c r="AR1915" s="213"/>
      <c r="AS1915" s="213"/>
      <c r="AT1915" s="213"/>
      <c r="AU1915" s="213"/>
      <c r="AV1915" s="885"/>
      <c r="AW1915" s="885"/>
      <c r="AX1915" s="885"/>
      <c r="AY1915" s="885"/>
      <c r="AZ1915" s="885"/>
      <c r="BA1915" s="1206"/>
      <c r="BB1915" s="1206"/>
      <c r="BC1915" s="1206"/>
      <c r="BD1915" s="1206"/>
      <c r="BE1915" s="1206"/>
      <c r="BF1915" s="1206"/>
      <c r="BG1915" s="1206"/>
      <c r="BH1915" s="1206"/>
    </row>
    <row r="1916" spans="1:60" ht="15" customHeight="1">
      <c r="B1916" s="1310">
        <v>1910</v>
      </c>
      <c r="C1916" s="547" t="s">
        <v>9642</v>
      </c>
      <c r="D1916" s="384" t="s">
        <v>11495</v>
      </c>
      <c r="E1916" s="521" t="s">
        <v>4241</v>
      </c>
      <c r="F1916" s="1314" t="s">
        <v>9643</v>
      </c>
      <c r="G1916" s="509" t="s">
        <v>102</v>
      </c>
      <c r="H1916" s="522" t="s">
        <v>24</v>
      </c>
      <c r="I1916" s="687">
        <v>35440</v>
      </c>
      <c r="J1916" s="231">
        <f t="shared" ca="1" si="170"/>
        <v>25</v>
      </c>
      <c r="K1916" s="312" t="s">
        <v>24</v>
      </c>
      <c r="L1916" s="322" t="s">
        <v>24</v>
      </c>
      <c r="M1916" s="332" t="s">
        <v>24</v>
      </c>
      <c r="N1916" s="578">
        <v>43251</v>
      </c>
      <c r="O1916" s="199" t="s">
        <v>24</v>
      </c>
      <c r="P1916" s="199" t="s">
        <v>24</v>
      </c>
      <c r="Q1916" s="198" t="str">
        <f t="shared" si="171"/>
        <v>-</v>
      </c>
      <c r="R1916" s="181" t="str">
        <f t="shared" ca="1" si="172"/>
        <v>TIDAK MCU</v>
      </c>
      <c r="S1916" s="451" t="s">
        <v>24</v>
      </c>
      <c r="T1916" s="1313">
        <v>44571</v>
      </c>
      <c r="U1916" s="1329" t="s">
        <v>99</v>
      </c>
      <c r="V1916" s="904" t="s">
        <v>24</v>
      </c>
      <c r="W1916" s="136" t="s">
        <v>24</v>
      </c>
      <c r="X1916" s="200"/>
      <c r="Y1916" s="201"/>
      <c r="Z1916" s="202"/>
      <c r="AA1916" s="232" t="s">
        <v>24</v>
      </c>
      <c r="AB1916" s="232" t="s">
        <v>24</v>
      </c>
      <c r="AC1916" s="232" t="s">
        <v>24</v>
      </c>
      <c r="AD1916" s="232" t="s">
        <v>24</v>
      </c>
      <c r="AE1916" s="244" t="s">
        <v>24</v>
      </c>
      <c r="AF1916" s="244" t="s">
        <v>24</v>
      </c>
      <c r="AG1916" s="244" t="s">
        <v>24</v>
      </c>
      <c r="AH1916" s="481"/>
      <c r="AI1916" s="244" t="str">
        <f t="shared" si="169"/>
        <v>-------</v>
      </c>
      <c r="AJ1916" s="1307">
        <f t="shared" si="173"/>
        <v>43251</v>
      </c>
      <c r="AK1916" s="217" t="s">
        <v>24</v>
      </c>
      <c r="AL1916" s="614" t="s">
        <v>24</v>
      </c>
      <c r="AM1916" s="213"/>
      <c r="AN1916" s="244"/>
      <c r="AO1916" s="244"/>
      <c r="AP1916" s="213"/>
      <c r="AQ1916" s="1231" t="s">
        <v>3094</v>
      </c>
      <c r="AR1916" s="213"/>
      <c r="AS1916" s="213"/>
      <c r="AT1916" s="213"/>
      <c r="AU1916" s="213"/>
      <c r="AV1916" s="885"/>
      <c r="AW1916" s="885"/>
      <c r="AX1916" s="885"/>
      <c r="AY1916" s="885"/>
      <c r="AZ1916" s="177"/>
    </row>
    <row r="1917" spans="1:60" ht="15" customHeight="1">
      <c r="B1917" s="1310">
        <v>1911</v>
      </c>
      <c r="C1917" s="553" t="s">
        <v>9644</v>
      </c>
      <c r="D1917" s="384" t="s">
        <v>226</v>
      </c>
      <c r="E1917" s="554" t="s">
        <v>4241</v>
      </c>
      <c r="F1917" s="1314" t="s">
        <v>9645</v>
      </c>
      <c r="G1917" s="509" t="s">
        <v>102</v>
      </c>
      <c r="H1917" s="522" t="s">
        <v>24</v>
      </c>
      <c r="I1917" s="687">
        <v>35895</v>
      </c>
      <c r="J1917" s="231">
        <f t="shared" ca="1" si="170"/>
        <v>24</v>
      </c>
      <c r="K1917" s="312" t="s">
        <v>24</v>
      </c>
      <c r="L1917" s="322" t="s">
        <v>24</v>
      </c>
      <c r="M1917" s="332" t="s">
        <v>24</v>
      </c>
      <c r="N1917" s="578">
        <v>43435</v>
      </c>
      <c r="O1917" s="199" t="s">
        <v>24</v>
      </c>
      <c r="P1917" s="199" t="s">
        <v>24</v>
      </c>
      <c r="Q1917" s="198" t="str">
        <f t="shared" si="171"/>
        <v>-</v>
      </c>
      <c r="R1917" s="181" t="str">
        <f t="shared" ca="1" si="172"/>
        <v>TIDAK MCU</v>
      </c>
      <c r="S1917" s="451" t="s">
        <v>9934</v>
      </c>
      <c r="T1917" s="1313">
        <v>44296</v>
      </c>
      <c r="U1917" s="1329">
        <v>44296</v>
      </c>
      <c r="V1917" s="904" t="s">
        <v>24</v>
      </c>
      <c r="W1917" s="136" t="s">
        <v>24</v>
      </c>
      <c r="X1917" s="200"/>
      <c r="Y1917" s="201"/>
      <c r="Z1917" s="202"/>
      <c r="AA1917" s="464" t="s">
        <v>927</v>
      </c>
      <c r="AB1917" s="232" t="s">
        <v>24</v>
      </c>
      <c r="AC1917" s="232" t="s">
        <v>24</v>
      </c>
      <c r="AD1917" s="232" t="s">
        <v>24</v>
      </c>
      <c r="AE1917" s="244" t="s">
        <v>24</v>
      </c>
      <c r="AF1917" s="244" t="s">
        <v>24</v>
      </c>
      <c r="AG1917" s="244" t="s">
        <v>24</v>
      </c>
      <c r="AH1917" s="902"/>
      <c r="AI1917" s="244" t="str">
        <f t="shared" si="169"/>
        <v>SC P360 - SC P410 A/M------</v>
      </c>
      <c r="AJ1917" s="1307">
        <f t="shared" si="173"/>
        <v>43435</v>
      </c>
      <c r="AK1917" s="199">
        <v>43508</v>
      </c>
      <c r="AL1917" s="696">
        <v>43509</v>
      </c>
      <c r="AM1917" s="213"/>
      <c r="AN1917" s="244"/>
      <c r="AO1917" s="244"/>
      <c r="AP1917" s="213"/>
      <c r="AQ1917" s="213"/>
      <c r="AR1917" s="213"/>
      <c r="AS1917" s="213"/>
      <c r="AT1917" s="213"/>
      <c r="AU1917" s="213"/>
      <c r="AV1917" s="177"/>
      <c r="AW1917" s="177"/>
      <c r="AX1917" s="177"/>
      <c r="AY1917" s="177"/>
      <c r="AZ1917" s="177"/>
    </row>
    <row r="1918" spans="1:60" ht="15" customHeight="1">
      <c r="B1918" s="1310">
        <v>1912</v>
      </c>
      <c r="C1918" s="553" t="s">
        <v>9646</v>
      </c>
      <c r="D1918" s="384" t="s">
        <v>976</v>
      </c>
      <c r="E1918" s="554" t="s">
        <v>4241</v>
      </c>
      <c r="F1918" s="1314" t="s">
        <v>9647</v>
      </c>
      <c r="G1918" s="509" t="s">
        <v>102</v>
      </c>
      <c r="H1918" s="522" t="s">
        <v>24</v>
      </c>
      <c r="I1918" s="687">
        <v>35502</v>
      </c>
      <c r="J1918" s="903">
        <f t="shared" ca="1" si="170"/>
        <v>25</v>
      </c>
      <c r="K1918" s="176" t="s">
        <v>24</v>
      </c>
      <c r="L1918" s="170" t="s">
        <v>24</v>
      </c>
      <c r="M1918" s="173" t="s">
        <v>24</v>
      </c>
      <c r="N1918" s="578">
        <v>43251</v>
      </c>
      <c r="O1918" s="199" t="s">
        <v>24</v>
      </c>
      <c r="P1918" s="199" t="s">
        <v>24</v>
      </c>
      <c r="Q1918" s="198" t="str">
        <f t="shared" si="171"/>
        <v>-</v>
      </c>
      <c r="R1918" s="181" t="str">
        <f t="shared" ca="1" si="172"/>
        <v>TIDAK MCU</v>
      </c>
      <c r="S1918" s="451" t="s">
        <v>24</v>
      </c>
      <c r="T1918" s="1313">
        <v>44633</v>
      </c>
      <c r="U1918" s="1329" t="s">
        <v>99</v>
      </c>
      <c r="V1918" s="904" t="s">
        <v>24</v>
      </c>
      <c r="W1918" s="136" t="s">
        <v>24</v>
      </c>
      <c r="X1918" s="200"/>
      <c r="Y1918" s="201"/>
      <c r="Z1918" s="202"/>
      <c r="AA1918" s="1314" t="s">
        <v>24</v>
      </c>
      <c r="AB1918" s="232" t="s">
        <v>24</v>
      </c>
      <c r="AC1918" s="232" t="s">
        <v>24</v>
      </c>
      <c r="AD1918" s="232" t="s">
        <v>24</v>
      </c>
      <c r="AE1918" s="244" t="s">
        <v>24</v>
      </c>
      <c r="AF1918" s="244" t="s">
        <v>24</v>
      </c>
      <c r="AG1918" s="244" t="s">
        <v>24</v>
      </c>
      <c r="AH1918" s="902"/>
      <c r="AI1918" s="244" t="str">
        <f t="shared" si="169"/>
        <v>-------</v>
      </c>
      <c r="AJ1918" s="1307">
        <f t="shared" si="173"/>
        <v>43251</v>
      </c>
      <c r="AK1918" s="217" t="s">
        <v>24</v>
      </c>
      <c r="AL1918" s="614" t="s">
        <v>24</v>
      </c>
      <c r="AM1918" s="213"/>
      <c r="AN1918" s="244"/>
      <c r="AO1918" s="244"/>
      <c r="AP1918" s="213"/>
      <c r="AQ1918" s="243" t="s">
        <v>3094</v>
      </c>
      <c r="AR1918" s="213"/>
      <c r="AS1918" s="213"/>
      <c r="AT1918" s="213"/>
      <c r="AU1918" s="213"/>
      <c r="AV1918" s="885"/>
      <c r="AW1918" s="885"/>
      <c r="AX1918" s="885"/>
      <c r="AY1918" s="885"/>
      <c r="AZ1918" s="177"/>
    </row>
    <row r="1919" spans="1:60" ht="15" customHeight="1">
      <c r="B1919" s="1310">
        <v>1913</v>
      </c>
      <c r="C1919" s="547" t="s">
        <v>9648</v>
      </c>
      <c r="D1919" s="384" t="s">
        <v>976</v>
      </c>
      <c r="E1919" s="568" t="s">
        <v>4241</v>
      </c>
      <c r="F1919" s="1314" t="s">
        <v>9649</v>
      </c>
      <c r="G1919" s="311" t="s">
        <v>102</v>
      </c>
      <c r="H1919" s="522" t="s">
        <v>24</v>
      </c>
      <c r="I1919" s="687">
        <v>35450</v>
      </c>
      <c r="J1919" s="903">
        <f t="shared" ca="1" si="170"/>
        <v>25</v>
      </c>
      <c r="K1919" s="312" t="s">
        <v>24</v>
      </c>
      <c r="L1919" s="322" t="s">
        <v>24</v>
      </c>
      <c r="M1919" s="332" t="s">
        <v>24</v>
      </c>
      <c r="N1919" s="578">
        <v>43251</v>
      </c>
      <c r="O1919" s="199" t="s">
        <v>24</v>
      </c>
      <c r="P1919" s="199" t="s">
        <v>24</v>
      </c>
      <c r="Q1919" s="198" t="str">
        <f t="shared" si="171"/>
        <v>-</v>
      </c>
      <c r="R1919" s="181" t="str">
        <f t="shared" ca="1" si="172"/>
        <v>TIDAK MCU</v>
      </c>
      <c r="S1919" s="451" t="s">
        <v>24</v>
      </c>
      <c r="T1919" s="904">
        <v>44581</v>
      </c>
      <c r="U1919" s="1329" t="s">
        <v>99</v>
      </c>
      <c r="V1919" s="904" t="s">
        <v>24</v>
      </c>
      <c r="W1919" s="136" t="s">
        <v>24</v>
      </c>
      <c r="X1919" s="200"/>
      <c r="Y1919" s="201"/>
      <c r="Z1919" s="202"/>
      <c r="AA1919" s="232" t="s">
        <v>24</v>
      </c>
      <c r="AB1919" s="232" t="s">
        <v>24</v>
      </c>
      <c r="AC1919" s="232" t="s">
        <v>24</v>
      </c>
      <c r="AD1919" s="232" t="s">
        <v>24</v>
      </c>
      <c r="AE1919" s="244" t="s">
        <v>24</v>
      </c>
      <c r="AF1919" s="244" t="s">
        <v>24</v>
      </c>
      <c r="AG1919" s="244" t="s">
        <v>24</v>
      </c>
      <c r="AH1919" s="902"/>
      <c r="AI1919" s="244" t="str">
        <f t="shared" si="169"/>
        <v>-------</v>
      </c>
      <c r="AJ1919" s="1307">
        <f t="shared" si="173"/>
        <v>43251</v>
      </c>
      <c r="AK1919" s="217" t="s">
        <v>24</v>
      </c>
      <c r="AL1919" s="614" t="s">
        <v>24</v>
      </c>
      <c r="AM1919" s="213"/>
      <c r="AN1919" s="244"/>
      <c r="AO1919" s="244"/>
      <c r="AP1919" s="213"/>
      <c r="AQ1919" s="213"/>
      <c r="AR1919" s="213"/>
      <c r="AS1919" s="213"/>
      <c r="AT1919" s="213"/>
      <c r="AU1919" s="213"/>
      <c r="AV1919" s="885"/>
      <c r="AW1919" s="885"/>
      <c r="AX1919" s="885"/>
      <c r="AY1919" s="885"/>
      <c r="AZ1919" s="177"/>
    </row>
    <row r="1920" spans="1:60" ht="15" customHeight="1">
      <c r="B1920" s="1310">
        <v>1914</v>
      </c>
      <c r="C1920" s="553" t="s">
        <v>8420</v>
      </c>
      <c r="D1920" s="384" t="s">
        <v>976</v>
      </c>
      <c r="E1920" s="554" t="s">
        <v>4241</v>
      </c>
      <c r="F1920" s="697" t="s">
        <v>9650</v>
      </c>
      <c r="G1920" s="509" t="s">
        <v>102</v>
      </c>
      <c r="H1920" s="522" t="s">
        <v>24</v>
      </c>
      <c r="I1920" s="687">
        <v>35148</v>
      </c>
      <c r="J1920" s="231">
        <f t="shared" ca="1" si="170"/>
        <v>26</v>
      </c>
      <c r="K1920" s="176" t="s">
        <v>24</v>
      </c>
      <c r="L1920" s="170" t="s">
        <v>24</v>
      </c>
      <c r="M1920" s="173" t="s">
        <v>24</v>
      </c>
      <c r="N1920" s="578">
        <v>43251</v>
      </c>
      <c r="O1920" s="199" t="s">
        <v>24</v>
      </c>
      <c r="P1920" s="199" t="s">
        <v>24</v>
      </c>
      <c r="Q1920" s="198" t="str">
        <f t="shared" si="171"/>
        <v>-</v>
      </c>
      <c r="R1920" s="181" t="str">
        <f t="shared" ca="1" si="172"/>
        <v>TIDAK MCU</v>
      </c>
      <c r="S1920" s="451" t="s">
        <v>24</v>
      </c>
      <c r="T1920" s="1313">
        <v>44279</v>
      </c>
      <c r="U1920" s="1329" t="s">
        <v>24</v>
      </c>
      <c r="V1920" s="395" t="s">
        <v>24</v>
      </c>
      <c r="W1920" s="136" t="s">
        <v>24</v>
      </c>
      <c r="X1920" s="200"/>
      <c r="Y1920" s="201"/>
      <c r="Z1920" s="202"/>
      <c r="AA1920" s="1314" t="s">
        <v>24</v>
      </c>
      <c r="AB1920" s="232" t="s">
        <v>24</v>
      </c>
      <c r="AC1920" s="232" t="s">
        <v>24</v>
      </c>
      <c r="AD1920" s="232" t="s">
        <v>24</v>
      </c>
      <c r="AE1920" s="244" t="s">
        <v>24</v>
      </c>
      <c r="AF1920" s="244" t="s">
        <v>24</v>
      </c>
      <c r="AG1920" s="244" t="s">
        <v>24</v>
      </c>
      <c r="AH1920" s="902"/>
      <c r="AI1920" s="244" t="str">
        <f t="shared" si="169"/>
        <v>-------</v>
      </c>
      <c r="AJ1920" s="1315">
        <f t="shared" si="173"/>
        <v>43251</v>
      </c>
      <c r="AK1920" s="217" t="s">
        <v>24</v>
      </c>
      <c r="AL1920" s="614" t="s">
        <v>24</v>
      </c>
      <c r="AM1920" s="213"/>
      <c r="AN1920" s="244"/>
      <c r="AO1920" s="244"/>
      <c r="AP1920" s="213"/>
      <c r="AQ1920" s="243" t="s">
        <v>3094</v>
      </c>
      <c r="AR1920" s="213"/>
      <c r="AS1920" s="213"/>
      <c r="AT1920" s="213"/>
      <c r="AU1920" s="213"/>
      <c r="AV1920" s="885"/>
      <c r="AW1920" s="885"/>
      <c r="AX1920" s="885"/>
      <c r="AY1920" s="885"/>
      <c r="AZ1920" s="177"/>
    </row>
    <row r="1921" spans="2:52" ht="15" customHeight="1">
      <c r="B1921" s="1310">
        <v>1915</v>
      </c>
      <c r="C1921" s="547" t="s">
        <v>9651</v>
      </c>
      <c r="D1921" s="232" t="s">
        <v>6644</v>
      </c>
      <c r="E1921" s="521" t="s">
        <v>4241</v>
      </c>
      <c r="F1921" s="1314" t="s">
        <v>9652</v>
      </c>
      <c r="G1921" s="509" t="s">
        <v>102</v>
      </c>
      <c r="H1921" s="522" t="s">
        <v>24</v>
      </c>
      <c r="I1921" s="687">
        <v>34894</v>
      </c>
      <c r="J1921" s="231">
        <f t="shared" ca="1" si="170"/>
        <v>26</v>
      </c>
      <c r="K1921" s="176" t="s">
        <v>24</v>
      </c>
      <c r="L1921" s="170" t="s">
        <v>24</v>
      </c>
      <c r="M1921" s="173" t="s">
        <v>24</v>
      </c>
      <c r="N1921" s="578">
        <v>43251</v>
      </c>
      <c r="O1921" s="199" t="s">
        <v>24</v>
      </c>
      <c r="P1921" s="199" t="s">
        <v>24</v>
      </c>
      <c r="Q1921" s="198" t="str">
        <f t="shared" si="171"/>
        <v>-</v>
      </c>
      <c r="R1921" s="181" t="str">
        <f t="shared" ca="1" si="172"/>
        <v>TIDAK MCU</v>
      </c>
      <c r="S1921" s="451" t="s">
        <v>24</v>
      </c>
      <c r="T1921" s="1313">
        <v>44391</v>
      </c>
      <c r="U1921" s="1329" t="s">
        <v>99</v>
      </c>
      <c r="V1921" s="395" t="s">
        <v>24</v>
      </c>
      <c r="W1921" s="136" t="s">
        <v>24</v>
      </c>
      <c r="X1921" s="200"/>
      <c r="Y1921" s="201"/>
      <c r="Z1921" s="202"/>
      <c r="AA1921" s="1314" t="s">
        <v>24</v>
      </c>
      <c r="AB1921" s="232" t="s">
        <v>24</v>
      </c>
      <c r="AC1921" s="232" t="s">
        <v>24</v>
      </c>
      <c r="AD1921" s="232" t="s">
        <v>24</v>
      </c>
      <c r="AE1921" s="244" t="s">
        <v>24</v>
      </c>
      <c r="AF1921" s="244" t="s">
        <v>24</v>
      </c>
      <c r="AG1921" s="244" t="s">
        <v>24</v>
      </c>
      <c r="AH1921" s="902"/>
      <c r="AI1921" s="244" t="str">
        <f t="shared" si="169"/>
        <v>-------</v>
      </c>
      <c r="AJ1921" s="1315">
        <f t="shared" si="173"/>
        <v>43251</v>
      </c>
      <c r="AK1921" s="217" t="s">
        <v>24</v>
      </c>
      <c r="AL1921" s="614" t="s">
        <v>24</v>
      </c>
      <c r="AM1921" s="213"/>
      <c r="AN1921" s="244"/>
      <c r="AO1921" s="244"/>
      <c r="AP1921" s="213"/>
      <c r="AQ1921" s="180"/>
      <c r="AR1921" s="213"/>
      <c r="AS1921" s="213"/>
      <c r="AT1921" s="213"/>
      <c r="AU1921" s="213"/>
      <c r="AV1921" s="885"/>
      <c r="AW1921" s="885"/>
      <c r="AX1921" s="885"/>
      <c r="AY1921" s="885"/>
      <c r="AZ1921" s="177"/>
    </row>
    <row r="1922" spans="2:52" ht="15" customHeight="1">
      <c r="B1922" s="1310">
        <v>1916</v>
      </c>
      <c r="C1922" s="553" t="s">
        <v>1027</v>
      </c>
      <c r="D1922" s="232" t="s">
        <v>6644</v>
      </c>
      <c r="E1922" s="521" t="s">
        <v>4241</v>
      </c>
      <c r="F1922" s="1314" t="s">
        <v>9653</v>
      </c>
      <c r="G1922" s="509" t="s">
        <v>102</v>
      </c>
      <c r="H1922" s="522" t="s">
        <v>24</v>
      </c>
      <c r="I1922" s="687">
        <v>34018</v>
      </c>
      <c r="J1922" s="903">
        <f t="shared" ca="1" si="170"/>
        <v>29</v>
      </c>
      <c r="K1922" s="312" t="s">
        <v>24</v>
      </c>
      <c r="L1922" s="322" t="s">
        <v>24</v>
      </c>
      <c r="M1922" s="332" t="s">
        <v>24</v>
      </c>
      <c r="N1922" s="578">
        <v>43252</v>
      </c>
      <c r="O1922" s="199" t="s">
        <v>24</v>
      </c>
      <c r="P1922" s="199" t="s">
        <v>24</v>
      </c>
      <c r="Q1922" s="198" t="str">
        <f t="shared" si="171"/>
        <v>-</v>
      </c>
      <c r="R1922" s="181" t="str">
        <f t="shared" ca="1" si="172"/>
        <v>TIDAK MCU</v>
      </c>
      <c r="S1922" s="451" t="s">
        <v>24</v>
      </c>
      <c r="T1922" s="1313">
        <v>44610</v>
      </c>
      <c r="U1922" s="1329" t="s">
        <v>24</v>
      </c>
      <c r="V1922" s="395" t="s">
        <v>24</v>
      </c>
      <c r="W1922" s="136" t="s">
        <v>24</v>
      </c>
      <c r="X1922" s="200"/>
      <c r="Y1922" s="201"/>
      <c r="Z1922" s="202"/>
      <c r="AA1922" s="1314" t="s">
        <v>24</v>
      </c>
      <c r="AB1922" s="232" t="s">
        <v>24</v>
      </c>
      <c r="AC1922" s="232" t="s">
        <v>24</v>
      </c>
      <c r="AD1922" s="232" t="s">
        <v>24</v>
      </c>
      <c r="AE1922" s="244" t="s">
        <v>24</v>
      </c>
      <c r="AF1922" s="244" t="s">
        <v>24</v>
      </c>
      <c r="AG1922" s="244" t="s">
        <v>24</v>
      </c>
      <c r="AH1922" s="902"/>
      <c r="AI1922" s="244" t="str">
        <f t="shared" si="169"/>
        <v>-------</v>
      </c>
      <c r="AJ1922" s="1315">
        <f t="shared" si="173"/>
        <v>43252</v>
      </c>
      <c r="AK1922" s="217" t="s">
        <v>24</v>
      </c>
      <c r="AL1922" s="614" t="s">
        <v>24</v>
      </c>
      <c r="AM1922" s="213"/>
      <c r="AN1922" s="244"/>
      <c r="AO1922" s="244"/>
      <c r="AP1922" s="213"/>
      <c r="AQ1922" s="213"/>
      <c r="AR1922" s="213"/>
      <c r="AS1922" s="213"/>
      <c r="AT1922" s="213"/>
      <c r="AU1922" s="213"/>
      <c r="AV1922" s="177"/>
      <c r="AW1922" s="177"/>
      <c r="AX1922" s="177"/>
      <c r="AY1922" s="177"/>
      <c r="AZ1922" s="177"/>
    </row>
    <row r="1923" spans="2:52" ht="15" customHeight="1">
      <c r="B1923" s="1310">
        <v>1917</v>
      </c>
      <c r="C1923" s="553" t="s">
        <v>9655</v>
      </c>
      <c r="D1923" s="384" t="s">
        <v>6644</v>
      </c>
      <c r="E1923" s="521" t="s">
        <v>4241</v>
      </c>
      <c r="F1923" s="1314" t="s">
        <v>9656</v>
      </c>
      <c r="G1923" s="509" t="s">
        <v>102</v>
      </c>
      <c r="H1923" s="522" t="s">
        <v>12059</v>
      </c>
      <c r="I1923" s="687">
        <v>35161</v>
      </c>
      <c r="J1923" s="903">
        <f t="shared" ca="1" si="170"/>
        <v>26</v>
      </c>
      <c r="K1923" s="312" t="s">
        <v>24</v>
      </c>
      <c r="L1923" s="322" t="s">
        <v>24</v>
      </c>
      <c r="M1923" s="332" t="s">
        <v>24</v>
      </c>
      <c r="N1923" s="578">
        <v>43323</v>
      </c>
      <c r="O1923" s="199" t="s">
        <v>24</v>
      </c>
      <c r="P1923" s="199" t="s">
        <v>24</v>
      </c>
      <c r="Q1923" s="198" t="str">
        <f t="shared" si="171"/>
        <v>-</v>
      </c>
      <c r="R1923" s="181" t="str">
        <f t="shared" ca="1" si="172"/>
        <v>TIDAK MCU</v>
      </c>
      <c r="S1923" s="451" t="s">
        <v>24</v>
      </c>
      <c r="T1923" s="1313">
        <v>44292</v>
      </c>
      <c r="U1923" s="1329" t="s">
        <v>24</v>
      </c>
      <c r="V1923" s="904" t="s">
        <v>24</v>
      </c>
      <c r="W1923" s="136" t="s">
        <v>24</v>
      </c>
      <c r="X1923" s="200"/>
      <c r="Y1923" s="201"/>
      <c r="Z1923" s="202"/>
      <c r="AA1923" s="1314" t="s">
        <v>24</v>
      </c>
      <c r="AB1923" s="232" t="s">
        <v>24</v>
      </c>
      <c r="AC1923" s="232" t="s">
        <v>24</v>
      </c>
      <c r="AD1923" s="232" t="s">
        <v>24</v>
      </c>
      <c r="AE1923" s="244" t="s">
        <v>24</v>
      </c>
      <c r="AF1923" s="244" t="s">
        <v>24</v>
      </c>
      <c r="AG1923" s="244" t="s">
        <v>24</v>
      </c>
      <c r="AH1923" s="902"/>
      <c r="AI1923" s="244" t="str">
        <f t="shared" si="169"/>
        <v>-------</v>
      </c>
      <c r="AJ1923" s="1307">
        <f t="shared" si="173"/>
        <v>43323</v>
      </c>
      <c r="AK1923" s="217" t="s">
        <v>24</v>
      </c>
      <c r="AL1923" s="614" t="s">
        <v>24</v>
      </c>
      <c r="AM1923" s="213"/>
      <c r="AN1923" s="244"/>
      <c r="AO1923" s="244"/>
      <c r="AP1923" s="213"/>
      <c r="AQ1923" s="1231" t="s">
        <v>3094</v>
      </c>
      <c r="AR1923" s="213"/>
      <c r="AS1923" s="213"/>
      <c r="AT1923" s="213"/>
      <c r="AU1923" s="213"/>
      <c r="AV1923" s="885"/>
      <c r="AW1923" s="885"/>
      <c r="AX1923" s="885"/>
      <c r="AY1923" s="885"/>
      <c r="AZ1923" s="177"/>
    </row>
    <row r="1924" spans="2:52" ht="15" customHeight="1">
      <c r="B1924" s="1310">
        <v>1918</v>
      </c>
      <c r="C1924" s="553" t="s">
        <v>8426</v>
      </c>
      <c r="D1924" s="384" t="s">
        <v>230</v>
      </c>
      <c r="E1924" s="521" t="s">
        <v>4228</v>
      </c>
      <c r="F1924" s="509" t="s">
        <v>8427</v>
      </c>
      <c r="G1924" s="509" t="s">
        <v>102</v>
      </c>
      <c r="H1924" s="612" t="s">
        <v>8428</v>
      </c>
      <c r="I1924" s="217">
        <v>34395</v>
      </c>
      <c r="J1924" s="903">
        <f t="shared" ca="1" si="170"/>
        <v>28</v>
      </c>
      <c r="K1924" s="312" t="s">
        <v>24</v>
      </c>
      <c r="L1924" s="322" t="s">
        <v>24</v>
      </c>
      <c r="M1924" s="332" t="s">
        <v>24</v>
      </c>
      <c r="N1924" s="578">
        <v>43617</v>
      </c>
      <c r="O1924" s="199" t="s">
        <v>24</v>
      </c>
      <c r="P1924" s="232" t="s">
        <v>24</v>
      </c>
      <c r="Q1924" s="198" t="str">
        <f t="shared" si="171"/>
        <v>-</v>
      </c>
      <c r="R1924" s="181" t="str">
        <f t="shared" ca="1" si="172"/>
        <v>TIDAK MCU</v>
      </c>
      <c r="S1924" s="451" t="s">
        <v>9045</v>
      </c>
      <c r="T1924" s="1313">
        <v>44622</v>
      </c>
      <c r="U1924" s="1329">
        <v>44622</v>
      </c>
      <c r="V1924" s="904" t="s">
        <v>24</v>
      </c>
      <c r="W1924" s="136" t="s">
        <v>24</v>
      </c>
      <c r="X1924" s="200"/>
      <c r="Y1924" s="201"/>
      <c r="Z1924" s="202"/>
      <c r="AA1924" s="462" t="s">
        <v>589</v>
      </c>
      <c r="AB1924" s="462" t="s">
        <v>4457</v>
      </c>
      <c r="AC1924" s="462" t="s">
        <v>9107</v>
      </c>
      <c r="AD1924" s="232"/>
      <c r="AE1924" s="244"/>
      <c r="AF1924" s="244"/>
      <c r="AG1924" s="213"/>
      <c r="AH1924" s="1305"/>
      <c r="AI1924" s="244" t="str">
        <f t="shared" si="169"/>
        <v>DZ 85SC P360, SC P380HD 465</v>
      </c>
      <c r="AJ1924" s="1307">
        <f t="shared" si="173"/>
        <v>43617</v>
      </c>
      <c r="AK1924" s="530">
        <v>43629</v>
      </c>
      <c r="AL1924" s="696">
        <v>43629</v>
      </c>
      <c r="AM1924" s="213"/>
      <c r="AN1924" s="244"/>
      <c r="AO1924" s="244"/>
      <c r="AP1924" s="213"/>
      <c r="AQ1924" s="1231" t="s">
        <v>3094</v>
      </c>
      <c r="AR1924" s="213"/>
      <c r="AS1924" s="213"/>
      <c r="AT1924" s="213"/>
      <c r="AU1924" s="213"/>
      <c r="AV1924" s="885"/>
      <c r="AW1924" s="885"/>
      <c r="AX1924" s="885"/>
      <c r="AY1924" s="885"/>
      <c r="AZ1924" s="177"/>
    </row>
    <row r="1925" spans="2:52" ht="15" customHeight="1">
      <c r="B1925" s="1310">
        <v>1919</v>
      </c>
      <c r="C1925" s="547" t="s">
        <v>9659</v>
      </c>
      <c r="D1925" s="232" t="s">
        <v>6644</v>
      </c>
      <c r="E1925" s="521" t="s">
        <v>4241</v>
      </c>
      <c r="F1925" s="1314" t="s">
        <v>9660</v>
      </c>
      <c r="G1925" s="509" t="s">
        <v>102</v>
      </c>
      <c r="H1925" s="935" t="s">
        <v>24</v>
      </c>
      <c r="I1925" s="687">
        <v>34793</v>
      </c>
      <c r="J1925" s="903">
        <f t="shared" ca="1" si="170"/>
        <v>27</v>
      </c>
      <c r="K1925" s="312" t="s">
        <v>24</v>
      </c>
      <c r="L1925" s="322" t="s">
        <v>24</v>
      </c>
      <c r="M1925" s="332" t="s">
        <v>24</v>
      </c>
      <c r="N1925" s="578">
        <v>43323</v>
      </c>
      <c r="O1925" s="199" t="s">
        <v>24</v>
      </c>
      <c r="P1925" s="199" t="s">
        <v>24</v>
      </c>
      <c r="Q1925" s="198" t="str">
        <f t="shared" si="171"/>
        <v>-</v>
      </c>
      <c r="R1925" s="181" t="str">
        <f t="shared" ca="1" si="172"/>
        <v>TIDAK MCU</v>
      </c>
      <c r="S1925" s="451" t="s">
        <v>24</v>
      </c>
      <c r="T1925" s="1313">
        <v>44290</v>
      </c>
      <c r="U1925" s="1329" t="s">
        <v>99</v>
      </c>
      <c r="V1925" s="904" t="s">
        <v>24</v>
      </c>
      <c r="W1925" s="136" t="s">
        <v>24</v>
      </c>
      <c r="X1925" s="200"/>
      <c r="Y1925" s="201"/>
      <c r="Z1925" s="202"/>
      <c r="AA1925" s="232" t="s">
        <v>24</v>
      </c>
      <c r="AB1925" s="232" t="s">
        <v>24</v>
      </c>
      <c r="AC1925" s="232" t="s">
        <v>24</v>
      </c>
      <c r="AD1925" s="232" t="s">
        <v>24</v>
      </c>
      <c r="AE1925" s="244" t="s">
        <v>24</v>
      </c>
      <c r="AF1925" s="244" t="s">
        <v>24</v>
      </c>
      <c r="AG1925" s="244" t="s">
        <v>24</v>
      </c>
      <c r="AH1925" s="902"/>
      <c r="AI1925" s="244" t="str">
        <f t="shared" si="169"/>
        <v>-------</v>
      </c>
      <c r="AJ1925" s="1307">
        <f t="shared" si="173"/>
        <v>43323</v>
      </c>
      <c r="AK1925" s="217" t="s">
        <v>24</v>
      </c>
      <c r="AL1925" s="614" t="s">
        <v>24</v>
      </c>
      <c r="AM1925" s="213"/>
      <c r="AN1925" s="244"/>
      <c r="AO1925" s="244"/>
      <c r="AP1925" s="213"/>
      <c r="AQ1925" s="213"/>
      <c r="AR1925" s="213"/>
      <c r="AS1925" s="213"/>
      <c r="AT1925" s="213"/>
      <c r="AU1925" s="180"/>
      <c r="AV1925" s="885"/>
      <c r="AW1925" s="885"/>
      <c r="AX1925" s="885"/>
      <c r="AY1925" s="885"/>
      <c r="AZ1925" s="177"/>
    </row>
    <row r="1926" spans="2:52" ht="15" customHeight="1">
      <c r="B1926" s="1310">
        <v>1920</v>
      </c>
      <c r="C1926" s="547" t="s">
        <v>9661</v>
      </c>
      <c r="D1926" s="384" t="s">
        <v>226</v>
      </c>
      <c r="E1926" s="521" t="s">
        <v>4241</v>
      </c>
      <c r="F1926" s="1314" t="s">
        <v>9662</v>
      </c>
      <c r="G1926" s="509" t="s">
        <v>102</v>
      </c>
      <c r="H1926" s="522" t="s">
        <v>24</v>
      </c>
      <c r="I1926" s="687">
        <v>36214</v>
      </c>
      <c r="J1926" s="903">
        <f t="shared" ca="1" si="170"/>
        <v>23</v>
      </c>
      <c r="K1926" s="176" t="s">
        <v>24</v>
      </c>
      <c r="L1926" s="170" t="s">
        <v>24</v>
      </c>
      <c r="M1926" s="173" t="s">
        <v>24</v>
      </c>
      <c r="N1926" s="578">
        <v>43800</v>
      </c>
      <c r="O1926" s="199" t="s">
        <v>24</v>
      </c>
      <c r="P1926" s="199" t="s">
        <v>24</v>
      </c>
      <c r="Q1926" s="198" t="str">
        <f t="shared" si="171"/>
        <v>-</v>
      </c>
      <c r="R1926" s="181" t="str">
        <f t="shared" ca="1" si="172"/>
        <v>TIDAK MCU</v>
      </c>
      <c r="S1926" s="451" t="s">
        <v>9935</v>
      </c>
      <c r="T1926" s="1313">
        <v>44250</v>
      </c>
      <c r="U1926" s="1329">
        <v>44250</v>
      </c>
      <c r="V1926" s="904" t="s">
        <v>24</v>
      </c>
      <c r="W1926" s="136" t="s">
        <v>24</v>
      </c>
      <c r="X1926" s="200"/>
      <c r="Y1926" s="201"/>
      <c r="Z1926" s="202"/>
      <c r="AA1926" s="364" t="s">
        <v>927</v>
      </c>
      <c r="AB1926" s="232" t="s">
        <v>24</v>
      </c>
      <c r="AC1926" s="232" t="s">
        <v>24</v>
      </c>
      <c r="AD1926" s="232" t="s">
        <v>24</v>
      </c>
      <c r="AE1926" s="244" t="s">
        <v>24</v>
      </c>
      <c r="AF1926" s="244" t="s">
        <v>24</v>
      </c>
      <c r="AG1926" s="244" t="s">
        <v>24</v>
      </c>
      <c r="AH1926" s="902"/>
      <c r="AI1926" s="244" t="str">
        <f t="shared" si="169"/>
        <v>SC P360 - SC P410 A/M------</v>
      </c>
      <c r="AJ1926" s="1307">
        <f t="shared" si="173"/>
        <v>43800</v>
      </c>
      <c r="AK1926" s="199">
        <v>43508</v>
      </c>
      <c r="AL1926" s="696">
        <v>43509</v>
      </c>
      <c r="AM1926" s="213"/>
      <c r="AN1926" s="244"/>
      <c r="AO1926" s="244"/>
      <c r="AP1926" s="213"/>
      <c r="AQ1926" s="213"/>
      <c r="AR1926" s="213"/>
      <c r="AS1926" s="213"/>
      <c r="AT1926" s="213"/>
      <c r="AU1926" s="213"/>
      <c r="AV1926" s="885"/>
      <c r="AW1926" s="885"/>
      <c r="AX1926" s="885"/>
      <c r="AY1926" s="885"/>
      <c r="AZ1926" s="885"/>
    </row>
    <row r="1927" spans="2:52" ht="15" customHeight="1">
      <c r="B1927" s="1310">
        <v>1921</v>
      </c>
      <c r="C1927" s="547" t="s">
        <v>9663</v>
      </c>
      <c r="D1927" s="384" t="s">
        <v>976</v>
      </c>
      <c r="E1927" s="521" t="s">
        <v>4241</v>
      </c>
      <c r="F1927" s="1314" t="s">
        <v>9664</v>
      </c>
      <c r="G1927" s="509" t="s">
        <v>102</v>
      </c>
      <c r="H1927" s="522" t="s">
        <v>24</v>
      </c>
      <c r="I1927" s="687">
        <v>35127</v>
      </c>
      <c r="J1927" s="231">
        <f t="shared" ca="1" si="170"/>
        <v>26</v>
      </c>
      <c r="K1927" s="312" t="s">
        <v>24</v>
      </c>
      <c r="L1927" s="322" t="s">
        <v>24</v>
      </c>
      <c r="M1927" s="332" t="s">
        <v>24</v>
      </c>
      <c r="N1927" s="578">
        <v>43323</v>
      </c>
      <c r="O1927" s="199" t="s">
        <v>24</v>
      </c>
      <c r="P1927" s="199" t="s">
        <v>24</v>
      </c>
      <c r="Q1927" s="198" t="str">
        <f t="shared" si="171"/>
        <v>-</v>
      </c>
      <c r="R1927" s="181" t="str">
        <f t="shared" ca="1" si="172"/>
        <v>TIDAK MCU</v>
      </c>
      <c r="S1927" s="451" t="s">
        <v>24</v>
      </c>
      <c r="T1927" s="1313">
        <v>44258</v>
      </c>
      <c r="U1927" s="1329" t="s">
        <v>99</v>
      </c>
      <c r="V1927" s="1313" t="s">
        <v>24</v>
      </c>
      <c r="W1927" s="136" t="s">
        <v>24</v>
      </c>
      <c r="X1927" s="200"/>
      <c r="Y1927" s="201"/>
      <c r="Z1927" s="202"/>
      <c r="AA1927" s="1314" t="s">
        <v>24</v>
      </c>
      <c r="AB1927" s="232" t="s">
        <v>24</v>
      </c>
      <c r="AC1927" s="232" t="s">
        <v>24</v>
      </c>
      <c r="AD1927" s="232" t="s">
        <v>24</v>
      </c>
      <c r="AE1927" s="244" t="s">
        <v>24</v>
      </c>
      <c r="AF1927" s="244" t="s">
        <v>24</v>
      </c>
      <c r="AG1927" s="244" t="s">
        <v>24</v>
      </c>
      <c r="AH1927" s="902"/>
      <c r="AI1927" s="244" t="str">
        <f t="shared" si="169"/>
        <v>-------</v>
      </c>
      <c r="AJ1927" s="1307">
        <f t="shared" si="173"/>
        <v>43323</v>
      </c>
      <c r="AK1927" s="217" t="s">
        <v>24</v>
      </c>
      <c r="AL1927" s="614" t="s">
        <v>24</v>
      </c>
      <c r="AM1927" s="213"/>
      <c r="AN1927" s="244"/>
      <c r="AO1927" s="244"/>
      <c r="AP1927" s="213"/>
      <c r="AQ1927" s="180"/>
      <c r="AR1927" s="213"/>
      <c r="AS1927" s="213"/>
      <c r="AT1927" s="213"/>
      <c r="AU1927" s="213"/>
      <c r="AV1927" s="177"/>
      <c r="AW1927" s="177"/>
      <c r="AX1927" s="177"/>
      <c r="AY1927" s="177"/>
      <c r="AZ1927" s="177"/>
    </row>
    <row r="1928" spans="2:52" ht="15" customHeight="1">
      <c r="B1928" s="1310">
        <v>1922</v>
      </c>
      <c r="C1928" s="553" t="s">
        <v>9665</v>
      </c>
      <c r="D1928" s="384" t="s">
        <v>6644</v>
      </c>
      <c r="E1928" s="521" t="s">
        <v>4241</v>
      </c>
      <c r="F1928" s="1314" t="s">
        <v>9666</v>
      </c>
      <c r="G1928" s="509" t="s">
        <v>102</v>
      </c>
      <c r="H1928" s="522" t="s">
        <v>24</v>
      </c>
      <c r="I1928" s="687">
        <v>34197</v>
      </c>
      <c r="J1928" s="903">
        <f t="shared" ca="1" si="170"/>
        <v>28</v>
      </c>
      <c r="K1928" s="176" t="s">
        <v>24</v>
      </c>
      <c r="L1928" s="170" t="s">
        <v>24</v>
      </c>
      <c r="M1928" s="173" t="s">
        <v>24</v>
      </c>
      <c r="N1928" s="578">
        <v>43323</v>
      </c>
      <c r="O1928" s="199" t="s">
        <v>24</v>
      </c>
      <c r="P1928" s="199" t="s">
        <v>24</v>
      </c>
      <c r="Q1928" s="198" t="str">
        <f t="shared" si="171"/>
        <v>-</v>
      </c>
      <c r="R1928" s="181" t="str">
        <f t="shared" ca="1" si="172"/>
        <v>TIDAK MCU</v>
      </c>
      <c r="S1928" s="451" t="s">
        <v>24</v>
      </c>
      <c r="T1928" s="1313">
        <v>44424</v>
      </c>
      <c r="U1928" s="887" t="s">
        <v>24</v>
      </c>
      <c r="V1928" s="1313" t="s">
        <v>24</v>
      </c>
      <c r="W1928" s="136" t="s">
        <v>24</v>
      </c>
      <c r="X1928" s="200"/>
      <c r="Y1928" s="201"/>
      <c r="Z1928" s="202"/>
      <c r="AA1928" s="1314" t="s">
        <v>24</v>
      </c>
      <c r="AB1928" s="232" t="s">
        <v>24</v>
      </c>
      <c r="AC1928" s="232" t="s">
        <v>24</v>
      </c>
      <c r="AD1928" s="232" t="s">
        <v>24</v>
      </c>
      <c r="AE1928" s="244" t="s">
        <v>24</v>
      </c>
      <c r="AF1928" s="244" t="s">
        <v>24</v>
      </c>
      <c r="AG1928" s="244" t="s">
        <v>24</v>
      </c>
      <c r="AH1928" s="902"/>
      <c r="AI1928" s="244" t="str">
        <f t="shared" si="169"/>
        <v>-------</v>
      </c>
      <c r="AJ1928" s="1307">
        <f t="shared" si="173"/>
        <v>43323</v>
      </c>
      <c r="AK1928" s="217" t="s">
        <v>24</v>
      </c>
      <c r="AL1928" s="614" t="s">
        <v>24</v>
      </c>
      <c r="AM1928" s="213"/>
      <c r="AN1928" s="244"/>
      <c r="AO1928" s="244"/>
      <c r="AP1928" s="213"/>
      <c r="AQ1928" s="1231" t="s">
        <v>3094</v>
      </c>
      <c r="AR1928" s="213"/>
      <c r="AS1928" s="213"/>
      <c r="AT1928" s="213"/>
      <c r="AU1928" s="213"/>
      <c r="AV1928" s="885"/>
      <c r="AW1928" s="885"/>
      <c r="AX1928" s="885"/>
      <c r="AY1928" s="885"/>
      <c r="AZ1928" s="177"/>
    </row>
    <row r="1929" spans="2:52" ht="15" customHeight="1">
      <c r="B1929" s="1310">
        <v>1923</v>
      </c>
      <c r="C1929" s="547" t="s">
        <v>9667</v>
      </c>
      <c r="D1929" s="384" t="s">
        <v>226</v>
      </c>
      <c r="E1929" s="521" t="s">
        <v>4241</v>
      </c>
      <c r="F1929" s="1314" t="s">
        <v>9668</v>
      </c>
      <c r="G1929" s="509" t="s">
        <v>102</v>
      </c>
      <c r="H1929" s="522" t="s">
        <v>24</v>
      </c>
      <c r="I1929" s="687">
        <v>34310</v>
      </c>
      <c r="J1929" s="903">
        <f t="shared" ca="1" si="170"/>
        <v>28</v>
      </c>
      <c r="K1929" s="312" t="s">
        <v>24</v>
      </c>
      <c r="L1929" s="322" t="s">
        <v>24</v>
      </c>
      <c r="M1929" s="332" t="s">
        <v>24</v>
      </c>
      <c r="N1929" s="578">
        <v>43433</v>
      </c>
      <c r="O1929" s="199" t="s">
        <v>24</v>
      </c>
      <c r="P1929" s="199" t="s">
        <v>24</v>
      </c>
      <c r="Q1929" s="198" t="str">
        <f t="shared" si="171"/>
        <v>-</v>
      </c>
      <c r="R1929" s="181" t="str">
        <f t="shared" ca="1" si="172"/>
        <v>TIDAK MCU</v>
      </c>
      <c r="S1929" s="451" t="s">
        <v>24</v>
      </c>
      <c r="T1929" s="1313">
        <v>44537</v>
      </c>
      <c r="U1929" s="1329" t="s">
        <v>99</v>
      </c>
      <c r="V1929" s="1313" t="s">
        <v>24</v>
      </c>
      <c r="W1929" s="136" t="s">
        <v>24</v>
      </c>
      <c r="X1929" s="200"/>
      <c r="Y1929" s="201"/>
      <c r="Z1929" s="202"/>
      <c r="AA1929" s="1314" t="s">
        <v>24</v>
      </c>
      <c r="AB1929" s="232" t="s">
        <v>24</v>
      </c>
      <c r="AC1929" s="232" t="s">
        <v>24</v>
      </c>
      <c r="AD1929" s="232" t="s">
        <v>24</v>
      </c>
      <c r="AE1929" s="244" t="s">
        <v>24</v>
      </c>
      <c r="AF1929" s="244" t="s">
        <v>24</v>
      </c>
      <c r="AG1929" s="244" t="s">
        <v>24</v>
      </c>
      <c r="AH1929" s="902"/>
      <c r="AI1929" s="244" t="str">
        <f t="shared" si="169"/>
        <v>-------</v>
      </c>
      <c r="AJ1929" s="1307">
        <f t="shared" si="173"/>
        <v>43433</v>
      </c>
      <c r="AK1929" s="217" t="s">
        <v>24</v>
      </c>
      <c r="AL1929" s="614" t="s">
        <v>24</v>
      </c>
      <c r="AM1929" s="213"/>
      <c r="AN1929" s="244"/>
      <c r="AO1929" s="244"/>
      <c r="AP1929" s="213"/>
      <c r="AQ1929" s="180"/>
      <c r="AR1929" s="213"/>
      <c r="AS1929" s="213"/>
      <c r="AT1929" s="213"/>
      <c r="AU1929" s="213"/>
      <c r="AV1929" s="885"/>
      <c r="AW1929" s="885"/>
      <c r="AX1929" s="885"/>
      <c r="AY1929" s="885"/>
      <c r="AZ1929" s="177"/>
    </row>
    <row r="1930" spans="2:52" ht="15" customHeight="1">
      <c r="B1930" s="1310">
        <v>1924</v>
      </c>
      <c r="C1930" s="547" t="s">
        <v>9669</v>
      </c>
      <c r="D1930" s="232" t="s">
        <v>226</v>
      </c>
      <c r="E1930" s="521" t="s">
        <v>4241</v>
      </c>
      <c r="F1930" s="1314" t="s">
        <v>11688</v>
      </c>
      <c r="G1930" s="509" t="s">
        <v>102</v>
      </c>
      <c r="H1930" s="522" t="s">
        <v>24</v>
      </c>
      <c r="I1930" s="687">
        <v>36126</v>
      </c>
      <c r="J1930" s="231">
        <f t="shared" ca="1" si="170"/>
        <v>23</v>
      </c>
      <c r="K1930" s="312" t="s">
        <v>24</v>
      </c>
      <c r="L1930" s="322" t="s">
        <v>24</v>
      </c>
      <c r="M1930" s="332" t="s">
        <v>24</v>
      </c>
      <c r="N1930" s="578">
        <v>43437</v>
      </c>
      <c r="O1930" s="199" t="s">
        <v>24</v>
      </c>
      <c r="P1930" s="199" t="s">
        <v>24</v>
      </c>
      <c r="Q1930" s="198" t="str">
        <f t="shared" si="171"/>
        <v>-</v>
      </c>
      <c r="R1930" s="181" t="str">
        <f t="shared" ca="1" si="172"/>
        <v>TIDAK MCU</v>
      </c>
      <c r="S1930" s="451" t="s">
        <v>24</v>
      </c>
      <c r="T1930" s="1313">
        <v>44527</v>
      </c>
      <c r="U1930" s="887" t="s">
        <v>99</v>
      </c>
      <c r="V1930" s="395" t="s">
        <v>24</v>
      </c>
      <c r="W1930" s="136" t="s">
        <v>24</v>
      </c>
      <c r="X1930" s="200"/>
      <c r="Y1930" s="201"/>
      <c r="Z1930" s="202"/>
      <c r="AA1930" s="1314" t="s">
        <v>24</v>
      </c>
      <c r="AB1930" s="232" t="s">
        <v>24</v>
      </c>
      <c r="AC1930" s="232" t="s">
        <v>24</v>
      </c>
      <c r="AD1930" s="232" t="s">
        <v>24</v>
      </c>
      <c r="AE1930" s="244" t="s">
        <v>24</v>
      </c>
      <c r="AF1930" s="244" t="s">
        <v>24</v>
      </c>
      <c r="AG1930" s="244" t="s">
        <v>24</v>
      </c>
      <c r="AH1930" s="902"/>
      <c r="AI1930" s="244" t="str">
        <f t="shared" si="169"/>
        <v>-------</v>
      </c>
      <c r="AJ1930" s="1307">
        <f t="shared" si="173"/>
        <v>43437</v>
      </c>
      <c r="AK1930" s="217" t="s">
        <v>24</v>
      </c>
      <c r="AL1930" s="614" t="s">
        <v>24</v>
      </c>
      <c r="AM1930" s="213"/>
      <c r="AN1930" s="244"/>
      <c r="AO1930" s="244"/>
      <c r="AP1930" s="213"/>
      <c r="AQ1930" s="213"/>
      <c r="AR1930" s="213"/>
      <c r="AS1930" s="213"/>
      <c r="AT1930" s="213"/>
      <c r="AU1930" s="213"/>
      <c r="AV1930" s="885"/>
      <c r="AW1930" s="885"/>
      <c r="AX1930" s="885"/>
      <c r="AY1930" s="885"/>
      <c r="AZ1930" s="177"/>
    </row>
    <row r="1931" spans="2:52" ht="15" customHeight="1">
      <c r="B1931" s="1310">
        <v>1827</v>
      </c>
      <c r="C1931" s="553" t="s">
        <v>9480</v>
      </c>
      <c r="D1931" s="232" t="s">
        <v>9229</v>
      </c>
      <c r="E1931" s="568" t="s">
        <v>4241</v>
      </c>
      <c r="F1931" s="509" t="s">
        <v>9481</v>
      </c>
      <c r="G1931" s="311" t="s">
        <v>102</v>
      </c>
      <c r="H1931" s="522" t="s">
        <v>24</v>
      </c>
      <c r="I1931" s="687">
        <v>34687</v>
      </c>
      <c r="J1931" s="231">
        <f t="shared" ca="1" si="170"/>
        <v>27</v>
      </c>
      <c r="K1931" s="312" t="s">
        <v>24</v>
      </c>
      <c r="L1931" s="322" t="s">
        <v>24</v>
      </c>
      <c r="M1931" s="332" t="s">
        <v>24</v>
      </c>
      <c r="N1931" s="578">
        <v>43080</v>
      </c>
      <c r="O1931" s="199" t="s">
        <v>24</v>
      </c>
      <c r="P1931" s="199" t="s">
        <v>24</v>
      </c>
      <c r="Q1931" s="198" t="str">
        <f t="shared" si="171"/>
        <v>-</v>
      </c>
      <c r="R1931" s="181" t="str">
        <f t="shared" ca="1" si="172"/>
        <v>TIDAK MCU</v>
      </c>
      <c r="S1931" s="451" t="s">
        <v>9904</v>
      </c>
      <c r="T1931" s="1313">
        <v>44549</v>
      </c>
      <c r="U1931" s="887">
        <v>44549</v>
      </c>
      <c r="V1931" s="395" t="s">
        <v>24</v>
      </c>
      <c r="W1931" s="136" t="s">
        <v>24</v>
      </c>
      <c r="X1931" s="200"/>
      <c r="Y1931" s="201"/>
      <c r="Z1931" s="202"/>
      <c r="AA1931" s="464" t="s">
        <v>927</v>
      </c>
      <c r="AB1931" s="232" t="s">
        <v>24</v>
      </c>
      <c r="AC1931" s="232" t="s">
        <v>24</v>
      </c>
      <c r="AD1931" s="232" t="s">
        <v>24</v>
      </c>
      <c r="AE1931" s="244" t="s">
        <v>24</v>
      </c>
      <c r="AF1931" s="244" t="s">
        <v>24</v>
      </c>
      <c r="AG1931" s="244" t="s">
        <v>24</v>
      </c>
      <c r="AH1931" s="902"/>
      <c r="AI1931" s="244" t="str">
        <f t="shared" si="169"/>
        <v>SC P360 - SC P410 A/M------</v>
      </c>
      <c r="AJ1931" s="1307">
        <f t="shared" si="173"/>
        <v>43080</v>
      </c>
      <c r="AK1931" s="199">
        <v>43508</v>
      </c>
      <c r="AL1931" s="696">
        <v>43509</v>
      </c>
      <c r="AM1931" s="213"/>
      <c r="AN1931" s="244"/>
      <c r="AO1931" s="244"/>
      <c r="AP1931" s="213"/>
      <c r="AQ1931" s="1231" t="s">
        <v>3094</v>
      </c>
      <c r="AR1931" s="213"/>
      <c r="AS1931" s="213"/>
      <c r="AT1931" s="213"/>
      <c r="AU1931" s="213"/>
      <c r="AV1931" s="177"/>
      <c r="AW1931" s="177"/>
      <c r="AX1931" s="177"/>
      <c r="AY1931" s="177"/>
      <c r="AZ1931" s="177"/>
    </row>
    <row r="1932" spans="2:52" ht="15" customHeight="1">
      <c r="B1932" s="1310">
        <v>1926</v>
      </c>
      <c r="C1932" s="547" t="s">
        <v>9671</v>
      </c>
      <c r="D1932" s="384" t="s">
        <v>226</v>
      </c>
      <c r="E1932" s="521" t="s">
        <v>4241</v>
      </c>
      <c r="F1932" s="1314" t="s">
        <v>9672</v>
      </c>
      <c r="G1932" s="509" t="s">
        <v>102</v>
      </c>
      <c r="H1932" s="522" t="s">
        <v>24</v>
      </c>
      <c r="I1932" s="687">
        <v>36524</v>
      </c>
      <c r="J1932" s="231">
        <f t="shared" ca="1" si="170"/>
        <v>22</v>
      </c>
      <c r="K1932" s="312" t="s">
        <v>24</v>
      </c>
      <c r="L1932" s="322" t="s">
        <v>24</v>
      </c>
      <c r="M1932" s="332" t="s">
        <v>24</v>
      </c>
      <c r="N1932" s="578">
        <v>43437</v>
      </c>
      <c r="O1932" s="199" t="s">
        <v>24</v>
      </c>
      <c r="P1932" s="199" t="s">
        <v>24</v>
      </c>
      <c r="Q1932" s="198" t="str">
        <f t="shared" si="171"/>
        <v>-</v>
      </c>
      <c r="R1932" s="181" t="str">
        <f t="shared" ca="1" si="172"/>
        <v>TIDAK MCU</v>
      </c>
      <c r="S1932" s="451" t="s">
        <v>24</v>
      </c>
      <c r="T1932" s="1313">
        <v>44560</v>
      </c>
      <c r="U1932" s="1329" t="s">
        <v>99</v>
      </c>
      <c r="V1932" s="904" t="s">
        <v>24</v>
      </c>
      <c r="W1932" s="136" t="s">
        <v>24</v>
      </c>
      <c r="X1932" s="200"/>
      <c r="Y1932" s="201"/>
      <c r="Z1932" s="202"/>
      <c r="AA1932" s="1314" t="s">
        <v>24</v>
      </c>
      <c r="AB1932" s="232" t="s">
        <v>24</v>
      </c>
      <c r="AC1932" s="232" t="s">
        <v>24</v>
      </c>
      <c r="AD1932" s="232" t="s">
        <v>24</v>
      </c>
      <c r="AE1932" s="244" t="s">
        <v>24</v>
      </c>
      <c r="AF1932" s="244" t="s">
        <v>24</v>
      </c>
      <c r="AG1932" s="244" t="s">
        <v>24</v>
      </c>
      <c r="AH1932" s="902"/>
      <c r="AI1932" s="244" t="str">
        <f t="shared" si="169"/>
        <v>-------</v>
      </c>
      <c r="AJ1932" s="1307">
        <f t="shared" si="173"/>
        <v>43437</v>
      </c>
      <c r="AK1932" s="217" t="s">
        <v>24</v>
      </c>
      <c r="AL1932" s="614" t="s">
        <v>24</v>
      </c>
      <c r="AM1932" s="213"/>
      <c r="AN1932" s="244"/>
      <c r="AO1932" s="244"/>
      <c r="AP1932" s="213"/>
      <c r="AQ1932" s="243" t="s">
        <v>3094</v>
      </c>
      <c r="AR1932" s="213"/>
      <c r="AS1932" s="213"/>
      <c r="AT1932" s="213"/>
      <c r="AU1932" s="213"/>
      <c r="AV1932" s="177"/>
      <c r="AW1932" s="177"/>
      <c r="AX1932" s="177"/>
      <c r="AY1932" s="177"/>
      <c r="AZ1932" s="177"/>
    </row>
    <row r="1933" spans="2:52" ht="15" customHeight="1">
      <c r="B1933" s="1310">
        <v>1927</v>
      </c>
      <c r="C1933" s="553" t="s">
        <v>9674</v>
      </c>
      <c r="D1933" s="384" t="s">
        <v>226</v>
      </c>
      <c r="E1933" s="554" t="s">
        <v>4241</v>
      </c>
      <c r="F1933" s="1314" t="s">
        <v>9675</v>
      </c>
      <c r="G1933" s="509" t="s">
        <v>102</v>
      </c>
      <c r="H1933" s="522" t="s">
        <v>24</v>
      </c>
      <c r="I1933" s="687">
        <v>36278</v>
      </c>
      <c r="J1933" s="231">
        <f t="shared" ca="1" si="170"/>
        <v>22</v>
      </c>
      <c r="K1933" s="312" t="s">
        <v>24</v>
      </c>
      <c r="L1933" s="322" t="s">
        <v>24</v>
      </c>
      <c r="M1933" s="332" t="s">
        <v>24</v>
      </c>
      <c r="N1933" s="578">
        <v>43437</v>
      </c>
      <c r="O1933" s="199" t="s">
        <v>24</v>
      </c>
      <c r="P1933" s="199" t="s">
        <v>24</v>
      </c>
      <c r="Q1933" s="198" t="str">
        <f t="shared" si="171"/>
        <v>-</v>
      </c>
      <c r="R1933" s="181" t="str">
        <f t="shared" ca="1" si="172"/>
        <v>TIDAK MCU</v>
      </c>
      <c r="S1933" s="451" t="s">
        <v>9937</v>
      </c>
      <c r="T1933" s="904">
        <v>44314</v>
      </c>
      <c r="U1933" s="1329">
        <v>44314</v>
      </c>
      <c r="V1933" s="1330" t="s">
        <v>24</v>
      </c>
      <c r="W1933" s="136" t="s">
        <v>24</v>
      </c>
      <c r="X1933" s="200"/>
      <c r="Y1933" s="201"/>
      <c r="Z1933" s="202"/>
      <c r="AA1933" s="364" t="s">
        <v>927</v>
      </c>
      <c r="AB1933" s="232" t="s">
        <v>24</v>
      </c>
      <c r="AC1933" s="232" t="s">
        <v>24</v>
      </c>
      <c r="AD1933" s="232" t="s">
        <v>24</v>
      </c>
      <c r="AE1933" s="244" t="s">
        <v>24</v>
      </c>
      <c r="AF1933" s="244" t="s">
        <v>24</v>
      </c>
      <c r="AG1933" s="244" t="s">
        <v>24</v>
      </c>
      <c r="AH1933" s="902"/>
      <c r="AI1933" s="244" t="str">
        <f t="shared" si="169"/>
        <v>SC P360 - SC P410 A/M------</v>
      </c>
      <c r="AJ1933" s="1307">
        <f t="shared" si="173"/>
        <v>43437</v>
      </c>
      <c r="AK1933" s="199">
        <v>43983</v>
      </c>
      <c r="AL1933" s="696">
        <v>43509</v>
      </c>
      <c r="AM1933" s="213"/>
      <c r="AN1933" s="244"/>
      <c r="AO1933" s="244"/>
      <c r="AP1933" s="213"/>
      <c r="AQ1933" s="1231" t="s">
        <v>3094</v>
      </c>
      <c r="AR1933" s="213"/>
      <c r="AS1933" s="213"/>
      <c r="AT1933" s="213"/>
      <c r="AU1933" s="213"/>
      <c r="AV1933" s="177"/>
      <c r="AW1933" s="177"/>
      <c r="AX1933" s="177"/>
      <c r="AY1933" s="177"/>
      <c r="AZ1933" s="177"/>
    </row>
    <row r="1934" spans="2:52" ht="15" customHeight="1">
      <c r="B1934" s="1310">
        <v>1928</v>
      </c>
      <c r="C1934" s="547" t="s">
        <v>9676</v>
      </c>
      <c r="D1934" s="232" t="s">
        <v>226</v>
      </c>
      <c r="E1934" s="521" t="s">
        <v>4241</v>
      </c>
      <c r="F1934" s="1314" t="s">
        <v>9677</v>
      </c>
      <c r="G1934" s="509" t="s">
        <v>102</v>
      </c>
      <c r="H1934" s="522" t="s">
        <v>24</v>
      </c>
      <c r="I1934" s="687">
        <v>36320</v>
      </c>
      <c r="J1934" s="903">
        <f t="shared" ca="1" si="170"/>
        <v>22</v>
      </c>
      <c r="K1934" s="312" t="s">
        <v>24</v>
      </c>
      <c r="L1934" s="322" t="s">
        <v>24</v>
      </c>
      <c r="M1934" s="332" t="s">
        <v>24</v>
      </c>
      <c r="N1934" s="578">
        <v>43444</v>
      </c>
      <c r="O1934" s="199" t="s">
        <v>24</v>
      </c>
      <c r="P1934" s="199" t="s">
        <v>24</v>
      </c>
      <c r="Q1934" s="198" t="str">
        <f t="shared" si="171"/>
        <v>-</v>
      </c>
      <c r="R1934" s="181" t="str">
        <f t="shared" ca="1" si="172"/>
        <v>TIDAK MCU</v>
      </c>
      <c r="S1934" s="451" t="s">
        <v>24</v>
      </c>
      <c r="T1934" s="904">
        <v>44356</v>
      </c>
      <c r="U1934" s="1329" t="s">
        <v>99</v>
      </c>
      <c r="V1934" s="904" t="s">
        <v>24</v>
      </c>
      <c r="W1934" s="136" t="s">
        <v>24</v>
      </c>
      <c r="X1934" s="200"/>
      <c r="Y1934" s="201"/>
      <c r="Z1934" s="202"/>
      <c r="AA1934" s="232" t="s">
        <v>24</v>
      </c>
      <c r="AB1934" s="232" t="s">
        <v>24</v>
      </c>
      <c r="AC1934" s="232" t="s">
        <v>24</v>
      </c>
      <c r="AD1934" s="232" t="s">
        <v>24</v>
      </c>
      <c r="AE1934" s="244" t="s">
        <v>24</v>
      </c>
      <c r="AF1934" s="244" t="s">
        <v>24</v>
      </c>
      <c r="AG1934" s="244" t="s">
        <v>24</v>
      </c>
      <c r="AH1934" s="902"/>
      <c r="AI1934" s="244" t="str">
        <f t="shared" si="169"/>
        <v>-------</v>
      </c>
      <c r="AJ1934" s="1307">
        <f t="shared" si="173"/>
        <v>43444</v>
      </c>
      <c r="AK1934" s="217" t="s">
        <v>24</v>
      </c>
      <c r="AL1934" s="614" t="s">
        <v>24</v>
      </c>
      <c r="AM1934" s="213"/>
      <c r="AN1934" s="244"/>
      <c r="AO1934" s="244"/>
      <c r="AP1934" s="213"/>
      <c r="AQ1934" s="213"/>
      <c r="AR1934" s="213"/>
      <c r="AS1934" s="213"/>
      <c r="AT1934" s="213"/>
      <c r="AU1934" s="213"/>
      <c r="AV1934" s="885"/>
      <c r="AW1934" s="885"/>
      <c r="AX1934" s="885"/>
      <c r="AY1934" s="885"/>
      <c r="AZ1934" s="177"/>
    </row>
    <row r="1935" spans="2:52" ht="15" customHeight="1">
      <c r="B1935" s="1310">
        <v>1929</v>
      </c>
      <c r="C1935" s="553" t="s">
        <v>9678</v>
      </c>
      <c r="D1935" s="384" t="s">
        <v>226</v>
      </c>
      <c r="E1935" s="554" t="s">
        <v>4241</v>
      </c>
      <c r="F1935" s="697" t="s">
        <v>9679</v>
      </c>
      <c r="G1935" s="509" t="s">
        <v>102</v>
      </c>
      <c r="H1935" s="522" t="s">
        <v>24</v>
      </c>
      <c r="I1935" s="687">
        <v>35620</v>
      </c>
      <c r="J1935" s="231">
        <f t="shared" ca="1" si="170"/>
        <v>24</v>
      </c>
      <c r="K1935" s="176" t="s">
        <v>24</v>
      </c>
      <c r="L1935" s="170" t="s">
        <v>24</v>
      </c>
      <c r="M1935" s="173" t="s">
        <v>24</v>
      </c>
      <c r="N1935" s="578">
        <v>43444</v>
      </c>
      <c r="O1935" s="199" t="s">
        <v>24</v>
      </c>
      <c r="P1935" s="199" t="s">
        <v>24</v>
      </c>
      <c r="Q1935" s="198" t="str">
        <f t="shared" si="171"/>
        <v>-</v>
      </c>
      <c r="R1935" s="181" t="str">
        <f t="shared" ca="1" si="172"/>
        <v>TIDAK MCU</v>
      </c>
      <c r="S1935" s="451" t="s">
        <v>24</v>
      </c>
      <c r="T1935" s="904">
        <v>44386</v>
      </c>
      <c r="U1935" s="1329" t="s">
        <v>99</v>
      </c>
      <c r="V1935" s="1330" t="s">
        <v>24</v>
      </c>
      <c r="W1935" s="136" t="s">
        <v>24</v>
      </c>
      <c r="X1935" s="200"/>
      <c r="Y1935" s="201"/>
      <c r="Z1935" s="202"/>
      <c r="AA1935" s="1314" t="s">
        <v>24</v>
      </c>
      <c r="AB1935" s="232" t="s">
        <v>24</v>
      </c>
      <c r="AC1935" s="232" t="s">
        <v>24</v>
      </c>
      <c r="AD1935" s="232" t="s">
        <v>24</v>
      </c>
      <c r="AE1935" s="244" t="s">
        <v>24</v>
      </c>
      <c r="AF1935" s="244" t="s">
        <v>24</v>
      </c>
      <c r="AG1935" s="244" t="s">
        <v>24</v>
      </c>
      <c r="AH1935" s="902"/>
      <c r="AI1935" s="244" t="str">
        <f t="shared" si="169"/>
        <v>-------</v>
      </c>
      <c r="AJ1935" s="1315">
        <f t="shared" si="173"/>
        <v>43444</v>
      </c>
      <c r="AK1935" s="217" t="s">
        <v>24</v>
      </c>
      <c r="AL1935" s="614" t="s">
        <v>24</v>
      </c>
      <c r="AM1935" s="213"/>
      <c r="AN1935" s="244"/>
      <c r="AO1935" s="244"/>
      <c r="AP1935" s="213"/>
      <c r="AQ1935" s="243" t="s">
        <v>3094</v>
      </c>
      <c r="AR1935" s="213"/>
      <c r="AS1935" s="213"/>
      <c r="AT1935" s="213"/>
      <c r="AU1935" s="213"/>
      <c r="AV1935" s="177"/>
      <c r="AW1935" s="177"/>
      <c r="AX1935" s="177"/>
      <c r="AY1935" s="177"/>
      <c r="AZ1935" s="177"/>
    </row>
    <row r="1936" spans="2:52" ht="15" customHeight="1">
      <c r="B1936" s="1310">
        <v>1930</v>
      </c>
      <c r="C1936" s="553" t="s">
        <v>9680</v>
      </c>
      <c r="D1936" s="384" t="s">
        <v>226</v>
      </c>
      <c r="E1936" s="554" t="s">
        <v>4241</v>
      </c>
      <c r="F1936" s="697" t="s">
        <v>9681</v>
      </c>
      <c r="G1936" s="509" t="s">
        <v>102</v>
      </c>
      <c r="H1936" s="522" t="s">
        <v>24</v>
      </c>
      <c r="I1936" s="687">
        <v>36237</v>
      </c>
      <c r="J1936" s="903">
        <f t="shared" ca="1" si="170"/>
        <v>23</v>
      </c>
      <c r="K1936" s="312" t="s">
        <v>24</v>
      </c>
      <c r="L1936" s="322" t="s">
        <v>24</v>
      </c>
      <c r="M1936" s="332" t="s">
        <v>24</v>
      </c>
      <c r="N1936" s="578">
        <v>43444</v>
      </c>
      <c r="O1936" s="199" t="s">
        <v>24</v>
      </c>
      <c r="P1936" s="199" t="s">
        <v>24</v>
      </c>
      <c r="Q1936" s="198" t="str">
        <f t="shared" si="171"/>
        <v>-</v>
      </c>
      <c r="R1936" s="181" t="str">
        <f t="shared" ca="1" si="172"/>
        <v>TIDAK MCU</v>
      </c>
      <c r="S1936" s="451" t="s">
        <v>24</v>
      </c>
      <c r="T1936" s="904">
        <v>44273</v>
      </c>
      <c r="U1936" s="1329" t="s">
        <v>99</v>
      </c>
      <c r="V1936" s="1330" t="s">
        <v>24</v>
      </c>
      <c r="W1936" s="136" t="s">
        <v>24</v>
      </c>
      <c r="X1936" s="200"/>
      <c r="Y1936" s="201"/>
      <c r="Z1936" s="202"/>
      <c r="AA1936" s="1314" t="s">
        <v>24</v>
      </c>
      <c r="AB1936" s="232" t="s">
        <v>24</v>
      </c>
      <c r="AC1936" s="232" t="s">
        <v>24</v>
      </c>
      <c r="AD1936" s="232" t="s">
        <v>24</v>
      </c>
      <c r="AE1936" s="244" t="s">
        <v>24</v>
      </c>
      <c r="AF1936" s="244" t="s">
        <v>24</v>
      </c>
      <c r="AG1936" s="244" t="s">
        <v>24</v>
      </c>
      <c r="AH1936" s="902"/>
      <c r="AI1936" s="244" t="str">
        <f t="shared" ref="AI1936:AI1999" si="174">+CONCATENATE(AA1936,AB1936,AC1936,AD1936,AE1936,AF1936,AG1936)</f>
        <v>-------</v>
      </c>
      <c r="AJ1936" s="1307">
        <f t="shared" si="173"/>
        <v>43444</v>
      </c>
      <c r="AK1936" s="217" t="s">
        <v>24</v>
      </c>
      <c r="AL1936" s="614" t="s">
        <v>24</v>
      </c>
      <c r="AM1936" s="213"/>
      <c r="AN1936" s="244"/>
      <c r="AO1936" s="244"/>
      <c r="AP1936" s="213"/>
      <c r="AQ1936" s="243" t="s">
        <v>3094</v>
      </c>
      <c r="AR1936" s="213"/>
      <c r="AS1936" s="213"/>
      <c r="AT1936" s="213"/>
      <c r="AU1936" s="213"/>
      <c r="AV1936" s="885"/>
      <c r="AW1936" s="885"/>
      <c r="AX1936" s="885"/>
      <c r="AY1936" s="885"/>
      <c r="AZ1936" s="177"/>
    </row>
    <row r="1937" spans="1:60" ht="15" customHeight="1">
      <c r="B1937" s="1310">
        <v>1931</v>
      </c>
      <c r="C1937" s="547" t="s">
        <v>9682</v>
      </c>
      <c r="D1937" s="232" t="s">
        <v>226</v>
      </c>
      <c r="E1937" s="521" t="s">
        <v>4241</v>
      </c>
      <c r="F1937" s="1314" t="s">
        <v>9683</v>
      </c>
      <c r="G1937" s="509" t="s">
        <v>102</v>
      </c>
      <c r="H1937" s="522" t="s">
        <v>24</v>
      </c>
      <c r="I1937" s="687">
        <v>35449</v>
      </c>
      <c r="J1937" s="903">
        <f t="shared" ca="1" si="170"/>
        <v>25</v>
      </c>
      <c r="K1937" s="312" t="s">
        <v>24</v>
      </c>
      <c r="L1937" s="322" t="s">
        <v>24</v>
      </c>
      <c r="M1937" s="332" t="s">
        <v>24</v>
      </c>
      <c r="N1937" s="578">
        <v>43444</v>
      </c>
      <c r="O1937" s="199" t="s">
        <v>24</v>
      </c>
      <c r="P1937" s="199" t="s">
        <v>24</v>
      </c>
      <c r="Q1937" s="198" t="str">
        <f t="shared" si="171"/>
        <v>-</v>
      </c>
      <c r="R1937" s="181" t="str">
        <f t="shared" ca="1" si="172"/>
        <v>TIDAK MCU</v>
      </c>
      <c r="S1937" s="451" t="s">
        <v>9938</v>
      </c>
      <c r="T1937" s="904">
        <v>44215</v>
      </c>
      <c r="U1937" s="1329">
        <v>44215</v>
      </c>
      <c r="V1937" s="1330" t="s">
        <v>24</v>
      </c>
      <c r="W1937" s="136" t="s">
        <v>24</v>
      </c>
      <c r="X1937" s="200"/>
      <c r="Y1937" s="201"/>
      <c r="Z1937" s="202"/>
      <c r="AA1937" s="464" t="s">
        <v>927</v>
      </c>
      <c r="AB1937" s="232" t="s">
        <v>24</v>
      </c>
      <c r="AC1937" s="232" t="s">
        <v>24</v>
      </c>
      <c r="AD1937" s="232" t="s">
        <v>24</v>
      </c>
      <c r="AE1937" s="244" t="s">
        <v>24</v>
      </c>
      <c r="AF1937" s="244" t="s">
        <v>24</v>
      </c>
      <c r="AG1937" s="244" t="s">
        <v>24</v>
      </c>
      <c r="AH1937" s="902"/>
      <c r="AI1937" s="244" t="str">
        <f t="shared" si="174"/>
        <v>SC P360 - SC P410 A/M------</v>
      </c>
      <c r="AJ1937" s="1307">
        <f t="shared" si="173"/>
        <v>43444</v>
      </c>
      <c r="AK1937" s="199">
        <v>43670</v>
      </c>
      <c r="AL1937" s="696">
        <v>43670</v>
      </c>
      <c r="AM1937" s="213"/>
      <c r="AN1937" s="244"/>
      <c r="AO1937" s="244"/>
      <c r="AP1937" s="213"/>
      <c r="AQ1937" s="180"/>
      <c r="AR1937" s="213"/>
      <c r="AS1937" s="213"/>
      <c r="AT1937" s="213"/>
      <c r="AU1937" s="213"/>
      <c r="AV1937" s="885"/>
      <c r="AW1937" s="885"/>
      <c r="AX1937" s="885"/>
      <c r="AY1937" s="885"/>
      <c r="AZ1937" s="177"/>
    </row>
    <row r="1938" spans="1:60" ht="15" customHeight="1">
      <c r="B1938" s="1310">
        <v>1932</v>
      </c>
      <c r="C1938" s="553" t="s">
        <v>9684</v>
      </c>
      <c r="D1938" s="384" t="s">
        <v>976</v>
      </c>
      <c r="E1938" s="521" t="s">
        <v>4241</v>
      </c>
      <c r="F1938" s="1314" t="s">
        <v>9685</v>
      </c>
      <c r="G1938" s="509" t="s">
        <v>102</v>
      </c>
      <c r="H1938" s="522" t="s">
        <v>24</v>
      </c>
      <c r="I1938" s="687">
        <v>33279</v>
      </c>
      <c r="J1938" s="903">
        <f t="shared" ca="1" si="170"/>
        <v>31</v>
      </c>
      <c r="K1938" s="176" t="s">
        <v>83</v>
      </c>
      <c r="L1938" s="170">
        <v>910215590064</v>
      </c>
      <c r="M1938" s="173">
        <v>45332</v>
      </c>
      <c r="N1938" s="578">
        <v>43445</v>
      </c>
      <c r="O1938" s="199" t="s">
        <v>24</v>
      </c>
      <c r="P1938" s="199" t="s">
        <v>24</v>
      </c>
      <c r="Q1938" s="198" t="str">
        <f t="shared" si="171"/>
        <v>-</v>
      </c>
      <c r="R1938" s="181" t="str">
        <f t="shared" ca="1" si="172"/>
        <v>TIDAK MCU</v>
      </c>
      <c r="S1938" s="451" t="s">
        <v>13665</v>
      </c>
      <c r="T1938" s="904">
        <v>44602</v>
      </c>
      <c r="U1938" s="887">
        <v>44602</v>
      </c>
      <c r="V1938" s="1330" t="s">
        <v>24</v>
      </c>
      <c r="W1938" s="136" t="s">
        <v>24</v>
      </c>
      <c r="X1938" s="200"/>
      <c r="Y1938" s="201"/>
      <c r="Z1938" s="202"/>
      <c r="AA1938" s="364" t="s">
        <v>13666</v>
      </c>
      <c r="AB1938" s="462" t="s">
        <v>13667</v>
      </c>
      <c r="AC1938" s="464" t="s">
        <v>13668</v>
      </c>
      <c r="AD1938" s="232" t="s">
        <v>24</v>
      </c>
      <c r="AE1938" s="244" t="s">
        <v>24</v>
      </c>
      <c r="AF1938" s="244" t="s">
        <v>24</v>
      </c>
      <c r="AG1938" s="244" t="s">
        <v>24</v>
      </c>
      <c r="AH1938" s="481"/>
      <c r="AI1938" s="244" t="str">
        <f t="shared" si="174"/>
        <v>HD 785-7, HD 465-7WA 600 (TH)GD 825, GD CAT----</v>
      </c>
      <c r="AJ1938" s="1307">
        <f t="shared" si="173"/>
        <v>43445</v>
      </c>
      <c r="AK1938" s="217">
        <v>44152</v>
      </c>
      <c r="AL1938" s="614">
        <v>44152</v>
      </c>
      <c r="AM1938" s="213"/>
      <c r="AN1938" s="244"/>
      <c r="AO1938" s="244"/>
      <c r="AP1938" s="213"/>
      <c r="AQ1938" s="180" t="s">
        <v>3094</v>
      </c>
      <c r="AR1938" s="213"/>
      <c r="AS1938" s="213"/>
      <c r="AT1938" s="213"/>
      <c r="AU1938" s="213"/>
      <c r="AV1938" s="885"/>
      <c r="AW1938" s="885"/>
      <c r="AX1938" s="885"/>
      <c r="AY1938" s="885"/>
      <c r="AZ1938" s="177"/>
    </row>
    <row r="1939" spans="1:60" ht="15" customHeight="1">
      <c r="B1939" s="1310">
        <v>1933</v>
      </c>
      <c r="C1939" s="547" t="s">
        <v>9686</v>
      </c>
      <c r="D1939" s="384" t="s">
        <v>226</v>
      </c>
      <c r="E1939" s="521" t="s">
        <v>4241</v>
      </c>
      <c r="F1939" s="1314" t="s">
        <v>9687</v>
      </c>
      <c r="G1939" s="509" t="s">
        <v>102</v>
      </c>
      <c r="H1939" s="522" t="s">
        <v>24</v>
      </c>
      <c r="I1939" s="687">
        <v>36009</v>
      </c>
      <c r="J1939" s="1314">
        <f t="shared" ca="1" si="170"/>
        <v>23</v>
      </c>
      <c r="K1939" s="312" t="s">
        <v>24</v>
      </c>
      <c r="L1939" s="322" t="s">
        <v>24</v>
      </c>
      <c r="M1939" s="332" t="s">
        <v>24</v>
      </c>
      <c r="N1939" s="578">
        <v>43445</v>
      </c>
      <c r="O1939" s="199" t="s">
        <v>24</v>
      </c>
      <c r="P1939" s="199" t="s">
        <v>24</v>
      </c>
      <c r="Q1939" s="198" t="str">
        <f t="shared" si="171"/>
        <v>-</v>
      </c>
      <c r="R1939" s="181" t="str">
        <f t="shared" ca="1" si="172"/>
        <v>TIDAK MCU</v>
      </c>
      <c r="S1939" s="451" t="s">
        <v>24</v>
      </c>
      <c r="T1939" s="1330">
        <v>44410</v>
      </c>
      <c r="U1939" s="1329" t="s">
        <v>99</v>
      </c>
      <c r="V1939" s="1330" t="s">
        <v>24</v>
      </c>
      <c r="W1939" s="1311" t="s">
        <v>24</v>
      </c>
      <c r="X1939" s="200"/>
      <c r="Y1939" s="201"/>
      <c r="Z1939" s="202"/>
      <c r="AA1939" s="232" t="s">
        <v>24</v>
      </c>
      <c r="AB1939" s="232" t="s">
        <v>24</v>
      </c>
      <c r="AC1939" s="232" t="s">
        <v>24</v>
      </c>
      <c r="AD1939" s="232" t="s">
        <v>24</v>
      </c>
      <c r="AE1939" s="244" t="s">
        <v>24</v>
      </c>
      <c r="AF1939" s="244" t="s">
        <v>24</v>
      </c>
      <c r="AG1939" s="244" t="s">
        <v>24</v>
      </c>
      <c r="AH1939" s="902"/>
      <c r="AI1939" s="244" t="str">
        <f t="shared" si="174"/>
        <v>-------</v>
      </c>
      <c r="AJ1939" s="1315">
        <f t="shared" si="173"/>
        <v>43445</v>
      </c>
      <c r="AK1939" s="217" t="s">
        <v>24</v>
      </c>
      <c r="AL1939" s="614" t="s">
        <v>24</v>
      </c>
      <c r="AM1939" s="213"/>
      <c r="AN1939" s="244"/>
      <c r="AO1939" s="244"/>
      <c r="AP1939" s="213"/>
      <c r="AQ1939" s="213"/>
      <c r="AR1939" s="213"/>
      <c r="AS1939" s="213"/>
      <c r="AT1939" s="213"/>
      <c r="AU1939" s="213"/>
      <c r="AV1939" s="885"/>
      <c r="AW1939" s="885"/>
      <c r="AX1939" s="885"/>
      <c r="AY1939" s="885"/>
      <c r="AZ1939" s="177"/>
    </row>
    <row r="1940" spans="1:60" ht="15" customHeight="1">
      <c r="B1940" s="1310">
        <v>1934</v>
      </c>
      <c r="C1940" s="547" t="s">
        <v>11610</v>
      </c>
      <c r="D1940" s="384" t="s">
        <v>226</v>
      </c>
      <c r="E1940" s="521" t="s">
        <v>4241</v>
      </c>
      <c r="F1940" s="1314" t="s">
        <v>9688</v>
      </c>
      <c r="G1940" s="509" t="s">
        <v>102</v>
      </c>
      <c r="H1940" s="522" t="s">
        <v>24</v>
      </c>
      <c r="I1940" s="687">
        <v>36553</v>
      </c>
      <c r="J1940" s="903">
        <f t="shared" ca="1" si="170"/>
        <v>22</v>
      </c>
      <c r="K1940" s="312" t="s">
        <v>24</v>
      </c>
      <c r="L1940" s="322" t="s">
        <v>24</v>
      </c>
      <c r="M1940" s="332" t="s">
        <v>24</v>
      </c>
      <c r="N1940" s="578">
        <v>43445</v>
      </c>
      <c r="O1940" s="199" t="s">
        <v>24</v>
      </c>
      <c r="P1940" s="199" t="s">
        <v>24</v>
      </c>
      <c r="Q1940" s="198" t="str">
        <f t="shared" si="171"/>
        <v>-</v>
      </c>
      <c r="R1940" s="181" t="str">
        <f t="shared" ca="1" si="172"/>
        <v>TIDAK MCU</v>
      </c>
      <c r="S1940" s="451" t="s">
        <v>9939</v>
      </c>
      <c r="T1940" s="904">
        <v>44224</v>
      </c>
      <c r="U1940" s="887">
        <v>44224</v>
      </c>
      <c r="V1940" s="1330" t="s">
        <v>24</v>
      </c>
      <c r="W1940" s="136" t="s">
        <v>24</v>
      </c>
      <c r="X1940" s="714"/>
      <c r="Y1940" s="201"/>
      <c r="Z1940" s="202"/>
      <c r="AA1940" s="464" t="s">
        <v>927</v>
      </c>
      <c r="AB1940" s="232" t="s">
        <v>24</v>
      </c>
      <c r="AC1940" s="232" t="s">
        <v>24</v>
      </c>
      <c r="AD1940" s="232" t="s">
        <v>24</v>
      </c>
      <c r="AE1940" s="244" t="s">
        <v>24</v>
      </c>
      <c r="AF1940" s="244" t="s">
        <v>24</v>
      </c>
      <c r="AG1940" s="244" t="s">
        <v>24</v>
      </c>
      <c r="AH1940" s="902"/>
      <c r="AI1940" s="244" t="str">
        <f t="shared" si="174"/>
        <v>SC P360 - SC P410 A/M------</v>
      </c>
      <c r="AJ1940" s="1307">
        <f t="shared" si="173"/>
        <v>43445</v>
      </c>
      <c r="AK1940" s="199">
        <v>43670</v>
      </c>
      <c r="AL1940" s="696">
        <v>43670</v>
      </c>
      <c r="AM1940" s="213"/>
      <c r="AN1940" s="244"/>
      <c r="AO1940" s="244"/>
      <c r="AP1940" s="213"/>
      <c r="AQ1940" s="1231" t="s">
        <v>3094</v>
      </c>
      <c r="AR1940" s="213"/>
      <c r="AS1940" s="213"/>
      <c r="AT1940" s="213"/>
      <c r="AU1940" s="213"/>
      <c r="AV1940" s="177"/>
      <c r="AW1940" s="177"/>
      <c r="AX1940" s="177"/>
      <c r="AY1940" s="177"/>
      <c r="AZ1940" s="177"/>
    </row>
    <row r="1941" spans="1:60" ht="15" customHeight="1">
      <c r="B1941" s="1310">
        <v>1839</v>
      </c>
      <c r="C1941" s="553" t="s">
        <v>9502</v>
      </c>
      <c r="D1941" s="384" t="s">
        <v>9229</v>
      </c>
      <c r="E1941" s="521" t="s">
        <v>4241</v>
      </c>
      <c r="F1941" s="509" t="s">
        <v>9503</v>
      </c>
      <c r="G1941" s="509" t="s">
        <v>102</v>
      </c>
      <c r="H1941" s="522" t="s">
        <v>24</v>
      </c>
      <c r="I1941" s="687">
        <v>35136</v>
      </c>
      <c r="J1941" s="1314">
        <f t="shared" ca="1" si="170"/>
        <v>26</v>
      </c>
      <c r="K1941" s="176" t="s">
        <v>24</v>
      </c>
      <c r="L1941" s="170" t="s">
        <v>24</v>
      </c>
      <c r="M1941" s="173" t="s">
        <v>24</v>
      </c>
      <c r="N1941" s="578">
        <v>43055</v>
      </c>
      <c r="O1941" s="199" t="s">
        <v>24</v>
      </c>
      <c r="P1941" s="199" t="s">
        <v>24</v>
      </c>
      <c r="Q1941" s="198" t="str">
        <f t="shared" si="171"/>
        <v>-</v>
      </c>
      <c r="R1941" s="181" t="str">
        <f t="shared" ca="1" si="172"/>
        <v>TIDAK MCU</v>
      </c>
      <c r="S1941" s="451" t="s">
        <v>9909</v>
      </c>
      <c r="T1941" s="1330">
        <v>44632</v>
      </c>
      <c r="U1941" s="1329">
        <v>44267</v>
      </c>
      <c r="V1941" s="1330" t="s">
        <v>24</v>
      </c>
      <c r="W1941" s="1311" t="s">
        <v>24</v>
      </c>
      <c r="X1941" s="200"/>
      <c r="Y1941" s="201"/>
      <c r="Z1941" s="202"/>
      <c r="AA1941" s="464" t="s">
        <v>927</v>
      </c>
      <c r="AB1941" s="232" t="s">
        <v>24</v>
      </c>
      <c r="AC1941" s="232" t="s">
        <v>24</v>
      </c>
      <c r="AD1941" s="232" t="s">
        <v>24</v>
      </c>
      <c r="AE1941" s="244" t="s">
        <v>24</v>
      </c>
      <c r="AF1941" s="244" t="s">
        <v>24</v>
      </c>
      <c r="AG1941" s="244" t="s">
        <v>24</v>
      </c>
      <c r="AH1941" s="902"/>
      <c r="AI1941" s="244" t="str">
        <f t="shared" si="174"/>
        <v>SC P360 - SC P410 A/M------</v>
      </c>
      <c r="AJ1941" s="1315">
        <f t="shared" si="173"/>
        <v>43055</v>
      </c>
      <c r="AK1941" s="199">
        <v>43522</v>
      </c>
      <c r="AL1941" s="696">
        <v>43522</v>
      </c>
      <c r="AM1941" s="213"/>
      <c r="AN1941" s="244"/>
      <c r="AO1941" s="244"/>
      <c r="AP1941" s="213"/>
      <c r="AQ1941" s="1231" t="s">
        <v>3094</v>
      </c>
      <c r="AR1941" s="213"/>
      <c r="AS1941" s="213"/>
      <c r="AT1941" s="213"/>
      <c r="AU1941" s="213"/>
      <c r="AV1941" s="177"/>
      <c r="AW1941" s="177"/>
      <c r="AX1941" s="177"/>
      <c r="AY1941" s="177"/>
      <c r="AZ1941" s="177"/>
    </row>
    <row r="1942" spans="1:60" ht="15" customHeight="1">
      <c r="B1942" s="1310">
        <v>1936</v>
      </c>
      <c r="C1942" s="553" t="s">
        <v>9691</v>
      </c>
      <c r="D1942" s="384" t="s">
        <v>976</v>
      </c>
      <c r="E1942" s="568" t="s">
        <v>4241</v>
      </c>
      <c r="F1942" s="1314" t="s">
        <v>9692</v>
      </c>
      <c r="G1942" s="311" t="s">
        <v>102</v>
      </c>
      <c r="H1942" s="612" t="s">
        <v>9693</v>
      </c>
      <c r="I1942" s="687">
        <v>27937</v>
      </c>
      <c r="J1942" s="1314">
        <f t="shared" ca="1" si="170"/>
        <v>46</v>
      </c>
      <c r="K1942" s="686" t="s">
        <v>83</v>
      </c>
      <c r="L1942" s="686">
        <v>760617151813</v>
      </c>
      <c r="M1942" s="217">
        <v>44375</v>
      </c>
      <c r="N1942" s="578">
        <v>43491</v>
      </c>
      <c r="O1942" s="199" t="s">
        <v>24</v>
      </c>
      <c r="P1942" s="199" t="s">
        <v>24</v>
      </c>
      <c r="Q1942" s="198" t="str">
        <f t="shared" si="171"/>
        <v>-</v>
      </c>
      <c r="R1942" s="181" t="str">
        <f t="shared" ca="1" si="172"/>
        <v>TIDAK MCU</v>
      </c>
      <c r="S1942" s="451" t="s">
        <v>9941</v>
      </c>
      <c r="T1942" s="1330">
        <v>44373</v>
      </c>
      <c r="U1942" s="1329">
        <v>44373</v>
      </c>
      <c r="V1942" s="1330" t="s">
        <v>24</v>
      </c>
      <c r="W1942" s="1311" t="s">
        <v>24</v>
      </c>
      <c r="X1942" s="200"/>
      <c r="Y1942" s="201"/>
      <c r="Z1942" s="202"/>
      <c r="AA1942" s="462" t="s">
        <v>100</v>
      </c>
      <c r="AB1942" s="464" t="s">
        <v>925</v>
      </c>
      <c r="AC1942" s="464" t="s">
        <v>928</v>
      </c>
      <c r="AD1942" s="232" t="s">
        <v>24</v>
      </c>
      <c r="AE1942" s="244" t="s">
        <v>24</v>
      </c>
      <c r="AF1942" s="244" t="s">
        <v>24</v>
      </c>
      <c r="AG1942" s="244" t="s">
        <v>24</v>
      </c>
      <c r="AH1942" s="902"/>
      <c r="AI1942" s="244" t="str">
        <f t="shared" si="174"/>
        <v>LIGHT VEHICLEPC 200 - PC 2000DZ 85 - DZ 375----</v>
      </c>
      <c r="AJ1942" s="1315">
        <f t="shared" si="173"/>
        <v>43491</v>
      </c>
      <c r="AK1942" s="199" t="s">
        <v>24</v>
      </c>
      <c r="AL1942" s="679">
        <v>43491</v>
      </c>
      <c r="AM1942" s="213"/>
      <c r="AN1942" s="244"/>
      <c r="AO1942" s="244"/>
      <c r="AP1942" s="213"/>
      <c r="AQ1942" s="243" t="s">
        <v>3094</v>
      </c>
      <c r="AR1942" s="213"/>
      <c r="AS1942" s="213"/>
      <c r="AT1942" s="213"/>
      <c r="AU1942" s="213"/>
      <c r="AV1942" s="885"/>
      <c r="AW1942" s="885"/>
      <c r="AX1942" s="885"/>
      <c r="AY1942" s="885"/>
      <c r="AZ1942" s="177"/>
    </row>
    <row r="1943" spans="1:60" ht="15" customHeight="1">
      <c r="A1943" s="1299"/>
      <c r="B1943" s="1310">
        <v>1937</v>
      </c>
      <c r="C1943" s="1492" t="s">
        <v>9694</v>
      </c>
      <c r="D1943" s="877" t="s">
        <v>226</v>
      </c>
      <c r="E1943" s="709" t="s">
        <v>4241</v>
      </c>
      <c r="F1943" s="445" t="s">
        <v>9695</v>
      </c>
      <c r="G1943" s="912" t="s">
        <v>102</v>
      </c>
      <c r="H1943" s="1643" t="s">
        <v>24</v>
      </c>
      <c r="I1943" s="1716" t="s">
        <v>24</v>
      </c>
      <c r="J1943" s="445" t="str">
        <f t="shared" ca="1" si="170"/>
        <v>-</v>
      </c>
      <c r="K1943" s="1803" t="s">
        <v>24</v>
      </c>
      <c r="L1943" s="1831" t="s">
        <v>24</v>
      </c>
      <c r="M1943" s="1876" t="s">
        <v>24</v>
      </c>
      <c r="N1943" s="928">
        <v>43752</v>
      </c>
      <c r="O1943" s="1727" t="s">
        <v>24</v>
      </c>
      <c r="P1943" s="1727" t="s">
        <v>24</v>
      </c>
      <c r="Q1943" s="920" t="str">
        <f t="shared" si="171"/>
        <v>-</v>
      </c>
      <c r="R1943" s="919" t="str">
        <f t="shared" ca="1" si="172"/>
        <v>TIDAK MCU</v>
      </c>
      <c r="S1943" s="517" t="s">
        <v>24</v>
      </c>
      <c r="T1943" s="446" t="s">
        <v>24</v>
      </c>
      <c r="U1943" s="517" t="s">
        <v>24</v>
      </c>
      <c r="V1943" s="446" t="s">
        <v>24</v>
      </c>
      <c r="W1943" s="446" t="s">
        <v>24</v>
      </c>
      <c r="X1943" s="1492"/>
      <c r="Y1943" s="922"/>
      <c r="Z1943" s="1949"/>
      <c r="AA1943" s="445" t="s">
        <v>24</v>
      </c>
      <c r="AB1943" s="877"/>
      <c r="AC1943" s="877"/>
      <c r="AD1943" s="877"/>
      <c r="AE1943" s="447"/>
      <c r="AF1943" s="447"/>
      <c r="AG1943" s="447"/>
      <c r="AH1943" s="1577"/>
      <c r="AI1943" s="244" t="str">
        <f t="shared" si="174"/>
        <v>-</v>
      </c>
      <c r="AJ1943" s="878">
        <f t="shared" si="173"/>
        <v>43752</v>
      </c>
      <c r="AK1943" s="1727" t="s">
        <v>24</v>
      </c>
      <c r="AL1943" s="1727" t="s">
        <v>24</v>
      </c>
      <c r="AM1943" s="447"/>
      <c r="AN1943" s="447"/>
      <c r="AO1943" s="447"/>
      <c r="AP1943" s="447"/>
      <c r="AQ1943" s="447" t="s">
        <v>6564</v>
      </c>
      <c r="AR1943" s="447" t="s">
        <v>24</v>
      </c>
      <c r="AS1943" s="447" t="s">
        <v>226</v>
      </c>
      <c r="AT1943" s="447" t="s">
        <v>11598</v>
      </c>
      <c r="AU1943" s="447" t="s">
        <v>24</v>
      </c>
      <c r="AV1943" s="458"/>
      <c r="AW1943" s="458"/>
      <c r="AX1943" s="458"/>
      <c r="AY1943" s="458"/>
      <c r="AZ1943" s="177"/>
    </row>
    <row r="1944" spans="1:60" ht="15" customHeight="1">
      <c r="A1944" s="1299"/>
      <c r="B1944" s="1310">
        <v>1938</v>
      </c>
      <c r="C1944" s="1492" t="s">
        <v>9696</v>
      </c>
      <c r="D1944" s="877" t="s">
        <v>226</v>
      </c>
      <c r="E1944" s="709" t="s">
        <v>4241</v>
      </c>
      <c r="F1944" s="445" t="s">
        <v>9697</v>
      </c>
      <c r="G1944" s="912" t="s">
        <v>102</v>
      </c>
      <c r="H1944" s="1643" t="s">
        <v>24</v>
      </c>
      <c r="I1944" s="1716" t="s">
        <v>24</v>
      </c>
      <c r="J1944" s="445" t="str">
        <f t="shared" ca="1" si="170"/>
        <v>-</v>
      </c>
      <c r="K1944" s="1803" t="s">
        <v>24</v>
      </c>
      <c r="L1944" s="1831" t="s">
        <v>24</v>
      </c>
      <c r="M1944" s="1876" t="s">
        <v>24</v>
      </c>
      <c r="N1944" s="928">
        <v>43752</v>
      </c>
      <c r="O1944" s="1727" t="s">
        <v>24</v>
      </c>
      <c r="P1944" s="1727" t="s">
        <v>24</v>
      </c>
      <c r="Q1944" s="920" t="str">
        <f t="shared" si="171"/>
        <v>-</v>
      </c>
      <c r="R1944" s="919" t="str">
        <f t="shared" ca="1" si="172"/>
        <v>TIDAK MCU</v>
      </c>
      <c r="S1944" s="517" t="s">
        <v>24</v>
      </c>
      <c r="T1944" s="446" t="s">
        <v>24</v>
      </c>
      <c r="U1944" s="517" t="s">
        <v>24</v>
      </c>
      <c r="V1944" s="446" t="s">
        <v>24</v>
      </c>
      <c r="W1944" s="446" t="s">
        <v>24</v>
      </c>
      <c r="X1944" s="1492"/>
      <c r="Y1944" s="922"/>
      <c r="Z1944" s="1949"/>
      <c r="AA1944" s="445" t="s">
        <v>24</v>
      </c>
      <c r="AB1944" s="877"/>
      <c r="AC1944" s="877" t="s">
        <v>24</v>
      </c>
      <c r="AD1944" s="877" t="s">
        <v>24</v>
      </c>
      <c r="AE1944" s="447" t="s">
        <v>24</v>
      </c>
      <c r="AF1944" s="447" t="s">
        <v>24</v>
      </c>
      <c r="AG1944" s="447" t="s">
        <v>24</v>
      </c>
      <c r="AH1944" s="1577"/>
      <c r="AI1944" s="244" t="str">
        <f t="shared" si="174"/>
        <v>------</v>
      </c>
      <c r="AJ1944" s="878">
        <f t="shared" si="173"/>
        <v>43752</v>
      </c>
      <c r="AK1944" s="1727" t="s">
        <v>24</v>
      </c>
      <c r="AL1944" s="1727" t="s">
        <v>24</v>
      </c>
      <c r="AM1944" s="447"/>
      <c r="AN1944" s="447"/>
      <c r="AO1944" s="447"/>
      <c r="AP1944" s="447"/>
      <c r="AQ1944" s="916" t="s">
        <v>6564</v>
      </c>
      <c r="AR1944" s="447" t="s">
        <v>24</v>
      </c>
      <c r="AS1944" s="447" t="s">
        <v>226</v>
      </c>
      <c r="AT1944" s="447" t="s">
        <v>11598</v>
      </c>
      <c r="AU1944" s="447" t="s">
        <v>24</v>
      </c>
      <c r="AV1944" s="458"/>
      <c r="AW1944" s="458"/>
      <c r="AX1944" s="458"/>
      <c r="AY1944" s="458"/>
      <c r="AZ1944" s="177"/>
    </row>
    <row r="1945" spans="1:60" ht="15" customHeight="1">
      <c r="B1945" s="1310">
        <v>1939</v>
      </c>
      <c r="C1945" s="547" t="s">
        <v>9698</v>
      </c>
      <c r="D1945" s="232" t="s">
        <v>226</v>
      </c>
      <c r="E1945" s="568" t="s">
        <v>4241</v>
      </c>
      <c r="F1945" s="1314" t="s">
        <v>9699</v>
      </c>
      <c r="G1945" s="311" t="s">
        <v>102</v>
      </c>
      <c r="H1945" s="522" t="s">
        <v>24</v>
      </c>
      <c r="I1945" s="674" t="s">
        <v>24</v>
      </c>
      <c r="J1945" s="1314" t="str">
        <f t="shared" ca="1" si="170"/>
        <v>-</v>
      </c>
      <c r="K1945" s="312" t="s">
        <v>24</v>
      </c>
      <c r="L1945" s="322" t="s">
        <v>24</v>
      </c>
      <c r="M1945" s="332" t="s">
        <v>24</v>
      </c>
      <c r="N1945" s="578">
        <v>43752</v>
      </c>
      <c r="O1945" s="199" t="s">
        <v>24</v>
      </c>
      <c r="P1945" s="199" t="s">
        <v>24</v>
      </c>
      <c r="Q1945" s="198" t="str">
        <f t="shared" si="171"/>
        <v>-</v>
      </c>
      <c r="R1945" s="181" t="str">
        <f t="shared" ca="1" si="172"/>
        <v>TIDAK MCU</v>
      </c>
      <c r="S1945" s="451" t="s">
        <v>24</v>
      </c>
      <c r="T1945" s="1330" t="s">
        <v>24</v>
      </c>
      <c r="U1945" s="1329" t="s">
        <v>24</v>
      </c>
      <c r="V1945" s="1330" t="s">
        <v>24</v>
      </c>
      <c r="W1945" s="1311" t="s">
        <v>24</v>
      </c>
      <c r="X1945" s="200"/>
      <c r="Y1945" s="201"/>
      <c r="Z1945" s="202"/>
      <c r="AA1945" s="232" t="s">
        <v>24</v>
      </c>
      <c r="AB1945" s="232"/>
      <c r="AC1945" s="232" t="s">
        <v>24</v>
      </c>
      <c r="AD1945" s="232" t="s">
        <v>24</v>
      </c>
      <c r="AE1945" s="244" t="s">
        <v>24</v>
      </c>
      <c r="AF1945" s="244" t="s">
        <v>24</v>
      </c>
      <c r="AG1945" s="244" t="s">
        <v>24</v>
      </c>
      <c r="AH1945" s="902"/>
      <c r="AI1945" s="244" t="str">
        <f t="shared" si="174"/>
        <v>------</v>
      </c>
      <c r="AJ1945" s="1315">
        <f t="shared" si="173"/>
        <v>43752</v>
      </c>
      <c r="AK1945" s="217" t="s">
        <v>24</v>
      </c>
      <c r="AL1945" s="614" t="s">
        <v>24</v>
      </c>
      <c r="AM1945" s="213"/>
      <c r="AN1945" s="244"/>
      <c r="AO1945" s="244"/>
      <c r="AP1945" s="213"/>
      <c r="AQ1945" s="180"/>
      <c r="AR1945" s="213"/>
      <c r="AS1945" s="213"/>
      <c r="AT1945" s="213"/>
      <c r="AU1945" s="213"/>
      <c r="AV1945" s="885"/>
      <c r="AW1945" s="885"/>
      <c r="AX1945" s="885"/>
      <c r="AY1945" s="885"/>
      <c r="AZ1945" s="177"/>
    </row>
    <row r="1946" spans="1:60" ht="15" customHeight="1">
      <c r="B1946" s="1310">
        <v>1940</v>
      </c>
      <c r="C1946" s="553" t="s">
        <v>9700</v>
      </c>
      <c r="D1946" s="232" t="s">
        <v>226</v>
      </c>
      <c r="E1946" s="521" t="s">
        <v>4241</v>
      </c>
      <c r="F1946" s="1319" t="s">
        <v>9701</v>
      </c>
      <c r="G1946" s="509" t="s">
        <v>102</v>
      </c>
      <c r="H1946" s="522" t="s">
        <v>24</v>
      </c>
      <c r="I1946" s="217">
        <v>35297</v>
      </c>
      <c r="J1946" s="1314">
        <f t="shared" ca="1" si="170"/>
        <v>25</v>
      </c>
      <c r="K1946" s="312" t="s">
        <v>24</v>
      </c>
      <c r="L1946" s="322" t="s">
        <v>24</v>
      </c>
      <c r="M1946" s="332" t="s">
        <v>24</v>
      </c>
      <c r="N1946" s="576">
        <v>43759</v>
      </c>
      <c r="O1946" s="199" t="s">
        <v>24</v>
      </c>
      <c r="P1946" s="199" t="s">
        <v>24</v>
      </c>
      <c r="Q1946" s="198" t="str">
        <f t="shared" si="171"/>
        <v>-</v>
      </c>
      <c r="R1946" s="181" t="str">
        <f t="shared" ca="1" si="172"/>
        <v>TIDAK MCU</v>
      </c>
      <c r="S1946" s="451" t="s">
        <v>24</v>
      </c>
      <c r="T1946" s="1330">
        <v>44428</v>
      </c>
      <c r="U1946" s="1329" t="s">
        <v>99</v>
      </c>
      <c r="V1946" s="1330" t="s">
        <v>24</v>
      </c>
      <c r="W1946" s="1311" t="s">
        <v>24</v>
      </c>
      <c r="X1946" s="200"/>
      <c r="Y1946" s="201"/>
      <c r="Z1946" s="202"/>
      <c r="AA1946" s="1314" t="s">
        <v>24</v>
      </c>
      <c r="AB1946" s="232"/>
      <c r="AC1946" s="232"/>
      <c r="AD1946" s="230"/>
      <c r="AE1946" s="213"/>
      <c r="AF1946" s="213"/>
      <c r="AG1946" s="213"/>
      <c r="AH1946" s="1305"/>
      <c r="AI1946" s="244" t="str">
        <f t="shared" si="174"/>
        <v>-</v>
      </c>
      <c r="AJ1946" s="1315">
        <f t="shared" si="173"/>
        <v>43759</v>
      </c>
      <c r="AK1946" s="217" t="s">
        <v>24</v>
      </c>
      <c r="AL1946" s="614" t="s">
        <v>24</v>
      </c>
      <c r="AM1946" s="213"/>
      <c r="AN1946" s="244"/>
      <c r="AO1946" s="244"/>
      <c r="AP1946" s="213"/>
      <c r="AQ1946" s="213"/>
      <c r="AR1946" s="213"/>
      <c r="AS1946" s="213"/>
      <c r="AT1946" s="213"/>
      <c r="AU1946" s="213"/>
      <c r="AV1946" s="885"/>
      <c r="AW1946" s="885"/>
      <c r="AX1946" s="885"/>
      <c r="AY1946" s="885"/>
      <c r="AZ1946" s="177"/>
    </row>
    <row r="1947" spans="1:60" ht="15" customHeight="1">
      <c r="B1947" s="1310">
        <v>1941</v>
      </c>
      <c r="C1947" s="553" t="s">
        <v>9702</v>
      </c>
      <c r="D1947" s="384" t="s">
        <v>226</v>
      </c>
      <c r="E1947" s="554" t="s">
        <v>4241</v>
      </c>
      <c r="F1947" s="521" t="s">
        <v>9703</v>
      </c>
      <c r="G1947" s="509" t="s">
        <v>102</v>
      </c>
      <c r="H1947" s="522" t="s">
        <v>24</v>
      </c>
      <c r="I1947" s="687">
        <v>36264</v>
      </c>
      <c r="J1947" s="1314">
        <f t="shared" ca="1" si="170"/>
        <v>23</v>
      </c>
      <c r="K1947" s="312" t="s">
        <v>24</v>
      </c>
      <c r="L1947" s="322" t="s">
        <v>24</v>
      </c>
      <c r="M1947" s="332" t="s">
        <v>24</v>
      </c>
      <c r="N1947" s="576">
        <v>43759</v>
      </c>
      <c r="O1947" s="199" t="s">
        <v>24</v>
      </c>
      <c r="P1947" s="199" t="s">
        <v>24</v>
      </c>
      <c r="Q1947" s="198" t="str">
        <f t="shared" si="171"/>
        <v>-</v>
      </c>
      <c r="R1947" s="181" t="str">
        <f t="shared" ca="1" si="172"/>
        <v>TIDAK MCU</v>
      </c>
      <c r="S1947" s="451" t="s">
        <v>24</v>
      </c>
      <c r="T1947" s="1330">
        <v>44300</v>
      </c>
      <c r="U1947" s="1329" t="s">
        <v>24</v>
      </c>
      <c r="V1947" s="1330" t="s">
        <v>24</v>
      </c>
      <c r="W1947" s="1311" t="s">
        <v>24</v>
      </c>
      <c r="X1947" s="200"/>
      <c r="Y1947" s="201"/>
      <c r="Z1947" s="202"/>
      <c r="AA1947" s="232" t="s">
        <v>24</v>
      </c>
      <c r="AB1947" s="232"/>
      <c r="AC1947" s="232"/>
      <c r="AD1947" s="232" t="s">
        <v>24</v>
      </c>
      <c r="AE1947" s="244" t="s">
        <v>24</v>
      </c>
      <c r="AF1947" s="244" t="s">
        <v>24</v>
      </c>
      <c r="AG1947" s="244" t="s">
        <v>24</v>
      </c>
      <c r="AH1947" s="902"/>
      <c r="AI1947" s="244" t="str">
        <f t="shared" si="174"/>
        <v>-----</v>
      </c>
      <c r="AJ1947" s="1315">
        <f t="shared" si="173"/>
        <v>43759</v>
      </c>
      <c r="AK1947" s="217" t="s">
        <v>24</v>
      </c>
      <c r="AL1947" s="614" t="s">
        <v>24</v>
      </c>
      <c r="AM1947" s="213"/>
      <c r="AN1947" s="244"/>
      <c r="AO1947" s="244"/>
      <c r="AP1947" s="213"/>
      <c r="AQ1947" s="180"/>
      <c r="AR1947" s="213"/>
      <c r="AS1947" s="213"/>
      <c r="AT1947" s="213"/>
      <c r="AU1947" s="213"/>
      <c r="AV1947" s="885"/>
      <c r="AW1947" s="885"/>
      <c r="AX1947" s="885"/>
      <c r="AY1947" s="885"/>
      <c r="AZ1947" s="177"/>
    </row>
    <row r="1948" spans="1:60" s="2186" customFormat="1" ht="15" customHeight="1">
      <c r="A1948" s="160"/>
      <c r="B1948" s="1310">
        <v>1942</v>
      </c>
      <c r="C1948" s="553" t="s">
        <v>9704</v>
      </c>
      <c r="D1948" s="384" t="s">
        <v>226</v>
      </c>
      <c r="E1948" s="521" t="s">
        <v>4241</v>
      </c>
      <c r="F1948" s="521" t="s">
        <v>9705</v>
      </c>
      <c r="G1948" s="509" t="s">
        <v>102</v>
      </c>
      <c r="H1948" s="522" t="s">
        <v>24</v>
      </c>
      <c r="I1948" s="687">
        <v>33036</v>
      </c>
      <c r="J1948" s="1314">
        <f t="shared" ca="1" si="170"/>
        <v>32</v>
      </c>
      <c r="K1948" s="312" t="s">
        <v>24</v>
      </c>
      <c r="L1948" s="322" t="s">
        <v>24</v>
      </c>
      <c r="M1948" s="332" t="s">
        <v>24</v>
      </c>
      <c r="N1948" s="576">
        <v>43759</v>
      </c>
      <c r="O1948" s="199" t="s">
        <v>24</v>
      </c>
      <c r="P1948" s="199" t="s">
        <v>24</v>
      </c>
      <c r="Q1948" s="198" t="str">
        <f t="shared" si="171"/>
        <v>-</v>
      </c>
      <c r="R1948" s="181" t="str">
        <f t="shared" ca="1" si="172"/>
        <v>TIDAK MCU</v>
      </c>
      <c r="S1948" s="451" t="s">
        <v>9942</v>
      </c>
      <c r="T1948" s="1330">
        <v>44359</v>
      </c>
      <c r="U1948" s="212">
        <v>44359</v>
      </c>
      <c r="V1948" s="1330" t="s">
        <v>24</v>
      </c>
      <c r="W1948" s="1311" t="s">
        <v>24</v>
      </c>
      <c r="X1948" s="200"/>
      <c r="Y1948" s="201"/>
      <c r="Z1948" s="202"/>
      <c r="AA1948" s="364" t="s">
        <v>927</v>
      </c>
      <c r="AB1948" s="464" t="s">
        <v>932</v>
      </c>
      <c r="AC1948" s="464" t="s">
        <v>9982</v>
      </c>
      <c r="AD1948" s="232" t="s">
        <v>24</v>
      </c>
      <c r="AE1948" s="244" t="s">
        <v>24</v>
      </c>
      <c r="AF1948" s="244" t="s">
        <v>24</v>
      </c>
      <c r="AG1948" s="244" t="s">
        <v>24</v>
      </c>
      <c r="AH1948" s="902"/>
      <c r="AI1948" s="244" t="str">
        <f t="shared" si="174"/>
        <v>SC P360 - SC P410 A/MPC 200 - PC 1250DZ 375----</v>
      </c>
      <c r="AJ1948" s="1330">
        <f t="shared" si="173"/>
        <v>43759</v>
      </c>
      <c r="AK1948" s="199" t="s">
        <v>24</v>
      </c>
      <c r="AL1948" s="679">
        <v>43759</v>
      </c>
      <c r="AM1948" s="213"/>
      <c r="AN1948" s="244"/>
      <c r="AO1948" s="244"/>
      <c r="AP1948" s="213"/>
      <c r="AQ1948" s="243" t="s">
        <v>3094</v>
      </c>
      <c r="AR1948" s="213"/>
      <c r="AS1948" s="213"/>
      <c r="AT1948" s="213"/>
      <c r="AU1948" s="213"/>
      <c r="AV1948" s="885"/>
      <c r="AW1948" s="885"/>
      <c r="AX1948" s="885"/>
      <c r="AY1948" s="885"/>
      <c r="AZ1948" s="885"/>
      <c r="BA1948" s="1206"/>
      <c r="BB1948" s="1206"/>
      <c r="BC1948" s="1206"/>
      <c r="BD1948" s="1206"/>
      <c r="BE1948" s="1206"/>
      <c r="BF1948" s="1206"/>
      <c r="BG1948" s="1206"/>
      <c r="BH1948" s="1206"/>
    </row>
    <row r="1949" spans="1:60" s="2186" customFormat="1" ht="15" customHeight="1">
      <c r="A1949" s="160"/>
      <c r="B1949" s="1310">
        <v>1943</v>
      </c>
      <c r="C1949" s="553" t="s">
        <v>9706</v>
      </c>
      <c r="D1949" s="384" t="s">
        <v>226</v>
      </c>
      <c r="E1949" s="521" t="s">
        <v>4241</v>
      </c>
      <c r="F1949" s="1314" t="s">
        <v>9707</v>
      </c>
      <c r="G1949" s="509" t="s">
        <v>102</v>
      </c>
      <c r="H1949" s="522" t="s">
        <v>24</v>
      </c>
      <c r="I1949" s="674" t="s">
        <v>24</v>
      </c>
      <c r="J1949" s="903" t="str">
        <f t="shared" ca="1" si="170"/>
        <v>-</v>
      </c>
      <c r="K1949" s="312" t="s">
        <v>24</v>
      </c>
      <c r="L1949" s="322" t="s">
        <v>24</v>
      </c>
      <c r="M1949" s="332" t="s">
        <v>24</v>
      </c>
      <c r="N1949" s="576">
        <v>43764</v>
      </c>
      <c r="O1949" s="199" t="s">
        <v>24</v>
      </c>
      <c r="P1949" s="199" t="s">
        <v>24</v>
      </c>
      <c r="Q1949" s="198" t="str">
        <f t="shared" si="171"/>
        <v>-</v>
      </c>
      <c r="R1949" s="181" t="str">
        <f t="shared" ca="1" si="172"/>
        <v>TIDAK MCU</v>
      </c>
      <c r="S1949" s="451" t="s">
        <v>9943</v>
      </c>
      <c r="T1949" s="904">
        <v>44340</v>
      </c>
      <c r="U1949" s="211">
        <v>44340</v>
      </c>
      <c r="V1949" s="904" t="s">
        <v>24</v>
      </c>
      <c r="W1949" s="136" t="s">
        <v>24</v>
      </c>
      <c r="X1949" s="200"/>
      <c r="Y1949" s="201"/>
      <c r="Z1949" s="202"/>
      <c r="AA1949" s="464" t="s">
        <v>927</v>
      </c>
      <c r="AB1949" s="464" t="s">
        <v>929</v>
      </c>
      <c r="AC1949" s="464" t="s">
        <v>592</v>
      </c>
      <c r="AD1949" s="464" t="s">
        <v>4604</v>
      </c>
      <c r="AE1949" s="244" t="s">
        <v>24</v>
      </c>
      <c r="AF1949" s="244"/>
      <c r="AG1949" s="244"/>
      <c r="AH1949" s="902"/>
      <c r="AI1949" s="244" t="str">
        <f t="shared" si="174"/>
        <v>SC P360 - SC P410 A/MGD 705, GD 825PC 200, PC 300NISSAN CWB-</v>
      </c>
      <c r="AJ1949" s="1330">
        <f t="shared" si="173"/>
        <v>43764</v>
      </c>
      <c r="AK1949" s="199">
        <v>43764</v>
      </c>
      <c r="AL1949" s="679">
        <v>43764</v>
      </c>
      <c r="AM1949" s="213"/>
      <c r="AN1949" s="244"/>
      <c r="AO1949" s="244"/>
      <c r="AP1949" s="213"/>
      <c r="AQ1949" s="1231" t="s">
        <v>3094</v>
      </c>
      <c r="AR1949" s="213"/>
      <c r="AS1949" s="213"/>
      <c r="AT1949" s="213"/>
      <c r="AU1949" s="213"/>
      <c r="AV1949" s="885"/>
      <c r="AW1949" s="885"/>
      <c r="AX1949" s="885"/>
      <c r="AY1949" s="885"/>
      <c r="AZ1949" s="885"/>
      <c r="BA1949" s="1206"/>
      <c r="BB1949" s="1206"/>
      <c r="BC1949" s="1206"/>
      <c r="BD1949" s="1206"/>
      <c r="BE1949" s="1206"/>
      <c r="BF1949" s="1206"/>
      <c r="BG1949" s="1206"/>
      <c r="BH1949" s="1206"/>
    </row>
    <row r="1950" spans="1:60" ht="15" customHeight="1">
      <c r="B1950" s="1310">
        <v>1944</v>
      </c>
      <c r="C1950" s="553" t="s">
        <v>9708</v>
      </c>
      <c r="D1950" s="384" t="s">
        <v>226</v>
      </c>
      <c r="E1950" s="521" t="s">
        <v>4241</v>
      </c>
      <c r="F1950" s="1314" t="s">
        <v>9709</v>
      </c>
      <c r="G1950" s="509" t="s">
        <v>102</v>
      </c>
      <c r="H1950" s="522" t="s">
        <v>24</v>
      </c>
      <c r="I1950" s="674" t="s">
        <v>24</v>
      </c>
      <c r="J1950" s="903" t="str">
        <f t="shared" ca="1" si="170"/>
        <v>-</v>
      </c>
      <c r="K1950" s="312" t="s">
        <v>24</v>
      </c>
      <c r="L1950" s="322" t="s">
        <v>24</v>
      </c>
      <c r="M1950" s="332" t="s">
        <v>24</v>
      </c>
      <c r="N1950" s="578">
        <v>43764</v>
      </c>
      <c r="O1950" s="199" t="s">
        <v>24</v>
      </c>
      <c r="P1950" s="199" t="s">
        <v>24</v>
      </c>
      <c r="Q1950" s="198" t="str">
        <f t="shared" si="171"/>
        <v>-</v>
      </c>
      <c r="R1950" s="181" t="str">
        <f t="shared" ca="1" si="172"/>
        <v>TIDAK MCU</v>
      </c>
      <c r="S1950" s="451" t="s">
        <v>9944</v>
      </c>
      <c r="T1950" s="904">
        <v>44340</v>
      </c>
      <c r="U1950" s="211">
        <v>44340</v>
      </c>
      <c r="V1950" s="904" t="s">
        <v>24</v>
      </c>
      <c r="W1950" s="136" t="s">
        <v>24</v>
      </c>
      <c r="X1950" s="200"/>
      <c r="Y1950" s="201"/>
      <c r="Z1950" s="202"/>
      <c r="AA1950" s="464" t="s">
        <v>927</v>
      </c>
      <c r="AB1950" s="464" t="s">
        <v>929</v>
      </c>
      <c r="AC1950" s="464" t="s">
        <v>592</v>
      </c>
      <c r="AD1950" s="464" t="s">
        <v>4604</v>
      </c>
      <c r="AE1950" s="244" t="s">
        <v>24</v>
      </c>
      <c r="AF1950" s="244"/>
      <c r="AG1950" s="244"/>
      <c r="AH1950" s="902"/>
      <c r="AI1950" s="244" t="str">
        <f t="shared" si="174"/>
        <v>SC P360 - SC P410 A/MGD 705, GD 825PC 200, PC 300NISSAN CWB-</v>
      </c>
      <c r="AJ1950" s="1330">
        <f t="shared" si="173"/>
        <v>43764</v>
      </c>
      <c r="AK1950" s="199">
        <v>43764</v>
      </c>
      <c r="AL1950" s="679">
        <v>43764</v>
      </c>
      <c r="AM1950" s="213"/>
      <c r="AN1950" s="244"/>
      <c r="AO1950" s="244"/>
      <c r="AP1950" s="213"/>
      <c r="AQ1950" s="243" t="s">
        <v>3094</v>
      </c>
      <c r="AR1950" s="213"/>
      <c r="AS1950" s="213"/>
      <c r="AT1950" s="213"/>
      <c r="AU1950" s="213"/>
      <c r="AV1950" s="177"/>
      <c r="AW1950" s="177"/>
      <c r="AX1950" s="177"/>
      <c r="AY1950" s="177"/>
      <c r="AZ1950" s="885"/>
    </row>
    <row r="1951" spans="1:60" ht="15" customHeight="1">
      <c r="B1951" s="1310">
        <v>1945</v>
      </c>
      <c r="C1951" s="547" t="s">
        <v>9710</v>
      </c>
      <c r="D1951" s="384" t="s">
        <v>226</v>
      </c>
      <c r="E1951" s="521" t="s">
        <v>4241</v>
      </c>
      <c r="F1951" s="1314" t="s">
        <v>9711</v>
      </c>
      <c r="G1951" s="509" t="s">
        <v>102</v>
      </c>
      <c r="H1951" s="522" t="s">
        <v>24</v>
      </c>
      <c r="I1951" s="687">
        <v>33566</v>
      </c>
      <c r="J1951" s="903">
        <f t="shared" ca="1" si="170"/>
        <v>30</v>
      </c>
      <c r="K1951" s="312" t="s">
        <v>24</v>
      </c>
      <c r="L1951" s="322" t="s">
        <v>24</v>
      </c>
      <c r="M1951" s="332" t="s">
        <v>24</v>
      </c>
      <c r="N1951" s="576">
        <v>43788</v>
      </c>
      <c r="O1951" s="199" t="s">
        <v>24</v>
      </c>
      <c r="P1951" s="199" t="s">
        <v>24</v>
      </c>
      <c r="Q1951" s="198" t="str">
        <f t="shared" si="171"/>
        <v>-</v>
      </c>
      <c r="R1951" s="181" t="str">
        <f t="shared" ca="1" si="172"/>
        <v>TIDAK MCU</v>
      </c>
      <c r="S1951" s="451" t="s">
        <v>9945</v>
      </c>
      <c r="T1951" s="904">
        <v>44524</v>
      </c>
      <c r="U1951" s="1329">
        <v>44524</v>
      </c>
      <c r="V1951" s="904" t="s">
        <v>24</v>
      </c>
      <c r="W1951" s="136" t="s">
        <v>24</v>
      </c>
      <c r="X1951" s="200"/>
      <c r="Y1951" s="201"/>
      <c r="Z1951" s="202"/>
      <c r="AA1951" s="1314" t="s">
        <v>6969</v>
      </c>
      <c r="AB1951" s="232" t="s">
        <v>929</v>
      </c>
      <c r="AC1951" s="232" t="s">
        <v>928</v>
      </c>
      <c r="AD1951" s="232" t="s">
        <v>4604</v>
      </c>
      <c r="AE1951" s="244" t="s">
        <v>4457</v>
      </c>
      <c r="AF1951" s="244" t="s">
        <v>9983</v>
      </c>
      <c r="AG1951" s="244" t="s">
        <v>9112</v>
      </c>
      <c r="AH1951" s="902"/>
      <c r="AI1951" s="244" t="str">
        <f t="shared" si="174"/>
        <v>WA 600GD 705, GD 825DZ 85 - DZ 375NISSAN CWBSC P360, SC P380VOLVO FMXLOWBOY FH16</v>
      </c>
      <c r="AJ1951" s="1307">
        <f t="shared" si="173"/>
        <v>43788</v>
      </c>
      <c r="AK1951" s="199">
        <v>43788</v>
      </c>
      <c r="AL1951" s="696">
        <v>43788</v>
      </c>
      <c r="AM1951" s="213"/>
      <c r="AN1951" s="244"/>
      <c r="AO1951" s="244"/>
      <c r="AP1951" s="213"/>
      <c r="AQ1951" s="213"/>
      <c r="AR1951" s="213"/>
      <c r="AS1951" s="213"/>
      <c r="AT1951" s="213"/>
      <c r="AU1951" s="213"/>
      <c r="AV1951" s="885"/>
      <c r="AW1951" s="885"/>
      <c r="AX1951" s="885"/>
      <c r="AY1951" s="885"/>
      <c r="AZ1951" s="177"/>
    </row>
    <row r="1952" spans="1:60" ht="15" customHeight="1">
      <c r="B1952" s="1310">
        <v>1946</v>
      </c>
      <c r="C1952" s="547" t="s">
        <v>9712</v>
      </c>
      <c r="D1952" s="384" t="s">
        <v>226</v>
      </c>
      <c r="E1952" s="521" t="s">
        <v>4241</v>
      </c>
      <c r="F1952" s="1314" t="s">
        <v>9713</v>
      </c>
      <c r="G1952" s="509" t="s">
        <v>102</v>
      </c>
      <c r="H1952" s="522" t="s">
        <v>24</v>
      </c>
      <c r="I1952" s="687">
        <v>33940</v>
      </c>
      <c r="J1952" s="903">
        <f t="shared" ca="1" si="170"/>
        <v>29</v>
      </c>
      <c r="K1952" s="312" t="s">
        <v>24</v>
      </c>
      <c r="L1952" s="322" t="s">
        <v>24</v>
      </c>
      <c r="M1952" s="332" t="s">
        <v>24</v>
      </c>
      <c r="N1952" s="576">
        <v>43788</v>
      </c>
      <c r="O1952" s="199" t="s">
        <v>24</v>
      </c>
      <c r="P1952" s="199" t="s">
        <v>24</v>
      </c>
      <c r="Q1952" s="198" t="str">
        <f t="shared" si="171"/>
        <v>-</v>
      </c>
      <c r="R1952" s="181" t="str">
        <f t="shared" ca="1" si="172"/>
        <v>TIDAK MCU</v>
      </c>
      <c r="S1952" s="451" t="s">
        <v>9946</v>
      </c>
      <c r="T1952" s="904">
        <v>44532</v>
      </c>
      <c r="U1952" s="1329">
        <v>44532</v>
      </c>
      <c r="V1952" s="904" t="s">
        <v>24</v>
      </c>
      <c r="W1952" s="136" t="s">
        <v>24</v>
      </c>
      <c r="X1952" s="200"/>
      <c r="Y1952" s="201"/>
      <c r="Z1952" s="202"/>
      <c r="AA1952" s="1314" t="s">
        <v>932</v>
      </c>
      <c r="AB1952" s="232" t="s">
        <v>928</v>
      </c>
      <c r="AC1952" s="232" t="s">
        <v>9107</v>
      </c>
      <c r="AD1952" s="232"/>
      <c r="AE1952" s="244"/>
      <c r="AF1952" s="244"/>
      <c r="AG1952" s="244"/>
      <c r="AH1952" s="902"/>
      <c r="AI1952" s="244" t="str">
        <f t="shared" si="174"/>
        <v>PC 200 - PC 1250DZ 85 - DZ 375HD 465</v>
      </c>
      <c r="AJ1952" s="1315">
        <f t="shared" si="173"/>
        <v>43788</v>
      </c>
      <c r="AK1952" s="199">
        <v>43788</v>
      </c>
      <c r="AL1952" s="696">
        <v>43788</v>
      </c>
      <c r="AM1952" s="213"/>
      <c r="AN1952" s="244"/>
      <c r="AO1952" s="244"/>
      <c r="AP1952" s="213"/>
      <c r="AQ1952" s="213" t="s">
        <v>3094</v>
      </c>
      <c r="AR1952" s="213"/>
      <c r="AS1952" s="213"/>
      <c r="AT1952" s="213"/>
      <c r="AU1952" s="213"/>
      <c r="AV1952" s="885"/>
      <c r="AW1952" s="885"/>
      <c r="AX1952" s="885"/>
      <c r="AY1952" s="885"/>
      <c r="AZ1952" s="177"/>
    </row>
    <row r="1953" spans="2:52" ht="15" customHeight="1">
      <c r="B1953" s="1310">
        <v>1947</v>
      </c>
      <c r="C1953" s="547" t="s">
        <v>9714</v>
      </c>
      <c r="D1953" s="384" t="s">
        <v>226</v>
      </c>
      <c r="E1953" s="521" t="s">
        <v>4241</v>
      </c>
      <c r="F1953" s="1314" t="s">
        <v>9715</v>
      </c>
      <c r="G1953" s="509" t="s">
        <v>102</v>
      </c>
      <c r="H1953" s="522" t="s">
        <v>24</v>
      </c>
      <c r="I1953" s="687">
        <v>32542</v>
      </c>
      <c r="J1953" s="903">
        <f t="shared" ca="1" si="170"/>
        <v>33</v>
      </c>
      <c r="K1953" s="312" t="s">
        <v>24</v>
      </c>
      <c r="L1953" s="322" t="s">
        <v>24</v>
      </c>
      <c r="M1953" s="332" t="s">
        <v>24</v>
      </c>
      <c r="N1953" s="576">
        <v>43788</v>
      </c>
      <c r="O1953" s="199" t="s">
        <v>24</v>
      </c>
      <c r="P1953" s="199" t="s">
        <v>24</v>
      </c>
      <c r="Q1953" s="198" t="str">
        <f t="shared" si="171"/>
        <v>-</v>
      </c>
      <c r="R1953" s="181" t="str">
        <f t="shared" ca="1" si="172"/>
        <v>TIDAK MCU</v>
      </c>
      <c r="S1953" s="451" t="s">
        <v>9947</v>
      </c>
      <c r="T1953" s="904">
        <v>44230</v>
      </c>
      <c r="U1953" s="212">
        <v>44230</v>
      </c>
      <c r="V1953" s="904" t="s">
        <v>24</v>
      </c>
      <c r="W1953" s="136" t="s">
        <v>24</v>
      </c>
      <c r="X1953" s="200"/>
      <c r="Y1953" s="201"/>
      <c r="Z1953" s="202"/>
      <c r="AA1953" s="1314" t="s">
        <v>9983</v>
      </c>
      <c r="AB1953" s="232" t="s">
        <v>9111</v>
      </c>
      <c r="AC1953" s="232" t="s">
        <v>9984</v>
      </c>
      <c r="AD1953" s="232" t="s">
        <v>4604</v>
      </c>
      <c r="AE1953" s="244"/>
      <c r="AF1953" s="244"/>
      <c r="AG1953" s="244"/>
      <c r="AH1953" s="902"/>
      <c r="AI1953" s="244" t="str">
        <f t="shared" si="174"/>
        <v>VOLVO FMXLOWBOY FH 16SC P360, SC P410 ANISSAN CWB</v>
      </c>
      <c r="AJ1953" s="1315">
        <f t="shared" si="173"/>
        <v>43788</v>
      </c>
      <c r="AK1953" s="199">
        <v>43788</v>
      </c>
      <c r="AL1953" s="696">
        <v>43788</v>
      </c>
      <c r="AM1953" s="213"/>
      <c r="AN1953" s="244"/>
      <c r="AO1953" s="244"/>
      <c r="AP1953" s="213"/>
      <c r="AQ1953" s="180"/>
      <c r="AR1953" s="213"/>
      <c r="AS1953" s="213"/>
      <c r="AT1953" s="213"/>
      <c r="AU1953" s="213"/>
      <c r="AV1953" s="885"/>
      <c r="AW1953" s="885"/>
      <c r="AX1953" s="885"/>
      <c r="AY1953" s="885"/>
      <c r="AZ1953" s="177"/>
    </row>
    <row r="1954" spans="2:52" ht="15" customHeight="1">
      <c r="B1954" s="1310">
        <v>1925</v>
      </c>
      <c r="C1954" s="553" t="s">
        <v>9670</v>
      </c>
      <c r="D1954" s="232" t="s">
        <v>226</v>
      </c>
      <c r="E1954" s="568" t="s">
        <v>4241</v>
      </c>
      <c r="F1954" s="1314" t="s">
        <v>14077</v>
      </c>
      <c r="G1954" s="311" t="s">
        <v>102</v>
      </c>
      <c r="H1954" s="522" t="s">
        <v>24</v>
      </c>
      <c r="I1954" s="687">
        <v>34740</v>
      </c>
      <c r="J1954" s="903">
        <f t="shared" ca="1" si="170"/>
        <v>27</v>
      </c>
      <c r="K1954" s="176" t="s">
        <v>24</v>
      </c>
      <c r="L1954" s="170" t="s">
        <v>24</v>
      </c>
      <c r="M1954" s="173" t="s">
        <v>24</v>
      </c>
      <c r="N1954" s="578">
        <v>43437</v>
      </c>
      <c r="O1954" s="199" t="s">
        <v>24</v>
      </c>
      <c r="P1954" s="199" t="s">
        <v>24</v>
      </c>
      <c r="Q1954" s="198" t="str">
        <f t="shared" si="171"/>
        <v>-</v>
      </c>
      <c r="R1954" s="181" t="str">
        <f t="shared" ca="1" si="172"/>
        <v>TIDAK MCU</v>
      </c>
      <c r="S1954" s="451" t="s">
        <v>9936</v>
      </c>
      <c r="T1954" s="904">
        <v>44602</v>
      </c>
      <c r="U1954" s="344">
        <v>44237</v>
      </c>
      <c r="V1954" s="904" t="s">
        <v>24</v>
      </c>
      <c r="W1954" s="136" t="s">
        <v>24</v>
      </c>
      <c r="X1954" s="200"/>
      <c r="Y1954" s="201"/>
      <c r="Z1954" s="202"/>
      <c r="AA1954" s="464" t="s">
        <v>927</v>
      </c>
      <c r="AB1954" s="232" t="s">
        <v>24</v>
      </c>
      <c r="AC1954" s="232" t="s">
        <v>24</v>
      </c>
      <c r="AD1954" s="232" t="s">
        <v>24</v>
      </c>
      <c r="AE1954" s="244" t="s">
        <v>24</v>
      </c>
      <c r="AF1954" s="244" t="s">
        <v>24</v>
      </c>
      <c r="AG1954" s="244" t="s">
        <v>24</v>
      </c>
      <c r="AH1954" s="902"/>
      <c r="AI1954" s="244" t="str">
        <f t="shared" si="174"/>
        <v>SC P360 - SC P410 A/M------</v>
      </c>
      <c r="AJ1954" s="1315">
        <f t="shared" si="173"/>
        <v>43437</v>
      </c>
      <c r="AK1954" s="199">
        <v>43508</v>
      </c>
      <c r="AL1954" s="696">
        <v>43509</v>
      </c>
      <c r="AM1954" s="213"/>
      <c r="AN1954" s="244"/>
      <c r="AO1954" s="244"/>
      <c r="AP1954" s="213"/>
      <c r="AQ1954" s="1231" t="s">
        <v>3094</v>
      </c>
      <c r="AR1954" s="213"/>
      <c r="AS1954" s="213"/>
      <c r="AT1954" s="213"/>
      <c r="AU1954" s="213"/>
      <c r="AV1954" s="177"/>
      <c r="AW1954" s="177"/>
      <c r="AX1954" s="177"/>
      <c r="AY1954" s="177"/>
      <c r="AZ1954" s="177"/>
    </row>
    <row r="1955" spans="2:52" ht="15" customHeight="1">
      <c r="B1955" s="1310">
        <v>1949</v>
      </c>
      <c r="C1955" s="547" t="s">
        <v>5553</v>
      </c>
      <c r="D1955" s="232" t="s">
        <v>226</v>
      </c>
      <c r="E1955" s="521" t="s">
        <v>4241</v>
      </c>
      <c r="F1955" s="1314" t="s">
        <v>9718</v>
      </c>
      <c r="G1955" s="509" t="s">
        <v>102</v>
      </c>
      <c r="H1955" s="522" t="s">
        <v>24</v>
      </c>
      <c r="I1955" s="687">
        <v>32971</v>
      </c>
      <c r="J1955" s="903">
        <f t="shared" ca="1" si="170"/>
        <v>32</v>
      </c>
      <c r="K1955" s="176" t="s">
        <v>24</v>
      </c>
      <c r="L1955" s="170" t="s">
        <v>24</v>
      </c>
      <c r="M1955" s="173" t="s">
        <v>24</v>
      </c>
      <c r="N1955" s="576">
        <v>43811</v>
      </c>
      <c r="O1955" s="199" t="s">
        <v>24</v>
      </c>
      <c r="P1955" s="199" t="s">
        <v>24</v>
      </c>
      <c r="Q1955" s="198" t="str">
        <f t="shared" si="171"/>
        <v>-</v>
      </c>
      <c r="R1955" s="181" t="str">
        <f t="shared" ca="1" si="172"/>
        <v>TIDAK MCU</v>
      </c>
      <c r="S1955" s="451" t="s">
        <v>9949</v>
      </c>
      <c r="T1955" s="1330">
        <v>44294</v>
      </c>
      <c r="U1955" s="1329">
        <v>44294</v>
      </c>
      <c r="V1955" s="904" t="s">
        <v>24</v>
      </c>
      <c r="W1955" s="136" t="s">
        <v>24</v>
      </c>
      <c r="X1955" s="200"/>
      <c r="Y1955" s="201"/>
      <c r="Z1955" s="202"/>
      <c r="AA1955" s="1303" t="s">
        <v>927</v>
      </c>
      <c r="AB1955" s="1433" t="s">
        <v>4604</v>
      </c>
      <c r="AC1955" s="1433" t="s">
        <v>9965</v>
      </c>
      <c r="AD1955" s="232" t="s">
        <v>24</v>
      </c>
      <c r="AE1955" s="244"/>
      <c r="AF1955" s="244"/>
      <c r="AG1955" s="244"/>
      <c r="AH1955" s="902"/>
      <c r="AI1955" s="244" t="str">
        <f t="shared" si="174"/>
        <v>SC P360 - SC P410 A/MNISSAN CWBVOLVO FH 12, FH 16-</v>
      </c>
      <c r="AJ1955" s="1307">
        <f t="shared" si="173"/>
        <v>43811</v>
      </c>
      <c r="AK1955" s="199" t="s">
        <v>24</v>
      </c>
      <c r="AL1955" s="696">
        <v>43811</v>
      </c>
      <c r="AM1955" s="213"/>
      <c r="AN1955" s="244"/>
      <c r="AO1955" s="244"/>
      <c r="AP1955" s="213"/>
      <c r="AQ1955" s="1231" t="s">
        <v>3094</v>
      </c>
      <c r="AR1955" s="213"/>
      <c r="AS1955" s="213"/>
      <c r="AT1955" s="213"/>
      <c r="AU1955" s="213"/>
      <c r="AV1955" s="885"/>
      <c r="AW1955" s="885"/>
      <c r="AX1955" s="885"/>
      <c r="AY1955" s="885"/>
      <c r="AZ1955" s="177"/>
    </row>
    <row r="1956" spans="2:52" ht="15" customHeight="1">
      <c r="B1956" s="1310">
        <v>1950</v>
      </c>
      <c r="C1956" s="553" t="s">
        <v>9719</v>
      </c>
      <c r="D1956" s="384" t="s">
        <v>226</v>
      </c>
      <c r="E1956" s="521" t="s">
        <v>4241</v>
      </c>
      <c r="F1956" s="730" t="s">
        <v>9720</v>
      </c>
      <c r="G1956" s="509" t="s">
        <v>102</v>
      </c>
      <c r="H1956" s="522" t="s">
        <v>24</v>
      </c>
      <c r="I1956" s="687">
        <v>33083</v>
      </c>
      <c r="J1956" s="231">
        <f t="shared" ca="1" si="170"/>
        <v>31</v>
      </c>
      <c r="K1956" s="176" t="s">
        <v>24</v>
      </c>
      <c r="L1956" s="170" t="s">
        <v>24</v>
      </c>
      <c r="M1956" s="173" t="s">
        <v>24</v>
      </c>
      <c r="N1956" s="576">
        <v>43811</v>
      </c>
      <c r="O1956" s="199" t="s">
        <v>24</v>
      </c>
      <c r="P1956" s="199" t="s">
        <v>24</v>
      </c>
      <c r="Q1956" s="198" t="str">
        <f t="shared" si="171"/>
        <v>-</v>
      </c>
      <c r="R1956" s="181" t="str">
        <f t="shared" ca="1" si="172"/>
        <v>TIDAK MCU</v>
      </c>
      <c r="S1956" s="451" t="s">
        <v>9950</v>
      </c>
      <c r="T1956" s="904">
        <v>44406</v>
      </c>
      <c r="U1956" s="887">
        <v>44406</v>
      </c>
      <c r="V1956" s="395" t="s">
        <v>24</v>
      </c>
      <c r="W1956" s="136" t="s">
        <v>24</v>
      </c>
      <c r="X1956" s="200"/>
      <c r="Y1956" s="201"/>
      <c r="Z1956" s="202"/>
      <c r="AA1956" s="216" t="s">
        <v>9962</v>
      </c>
      <c r="AB1956" s="464" t="s">
        <v>927</v>
      </c>
      <c r="AC1956" s="464" t="s">
        <v>929</v>
      </c>
      <c r="AD1956" s="464" t="s">
        <v>592</v>
      </c>
      <c r="AE1956" s="465" t="s">
        <v>4604</v>
      </c>
      <c r="AF1956" s="244"/>
      <c r="AG1956" s="244"/>
      <c r="AH1956" s="902"/>
      <c r="AI1956" s="244" t="str">
        <f t="shared" si="174"/>
        <v>OHC (SIO)SC P360 - SC P410 A/MGD 705, GD 825PC 200, PC 300NISSAN CWB</v>
      </c>
      <c r="AJ1956" s="1307">
        <f t="shared" si="173"/>
        <v>43811</v>
      </c>
      <c r="AK1956" s="199" t="s">
        <v>24</v>
      </c>
      <c r="AL1956" s="696">
        <v>43811</v>
      </c>
      <c r="AM1956" s="213"/>
      <c r="AN1956" s="244"/>
      <c r="AO1956" s="244"/>
      <c r="AP1956" s="213"/>
      <c r="AQ1956" s="243" t="s">
        <v>3094</v>
      </c>
      <c r="AR1956" s="213"/>
      <c r="AS1956" s="213"/>
      <c r="AT1956" s="213"/>
      <c r="AU1956" s="213"/>
      <c r="AV1956" s="885"/>
      <c r="AW1956" s="885"/>
      <c r="AX1956" s="885"/>
      <c r="AY1956" s="885"/>
      <c r="AZ1956" s="177"/>
    </row>
    <row r="1957" spans="2:52" ht="15" customHeight="1">
      <c r="B1957" s="1310">
        <v>1951</v>
      </c>
      <c r="C1957" s="547" t="s">
        <v>9721</v>
      </c>
      <c r="D1957" s="384" t="s">
        <v>226</v>
      </c>
      <c r="E1957" s="521" t="s">
        <v>4241</v>
      </c>
      <c r="F1957" s="1314" t="s">
        <v>9722</v>
      </c>
      <c r="G1957" s="509" t="s">
        <v>102</v>
      </c>
      <c r="H1957" s="522" t="s">
        <v>24</v>
      </c>
      <c r="I1957" s="687">
        <v>32857</v>
      </c>
      <c r="J1957" s="231">
        <f t="shared" ca="1" si="170"/>
        <v>32</v>
      </c>
      <c r="K1957" s="176" t="s">
        <v>24</v>
      </c>
      <c r="L1957" s="170" t="s">
        <v>24</v>
      </c>
      <c r="M1957" s="173" t="s">
        <v>24</v>
      </c>
      <c r="N1957" s="576">
        <v>43811</v>
      </c>
      <c r="O1957" s="199" t="s">
        <v>24</v>
      </c>
      <c r="P1957" s="199" t="s">
        <v>24</v>
      </c>
      <c r="Q1957" s="198" t="str">
        <f t="shared" si="171"/>
        <v>-</v>
      </c>
      <c r="R1957" s="181" t="str">
        <f t="shared" ca="1" si="172"/>
        <v>TIDAK MCU</v>
      </c>
      <c r="S1957" s="451" t="s">
        <v>9951</v>
      </c>
      <c r="T1957" s="904">
        <v>44545</v>
      </c>
      <c r="U1957" s="1329">
        <v>44545</v>
      </c>
      <c r="V1957" s="904" t="s">
        <v>24</v>
      </c>
      <c r="W1957" s="136" t="s">
        <v>24</v>
      </c>
      <c r="X1957" s="200"/>
      <c r="Y1957" s="201"/>
      <c r="Z1957" s="202"/>
      <c r="AA1957" s="1314" t="s">
        <v>927</v>
      </c>
      <c r="AB1957" s="232" t="s">
        <v>929</v>
      </c>
      <c r="AC1957" s="232" t="s">
        <v>4604</v>
      </c>
      <c r="AD1957" s="232" t="s">
        <v>24</v>
      </c>
      <c r="AE1957" s="244"/>
      <c r="AF1957" s="244"/>
      <c r="AG1957" s="244"/>
      <c r="AH1957" s="481"/>
      <c r="AI1957" s="244" t="str">
        <f t="shared" si="174"/>
        <v>SC P360 - SC P410 A/MGD 705, GD 825NISSAN CWB-</v>
      </c>
      <c r="AJ1957" s="1307">
        <f t="shared" si="173"/>
        <v>43811</v>
      </c>
      <c r="AK1957" s="199">
        <v>44146</v>
      </c>
      <c r="AL1957" s="696">
        <v>43857</v>
      </c>
      <c r="AM1957" s="213"/>
      <c r="AN1957" s="244"/>
      <c r="AO1957" s="244"/>
      <c r="AP1957" s="213"/>
      <c r="AQ1957" s="1231" t="s">
        <v>3094</v>
      </c>
      <c r="AR1957" s="213"/>
      <c r="AS1957" s="213"/>
      <c r="AT1957" s="213"/>
      <c r="AU1957" s="213"/>
      <c r="AV1957" s="885"/>
      <c r="AW1957" s="885"/>
      <c r="AX1957" s="885"/>
      <c r="AY1957" s="885"/>
      <c r="AZ1957" s="177"/>
    </row>
    <row r="1958" spans="2:52" ht="15" customHeight="1">
      <c r="B1958" s="1310">
        <v>1952</v>
      </c>
      <c r="C1958" s="553" t="s">
        <v>9724</v>
      </c>
      <c r="D1958" s="384" t="s">
        <v>226</v>
      </c>
      <c r="E1958" s="521" t="s">
        <v>4241</v>
      </c>
      <c r="F1958" s="1314" t="s">
        <v>9725</v>
      </c>
      <c r="G1958" s="509" t="s">
        <v>102</v>
      </c>
      <c r="H1958" s="522" t="s">
        <v>24</v>
      </c>
      <c r="I1958" s="687">
        <v>33740</v>
      </c>
      <c r="J1958" s="231">
        <f t="shared" ca="1" si="170"/>
        <v>30</v>
      </c>
      <c r="K1958" s="176" t="s">
        <v>24</v>
      </c>
      <c r="L1958" s="170" t="s">
        <v>24</v>
      </c>
      <c r="M1958" s="173" t="s">
        <v>24</v>
      </c>
      <c r="N1958" s="576">
        <v>43811</v>
      </c>
      <c r="O1958" s="199" t="s">
        <v>24</v>
      </c>
      <c r="P1958" s="199" t="s">
        <v>24</v>
      </c>
      <c r="Q1958" s="198" t="str">
        <f t="shared" si="171"/>
        <v>-</v>
      </c>
      <c r="R1958" s="181" t="str">
        <f t="shared" ca="1" si="172"/>
        <v>TIDAK MCU</v>
      </c>
      <c r="S1958" s="451" t="s">
        <v>11590</v>
      </c>
      <c r="T1958" s="904">
        <v>44332</v>
      </c>
      <c r="U1958" s="1330">
        <v>44332</v>
      </c>
      <c r="V1958" s="1330" t="s">
        <v>24</v>
      </c>
      <c r="W1958" s="136" t="s">
        <v>24</v>
      </c>
      <c r="X1958" s="200"/>
      <c r="Y1958" s="201"/>
      <c r="Z1958" s="202"/>
      <c r="AA1958" s="364" t="s">
        <v>927</v>
      </c>
      <c r="AB1958" s="464" t="s">
        <v>929</v>
      </c>
      <c r="AC1958" s="464" t="s">
        <v>592</v>
      </c>
      <c r="AD1958" s="464" t="s">
        <v>4604</v>
      </c>
      <c r="AE1958" s="244" t="s">
        <v>24</v>
      </c>
      <c r="AF1958" s="244"/>
      <c r="AG1958" s="244"/>
      <c r="AH1958" s="902"/>
      <c r="AI1958" s="244" t="str">
        <f t="shared" si="174"/>
        <v>SC P360 - SC P410 A/MGD 705, GD 825PC 200, PC 300NISSAN CWB-</v>
      </c>
      <c r="AJ1958" s="1307">
        <f t="shared" si="173"/>
        <v>43811</v>
      </c>
      <c r="AK1958" s="199">
        <v>43888</v>
      </c>
      <c r="AL1958" s="696">
        <v>43888</v>
      </c>
      <c r="AM1958" s="213"/>
      <c r="AN1958" s="244"/>
      <c r="AO1958" s="244"/>
      <c r="AP1958" s="213"/>
      <c r="AQ1958" s="243" t="s">
        <v>3094</v>
      </c>
      <c r="AR1958" s="213"/>
      <c r="AS1958" s="213"/>
      <c r="AT1958" s="213"/>
      <c r="AU1958" s="213"/>
      <c r="AV1958" s="177"/>
      <c r="AW1958" s="177"/>
      <c r="AX1958" s="177"/>
      <c r="AY1958" s="177"/>
      <c r="AZ1958" s="177"/>
    </row>
    <row r="1959" spans="2:52" ht="15" customHeight="1">
      <c r="B1959" s="1310">
        <v>1953</v>
      </c>
      <c r="C1959" s="547" t="s">
        <v>9726</v>
      </c>
      <c r="D1959" s="384" t="s">
        <v>226</v>
      </c>
      <c r="E1959" s="521" t="s">
        <v>4241</v>
      </c>
      <c r="F1959" s="1314" t="s">
        <v>11686</v>
      </c>
      <c r="G1959" s="509" t="s">
        <v>102</v>
      </c>
      <c r="H1959" s="522" t="s">
        <v>24</v>
      </c>
      <c r="I1959" s="687">
        <v>36054</v>
      </c>
      <c r="J1959" s="231">
        <f t="shared" ca="1" si="170"/>
        <v>23</v>
      </c>
      <c r="K1959" s="176" t="s">
        <v>24</v>
      </c>
      <c r="L1959" s="170" t="s">
        <v>24</v>
      </c>
      <c r="M1959" s="173" t="s">
        <v>24</v>
      </c>
      <c r="N1959" s="576">
        <v>43811</v>
      </c>
      <c r="O1959" s="199" t="s">
        <v>24</v>
      </c>
      <c r="P1959" s="199" t="s">
        <v>24</v>
      </c>
      <c r="Q1959" s="198" t="str">
        <f t="shared" si="171"/>
        <v>-</v>
      </c>
      <c r="R1959" s="181" t="str">
        <f t="shared" ca="1" si="172"/>
        <v>TIDAK MCU</v>
      </c>
      <c r="S1959" s="451" t="s">
        <v>24</v>
      </c>
      <c r="T1959" s="904">
        <v>44455</v>
      </c>
      <c r="U1959" s="1329" t="s">
        <v>99</v>
      </c>
      <c r="V1959" s="904" t="s">
        <v>24</v>
      </c>
      <c r="W1959" s="136" t="s">
        <v>24</v>
      </c>
      <c r="X1959" s="200"/>
      <c r="Y1959" s="201"/>
      <c r="Z1959" s="202"/>
      <c r="AA1959" s="1314" t="s">
        <v>24</v>
      </c>
      <c r="AB1959" s="232"/>
      <c r="AC1959" s="232"/>
      <c r="AD1959" s="232"/>
      <c r="AE1959" s="244"/>
      <c r="AF1959" s="244"/>
      <c r="AG1959" s="244"/>
      <c r="AH1959" s="902"/>
      <c r="AI1959" s="244" t="str">
        <f t="shared" si="174"/>
        <v>-</v>
      </c>
      <c r="AJ1959" s="1315">
        <f t="shared" si="173"/>
        <v>43811</v>
      </c>
      <c r="AK1959" s="217" t="s">
        <v>24</v>
      </c>
      <c r="AL1959" s="614" t="s">
        <v>24</v>
      </c>
      <c r="AM1959" s="213"/>
      <c r="AN1959" s="244"/>
      <c r="AO1959" s="244"/>
      <c r="AP1959" s="213"/>
      <c r="AQ1959" s="243" t="s">
        <v>3094</v>
      </c>
      <c r="AR1959" s="213"/>
      <c r="AS1959" s="213"/>
      <c r="AT1959" s="213"/>
      <c r="AU1959" s="213"/>
      <c r="AV1959" s="177"/>
      <c r="AW1959" s="177"/>
      <c r="AX1959" s="177"/>
      <c r="AY1959" s="177"/>
      <c r="AZ1959" s="885"/>
    </row>
    <row r="1960" spans="2:52" ht="15" customHeight="1">
      <c r="B1960" s="1310">
        <v>1954</v>
      </c>
      <c r="C1960" s="547" t="s">
        <v>9727</v>
      </c>
      <c r="D1960" s="384" t="s">
        <v>226</v>
      </c>
      <c r="E1960" s="521" t="s">
        <v>4241</v>
      </c>
      <c r="F1960" s="1314" t="s">
        <v>9728</v>
      </c>
      <c r="G1960" s="509" t="s">
        <v>102</v>
      </c>
      <c r="H1960" s="522" t="s">
        <v>24</v>
      </c>
      <c r="I1960" s="687">
        <v>34787</v>
      </c>
      <c r="J1960" s="903">
        <f t="shared" ref="J1960:J2023" ca="1" si="175">IF(OR(I1960="",I1960="-"),"-",ROUND((NOW()-I1960)/356,0))</f>
        <v>27</v>
      </c>
      <c r="K1960" s="176" t="s">
        <v>24</v>
      </c>
      <c r="L1960" s="170" t="s">
        <v>24</v>
      </c>
      <c r="M1960" s="173" t="s">
        <v>24</v>
      </c>
      <c r="N1960" s="576" t="s">
        <v>24</v>
      </c>
      <c r="O1960" s="199" t="s">
        <v>24</v>
      </c>
      <c r="P1960" s="199" t="s">
        <v>24</v>
      </c>
      <c r="Q1960" s="198" t="str">
        <f t="shared" si="171"/>
        <v>-</v>
      </c>
      <c r="R1960" s="181" t="str">
        <f t="shared" ca="1" si="172"/>
        <v>TIDAK MCU</v>
      </c>
      <c r="S1960" s="451" t="s">
        <v>24</v>
      </c>
      <c r="T1960" s="904">
        <v>44284</v>
      </c>
      <c r="U1960" s="1329" t="s">
        <v>99</v>
      </c>
      <c r="V1960" s="904" t="s">
        <v>24</v>
      </c>
      <c r="W1960" s="136" t="s">
        <v>24</v>
      </c>
      <c r="X1960" s="200"/>
      <c r="Y1960" s="201"/>
      <c r="Z1960" s="202"/>
      <c r="AA1960" s="1314" t="s">
        <v>24</v>
      </c>
      <c r="AB1960" s="232"/>
      <c r="AC1960" s="232"/>
      <c r="AD1960" s="232"/>
      <c r="AE1960" s="244"/>
      <c r="AF1960" s="244"/>
      <c r="AG1960" s="244"/>
      <c r="AH1960" s="902"/>
      <c r="AI1960" s="244" t="str">
        <f t="shared" si="174"/>
        <v>-</v>
      </c>
      <c r="AJ1960" s="1315" t="str">
        <f t="shared" si="173"/>
        <v>-</v>
      </c>
      <c r="AK1960" s="217" t="s">
        <v>24</v>
      </c>
      <c r="AL1960" s="614" t="s">
        <v>24</v>
      </c>
      <c r="AM1960" s="213"/>
      <c r="AN1960" s="244"/>
      <c r="AO1960" s="244"/>
      <c r="AP1960" s="213"/>
      <c r="AQ1960" s="180"/>
      <c r="AR1960" s="213"/>
      <c r="AS1960" s="213"/>
      <c r="AT1960" s="213"/>
      <c r="AU1960" s="213"/>
      <c r="AV1960" s="885"/>
      <c r="AW1960" s="885"/>
      <c r="AX1960" s="885"/>
      <c r="AY1960" s="885"/>
      <c r="AZ1960" s="177"/>
    </row>
    <row r="1961" spans="2:52" ht="15" customHeight="1">
      <c r="B1961" s="1310">
        <v>1955</v>
      </c>
      <c r="C1961" s="553" t="s">
        <v>9729</v>
      </c>
      <c r="D1961" s="384" t="s">
        <v>226</v>
      </c>
      <c r="E1961" s="521" t="s">
        <v>4241</v>
      </c>
      <c r="F1961" s="1314" t="s">
        <v>9730</v>
      </c>
      <c r="G1961" s="509" t="s">
        <v>102</v>
      </c>
      <c r="H1961" s="522" t="s">
        <v>24</v>
      </c>
      <c r="I1961" s="687">
        <v>36250</v>
      </c>
      <c r="J1961" s="231">
        <f t="shared" ca="1" si="175"/>
        <v>23</v>
      </c>
      <c r="K1961" s="176" t="s">
        <v>24</v>
      </c>
      <c r="L1961" s="170" t="s">
        <v>24</v>
      </c>
      <c r="M1961" s="173" t="s">
        <v>24</v>
      </c>
      <c r="N1961" s="576">
        <v>43590</v>
      </c>
      <c r="O1961" s="199" t="s">
        <v>24</v>
      </c>
      <c r="P1961" s="199" t="s">
        <v>24</v>
      </c>
      <c r="Q1961" s="198" t="str">
        <f t="shared" si="171"/>
        <v>-</v>
      </c>
      <c r="R1961" s="181" t="str">
        <f t="shared" ca="1" si="172"/>
        <v>TIDAK MCU</v>
      </c>
      <c r="S1961" s="451" t="s">
        <v>9952</v>
      </c>
      <c r="T1961" s="904">
        <v>44286</v>
      </c>
      <c r="U1961" s="1329">
        <v>44286</v>
      </c>
      <c r="V1961" s="904" t="s">
        <v>24</v>
      </c>
      <c r="W1961" s="136" t="s">
        <v>24</v>
      </c>
      <c r="X1961" s="200"/>
      <c r="Y1961" s="201"/>
      <c r="Z1961" s="202"/>
      <c r="AA1961" s="364" t="s">
        <v>4457</v>
      </c>
      <c r="AB1961" s="232" t="s">
        <v>24</v>
      </c>
      <c r="AC1961" s="232"/>
      <c r="AD1961" s="232"/>
      <c r="AE1961" s="244"/>
      <c r="AF1961" s="244"/>
      <c r="AG1961" s="244"/>
      <c r="AH1961" s="902"/>
      <c r="AI1961" s="244" t="str">
        <f t="shared" si="174"/>
        <v>SC P360, SC P380-</v>
      </c>
      <c r="AJ1961" s="1315">
        <f t="shared" si="173"/>
        <v>43590</v>
      </c>
      <c r="AK1961" s="199" t="s">
        <v>24</v>
      </c>
      <c r="AL1961" s="696">
        <v>43590</v>
      </c>
      <c r="AM1961" s="213"/>
      <c r="AN1961" s="244"/>
      <c r="AO1961" s="244"/>
      <c r="AP1961" s="213"/>
      <c r="AQ1961" s="243" t="s">
        <v>3094</v>
      </c>
      <c r="AR1961" s="213"/>
      <c r="AS1961" s="213"/>
      <c r="AT1961" s="213"/>
      <c r="AU1961" s="213"/>
      <c r="AV1961" s="177"/>
      <c r="AW1961" s="177"/>
      <c r="AX1961" s="177"/>
      <c r="AY1961" s="177"/>
      <c r="AZ1961" s="177"/>
    </row>
    <row r="1962" spans="2:52" ht="15" customHeight="1">
      <c r="B1962" s="1310">
        <v>1956</v>
      </c>
      <c r="C1962" s="553" t="s">
        <v>9732</v>
      </c>
      <c r="D1962" s="232" t="s">
        <v>226</v>
      </c>
      <c r="E1962" s="521" t="s">
        <v>4241</v>
      </c>
      <c r="F1962" s="1314" t="s">
        <v>9733</v>
      </c>
      <c r="G1962" s="509" t="s">
        <v>102</v>
      </c>
      <c r="H1962" s="522" t="s">
        <v>24</v>
      </c>
      <c r="I1962" s="687">
        <v>36193</v>
      </c>
      <c r="J1962" s="903">
        <f t="shared" ca="1" si="175"/>
        <v>23</v>
      </c>
      <c r="K1962" s="176" t="s">
        <v>24</v>
      </c>
      <c r="L1962" s="170" t="s">
        <v>24</v>
      </c>
      <c r="M1962" s="173" t="s">
        <v>24</v>
      </c>
      <c r="N1962" s="576">
        <v>43435</v>
      </c>
      <c r="O1962" s="199" t="s">
        <v>24</v>
      </c>
      <c r="P1962" s="199" t="s">
        <v>24</v>
      </c>
      <c r="Q1962" s="198" t="str">
        <f t="shared" si="171"/>
        <v>-</v>
      </c>
      <c r="R1962" s="181" t="str">
        <f t="shared" ca="1" si="172"/>
        <v>TIDAK MCU</v>
      </c>
      <c r="S1962" s="451" t="s">
        <v>24</v>
      </c>
      <c r="T1962" s="904">
        <v>44594</v>
      </c>
      <c r="U1962" s="1329" t="s">
        <v>99</v>
      </c>
      <c r="V1962" s="904" t="s">
        <v>24</v>
      </c>
      <c r="W1962" s="136" t="s">
        <v>24</v>
      </c>
      <c r="X1962" s="200"/>
      <c r="Y1962" s="201"/>
      <c r="Z1962" s="202"/>
      <c r="AA1962" s="1314" t="s">
        <v>24</v>
      </c>
      <c r="AB1962" s="232"/>
      <c r="AC1962" s="232"/>
      <c r="AD1962" s="232"/>
      <c r="AE1962" s="244"/>
      <c r="AF1962" s="244"/>
      <c r="AG1962" s="244"/>
      <c r="AH1962" s="902"/>
      <c r="AI1962" s="244" t="str">
        <f t="shared" si="174"/>
        <v>-</v>
      </c>
      <c r="AJ1962" s="1307">
        <f t="shared" si="173"/>
        <v>43435</v>
      </c>
      <c r="AK1962" s="217" t="s">
        <v>24</v>
      </c>
      <c r="AL1962" s="614" t="s">
        <v>24</v>
      </c>
      <c r="AM1962" s="213"/>
      <c r="AN1962" s="244"/>
      <c r="AO1962" s="244"/>
      <c r="AP1962" s="213"/>
      <c r="AQ1962" s="213"/>
      <c r="AR1962" s="213"/>
      <c r="AS1962" s="213"/>
      <c r="AT1962" s="213"/>
      <c r="AU1962" s="213"/>
      <c r="AV1962" s="885"/>
      <c r="AW1962" s="885"/>
      <c r="AX1962" s="885"/>
      <c r="AY1962" s="885"/>
      <c r="AZ1962" s="177"/>
    </row>
    <row r="1963" spans="2:52" ht="15" customHeight="1">
      <c r="B1963" s="1310">
        <v>1957</v>
      </c>
      <c r="C1963" s="547" t="s">
        <v>9734</v>
      </c>
      <c r="D1963" s="232" t="s">
        <v>226</v>
      </c>
      <c r="E1963" s="521" t="s">
        <v>4241</v>
      </c>
      <c r="F1963" s="1314" t="s">
        <v>9735</v>
      </c>
      <c r="G1963" s="509" t="s">
        <v>102</v>
      </c>
      <c r="H1963" s="522" t="s">
        <v>24</v>
      </c>
      <c r="I1963" s="687">
        <v>35997</v>
      </c>
      <c r="J1963" s="903">
        <f t="shared" ca="1" si="175"/>
        <v>23</v>
      </c>
      <c r="K1963" s="176" t="s">
        <v>24</v>
      </c>
      <c r="L1963" s="170" t="s">
        <v>24</v>
      </c>
      <c r="M1963" s="173" t="s">
        <v>24</v>
      </c>
      <c r="N1963" s="576">
        <v>43822</v>
      </c>
      <c r="O1963" s="199" t="s">
        <v>24</v>
      </c>
      <c r="P1963" s="199" t="s">
        <v>24</v>
      </c>
      <c r="Q1963" s="198" t="str">
        <f t="shared" si="171"/>
        <v>-</v>
      </c>
      <c r="R1963" s="181" t="str">
        <f t="shared" ca="1" si="172"/>
        <v>TIDAK MCU</v>
      </c>
      <c r="S1963" s="451" t="s">
        <v>24</v>
      </c>
      <c r="T1963" s="904">
        <v>44763</v>
      </c>
      <c r="U1963" s="1329" t="s">
        <v>99</v>
      </c>
      <c r="V1963" s="904" t="s">
        <v>24</v>
      </c>
      <c r="W1963" s="136" t="s">
        <v>24</v>
      </c>
      <c r="X1963" s="200"/>
      <c r="Y1963" s="201"/>
      <c r="Z1963" s="202"/>
      <c r="AA1963" s="1314" t="s">
        <v>24</v>
      </c>
      <c r="AB1963" s="232"/>
      <c r="AC1963" s="232"/>
      <c r="AD1963" s="232"/>
      <c r="AE1963" s="244"/>
      <c r="AF1963" s="244"/>
      <c r="AG1963" s="244"/>
      <c r="AH1963" s="902"/>
      <c r="AI1963" s="244" t="str">
        <f t="shared" si="174"/>
        <v>-</v>
      </c>
      <c r="AJ1963" s="1307">
        <f t="shared" si="173"/>
        <v>43822</v>
      </c>
      <c r="AK1963" s="217" t="s">
        <v>24</v>
      </c>
      <c r="AL1963" s="614" t="s">
        <v>24</v>
      </c>
      <c r="AM1963" s="213"/>
      <c r="AN1963" s="244"/>
      <c r="AO1963" s="244"/>
      <c r="AP1963" s="213"/>
      <c r="AQ1963" s="180"/>
      <c r="AR1963" s="213"/>
      <c r="AS1963" s="213"/>
      <c r="AT1963" s="213"/>
      <c r="AU1963" s="213"/>
      <c r="AV1963" s="885"/>
      <c r="AW1963" s="885"/>
      <c r="AX1963" s="885"/>
      <c r="AY1963" s="885"/>
      <c r="AZ1963" s="177"/>
    </row>
    <row r="1964" spans="2:52" ht="15" customHeight="1">
      <c r="B1964" s="1310">
        <v>1958</v>
      </c>
      <c r="C1964" s="547" t="s">
        <v>9736</v>
      </c>
      <c r="D1964" s="232" t="s">
        <v>226</v>
      </c>
      <c r="E1964" s="521" t="s">
        <v>4241</v>
      </c>
      <c r="F1964" s="1314" t="s">
        <v>9737</v>
      </c>
      <c r="G1964" s="509" t="s">
        <v>102</v>
      </c>
      <c r="H1964" s="522" t="s">
        <v>24</v>
      </c>
      <c r="I1964" s="687">
        <v>35968</v>
      </c>
      <c r="J1964" s="231">
        <f t="shared" ca="1" si="175"/>
        <v>23</v>
      </c>
      <c r="K1964" s="176" t="s">
        <v>24</v>
      </c>
      <c r="L1964" s="170" t="s">
        <v>24</v>
      </c>
      <c r="M1964" s="173" t="s">
        <v>24</v>
      </c>
      <c r="N1964" s="576">
        <v>43822</v>
      </c>
      <c r="O1964" s="199" t="s">
        <v>24</v>
      </c>
      <c r="P1964" s="199" t="s">
        <v>24</v>
      </c>
      <c r="Q1964" s="198" t="str">
        <f t="shared" si="171"/>
        <v>-</v>
      </c>
      <c r="R1964" s="181" t="str">
        <f t="shared" ca="1" si="172"/>
        <v>TIDAK MCU</v>
      </c>
      <c r="S1964" s="451" t="s">
        <v>24</v>
      </c>
      <c r="T1964" s="904">
        <v>44734</v>
      </c>
      <c r="U1964" s="1329" t="s">
        <v>99</v>
      </c>
      <c r="V1964" s="395" t="s">
        <v>24</v>
      </c>
      <c r="W1964" s="136" t="s">
        <v>24</v>
      </c>
      <c r="X1964" s="200"/>
      <c r="Y1964" s="201"/>
      <c r="Z1964" s="202"/>
      <c r="AA1964" s="1314" t="s">
        <v>24</v>
      </c>
      <c r="AB1964" s="232"/>
      <c r="AC1964" s="232"/>
      <c r="AD1964" s="232"/>
      <c r="AE1964" s="244"/>
      <c r="AF1964" s="244"/>
      <c r="AG1964" s="244"/>
      <c r="AH1964" s="902"/>
      <c r="AI1964" s="244" t="str">
        <f t="shared" si="174"/>
        <v>-</v>
      </c>
      <c r="AJ1964" s="1307">
        <f t="shared" si="173"/>
        <v>43822</v>
      </c>
      <c r="AK1964" s="217" t="s">
        <v>24</v>
      </c>
      <c r="AL1964" s="614" t="s">
        <v>24</v>
      </c>
      <c r="AM1964" s="213"/>
      <c r="AN1964" s="244"/>
      <c r="AO1964" s="244"/>
      <c r="AP1964" s="213"/>
      <c r="AQ1964" s="213"/>
      <c r="AR1964" s="213"/>
      <c r="AS1964" s="213"/>
      <c r="AT1964" s="213"/>
      <c r="AU1964" s="213"/>
      <c r="AV1964" s="177"/>
      <c r="AW1964" s="177"/>
      <c r="AX1964" s="177"/>
      <c r="AY1964" s="177"/>
      <c r="AZ1964" s="177"/>
    </row>
    <row r="1965" spans="2:52" ht="15" customHeight="1">
      <c r="B1965" s="1310">
        <v>1959</v>
      </c>
      <c r="C1965" s="547" t="s">
        <v>9738</v>
      </c>
      <c r="D1965" s="232" t="s">
        <v>226</v>
      </c>
      <c r="E1965" s="568" t="s">
        <v>4241</v>
      </c>
      <c r="F1965" s="1314" t="s">
        <v>9739</v>
      </c>
      <c r="G1965" s="311" t="s">
        <v>102</v>
      </c>
      <c r="H1965" s="522" t="s">
        <v>24</v>
      </c>
      <c r="I1965" s="687">
        <v>35632</v>
      </c>
      <c r="J1965" s="231">
        <f t="shared" ca="1" si="175"/>
        <v>24</v>
      </c>
      <c r="K1965" s="312" t="s">
        <v>24</v>
      </c>
      <c r="L1965" s="322" t="s">
        <v>24</v>
      </c>
      <c r="M1965" s="332" t="s">
        <v>24</v>
      </c>
      <c r="N1965" s="576">
        <v>43822</v>
      </c>
      <c r="O1965" s="199" t="s">
        <v>24</v>
      </c>
      <c r="P1965" s="199" t="s">
        <v>24</v>
      </c>
      <c r="Q1965" s="198" t="str">
        <f t="shared" si="171"/>
        <v>-</v>
      </c>
      <c r="R1965" s="181" t="str">
        <f t="shared" ca="1" si="172"/>
        <v>TIDAK MCU</v>
      </c>
      <c r="S1965" s="451" t="s">
        <v>24</v>
      </c>
      <c r="T1965" s="904">
        <v>44763</v>
      </c>
      <c r="U1965" s="344" t="s">
        <v>99</v>
      </c>
      <c r="V1965" s="1330" t="s">
        <v>24</v>
      </c>
      <c r="W1965" s="136" t="s">
        <v>24</v>
      </c>
      <c r="X1965" s="200"/>
      <c r="Y1965" s="201"/>
      <c r="Z1965" s="202"/>
      <c r="AA1965" s="232" t="s">
        <v>24</v>
      </c>
      <c r="AB1965" s="232"/>
      <c r="AC1965" s="232"/>
      <c r="AD1965" s="232"/>
      <c r="AE1965" s="244"/>
      <c r="AF1965" s="244"/>
      <c r="AG1965" s="244"/>
      <c r="AH1965" s="902"/>
      <c r="AI1965" s="244" t="str">
        <f t="shared" si="174"/>
        <v>-</v>
      </c>
      <c r="AJ1965" s="1307">
        <f t="shared" si="173"/>
        <v>43822</v>
      </c>
      <c r="AK1965" s="217" t="s">
        <v>24</v>
      </c>
      <c r="AL1965" s="614" t="s">
        <v>24</v>
      </c>
      <c r="AM1965" s="213"/>
      <c r="AN1965" s="244"/>
      <c r="AO1965" s="244"/>
      <c r="AP1965" s="213"/>
      <c r="AQ1965" s="180"/>
      <c r="AR1965" s="213"/>
      <c r="AS1965" s="213"/>
      <c r="AT1965" s="213"/>
      <c r="AU1965" s="213"/>
      <c r="AV1965" s="177"/>
      <c r="AW1965" s="177"/>
      <c r="AX1965" s="177"/>
      <c r="AY1965" s="177"/>
      <c r="AZ1965" s="177"/>
    </row>
    <row r="1966" spans="2:52" ht="15" customHeight="1">
      <c r="B1966" s="1310">
        <v>1960</v>
      </c>
      <c r="C1966" s="553" t="s">
        <v>9740</v>
      </c>
      <c r="D1966" s="384" t="s">
        <v>226</v>
      </c>
      <c r="E1966" s="521" t="s">
        <v>4241</v>
      </c>
      <c r="F1966" s="1314" t="s">
        <v>9741</v>
      </c>
      <c r="G1966" s="509" t="s">
        <v>102</v>
      </c>
      <c r="H1966" s="522" t="s">
        <v>24</v>
      </c>
      <c r="I1966" s="687">
        <v>36472</v>
      </c>
      <c r="J1966" s="231">
        <f t="shared" ca="1" si="175"/>
        <v>22</v>
      </c>
      <c r="K1966" s="176" t="s">
        <v>24</v>
      </c>
      <c r="L1966" s="170" t="s">
        <v>24</v>
      </c>
      <c r="M1966" s="173" t="s">
        <v>24</v>
      </c>
      <c r="N1966" s="576">
        <v>43822</v>
      </c>
      <c r="O1966" s="199" t="s">
        <v>24</v>
      </c>
      <c r="P1966" s="199" t="s">
        <v>24</v>
      </c>
      <c r="Q1966" s="198" t="str">
        <f t="shared" si="171"/>
        <v>-</v>
      </c>
      <c r="R1966" s="181" t="str">
        <f t="shared" ca="1" si="172"/>
        <v>TIDAK MCU</v>
      </c>
      <c r="S1966" s="451" t="s">
        <v>24</v>
      </c>
      <c r="T1966" s="904">
        <v>44508</v>
      </c>
      <c r="U1966" s="1329" t="s">
        <v>24</v>
      </c>
      <c r="V1966" s="904" t="s">
        <v>24</v>
      </c>
      <c r="W1966" s="136" t="s">
        <v>24</v>
      </c>
      <c r="X1966" s="200"/>
      <c r="Y1966" s="201"/>
      <c r="Z1966" s="202"/>
      <c r="AA1966" s="1314" t="s">
        <v>24</v>
      </c>
      <c r="AB1966" s="232"/>
      <c r="AC1966" s="232"/>
      <c r="AD1966" s="232"/>
      <c r="AE1966" s="244"/>
      <c r="AF1966" s="244"/>
      <c r="AG1966" s="244"/>
      <c r="AH1966" s="902"/>
      <c r="AI1966" s="244" t="str">
        <f t="shared" si="174"/>
        <v>-</v>
      </c>
      <c r="AJ1966" s="1307">
        <f t="shared" si="173"/>
        <v>43822</v>
      </c>
      <c r="AK1966" s="217" t="s">
        <v>24</v>
      </c>
      <c r="AL1966" s="614" t="s">
        <v>24</v>
      </c>
      <c r="AM1966" s="213"/>
      <c r="AN1966" s="244"/>
      <c r="AO1966" s="244"/>
      <c r="AP1966" s="213"/>
      <c r="AQ1966" s="462" t="s">
        <v>3094</v>
      </c>
      <c r="AR1966" s="213"/>
      <c r="AS1966" s="213"/>
      <c r="AT1966" s="213"/>
      <c r="AU1966" s="213"/>
      <c r="AV1966" s="885"/>
      <c r="AW1966" s="885"/>
      <c r="AX1966" s="885"/>
      <c r="AY1966" s="885"/>
      <c r="AZ1966" s="177"/>
    </row>
    <row r="1967" spans="2:52" ht="15" customHeight="1">
      <c r="B1967" s="1310">
        <v>1961</v>
      </c>
      <c r="C1967" s="547" t="s">
        <v>9742</v>
      </c>
      <c r="D1967" s="232" t="s">
        <v>226</v>
      </c>
      <c r="E1967" s="521" t="s">
        <v>4241</v>
      </c>
      <c r="F1967" s="1314" t="s">
        <v>11684</v>
      </c>
      <c r="G1967" s="509" t="s">
        <v>102</v>
      </c>
      <c r="H1967" s="522" t="s">
        <v>24</v>
      </c>
      <c r="I1967" s="687">
        <v>36374</v>
      </c>
      <c r="J1967" s="231">
        <f t="shared" ca="1" si="175"/>
        <v>22</v>
      </c>
      <c r="K1967" s="176" t="s">
        <v>24</v>
      </c>
      <c r="L1967" s="170" t="s">
        <v>24</v>
      </c>
      <c r="M1967" s="173" t="s">
        <v>24</v>
      </c>
      <c r="N1967" s="576">
        <v>43822</v>
      </c>
      <c r="O1967" s="199" t="s">
        <v>24</v>
      </c>
      <c r="P1967" s="199" t="s">
        <v>24</v>
      </c>
      <c r="Q1967" s="198" t="str">
        <f t="shared" si="171"/>
        <v>-</v>
      </c>
      <c r="R1967" s="181" t="str">
        <f t="shared" ca="1" si="172"/>
        <v>TIDAK MCU</v>
      </c>
      <c r="S1967" s="451" t="s">
        <v>24</v>
      </c>
      <c r="T1967" s="904">
        <v>44775</v>
      </c>
      <c r="U1967" s="887" t="s">
        <v>99</v>
      </c>
      <c r="V1967" s="904" t="s">
        <v>24</v>
      </c>
      <c r="W1967" s="136" t="s">
        <v>24</v>
      </c>
      <c r="X1967" s="200"/>
      <c r="Y1967" s="201"/>
      <c r="Z1967" s="202"/>
      <c r="AA1967" s="1314" t="s">
        <v>24</v>
      </c>
      <c r="AB1967" s="232"/>
      <c r="AC1967" s="232"/>
      <c r="AD1967" s="232"/>
      <c r="AE1967" s="244"/>
      <c r="AF1967" s="244"/>
      <c r="AG1967" s="244"/>
      <c r="AH1967" s="902"/>
      <c r="AI1967" s="244" t="str">
        <f t="shared" si="174"/>
        <v>-</v>
      </c>
      <c r="AJ1967" s="1307">
        <f t="shared" si="173"/>
        <v>43822</v>
      </c>
      <c r="AK1967" s="217" t="s">
        <v>24</v>
      </c>
      <c r="AL1967" s="614" t="s">
        <v>24</v>
      </c>
      <c r="AM1967" s="213"/>
      <c r="AN1967" s="244"/>
      <c r="AO1967" s="244"/>
      <c r="AP1967" s="213"/>
      <c r="AQ1967" s="213"/>
      <c r="AR1967" s="213"/>
      <c r="AS1967" s="213"/>
      <c r="AT1967" s="213"/>
      <c r="AU1967" s="213"/>
      <c r="AV1967" s="177"/>
      <c r="AW1967" s="177"/>
      <c r="AX1967" s="177"/>
      <c r="AY1967" s="177"/>
      <c r="AZ1967" s="177"/>
    </row>
    <row r="1968" spans="2:52" ht="15" customHeight="1">
      <c r="B1968" s="1310">
        <v>1962</v>
      </c>
      <c r="C1968" s="547" t="s">
        <v>9743</v>
      </c>
      <c r="D1968" s="232" t="s">
        <v>226</v>
      </c>
      <c r="E1968" s="521" t="s">
        <v>4241</v>
      </c>
      <c r="F1968" s="1314" t="s">
        <v>9744</v>
      </c>
      <c r="G1968" s="509" t="s">
        <v>102</v>
      </c>
      <c r="H1968" s="522" t="s">
        <v>24</v>
      </c>
      <c r="I1968" s="687">
        <v>35901</v>
      </c>
      <c r="J1968" s="231">
        <f t="shared" ca="1" si="175"/>
        <v>24</v>
      </c>
      <c r="K1968" s="176" t="s">
        <v>24</v>
      </c>
      <c r="L1968" s="170" t="s">
        <v>24</v>
      </c>
      <c r="M1968" s="173" t="s">
        <v>24</v>
      </c>
      <c r="N1968" s="576">
        <v>43822</v>
      </c>
      <c r="O1968" s="199" t="s">
        <v>24</v>
      </c>
      <c r="P1968" s="199" t="s">
        <v>24</v>
      </c>
      <c r="Q1968" s="198" t="str">
        <f t="shared" si="171"/>
        <v>-</v>
      </c>
      <c r="R1968" s="181" t="str">
        <f t="shared" ca="1" si="172"/>
        <v>TIDAK MCU</v>
      </c>
      <c r="S1968" s="451" t="s">
        <v>24</v>
      </c>
      <c r="T1968" s="904">
        <v>44667</v>
      </c>
      <c r="U1968" s="1329" t="s">
        <v>99</v>
      </c>
      <c r="V1968" s="395" t="s">
        <v>24</v>
      </c>
      <c r="W1968" s="136" t="s">
        <v>24</v>
      </c>
      <c r="X1968" s="200"/>
      <c r="Y1968" s="201"/>
      <c r="Z1968" s="202"/>
      <c r="AA1968" s="1314" t="s">
        <v>24</v>
      </c>
      <c r="AB1968" s="232"/>
      <c r="AC1968" s="232"/>
      <c r="AD1968" s="232"/>
      <c r="AE1968" s="244"/>
      <c r="AF1968" s="244"/>
      <c r="AG1968" s="244"/>
      <c r="AH1968" s="902"/>
      <c r="AI1968" s="244" t="str">
        <f t="shared" si="174"/>
        <v>-</v>
      </c>
      <c r="AJ1968" s="1307">
        <f t="shared" si="173"/>
        <v>43822</v>
      </c>
      <c r="AK1968" s="217" t="s">
        <v>24</v>
      </c>
      <c r="AL1968" s="614" t="s">
        <v>24</v>
      </c>
      <c r="AM1968" s="213"/>
      <c r="AN1968" s="244"/>
      <c r="AO1968" s="244"/>
      <c r="AP1968" s="213"/>
      <c r="AQ1968" s="213"/>
      <c r="AR1968" s="213"/>
      <c r="AS1968" s="213"/>
      <c r="AT1968" s="213"/>
      <c r="AU1968" s="213"/>
      <c r="AV1968" s="885"/>
      <c r="AW1968" s="885"/>
      <c r="AX1968" s="885"/>
      <c r="AY1968" s="885"/>
      <c r="AZ1968" s="177"/>
    </row>
    <row r="1969" spans="2:52" ht="15" customHeight="1">
      <c r="B1969" s="1310">
        <v>1963</v>
      </c>
      <c r="C1969" s="553" t="s">
        <v>8538</v>
      </c>
      <c r="D1969" s="232" t="s">
        <v>226</v>
      </c>
      <c r="E1969" s="521" t="s">
        <v>4241</v>
      </c>
      <c r="F1969" s="1319" t="s">
        <v>8539</v>
      </c>
      <c r="G1969" s="509" t="s">
        <v>102</v>
      </c>
      <c r="H1969" s="522" t="s">
        <v>24</v>
      </c>
      <c r="I1969" s="217">
        <v>33284</v>
      </c>
      <c r="J1969" s="231">
        <f t="shared" ca="1" si="175"/>
        <v>31</v>
      </c>
      <c r="K1969" s="176" t="s">
        <v>24</v>
      </c>
      <c r="L1969" s="170" t="s">
        <v>24</v>
      </c>
      <c r="M1969" s="173" t="s">
        <v>24</v>
      </c>
      <c r="N1969" s="576">
        <v>43829</v>
      </c>
      <c r="O1969" s="199" t="s">
        <v>24</v>
      </c>
      <c r="P1969" s="232" t="s">
        <v>24</v>
      </c>
      <c r="Q1969" s="198" t="str">
        <f t="shared" si="171"/>
        <v>-</v>
      </c>
      <c r="R1969" s="181" t="str">
        <f t="shared" ca="1" si="172"/>
        <v>TIDAK MCU</v>
      </c>
      <c r="S1969" s="451" t="s">
        <v>24</v>
      </c>
      <c r="T1969" s="904">
        <v>44607</v>
      </c>
      <c r="U1969" s="1329" t="s">
        <v>99</v>
      </c>
      <c r="V1969" s="1330" t="s">
        <v>24</v>
      </c>
      <c r="W1969" s="136" t="s">
        <v>24</v>
      </c>
      <c r="X1969" s="200"/>
      <c r="Y1969" s="201"/>
      <c r="Z1969" s="202"/>
      <c r="AA1969" s="1314" t="s">
        <v>24</v>
      </c>
      <c r="AB1969" s="232"/>
      <c r="AC1969" s="232"/>
      <c r="AD1969" s="232"/>
      <c r="AE1969" s="213"/>
      <c r="AF1969" s="213"/>
      <c r="AG1969" s="213"/>
      <c r="AH1969" s="1305"/>
      <c r="AI1969" s="244" t="str">
        <f t="shared" si="174"/>
        <v>-</v>
      </c>
      <c r="AJ1969" s="1315">
        <f t="shared" si="173"/>
        <v>43829</v>
      </c>
      <c r="AK1969" s="217" t="s">
        <v>24</v>
      </c>
      <c r="AL1969" s="614" t="s">
        <v>24</v>
      </c>
      <c r="AM1969" s="213"/>
      <c r="AN1969" s="244"/>
      <c r="AO1969" s="244"/>
      <c r="AP1969" s="213"/>
      <c r="AQ1969" s="213" t="s">
        <v>6564</v>
      </c>
      <c r="AR1969" s="213" t="s">
        <v>24</v>
      </c>
      <c r="AS1969" s="213" t="s">
        <v>226</v>
      </c>
      <c r="AT1969" s="213" t="s">
        <v>11598</v>
      </c>
      <c r="AU1969" s="213" t="s">
        <v>24</v>
      </c>
      <c r="AZ1969" s="885"/>
    </row>
    <row r="1970" spans="2:52" ht="15" customHeight="1">
      <c r="B1970" s="1310">
        <v>1964</v>
      </c>
      <c r="C1970" s="553" t="s">
        <v>9745</v>
      </c>
      <c r="D1970" s="232" t="s">
        <v>226</v>
      </c>
      <c r="E1970" s="568" t="s">
        <v>4241</v>
      </c>
      <c r="F1970" s="1319" t="s">
        <v>9746</v>
      </c>
      <c r="G1970" s="311" t="s">
        <v>102</v>
      </c>
      <c r="H1970" s="522" t="s">
        <v>24</v>
      </c>
      <c r="I1970" s="217">
        <v>34925</v>
      </c>
      <c r="J1970" s="903">
        <f t="shared" ca="1" si="175"/>
        <v>26</v>
      </c>
      <c r="K1970" s="312" t="s">
        <v>24</v>
      </c>
      <c r="L1970" s="322" t="s">
        <v>24</v>
      </c>
      <c r="M1970" s="332" t="s">
        <v>24</v>
      </c>
      <c r="N1970" s="576">
        <v>43829</v>
      </c>
      <c r="O1970" s="199" t="s">
        <v>24</v>
      </c>
      <c r="P1970" s="232" t="s">
        <v>24</v>
      </c>
      <c r="Q1970" s="198" t="str">
        <f t="shared" si="171"/>
        <v>-</v>
      </c>
      <c r="R1970" s="181" t="str">
        <f t="shared" ca="1" si="172"/>
        <v>TIDAK MCU</v>
      </c>
      <c r="S1970" s="451" t="s">
        <v>24</v>
      </c>
      <c r="T1970" s="904">
        <v>44787</v>
      </c>
      <c r="U1970" s="344" t="s">
        <v>99</v>
      </c>
      <c r="V1970" s="395" t="s">
        <v>24</v>
      </c>
      <c r="W1970" s="136" t="s">
        <v>24</v>
      </c>
      <c r="X1970" s="200"/>
      <c r="Y1970" s="201"/>
      <c r="Z1970" s="202"/>
      <c r="AA1970" s="232" t="s">
        <v>24</v>
      </c>
      <c r="AB1970" s="232"/>
      <c r="AC1970" s="232"/>
      <c r="AD1970" s="232"/>
      <c r="AE1970" s="213"/>
      <c r="AF1970" s="213"/>
      <c r="AG1970" s="213"/>
      <c r="AH1970" s="1305"/>
      <c r="AI1970" s="244" t="str">
        <f t="shared" si="174"/>
        <v>-</v>
      </c>
      <c r="AJ1970" s="1315">
        <f t="shared" si="173"/>
        <v>43829</v>
      </c>
      <c r="AK1970" s="217" t="s">
        <v>24</v>
      </c>
      <c r="AL1970" s="614" t="s">
        <v>24</v>
      </c>
      <c r="AM1970" s="213"/>
      <c r="AN1970" s="244"/>
      <c r="AO1970" s="244"/>
      <c r="AP1970" s="213"/>
      <c r="AQ1970" s="213"/>
      <c r="AR1970" s="213"/>
      <c r="AS1970" s="213"/>
      <c r="AT1970" s="213"/>
      <c r="AU1970" s="213"/>
      <c r="AV1970" s="177"/>
      <c r="AW1970" s="177"/>
      <c r="AX1970" s="177"/>
      <c r="AY1970" s="177"/>
      <c r="AZ1970" s="177"/>
    </row>
    <row r="1971" spans="2:52" ht="15" customHeight="1">
      <c r="B1971" s="1310">
        <v>1965</v>
      </c>
      <c r="C1971" s="553" t="s">
        <v>9747</v>
      </c>
      <c r="D1971" s="384" t="s">
        <v>226</v>
      </c>
      <c r="E1971" s="521" t="s">
        <v>4241</v>
      </c>
      <c r="F1971" s="727" t="s">
        <v>9748</v>
      </c>
      <c r="G1971" s="509" t="s">
        <v>102</v>
      </c>
      <c r="H1971" s="522" t="s">
        <v>24</v>
      </c>
      <c r="I1971" s="217">
        <v>33751</v>
      </c>
      <c r="J1971" s="903">
        <f t="shared" ca="1" si="175"/>
        <v>30</v>
      </c>
      <c r="K1971" s="176" t="s">
        <v>24</v>
      </c>
      <c r="L1971" s="170" t="s">
        <v>24</v>
      </c>
      <c r="M1971" s="173" t="s">
        <v>24</v>
      </c>
      <c r="N1971" s="576">
        <v>43829</v>
      </c>
      <c r="O1971" s="199" t="s">
        <v>24</v>
      </c>
      <c r="P1971" s="232" t="s">
        <v>24</v>
      </c>
      <c r="Q1971" s="198" t="str">
        <f t="shared" si="171"/>
        <v>-</v>
      </c>
      <c r="R1971" s="181" t="str">
        <f t="shared" ca="1" si="172"/>
        <v>TIDAK MCU</v>
      </c>
      <c r="S1971" s="451" t="s">
        <v>9953</v>
      </c>
      <c r="T1971" s="904">
        <v>44343</v>
      </c>
      <c r="U1971" s="1329">
        <v>44343</v>
      </c>
      <c r="V1971" s="904" t="s">
        <v>24</v>
      </c>
      <c r="W1971" s="136" t="s">
        <v>24</v>
      </c>
      <c r="X1971" s="200"/>
      <c r="Y1971" s="201"/>
      <c r="Z1971" s="202"/>
      <c r="AA1971" s="1471" t="s">
        <v>4457</v>
      </c>
      <c r="AB1971" s="1473" t="s">
        <v>4604</v>
      </c>
      <c r="AC1971" s="464" t="s">
        <v>926</v>
      </c>
      <c r="AD1971" s="464" t="s">
        <v>929</v>
      </c>
      <c r="AE1971" s="465" t="s">
        <v>925</v>
      </c>
      <c r="AF1971" s="465" t="s">
        <v>928</v>
      </c>
      <c r="AG1971" s="213"/>
      <c r="AH1971" s="1305"/>
      <c r="AI1971" s="244" t="str">
        <f t="shared" si="174"/>
        <v>SC P360, SC P380NISSAN CWBHD 465, HD 785GD 705, GD 825PC 200 - PC 2000DZ 85 - DZ 375</v>
      </c>
      <c r="AJ1971" s="1315">
        <f t="shared" si="173"/>
        <v>43829</v>
      </c>
      <c r="AK1971" s="199" t="s">
        <v>24</v>
      </c>
      <c r="AL1971" s="696">
        <v>43829</v>
      </c>
      <c r="AM1971" s="213"/>
      <c r="AN1971" s="244"/>
      <c r="AO1971" s="244"/>
      <c r="AP1971" s="213"/>
      <c r="AQ1971" s="1231" t="s">
        <v>3094</v>
      </c>
      <c r="AR1971" s="213"/>
      <c r="AS1971" s="213"/>
      <c r="AT1971" s="213"/>
      <c r="AU1971" s="213"/>
      <c r="AV1971" s="885"/>
      <c r="AW1971" s="885"/>
      <c r="AX1971" s="885"/>
      <c r="AY1971" s="885"/>
      <c r="AZ1971" s="177"/>
    </row>
    <row r="1972" spans="2:52" ht="15" customHeight="1">
      <c r="B1972" s="1310">
        <v>1966</v>
      </c>
      <c r="C1972" s="553" t="s">
        <v>9749</v>
      </c>
      <c r="D1972" s="232" t="s">
        <v>226</v>
      </c>
      <c r="E1972" s="521" t="s">
        <v>4241</v>
      </c>
      <c r="F1972" s="1319" t="s">
        <v>11685</v>
      </c>
      <c r="G1972" s="509" t="s">
        <v>102</v>
      </c>
      <c r="H1972" s="522" t="s">
        <v>24</v>
      </c>
      <c r="I1972" s="217">
        <v>35690</v>
      </c>
      <c r="J1972" s="231">
        <f t="shared" ca="1" si="175"/>
        <v>24</v>
      </c>
      <c r="K1972" s="176" t="s">
        <v>24</v>
      </c>
      <c r="L1972" s="170" t="s">
        <v>24</v>
      </c>
      <c r="M1972" s="173" t="s">
        <v>24</v>
      </c>
      <c r="N1972" s="576">
        <v>43829</v>
      </c>
      <c r="O1972" s="199" t="s">
        <v>24</v>
      </c>
      <c r="P1972" s="232" t="s">
        <v>24</v>
      </c>
      <c r="Q1972" s="198" t="str">
        <f t="shared" si="171"/>
        <v>-</v>
      </c>
      <c r="R1972" s="181" t="str">
        <f t="shared" ca="1" si="172"/>
        <v>TIDAK MCU</v>
      </c>
      <c r="S1972" s="451" t="s">
        <v>9954</v>
      </c>
      <c r="T1972" s="904">
        <v>44821</v>
      </c>
      <c r="U1972" s="1329">
        <v>44821</v>
      </c>
      <c r="V1972" s="395" t="s">
        <v>24</v>
      </c>
      <c r="W1972" s="136" t="s">
        <v>24</v>
      </c>
      <c r="X1972" s="200"/>
      <c r="Y1972" s="201"/>
      <c r="Z1972" s="202"/>
      <c r="AA1972" s="1314" t="s">
        <v>927</v>
      </c>
      <c r="AB1972" s="232"/>
      <c r="AC1972" s="232"/>
      <c r="AD1972" s="232"/>
      <c r="AE1972" s="213"/>
      <c r="AF1972" s="213"/>
      <c r="AG1972" s="213"/>
      <c r="AH1972" s="1305"/>
      <c r="AI1972" s="244" t="str">
        <f t="shared" si="174"/>
        <v>SC P360 - SC P410 A/M</v>
      </c>
      <c r="AJ1972" s="1307">
        <f t="shared" si="173"/>
        <v>43829</v>
      </c>
      <c r="AK1972" s="199" t="s">
        <v>24</v>
      </c>
      <c r="AL1972" s="696">
        <v>43829</v>
      </c>
      <c r="AM1972" s="213"/>
      <c r="AN1972" s="244"/>
      <c r="AO1972" s="244"/>
      <c r="AP1972" s="213"/>
      <c r="AQ1972" s="213"/>
      <c r="AR1972" s="213"/>
      <c r="AS1972" s="213"/>
      <c r="AT1972" s="213"/>
      <c r="AU1972" s="213"/>
      <c r="AV1972" s="885"/>
      <c r="AW1972" s="885"/>
      <c r="AX1972" s="885"/>
      <c r="AY1972" s="885"/>
      <c r="AZ1972" s="177"/>
    </row>
    <row r="1973" spans="2:52" ht="15" customHeight="1">
      <c r="B1973" s="1310">
        <v>1967</v>
      </c>
      <c r="C1973" s="553" t="s">
        <v>9750</v>
      </c>
      <c r="D1973" s="232" t="s">
        <v>226</v>
      </c>
      <c r="E1973" s="521" t="s">
        <v>4241</v>
      </c>
      <c r="F1973" s="1319" t="s">
        <v>9751</v>
      </c>
      <c r="G1973" s="509" t="s">
        <v>102</v>
      </c>
      <c r="H1973" s="522" t="s">
        <v>24</v>
      </c>
      <c r="I1973" s="217">
        <v>33159</v>
      </c>
      <c r="J1973" s="231">
        <f t="shared" ca="1" si="175"/>
        <v>31</v>
      </c>
      <c r="K1973" s="176" t="s">
        <v>24</v>
      </c>
      <c r="L1973" s="170" t="s">
        <v>24</v>
      </c>
      <c r="M1973" s="173" t="s">
        <v>24</v>
      </c>
      <c r="N1973" s="576">
        <v>43829</v>
      </c>
      <c r="O1973" s="199" t="s">
        <v>24</v>
      </c>
      <c r="P1973" s="232" t="s">
        <v>24</v>
      </c>
      <c r="Q1973" s="198" t="str">
        <f t="shared" si="171"/>
        <v>-</v>
      </c>
      <c r="R1973" s="181" t="str">
        <f t="shared" ca="1" si="172"/>
        <v>TIDAK MCU</v>
      </c>
      <c r="S1973" s="451" t="s">
        <v>24</v>
      </c>
      <c r="T1973" s="904">
        <v>44847</v>
      </c>
      <c r="U1973" s="1329" t="s">
        <v>99</v>
      </c>
      <c r="V1973" s="904" t="s">
        <v>24</v>
      </c>
      <c r="W1973" s="136" t="s">
        <v>24</v>
      </c>
      <c r="X1973" s="200"/>
      <c r="Y1973" s="201"/>
      <c r="Z1973" s="202"/>
      <c r="AA1973" s="1314" t="s">
        <v>24</v>
      </c>
      <c r="AB1973" s="230"/>
      <c r="AC1973" s="230"/>
      <c r="AD1973" s="230"/>
      <c r="AE1973" s="213"/>
      <c r="AF1973" s="213"/>
      <c r="AG1973" s="213"/>
      <c r="AH1973" s="1305"/>
      <c r="AI1973" s="244" t="str">
        <f t="shared" si="174"/>
        <v>-</v>
      </c>
      <c r="AJ1973" s="1307">
        <f t="shared" si="173"/>
        <v>43829</v>
      </c>
      <c r="AK1973" s="217" t="s">
        <v>24</v>
      </c>
      <c r="AL1973" s="614" t="s">
        <v>24</v>
      </c>
      <c r="AM1973" s="213"/>
      <c r="AN1973" s="244"/>
      <c r="AO1973" s="244"/>
      <c r="AP1973" s="213"/>
      <c r="AQ1973" s="180"/>
      <c r="AR1973" s="213"/>
      <c r="AS1973" s="213"/>
      <c r="AT1973" s="213"/>
      <c r="AU1973" s="213"/>
      <c r="AV1973" s="885"/>
      <c r="AW1973" s="885"/>
      <c r="AX1973" s="885"/>
      <c r="AY1973" s="885"/>
      <c r="AZ1973" s="177"/>
    </row>
    <row r="1974" spans="2:52" ht="15" customHeight="1">
      <c r="B1974" s="1310">
        <v>1968</v>
      </c>
      <c r="C1974" s="547" t="s">
        <v>9752</v>
      </c>
      <c r="D1974" s="232" t="s">
        <v>226</v>
      </c>
      <c r="E1974" s="568" t="s">
        <v>4241</v>
      </c>
      <c r="F1974" s="1314" t="s">
        <v>11687</v>
      </c>
      <c r="G1974" s="311" t="s">
        <v>102</v>
      </c>
      <c r="H1974" s="522" t="s">
        <v>24</v>
      </c>
      <c r="I1974" s="687">
        <v>32556</v>
      </c>
      <c r="J1974" s="231">
        <f t="shared" ca="1" si="175"/>
        <v>33</v>
      </c>
      <c r="K1974" s="312" t="s">
        <v>24</v>
      </c>
      <c r="L1974" s="322" t="s">
        <v>24</v>
      </c>
      <c r="M1974" s="332" t="s">
        <v>24</v>
      </c>
      <c r="N1974" s="576">
        <v>43829</v>
      </c>
      <c r="O1974" s="199" t="s">
        <v>24</v>
      </c>
      <c r="P1974" s="232" t="s">
        <v>24</v>
      </c>
      <c r="Q1974" s="198" t="str">
        <f t="shared" si="171"/>
        <v>-</v>
      </c>
      <c r="R1974" s="181" t="str">
        <f t="shared" ca="1" si="172"/>
        <v>TIDAK MCU</v>
      </c>
      <c r="S1974" s="451" t="s">
        <v>24</v>
      </c>
      <c r="T1974" s="904">
        <v>44609</v>
      </c>
      <c r="U1974" s="1329" t="s">
        <v>99</v>
      </c>
      <c r="V1974" s="395" t="s">
        <v>24</v>
      </c>
      <c r="W1974" s="136" t="s">
        <v>24</v>
      </c>
      <c r="X1974" s="200"/>
      <c r="Y1974" s="201"/>
      <c r="Z1974" s="202"/>
      <c r="AA1974" s="232" t="s">
        <v>24</v>
      </c>
      <c r="AB1974" s="230"/>
      <c r="AC1974" s="230"/>
      <c r="AD1974" s="230"/>
      <c r="AE1974" s="213"/>
      <c r="AF1974" s="213"/>
      <c r="AG1974" s="213"/>
      <c r="AH1974" s="1305"/>
      <c r="AI1974" s="244" t="str">
        <f t="shared" si="174"/>
        <v>-</v>
      </c>
      <c r="AJ1974" s="1307">
        <f t="shared" si="173"/>
        <v>43829</v>
      </c>
      <c r="AK1974" s="217" t="s">
        <v>24</v>
      </c>
      <c r="AL1974" s="614" t="s">
        <v>24</v>
      </c>
      <c r="AM1974" s="213"/>
      <c r="AN1974" s="244"/>
      <c r="AO1974" s="244"/>
      <c r="AP1974" s="213"/>
      <c r="AQ1974" s="213"/>
      <c r="AR1974" s="213"/>
      <c r="AS1974" s="213"/>
      <c r="AT1974" s="213"/>
      <c r="AU1974" s="213"/>
      <c r="AV1974" s="885"/>
      <c r="AW1974" s="885"/>
      <c r="AX1974" s="885"/>
      <c r="AY1974" s="885"/>
      <c r="AZ1974" s="177"/>
    </row>
    <row r="1975" spans="2:52" ht="15" customHeight="1">
      <c r="B1975" s="1310">
        <v>1969</v>
      </c>
      <c r="C1975" s="547" t="s">
        <v>9753</v>
      </c>
      <c r="D1975" s="232" t="s">
        <v>226</v>
      </c>
      <c r="E1975" s="568" t="s">
        <v>4241</v>
      </c>
      <c r="F1975" s="1314" t="s">
        <v>9754</v>
      </c>
      <c r="G1975" s="311" t="s">
        <v>102</v>
      </c>
      <c r="H1975" s="522" t="s">
        <v>24</v>
      </c>
      <c r="I1975" s="687">
        <v>36423</v>
      </c>
      <c r="J1975" s="231">
        <f t="shared" ca="1" si="175"/>
        <v>22</v>
      </c>
      <c r="K1975" s="312" t="s">
        <v>24</v>
      </c>
      <c r="L1975" s="322" t="s">
        <v>24</v>
      </c>
      <c r="M1975" s="332" t="s">
        <v>24</v>
      </c>
      <c r="N1975" s="576">
        <v>43829</v>
      </c>
      <c r="O1975" s="199" t="s">
        <v>24</v>
      </c>
      <c r="P1975" s="232" t="s">
        <v>24</v>
      </c>
      <c r="Q1975" s="198" t="str">
        <f t="shared" si="171"/>
        <v>-</v>
      </c>
      <c r="R1975" s="181" t="str">
        <f t="shared" ca="1" si="172"/>
        <v>TIDAK MCU</v>
      </c>
      <c r="S1975" s="451" t="s">
        <v>24</v>
      </c>
      <c r="T1975" s="904">
        <v>44824</v>
      </c>
      <c r="U1975" s="1329" t="s">
        <v>99</v>
      </c>
      <c r="V1975" s="904" t="s">
        <v>24</v>
      </c>
      <c r="W1975" s="136" t="s">
        <v>24</v>
      </c>
      <c r="X1975" s="200"/>
      <c r="Y1975" s="201"/>
      <c r="Z1975" s="202"/>
      <c r="AA1975" s="1314" t="s">
        <v>24</v>
      </c>
      <c r="AB1975" s="230"/>
      <c r="AC1975" s="230"/>
      <c r="AD1975" s="230"/>
      <c r="AE1975" s="213"/>
      <c r="AF1975" s="213"/>
      <c r="AG1975" s="213"/>
      <c r="AH1975" s="1305"/>
      <c r="AI1975" s="244" t="str">
        <f t="shared" si="174"/>
        <v>-</v>
      </c>
      <c r="AJ1975" s="1307">
        <f t="shared" si="173"/>
        <v>43829</v>
      </c>
      <c r="AK1975" s="217" t="s">
        <v>24</v>
      </c>
      <c r="AL1975" s="614" t="s">
        <v>24</v>
      </c>
      <c r="AM1975" s="213"/>
      <c r="AN1975" s="244"/>
      <c r="AO1975" s="244"/>
      <c r="AP1975" s="213"/>
      <c r="AQ1975" s="230"/>
      <c r="AR1975" s="213"/>
      <c r="AS1975" s="213"/>
      <c r="AT1975" s="213"/>
      <c r="AU1975" s="213"/>
      <c r="AV1975" s="177"/>
      <c r="AW1975" s="177"/>
      <c r="AX1975" s="177"/>
      <c r="AY1975" s="177"/>
      <c r="AZ1975" s="177"/>
    </row>
    <row r="1976" spans="2:52" ht="15" customHeight="1">
      <c r="B1976" s="1310">
        <v>1970</v>
      </c>
      <c r="C1976" s="547" t="s">
        <v>9755</v>
      </c>
      <c r="D1976" s="232" t="s">
        <v>226</v>
      </c>
      <c r="E1976" s="521" t="s">
        <v>4241</v>
      </c>
      <c r="F1976" s="1314" t="s">
        <v>9756</v>
      </c>
      <c r="G1976" s="509" t="s">
        <v>102</v>
      </c>
      <c r="H1976" s="522" t="s">
        <v>24</v>
      </c>
      <c r="I1976" s="687">
        <v>32837</v>
      </c>
      <c r="J1976" s="903">
        <f t="shared" ca="1" si="175"/>
        <v>32</v>
      </c>
      <c r="K1976" s="312" t="s">
        <v>24</v>
      </c>
      <c r="L1976" s="322" t="s">
        <v>24</v>
      </c>
      <c r="M1976" s="332" t="s">
        <v>24</v>
      </c>
      <c r="N1976" s="510">
        <v>43849</v>
      </c>
      <c r="O1976" s="199" t="s">
        <v>24</v>
      </c>
      <c r="P1976" s="232" t="s">
        <v>24</v>
      </c>
      <c r="Q1976" s="198" t="str">
        <f t="shared" si="171"/>
        <v>-</v>
      </c>
      <c r="R1976" s="181" t="str">
        <f t="shared" ca="1" si="172"/>
        <v>TIDAK MCU</v>
      </c>
      <c r="S1976" s="451" t="s">
        <v>9955</v>
      </c>
      <c r="T1976" s="904">
        <v>44525</v>
      </c>
      <c r="U1976" s="1329">
        <v>44525</v>
      </c>
      <c r="V1976" s="904" t="s">
        <v>24</v>
      </c>
      <c r="W1976" s="136" t="s">
        <v>24</v>
      </c>
      <c r="X1976" s="200"/>
      <c r="Y1976" s="201"/>
      <c r="Z1976" s="202"/>
      <c r="AA1976" s="232" t="s">
        <v>927</v>
      </c>
      <c r="AB1976" s="232"/>
      <c r="AC1976" s="232"/>
      <c r="AD1976" s="232"/>
      <c r="AE1976" s="244"/>
      <c r="AF1976" s="244"/>
      <c r="AG1976" s="244"/>
      <c r="AH1976" s="902"/>
      <c r="AI1976" s="244" t="str">
        <f t="shared" si="174"/>
        <v>SC P360 - SC P410 A/M</v>
      </c>
      <c r="AJ1976" s="1315">
        <f t="shared" si="173"/>
        <v>43849</v>
      </c>
      <c r="AK1976" s="199" t="s">
        <v>24</v>
      </c>
      <c r="AL1976" s="696">
        <v>43849</v>
      </c>
      <c r="AM1976" s="213"/>
      <c r="AN1976" s="244"/>
      <c r="AO1976" s="244"/>
      <c r="AP1976" s="213"/>
      <c r="AQ1976" s="1231" t="s">
        <v>3094</v>
      </c>
      <c r="AR1976" s="213"/>
      <c r="AS1976" s="213"/>
      <c r="AT1976" s="213"/>
      <c r="AU1976" s="213"/>
      <c r="AV1976" s="885"/>
      <c r="AW1976" s="885"/>
      <c r="AX1976" s="885"/>
      <c r="AY1976" s="885"/>
      <c r="AZ1976" s="177"/>
    </row>
    <row r="1977" spans="2:52" ht="15" customHeight="1">
      <c r="B1977" s="1310">
        <v>1971</v>
      </c>
      <c r="C1977" s="547" t="s">
        <v>9757</v>
      </c>
      <c r="D1977" s="232" t="s">
        <v>226</v>
      </c>
      <c r="E1977" s="521" t="s">
        <v>4241</v>
      </c>
      <c r="F1977" s="1314" t="s">
        <v>9758</v>
      </c>
      <c r="G1977" s="509" t="s">
        <v>102</v>
      </c>
      <c r="H1977" s="522" t="s">
        <v>24</v>
      </c>
      <c r="I1977" s="687">
        <v>36828</v>
      </c>
      <c r="J1977" s="903">
        <f t="shared" ca="1" si="175"/>
        <v>21</v>
      </c>
      <c r="K1977" s="176" t="s">
        <v>24</v>
      </c>
      <c r="L1977" s="170" t="s">
        <v>24</v>
      </c>
      <c r="M1977" s="173" t="s">
        <v>24</v>
      </c>
      <c r="N1977" s="510">
        <v>43848</v>
      </c>
      <c r="O1977" s="199" t="s">
        <v>24</v>
      </c>
      <c r="P1977" s="232" t="s">
        <v>24</v>
      </c>
      <c r="Q1977" s="198" t="str">
        <f t="shared" si="171"/>
        <v>-</v>
      </c>
      <c r="R1977" s="181" t="str">
        <f t="shared" ca="1" si="172"/>
        <v>TIDAK MCU</v>
      </c>
      <c r="S1977" s="451" t="s">
        <v>24</v>
      </c>
      <c r="T1977" s="904">
        <v>44498</v>
      </c>
      <c r="U1977" s="1329" t="s">
        <v>99</v>
      </c>
      <c r="V1977" s="1330" t="s">
        <v>24</v>
      </c>
      <c r="W1977" s="136" t="s">
        <v>24</v>
      </c>
      <c r="X1977" s="200"/>
      <c r="Y1977" s="201"/>
      <c r="Z1977" s="202"/>
      <c r="AA1977" s="1314" t="s">
        <v>24</v>
      </c>
      <c r="AB1977" s="232"/>
      <c r="AC1977" s="232"/>
      <c r="AD1977" s="232"/>
      <c r="AE1977" s="244"/>
      <c r="AF1977" s="244"/>
      <c r="AG1977" s="244"/>
      <c r="AH1977" s="481"/>
      <c r="AI1977" s="244" t="str">
        <f t="shared" si="174"/>
        <v>-</v>
      </c>
      <c r="AJ1977" s="1315">
        <f t="shared" si="173"/>
        <v>43848</v>
      </c>
      <c r="AK1977" s="217" t="s">
        <v>24</v>
      </c>
      <c r="AL1977" s="614" t="s">
        <v>24</v>
      </c>
      <c r="AM1977" s="213"/>
      <c r="AN1977" s="244"/>
      <c r="AO1977" s="244"/>
      <c r="AP1977" s="213"/>
      <c r="AQ1977" s="1231" t="s">
        <v>3094</v>
      </c>
      <c r="AR1977" s="213"/>
      <c r="AS1977" s="213"/>
      <c r="AT1977" s="213"/>
      <c r="AU1977" s="213"/>
      <c r="AV1977" s="885"/>
      <c r="AW1977" s="885"/>
      <c r="AX1977" s="885"/>
      <c r="AY1977" s="885"/>
      <c r="AZ1977" s="177"/>
    </row>
    <row r="1978" spans="2:52" ht="15" customHeight="1">
      <c r="B1978" s="1310">
        <v>1972</v>
      </c>
      <c r="C1978" s="547" t="s">
        <v>9759</v>
      </c>
      <c r="D1978" s="232" t="s">
        <v>226</v>
      </c>
      <c r="E1978" s="521" t="s">
        <v>4241</v>
      </c>
      <c r="F1978" s="1314" t="s">
        <v>9760</v>
      </c>
      <c r="G1978" s="509" t="s">
        <v>102</v>
      </c>
      <c r="H1978" s="522" t="s">
        <v>24</v>
      </c>
      <c r="I1978" s="687">
        <v>36812</v>
      </c>
      <c r="J1978" s="903">
        <f t="shared" ca="1" si="175"/>
        <v>21</v>
      </c>
      <c r="K1978" s="312" t="s">
        <v>24</v>
      </c>
      <c r="L1978" s="322" t="s">
        <v>24</v>
      </c>
      <c r="M1978" s="332" t="s">
        <v>24</v>
      </c>
      <c r="N1978" s="576">
        <v>43848</v>
      </c>
      <c r="O1978" s="199" t="s">
        <v>24</v>
      </c>
      <c r="P1978" s="232" t="s">
        <v>24</v>
      </c>
      <c r="Q1978" s="198" t="str">
        <f t="shared" ref="Q1978:Q2041" si="176">IF(OR(O1978="-",O1978=""),"-",O1978+365)</f>
        <v>-</v>
      </c>
      <c r="R1978" s="181" t="str">
        <f t="shared" ref="R1978:R2041" ca="1" si="177">IF(OR(O1978="",O1978="-"),"TIDAK MCU",IF(Q1978&gt;TODAY(),"BERLAKU","EXPIRED"))</f>
        <v>TIDAK MCU</v>
      </c>
      <c r="S1978" s="451" t="s">
        <v>24</v>
      </c>
      <c r="T1978" s="1330">
        <v>44482</v>
      </c>
      <c r="U1978" s="1329" t="s">
        <v>99</v>
      </c>
      <c r="V1978" s="1330" t="s">
        <v>24</v>
      </c>
      <c r="W1978" s="136" t="s">
        <v>24</v>
      </c>
      <c r="X1978" s="200"/>
      <c r="Y1978" s="201"/>
      <c r="Z1978" s="202"/>
      <c r="AA1978" s="1314" t="s">
        <v>24</v>
      </c>
      <c r="AB1978" s="232"/>
      <c r="AC1978" s="232"/>
      <c r="AD1978" s="232"/>
      <c r="AE1978" s="244"/>
      <c r="AF1978" s="244"/>
      <c r="AG1978" s="244"/>
      <c r="AH1978" s="902"/>
      <c r="AI1978" s="244" t="str">
        <f t="shared" si="174"/>
        <v>-</v>
      </c>
      <c r="AJ1978" s="1315">
        <f t="shared" ref="AJ1978:AJ2041" si="178">N1978</f>
        <v>43848</v>
      </c>
      <c r="AK1978" s="217" t="s">
        <v>24</v>
      </c>
      <c r="AL1978" s="614" t="s">
        <v>24</v>
      </c>
      <c r="AM1978" s="213"/>
      <c r="AN1978" s="244"/>
      <c r="AO1978" s="244"/>
      <c r="AP1978" s="213"/>
      <c r="AQ1978" s="243" t="s">
        <v>3094</v>
      </c>
      <c r="AR1978" s="213"/>
      <c r="AS1978" s="213"/>
      <c r="AT1978" s="213"/>
      <c r="AU1978" s="213"/>
      <c r="AV1978" s="885"/>
      <c r="AW1978" s="885"/>
      <c r="AX1978" s="885"/>
      <c r="AY1978" s="885"/>
      <c r="AZ1978" s="177"/>
    </row>
    <row r="1979" spans="2:52" ht="15" customHeight="1">
      <c r="B1979" s="1310">
        <v>1973</v>
      </c>
      <c r="C1979" s="547" t="s">
        <v>9761</v>
      </c>
      <c r="D1979" s="232" t="s">
        <v>226</v>
      </c>
      <c r="E1979" s="521" t="s">
        <v>4241</v>
      </c>
      <c r="F1979" s="1314" t="s">
        <v>9762</v>
      </c>
      <c r="G1979" s="509" t="s">
        <v>102</v>
      </c>
      <c r="H1979" s="522" t="s">
        <v>24</v>
      </c>
      <c r="I1979" s="687">
        <v>36776</v>
      </c>
      <c r="J1979" s="903">
        <f t="shared" ca="1" si="175"/>
        <v>21</v>
      </c>
      <c r="K1979" s="176" t="s">
        <v>24</v>
      </c>
      <c r="L1979" s="170" t="s">
        <v>24</v>
      </c>
      <c r="M1979" s="173" t="s">
        <v>24</v>
      </c>
      <c r="N1979" s="576">
        <v>43848</v>
      </c>
      <c r="O1979" s="199" t="s">
        <v>24</v>
      </c>
      <c r="P1979" s="232" t="s">
        <v>24</v>
      </c>
      <c r="Q1979" s="198" t="str">
        <f t="shared" si="176"/>
        <v>-</v>
      </c>
      <c r="R1979" s="181" t="str">
        <f t="shared" ca="1" si="177"/>
        <v>TIDAK MCU</v>
      </c>
      <c r="S1979" s="451" t="s">
        <v>24</v>
      </c>
      <c r="T1979" s="904">
        <v>44446</v>
      </c>
      <c r="U1979" s="1329" t="s">
        <v>99</v>
      </c>
      <c r="V1979" s="1330" t="s">
        <v>24</v>
      </c>
      <c r="W1979" s="136" t="s">
        <v>24</v>
      </c>
      <c r="X1979" s="200"/>
      <c r="Y1979" s="201"/>
      <c r="Z1979" s="202"/>
      <c r="AA1979" s="1314" t="s">
        <v>24</v>
      </c>
      <c r="AB1979" s="232"/>
      <c r="AC1979" s="232"/>
      <c r="AD1979" s="232"/>
      <c r="AE1979" s="244"/>
      <c r="AF1979" s="244"/>
      <c r="AG1979" s="244"/>
      <c r="AH1979" s="902"/>
      <c r="AI1979" s="244" t="str">
        <f t="shared" si="174"/>
        <v>-</v>
      </c>
      <c r="AJ1979" s="1307">
        <f t="shared" si="178"/>
        <v>43848</v>
      </c>
      <c r="AK1979" s="217" t="s">
        <v>24</v>
      </c>
      <c r="AL1979" s="614" t="s">
        <v>24</v>
      </c>
      <c r="AM1979" s="213"/>
      <c r="AN1979" s="244"/>
      <c r="AO1979" s="244"/>
      <c r="AP1979" s="213"/>
      <c r="AQ1979" s="1231" t="s">
        <v>3094</v>
      </c>
      <c r="AR1979" s="213"/>
      <c r="AS1979" s="213"/>
      <c r="AT1979" s="213"/>
      <c r="AU1979" s="213"/>
      <c r="AV1979" s="885"/>
      <c r="AW1979" s="885"/>
      <c r="AX1979" s="885"/>
      <c r="AY1979" s="885"/>
      <c r="AZ1979" s="177"/>
    </row>
    <row r="1980" spans="2:52" ht="15" customHeight="1">
      <c r="B1980" s="1310">
        <v>1974</v>
      </c>
      <c r="C1980" s="547" t="s">
        <v>9763</v>
      </c>
      <c r="D1980" s="384" t="s">
        <v>226</v>
      </c>
      <c r="E1980" s="521" t="s">
        <v>4241</v>
      </c>
      <c r="F1980" s="1314" t="s">
        <v>9764</v>
      </c>
      <c r="G1980" s="509" t="s">
        <v>102</v>
      </c>
      <c r="H1980" s="522" t="s">
        <v>24</v>
      </c>
      <c r="I1980" s="687">
        <v>34713</v>
      </c>
      <c r="J1980" s="231">
        <f t="shared" ca="1" si="175"/>
        <v>27</v>
      </c>
      <c r="K1980" s="312" t="s">
        <v>24</v>
      </c>
      <c r="L1980" s="322" t="s">
        <v>24</v>
      </c>
      <c r="M1980" s="332" t="s">
        <v>24</v>
      </c>
      <c r="N1980" s="576">
        <v>43848</v>
      </c>
      <c r="O1980" s="199" t="s">
        <v>24</v>
      </c>
      <c r="P1980" s="232" t="s">
        <v>24</v>
      </c>
      <c r="Q1980" s="198" t="str">
        <f t="shared" si="176"/>
        <v>-</v>
      </c>
      <c r="R1980" s="181" t="str">
        <f t="shared" ca="1" si="177"/>
        <v>TIDAK MCU</v>
      </c>
      <c r="S1980" s="451" t="s">
        <v>24</v>
      </c>
      <c r="T1980" s="904">
        <v>44575</v>
      </c>
      <c r="U1980" s="1329" t="s">
        <v>99</v>
      </c>
      <c r="V1980" s="1330" t="s">
        <v>24</v>
      </c>
      <c r="W1980" s="136" t="s">
        <v>24</v>
      </c>
      <c r="X1980" s="200"/>
      <c r="Y1980" s="201"/>
      <c r="Z1980" s="202"/>
      <c r="AA1980" s="1314" t="s">
        <v>24</v>
      </c>
      <c r="AB1980" s="232"/>
      <c r="AC1980" s="232"/>
      <c r="AD1980" s="232"/>
      <c r="AE1980" s="244"/>
      <c r="AF1980" s="244"/>
      <c r="AG1980" s="244"/>
      <c r="AH1980" s="902"/>
      <c r="AI1980" s="244" t="str">
        <f t="shared" si="174"/>
        <v>-</v>
      </c>
      <c r="AJ1980" s="1307">
        <f t="shared" si="178"/>
        <v>43848</v>
      </c>
      <c r="AK1980" s="217" t="s">
        <v>24</v>
      </c>
      <c r="AL1980" s="614" t="s">
        <v>24</v>
      </c>
      <c r="AM1980" s="213"/>
      <c r="AN1980" s="244"/>
      <c r="AO1980" s="244"/>
      <c r="AP1980" s="213"/>
      <c r="AQ1980" s="243" t="s">
        <v>3094</v>
      </c>
      <c r="AR1980" s="213"/>
      <c r="AS1980" s="213"/>
      <c r="AT1980" s="213"/>
      <c r="AU1980" s="213"/>
      <c r="AV1980" s="885"/>
      <c r="AW1980" s="885"/>
      <c r="AX1980" s="885"/>
      <c r="AY1980" s="885"/>
      <c r="AZ1980" s="885"/>
    </row>
    <row r="1981" spans="2:52" ht="15" customHeight="1">
      <c r="B1981" s="1310">
        <v>1975</v>
      </c>
      <c r="C1981" s="547" t="s">
        <v>9765</v>
      </c>
      <c r="D1981" s="384" t="s">
        <v>226</v>
      </c>
      <c r="E1981" s="568" t="s">
        <v>4241</v>
      </c>
      <c r="F1981" s="1314" t="s">
        <v>9766</v>
      </c>
      <c r="G1981" s="311" t="s">
        <v>102</v>
      </c>
      <c r="H1981" s="522" t="s">
        <v>24</v>
      </c>
      <c r="I1981" s="674" t="s">
        <v>24</v>
      </c>
      <c r="J1981" s="231" t="str">
        <f t="shared" ca="1" si="175"/>
        <v>-</v>
      </c>
      <c r="K1981" s="176" t="s">
        <v>24</v>
      </c>
      <c r="L1981" s="170" t="s">
        <v>24</v>
      </c>
      <c r="M1981" s="173" t="s">
        <v>24</v>
      </c>
      <c r="N1981" s="576">
        <v>43846</v>
      </c>
      <c r="O1981" s="199" t="s">
        <v>24</v>
      </c>
      <c r="P1981" s="232" t="s">
        <v>24</v>
      </c>
      <c r="Q1981" s="198" t="str">
        <f t="shared" si="176"/>
        <v>-</v>
      </c>
      <c r="R1981" s="181" t="str">
        <f t="shared" ca="1" si="177"/>
        <v>TIDAK MCU</v>
      </c>
      <c r="S1981" s="451" t="s">
        <v>24</v>
      </c>
      <c r="T1981" s="904">
        <v>44561</v>
      </c>
      <c r="U1981" s="344" t="s">
        <v>99</v>
      </c>
      <c r="V1981" s="904" t="s">
        <v>24</v>
      </c>
      <c r="W1981" s="136" t="s">
        <v>24</v>
      </c>
      <c r="X1981" s="200"/>
      <c r="Y1981" s="201"/>
      <c r="Z1981" s="202"/>
      <c r="AA1981" s="1314" t="s">
        <v>24</v>
      </c>
      <c r="AB1981" s="232"/>
      <c r="AC1981" s="232"/>
      <c r="AD1981" s="232"/>
      <c r="AE1981" s="244"/>
      <c r="AF1981" s="244"/>
      <c r="AG1981" s="244"/>
      <c r="AH1981" s="902"/>
      <c r="AI1981" s="244" t="str">
        <f t="shared" si="174"/>
        <v>-</v>
      </c>
      <c r="AJ1981" s="1307">
        <f t="shared" si="178"/>
        <v>43846</v>
      </c>
      <c r="AK1981" s="217" t="s">
        <v>24</v>
      </c>
      <c r="AL1981" s="614" t="s">
        <v>24</v>
      </c>
      <c r="AM1981" s="213"/>
      <c r="AN1981" s="244"/>
      <c r="AO1981" s="244"/>
      <c r="AP1981" s="213"/>
      <c r="AQ1981" s="1231" t="s">
        <v>3094</v>
      </c>
      <c r="AR1981" s="213"/>
      <c r="AS1981" s="213"/>
      <c r="AT1981" s="213"/>
      <c r="AU1981" s="213"/>
      <c r="AV1981" s="885"/>
      <c r="AW1981" s="885"/>
      <c r="AX1981" s="885"/>
      <c r="AY1981" s="885"/>
      <c r="AZ1981" s="177"/>
    </row>
    <row r="1982" spans="2:52" ht="15" customHeight="1">
      <c r="B1982" s="1310">
        <v>1976</v>
      </c>
      <c r="C1982" s="547" t="s">
        <v>9767</v>
      </c>
      <c r="D1982" s="384" t="s">
        <v>226</v>
      </c>
      <c r="E1982" s="521" t="s">
        <v>4241</v>
      </c>
      <c r="F1982" s="1314" t="s">
        <v>9768</v>
      </c>
      <c r="G1982" s="509" t="s">
        <v>102</v>
      </c>
      <c r="H1982" s="522" t="s">
        <v>24</v>
      </c>
      <c r="I1982" s="674" t="s">
        <v>24</v>
      </c>
      <c r="J1982" s="231" t="str">
        <f t="shared" ca="1" si="175"/>
        <v>-</v>
      </c>
      <c r="K1982" s="176" t="s">
        <v>24</v>
      </c>
      <c r="L1982" s="170" t="s">
        <v>24</v>
      </c>
      <c r="M1982" s="173" t="s">
        <v>24</v>
      </c>
      <c r="N1982" s="576">
        <v>43843</v>
      </c>
      <c r="O1982" s="199" t="s">
        <v>24</v>
      </c>
      <c r="P1982" s="232" t="s">
        <v>24</v>
      </c>
      <c r="Q1982" s="198" t="str">
        <f t="shared" si="176"/>
        <v>-</v>
      </c>
      <c r="R1982" s="181" t="str">
        <f t="shared" ca="1" si="177"/>
        <v>TIDAK MCU</v>
      </c>
      <c r="S1982" s="451" t="s">
        <v>24</v>
      </c>
      <c r="T1982" s="904">
        <v>44561</v>
      </c>
      <c r="U1982" s="1329" t="s">
        <v>99</v>
      </c>
      <c r="V1982" s="904" t="s">
        <v>24</v>
      </c>
      <c r="W1982" s="136" t="s">
        <v>24</v>
      </c>
      <c r="X1982" s="200"/>
      <c r="Y1982" s="201"/>
      <c r="Z1982" s="202"/>
      <c r="AA1982" s="1314" t="s">
        <v>24</v>
      </c>
      <c r="AB1982" s="232"/>
      <c r="AC1982" s="232"/>
      <c r="AD1982" s="232"/>
      <c r="AE1982" s="244"/>
      <c r="AF1982" s="244"/>
      <c r="AG1982" s="244"/>
      <c r="AH1982" s="902"/>
      <c r="AI1982" s="244" t="str">
        <f t="shared" si="174"/>
        <v>-</v>
      </c>
      <c r="AJ1982" s="1307">
        <f t="shared" si="178"/>
        <v>43843</v>
      </c>
      <c r="AK1982" s="217" t="s">
        <v>24</v>
      </c>
      <c r="AL1982" s="614" t="s">
        <v>24</v>
      </c>
      <c r="AM1982" s="213"/>
      <c r="AN1982" s="244"/>
      <c r="AO1982" s="244"/>
      <c r="AP1982" s="213"/>
      <c r="AQ1982" s="1231" t="s">
        <v>3094</v>
      </c>
      <c r="AR1982" s="213"/>
      <c r="AS1982" s="213"/>
      <c r="AT1982" s="213"/>
      <c r="AU1982" s="213"/>
      <c r="AV1982" s="885"/>
      <c r="AW1982" s="885"/>
      <c r="AX1982" s="885"/>
      <c r="AY1982" s="885"/>
      <c r="AZ1982" s="177"/>
    </row>
    <row r="1983" spans="2:52" ht="15" customHeight="1">
      <c r="B1983" s="1310">
        <v>1977</v>
      </c>
      <c r="C1983" s="547" t="s">
        <v>9769</v>
      </c>
      <c r="D1983" s="384" t="s">
        <v>226</v>
      </c>
      <c r="E1983" s="521" t="s">
        <v>4241</v>
      </c>
      <c r="F1983" s="1314" t="s">
        <v>9770</v>
      </c>
      <c r="G1983" s="509" t="s">
        <v>102</v>
      </c>
      <c r="H1983" s="522" t="s">
        <v>24</v>
      </c>
      <c r="I1983" s="674" t="s">
        <v>24</v>
      </c>
      <c r="J1983" s="231" t="str">
        <f t="shared" ca="1" si="175"/>
        <v>-</v>
      </c>
      <c r="K1983" s="312" t="s">
        <v>24</v>
      </c>
      <c r="L1983" s="322" t="s">
        <v>24</v>
      </c>
      <c r="M1983" s="332" t="s">
        <v>24</v>
      </c>
      <c r="N1983" s="576">
        <v>43843</v>
      </c>
      <c r="O1983" s="199" t="s">
        <v>24</v>
      </c>
      <c r="P1983" s="232" t="s">
        <v>24</v>
      </c>
      <c r="Q1983" s="198" t="str">
        <f t="shared" si="176"/>
        <v>-</v>
      </c>
      <c r="R1983" s="181" t="str">
        <f t="shared" ca="1" si="177"/>
        <v>TIDAK MCU</v>
      </c>
      <c r="S1983" s="451" t="s">
        <v>24</v>
      </c>
      <c r="T1983" s="904">
        <v>44561</v>
      </c>
      <c r="U1983" s="1329" t="s">
        <v>99</v>
      </c>
      <c r="V1983" s="904" t="s">
        <v>24</v>
      </c>
      <c r="W1983" s="136" t="s">
        <v>24</v>
      </c>
      <c r="X1983" s="200"/>
      <c r="Y1983" s="201"/>
      <c r="Z1983" s="202"/>
      <c r="AA1983" s="1314" t="s">
        <v>24</v>
      </c>
      <c r="AB1983" s="232"/>
      <c r="AC1983" s="232"/>
      <c r="AD1983" s="232"/>
      <c r="AE1983" s="244"/>
      <c r="AF1983" s="244"/>
      <c r="AG1983" s="244"/>
      <c r="AH1983" s="902"/>
      <c r="AI1983" s="244" t="str">
        <f t="shared" si="174"/>
        <v>-</v>
      </c>
      <c r="AJ1983" s="1307">
        <f t="shared" si="178"/>
        <v>43843</v>
      </c>
      <c r="AK1983" s="217" t="s">
        <v>24</v>
      </c>
      <c r="AL1983" s="614" t="s">
        <v>24</v>
      </c>
      <c r="AM1983" s="213"/>
      <c r="AN1983" s="244"/>
      <c r="AO1983" s="244"/>
      <c r="AP1983" s="213"/>
      <c r="AQ1983" s="1231" t="s">
        <v>3094</v>
      </c>
      <c r="AR1983" s="213"/>
      <c r="AS1983" s="213"/>
      <c r="AT1983" s="213"/>
      <c r="AU1983" s="213"/>
      <c r="AV1983" s="177"/>
      <c r="AW1983" s="177"/>
      <c r="AX1983" s="177"/>
      <c r="AY1983" s="177"/>
      <c r="AZ1983" s="177"/>
    </row>
    <row r="1984" spans="2:52" ht="15" customHeight="1">
      <c r="B1984" s="1310">
        <v>1978</v>
      </c>
      <c r="C1984" s="547" t="s">
        <v>9771</v>
      </c>
      <c r="D1984" s="384" t="s">
        <v>226</v>
      </c>
      <c r="E1984" s="521" t="s">
        <v>4241</v>
      </c>
      <c r="F1984" s="1314" t="s">
        <v>9772</v>
      </c>
      <c r="G1984" s="509" t="s">
        <v>102</v>
      </c>
      <c r="H1984" s="522" t="s">
        <v>24</v>
      </c>
      <c r="I1984" s="674" t="s">
        <v>24</v>
      </c>
      <c r="J1984" s="231" t="str">
        <f t="shared" ca="1" si="175"/>
        <v>-</v>
      </c>
      <c r="K1984" s="312" t="s">
        <v>24</v>
      </c>
      <c r="L1984" s="322" t="s">
        <v>24</v>
      </c>
      <c r="M1984" s="332" t="s">
        <v>24</v>
      </c>
      <c r="N1984" s="576">
        <v>43843</v>
      </c>
      <c r="O1984" s="199" t="s">
        <v>24</v>
      </c>
      <c r="P1984" s="232" t="s">
        <v>24</v>
      </c>
      <c r="Q1984" s="198" t="str">
        <f t="shared" si="176"/>
        <v>-</v>
      </c>
      <c r="R1984" s="181" t="str">
        <f t="shared" ca="1" si="177"/>
        <v>TIDAK MCU</v>
      </c>
      <c r="S1984" s="451" t="s">
        <v>24</v>
      </c>
      <c r="T1984" s="904">
        <v>44561</v>
      </c>
      <c r="U1984" s="1329" t="s">
        <v>99</v>
      </c>
      <c r="V1984" s="904" t="s">
        <v>24</v>
      </c>
      <c r="W1984" s="136" t="s">
        <v>24</v>
      </c>
      <c r="X1984" s="200"/>
      <c r="Y1984" s="201"/>
      <c r="Z1984" s="202"/>
      <c r="AA1984" s="1314" t="s">
        <v>24</v>
      </c>
      <c r="AB1984" s="232"/>
      <c r="AC1984" s="232"/>
      <c r="AD1984" s="232"/>
      <c r="AE1984" s="244"/>
      <c r="AF1984" s="244"/>
      <c r="AG1984" s="244"/>
      <c r="AH1984" s="902"/>
      <c r="AI1984" s="244" t="str">
        <f t="shared" si="174"/>
        <v>-</v>
      </c>
      <c r="AJ1984" s="1307">
        <f t="shared" si="178"/>
        <v>43843</v>
      </c>
      <c r="AK1984" s="217" t="s">
        <v>24</v>
      </c>
      <c r="AL1984" s="614" t="s">
        <v>24</v>
      </c>
      <c r="AM1984" s="213"/>
      <c r="AN1984" s="244"/>
      <c r="AO1984" s="244"/>
      <c r="AP1984" s="213"/>
      <c r="AQ1984" s="1231" t="s">
        <v>3094</v>
      </c>
      <c r="AR1984" s="213"/>
      <c r="AS1984" s="213"/>
      <c r="AT1984" s="213"/>
      <c r="AU1984" s="213"/>
      <c r="AV1984" s="885"/>
      <c r="AW1984" s="885"/>
      <c r="AX1984" s="885"/>
      <c r="AY1984" s="885"/>
      <c r="AZ1984" s="177"/>
    </row>
    <row r="1985" spans="2:60" ht="15" customHeight="1">
      <c r="B1985" s="1310">
        <v>1979</v>
      </c>
      <c r="C1985" s="547" t="s">
        <v>9773</v>
      </c>
      <c r="D1985" s="384" t="s">
        <v>226</v>
      </c>
      <c r="E1985" s="568" t="s">
        <v>4241</v>
      </c>
      <c r="F1985" s="1314" t="s">
        <v>9774</v>
      </c>
      <c r="G1985" s="311" t="s">
        <v>102</v>
      </c>
      <c r="H1985" s="522" t="s">
        <v>24</v>
      </c>
      <c r="I1985" s="674" t="s">
        <v>24</v>
      </c>
      <c r="J1985" s="231" t="str">
        <f t="shared" ca="1" si="175"/>
        <v>-</v>
      </c>
      <c r="K1985" s="176" t="s">
        <v>24</v>
      </c>
      <c r="L1985" s="170" t="s">
        <v>24</v>
      </c>
      <c r="M1985" s="173" t="s">
        <v>24</v>
      </c>
      <c r="N1985" s="576">
        <v>43843</v>
      </c>
      <c r="O1985" s="199" t="s">
        <v>24</v>
      </c>
      <c r="P1985" s="232" t="s">
        <v>24</v>
      </c>
      <c r="Q1985" s="198" t="str">
        <f t="shared" si="176"/>
        <v>-</v>
      </c>
      <c r="R1985" s="181" t="str">
        <f t="shared" ca="1" si="177"/>
        <v>TIDAK MCU</v>
      </c>
      <c r="S1985" s="451" t="s">
        <v>24</v>
      </c>
      <c r="T1985" s="904">
        <v>44561</v>
      </c>
      <c r="U1985" s="344" t="s">
        <v>99</v>
      </c>
      <c r="V1985" s="395" t="s">
        <v>24</v>
      </c>
      <c r="W1985" s="136" t="s">
        <v>24</v>
      </c>
      <c r="X1985" s="200"/>
      <c r="Y1985" s="201"/>
      <c r="Z1985" s="202"/>
      <c r="AA1985" s="1314" t="s">
        <v>24</v>
      </c>
      <c r="AB1985" s="232"/>
      <c r="AC1985" s="232"/>
      <c r="AD1985" s="232"/>
      <c r="AE1985" s="244"/>
      <c r="AF1985" s="244"/>
      <c r="AG1985" s="244"/>
      <c r="AH1985" s="902"/>
      <c r="AI1985" s="244" t="str">
        <f t="shared" si="174"/>
        <v>-</v>
      </c>
      <c r="AJ1985" s="1307">
        <f t="shared" si="178"/>
        <v>43843</v>
      </c>
      <c r="AK1985" s="217" t="s">
        <v>24</v>
      </c>
      <c r="AL1985" s="614" t="s">
        <v>24</v>
      </c>
      <c r="AM1985" s="213"/>
      <c r="AN1985" s="244"/>
      <c r="AO1985" s="244"/>
      <c r="AP1985" s="213"/>
      <c r="AQ1985" s="1231" t="s">
        <v>3094</v>
      </c>
      <c r="AR1985" s="213"/>
      <c r="AS1985" s="213"/>
      <c r="AT1985" s="213"/>
      <c r="AU1985" s="213"/>
      <c r="AV1985" s="177"/>
      <c r="AW1985" s="177"/>
      <c r="AX1985" s="177"/>
      <c r="AY1985" s="177"/>
      <c r="AZ1985" s="177"/>
    </row>
    <row r="1986" spans="2:60" ht="15" customHeight="1">
      <c r="B1986" s="1310">
        <v>1980</v>
      </c>
      <c r="C1986" s="547" t="s">
        <v>9775</v>
      </c>
      <c r="D1986" s="232" t="s">
        <v>6644</v>
      </c>
      <c r="E1986" s="568" t="s">
        <v>4241</v>
      </c>
      <c r="F1986" s="1314" t="s">
        <v>9776</v>
      </c>
      <c r="G1986" s="311" t="s">
        <v>102</v>
      </c>
      <c r="H1986" s="522" t="s">
        <v>24</v>
      </c>
      <c r="I1986" s="687">
        <v>34952</v>
      </c>
      <c r="J1986" s="231">
        <f t="shared" ca="1" si="175"/>
        <v>26</v>
      </c>
      <c r="K1986" s="312" t="s">
        <v>24</v>
      </c>
      <c r="L1986" s="322" t="s">
        <v>24</v>
      </c>
      <c r="M1986" s="332" t="s">
        <v>24</v>
      </c>
      <c r="N1986" s="576">
        <v>43856</v>
      </c>
      <c r="O1986" s="199" t="s">
        <v>24</v>
      </c>
      <c r="P1986" s="232" t="s">
        <v>24</v>
      </c>
      <c r="Q1986" s="198" t="str">
        <f t="shared" si="176"/>
        <v>-</v>
      </c>
      <c r="R1986" s="181" t="str">
        <f t="shared" ca="1" si="177"/>
        <v>TIDAK MCU</v>
      </c>
      <c r="S1986" s="451" t="s">
        <v>24</v>
      </c>
      <c r="T1986" s="904">
        <v>44449</v>
      </c>
      <c r="U1986" s="344" t="s">
        <v>99</v>
      </c>
      <c r="V1986" s="1330" t="s">
        <v>24</v>
      </c>
      <c r="W1986" s="136" t="s">
        <v>24</v>
      </c>
      <c r="X1986" s="200"/>
      <c r="Y1986" s="201"/>
      <c r="Z1986" s="202"/>
      <c r="AA1986" s="232" t="s">
        <v>24</v>
      </c>
      <c r="AB1986" s="232"/>
      <c r="AC1986" s="232"/>
      <c r="AD1986" s="232"/>
      <c r="AE1986" s="244"/>
      <c r="AF1986" s="244"/>
      <c r="AG1986" s="244"/>
      <c r="AH1986" s="902"/>
      <c r="AI1986" s="244" t="str">
        <f t="shared" si="174"/>
        <v>-</v>
      </c>
      <c r="AJ1986" s="1307">
        <f t="shared" si="178"/>
        <v>43856</v>
      </c>
      <c r="AK1986" s="217" t="s">
        <v>24</v>
      </c>
      <c r="AL1986" s="614" t="s">
        <v>24</v>
      </c>
      <c r="AM1986" s="213"/>
      <c r="AN1986" s="244"/>
      <c r="AO1986" s="244"/>
      <c r="AP1986" s="213"/>
      <c r="AQ1986" s="1231" t="s">
        <v>3094</v>
      </c>
      <c r="AR1986" s="213"/>
      <c r="AS1986" s="213"/>
      <c r="AT1986" s="213"/>
      <c r="AU1986" s="213"/>
      <c r="AV1986" s="885"/>
      <c r="AW1986" s="885"/>
      <c r="AX1986" s="885"/>
      <c r="AY1986" s="885"/>
      <c r="AZ1986" s="177"/>
    </row>
    <row r="1987" spans="2:60" ht="15" customHeight="1">
      <c r="B1987" s="1310">
        <v>1981</v>
      </c>
      <c r="C1987" s="547" t="s">
        <v>9777</v>
      </c>
      <c r="D1987" s="384" t="s">
        <v>226</v>
      </c>
      <c r="E1987" s="568" t="s">
        <v>4241</v>
      </c>
      <c r="F1987" s="1314" t="s">
        <v>9778</v>
      </c>
      <c r="G1987" s="311" t="s">
        <v>102</v>
      </c>
      <c r="H1987" s="522" t="s">
        <v>24</v>
      </c>
      <c r="I1987" s="687">
        <v>30388</v>
      </c>
      <c r="J1987" s="903">
        <f t="shared" ca="1" si="175"/>
        <v>39</v>
      </c>
      <c r="K1987" s="176" t="s">
        <v>24</v>
      </c>
      <c r="L1987" s="170" t="s">
        <v>24</v>
      </c>
      <c r="M1987" s="173" t="s">
        <v>24</v>
      </c>
      <c r="N1987" s="576">
        <v>43850</v>
      </c>
      <c r="O1987" s="199" t="s">
        <v>24</v>
      </c>
      <c r="P1987" s="232" t="s">
        <v>24</v>
      </c>
      <c r="Q1987" s="198" t="str">
        <f t="shared" si="176"/>
        <v>-</v>
      </c>
      <c r="R1987" s="181" t="str">
        <f t="shared" ca="1" si="177"/>
        <v>TIDAK MCU</v>
      </c>
      <c r="S1987" s="451" t="s">
        <v>9956</v>
      </c>
      <c r="T1987" s="1330">
        <v>44268</v>
      </c>
      <c r="U1987" s="344">
        <v>44268</v>
      </c>
      <c r="V1987" s="1330" t="s">
        <v>24</v>
      </c>
      <c r="W1987" s="136" t="s">
        <v>24</v>
      </c>
      <c r="X1987" s="200"/>
      <c r="Y1987" s="201"/>
      <c r="Z1987" s="202"/>
      <c r="AA1987" s="364" t="s">
        <v>927</v>
      </c>
      <c r="AB1987" s="464" t="s">
        <v>929</v>
      </c>
      <c r="AC1987" s="464" t="s">
        <v>592</v>
      </c>
      <c r="AD1987" s="232"/>
      <c r="AE1987" s="244"/>
      <c r="AF1987" s="244"/>
      <c r="AG1987" s="244"/>
      <c r="AH1987" s="902"/>
      <c r="AI1987" s="244" t="str">
        <f t="shared" si="174"/>
        <v>SC P360 - SC P410 A/MGD 705, GD 825PC 200, PC 300</v>
      </c>
      <c r="AJ1987" s="1307">
        <f t="shared" si="178"/>
        <v>43850</v>
      </c>
      <c r="AK1987" s="199" t="s">
        <v>24</v>
      </c>
      <c r="AL1987" s="696">
        <v>43850</v>
      </c>
      <c r="AM1987" s="213"/>
      <c r="AN1987" s="244"/>
      <c r="AO1987" s="244"/>
      <c r="AP1987" s="213"/>
      <c r="AQ1987" s="1231" t="s">
        <v>3094</v>
      </c>
      <c r="AR1987" s="213"/>
      <c r="AS1987" s="213"/>
      <c r="AT1987" s="213"/>
      <c r="AU1987" s="213"/>
      <c r="AV1987" s="885"/>
      <c r="AW1987" s="885"/>
      <c r="AX1987" s="885"/>
      <c r="AY1987" s="885"/>
      <c r="AZ1987" s="177"/>
    </row>
    <row r="1988" spans="2:60" ht="15" customHeight="1">
      <c r="B1988" s="1310">
        <v>1982</v>
      </c>
      <c r="C1988" s="547" t="s">
        <v>9779</v>
      </c>
      <c r="D1988" s="232" t="s">
        <v>226</v>
      </c>
      <c r="E1988" s="521" t="s">
        <v>4241</v>
      </c>
      <c r="F1988" s="1314" t="s">
        <v>9728</v>
      </c>
      <c r="G1988" s="509" t="s">
        <v>102</v>
      </c>
      <c r="H1988" s="522" t="s">
        <v>24</v>
      </c>
      <c r="I1988" s="687">
        <v>34965</v>
      </c>
      <c r="J1988" s="903">
        <f t="shared" ca="1" si="175"/>
        <v>26</v>
      </c>
      <c r="K1988" s="312" t="s">
        <v>24</v>
      </c>
      <c r="L1988" s="322" t="s">
        <v>24</v>
      </c>
      <c r="M1988" s="332" t="s">
        <v>24</v>
      </c>
      <c r="N1988" s="576">
        <v>43519</v>
      </c>
      <c r="O1988" s="199" t="s">
        <v>24</v>
      </c>
      <c r="P1988" s="232" t="s">
        <v>24</v>
      </c>
      <c r="Q1988" s="198" t="str">
        <f t="shared" si="176"/>
        <v>-</v>
      </c>
      <c r="R1988" s="181" t="str">
        <f t="shared" ca="1" si="177"/>
        <v>TIDAK MCU</v>
      </c>
      <c r="S1988" s="451" t="s">
        <v>24</v>
      </c>
      <c r="T1988" s="904">
        <v>44462</v>
      </c>
      <c r="U1988" s="1329" t="s">
        <v>99</v>
      </c>
      <c r="V1988" s="1330" t="s">
        <v>24</v>
      </c>
      <c r="W1988" s="136" t="s">
        <v>24</v>
      </c>
      <c r="X1988" s="200"/>
      <c r="Y1988" s="201"/>
      <c r="Z1988" s="202"/>
      <c r="AA1988" s="1314" t="s">
        <v>24</v>
      </c>
      <c r="AB1988" s="232"/>
      <c r="AC1988" s="232"/>
      <c r="AD1988" s="232"/>
      <c r="AE1988" s="244"/>
      <c r="AF1988" s="244"/>
      <c r="AG1988" s="244"/>
      <c r="AH1988" s="902"/>
      <c r="AI1988" s="244" t="str">
        <f t="shared" si="174"/>
        <v>-</v>
      </c>
      <c r="AJ1988" s="1307">
        <f t="shared" si="178"/>
        <v>43519</v>
      </c>
      <c r="AK1988" s="217" t="s">
        <v>24</v>
      </c>
      <c r="AL1988" s="614" t="s">
        <v>24</v>
      </c>
      <c r="AM1988" s="213"/>
      <c r="AN1988" s="244"/>
      <c r="AO1988" s="244"/>
      <c r="AP1988" s="213"/>
      <c r="AQ1988" s="180"/>
      <c r="AR1988" s="213"/>
      <c r="AS1988" s="213"/>
      <c r="AT1988" s="213"/>
      <c r="AU1988" s="213"/>
      <c r="AV1988" s="885"/>
      <c r="AW1988" s="885"/>
      <c r="AX1988" s="885"/>
      <c r="AY1988" s="885"/>
      <c r="AZ1988" s="458"/>
      <c r="BA1988" s="2186"/>
      <c r="BB1988" s="2186"/>
      <c r="BC1988" s="2186"/>
      <c r="BD1988" s="2186"/>
      <c r="BE1988" s="2186"/>
      <c r="BF1988" s="2186"/>
      <c r="BG1988" s="2186"/>
      <c r="BH1988" s="2186"/>
    </row>
    <row r="1989" spans="2:60" ht="15" customHeight="1">
      <c r="B1989" s="1310">
        <v>1983</v>
      </c>
      <c r="C1989" s="547" t="s">
        <v>9780</v>
      </c>
      <c r="D1989" s="384" t="s">
        <v>9232</v>
      </c>
      <c r="E1989" s="568" t="s">
        <v>4241</v>
      </c>
      <c r="F1989" s="232" t="s">
        <v>9781</v>
      </c>
      <c r="G1989" s="311" t="s">
        <v>102</v>
      </c>
      <c r="H1989" s="522" t="s">
        <v>24</v>
      </c>
      <c r="I1989" s="687">
        <v>34740</v>
      </c>
      <c r="J1989" s="231">
        <f t="shared" ca="1" si="175"/>
        <v>27</v>
      </c>
      <c r="K1989" s="176" t="s">
        <v>24</v>
      </c>
      <c r="L1989" s="170" t="s">
        <v>24</v>
      </c>
      <c r="M1989" s="173" t="s">
        <v>24</v>
      </c>
      <c r="N1989" s="576" t="s">
        <v>24</v>
      </c>
      <c r="O1989" s="199" t="s">
        <v>24</v>
      </c>
      <c r="P1989" s="232" t="s">
        <v>24</v>
      </c>
      <c r="Q1989" s="198" t="str">
        <f t="shared" si="176"/>
        <v>-</v>
      </c>
      <c r="R1989" s="181" t="str">
        <f t="shared" ca="1" si="177"/>
        <v>TIDAK MCU</v>
      </c>
      <c r="S1989" s="451" t="s">
        <v>24</v>
      </c>
      <c r="T1989" s="904">
        <v>44237</v>
      </c>
      <c r="U1989" s="344" t="s">
        <v>99</v>
      </c>
      <c r="V1989" s="1330" t="s">
        <v>24</v>
      </c>
      <c r="W1989" s="136" t="s">
        <v>24</v>
      </c>
      <c r="X1989" s="200"/>
      <c r="Y1989" s="201"/>
      <c r="Z1989" s="202"/>
      <c r="AA1989" s="1314" t="s">
        <v>24</v>
      </c>
      <c r="AB1989" s="232"/>
      <c r="AC1989" s="232"/>
      <c r="AD1989" s="232"/>
      <c r="AE1989" s="244"/>
      <c r="AF1989" s="244"/>
      <c r="AG1989" s="244"/>
      <c r="AH1989" s="902"/>
      <c r="AI1989" s="244" t="str">
        <f t="shared" si="174"/>
        <v>-</v>
      </c>
      <c r="AJ1989" s="1315" t="str">
        <f t="shared" si="178"/>
        <v>-</v>
      </c>
      <c r="AK1989" s="217" t="s">
        <v>24</v>
      </c>
      <c r="AL1989" s="614" t="s">
        <v>24</v>
      </c>
      <c r="AM1989" s="213"/>
      <c r="AN1989" s="244"/>
      <c r="AO1989" s="244"/>
      <c r="AP1989" s="213"/>
      <c r="AQ1989" s="180"/>
      <c r="AR1989" s="213"/>
      <c r="AS1989" s="213"/>
      <c r="AT1989" s="213"/>
      <c r="AU1989" s="213"/>
      <c r="AV1989" s="177"/>
      <c r="AW1989" s="177"/>
      <c r="AX1989" s="177"/>
      <c r="AY1989" s="177"/>
      <c r="AZ1989" s="177"/>
    </row>
    <row r="1990" spans="2:60" ht="15" customHeight="1">
      <c r="B1990" s="1310">
        <v>1984</v>
      </c>
      <c r="C1990" s="547" t="s">
        <v>6582</v>
      </c>
      <c r="D1990" s="232" t="s">
        <v>226</v>
      </c>
      <c r="E1990" s="521" t="s">
        <v>4241</v>
      </c>
      <c r="F1990" s="1314" t="s">
        <v>9782</v>
      </c>
      <c r="G1990" s="509" t="s">
        <v>102</v>
      </c>
      <c r="H1990" s="522" t="s">
        <v>24</v>
      </c>
      <c r="I1990" s="687">
        <v>35598</v>
      </c>
      <c r="J1990" s="903">
        <f t="shared" ca="1" si="175"/>
        <v>24</v>
      </c>
      <c r="K1990" s="176" t="s">
        <v>24</v>
      </c>
      <c r="L1990" s="170" t="s">
        <v>24</v>
      </c>
      <c r="M1990" s="173" t="s">
        <v>24</v>
      </c>
      <c r="N1990" s="576" t="s">
        <v>24</v>
      </c>
      <c r="O1990" s="199" t="s">
        <v>24</v>
      </c>
      <c r="P1990" s="232" t="s">
        <v>24</v>
      </c>
      <c r="Q1990" s="198" t="str">
        <f t="shared" si="176"/>
        <v>-</v>
      </c>
      <c r="R1990" s="181" t="str">
        <f t="shared" ca="1" si="177"/>
        <v>TIDAK MCU</v>
      </c>
      <c r="S1990" s="451" t="s">
        <v>24</v>
      </c>
      <c r="T1990" s="904">
        <v>44364</v>
      </c>
      <c r="U1990" s="1329" t="s">
        <v>99</v>
      </c>
      <c r="V1990" s="904" t="s">
        <v>24</v>
      </c>
      <c r="W1990" s="136" t="s">
        <v>24</v>
      </c>
      <c r="X1990" s="200"/>
      <c r="Y1990" s="201"/>
      <c r="Z1990" s="202"/>
      <c r="AA1990" s="1314" t="s">
        <v>24</v>
      </c>
      <c r="AB1990" s="232"/>
      <c r="AC1990" s="232"/>
      <c r="AD1990" s="232"/>
      <c r="AE1990" s="244"/>
      <c r="AF1990" s="244"/>
      <c r="AG1990" s="244"/>
      <c r="AH1990" s="902"/>
      <c r="AI1990" s="244" t="str">
        <f t="shared" si="174"/>
        <v>-</v>
      </c>
      <c r="AJ1990" s="1307" t="str">
        <f t="shared" si="178"/>
        <v>-</v>
      </c>
      <c r="AK1990" s="217" t="s">
        <v>24</v>
      </c>
      <c r="AL1990" s="614" t="s">
        <v>24</v>
      </c>
      <c r="AM1990" s="213"/>
      <c r="AN1990" s="244"/>
      <c r="AO1990" s="244"/>
      <c r="AP1990" s="213"/>
      <c r="AQ1990" s="180"/>
      <c r="AR1990" s="213"/>
      <c r="AS1990" s="213"/>
      <c r="AT1990" s="213"/>
      <c r="AU1990" s="213"/>
      <c r="AV1990" s="885"/>
      <c r="AW1990" s="885"/>
      <c r="AX1990" s="885"/>
      <c r="AY1990" s="885"/>
      <c r="AZ1990" s="177"/>
    </row>
    <row r="1991" spans="2:60" ht="15" customHeight="1">
      <c r="B1991" s="1310">
        <v>1985</v>
      </c>
      <c r="C1991" s="547" t="s">
        <v>9783</v>
      </c>
      <c r="D1991" s="232" t="s">
        <v>226</v>
      </c>
      <c r="E1991" s="521" t="s">
        <v>4241</v>
      </c>
      <c r="F1991" s="1314" t="s">
        <v>9784</v>
      </c>
      <c r="G1991" s="509" t="s">
        <v>102</v>
      </c>
      <c r="H1991" s="522" t="s">
        <v>24</v>
      </c>
      <c r="I1991" s="687">
        <v>36525</v>
      </c>
      <c r="J1991" s="903">
        <f t="shared" ca="1" si="175"/>
        <v>22</v>
      </c>
      <c r="K1991" s="176" t="s">
        <v>24</v>
      </c>
      <c r="L1991" s="170" t="s">
        <v>24</v>
      </c>
      <c r="M1991" s="173" t="s">
        <v>24</v>
      </c>
      <c r="N1991" s="576">
        <v>43871</v>
      </c>
      <c r="O1991" s="199" t="s">
        <v>24</v>
      </c>
      <c r="P1991" s="232" t="s">
        <v>24</v>
      </c>
      <c r="Q1991" s="198" t="str">
        <f t="shared" si="176"/>
        <v>-</v>
      </c>
      <c r="R1991" s="181" t="str">
        <f t="shared" ca="1" si="177"/>
        <v>TIDAK MCU</v>
      </c>
      <c r="S1991" s="451" t="s">
        <v>24</v>
      </c>
      <c r="T1991" s="904">
        <v>44561</v>
      </c>
      <c r="U1991" s="1329" t="s">
        <v>99</v>
      </c>
      <c r="V1991" s="904" t="s">
        <v>24</v>
      </c>
      <c r="W1991" s="136" t="s">
        <v>24</v>
      </c>
      <c r="X1991" s="200"/>
      <c r="Y1991" s="201"/>
      <c r="Z1991" s="202"/>
      <c r="AA1991" s="232" t="s">
        <v>24</v>
      </c>
      <c r="AB1991" s="232"/>
      <c r="AC1991" s="232"/>
      <c r="AD1991" s="232"/>
      <c r="AE1991" s="244"/>
      <c r="AF1991" s="244"/>
      <c r="AG1991" s="244"/>
      <c r="AH1991" s="902"/>
      <c r="AI1991" s="244" t="str">
        <f t="shared" si="174"/>
        <v>-</v>
      </c>
      <c r="AJ1991" s="1307">
        <f t="shared" si="178"/>
        <v>43871</v>
      </c>
      <c r="AK1991" s="217" t="s">
        <v>24</v>
      </c>
      <c r="AL1991" s="614" t="s">
        <v>24</v>
      </c>
      <c r="AM1991" s="213"/>
      <c r="AN1991" s="244"/>
      <c r="AO1991" s="244"/>
      <c r="AP1991" s="213"/>
      <c r="AQ1991" s="1231" t="s">
        <v>3094</v>
      </c>
      <c r="AR1991" s="213"/>
      <c r="AS1991" s="213"/>
      <c r="AT1991" s="213"/>
      <c r="AU1991" s="213"/>
      <c r="AV1991" s="177"/>
      <c r="AW1991" s="177"/>
      <c r="AX1991" s="177"/>
      <c r="AY1991" s="177"/>
      <c r="AZ1991" s="177"/>
    </row>
    <row r="1992" spans="2:60" ht="15" customHeight="1">
      <c r="B1992" s="1310">
        <v>1986</v>
      </c>
      <c r="C1992" s="547" t="s">
        <v>9785</v>
      </c>
      <c r="D1992" s="232" t="s">
        <v>226</v>
      </c>
      <c r="E1992" s="521" t="s">
        <v>4241</v>
      </c>
      <c r="F1992" s="1314" t="s">
        <v>9786</v>
      </c>
      <c r="G1992" s="509" t="s">
        <v>102</v>
      </c>
      <c r="H1992" s="522" t="s">
        <v>24</v>
      </c>
      <c r="I1992" s="687">
        <v>36463</v>
      </c>
      <c r="J1992" s="903">
        <f t="shared" ca="1" si="175"/>
        <v>22</v>
      </c>
      <c r="K1992" s="176" t="s">
        <v>24</v>
      </c>
      <c r="L1992" s="170" t="s">
        <v>24</v>
      </c>
      <c r="M1992" s="173" t="s">
        <v>24</v>
      </c>
      <c r="N1992" s="576">
        <v>43871</v>
      </c>
      <c r="O1992" s="199" t="s">
        <v>24</v>
      </c>
      <c r="P1992" s="232" t="s">
        <v>24</v>
      </c>
      <c r="Q1992" s="198" t="str">
        <f t="shared" si="176"/>
        <v>-</v>
      </c>
      <c r="R1992" s="181" t="str">
        <f t="shared" ca="1" si="177"/>
        <v>TIDAK MCU</v>
      </c>
      <c r="S1992" s="451" t="s">
        <v>24</v>
      </c>
      <c r="T1992" s="904">
        <v>44499</v>
      </c>
      <c r="U1992" s="1329" t="s">
        <v>99</v>
      </c>
      <c r="V1992" s="904" t="s">
        <v>24</v>
      </c>
      <c r="W1992" s="136" t="s">
        <v>24</v>
      </c>
      <c r="X1992" s="200"/>
      <c r="Y1992" s="201"/>
      <c r="Z1992" s="202"/>
      <c r="AA1992" s="232" t="s">
        <v>24</v>
      </c>
      <c r="AB1992" s="232"/>
      <c r="AC1992" s="232"/>
      <c r="AD1992" s="232"/>
      <c r="AE1992" s="244"/>
      <c r="AF1992" s="244"/>
      <c r="AG1992" s="244"/>
      <c r="AH1992" s="902"/>
      <c r="AI1992" s="244" t="str">
        <f t="shared" si="174"/>
        <v>-</v>
      </c>
      <c r="AJ1992" s="1315">
        <f t="shared" si="178"/>
        <v>43871</v>
      </c>
      <c r="AK1992" s="217" t="s">
        <v>24</v>
      </c>
      <c r="AL1992" s="614" t="s">
        <v>24</v>
      </c>
      <c r="AM1992" s="213"/>
      <c r="AN1992" s="244"/>
      <c r="AO1992" s="244"/>
      <c r="AP1992" s="213"/>
      <c r="AQ1992" s="1231" t="s">
        <v>3094</v>
      </c>
      <c r="AR1992" s="213"/>
      <c r="AS1992" s="213"/>
      <c r="AT1992" s="213"/>
      <c r="AU1992" s="213"/>
      <c r="AV1992" s="885"/>
      <c r="AW1992" s="885"/>
      <c r="AX1992" s="885"/>
      <c r="AY1992" s="885"/>
      <c r="AZ1992" s="885"/>
    </row>
    <row r="1993" spans="2:60" ht="15" customHeight="1">
      <c r="B1993" s="1310">
        <v>1987</v>
      </c>
      <c r="C1993" s="547" t="s">
        <v>9787</v>
      </c>
      <c r="D1993" s="232" t="s">
        <v>226</v>
      </c>
      <c r="E1993" s="521" t="s">
        <v>4241</v>
      </c>
      <c r="F1993" s="1314" t="s">
        <v>9788</v>
      </c>
      <c r="G1993" s="509" t="s">
        <v>102</v>
      </c>
      <c r="H1993" s="522" t="s">
        <v>24</v>
      </c>
      <c r="I1993" s="687">
        <v>36688</v>
      </c>
      <c r="J1993" s="903">
        <f t="shared" ca="1" si="175"/>
        <v>21</v>
      </c>
      <c r="K1993" s="312" t="s">
        <v>24</v>
      </c>
      <c r="L1993" s="322" t="s">
        <v>24</v>
      </c>
      <c r="M1993" s="332" t="s">
        <v>24</v>
      </c>
      <c r="N1993" s="576">
        <v>43871</v>
      </c>
      <c r="O1993" s="199" t="s">
        <v>24</v>
      </c>
      <c r="P1993" s="232" t="s">
        <v>24</v>
      </c>
      <c r="Q1993" s="198" t="str">
        <f t="shared" si="176"/>
        <v>-</v>
      </c>
      <c r="R1993" s="181" t="str">
        <f t="shared" ca="1" si="177"/>
        <v>TIDAK MCU</v>
      </c>
      <c r="S1993" s="451" t="s">
        <v>24</v>
      </c>
      <c r="T1993" s="904">
        <v>44358</v>
      </c>
      <c r="U1993" s="1329" t="s">
        <v>99</v>
      </c>
      <c r="V1993" s="904" t="s">
        <v>24</v>
      </c>
      <c r="W1993" s="136" t="s">
        <v>24</v>
      </c>
      <c r="X1993" s="200"/>
      <c r="Y1993" s="201"/>
      <c r="Z1993" s="202"/>
      <c r="AA1993" s="232" t="s">
        <v>24</v>
      </c>
      <c r="AB1993" s="232"/>
      <c r="AC1993" s="232"/>
      <c r="AD1993" s="232"/>
      <c r="AE1993" s="244"/>
      <c r="AF1993" s="244"/>
      <c r="AG1993" s="244"/>
      <c r="AH1993" s="902"/>
      <c r="AI1993" s="244" t="str">
        <f t="shared" si="174"/>
        <v>-</v>
      </c>
      <c r="AJ1993" s="1307">
        <f t="shared" si="178"/>
        <v>43871</v>
      </c>
      <c r="AK1993" s="217" t="s">
        <v>24</v>
      </c>
      <c r="AL1993" s="614" t="s">
        <v>24</v>
      </c>
      <c r="AM1993" s="213"/>
      <c r="AN1993" s="244"/>
      <c r="AO1993" s="244"/>
      <c r="AP1993" s="213"/>
      <c r="AQ1993" s="1231" t="s">
        <v>3094</v>
      </c>
      <c r="AR1993" s="213"/>
      <c r="AS1993" s="213"/>
      <c r="AT1993" s="213"/>
      <c r="AU1993" s="213"/>
      <c r="AV1993" s="885"/>
      <c r="AW1993" s="885"/>
      <c r="AX1993" s="885"/>
      <c r="AY1993" s="885"/>
      <c r="AZ1993" s="177"/>
    </row>
    <row r="1994" spans="2:60" ht="15" customHeight="1">
      <c r="B1994" s="1310">
        <v>1988</v>
      </c>
      <c r="C1994" s="547" t="s">
        <v>9789</v>
      </c>
      <c r="D1994" s="232" t="s">
        <v>226</v>
      </c>
      <c r="E1994" s="521" t="s">
        <v>4241</v>
      </c>
      <c r="F1994" s="1314" t="s">
        <v>9790</v>
      </c>
      <c r="G1994" s="509" t="s">
        <v>102</v>
      </c>
      <c r="H1994" s="522" t="s">
        <v>24</v>
      </c>
      <c r="I1994" s="687">
        <v>36528</v>
      </c>
      <c r="J1994" s="903">
        <f t="shared" ca="1" si="175"/>
        <v>22</v>
      </c>
      <c r="K1994" s="312" t="s">
        <v>24</v>
      </c>
      <c r="L1994" s="322" t="s">
        <v>24</v>
      </c>
      <c r="M1994" s="332" t="s">
        <v>24</v>
      </c>
      <c r="N1994" s="576">
        <v>43871</v>
      </c>
      <c r="O1994" s="199" t="s">
        <v>24</v>
      </c>
      <c r="P1994" s="232" t="s">
        <v>24</v>
      </c>
      <c r="Q1994" s="198" t="str">
        <f t="shared" si="176"/>
        <v>-</v>
      </c>
      <c r="R1994" s="181" t="str">
        <f t="shared" ca="1" si="177"/>
        <v>TIDAK MCU</v>
      </c>
      <c r="S1994" s="451" t="s">
        <v>24</v>
      </c>
      <c r="T1994" s="1330">
        <v>44564</v>
      </c>
      <c r="U1994" s="1329" t="s">
        <v>99</v>
      </c>
      <c r="V1994" s="904" t="s">
        <v>24</v>
      </c>
      <c r="W1994" s="136" t="s">
        <v>24</v>
      </c>
      <c r="X1994" s="200"/>
      <c r="Y1994" s="201"/>
      <c r="Z1994" s="202"/>
      <c r="AA1994" s="232" t="s">
        <v>24</v>
      </c>
      <c r="AB1994" s="232"/>
      <c r="AC1994" s="232"/>
      <c r="AD1994" s="232"/>
      <c r="AE1994" s="244"/>
      <c r="AF1994" s="244"/>
      <c r="AG1994" s="244"/>
      <c r="AH1994" s="902"/>
      <c r="AI1994" s="244" t="str">
        <f t="shared" si="174"/>
        <v>-</v>
      </c>
      <c r="AJ1994" s="1307">
        <f t="shared" si="178"/>
        <v>43871</v>
      </c>
      <c r="AK1994" s="217" t="s">
        <v>24</v>
      </c>
      <c r="AL1994" s="614" t="s">
        <v>24</v>
      </c>
      <c r="AM1994" s="213"/>
      <c r="AN1994" s="244"/>
      <c r="AO1994" s="244"/>
      <c r="AP1994" s="213"/>
      <c r="AQ1994" s="1231" t="s">
        <v>3094</v>
      </c>
      <c r="AR1994" s="213"/>
      <c r="AS1994" s="213"/>
      <c r="AT1994" s="213"/>
      <c r="AU1994" s="213"/>
      <c r="AV1994" s="177"/>
      <c r="AW1994" s="177"/>
      <c r="AX1994" s="177"/>
      <c r="AY1994" s="177"/>
      <c r="AZ1994" s="177"/>
    </row>
    <row r="1995" spans="2:60" ht="15" customHeight="1">
      <c r="B1995" s="1310">
        <v>1989</v>
      </c>
      <c r="C1995" s="547" t="s">
        <v>9791</v>
      </c>
      <c r="D1995" s="232" t="s">
        <v>226</v>
      </c>
      <c r="E1995" s="521" t="s">
        <v>4241</v>
      </c>
      <c r="F1995" s="1314" t="s">
        <v>9792</v>
      </c>
      <c r="G1995" s="509" t="s">
        <v>102</v>
      </c>
      <c r="H1995" s="522" t="s">
        <v>24</v>
      </c>
      <c r="I1995" s="687">
        <v>36290</v>
      </c>
      <c r="J1995" s="231">
        <f t="shared" ca="1" si="175"/>
        <v>22</v>
      </c>
      <c r="K1995" s="312" t="s">
        <v>24</v>
      </c>
      <c r="L1995" s="322" t="s">
        <v>24</v>
      </c>
      <c r="M1995" s="332" t="s">
        <v>24</v>
      </c>
      <c r="N1995" s="576">
        <v>43871</v>
      </c>
      <c r="O1995" s="199" t="s">
        <v>24</v>
      </c>
      <c r="P1995" s="232" t="s">
        <v>24</v>
      </c>
      <c r="Q1995" s="198" t="str">
        <f t="shared" si="176"/>
        <v>-</v>
      </c>
      <c r="R1995" s="181" t="str">
        <f t="shared" ca="1" si="177"/>
        <v>TIDAK MCU</v>
      </c>
      <c r="S1995" s="451" t="s">
        <v>24</v>
      </c>
      <c r="T1995" s="1330">
        <v>44326</v>
      </c>
      <c r="U1995" s="1329" t="s">
        <v>99</v>
      </c>
      <c r="V1995" s="904" t="s">
        <v>24</v>
      </c>
      <c r="W1995" s="136" t="s">
        <v>24</v>
      </c>
      <c r="X1995" s="200"/>
      <c r="Y1995" s="201"/>
      <c r="Z1995" s="202"/>
      <c r="AA1995" s="232" t="s">
        <v>24</v>
      </c>
      <c r="AB1995" s="232"/>
      <c r="AC1995" s="232"/>
      <c r="AD1995" s="232"/>
      <c r="AE1995" s="244"/>
      <c r="AF1995" s="244"/>
      <c r="AG1995" s="244"/>
      <c r="AH1995" s="902"/>
      <c r="AI1995" s="244" t="str">
        <f t="shared" si="174"/>
        <v>-</v>
      </c>
      <c r="AJ1995" s="1307">
        <f t="shared" si="178"/>
        <v>43871</v>
      </c>
      <c r="AK1995" s="217" t="s">
        <v>24</v>
      </c>
      <c r="AL1995" s="614" t="s">
        <v>24</v>
      </c>
      <c r="AM1995" s="213"/>
      <c r="AN1995" s="244"/>
      <c r="AO1995" s="244"/>
      <c r="AP1995" s="213"/>
      <c r="AQ1995" s="1231" t="s">
        <v>3094</v>
      </c>
      <c r="AR1995" s="213"/>
      <c r="AS1995" s="213"/>
      <c r="AT1995" s="213"/>
      <c r="AU1995" s="213"/>
      <c r="AV1995" s="885"/>
      <c r="AW1995" s="885"/>
      <c r="AX1995" s="885"/>
      <c r="AY1995" s="885"/>
      <c r="AZ1995" s="177"/>
    </row>
    <row r="1996" spans="2:60" ht="15" customHeight="1">
      <c r="B1996" s="1310">
        <v>1990</v>
      </c>
      <c r="C1996" s="547" t="s">
        <v>9793</v>
      </c>
      <c r="D1996" s="232" t="s">
        <v>226</v>
      </c>
      <c r="E1996" s="521" t="s">
        <v>4241</v>
      </c>
      <c r="F1996" s="1314" t="s">
        <v>9794</v>
      </c>
      <c r="G1996" s="509" t="s">
        <v>102</v>
      </c>
      <c r="H1996" s="522" t="s">
        <v>24</v>
      </c>
      <c r="I1996" s="687">
        <v>36347</v>
      </c>
      <c r="J1996" s="231">
        <f t="shared" ca="1" si="175"/>
        <v>22</v>
      </c>
      <c r="K1996" s="176" t="s">
        <v>24</v>
      </c>
      <c r="L1996" s="170" t="s">
        <v>24</v>
      </c>
      <c r="M1996" s="173" t="s">
        <v>24</v>
      </c>
      <c r="N1996" s="576">
        <v>43871</v>
      </c>
      <c r="O1996" s="199" t="s">
        <v>24</v>
      </c>
      <c r="P1996" s="232" t="s">
        <v>24</v>
      </c>
      <c r="Q1996" s="198" t="str">
        <f t="shared" si="176"/>
        <v>-</v>
      </c>
      <c r="R1996" s="181" t="str">
        <f t="shared" ca="1" si="177"/>
        <v>TIDAK MCU</v>
      </c>
      <c r="S1996" s="451" t="s">
        <v>24</v>
      </c>
      <c r="T1996" s="1330">
        <v>44383</v>
      </c>
      <c r="U1996" s="1329" t="s">
        <v>99</v>
      </c>
      <c r="V1996" s="904" t="s">
        <v>24</v>
      </c>
      <c r="W1996" s="136" t="s">
        <v>24</v>
      </c>
      <c r="X1996" s="200"/>
      <c r="Y1996" s="201"/>
      <c r="Z1996" s="202"/>
      <c r="AA1996" s="232" t="s">
        <v>24</v>
      </c>
      <c r="AB1996" s="232"/>
      <c r="AC1996" s="232"/>
      <c r="AD1996" s="232"/>
      <c r="AE1996" s="244"/>
      <c r="AF1996" s="244"/>
      <c r="AG1996" s="244"/>
      <c r="AH1996" s="902"/>
      <c r="AI1996" s="244" t="str">
        <f t="shared" si="174"/>
        <v>-</v>
      </c>
      <c r="AJ1996" s="1307">
        <f t="shared" si="178"/>
        <v>43871</v>
      </c>
      <c r="AK1996" s="217" t="s">
        <v>24</v>
      </c>
      <c r="AL1996" s="614" t="s">
        <v>24</v>
      </c>
      <c r="AM1996" s="213"/>
      <c r="AN1996" s="244"/>
      <c r="AO1996" s="244"/>
      <c r="AP1996" s="213"/>
      <c r="AQ1996" s="1231" t="s">
        <v>3094</v>
      </c>
      <c r="AR1996" s="213"/>
      <c r="AS1996" s="213"/>
      <c r="AT1996" s="213"/>
      <c r="AU1996" s="213"/>
      <c r="AV1996" s="177"/>
      <c r="AW1996" s="177"/>
      <c r="AX1996" s="177"/>
      <c r="AY1996" s="177"/>
      <c r="AZ1996" s="177"/>
    </row>
    <row r="1997" spans="2:60" ht="15" customHeight="1">
      <c r="B1997" s="1310">
        <v>1991</v>
      </c>
      <c r="C1997" s="547" t="s">
        <v>9795</v>
      </c>
      <c r="D1997" s="232" t="s">
        <v>226</v>
      </c>
      <c r="E1997" s="521" t="s">
        <v>4241</v>
      </c>
      <c r="F1997" s="1314" t="s">
        <v>9796</v>
      </c>
      <c r="G1997" s="509" t="s">
        <v>102</v>
      </c>
      <c r="H1997" s="522" t="s">
        <v>24</v>
      </c>
      <c r="I1997" s="687">
        <v>36521</v>
      </c>
      <c r="J1997" s="231">
        <f t="shared" ca="1" si="175"/>
        <v>22</v>
      </c>
      <c r="K1997" s="176" t="s">
        <v>24</v>
      </c>
      <c r="L1997" s="170" t="s">
        <v>24</v>
      </c>
      <c r="M1997" s="173" t="s">
        <v>24</v>
      </c>
      <c r="N1997" s="576">
        <v>43871</v>
      </c>
      <c r="O1997" s="199" t="s">
        <v>24</v>
      </c>
      <c r="P1997" s="232" t="s">
        <v>24</v>
      </c>
      <c r="Q1997" s="198" t="str">
        <f t="shared" si="176"/>
        <v>-</v>
      </c>
      <c r="R1997" s="181" t="str">
        <f t="shared" ca="1" si="177"/>
        <v>TIDAK MCU</v>
      </c>
      <c r="S1997" s="451" t="s">
        <v>24</v>
      </c>
      <c r="T1997" s="1330">
        <v>44557</v>
      </c>
      <c r="U1997" s="1329" t="s">
        <v>99</v>
      </c>
      <c r="V1997" s="904" t="s">
        <v>24</v>
      </c>
      <c r="W1997" s="136" t="s">
        <v>24</v>
      </c>
      <c r="X1997" s="200"/>
      <c r="Y1997" s="201"/>
      <c r="Z1997" s="202"/>
      <c r="AA1997" s="1314" t="s">
        <v>24</v>
      </c>
      <c r="AB1997" s="232"/>
      <c r="AC1997" s="232"/>
      <c r="AD1997" s="232"/>
      <c r="AE1997" s="244"/>
      <c r="AF1997" s="244"/>
      <c r="AG1997" s="244"/>
      <c r="AH1997" s="902"/>
      <c r="AI1997" s="244" t="str">
        <f t="shared" si="174"/>
        <v>-</v>
      </c>
      <c r="AJ1997" s="1307">
        <f t="shared" si="178"/>
        <v>43871</v>
      </c>
      <c r="AK1997" s="217" t="s">
        <v>24</v>
      </c>
      <c r="AL1997" s="614" t="s">
        <v>24</v>
      </c>
      <c r="AM1997" s="213"/>
      <c r="AN1997" s="244"/>
      <c r="AO1997" s="244"/>
      <c r="AP1997" s="213"/>
      <c r="AQ1997" s="1231" t="s">
        <v>3094</v>
      </c>
      <c r="AR1997" s="213"/>
      <c r="AS1997" s="213"/>
      <c r="AT1997" s="213"/>
      <c r="AU1997" s="213"/>
      <c r="AV1997" s="177"/>
      <c r="AW1997" s="177"/>
      <c r="AX1997" s="177"/>
      <c r="AY1997" s="177"/>
      <c r="AZ1997" s="177"/>
    </row>
    <row r="1998" spans="2:60" ht="15" customHeight="1">
      <c r="B1998" s="1310">
        <v>1992</v>
      </c>
      <c r="C1998" s="547" t="s">
        <v>9797</v>
      </c>
      <c r="D1998" s="384" t="s">
        <v>226</v>
      </c>
      <c r="E1998" s="521" t="s">
        <v>4241</v>
      </c>
      <c r="F1998" s="1314" t="s">
        <v>9798</v>
      </c>
      <c r="G1998" s="509" t="s">
        <v>102</v>
      </c>
      <c r="H1998" s="522" t="s">
        <v>24</v>
      </c>
      <c r="I1998" s="687">
        <v>36548</v>
      </c>
      <c r="J1998" s="903">
        <f t="shared" ca="1" si="175"/>
        <v>22</v>
      </c>
      <c r="K1998" s="176" t="s">
        <v>24</v>
      </c>
      <c r="L1998" s="170" t="s">
        <v>24</v>
      </c>
      <c r="M1998" s="173" t="s">
        <v>24</v>
      </c>
      <c r="N1998" s="576">
        <v>43871</v>
      </c>
      <c r="O1998" s="199" t="s">
        <v>24</v>
      </c>
      <c r="P1998" s="232" t="s">
        <v>24</v>
      </c>
      <c r="Q1998" s="198" t="str">
        <f t="shared" si="176"/>
        <v>-</v>
      </c>
      <c r="R1998" s="181" t="str">
        <f t="shared" ca="1" si="177"/>
        <v>TIDAK MCU</v>
      </c>
      <c r="S1998" s="451" t="s">
        <v>24</v>
      </c>
      <c r="T1998" s="1330">
        <v>44584</v>
      </c>
      <c r="U1998" s="1329" t="s">
        <v>99</v>
      </c>
      <c r="V1998" s="904" t="s">
        <v>24</v>
      </c>
      <c r="W1998" s="136" t="s">
        <v>24</v>
      </c>
      <c r="X1998" s="200"/>
      <c r="Y1998" s="201"/>
      <c r="Z1998" s="202"/>
      <c r="AA1998" s="1314" t="s">
        <v>24</v>
      </c>
      <c r="AB1998" s="232"/>
      <c r="AC1998" s="232"/>
      <c r="AD1998" s="232"/>
      <c r="AE1998" s="244"/>
      <c r="AF1998" s="244"/>
      <c r="AG1998" s="244"/>
      <c r="AH1998" s="902"/>
      <c r="AI1998" s="244" t="str">
        <f t="shared" si="174"/>
        <v>-</v>
      </c>
      <c r="AJ1998" s="1307">
        <f t="shared" si="178"/>
        <v>43871</v>
      </c>
      <c r="AK1998" s="217" t="s">
        <v>24</v>
      </c>
      <c r="AL1998" s="614" t="s">
        <v>24</v>
      </c>
      <c r="AM1998" s="213"/>
      <c r="AN1998" s="244"/>
      <c r="AO1998" s="244"/>
      <c r="AP1998" s="213"/>
      <c r="AQ1998" s="1231" t="s">
        <v>3094</v>
      </c>
      <c r="AR1998" s="213"/>
      <c r="AS1998" s="213"/>
      <c r="AT1998" s="213"/>
      <c r="AU1998" s="213"/>
      <c r="AV1998" s="885"/>
      <c r="AW1998" s="885"/>
      <c r="AX1998" s="885"/>
      <c r="AY1998" s="885"/>
      <c r="AZ1998" s="177"/>
    </row>
    <row r="1999" spans="2:60" ht="15" customHeight="1">
      <c r="B1999" s="1310">
        <v>1993</v>
      </c>
      <c r="C1999" s="682" t="s">
        <v>9985</v>
      </c>
      <c r="D1999" s="568" t="s">
        <v>9986</v>
      </c>
      <c r="E1999" s="521" t="s">
        <v>9986</v>
      </c>
      <c r="F1999" s="509">
        <v>6102052</v>
      </c>
      <c r="G1999" s="509" t="s">
        <v>102</v>
      </c>
      <c r="H1999" s="522" t="s">
        <v>24</v>
      </c>
      <c r="I1999" s="530">
        <v>27982</v>
      </c>
      <c r="J1999" s="903">
        <f t="shared" ca="1" si="175"/>
        <v>46</v>
      </c>
      <c r="K1999" s="652" t="s">
        <v>493</v>
      </c>
      <c r="L1999" s="667" t="s">
        <v>24</v>
      </c>
      <c r="M1999" s="652">
        <v>45514</v>
      </c>
      <c r="N1999" s="578">
        <v>43374</v>
      </c>
      <c r="O1999" s="217" t="s">
        <v>24</v>
      </c>
      <c r="P1999" s="232" t="s">
        <v>83</v>
      </c>
      <c r="Q1999" s="198" t="str">
        <f t="shared" si="176"/>
        <v>-</v>
      </c>
      <c r="R1999" s="181" t="str">
        <f t="shared" ca="1" si="177"/>
        <v>TIDAK MCU</v>
      </c>
      <c r="S1999" s="1319" t="s">
        <v>10009</v>
      </c>
      <c r="T1999" s="1330">
        <v>44418</v>
      </c>
      <c r="U1999" s="1329">
        <v>44418</v>
      </c>
      <c r="V1999" s="1311">
        <v>43830</v>
      </c>
      <c r="W1999" s="136">
        <v>43830</v>
      </c>
      <c r="X1999" s="200"/>
      <c r="Y1999" s="201"/>
      <c r="Z1999" s="202"/>
      <c r="AA1999" s="216" t="s">
        <v>10014</v>
      </c>
      <c r="AB1999" s="462" t="s">
        <v>6974</v>
      </c>
      <c r="AC1999" s="462" t="s">
        <v>928</v>
      </c>
      <c r="AD1999" s="230" t="s">
        <v>10015</v>
      </c>
      <c r="AE1999" s="213" t="s">
        <v>24</v>
      </c>
      <c r="AF1999" s="213" t="s">
        <v>24</v>
      </c>
      <c r="AG1999" s="213" t="s">
        <v>24</v>
      </c>
      <c r="AH1999" s="1305"/>
      <c r="AI1999" s="244" t="str">
        <f t="shared" si="174"/>
        <v>LV, BUS, ELFWA 500, WA 600DZ 85 - DZ 375SC 360 - SC 410 A/M---</v>
      </c>
      <c r="AJ1999" s="1307">
        <f t="shared" si="178"/>
        <v>43374</v>
      </c>
      <c r="AK1999" s="530">
        <v>43386</v>
      </c>
      <c r="AL1999" s="614">
        <v>43388</v>
      </c>
      <c r="AM1999" s="213"/>
      <c r="AN1999" s="244"/>
      <c r="AO1999" s="244"/>
      <c r="AP1999" s="213"/>
      <c r="AQ1999" s="1231" t="s">
        <v>3094</v>
      </c>
      <c r="AR1999" s="213"/>
      <c r="AS1999" s="213"/>
      <c r="AT1999" s="213"/>
      <c r="AU1999" s="213"/>
      <c r="AV1999" s="885"/>
      <c r="AW1999" s="885"/>
      <c r="AX1999" s="885"/>
      <c r="AY1999" s="885"/>
      <c r="AZ1999" s="177"/>
    </row>
    <row r="2000" spans="2:60" ht="15" customHeight="1">
      <c r="B2000" s="1310">
        <v>1994</v>
      </c>
      <c r="C2000" s="547" t="s">
        <v>9987</v>
      </c>
      <c r="D2000" s="232" t="s">
        <v>9988</v>
      </c>
      <c r="E2000" s="521" t="s">
        <v>9986</v>
      </c>
      <c r="F2000" s="509" t="s">
        <v>9989</v>
      </c>
      <c r="G2000" s="509" t="s">
        <v>102</v>
      </c>
      <c r="H2000" s="522" t="s">
        <v>24</v>
      </c>
      <c r="I2000" s="530">
        <v>24903</v>
      </c>
      <c r="J2000" s="231">
        <f t="shared" ca="1" si="175"/>
        <v>54</v>
      </c>
      <c r="K2000" s="683" t="s">
        <v>83</v>
      </c>
      <c r="L2000" s="681" t="s">
        <v>24</v>
      </c>
      <c r="M2000" s="683">
        <v>44261</v>
      </c>
      <c r="N2000" s="578">
        <v>43399</v>
      </c>
      <c r="O2000" s="217" t="s">
        <v>24</v>
      </c>
      <c r="P2000" s="232" t="s">
        <v>24</v>
      </c>
      <c r="Q2000" s="198" t="str">
        <f t="shared" si="176"/>
        <v>-</v>
      </c>
      <c r="R2000" s="181" t="str">
        <f t="shared" ca="1" si="177"/>
        <v>TIDAK MCU</v>
      </c>
      <c r="S2000" s="1319" t="s">
        <v>10010</v>
      </c>
      <c r="T2000" s="1330">
        <v>44261</v>
      </c>
      <c r="U2000" s="1329">
        <v>44261</v>
      </c>
      <c r="V2000" s="1311">
        <v>43830</v>
      </c>
      <c r="W2000" s="136">
        <v>43830</v>
      </c>
      <c r="X2000" s="200"/>
      <c r="Y2000" s="201"/>
      <c r="Z2000" s="202"/>
      <c r="AA2000" s="230" t="s">
        <v>100</v>
      </c>
      <c r="AB2000" s="230" t="s">
        <v>10016</v>
      </c>
      <c r="AC2000" s="230" t="s">
        <v>925</v>
      </c>
      <c r="AD2000" s="230" t="s">
        <v>929</v>
      </c>
      <c r="AE2000" s="213" t="s">
        <v>24</v>
      </c>
      <c r="AF2000" s="213" t="s">
        <v>24</v>
      </c>
      <c r="AG2000" s="213" t="s">
        <v>24</v>
      </c>
      <c r="AH2000" s="1305"/>
      <c r="AI2000" s="244" t="str">
        <f t="shared" ref="AI2000:AI2063" si="179">+CONCATENATE(AA2000,AB2000,AC2000,AD2000,AE2000,AF2000,AG2000)</f>
        <v>LIGHT VEHICLEDZ 85 - D375PC 200 - PC 2000GD 705, GD 825---</v>
      </c>
      <c r="AJ2000" s="1307">
        <f t="shared" si="178"/>
        <v>43399</v>
      </c>
      <c r="AK2000" s="530">
        <v>43386</v>
      </c>
      <c r="AL2000" s="614">
        <v>43388</v>
      </c>
      <c r="AM2000" s="213"/>
      <c r="AN2000" s="244"/>
      <c r="AO2000" s="244"/>
      <c r="AP2000" s="213"/>
      <c r="AQ2000" s="1231" t="s">
        <v>3094</v>
      </c>
      <c r="AR2000" s="213"/>
      <c r="AS2000" s="213"/>
      <c r="AT2000" s="213"/>
      <c r="AU2000" s="213"/>
      <c r="AV2000" s="177"/>
      <c r="AW2000" s="177"/>
      <c r="AX2000" s="177"/>
      <c r="AY2000" s="177"/>
      <c r="AZ2000" s="177"/>
    </row>
    <row r="2001" spans="2:60" ht="15" customHeight="1">
      <c r="B2001" s="1310">
        <v>1995</v>
      </c>
      <c r="C2001" s="677" t="s">
        <v>9990</v>
      </c>
      <c r="D2001" s="384" t="s">
        <v>9988</v>
      </c>
      <c r="E2001" s="521" t="s">
        <v>9986</v>
      </c>
      <c r="F2001" s="509">
        <v>6104219</v>
      </c>
      <c r="G2001" s="509" t="s">
        <v>102</v>
      </c>
      <c r="H2001" s="522" t="s">
        <v>24</v>
      </c>
      <c r="I2001" s="592">
        <v>26079</v>
      </c>
      <c r="J2001" s="231">
        <f t="shared" ca="1" si="175"/>
        <v>51</v>
      </c>
      <c r="K2001" s="232" t="s">
        <v>83</v>
      </c>
      <c r="L2001" s="232" t="s">
        <v>24</v>
      </c>
      <c r="M2001" s="217">
        <v>44342</v>
      </c>
      <c r="N2001" s="578">
        <v>43483</v>
      </c>
      <c r="O2001" s="217" t="s">
        <v>24</v>
      </c>
      <c r="P2001" s="1467" t="s">
        <v>24</v>
      </c>
      <c r="Q2001" s="198" t="str">
        <f t="shared" si="176"/>
        <v>-</v>
      </c>
      <c r="R2001" s="181" t="str">
        <f t="shared" ca="1" si="177"/>
        <v>TIDAK MCU</v>
      </c>
      <c r="S2001" s="1319" t="s">
        <v>10011</v>
      </c>
      <c r="T2001" s="1330">
        <v>44342</v>
      </c>
      <c r="U2001" s="1329">
        <v>44342</v>
      </c>
      <c r="V2001" s="1311">
        <v>43830</v>
      </c>
      <c r="W2001" s="136">
        <v>43830</v>
      </c>
      <c r="X2001" s="200"/>
      <c r="Y2001" s="201"/>
      <c r="Z2001" s="202"/>
      <c r="AA2001" s="1319" t="s">
        <v>100</v>
      </c>
      <c r="AB2001" s="230" t="s">
        <v>4457</v>
      </c>
      <c r="AC2001" s="230" t="s">
        <v>24</v>
      </c>
      <c r="AD2001" s="230" t="s">
        <v>24</v>
      </c>
      <c r="AE2001" s="213" t="s">
        <v>24</v>
      </c>
      <c r="AF2001" s="213" t="s">
        <v>24</v>
      </c>
      <c r="AG2001" s="213" t="s">
        <v>24</v>
      </c>
      <c r="AH2001" s="1305"/>
      <c r="AI2001" s="244" t="str">
        <f t="shared" si="179"/>
        <v>LIGHT VEHICLESC P360, SC P380-----</v>
      </c>
      <c r="AJ2001" s="1307">
        <f t="shared" si="178"/>
        <v>43483</v>
      </c>
      <c r="AK2001" s="530">
        <v>43487</v>
      </c>
      <c r="AL2001" s="696">
        <v>43490</v>
      </c>
      <c r="AM2001" s="213"/>
      <c r="AN2001" s="244"/>
      <c r="AO2001" s="244"/>
      <c r="AP2001" s="213"/>
      <c r="AQ2001" s="1231" t="s">
        <v>3094</v>
      </c>
      <c r="AR2001" s="213"/>
      <c r="AS2001" s="213"/>
      <c r="AT2001" s="213"/>
      <c r="AU2001" s="213"/>
      <c r="AV2001" s="885"/>
      <c r="AW2001" s="885"/>
      <c r="AX2001" s="885"/>
      <c r="AY2001" s="885"/>
      <c r="AZ2001" s="177"/>
    </row>
    <row r="2002" spans="2:60" ht="15" customHeight="1">
      <c r="B2002" s="1310">
        <v>1996</v>
      </c>
      <c r="C2002" s="547" t="s">
        <v>9991</v>
      </c>
      <c r="D2002" s="684" t="s">
        <v>9992</v>
      </c>
      <c r="E2002" s="521" t="s">
        <v>9986</v>
      </c>
      <c r="F2002" s="509" t="s">
        <v>9993</v>
      </c>
      <c r="G2002" s="509" t="s">
        <v>102</v>
      </c>
      <c r="H2002" s="612" t="s">
        <v>9994</v>
      </c>
      <c r="I2002" s="592">
        <v>33168</v>
      </c>
      <c r="J2002" s="231">
        <f t="shared" ca="1" si="175"/>
        <v>31</v>
      </c>
      <c r="K2002" s="683" t="s">
        <v>83</v>
      </c>
      <c r="L2002" s="681">
        <v>901014580053</v>
      </c>
      <c r="M2002" s="683">
        <v>44491</v>
      </c>
      <c r="N2002" s="578">
        <v>41295</v>
      </c>
      <c r="O2002" s="217" t="s">
        <v>24</v>
      </c>
      <c r="P2002" s="232" t="s">
        <v>24</v>
      </c>
      <c r="Q2002" s="198" t="str">
        <f t="shared" si="176"/>
        <v>-</v>
      </c>
      <c r="R2002" s="181" t="str">
        <f t="shared" ca="1" si="177"/>
        <v>TIDAK MCU</v>
      </c>
      <c r="S2002" s="1319" t="s">
        <v>10012</v>
      </c>
      <c r="T2002" s="1330">
        <v>44491</v>
      </c>
      <c r="U2002" s="1329">
        <v>44491</v>
      </c>
      <c r="V2002" s="1330" t="s">
        <v>24</v>
      </c>
      <c r="W2002" s="136" t="s">
        <v>24</v>
      </c>
      <c r="X2002" s="200"/>
      <c r="Y2002" s="201"/>
      <c r="Z2002" s="202"/>
      <c r="AA2002" s="1319" t="s">
        <v>100</v>
      </c>
      <c r="AB2002" s="230" t="s">
        <v>24</v>
      </c>
      <c r="AC2002" s="230" t="s">
        <v>24</v>
      </c>
      <c r="AD2002" s="230" t="s">
        <v>24</v>
      </c>
      <c r="AE2002" s="213" t="s">
        <v>24</v>
      </c>
      <c r="AF2002" s="213" t="s">
        <v>24</v>
      </c>
      <c r="AG2002" s="213" t="s">
        <v>24</v>
      </c>
      <c r="AH2002" s="1305"/>
      <c r="AI2002" s="244" t="str">
        <f t="shared" si="179"/>
        <v>LIGHT VEHICLE------</v>
      </c>
      <c r="AJ2002" s="1307">
        <f t="shared" si="178"/>
        <v>41295</v>
      </c>
      <c r="AK2002" s="530">
        <v>43487</v>
      </c>
      <c r="AL2002" s="696">
        <v>43490</v>
      </c>
      <c r="AM2002" s="213"/>
      <c r="AN2002" s="244"/>
      <c r="AO2002" s="244"/>
      <c r="AP2002" s="213"/>
      <c r="AQ2002" s="1231" t="s">
        <v>3094</v>
      </c>
      <c r="AR2002" s="213"/>
      <c r="AS2002" s="213"/>
      <c r="AT2002" s="213"/>
      <c r="AU2002" s="213"/>
      <c r="AV2002" s="177"/>
      <c r="AW2002" s="177"/>
      <c r="AX2002" s="177"/>
      <c r="AY2002" s="177"/>
      <c r="AZ2002" s="177"/>
    </row>
    <row r="2003" spans="2:60" ht="15" customHeight="1">
      <c r="B2003" s="1310">
        <v>1997</v>
      </c>
      <c r="C2003" s="682" t="s">
        <v>9995</v>
      </c>
      <c r="D2003" s="684" t="s">
        <v>9996</v>
      </c>
      <c r="E2003" s="521" t="s">
        <v>9986</v>
      </c>
      <c r="F2003" s="509" t="s">
        <v>9997</v>
      </c>
      <c r="G2003" s="509" t="s">
        <v>102</v>
      </c>
      <c r="H2003" s="522" t="s">
        <v>24</v>
      </c>
      <c r="I2003" s="530">
        <v>32855</v>
      </c>
      <c r="J2003" s="231">
        <f t="shared" ca="1" si="175"/>
        <v>32</v>
      </c>
      <c r="K2003" s="312" t="s">
        <v>24</v>
      </c>
      <c r="L2003" s="322" t="s">
        <v>24</v>
      </c>
      <c r="M2003" s="332" t="s">
        <v>24</v>
      </c>
      <c r="N2003" s="578">
        <v>42437</v>
      </c>
      <c r="O2003" s="217" t="s">
        <v>24</v>
      </c>
      <c r="P2003" s="232" t="s">
        <v>24</v>
      </c>
      <c r="Q2003" s="198" t="str">
        <f t="shared" si="176"/>
        <v>-</v>
      </c>
      <c r="R2003" s="181" t="str">
        <f t="shared" ca="1" si="177"/>
        <v>TIDAK MCU</v>
      </c>
      <c r="S2003" s="1319" t="s">
        <v>24</v>
      </c>
      <c r="T2003" s="1330">
        <v>44543</v>
      </c>
      <c r="U2003" s="1329" t="s">
        <v>99</v>
      </c>
      <c r="V2003" s="1330" t="s">
        <v>24</v>
      </c>
      <c r="W2003" s="136" t="s">
        <v>24</v>
      </c>
      <c r="X2003" s="200"/>
      <c r="Y2003" s="201"/>
      <c r="Z2003" s="202"/>
      <c r="AA2003" s="1319" t="s">
        <v>24</v>
      </c>
      <c r="AB2003" s="230" t="s">
        <v>24</v>
      </c>
      <c r="AC2003" s="230" t="s">
        <v>24</v>
      </c>
      <c r="AD2003" s="230" t="s">
        <v>24</v>
      </c>
      <c r="AE2003" s="213" t="s">
        <v>24</v>
      </c>
      <c r="AF2003" s="213" t="s">
        <v>24</v>
      </c>
      <c r="AG2003" s="213" t="s">
        <v>24</v>
      </c>
      <c r="AH2003" s="1305"/>
      <c r="AI2003" s="244" t="str">
        <f t="shared" si="179"/>
        <v>-------</v>
      </c>
      <c r="AJ2003" s="1307">
        <f t="shared" si="178"/>
        <v>42437</v>
      </c>
      <c r="AK2003" s="217" t="s">
        <v>24</v>
      </c>
      <c r="AL2003" s="614" t="s">
        <v>24</v>
      </c>
      <c r="AM2003" s="213"/>
      <c r="AN2003" s="244"/>
      <c r="AO2003" s="244"/>
      <c r="AP2003" s="213"/>
      <c r="AQ2003" s="1231" t="s">
        <v>3094</v>
      </c>
      <c r="AR2003" s="213"/>
      <c r="AS2003" s="213"/>
      <c r="AT2003" s="213"/>
      <c r="AU2003" s="213"/>
      <c r="AV2003" s="885"/>
      <c r="AW2003" s="885"/>
      <c r="AX2003" s="885"/>
      <c r="AY2003" s="885"/>
      <c r="AZ2003" s="177"/>
    </row>
    <row r="2004" spans="2:60" ht="15" customHeight="1">
      <c r="B2004" s="1310">
        <v>1998</v>
      </c>
      <c r="C2004" s="682" t="s">
        <v>6776</v>
      </c>
      <c r="D2004" s="568" t="s">
        <v>10001</v>
      </c>
      <c r="E2004" s="521" t="s">
        <v>9986</v>
      </c>
      <c r="F2004" s="525" t="s">
        <v>6778</v>
      </c>
      <c r="G2004" s="525" t="s">
        <v>102</v>
      </c>
      <c r="H2004" s="522" t="s">
        <v>24</v>
      </c>
      <c r="I2004" s="530">
        <v>32054</v>
      </c>
      <c r="J2004" s="231">
        <f t="shared" ca="1" si="175"/>
        <v>34</v>
      </c>
      <c r="K2004" s="178" t="s">
        <v>83</v>
      </c>
      <c r="L2004" s="613" t="s">
        <v>24</v>
      </c>
      <c r="M2004" s="181">
        <v>44473</v>
      </c>
      <c r="N2004" s="578">
        <v>42698</v>
      </c>
      <c r="O2004" s="217" t="s">
        <v>24</v>
      </c>
      <c r="P2004" s="232" t="s">
        <v>497</v>
      </c>
      <c r="Q2004" s="198" t="str">
        <f t="shared" si="176"/>
        <v>-</v>
      </c>
      <c r="R2004" s="181" t="str">
        <f t="shared" ca="1" si="177"/>
        <v>TIDAK MCU</v>
      </c>
      <c r="S2004" s="1319" t="s">
        <v>10013</v>
      </c>
      <c r="T2004" s="1330">
        <v>44473</v>
      </c>
      <c r="U2004" s="1329">
        <v>44473</v>
      </c>
      <c r="V2004" s="1330" t="s">
        <v>24</v>
      </c>
      <c r="W2004" s="136" t="s">
        <v>24</v>
      </c>
      <c r="X2004" s="200"/>
      <c r="Y2004" s="201"/>
      <c r="Z2004" s="202"/>
      <c r="AA2004" s="1319" t="s">
        <v>100</v>
      </c>
      <c r="AB2004" s="230" t="s">
        <v>24</v>
      </c>
      <c r="AC2004" s="230" t="s">
        <v>24</v>
      </c>
      <c r="AD2004" s="230" t="s">
        <v>24</v>
      </c>
      <c r="AE2004" s="213" t="s">
        <v>24</v>
      </c>
      <c r="AF2004" s="213" t="s">
        <v>24</v>
      </c>
      <c r="AG2004" s="213" t="s">
        <v>24</v>
      </c>
      <c r="AH2004" s="1305"/>
      <c r="AI2004" s="244" t="str">
        <f t="shared" si="179"/>
        <v>LIGHT VEHICLE------</v>
      </c>
      <c r="AJ2004" s="1307">
        <f t="shared" si="178"/>
        <v>42698</v>
      </c>
      <c r="AK2004" s="592" t="s">
        <v>24</v>
      </c>
      <c r="AL2004" s="614">
        <v>43467</v>
      </c>
      <c r="AM2004" s="213"/>
      <c r="AN2004" s="244"/>
      <c r="AO2004" s="244"/>
      <c r="AP2004" s="213"/>
      <c r="AQ2004" s="1231" t="s">
        <v>3094</v>
      </c>
      <c r="AR2004" s="213"/>
      <c r="AS2004" s="213"/>
      <c r="AT2004" s="213"/>
      <c r="AU2004" s="213"/>
      <c r="AV2004" s="177"/>
      <c r="AW2004" s="177"/>
      <c r="AX2004" s="177"/>
      <c r="AY2004" s="177"/>
      <c r="AZ2004" s="177"/>
    </row>
    <row r="2005" spans="2:60" ht="15" customHeight="1">
      <c r="B2005" s="1310">
        <v>1999</v>
      </c>
      <c r="C2005" s="699" t="s">
        <v>10006</v>
      </c>
      <c r="D2005" s="568" t="s">
        <v>9996</v>
      </c>
      <c r="E2005" s="521" t="s">
        <v>9986</v>
      </c>
      <c r="F2005" s="509" t="s">
        <v>10007</v>
      </c>
      <c r="G2005" s="509" t="s">
        <v>102</v>
      </c>
      <c r="H2005" s="522" t="s">
        <v>24</v>
      </c>
      <c r="I2005" s="592">
        <v>32365</v>
      </c>
      <c r="J2005" s="231">
        <f t="shared" ca="1" si="175"/>
        <v>33</v>
      </c>
      <c r="K2005" s="176" t="s">
        <v>24</v>
      </c>
      <c r="L2005" s="170" t="s">
        <v>24</v>
      </c>
      <c r="M2005" s="173" t="s">
        <v>24</v>
      </c>
      <c r="N2005" s="578">
        <v>43794</v>
      </c>
      <c r="O2005" s="217" t="s">
        <v>24</v>
      </c>
      <c r="P2005" s="232" t="s">
        <v>24</v>
      </c>
      <c r="Q2005" s="198" t="str">
        <f t="shared" si="176"/>
        <v>-</v>
      </c>
      <c r="R2005" s="181" t="str">
        <f t="shared" ca="1" si="177"/>
        <v>TIDAK MCU</v>
      </c>
      <c r="S2005" s="1319" t="s">
        <v>24</v>
      </c>
      <c r="T2005" s="1330">
        <v>44418</v>
      </c>
      <c r="U2005" s="1329" t="s">
        <v>99</v>
      </c>
      <c r="V2005" s="1330" t="s">
        <v>24</v>
      </c>
      <c r="W2005" s="136" t="s">
        <v>24</v>
      </c>
      <c r="X2005" s="200"/>
      <c r="Y2005" s="201"/>
      <c r="Z2005" s="202"/>
      <c r="AA2005" s="1319" t="s">
        <v>24</v>
      </c>
      <c r="AB2005" s="230" t="s">
        <v>24</v>
      </c>
      <c r="AC2005" s="230" t="s">
        <v>24</v>
      </c>
      <c r="AD2005" s="230" t="s">
        <v>24</v>
      </c>
      <c r="AE2005" s="213" t="s">
        <v>10017</v>
      </c>
      <c r="AF2005" s="213" t="s">
        <v>24</v>
      </c>
      <c r="AG2005" s="213" t="s">
        <v>24</v>
      </c>
      <c r="AH2005" s="1305"/>
      <c r="AI2005" s="244" t="str">
        <f t="shared" si="179"/>
        <v>----------</v>
      </c>
      <c r="AJ2005" s="1307">
        <f t="shared" si="178"/>
        <v>43794</v>
      </c>
      <c r="AK2005" s="217" t="s">
        <v>24</v>
      </c>
      <c r="AL2005" s="614" t="s">
        <v>24</v>
      </c>
      <c r="AM2005" s="213"/>
      <c r="AN2005" s="244"/>
      <c r="AO2005" s="244"/>
      <c r="AP2005" s="213"/>
      <c r="AQ2005" s="1231" t="s">
        <v>3094</v>
      </c>
      <c r="AR2005" s="213"/>
      <c r="AS2005" s="213"/>
      <c r="AT2005" s="213"/>
      <c r="AU2005" s="213"/>
      <c r="AV2005" s="885"/>
      <c r="AW2005" s="885"/>
      <c r="AX2005" s="885"/>
      <c r="AY2005" s="885"/>
      <c r="AZ2005" s="177"/>
    </row>
    <row r="2006" spans="2:60" ht="15" customHeight="1">
      <c r="B2006" s="1310">
        <v>2000</v>
      </c>
      <c r="C2006" s="553" t="s">
        <v>9299</v>
      </c>
      <c r="D2006" s="384" t="s">
        <v>9212</v>
      </c>
      <c r="E2006" s="684" t="s">
        <v>4241</v>
      </c>
      <c r="F2006" s="509" t="s">
        <v>9300</v>
      </c>
      <c r="G2006" s="509" t="s">
        <v>102</v>
      </c>
      <c r="H2006" s="522" t="s">
        <v>24</v>
      </c>
      <c r="I2006" s="687">
        <v>32632</v>
      </c>
      <c r="J2006" s="903">
        <f t="shared" ca="1" si="175"/>
        <v>33</v>
      </c>
      <c r="K2006" s="312" t="s">
        <v>24</v>
      </c>
      <c r="L2006" s="322" t="s">
        <v>24</v>
      </c>
      <c r="M2006" s="332" t="s">
        <v>24</v>
      </c>
      <c r="N2006" s="577">
        <v>40720</v>
      </c>
      <c r="O2006" s="199" t="s">
        <v>24</v>
      </c>
      <c r="P2006" s="199" t="s">
        <v>24</v>
      </c>
      <c r="Q2006" s="198" t="str">
        <f t="shared" si="176"/>
        <v>-</v>
      </c>
      <c r="R2006" s="181" t="str">
        <f t="shared" ca="1" si="177"/>
        <v>TIDAK MCU</v>
      </c>
      <c r="S2006" s="451" t="s">
        <v>9849</v>
      </c>
      <c r="T2006" s="1330">
        <v>44320</v>
      </c>
      <c r="U2006" s="1329">
        <v>44320</v>
      </c>
      <c r="V2006" s="904" t="s">
        <v>24</v>
      </c>
      <c r="W2006" s="136" t="s">
        <v>24</v>
      </c>
      <c r="X2006" s="200"/>
      <c r="Y2006" s="201"/>
      <c r="Z2006" s="202"/>
      <c r="AA2006" s="216" t="s">
        <v>9973</v>
      </c>
      <c r="AB2006" s="464" t="s">
        <v>9957</v>
      </c>
      <c r="AC2006" s="464" t="s">
        <v>9966</v>
      </c>
      <c r="AD2006" s="464" t="s">
        <v>926</v>
      </c>
      <c r="AE2006" s="465" t="s">
        <v>929</v>
      </c>
      <c r="AF2006" s="465" t="s">
        <v>6974</v>
      </c>
      <c r="AG2006" s="465" t="s">
        <v>9109</v>
      </c>
      <c r="AH2006" s="902"/>
      <c r="AI2006" s="244" t="str">
        <f t="shared" si="179"/>
        <v>OHC (SIO), MOBILE CRANE (SIO)VOLVO BMASC P380, HM 400HD 465, HD 785GD 705, GD 825WA 500, WA 600GD CAT 14M3</v>
      </c>
      <c r="AJ2006" s="1307">
        <f t="shared" si="178"/>
        <v>40720</v>
      </c>
      <c r="AK2006" s="199" t="s">
        <v>24</v>
      </c>
      <c r="AL2006" s="696">
        <v>40720</v>
      </c>
      <c r="AM2006" s="213"/>
      <c r="AN2006" s="244"/>
      <c r="AO2006" s="244"/>
      <c r="AP2006" s="213"/>
      <c r="AQ2006" s="1231" t="s">
        <v>3094</v>
      </c>
      <c r="AR2006" s="213"/>
      <c r="AS2006" s="213"/>
      <c r="AT2006" s="213"/>
      <c r="AU2006" s="213"/>
      <c r="AZ2006" s="177"/>
    </row>
    <row r="2007" spans="2:60" ht="15" customHeight="1">
      <c r="B2007" s="1310">
        <v>2001</v>
      </c>
      <c r="C2007" s="553" t="s">
        <v>10021</v>
      </c>
      <c r="D2007" s="232" t="s">
        <v>10022</v>
      </c>
      <c r="E2007" s="521" t="s">
        <v>4222</v>
      </c>
      <c r="F2007" s="509" t="s">
        <v>10023</v>
      </c>
      <c r="G2007" s="509" t="s">
        <v>102</v>
      </c>
      <c r="H2007" s="522" t="s">
        <v>24</v>
      </c>
      <c r="I2007" s="731">
        <v>31641</v>
      </c>
      <c r="J2007" s="231">
        <f t="shared" ca="1" si="175"/>
        <v>35</v>
      </c>
      <c r="K2007" s="686" t="s">
        <v>83</v>
      </c>
      <c r="L2007" s="686" t="s">
        <v>24</v>
      </c>
      <c r="M2007" s="217">
        <v>44425</v>
      </c>
      <c r="N2007" s="577">
        <v>43478</v>
      </c>
      <c r="O2007" s="217" t="s">
        <v>24</v>
      </c>
      <c r="P2007" s="530" t="s">
        <v>24</v>
      </c>
      <c r="Q2007" s="198" t="str">
        <f t="shared" si="176"/>
        <v>-</v>
      </c>
      <c r="R2007" s="181" t="str">
        <f t="shared" ca="1" si="177"/>
        <v>TIDAK MCU</v>
      </c>
      <c r="S2007" s="451" t="s">
        <v>10906</v>
      </c>
      <c r="T2007" s="1330">
        <v>44425</v>
      </c>
      <c r="U2007" s="1329">
        <v>44425</v>
      </c>
      <c r="V2007" s="1311">
        <v>44425</v>
      </c>
      <c r="W2007" s="136" t="s">
        <v>24</v>
      </c>
      <c r="X2007" s="200"/>
      <c r="Y2007" s="201"/>
      <c r="Z2007" s="202"/>
      <c r="AA2007" s="1319" t="s">
        <v>100</v>
      </c>
      <c r="AB2007" s="230" t="s">
        <v>24</v>
      </c>
      <c r="AC2007" s="230" t="s">
        <v>24</v>
      </c>
      <c r="AD2007" s="230" t="s">
        <v>24</v>
      </c>
      <c r="AE2007" s="213" t="s">
        <v>24</v>
      </c>
      <c r="AF2007" s="213" t="s">
        <v>24</v>
      </c>
      <c r="AG2007" s="213" t="s">
        <v>24</v>
      </c>
      <c r="AH2007" s="1305"/>
      <c r="AI2007" s="244" t="str">
        <f t="shared" si="179"/>
        <v>LIGHT VEHICLE------</v>
      </c>
      <c r="AJ2007" s="1307">
        <f t="shared" si="178"/>
        <v>43478</v>
      </c>
      <c r="AK2007" s="530" t="s">
        <v>24</v>
      </c>
      <c r="AL2007" s="696">
        <v>43485</v>
      </c>
      <c r="AM2007" s="213"/>
      <c r="AN2007" s="244"/>
      <c r="AO2007" s="244"/>
      <c r="AP2007" s="213"/>
      <c r="AQ2007" s="1231" t="s">
        <v>3094</v>
      </c>
      <c r="AR2007" s="213"/>
      <c r="AS2007" s="213"/>
      <c r="AT2007" s="213"/>
      <c r="AU2007" s="213"/>
      <c r="AV2007" s="885"/>
      <c r="AW2007" s="885"/>
      <c r="AX2007" s="885"/>
      <c r="AY2007" s="885"/>
      <c r="AZ2007" s="177"/>
    </row>
    <row r="2008" spans="2:60" ht="15" customHeight="1">
      <c r="B2008" s="1310">
        <v>2002</v>
      </c>
      <c r="C2008" s="553" t="s">
        <v>10024</v>
      </c>
      <c r="D2008" s="568" t="s">
        <v>10022</v>
      </c>
      <c r="E2008" s="521" t="s">
        <v>4222</v>
      </c>
      <c r="F2008" s="509" t="s">
        <v>10025</v>
      </c>
      <c r="G2008" s="509" t="s">
        <v>102</v>
      </c>
      <c r="H2008" s="522" t="s">
        <v>24</v>
      </c>
      <c r="I2008" s="731">
        <v>29080</v>
      </c>
      <c r="J2008" s="903">
        <f t="shared" ca="1" si="175"/>
        <v>43</v>
      </c>
      <c r="K2008" s="686" t="s">
        <v>83</v>
      </c>
      <c r="L2008" s="686">
        <v>790818220054</v>
      </c>
      <c r="M2008" s="217">
        <v>44056</v>
      </c>
      <c r="N2008" s="577">
        <v>41472</v>
      </c>
      <c r="O2008" s="217" t="s">
        <v>24</v>
      </c>
      <c r="P2008" s="530" t="s">
        <v>24</v>
      </c>
      <c r="Q2008" s="198" t="str">
        <f t="shared" si="176"/>
        <v>-</v>
      </c>
      <c r="R2008" s="181" t="str">
        <f t="shared" ca="1" si="177"/>
        <v>TIDAK MCU</v>
      </c>
      <c r="S2008" s="451" t="s">
        <v>10907</v>
      </c>
      <c r="T2008" s="1330">
        <v>44421</v>
      </c>
      <c r="U2008" s="1329">
        <v>44421</v>
      </c>
      <c r="V2008" s="1311">
        <v>44421</v>
      </c>
      <c r="W2008" s="136" t="s">
        <v>24</v>
      </c>
      <c r="X2008" s="200"/>
      <c r="Y2008" s="201"/>
      <c r="Z2008" s="202"/>
      <c r="AA2008" s="230" t="s">
        <v>100</v>
      </c>
      <c r="AB2008" s="230" t="s">
        <v>11338</v>
      </c>
      <c r="AC2008" s="230" t="s">
        <v>6974</v>
      </c>
      <c r="AD2008" s="230" t="s">
        <v>928</v>
      </c>
      <c r="AE2008" s="213" t="s">
        <v>9115</v>
      </c>
      <c r="AF2008" s="213" t="s">
        <v>24</v>
      </c>
      <c r="AG2008" s="213" t="s">
        <v>24</v>
      </c>
      <c r="AH2008" s="1305"/>
      <c r="AI2008" s="244" t="str">
        <f t="shared" si="179"/>
        <v>LIGHT VEHICLEPC 300 - PC 2000WA 500, WA 600DZ 85 - DZ 375CRANE TRUCK--</v>
      </c>
      <c r="AJ2008" s="1307">
        <f t="shared" si="178"/>
        <v>41472</v>
      </c>
      <c r="AK2008" s="530" t="s">
        <v>24</v>
      </c>
      <c r="AL2008" s="696">
        <v>41479</v>
      </c>
      <c r="AM2008" s="213"/>
      <c r="AN2008" s="244"/>
      <c r="AO2008" s="244"/>
      <c r="AP2008" s="213"/>
      <c r="AQ2008" s="1231" t="s">
        <v>3094</v>
      </c>
      <c r="AR2008" s="213"/>
      <c r="AS2008" s="213"/>
      <c r="AT2008" s="213"/>
      <c r="AU2008" s="213"/>
      <c r="AV2008" s="885"/>
      <c r="AW2008" s="885"/>
      <c r="AX2008" s="885"/>
      <c r="AY2008" s="885"/>
      <c r="AZ2008" s="177"/>
    </row>
    <row r="2009" spans="2:60" ht="15" customHeight="1">
      <c r="B2009" s="1310">
        <v>2003</v>
      </c>
      <c r="C2009" s="553" t="s">
        <v>10027</v>
      </c>
      <c r="D2009" s="384" t="s">
        <v>230</v>
      </c>
      <c r="E2009" s="554" t="s">
        <v>4222</v>
      </c>
      <c r="F2009" s="541" t="s">
        <v>10028</v>
      </c>
      <c r="G2009" s="509" t="s">
        <v>102</v>
      </c>
      <c r="H2009" s="522" t="s">
        <v>24</v>
      </c>
      <c r="I2009" s="731">
        <v>35872</v>
      </c>
      <c r="J2009" s="231">
        <f t="shared" ca="1" si="175"/>
        <v>24</v>
      </c>
      <c r="K2009" s="312" t="s">
        <v>24</v>
      </c>
      <c r="L2009" s="322" t="s">
        <v>24</v>
      </c>
      <c r="M2009" s="332" t="s">
        <v>24</v>
      </c>
      <c r="N2009" s="576">
        <v>43321</v>
      </c>
      <c r="O2009" s="217" t="s">
        <v>24</v>
      </c>
      <c r="P2009" s="530" t="s">
        <v>24</v>
      </c>
      <c r="Q2009" s="198" t="str">
        <f t="shared" si="176"/>
        <v>-</v>
      </c>
      <c r="R2009" s="181" t="str">
        <f t="shared" ca="1" si="177"/>
        <v>TIDAK MCU</v>
      </c>
      <c r="S2009" s="451" t="s">
        <v>10908</v>
      </c>
      <c r="T2009" s="1330">
        <v>44273</v>
      </c>
      <c r="U2009" s="1329">
        <v>44273</v>
      </c>
      <c r="V2009" s="1330" t="s">
        <v>24</v>
      </c>
      <c r="W2009" s="136" t="s">
        <v>24</v>
      </c>
      <c r="X2009" s="200"/>
      <c r="Y2009" s="201"/>
      <c r="Z2009" s="202"/>
      <c r="AA2009" s="230" t="s">
        <v>9107</v>
      </c>
      <c r="AB2009" s="230" t="s">
        <v>24</v>
      </c>
      <c r="AC2009" s="230" t="s">
        <v>24</v>
      </c>
      <c r="AD2009" s="230" t="s">
        <v>24</v>
      </c>
      <c r="AE2009" s="213"/>
      <c r="AF2009" s="213"/>
      <c r="AG2009" s="213"/>
      <c r="AH2009" s="1305"/>
      <c r="AI2009" s="244" t="str">
        <f t="shared" si="179"/>
        <v>HD 465---</v>
      </c>
      <c r="AJ2009" s="1315">
        <f t="shared" si="178"/>
        <v>43321</v>
      </c>
      <c r="AK2009" s="530">
        <v>43321</v>
      </c>
      <c r="AL2009" s="679">
        <v>43321</v>
      </c>
      <c r="AM2009" s="213"/>
      <c r="AN2009" s="244"/>
      <c r="AO2009" s="244"/>
      <c r="AP2009" s="213"/>
      <c r="AQ2009" s="1231" t="s">
        <v>3094</v>
      </c>
      <c r="AR2009" s="213"/>
      <c r="AS2009" s="213"/>
      <c r="AT2009" s="213"/>
      <c r="AU2009" s="213"/>
      <c r="AV2009" s="885"/>
      <c r="AW2009" s="885"/>
      <c r="AX2009" s="885"/>
      <c r="AY2009" s="885"/>
      <c r="AZ2009" s="177"/>
    </row>
    <row r="2010" spans="2:60" ht="15" customHeight="1">
      <c r="B2010" s="1310">
        <v>2004</v>
      </c>
      <c r="C2010" s="553" t="s">
        <v>10029</v>
      </c>
      <c r="D2010" s="684" t="s">
        <v>943</v>
      </c>
      <c r="E2010" s="521" t="s">
        <v>4222</v>
      </c>
      <c r="F2010" s="509" t="s">
        <v>10030</v>
      </c>
      <c r="G2010" s="509" t="s">
        <v>102</v>
      </c>
      <c r="H2010" s="522" t="s">
        <v>24</v>
      </c>
      <c r="I2010" s="731">
        <v>32707</v>
      </c>
      <c r="J2010" s="903">
        <f t="shared" ca="1" si="175"/>
        <v>32</v>
      </c>
      <c r="K2010" s="232" t="s">
        <v>83</v>
      </c>
      <c r="L2010" s="686" t="s">
        <v>24</v>
      </c>
      <c r="M2010" s="217">
        <v>45491</v>
      </c>
      <c r="N2010" s="576">
        <v>43306</v>
      </c>
      <c r="O2010" s="217" t="s">
        <v>24</v>
      </c>
      <c r="P2010" s="530" t="s">
        <v>24</v>
      </c>
      <c r="Q2010" s="198" t="str">
        <f t="shared" si="176"/>
        <v>-</v>
      </c>
      <c r="R2010" s="181" t="str">
        <f t="shared" ca="1" si="177"/>
        <v>TIDAK MCU</v>
      </c>
      <c r="S2010" s="451" t="s">
        <v>10909</v>
      </c>
      <c r="T2010" s="1330">
        <v>44395</v>
      </c>
      <c r="U2010" s="1329">
        <v>44395</v>
      </c>
      <c r="V2010" s="1330" t="s">
        <v>24</v>
      </c>
      <c r="W2010" s="136" t="s">
        <v>24</v>
      </c>
      <c r="X2010" s="200"/>
      <c r="Y2010" s="201"/>
      <c r="Z2010" s="202"/>
      <c r="AA2010" s="462" t="s">
        <v>100</v>
      </c>
      <c r="AB2010" s="230" t="s">
        <v>24</v>
      </c>
      <c r="AC2010" s="230" t="s">
        <v>24</v>
      </c>
      <c r="AD2010" s="230" t="s">
        <v>24</v>
      </c>
      <c r="AE2010" s="213" t="s">
        <v>24</v>
      </c>
      <c r="AF2010" s="213" t="s">
        <v>24</v>
      </c>
      <c r="AG2010" s="213" t="s">
        <v>24</v>
      </c>
      <c r="AH2010" s="1305"/>
      <c r="AI2010" s="244" t="str">
        <f t="shared" si="179"/>
        <v>LIGHT VEHICLE------</v>
      </c>
      <c r="AJ2010" s="1307">
        <f t="shared" si="178"/>
        <v>43306</v>
      </c>
      <c r="AK2010" s="530" t="s">
        <v>24</v>
      </c>
      <c r="AL2010" s="696">
        <v>43313</v>
      </c>
      <c r="AM2010" s="213"/>
      <c r="AN2010" s="244"/>
      <c r="AO2010" s="244"/>
      <c r="AP2010" s="213"/>
      <c r="AQ2010" s="1231" t="s">
        <v>3094</v>
      </c>
      <c r="AR2010" s="213"/>
      <c r="AS2010" s="213"/>
      <c r="AT2010" s="213"/>
      <c r="AU2010" s="213"/>
      <c r="AV2010" s="885"/>
      <c r="AW2010" s="885"/>
      <c r="AX2010" s="885"/>
      <c r="AY2010" s="885"/>
      <c r="AZ2010" s="177"/>
    </row>
    <row r="2011" spans="2:60" ht="15" customHeight="1">
      <c r="B2011" s="1310">
        <v>2005</v>
      </c>
      <c r="C2011" s="553" t="s">
        <v>10031</v>
      </c>
      <c r="D2011" s="384" t="s">
        <v>230</v>
      </c>
      <c r="E2011" s="1319" t="s">
        <v>4222</v>
      </c>
      <c r="F2011" s="1314" t="s">
        <v>10032</v>
      </c>
      <c r="G2011" s="509" t="s">
        <v>102</v>
      </c>
      <c r="H2011" s="522" t="s">
        <v>24</v>
      </c>
      <c r="I2011" s="731">
        <v>34863</v>
      </c>
      <c r="J2011" s="231">
        <f t="shared" ca="1" si="175"/>
        <v>26</v>
      </c>
      <c r="K2011" s="312" t="s">
        <v>24</v>
      </c>
      <c r="L2011" s="322" t="s">
        <v>24</v>
      </c>
      <c r="M2011" s="332" t="s">
        <v>24</v>
      </c>
      <c r="N2011" s="576">
        <v>43696</v>
      </c>
      <c r="O2011" s="199" t="s">
        <v>24</v>
      </c>
      <c r="P2011" s="199" t="s">
        <v>24</v>
      </c>
      <c r="Q2011" s="198" t="str">
        <f t="shared" si="176"/>
        <v>-</v>
      </c>
      <c r="R2011" s="181" t="str">
        <f t="shared" ca="1" si="177"/>
        <v>TIDAK MCU</v>
      </c>
      <c r="S2011" s="451" t="s">
        <v>10910</v>
      </c>
      <c r="T2011" s="1330">
        <v>44360</v>
      </c>
      <c r="U2011" s="1329">
        <v>44360</v>
      </c>
      <c r="V2011" s="1330" t="s">
        <v>24</v>
      </c>
      <c r="W2011" s="136" t="s">
        <v>24</v>
      </c>
      <c r="X2011" s="200"/>
      <c r="Y2011" s="201"/>
      <c r="Z2011" s="202"/>
      <c r="AA2011" s="230" t="s">
        <v>926</v>
      </c>
      <c r="AB2011" s="230" t="s">
        <v>24</v>
      </c>
      <c r="AC2011" s="230" t="s">
        <v>24</v>
      </c>
      <c r="AD2011" s="230" t="s">
        <v>24</v>
      </c>
      <c r="AE2011" s="213" t="s">
        <v>24</v>
      </c>
      <c r="AF2011" s="213" t="s">
        <v>24</v>
      </c>
      <c r="AG2011" s="213" t="s">
        <v>24</v>
      </c>
      <c r="AH2011" s="1305"/>
      <c r="AI2011" s="244" t="str">
        <f t="shared" si="179"/>
        <v>HD 465, HD 785------</v>
      </c>
      <c r="AJ2011" s="1307">
        <f t="shared" si="178"/>
        <v>43696</v>
      </c>
      <c r="AK2011" s="199" t="s">
        <v>24</v>
      </c>
      <c r="AL2011" s="679">
        <v>43696</v>
      </c>
      <c r="AM2011" s="213"/>
      <c r="AN2011" s="244"/>
      <c r="AO2011" s="244"/>
      <c r="AP2011" s="213"/>
      <c r="AQ2011" s="1231" t="s">
        <v>3094</v>
      </c>
      <c r="AR2011" s="213"/>
      <c r="AS2011" s="213"/>
      <c r="AT2011" s="213"/>
      <c r="AU2011" s="213"/>
      <c r="AV2011" s="885"/>
      <c r="AW2011" s="885"/>
      <c r="AX2011" s="885"/>
      <c r="AY2011" s="885"/>
      <c r="AZ2011" s="177"/>
    </row>
    <row r="2012" spans="2:60" ht="15" customHeight="1">
      <c r="B2012" s="1310">
        <v>2006</v>
      </c>
      <c r="C2012" s="553" t="s">
        <v>10033</v>
      </c>
      <c r="D2012" s="384" t="s">
        <v>230</v>
      </c>
      <c r="E2012" s="230" t="s">
        <v>4222</v>
      </c>
      <c r="F2012" s="232" t="s">
        <v>10034</v>
      </c>
      <c r="G2012" s="311" t="s">
        <v>102</v>
      </c>
      <c r="H2012" s="522" t="s">
        <v>24</v>
      </c>
      <c r="I2012" s="731">
        <v>34843</v>
      </c>
      <c r="J2012" s="231">
        <f t="shared" ca="1" si="175"/>
        <v>26</v>
      </c>
      <c r="K2012" s="312" t="s">
        <v>24</v>
      </c>
      <c r="L2012" s="322" t="s">
        <v>24</v>
      </c>
      <c r="M2012" s="332" t="s">
        <v>24</v>
      </c>
      <c r="N2012" s="576">
        <v>43711</v>
      </c>
      <c r="O2012" s="199" t="s">
        <v>24</v>
      </c>
      <c r="P2012" s="199" t="s">
        <v>24</v>
      </c>
      <c r="Q2012" s="198" t="str">
        <f t="shared" si="176"/>
        <v>-</v>
      </c>
      <c r="R2012" s="181" t="str">
        <f t="shared" ca="1" si="177"/>
        <v>TIDAK MCU</v>
      </c>
      <c r="S2012" s="451" t="s">
        <v>10911</v>
      </c>
      <c r="T2012" s="1330">
        <v>44340</v>
      </c>
      <c r="U2012" s="344">
        <v>44340</v>
      </c>
      <c r="V2012" s="1330" t="s">
        <v>24</v>
      </c>
      <c r="W2012" s="136" t="s">
        <v>24</v>
      </c>
      <c r="X2012" s="200"/>
      <c r="Y2012" s="201"/>
      <c r="Z2012" s="202"/>
      <c r="AA2012" s="462" t="s">
        <v>926</v>
      </c>
      <c r="AB2012" s="230" t="s">
        <v>24</v>
      </c>
      <c r="AC2012" s="230" t="s">
        <v>24</v>
      </c>
      <c r="AD2012" s="230" t="s">
        <v>24</v>
      </c>
      <c r="AE2012" s="213" t="s">
        <v>24</v>
      </c>
      <c r="AF2012" s="213" t="s">
        <v>24</v>
      </c>
      <c r="AG2012" s="213" t="s">
        <v>24</v>
      </c>
      <c r="AH2012" s="1305"/>
      <c r="AI2012" s="244" t="str">
        <f t="shared" si="179"/>
        <v>HD 465, HD 785------</v>
      </c>
      <c r="AJ2012" s="1307">
        <f t="shared" si="178"/>
        <v>43711</v>
      </c>
      <c r="AK2012" s="199" t="s">
        <v>24</v>
      </c>
      <c r="AL2012" s="679">
        <v>43711</v>
      </c>
      <c r="AM2012" s="213"/>
      <c r="AN2012" s="244"/>
      <c r="AO2012" s="244"/>
      <c r="AP2012" s="213"/>
      <c r="AQ2012" s="1231" t="s">
        <v>3094</v>
      </c>
      <c r="AR2012" s="213"/>
      <c r="AS2012" s="213"/>
      <c r="AT2012" s="213"/>
      <c r="AU2012" s="213"/>
      <c r="AV2012" s="177"/>
      <c r="AW2012" s="177"/>
      <c r="AX2012" s="177"/>
      <c r="AY2012" s="177"/>
      <c r="AZ2012" s="177"/>
    </row>
    <row r="2013" spans="2:60" ht="15" customHeight="1">
      <c r="B2013" s="1310">
        <v>2007</v>
      </c>
      <c r="C2013" s="553" t="s">
        <v>10035</v>
      </c>
      <c r="D2013" s="232" t="s">
        <v>943</v>
      </c>
      <c r="E2013" s="1319" t="s">
        <v>4222</v>
      </c>
      <c r="F2013" s="1314" t="s">
        <v>10036</v>
      </c>
      <c r="G2013" s="509" t="s">
        <v>102</v>
      </c>
      <c r="H2013" s="612" t="s">
        <v>10037</v>
      </c>
      <c r="I2013" s="731">
        <v>32007</v>
      </c>
      <c r="J2013" s="903">
        <f t="shared" ca="1" si="175"/>
        <v>34</v>
      </c>
      <c r="K2013" s="180" t="s">
        <v>83</v>
      </c>
      <c r="L2013" s="613" t="s">
        <v>24</v>
      </c>
      <c r="M2013" s="518">
        <v>44061</v>
      </c>
      <c r="N2013" s="576">
        <v>43739</v>
      </c>
      <c r="O2013" s="199" t="s">
        <v>24</v>
      </c>
      <c r="P2013" s="199" t="s">
        <v>24</v>
      </c>
      <c r="Q2013" s="198" t="str">
        <f t="shared" si="176"/>
        <v>-</v>
      </c>
      <c r="R2013" s="181" t="str">
        <f t="shared" ca="1" si="177"/>
        <v>TIDAK MCU</v>
      </c>
      <c r="S2013" s="451" t="s">
        <v>10912</v>
      </c>
      <c r="T2013" s="1330">
        <v>44426</v>
      </c>
      <c r="U2013" s="1329">
        <v>44426</v>
      </c>
      <c r="V2013" s="1311">
        <v>44426</v>
      </c>
      <c r="W2013" s="136" t="s">
        <v>24</v>
      </c>
      <c r="X2013" s="200"/>
      <c r="Y2013" s="201"/>
      <c r="Z2013" s="202"/>
      <c r="AA2013" s="230" t="s">
        <v>100</v>
      </c>
      <c r="AB2013" s="230" t="s">
        <v>6961</v>
      </c>
      <c r="AC2013" s="230" t="s">
        <v>11338</v>
      </c>
      <c r="AD2013" s="230" t="s">
        <v>24</v>
      </c>
      <c r="AE2013" s="213" t="s">
        <v>24</v>
      </c>
      <c r="AF2013" s="213" t="s">
        <v>24</v>
      </c>
      <c r="AG2013" s="213" t="s">
        <v>24</v>
      </c>
      <c r="AH2013" s="1305"/>
      <c r="AI2013" s="244" t="str">
        <f t="shared" si="179"/>
        <v>LIGHT VEHICLEDR 245 SPC 300 - PC 2000----</v>
      </c>
      <c r="AJ2013" s="1307">
        <f t="shared" si="178"/>
        <v>43739</v>
      </c>
      <c r="AK2013" s="199" t="s">
        <v>24</v>
      </c>
      <c r="AL2013" s="679">
        <v>43739</v>
      </c>
      <c r="AM2013" s="213"/>
      <c r="AN2013" s="244"/>
      <c r="AO2013" s="244"/>
      <c r="AP2013" s="213"/>
      <c r="AQ2013" s="1231" t="s">
        <v>3094</v>
      </c>
      <c r="AR2013" s="213"/>
      <c r="AS2013" s="213"/>
      <c r="AT2013" s="213"/>
      <c r="AU2013" s="213"/>
      <c r="AV2013" s="885"/>
      <c r="AW2013" s="885"/>
      <c r="AX2013" s="885"/>
      <c r="AY2013" s="885"/>
      <c r="AZ2013" s="177"/>
    </row>
    <row r="2014" spans="2:60" ht="15" customHeight="1">
      <c r="B2014" s="1310">
        <v>2008</v>
      </c>
      <c r="C2014" s="553" t="s">
        <v>10038</v>
      </c>
      <c r="D2014" s="384" t="s">
        <v>230</v>
      </c>
      <c r="E2014" s="521" t="s">
        <v>4222</v>
      </c>
      <c r="F2014" s="509" t="s">
        <v>10039</v>
      </c>
      <c r="G2014" s="509" t="s">
        <v>102</v>
      </c>
      <c r="H2014" s="522" t="s">
        <v>24</v>
      </c>
      <c r="I2014" s="731">
        <v>30291</v>
      </c>
      <c r="J2014" s="231">
        <f t="shared" ca="1" si="175"/>
        <v>39</v>
      </c>
      <c r="K2014" s="176" t="s">
        <v>24</v>
      </c>
      <c r="L2014" s="170" t="s">
        <v>24</v>
      </c>
      <c r="M2014" s="173" t="s">
        <v>24</v>
      </c>
      <c r="N2014" s="576">
        <v>41422</v>
      </c>
      <c r="O2014" s="217" t="s">
        <v>24</v>
      </c>
      <c r="P2014" s="530" t="s">
        <v>24</v>
      </c>
      <c r="Q2014" s="198" t="str">
        <f t="shared" si="176"/>
        <v>-</v>
      </c>
      <c r="R2014" s="181" t="str">
        <f t="shared" ca="1" si="177"/>
        <v>TIDAK MCU</v>
      </c>
      <c r="S2014" s="451" t="s">
        <v>10913</v>
      </c>
      <c r="T2014" s="1330">
        <v>44536</v>
      </c>
      <c r="U2014" s="1329">
        <v>44536</v>
      </c>
      <c r="V2014" s="1330" t="s">
        <v>24</v>
      </c>
      <c r="W2014" s="136" t="s">
        <v>24</v>
      </c>
      <c r="X2014" s="200"/>
      <c r="Y2014" s="201"/>
      <c r="Z2014" s="202"/>
      <c r="AA2014" s="230" t="s">
        <v>926</v>
      </c>
      <c r="AB2014" s="230" t="s">
        <v>930</v>
      </c>
      <c r="AC2014" s="230" t="s">
        <v>24</v>
      </c>
      <c r="AD2014" s="230" t="s">
        <v>24</v>
      </c>
      <c r="AE2014" s="213" t="s">
        <v>24</v>
      </c>
      <c r="AF2014" s="213" t="s">
        <v>24</v>
      </c>
      <c r="AG2014" s="213" t="s">
        <v>24</v>
      </c>
      <c r="AH2014" s="1305"/>
      <c r="AI2014" s="244" t="str">
        <f t="shared" si="179"/>
        <v>HD 465, HD 785HM 400-----</v>
      </c>
      <c r="AJ2014" s="1307">
        <f t="shared" si="178"/>
        <v>41422</v>
      </c>
      <c r="AK2014" s="530">
        <v>44070</v>
      </c>
      <c r="AL2014" s="696">
        <v>41429</v>
      </c>
      <c r="AM2014" s="213"/>
      <c r="AN2014" s="244"/>
      <c r="AO2014" s="244"/>
      <c r="AP2014" s="213"/>
      <c r="AQ2014" s="180" t="s">
        <v>3094</v>
      </c>
      <c r="AR2014" s="213"/>
      <c r="AS2014" s="213"/>
      <c r="AT2014" s="213"/>
      <c r="AU2014" s="213"/>
      <c r="AV2014" s="177"/>
      <c r="AW2014" s="177"/>
      <c r="AX2014" s="177"/>
      <c r="AY2014" s="177"/>
      <c r="AZ2014" s="177"/>
    </row>
    <row r="2015" spans="2:60" ht="15" customHeight="1">
      <c r="B2015" s="1310">
        <v>2009</v>
      </c>
      <c r="C2015" s="553" t="s">
        <v>10040</v>
      </c>
      <c r="D2015" s="384" t="s">
        <v>10022</v>
      </c>
      <c r="E2015" s="554" t="s">
        <v>4222</v>
      </c>
      <c r="F2015" s="509" t="s">
        <v>10041</v>
      </c>
      <c r="G2015" s="509" t="s">
        <v>102</v>
      </c>
      <c r="H2015" s="522" t="s">
        <v>24</v>
      </c>
      <c r="I2015" s="731">
        <v>33385</v>
      </c>
      <c r="J2015" s="231">
        <f t="shared" ca="1" si="175"/>
        <v>31</v>
      </c>
      <c r="K2015" s="698" t="s">
        <v>83</v>
      </c>
      <c r="L2015" s="2071">
        <v>910512202376</v>
      </c>
      <c r="M2015" s="692">
        <v>45439</v>
      </c>
      <c r="N2015" s="576">
        <v>43716</v>
      </c>
      <c r="O2015" s="217" t="s">
        <v>24</v>
      </c>
      <c r="P2015" s="530" t="s">
        <v>24</v>
      </c>
      <c r="Q2015" s="198" t="str">
        <f t="shared" si="176"/>
        <v>-</v>
      </c>
      <c r="R2015" s="181" t="str">
        <f t="shared" ca="1" si="177"/>
        <v>TIDAK MCU</v>
      </c>
      <c r="S2015" s="451" t="s">
        <v>10914</v>
      </c>
      <c r="T2015" s="1330">
        <v>44343</v>
      </c>
      <c r="U2015" s="1329">
        <v>44343</v>
      </c>
      <c r="V2015" s="1311">
        <v>44343</v>
      </c>
      <c r="W2015" s="136" t="s">
        <v>24</v>
      </c>
      <c r="X2015" s="200"/>
      <c r="Y2015" s="201"/>
      <c r="Z2015" s="202"/>
      <c r="AA2015" s="230" t="s">
        <v>100</v>
      </c>
      <c r="AB2015" s="230" t="s">
        <v>24</v>
      </c>
      <c r="AC2015" s="230" t="s">
        <v>24</v>
      </c>
      <c r="AD2015" s="230" t="s">
        <v>24</v>
      </c>
      <c r="AE2015" s="213" t="s">
        <v>24</v>
      </c>
      <c r="AF2015" s="213" t="s">
        <v>24</v>
      </c>
      <c r="AG2015" s="213" t="s">
        <v>24</v>
      </c>
      <c r="AH2015" s="1305"/>
      <c r="AI2015" s="244" t="str">
        <f t="shared" si="179"/>
        <v>LIGHT VEHICLE------</v>
      </c>
      <c r="AJ2015" s="1307">
        <f t="shared" si="178"/>
        <v>43716</v>
      </c>
      <c r="AK2015" s="530">
        <v>43985</v>
      </c>
      <c r="AL2015" s="679">
        <v>43716</v>
      </c>
      <c r="AM2015" s="213"/>
      <c r="AN2015" s="244"/>
      <c r="AO2015" s="244"/>
      <c r="AP2015" s="213"/>
      <c r="AQ2015" s="1231" t="s">
        <v>3094</v>
      </c>
      <c r="AR2015" s="213"/>
      <c r="AS2015" s="213"/>
      <c r="AT2015" s="213"/>
      <c r="AU2015" s="213"/>
      <c r="AV2015" s="177"/>
      <c r="AW2015" s="177"/>
      <c r="AX2015" s="177"/>
      <c r="AY2015" s="177"/>
      <c r="AZ2015" s="458"/>
      <c r="BA2015" s="2186"/>
      <c r="BB2015" s="2186"/>
      <c r="BC2015" s="2186"/>
      <c r="BD2015" s="2186"/>
      <c r="BE2015" s="2186"/>
      <c r="BF2015" s="2186"/>
      <c r="BG2015" s="2186"/>
      <c r="BH2015" s="2186"/>
    </row>
    <row r="2016" spans="2:60" ht="15" customHeight="1">
      <c r="B2016" s="1310">
        <v>2010</v>
      </c>
      <c r="C2016" s="553" t="s">
        <v>10042</v>
      </c>
      <c r="D2016" s="384" t="s">
        <v>230</v>
      </c>
      <c r="E2016" s="568" t="s">
        <v>4222</v>
      </c>
      <c r="F2016" s="311" t="s">
        <v>10043</v>
      </c>
      <c r="G2016" s="311" t="s">
        <v>102</v>
      </c>
      <c r="H2016" s="522" t="s">
        <v>24</v>
      </c>
      <c r="I2016" s="731">
        <v>33876</v>
      </c>
      <c r="J2016" s="231">
        <f t="shared" ca="1" si="175"/>
        <v>29</v>
      </c>
      <c r="K2016" s="312" t="s">
        <v>24</v>
      </c>
      <c r="L2016" s="322" t="s">
        <v>24</v>
      </c>
      <c r="M2016" s="332" t="s">
        <v>24</v>
      </c>
      <c r="N2016" s="576">
        <v>42740</v>
      </c>
      <c r="O2016" s="217" t="s">
        <v>24</v>
      </c>
      <c r="P2016" s="530" t="s">
        <v>24</v>
      </c>
      <c r="Q2016" s="198" t="str">
        <f t="shared" si="176"/>
        <v>-</v>
      </c>
      <c r="R2016" s="181" t="str">
        <f t="shared" ca="1" si="177"/>
        <v>TIDAK MCU</v>
      </c>
      <c r="S2016" s="451" t="s">
        <v>10915</v>
      </c>
      <c r="T2016" s="1330">
        <v>44468</v>
      </c>
      <c r="U2016" s="344">
        <v>44468</v>
      </c>
      <c r="V2016" s="904" t="s">
        <v>24</v>
      </c>
      <c r="W2016" s="136" t="s">
        <v>24</v>
      </c>
      <c r="X2016" s="200"/>
      <c r="Y2016" s="201"/>
      <c r="Z2016" s="202"/>
      <c r="AA2016" s="230" t="s">
        <v>926</v>
      </c>
      <c r="AB2016" s="462" t="s">
        <v>925</v>
      </c>
      <c r="AC2016" s="230" t="s">
        <v>6967</v>
      </c>
      <c r="AD2016" s="230" t="s">
        <v>24</v>
      </c>
      <c r="AE2016" s="213" t="s">
        <v>24</v>
      </c>
      <c r="AF2016" s="213" t="s">
        <v>24</v>
      </c>
      <c r="AG2016" s="213" t="s">
        <v>24</v>
      </c>
      <c r="AH2016" s="1305"/>
      <c r="AI2016" s="244" t="str">
        <f t="shared" si="179"/>
        <v>HD 465, HD 785PC 200 - PC 2000HITACHI ZX 870----</v>
      </c>
      <c r="AJ2016" s="1307">
        <f t="shared" si="178"/>
        <v>42740</v>
      </c>
      <c r="AK2016" s="530" t="s">
        <v>24</v>
      </c>
      <c r="AL2016" s="696">
        <v>42747</v>
      </c>
      <c r="AM2016" s="213"/>
      <c r="AN2016" s="244"/>
      <c r="AO2016" s="244"/>
      <c r="AP2016" s="213"/>
      <c r="AQ2016" s="1231" t="s">
        <v>3094</v>
      </c>
      <c r="AR2016" s="213"/>
      <c r="AS2016" s="213"/>
      <c r="AT2016" s="213"/>
      <c r="AU2016" s="213"/>
      <c r="AV2016" s="177"/>
      <c r="AW2016" s="177"/>
      <c r="AX2016" s="177"/>
      <c r="AY2016" s="177"/>
      <c r="AZ2016" s="177"/>
    </row>
    <row r="2017" spans="2:52" ht="15" customHeight="1">
      <c r="B2017" s="1310">
        <v>2011</v>
      </c>
      <c r="C2017" s="553" t="s">
        <v>10044</v>
      </c>
      <c r="D2017" s="384" t="s">
        <v>230</v>
      </c>
      <c r="E2017" s="1314" t="s">
        <v>4222</v>
      </c>
      <c r="F2017" s="1314" t="s">
        <v>10045</v>
      </c>
      <c r="G2017" s="509" t="s">
        <v>102</v>
      </c>
      <c r="H2017" s="522" t="s">
        <v>24</v>
      </c>
      <c r="I2017" s="731">
        <v>33163</v>
      </c>
      <c r="J2017" s="231">
        <f t="shared" ca="1" si="175"/>
        <v>31</v>
      </c>
      <c r="K2017" s="176" t="s">
        <v>24</v>
      </c>
      <c r="L2017" s="170" t="s">
        <v>24</v>
      </c>
      <c r="M2017" s="173" t="s">
        <v>24</v>
      </c>
      <c r="N2017" s="1904">
        <v>43709</v>
      </c>
      <c r="O2017" s="199" t="s">
        <v>24</v>
      </c>
      <c r="P2017" s="199" t="s">
        <v>24</v>
      </c>
      <c r="Q2017" s="198" t="str">
        <f t="shared" si="176"/>
        <v>-</v>
      </c>
      <c r="R2017" s="181" t="str">
        <f t="shared" ca="1" si="177"/>
        <v>TIDAK MCU</v>
      </c>
      <c r="S2017" s="451" t="s">
        <v>10916</v>
      </c>
      <c r="T2017" s="1330">
        <v>44486</v>
      </c>
      <c r="U2017" s="1329">
        <v>44486</v>
      </c>
      <c r="V2017" s="1330" t="s">
        <v>24</v>
      </c>
      <c r="W2017" s="136" t="s">
        <v>24</v>
      </c>
      <c r="X2017" s="200"/>
      <c r="Y2017" s="201"/>
      <c r="Z2017" s="202"/>
      <c r="AA2017" s="1319" t="s">
        <v>926</v>
      </c>
      <c r="AB2017" s="230" t="s">
        <v>24</v>
      </c>
      <c r="AC2017" s="230" t="s">
        <v>24</v>
      </c>
      <c r="AD2017" s="230" t="s">
        <v>24</v>
      </c>
      <c r="AE2017" s="213" t="s">
        <v>24</v>
      </c>
      <c r="AF2017" s="213" t="s">
        <v>24</v>
      </c>
      <c r="AG2017" s="213" t="s">
        <v>24</v>
      </c>
      <c r="AH2017" s="1305"/>
      <c r="AI2017" s="244" t="str">
        <f t="shared" si="179"/>
        <v>HD 465, HD 785------</v>
      </c>
      <c r="AJ2017" s="1315">
        <f t="shared" si="178"/>
        <v>43709</v>
      </c>
      <c r="AK2017" s="199" t="s">
        <v>24</v>
      </c>
      <c r="AL2017" s="679">
        <v>43709</v>
      </c>
      <c r="AM2017" s="213"/>
      <c r="AN2017" s="244"/>
      <c r="AO2017" s="244"/>
      <c r="AP2017" s="213"/>
      <c r="AQ2017" s="180"/>
      <c r="AR2017" s="213"/>
      <c r="AS2017" s="213"/>
      <c r="AT2017" s="213"/>
      <c r="AU2017" s="213"/>
      <c r="AV2017" s="177"/>
      <c r="AW2017" s="177"/>
      <c r="AX2017" s="177"/>
      <c r="AY2017" s="177"/>
      <c r="AZ2017" s="177"/>
    </row>
    <row r="2018" spans="2:52" ht="15.75" customHeight="1">
      <c r="B2018" s="1310">
        <v>2012</v>
      </c>
      <c r="C2018" s="553" t="s">
        <v>10046</v>
      </c>
      <c r="D2018" s="568" t="s">
        <v>230</v>
      </c>
      <c r="E2018" s="521" t="s">
        <v>4222</v>
      </c>
      <c r="F2018" s="509" t="s">
        <v>10047</v>
      </c>
      <c r="G2018" s="509" t="s">
        <v>102</v>
      </c>
      <c r="H2018" s="522" t="s">
        <v>24</v>
      </c>
      <c r="I2018" s="731">
        <v>34349</v>
      </c>
      <c r="J2018" s="231">
        <f t="shared" ca="1" si="175"/>
        <v>28</v>
      </c>
      <c r="K2018" s="178" t="s">
        <v>494</v>
      </c>
      <c r="L2018" s="613" t="s">
        <v>24</v>
      </c>
      <c r="M2018" s="181">
        <v>44941</v>
      </c>
      <c r="N2018" s="576">
        <v>43442</v>
      </c>
      <c r="O2018" s="217" t="s">
        <v>24</v>
      </c>
      <c r="P2018" s="530" t="s">
        <v>24</v>
      </c>
      <c r="Q2018" s="198" t="str">
        <f t="shared" si="176"/>
        <v>-</v>
      </c>
      <c r="R2018" s="181" t="str">
        <f t="shared" ca="1" si="177"/>
        <v>TIDAK MCU</v>
      </c>
      <c r="S2018" s="451" t="s">
        <v>10917</v>
      </c>
      <c r="T2018" s="1330">
        <v>44576</v>
      </c>
      <c r="U2018" s="1329">
        <v>44576</v>
      </c>
      <c r="V2018" s="904" t="s">
        <v>24</v>
      </c>
      <c r="W2018" s="136" t="s">
        <v>24</v>
      </c>
      <c r="X2018" s="200"/>
      <c r="Y2018" s="201"/>
      <c r="Z2018" s="952"/>
      <c r="AA2018" s="1305" t="s">
        <v>11339</v>
      </c>
      <c r="AB2018" s="1020" t="s">
        <v>929</v>
      </c>
      <c r="AC2018" s="230" t="s">
        <v>24</v>
      </c>
      <c r="AD2018" s="230" t="s">
        <v>24</v>
      </c>
      <c r="AE2018" s="213" t="s">
        <v>24</v>
      </c>
      <c r="AF2018" s="213" t="s">
        <v>24</v>
      </c>
      <c r="AG2018" s="213" t="s">
        <v>24</v>
      </c>
      <c r="AH2018" s="1305"/>
      <c r="AI2018" s="244" t="str">
        <f t="shared" si="179"/>
        <v>SC P360GD 705, GD 825-----</v>
      </c>
      <c r="AJ2018" s="1307">
        <f t="shared" si="178"/>
        <v>43442</v>
      </c>
      <c r="AK2018" s="530" t="s">
        <v>24</v>
      </c>
      <c r="AL2018" s="696">
        <v>43449</v>
      </c>
      <c r="AM2018" s="213"/>
      <c r="AN2018" s="244"/>
      <c r="AO2018" s="244"/>
      <c r="AP2018" s="213"/>
      <c r="AQ2018" s="180"/>
      <c r="AR2018" s="213"/>
      <c r="AS2018" s="213"/>
      <c r="AT2018" s="213"/>
      <c r="AU2018" s="213"/>
      <c r="AV2018" s="177"/>
      <c r="AW2018" s="177"/>
      <c r="AX2018" s="177"/>
      <c r="AY2018" s="177"/>
      <c r="AZ2018" s="177"/>
    </row>
    <row r="2019" spans="2:52" ht="15" customHeight="1">
      <c r="B2019" s="1310">
        <v>2013</v>
      </c>
      <c r="C2019" s="553" t="s">
        <v>10048</v>
      </c>
      <c r="D2019" s="684" t="s">
        <v>230</v>
      </c>
      <c r="E2019" s="521" t="s">
        <v>4222</v>
      </c>
      <c r="F2019" s="509" t="s">
        <v>10049</v>
      </c>
      <c r="G2019" s="509" t="s">
        <v>102</v>
      </c>
      <c r="H2019" s="522" t="s">
        <v>24</v>
      </c>
      <c r="I2019" s="731">
        <v>32347</v>
      </c>
      <c r="J2019" s="231">
        <f t="shared" ca="1" si="175"/>
        <v>34</v>
      </c>
      <c r="K2019" s="176" t="s">
        <v>24</v>
      </c>
      <c r="L2019" s="170" t="s">
        <v>24</v>
      </c>
      <c r="M2019" s="173" t="s">
        <v>24</v>
      </c>
      <c r="N2019" s="576">
        <v>43442</v>
      </c>
      <c r="O2019" s="199" t="s">
        <v>24</v>
      </c>
      <c r="P2019" s="199" t="s">
        <v>24</v>
      </c>
      <c r="Q2019" s="198" t="str">
        <f t="shared" si="176"/>
        <v>-</v>
      </c>
      <c r="R2019" s="181" t="str">
        <f t="shared" ca="1" si="177"/>
        <v>TIDAK MCU</v>
      </c>
      <c r="S2019" s="451" t="s">
        <v>10918</v>
      </c>
      <c r="T2019" s="1330">
        <v>44400</v>
      </c>
      <c r="U2019" s="887">
        <v>44400</v>
      </c>
      <c r="V2019" s="1330" t="s">
        <v>24</v>
      </c>
      <c r="W2019" s="136" t="s">
        <v>24</v>
      </c>
      <c r="X2019" s="200"/>
      <c r="Y2019" s="201"/>
      <c r="Z2019" s="202"/>
      <c r="AA2019" s="1319" t="s">
        <v>928</v>
      </c>
      <c r="AB2019" s="462" t="s">
        <v>929</v>
      </c>
      <c r="AC2019" s="230" t="s">
        <v>24</v>
      </c>
      <c r="AD2019" s="230" t="s">
        <v>24</v>
      </c>
      <c r="AE2019" s="213" t="s">
        <v>24</v>
      </c>
      <c r="AF2019" s="213" t="s">
        <v>24</v>
      </c>
      <c r="AG2019" s="213" t="s">
        <v>24</v>
      </c>
      <c r="AH2019" s="1305"/>
      <c r="AI2019" s="244" t="str">
        <f t="shared" si="179"/>
        <v>DZ 85 - DZ 375GD 705, GD 825-----</v>
      </c>
      <c r="AJ2019" s="1307">
        <f t="shared" si="178"/>
        <v>43442</v>
      </c>
      <c r="AK2019" s="199">
        <v>44031</v>
      </c>
      <c r="AL2019" s="696">
        <v>43449</v>
      </c>
      <c r="AM2019" s="213"/>
      <c r="AN2019" s="244"/>
      <c r="AO2019" s="244"/>
      <c r="AP2019" s="213"/>
      <c r="AQ2019" s="1231" t="s">
        <v>3094</v>
      </c>
      <c r="AR2019" s="213"/>
      <c r="AS2019" s="213"/>
      <c r="AT2019" s="213"/>
      <c r="AU2019" s="213"/>
      <c r="AV2019" s="177"/>
      <c r="AW2019" s="177"/>
      <c r="AX2019" s="177"/>
      <c r="AY2019" s="177"/>
      <c r="AZ2019" s="885"/>
    </row>
    <row r="2020" spans="2:52" ht="15" customHeight="1">
      <c r="B2020" s="1310">
        <v>2014</v>
      </c>
      <c r="C2020" s="553" t="s">
        <v>10050</v>
      </c>
      <c r="D2020" s="684" t="s">
        <v>230</v>
      </c>
      <c r="E2020" s="521" t="s">
        <v>4222</v>
      </c>
      <c r="F2020" s="509" t="s">
        <v>10051</v>
      </c>
      <c r="G2020" s="509" t="s">
        <v>102</v>
      </c>
      <c r="H2020" s="935" t="s">
        <v>24</v>
      </c>
      <c r="I2020" s="731">
        <v>32175</v>
      </c>
      <c r="J2020" s="231">
        <f t="shared" ca="1" si="175"/>
        <v>34</v>
      </c>
      <c r="K2020" s="176" t="s">
        <v>24</v>
      </c>
      <c r="L2020" s="170" t="s">
        <v>24</v>
      </c>
      <c r="M2020" s="173" t="s">
        <v>24</v>
      </c>
      <c r="N2020" s="576">
        <v>41524</v>
      </c>
      <c r="O2020" s="199" t="s">
        <v>24</v>
      </c>
      <c r="P2020" s="199" t="s">
        <v>24</v>
      </c>
      <c r="Q2020" s="198" t="str">
        <f t="shared" si="176"/>
        <v>-</v>
      </c>
      <c r="R2020" s="181" t="str">
        <f t="shared" ca="1" si="177"/>
        <v>TIDAK MCU</v>
      </c>
      <c r="S2020" s="451" t="s">
        <v>10919</v>
      </c>
      <c r="T2020" s="1330">
        <v>44594</v>
      </c>
      <c r="U2020" s="1329">
        <v>44594</v>
      </c>
      <c r="V2020" s="904" t="s">
        <v>24</v>
      </c>
      <c r="W2020" s="136" t="s">
        <v>24</v>
      </c>
      <c r="X2020" s="200"/>
      <c r="Y2020" s="201"/>
      <c r="Z2020" s="202"/>
      <c r="AA2020" s="1319" t="s">
        <v>11338</v>
      </c>
      <c r="AB2020" s="230" t="s">
        <v>6967</v>
      </c>
      <c r="AC2020" s="230" t="s">
        <v>24</v>
      </c>
      <c r="AD2020" s="230" t="s">
        <v>24</v>
      </c>
      <c r="AE2020" s="213" t="s">
        <v>24</v>
      </c>
      <c r="AF2020" s="213" t="s">
        <v>24</v>
      </c>
      <c r="AG2020" s="213" t="s">
        <v>24</v>
      </c>
      <c r="AH2020" s="1305"/>
      <c r="AI2020" s="244" t="str">
        <f t="shared" si="179"/>
        <v>PC 300 - PC 2000HITACHI ZX 870-----</v>
      </c>
      <c r="AJ2020" s="1315">
        <f t="shared" si="178"/>
        <v>41524</v>
      </c>
      <c r="AK2020" s="199" t="s">
        <v>24</v>
      </c>
      <c r="AL2020" s="696">
        <v>41531</v>
      </c>
      <c r="AM2020" s="213"/>
      <c r="AN2020" s="244"/>
      <c r="AO2020" s="244"/>
      <c r="AP2020" s="213"/>
      <c r="AQ2020" s="1231" t="s">
        <v>3094</v>
      </c>
      <c r="AR2020" s="213"/>
      <c r="AS2020" s="213"/>
      <c r="AT2020" s="213"/>
      <c r="AU2020" s="213"/>
      <c r="AV2020" s="177"/>
      <c r="AW2020" s="177"/>
      <c r="AX2020" s="177"/>
      <c r="AY2020" s="177"/>
      <c r="AZ2020" s="177"/>
    </row>
    <row r="2021" spans="2:52" ht="15" customHeight="1">
      <c r="B2021" s="1310">
        <v>2015</v>
      </c>
      <c r="C2021" s="553" t="s">
        <v>10052</v>
      </c>
      <c r="D2021" s="384" t="s">
        <v>230</v>
      </c>
      <c r="E2021" s="521" t="s">
        <v>4222</v>
      </c>
      <c r="F2021" s="509" t="s">
        <v>10053</v>
      </c>
      <c r="G2021" s="509" t="s">
        <v>102</v>
      </c>
      <c r="H2021" s="522" t="s">
        <v>24</v>
      </c>
      <c r="I2021" s="731">
        <v>33816</v>
      </c>
      <c r="J2021" s="231">
        <f t="shared" ca="1" si="175"/>
        <v>29</v>
      </c>
      <c r="K2021" s="176" t="s">
        <v>24</v>
      </c>
      <c r="L2021" s="170" t="s">
        <v>24</v>
      </c>
      <c r="M2021" s="173" t="s">
        <v>24</v>
      </c>
      <c r="N2021" s="576">
        <v>40716</v>
      </c>
      <c r="O2021" s="199" t="s">
        <v>24</v>
      </c>
      <c r="P2021" s="199" t="s">
        <v>24</v>
      </c>
      <c r="Q2021" s="198" t="str">
        <f t="shared" si="176"/>
        <v>-</v>
      </c>
      <c r="R2021" s="181" t="str">
        <f t="shared" ca="1" si="177"/>
        <v>TIDAK MCU</v>
      </c>
      <c r="S2021" s="451" t="s">
        <v>10920</v>
      </c>
      <c r="T2021" s="1330">
        <v>44408</v>
      </c>
      <c r="U2021" s="1329">
        <v>44408</v>
      </c>
      <c r="V2021" s="1330" t="s">
        <v>24</v>
      </c>
      <c r="W2021" s="136" t="s">
        <v>24</v>
      </c>
      <c r="X2021" s="200"/>
      <c r="Y2021" s="201"/>
      <c r="Z2021" s="202"/>
      <c r="AA2021" s="1319" t="s">
        <v>925</v>
      </c>
      <c r="AB2021" s="462" t="s">
        <v>6967</v>
      </c>
      <c r="AC2021" s="230" t="s">
        <v>24</v>
      </c>
      <c r="AD2021" s="230" t="s">
        <v>24</v>
      </c>
      <c r="AE2021" s="213" t="s">
        <v>24</v>
      </c>
      <c r="AF2021" s="213" t="s">
        <v>24</v>
      </c>
      <c r="AG2021" s="213" t="s">
        <v>24</v>
      </c>
      <c r="AH2021" s="369"/>
      <c r="AI2021" s="244" t="str">
        <f t="shared" si="179"/>
        <v>PC 200 - PC 2000HITACHI ZX 870-----</v>
      </c>
      <c r="AJ2021" s="1307">
        <f t="shared" si="178"/>
        <v>40716</v>
      </c>
      <c r="AK2021" s="199">
        <v>44031</v>
      </c>
      <c r="AL2021" s="696">
        <v>40723</v>
      </c>
      <c r="AM2021" s="213"/>
      <c r="AN2021" s="244"/>
      <c r="AO2021" s="244"/>
      <c r="AP2021" s="213"/>
      <c r="AQ2021" s="1231" t="s">
        <v>3094</v>
      </c>
      <c r="AR2021" s="213"/>
      <c r="AS2021" s="213"/>
      <c r="AT2021" s="213"/>
      <c r="AU2021" s="213"/>
      <c r="AV2021" s="885"/>
      <c r="AW2021" s="885"/>
      <c r="AX2021" s="885"/>
      <c r="AY2021" s="885"/>
      <c r="AZ2021" s="177"/>
    </row>
    <row r="2022" spans="2:52" ht="15" customHeight="1">
      <c r="B2022" s="1310">
        <v>2016</v>
      </c>
      <c r="C2022" s="553" t="s">
        <v>10054</v>
      </c>
      <c r="D2022" s="684" t="s">
        <v>230</v>
      </c>
      <c r="E2022" s="554" t="s">
        <v>4222</v>
      </c>
      <c r="F2022" s="509" t="s">
        <v>10055</v>
      </c>
      <c r="G2022" s="509" t="s">
        <v>102</v>
      </c>
      <c r="H2022" s="522" t="s">
        <v>24</v>
      </c>
      <c r="I2022" s="731">
        <v>32232</v>
      </c>
      <c r="J2022" s="231">
        <f t="shared" ca="1" si="175"/>
        <v>34</v>
      </c>
      <c r="K2022" s="176" t="s">
        <v>24</v>
      </c>
      <c r="L2022" s="170" t="s">
        <v>24</v>
      </c>
      <c r="M2022" s="173" t="s">
        <v>24</v>
      </c>
      <c r="N2022" s="576">
        <v>41440</v>
      </c>
      <c r="O2022" s="199" t="s">
        <v>24</v>
      </c>
      <c r="P2022" s="199" t="s">
        <v>24</v>
      </c>
      <c r="Q2022" s="198" t="str">
        <f t="shared" si="176"/>
        <v>-</v>
      </c>
      <c r="R2022" s="181" t="str">
        <f t="shared" ca="1" si="177"/>
        <v>TIDAK MCU</v>
      </c>
      <c r="S2022" s="451" t="s">
        <v>10921</v>
      </c>
      <c r="T2022" s="1330">
        <v>44650</v>
      </c>
      <c r="U2022" s="887">
        <v>44650</v>
      </c>
      <c r="V2022" s="1330" t="s">
        <v>24</v>
      </c>
      <c r="W2022" s="136" t="s">
        <v>24</v>
      </c>
      <c r="X2022" s="200"/>
      <c r="Y2022" s="201"/>
      <c r="Z2022" s="202"/>
      <c r="AA2022" s="1319" t="s">
        <v>929</v>
      </c>
      <c r="AB2022" s="230" t="s">
        <v>930</v>
      </c>
      <c r="AC2022" s="230" t="s">
        <v>9109</v>
      </c>
      <c r="AD2022" s="230" t="s">
        <v>24</v>
      </c>
      <c r="AE2022" s="213" t="s">
        <v>24</v>
      </c>
      <c r="AF2022" s="213" t="s">
        <v>24</v>
      </c>
      <c r="AG2022" s="213" t="s">
        <v>24</v>
      </c>
      <c r="AH2022" s="1305"/>
      <c r="AI2022" s="244" t="str">
        <f t="shared" si="179"/>
        <v>GD 705, GD 825HM 400GD CAT 14M3----</v>
      </c>
      <c r="AJ2022" s="1307">
        <f t="shared" si="178"/>
        <v>41440</v>
      </c>
      <c r="AK2022" s="199">
        <v>43718</v>
      </c>
      <c r="AL2022" s="696">
        <v>43718</v>
      </c>
      <c r="AM2022" s="213"/>
      <c r="AN2022" s="244"/>
      <c r="AO2022" s="244"/>
      <c r="AP2022" s="213"/>
      <c r="AQ2022" s="180"/>
      <c r="AR2022" s="213"/>
      <c r="AS2022" s="213"/>
      <c r="AT2022" s="213"/>
      <c r="AU2022" s="213"/>
      <c r="AV2022" s="177"/>
      <c r="AW2022" s="177"/>
      <c r="AX2022" s="177"/>
      <c r="AY2022" s="177"/>
      <c r="AZ2022" s="177"/>
    </row>
    <row r="2023" spans="2:52" ht="15" customHeight="1">
      <c r="B2023" s="1310">
        <v>2017</v>
      </c>
      <c r="C2023" s="553" t="s">
        <v>10056</v>
      </c>
      <c r="D2023" s="684" t="s">
        <v>230</v>
      </c>
      <c r="E2023" s="554" t="s">
        <v>4222</v>
      </c>
      <c r="F2023" s="509" t="s">
        <v>10057</v>
      </c>
      <c r="G2023" s="509" t="s">
        <v>102</v>
      </c>
      <c r="H2023" s="522" t="s">
        <v>24</v>
      </c>
      <c r="I2023" s="731">
        <v>33768</v>
      </c>
      <c r="J2023" s="903">
        <f t="shared" ca="1" si="175"/>
        <v>30</v>
      </c>
      <c r="K2023" s="176" t="s">
        <v>24</v>
      </c>
      <c r="L2023" s="170" t="s">
        <v>24</v>
      </c>
      <c r="M2023" s="173" t="s">
        <v>24</v>
      </c>
      <c r="N2023" s="576">
        <v>41451</v>
      </c>
      <c r="O2023" s="199" t="s">
        <v>24</v>
      </c>
      <c r="P2023" s="199" t="s">
        <v>24</v>
      </c>
      <c r="Q2023" s="198" t="str">
        <f t="shared" si="176"/>
        <v>-</v>
      </c>
      <c r="R2023" s="181" t="str">
        <f t="shared" ca="1" si="177"/>
        <v>TIDAK MCU</v>
      </c>
      <c r="S2023" s="451" t="s">
        <v>10922</v>
      </c>
      <c r="T2023" s="1330">
        <v>44360</v>
      </c>
      <c r="U2023" s="1329">
        <v>44360</v>
      </c>
      <c r="V2023" s="1330" t="s">
        <v>24</v>
      </c>
      <c r="W2023" s="136" t="s">
        <v>24</v>
      </c>
      <c r="X2023" s="200"/>
      <c r="Y2023" s="201"/>
      <c r="Z2023" s="202"/>
      <c r="AA2023" s="1319" t="s">
        <v>925</v>
      </c>
      <c r="AB2023" s="462" t="s">
        <v>6967</v>
      </c>
      <c r="AC2023" s="230" t="s">
        <v>24</v>
      </c>
      <c r="AD2023" s="230" t="s">
        <v>24</v>
      </c>
      <c r="AE2023" s="213" t="s">
        <v>24</v>
      </c>
      <c r="AF2023" s="213" t="s">
        <v>24</v>
      </c>
      <c r="AG2023" s="213" t="s">
        <v>24</v>
      </c>
      <c r="AH2023" s="1305"/>
      <c r="AI2023" s="244" t="str">
        <f t="shared" si="179"/>
        <v>PC 200 - PC 2000HITACHI ZX 870-----</v>
      </c>
      <c r="AJ2023" s="1307">
        <f t="shared" si="178"/>
        <v>41451</v>
      </c>
      <c r="AK2023" s="199">
        <v>44015</v>
      </c>
      <c r="AL2023" s="696">
        <v>41458</v>
      </c>
      <c r="AM2023" s="213"/>
      <c r="AN2023" s="244"/>
      <c r="AO2023" s="244"/>
      <c r="AP2023" s="213"/>
      <c r="AQ2023" s="243" t="s">
        <v>3094</v>
      </c>
      <c r="AR2023" s="213"/>
      <c r="AS2023" s="213"/>
      <c r="AT2023" s="213"/>
      <c r="AU2023" s="213"/>
      <c r="AV2023" s="177"/>
      <c r="AW2023" s="177"/>
      <c r="AX2023" s="177"/>
      <c r="AY2023" s="177"/>
      <c r="AZ2023" s="177"/>
    </row>
    <row r="2024" spans="2:52" ht="15" customHeight="1">
      <c r="B2024" s="1310">
        <v>2018</v>
      </c>
      <c r="C2024" s="553" t="s">
        <v>10058</v>
      </c>
      <c r="D2024" s="684" t="s">
        <v>230</v>
      </c>
      <c r="E2024" s="521" t="s">
        <v>4222</v>
      </c>
      <c r="F2024" s="509" t="s">
        <v>10059</v>
      </c>
      <c r="G2024" s="509" t="s">
        <v>102</v>
      </c>
      <c r="H2024" s="935" t="s">
        <v>24</v>
      </c>
      <c r="I2024" s="731">
        <v>32621</v>
      </c>
      <c r="J2024" s="231">
        <f t="shared" ref="J2024:J2087" ca="1" si="180">IF(OR(I2024="",I2024="-"),"-",ROUND((NOW()-I2024)/356,0))</f>
        <v>33</v>
      </c>
      <c r="K2024" s="176" t="s">
        <v>24</v>
      </c>
      <c r="L2024" s="170" t="s">
        <v>24</v>
      </c>
      <c r="M2024" s="173" t="s">
        <v>24</v>
      </c>
      <c r="N2024" s="576">
        <v>41341</v>
      </c>
      <c r="O2024" s="199" t="s">
        <v>24</v>
      </c>
      <c r="P2024" s="199" t="s">
        <v>24</v>
      </c>
      <c r="Q2024" s="198" t="str">
        <f t="shared" si="176"/>
        <v>-</v>
      </c>
      <c r="R2024" s="181" t="str">
        <f t="shared" ca="1" si="177"/>
        <v>TIDAK MCU</v>
      </c>
      <c r="S2024" s="451" t="s">
        <v>10923</v>
      </c>
      <c r="T2024" s="1330">
        <v>44309</v>
      </c>
      <c r="U2024" s="887">
        <v>44309</v>
      </c>
      <c r="V2024" s="904" t="s">
        <v>24</v>
      </c>
      <c r="W2024" s="136" t="s">
        <v>24</v>
      </c>
      <c r="X2024" s="200"/>
      <c r="Y2024" s="201"/>
      <c r="Z2024" s="202"/>
      <c r="AA2024" s="1319" t="s">
        <v>925</v>
      </c>
      <c r="AB2024" s="230" t="s">
        <v>930</v>
      </c>
      <c r="AC2024" s="230" t="s">
        <v>6967</v>
      </c>
      <c r="AD2024" s="230" t="s">
        <v>24</v>
      </c>
      <c r="AE2024" s="213" t="s">
        <v>24</v>
      </c>
      <c r="AF2024" s="213" t="s">
        <v>24</v>
      </c>
      <c r="AG2024" s="213" t="s">
        <v>24</v>
      </c>
      <c r="AH2024" s="1305"/>
      <c r="AI2024" s="244" t="str">
        <f t="shared" si="179"/>
        <v>PC 200 - PC 2000HM 400HITACHI ZX 870----</v>
      </c>
      <c r="AJ2024" s="1307">
        <f t="shared" si="178"/>
        <v>41341</v>
      </c>
      <c r="AK2024" s="199" t="s">
        <v>24</v>
      </c>
      <c r="AL2024" s="696">
        <v>41348</v>
      </c>
      <c r="AM2024" s="213"/>
      <c r="AN2024" s="244"/>
      <c r="AO2024" s="244"/>
      <c r="AP2024" s="213"/>
      <c r="AQ2024" s="243" t="s">
        <v>3094</v>
      </c>
      <c r="AR2024" s="213"/>
      <c r="AS2024" s="213"/>
      <c r="AT2024" s="213"/>
      <c r="AU2024" s="213"/>
      <c r="AV2024" s="885"/>
      <c r="AW2024" s="885"/>
      <c r="AX2024" s="885"/>
      <c r="AY2024" s="885"/>
      <c r="AZ2024" s="177"/>
    </row>
    <row r="2025" spans="2:52" ht="15" customHeight="1">
      <c r="B2025" s="1310">
        <v>2019</v>
      </c>
      <c r="C2025" s="553" t="s">
        <v>10060</v>
      </c>
      <c r="D2025" s="684" t="s">
        <v>230</v>
      </c>
      <c r="E2025" s="554" t="s">
        <v>4222</v>
      </c>
      <c r="F2025" s="509" t="s">
        <v>10061</v>
      </c>
      <c r="G2025" s="509" t="s">
        <v>102</v>
      </c>
      <c r="H2025" s="522" t="s">
        <v>24</v>
      </c>
      <c r="I2025" s="731">
        <v>33769</v>
      </c>
      <c r="J2025" s="231">
        <f t="shared" ca="1" si="180"/>
        <v>30</v>
      </c>
      <c r="K2025" s="176" t="s">
        <v>24</v>
      </c>
      <c r="L2025" s="170" t="s">
        <v>24</v>
      </c>
      <c r="M2025" s="173" t="s">
        <v>24</v>
      </c>
      <c r="N2025" s="576">
        <v>40719</v>
      </c>
      <c r="O2025" s="199" t="s">
        <v>24</v>
      </c>
      <c r="P2025" s="199" t="s">
        <v>24</v>
      </c>
      <c r="Q2025" s="198" t="str">
        <f t="shared" si="176"/>
        <v>-</v>
      </c>
      <c r="R2025" s="181" t="str">
        <f t="shared" ca="1" si="177"/>
        <v>TIDAK MCU</v>
      </c>
      <c r="S2025" s="451" t="s">
        <v>10924</v>
      </c>
      <c r="T2025" s="1330">
        <v>44361</v>
      </c>
      <c r="U2025" s="887">
        <v>44361</v>
      </c>
      <c r="V2025" s="1311">
        <v>44361</v>
      </c>
      <c r="W2025" s="136" t="s">
        <v>24</v>
      </c>
      <c r="X2025" s="200"/>
      <c r="Y2025" s="201"/>
      <c r="Z2025" s="202"/>
      <c r="AA2025" s="1319" t="s">
        <v>928</v>
      </c>
      <c r="AB2025" s="462" t="s">
        <v>929</v>
      </c>
      <c r="AC2025" s="230" t="s">
        <v>6961</v>
      </c>
      <c r="AD2025" s="230" t="s">
        <v>24</v>
      </c>
      <c r="AE2025" s="213" t="s">
        <v>24</v>
      </c>
      <c r="AF2025" s="213" t="s">
        <v>24</v>
      </c>
      <c r="AG2025" s="213" t="s">
        <v>24</v>
      </c>
      <c r="AH2025" s="1305"/>
      <c r="AI2025" s="244" t="str">
        <f t="shared" si="179"/>
        <v>DZ 85 - DZ 375GD 705, GD 825DR 245 S----</v>
      </c>
      <c r="AJ2025" s="1307">
        <f t="shared" si="178"/>
        <v>40719</v>
      </c>
      <c r="AK2025" s="530">
        <v>43985</v>
      </c>
      <c r="AL2025" s="696">
        <v>40726</v>
      </c>
      <c r="AM2025" s="213"/>
      <c r="AN2025" s="244"/>
      <c r="AO2025" s="244"/>
      <c r="AP2025" s="213"/>
      <c r="AQ2025" s="1231" t="s">
        <v>3094</v>
      </c>
      <c r="AR2025" s="213"/>
      <c r="AS2025" s="213"/>
      <c r="AT2025" s="213"/>
      <c r="AU2025" s="213"/>
      <c r="AV2025" s="177"/>
      <c r="AW2025" s="177"/>
      <c r="AX2025" s="177"/>
      <c r="AY2025" s="177"/>
      <c r="AZ2025" s="177"/>
    </row>
    <row r="2026" spans="2:52" ht="15" customHeight="1">
      <c r="B2026" s="1310">
        <v>2020</v>
      </c>
      <c r="C2026" s="553" t="s">
        <v>10062</v>
      </c>
      <c r="D2026" s="684" t="s">
        <v>230</v>
      </c>
      <c r="E2026" s="554" t="s">
        <v>4222</v>
      </c>
      <c r="F2026" s="509" t="s">
        <v>10063</v>
      </c>
      <c r="G2026" s="509" t="s">
        <v>102</v>
      </c>
      <c r="H2026" s="522" t="s">
        <v>24</v>
      </c>
      <c r="I2026" s="731">
        <v>32935</v>
      </c>
      <c r="J2026" s="231">
        <f t="shared" ca="1" si="180"/>
        <v>32</v>
      </c>
      <c r="K2026" s="176" t="s">
        <v>24</v>
      </c>
      <c r="L2026" s="170" t="s">
        <v>24</v>
      </c>
      <c r="M2026" s="173" t="s">
        <v>24</v>
      </c>
      <c r="N2026" s="576">
        <v>41341</v>
      </c>
      <c r="O2026" s="199" t="s">
        <v>24</v>
      </c>
      <c r="P2026" s="199" t="s">
        <v>24</v>
      </c>
      <c r="Q2026" s="198" t="str">
        <f t="shared" si="176"/>
        <v>-</v>
      </c>
      <c r="R2026" s="181" t="str">
        <f t="shared" ca="1" si="177"/>
        <v>TIDAK MCU</v>
      </c>
      <c r="S2026" s="451" t="s">
        <v>10925</v>
      </c>
      <c r="T2026" s="904">
        <v>44623</v>
      </c>
      <c r="U2026" s="1329">
        <v>44623</v>
      </c>
      <c r="V2026" s="904" t="s">
        <v>24</v>
      </c>
      <c r="W2026" s="136" t="s">
        <v>24</v>
      </c>
      <c r="X2026" s="200"/>
      <c r="Y2026" s="201"/>
      <c r="Z2026" s="202"/>
      <c r="AA2026" s="1319" t="s">
        <v>925</v>
      </c>
      <c r="AB2026" s="230" t="s">
        <v>930</v>
      </c>
      <c r="AC2026" s="230" t="s">
        <v>6967</v>
      </c>
      <c r="AD2026" s="230" t="s">
        <v>24</v>
      </c>
      <c r="AE2026" s="213" t="s">
        <v>24</v>
      </c>
      <c r="AF2026" s="213" t="s">
        <v>24</v>
      </c>
      <c r="AG2026" s="213" t="s">
        <v>24</v>
      </c>
      <c r="AH2026" s="1305"/>
      <c r="AI2026" s="244" t="str">
        <f t="shared" si="179"/>
        <v>PC 200 - PC 2000HM 400HITACHI ZX 870----</v>
      </c>
      <c r="AJ2026" s="1307">
        <f t="shared" si="178"/>
        <v>41341</v>
      </c>
      <c r="AK2026" s="199">
        <v>41348</v>
      </c>
      <c r="AL2026" s="696">
        <v>41348</v>
      </c>
      <c r="AM2026" s="213"/>
      <c r="AN2026" s="244"/>
      <c r="AO2026" s="244"/>
      <c r="AP2026" s="213"/>
      <c r="AQ2026" s="1231" t="s">
        <v>3094</v>
      </c>
      <c r="AR2026" s="213"/>
      <c r="AS2026" s="213"/>
      <c r="AT2026" s="213"/>
      <c r="AU2026" s="213"/>
      <c r="AV2026" s="177"/>
      <c r="AW2026" s="177"/>
      <c r="AX2026" s="177"/>
      <c r="AY2026" s="177"/>
      <c r="AZ2026" s="177"/>
    </row>
    <row r="2027" spans="2:52" ht="15" customHeight="1">
      <c r="B2027" s="1310">
        <v>2021</v>
      </c>
      <c r="C2027" s="553" t="s">
        <v>10064</v>
      </c>
      <c r="D2027" s="568" t="s">
        <v>230</v>
      </c>
      <c r="E2027" s="521" t="s">
        <v>4222</v>
      </c>
      <c r="F2027" s="509" t="s">
        <v>10065</v>
      </c>
      <c r="G2027" s="509" t="s">
        <v>102</v>
      </c>
      <c r="H2027" s="522" t="s">
        <v>24</v>
      </c>
      <c r="I2027" s="731">
        <v>33505</v>
      </c>
      <c r="J2027" s="231">
        <f t="shared" ca="1" si="180"/>
        <v>30</v>
      </c>
      <c r="K2027" s="176" t="s">
        <v>24</v>
      </c>
      <c r="L2027" s="170" t="s">
        <v>24</v>
      </c>
      <c r="M2027" s="173" t="s">
        <v>24</v>
      </c>
      <c r="N2027" s="576">
        <v>40716</v>
      </c>
      <c r="O2027" s="199" t="s">
        <v>24</v>
      </c>
      <c r="P2027" s="199" t="s">
        <v>24</v>
      </c>
      <c r="Q2027" s="198" t="str">
        <f t="shared" si="176"/>
        <v>-</v>
      </c>
      <c r="R2027" s="181" t="str">
        <f t="shared" ca="1" si="177"/>
        <v>TIDAK MCU</v>
      </c>
      <c r="S2027" s="451" t="s">
        <v>10926</v>
      </c>
      <c r="T2027" s="904">
        <v>44463</v>
      </c>
      <c r="U2027" s="1329">
        <v>44463</v>
      </c>
      <c r="V2027" s="1330" t="s">
        <v>24</v>
      </c>
      <c r="W2027" s="136" t="s">
        <v>24</v>
      </c>
      <c r="X2027" s="200"/>
      <c r="Y2027" s="201"/>
      <c r="Z2027" s="202"/>
      <c r="AA2027" s="1319" t="s">
        <v>929</v>
      </c>
      <c r="AB2027" s="230" t="s">
        <v>928</v>
      </c>
      <c r="AC2027" s="230" t="s">
        <v>930</v>
      </c>
      <c r="AD2027" s="230" t="s">
        <v>24</v>
      </c>
      <c r="AE2027" s="213" t="s">
        <v>24</v>
      </c>
      <c r="AF2027" s="213" t="s">
        <v>24</v>
      </c>
      <c r="AG2027" s="213" t="s">
        <v>24</v>
      </c>
      <c r="AH2027" s="1305"/>
      <c r="AI2027" s="244" t="str">
        <f t="shared" si="179"/>
        <v>GD 705, GD 825DZ 85 - DZ 375HM 400----</v>
      </c>
      <c r="AJ2027" s="1307">
        <f t="shared" si="178"/>
        <v>40716</v>
      </c>
      <c r="AK2027" s="199" t="s">
        <v>24</v>
      </c>
      <c r="AL2027" s="696">
        <v>40723</v>
      </c>
      <c r="AM2027" s="213"/>
      <c r="AN2027" s="244"/>
      <c r="AO2027" s="244"/>
      <c r="AP2027" s="213"/>
      <c r="AQ2027" s="213"/>
      <c r="AR2027" s="213"/>
      <c r="AS2027" s="213"/>
      <c r="AT2027" s="213"/>
      <c r="AU2027" s="213"/>
      <c r="AV2027" s="885"/>
      <c r="AW2027" s="885"/>
      <c r="AX2027" s="885"/>
      <c r="AY2027" s="885"/>
      <c r="AZ2027" s="177"/>
    </row>
    <row r="2028" spans="2:52" ht="15" customHeight="1">
      <c r="B2028" s="1310">
        <v>2271</v>
      </c>
      <c r="C2028" s="2348" t="s">
        <v>10558</v>
      </c>
      <c r="D2028" s="384" t="s">
        <v>230</v>
      </c>
      <c r="E2028" s="521" t="s">
        <v>4222</v>
      </c>
      <c r="F2028" s="1314" t="s">
        <v>10559</v>
      </c>
      <c r="G2028" s="509" t="s">
        <v>102</v>
      </c>
      <c r="H2028" s="522" t="s">
        <v>12022</v>
      </c>
      <c r="I2028" s="731">
        <v>36262</v>
      </c>
      <c r="J2028" s="231">
        <f t="shared" ca="1" si="180"/>
        <v>23</v>
      </c>
      <c r="K2028" s="176" t="s">
        <v>24</v>
      </c>
      <c r="L2028" s="170" t="s">
        <v>24</v>
      </c>
      <c r="M2028" s="173" t="s">
        <v>24</v>
      </c>
      <c r="N2028" s="576">
        <v>43082</v>
      </c>
      <c r="O2028" s="199" t="s">
        <v>24</v>
      </c>
      <c r="P2028" s="199" t="s">
        <v>24</v>
      </c>
      <c r="Q2028" s="198" t="str">
        <f t="shared" si="176"/>
        <v>-</v>
      </c>
      <c r="R2028" s="181" t="str">
        <f t="shared" ca="1" si="177"/>
        <v>TIDAK MCU</v>
      </c>
      <c r="S2028" s="451" t="s">
        <v>11172</v>
      </c>
      <c r="T2028" s="904">
        <v>44663</v>
      </c>
      <c r="U2028" s="1329">
        <v>44663</v>
      </c>
      <c r="V2028" s="904" t="s">
        <v>24</v>
      </c>
      <c r="W2028" s="136" t="s">
        <v>24</v>
      </c>
      <c r="X2028" s="200"/>
      <c r="Y2028" s="201"/>
      <c r="Z2028" s="202"/>
      <c r="AA2028" s="216" t="s">
        <v>926</v>
      </c>
      <c r="AB2028" s="1319" t="s">
        <v>24</v>
      </c>
      <c r="AC2028" s="230" t="s">
        <v>24</v>
      </c>
      <c r="AD2028" s="230" t="s">
        <v>24</v>
      </c>
      <c r="AE2028" s="213" t="s">
        <v>24</v>
      </c>
      <c r="AF2028" s="213" t="s">
        <v>24</v>
      </c>
      <c r="AG2028" s="213" t="s">
        <v>24</v>
      </c>
      <c r="AH2028" s="1305"/>
      <c r="AI2028" s="244" t="str">
        <f t="shared" si="179"/>
        <v>HD 465, HD 785------</v>
      </c>
      <c r="AJ2028" s="1315">
        <f t="shared" si="178"/>
        <v>43082</v>
      </c>
      <c r="AK2028" s="589">
        <v>44266</v>
      </c>
      <c r="AL2028" s="726">
        <v>44266</v>
      </c>
      <c r="AM2028" s="213"/>
      <c r="AN2028" s="244"/>
      <c r="AO2028" s="244"/>
      <c r="AP2028" s="213"/>
      <c r="AQ2028" s="1231" t="s">
        <v>3094</v>
      </c>
      <c r="AR2028" s="213"/>
      <c r="AS2028" s="213"/>
      <c r="AT2028" s="213"/>
      <c r="AU2028" s="213"/>
      <c r="AV2028" s="177"/>
      <c r="AW2028" s="177"/>
      <c r="AX2028" s="177"/>
      <c r="AY2028" s="177"/>
      <c r="AZ2028" s="177"/>
    </row>
    <row r="2029" spans="2:52" ht="15" customHeight="1">
      <c r="B2029" s="1310">
        <v>2023</v>
      </c>
      <c r="C2029" s="553" t="s">
        <v>10068</v>
      </c>
      <c r="D2029" s="684" t="s">
        <v>230</v>
      </c>
      <c r="E2029" s="521" t="s">
        <v>4222</v>
      </c>
      <c r="F2029" s="509" t="s">
        <v>10069</v>
      </c>
      <c r="G2029" s="509" t="s">
        <v>102</v>
      </c>
      <c r="H2029" s="522" t="s">
        <v>24</v>
      </c>
      <c r="I2029" s="731">
        <v>35763</v>
      </c>
      <c r="J2029" s="231">
        <f t="shared" ca="1" si="180"/>
        <v>24</v>
      </c>
      <c r="K2029" s="176" t="s">
        <v>24</v>
      </c>
      <c r="L2029" s="170" t="s">
        <v>24</v>
      </c>
      <c r="M2029" s="173" t="s">
        <v>24</v>
      </c>
      <c r="N2029" s="576">
        <v>43699</v>
      </c>
      <c r="O2029" s="199" t="s">
        <v>24</v>
      </c>
      <c r="P2029" s="199" t="s">
        <v>24</v>
      </c>
      <c r="Q2029" s="198" t="str">
        <f t="shared" si="176"/>
        <v>-</v>
      </c>
      <c r="R2029" s="181" t="str">
        <f t="shared" ca="1" si="177"/>
        <v>TIDAK MCU</v>
      </c>
      <c r="S2029" s="451" t="s">
        <v>10928</v>
      </c>
      <c r="T2029" s="904">
        <v>44529</v>
      </c>
      <c r="U2029" s="887">
        <v>44529</v>
      </c>
      <c r="V2029" s="1330" t="s">
        <v>24</v>
      </c>
      <c r="W2029" s="136" t="s">
        <v>24</v>
      </c>
      <c r="X2029" s="200"/>
      <c r="Y2029" s="201"/>
      <c r="Z2029" s="202"/>
      <c r="AA2029" s="1319" t="s">
        <v>926</v>
      </c>
      <c r="AB2029" s="230"/>
      <c r="AC2029" s="230" t="s">
        <v>24</v>
      </c>
      <c r="AD2029" s="230" t="s">
        <v>24</v>
      </c>
      <c r="AE2029" s="213" t="s">
        <v>24</v>
      </c>
      <c r="AF2029" s="213" t="s">
        <v>24</v>
      </c>
      <c r="AG2029" s="213" t="s">
        <v>24</v>
      </c>
      <c r="AH2029" s="1305"/>
      <c r="AI2029" s="244" t="str">
        <f t="shared" si="179"/>
        <v>HD 465, HD 785-----</v>
      </c>
      <c r="AJ2029" s="1307">
        <f t="shared" si="178"/>
        <v>43699</v>
      </c>
      <c r="AK2029" s="199" t="s">
        <v>24</v>
      </c>
      <c r="AL2029" s="679">
        <v>43699</v>
      </c>
      <c r="AM2029" s="213"/>
      <c r="AN2029" s="244"/>
      <c r="AO2029" s="244"/>
      <c r="AP2029" s="213"/>
      <c r="AQ2029" s="213"/>
      <c r="AR2029" s="213"/>
      <c r="AS2029" s="213"/>
      <c r="AT2029" s="213"/>
      <c r="AU2029" s="213"/>
      <c r="AV2029" s="885"/>
      <c r="AW2029" s="885"/>
      <c r="AX2029" s="885"/>
      <c r="AY2029" s="885"/>
      <c r="AZ2029" s="177"/>
    </row>
    <row r="2030" spans="2:52" ht="15" customHeight="1">
      <c r="B2030" s="1310">
        <v>2024</v>
      </c>
      <c r="C2030" s="553" t="s">
        <v>12091</v>
      </c>
      <c r="D2030" s="684" t="s">
        <v>230</v>
      </c>
      <c r="E2030" s="568" t="s">
        <v>4222</v>
      </c>
      <c r="F2030" s="311" t="s">
        <v>10070</v>
      </c>
      <c r="G2030" s="311" t="s">
        <v>102</v>
      </c>
      <c r="H2030" s="522" t="s">
        <v>12092</v>
      </c>
      <c r="I2030" s="731">
        <v>33512</v>
      </c>
      <c r="J2030" s="903">
        <f t="shared" ca="1" si="180"/>
        <v>30</v>
      </c>
      <c r="K2030" s="312" t="s">
        <v>24</v>
      </c>
      <c r="L2030" s="322" t="s">
        <v>24</v>
      </c>
      <c r="M2030" s="332" t="s">
        <v>24</v>
      </c>
      <c r="N2030" s="576">
        <v>42109</v>
      </c>
      <c r="O2030" s="199" t="s">
        <v>24</v>
      </c>
      <c r="P2030" s="199" t="s">
        <v>24</v>
      </c>
      <c r="Q2030" s="198" t="str">
        <f t="shared" si="176"/>
        <v>-</v>
      </c>
      <c r="R2030" s="181" t="str">
        <f t="shared" ca="1" si="177"/>
        <v>TIDAK MCU</v>
      </c>
      <c r="S2030" s="451" t="s">
        <v>10929</v>
      </c>
      <c r="T2030" s="904">
        <v>44470</v>
      </c>
      <c r="U2030" s="344">
        <v>44470</v>
      </c>
      <c r="V2030" s="1311">
        <v>44470</v>
      </c>
      <c r="W2030" s="136" t="s">
        <v>24</v>
      </c>
      <c r="X2030" s="200"/>
      <c r="Y2030" s="201"/>
      <c r="Z2030" s="202"/>
      <c r="AA2030" s="230" t="s">
        <v>11338</v>
      </c>
      <c r="AB2030" s="230" t="s">
        <v>6961</v>
      </c>
      <c r="AC2030" s="230" t="s">
        <v>6967</v>
      </c>
      <c r="AD2030" s="230" t="s">
        <v>24</v>
      </c>
      <c r="AE2030" s="213" t="s">
        <v>24</v>
      </c>
      <c r="AF2030" s="213" t="s">
        <v>24</v>
      </c>
      <c r="AG2030" s="213" t="s">
        <v>24</v>
      </c>
      <c r="AH2030" s="1305"/>
      <c r="AI2030" s="244" t="str">
        <f t="shared" si="179"/>
        <v>PC 300 - PC 2000DR 245 SHITACHI ZX 870----</v>
      </c>
      <c r="AJ2030" s="1307">
        <f t="shared" si="178"/>
        <v>42109</v>
      </c>
      <c r="AK2030" s="1311" t="s">
        <v>24</v>
      </c>
      <c r="AL2030" s="696">
        <v>42116</v>
      </c>
      <c r="AM2030" s="213"/>
      <c r="AN2030" s="244"/>
      <c r="AO2030" s="244"/>
      <c r="AP2030" s="213"/>
      <c r="AQ2030" s="1231" t="s">
        <v>3094</v>
      </c>
      <c r="AR2030" s="213"/>
      <c r="AS2030" s="213"/>
      <c r="AT2030" s="213"/>
      <c r="AU2030" s="213"/>
      <c r="AV2030" s="885"/>
      <c r="AW2030" s="885"/>
      <c r="AX2030" s="885"/>
      <c r="AY2030" s="885"/>
      <c r="AZ2030" s="177"/>
    </row>
    <row r="2031" spans="2:52" ht="15" customHeight="1">
      <c r="B2031" s="1310">
        <v>2025</v>
      </c>
      <c r="C2031" s="553" t="s">
        <v>10071</v>
      </c>
      <c r="D2031" s="384" t="s">
        <v>230</v>
      </c>
      <c r="E2031" s="1314" t="s">
        <v>4222</v>
      </c>
      <c r="F2031" s="1314" t="s">
        <v>10072</v>
      </c>
      <c r="G2031" s="509" t="s">
        <v>102</v>
      </c>
      <c r="H2031" s="522" t="s">
        <v>24</v>
      </c>
      <c r="I2031" s="731">
        <v>31695</v>
      </c>
      <c r="J2031" s="231">
        <f t="shared" ca="1" si="180"/>
        <v>35</v>
      </c>
      <c r="K2031" s="176" t="s">
        <v>24</v>
      </c>
      <c r="L2031" s="170" t="s">
        <v>24</v>
      </c>
      <c r="M2031" s="173" t="s">
        <v>24</v>
      </c>
      <c r="N2031" s="576">
        <v>43695</v>
      </c>
      <c r="O2031" s="199" t="s">
        <v>24</v>
      </c>
      <c r="P2031" s="199" t="s">
        <v>24</v>
      </c>
      <c r="Q2031" s="198" t="str">
        <f t="shared" si="176"/>
        <v>-</v>
      </c>
      <c r="R2031" s="181" t="str">
        <f t="shared" ca="1" si="177"/>
        <v>TIDAK MCU</v>
      </c>
      <c r="S2031" s="451" t="s">
        <v>10930</v>
      </c>
      <c r="T2031" s="904">
        <v>44479</v>
      </c>
      <c r="U2031" s="887">
        <v>44479</v>
      </c>
      <c r="V2031" s="904" t="s">
        <v>24</v>
      </c>
      <c r="W2031" s="136" t="s">
        <v>24</v>
      </c>
      <c r="X2031" s="200"/>
      <c r="Y2031" s="201"/>
      <c r="Z2031" s="202"/>
      <c r="AA2031" s="1319" t="s">
        <v>926</v>
      </c>
      <c r="AB2031" s="230" t="s">
        <v>24</v>
      </c>
      <c r="AC2031" s="230" t="s">
        <v>24</v>
      </c>
      <c r="AD2031" s="230" t="s">
        <v>24</v>
      </c>
      <c r="AE2031" s="213" t="s">
        <v>24</v>
      </c>
      <c r="AF2031" s="213" t="s">
        <v>24</v>
      </c>
      <c r="AG2031" s="213" t="s">
        <v>24</v>
      </c>
      <c r="AH2031" s="1305"/>
      <c r="AI2031" s="244" t="str">
        <f t="shared" si="179"/>
        <v>HD 465, HD 785------</v>
      </c>
      <c r="AJ2031" s="1307">
        <f t="shared" si="178"/>
        <v>43695</v>
      </c>
      <c r="AK2031" s="199" t="s">
        <v>24</v>
      </c>
      <c r="AL2031" s="679">
        <v>43695</v>
      </c>
      <c r="AM2031" s="213"/>
      <c r="AN2031" s="244"/>
      <c r="AO2031" s="244"/>
      <c r="AP2031" s="213"/>
      <c r="AQ2031" s="180"/>
      <c r="AR2031" s="213"/>
      <c r="AS2031" s="213"/>
      <c r="AT2031" s="213"/>
      <c r="AU2031" s="213"/>
      <c r="AV2031" s="177"/>
      <c r="AW2031" s="177"/>
      <c r="AX2031" s="177"/>
      <c r="AY2031" s="177"/>
      <c r="AZ2031" s="177"/>
    </row>
    <row r="2032" spans="2:52" ht="15" customHeight="1">
      <c r="B2032" s="1310">
        <v>2396</v>
      </c>
      <c r="C2032" s="2348" t="s">
        <v>10805</v>
      </c>
      <c r="D2032" s="384" t="s">
        <v>230</v>
      </c>
      <c r="E2032" s="684" t="s">
        <v>4222</v>
      </c>
      <c r="F2032" s="697" t="s">
        <v>10806</v>
      </c>
      <c r="G2032" s="509" t="s">
        <v>102</v>
      </c>
      <c r="H2032" s="935" t="s">
        <v>24</v>
      </c>
      <c r="I2032" s="217">
        <v>35157</v>
      </c>
      <c r="J2032" s="231">
        <f t="shared" ca="1" si="180"/>
        <v>26</v>
      </c>
      <c r="K2032" s="312" t="s">
        <v>24</v>
      </c>
      <c r="L2032" s="322" t="s">
        <v>24</v>
      </c>
      <c r="M2032" s="332" t="s">
        <v>24</v>
      </c>
      <c r="N2032" s="576">
        <v>43442</v>
      </c>
      <c r="O2032" s="199" t="s">
        <v>24</v>
      </c>
      <c r="P2032" s="199" t="s">
        <v>24</v>
      </c>
      <c r="Q2032" s="198" t="str">
        <f t="shared" si="176"/>
        <v>-</v>
      </c>
      <c r="R2032" s="181" t="str">
        <f t="shared" ca="1" si="177"/>
        <v>TIDAK MCU</v>
      </c>
      <c r="S2032" s="451" t="s">
        <v>11293</v>
      </c>
      <c r="T2032" s="904">
        <v>44653</v>
      </c>
      <c r="U2032" s="1329">
        <v>44653</v>
      </c>
      <c r="V2032" s="1330" t="s">
        <v>24</v>
      </c>
      <c r="W2032" s="136" t="s">
        <v>24</v>
      </c>
      <c r="X2032" s="200"/>
      <c r="Y2032" s="201"/>
      <c r="Z2032" s="202"/>
      <c r="AA2032" s="216" t="s">
        <v>9141</v>
      </c>
      <c r="AB2032" s="462" t="s">
        <v>6967</v>
      </c>
      <c r="AC2032" s="230" t="s">
        <v>24</v>
      </c>
      <c r="AD2032" s="230" t="s">
        <v>24</v>
      </c>
      <c r="AE2032" s="213" t="s">
        <v>24</v>
      </c>
      <c r="AF2032" s="213" t="s">
        <v>24</v>
      </c>
      <c r="AG2032" s="213" t="s">
        <v>24</v>
      </c>
      <c r="AH2032" s="369"/>
      <c r="AI2032" s="244" t="str">
        <f t="shared" si="179"/>
        <v>PC 200 - PC 800HITACHI ZX 870-----</v>
      </c>
      <c r="AJ2032" s="1307">
        <f t="shared" si="178"/>
        <v>43442</v>
      </c>
      <c r="AK2032" s="589">
        <v>44266</v>
      </c>
      <c r="AL2032" s="726">
        <v>44266</v>
      </c>
      <c r="AM2032" s="213"/>
      <c r="AN2032" s="244"/>
      <c r="AO2032" s="244"/>
      <c r="AP2032" s="213"/>
      <c r="AQ2032" s="1231" t="s">
        <v>3094</v>
      </c>
      <c r="AR2032" s="213"/>
      <c r="AS2032" s="213"/>
      <c r="AT2032" s="213"/>
      <c r="AU2032" s="213"/>
      <c r="AV2032" s="177"/>
      <c r="AW2032" s="177"/>
      <c r="AX2032" s="177"/>
      <c r="AY2032" s="177"/>
      <c r="AZ2032" s="177"/>
    </row>
    <row r="2033" spans="2:52" ht="15" customHeight="1">
      <c r="B2033" s="1310">
        <v>2027</v>
      </c>
      <c r="C2033" s="553" t="s">
        <v>10075</v>
      </c>
      <c r="D2033" s="384" t="s">
        <v>230</v>
      </c>
      <c r="E2033" s="521" t="s">
        <v>4222</v>
      </c>
      <c r="F2033" s="509" t="s">
        <v>10076</v>
      </c>
      <c r="G2033" s="509" t="s">
        <v>102</v>
      </c>
      <c r="H2033" s="522" t="s">
        <v>24</v>
      </c>
      <c r="I2033" s="731">
        <v>33367</v>
      </c>
      <c r="J2033" s="231">
        <f t="shared" ca="1" si="180"/>
        <v>31</v>
      </c>
      <c r="K2033" s="312" t="s">
        <v>24</v>
      </c>
      <c r="L2033" s="322" t="s">
        <v>24</v>
      </c>
      <c r="M2033" s="332" t="s">
        <v>24</v>
      </c>
      <c r="N2033" s="576">
        <v>41950</v>
      </c>
      <c r="O2033" s="199" t="s">
        <v>24</v>
      </c>
      <c r="P2033" s="199" t="s">
        <v>24</v>
      </c>
      <c r="Q2033" s="198" t="str">
        <f t="shared" si="176"/>
        <v>-</v>
      </c>
      <c r="R2033" s="181" t="str">
        <f t="shared" ca="1" si="177"/>
        <v>TIDAK MCU</v>
      </c>
      <c r="S2033" s="451" t="s">
        <v>10932</v>
      </c>
      <c r="T2033" s="904">
        <v>44325</v>
      </c>
      <c r="U2033" s="1329">
        <v>44325</v>
      </c>
      <c r="V2033" s="904" t="s">
        <v>24</v>
      </c>
      <c r="W2033" s="136" t="s">
        <v>24</v>
      </c>
      <c r="X2033" s="200"/>
      <c r="Y2033" s="201"/>
      <c r="Z2033" s="202"/>
      <c r="AA2033" s="230" t="s">
        <v>926</v>
      </c>
      <c r="AB2033" s="230" t="s">
        <v>4457</v>
      </c>
      <c r="AC2033" s="230" t="s">
        <v>24</v>
      </c>
      <c r="AD2033" s="230" t="s">
        <v>24</v>
      </c>
      <c r="AE2033" s="213" t="s">
        <v>24</v>
      </c>
      <c r="AF2033" s="213" t="s">
        <v>24</v>
      </c>
      <c r="AG2033" s="213" t="s">
        <v>24</v>
      </c>
      <c r="AH2033" s="1305"/>
      <c r="AI2033" s="244" t="str">
        <f t="shared" si="179"/>
        <v>HD 465, HD 785SC P360, SC P380-----</v>
      </c>
      <c r="AJ2033" s="1307">
        <f t="shared" si="178"/>
        <v>41950</v>
      </c>
      <c r="AK2033" s="199" t="s">
        <v>24</v>
      </c>
      <c r="AL2033" s="696">
        <v>41957</v>
      </c>
      <c r="AM2033" s="213"/>
      <c r="AN2033" s="244"/>
      <c r="AO2033" s="244"/>
      <c r="AP2033" s="213"/>
      <c r="AQ2033" s="1231" t="s">
        <v>3094</v>
      </c>
      <c r="AR2033" s="213"/>
      <c r="AS2033" s="213"/>
      <c r="AT2033" s="213"/>
      <c r="AU2033" s="213"/>
      <c r="AV2033" s="177"/>
      <c r="AW2033" s="177"/>
      <c r="AX2033" s="177"/>
      <c r="AY2033" s="177"/>
      <c r="AZ2033" s="177"/>
    </row>
    <row r="2034" spans="2:52" ht="15" customHeight="1">
      <c r="B2034" s="1310">
        <v>2028</v>
      </c>
      <c r="C2034" s="553" t="s">
        <v>10077</v>
      </c>
      <c r="D2034" s="384" t="s">
        <v>230</v>
      </c>
      <c r="E2034" s="1319" t="s">
        <v>4222</v>
      </c>
      <c r="F2034" s="1314" t="s">
        <v>10078</v>
      </c>
      <c r="G2034" s="509" t="s">
        <v>102</v>
      </c>
      <c r="H2034" s="522" t="s">
        <v>24</v>
      </c>
      <c r="I2034" s="731">
        <v>34599</v>
      </c>
      <c r="J2034" s="231">
        <f t="shared" ca="1" si="180"/>
        <v>27</v>
      </c>
      <c r="K2034" s="312" t="s">
        <v>24</v>
      </c>
      <c r="L2034" s="322" t="s">
        <v>24</v>
      </c>
      <c r="M2034" s="332" t="s">
        <v>24</v>
      </c>
      <c r="N2034" s="576">
        <v>43428</v>
      </c>
      <c r="O2034" s="199" t="s">
        <v>24</v>
      </c>
      <c r="P2034" s="199" t="s">
        <v>24</v>
      </c>
      <c r="Q2034" s="198" t="str">
        <f t="shared" si="176"/>
        <v>-</v>
      </c>
      <c r="R2034" s="181" t="str">
        <f t="shared" ca="1" si="177"/>
        <v>TIDAK MCU</v>
      </c>
      <c r="S2034" s="451" t="s">
        <v>10933</v>
      </c>
      <c r="T2034" s="904">
        <v>44461</v>
      </c>
      <c r="U2034" s="1329">
        <v>44461</v>
      </c>
      <c r="V2034" s="1330" t="s">
        <v>24</v>
      </c>
      <c r="W2034" s="136" t="s">
        <v>24</v>
      </c>
      <c r="X2034" s="200"/>
      <c r="Y2034" s="201"/>
      <c r="Z2034" s="202"/>
      <c r="AA2034" s="1319" t="s">
        <v>929</v>
      </c>
      <c r="AB2034" s="230" t="s">
        <v>24</v>
      </c>
      <c r="AC2034" s="230" t="s">
        <v>24</v>
      </c>
      <c r="AD2034" s="230" t="s">
        <v>24</v>
      </c>
      <c r="AE2034" s="213" t="s">
        <v>24</v>
      </c>
      <c r="AF2034" s="213" t="s">
        <v>24</v>
      </c>
      <c r="AG2034" s="213" t="s">
        <v>24</v>
      </c>
      <c r="AH2034" s="1305"/>
      <c r="AI2034" s="244" t="str">
        <f t="shared" si="179"/>
        <v>GD 705, GD 825------</v>
      </c>
      <c r="AJ2034" s="1307">
        <f t="shared" si="178"/>
        <v>43428</v>
      </c>
      <c r="AK2034" s="199" t="s">
        <v>24</v>
      </c>
      <c r="AL2034" s="679">
        <v>43428</v>
      </c>
      <c r="AM2034" s="213"/>
      <c r="AN2034" s="244"/>
      <c r="AO2034" s="244"/>
      <c r="AP2034" s="213"/>
      <c r="AQ2034" s="243" t="s">
        <v>3094</v>
      </c>
      <c r="AR2034" s="213"/>
      <c r="AS2034" s="213"/>
      <c r="AT2034" s="213"/>
      <c r="AU2034" s="213"/>
      <c r="AV2034" s="885"/>
      <c r="AW2034" s="885"/>
      <c r="AX2034" s="885"/>
      <c r="AY2034" s="885"/>
      <c r="AZ2034" s="177"/>
    </row>
    <row r="2035" spans="2:52" ht="15" customHeight="1">
      <c r="B2035" s="1310">
        <v>2029</v>
      </c>
      <c r="C2035" s="553" t="s">
        <v>10079</v>
      </c>
      <c r="D2035" s="384" t="s">
        <v>230</v>
      </c>
      <c r="E2035" s="1319" t="s">
        <v>4222</v>
      </c>
      <c r="F2035" s="1314" t="s">
        <v>10080</v>
      </c>
      <c r="G2035" s="509" t="s">
        <v>102</v>
      </c>
      <c r="H2035" s="522" t="s">
        <v>24</v>
      </c>
      <c r="I2035" s="731">
        <v>36248</v>
      </c>
      <c r="J2035" s="903">
        <f t="shared" ca="1" si="180"/>
        <v>23</v>
      </c>
      <c r="K2035" s="312" t="s">
        <v>24</v>
      </c>
      <c r="L2035" s="322" t="s">
        <v>24</v>
      </c>
      <c r="M2035" s="332" t="s">
        <v>24</v>
      </c>
      <c r="N2035" s="576">
        <v>43414</v>
      </c>
      <c r="O2035" s="199" t="s">
        <v>24</v>
      </c>
      <c r="P2035" s="199" t="s">
        <v>24</v>
      </c>
      <c r="Q2035" s="198" t="str">
        <f t="shared" si="176"/>
        <v>-</v>
      </c>
      <c r="R2035" s="181" t="str">
        <f t="shared" ca="1" si="177"/>
        <v>TIDAK MCU</v>
      </c>
      <c r="S2035" s="451" t="s">
        <v>10934</v>
      </c>
      <c r="T2035" s="904">
        <v>44649</v>
      </c>
      <c r="U2035" s="1329">
        <v>44649</v>
      </c>
      <c r="V2035" s="904" t="s">
        <v>24</v>
      </c>
      <c r="W2035" s="136" t="s">
        <v>24</v>
      </c>
      <c r="X2035" s="200"/>
      <c r="Y2035" s="201"/>
      <c r="Z2035" s="202"/>
      <c r="AA2035" s="230" t="s">
        <v>929</v>
      </c>
      <c r="AB2035" s="230" t="s">
        <v>24</v>
      </c>
      <c r="AC2035" s="230"/>
      <c r="AD2035" s="230"/>
      <c r="AE2035" s="213"/>
      <c r="AF2035" s="213"/>
      <c r="AG2035" s="213"/>
      <c r="AH2035" s="1305"/>
      <c r="AI2035" s="244" t="str">
        <f t="shared" si="179"/>
        <v>GD 705, GD 825-</v>
      </c>
      <c r="AJ2035" s="1307">
        <f t="shared" si="178"/>
        <v>43414</v>
      </c>
      <c r="AK2035" s="199">
        <v>43414</v>
      </c>
      <c r="AL2035" s="679">
        <v>43414</v>
      </c>
      <c r="AM2035" s="213"/>
      <c r="AN2035" s="244"/>
      <c r="AO2035" s="244"/>
      <c r="AP2035" s="213"/>
      <c r="AQ2035" s="1231" t="s">
        <v>3094</v>
      </c>
      <c r="AR2035" s="213"/>
      <c r="AS2035" s="213"/>
      <c r="AT2035" s="213"/>
      <c r="AU2035" s="213"/>
      <c r="AV2035" s="885"/>
      <c r="AW2035" s="885"/>
      <c r="AX2035" s="885"/>
      <c r="AY2035" s="885"/>
      <c r="AZ2035" s="177"/>
    </row>
    <row r="2036" spans="2:52" ht="15" customHeight="1">
      <c r="B2036" s="1310">
        <v>2030</v>
      </c>
      <c r="C2036" s="553" t="s">
        <v>10081</v>
      </c>
      <c r="D2036" s="684" t="s">
        <v>230</v>
      </c>
      <c r="E2036" s="568" t="s">
        <v>4222</v>
      </c>
      <c r="F2036" s="311" t="s">
        <v>10082</v>
      </c>
      <c r="G2036" s="311" t="s">
        <v>102</v>
      </c>
      <c r="H2036" s="522" t="s">
        <v>24</v>
      </c>
      <c r="I2036" s="217">
        <v>33495</v>
      </c>
      <c r="J2036" s="903">
        <f t="shared" ca="1" si="180"/>
        <v>30</v>
      </c>
      <c r="K2036" s="312" t="s">
        <v>24</v>
      </c>
      <c r="L2036" s="322" t="s">
        <v>24</v>
      </c>
      <c r="M2036" s="332" t="s">
        <v>24</v>
      </c>
      <c r="N2036" s="576">
        <v>42089</v>
      </c>
      <c r="O2036" s="199" t="s">
        <v>24</v>
      </c>
      <c r="P2036" s="199" t="s">
        <v>24</v>
      </c>
      <c r="Q2036" s="198" t="str">
        <f t="shared" si="176"/>
        <v>-</v>
      </c>
      <c r="R2036" s="181" t="str">
        <f t="shared" ca="1" si="177"/>
        <v>TIDAK MCU</v>
      </c>
      <c r="S2036" s="451" t="s">
        <v>10935</v>
      </c>
      <c r="T2036" s="904">
        <v>44453</v>
      </c>
      <c r="U2036" s="344">
        <v>44453</v>
      </c>
      <c r="V2036" s="904" t="s">
        <v>24</v>
      </c>
      <c r="W2036" s="136" t="s">
        <v>24</v>
      </c>
      <c r="X2036" s="200"/>
      <c r="Y2036" s="201"/>
      <c r="Z2036" s="202"/>
      <c r="AA2036" s="230" t="s">
        <v>926</v>
      </c>
      <c r="AB2036" s="230" t="s">
        <v>24</v>
      </c>
      <c r="AC2036" s="230" t="s">
        <v>24</v>
      </c>
      <c r="AD2036" s="230" t="s">
        <v>24</v>
      </c>
      <c r="AE2036" s="213" t="s">
        <v>24</v>
      </c>
      <c r="AF2036" s="213" t="s">
        <v>24</v>
      </c>
      <c r="AG2036" s="213" t="s">
        <v>24</v>
      </c>
      <c r="AH2036" s="1305"/>
      <c r="AI2036" s="244" t="str">
        <f t="shared" si="179"/>
        <v>HD 465, HD 785------</v>
      </c>
      <c r="AJ2036" s="1307">
        <f t="shared" si="178"/>
        <v>42089</v>
      </c>
      <c r="AK2036" s="199" t="s">
        <v>24</v>
      </c>
      <c r="AL2036" s="696">
        <v>42096</v>
      </c>
      <c r="AM2036" s="213"/>
      <c r="AN2036" s="244"/>
      <c r="AO2036" s="244"/>
      <c r="AP2036" s="213"/>
      <c r="AQ2036" s="243" t="s">
        <v>3094</v>
      </c>
      <c r="AR2036" s="213"/>
      <c r="AS2036" s="213"/>
      <c r="AT2036" s="213"/>
      <c r="AU2036" s="213"/>
      <c r="AV2036" s="885"/>
      <c r="AW2036" s="885"/>
      <c r="AX2036" s="885"/>
      <c r="AY2036" s="885"/>
      <c r="AZ2036" s="177"/>
    </row>
    <row r="2037" spans="2:52" ht="15" customHeight="1">
      <c r="B2037" s="1310">
        <v>2031</v>
      </c>
      <c r="C2037" s="553" t="s">
        <v>10083</v>
      </c>
      <c r="D2037" s="684" t="s">
        <v>230</v>
      </c>
      <c r="E2037" s="568" t="s">
        <v>4222</v>
      </c>
      <c r="F2037" s="311" t="s">
        <v>10084</v>
      </c>
      <c r="G2037" s="311" t="s">
        <v>102</v>
      </c>
      <c r="H2037" s="522" t="s">
        <v>24</v>
      </c>
      <c r="I2037" s="731">
        <v>32076</v>
      </c>
      <c r="J2037" s="231">
        <f t="shared" ca="1" si="180"/>
        <v>34</v>
      </c>
      <c r="K2037" s="312" t="s">
        <v>24</v>
      </c>
      <c r="L2037" s="322" t="s">
        <v>24</v>
      </c>
      <c r="M2037" s="332" t="s">
        <v>24</v>
      </c>
      <c r="N2037" s="576">
        <v>43442</v>
      </c>
      <c r="O2037" s="199" t="s">
        <v>24</v>
      </c>
      <c r="P2037" s="199" t="s">
        <v>24</v>
      </c>
      <c r="Q2037" s="198" t="str">
        <f t="shared" si="176"/>
        <v>-</v>
      </c>
      <c r="R2037" s="181" t="str">
        <f t="shared" ca="1" si="177"/>
        <v>TIDAK MCU</v>
      </c>
      <c r="S2037" s="451" t="s">
        <v>10936</v>
      </c>
      <c r="T2037" s="904">
        <v>44495</v>
      </c>
      <c r="U2037" s="344">
        <v>44495</v>
      </c>
      <c r="V2037" s="1330" t="s">
        <v>24</v>
      </c>
      <c r="W2037" s="136" t="s">
        <v>24</v>
      </c>
      <c r="X2037" s="200"/>
      <c r="Y2037" s="201"/>
      <c r="Z2037" s="202"/>
      <c r="AA2037" s="230" t="s">
        <v>11338</v>
      </c>
      <c r="AB2037" s="230" t="s">
        <v>6967</v>
      </c>
      <c r="AC2037" s="230" t="s">
        <v>24</v>
      </c>
      <c r="AD2037" s="230" t="s">
        <v>24</v>
      </c>
      <c r="AE2037" s="213" t="s">
        <v>24</v>
      </c>
      <c r="AF2037" s="213" t="s">
        <v>24</v>
      </c>
      <c r="AG2037" s="213" t="s">
        <v>24</v>
      </c>
      <c r="AH2037" s="1305"/>
      <c r="AI2037" s="244" t="str">
        <f t="shared" si="179"/>
        <v>PC 300 - PC 2000HITACHI ZX 870-----</v>
      </c>
      <c r="AJ2037" s="1307">
        <f t="shared" si="178"/>
        <v>43442</v>
      </c>
      <c r="AK2037" s="199" t="s">
        <v>24</v>
      </c>
      <c r="AL2037" s="696">
        <v>43449</v>
      </c>
      <c r="AM2037" s="213"/>
      <c r="AN2037" s="244"/>
      <c r="AO2037" s="244"/>
      <c r="AP2037" s="213"/>
      <c r="AQ2037" s="213"/>
      <c r="AR2037" s="213"/>
      <c r="AS2037" s="213"/>
      <c r="AT2037" s="213"/>
      <c r="AU2037" s="213"/>
      <c r="AV2037" s="177"/>
      <c r="AW2037" s="177"/>
      <c r="AX2037" s="177"/>
      <c r="AY2037" s="177"/>
      <c r="AZ2037" s="177"/>
    </row>
    <row r="2038" spans="2:52" ht="15" customHeight="1">
      <c r="B2038" s="1310">
        <v>2032</v>
      </c>
      <c r="C2038" s="553" t="s">
        <v>10085</v>
      </c>
      <c r="D2038" s="384" t="s">
        <v>230</v>
      </c>
      <c r="E2038" s="1314" t="s">
        <v>4222</v>
      </c>
      <c r="F2038" s="1314" t="s">
        <v>10086</v>
      </c>
      <c r="G2038" s="509" t="s">
        <v>102</v>
      </c>
      <c r="H2038" s="522" t="s">
        <v>24</v>
      </c>
      <c r="I2038" s="731">
        <v>34723</v>
      </c>
      <c r="J2038" s="231">
        <f t="shared" ca="1" si="180"/>
        <v>27</v>
      </c>
      <c r="K2038" s="176" t="s">
        <v>24</v>
      </c>
      <c r="L2038" s="170" t="s">
        <v>24</v>
      </c>
      <c r="M2038" s="173" t="s">
        <v>24</v>
      </c>
      <c r="N2038" s="576">
        <v>43699</v>
      </c>
      <c r="O2038" s="199" t="s">
        <v>24</v>
      </c>
      <c r="P2038" s="199" t="s">
        <v>24</v>
      </c>
      <c r="Q2038" s="198" t="str">
        <f t="shared" si="176"/>
        <v>-</v>
      </c>
      <c r="R2038" s="181" t="str">
        <f t="shared" ca="1" si="177"/>
        <v>TIDAK MCU</v>
      </c>
      <c r="S2038" s="451" t="s">
        <v>10937</v>
      </c>
      <c r="T2038" s="904">
        <v>44585</v>
      </c>
      <c r="U2038" s="1329">
        <v>44585</v>
      </c>
      <c r="V2038" s="904" t="s">
        <v>24</v>
      </c>
      <c r="W2038" s="136" t="s">
        <v>24</v>
      </c>
      <c r="X2038" s="200"/>
      <c r="Y2038" s="201"/>
      <c r="Z2038" s="202"/>
      <c r="AA2038" s="1319" t="s">
        <v>926</v>
      </c>
      <c r="AB2038" s="230" t="s">
        <v>24</v>
      </c>
      <c r="AC2038" s="230" t="s">
        <v>24</v>
      </c>
      <c r="AD2038" s="230" t="s">
        <v>24</v>
      </c>
      <c r="AE2038" s="213" t="s">
        <v>24</v>
      </c>
      <c r="AF2038" s="213" t="s">
        <v>24</v>
      </c>
      <c r="AG2038" s="213" t="s">
        <v>24</v>
      </c>
      <c r="AH2038" s="1305"/>
      <c r="AI2038" s="244" t="str">
        <f t="shared" si="179"/>
        <v>HD 465, HD 785------</v>
      </c>
      <c r="AJ2038" s="1307">
        <f t="shared" si="178"/>
        <v>43699</v>
      </c>
      <c r="AK2038" s="199" t="s">
        <v>24</v>
      </c>
      <c r="AL2038" s="679">
        <v>43699</v>
      </c>
      <c r="AM2038" s="213"/>
      <c r="AN2038" s="244"/>
      <c r="AO2038" s="244"/>
      <c r="AP2038" s="213"/>
      <c r="AQ2038" s="213"/>
      <c r="AR2038" s="213"/>
      <c r="AS2038" s="213"/>
      <c r="AT2038" s="213"/>
      <c r="AU2038" s="213"/>
      <c r="AV2038" s="885"/>
      <c r="AW2038" s="885"/>
      <c r="AX2038" s="885"/>
      <c r="AY2038" s="885"/>
      <c r="AZ2038" s="177"/>
    </row>
    <row r="2039" spans="2:52" ht="15" customHeight="1">
      <c r="B2039" s="1310">
        <v>1542</v>
      </c>
      <c r="C2039" s="2353" t="s">
        <v>8249</v>
      </c>
      <c r="D2039" s="232" t="s">
        <v>230</v>
      </c>
      <c r="E2039" s="568" t="s">
        <v>4228</v>
      </c>
      <c r="F2039" s="311" t="s">
        <v>8250</v>
      </c>
      <c r="G2039" s="311" t="s">
        <v>102</v>
      </c>
      <c r="H2039" s="688" t="s">
        <v>5217</v>
      </c>
      <c r="I2039" s="217">
        <v>35497</v>
      </c>
      <c r="J2039" s="231">
        <f t="shared" ca="1" si="180"/>
        <v>25</v>
      </c>
      <c r="K2039" s="176" t="s">
        <v>24</v>
      </c>
      <c r="L2039" s="170" t="s">
        <v>24</v>
      </c>
      <c r="M2039" s="173" t="s">
        <v>24</v>
      </c>
      <c r="N2039" s="578">
        <v>43424</v>
      </c>
      <c r="O2039" s="199" t="s">
        <v>24</v>
      </c>
      <c r="P2039" s="232" t="s">
        <v>24</v>
      </c>
      <c r="Q2039" s="198" t="str">
        <f t="shared" si="176"/>
        <v>-</v>
      </c>
      <c r="R2039" s="181" t="str">
        <f t="shared" ca="1" si="177"/>
        <v>TIDAK MCU</v>
      </c>
      <c r="S2039" s="451" t="s">
        <v>8989</v>
      </c>
      <c r="T2039" s="904">
        <v>44628</v>
      </c>
      <c r="U2039" s="344">
        <v>44628</v>
      </c>
      <c r="V2039" s="904" t="s">
        <v>24</v>
      </c>
      <c r="W2039" s="136" t="s">
        <v>24</v>
      </c>
      <c r="X2039" s="200"/>
      <c r="Y2039" s="201"/>
      <c r="Z2039" s="202"/>
      <c r="AA2039" s="216" t="s">
        <v>4457</v>
      </c>
      <c r="AB2039" s="230" t="s">
        <v>24</v>
      </c>
      <c r="AC2039" s="230"/>
      <c r="AD2039" s="230"/>
      <c r="AE2039" s="213"/>
      <c r="AF2039" s="213"/>
      <c r="AG2039" s="213"/>
      <c r="AH2039" s="1305"/>
      <c r="AI2039" s="244" t="str">
        <f t="shared" si="179"/>
        <v>SC P360, SC P380-</v>
      </c>
      <c r="AJ2039" s="1307">
        <f t="shared" si="178"/>
        <v>43424</v>
      </c>
      <c r="AK2039" s="589">
        <v>44266</v>
      </c>
      <c r="AL2039" s="726">
        <v>44266</v>
      </c>
      <c r="AM2039" s="213"/>
      <c r="AN2039" s="244"/>
      <c r="AO2039" s="244"/>
      <c r="AP2039" s="213"/>
      <c r="AQ2039" s="1231" t="s">
        <v>3094</v>
      </c>
      <c r="AR2039" s="213"/>
      <c r="AS2039" s="213"/>
      <c r="AT2039" s="213"/>
      <c r="AU2039" s="213"/>
      <c r="AV2039" s="177"/>
      <c r="AW2039" s="177"/>
      <c r="AX2039" s="177"/>
      <c r="AY2039" s="177"/>
      <c r="AZ2039" s="177"/>
    </row>
    <row r="2040" spans="2:52" ht="15" customHeight="1">
      <c r="B2040" s="1310">
        <v>2034</v>
      </c>
      <c r="C2040" s="677" t="s">
        <v>10089</v>
      </c>
      <c r="D2040" s="684" t="s">
        <v>230</v>
      </c>
      <c r="E2040" s="568" t="s">
        <v>4222</v>
      </c>
      <c r="F2040" s="311" t="s">
        <v>10090</v>
      </c>
      <c r="G2040" s="311" t="s">
        <v>102</v>
      </c>
      <c r="H2040" s="522" t="s">
        <v>24</v>
      </c>
      <c r="I2040" s="731">
        <v>35189</v>
      </c>
      <c r="J2040" s="231">
        <f t="shared" ca="1" si="180"/>
        <v>26</v>
      </c>
      <c r="K2040" s="176" t="s">
        <v>24</v>
      </c>
      <c r="L2040" s="170" t="s">
        <v>24</v>
      </c>
      <c r="M2040" s="173" t="s">
        <v>24</v>
      </c>
      <c r="N2040" s="576">
        <v>42094</v>
      </c>
      <c r="O2040" s="199" t="s">
        <v>24</v>
      </c>
      <c r="P2040" s="199" t="s">
        <v>24</v>
      </c>
      <c r="Q2040" s="198" t="str">
        <f t="shared" si="176"/>
        <v>-</v>
      </c>
      <c r="R2040" s="181" t="str">
        <f t="shared" ca="1" si="177"/>
        <v>TIDAK MCU</v>
      </c>
      <c r="S2040" s="451" t="s">
        <v>10939</v>
      </c>
      <c r="T2040" s="904">
        <v>44320</v>
      </c>
      <c r="U2040" s="344">
        <v>44320</v>
      </c>
      <c r="V2040" s="1330" t="s">
        <v>24</v>
      </c>
      <c r="W2040" s="136" t="s">
        <v>24</v>
      </c>
      <c r="X2040" s="200"/>
      <c r="Y2040" s="201"/>
      <c r="Z2040" s="202"/>
      <c r="AA2040" s="216" t="s">
        <v>926</v>
      </c>
      <c r="AB2040" s="230" t="s">
        <v>24</v>
      </c>
      <c r="AC2040" s="230" t="s">
        <v>24</v>
      </c>
      <c r="AD2040" s="230" t="s">
        <v>24</v>
      </c>
      <c r="AE2040" s="213" t="s">
        <v>24</v>
      </c>
      <c r="AF2040" s="213" t="s">
        <v>24</v>
      </c>
      <c r="AG2040" s="213" t="s">
        <v>24</v>
      </c>
      <c r="AH2040" s="1305"/>
      <c r="AI2040" s="244" t="str">
        <f t="shared" si="179"/>
        <v>HD 465, HD 785------</v>
      </c>
      <c r="AJ2040" s="1307">
        <f t="shared" si="178"/>
        <v>42094</v>
      </c>
      <c r="AK2040" s="199" t="s">
        <v>24</v>
      </c>
      <c r="AL2040" s="696">
        <v>42101</v>
      </c>
      <c r="AM2040" s="213"/>
      <c r="AN2040" s="244"/>
      <c r="AO2040" s="244"/>
      <c r="AP2040" s="213"/>
      <c r="AQ2040" s="1231" t="s">
        <v>3094</v>
      </c>
      <c r="AR2040" s="213"/>
      <c r="AS2040" s="213"/>
      <c r="AT2040" s="213"/>
      <c r="AU2040" s="213"/>
      <c r="AV2040" s="885"/>
      <c r="AW2040" s="885"/>
      <c r="AX2040" s="885"/>
      <c r="AY2040" s="885"/>
      <c r="AZ2040" s="177"/>
    </row>
    <row r="2041" spans="2:52" ht="15" customHeight="1">
      <c r="B2041" s="1310">
        <v>2035</v>
      </c>
      <c r="C2041" s="553" t="s">
        <v>10091</v>
      </c>
      <c r="D2041" s="232" t="s">
        <v>230</v>
      </c>
      <c r="E2041" s="521" t="s">
        <v>4222</v>
      </c>
      <c r="F2041" s="1314" t="s">
        <v>10092</v>
      </c>
      <c r="G2041" s="509" t="s">
        <v>102</v>
      </c>
      <c r="H2041" s="612" t="s">
        <v>10093</v>
      </c>
      <c r="I2041" s="731">
        <v>35130</v>
      </c>
      <c r="J2041" s="231">
        <f t="shared" ca="1" si="180"/>
        <v>26</v>
      </c>
      <c r="K2041" s="312" t="s">
        <v>24</v>
      </c>
      <c r="L2041" s="322" t="s">
        <v>24</v>
      </c>
      <c r="M2041" s="332" t="s">
        <v>24</v>
      </c>
      <c r="N2041" s="576">
        <v>43337</v>
      </c>
      <c r="O2041" s="199" t="s">
        <v>24</v>
      </c>
      <c r="P2041" s="199" t="s">
        <v>24</v>
      </c>
      <c r="Q2041" s="198" t="str">
        <f t="shared" si="176"/>
        <v>-</v>
      </c>
      <c r="R2041" s="181" t="str">
        <f t="shared" ca="1" si="177"/>
        <v>TIDAK MCU</v>
      </c>
      <c r="S2041" s="451" t="s">
        <v>10940</v>
      </c>
      <c r="T2041" s="904">
        <v>44626</v>
      </c>
      <c r="U2041" s="1329">
        <v>44626</v>
      </c>
      <c r="V2041" s="1311">
        <v>44261</v>
      </c>
      <c r="W2041" s="136" t="s">
        <v>24</v>
      </c>
      <c r="X2041" s="200"/>
      <c r="Y2041" s="201"/>
      <c r="Z2041" s="202"/>
      <c r="AA2041" s="230" t="s">
        <v>6961</v>
      </c>
      <c r="AB2041" s="230" t="s">
        <v>24</v>
      </c>
      <c r="AC2041" s="230" t="s">
        <v>24</v>
      </c>
      <c r="AD2041" s="230" t="s">
        <v>24</v>
      </c>
      <c r="AE2041" s="213" t="s">
        <v>24</v>
      </c>
      <c r="AF2041" s="213"/>
      <c r="AG2041" s="213"/>
      <c r="AH2041" s="1305"/>
      <c r="AI2041" s="244" t="str">
        <f t="shared" si="179"/>
        <v>DR 245 S----</v>
      </c>
      <c r="AJ2041" s="1307">
        <f t="shared" si="178"/>
        <v>43337</v>
      </c>
      <c r="AK2041" s="199" t="s">
        <v>24</v>
      </c>
      <c r="AL2041" s="679">
        <v>43337</v>
      </c>
      <c r="AM2041" s="213"/>
      <c r="AN2041" s="244"/>
      <c r="AO2041" s="244"/>
      <c r="AP2041" s="213"/>
      <c r="AQ2041" s="180"/>
      <c r="AR2041" s="213"/>
      <c r="AS2041" s="213"/>
      <c r="AT2041" s="213"/>
      <c r="AU2041" s="213"/>
      <c r="AV2041" s="885"/>
      <c r="AW2041" s="885"/>
      <c r="AX2041" s="885"/>
      <c r="AY2041" s="885"/>
      <c r="AZ2041" s="177"/>
    </row>
    <row r="2042" spans="2:52" ht="15" customHeight="1">
      <c r="B2042" s="1310">
        <v>2036</v>
      </c>
      <c r="C2042" s="553" t="s">
        <v>10094</v>
      </c>
      <c r="D2042" s="384" t="s">
        <v>230</v>
      </c>
      <c r="E2042" s="521" t="s">
        <v>4222</v>
      </c>
      <c r="F2042" s="509" t="s">
        <v>10095</v>
      </c>
      <c r="G2042" s="509" t="s">
        <v>102</v>
      </c>
      <c r="H2042" s="522" t="s">
        <v>24</v>
      </c>
      <c r="I2042" s="731">
        <v>34403</v>
      </c>
      <c r="J2042" s="231">
        <f t="shared" ca="1" si="180"/>
        <v>28</v>
      </c>
      <c r="K2042" s="312" t="s">
        <v>24</v>
      </c>
      <c r="L2042" s="322" t="s">
        <v>24</v>
      </c>
      <c r="M2042" s="332" t="s">
        <v>24</v>
      </c>
      <c r="N2042" s="576">
        <v>42090</v>
      </c>
      <c r="O2042" s="199" t="s">
        <v>24</v>
      </c>
      <c r="P2042" s="199" t="s">
        <v>24</v>
      </c>
      <c r="Q2042" s="198" t="str">
        <f t="shared" ref="Q2042:Q2105" si="181">IF(OR(O2042="-",O2042=""),"-",O2042+365)</f>
        <v>-</v>
      </c>
      <c r="R2042" s="181" t="str">
        <f t="shared" ref="R2042:R2105" ca="1" si="182">IF(OR(O2042="",O2042="-"),"TIDAK MCU",IF(Q2042&gt;TODAY(),"BERLAKU","EXPIRED"))</f>
        <v>TIDAK MCU</v>
      </c>
      <c r="S2042" s="451" t="s">
        <v>10941</v>
      </c>
      <c r="T2042" s="904">
        <v>44630</v>
      </c>
      <c r="U2042" s="1329">
        <v>44630</v>
      </c>
      <c r="V2042" s="904" t="s">
        <v>24</v>
      </c>
      <c r="W2042" s="136" t="s">
        <v>24</v>
      </c>
      <c r="X2042" s="200"/>
      <c r="Y2042" s="201"/>
      <c r="Z2042" s="202"/>
      <c r="AA2042" s="230" t="s">
        <v>926</v>
      </c>
      <c r="AB2042" s="230" t="s">
        <v>24</v>
      </c>
      <c r="AC2042" s="230" t="s">
        <v>24</v>
      </c>
      <c r="AD2042" s="230" t="s">
        <v>24</v>
      </c>
      <c r="AE2042" s="213" t="s">
        <v>24</v>
      </c>
      <c r="AF2042" s="213" t="s">
        <v>24</v>
      </c>
      <c r="AG2042" s="213" t="s">
        <v>24</v>
      </c>
      <c r="AH2042" s="1305"/>
      <c r="AI2042" s="244" t="str">
        <f t="shared" si="179"/>
        <v>HD 465, HD 785------</v>
      </c>
      <c r="AJ2042" s="1307">
        <f t="shared" ref="AJ2042:AJ2105" si="183">N2042</f>
        <v>42090</v>
      </c>
      <c r="AK2042" s="199" t="s">
        <v>24</v>
      </c>
      <c r="AL2042" s="696">
        <v>42097</v>
      </c>
      <c r="AM2042" s="213"/>
      <c r="AN2042" s="244"/>
      <c r="AO2042" s="244"/>
      <c r="AP2042" s="213"/>
      <c r="AQ2042" s="1231" t="s">
        <v>3094</v>
      </c>
      <c r="AR2042" s="213"/>
      <c r="AS2042" s="213"/>
      <c r="AT2042" s="213"/>
      <c r="AU2042" s="213"/>
      <c r="AV2042" s="177"/>
      <c r="AW2042" s="177"/>
      <c r="AX2042" s="177"/>
      <c r="AY2042" s="177"/>
      <c r="AZ2042" s="177"/>
    </row>
    <row r="2043" spans="2:52" ht="15" customHeight="1">
      <c r="B2043" s="1310">
        <v>2037</v>
      </c>
      <c r="C2043" s="553" t="s">
        <v>981</v>
      </c>
      <c r="D2043" s="384" t="s">
        <v>230</v>
      </c>
      <c r="E2043" s="521" t="s">
        <v>4222</v>
      </c>
      <c r="F2043" s="1314" t="s">
        <v>10096</v>
      </c>
      <c r="G2043" s="509" t="s">
        <v>102</v>
      </c>
      <c r="H2043" s="522" t="s">
        <v>24</v>
      </c>
      <c r="I2043" s="731">
        <v>35780</v>
      </c>
      <c r="J2043" s="231">
        <f t="shared" ca="1" si="180"/>
        <v>24</v>
      </c>
      <c r="K2043" s="312" t="s">
        <v>24</v>
      </c>
      <c r="L2043" s="322" t="s">
        <v>24</v>
      </c>
      <c r="M2043" s="332" t="s">
        <v>24</v>
      </c>
      <c r="N2043" s="576">
        <v>43428</v>
      </c>
      <c r="O2043" s="199" t="s">
        <v>24</v>
      </c>
      <c r="P2043" s="199" t="s">
        <v>24</v>
      </c>
      <c r="Q2043" s="198" t="str">
        <f t="shared" si="181"/>
        <v>-</v>
      </c>
      <c r="R2043" s="181" t="str">
        <f t="shared" ca="1" si="182"/>
        <v>TIDAK MCU</v>
      </c>
      <c r="S2043" s="451" t="s">
        <v>10942</v>
      </c>
      <c r="T2043" s="904">
        <v>44546</v>
      </c>
      <c r="U2043" s="1329">
        <v>44546</v>
      </c>
      <c r="V2043" s="1330" t="s">
        <v>24</v>
      </c>
      <c r="W2043" s="136" t="s">
        <v>24</v>
      </c>
      <c r="X2043" s="200"/>
      <c r="Y2043" s="201"/>
      <c r="Z2043" s="202"/>
      <c r="AA2043" s="230" t="s">
        <v>929</v>
      </c>
      <c r="AB2043" s="230" t="s">
        <v>24</v>
      </c>
      <c r="AC2043" s="230" t="s">
        <v>24</v>
      </c>
      <c r="AD2043" s="230" t="s">
        <v>24</v>
      </c>
      <c r="AE2043" s="213" t="s">
        <v>24</v>
      </c>
      <c r="AF2043" s="213"/>
      <c r="AG2043" s="213"/>
      <c r="AH2043" s="1305"/>
      <c r="AI2043" s="244" t="str">
        <f t="shared" si="179"/>
        <v>GD 705, GD 825----</v>
      </c>
      <c r="AJ2043" s="1307">
        <f t="shared" si="183"/>
        <v>43428</v>
      </c>
      <c r="AK2043" s="199" t="s">
        <v>24</v>
      </c>
      <c r="AL2043" s="679">
        <v>43428</v>
      </c>
      <c r="AM2043" s="213"/>
      <c r="AN2043" s="244"/>
      <c r="AO2043" s="244"/>
      <c r="AP2043" s="213"/>
      <c r="AQ2043" s="243" t="s">
        <v>3094</v>
      </c>
      <c r="AR2043" s="213"/>
      <c r="AS2043" s="213"/>
      <c r="AT2043" s="213"/>
      <c r="AU2043" s="213"/>
      <c r="AV2043" s="177"/>
      <c r="AW2043" s="177"/>
      <c r="AX2043" s="177"/>
      <c r="AY2043" s="177"/>
      <c r="AZ2043" s="177"/>
    </row>
    <row r="2044" spans="2:52" ht="15" customHeight="1">
      <c r="B2044" s="1310">
        <v>2038</v>
      </c>
      <c r="C2044" s="553" t="s">
        <v>10097</v>
      </c>
      <c r="D2044" s="384" t="s">
        <v>230</v>
      </c>
      <c r="E2044" s="568" t="s">
        <v>4222</v>
      </c>
      <c r="F2044" s="311" t="s">
        <v>10098</v>
      </c>
      <c r="G2044" s="311" t="s">
        <v>102</v>
      </c>
      <c r="H2044" s="522" t="s">
        <v>24</v>
      </c>
      <c r="I2044" s="731">
        <v>34890</v>
      </c>
      <c r="J2044" s="231">
        <f t="shared" ca="1" si="180"/>
        <v>26</v>
      </c>
      <c r="K2044" s="312" t="s">
        <v>24</v>
      </c>
      <c r="L2044" s="322" t="s">
        <v>24</v>
      </c>
      <c r="M2044" s="332" t="s">
        <v>24</v>
      </c>
      <c r="N2044" s="576">
        <v>42091</v>
      </c>
      <c r="O2044" s="199" t="s">
        <v>24</v>
      </c>
      <c r="P2044" s="199" t="s">
        <v>24</v>
      </c>
      <c r="Q2044" s="198" t="str">
        <f t="shared" si="181"/>
        <v>-</v>
      </c>
      <c r="R2044" s="181" t="str">
        <f t="shared" ca="1" si="182"/>
        <v>TIDAK MCU</v>
      </c>
      <c r="S2044" s="451" t="s">
        <v>10943</v>
      </c>
      <c r="T2044" s="904">
        <v>44387</v>
      </c>
      <c r="U2044" s="344">
        <v>44387</v>
      </c>
      <c r="V2044" s="904" t="s">
        <v>24</v>
      </c>
      <c r="W2044" s="136" t="s">
        <v>24</v>
      </c>
      <c r="X2044" s="200"/>
      <c r="Y2044" s="201"/>
      <c r="Z2044" s="202"/>
      <c r="AA2044" s="230" t="s">
        <v>926</v>
      </c>
      <c r="AB2044" s="230" t="s">
        <v>24</v>
      </c>
      <c r="AC2044" s="230" t="s">
        <v>24</v>
      </c>
      <c r="AD2044" s="230" t="s">
        <v>24</v>
      </c>
      <c r="AE2044" s="213" t="s">
        <v>24</v>
      </c>
      <c r="AF2044" s="213" t="s">
        <v>24</v>
      </c>
      <c r="AG2044" s="213" t="s">
        <v>24</v>
      </c>
      <c r="AH2044" s="1305"/>
      <c r="AI2044" s="244" t="str">
        <f t="shared" si="179"/>
        <v>HD 465, HD 785------</v>
      </c>
      <c r="AJ2044" s="1307">
        <f t="shared" si="183"/>
        <v>42091</v>
      </c>
      <c r="AK2044" s="199" t="s">
        <v>24</v>
      </c>
      <c r="AL2044" s="696">
        <v>42098</v>
      </c>
      <c r="AM2044" s="213"/>
      <c r="AN2044" s="244"/>
      <c r="AO2044" s="244"/>
      <c r="AP2044" s="213"/>
      <c r="AQ2044" s="243" t="s">
        <v>3094</v>
      </c>
      <c r="AR2044" s="213"/>
      <c r="AS2044" s="213"/>
      <c r="AT2044" s="213"/>
      <c r="AU2044" s="213"/>
      <c r="AV2044" s="177"/>
      <c r="AW2044" s="177"/>
      <c r="AX2044" s="177"/>
      <c r="AY2044" s="177"/>
      <c r="AZ2044" s="177"/>
    </row>
    <row r="2045" spans="2:52" ht="15" customHeight="1">
      <c r="B2045" s="1310">
        <v>2039</v>
      </c>
      <c r="C2045" s="553" t="s">
        <v>10099</v>
      </c>
      <c r="D2045" s="232" t="s">
        <v>230</v>
      </c>
      <c r="E2045" s="521" t="s">
        <v>4222</v>
      </c>
      <c r="F2045" s="509" t="s">
        <v>10100</v>
      </c>
      <c r="G2045" s="509" t="s">
        <v>102</v>
      </c>
      <c r="H2045" s="522" t="s">
        <v>24</v>
      </c>
      <c r="I2045" s="731">
        <v>33421</v>
      </c>
      <c r="J2045" s="903">
        <f t="shared" ca="1" si="180"/>
        <v>30</v>
      </c>
      <c r="K2045" s="312" t="s">
        <v>24</v>
      </c>
      <c r="L2045" s="322" t="s">
        <v>24</v>
      </c>
      <c r="M2045" s="332" t="s">
        <v>24</v>
      </c>
      <c r="N2045" s="576">
        <v>42094</v>
      </c>
      <c r="O2045" s="199" t="s">
        <v>24</v>
      </c>
      <c r="P2045" s="199" t="s">
        <v>24</v>
      </c>
      <c r="Q2045" s="198" t="str">
        <f t="shared" si="181"/>
        <v>-</v>
      </c>
      <c r="R2045" s="181" t="str">
        <f t="shared" ca="1" si="182"/>
        <v>TIDAK MCU</v>
      </c>
      <c r="S2045" s="451" t="s">
        <v>10944</v>
      </c>
      <c r="T2045" s="904">
        <v>44379</v>
      </c>
      <c r="U2045" s="1329">
        <v>44379</v>
      </c>
      <c r="V2045" s="1330" t="s">
        <v>24</v>
      </c>
      <c r="W2045" s="136" t="s">
        <v>24</v>
      </c>
      <c r="X2045" s="200"/>
      <c r="Y2045" s="201"/>
      <c r="Z2045" s="202"/>
      <c r="AA2045" s="1319" t="s">
        <v>926</v>
      </c>
      <c r="AB2045" s="230" t="s">
        <v>24</v>
      </c>
      <c r="AC2045" s="230" t="s">
        <v>24</v>
      </c>
      <c r="AD2045" s="230" t="s">
        <v>24</v>
      </c>
      <c r="AE2045" s="213" t="s">
        <v>24</v>
      </c>
      <c r="AF2045" s="213" t="s">
        <v>24</v>
      </c>
      <c r="AG2045" s="213" t="s">
        <v>24</v>
      </c>
      <c r="AH2045" s="1305"/>
      <c r="AI2045" s="244" t="str">
        <f t="shared" si="179"/>
        <v>HD 465, HD 785------</v>
      </c>
      <c r="AJ2045" s="1307">
        <f t="shared" si="183"/>
        <v>42094</v>
      </c>
      <c r="AK2045" s="199" t="s">
        <v>24</v>
      </c>
      <c r="AL2045" s="696">
        <v>42101</v>
      </c>
      <c r="AM2045" s="213"/>
      <c r="AN2045" s="244"/>
      <c r="AO2045" s="244"/>
      <c r="AP2045" s="213"/>
      <c r="AQ2045" s="180"/>
      <c r="AR2045" s="213"/>
      <c r="AS2045" s="213"/>
      <c r="AT2045" s="213"/>
      <c r="AU2045" s="213"/>
      <c r="AV2045" s="885"/>
      <c r="AW2045" s="885"/>
      <c r="AX2045" s="885"/>
      <c r="AY2045" s="885"/>
      <c r="AZ2045" s="177"/>
    </row>
    <row r="2046" spans="2:52" ht="15" customHeight="1">
      <c r="B2046" s="1310">
        <v>2040</v>
      </c>
      <c r="C2046" s="553" t="s">
        <v>10101</v>
      </c>
      <c r="D2046" s="384" t="s">
        <v>230</v>
      </c>
      <c r="E2046" s="521" t="s">
        <v>4222</v>
      </c>
      <c r="F2046" s="509" t="s">
        <v>10102</v>
      </c>
      <c r="G2046" s="509" t="s">
        <v>102</v>
      </c>
      <c r="H2046" s="522" t="s">
        <v>24</v>
      </c>
      <c r="I2046" s="731">
        <v>34096</v>
      </c>
      <c r="J2046" s="903">
        <f t="shared" ca="1" si="180"/>
        <v>29</v>
      </c>
      <c r="K2046" s="312" t="s">
        <v>24</v>
      </c>
      <c r="L2046" s="322" t="s">
        <v>24</v>
      </c>
      <c r="M2046" s="332" t="s">
        <v>24</v>
      </c>
      <c r="N2046" s="576">
        <v>42090</v>
      </c>
      <c r="O2046" s="199" t="s">
        <v>24</v>
      </c>
      <c r="P2046" s="199" t="s">
        <v>24</v>
      </c>
      <c r="Q2046" s="198" t="str">
        <f t="shared" si="181"/>
        <v>-</v>
      </c>
      <c r="R2046" s="181" t="str">
        <f t="shared" ca="1" si="182"/>
        <v>TIDAK MCU</v>
      </c>
      <c r="S2046" s="451" t="s">
        <v>10945</v>
      </c>
      <c r="T2046" s="904">
        <v>44323</v>
      </c>
      <c r="U2046" s="1329">
        <v>44323</v>
      </c>
      <c r="V2046" s="904" t="s">
        <v>24</v>
      </c>
      <c r="W2046" s="136" t="s">
        <v>24</v>
      </c>
      <c r="X2046" s="200"/>
      <c r="Y2046" s="201"/>
      <c r="Z2046" s="202"/>
      <c r="AA2046" s="1319" t="s">
        <v>925</v>
      </c>
      <c r="AB2046" s="462" t="s">
        <v>6967</v>
      </c>
      <c r="AC2046" s="230" t="s">
        <v>9114</v>
      </c>
      <c r="AD2046" s="230" t="s">
        <v>24</v>
      </c>
      <c r="AE2046" s="213" t="s">
        <v>24</v>
      </c>
      <c r="AF2046" s="213" t="s">
        <v>24</v>
      </c>
      <c r="AG2046" s="213" t="s">
        <v>24</v>
      </c>
      <c r="AH2046" s="1305"/>
      <c r="AI2046" s="244" t="str">
        <f t="shared" si="179"/>
        <v>PC 200 - PC 2000HITACHI ZX 870MOBILE CRANE KLS 2----</v>
      </c>
      <c r="AJ2046" s="1307">
        <f t="shared" si="183"/>
        <v>42090</v>
      </c>
      <c r="AK2046" s="199" t="s">
        <v>24</v>
      </c>
      <c r="AL2046" s="696">
        <v>43852</v>
      </c>
      <c r="AM2046" s="213"/>
      <c r="AN2046" s="244"/>
      <c r="AO2046" s="244"/>
      <c r="AP2046" s="213"/>
      <c r="AQ2046" s="243" t="s">
        <v>3094</v>
      </c>
      <c r="AR2046" s="213"/>
      <c r="AS2046" s="213"/>
      <c r="AT2046" s="213"/>
      <c r="AU2046" s="213"/>
      <c r="AV2046" s="885"/>
      <c r="AW2046" s="885"/>
      <c r="AX2046" s="885"/>
      <c r="AY2046" s="885"/>
      <c r="AZ2046" s="177"/>
    </row>
    <row r="2047" spans="2:52" ht="15" customHeight="1">
      <c r="B2047" s="1310">
        <v>2041</v>
      </c>
      <c r="C2047" s="553" t="s">
        <v>10103</v>
      </c>
      <c r="D2047" s="232" t="s">
        <v>230</v>
      </c>
      <c r="E2047" s="1319" t="s">
        <v>4222</v>
      </c>
      <c r="F2047" s="1314" t="s">
        <v>10104</v>
      </c>
      <c r="G2047" s="509" t="s">
        <v>102</v>
      </c>
      <c r="H2047" s="522" t="s">
        <v>24</v>
      </c>
      <c r="I2047" s="731">
        <v>34600</v>
      </c>
      <c r="J2047" s="231">
        <f t="shared" ca="1" si="180"/>
        <v>27</v>
      </c>
      <c r="K2047" s="312" t="s">
        <v>24</v>
      </c>
      <c r="L2047" s="322" t="s">
        <v>24</v>
      </c>
      <c r="M2047" s="332" t="s">
        <v>24</v>
      </c>
      <c r="N2047" s="576">
        <v>43445</v>
      </c>
      <c r="O2047" s="199" t="s">
        <v>24</v>
      </c>
      <c r="P2047" s="199" t="s">
        <v>24</v>
      </c>
      <c r="Q2047" s="198" t="str">
        <f t="shared" si="181"/>
        <v>-</v>
      </c>
      <c r="R2047" s="181" t="str">
        <f t="shared" ca="1" si="182"/>
        <v>TIDAK MCU</v>
      </c>
      <c r="S2047" s="451" t="s">
        <v>10946</v>
      </c>
      <c r="T2047" s="904">
        <v>44462</v>
      </c>
      <c r="U2047" s="1329">
        <v>44462</v>
      </c>
      <c r="V2047" s="904" t="s">
        <v>24</v>
      </c>
      <c r="W2047" s="136" t="s">
        <v>24</v>
      </c>
      <c r="X2047" s="200"/>
      <c r="Y2047" s="201"/>
      <c r="Z2047" s="952"/>
      <c r="AA2047" s="1305" t="s">
        <v>928</v>
      </c>
      <c r="AB2047" s="1020" t="s">
        <v>24</v>
      </c>
      <c r="AC2047" s="230" t="s">
        <v>24</v>
      </c>
      <c r="AD2047" s="230" t="s">
        <v>24</v>
      </c>
      <c r="AE2047" s="213" t="s">
        <v>24</v>
      </c>
      <c r="AF2047" s="213" t="s">
        <v>24</v>
      </c>
      <c r="AG2047" s="213" t="s">
        <v>24</v>
      </c>
      <c r="AH2047" s="1305"/>
      <c r="AI2047" s="244" t="str">
        <f t="shared" si="179"/>
        <v>DZ 85 - DZ 375------</v>
      </c>
      <c r="AJ2047" s="1307">
        <f t="shared" si="183"/>
        <v>43445</v>
      </c>
      <c r="AK2047" s="199" t="s">
        <v>24</v>
      </c>
      <c r="AL2047" s="679">
        <v>43445</v>
      </c>
      <c r="AM2047" s="213"/>
      <c r="AN2047" s="244"/>
      <c r="AO2047" s="244"/>
      <c r="AP2047" s="213"/>
      <c r="AQ2047" s="180"/>
      <c r="AR2047" s="213"/>
      <c r="AS2047" s="213"/>
      <c r="AT2047" s="213"/>
      <c r="AU2047" s="213"/>
      <c r="AV2047" s="885"/>
      <c r="AW2047" s="885"/>
      <c r="AX2047" s="885"/>
      <c r="AY2047" s="885"/>
      <c r="AZ2047" s="177"/>
    </row>
    <row r="2048" spans="2:52" ht="15" customHeight="1">
      <c r="B2048" s="1310">
        <v>2042</v>
      </c>
      <c r="C2048" s="553" t="s">
        <v>10105</v>
      </c>
      <c r="D2048" s="384" t="s">
        <v>230</v>
      </c>
      <c r="E2048" s="1319" t="s">
        <v>4222</v>
      </c>
      <c r="F2048" s="1314" t="s">
        <v>10106</v>
      </c>
      <c r="G2048" s="509" t="s">
        <v>102</v>
      </c>
      <c r="H2048" s="522" t="s">
        <v>24</v>
      </c>
      <c r="I2048" s="731">
        <v>35420</v>
      </c>
      <c r="J2048" s="231">
        <f t="shared" ca="1" si="180"/>
        <v>25</v>
      </c>
      <c r="K2048" s="312" t="s">
        <v>24</v>
      </c>
      <c r="L2048" s="322" t="s">
        <v>24</v>
      </c>
      <c r="M2048" s="332" t="s">
        <v>24</v>
      </c>
      <c r="N2048" s="576">
        <v>43422</v>
      </c>
      <c r="O2048" s="199" t="s">
        <v>24</v>
      </c>
      <c r="P2048" s="199" t="s">
        <v>24</v>
      </c>
      <c r="Q2048" s="198" t="str">
        <f t="shared" si="181"/>
        <v>-</v>
      </c>
      <c r="R2048" s="181" t="str">
        <f t="shared" ca="1" si="182"/>
        <v>TIDAK MCU</v>
      </c>
      <c r="S2048" s="451" t="s">
        <v>10947</v>
      </c>
      <c r="T2048" s="904">
        <v>44551</v>
      </c>
      <c r="U2048" s="1329">
        <v>44551</v>
      </c>
      <c r="V2048" s="904" t="s">
        <v>24</v>
      </c>
      <c r="W2048" s="136" t="s">
        <v>24</v>
      </c>
      <c r="X2048" s="200"/>
      <c r="Y2048" s="201"/>
      <c r="Z2048" s="202"/>
      <c r="AA2048" s="1319" t="s">
        <v>926</v>
      </c>
      <c r="AB2048" s="230" t="s">
        <v>24</v>
      </c>
      <c r="AC2048" s="230" t="s">
        <v>24</v>
      </c>
      <c r="AD2048" s="230" t="s">
        <v>24</v>
      </c>
      <c r="AE2048" s="213" t="s">
        <v>24</v>
      </c>
      <c r="AF2048" s="213" t="s">
        <v>24</v>
      </c>
      <c r="AG2048" s="213" t="s">
        <v>24</v>
      </c>
      <c r="AH2048" s="1305"/>
      <c r="AI2048" s="244" t="str">
        <f t="shared" si="179"/>
        <v>HD 465, HD 785------</v>
      </c>
      <c r="AJ2048" s="1307">
        <f t="shared" si="183"/>
        <v>43422</v>
      </c>
      <c r="AK2048" s="199">
        <v>43579</v>
      </c>
      <c r="AL2048" s="679">
        <v>43579</v>
      </c>
      <c r="AM2048" s="213"/>
      <c r="AN2048" s="244"/>
      <c r="AO2048" s="244"/>
      <c r="AP2048" s="213" t="s">
        <v>9981</v>
      </c>
      <c r="AQ2048" s="243" t="s">
        <v>3094</v>
      </c>
      <c r="AR2048" s="213"/>
      <c r="AS2048" s="213"/>
      <c r="AT2048" s="213"/>
      <c r="AU2048" s="213"/>
      <c r="AV2048" s="885"/>
      <c r="AW2048" s="885"/>
      <c r="AX2048" s="885"/>
      <c r="AY2048" s="885"/>
      <c r="AZ2048" s="177"/>
    </row>
    <row r="2049" spans="2:60" ht="15" customHeight="1">
      <c r="B2049" s="1310">
        <v>2043</v>
      </c>
      <c r="C2049" s="553" t="s">
        <v>10107</v>
      </c>
      <c r="D2049" s="384" t="s">
        <v>230</v>
      </c>
      <c r="E2049" s="232" t="s">
        <v>4222</v>
      </c>
      <c r="F2049" s="232" t="s">
        <v>10108</v>
      </c>
      <c r="G2049" s="311" t="s">
        <v>102</v>
      </c>
      <c r="H2049" s="522" t="s">
        <v>24</v>
      </c>
      <c r="I2049" s="731">
        <v>35259</v>
      </c>
      <c r="J2049" s="231">
        <f t="shared" ca="1" si="180"/>
        <v>25</v>
      </c>
      <c r="K2049" s="312" t="s">
        <v>24</v>
      </c>
      <c r="L2049" s="322" t="s">
        <v>24</v>
      </c>
      <c r="M2049" s="332" t="s">
        <v>24</v>
      </c>
      <c r="N2049" s="576">
        <v>43422</v>
      </c>
      <c r="O2049" s="199" t="s">
        <v>24</v>
      </c>
      <c r="P2049" s="199" t="s">
        <v>24</v>
      </c>
      <c r="Q2049" s="198" t="str">
        <f t="shared" si="181"/>
        <v>-</v>
      </c>
      <c r="R2049" s="181" t="str">
        <f t="shared" ca="1" si="182"/>
        <v>TIDAK MCU</v>
      </c>
      <c r="S2049" s="451" t="s">
        <v>10948</v>
      </c>
      <c r="T2049" s="904">
        <v>44390</v>
      </c>
      <c r="U2049" s="344">
        <v>44390</v>
      </c>
      <c r="V2049" s="904" t="s">
        <v>24</v>
      </c>
      <c r="W2049" s="136" t="s">
        <v>24</v>
      </c>
      <c r="X2049" s="200"/>
      <c r="Y2049" s="201"/>
      <c r="Z2049" s="202"/>
      <c r="AA2049" s="230" t="s">
        <v>926</v>
      </c>
      <c r="AB2049" s="230" t="s">
        <v>24</v>
      </c>
      <c r="AC2049" s="230" t="s">
        <v>24</v>
      </c>
      <c r="AD2049" s="230" t="s">
        <v>24</v>
      </c>
      <c r="AE2049" s="213" t="s">
        <v>24</v>
      </c>
      <c r="AF2049" s="213" t="s">
        <v>24</v>
      </c>
      <c r="AG2049" s="213" t="s">
        <v>24</v>
      </c>
      <c r="AH2049" s="1305"/>
      <c r="AI2049" s="244" t="str">
        <f t="shared" si="179"/>
        <v>HD 465, HD 785------</v>
      </c>
      <c r="AJ2049" s="1307">
        <f t="shared" si="183"/>
        <v>43422</v>
      </c>
      <c r="AK2049" s="199">
        <v>43579</v>
      </c>
      <c r="AL2049" s="679">
        <v>43579</v>
      </c>
      <c r="AM2049" s="213"/>
      <c r="AN2049" s="244"/>
      <c r="AO2049" s="244"/>
      <c r="AP2049" s="213" t="s">
        <v>9981</v>
      </c>
      <c r="AQ2049" s="1231" t="s">
        <v>3094</v>
      </c>
      <c r="AR2049" s="213"/>
      <c r="AS2049" s="213"/>
      <c r="AT2049" s="213"/>
      <c r="AU2049" s="213"/>
      <c r="AV2049" s="177"/>
      <c r="AW2049" s="177"/>
      <c r="AX2049" s="177"/>
      <c r="AY2049" s="177"/>
      <c r="AZ2049" s="177"/>
    </row>
    <row r="2050" spans="2:60" ht="15" customHeight="1">
      <c r="B2050" s="1310">
        <v>2044</v>
      </c>
      <c r="C2050" s="553" t="s">
        <v>10109</v>
      </c>
      <c r="D2050" s="384" t="s">
        <v>230</v>
      </c>
      <c r="E2050" s="554" t="s">
        <v>4222</v>
      </c>
      <c r="F2050" s="1314" t="s">
        <v>10110</v>
      </c>
      <c r="G2050" s="509" t="s">
        <v>102</v>
      </c>
      <c r="H2050" s="522" t="s">
        <v>24</v>
      </c>
      <c r="I2050" s="731">
        <v>36299</v>
      </c>
      <c r="J2050" s="231">
        <f t="shared" ca="1" si="180"/>
        <v>22</v>
      </c>
      <c r="K2050" s="312" t="s">
        <v>24</v>
      </c>
      <c r="L2050" s="322" t="s">
        <v>24</v>
      </c>
      <c r="M2050" s="332" t="s">
        <v>24</v>
      </c>
      <c r="N2050" s="576">
        <v>43337</v>
      </c>
      <c r="O2050" s="199" t="s">
        <v>24</v>
      </c>
      <c r="P2050" s="199" t="s">
        <v>24</v>
      </c>
      <c r="Q2050" s="198" t="str">
        <f t="shared" si="181"/>
        <v>-</v>
      </c>
      <c r="R2050" s="181" t="str">
        <f t="shared" ca="1" si="182"/>
        <v>TIDAK MCU</v>
      </c>
      <c r="S2050" s="451" t="s">
        <v>10949</v>
      </c>
      <c r="T2050" s="904">
        <v>44335</v>
      </c>
      <c r="U2050" s="1329">
        <v>44335</v>
      </c>
      <c r="V2050" s="904" t="s">
        <v>24</v>
      </c>
      <c r="W2050" s="136" t="s">
        <v>24</v>
      </c>
      <c r="X2050" s="200"/>
      <c r="Y2050" s="201"/>
      <c r="Z2050" s="202"/>
      <c r="AA2050" s="230" t="s">
        <v>9107</v>
      </c>
      <c r="AB2050" s="230" t="s">
        <v>24</v>
      </c>
      <c r="AC2050" s="230" t="s">
        <v>24</v>
      </c>
      <c r="AD2050" s="230" t="s">
        <v>24</v>
      </c>
      <c r="AE2050" s="213" t="s">
        <v>24</v>
      </c>
      <c r="AF2050" s="213"/>
      <c r="AG2050" s="213"/>
      <c r="AH2050" s="1305"/>
      <c r="AI2050" s="244" t="str">
        <f t="shared" si="179"/>
        <v>HD 465----</v>
      </c>
      <c r="AJ2050" s="1307">
        <f t="shared" si="183"/>
        <v>43337</v>
      </c>
      <c r="AK2050" s="199">
        <v>43977</v>
      </c>
      <c r="AL2050" s="679">
        <v>43337</v>
      </c>
      <c r="AM2050" s="213"/>
      <c r="AN2050" s="244"/>
      <c r="AO2050" s="244"/>
      <c r="AP2050" s="213"/>
      <c r="AQ2050" s="243" t="s">
        <v>3094</v>
      </c>
      <c r="AR2050" s="213"/>
      <c r="AS2050" s="213"/>
      <c r="AT2050" s="213"/>
      <c r="AU2050" s="213"/>
      <c r="AV2050" s="177"/>
      <c r="AW2050" s="177"/>
      <c r="AX2050" s="177"/>
      <c r="AY2050" s="177"/>
      <c r="AZ2050" s="177"/>
    </row>
    <row r="2051" spans="2:60" ht="15" customHeight="1">
      <c r="B2051" s="1310">
        <v>2045</v>
      </c>
      <c r="C2051" s="553" t="s">
        <v>8516</v>
      </c>
      <c r="D2051" s="384" t="s">
        <v>230</v>
      </c>
      <c r="E2051" s="568" t="s">
        <v>4228</v>
      </c>
      <c r="F2051" s="230" t="s">
        <v>8517</v>
      </c>
      <c r="G2051" s="311" t="s">
        <v>102</v>
      </c>
      <c r="H2051" s="522" t="s">
        <v>24</v>
      </c>
      <c r="I2051" s="217">
        <v>32519</v>
      </c>
      <c r="J2051" s="231">
        <f t="shared" ca="1" si="180"/>
        <v>33</v>
      </c>
      <c r="K2051" s="176" t="s">
        <v>24</v>
      </c>
      <c r="L2051" s="170" t="s">
        <v>24</v>
      </c>
      <c r="M2051" s="173" t="s">
        <v>24</v>
      </c>
      <c r="N2051" s="576">
        <v>43840</v>
      </c>
      <c r="O2051" s="199" t="s">
        <v>24</v>
      </c>
      <c r="P2051" s="232" t="s">
        <v>24</v>
      </c>
      <c r="Q2051" s="198" t="str">
        <f t="shared" si="181"/>
        <v>-</v>
      </c>
      <c r="R2051" s="181" t="str">
        <f t="shared" ca="1" si="182"/>
        <v>TIDAK MCU</v>
      </c>
      <c r="S2051" s="451" t="s">
        <v>9085</v>
      </c>
      <c r="T2051" s="904">
        <v>44572</v>
      </c>
      <c r="U2051" s="344">
        <v>44572</v>
      </c>
      <c r="V2051" s="1330" t="s">
        <v>24</v>
      </c>
      <c r="W2051" s="136" t="s">
        <v>24</v>
      </c>
      <c r="X2051" s="200"/>
      <c r="Y2051" s="201"/>
      <c r="Z2051" s="202"/>
      <c r="AA2051" s="462" t="s">
        <v>927</v>
      </c>
      <c r="AB2051" s="462" t="s">
        <v>4604</v>
      </c>
      <c r="AC2051" s="230"/>
      <c r="AD2051" s="230"/>
      <c r="AE2051" s="213"/>
      <c r="AF2051" s="213"/>
      <c r="AG2051" s="213"/>
      <c r="AH2051" s="1305"/>
      <c r="AI2051" s="244" t="str">
        <f t="shared" si="179"/>
        <v>SC P360 - SC P410 A/MNISSAN CWB</v>
      </c>
      <c r="AJ2051" s="1307">
        <f t="shared" si="183"/>
        <v>43840</v>
      </c>
      <c r="AK2051" s="199" t="s">
        <v>24</v>
      </c>
      <c r="AL2051" s="696">
        <v>43840</v>
      </c>
      <c r="AM2051" s="213"/>
      <c r="AN2051" s="244"/>
      <c r="AO2051" s="244"/>
      <c r="AP2051" s="213"/>
      <c r="AQ2051" s="1231" t="s">
        <v>3094</v>
      </c>
      <c r="AR2051" s="213"/>
      <c r="AS2051" s="213"/>
      <c r="AT2051" s="213"/>
      <c r="AU2051" s="213"/>
      <c r="AV2051" s="885"/>
      <c r="AW2051" s="885"/>
      <c r="AX2051" s="885"/>
      <c r="AY2051" s="885"/>
      <c r="AZ2051" s="177"/>
    </row>
    <row r="2052" spans="2:60" ht="15" customHeight="1">
      <c r="B2052" s="1310">
        <v>2046</v>
      </c>
      <c r="C2052" s="553" t="s">
        <v>10113</v>
      </c>
      <c r="D2052" s="232" t="s">
        <v>230</v>
      </c>
      <c r="E2052" s="521" t="s">
        <v>4222</v>
      </c>
      <c r="F2052" s="509" t="s">
        <v>10114</v>
      </c>
      <c r="G2052" s="509" t="s">
        <v>102</v>
      </c>
      <c r="H2052" s="522" t="s">
        <v>24</v>
      </c>
      <c r="I2052" s="731">
        <v>33656</v>
      </c>
      <c r="J2052" s="903">
        <f t="shared" ca="1" si="180"/>
        <v>30</v>
      </c>
      <c r="K2052" s="176" t="s">
        <v>24</v>
      </c>
      <c r="L2052" s="170" t="s">
        <v>24</v>
      </c>
      <c r="M2052" s="173" t="s">
        <v>24</v>
      </c>
      <c r="N2052" s="576">
        <v>42091</v>
      </c>
      <c r="O2052" s="199" t="s">
        <v>24</v>
      </c>
      <c r="P2052" s="199" t="s">
        <v>24</v>
      </c>
      <c r="Q2052" s="198" t="str">
        <f t="shared" si="181"/>
        <v>-</v>
      </c>
      <c r="R2052" s="181" t="str">
        <f t="shared" ca="1" si="182"/>
        <v>TIDAK MCU</v>
      </c>
      <c r="S2052" s="451" t="s">
        <v>10951</v>
      </c>
      <c r="T2052" s="904">
        <v>44614</v>
      </c>
      <c r="U2052" s="1329">
        <v>44614</v>
      </c>
      <c r="V2052" s="904" t="s">
        <v>24</v>
      </c>
      <c r="W2052" s="136" t="s">
        <v>24</v>
      </c>
      <c r="X2052" s="200"/>
      <c r="Y2052" s="201"/>
      <c r="Z2052" s="202"/>
      <c r="AA2052" s="1319" t="s">
        <v>926</v>
      </c>
      <c r="AB2052" s="230" t="s">
        <v>24</v>
      </c>
      <c r="AC2052" s="230" t="s">
        <v>24</v>
      </c>
      <c r="AD2052" s="230" t="s">
        <v>24</v>
      </c>
      <c r="AE2052" s="213" t="s">
        <v>24</v>
      </c>
      <c r="AF2052" s="213" t="s">
        <v>24</v>
      </c>
      <c r="AG2052" s="213" t="s">
        <v>24</v>
      </c>
      <c r="AH2052" s="1305"/>
      <c r="AI2052" s="244" t="str">
        <f t="shared" si="179"/>
        <v>HD 465, HD 785------</v>
      </c>
      <c r="AJ2052" s="1307">
        <f t="shared" si="183"/>
        <v>42091</v>
      </c>
      <c r="AK2052" s="199" t="s">
        <v>24</v>
      </c>
      <c r="AL2052" s="696">
        <v>42098</v>
      </c>
      <c r="AM2052" s="213"/>
      <c r="AN2052" s="244"/>
      <c r="AO2052" s="244"/>
      <c r="AP2052" s="213"/>
      <c r="AQ2052" s="213"/>
      <c r="AR2052" s="213"/>
      <c r="AS2052" s="213"/>
      <c r="AT2052" s="213"/>
      <c r="AU2052" s="213"/>
      <c r="AV2052" s="885"/>
      <c r="AW2052" s="885"/>
      <c r="AX2052" s="885"/>
      <c r="AY2052" s="885"/>
      <c r="AZ2052" s="177"/>
    </row>
    <row r="2053" spans="2:60" ht="15" customHeight="1">
      <c r="B2053" s="1310">
        <v>2047</v>
      </c>
      <c r="C2053" s="553" t="s">
        <v>10115</v>
      </c>
      <c r="D2053" s="384" t="s">
        <v>230</v>
      </c>
      <c r="E2053" s="521" t="s">
        <v>4222</v>
      </c>
      <c r="F2053" s="509" t="s">
        <v>10116</v>
      </c>
      <c r="G2053" s="509" t="s">
        <v>102</v>
      </c>
      <c r="H2053" s="522" t="s">
        <v>24</v>
      </c>
      <c r="I2053" s="731">
        <v>33737</v>
      </c>
      <c r="J2053" s="231">
        <f t="shared" ca="1" si="180"/>
        <v>30</v>
      </c>
      <c r="K2053" s="176" t="s">
        <v>24</v>
      </c>
      <c r="L2053" s="170" t="s">
        <v>24</v>
      </c>
      <c r="M2053" s="173" t="s">
        <v>24</v>
      </c>
      <c r="N2053" s="576">
        <v>42094</v>
      </c>
      <c r="O2053" s="199" t="s">
        <v>24</v>
      </c>
      <c r="P2053" s="199" t="s">
        <v>24</v>
      </c>
      <c r="Q2053" s="198" t="str">
        <f t="shared" si="181"/>
        <v>-</v>
      </c>
      <c r="R2053" s="181" t="str">
        <f t="shared" ca="1" si="182"/>
        <v>TIDAK MCU</v>
      </c>
      <c r="S2053" s="451" t="s">
        <v>10952</v>
      </c>
      <c r="T2053" s="904">
        <v>44329</v>
      </c>
      <c r="U2053" s="1329">
        <v>44329</v>
      </c>
      <c r="V2053" s="904" t="s">
        <v>24</v>
      </c>
      <c r="W2053" s="136" t="s">
        <v>24</v>
      </c>
      <c r="X2053" s="200"/>
      <c r="Y2053" s="201"/>
      <c r="Z2053" s="202"/>
      <c r="AA2053" s="216" t="s">
        <v>926</v>
      </c>
      <c r="AB2053" s="230" t="s">
        <v>24</v>
      </c>
      <c r="AC2053" s="230" t="s">
        <v>24</v>
      </c>
      <c r="AD2053" s="230" t="s">
        <v>24</v>
      </c>
      <c r="AE2053" s="213" t="s">
        <v>24</v>
      </c>
      <c r="AF2053" s="213" t="s">
        <v>24</v>
      </c>
      <c r="AG2053" s="213" t="s">
        <v>24</v>
      </c>
      <c r="AH2053" s="1305"/>
      <c r="AI2053" s="244" t="str">
        <f t="shared" si="179"/>
        <v>HD 465, HD 785------</v>
      </c>
      <c r="AJ2053" s="1307">
        <f t="shared" si="183"/>
        <v>42094</v>
      </c>
      <c r="AK2053" s="199" t="s">
        <v>24</v>
      </c>
      <c r="AL2053" s="696">
        <v>42101</v>
      </c>
      <c r="AM2053" s="213"/>
      <c r="AN2053" s="244"/>
      <c r="AO2053" s="244"/>
      <c r="AP2053" s="213"/>
      <c r="AQ2053" s="1231" t="s">
        <v>3094</v>
      </c>
      <c r="AR2053" s="213"/>
      <c r="AS2053" s="213"/>
      <c r="AT2053" s="213"/>
      <c r="AU2053" s="213"/>
      <c r="AV2053" s="177"/>
      <c r="AW2053" s="177"/>
      <c r="AX2053" s="177"/>
      <c r="AY2053" s="177"/>
      <c r="AZ2053" s="177"/>
    </row>
    <row r="2054" spans="2:60" ht="15" customHeight="1">
      <c r="B2054" s="1310">
        <v>2048</v>
      </c>
      <c r="C2054" s="553" t="s">
        <v>10117</v>
      </c>
      <c r="D2054" s="384" t="s">
        <v>230</v>
      </c>
      <c r="E2054" s="521" t="s">
        <v>4222</v>
      </c>
      <c r="F2054" s="509" t="s">
        <v>10118</v>
      </c>
      <c r="G2054" s="509" t="s">
        <v>102</v>
      </c>
      <c r="H2054" s="522" t="s">
        <v>24</v>
      </c>
      <c r="I2054" s="731">
        <v>34561</v>
      </c>
      <c r="J2054" s="231">
        <f t="shared" ca="1" si="180"/>
        <v>27</v>
      </c>
      <c r="K2054" s="312" t="s">
        <v>24</v>
      </c>
      <c r="L2054" s="322" t="s">
        <v>24</v>
      </c>
      <c r="M2054" s="332" t="s">
        <v>24</v>
      </c>
      <c r="N2054" s="576">
        <v>42193</v>
      </c>
      <c r="O2054" s="199" t="s">
        <v>24</v>
      </c>
      <c r="P2054" s="199" t="s">
        <v>24</v>
      </c>
      <c r="Q2054" s="198" t="str">
        <f t="shared" si="181"/>
        <v>-</v>
      </c>
      <c r="R2054" s="181" t="str">
        <f t="shared" ca="1" si="182"/>
        <v>TIDAK MCU</v>
      </c>
      <c r="S2054" s="451" t="s">
        <v>10953</v>
      </c>
      <c r="T2054" s="904">
        <v>44423</v>
      </c>
      <c r="U2054" s="1329">
        <v>44423</v>
      </c>
      <c r="V2054" s="904" t="s">
        <v>24</v>
      </c>
      <c r="W2054" s="136" t="s">
        <v>24</v>
      </c>
      <c r="X2054" s="200"/>
      <c r="Y2054" s="201"/>
      <c r="Z2054" s="202"/>
      <c r="AA2054" s="1319" t="s">
        <v>926</v>
      </c>
      <c r="AB2054" s="230" t="s">
        <v>24</v>
      </c>
      <c r="AC2054" s="230" t="s">
        <v>24</v>
      </c>
      <c r="AD2054" s="230" t="s">
        <v>24</v>
      </c>
      <c r="AE2054" s="213" t="s">
        <v>24</v>
      </c>
      <c r="AF2054" s="213" t="s">
        <v>24</v>
      </c>
      <c r="AG2054" s="213" t="s">
        <v>24</v>
      </c>
      <c r="AH2054" s="1305"/>
      <c r="AI2054" s="244" t="str">
        <f t="shared" si="179"/>
        <v>HD 465, HD 785------</v>
      </c>
      <c r="AJ2054" s="1307">
        <f t="shared" si="183"/>
        <v>42193</v>
      </c>
      <c r="AK2054" s="199" t="s">
        <v>24</v>
      </c>
      <c r="AL2054" s="696">
        <v>42200</v>
      </c>
      <c r="AM2054" s="213"/>
      <c r="AN2054" s="244"/>
      <c r="AO2054" s="244"/>
      <c r="AP2054" s="213"/>
      <c r="AQ2054" s="1231" t="s">
        <v>3094</v>
      </c>
      <c r="AR2054" s="213"/>
      <c r="AS2054" s="213"/>
      <c r="AT2054" s="213"/>
      <c r="AU2054" s="213"/>
      <c r="AV2054" s="885"/>
      <c r="AW2054" s="885"/>
      <c r="AX2054" s="885"/>
      <c r="AY2054" s="885"/>
      <c r="AZ2054" s="177"/>
    </row>
    <row r="2055" spans="2:60" ht="15" customHeight="1">
      <c r="B2055" s="1310">
        <v>2049</v>
      </c>
      <c r="C2055" s="553" t="s">
        <v>10119</v>
      </c>
      <c r="D2055" s="232" t="s">
        <v>230</v>
      </c>
      <c r="E2055" s="521" t="s">
        <v>4222</v>
      </c>
      <c r="F2055" s="509" t="s">
        <v>10120</v>
      </c>
      <c r="G2055" s="509" t="s">
        <v>102</v>
      </c>
      <c r="H2055" s="522" t="s">
        <v>24</v>
      </c>
      <c r="I2055" s="731">
        <v>34982</v>
      </c>
      <c r="J2055" s="231">
        <f t="shared" ca="1" si="180"/>
        <v>26</v>
      </c>
      <c r="K2055" s="312" t="s">
        <v>24</v>
      </c>
      <c r="L2055" s="322" t="s">
        <v>24</v>
      </c>
      <c r="M2055" s="332" t="s">
        <v>24</v>
      </c>
      <c r="N2055" s="576">
        <v>42090</v>
      </c>
      <c r="O2055" s="199" t="s">
        <v>24</v>
      </c>
      <c r="P2055" s="199" t="s">
        <v>24</v>
      </c>
      <c r="Q2055" s="198" t="str">
        <f t="shared" si="181"/>
        <v>-</v>
      </c>
      <c r="R2055" s="181" t="str">
        <f t="shared" ca="1" si="182"/>
        <v>TIDAK MCU</v>
      </c>
      <c r="S2055" s="451" t="s">
        <v>10954</v>
      </c>
      <c r="T2055" s="904">
        <v>44479</v>
      </c>
      <c r="U2055" s="1329">
        <v>44479</v>
      </c>
      <c r="V2055" s="904" t="s">
        <v>24</v>
      </c>
      <c r="W2055" s="136" t="s">
        <v>24</v>
      </c>
      <c r="X2055" s="200"/>
      <c r="Y2055" s="201"/>
      <c r="Z2055" s="202"/>
      <c r="AA2055" s="1319" t="s">
        <v>926</v>
      </c>
      <c r="AB2055" s="230" t="s">
        <v>24</v>
      </c>
      <c r="AC2055" s="230" t="s">
        <v>24</v>
      </c>
      <c r="AD2055" s="230" t="s">
        <v>24</v>
      </c>
      <c r="AE2055" s="213" t="s">
        <v>24</v>
      </c>
      <c r="AF2055" s="213" t="s">
        <v>24</v>
      </c>
      <c r="AG2055" s="213" t="s">
        <v>24</v>
      </c>
      <c r="AH2055" s="1305"/>
      <c r="AI2055" s="244" t="str">
        <f t="shared" si="179"/>
        <v>HD 465, HD 785------</v>
      </c>
      <c r="AJ2055" s="1307">
        <f t="shared" si="183"/>
        <v>42090</v>
      </c>
      <c r="AK2055" s="199" t="s">
        <v>24</v>
      </c>
      <c r="AL2055" s="696">
        <v>42097</v>
      </c>
      <c r="AM2055" s="213"/>
      <c r="AN2055" s="244"/>
      <c r="AO2055" s="244"/>
      <c r="AP2055" s="213"/>
      <c r="AQ2055" s="180"/>
      <c r="AR2055" s="213"/>
      <c r="AS2055" s="213"/>
      <c r="AT2055" s="213"/>
      <c r="AU2055" s="213"/>
      <c r="AV2055" s="177"/>
      <c r="AW2055" s="177"/>
      <c r="AX2055" s="177"/>
      <c r="AY2055" s="177"/>
      <c r="AZ2055" s="177"/>
    </row>
    <row r="2056" spans="2:60" ht="15" customHeight="1">
      <c r="B2056" s="1310">
        <v>2050</v>
      </c>
      <c r="C2056" s="553" t="s">
        <v>1576</v>
      </c>
      <c r="D2056" s="384" t="s">
        <v>230</v>
      </c>
      <c r="E2056" s="568" t="s">
        <v>4222</v>
      </c>
      <c r="F2056" s="311" t="s">
        <v>10121</v>
      </c>
      <c r="G2056" s="311" t="s">
        <v>102</v>
      </c>
      <c r="H2056" s="522" t="s">
        <v>24</v>
      </c>
      <c r="I2056" s="731">
        <v>34338</v>
      </c>
      <c r="J2056" s="231">
        <f t="shared" ca="1" si="180"/>
        <v>28</v>
      </c>
      <c r="K2056" s="312" t="s">
        <v>24</v>
      </c>
      <c r="L2056" s="322" t="s">
        <v>24</v>
      </c>
      <c r="M2056" s="332" t="s">
        <v>24</v>
      </c>
      <c r="N2056" s="576">
        <v>42090</v>
      </c>
      <c r="O2056" s="199" t="s">
        <v>24</v>
      </c>
      <c r="P2056" s="199" t="s">
        <v>24</v>
      </c>
      <c r="Q2056" s="198" t="str">
        <f t="shared" si="181"/>
        <v>-</v>
      </c>
      <c r="R2056" s="181" t="str">
        <f t="shared" ca="1" si="182"/>
        <v>TIDAK MCU</v>
      </c>
      <c r="S2056" s="451" t="s">
        <v>10955</v>
      </c>
      <c r="T2056" s="904">
        <v>44565</v>
      </c>
      <c r="U2056" s="344">
        <v>44565</v>
      </c>
      <c r="V2056" s="904" t="s">
        <v>24</v>
      </c>
      <c r="W2056" s="136" t="s">
        <v>24</v>
      </c>
      <c r="X2056" s="200"/>
      <c r="Y2056" s="201"/>
      <c r="Z2056" s="202"/>
      <c r="AA2056" s="230" t="s">
        <v>926</v>
      </c>
      <c r="AB2056" s="230" t="s">
        <v>24</v>
      </c>
      <c r="AC2056" s="230" t="s">
        <v>24</v>
      </c>
      <c r="AD2056" s="230" t="s">
        <v>24</v>
      </c>
      <c r="AE2056" s="213" t="s">
        <v>24</v>
      </c>
      <c r="AF2056" s="213" t="s">
        <v>24</v>
      </c>
      <c r="AG2056" s="213" t="s">
        <v>24</v>
      </c>
      <c r="AH2056" s="1305"/>
      <c r="AI2056" s="244" t="str">
        <f t="shared" si="179"/>
        <v>HD 465, HD 785------</v>
      </c>
      <c r="AJ2056" s="1307">
        <f t="shared" si="183"/>
        <v>42090</v>
      </c>
      <c r="AK2056" s="199" t="s">
        <v>24</v>
      </c>
      <c r="AL2056" s="696">
        <v>42097</v>
      </c>
      <c r="AM2056" s="213"/>
      <c r="AN2056" s="244"/>
      <c r="AO2056" s="244"/>
      <c r="AP2056" s="213"/>
      <c r="AQ2056" s="180"/>
      <c r="AR2056" s="213"/>
      <c r="AS2056" s="213"/>
      <c r="AT2056" s="213"/>
      <c r="AU2056" s="213"/>
      <c r="AV2056" s="177"/>
      <c r="AW2056" s="177"/>
      <c r="AX2056" s="177"/>
      <c r="AY2056" s="177"/>
      <c r="AZ2056" s="177"/>
    </row>
    <row r="2057" spans="2:60" ht="15" customHeight="1">
      <c r="B2057" s="1310">
        <v>2051</v>
      </c>
      <c r="C2057" s="553" t="s">
        <v>10122</v>
      </c>
      <c r="D2057" s="384" t="s">
        <v>230</v>
      </c>
      <c r="E2057" s="521" t="s">
        <v>4222</v>
      </c>
      <c r="F2057" s="509" t="s">
        <v>10123</v>
      </c>
      <c r="G2057" s="509" t="s">
        <v>102</v>
      </c>
      <c r="H2057" s="522" t="s">
        <v>24</v>
      </c>
      <c r="I2057" s="731">
        <v>31603</v>
      </c>
      <c r="J2057" s="903">
        <f t="shared" ca="1" si="180"/>
        <v>36</v>
      </c>
      <c r="K2057" s="232" t="s">
        <v>24</v>
      </c>
      <c r="L2057" s="686" t="s">
        <v>24</v>
      </c>
      <c r="M2057" s="217" t="s">
        <v>24</v>
      </c>
      <c r="N2057" s="576">
        <v>42718</v>
      </c>
      <c r="O2057" s="199" t="s">
        <v>24</v>
      </c>
      <c r="P2057" s="199" t="s">
        <v>24</v>
      </c>
      <c r="Q2057" s="198" t="str">
        <f t="shared" si="181"/>
        <v>-</v>
      </c>
      <c r="R2057" s="181" t="str">
        <f t="shared" ca="1" si="182"/>
        <v>TIDAK MCU</v>
      </c>
      <c r="S2057" s="451" t="s">
        <v>10956</v>
      </c>
      <c r="T2057" s="904">
        <v>44387</v>
      </c>
      <c r="U2057" s="1329">
        <v>44387</v>
      </c>
      <c r="V2057" s="904" t="s">
        <v>24</v>
      </c>
      <c r="W2057" s="136" t="s">
        <v>24</v>
      </c>
      <c r="X2057" s="200"/>
      <c r="Y2057" s="201"/>
      <c r="Z2057" s="202"/>
      <c r="AA2057" s="230" t="s">
        <v>925</v>
      </c>
      <c r="AB2057" s="462" t="s">
        <v>6967</v>
      </c>
      <c r="AC2057" s="230" t="s">
        <v>11340</v>
      </c>
      <c r="AD2057" s="230" t="s">
        <v>24</v>
      </c>
      <c r="AE2057" s="213" t="s">
        <v>24</v>
      </c>
      <c r="AF2057" s="213" t="s">
        <v>24</v>
      </c>
      <c r="AG2057" s="213" t="s">
        <v>24</v>
      </c>
      <c r="AH2057" s="1305"/>
      <c r="AI2057" s="244" t="str">
        <f t="shared" si="179"/>
        <v>PC 200 - PC 2000HITACHI ZX 870HITACHI ZX1200----</v>
      </c>
      <c r="AJ2057" s="1307">
        <f t="shared" si="183"/>
        <v>42718</v>
      </c>
      <c r="AK2057" s="199">
        <v>43805</v>
      </c>
      <c r="AL2057" s="696">
        <v>43805</v>
      </c>
      <c r="AM2057" s="213"/>
      <c r="AN2057" s="244"/>
      <c r="AO2057" s="244"/>
      <c r="AP2057" s="213"/>
      <c r="AQ2057" s="1231" t="s">
        <v>3094</v>
      </c>
      <c r="AR2057" s="213"/>
      <c r="AS2057" s="213"/>
      <c r="AT2057" s="213"/>
      <c r="AU2057" s="213"/>
      <c r="AV2057" s="885"/>
      <c r="AW2057" s="885"/>
      <c r="AX2057" s="885"/>
      <c r="AY2057" s="885"/>
      <c r="AZ2057" s="177"/>
    </row>
    <row r="2058" spans="2:60" ht="15" customHeight="1">
      <c r="B2058" s="1310">
        <v>2052</v>
      </c>
      <c r="C2058" s="553" t="s">
        <v>10124</v>
      </c>
      <c r="D2058" s="232" t="s">
        <v>230</v>
      </c>
      <c r="E2058" s="568" t="s">
        <v>4222</v>
      </c>
      <c r="F2058" s="232" t="s">
        <v>10125</v>
      </c>
      <c r="G2058" s="311" t="s">
        <v>102</v>
      </c>
      <c r="H2058" s="522" t="s">
        <v>24</v>
      </c>
      <c r="I2058" s="731">
        <v>35486</v>
      </c>
      <c r="J2058" s="903">
        <f t="shared" ca="1" si="180"/>
        <v>25</v>
      </c>
      <c r="K2058" s="176" t="s">
        <v>24</v>
      </c>
      <c r="L2058" s="170" t="s">
        <v>24</v>
      </c>
      <c r="M2058" s="173" t="s">
        <v>24</v>
      </c>
      <c r="N2058" s="576">
        <v>43337</v>
      </c>
      <c r="O2058" s="199" t="s">
        <v>24</v>
      </c>
      <c r="P2058" s="199" t="s">
        <v>24</v>
      </c>
      <c r="Q2058" s="198" t="str">
        <f t="shared" si="181"/>
        <v>-</v>
      </c>
      <c r="R2058" s="181" t="str">
        <f t="shared" ca="1" si="182"/>
        <v>TIDAK MCU</v>
      </c>
      <c r="S2058" s="451" t="s">
        <v>10957</v>
      </c>
      <c r="T2058" s="904">
        <v>44617</v>
      </c>
      <c r="U2058" s="344">
        <v>44617</v>
      </c>
      <c r="V2058" s="904" t="s">
        <v>24</v>
      </c>
      <c r="W2058" s="136" t="s">
        <v>24</v>
      </c>
      <c r="X2058" s="200"/>
      <c r="Y2058" s="201"/>
      <c r="Z2058" s="202"/>
      <c r="AA2058" s="1319" t="s">
        <v>9107</v>
      </c>
      <c r="AB2058" s="230" t="s">
        <v>24</v>
      </c>
      <c r="AC2058" s="230" t="s">
        <v>24</v>
      </c>
      <c r="AD2058" s="230" t="s">
        <v>24</v>
      </c>
      <c r="AE2058" s="213" t="s">
        <v>24</v>
      </c>
      <c r="AF2058" s="213"/>
      <c r="AG2058" s="213"/>
      <c r="AH2058" s="1305"/>
      <c r="AI2058" s="244" t="str">
        <f t="shared" si="179"/>
        <v>HD 465----</v>
      </c>
      <c r="AJ2058" s="1307">
        <f t="shared" si="183"/>
        <v>43337</v>
      </c>
      <c r="AK2058" s="199" t="s">
        <v>24</v>
      </c>
      <c r="AL2058" s="679">
        <v>43337</v>
      </c>
      <c r="AM2058" s="213"/>
      <c r="AN2058" s="244"/>
      <c r="AO2058" s="244"/>
      <c r="AP2058" s="213"/>
      <c r="AQ2058" s="180"/>
      <c r="AR2058" s="213"/>
      <c r="AS2058" s="213"/>
      <c r="AT2058" s="213"/>
      <c r="AU2058" s="213"/>
      <c r="AV2058" s="885"/>
      <c r="AW2058" s="885"/>
      <c r="AX2058" s="885"/>
      <c r="AY2058" s="885"/>
      <c r="AZ2058" s="177"/>
    </row>
    <row r="2059" spans="2:60" ht="15" customHeight="1">
      <c r="B2059" s="1310">
        <v>2053</v>
      </c>
      <c r="C2059" s="1492" t="s">
        <v>10126</v>
      </c>
      <c r="D2059" s="877" t="s">
        <v>230</v>
      </c>
      <c r="E2059" s="709" t="s">
        <v>4222</v>
      </c>
      <c r="F2059" s="912" t="s">
        <v>10127</v>
      </c>
      <c r="G2059" s="912" t="s">
        <v>102</v>
      </c>
      <c r="H2059" s="1643" t="s">
        <v>24</v>
      </c>
      <c r="I2059" s="1775">
        <v>30425</v>
      </c>
      <c r="J2059" s="445">
        <f t="shared" ca="1" si="180"/>
        <v>39</v>
      </c>
      <c r="K2059" s="877" t="s">
        <v>494</v>
      </c>
      <c r="L2059" s="1574" t="s">
        <v>24</v>
      </c>
      <c r="M2059" s="1727">
        <v>44305</v>
      </c>
      <c r="N2059" s="1727">
        <v>42765</v>
      </c>
      <c r="O2059" s="1727" t="s">
        <v>24</v>
      </c>
      <c r="P2059" s="1727" t="s">
        <v>24</v>
      </c>
      <c r="Q2059" s="920" t="str">
        <f t="shared" si="181"/>
        <v>-</v>
      </c>
      <c r="R2059" s="919" t="str">
        <f t="shared" ca="1" si="182"/>
        <v>TIDAK MCU</v>
      </c>
      <c r="S2059" s="517" t="s">
        <v>10958</v>
      </c>
      <c r="T2059" s="446">
        <v>44305</v>
      </c>
      <c r="U2059" s="517">
        <v>44305</v>
      </c>
      <c r="V2059" s="446" t="s">
        <v>24</v>
      </c>
      <c r="W2059" s="446" t="s">
        <v>24</v>
      </c>
      <c r="X2059" s="1492"/>
      <c r="Y2059" s="922"/>
      <c r="Z2059" s="1949"/>
      <c r="AA2059" s="445" t="s">
        <v>11338</v>
      </c>
      <c r="AB2059" s="877" t="s">
        <v>6967</v>
      </c>
      <c r="AC2059" s="877" t="s">
        <v>24</v>
      </c>
      <c r="AD2059" s="877" t="s">
        <v>24</v>
      </c>
      <c r="AE2059" s="447" t="s">
        <v>24</v>
      </c>
      <c r="AF2059" s="447" t="s">
        <v>24</v>
      </c>
      <c r="AG2059" s="447" t="s">
        <v>24</v>
      </c>
      <c r="AH2059" s="1577"/>
      <c r="AI2059" s="244" t="str">
        <f t="shared" si="179"/>
        <v>PC 300 - PC 2000HITACHI ZX 870-----</v>
      </c>
      <c r="AJ2059" s="878">
        <f t="shared" si="183"/>
        <v>42765</v>
      </c>
      <c r="AK2059" s="1727" t="s">
        <v>24</v>
      </c>
      <c r="AL2059" s="1992">
        <v>42772</v>
      </c>
      <c r="AM2059" s="447"/>
      <c r="AN2059" s="447"/>
      <c r="AO2059" s="447"/>
      <c r="AP2059" s="447"/>
      <c r="AQ2059" s="2002" t="s">
        <v>6564</v>
      </c>
      <c r="AR2059" s="447" t="s">
        <v>102</v>
      </c>
      <c r="AS2059" s="447" t="s">
        <v>230</v>
      </c>
      <c r="AT2059" s="447" t="s">
        <v>11694</v>
      </c>
      <c r="AU2059" s="447"/>
      <c r="AV2059" s="458"/>
      <c r="AW2059" s="458"/>
      <c r="AX2059" s="458"/>
      <c r="AY2059" s="458"/>
      <c r="AZ2059" s="177"/>
    </row>
    <row r="2060" spans="2:60" ht="15" customHeight="1">
      <c r="B2060" s="1310">
        <v>2054</v>
      </c>
      <c r="C2060" s="553" t="s">
        <v>9508</v>
      </c>
      <c r="D2060" s="384" t="s">
        <v>230</v>
      </c>
      <c r="E2060" s="521" t="s">
        <v>4222</v>
      </c>
      <c r="F2060" s="509" t="s">
        <v>10128</v>
      </c>
      <c r="G2060" s="509" t="s">
        <v>102</v>
      </c>
      <c r="H2060" s="522" t="s">
        <v>24</v>
      </c>
      <c r="I2060" s="731">
        <v>33677</v>
      </c>
      <c r="J2060" s="231">
        <f t="shared" ca="1" si="180"/>
        <v>30</v>
      </c>
      <c r="K2060" s="312" t="s">
        <v>24</v>
      </c>
      <c r="L2060" s="322" t="s">
        <v>24</v>
      </c>
      <c r="M2060" s="332" t="s">
        <v>24</v>
      </c>
      <c r="N2060" s="576">
        <v>43105</v>
      </c>
      <c r="O2060" s="199" t="s">
        <v>24</v>
      </c>
      <c r="P2060" s="199" t="s">
        <v>24</v>
      </c>
      <c r="Q2060" s="198" t="str">
        <f t="shared" si="181"/>
        <v>-</v>
      </c>
      <c r="R2060" s="181" t="str">
        <f t="shared" ca="1" si="182"/>
        <v>TIDAK MCU</v>
      </c>
      <c r="S2060" s="451" t="s">
        <v>10959</v>
      </c>
      <c r="T2060" s="904">
        <v>44269</v>
      </c>
      <c r="U2060" s="1329">
        <v>44269</v>
      </c>
      <c r="V2060" s="904" t="s">
        <v>24</v>
      </c>
      <c r="W2060" s="136" t="s">
        <v>24</v>
      </c>
      <c r="X2060" s="200"/>
      <c r="Y2060" s="201"/>
      <c r="Z2060" s="952"/>
      <c r="AA2060" s="1305" t="s">
        <v>926</v>
      </c>
      <c r="AB2060" s="1020" t="s">
        <v>930</v>
      </c>
      <c r="AC2060" s="230" t="s">
        <v>4457</v>
      </c>
      <c r="AD2060" s="230" t="s">
        <v>24</v>
      </c>
      <c r="AE2060" s="213" t="s">
        <v>24</v>
      </c>
      <c r="AF2060" s="213" t="s">
        <v>24</v>
      </c>
      <c r="AG2060" s="213" t="s">
        <v>24</v>
      </c>
      <c r="AH2060" s="1305"/>
      <c r="AI2060" s="244" t="str">
        <f t="shared" si="179"/>
        <v>HD 465, HD 785HM 400SC P360, SC P380----</v>
      </c>
      <c r="AJ2060" s="1315">
        <f t="shared" si="183"/>
        <v>43105</v>
      </c>
      <c r="AK2060" s="199" t="s">
        <v>24</v>
      </c>
      <c r="AL2060" s="696">
        <v>43112</v>
      </c>
      <c r="AM2060" s="213"/>
      <c r="AN2060" s="244"/>
      <c r="AO2060" s="244"/>
      <c r="AP2060" s="213"/>
      <c r="AQ2060" s="1231" t="s">
        <v>3094</v>
      </c>
      <c r="AR2060" s="213"/>
      <c r="AS2060" s="213"/>
      <c r="AT2060" s="213"/>
      <c r="AU2060" s="213"/>
      <c r="AV2060" s="885"/>
      <c r="AW2060" s="885"/>
      <c r="AX2060" s="885"/>
      <c r="AY2060" s="885"/>
      <c r="AZ2060" s="177"/>
    </row>
    <row r="2061" spans="2:60" ht="15" customHeight="1">
      <c r="B2061" s="1310">
        <v>2055</v>
      </c>
      <c r="C2061" s="553" t="s">
        <v>10129</v>
      </c>
      <c r="D2061" s="232" t="s">
        <v>230</v>
      </c>
      <c r="E2061" s="521" t="s">
        <v>4222</v>
      </c>
      <c r="F2061" s="509" t="s">
        <v>10130</v>
      </c>
      <c r="G2061" s="509" t="s">
        <v>102</v>
      </c>
      <c r="H2061" s="935" t="s">
        <v>24</v>
      </c>
      <c r="I2061" s="731">
        <v>34132</v>
      </c>
      <c r="J2061" s="1314">
        <f t="shared" ca="1" si="180"/>
        <v>28</v>
      </c>
      <c r="K2061" s="176" t="s">
        <v>24</v>
      </c>
      <c r="L2061" s="170" t="s">
        <v>24</v>
      </c>
      <c r="M2061" s="173" t="s">
        <v>24</v>
      </c>
      <c r="N2061" s="576">
        <v>42782</v>
      </c>
      <c r="O2061" s="199" t="s">
        <v>24</v>
      </c>
      <c r="P2061" s="199" t="s">
        <v>24</v>
      </c>
      <c r="Q2061" s="198" t="str">
        <f t="shared" si="181"/>
        <v>-</v>
      </c>
      <c r="R2061" s="181" t="str">
        <f t="shared" ca="1" si="182"/>
        <v>TIDAK MCU</v>
      </c>
      <c r="S2061" s="451" t="s">
        <v>10960</v>
      </c>
      <c r="T2061" s="1330">
        <v>44359</v>
      </c>
      <c r="U2061" s="1329">
        <v>44359</v>
      </c>
      <c r="V2061" s="1330" t="s">
        <v>24</v>
      </c>
      <c r="W2061" s="1311" t="s">
        <v>24</v>
      </c>
      <c r="X2061" s="200"/>
      <c r="Y2061" s="201"/>
      <c r="Z2061" s="202"/>
      <c r="AA2061" s="1319" t="s">
        <v>928</v>
      </c>
      <c r="AB2061" s="230" t="s">
        <v>11341</v>
      </c>
      <c r="AC2061" s="230" t="s">
        <v>6967</v>
      </c>
      <c r="AD2061" s="230" t="s">
        <v>24</v>
      </c>
      <c r="AE2061" s="213" t="s">
        <v>24</v>
      </c>
      <c r="AF2061" s="213" t="s">
        <v>24</v>
      </c>
      <c r="AG2061" s="213" t="s">
        <v>24</v>
      </c>
      <c r="AH2061" s="1305"/>
      <c r="AI2061" s="244" t="str">
        <f t="shared" si="179"/>
        <v>DZ 85 - DZ 375PC 200 - PC 850HITACHI ZX 870----</v>
      </c>
      <c r="AJ2061" s="1315">
        <f t="shared" si="183"/>
        <v>42782</v>
      </c>
      <c r="AK2061" s="199">
        <v>43571</v>
      </c>
      <c r="AL2061" s="696">
        <v>43571</v>
      </c>
      <c r="AM2061" s="213"/>
      <c r="AN2061" s="244"/>
      <c r="AO2061" s="244"/>
      <c r="AP2061" s="213"/>
      <c r="AQ2061" s="180"/>
      <c r="AR2061" s="213"/>
      <c r="AS2061" s="213"/>
      <c r="AT2061" s="213"/>
      <c r="AU2061" s="213"/>
      <c r="AV2061" s="885"/>
      <c r="AW2061" s="885"/>
      <c r="AX2061" s="885"/>
      <c r="AY2061" s="885"/>
      <c r="AZ2061" s="177"/>
    </row>
    <row r="2062" spans="2:60" ht="15" customHeight="1">
      <c r="B2062" s="1310">
        <v>2056</v>
      </c>
      <c r="C2062" s="553" t="s">
        <v>10131</v>
      </c>
      <c r="D2062" s="2157" t="s">
        <v>230</v>
      </c>
      <c r="E2062" s="521" t="s">
        <v>4222</v>
      </c>
      <c r="F2062" s="509" t="s">
        <v>10132</v>
      </c>
      <c r="G2062" s="509" t="s">
        <v>102</v>
      </c>
      <c r="H2062" s="522" t="s">
        <v>24</v>
      </c>
      <c r="I2062" s="731">
        <v>33524</v>
      </c>
      <c r="J2062" s="231">
        <f t="shared" ca="1" si="180"/>
        <v>30</v>
      </c>
      <c r="K2062" s="312" t="s">
        <v>24</v>
      </c>
      <c r="L2062" s="322" t="s">
        <v>24</v>
      </c>
      <c r="M2062" s="332" t="s">
        <v>24</v>
      </c>
      <c r="N2062" s="576">
        <v>42782</v>
      </c>
      <c r="O2062" s="199" t="s">
        <v>24</v>
      </c>
      <c r="P2062" s="199" t="s">
        <v>24</v>
      </c>
      <c r="Q2062" s="198" t="str">
        <f t="shared" si="181"/>
        <v>-</v>
      </c>
      <c r="R2062" s="181" t="str">
        <f t="shared" ca="1" si="182"/>
        <v>TIDAK MCU</v>
      </c>
      <c r="S2062" s="451" t="s">
        <v>10961</v>
      </c>
      <c r="T2062" s="904">
        <v>44482</v>
      </c>
      <c r="U2062" s="1329">
        <v>44482</v>
      </c>
      <c r="V2062" s="904" t="s">
        <v>24</v>
      </c>
      <c r="W2062" s="136" t="s">
        <v>24</v>
      </c>
      <c r="X2062" s="200"/>
      <c r="Y2062" s="201"/>
      <c r="Z2062" s="202"/>
      <c r="AA2062" s="1319" t="s">
        <v>928</v>
      </c>
      <c r="AB2062" s="230" t="s">
        <v>9107</v>
      </c>
      <c r="AC2062" s="230" t="s">
        <v>24</v>
      </c>
      <c r="AD2062" s="230" t="s">
        <v>24</v>
      </c>
      <c r="AE2062" s="213" t="s">
        <v>24</v>
      </c>
      <c r="AF2062" s="213" t="s">
        <v>24</v>
      </c>
      <c r="AG2062" s="213" t="s">
        <v>24</v>
      </c>
      <c r="AH2062" s="1305"/>
      <c r="AI2062" s="244" t="str">
        <f t="shared" si="179"/>
        <v>DZ 85 - DZ 375HD 465-----</v>
      </c>
      <c r="AJ2062" s="1307">
        <f t="shared" si="183"/>
        <v>42782</v>
      </c>
      <c r="AK2062" s="199" t="s">
        <v>24</v>
      </c>
      <c r="AL2062" s="696">
        <v>42789</v>
      </c>
      <c r="AM2062" s="213"/>
      <c r="AN2062" s="244"/>
      <c r="AO2062" s="244"/>
      <c r="AP2062" s="213"/>
      <c r="AQ2062" s="213"/>
      <c r="AR2062" s="213"/>
      <c r="AS2062" s="213"/>
      <c r="AT2062" s="213"/>
      <c r="AU2062" s="213"/>
      <c r="AV2062" s="177"/>
      <c r="AW2062" s="177"/>
      <c r="AX2062" s="177"/>
      <c r="AY2062" s="177"/>
      <c r="AZ2062" s="177"/>
    </row>
    <row r="2063" spans="2:60" ht="15" customHeight="1">
      <c r="B2063" s="1310">
        <v>2057</v>
      </c>
      <c r="C2063" s="553" t="s">
        <v>10133</v>
      </c>
      <c r="D2063" s="384" t="s">
        <v>230</v>
      </c>
      <c r="E2063" s="568" t="s">
        <v>4222</v>
      </c>
      <c r="F2063" s="311" t="s">
        <v>10134</v>
      </c>
      <c r="G2063" s="311" t="s">
        <v>102</v>
      </c>
      <c r="H2063" s="522" t="s">
        <v>24</v>
      </c>
      <c r="I2063" s="731">
        <v>33778</v>
      </c>
      <c r="J2063" s="1314">
        <f t="shared" ca="1" si="180"/>
        <v>29</v>
      </c>
      <c r="K2063" s="178" t="s">
        <v>493</v>
      </c>
      <c r="L2063" s="613" t="s">
        <v>24</v>
      </c>
      <c r="M2063" s="181" t="s">
        <v>24</v>
      </c>
      <c r="N2063" s="576">
        <v>42765</v>
      </c>
      <c r="O2063" s="199" t="s">
        <v>24</v>
      </c>
      <c r="P2063" s="199" t="s">
        <v>24</v>
      </c>
      <c r="Q2063" s="198" t="str">
        <f t="shared" si="181"/>
        <v>-</v>
      </c>
      <c r="R2063" s="181" t="str">
        <f t="shared" ca="1" si="182"/>
        <v>TIDAK MCU</v>
      </c>
      <c r="S2063" s="451" t="s">
        <v>10962</v>
      </c>
      <c r="T2063" s="1330">
        <v>44735</v>
      </c>
      <c r="U2063" s="217">
        <v>44735</v>
      </c>
      <c r="V2063" s="1330" t="s">
        <v>24</v>
      </c>
      <c r="W2063" s="1311" t="s">
        <v>24</v>
      </c>
      <c r="X2063" s="200"/>
      <c r="Y2063" s="201"/>
      <c r="Z2063" s="202"/>
      <c r="AA2063" s="216" t="s">
        <v>932</v>
      </c>
      <c r="AB2063" s="462" t="s">
        <v>930</v>
      </c>
      <c r="AC2063" s="462" t="s">
        <v>6967</v>
      </c>
      <c r="AD2063" s="462" t="s">
        <v>6968</v>
      </c>
      <c r="AE2063" s="213" t="s">
        <v>24</v>
      </c>
      <c r="AF2063" s="213" t="s">
        <v>24</v>
      </c>
      <c r="AG2063" s="213" t="s">
        <v>24</v>
      </c>
      <c r="AH2063" s="1305"/>
      <c r="AI2063" s="244" t="str">
        <f t="shared" si="179"/>
        <v>PC 200 - PC 1250HM 400HITACHI ZX 870HITACHI EX 1200---</v>
      </c>
      <c r="AJ2063" s="1315">
        <f t="shared" si="183"/>
        <v>42765</v>
      </c>
      <c r="AK2063" s="199">
        <v>44084</v>
      </c>
      <c r="AL2063" s="696">
        <v>44084</v>
      </c>
      <c r="AM2063" s="213"/>
      <c r="AN2063" s="244"/>
      <c r="AO2063" s="244"/>
      <c r="AP2063" s="213" t="s">
        <v>13105</v>
      </c>
      <c r="AQ2063" s="243" t="s">
        <v>3094</v>
      </c>
      <c r="AR2063" s="213"/>
      <c r="AS2063" s="213"/>
      <c r="AT2063" s="213"/>
      <c r="AU2063" s="213"/>
      <c r="AV2063" s="885"/>
      <c r="AW2063" s="885"/>
      <c r="AX2063" s="885"/>
      <c r="AY2063" s="885"/>
      <c r="AZ2063" s="458"/>
      <c r="BA2063" s="2186"/>
      <c r="BB2063" s="2186"/>
      <c r="BC2063" s="2186"/>
      <c r="BD2063" s="2186"/>
      <c r="BE2063" s="2186"/>
      <c r="BF2063" s="2186"/>
      <c r="BG2063" s="2186"/>
      <c r="BH2063" s="2186"/>
    </row>
    <row r="2064" spans="2:60" ht="15" customHeight="1">
      <c r="B2064" s="1310">
        <v>2058</v>
      </c>
      <c r="C2064" s="553" t="s">
        <v>10024</v>
      </c>
      <c r="D2064" s="384" t="s">
        <v>230</v>
      </c>
      <c r="E2064" s="521" t="s">
        <v>4222</v>
      </c>
      <c r="F2064" s="509" t="s">
        <v>10135</v>
      </c>
      <c r="G2064" s="509" t="s">
        <v>102</v>
      </c>
      <c r="H2064" s="522" t="s">
        <v>24</v>
      </c>
      <c r="I2064" s="731">
        <v>30540</v>
      </c>
      <c r="J2064" s="231">
        <f t="shared" ca="1" si="180"/>
        <v>39</v>
      </c>
      <c r="K2064" s="176" t="s">
        <v>24</v>
      </c>
      <c r="L2064" s="170" t="s">
        <v>24</v>
      </c>
      <c r="M2064" s="173" t="s">
        <v>24</v>
      </c>
      <c r="N2064" s="576">
        <v>41111</v>
      </c>
      <c r="O2064" s="199" t="s">
        <v>24</v>
      </c>
      <c r="P2064" s="199" t="s">
        <v>24</v>
      </c>
      <c r="Q2064" s="198" t="str">
        <f t="shared" si="181"/>
        <v>-</v>
      </c>
      <c r="R2064" s="181" t="str">
        <f t="shared" ca="1" si="182"/>
        <v>TIDAK MCU</v>
      </c>
      <c r="S2064" s="451" t="s">
        <v>10963</v>
      </c>
      <c r="T2064" s="904">
        <v>44420</v>
      </c>
      <c r="U2064" s="1329">
        <v>44420</v>
      </c>
      <c r="V2064" s="904" t="s">
        <v>24</v>
      </c>
      <c r="W2064" s="136" t="s">
        <v>24</v>
      </c>
      <c r="X2064" s="200"/>
      <c r="Y2064" s="201"/>
      <c r="Z2064" s="202"/>
      <c r="AA2064" s="216" t="s">
        <v>925</v>
      </c>
      <c r="AB2064" s="462" t="s">
        <v>6967</v>
      </c>
      <c r="AC2064" s="462" t="s">
        <v>11342</v>
      </c>
      <c r="AD2064" s="230" t="s">
        <v>24</v>
      </c>
      <c r="AE2064" s="213" t="s">
        <v>24</v>
      </c>
      <c r="AF2064" s="213" t="s">
        <v>24</v>
      </c>
      <c r="AG2064" s="213" t="s">
        <v>24</v>
      </c>
      <c r="AH2064" s="1305"/>
      <c r="AI2064" s="244" t="str">
        <f t="shared" ref="AI2064:AI2127" si="184">+CONCATENATE(AA2064,AB2064,AC2064,AD2064,AE2064,AF2064,AG2064)</f>
        <v>PC 200 - PC 2000HITACHI ZX 870HITACHI EX1200----</v>
      </c>
      <c r="AJ2064" s="1307">
        <f t="shared" si="183"/>
        <v>41111</v>
      </c>
      <c r="AK2064" s="199">
        <v>43805</v>
      </c>
      <c r="AL2064" s="696">
        <v>43805</v>
      </c>
      <c r="AM2064" s="213"/>
      <c r="AN2064" s="244"/>
      <c r="AO2064" s="244"/>
      <c r="AP2064" s="213"/>
      <c r="AQ2064" s="1231" t="s">
        <v>3094</v>
      </c>
      <c r="AR2064" s="213"/>
      <c r="AS2064" s="213"/>
      <c r="AT2064" s="213"/>
      <c r="AU2064" s="213"/>
      <c r="AV2064" s="885"/>
      <c r="AW2064" s="885"/>
      <c r="AX2064" s="885"/>
      <c r="AY2064" s="885"/>
      <c r="AZ2064" s="177"/>
    </row>
    <row r="2065" spans="1:60" ht="15" customHeight="1">
      <c r="B2065" s="1310">
        <v>2059</v>
      </c>
      <c r="C2065" s="553" t="s">
        <v>10136</v>
      </c>
      <c r="D2065" s="384" t="s">
        <v>230</v>
      </c>
      <c r="E2065" s="568" t="s">
        <v>4222</v>
      </c>
      <c r="F2065" s="232" t="s">
        <v>10137</v>
      </c>
      <c r="G2065" s="311" t="s">
        <v>102</v>
      </c>
      <c r="H2065" s="522" t="s">
        <v>24</v>
      </c>
      <c r="I2065" s="731">
        <v>34788</v>
      </c>
      <c r="J2065" s="231">
        <f t="shared" ca="1" si="180"/>
        <v>27</v>
      </c>
      <c r="K2065" s="176" t="s">
        <v>24</v>
      </c>
      <c r="L2065" s="170" t="s">
        <v>24</v>
      </c>
      <c r="M2065" s="173" t="s">
        <v>24</v>
      </c>
      <c r="N2065" s="576">
        <v>43082</v>
      </c>
      <c r="O2065" s="199" t="s">
        <v>24</v>
      </c>
      <c r="P2065" s="199" t="s">
        <v>24</v>
      </c>
      <c r="Q2065" s="198" t="str">
        <f t="shared" si="181"/>
        <v>-</v>
      </c>
      <c r="R2065" s="181" t="str">
        <f t="shared" ca="1" si="182"/>
        <v>TIDAK MCU</v>
      </c>
      <c r="S2065" s="451" t="s">
        <v>10964</v>
      </c>
      <c r="T2065" s="904">
        <v>44285</v>
      </c>
      <c r="U2065" s="344">
        <v>44285</v>
      </c>
      <c r="V2065" s="395" t="s">
        <v>24</v>
      </c>
      <c r="W2065" s="136" t="s">
        <v>24</v>
      </c>
      <c r="X2065" s="200"/>
      <c r="Y2065" s="201"/>
      <c r="Z2065" s="202"/>
      <c r="AA2065" s="1319" t="s">
        <v>926</v>
      </c>
      <c r="AB2065" s="230" t="s">
        <v>24</v>
      </c>
      <c r="AC2065" s="230"/>
      <c r="AD2065" s="230"/>
      <c r="AE2065" s="213"/>
      <c r="AF2065" s="213"/>
      <c r="AG2065" s="213"/>
      <c r="AH2065" s="1305"/>
      <c r="AI2065" s="244" t="str">
        <f t="shared" si="184"/>
        <v>HD 465, HD 785-</v>
      </c>
      <c r="AJ2065" s="1307">
        <f t="shared" si="183"/>
        <v>43082</v>
      </c>
      <c r="AK2065" s="199" t="s">
        <v>24</v>
      </c>
      <c r="AL2065" s="696">
        <v>43089</v>
      </c>
      <c r="AM2065" s="213"/>
      <c r="AN2065" s="244"/>
      <c r="AO2065" s="244"/>
      <c r="AP2065" s="213"/>
      <c r="AQ2065" s="243" t="s">
        <v>3094</v>
      </c>
      <c r="AR2065" s="213"/>
      <c r="AS2065" s="213"/>
      <c r="AT2065" s="213"/>
      <c r="AU2065" s="213"/>
      <c r="AV2065" s="177"/>
      <c r="AW2065" s="177"/>
      <c r="AX2065" s="177"/>
      <c r="AY2065" s="177"/>
      <c r="AZ2065" s="177"/>
    </row>
    <row r="2066" spans="1:60" ht="15" customHeight="1">
      <c r="B2066" s="1310">
        <v>2060</v>
      </c>
      <c r="C2066" s="553" t="s">
        <v>10138</v>
      </c>
      <c r="D2066" s="384" t="s">
        <v>230</v>
      </c>
      <c r="E2066" s="568" t="s">
        <v>4222</v>
      </c>
      <c r="F2066" s="311" t="s">
        <v>10139</v>
      </c>
      <c r="G2066" s="311" t="s">
        <v>102</v>
      </c>
      <c r="H2066" s="612" t="s">
        <v>10140</v>
      </c>
      <c r="I2066" s="731">
        <v>34287</v>
      </c>
      <c r="J2066" s="903">
        <f t="shared" ca="1" si="180"/>
        <v>28</v>
      </c>
      <c r="K2066" s="176" t="s">
        <v>24</v>
      </c>
      <c r="L2066" s="170" t="s">
        <v>24</v>
      </c>
      <c r="M2066" s="173" t="s">
        <v>24</v>
      </c>
      <c r="N2066" s="576">
        <v>43068</v>
      </c>
      <c r="O2066" s="199" t="s">
        <v>24</v>
      </c>
      <c r="P2066" s="199" t="s">
        <v>24</v>
      </c>
      <c r="Q2066" s="198" t="str">
        <f t="shared" si="181"/>
        <v>-</v>
      </c>
      <c r="R2066" s="181" t="str">
        <f t="shared" ca="1" si="182"/>
        <v>TIDAK MCU</v>
      </c>
      <c r="S2066" s="451" t="s">
        <v>10965</v>
      </c>
      <c r="T2066" s="904">
        <v>44514</v>
      </c>
      <c r="U2066" s="344">
        <v>44514</v>
      </c>
      <c r="V2066" s="1311">
        <v>44514</v>
      </c>
      <c r="W2066" s="136" t="s">
        <v>24</v>
      </c>
      <c r="X2066" s="200"/>
      <c r="Y2066" s="201"/>
      <c r="Z2066" s="202"/>
      <c r="AA2066" s="1319" t="s">
        <v>6961</v>
      </c>
      <c r="AB2066" s="230" t="s">
        <v>9970</v>
      </c>
      <c r="AC2066" s="230" t="s">
        <v>24</v>
      </c>
      <c r="AD2066" s="230" t="s">
        <v>24</v>
      </c>
      <c r="AE2066" s="213" t="s">
        <v>24</v>
      </c>
      <c r="AF2066" s="213" t="s">
        <v>24</v>
      </c>
      <c r="AG2066" s="213" t="s">
        <v>24</v>
      </c>
      <c r="AH2066" s="1305"/>
      <c r="AI2066" s="244" t="str">
        <f t="shared" si="184"/>
        <v>DR 245 SGD 825-----</v>
      </c>
      <c r="AJ2066" s="1307">
        <f t="shared" si="183"/>
        <v>43068</v>
      </c>
      <c r="AK2066" s="199" t="s">
        <v>24</v>
      </c>
      <c r="AL2066" s="696">
        <v>43075</v>
      </c>
      <c r="AM2066" s="213"/>
      <c r="AN2066" s="244"/>
      <c r="AO2066" s="244"/>
      <c r="AP2066" s="213"/>
      <c r="AQ2066" s="1231" t="s">
        <v>3094</v>
      </c>
      <c r="AR2066" s="213"/>
      <c r="AS2066" s="213"/>
      <c r="AT2066" s="213"/>
      <c r="AU2066" s="213"/>
      <c r="AV2066" s="885"/>
      <c r="AW2066" s="885"/>
      <c r="AX2066" s="885"/>
      <c r="AY2066" s="885"/>
      <c r="AZ2066" s="177"/>
    </row>
    <row r="2067" spans="1:60" ht="15" customHeight="1">
      <c r="B2067" s="1310">
        <v>2061</v>
      </c>
      <c r="C2067" s="553" t="s">
        <v>10141</v>
      </c>
      <c r="D2067" s="384" t="s">
        <v>230</v>
      </c>
      <c r="E2067" s="521" t="s">
        <v>4222</v>
      </c>
      <c r="F2067" s="509" t="s">
        <v>10142</v>
      </c>
      <c r="G2067" s="509" t="s">
        <v>102</v>
      </c>
      <c r="H2067" s="522" t="s">
        <v>24</v>
      </c>
      <c r="I2067" s="731">
        <v>34153</v>
      </c>
      <c r="J2067" s="903">
        <f t="shared" ca="1" si="180"/>
        <v>28</v>
      </c>
      <c r="K2067" s="312" t="s">
        <v>24</v>
      </c>
      <c r="L2067" s="322" t="s">
        <v>24</v>
      </c>
      <c r="M2067" s="332" t="s">
        <v>24</v>
      </c>
      <c r="N2067" s="576">
        <v>42119</v>
      </c>
      <c r="O2067" s="199" t="s">
        <v>24</v>
      </c>
      <c r="P2067" s="199" t="s">
        <v>24</v>
      </c>
      <c r="Q2067" s="198" t="str">
        <f t="shared" si="181"/>
        <v>-</v>
      </c>
      <c r="R2067" s="181" t="str">
        <f t="shared" ca="1" si="182"/>
        <v>TIDAK MCU</v>
      </c>
      <c r="S2067" s="451" t="s">
        <v>10966</v>
      </c>
      <c r="T2067" s="904">
        <v>44380</v>
      </c>
      <c r="U2067" s="1329">
        <v>44380</v>
      </c>
      <c r="V2067" s="1311">
        <v>44380</v>
      </c>
      <c r="W2067" s="136" t="s">
        <v>24</v>
      </c>
      <c r="X2067" s="200"/>
      <c r="Y2067" s="201"/>
      <c r="Z2067" s="202"/>
      <c r="AA2067" s="1319" t="s">
        <v>6961</v>
      </c>
      <c r="AB2067" s="462" t="s">
        <v>9970</v>
      </c>
      <c r="AC2067" s="230" t="s">
        <v>24</v>
      </c>
      <c r="AD2067" s="230" t="s">
        <v>24</v>
      </c>
      <c r="AE2067" s="213" t="s">
        <v>24</v>
      </c>
      <c r="AF2067" s="213" t="s">
        <v>24</v>
      </c>
      <c r="AG2067" s="213" t="s">
        <v>24</v>
      </c>
      <c r="AH2067" s="1305"/>
      <c r="AI2067" s="244" t="str">
        <f t="shared" si="184"/>
        <v>DR 245 SGD 825-----</v>
      </c>
      <c r="AJ2067" s="1307">
        <f t="shared" si="183"/>
        <v>42119</v>
      </c>
      <c r="AK2067" s="199">
        <v>43993</v>
      </c>
      <c r="AL2067" s="696">
        <v>42126</v>
      </c>
      <c r="AM2067" s="213"/>
      <c r="AN2067" s="244"/>
      <c r="AO2067" s="244"/>
      <c r="AP2067" s="213"/>
      <c r="AQ2067" s="1231" t="s">
        <v>3094</v>
      </c>
      <c r="AR2067" s="213"/>
      <c r="AS2067" s="213"/>
      <c r="AT2067" s="213"/>
      <c r="AU2067" s="213"/>
      <c r="AV2067" s="885"/>
      <c r="AW2067" s="885"/>
      <c r="AX2067" s="885"/>
      <c r="AY2067" s="885"/>
      <c r="AZ2067" s="885"/>
    </row>
    <row r="2068" spans="1:60" ht="15" customHeight="1">
      <c r="B2068" s="1310">
        <v>2062</v>
      </c>
      <c r="C2068" s="553" t="s">
        <v>10143</v>
      </c>
      <c r="D2068" s="384" t="s">
        <v>230</v>
      </c>
      <c r="E2068" s="568" t="s">
        <v>4222</v>
      </c>
      <c r="F2068" s="311" t="s">
        <v>10144</v>
      </c>
      <c r="G2068" s="311" t="s">
        <v>102</v>
      </c>
      <c r="H2068" s="688" t="s">
        <v>10145</v>
      </c>
      <c r="I2068" s="731">
        <v>34095</v>
      </c>
      <c r="J2068" s="903">
        <f t="shared" ca="1" si="180"/>
        <v>29</v>
      </c>
      <c r="K2068" s="312" t="s">
        <v>24</v>
      </c>
      <c r="L2068" s="322" t="s">
        <v>24</v>
      </c>
      <c r="M2068" s="332" t="s">
        <v>24</v>
      </c>
      <c r="N2068" s="576">
        <v>42119</v>
      </c>
      <c r="O2068" s="199" t="s">
        <v>24</v>
      </c>
      <c r="P2068" s="199" t="s">
        <v>24</v>
      </c>
      <c r="Q2068" s="198" t="str">
        <f t="shared" si="181"/>
        <v>-</v>
      </c>
      <c r="R2068" s="181" t="str">
        <f t="shared" ca="1" si="182"/>
        <v>TIDAK MCU</v>
      </c>
      <c r="S2068" s="451" t="s">
        <v>10967</v>
      </c>
      <c r="T2068" s="904">
        <v>44322</v>
      </c>
      <c r="U2068" s="344">
        <v>44322</v>
      </c>
      <c r="V2068" s="1311">
        <v>44322</v>
      </c>
      <c r="W2068" s="136" t="s">
        <v>24</v>
      </c>
      <c r="X2068" s="200"/>
      <c r="Y2068" s="201"/>
      <c r="Z2068" s="202"/>
      <c r="AA2068" s="230" t="s">
        <v>6961</v>
      </c>
      <c r="AB2068" s="462" t="s">
        <v>9970</v>
      </c>
      <c r="AC2068" s="230" t="s">
        <v>24</v>
      </c>
      <c r="AD2068" s="230" t="s">
        <v>24</v>
      </c>
      <c r="AE2068" s="213" t="s">
        <v>24</v>
      </c>
      <c r="AF2068" s="213" t="s">
        <v>24</v>
      </c>
      <c r="AG2068" s="213" t="s">
        <v>24</v>
      </c>
      <c r="AH2068" s="1305"/>
      <c r="AI2068" s="244" t="str">
        <f t="shared" si="184"/>
        <v>DR 245 SGD 825-----</v>
      </c>
      <c r="AJ2068" s="1307">
        <f t="shared" si="183"/>
        <v>42119</v>
      </c>
      <c r="AK2068" s="199" t="s">
        <v>24</v>
      </c>
      <c r="AL2068" s="696">
        <v>42126</v>
      </c>
      <c r="AM2068" s="213"/>
      <c r="AN2068" s="244"/>
      <c r="AO2068" s="244"/>
      <c r="AP2068" s="213"/>
      <c r="AQ2068" s="243" t="s">
        <v>3094</v>
      </c>
      <c r="AR2068" s="213"/>
      <c r="AS2068" s="213"/>
      <c r="AT2068" s="213"/>
      <c r="AU2068" s="213"/>
      <c r="AV2068" s="885"/>
      <c r="AW2068" s="885"/>
      <c r="AX2068" s="885"/>
      <c r="AY2068" s="885"/>
      <c r="AZ2068" s="177"/>
    </row>
    <row r="2069" spans="1:60" ht="15" customHeight="1">
      <c r="B2069" s="1310">
        <v>2063</v>
      </c>
      <c r="C2069" s="553" t="s">
        <v>10146</v>
      </c>
      <c r="D2069" s="384" t="s">
        <v>230</v>
      </c>
      <c r="E2069" s="521" t="s">
        <v>4222</v>
      </c>
      <c r="F2069" s="509" t="s">
        <v>10147</v>
      </c>
      <c r="G2069" s="509" t="s">
        <v>102</v>
      </c>
      <c r="H2069" s="522" t="s">
        <v>24</v>
      </c>
      <c r="I2069" s="731">
        <v>33903</v>
      </c>
      <c r="J2069" s="903">
        <f t="shared" ca="1" si="180"/>
        <v>29</v>
      </c>
      <c r="K2069" s="312" t="s">
        <v>24</v>
      </c>
      <c r="L2069" s="322" t="s">
        <v>24</v>
      </c>
      <c r="M2069" s="332" t="s">
        <v>24</v>
      </c>
      <c r="N2069" s="576">
        <v>42611</v>
      </c>
      <c r="O2069" s="199" t="s">
        <v>24</v>
      </c>
      <c r="P2069" s="199" t="s">
        <v>24</v>
      </c>
      <c r="Q2069" s="198" t="str">
        <f t="shared" si="181"/>
        <v>-</v>
      </c>
      <c r="R2069" s="181" t="str">
        <f t="shared" ca="1" si="182"/>
        <v>TIDAK MCU</v>
      </c>
      <c r="S2069" s="451" t="s">
        <v>10968</v>
      </c>
      <c r="T2069" s="904">
        <v>44495</v>
      </c>
      <c r="U2069" s="1329">
        <v>44495</v>
      </c>
      <c r="V2069" s="1330" t="s">
        <v>24</v>
      </c>
      <c r="W2069" s="136" t="s">
        <v>24</v>
      </c>
      <c r="X2069" s="200"/>
      <c r="Y2069" s="201"/>
      <c r="Z2069" s="202"/>
      <c r="AA2069" s="1319" t="s">
        <v>926</v>
      </c>
      <c r="AB2069" s="230" t="s">
        <v>24</v>
      </c>
      <c r="AC2069" s="1319" t="s">
        <v>24</v>
      </c>
      <c r="AD2069" s="230" t="s">
        <v>24</v>
      </c>
      <c r="AE2069" s="213" t="s">
        <v>24</v>
      </c>
      <c r="AF2069" s="213" t="s">
        <v>24</v>
      </c>
      <c r="AG2069" s="213" t="s">
        <v>24</v>
      </c>
      <c r="AH2069" s="1305"/>
      <c r="AI2069" s="244" t="str">
        <f t="shared" si="184"/>
        <v>HD 465, HD 785------</v>
      </c>
      <c r="AJ2069" s="1307">
        <f t="shared" si="183"/>
        <v>42611</v>
      </c>
      <c r="AK2069" s="199" t="s">
        <v>24</v>
      </c>
      <c r="AL2069" s="696">
        <v>42618</v>
      </c>
      <c r="AM2069" s="213"/>
      <c r="AN2069" s="244"/>
      <c r="AO2069" s="244"/>
      <c r="AP2069" s="213"/>
      <c r="AQ2069" s="243" t="s">
        <v>3094</v>
      </c>
      <c r="AR2069" s="213"/>
      <c r="AS2069" s="213"/>
      <c r="AT2069" s="213"/>
      <c r="AU2069" s="213"/>
      <c r="AV2069" s="885"/>
      <c r="AW2069" s="885"/>
      <c r="AX2069" s="885"/>
      <c r="AY2069" s="885"/>
      <c r="AZ2069" s="177"/>
    </row>
    <row r="2070" spans="1:60" ht="15" customHeight="1">
      <c r="B2070" s="1310">
        <v>2064</v>
      </c>
      <c r="C2070" s="553" t="s">
        <v>10148</v>
      </c>
      <c r="D2070" s="384" t="s">
        <v>230</v>
      </c>
      <c r="E2070" s="521" t="s">
        <v>4222</v>
      </c>
      <c r="F2070" s="509" t="s">
        <v>10149</v>
      </c>
      <c r="G2070" s="509" t="s">
        <v>102</v>
      </c>
      <c r="H2070" s="522" t="s">
        <v>24</v>
      </c>
      <c r="I2070" s="731">
        <v>31362</v>
      </c>
      <c r="J2070" s="231">
        <f t="shared" ca="1" si="180"/>
        <v>36</v>
      </c>
      <c r="K2070" s="312" t="s">
        <v>24</v>
      </c>
      <c r="L2070" s="322" t="s">
        <v>24</v>
      </c>
      <c r="M2070" s="332" t="s">
        <v>24</v>
      </c>
      <c r="N2070" s="576">
        <v>42615</v>
      </c>
      <c r="O2070" s="199" t="s">
        <v>24</v>
      </c>
      <c r="P2070" s="199" t="s">
        <v>24</v>
      </c>
      <c r="Q2070" s="198" t="str">
        <f t="shared" si="181"/>
        <v>-</v>
      </c>
      <c r="R2070" s="181" t="str">
        <f t="shared" ca="1" si="182"/>
        <v>TIDAK MCU</v>
      </c>
      <c r="S2070" s="451" t="s">
        <v>10969</v>
      </c>
      <c r="T2070" s="886">
        <v>44511</v>
      </c>
      <c r="U2070" s="1329">
        <v>44511</v>
      </c>
      <c r="V2070" s="1330" t="s">
        <v>24</v>
      </c>
      <c r="W2070" s="136" t="s">
        <v>24</v>
      </c>
      <c r="X2070" s="200"/>
      <c r="Y2070" s="201"/>
      <c r="Z2070" s="202"/>
      <c r="AA2070" s="230" t="s">
        <v>926</v>
      </c>
      <c r="AB2070" s="230" t="s">
        <v>928</v>
      </c>
      <c r="AC2070" s="230" t="s">
        <v>929</v>
      </c>
      <c r="AD2070" s="230" t="s">
        <v>24</v>
      </c>
      <c r="AE2070" s="213" t="s">
        <v>24</v>
      </c>
      <c r="AF2070" s="213" t="s">
        <v>24</v>
      </c>
      <c r="AG2070" s="213" t="s">
        <v>24</v>
      </c>
      <c r="AH2070" s="369"/>
      <c r="AI2070" s="244" t="str">
        <f t="shared" si="184"/>
        <v>HD 465, HD 785DZ 85 - DZ 375GD 705, GD 825----</v>
      </c>
      <c r="AJ2070" s="1307">
        <f t="shared" si="183"/>
        <v>42615</v>
      </c>
      <c r="AK2070" s="199" t="s">
        <v>24</v>
      </c>
      <c r="AL2070" s="696">
        <v>42622</v>
      </c>
      <c r="AM2070" s="213"/>
      <c r="AN2070" s="244"/>
      <c r="AO2070" s="244"/>
      <c r="AP2070" s="213"/>
      <c r="AQ2070" s="180"/>
      <c r="AR2070" s="213"/>
      <c r="AS2070" s="213"/>
      <c r="AT2070" s="213"/>
      <c r="AU2070" s="213"/>
      <c r="AV2070" s="177"/>
      <c r="AW2070" s="177"/>
      <c r="AX2070" s="177"/>
      <c r="AY2070" s="177"/>
      <c r="AZ2070" s="177"/>
    </row>
    <row r="2071" spans="1:60" ht="15" customHeight="1">
      <c r="B2071" s="1310">
        <v>2065</v>
      </c>
      <c r="C2071" s="553" t="s">
        <v>10150</v>
      </c>
      <c r="D2071" s="384" t="s">
        <v>230</v>
      </c>
      <c r="E2071" s="521" t="s">
        <v>4222</v>
      </c>
      <c r="F2071" s="509" t="s">
        <v>10151</v>
      </c>
      <c r="G2071" s="509" t="s">
        <v>102</v>
      </c>
      <c r="H2071" s="522" t="s">
        <v>24</v>
      </c>
      <c r="I2071" s="731">
        <v>32550</v>
      </c>
      <c r="J2071" s="231">
        <f t="shared" ca="1" si="180"/>
        <v>33</v>
      </c>
      <c r="K2071" s="312" t="s">
        <v>24</v>
      </c>
      <c r="L2071" s="322" t="s">
        <v>24</v>
      </c>
      <c r="M2071" s="332" t="s">
        <v>24</v>
      </c>
      <c r="N2071" s="576">
        <v>42615</v>
      </c>
      <c r="O2071" s="199" t="s">
        <v>24</v>
      </c>
      <c r="P2071" s="199" t="s">
        <v>24</v>
      </c>
      <c r="Q2071" s="198" t="str">
        <f t="shared" si="181"/>
        <v>-</v>
      </c>
      <c r="R2071" s="181" t="str">
        <f t="shared" ca="1" si="182"/>
        <v>TIDAK MCU</v>
      </c>
      <c r="S2071" s="451" t="s">
        <v>10970</v>
      </c>
      <c r="T2071" s="904">
        <v>44603</v>
      </c>
      <c r="U2071" s="1329">
        <v>44603</v>
      </c>
      <c r="V2071" s="1330" t="s">
        <v>24</v>
      </c>
      <c r="W2071" s="136" t="s">
        <v>24</v>
      </c>
      <c r="X2071" s="200"/>
      <c r="Y2071" s="201"/>
      <c r="Z2071" s="202"/>
      <c r="AA2071" s="230" t="s">
        <v>926</v>
      </c>
      <c r="AB2071" s="230" t="s">
        <v>930</v>
      </c>
      <c r="AC2071" s="230" t="s">
        <v>24</v>
      </c>
      <c r="AD2071" s="230" t="s">
        <v>24</v>
      </c>
      <c r="AE2071" s="213" t="s">
        <v>24</v>
      </c>
      <c r="AF2071" s="213" t="s">
        <v>24</v>
      </c>
      <c r="AG2071" s="213" t="s">
        <v>24</v>
      </c>
      <c r="AH2071" s="1305"/>
      <c r="AI2071" s="244" t="str">
        <f t="shared" si="184"/>
        <v>HD 465, HD 785HM 400-----</v>
      </c>
      <c r="AJ2071" s="1307">
        <f t="shared" si="183"/>
        <v>42615</v>
      </c>
      <c r="AK2071" s="199" t="s">
        <v>24</v>
      </c>
      <c r="AL2071" s="696">
        <v>42622</v>
      </c>
      <c r="AM2071" s="213"/>
      <c r="AN2071" s="244"/>
      <c r="AO2071" s="244"/>
      <c r="AP2071" s="213"/>
      <c r="AQ2071" s="180"/>
      <c r="AR2071" s="213"/>
      <c r="AS2071" s="213"/>
      <c r="AT2071" s="213"/>
      <c r="AU2071" s="213"/>
      <c r="AV2071" s="885"/>
      <c r="AW2071" s="885"/>
      <c r="AX2071" s="885"/>
      <c r="AY2071" s="885"/>
      <c r="AZ2071" s="177"/>
    </row>
    <row r="2072" spans="1:60" ht="15" customHeight="1">
      <c r="B2072" s="1310">
        <v>2066</v>
      </c>
      <c r="C2072" s="553" t="s">
        <v>9592</v>
      </c>
      <c r="D2072" s="384" t="s">
        <v>230</v>
      </c>
      <c r="E2072" s="568" t="s">
        <v>4222</v>
      </c>
      <c r="F2072" s="311" t="s">
        <v>10152</v>
      </c>
      <c r="G2072" s="311" t="s">
        <v>102</v>
      </c>
      <c r="H2072" s="522" t="s">
        <v>24</v>
      </c>
      <c r="I2072" s="731">
        <v>32810</v>
      </c>
      <c r="J2072" s="903">
        <f t="shared" ca="1" si="180"/>
        <v>32</v>
      </c>
      <c r="K2072" s="176" t="s">
        <v>24</v>
      </c>
      <c r="L2072" s="170" t="s">
        <v>24</v>
      </c>
      <c r="M2072" s="173" t="s">
        <v>24</v>
      </c>
      <c r="N2072" s="576">
        <v>42615</v>
      </c>
      <c r="O2072" s="199" t="s">
        <v>24</v>
      </c>
      <c r="P2072" s="199" t="s">
        <v>24</v>
      </c>
      <c r="Q2072" s="198" t="str">
        <f t="shared" si="181"/>
        <v>-</v>
      </c>
      <c r="R2072" s="181" t="str">
        <f t="shared" ca="1" si="182"/>
        <v>TIDAK MCU</v>
      </c>
      <c r="S2072" s="451" t="s">
        <v>10971</v>
      </c>
      <c r="T2072" s="904">
        <v>44498</v>
      </c>
      <c r="U2072" s="344">
        <v>44498</v>
      </c>
      <c r="V2072" s="1330" t="s">
        <v>24</v>
      </c>
      <c r="W2072" s="136" t="s">
        <v>24</v>
      </c>
      <c r="X2072" s="200"/>
      <c r="Y2072" s="201"/>
      <c r="Z2072" s="202"/>
      <c r="AA2072" s="1319" t="s">
        <v>11338</v>
      </c>
      <c r="AB2072" s="230" t="s">
        <v>6967</v>
      </c>
      <c r="AC2072" s="230" t="s">
        <v>24</v>
      </c>
      <c r="AD2072" s="230" t="s">
        <v>24</v>
      </c>
      <c r="AE2072" s="213" t="s">
        <v>24</v>
      </c>
      <c r="AF2072" s="213" t="s">
        <v>24</v>
      </c>
      <c r="AG2072" s="213" t="s">
        <v>24</v>
      </c>
      <c r="AH2072" s="1305"/>
      <c r="AI2072" s="244" t="str">
        <f t="shared" si="184"/>
        <v>PC 300 - PC 2000HITACHI ZX 870-----</v>
      </c>
      <c r="AJ2072" s="1307">
        <f t="shared" si="183"/>
        <v>42615</v>
      </c>
      <c r="AK2072" s="199" t="s">
        <v>24</v>
      </c>
      <c r="AL2072" s="696">
        <v>42622</v>
      </c>
      <c r="AM2072" s="213"/>
      <c r="AN2072" s="244"/>
      <c r="AO2072" s="244"/>
      <c r="AP2072" s="213"/>
      <c r="AQ2072" s="1231" t="s">
        <v>3094</v>
      </c>
      <c r="AR2072" s="213"/>
      <c r="AS2072" s="213"/>
      <c r="AT2072" s="213"/>
      <c r="AU2072" s="213"/>
      <c r="AV2072" s="885"/>
      <c r="AW2072" s="885"/>
      <c r="AX2072" s="885"/>
      <c r="AY2072" s="885"/>
      <c r="AZ2072" s="177"/>
    </row>
    <row r="2073" spans="1:60" ht="15" customHeight="1">
      <c r="B2073" s="1310">
        <v>2067</v>
      </c>
      <c r="C2073" s="553" t="s">
        <v>10153</v>
      </c>
      <c r="D2073" s="384" t="s">
        <v>230</v>
      </c>
      <c r="E2073" s="568" t="s">
        <v>4222</v>
      </c>
      <c r="F2073" s="311" t="s">
        <v>10154</v>
      </c>
      <c r="G2073" s="311" t="s">
        <v>102</v>
      </c>
      <c r="H2073" s="522" t="s">
        <v>24</v>
      </c>
      <c r="I2073" s="731">
        <v>33417</v>
      </c>
      <c r="J2073" s="231">
        <f t="shared" ca="1" si="180"/>
        <v>31</v>
      </c>
      <c r="K2073" s="176" t="s">
        <v>24</v>
      </c>
      <c r="L2073" s="170" t="s">
        <v>24</v>
      </c>
      <c r="M2073" s="173" t="s">
        <v>24</v>
      </c>
      <c r="N2073" s="576">
        <v>42453</v>
      </c>
      <c r="O2073" s="199" t="s">
        <v>24</v>
      </c>
      <c r="P2073" s="199" t="s">
        <v>24</v>
      </c>
      <c r="Q2073" s="198" t="str">
        <f t="shared" si="181"/>
        <v>-</v>
      </c>
      <c r="R2073" s="181" t="str">
        <f t="shared" ca="1" si="182"/>
        <v>TIDAK MCU</v>
      </c>
      <c r="S2073" s="451" t="s">
        <v>10972</v>
      </c>
      <c r="T2073" s="904">
        <v>44375</v>
      </c>
      <c r="U2073" s="344">
        <v>44375</v>
      </c>
      <c r="V2073" s="904" t="s">
        <v>24</v>
      </c>
      <c r="W2073" s="136" t="s">
        <v>24</v>
      </c>
      <c r="X2073" s="200"/>
      <c r="Y2073" s="201"/>
      <c r="Z2073" s="202"/>
      <c r="AA2073" s="216" t="s">
        <v>11338</v>
      </c>
      <c r="AB2073" s="462" t="s">
        <v>6967</v>
      </c>
      <c r="AC2073" s="230" t="s">
        <v>24</v>
      </c>
      <c r="AD2073" s="230" t="s">
        <v>24</v>
      </c>
      <c r="AE2073" s="213" t="s">
        <v>24</v>
      </c>
      <c r="AF2073" s="213" t="s">
        <v>24</v>
      </c>
      <c r="AG2073" s="213" t="s">
        <v>24</v>
      </c>
      <c r="AH2073" s="1305"/>
      <c r="AI2073" s="244" t="str">
        <f t="shared" si="184"/>
        <v>PC 300 - PC 2000HITACHI ZX 870-----</v>
      </c>
      <c r="AJ2073" s="1307">
        <f t="shared" si="183"/>
        <v>42453</v>
      </c>
      <c r="AK2073" s="199" t="s">
        <v>24</v>
      </c>
      <c r="AL2073" s="696">
        <v>42460</v>
      </c>
      <c r="AM2073" s="213"/>
      <c r="AN2073" s="244"/>
      <c r="AO2073" s="244"/>
      <c r="AP2073" s="213"/>
      <c r="AQ2073" s="243" t="s">
        <v>3094</v>
      </c>
      <c r="AR2073" s="213"/>
      <c r="AS2073" s="213"/>
      <c r="AT2073" s="213"/>
      <c r="AU2073" s="213"/>
      <c r="AV2073" s="885"/>
      <c r="AW2073" s="885"/>
      <c r="AX2073" s="885"/>
      <c r="AY2073" s="885"/>
      <c r="AZ2073" s="177"/>
    </row>
    <row r="2074" spans="1:60" ht="15" customHeight="1">
      <c r="B2074" s="1310">
        <v>2068</v>
      </c>
      <c r="C2074" s="553" t="s">
        <v>10155</v>
      </c>
      <c r="D2074" s="384" t="s">
        <v>230</v>
      </c>
      <c r="E2074" s="568" t="s">
        <v>4222</v>
      </c>
      <c r="F2074" s="311" t="s">
        <v>10156</v>
      </c>
      <c r="G2074" s="311" t="s">
        <v>102</v>
      </c>
      <c r="H2074" s="522" t="s">
        <v>24</v>
      </c>
      <c r="I2074" s="731">
        <v>34262</v>
      </c>
      <c r="J2074" s="231">
        <f t="shared" ca="1" si="180"/>
        <v>28</v>
      </c>
      <c r="K2074" s="312" t="s">
        <v>24</v>
      </c>
      <c r="L2074" s="322" t="s">
        <v>24</v>
      </c>
      <c r="M2074" s="332" t="s">
        <v>24</v>
      </c>
      <c r="N2074" s="576">
        <v>42453</v>
      </c>
      <c r="O2074" s="199" t="s">
        <v>24</v>
      </c>
      <c r="P2074" s="199" t="s">
        <v>24</v>
      </c>
      <c r="Q2074" s="198" t="str">
        <f t="shared" si="181"/>
        <v>-</v>
      </c>
      <c r="R2074" s="181" t="str">
        <f t="shared" ca="1" si="182"/>
        <v>TIDAK MCU</v>
      </c>
      <c r="S2074" s="451" t="s">
        <v>10973</v>
      </c>
      <c r="T2074" s="904">
        <v>44489</v>
      </c>
      <c r="U2074" s="344">
        <v>44489</v>
      </c>
      <c r="V2074" s="904" t="s">
        <v>24</v>
      </c>
      <c r="W2074" s="136" t="s">
        <v>24</v>
      </c>
      <c r="X2074" s="200"/>
      <c r="Y2074" s="201"/>
      <c r="Z2074" s="202"/>
      <c r="AA2074" s="1319" t="s">
        <v>929</v>
      </c>
      <c r="AB2074" s="230" t="s">
        <v>24</v>
      </c>
      <c r="AC2074" s="230" t="s">
        <v>24</v>
      </c>
      <c r="AD2074" s="230" t="s">
        <v>24</v>
      </c>
      <c r="AE2074" s="213" t="s">
        <v>24</v>
      </c>
      <c r="AF2074" s="213" t="s">
        <v>24</v>
      </c>
      <c r="AG2074" s="213" t="s">
        <v>24</v>
      </c>
      <c r="AH2074" s="1305"/>
      <c r="AI2074" s="244" t="str">
        <f t="shared" si="184"/>
        <v>GD 705, GD 825------</v>
      </c>
      <c r="AJ2074" s="1307">
        <f t="shared" si="183"/>
        <v>42453</v>
      </c>
      <c r="AK2074" s="199" t="s">
        <v>24</v>
      </c>
      <c r="AL2074" s="696">
        <v>42460</v>
      </c>
      <c r="AM2074" s="213"/>
      <c r="AN2074" s="244"/>
      <c r="AO2074" s="244"/>
      <c r="AP2074" s="213"/>
      <c r="AQ2074" s="180" t="s">
        <v>3094</v>
      </c>
      <c r="AR2074" s="213"/>
      <c r="AS2074" s="213"/>
      <c r="AT2074" s="213"/>
      <c r="AU2074" s="213"/>
      <c r="AV2074" s="177"/>
      <c r="AW2074" s="177"/>
      <c r="AX2074" s="177"/>
      <c r="AY2074" s="177"/>
      <c r="AZ2074" s="177"/>
    </row>
    <row r="2075" spans="1:60" ht="15" customHeight="1">
      <c r="B2075" s="1310">
        <v>2069</v>
      </c>
      <c r="C2075" s="553" t="s">
        <v>10157</v>
      </c>
      <c r="D2075" s="384" t="s">
        <v>230</v>
      </c>
      <c r="E2075" s="521" t="s">
        <v>4222</v>
      </c>
      <c r="F2075" s="509" t="s">
        <v>10158</v>
      </c>
      <c r="G2075" s="509" t="s">
        <v>102</v>
      </c>
      <c r="H2075" s="522" t="s">
        <v>24</v>
      </c>
      <c r="I2075" s="731">
        <v>32652</v>
      </c>
      <c r="J2075" s="231">
        <f t="shared" ca="1" si="180"/>
        <v>33</v>
      </c>
      <c r="K2075" s="176" t="s">
        <v>24</v>
      </c>
      <c r="L2075" s="170" t="s">
        <v>24</v>
      </c>
      <c r="M2075" s="173" t="s">
        <v>24</v>
      </c>
      <c r="N2075" s="576">
        <v>42453</v>
      </c>
      <c r="O2075" s="199" t="s">
        <v>24</v>
      </c>
      <c r="P2075" s="199" t="s">
        <v>24</v>
      </c>
      <c r="Q2075" s="198" t="str">
        <f t="shared" si="181"/>
        <v>-</v>
      </c>
      <c r="R2075" s="181" t="str">
        <f t="shared" ca="1" si="182"/>
        <v>TIDAK MCU</v>
      </c>
      <c r="S2075" s="451" t="s">
        <v>10974</v>
      </c>
      <c r="T2075" s="904">
        <v>44340</v>
      </c>
      <c r="U2075" s="887">
        <v>44340</v>
      </c>
      <c r="V2075" s="904" t="s">
        <v>24</v>
      </c>
      <c r="W2075" s="136" t="s">
        <v>24</v>
      </c>
      <c r="X2075" s="200"/>
      <c r="Y2075" s="201"/>
      <c r="Z2075" s="202"/>
      <c r="AA2075" s="1319" t="s">
        <v>925</v>
      </c>
      <c r="AB2075" s="230" t="s">
        <v>589</v>
      </c>
      <c r="AC2075" s="230" t="s">
        <v>4457</v>
      </c>
      <c r="AD2075" s="230" t="s">
        <v>6967</v>
      </c>
      <c r="AE2075" s="213" t="s">
        <v>24</v>
      </c>
      <c r="AF2075" s="213" t="s">
        <v>24</v>
      </c>
      <c r="AG2075" s="213" t="s">
        <v>24</v>
      </c>
      <c r="AH2075" s="1305"/>
      <c r="AI2075" s="244" t="str">
        <f t="shared" si="184"/>
        <v>PC 200 - PC 2000DZ 85SC P360, SC P380HITACHI ZX 870---</v>
      </c>
      <c r="AJ2075" s="1307">
        <f t="shared" si="183"/>
        <v>42453</v>
      </c>
      <c r="AK2075" s="199">
        <v>43977</v>
      </c>
      <c r="AL2075" s="696">
        <v>42460</v>
      </c>
      <c r="AM2075" s="213"/>
      <c r="AN2075" s="244"/>
      <c r="AO2075" s="244"/>
      <c r="AP2075" s="213"/>
      <c r="AQ2075" s="1231" t="s">
        <v>3094</v>
      </c>
      <c r="AR2075" s="213"/>
      <c r="AS2075" s="213"/>
      <c r="AT2075" s="213"/>
      <c r="AU2075" s="213"/>
      <c r="AV2075" s="177"/>
      <c r="AW2075" s="177"/>
      <c r="AX2075" s="177"/>
      <c r="AY2075" s="177"/>
      <c r="AZ2075" s="177"/>
    </row>
    <row r="2076" spans="1:60" ht="15" customHeight="1">
      <c r="B2076" s="1310">
        <v>2070</v>
      </c>
      <c r="C2076" s="553" t="s">
        <v>10159</v>
      </c>
      <c r="D2076" s="232" t="s">
        <v>230</v>
      </c>
      <c r="E2076" s="521" t="s">
        <v>4222</v>
      </c>
      <c r="F2076" s="509" t="s">
        <v>10160</v>
      </c>
      <c r="G2076" s="509" t="s">
        <v>102</v>
      </c>
      <c r="H2076" s="522" t="s">
        <v>24</v>
      </c>
      <c r="I2076" s="731">
        <v>33819</v>
      </c>
      <c r="J2076" s="231">
        <f t="shared" ca="1" si="180"/>
        <v>29</v>
      </c>
      <c r="K2076" s="312" t="s">
        <v>24</v>
      </c>
      <c r="L2076" s="322" t="s">
        <v>24</v>
      </c>
      <c r="M2076" s="332" t="s">
        <v>24</v>
      </c>
      <c r="N2076" s="576">
        <v>42453</v>
      </c>
      <c r="O2076" s="199" t="s">
        <v>24</v>
      </c>
      <c r="P2076" s="199" t="s">
        <v>24</v>
      </c>
      <c r="Q2076" s="198" t="str">
        <f t="shared" si="181"/>
        <v>-</v>
      </c>
      <c r="R2076" s="181" t="str">
        <f t="shared" ca="1" si="182"/>
        <v>TIDAK MCU</v>
      </c>
      <c r="S2076" s="451" t="s">
        <v>10975</v>
      </c>
      <c r="T2076" s="904">
        <v>44411</v>
      </c>
      <c r="U2076" s="1329">
        <v>44411</v>
      </c>
      <c r="V2076" s="904" t="s">
        <v>24</v>
      </c>
      <c r="W2076" s="136" t="s">
        <v>24</v>
      </c>
      <c r="X2076" s="200"/>
      <c r="Y2076" s="201"/>
      <c r="Z2076" s="202"/>
      <c r="AA2076" s="1319" t="s">
        <v>926</v>
      </c>
      <c r="AB2076" s="230" t="s">
        <v>11338</v>
      </c>
      <c r="AC2076" s="230" t="s">
        <v>6967</v>
      </c>
      <c r="AD2076" s="230" t="s">
        <v>24</v>
      </c>
      <c r="AE2076" s="213" t="s">
        <v>24</v>
      </c>
      <c r="AF2076" s="213" t="s">
        <v>24</v>
      </c>
      <c r="AG2076" s="213" t="s">
        <v>24</v>
      </c>
      <c r="AH2076" s="1305"/>
      <c r="AI2076" s="244" t="str">
        <f t="shared" si="184"/>
        <v>HD 465, HD 785PC 300 - PC 2000HITACHI ZX 870----</v>
      </c>
      <c r="AJ2076" s="1307">
        <f t="shared" si="183"/>
        <v>42453</v>
      </c>
      <c r="AK2076" s="199">
        <v>43480</v>
      </c>
      <c r="AL2076" s="696">
        <v>42460</v>
      </c>
      <c r="AM2076" s="213"/>
      <c r="AN2076" s="244"/>
      <c r="AO2076" s="244"/>
      <c r="AP2076" s="213"/>
      <c r="AQ2076" s="213"/>
      <c r="AR2076" s="213"/>
      <c r="AS2076" s="213"/>
      <c r="AT2076" s="213"/>
      <c r="AU2076" s="213"/>
      <c r="AV2076" s="177"/>
      <c r="AW2076" s="177"/>
      <c r="AX2076" s="177"/>
      <c r="AY2076" s="177"/>
      <c r="AZ2076" s="177"/>
    </row>
    <row r="2077" spans="1:60" ht="15" customHeight="1">
      <c r="B2077" s="1310">
        <v>2071</v>
      </c>
      <c r="C2077" s="677" t="s">
        <v>10161</v>
      </c>
      <c r="D2077" s="684" t="s">
        <v>230</v>
      </c>
      <c r="E2077" s="521" t="s">
        <v>4222</v>
      </c>
      <c r="F2077" s="509" t="s">
        <v>10162</v>
      </c>
      <c r="G2077" s="509" t="s">
        <v>102</v>
      </c>
      <c r="H2077" s="522" t="s">
        <v>24</v>
      </c>
      <c r="I2077" s="731">
        <v>30785</v>
      </c>
      <c r="J2077" s="231">
        <f t="shared" ca="1" si="180"/>
        <v>38</v>
      </c>
      <c r="K2077" s="312" t="s">
        <v>24</v>
      </c>
      <c r="L2077" s="322" t="s">
        <v>24</v>
      </c>
      <c r="M2077" s="332" t="s">
        <v>24</v>
      </c>
      <c r="N2077" s="576">
        <v>42467</v>
      </c>
      <c r="O2077" s="199" t="s">
        <v>24</v>
      </c>
      <c r="P2077" s="199" t="s">
        <v>24</v>
      </c>
      <c r="Q2077" s="198" t="str">
        <f t="shared" si="181"/>
        <v>-</v>
      </c>
      <c r="R2077" s="181" t="str">
        <f t="shared" ca="1" si="182"/>
        <v>TIDAK MCU</v>
      </c>
      <c r="S2077" s="451" t="s">
        <v>10976</v>
      </c>
      <c r="T2077" s="904">
        <v>44299</v>
      </c>
      <c r="U2077" s="1329">
        <v>44299</v>
      </c>
      <c r="V2077" s="904" t="s">
        <v>24</v>
      </c>
      <c r="W2077" s="136" t="s">
        <v>24</v>
      </c>
      <c r="X2077" s="200"/>
      <c r="Y2077" s="201"/>
      <c r="Z2077" s="202"/>
      <c r="AA2077" s="1319" t="s">
        <v>926</v>
      </c>
      <c r="AB2077" s="230" t="s">
        <v>930</v>
      </c>
      <c r="AC2077" s="230" t="s">
        <v>11520</v>
      </c>
      <c r="AD2077" s="230" t="s">
        <v>24</v>
      </c>
      <c r="AE2077" s="213" t="s">
        <v>24</v>
      </c>
      <c r="AF2077" s="213" t="s">
        <v>24</v>
      </c>
      <c r="AG2077" s="213" t="s">
        <v>24</v>
      </c>
      <c r="AH2077" s="1305"/>
      <c r="AI2077" s="244" t="str">
        <f t="shared" si="184"/>
        <v>HD 465, HD 785HM 400VOLVO BMA 40----</v>
      </c>
      <c r="AJ2077" s="1307">
        <f t="shared" si="183"/>
        <v>42467</v>
      </c>
      <c r="AK2077" s="199" t="s">
        <v>24</v>
      </c>
      <c r="AL2077" s="696">
        <v>42474</v>
      </c>
      <c r="AM2077" s="213"/>
      <c r="AN2077" s="244"/>
      <c r="AO2077" s="244"/>
      <c r="AP2077" s="213"/>
      <c r="AQ2077" s="1231" t="s">
        <v>3094</v>
      </c>
      <c r="AR2077" s="213"/>
      <c r="AS2077" s="213"/>
      <c r="AT2077" s="213"/>
      <c r="AU2077" s="213"/>
      <c r="AV2077" s="177"/>
      <c r="AW2077" s="177"/>
      <c r="AX2077" s="177"/>
      <c r="AY2077" s="177"/>
      <c r="AZ2077" s="177"/>
    </row>
    <row r="2078" spans="1:60" ht="15" customHeight="1">
      <c r="B2078" s="1310">
        <v>2072</v>
      </c>
      <c r="C2078" s="677" t="s">
        <v>10163</v>
      </c>
      <c r="D2078" s="568" t="s">
        <v>230</v>
      </c>
      <c r="E2078" s="521" t="s">
        <v>4222</v>
      </c>
      <c r="F2078" s="509" t="s">
        <v>10164</v>
      </c>
      <c r="G2078" s="509" t="s">
        <v>102</v>
      </c>
      <c r="H2078" s="522" t="s">
        <v>24</v>
      </c>
      <c r="I2078" s="731">
        <v>33296</v>
      </c>
      <c r="J2078" s="231">
        <f t="shared" ca="1" si="180"/>
        <v>31</v>
      </c>
      <c r="K2078" s="312" t="s">
        <v>24</v>
      </c>
      <c r="L2078" s="322" t="s">
        <v>24</v>
      </c>
      <c r="M2078" s="332" t="s">
        <v>24</v>
      </c>
      <c r="N2078" s="576">
        <v>42762</v>
      </c>
      <c r="O2078" s="199" t="s">
        <v>24</v>
      </c>
      <c r="P2078" s="199" t="s">
        <v>24</v>
      </c>
      <c r="Q2078" s="198" t="str">
        <f t="shared" si="181"/>
        <v>-</v>
      </c>
      <c r="R2078" s="181" t="str">
        <f t="shared" ca="1" si="182"/>
        <v>TIDAK MCU</v>
      </c>
      <c r="S2078" s="451" t="s">
        <v>10977</v>
      </c>
      <c r="T2078" s="904">
        <v>44619</v>
      </c>
      <c r="U2078" s="1329">
        <v>44619</v>
      </c>
      <c r="V2078" s="904" t="s">
        <v>24</v>
      </c>
      <c r="W2078" s="136" t="s">
        <v>24</v>
      </c>
      <c r="X2078" s="200"/>
      <c r="Y2078" s="201"/>
      <c r="Z2078" s="202"/>
      <c r="AA2078" s="1319" t="s">
        <v>11338</v>
      </c>
      <c r="AB2078" s="230" t="s">
        <v>6967</v>
      </c>
      <c r="AC2078" s="230" t="s">
        <v>24</v>
      </c>
      <c r="AD2078" s="230" t="s">
        <v>24</v>
      </c>
      <c r="AE2078" s="213" t="s">
        <v>24</v>
      </c>
      <c r="AF2078" s="213" t="s">
        <v>24</v>
      </c>
      <c r="AG2078" s="213" t="s">
        <v>24</v>
      </c>
      <c r="AH2078" s="1305"/>
      <c r="AI2078" s="244" t="str">
        <f t="shared" si="184"/>
        <v>PC 300 - PC 2000HITACHI ZX 870-----</v>
      </c>
      <c r="AJ2078" s="1307">
        <f t="shared" si="183"/>
        <v>42762</v>
      </c>
      <c r="AK2078" s="199" t="s">
        <v>24</v>
      </c>
      <c r="AL2078" s="696">
        <v>42769</v>
      </c>
      <c r="AM2078" s="213"/>
      <c r="AN2078" s="244"/>
      <c r="AO2078" s="244"/>
      <c r="AP2078" s="213"/>
      <c r="AQ2078" s="180"/>
      <c r="AR2078" s="213"/>
      <c r="AS2078" s="213"/>
      <c r="AT2078" s="213"/>
      <c r="AU2078" s="213"/>
      <c r="AV2078" s="177"/>
      <c r="AW2078" s="177"/>
      <c r="AX2078" s="177"/>
      <c r="AY2078" s="177"/>
      <c r="AZ2078" s="177"/>
    </row>
    <row r="2079" spans="1:60" s="2345" customFormat="1" ht="15" customHeight="1">
      <c r="A2079" s="160"/>
      <c r="B2079" s="1310">
        <v>2073</v>
      </c>
      <c r="C2079" s="553" t="s">
        <v>10165</v>
      </c>
      <c r="D2079" s="232" t="s">
        <v>230</v>
      </c>
      <c r="E2079" s="521" t="s">
        <v>4222</v>
      </c>
      <c r="F2079" s="509" t="s">
        <v>10166</v>
      </c>
      <c r="G2079" s="509" t="s">
        <v>102</v>
      </c>
      <c r="H2079" s="522" t="s">
        <v>24</v>
      </c>
      <c r="I2079" s="731">
        <v>33818</v>
      </c>
      <c r="J2079" s="903">
        <f t="shared" ca="1" si="180"/>
        <v>29</v>
      </c>
      <c r="K2079" s="312" t="s">
        <v>24</v>
      </c>
      <c r="L2079" s="322" t="s">
        <v>24</v>
      </c>
      <c r="M2079" s="332" t="s">
        <v>24</v>
      </c>
      <c r="N2079" s="576">
        <v>42471</v>
      </c>
      <c r="O2079" s="199" t="s">
        <v>24</v>
      </c>
      <c r="P2079" s="199" t="s">
        <v>24</v>
      </c>
      <c r="Q2079" s="198" t="str">
        <f t="shared" si="181"/>
        <v>-</v>
      </c>
      <c r="R2079" s="181" t="str">
        <f t="shared" ca="1" si="182"/>
        <v>TIDAK MCU</v>
      </c>
      <c r="S2079" s="451" t="s">
        <v>10978</v>
      </c>
      <c r="T2079" s="904">
        <v>44410</v>
      </c>
      <c r="U2079" s="1329">
        <v>44410</v>
      </c>
      <c r="V2079" s="904" t="s">
        <v>24</v>
      </c>
      <c r="W2079" s="136" t="s">
        <v>24</v>
      </c>
      <c r="X2079" s="200"/>
      <c r="Y2079" s="201"/>
      <c r="Z2079" s="202"/>
      <c r="AA2079" s="230" t="s">
        <v>926</v>
      </c>
      <c r="AB2079" s="230" t="s">
        <v>24</v>
      </c>
      <c r="AC2079" s="230" t="s">
        <v>24</v>
      </c>
      <c r="AD2079" s="230" t="s">
        <v>24</v>
      </c>
      <c r="AE2079" s="213" t="s">
        <v>24</v>
      </c>
      <c r="AF2079" s="213" t="s">
        <v>24</v>
      </c>
      <c r="AG2079" s="213" t="s">
        <v>24</v>
      </c>
      <c r="AH2079" s="1305"/>
      <c r="AI2079" s="244" t="str">
        <f t="shared" si="184"/>
        <v>HD 465, HD 785------</v>
      </c>
      <c r="AJ2079" s="1307">
        <f t="shared" si="183"/>
        <v>42471</v>
      </c>
      <c r="AK2079" s="199" t="s">
        <v>24</v>
      </c>
      <c r="AL2079" s="696">
        <v>42478</v>
      </c>
      <c r="AM2079" s="213"/>
      <c r="AN2079" s="244"/>
      <c r="AO2079" s="244"/>
      <c r="AP2079" s="213"/>
      <c r="AQ2079" s="180"/>
      <c r="AR2079" s="213"/>
      <c r="AS2079" s="213"/>
      <c r="AT2079" s="213"/>
      <c r="AU2079" s="213"/>
      <c r="AV2079" s="885"/>
      <c r="AW2079" s="885"/>
      <c r="AX2079" s="885"/>
      <c r="AY2079" s="885"/>
      <c r="AZ2079" s="885"/>
      <c r="BA2079" s="1206"/>
      <c r="BB2079" s="1206"/>
      <c r="BC2079" s="1206"/>
      <c r="BD2079" s="1206"/>
      <c r="BE2079" s="1206"/>
      <c r="BF2079" s="1206"/>
      <c r="BG2079" s="1206"/>
      <c r="BH2079" s="1206"/>
    </row>
    <row r="2080" spans="1:60" ht="15" customHeight="1">
      <c r="B2080" s="1310">
        <v>2074</v>
      </c>
      <c r="C2080" s="553" t="s">
        <v>10167</v>
      </c>
      <c r="D2080" s="384" t="s">
        <v>230</v>
      </c>
      <c r="E2080" s="554" t="s">
        <v>4222</v>
      </c>
      <c r="F2080" s="697" t="s">
        <v>10168</v>
      </c>
      <c r="G2080" s="509" t="s">
        <v>102</v>
      </c>
      <c r="H2080" s="522" t="s">
        <v>24</v>
      </c>
      <c r="I2080" s="731">
        <v>35879</v>
      </c>
      <c r="J2080" s="903">
        <f t="shared" ca="1" si="180"/>
        <v>24</v>
      </c>
      <c r="K2080" s="312" t="s">
        <v>24</v>
      </c>
      <c r="L2080" s="322" t="s">
        <v>24</v>
      </c>
      <c r="M2080" s="332" t="s">
        <v>24</v>
      </c>
      <c r="N2080" s="576">
        <v>43337</v>
      </c>
      <c r="O2080" s="199" t="s">
        <v>24</v>
      </c>
      <c r="P2080" s="199" t="s">
        <v>24</v>
      </c>
      <c r="Q2080" s="198" t="str">
        <f t="shared" si="181"/>
        <v>-</v>
      </c>
      <c r="R2080" s="181" t="str">
        <f t="shared" ca="1" si="182"/>
        <v>TIDAK MCU</v>
      </c>
      <c r="S2080" s="451" t="s">
        <v>10979</v>
      </c>
      <c r="T2080" s="904">
        <v>44645</v>
      </c>
      <c r="U2080" s="1329">
        <v>44645</v>
      </c>
      <c r="V2080" s="904" t="s">
        <v>24</v>
      </c>
      <c r="W2080" s="136" t="s">
        <v>24</v>
      </c>
      <c r="X2080" s="200"/>
      <c r="Y2080" s="201"/>
      <c r="Z2080" s="202"/>
      <c r="AA2080" s="230" t="s">
        <v>9107</v>
      </c>
      <c r="AB2080" s="230" t="s">
        <v>24</v>
      </c>
      <c r="AC2080" s="230" t="s">
        <v>24</v>
      </c>
      <c r="AD2080" s="230" t="s">
        <v>24</v>
      </c>
      <c r="AE2080" s="213" t="s">
        <v>24</v>
      </c>
      <c r="AF2080" s="213"/>
      <c r="AG2080" s="213"/>
      <c r="AH2080" s="369"/>
      <c r="AI2080" s="244" t="str">
        <f t="shared" si="184"/>
        <v>HD 465----</v>
      </c>
      <c r="AJ2080" s="1307">
        <f t="shared" si="183"/>
        <v>43337</v>
      </c>
      <c r="AK2080" s="199">
        <v>43337</v>
      </c>
      <c r="AL2080" s="679">
        <v>43337</v>
      </c>
      <c r="AM2080" s="213"/>
      <c r="AN2080" s="244"/>
      <c r="AO2080" s="244"/>
      <c r="AP2080" s="213"/>
      <c r="AQ2080" s="1231" t="s">
        <v>3094</v>
      </c>
      <c r="AR2080" s="213"/>
      <c r="AS2080" s="213"/>
      <c r="AT2080" s="213"/>
      <c r="AU2080" s="213"/>
      <c r="AV2080" s="885"/>
      <c r="AW2080" s="885"/>
      <c r="AX2080" s="885"/>
      <c r="AY2080" s="885"/>
      <c r="AZ2080" s="177"/>
    </row>
    <row r="2081" spans="2:52" ht="15" customHeight="1">
      <c r="B2081" s="1310">
        <v>2075</v>
      </c>
      <c r="C2081" s="553" t="s">
        <v>10169</v>
      </c>
      <c r="D2081" s="568" t="s">
        <v>230</v>
      </c>
      <c r="E2081" s="521" t="s">
        <v>4222</v>
      </c>
      <c r="F2081" s="509" t="s">
        <v>10170</v>
      </c>
      <c r="G2081" s="509" t="s">
        <v>102</v>
      </c>
      <c r="H2081" s="522" t="s">
        <v>24</v>
      </c>
      <c r="I2081" s="731">
        <v>33110</v>
      </c>
      <c r="J2081" s="903">
        <f t="shared" ca="1" si="180"/>
        <v>31</v>
      </c>
      <c r="K2081" s="312" t="s">
        <v>24</v>
      </c>
      <c r="L2081" s="322" t="s">
        <v>24</v>
      </c>
      <c r="M2081" s="332" t="s">
        <v>24</v>
      </c>
      <c r="N2081" s="576">
        <v>42489</v>
      </c>
      <c r="O2081" s="199" t="s">
        <v>24</v>
      </c>
      <c r="P2081" s="199" t="s">
        <v>24</v>
      </c>
      <c r="Q2081" s="198" t="str">
        <f t="shared" si="181"/>
        <v>-</v>
      </c>
      <c r="R2081" s="181" t="str">
        <f t="shared" ca="1" si="182"/>
        <v>TIDAK MCU</v>
      </c>
      <c r="S2081" s="451" t="s">
        <v>10980</v>
      </c>
      <c r="T2081" s="904">
        <v>44433</v>
      </c>
      <c r="U2081" s="887">
        <v>44433</v>
      </c>
      <c r="V2081" s="904" t="s">
        <v>24</v>
      </c>
      <c r="W2081" s="136" t="s">
        <v>24</v>
      </c>
      <c r="X2081" s="200"/>
      <c r="Y2081" s="201"/>
      <c r="Z2081" s="202"/>
      <c r="AA2081" s="1319" t="s">
        <v>928</v>
      </c>
      <c r="AB2081" s="230" t="s">
        <v>929</v>
      </c>
      <c r="AC2081" s="230" t="s">
        <v>24</v>
      </c>
      <c r="AD2081" s="230" t="s">
        <v>24</v>
      </c>
      <c r="AE2081" s="213" t="s">
        <v>24</v>
      </c>
      <c r="AF2081" s="213" t="s">
        <v>24</v>
      </c>
      <c r="AG2081" s="213" t="s">
        <v>24</v>
      </c>
      <c r="AH2081" s="1305"/>
      <c r="AI2081" s="244" t="str">
        <f t="shared" si="184"/>
        <v>DZ 85 - DZ 375GD 705, GD 825-----</v>
      </c>
      <c r="AJ2081" s="1307">
        <f t="shared" si="183"/>
        <v>42489</v>
      </c>
      <c r="AK2081" s="199" t="s">
        <v>24</v>
      </c>
      <c r="AL2081" s="696">
        <v>42496</v>
      </c>
      <c r="AM2081" s="213"/>
      <c r="AN2081" s="244"/>
      <c r="AO2081" s="244"/>
      <c r="AP2081" s="213"/>
      <c r="AQ2081" s="213"/>
      <c r="AR2081" s="213"/>
      <c r="AS2081" s="213"/>
      <c r="AT2081" s="213"/>
      <c r="AU2081" s="213"/>
      <c r="AV2081" s="885"/>
      <c r="AW2081" s="885"/>
      <c r="AX2081" s="885"/>
      <c r="AY2081" s="885"/>
      <c r="AZ2081" s="177"/>
    </row>
    <row r="2082" spans="2:52" ht="15" customHeight="1">
      <c r="B2082" s="1310">
        <v>2076</v>
      </c>
      <c r="C2082" s="553" t="s">
        <v>10171</v>
      </c>
      <c r="D2082" s="384" t="s">
        <v>230</v>
      </c>
      <c r="E2082" s="521" t="s">
        <v>4222</v>
      </c>
      <c r="F2082" s="509" t="s">
        <v>10172</v>
      </c>
      <c r="G2082" s="509" t="s">
        <v>102</v>
      </c>
      <c r="H2082" s="522" t="s">
        <v>24</v>
      </c>
      <c r="I2082" s="731">
        <v>34020</v>
      </c>
      <c r="J2082" s="903">
        <f t="shared" ca="1" si="180"/>
        <v>29</v>
      </c>
      <c r="K2082" s="312" t="s">
        <v>24</v>
      </c>
      <c r="L2082" s="322" t="s">
        <v>24</v>
      </c>
      <c r="M2082" s="332" t="s">
        <v>24</v>
      </c>
      <c r="N2082" s="576">
        <v>42489</v>
      </c>
      <c r="O2082" s="199" t="s">
        <v>24</v>
      </c>
      <c r="P2082" s="199" t="s">
        <v>24</v>
      </c>
      <c r="Q2082" s="198" t="str">
        <f t="shared" si="181"/>
        <v>-</v>
      </c>
      <c r="R2082" s="181" t="str">
        <f t="shared" ca="1" si="182"/>
        <v>TIDAK MCU</v>
      </c>
      <c r="S2082" s="451" t="s">
        <v>10981</v>
      </c>
      <c r="T2082" s="904">
        <v>44612</v>
      </c>
      <c r="U2082" s="887">
        <v>44612</v>
      </c>
      <c r="V2082" s="904" t="s">
        <v>24</v>
      </c>
      <c r="W2082" s="136" t="s">
        <v>24</v>
      </c>
      <c r="X2082" s="200"/>
      <c r="Y2082" s="201"/>
      <c r="Z2082" s="202"/>
      <c r="AA2082" s="1319" t="s">
        <v>928</v>
      </c>
      <c r="AB2082" s="230" t="s">
        <v>929</v>
      </c>
      <c r="AC2082" s="230" t="s">
        <v>24</v>
      </c>
      <c r="AD2082" s="230" t="s">
        <v>24</v>
      </c>
      <c r="AE2082" s="213" t="s">
        <v>24</v>
      </c>
      <c r="AF2082" s="213" t="s">
        <v>24</v>
      </c>
      <c r="AG2082" s="213" t="s">
        <v>24</v>
      </c>
      <c r="AH2082" s="1305"/>
      <c r="AI2082" s="244" t="str">
        <f t="shared" si="184"/>
        <v>DZ 85 - DZ 375GD 705, GD 825-----</v>
      </c>
      <c r="AJ2082" s="1307">
        <f t="shared" si="183"/>
        <v>42489</v>
      </c>
      <c r="AK2082" s="199" t="s">
        <v>24</v>
      </c>
      <c r="AL2082" s="696">
        <v>42496</v>
      </c>
      <c r="AM2082" s="213"/>
      <c r="AN2082" s="244"/>
      <c r="AO2082" s="244"/>
      <c r="AP2082" s="213"/>
      <c r="AQ2082" s="1231" t="s">
        <v>3094</v>
      </c>
      <c r="AR2082" s="213"/>
      <c r="AS2082" s="213"/>
      <c r="AT2082" s="213"/>
      <c r="AU2082" s="213"/>
      <c r="AV2082" s="885"/>
      <c r="AW2082" s="885"/>
      <c r="AX2082" s="885"/>
      <c r="AY2082" s="885"/>
      <c r="AZ2082" s="177"/>
    </row>
    <row r="2083" spans="2:52" ht="15" customHeight="1">
      <c r="B2083" s="1310">
        <v>2077</v>
      </c>
      <c r="C2083" s="553" t="s">
        <v>10173</v>
      </c>
      <c r="D2083" s="384" t="s">
        <v>230</v>
      </c>
      <c r="E2083" s="521" t="s">
        <v>4222</v>
      </c>
      <c r="F2083" s="509" t="s">
        <v>10174</v>
      </c>
      <c r="G2083" s="509" t="s">
        <v>102</v>
      </c>
      <c r="H2083" s="522" t="s">
        <v>24</v>
      </c>
      <c r="I2083" s="731">
        <v>34047</v>
      </c>
      <c r="J2083" s="231">
        <f t="shared" ca="1" si="180"/>
        <v>29</v>
      </c>
      <c r="K2083" s="312" t="s">
        <v>24</v>
      </c>
      <c r="L2083" s="322" t="s">
        <v>24</v>
      </c>
      <c r="M2083" s="332" t="s">
        <v>24</v>
      </c>
      <c r="N2083" s="576">
        <v>42489</v>
      </c>
      <c r="O2083" s="199" t="s">
        <v>24</v>
      </c>
      <c r="P2083" s="199" t="s">
        <v>24</v>
      </c>
      <c r="Q2083" s="198" t="str">
        <f t="shared" si="181"/>
        <v>-</v>
      </c>
      <c r="R2083" s="181" t="str">
        <f t="shared" ca="1" si="182"/>
        <v>TIDAK MCU</v>
      </c>
      <c r="S2083" s="451" t="s">
        <v>10982</v>
      </c>
      <c r="T2083" s="904">
        <v>44639</v>
      </c>
      <c r="U2083" s="1329">
        <v>44639</v>
      </c>
      <c r="V2083" s="904" t="s">
        <v>24</v>
      </c>
      <c r="W2083" s="136" t="s">
        <v>24</v>
      </c>
      <c r="X2083" s="200"/>
      <c r="Y2083" s="201"/>
      <c r="Z2083" s="202"/>
      <c r="AA2083" s="1319" t="s">
        <v>928</v>
      </c>
      <c r="AB2083" s="230" t="s">
        <v>929</v>
      </c>
      <c r="AC2083" s="230" t="s">
        <v>24</v>
      </c>
      <c r="AD2083" s="230" t="s">
        <v>24</v>
      </c>
      <c r="AE2083" s="213" t="s">
        <v>24</v>
      </c>
      <c r="AF2083" s="213" t="s">
        <v>24</v>
      </c>
      <c r="AG2083" s="213" t="s">
        <v>24</v>
      </c>
      <c r="AH2083" s="1305"/>
      <c r="AI2083" s="244" t="str">
        <f t="shared" si="184"/>
        <v>DZ 85 - DZ 375GD 705, GD 825-----</v>
      </c>
      <c r="AJ2083" s="1307">
        <f t="shared" si="183"/>
        <v>42489</v>
      </c>
      <c r="AK2083" s="199" t="s">
        <v>24</v>
      </c>
      <c r="AL2083" s="696">
        <v>42496</v>
      </c>
      <c r="AM2083" s="213"/>
      <c r="AN2083" s="244"/>
      <c r="AO2083" s="244"/>
      <c r="AP2083" s="213"/>
      <c r="AQ2083" s="243" t="s">
        <v>3094</v>
      </c>
      <c r="AR2083" s="213"/>
      <c r="AS2083" s="213"/>
      <c r="AT2083" s="213"/>
      <c r="AU2083" s="213"/>
      <c r="AV2083" s="885"/>
      <c r="AW2083" s="885"/>
      <c r="AX2083" s="885"/>
      <c r="AY2083" s="885"/>
      <c r="AZ2083" s="177"/>
    </row>
    <row r="2084" spans="2:52" ht="15" customHeight="1">
      <c r="B2084" s="1310">
        <v>1545</v>
      </c>
      <c r="C2084" s="2353" t="s">
        <v>8257</v>
      </c>
      <c r="D2084" s="232" t="s">
        <v>230</v>
      </c>
      <c r="E2084" s="521" t="s">
        <v>4228</v>
      </c>
      <c r="F2084" s="509" t="s">
        <v>8258</v>
      </c>
      <c r="G2084" s="509" t="s">
        <v>102</v>
      </c>
      <c r="H2084" s="688" t="s">
        <v>8259</v>
      </c>
      <c r="I2084" s="217">
        <v>36597</v>
      </c>
      <c r="J2084" s="903">
        <f t="shared" ca="1" si="180"/>
        <v>22</v>
      </c>
      <c r="K2084" s="176" t="s">
        <v>24</v>
      </c>
      <c r="L2084" s="170" t="s">
        <v>24</v>
      </c>
      <c r="M2084" s="173" t="s">
        <v>24</v>
      </c>
      <c r="N2084" s="578">
        <v>43407</v>
      </c>
      <c r="O2084" s="199" t="s">
        <v>24</v>
      </c>
      <c r="P2084" s="232" t="s">
        <v>24</v>
      </c>
      <c r="Q2084" s="198" t="str">
        <f t="shared" si="181"/>
        <v>-</v>
      </c>
      <c r="R2084" s="181" t="str">
        <f t="shared" ca="1" si="182"/>
        <v>TIDAK MCU</v>
      </c>
      <c r="S2084" s="451" t="s">
        <v>8992</v>
      </c>
      <c r="T2084" s="1330">
        <v>44632</v>
      </c>
      <c r="U2084" s="1329">
        <v>44632</v>
      </c>
      <c r="V2084" s="904" t="s">
        <v>24</v>
      </c>
      <c r="W2084" s="136" t="s">
        <v>24</v>
      </c>
      <c r="X2084" s="200"/>
      <c r="Y2084" s="201"/>
      <c r="Z2084" s="202"/>
      <c r="AA2084" s="216" t="s">
        <v>4457</v>
      </c>
      <c r="AB2084" s="230" t="s">
        <v>24</v>
      </c>
      <c r="AC2084" s="230"/>
      <c r="AD2084" s="230"/>
      <c r="AE2084" s="213"/>
      <c r="AF2084" s="213"/>
      <c r="AG2084" s="213"/>
      <c r="AH2084" s="1305"/>
      <c r="AI2084" s="244" t="str">
        <f t="shared" si="184"/>
        <v>SC P360, SC P380-</v>
      </c>
      <c r="AJ2084" s="1315">
        <f t="shared" si="183"/>
        <v>43407</v>
      </c>
      <c r="AK2084" s="589">
        <v>44266</v>
      </c>
      <c r="AL2084" s="726">
        <v>44266</v>
      </c>
      <c r="AM2084" s="213"/>
      <c r="AN2084" s="244"/>
      <c r="AO2084" s="244"/>
      <c r="AP2084" s="213"/>
      <c r="AQ2084" s="1231" t="s">
        <v>3094</v>
      </c>
      <c r="AR2084" s="213"/>
      <c r="AS2084" s="213"/>
      <c r="AT2084" s="213"/>
      <c r="AU2084" s="213"/>
      <c r="AV2084" s="885"/>
      <c r="AW2084" s="885"/>
      <c r="AX2084" s="885"/>
      <c r="AY2084" s="885"/>
      <c r="AZ2084" s="177"/>
    </row>
    <row r="2085" spans="2:52" ht="15" customHeight="1">
      <c r="B2085" s="1310">
        <v>2079</v>
      </c>
      <c r="C2085" s="553" t="s">
        <v>10176</v>
      </c>
      <c r="D2085" s="684" t="s">
        <v>230</v>
      </c>
      <c r="E2085" s="521" t="s">
        <v>4222</v>
      </c>
      <c r="F2085" s="509" t="s">
        <v>10177</v>
      </c>
      <c r="G2085" s="509" t="s">
        <v>102</v>
      </c>
      <c r="H2085" s="522" t="s">
        <v>24</v>
      </c>
      <c r="I2085" s="731">
        <v>32807</v>
      </c>
      <c r="J2085" s="1314">
        <f t="shared" ca="1" si="180"/>
        <v>32</v>
      </c>
      <c r="K2085" s="312" t="s">
        <v>24</v>
      </c>
      <c r="L2085" s="322" t="s">
        <v>24</v>
      </c>
      <c r="M2085" s="332" t="s">
        <v>24</v>
      </c>
      <c r="N2085" s="576">
        <v>42646</v>
      </c>
      <c r="O2085" s="199" t="s">
        <v>24</v>
      </c>
      <c r="P2085" s="199" t="s">
        <v>24</v>
      </c>
      <c r="Q2085" s="198" t="str">
        <f t="shared" si="181"/>
        <v>-</v>
      </c>
      <c r="R2085" s="181" t="str">
        <f t="shared" ca="1" si="182"/>
        <v>TIDAK MCU</v>
      </c>
      <c r="S2085" s="451" t="s">
        <v>10984</v>
      </c>
      <c r="T2085" s="1330">
        <v>44495</v>
      </c>
      <c r="U2085" s="1329">
        <v>44495</v>
      </c>
      <c r="V2085" s="1330" t="s">
        <v>24</v>
      </c>
      <c r="W2085" s="1311" t="s">
        <v>24</v>
      </c>
      <c r="X2085" s="200"/>
      <c r="Y2085" s="201"/>
      <c r="Z2085" s="202"/>
      <c r="AA2085" s="1319" t="s">
        <v>11338</v>
      </c>
      <c r="AB2085" s="230" t="s">
        <v>6974</v>
      </c>
      <c r="AC2085" s="230" t="s">
        <v>6967</v>
      </c>
      <c r="AD2085" s="230" t="s">
        <v>24</v>
      </c>
      <c r="AE2085" s="213" t="s">
        <v>24</v>
      </c>
      <c r="AF2085" s="213" t="s">
        <v>24</v>
      </c>
      <c r="AG2085" s="213" t="s">
        <v>24</v>
      </c>
      <c r="AH2085" s="1305"/>
      <c r="AI2085" s="244" t="str">
        <f t="shared" si="184"/>
        <v>PC 300 - PC 2000WA 500, WA 600HITACHI ZX 870----</v>
      </c>
      <c r="AJ2085" s="1315">
        <f t="shared" si="183"/>
        <v>42646</v>
      </c>
      <c r="AK2085" s="199" t="s">
        <v>24</v>
      </c>
      <c r="AL2085" s="696">
        <v>42653</v>
      </c>
      <c r="AM2085" s="213"/>
      <c r="AN2085" s="244"/>
      <c r="AO2085" s="244"/>
      <c r="AP2085" s="213"/>
      <c r="AQ2085" s="230"/>
      <c r="AR2085" s="213"/>
      <c r="AS2085" s="213"/>
      <c r="AT2085" s="213"/>
      <c r="AU2085" s="213"/>
      <c r="AV2085" s="885"/>
      <c r="AW2085" s="885"/>
      <c r="AX2085" s="885"/>
      <c r="AY2085" s="885"/>
      <c r="AZ2085" s="177"/>
    </row>
    <row r="2086" spans="2:52" ht="15" customHeight="1">
      <c r="B2086" s="1310">
        <v>2080</v>
      </c>
      <c r="C2086" s="677" t="s">
        <v>10178</v>
      </c>
      <c r="D2086" s="232" t="s">
        <v>230</v>
      </c>
      <c r="E2086" s="521" t="s">
        <v>4222</v>
      </c>
      <c r="F2086" s="509" t="s">
        <v>10179</v>
      </c>
      <c r="G2086" s="509" t="s">
        <v>102</v>
      </c>
      <c r="H2086" s="935" t="s">
        <v>24</v>
      </c>
      <c r="I2086" s="731">
        <v>35290</v>
      </c>
      <c r="J2086" s="231">
        <f t="shared" ca="1" si="180"/>
        <v>25</v>
      </c>
      <c r="K2086" s="312" t="s">
        <v>24</v>
      </c>
      <c r="L2086" s="322" t="s">
        <v>24</v>
      </c>
      <c r="M2086" s="332" t="s">
        <v>24</v>
      </c>
      <c r="N2086" s="576">
        <v>42658</v>
      </c>
      <c r="O2086" s="199" t="s">
        <v>24</v>
      </c>
      <c r="P2086" s="199" t="s">
        <v>24</v>
      </c>
      <c r="Q2086" s="198" t="str">
        <f t="shared" si="181"/>
        <v>-</v>
      </c>
      <c r="R2086" s="181" t="str">
        <f t="shared" ca="1" si="182"/>
        <v>TIDAK MCU</v>
      </c>
      <c r="S2086" s="451" t="s">
        <v>10985</v>
      </c>
      <c r="T2086" s="904">
        <v>44421</v>
      </c>
      <c r="U2086" s="1329">
        <v>44421</v>
      </c>
      <c r="V2086" s="904" t="s">
        <v>24</v>
      </c>
      <c r="W2086" s="136" t="s">
        <v>24</v>
      </c>
      <c r="X2086" s="200"/>
      <c r="Y2086" s="201"/>
      <c r="Z2086" s="202"/>
      <c r="AA2086" s="1319" t="s">
        <v>926</v>
      </c>
      <c r="AB2086" s="230" t="s">
        <v>24</v>
      </c>
      <c r="AC2086" s="230" t="s">
        <v>24</v>
      </c>
      <c r="AD2086" s="230" t="s">
        <v>24</v>
      </c>
      <c r="AE2086" s="213" t="s">
        <v>24</v>
      </c>
      <c r="AF2086" s="213" t="s">
        <v>24</v>
      </c>
      <c r="AG2086" s="213" t="s">
        <v>24</v>
      </c>
      <c r="AH2086" s="1305"/>
      <c r="AI2086" s="244" t="str">
        <f t="shared" si="184"/>
        <v>HD 465, HD 785------</v>
      </c>
      <c r="AJ2086" s="1307">
        <f t="shared" si="183"/>
        <v>42658</v>
      </c>
      <c r="AK2086" s="199" t="s">
        <v>24</v>
      </c>
      <c r="AL2086" s="696">
        <v>42665</v>
      </c>
      <c r="AM2086" s="213"/>
      <c r="AN2086" s="244"/>
      <c r="AO2086" s="244"/>
      <c r="AP2086" s="213"/>
      <c r="AQ2086" s="213"/>
      <c r="AR2086" s="213"/>
      <c r="AS2086" s="213"/>
      <c r="AT2086" s="213"/>
      <c r="AU2086" s="213"/>
      <c r="AV2086" s="885"/>
      <c r="AW2086" s="885"/>
      <c r="AX2086" s="885"/>
      <c r="AY2086" s="885"/>
      <c r="AZ2086" s="177"/>
    </row>
    <row r="2087" spans="2:52" ht="15" customHeight="1">
      <c r="B2087" s="1310">
        <v>2081</v>
      </c>
      <c r="C2087" s="553" t="s">
        <v>10180</v>
      </c>
      <c r="D2087" s="684" t="s">
        <v>230</v>
      </c>
      <c r="E2087" s="568" t="s">
        <v>4222</v>
      </c>
      <c r="F2087" s="509" t="s">
        <v>10181</v>
      </c>
      <c r="G2087" s="311" t="s">
        <v>102</v>
      </c>
      <c r="H2087" s="522" t="s">
        <v>24</v>
      </c>
      <c r="I2087" s="731">
        <v>33551</v>
      </c>
      <c r="J2087" s="903">
        <f t="shared" ca="1" si="180"/>
        <v>30</v>
      </c>
      <c r="K2087" s="176" t="s">
        <v>24</v>
      </c>
      <c r="L2087" s="170" t="s">
        <v>24</v>
      </c>
      <c r="M2087" s="173" t="s">
        <v>24</v>
      </c>
      <c r="N2087" s="576">
        <v>42667</v>
      </c>
      <c r="O2087" s="199" t="s">
        <v>24</v>
      </c>
      <c r="P2087" s="199" t="s">
        <v>24</v>
      </c>
      <c r="Q2087" s="198" t="str">
        <f t="shared" si="181"/>
        <v>-</v>
      </c>
      <c r="R2087" s="181" t="str">
        <f t="shared" ca="1" si="182"/>
        <v>TIDAK MCU</v>
      </c>
      <c r="S2087" s="451" t="s">
        <v>10986</v>
      </c>
      <c r="T2087" s="904">
        <v>44509</v>
      </c>
      <c r="U2087" s="1329">
        <v>44509</v>
      </c>
      <c r="V2087" s="904" t="s">
        <v>24</v>
      </c>
      <c r="W2087" s="136" t="s">
        <v>24</v>
      </c>
      <c r="X2087" s="200"/>
      <c r="Y2087" s="201"/>
      <c r="Z2087" s="202"/>
      <c r="AA2087" s="1319" t="s">
        <v>926</v>
      </c>
      <c r="AB2087" s="230" t="s">
        <v>24</v>
      </c>
      <c r="AC2087" s="230" t="s">
        <v>24</v>
      </c>
      <c r="AD2087" s="230" t="s">
        <v>24</v>
      </c>
      <c r="AE2087" s="213" t="s">
        <v>24</v>
      </c>
      <c r="AF2087" s="213" t="s">
        <v>24</v>
      </c>
      <c r="AG2087" s="213" t="s">
        <v>24</v>
      </c>
      <c r="AH2087" s="1305"/>
      <c r="AI2087" s="244" t="str">
        <f t="shared" si="184"/>
        <v>HD 465, HD 785------</v>
      </c>
      <c r="AJ2087" s="1307">
        <f t="shared" si="183"/>
        <v>42667</v>
      </c>
      <c r="AK2087" s="199" t="s">
        <v>24</v>
      </c>
      <c r="AL2087" s="696">
        <v>42674</v>
      </c>
      <c r="AM2087" s="213"/>
      <c r="AN2087" s="244"/>
      <c r="AO2087" s="244"/>
      <c r="AP2087" s="213"/>
      <c r="AQ2087" s="180"/>
      <c r="AR2087" s="213"/>
      <c r="AS2087" s="213"/>
      <c r="AT2087" s="213"/>
      <c r="AU2087" s="213"/>
      <c r="AV2087" s="885"/>
      <c r="AW2087" s="885"/>
      <c r="AX2087" s="885"/>
      <c r="AY2087" s="885"/>
      <c r="AZ2087" s="177"/>
    </row>
    <row r="2088" spans="2:52" ht="15" customHeight="1">
      <c r="B2088" s="1310">
        <v>2082</v>
      </c>
      <c r="C2088" s="553" t="s">
        <v>10182</v>
      </c>
      <c r="D2088" s="684" t="s">
        <v>230</v>
      </c>
      <c r="E2088" s="568" t="s">
        <v>4222</v>
      </c>
      <c r="F2088" s="509" t="s">
        <v>10183</v>
      </c>
      <c r="G2088" s="311" t="s">
        <v>102</v>
      </c>
      <c r="H2088" s="935" t="s">
        <v>24</v>
      </c>
      <c r="I2088" s="731">
        <v>32903</v>
      </c>
      <c r="J2088" s="903">
        <f t="shared" ref="J2088:J2151" ca="1" si="185">IF(OR(I2088="",I2088="-"),"-",ROUND((NOW()-I2088)/356,0))</f>
        <v>32</v>
      </c>
      <c r="K2088" s="176" t="s">
        <v>24</v>
      </c>
      <c r="L2088" s="170" t="s">
        <v>24</v>
      </c>
      <c r="M2088" s="173" t="s">
        <v>24</v>
      </c>
      <c r="N2088" s="576">
        <v>42699</v>
      </c>
      <c r="O2088" s="199" t="s">
        <v>24</v>
      </c>
      <c r="P2088" s="199" t="s">
        <v>24</v>
      </c>
      <c r="Q2088" s="198" t="str">
        <f t="shared" si="181"/>
        <v>-</v>
      </c>
      <c r="R2088" s="181" t="str">
        <f t="shared" ca="1" si="182"/>
        <v>TIDAK MCU</v>
      </c>
      <c r="S2088" s="451" t="s">
        <v>10987</v>
      </c>
      <c r="T2088" s="904">
        <v>44591</v>
      </c>
      <c r="U2088" s="1329">
        <v>44591</v>
      </c>
      <c r="V2088" s="904" t="s">
        <v>24</v>
      </c>
      <c r="W2088" s="136" t="s">
        <v>24</v>
      </c>
      <c r="X2088" s="200"/>
      <c r="Y2088" s="201"/>
      <c r="Z2088" s="202"/>
      <c r="AA2088" s="1319" t="s">
        <v>928</v>
      </c>
      <c r="AB2088" s="230" t="s">
        <v>930</v>
      </c>
      <c r="AC2088" s="230" t="s">
        <v>24</v>
      </c>
      <c r="AD2088" s="230" t="s">
        <v>24</v>
      </c>
      <c r="AE2088" s="213" t="s">
        <v>24</v>
      </c>
      <c r="AF2088" s="213" t="s">
        <v>24</v>
      </c>
      <c r="AG2088" s="213" t="s">
        <v>24</v>
      </c>
      <c r="AH2088" s="1305"/>
      <c r="AI2088" s="244" t="str">
        <f t="shared" si="184"/>
        <v>DZ 85 - DZ 375HM 400-----</v>
      </c>
      <c r="AJ2088" s="1307">
        <f t="shared" si="183"/>
        <v>42699</v>
      </c>
      <c r="AK2088" s="199" t="s">
        <v>24</v>
      </c>
      <c r="AL2088" s="696">
        <v>42706</v>
      </c>
      <c r="AM2088" s="213"/>
      <c r="AN2088" s="244"/>
      <c r="AO2088" s="244"/>
      <c r="AP2088" s="213"/>
      <c r="AQ2088" s="213"/>
      <c r="AR2088" s="213"/>
      <c r="AS2088" s="213"/>
      <c r="AT2088" s="213"/>
      <c r="AU2088" s="213"/>
      <c r="AV2088" s="885"/>
      <c r="AW2088" s="885"/>
      <c r="AX2088" s="885"/>
      <c r="AY2088" s="885"/>
      <c r="AZ2088" s="177"/>
    </row>
    <row r="2089" spans="2:52" ht="15" customHeight="1">
      <c r="B2089" s="1310">
        <v>2083</v>
      </c>
      <c r="C2089" s="553" t="s">
        <v>10184</v>
      </c>
      <c r="D2089" s="684" t="s">
        <v>230</v>
      </c>
      <c r="E2089" s="568" t="s">
        <v>4222</v>
      </c>
      <c r="F2089" s="311" t="s">
        <v>10185</v>
      </c>
      <c r="G2089" s="311" t="s">
        <v>102</v>
      </c>
      <c r="H2089" s="522" t="s">
        <v>24</v>
      </c>
      <c r="I2089" s="731">
        <v>34111</v>
      </c>
      <c r="J2089" s="903">
        <f t="shared" ca="1" si="185"/>
        <v>29</v>
      </c>
      <c r="K2089" s="176" t="s">
        <v>24</v>
      </c>
      <c r="L2089" s="170" t="s">
        <v>24</v>
      </c>
      <c r="M2089" s="173" t="s">
        <v>24</v>
      </c>
      <c r="N2089" s="576">
        <v>42699</v>
      </c>
      <c r="O2089" s="199" t="s">
        <v>24</v>
      </c>
      <c r="P2089" s="199" t="s">
        <v>24</v>
      </c>
      <c r="Q2089" s="198" t="str">
        <f t="shared" si="181"/>
        <v>-</v>
      </c>
      <c r="R2089" s="181" t="str">
        <f t="shared" ca="1" si="182"/>
        <v>TIDAK MCU</v>
      </c>
      <c r="S2089" s="451" t="s">
        <v>10988</v>
      </c>
      <c r="T2089" s="904">
        <v>44338</v>
      </c>
      <c r="U2089" s="344">
        <v>44338</v>
      </c>
      <c r="V2089" s="904" t="s">
        <v>24</v>
      </c>
      <c r="W2089" s="136" t="s">
        <v>24</v>
      </c>
      <c r="X2089" s="200"/>
      <c r="Y2089" s="201"/>
      <c r="Z2089" s="202"/>
      <c r="AA2089" s="216" t="s">
        <v>926</v>
      </c>
      <c r="AB2089" s="230" t="s">
        <v>24</v>
      </c>
      <c r="AC2089" s="230" t="s">
        <v>24</v>
      </c>
      <c r="AD2089" s="230" t="s">
        <v>24</v>
      </c>
      <c r="AE2089" s="213" t="s">
        <v>24</v>
      </c>
      <c r="AF2089" s="213" t="s">
        <v>24</v>
      </c>
      <c r="AG2089" s="213" t="s">
        <v>24</v>
      </c>
      <c r="AH2089" s="1305"/>
      <c r="AI2089" s="244" t="str">
        <f t="shared" si="184"/>
        <v>HD 465, HD 785------</v>
      </c>
      <c r="AJ2089" s="1307">
        <f t="shared" si="183"/>
        <v>42699</v>
      </c>
      <c r="AK2089" s="199" t="s">
        <v>24</v>
      </c>
      <c r="AL2089" s="696">
        <v>42706</v>
      </c>
      <c r="AM2089" s="213"/>
      <c r="AN2089" s="244"/>
      <c r="AO2089" s="244"/>
      <c r="AP2089" s="213"/>
      <c r="AQ2089" s="243" t="s">
        <v>3094</v>
      </c>
      <c r="AR2089" s="213"/>
      <c r="AS2089" s="213"/>
      <c r="AT2089" s="213"/>
      <c r="AU2089" s="213"/>
      <c r="AV2089" s="885"/>
      <c r="AW2089" s="885"/>
      <c r="AX2089" s="885"/>
      <c r="AY2089" s="885"/>
      <c r="AZ2089" s="177"/>
    </row>
    <row r="2090" spans="2:52" ht="15" customHeight="1">
      <c r="B2090" s="1310">
        <v>2084</v>
      </c>
      <c r="C2090" s="553" t="s">
        <v>10186</v>
      </c>
      <c r="D2090" s="684" t="s">
        <v>230</v>
      </c>
      <c r="E2090" s="568" t="s">
        <v>4222</v>
      </c>
      <c r="F2090" s="509" t="s">
        <v>10187</v>
      </c>
      <c r="G2090" s="311" t="s">
        <v>102</v>
      </c>
      <c r="H2090" s="522" t="s">
        <v>24</v>
      </c>
      <c r="I2090" s="731">
        <v>34326</v>
      </c>
      <c r="J2090" s="231">
        <f t="shared" ca="1" si="185"/>
        <v>28</v>
      </c>
      <c r="K2090" s="312" t="s">
        <v>24</v>
      </c>
      <c r="L2090" s="322" t="s">
        <v>24</v>
      </c>
      <c r="M2090" s="332" t="s">
        <v>24</v>
      </c>
      <c r="N2090" s="576">
        <v>42699</v>
      </c>
      <c r="O2090" s="199" t="s">
        <v>24</v>
      </c>
      <c r="P2090" s="199" t="s">
        <v>24</v>
      </c>
      <c r="Q2090" s="198" t="str">
        <f t="shared" si="181"/>
        <v>-</v>
      </c>
      <c r="R2090" s="181" t="str">
        <f t="shared" ca="1" si="182"/>
        <v>TIDAK MCU</v>
      </c>
      <c r="S2090" s="451" t="s">
        <v>10989</v>
      </c>
      <c r="T2090" s="904">
        <v>44553</v>
      </c>
      <c r="U2090" s="1329">
        <v>44553</v>
      </c>
      <c r="V2090" s="904" t="s">
        <v>24</v>
      </c>
      <c r="W2090" s="136" t="s">
        <v>24</v>
      </c>
      <c r="X2090" s="200"/>
      <c r="Y2090" s="201"/>
      <c r="Z2090" s="202"/>
      <c r="AA2090" s="1319" t="s">
        <v>926</v>
      </c>
      <c r="AB2090" s="230" t="s">
        <v>24</v>
      </c>
      <c r="AC2090" s="230" t="s">
        <v>24</v>
      </c>
      <c r="AD2090" s="230" t="s">
        <v>24</v>
      </c>
      <c r="AE2090" s="213" t="s">
        <v>24</v>
      </c>
      <c r="AF2090" s="213" t="s">
        <v>24</v>
      </c>
      <c r="AG2090" s="213" t="s">
        <v>24</v>
      </c>
      <c r="AH2090" s="1305"/>
      <c r="AI2090" s="244" t="str">
        <f t="shared" si="184"/>
        <v>HD 465, HD 785------</v>
      </c>
      <c r="AJ2090" s="1307">
        <f t="shared" si="183"/>
        <v>42699</v>
      </c>
      <c r="AK2090" s="199" t="s">
        <v>24</v>
      </c>
      <c r="AL2090" s="696">
        <v>42706</v>
      </c>
      <c r="AM2090" s="213"/>
      <c r="AN2090" s="244"/>
      <c r="AO2090" s="244"/>
      <c r="AP2090" s="213"/>
      <c r="AQ2090" s="180"/>
      <c r="AR2090" s="213"/>
      <c r="AS2090" s="213"/>
      <c r="AT2090" s="213"/>
      <c r="AU2090" s="213"/>
      <c r="AV2090" s="885"/>
      <c r="AW2090" s="885"/>
      <c r="AX2090" s="885"/>
      <c r="AY2090" s="885"/>
      <c r="AZ2090" s="885"/>
    </row>
    <row r="2091" spans="2:52" ht="15" customHeight="1">
      <c r="B2091" s="1310">
        <v>2085</v>
      </c>
      <c r="C2091" s="553" t="s">
        <v>10188</v>
      </c>
      <c r="D2091" s="684" t="s">
        <v>230</v>
      </c>
      <c r="E2091" s="568" t="s">
        <v>4222</v>
      </c>
      <c r="F2091" s="509" t="s">
        <v>10189</v>
      </c>
      <c r="G2091" s="311" t="s">
        <v>102</v>
      </c>
      <c r="H2091" s="522" t="s">
        <v>24</v>
      </c>
      <c r="I2091" s="731">
        <v>32413</v>
      </c>
      <c r="J2091" s="903">
        <f t="shared" ca="1" si="185"/>
        <v>33</v>
      </c>
      <c r="K2091" s="176" t="s">
        <v>24</v>
      </c>
      <c r="L2091" s="170" t="s">
        <v>24</v>
      </c>
      <c r="M2091" s="173" t="s">
        <v>24</v>
      </c>
      <c r="N2091" s="576">
        <v>42709</v>
      </c>
      <c r="O2091" s="199" t="s">
        <v>24</v>
      </c>
      <c r="P2091" s="199" t="s">
        <v>24</v>
      </c>
      <c r="Q2091" s="198" t="str">
        <f t="shared" si="181"/>
        <v>-</v>
      </c>
      <c r="R2091" s="181" t="str">
        <f t="shared" ca="1" si="182"/>
        <v>TIDAK MCU</v>
      </c>
      <c r="S2091" s="451" t="s">
        <v>10990</v>
      </c>
      <c r="T2091" s="904">
        <v>44466</v>
      </c>
      <c r="U2091" s="1329">
        <v>44466</v>
      </c>
      <c r="V2091" s="904" t="s">
        <v>24</v>
      </c>
      <c r="W2091" s="136" t="s">
        <v>24</v>
      </c>
      <c r="X2091" s="200"/>
      <c r="Y2091" s="201"/>
      <c r="Z2091" s="202"/>
      <c r="AA2091" s="1319" t="s">
        <v>926</v>
      </c>
      <c r="AB2091" s="230" t="s">
        <v>24</v>
      </c>
      <c r="AC2091" s="230" t="s">
        <v>24</v>
      </c>
      <c r="AD2091" s="230" t="s">
        <v>24</v>
      </c>
      <c r="AE2091" s="213" t="s">
        <v>24</v>
      </c>
      <c r="AF2091" s="213" t="s">
        <v>24</v>
      </c>
      <c r="AG2091" s="213" t="s">
        <v>24</v>
      </c>
      <c r="AH2091" s="1305"/>
      <c r="AI2091" s="244" t="str">
        <f t="shared" si="184"/>
        <v>HD 465, HD 785------</v>
      </c>
      <c r="AJ2091" s="1307">
        <f t="shared" si="183"/>
        <v>42709</v>
      </c>
      <c r="AK2091" s="199" t="s">
        <v>24</v>
      </c>
      <c r="AL2091" s="696">
        <v>42716</v>
      </c>
      <c r="AM2091" s="213"/>
      <c r="AN2091" s="244"/>
      <c r="AO2091" s="244"/>
      <c r="AP2091" s="213"/>
      <c r="AQ2091" s="1231" t="s">
        <v>3094</v>
      </c>
      <c r="AR2091" s="213"/>
      <c r="AS2091" s="213"/>
      <c r="AT2091" s="213"/>
      <c r="AU2091" s="213"/>
      <c r="AV2091" s="885"/>
      <c r="AW2091" s="885"/>
      <c r="AX2091" s="885"/>
      <c r="AY2091" s="885"/>
      <c r="AZ2091" s="177"/>
    </row>
    <row r="2092" spans="2:52" ht="15" customHeight="1">
      <c r="B2092" s="1310">
        <v>2086</v>
      </c>
      <c r="C2092" s="553" t="s">
        <v>10190</v>
      </c>
      <c r="D2092" s="384" t="s">
        <v>230</v>
      </c>
      <c r="E2092" s="568" t="s">
        <v>4222</v>
      </c>
      <c r="F2092" s="509" t="s">
        <v>10191</v>
      </c>
      <c r="G2092" s="311" t="s">
        <v>102</v>
      </c>
      <c r="H2092" s="522" t="s">
        <v>24</v>
      </c>
      <c r="I2092" s="731">
        <v>33641</v>
      </c>
      <c r="J2092" s="231">
        <f t="shared" ca="1" si="185"/>
        <v>30</v>
      </c>
      <c r="K2092" s="176" t="s">
        <v>24</v>
      </c>
      <c r="L2092" s="170" t="s">
        <v>24</v>
      </c>
      <c r="M2092" s="173" t="s">
        <v>24</v>
      </c>
      <c r="N2092" s="576">
        <v>42709</v>
      </c>
      <c r="O2092" s="199" t="s">
        <v>24</v>
      </c>
      <c r="P2092" s="199" t="s">
        <v>24</v>
      </c>
      <c r="Q2092" s="198" t="str">
        <f t="shared" si="181"/>
        <v>-</v>
      </c>
      <c r="R2092" s="181" t="str">
        <f t="shared" ca="1" si="182"/>
        <v>TIDAK MCU</v>
      </c>
      <c r="S2092" s="451" t="s">
        <v>10991</v>
      </c>
      <c r="T2092" s="904">
        <v>44599</v>
      </c>
      <c r="U2092" s="1329">
        <v>44599</v>
      </c>
      <c r="V2092" s="904" t="s">
        <v>24</v>
      </c>
      <c r="W2092" s="136" t="s">
        <v>24</v>
      </c>
      <c r="X2092" s="200"/>
      <c r="Y2092" s="201"/>
      <c r="Z2092" s="202"/>
      <c r="AA2092" s="1319" t="s">
        <v>926</v>
      </c>
      <c r="AB2092" s="230" t="s">
        <v>24</v>
      </c>
      <c r="AC2092" s="230" t="s">
        <v>24</v>
      </c>
      <c r="AD2092" s="230" t="s">
        <v>24</v>
      </c>
      <c r="AE2092" s="213" t="s">
        <v>24</v>
      </c>
      <c r="AF2092" s="213" t="s">
        <v>24</v>
      </c>
      <c r="AG2092" s="213" t="s">
        <v>24</v>
      </c>
      <c r="AH2092" s="1305"/>
      <c r="AI2092" s="244" t="str">
        <f t="shared" si="184"/>
        <v>HD 465, HD 785------</v>
      </c>
      <c r="AJ2092" s="1307">
        <f t="shared" si="183"/>
        <v>42709</v>
      </c>
      <c r="AK2092" s="199" t="s">
        <v>24</v>
      </c>
      <c r="AL2092" s="696">
        <v>42716</v>
      </c>
      <c r="AM2092" s="213"/>
      <c r="AN2092" s="244"/>
      <c r="AO2092" s="244"/>
      <c r="AP2092" s="213"/>
      <c r="AQ2092" s="213"/>
      <c r="AR2092" s="213"/>
      <c r="AS2092" s="213"/>
      <c r="AT2092" s="213"/>
      <c r="AU2092" s="213"/>
      <c r="AV2092" s="885"/>
      <c r="AW2092" s="885"/>
      <c r="AX2092" s="885"/>
      <c r="AY2092" s="885"/>
      <c r="AZ2092" s="177"/>
    </row>
    <row r="2093" spans="2:52" ht="15" customHeight="1">
      <c r="B2093" s="1310">
        <v>2087</v>
      </c>
      <c r="C2093" s="553" t="s">
        <v>9149</v>
      </c>
      <c r="D2093" s="384" t="s">
        <v>226</v>
      </c>
      <c r="E2093" s="568" t="s">
        <v>4241</v>
      </c>
      <c r="F2093" s="1314" t="s">
        <v>9150</v>
      </c>
      <c r="G2093" s="311" t="s">
        <v>102</v>
      </c>
      <c r="H2093" s="522" t="s">
        <v>24</v>
      </c>
      <c r="I2093" s="687">
        <v>34775</v>
      </c>
      <c r="J2093" s="231">
        <f t="shared" ca="1" si="185"/>
        <v>27</v>
      </c>
      <c r="K2093" s="312" t="s">
        <v>24</v>
      </c>
      <c r="L2093" s="322" t="s">
        <v>24</v>
      </c>
      <c r="M2093" s="332" t="s">
        <v>24</v>
      </c>
      <c r="N2093" s="578">
        <v>43665</v>
      </c>
      <c r="O2093" s="199" t="s">
        <v>24</v>
      </c>
      <c r="P2093" s="199" t="s">
        <v>24</v>
      </c>
      <c r="Q2093" s="198" t="str">
        <f t="shared" si="181"/>
        <v>-</v>
      </c>
      <c r="R2093" s="181" t="str">
        <f t="shared" ca="1" si="182"/>
        <v>TIDAK MCU</v>
      </c>
      <c r="S2093" s="451" t="s">
        <v>24</v>
      </c>
      <c r="T2093" s="1330">
        <v>44637</v>
      </c>
      <c r="U2093" s="1329" t="s">
        <v>24</v>
      </c>
      <c r="V2093" s="904" t="s">
        <v>24</v>
      </c>
      <c r="W2093" s="136" t="s">
        <v>24</v>
      </c>
      <c r="X2093" s="200"/>
      <c r="Y2093" s="201"/>
      <c r="Z2093" s="202"/>
      <c r="AA2093" s="1314" t="s">
        <v>24</v>
      </c>
      <c r="AB2093" s="232" t="s">
        <v>24</v>
      </c>
      <c r="AC2093" s="232" t="s">
        <v>24</v>
      </c>
      <c r="AD2093" s="232" t="s">
        <v>24</v>
      </c>
      <c r="AE2093" s="244" t="s">
        <v>24</v>
      </c>
      <c r="AF2093" s="244" t="s">
        <v>24</v>
      </c>
      <c r="AG2093" s="244" t="s">
        <v>24</v>
      </c>
      <c r="AH2093" s="902"/>
      <c r="AI2093" s="244" t="str">
        <f t="shared" si="184"/>
        <v>-------</v>
      </c>
      <c r="AJ2093" s="1307">
        <f t="shared" si="183"/>
        <v>43665</v>
      </c>
      <c r="AK2093" s="217" t="s">
        <v>24</v>
      </c>
      <c r="AL2093" s="614" t="s">
        <v>24</v>
      </c>
      <c r="AM2093" s="213"/>
      <c r="AN2093" s="244"/>
      <c r="AO2093" s="244"/>
      <c r="AP2093" s="213"/>
      <c r="AQ2093" s="1231" t="s">
        <v>3094</v>
      </c>
      <c r="AR2093" s="213"/>
      <c r="AS2093" s="213"/>
      <c r="AT2093" s="213"/>
      <c r="AU2093" s="213"/>
      <c r="AV2093" s="177"/>
      <c r="AW2093" s="177"/>
      <c r="AX2093" s="177"/>
      <c r="AY2093" s="885"/>
      <c r="AZ2093" s="177"/>
    </row>
    <row r="2094" spans="2:52" ht="15" customHeight="1">
      <c r="B2094" s="1310">
        <v>2088</v>
      </c>
      <c r="C2094" s="553" t="s">
        <v>10193</v>
      </c>
      <c r="D2094" s="232" t="s">
        <v>230</v>
      </c>
      <c r="E2094" s="568" t="s">
        <v>4222</v>
      </c>
      <c r="F2094" s="509" t="s">
        <v>10194</v>
      </c>
      <c r="G2094" s="311" t="s">
        <v>102</v>
      </c>
      <c r="H2094" s="522" t="s">
        <v>24</v>
      </c>
      <c r="I2094" s="731">
        <v>33632</v>
      </c>
      <c r="J2094" s="903">
        <f t="shared" ca="1" si="185"/>
        <v>30</v>
      </c>
      <c r="K2094" s="176" t="s">
        <v>24</v>
      </c>
      <c r="L2094" s="170" t="s">
        <v>24</v>
      </c>
      <c r="M2094" s="173" t="s">
        <v>24</v>
      </c>
      <c r="N2094" s="576">
        <v>42709</v>
      </c>
      <c r="O2094" s="199" t="s">
        <v>24</v>
      </c>
      <c r="P2094" s="199" t="s">
        <v>24</v>
      </c>
      <c r="Q2094" s="198" t="str">
        <f t="shared" si="181"/>
        <v>-</v>
      </c>
      <c r="R2094" s="181" t="str">
        <f t="shared" ca="1" si="182"/>
        <v>TIDAK MCU</v>
      </c>
      <c r="S2094" s="451" t="s">
        <v>10993</v>
      </c>
      <c r="T2094" s="904">
        <v>44590</v>
      </c>
      <c r="U2094" s="1329">
        <v>44590</v>
      </c>
      <c r="V2094" s="904" t="s">
        <v>24</v>
      </c>
      <c r="W2094" s="136" t="s">
        <v>24</v>
      </c>
      <c r="X2094" s="200"/>
      <c r="Y2094" s="201"/>
      <c r="Z2094" s="202"/>
      <c r="AA2094" s="230" t="s">
        <v>926</v>
      </c>
      <c r="AB2094" s="230" t="s">
        <v>24</v>
      </c>
      <c r="AC2094" s="230" t="s">
        <v>24</v>
      </c>
      <c r="AD2094" s="230" t="s">
        <v>24</v>
      </c>
      <c r="AE2094" s="213" t="s">
        <v>24</v>
      </c>
      <c r="AF2094" s="213" t="s">
        <v>24</v>
      </c>
      <c r="AG2094" s="213" t="s">
        <v>24</v>
      </c>
      <c r="AH2094" s="1305"/>
      <c r="AI2094" s="244" t="str">
        <f t="shared" si="184"/>
        <v>HD 465, HD 785------</v>
      </c>
      <c r="AJ2094" s="1307">
        <f t="shared" si="183"/>
        <v>42709</v>
      </c>
      <c r="AK2094" s="199" t="s">
        <v>24</v>
      </c>
      <c r="AL2094" s="696">
        <v>42716</v>
      </c>
      <c r="AM2094" s="213"/>
      <c r="AN2094" s="244"/>
      <c r="AO2094" s="244"/>
      <c r="AP2094" s="213"/>
      <c r="AQ2094" s="180" t="s">
        <v>3094</v>
      </c>
      <c r="AR2094" s="213"/>
      <c r="AS2094" s="213"/>
      <c r="AT2094" s="213"/>
      <c r="AU2094" s="213"/>
      <c r="AV2094" s="885"/>
      <c r="AW2094" s="885"/>
      <c r="AX2094" s="885"/>
      <c r="AY2094" s="885"/>
      <c r="AZ2094" s="177"/>
    </row>
    <row r="2095" spans="2:52" ht="15" customHeight="1">
      <c r="B2095" s="1310">
        <v>2089</v>
      </c>
      <c r="C2095" s="553" t="s">
        <v>10195</v>
      </c>
      <c r="D2095" s="384" t="s">
        <v>230</v>
      </c>
      <c r="E2095" s="568" t="s">
        <v>4222</v>
      </c>
      <c r="F2095" s="1314" t="s">
        <v>10196</v>
      </c>
      <c r="G2095" s="311" t="s">
        <v>102</v>
      </c>
      <c r="H2095" s="522" t="s">
        <v>24</v>
      </c>
      <c r="I2095" s="731">
        <v>34693</v>
      </c>
      <c r="J2095" s="231">
        <f t="shared" ca="1" si="185"/>
        <v>27</v>
      </c>
      <c r="K2095" s="312" t="s">
        <v>24</v>
      </c>
      <c r="L2095" s="322" t="s">
        <v>24</v>
      </c>
      <c r="M2095" s="332" t="s">
        <v>24</v>
      </c>
      <c r="N2095" s="576">
        <v>43337</v>
      </c>
      <c r="O2095" s="199" t="s">
        <v>24</v>
      </c>
      <c r="P2095" s="199" t="s">
        <v>24</v>
      </c>
      <c r="Q2095" s="198" t="str">
        <f t="shared" si="181"/>
        <v>-</v>
      </c>
      <c r="R2095" s="181" t="str">
        <f t="shared" ca="1" si="182"/>
        <v>TIDAK MCU</v>
      </c>
      <c r="S2095" s="451" t="s">
        <v>10994</v>
      </c>
      <c r="T2095" s="1330">
        <v>44555</v>
      </c>
      <c r="U2095" s="1329">
        <v>44555</v>
      </c>
      <c r="V2095" s="904" t="s">
        <v>24</v>
      </c>
      <c r="W2095" s="136" t="s">
        <v>24</v>
      </c>
      <c r="X2095" s="200"/>
      <c r="Y2095" s="201"/>
      <c r="Z2095" s="202"/>
      <c r="AA2095" s="1319" t="s">
        <v>9107</v>
      </c>
      <c r="AB2095" s="230" t="s">
        <v>24</v>
      </c>
      <c r="AC2095" s="230" t="s">
        <v>24</v>
      </c>
      <c r="AD2095" s="230" t="s">
        <v>24</v>
      </c>
      <c r="AE2095" s="213" t="s">
        <v>24</v>
      </c>
      <c r="AF2095" s="213"/>
      <c r="AG2095" s="213"/>
      <c r="AH2095" s="1305"/>
      <c r="AI2095" s="244" t="str">
        <f t="shared" si="184"/>
        <v>HD 465----</v>
      </c>
      <c r="AJ2095" s="1307">
        <f t="shared" si="183"/>
        <v>43337</v>
      </c>
      <c r="AK2095" s="199" t="s">
        <v>24</v>
      </c>
      <c r="AL2095" s="679">
        <v>43337</v>
      </c>
      <c r="AM2095" s="213"/>
      <c r="AN2095" s="244"/>
      <c r="AO2095" s="244"/>
      <c r="AP2095" s="213"/>
      <c r="AQ2095" s="213" t="s">
        <v>3094</v>
      </c>
      <c r="AR2095" s="213"/>
      <c r="AS2095" s="213"/>
      <c r="AT2095" s="213"/>
      <c r="AU2095" s="213"/>
      <c r="AV2095" s="885"/>
      <c r="AW2095" s="885"/>
      <c r="AX2095" s="885"/>
      <c r="AY2095" s="885"/>
      <c r="AZ2095" s="177"/>
    </row>
    <row r="2096" spans="2:52" ht="15" customHeight="1">
      <c r="B2096" s="1310">
        <v>2090</v>
      </c>
      <c r="C2096" s="553" t="s">
        <v>10197</v>
      </c>
      <c r="D2096" s="384" t="s">
        <v>230</v>
      </c>
      <c r="E2096" s="568" t="s">
        <v>4222</v>
      </c>
      <c r="F2096" s="509" t="s">
        <v>10198</v>
      </c>
      <c r="G2096" s="311" t="s">
        <v>102</v>
      </c>
      <c r="H2096" s="522" t="s">
        <v>24</v>
      </c>
      <c r="I2096" s="731">
        <v>29851</v>
      </c>
      <c r="J2096" s="231">
        <f t="shared" ca="1" si="185"/>
        <v>41</v>
      </c>
      <c r="K2096" s="312" t="s">
        <v>24</v>
      </c>
      <c r="L2096" s="322" t="s">
        <v>24</v>
      </c>
      <c r="M2096" s="332" t="s">
        <v>24</v>
      </c>
      <c r="N2096" s="576">
        <v>42717</v>
      </c>
      <c r="O2096" s="199" t="s">
        <v>24</v>
      </c>
      <c r="P2096" s="199" t="s">
        <v>24</v>
      </c>
      <c r="Q2096" s="198" t="str">
        <f t="shared" si="181"/>
        <v>-</v>
      </c>
      <c r="R2096" s="181" t="str">
        <f t="shared" ca="1" si="182"/>
        <v>TIDAK MCU</v>
      </c>
      <c r="S2096" s="451" t="s">
        <v>10995</v>
      </c>
      <c r="T2096" s="904">
        <v>44461</v>
      </c>
      <c r="U2096" s="1329">
        <v>44461</v>
      </c>
      <c r="V2096" s="904" t="s">
        <v>24</v>
      </c>
      <c r="W2096" s="136" t="s">
        <v>24</v>
      </c>
      <c r="X2096" s="200"/>
      <c r="Y2096" s="201"/>
      <c r="Z2096" s="202"/>
      <c r="AA2096" s="1319" t="s">
        <v>926</v>
      </c>
      <c r="AB2096" s="230" t="s">
        <v>24</v>
      </c>
      <c r="AC2096" s="230" t="s">
        <v>24</v>
      </c>
      <c r="AD2096" s="230" t="s">
        <v>24</v>
      </c>
      <c r="AE2096" s="213" t="s">
        <v>24</v>
      </c>
      <c r="AF2096" s="213" t="s">
        <v>24</v>
      </c>
      <c r="AG2096" s="213" t="s">
        <v>24</v>
      </c>
      <c r="AH2096" s="1305"/>
      <c r="AI2096" s="244" t="str">
        <f t="shared" si="184"/>
        <v>HD 465, HD 785------</v>
      </c>
      <c r="AJ2096" s="1307">
        <f t="shared" si="183"/>
        <v>42717</v>
      </c>
      <c r="AK2096" s="199" t="s">
        <v>24</v>
      </c>
      <c r="AL2096" s="696">
        <v>42724</v>
      </c>
      <c r="AM2096" s="213"/>
      <c r="AN2096" s="244"/>
      <c r="AO2096" s="244"/>
      <c r="AP2096" s="213"/>
      <c r="AQ2096" s="1231" t="s">
        <v>3094</v>
      </c>
      <c r="AR2096" s="213"/>
      <c r="AS2096" s="213"/>
      <c r="AT2096" s="213"/>
      <c r="AU2096" s="213"/>
      <c r="AV2096" s="177"/>
      <c r="AW2096" s="177"/>
      <c r="AX2096" s="177"/>
      <c r="AY2096" s="177"/>
      <c r="AZ2096" s="177"/>
    </row>
    <row r="2097" spans="2:52" ht="15" customHeight="1">
      <c r="B2097" s="1310">
        <v>2091</v>
      </c>
      <c r="C2097" s="553" t="s">
        <v>10199</v>
      </c>
      <c r="D2097" s="384" t="s">
        <v>230</v>
      </c>
      <c r="E2097" s="568" t="s">
        <v>4222</v>
      </c>
      <c r="F2097" s="509" t="s">
        <v>10200</v>
      </c>
      <c r="G2097" s="311" t="s">
        <v>102</v>
      </c>
      <c r="H2097" s="522" t="s">
        <v>24</v>
      </c>
      <c r="I2097" s="731">
        <v>33607</v>
      </c>
      <c r="J2097" s="231">
        <f t="shared" ca="1" si="185"/>
        <v>30</v>
      </c>
      <c r="K2097" s="312" t="s">
        <v>24</v>
      </c>
      <c r="L2097" s="322" t="s">
        <v>24</v>
      </c>
      <c r="M2097" s="332" t="s">
        <v>24</v>
      </c>
      <c r="N2097" s="576">
        <v>42717</v>
      </c>
      <c r="O2097" s="199" t="s">
        <v>24</v>
      </c>
      <c r="P2097" s="199" t="s">
        <v>24</v>
      </c>
      <c r="Q2097" s="198" t="str">
        <f t="shared" si="181"/>
        <v>-</v>
      </c>
      <c r="R2097" s="181" t="str">
        <f t="shared" ca="1" si="182"/>
        <v>TIDAK MCU</v>
      </c>
      <c r="S2097" s="451" t="s">
        <v>10996</v>
      </c>
      <c r="T2097" s="904">
        <v>44565</v>
      </c>
      <c r="U2097" s="1329">
        <v>44565</v>
      </c>
      <c r="V2097" s="904" t="s">
        <v>24</v>
      </c>
      <c r="W2097" s="136" t="s">
        <v>24</v>
      </c>
      <c r="X2097" s="200"/>
      <c r="Y2097" s="201"/>
      <c r="Z2097" s="202"/>
      <c r="AA2097" s="230" t="s">
        <v>926</v>
      </c>
      <c r="AB2097" s="230" t="s">
        <v>24</v>
      </c>
      <c r="AC2097" s="230" t="s">
        <v>24</v>
      </c>
      <c r="AD2097" s="230" t="s">
        <v>24</v>
      </c>
      <c r="AE2097" s="213" t="s">
        <v>24</v>
      </c>
      <c r="AF2097" s="213" t="s">
        <v>24</v>
      </c>
      <c r="AG2097" s="213" t="s">
        <v>24</v>
      </c>
      <c r="AH2097" s="369"/>
      <c r="AI2097" s="244" t="str">
        <f t="shared" si="184"/>
        <v>HD 465, HD 785------</v>
      </c>
      <c r="AJ2097" s="1307">
        <f t="shared" si="183"/>
        <v>42717</v>
      </c>
      <c r="AK2097" s="199" t="s">
        <v>24</v>
      </c>
      <c r="AL2097" s="696">
        <v>42724</v>
      </c>
      <c r="AM2097" s="213"/>
      <c r="AN2097" s="244"/>
      <c r="AO2097" s="244"/>
      <c r="AP2097" s="213"/>
      <c r="AQ2097" s="180"/>
      <c r="AR2097" s="213"/>
      <c r="AS2097" s="213"/>
      <c r="AT2097" s="213"/>
      <c r="AU2097" s="213"/>
      <c r="AV2097" s="177"/>
      <c r="AW2097" s="177"/>
      <c r="AX2097" s="177"/>
      <c r="AY2097" s="177"/>
      <c r="AZ2097" s="177"/>
    </row>
    <row r="2098" spans="2:52" ht="15" customHeight="1">
      <c r="B2098" s="1310">
        <v>2092</v>
      </c>
      <c r="C2098" s="553" t="s">
        <v>10201</v>
      </c>
      <c r="D2098" s="232" t="s">
        <v>230</v>
      </c>
      <c r="E2098" s="568" t="s">
        <v>4222</v>
      </c>
      <c r="F2098" s="311" t="s">
        <v>10202</v>
      </c>
      <c r="G2098" s="311" t="s">
        <v>102</v>
      </c>
      <c r="H2098" s="522" t="s">
        <v>24</v>
      </c>
      <c r="I2098" s="731">
        <v>30188</v>
      </c>
      <c r="J2098" s="231">
        <f t="shared" ca="1" si="185"/>
        <v>40</v>
      </c>
      <c r="K2098" s="312" t="s">
        <v>24</v>
      </c>
      <c r="L2098" s="322" t="s">
        <v>24</v>
      </c>
      <c r="M2098" s="332" t="s">
        <v>24</v>
      </c>
      <c r="N2098" s="576">
        <v>42717</v>
      </c>
      <c r="O2098" s="199" t="s">
        <v>24</v>
      </c>
      <c r="P2098" s="199" t="s">
        <v>24</v>
      </c>
      <c r="Q2098" s="198" t="str">
        <f t="shared" si="181"/>
        <v>-</v>
      </c>
      <c r="R2098" s="181" t="str">
        <f t="shared" ca="1" si="182"/>
        <v>TIDAK MCU</v>
      </c>
      <c r="S2098" s="451" t="s">
        <v>10997</v>
      </c>
      <c r="T2098" s="904">
        <v>44433</v>
      </c>
      <c r="U2098" s="344">
        <v>44433</v>
      </c>
      <c r="V2098" s="1330" t="s">
        <v>24</v>
      </c>
      <c r="W2098" s="136" t="s">
        <v>24</v>
      </c>
      <c r="X2098" s="200"/>
      <c r="Y2098" s="201"/>
      <c r="Z2098" s="202"/>
      <c r="AA2098" s="230" t="s">
        <v>11338</v>
      </c>
      <c r="AB2098" s="230" t="s">
        <v>6967</v>
      </c>
      <c r="AC2098" s="230" t="s">
        <v>24</v>
      </c>
      <c r="AD2098" s="230" t="s">
        <v>24</v>
      </c>
      <c r="AE2098" s="213" t="s">
        <v>24</v>
      </c>
      <c r="AF2098" s="213" t="s">
        <v>24</v>
      </c>
      <c r="AG2098" s="213" t="s">
        <v>24</v>
      </c>
      <c r="AH2098" s="1305"/>
      <c r="AI2098" s="244" t="str">
        <f t="shared" si="184"/>
        <v>PC 300 - PC 2000HITACHI ZX 870-----</v>
      </c>
      <c r="AJ2098" s="1307">
        <f t="shared" si="183"/>
        <v>42717</v>
      </c>
      <c r="AK2098" s="199" t="s">
        <v>24</v>
      </c>
      <c r="AL2098" s="696">
        <v>42724</v>
      </c>
      <c r="AM2098" s="213"/>
      <c r="AN2098" s="244"/>
      <c r="AO2098" s="244"/>
      <c r="AP2098" s="213"/>
      <c r="AQ2098" s="213"/>
      <c r="AR2098" s="213"/>
      <c r="AS2098" s="213"/>
      <c r="AT2098" s="213"/>
      <c r="AU2098" s="213"/>
      <c r="AV2098" s="885"/>
      <c r="AW2098" s="885"/>
      <c r="AX2098" s="885"/>
      <c r="AY2098" s="885"/>
      <c r="AZ2098" s="177"/>
    </row>
    <row r="2099" spans="2:52" ht="15" customHeight="1">
      <c r="B2099" s="1310">
        <v>2093</v>
      </c>
      <c r="C2099" s="553" t="s">
        <v>10203</v>
      </c>
      <c r="D2099" s="384" t="s">
        <v>230</v>
      </c>
      <c r="E2099" s="568" t="s">
        <v>4222</v>
      </c>
      <c r="F2099" s="1314" t="s">
        <v>10204</v>
      </c>
      <c r="G2099" s="311" t="s">
        <v>102</v>
      </c>
      <c r="H2099" s="522" t="s">
        <v>24</v>
      </c>
      <c r="I2099" s="731">
        <v>35549</v>
      </c>
      <c r="J2099" s="903">
        <f t="shared" ca="1" si="185"/>
        <v>25</v>
      </c>
      <c r="K2099" s="176" t="s">
        <v>24</v>
      </c>
      <c r="L2099" s="170" t="s">
        <v>24</v>
      </c>
      <c r="M2099" s="173" t="s">
        <v>24</v>
      </c>
      <c r="N2099" s="576">
        <v>43312</v>
      </c>
      <c r="O2099" s="199" t="s">
        <v>24</v>
      </c>
      <c r="P2099" s="199" t="s">
        <v>24</v>
      </c>
      <c r="Q2099" s="198" t="str">
        <f t="shared" si="181"/>
        <v>-</v>
      </c>
      <c r="R2099" s="181" t="str">
        <f t="shared" ca="1" si="182"/>
        <v>TIDAK MCU</v>
      </c>
      <c r="S2099" s="451" t="s">
        <v>10998</v>
      </c>
      <c r="T2099" s="1330">
        <v>44315</v>
      </c>
      <c r="U2099" s="1329">
        <v>44315</v>
      </c>
      <c r="V2099" s="1330" t="s">
        <v>24</v>
      </c>
      <c r="W2099" s="136" t="s">
        <v>24</v>
      </c>
      <c r="X2099" s="200"/>
      <c r="Y2099" s="201"/>
      <c r="Z2099" s="202"/>
      <c r="AA2099" s="1319" t="s">
        <v>928</v>
      </c>
      <c r="AB2099" s="230" t="s">
        <v>24</v>
      </c>
      <c r="AC2099" s="230" t="s">
        <v>24</v>
      </c>
      <c r="AD2099" s="230"/>
      <c r="AE2099" s="213"/>
      <c r="AF2099" s="213"/>
      <c r="AG2099" s="213"/>
      <c r="AH2099" s="1305"/>
      <c r="AI2099" s="244" t="str">
        <f t="shared" si="184"/>
        <v>DZ 85 - DZ 375--</v>
      </c>
      <c r="AJ2099" s="1307">
        <f t="shared" si="183"/>
        <v>43312</v>
      </c>
      <c r="AK2099" s="199" t="s">
        <v>24</v>
      </c>
      <c r="AL2099" s="679">
        <v>43312</v>
      </c>
      <c r="AM2099" s="213"/>
      <c r="AN2099" s="244"/>
      <c r="AO2099" s="244"/>
      <c r="AP2099" s="213"/>
      <c r="AQ2099" s="1231" t="s">
        <v>3094</v>
      </c>
      <c r="AR2099" s="213"/>
      <c r="AS2099" s="213"/>
      <c r="AT2099" s="213"/>
      <c r="AU2099" s="213"/>
      <c r="AV2099" s="885"/>
      <c r="AW2099" s="885"/>
      <c r="AX2099" s="885"/>
      <c r="AY2099" s="885"/>
      <c r="AZ2099" s="177"/>
    </row>
    <row r="2100" spans="2:52" ht="15" customHeight="1">
      <c r="B2100" s="1310">
        <v>2094</v>
      </c>
      <c r="C2100" s="553" t="s">
        <v>10205</v>
      </c>
      <c r="D2100" s="384" t="s">
        <v>230</v>
      </c>
      <c r="E2100" s="568" t="s">
        <v>4222</v>
      </c>
      <c r="F2100" s="1314" t="s">
        <v>10206</v>
      </c>
      <c r="G2100" s="311" t="s">
        <v>102</v>
      </c>
      <c r="H2100" s="522" t="s">
        <v>24</v>
      </c>
      <c r="I2100" s="731">
        <v>35300</v>
      </c>
      <c r="J2100" s="903">
        <f t="shared" ca="1" si="185"/>
        <v>25</v>
      </c>
      <c r="K2100" s="312" t="s">
        <v>24</v>
      </c>
      <c r="L2100" s="322" t="s">
        <v>24</v>
      </c>
      <c r="M2100" s="332" t="s">
        <v>24</v>
      </c>
      <c r="N2100" s="576">
        <v>43241</v>
      </c>
      <c r="O2100" s="199" t="s">
        <v>24</v>
      </c>
      <c r="P2100" s="199" t="s">
        <v>24</v>
      </c>
      <c r="Q2100" s="198" t="str">
        <f t="shared" si="181"/>
        <v>-</v>
      </c>
      <c r="R2100" s="181" t="str">
        <f t="shared" ca="1" si="182"/>
        <v>TIDAK MCU</v>
      </c>
      <c r="S2100" s="451" t="s">
        <v>10999</v>
      </c>
      <c r="T2100" s="904">
        <v>44431</v>
      </c>
      <c r="U2100" s="1329">
        <v>44431</v>
      </c>
      <c r="V2100" s="1330" t="s">
        <v>24</v>
      </c>
      <c r="W2100" s="136" t="s">
        <v>24</v>
      </c>
      <c r="X2100" s="200"/>
      <c r="Y2100" s="201"/>
      <c r="Z2100" s="202"/>
      <c r="AA2100" s="230" t="s">
        <v>926</v>
      </c>
      <c r="AB2100" s="230" t="s">
        <v>930</v>
      </c>
      <c r="AC2100" s="230" t="s">
        <v>24</v>
      </c>
      <c r="AD2100" s="230" t="s">
        <v>24</v>
      </c>
      <c r="AE2100" s="213" t="s">
        <v>24</v>
      </c>
      <c r="AF2100" s="213" t="s">
        <v>24</v>
      </c>
      <c r="AG2100" s="213" t="s">
        <v>24</v>
      </c>
      <c r="AH2100" s="1305"/>
      <c r="AI2100" s="244" t="str">
        <f t="shared" si="184"/>
        <v>HD 465, HD 785HM 400-----</v>
      </c>
      <c r="AJ2100" s="1307">
        <f t="shared" si="183"/>
        <v>43241</v>
      </c>
      <c r="AK2100" s="199">
        <v>44126</v>
      </c>
      <c r="AL2100" s="696">
        <v>43248</v>
      </c>
      <c r="AM2100" s="213"/>
      <c r="AN2100" s="244"/>
      <c r="AO2100" s="244"/>
      <c r="AP2100" s="213"/>
      <c r="AQ2100" s="180" t="s">
        <v>3094</v>
      </c>
      <c r="AR2100" s="213"/>
      <c r="AS2100" s="213"/>
      <c r="AT2100" s="213"/>
      <c r="AU2100" s="213"/>
      <c r="AV2100" s="885"/>
      <c r="AW2100" s="885"/>
      <c r="AX2100" s="885"/>
      <c r="AY2100" s="885"/>
      <c r="AZ2100" s="177"/>
    </row>
    <row r="2101" spans="2:52" ht="15" customHeight="1">
      <c r="B2101" s="1310">
        <v>2095</v>
      </c>
      <c r="C2101" s="553" t="s">
        <v>10207</v>
      </c>
      <c r="D2101" s="384" t="s">
        <v>230</v>
      </c>
      <c r="E2101" s="568" t="s">
        <v>4222</v>
      </c>
      <c r="F2101" s="1314" t="s">
        <v>10208</v>
      </c>
      <c r="G2101" s="311" t="s">
        <v>102</v>
      </c>
      <c r="H2101" s="522" t="s">
        <v>24</v>
      </c>
      <c r="I2101" s="731">
        <v>35018</v>
      </c>
      <c r="J2101" s="903">
        <f t="shared" ca="1" si="185"/>
        <v>26</v>
      </c>
      <c r="K2101" s="312" t="s">
        <v>24</v>
      </c>
      <c r="L2101" s="322" t="s">
        <v>24</v>
      </c>
      <c r="M2101" s="332" t="s">
        <v>24</v>
      </c>
      <c r="N2101" s="576">
        <v>43376</v>
      </c>
      <c r="O2101" s="199" t="s">
        <v>24</v>
      </c>
      <c r="P2101" s="199" t="s">
        <v>24</v>
      </c>
      <c r="Q2101" s="198" t="str">
        <f t="shared" si="181"/>
        <v>-</v>
      </c>
      <c r="R2101" s="181" t="str">
        <f t="shared" ca="1" si="182"/>
        <v>TIDAK MCU</v>
      </c>
      <c r="S2101" s="451" t="s">
        <v>11000</v>
      </c>
      <c r="T2101" s="904">
        <v>44515</v>
      </c>
      <c r="U2101" s="1329">
        <v>44515</v>
      </c>
      <c r="V2101" s="1330" t="s">
        <v>24</v>
      </c>
      <c r="W2101" s="136" t="s">
        <v>24</v>
      </c>
      <c r="X2101" s="200"/>
      <c r="Y2101" s="201"/>
      <c r="Z2101" s="202"/>
      <c r="AA2101" s="230" t="s">
        <v>926</v>
      </c>
      <c r="AB2101" s="230" t="s">
        <v>24</v>
      </c>
      <c r="AC2101" s="230" t="s">
        <v>24</v>
      </c>
      <c r="AD2101" s="230" t="s">
        <v>24</v>
      </c>
      <c r="AE2101" s="213" t="s">
        <v>24</v>
      </c>
      <c r="AF2101" s="213"/>
      <c r="AG2101" s="213"/>
      <c r="AH2101" s="1305"/>
      <c r="AI2101" s="244" t="str">
        <f t="shared" si="184"/>
        <v>HD 465, HD 785----</v>
      </c>
      <c r="AJ2101" s="1307">
        <f t="shared" si="183"/>
        <v>43376</v>
      </c>
      <c r="AK2101" s="199" t="s">
        <v>24</v>
      </c>
      <c r="AL2101" s="679">
        <v>43376</v>
      </c>
      <c r="AM2101" s="213"/>
      <c r="AN2101" s="244"/>
      <c r="AO2101" s="244"/>
      <c r="AP2101" s="213"/>
      <c r="AQ2101" s="180"/>
      <c r="AR2101" s="213"/>
      <c r="AS2101" s="213"/>
      <c r="AT2101" s="213"/>
      <c r="AU2101" s="213"/>
      <c r="AV2101" s="177"/>
      <c r="AW2101" s="177"/>
      <c r="AX2101" s="177"/>
      <c r="AY2101" s="177"/>
      <c r="AZ2101" s="177"/>
    </row>
    <row r="2102" spans="2:52" ht="15" customHeight="1">
      <c r="B2102" s="1310">
        <v>2096</v>
      </c>
      <c r="C2102" s="553" t="s">
        <v>10209</v>
      </c>
      <c r="D2102" s="232" t="s">
        <v>230</v>
      </c>
      <c r="E2102" s="568" t="s">
        <v>4222</v>
      </c>
      <c r="F2102" s="1314" t="s">
        <v>10210</v>
      </c>
      <c r="G2102" s="311" t="s">
        <v>102</v>
      </c>
      <c r="H2102" s="522" t="s">
        <v>24</v>
      </c>
      <c r="I2102" s="731">
        <v>36581</v>
      </c>
      <c r="J2102" s="903">
        <f t="shared" ca="1" si="185"/>
        <v>22</v>
      </c>
      <c r="K2102" s="312" t="s">
        <v>24</v>
      </c>
      <c r="L2102" s="322" t="s">
        <v>24</v>
      </c>
      <c r="M2102" s="332" t="s">
        <v>24</v>
      </c>
      <c r="N2102" s="576">
        <v>43376</v>
      </c>
      <c r="O2102" s="199" t="s">
        <v>24</v>
      </c>
      <c r="P2102" s="199" t="s">
        <v>24</v>
      </c>
      <c r="Q2102" s="198" t="str">
        <f t="shared" si="181"/>
        <v>-</v>
      </c>
      <c r="R2102" s="181" t="str">
        <f t="shared" ca="1" si="182"/>
        <v>TIDAK MCU</v>
      </c>
      <c r="S2102" s="451" t="s">
        <v>11001</v>
      </c>
      <c r="T2102" s="904">
        <v>44617</v>
      </c>
      <c r="U2102" s="1329">
        <v>44617</v>
      </c>
      <c r="V2102" s="904" t="s">
        <v>24</v>
      </c>
      <c r="W2102" s="136" t="s">
        <v>24</v>
      </c>
      <c r="X2102" s="200"/>
      <c r="Y2102" s="201"/>
      <c r="Z2102" s="202"/>
      <c r="AA2102" s="230" t="s">
        <v>926</v>
      </c>
      <c r="AB2102" s="230" t="s">
        <v>24</v>
      </c>
      <c r="AC2102" s="230" t="s">
        <v>24</v>
      </c>
      <c r="AD2102" s="230" t="s">
        <v>24</v>
      </c>
      <c r="AE2102" s="213" t="s">
        <v>24</v>
      </c>
      <c r="AF2102" s="213"/>
      <c r="AG2102" s="213"/>
      <c r="AH2102" s="1305"/>
      <c r="AI2102" s="244" t="str">
        <f t="shared" si="184"/>
        <v>HD 465, HD 785----</v>
      </c>
      <c r="AJ2102" s="1307">
        <f t="shared" si="183"/>
        <v>43376</v>
      </c>
      <c r="AK2102" s="199" t="s">
        <v>24</v>
      </c>
      <c r="AL2102" s="679">
        <v>43376</v>
      </c>
      <c r="AM2102" s="213"/>
      <c r="AN2102" s="244"/>
      <c r="AO2102" s="244"/>
      <c r="AP2102" s="213"/>
      <c r="AQ2102" s="180"/>
      <c r="AR2102" s="213"/>
      <c r="AS2102" s="213"/>
      <c r="AT2102" s="213"/>
      <c r="AU2102" s="213"/>
      <c r="AV2102" s="885"/>
      <c r="AW2102" s="885"/>
      <c r="AX2102" s="885"/>
      <c r="AY2102" s="885"/>
      <c r="AZ2102" s="177"/>
    </row>
    <row r="2103" spans="2:52" ht="15" customHeight="1">
      <c r="B2103" s="1310">
        <v>2097</v>
      </c>
      <c r="C2103" s="553" t="s">
        <v>10211</v>
      </c>
      <c r="D2103" s="384" t="s">
        <v>230</v>
      </c>
      <c r="E2103" s="684" t="s">
        <v>4222</v>
      </c>
      <c r="F2103" s="509" t="s">
        <v>10212</v>
      </c>
      <c r="G2103" s="311" t="s">
        <v>102</v>
      </c>
      <c r="H2103" s="522" t="s">
        <v>24</v>
      </c>
      <c r="I2103" s="731">
        <v>34147</v>
      </c>
      <c r="J2103" s="903">
        <f t="shared" ca="1" si="185"/>
        <v>28</v>
      </c>
      <c r="K2103" s="312" t="s">
        <v>24</v>
      </c>
      <c r="L2103" s="322" t="s">
        <v>24</v>
      </c>
      <c r="M2103" s="332" t="s">
        <v>24</v>
      </c>
      <c r="N2103" s="576">
        <v>42728</v>
      </c>
      <c r="O2103" s="199" t="s">
        <v>24</v>
      </c>
      <c r="P2103" s="199" t="s">
        <v>24</v>
      </c>
      <c r="Q2103" s="198" t="str">
        <f t="shared" si="181"/>
        <v>-</v>
      </c>
      <c r="R2103" s="181" t="str">
        <f t="shared" ca="1" si="182"/>
        <v>TIDAK MCU</v>
      </c>
      <c r="S2103" s="451" t="s">
        <v>11002</v>
      </c>
      <c r="T2103" s="904">
        <v>44374</v>
      </c>
      <c r="U2103" s="1329">
        <v>44374</v>
      </c>
      <c r="V2103" s="904" t="s">
        <v>24</v>
      </c>
      <c r="W2103" s="136" t="s">
        <v>24</v>
      </c>
      <c r="X2103" s="200"/>
      <c r="Y2103" s="201"/>
      <c r="Z2103" s="202"/>
      <c r="AA2103" s="230" t="s">
        <v>925</v>
      </c>
      <c r="AB2103" s="462" t="s">
        <v>6967</v>
      </c>
      <c r="AC2103" s="230" t="s">
        <v>24</v>
      </c>
      <c r="AD2103" s="230" t="s">
        <v>24</v>
      </c>
      <c r="AE2103" s="213" t="s">
        <v>24</v>
      </c>
      <c r="AF2103" s="213" t="s">
        <v>24</v>
      </c>
      <c r="AG2103" s="213" t="s">
        <v>24</v>
      </c>
      <c r="AH2103" s="1305"/>
      <c r="AI2103" s="244" t="str">
        <f t="shared" si="184"/>
        <v>PC 200 - PC 2000HITACHI ZX 870-----</v>
      </c>
      <c r="AJ2103" s="1307">
        <f t="shared" si="183"/>
        <v>42728</v>
      </c>
      <c r="AK2103" s="199" t="s">
        <v>24</v>
      </c>
      <c r="AL2103" s="696">
        <v>42735</v>
      </c>
      <c r="AM2103" s="213"/>
      <c r="AN2103" s="244"/>
      <c r="AO2103" s="244"/>
      <c r="AP2103" s="213"/>
      <c r="AQ2103" s="243" t="s">
        <v>3094</v>
      </c>
      <c r="AR2103" s="213"/>
      <c r="AS2103" s="213"/>
      <c r="AT2103" s="213"/>
      <c r="AU2103" s="213"/>
      <c r="AV2103" s="885"/>
      <c r="AW2103" s="885"/>
      <c r="AX2103" s="885"/>
      <c r="AY2103" s="885"/>
      <c r="AZ2103" s="177"/>
    </row>
    <row r="2104" spans="2:52" ht="15" customHeight="1">
      <c r="B2104" s="1310">
        <v>2098</v>
      </c>
      <c r="C2104" s="553" t="s">
        <v>10213</v>
      </c>
      <c r="D2104" s="384" t="s">
        <v>230</v>
      </c>
      <c r="E2104" s="568" t="s">
        <v>4222</v>
      </c>
      <c r="F2104" s="509" t="s">
        <v>10214</v>
      </c>
      <c r="G2104" s="311" t="s">
        <v>102</v>
      </c>
      <c r="H2104" s="522" t="s">
        <v>24</v>
      </c>
      <c r="I2104" s="217">
        <v>31742</v>
      </c>
      <c r="J2104" s="903">
        <f t="shared" ca="1" si="185"/>
        <v>35</v>
      </c>
      <c r="K2104" s="176" t="s">
        <v>24</v>
      </c>
      <c r="L2104" s="170" t="s">
        <v>24</v>
      </c>
      <c r="M2104" s="173" t="s">
        <v>24</v>
      </c>
      <c r="N2104" s="576">
        <v>42794</v>
      </c>
      <c r="O2104" s="199" t="s">
        <v>24</v>
      </c>
      <c r="P2104" s="199" t="s">
        <v>24</v>
      </c>
      <c r="Q2104" s="198" t="str">
        <f t="shared" si="181"/>
        <v>-</v>
      </c>
      <c r="R2104" s="181" t="str">
        <f t="shared" ca="1" si="182"/>
        <v>TIDAK MCU</v>
      </c>
      <c r="S2104" s="451" t="s">
        <v>11003</v>
      </c>
      <c r="T2104" s="904">
        <v>44526</v>
      </c>
      <c r="U2104" s="1329">
        <v>44526</v>
      </c>
      <c r="V2104" s="904" t="s">
        <v>24</v>
      </c>
      <c r="W2104" s="136" t="s">
        <v>24</v>
      </c>
      <c r="X2104" s="200"/>
      <c r="Y2104" s="201"/>
      <c r="Z2104" s="202"/>
      <c r="AA2104" s="230" t="s">
        <v>11338</v>
      </c>
      <c r="AB2104" s="230" t="s">
        <v>6967</v>
      </c>
      <c r="AC2104" s="230" t="s">
        <v>24</v>
      </c>
      <c r="AD2104" s="230" t="s">
        <v>24</v>
      </c>
      <c r="AE2104" s="213" t="s">
        <v>24</v>
      </c>
      <c r="AF2104" s="213" t="s">
        <v>24</v>
      </c>
      <c r="AG2104" s="213" t="s">
        <v>24</v>
      </c>
      <c r="AH2104" s="1305"/>
      <c r="AI2104" s="244" t="str">
        <f t="shared" si="184"/>
        <v>PC 300 - PC 2000HITACHI ZX 870-----</v>
      </c>
      <c r="AJ2104" s="1307">
        <f t="shared" si="183"/>
        <v>42794</v>
      </c>
      <c r="AK2104" s="199" t="s">
        <v>24</v>
      </c>
      <c r="AL2104" s="696">
        <v>42801</v>
      </c>
      <c r="AM2104" s="213"/>
      <c r="AN2104" s="244"/>
      <c r="AO2104" s="244"/>
      <c r="AP2104" s="213"/>
      <c r="AQ2104" s="180" t="s">
        <v>3094</v>
      </c>
      <c r="AR2104" s="213"/>
      <c r="AS2104" s="213"/>
      <c r="AT2104" s="213"/>
      <c r="AU2104" s="213"/>
      <c r="AV2104" s="885"/>
      <c r="AW2104" s="885"/>
      <c r="AX2104" s="885"/>
      <c r="AY2104" s="885"/>
      <c r="AZ2104" s="177"/>
    </row>
    <row r="2105" spans="2:52" ht="15" customHeight="1">
      <c r="B2105" s="1310">
        <v>2099</v>
      </c>
      <c r="C2105" s="553" t="s">
        <v>10215</v>
      </c>
      <c r="D2105" s="384" t="s">
        <v>943</v>
      </c>
      <c r="E2105" s="568" t="s">
        <v>4222</v>
      </c>
      <c r="F2105" s="1314" t="s">
        <v>10216</v>
      </c>
      <c r="G2105" s="311" t="s">
        <v>102</v>
      </c>
      <c r="H2105" s="522" t="s">
        <v>24</v>
      </c>
      <c r="I2105" s="731">
        <v>30378</v>
      </c>
      <c r="J2105" s="903">
        <f t="shared" ca="1" si="185"/>
        <v>39</v>
      </c>
      <c r="K2105" s="312" t="s">
        <v>24</v>
      </c>
      <c r="L2105" s="322" t="s">
        <v>24</v>
      </c>
      <c r="M2105" s="332" t="s">
        <v>24</v>
      </c>
      <c r="N2105" s="576">
        <v>43491</v>
      </c>
      <c r="O2105" s="199" t="s">
        <v>24</v>
      </c>
      <c r="P2105" s="199" t="s">
        <v>24</v>
      </c>
      <c r="Q2105" s="198" t="str">
        <f t="shared" si="181"/>
        <v>-</v>
      </c>
      <c r="R2105" s="181" t="str">
        <f t="shared" ca="1" si="182"/>
        <v>TIDAK MCU</v>
      </c>
      <c r="S2105" s="451" t="s">
        <v>24</v>
      </c>
      <c r="T2105" s="904">
        <v>44623</v>
      </c>
      <c r="U2105" s="1329" t="s">
        <v>24</v>
      </c>
      <c r="V2105" s="904" t="s">
        <v>24</v>
      </c>
      <c r="W2105" s="136" t="s">
        <v>24</v>
      </c>
      <c r="X2105" s="200"/>
      <c r="Y2105" s="201"/>
      <c r="Z2105" s="202"/>
      <c r="AA2105" s="230" t="s">
        <v>24</v>
      </c>
      <c r="AB2105" s="230"/>
      <c r="AC2105" s="230"/>
      <c r="AD2105" s="230"/>
      <c r="AE2105" s="213"/>
      <c r="AF2105" s="213"/>
      <c r="AG2105" s="213"/>
      <c r="AH2105" s="1305"/>
      <c r="AI2105" s="244" t="str">
        <f t="shared" si="184"/>
        <v>-</v>
      </c>
      <c r="AJ2105" s="1307">
        <f t="shared" si="183"/>
        <v>43491</v>
      </c>
      <c r="AK2105" s="217" t="s">
        <v>24</v>
      </c>
      <c r="AL2105" s="614" t="s">
        <v>24</v>
      </c>
      <c r="AM2105" s="213"/>
      <c r="AN2105" s="244"/>
      <c r="AO2105" s="244"/>
      <c r="AP2105" s="213"/>
      <c r="AQ2105" s="243" t="s">
        <v>3094</v>
      </c>
      <c r="AR2105" s="213"/>
      <c r="AS2105" s="213"/>
      <c r="AT2105" s="213"/>
      <c r="AU2105" s="213"/>
      <c r="AV2105" s="885"/>
      <c r="AW2105" s="885"/>
      <c r="AX2105" s="885"/>
      <c r="AY2105" s="885"/>
      <c r="AZ2105" s="177"/>
    </row>
    <row r="2106" spans="2:52" ht="15" customHeight="1">
      <c r="B2106" s="1310">
        <v>2100</v>
      </c>
      <c r="C2106" s="553" t="s">
        <v>10217</v>
      </c>
      <c r="D2106" s="384" t="s">
        <v>230</v>
      </c>
      <c r="E2106" s="684" t="s">
        <v>4222</v>
      </c>
      <c r="F2106" s="509" t="s">
        <v>10218</v>
      </c>
      <c r="G2106" s="311" t="s">
        <v>102</v>
      </c>
      <c r="H2106" s="522" t="s">
        <v>24</v>
      </c>
      <c r="I2106" s="731">
        <v>33391</v>
      </c>
      <c r="J2106" s="903">
        <f t="shared" ca="1" si="185"/>
        <v>31</v>
      </c>
      <c r="K2106" s="232" t="s">
        <v>24</v>
      </c>
      <c r="L2106" s="686" t="s">
        <v>24</v>
      </c>
      <c r="M2106" s="217" t="s">
        <v>24</v>
      </c>
      <c r="N2106" s="576">
        <v>42787</v>
      </c>
      <c r="O2106" s="199" t="s">
        <v>24</v>
      </c>
      <c r="P2106" s="199" t="s">
        <v>24</v>
      </c>
      <c r="Q2106" s="198" t="str">
        <f t="shared" ref="Q2106:Q2169" si="186">IF(OR(O2106="-",O2106=""),"-",O2106+365)</f>
        <v>-</v>
      </c>
      <c r="R2106" s="181" t="str">
        <f t="shared" ref="R2106:R2169" ca="1" si="187">IF(OR(O2106="",O2106="-"),"TIDAK MCU",IF(Q2106&gt;TODAY(),"BERLAKU","EXPIRED"))</f>
        <v>TIDAK MCU</v>
      </c>
      <c r="S2106" s="451" t="s">
        <v>11004</v>
      </c>
      <c r="T2106" s="904">
        <v>44349</v>
      </c>
      <c r="U2106" s="1329">
        <v>44349</v>
      </c>
      <c r="V2106" s="904" t="s">
        <v>24</v>
      </c>
      <c r="W2106" s="136" t="s">
        <v>24</v>
      </c>
      <c r="X2106" s="200"/>
      <c r="Y2106" s="201"/>
      <c r="Z2106" s="202"/>
      <c r="AA2106" s="230" t="s">
        <v>9141</v>
      </c>
      <c r="AB2106" s="462" t="s">
        <v>930</v>
      </c>
      <c r="AC2106" s="230" t="s">
        <v>11343</v>
      </c>
      <c r="AD2106" s="230" t="s">
        <v>24</v>
      </c>
      <c r="AE2106" s="213" t="s">
        <v>24</v>
      </c>
      <c r="AF2106" s="213" t="s">
        <v>24</v>
      </c>
      <c r="AG2106" s="213" t="s">
        <v>24</v>
      </c>
      <c r="AH2106" s="1305"/>
      <c r="AI2106" s="244" t="str">
        <f t="shared" si="184"/>
        <v>PC 200 - PC 800HM 400HITCHI ZX 870----</v>
      </c>
      <c r="AJ2106" s="1307">
        <f t="shared" ref="AJ2106:AJ2169" si="188">N2106</f>
        <v>42787</v>
      </c>
      <c r="AK2106" s="199">
        <v>43983</v>
      </c>
      <c r="AL2106" s="696">
        <v>42794</v>
      </c>
      <c r="AM2106" s="213"/>
      <c r="AN2106" s="244"/>
      <c r="AO2106" s="244"/>
      <c r="AP2106" s="213"/>
      <c r="AQ2106" s="243" t="s">
        <v>3094</v>
      </c>
      <c r="AR2106" s="213"/>
      <c r="AS2106" s="213"/>
      <c r="AT2106" s="213"/>
      <c r="AU2106" s="213"/>
      <c r="AV2106" s="885"/>
      <c r="AW2106" s="885"/>
      <c r="AX2106" s="885"/>
      <c r="AY2106" s="885"/>
      <c r="AZ2106" s="177"/>
    </row>
    <row r="2107" spans="2:52" ht="15" customHeight="1">
      <c r="B2107" s="1310">
        <v>2101</v>
      </c>
      <c r="C2107" s="553" t="s">
        <v>10027</v>
      </c>
      <c r="D2107" s="384" t="s">
        <v>230</v>
      </c>
      <c r="E2107" s="568" t="s">
        <v>4222</v>
      </c>
      <c r="F2107" s="1314" t="s">
        <v>10219</v>
      </c>
      <c r="G2107" s="311" t="s">
        <v>102</v>
      </c>
      <c r="H2107" s="522" t="s">
        <v>24</v>
      </c>
      <c r="I2107" s="731">
        <v>35339</v>
      </c>
      <c r="J2107" s="903">
        <f t="shared" ca="1" si="185"/>
        <v>25</v>
      </c>
      <c r="K2107" s="312" t="s">
        <v>24</v>
      </c>
      <c r="L2107" s="322" t="s">
        <v>24</v>
      </c>
      <c r="M2107" s="332" t="s">
        <v>24</v>
      </c>
      <c r="N2107" s="576">
        <v>43337</v>
      </c>
      <c r="O2107" s="199" t="s">
        <v>24</v>
      </c>
      <c r="P2107" s="199" t="s">
        <v>24</v>
      </c>
      <c r="Q2107" s="198" t="str">
        <f t="shared" si="186"/>
        <v>-</v>
      </c>
      <c r="R2107" s="181" t="str">
        <f t="shared" ca="1" si="187"/>
        <v>TIDAK MCU</v>
      </c>
      <c r="S2107" s="451" t="s">
        <v>11005</v>
      </c>
      <c r="T2107" s="904">
        <v>44470</v>
      </c>
      <c r="U2107" s="1329">
        <v>44470</v>
      </c>
      <c r="V2107" s="1311">
        <v>44470</v>
      </c>
      <c r="W2107" s="136" t="s">
        <v>24</v>
      </c>
      <c r="X2107" s="200"/>
      <c r="Y2107" s="201"/>
      <c r="Z2107" s="202"/>
      <c r="AA2107" s="230" t="s">
        <v>6961</v>
      </c>
      <c r="AB2107" s="230" t="s">
        <v>24</v>
      </c>
      <c r="AC2107" s="230" t="s">
        <v>24</v>
      </c>
      <c r="AD2107" s="230" t="s">
        <v>24</v>
      </c>
      <c r="AE2107" s="213" t="s">
        <v>24</v>
      </c>
      <c r="AF2107" s="213"/>
      <c r="AG2107" s="213"/>
      <c r="AH2107" s="1305"/>
      <c r="AI2107" s="244" t="str">
        <f t="shared" si="184"/>
        <v>DR 245 S----</v>
      </c>
      <c r="AJ2107" s="1307">
        <f t="shared" si="188"/>
        <v>43337</v>
      </c>
      <c r="AK2107" s="199" t="s">
        <v>24</v>
      </c>
      <c r="AL2107" s="679">
        <v>43337</v>
      </c>
      <c r="AM2107" s="213"/>
      <c r="AN2107" s="244"/>
      <c r="AO2107" s="244"/>
      <c r="AP2107" s="213"/>
      <c r="AQ2107" s="1231" t="s">
        <v>3094</v>
      </c>
      <c r="AR2107" s="213"/>
      <c r="AS2107" s="213"/>
      <c r="AT2107" s="213"/>
      <c r="AU2107" s="213"/>
      <c r="AV2107" s="177"/>
      <c r="AW2107" s="177"/>
      <c r="AX2107" s="177"/>
      <c r="AY2107" s="177"/>
      <c r="AZ2107" s="177"/>
    </row>
    <row r="2108" spans="2:52" ht="15" customHeight="1">
      <c r="B2108" s="1310">
        <v>2102</v>
      </c>
      <c r="C2108" s="553" t="s">
        <v>10220</v>
      </c>
      <c r="D2108" s="384" t="s">
        <v>230</v>
      </c>
      <c r="E2108" s="568" t="s">
        <v>4222</v>
      </c>
      <c r="F2108" s="1314" t="s">
        <v>10221</v>
      </c>
      <c r="G2108" s="311" t="s">
        <v>102</v>
      </c>
      <c r="H2108" s="522" t="s">
        <v>24</v>
      </c>
      <c r="I2108" s="731">
        <v>34740</v>
      </c>
      <c r="J2108" s="903">
        <f t="shared" ca="1" si="185"/>
        <v>27</v>
      </c>
      <c r="K2108" s="312" t="s">
        <v>24</v>
      </c>
      <c r="L2108" s="322" t="s">
        <v>24</v>
      </c>
      <c r="M2108" s="332" t="s">
        <v>24</v>
      </c>
      <c r="N2108" s="576">
        <v>43681</v>
      </c>
      <c r="O2108" s="199" t="s">
        <v>24</v>
      </c>
      <c r="P2108" s="199" t="s">
        <v>24</v>
      </c>
      <c r="Q2108" s="198" t="str">
        <f t="shared" si="186"/>
        <v>-</v>
      </c>
      <c r="R2108" s="181" t="str">
        <f t="shared" ca="1" si="187"/>
        <v>TIDAK MCU</v>
      </c>
      <c r="S2108" s="451" t="s">
        <v>11006</v>
      </c>
      <c r="T2108" s="904">
        <v>44602</v>
      </c>
      <c r="U2108" s="1330">
        <v>44602</v>
      </c>
      <c r="V2108" s="904" t="s">
        <v>24</v>
      </c>
      <c r="W2108" s="136" t="s">
        <v>24</v>
      </c>
      <c r="X2108" s="200"/>
      <c r="Y2108" s="201"/>
      <c r="Z2108" s="202"/>
      <c r="AA2108" s="462" t="s">
        <v>932</v>
      </c>
      <c r="AB2108" s="462" t="s">
        <v>6968</v>
      </c>
      <c r="AC2108" s="230" t="s">
        <v>24</v>
      </c>
      <c r="AD2108" s="230" t="s">
        <v>24</v>
      </c>
      <c r="AE2108" s="213" t="s">
        <v>24</v>
      </c>
      <c r="AF2108" s="213"/>
      <c r="AG2108" s="213"/>
      <c r="AH2108" s="1305"/>
      <c r="AI2108" s="244" t="str">
        <f t="shared" si="184"/>
        <v>PC 200 - PC 1250HITACHI EX 1200---</v>
      </c>
      <c r="AJ2108" s="1307">
        <f t="shared" si="188"/>
        <v>43681</v>
      </c>
      <c r="AK2108" s="199">
        <v>44084</v>
      </c>
      <c r="AL2108" s="696">
        <v>44084</v>
      </c>
      <c r="AM2108" s="213"/>
      <c r="AN2108" s="244"/>
      <c r="AO2108" s="244"/>
      <c r="AP2108" s="213" t="s">
        <v>13105</v>
      </c>
      <c r="AQ2108" s="243" t="s">
        <v>3094</v>
      </c>
      <c r="AR2108" s="213"/>
      <c r="AS2108" s="213"/>
      <c r="AT2108" s="213"/>
      <c r="AU2108" s="213"/>
      <c r="AV2108" s="885"/>
      <c r="AW2108" s="885"/>
      <c r="AX2108" s="885"/>
      <c r="AY2108" s="885"/>
      <c r="AZ2108" s="177"/>
    </row>
    <row r="2109" spans="2:52" ht="15" customHeight="1">
      <c r="B2109" s="1310">
        <v>2103</v>
      </c>
      <c r="C2109" s="553" t="s">
        <v>10222</v>
      </c>
      <c r="D2109" s="384" t="s">
        <v>230</v>
      </c>
      <c r="E2109" s="568" t="s">
        <v>4222</v>
      </c>
      <c r="F2109" s="509" t="s">
        <v>10223</v>
      </c>
      <c r="G2109" s="311" t="s">
        <v>102</v>
      </c>
      <c r="H2109" s="522" t="s">
        <v>24</v>
      </c>
      <c r="I2109" s="731">
        <v>31644</v>
      </c>
      <c r="J2109" s="903">
        <f t="shared" ca="1" si="185"/>
        <v>35</v>
      </c>
      <c r="K2109" s="312" t="s">
        <v>24</v>
      </c>
      <c r="L2109" s="322" t="s">
        <v>24</v>
      </c>
      <c r="M2109" s="332" t="s">
        <v>24</v>
      </c>
      <c r="N2109" s="576">
        <v>42751</v>
      </c>
      <c r="O2109" s="199" t="s">
        <v>24</v>
      </c>
      <c r="P2109" s="199" t="s">
        <v>24</v>
      </c>
      <c r="Q2109" s="198" t="str">
        <f t="shared" si="186"/>
        <v>-</v>
      </c>
      <c r="R2109" s="181" t="str">
        <f t="shared" ca="1" si="187"/>
        <v>TIDAK MCU</v>
      </c>
      <c r="S2109" s="451" t="s">
        <v>11007</v>
      </c>
      <c r="T2109" s="904">
        <v>44428</v>
      </c>
      <c r="U2109" s="1329">
        <v>44428</v>
      </c>
      <c r="V2109" s="1330" t="s">
        <v>24</v>
      </c>
      <c r="W2109" s="136" t="s">
        <v>24</v>
      </c>
      <c r="X2109" s="200"/>
      <c r="Y2109" s="201"/>
      <c r="Z2109" s="202"/>
      <c r="AA2109" s="230" t="s">
        <v>925</v>
      </c>
      <c r="AB2109" s="462" t="s">
        <v>6967</v>
      </c>
      <c r="AC2109" s="230" t="s">
        <v>24</v>
      </c>
      <c r="AD2109" s="230" t="s">
        <v>24</v>
      </c>
      <c r="AE2109" s="213" t="s">
        <v>24</v>
      </c>
      <c r="AF2109" s="213" t="s">
        <v>24</v>
      </c>
      <c r="AG2109" s="213" t="s">
        <v>24</v>
      </c>
      <c r="AH2109" s="1305"/>
      <c r="AI2109" s="244" t="str">
        <f t="shared" si="184"/>
        <v>PC 200 - PC 2000HITACHI ZX 870-----</v>
      </c>
      <c r="AJ2109" s="1307">
        <f t="shared" si="188"/>
        <v>42751</v>
      </c>
      <c r="AK2109" s="199" t="s">
        <v>24</v>
      </c>
      <c r="AL2109" s="696">
        <v>42758</v>
      </c>
      <c r="AM2109" s="213"/>
      <c r="AN2109" s="244"/>
      <c r="AO2109" s="244"/>
      <c r="AP2109" s="213"/>
      <c r="AQ2109" s="243" t="s">
        <v>3094</v>
      </c>
      <c r="AR2109" s="213"/>
      <c r="AS2109" s="213"/>
      <c r="AT2109" s="213"/>
      <c r="AU2109" s="213"/>
      <c r="AV2109" s="885"/>
      <c r="AW2109" s="885"/>
      <c r="AX2109" s="885"/>
      <c r="AY2109" s="885"/>
      <c r="AZ2109" s="177"/>
    </row>
    <row r="2110" spans="2:52" ht="15" customHeight="1">
      <c r="B2110" s="1310">
        <v>2104</v>
      </c>
      <c r="C2110" s="553" t="s">
        <v>10224</v>
      </c>
      <c r="D2110" s="384" t="s">
        <v>230</v>
      </c>
      <c r="E2110" s="568" t="s">
        <v>4222</v>
      </c>
      <c r="F2110" s="509" t="s">
        <v>10225</v>
      </c>
      <c r="G2110" s="311" t="s">
        <v>102</v>
      </c>
      <c r="H2110" s="522" t="s">
        <v>24</v>
      </c>
      <c r="I2110" s="731">
        <v>32987</v>
      </c>
      <c r="J2110" s="903">
        <f t="shared" ca="1" si="185"/>
        <v>32</v>
      </c>
      <c r="K2110" s="312" t="s">
        <v>24</v>
      </c>
      <c r="L2110" s="322" t="s">
        <v>24</v>
      </c>
      <c r="M2110" s="332" t="s">
        <v>24</v>
      </c>
      <c r="N2110" s="576">
        <v>42762</v>
      </c>
      <c r="O2110" s="199" t="s">
        <v>24</v>
      </c>
      <c r="P2110" s="199" t="s">
        <v>24</v>
      </c>
      <c r="Q2110" s="198" t="str">
        <f t="shared" si="186"/>
        <v>-</v>
      </c>
      <c r="R2110" s="181" t="str">
        <f t="shared" ca="1" si="187"/>
        <v>TIDAK MCU</v>
      </c>
      <c r="S2110" s="451" t="s">
        <v>11008</v>
      </c>
      <c r="T2110" s="904">
        <v>44310</v>
      </c>
      <c r="U2110" s="1329">
        <v>44310</v>
      </c>
      <c r="V2110" s="904" t="s">
        <v>24</v>
      </c>
      <c r="W2110" s="136" t="s">
        <v>24</v>
      </c>
      <c r="X2110" s="200"/>
      <c r="Y2110" s="201"/>
      <c r="Z2110" s="202"/>
      <c r="AA2110" s="230" t="s">
        <v>926</v>
      </c>
      <c r="AB2110" s="230" t="s">
        <v>24</v>
      </c>
      <c r="AC2110" s="230" t="s">
        <v>24</v>
      </c>
      <c r="AD2110" s="230" t="s">
        <v>24</v>
      </c>
      <c r="AE2110" s="213" t="s">
        <v>24</v>
      </c>
      <c r="AF2110" s="213" t="s">
        <v>24</v>
      </c>
      <c r="AG2110" s="213" t="s">
        <v>24</v>
      </c>
      <c r="AH2110" s="1305"/>
      <c r="AI2110" s="244" t="str">
        <f t="shared" si="184"/>
        <v>HD 465, HD 785------</v>
      </c>
      <c r="AJ2110" s="1307">
        <f t="shared" si="188"/>
        <v>42762</v>
      </c>
      <c r="AK2110" s="199" t="s">
        <v>24</v>
      </c>
      <c r="AL2110" s="696">
        <v>42769</v>
      </c>
      <c r="AM2110" s="213"/>
      <c r="AN2110" s="244"/>
      <c r="AO2110" s="244"/>
      <c r="AP2110" s="213"/>
      <c r="AQ2110" s="243" t="s">
        <v>3094</v>
      </c>
      <c r="AR2110" s="213"/>
      <c r="AS2110" s="213"/>
      <c r="AT2110" s="213"/>
      <c r="AU2110" s="213"/>
      <c r="AV2110" s="885"/>
      <c r="AW2110" s="885"/>
      <c r="AX2110" s="885"/>
      <c r="AY2110" s="885"/>
      <c r="AZ2110" s="177"/>
    </row>
    <row r="2111" spans="2:52" ht="15" customHeight="1">
      <c r="B2111" s="1310">
        <v>2105</v>
      </c>
      <c r="C2111" s="553" t="s">
        <v>10226</v>
      </c>
      <c r="D2111" s="384" t="s">
        <v>230</v>
      </c>
      <c r="E2111" s="684" t="s">
        <v>4222</v>
      </c>
      <c r="F2111" s="311" t="s">
        <v>10227</v>
      </c>
      <c r="G2111" s="311" t="s">
        <v>102</v>
      </c>
      <c r="H2111" s="522" t="s">
        <v>24</v>
      </c>
      <c r="I2111" s="731">
        <v>32702</v>
      </c>
      <c r="J2111" s="903">
        <f t="shared" ca="1" si="185"/>
        <v>33</v>
      </c>
      <c r="K2111" s="312" t="s">
        <v>24</v>
      </c>
      <c r="L2111" s="322" t="s">
        <v>24</v>
      </c>
      <c r="M2111" s="332" t="s">
        <v>24</v>
      </c>
      <c r="N2111" s="576">
        <v>42770</v>
      </c>
      <c r="O2111" s="199" t="s">
        <v>24</v>
      </c>
      <c r="P2111" s="199" t="s">
        <v>24</v>
      </c>
      <c r="Q2111" s="198" t="str">
        <f t="shared" si="186"/>
        <v>-</v>
      </c>
      <c r="R2111" s="181" t="str">
        <f t="shared" ca="1" si="187"/>
        <v>TIDAK MCU</v>
      </c>
      <c r="S2111" s="451" t="s">
        <v>11009</v>
      </c>
      <c r="T2111" s="904">
        <v>44390</v>
      </c>
      <c r="U2111" s="344">
        <v>44390</v>
      </c>
      <c r="V2111" s="1330" t="s">
        <v>24</v>
      </c>
      <c r="W2111" s="136" t="s">
        <v>24</v>
      </c>
      <c r="X2111" s="200"/>
      <c r="Y2111" s="201"/>
      <c r="Z2111" s="202"/>
      <c r="AA2111" s="1319" t="s">
        <v>925</v>
      </c>
      <c r="AB2111" s="462" t="s">
        <v>930</v>
      </c>
      <c r="AC2111" s="230" t="s">
        <v>6967</v>
      </c>
      <c r="AD2111" s="230" t="s">
        <v>24</v>
      </c>
      <c r="AE2111" s="213" t="s">
        <v>24</v>
      </c>
      <c r="AF2111" s="213" t="s">
        <v>24</v>
      </c>
      <c r="AG2111" s="213" t="s">
        <v>24</v>
      </c>
      <c r="AH2111" s="1305"/>
      <c r="AI2111" s="244" t="str">
        <f t="shared" si="184"/>
        <v>PC 200 - PC 2000HM 400HITACHI ZX 870----</v>
      </c>
      <c r="AJ2111" s="1307">
        <f t="shared" si="188"/>
        <v>42770</v>
      </c>
      <c r="AK2111" s="530">
        <v>43985</v>
      </c>
      <c r="AL2111" s="696">
        <v>42777</v>
      </c>
      <c r="AM2111" s="213"/>
      <c r="AN2111" s="244"/>
      <c r="AO2111" s="244"/>
      <c r="AP2111" s="213"/>
      <c r="AQ2111" s="1231" t="s">
        <v>3094</v>
      </c>
      <c r="AR2111" s="213"/>
      <c r="AS2111" s="213"/>
      <c r="AT2111" s="213"/>
      <c r="AU2111" s="213"/>
      <c r="AV2111" s="885"/>
      <c r="AW2111" s="885"/>
      <c r="AX2111" s="885"/>
      <c r="AY2111" s="885"/>
      <c r="AZ2111" s="177"/>
    </row>
    <row r="2112" spans="2:52" ht="15" customHeight="1">
      <c r="B2112" s="1310">
        <v>2106</v>
      </c>
      <c r="C2112" s="553" t="s">
        <v>10228</v>
      </c>
      <c r="D2112" s="384" t="s">
        <v>230</v>
      </c>
      <c r="E2112" s="568" t="s">
        <v>4222</v>
      </c>
      <c r="F2112" s="311" t="s">
        <v>10229</v>
      </c>
      <c r="G2112" s="311" t="s">
        <v>102</v>
      </c>
      <c r="H2112" s="522" t="s">
        <v>24</v>
      </c>
      <c r="I2112" s="731">
        <v>31724</v>
      </c>
      <c r="J2112" s="903">
        <f t="shared" ca="1" si="185"/>
        <v>35</v>
      </c>
      <c r="K2112" s="312" t="s">
        <v>24</v>
      </c>
      <c r="L2112" s="322" t="s">
        <v>24</v>
      </c>
      <c r="M2112" s="332" t="s">
        <v>24</v>
      </c>
      <c r="N2112" s="576">
        <v>42767</v>
      </c>
      <c r="O2112" s="199" t="s">
        <v>24</v>
      </c>
      <c r="P2112" s="199" t="s">
        <v>24</v>
      </c>
      <c r="Q2112" s="198" t="str">
        <f t="shared" si="186"/>
        <v>-</v>
      </c>
      <c r="R2112" s="181" t="str">
        <f t="shared" ca="1" si="187"/>
        <v>TIDAK MCU</v>
      </c>
      <c r="S2112" s="451" t="s">
        <v>11010</v>
      </c>
      <c r="T2112" s="904">
        <v>44508</v>
      </c>
      <c r="U2112" s="344">
        <v>44508</v>
      </c>
      <c r="V2112" s="904" t="s">
        <v>24</v>
      </c>
      <c r="W2112" s="136" t="s">
        <v>24</v>
      </c>
      <c r="X2112" s="200"/>
      <c r="Y2112" s="201"/>
      <c r="Z2112" s="202"/>
      <c r="AA2112" s="1319" t="s">
        <v>928</v>
      </c>
      <c r="AB2112" s="230" t="s">
        <v>926</v>
      </c>
      <c r="AC2112" s="230" t="s">
        <v>24</v>
      </c>
      <c r="AD2112" s="230" t="s">
        <v>24</v>
      </c>
      <c r="AE2112" s="213" t="s">
        <v>24</v>
      </c>
      <c r="AF2112" s="213" t="s">
        <v>24</v>
      </c>
      <c r="AG2112" s="213" t="s">
        <v>24</v>
      </c>
      <c r="AH2112" s="1305"/>
      <c r="AI2112" s="244" t="str">
        <f t="shared" si="184"/>
        <v>DZ 85 - DZ 375HD 465, HD 785-----</v>
      </c>
      <c r="AJ2112" s="1307">
        <f t="shared" si="188"/>
        <v>42767</v>
      </c>
      <c r="AK2112" s="199" t="s">
        <v>24</v>
      </c>
      <c r="AL2112" s="696">
        <v>42774</v>
      </c>
      <c r="AM2112" s="213"/>
      <c r="AN2112" s="244"/>
      <c r="AO2112" s="244"/>
      <c r="AP2112" s="213"/>
      <c r="AQ2112" s="1231" t="s">
        <v>3094</v>
      </c>
      <c r="AR2112" s="213"/>
      <c r="AS2112" s="213"/>
      <c r="AT2112" s="213"/>
      <c r="AU2112" s="213"/>
      <c r="AV2112" s="885"/>
      <c r="AW2112" s="885"/>
      <c r="AX2112" s="885"/>
      <c r="AY2112" s="885"/>
      <c r="AZ2112" s="177"/>
    </row>
    <row r="2113" spans="2:52" ht="15" customHeight="1">
      <c r="B2113" s="1310">
        <v>2107</v>
      </c>
      <c r="C2113" s="553" t="s">
        <v>10230</v>
      </c>
      <c r="D2113" s="384" t="s">
        <v>230</v>
      </c>
      <c r="E2113" s="568" t="s">
        <v>4222</v>
      </c>
      <c r="F2113" s="311" t="s">
        <v>10231</v>
      </c>
      <c r="G2113" s="311" t="s">
        <v>102</v>
      </c>
      <c r="H2113" s="522" t="s">
        <v>24</v>
      </c>
      <c r="I2113" s="731">
        <v>34166</v>
      </c>
      <c r="J2113" s="903">
        <f t="shared" ca="1" si="185"/>
        <v>28</v>
      </c>
      <c r="K2113" s="176" t="s">
        <v>24</v>
      </c>
      <c r="L2113" s="170" t="s">
        <v>24</v>
      </c>
      <c r="M2113" s="173" t="s">
        <v>24</v>
      </c>
      <c r="N2113" s="576">
        <v>42770</v>
      </c>
      <c r="O2113" s="199" t="s">
        <v>24</v>
      </c>
      <c r="P2113" s="199" t="s">
        <v>24</v>
      </c>
      <c r="Q2113" s="198" t="str">
        <f t="shared" si="186"/>
        <v>-</v>
      </c>
      <c r="R2113" s="181" t="str">
        <f t="shared" ca="1" si="187"/>
        <v>TIDAK MCU</v>
      </c>
      <c r="S2113" s="451" t="s">
        <v>11011</v>
      </c>
      <c r="T2113" s="904">
        <v>44393</v>
      </c>
      <c r="U2113" s="1329">
        <v>44393</v>
      </c>
      <c r="V2113" s="904" t="s">
        <v>24</v>
      </c>
      <c r="W2113" s="136" t="s">
        <v>24</v>
      </c>
      <c r="X2113" s="200"/>
      <c r="Y2113" s="201"/>
      <c r="Z2113" s="202"/>
      <c r="AA2113" s="1319" t="s">
        <v>926</v>
      </c>
      <c r="AB2113" s="230" t="s">
        <v>24</v>
      </c>
      <c r="AC2113" s="230" t="s">
        <v>24</v>
      </c>
      <c r="AD2113" s="230" t="s">
        <v>24</v>
      </c>
      <c r="AE2113" s="213" t="s">
        <v>24</v>
      </c>
      <c r="AF2113" s="213" t="s">
        <v>24</v>
      </c>
      <c r="AG2113" s="213" t="s">
        <v>24</v>
      </c>
      <c r="AH2113" s="1305"/>
      <c r="AI2113" s="244" t="str">
        <f t="shared" si="184"/>
        <v>HD 465, HD 785------</v>
      </c>
      <c r="AJ2113" s="1307">
        <f t="shared" si="188"/>
        <v>42770</v>
      </c>
      <c r="AK2113" s="199">
        <v>44031</v>
      </c>
      <c r="AL2113" s="696">
        <v>42777</v>
      </c>
      <c r="AM2113" s="213"/>
      <c r="AN2113" s="244"/>
      <c r="AO2113" s="244"/>
      <c r="AP2113" s="213"/>
      <c r="AQ2113" s="1231" t="s">
        <v>3094</v>
      </c>
      <c r="AR2113" s="213"/>
      <c r="AS2113" s="213"/>
      <c r="AT2113" s="213"/>
      <c r="AU2113" s="213"/>
      <c r="AV2113" s="885"/>
      <c r="AW2113" s="885"/>
      <c r="AX2113" s="885"/>
      <c r="AY2113" s="885"/>
      <c r="AZ2113" s="177"/>
    </row>
    <row r="2114" spans="2:52" ht="15" customHeight="1">
      <c r="B2114" s="1310">
        <v>2108</v>
      </c>
      <c r="C2114" s="553" t="s">
        <v>10232</v>
      </c>
      <c r="D2114" s="384" t="s">
        <v>230</v>
      </c>
      <c r="E2114" s="568" t="s">
        <v>4222</v>
      </c>
      <c r="F2114" s="311" t="s">
        <v>10233</v>
      </c>
      <c r="G2114" s="311" t="s">
        <v>102</v>
      </c>
      <c r="H2114" s="522" t="s">
        <v>24</v>
      </c>
      <c r="I2114" s="731">
        <v>34617</v>
      </c>
      <c r="J2114" s="1314">
        <f t="shared" ca="1" si="185"/>
        <v>27</v>
      </c>
      <c r="K2114" s="312" t="s">
        <v>24</v>
      </c>
      <c r="L2114" s="322" t="s">
        <v>24</v>
      </c>
      <c r="M2114" s="332" t="s">
        <v>24</v>
      </c>
      <c r="N2114" s="576">
        <v>42780</v>
      </c>
      <c r="O2114" s="199" t="s">
        <v>24</v>
      </c>
      <c r="P2114" s="199" t="s">
        <v>24</v>
      </c>
      <c r="Q2114" s="198" t="str">
        <f t="shared" si="186"/>
        <v>-</v>
      </c>
      <c r="R2114" s="181" t="str">
        <f t="shared" ca="1" si="187"/>
        <v>TIDAK MCU</v>
      </c>
      <c r="S2114" s="451" t="s">
        <v>11012</v>
      </c>
      <c r="T2114" s="1330">
        <v>44479</v>
      </c>
      <c r="U2114" s="344">
        <v>44479</v>
      </c>
      <c r="V2114" s="1330" t="s">
        <v>24</v>
      </c>
      <c r="W2114" s="1311" t="s">
        <v>24</v>
      </c>
      <c r="X2114" s="200"/>
      <c r="Y2114" s="201"/>
      <c r="Z2114" s="202"/>
      <c r="AA2114" s="1319" t="s">
        <v>926</v>
      </c>
      <c r="AB2114" s="230" t="s">
        <v>24</v>
      </c>
      <c r="AC2114" s="230" t="s">
        <v>24</v>
      </c>
      <c r="AD2114" s="230" t="s">
        <v>24</v>
      </c>
      <c r="AE2114" s="213" t="s">
        <v>24</v>
      </c>
      <c r="AF2114" s="213" t="s">
        <v>24</v>
      </c>
      <c r="AG2114" s="213" t="s">
        <v>24</v>
      </c>
      <c r="AH2114" s="369"/>
      <c r="AI2114" s="244" t="str">
        <f t="shared" si="184"/>
        <v>HD 465, HD 785------</v>
      </c>
      <c r="AJ2114" s="1315">
        <f t="shared" si="188"/>
        <v>42780</v>
      </c>
      <c r="AK2114" s="199" t="s">
        <v>24</v>
      </c>
      <c r="AL2114" s="696">
        <v>42787</v>
      </c>
      <c r="AM2114" s="213"/>
      <c r="AN2114" s="244"/>
      <c r="AO2114" s="244"/>
      <c r="AP2114" s="213"/>
      <c r="AQ2114" s="180"/>
      <c r="AR2114" s="213"/>
      <c r="AS2114" s="213"/>
      <c r="AT2114" s="213"/>
      <c r="AU2114" s="213"/>
      <c r="AV2114" s="885"/>
      <c r="AW2114" s="885"/>
      <c r="AX2114" s="885"/>
      <c r="AY2114" s="885"/>
      <c r="AZ2114" s="177"/>
    </row>
    <row r="2115" spans="2:52" ht="15" customHeight="1">
      <c r="B2115" s="1310">
        <v>2109</v>
      </c>
      <c r="C2115" s="553" t="s">
        <v>10234</v>
      </c>
      <c r="D2115" s="384" t="s">
        <v>230</v>
      </c>
      <c r="E2115" s="568" t="s">
        <v>4222</v>
      </c>
      <c r="F2115" s="311" t="s">
        <v>10235</v>
      </c>
      <c r="G2115" s="311" t="s">
        <v>102</v>
      </c>
      <c r="H2115" s="522" t="s">
        <v>24</v>
      </c>
      <c r="I2115" s="731">
        <v>34464</v>
      </c>
      <c r="J2115" s="903">
        <f t="shared" ca="1" si="185"/>
        <v>28</v>
      </c>
      <c r="K2115" s="176" t="s">
        <v>24</v>
      </c>
      <c r="L2115" s="170" t="s">
        <v>24</v>
      </c>
      <c r="M2115" s="173" t="s">
        <v>24</v>
      </c>
      <c r="N2115" s="576">
        <v>42998</v>
      </c>
      <c r="O2115" s="199" t="s">
        <v>24</v>
      </c>
      <c r="P2115" s="199" t="s">
        <v>24</v>
      </c>
      <c r="Q2115" s="198" t="str">
        <f t="shared" si="186"/>
        <v>-</v>
      </c>
      <c r="R2115" s="181" t="str">
        <f t="shared" ca="1" si="187"/>
        <v>TIDAK MCU</v>
      </c>
      <c r="S2115" s="451" t="s">
        <v>11013</v>
      </c>
      <c r="T2115" s="1330">
        <v>44326</v>
      </c>
      <c r="U2115" s="344">
        <v>44326</v>
      </c>
      <c r="V2115" s="904" t="s">
        <v>24</v>
      </c>
      <c r="W2115" s="136" t="s">
        <v>24</v>
      </c>
      <c r="X2115" s="200"/>
      <c r="Y2115" s="201"/>
      <c r="Z2115" s="202"/>
      <c r="AA2115" s="216" t="s">
        <v>926</v>
      </c>
      <c r="AB2115" s="230" t="s">
        <v>24</v>
      </c>
      <c r="AC2115" s="230" t="s">
        <v>24</v>
      </c>
      <c r="AD2115" s="230" t="s">
        <v>24</v>
      </c>
      <c r="AE2115" s="213" t="s">
        <v>24</v>
      </c>
      <c r="AF2115" s="213" t="s">
        <v>24</v>
      </c>
      <c r="AG2115" s="213" t="s">
        <v>24</v>
      </c>
      <c r="AH2115" s="1305"/>
      <c r="AI2115" s="244" t="str">
        <f t="shared" si="184"/>
        <v>HD 465, HD 785------</v>
      </c>
      <c r="AJ2115" s="1307">
        <f t="shared" si="188"/>
        <v>42998</v>
      </c>
      <c r="AK2115" s="199" t="s">
        <v>24</v>
      </c>
      <c r="AL2115" s="696">
        <v>43005</v>
      </c>
      <c r="AM2115" s="213"/>
      <c r="AN2115" s="244"/>
      <c r="AO2115" s="244"/>
      <c r="AP2115" s="213"/>
      <c r="AQ2115" s="1231" t="s">
        <v>3094</v>
      </c>
      <c r="AR2115" s="213"/>
      <c r="AS2115" s="213"/>
      <c r="AT2115" s="213"/>
      <c r="AU2115" s="213"/>
      <c r="AV2115" s="885"/>
      <c r="AW2115" s="885"/>
      <c r="AX2115" s="885"/>
      <c r="AY2115" s="885"/>
      <c r="AZ2115" s="177"/>
    </row>
    <row r="2116" spans="2:52" ht="15" customHeight="1">
      <c r="B2116" s="1310">
        <v>2110</v>
      </c>
      <c r="C2116" s="553" t="s">
        <v>10236</v>
      </c>
      <c r="D2116" s="384" t="s">
        <v>230</v>
      </c>
      <c r="E2116" s="568" t="s">
        <v>4222</v>
      </c>
      <c r="F2116" s="311" t="s">
        <v>10237</v>
      </c>
      <c r="G2116" s="311" t="s">
        <v>102</v>
      </c>
      <c r="H2116" s="522" t="s">
        <v>24</v>
      </c>
      <c r="I2116" s="731">
        <v>35389</v>
      </c>
      <c r="J2116" s="231">
        <f t="shared" ca="1" si="185"/>
        <v>25</v>
      </c>
      <c r="K2116" s="176" t="s">
        <v>24</v>
      </c>
      <c r="L2116" s="170" t="s">
        <v>24</v>
      </c>
      <c r="M2116" s="173" t="s">
        <v>24</v>
      </c>
      <c r="N2116" s="576">
        <v>42998</v>
      </c>
      <c r="O2116" s="199" t="s">
        <v>24</v>
      </c>
      <c r="P2116" s="199" t="s">
        <v>24</v>
      </c>
      <c r="Q2116" s="198" t="str">
        <f t="shared" si="186"/>
        <v>-</v>
      </c>
      <c r="R2116" s="181" t="str">
        <f t="shared" ca="1" si="187"/>
        <v>TIDAK MCU</v>
      </c>
      <c r="S2116" s="451" t="s">
        <v>11014</v>
      </c>
      <c r="T2116" s="1330">
        <v>44520</v>
      </c>
      <c r="U2116" s="1329">
        <v>44520</v>
      </c>
      <c r="V2116" s="904" t="s">
        <v>24</v>
      </c>
      <c r="W2116" s="136" t="s">
        <v>24</v>
      </c>
      <c r="X2116" s="200"/>
      <c r="Y2116" s="201"/>
      <c r="Z2116" s="202"/>
      <c r="AA2116" s="230" t="s">
        <v>926</v>
      </c>
      <c r="AB2116" s="230" t="s">
        <v>24</v>
      </c>
      <c r="AC2116" s="230" t="s">
        <v>24</v>
      </c>
      <c r="AD2116" s="230" t="s">
        <v>24</v>
      </c>
      <c r="AE2116" s="213" t="s">
        <v>24</v>
      </c>
      <c r="AF2116" s="213" t="s">
        <v>24</v>
      </c>
      <c r="AG2116" s="213" t="s">
        <v>24</v>
      </c>
      <c r="AH2116" s="1305"/>
      <c r="AI2116" s="244" t="str">
        <f t="shared" si="184"/>
        <v>HD 465, HD 785------</v>
      </c>
      <c r="AJ2116" s="1307">
        <f t="shared" si="188"/>
        <v>42998</v>
      </c>
      <c r="AK2116" s="199" t="s">
        <v>24</v>
      </c>
      <c r="AL2116" s="696">
        <v>43005</v>
      </c>
      <c r="AM2116" s="213"/>
      <c r="AN2116" s="244"/>
      <c r="AO2116" s="244"/>
      <c r="AP2116" s="213"/>
      <c r="AQ2116" s="1231" t="s">
        <v>3094</v>
      </c>
      <c r="AR2116" s="213"/>
      <c r="AS2116" s="213"/>
      <c r="AT2116" s="213"/>
      <c r="AU2116" s="213"/>
      <c r="AV2116" s="885"/>
      <c r="AW2116" s="885"/>
      <c r="AX2116" s="885"/>
      <c r="AY2116" s="885"/>
      <c r="AZ2116" s="177"/>
    </row>
    <row r="2117" spans="2:52" ht="15" customHeight="1">
      <c r="B2117" s="1310">
        <v>2111</v>
      </c>
      <c r="C2117" s="553" t="s">
        <v>10238</v>
      </c>
      <c r="D2117" s="384" t="s">
        <v>230</v>
      </c>
      <c r="E2117" s="568" t="s">
        <v>4222</v>
      </c>
      <c r="F2117" s="311" t="s">
        <v>10239</v>
      </c>
      <c r="G2117" s="311" t="s">
        <v>102</v>
      </c>
      <c r="H2117" s="522" t="s">
        <v>24</v>
      </c>
      <c r="I2117" s="731">
        <v>35389</v>
      </c>
      <c r="J2117" s="903">
        <f t="shared" ca="1" si="185"/>
        <v>25</v>
      </c>
      <c r="K2117" s="176" t="s">
        <v>24</v>
      </c>
      <c r="L2117" s="170" t="s">
        <v>24</v>
      </c>
      <c r="M2117" s="173" t="s">
        <v>24</v>
      </c>
      <c r="N2117" s="576">
        <v>42998</v>
      </c>
      <c r="O2117" s="199" t="s">
        <v>24</v>
      </c>
      <c r="P2117" s="199" t="s">
        <v>24</v>
      </c>
      <c r="Q2117" s="198" t="str">
        <f t="shared" si="186"/>
        <v>-</v>
      </c>
      <c r="R2117" s="181" t="str">
        <f t="shared" ca="1" si="187"/>
        <v>TIDAK MCU</v>
      </c>
      <c r="S2117" s="451" t="s">
        <v>11015</v>
      </c>
      <c r="T2117" s="1330">
        <v>44520</v>
      </c>
      <c r="U2117" s="344">
        <v>44520</v>
      </c>
      <c r="V2117" s="904" t="s">
        <v>24</v>
      </c>
      <c r="W2117" s="136" t="s">
        <v>24</v>
      </c>
      <c r="X2117" s="200"/>
      <c r="Y2117" s="201"/>
      <c r="Z2117" s="202"/>
      <c r="AA2117" s="1319" t="s">
        <v>926</v>
      </c>
      <c r="AB2117" s="230" t="s">
        <v>24</v>
      </c>
      <c r="AC2117" s="230" t="s">
        <v>24</v>
      </c>
      <c r="AD2117" s="230" t="s">
        <v>24</v>
      </c>
      <c r="AE2117" s="213" t="s">
        <v>24</v>
      </c>
      <c r="AF2117" s="213" t="s">
        <v>24</v>
      </c>
      <c r="AG2117" s="213" t="s">
        <v>24</v>
      </c>
      <c r="AH2117" s="1305"/>
      <c r="AI2117" s="244" t="str">
        <f t="shared" si="184"/>
        <v>HD 465, HD 785------</v>
      </c>
      <c r="AJ2117" s="1307">
        <f t="shared" si="188"/>
        <v>42998</v>
      </c>
      <c r="AK2117" s="199" t="s">
        <v>24</v>
      </c>
      <c r="AL2117" s="696">
        <v>43005</v>
      </c>
      <c r="AM2117" s="213"/>
      <c r="AN2117" s="244"/>
      <c r="AO2117" s="244"/>
      <c r="AP2117" s="213"/>
      <c r="AQ2117" s="180" t="s">
        <v>3094</v>
      </c>
      <c r="AR2117" s="213"/>
      <c r="AS2117" s="213"/>
      <c r="AT2117" s="213"/>
      <c r="AU2117" s="213"/>
      <c r="AV2117" s="885"/>
      <c r="AW2117" s="885"/>
      <c r="AX2117" s="885"/>
      <c r="AY2117" s="885"/>
      <c r="AZ2117" s="177"/>
    </row>
    <row r="2118" spans="2:52" ht="15" customHeight="1">
      <c r="B2118" s="1310">
        <v>2112</v>
      </c>
      <c r="C2118" s="553" t="s">
        <v>10240</v>
      </c>
      <c r="D2118" s="384" t="s">
        <v>230</v>
      </c>
      <c r="E2118" s="568" t="s">
        <v>4222</v>
      </c>
      <c r="F2118" s="311" t="s">
        <v>10241</v>
      </c>
      <c r="G2118" s="311" t="s">
        <v>102</v>
      </c>
      <c r="H2118" s="522" t="s">
        <v>24</v>
      </c>
      <c r="I2118" s="731">
        <v>35499</v>
      </c>
      <c r="J2118" s="231">
        <f t="shared" ca="1" si="185"/>
        <v>25</v>
      </c>
      <c r="K2118" s="176" t="s">
        <v>24</v>
      </c>
      <c r="L2118" s="170" t="s">
        <v>24</v>
      </c>
      <c r="M2118" s="173" t="s">
        <v>24</v>
      </c>
      <c r="N2118" s="576">
        <v>42748</v>
      </c>
      <c r="O2118" s="199" t="s">
        <v>24</v>
      </c>
      <c r="P2118" s="199" t="s">
        <v>24</v>
      </c>
      <c r="Q2118" s="198" t="str">
        <f t="shared" si="186"/>
        <v>-</v>
      </c>
      <c r="R2118" s="181" t="str">
        <f t="shared" ca="1" si="187"/>
        <v>TIDAK MCU</v>
      </c>
      <c r="S2118" s="451" t="s">
        <v>11016</v>
      </c>
      <c r="T2118" s="1330">
        <v>44630</v>
      </c>
      <c r="U2118" s="344">
        <v>44630</v>
      </c>
      <c r="V2118" s="904" t="s">
        <v>24</v>
      </c>
      <c r="W2118" s="136" t="s">
        <v>24</v>
      </c>
      <c r="X2118" s="200"/>
      <c r="Y2118" s="201"/>
      <c r="Z2118" s="202"/>
      <c r="AA2118" s="216" t="s">
        <v>11338</v>
      </c>
      <c r="AB2118" s="462" t="s">
        <v>6967</v>
      </c>
      <c r="AC2118" s="230" t="s">
        <v>24</v>
      </c>
      <c r="AD2118" s="230" t="s">
        <v>24</v>
      </c>
      <c r="AE2118" s="213" t="s">
        <v>24</v>
      </c>
      <c r="AF2118" s="213" t="s">
        <v>24</v>
      </c>
      <c r="AG2118" s="213" t="s">
        <v>24</v>
      </c>
      <c r="AH2118" s="1305"/>
      <c r="AI2118" s="244" t="str">
        <f t="shared" si="184"/>
        <v>PC 300 - PC 2000HITACHI ZX 870-----</v>
      </c>
      <c r="AJ2118" s="1307">
        <f t="shared" si="188"/>
        <v>42748</v>
      </c>
      <c r="AK2118" s="1979">
        <v>43480</v>
      </c>
      <c r="AL2118" s="691">
        <v>43480</v>
      </c>
      <c r="AM2118" s="213"/>
      <c r="AN2118" s="244"/>
      <c r="AO2118" s="244"/>
      <c r="AP2118" s="213"/>
      <c r="AQ2118" s="1231" t="s">
        <v>3094</v>
      </c>
      <c r="AR2118" s="213"/>
      <c r="AS2118" s="213"/>
      <c r="AT2118" s="213"/>
      <c r="AU2118" s="213"/>
      <c r="AV2118" s="885"/>
      <c r="AW2118" s="885"/>
      <c r="AX2118" s="885"/>
      <c r="AY2118" s="885"/>
      <c r="AZ2118" s="177"/>
    </row>
    <row r="2119" spans="2:52" ht="15" customHeight="1">
      <c r="B2119" s="1310">
        <v>2113</v>
      </c>
      <c r="C2119" s="553" t="s">
        <v>10242</v>
      </c>
      <c r="D2119" s="384" t="s">
        <v>230</v>
      </c>
      <c r="E2119" s="568" t="s">
        <v>4222</v>
      </c>
      <c r="F2119" s="311" t="s">
        <v>10243</v>
      </c>
      <c r="G2119" s="311" t="s">
        <v>102</v>
      </c>
      <c r="H2119" s="612" t="s">
        <v>10244</v>
      </c>
      <c r="I2119" s="731">
        <v>35912</v>
      </c>
      <c r="J2119" s="231">
        <f t="shared" ca="1" si="185"/>
        <v>23</v>
      </c>
      <c r="K2119" s="176" t="s">
        <v>24</v>
      </c>
      <c r="L2119" s="170" t="s">
        <v>24</v>
      </c>
      <c r="M2119" s="173" t="s">
        <v>24</v>
      </c>
      <c r="N2119" s="576">
        <v>42794</v>
      </c>
      <c r="O2119" s="199" t="s">
        <v>24</v>
      </c>
      <c r="P2119" s="199" t="s">
        <v>24</v>
      </c>
      <c r="Q2119" s="198" t="str">
        <f t="shared" si="186"/>
        <v>-</v>
      </c>
      <c r="R2119" s="181" t="str">
        <f t="shared" ca="1" si="187"/>
        <v>TIDAK MCU</v>
      </c>
      <c r="S2119" s="451" t="s">
        <v>11017</v>
      </c>
      <c r="T2119" s="1330">
        <v>44313</v>
      </c>
      <c r="U2119" s="344">
        <v>44313</v>
      </c>
      <c r="V2119" s="1311">
        <v>44313</v>
      </c>
      <c r="W2119" s="136" t="s">
        <v>24</v>
      </c>
      <c r="X2119" s="200"/>
      <c r="Y2119" s="201"/>
      <c r="Z2119" s="202"/>
      <c r="AA2119" s="1319" t="s">
        <v>929</v>
      </c>
      <c r="AB2119" s="230" t="s">
        <v>6961</v>
      </c>
      <c r="AC2119" s="230" t="s">
        <v>24</v>
      </c>
      <c r="AD2119" s="230" t="s">
        <v>24</v>
      </c>
      <c r="AE2119" s="213" t="s">
        <v>24</v>
      </c>
      <c r="AF2119" s="213" t="s">
        <v>24</v>
      </c>
      <c r="AG2119" s="213" t="s">
        <v>24</v>
      </c>
      <c r="AH2119" s="369"/>
      <c r="AI2119" s="244" t="str">
        <f t="shared" si="184"/>
        <v>GD 705, GD 825DR 245 S-----</v>
      </c>
      <c r="AJ2119" s="1307">
        <f t="shared" si="188"/>
        <v>42794</v>
      </c>
      <c r="AK2119" s="199" t="s">
        <v>24</v>
      </c>
      <c r="AL2119" s="696">
        <v>42801</v>
      </c>
      <c r="AM2119" s="213"/>
      <c r="AN2119" s="244"/>
      <c r="AO2119" s="244"/>
      <c r="AP2119" s="213"/>
      <c r="AQ2119" s="1231" t="s">
        <v>3094</v>
      </c>
      <c r="AR2119" s="213"/>
      <c r="AS2119" s="213"/>
      <c r="AT2119" s="213"/>
      <c r="AU2119" s="213"/>
      <c r="AV2119" s="885"/>
      <c r="AW2119" s="885"/>
      <c r="AX2119" s="885"/>
      <c r="AY2119" s="885"/>
      <c r="AZ2119" s="177"/>
    </row>
    <row r="2120" spans="2:52" ht="15" customHeight="1">
      <c r="B2120" s="1310">
        <v>2114</v>
      </c>
      <c r="C2120" s="553" t="s">
        <v>10245</v>
      </c>
      <c r="D2120" s="384" t="s">
        <v>230</v>
      </c>
      <c r="E2120" s="568" t="s">
        <v>4222</v>
      </c>
      <c r="F2120" s="311" t="s">
        <v>10246</v>
      </c>
      <c r="G2120" s="311" t="s">
        <v>102</v>
      </c>
      <c r="H2120" s="612" t="s">
        <v>10247</v>
      </c>
      <c r="I2120" s="731">
        <v>34969</v>
      </c>
      <c r="J2120" s="231">
        <f t="shared" ca="1" si="185"/>
        <v>26</v>
      </c>
      <c r="K2120" s="312" t="s">
        <v>24</v>
      </c>
      <c r="L2120" s="322" t="s">
        <v>24</v>
      </c>
      <c r="M2120" s="332" t="s">
        <v>24</v>
      </c>
      <c r="N2120" s="576">
        <v>42794</v>
      </c>
      <c r="O2120" s="199" t="s">
        <v>24</v>
      </c>
      <c r="P2120" s="199" t="s">
        <v>24</v>
      </c>
      <c r="Q2120" s="198" t="str">
        <f t="shared" si="186"/>
        <v>-</v>
      </c>
      <c r="R2120" s="181" t="str">
        <f t="shared" ca="1" si="187"/>
        <v>TIDAK MCU</v>
      </c>
      <c r="S2120" s="451" t="s">
        <v>11018</v>
      </c>
      <c r="T2120" s="1330">
        <v>44466</v>
      </c>
      <c r="U2120" s="344">
        <v>44466</v>
      </c>
      <c r="V2120" s="1311">
        <v>44466</v>
      </c>
      <c r="W2120" s="136" t="s">
        <v>24</v>
      </c>
      <c r="X2120" s="200"/>
      <c r="Y2120" s="201"/>
      <c r="Z2120" s="202"/>
      <c r="AA2120" s="1319" t="s">
        <v>929</v>
      </c>
      <c r="AB2120" s="230" t="s">
        <v>6961</v>
      </c>
      <c r="AC2120" s="230" t="s">
        <v>24</v>
      </c>
      <c r="AD2120" s="230" t="s">
        <v>24</v>
      </c>
      <c r="AE2120" s="213" t="s">
        <v>24</v>
      </c>
      <c r="AF2120" s="213" t="s">
        <v>24</v>
      </c>
      <c r="AG2120" s="213" t="s">
        <v>24</v>
      </c>
      <c r="AH2120" s="1305"/>
      <c r="AI2120" s="244" t="str">
        <f t="shared" si="184"/>
        <v>GD 705, GD 825DR 245 S-----</v>
      </c>
      <c r="AJ2120" s="1307">
        <f t="shared" si="188"/>
        <v>42794</v>
      </c>
      <c r="AK2120" s="199" t="s">
        <v>24</v>
      </c>
      <c r="AL2120" s="696">
        <v>42801</v>
      </c>
      <c r="AM2120" s="213"/>
      <c r="AN2120" s="244"/>
      <c r="AO2120" s="244"/>
      <c r="AP2120" s="213"/>
      <c r="AQ2120" s="243" t="s">
        <v>3094</v>
      </c>
      <c r="AR2120" s="213"/>
      <c r="AS2120" s="213"/>
      <c r="AT2120" s="213"/>
      <c r="AU2120" s="213"/>
      <c r="AV2120" s="885"/>
      <c r="AW2120" s="885"/>
      <c r="AX2120" s="885"/>
      <c r="AY2120" s="885"/>
      <c r="AZ2120" s="177"/>
    </row>
    <row r="2121" spans="2:52" ht="15" customHeight="1">
      <c r="B2121" s="1310">
        <v>2115</v>
      </c>
      <c r="C2121" s="553" t="s">
        <v>10248</v>
      </c>
      <c r="D2121" s="384" t="s">
        <v>230</v>
      </c>
      <c r="E2121" s="568" t="s">
        <v>4222</v>
      </c>
      <c r="F2121" s="311" t="s">
        <v>10249</v>
      </c>
      <c r="G2121" s="311" t="s">
        <v>102</v>
      </c>
      <c r="H2121" s="522" t="s">
        <v>24</v>
      </c>
      <c r="I2121" s="731">
        <v>35923</v>
      </c>
      <c r="J2121" s="231">
        <f t="shared" ca="1" si="185"/>
        <v>23</v>
      </c>
      <c r="K2121" s="176" t="s">
        <v>24</v>
      </c>
      <c r="L2121" s="170" t="s">
        <v>24</v>
      </c>
      <c r="M2121" s="173" t="s">
        <v>24</v>
      </c>
      <c r="N2121" s="576">
        <v>42782</v>
      </c>
      <c r="O2121" s="199" t="s">
        <v>24</v>
      </c>
      <c r="P2121" s="199" t="s">
        <v>24</v>
      </c>
      <c r="Q2121" s="198" t="str">
        <f t="shared" si="186"/>
        <v>-</v>
      </c>
      <c r="R2121" s="181" t="str">
        <f t="shared" ca="1" si="187"/>
        <v>TIDAK MCU</v>
      </c>
      <c r="S2121" s="451" t="s">
        <v>11019</v>
      </c>
      <c r="T2121" s="1330">
        <v>44324</v>
      </c>
      <c r="U2121" s="344">
        <v>44324</v>
      </c>
      <c r="V2121" s="1330" t="s">
        <v>24</v>
      </c>
      <c r="W2121" s="136" t="s">
        <v>24</v>
      </c>
      <c r="X2121" s="200"/>
      <c r="Y2121" s="201"/>
      <c r="Z2121" s="202"/>
      <c r="AA2121" s="1319" t="s">
        <v>925</v>
      </c>
      <c r="AB2121" s="230" t="s">
        <v>6967</v>
      </c>
      <c r="AC2121" s="230" t="s">
        <v>24</v>
      </c>
      <c r="AD2121" s="230" t="s">
        <v>24</v>
      </c>
      <c r="AE2121" s="213" t="s">
        <v>24</v>
      </c>
      <c r="AF2121" s="213" t="s">
        <v>24</v>
      </c>
      <c r="AG2121" s="213" t="s">
        <v>24</v>
      </c>
      <c r="AH2121" s="1305"/>
      <c r="AI2121" s="244" t="str">
        <f t="shared" si="184"/>
        <v>PC 200 - PC 2000HITACHI ZX 870-----</v>
      </c>
      <c r="AJ2121" s="1307">
        <f t="shared" si="188"/>
        <v>42782</v>
      </c>
      <c r="AK2121" s="1979">
        <v>43480</v>
      </c>
      <c r="AL2121" s="691">
        <v>43480</v>
      </c>
      <c r="AM2121" s="213"/>
      <c r="AN2121" s="244"/>
      <c r="AO2121" s="244"/>
      <c r="AP2121" s="213"/>
      <c r="AQ2121" s="1231" t="s">
        <v>3094</v>
      </c>
      <c r="AR2121" s="213"/>
      <c r="AS2121" s="213"/>
      <c r="AT2121" s="213"/>
      <c r="AU2121" s="213"/>
      <c r="AV2121" s="885"/>
      <c r="AW2121" s="885"/>
      <c r="AX2121" s="885"/>
      <c r="AY2121" s="885"/>
      <c r="AZ2121" s="177"/>
    </row>
    <row r="2122" spans="2:52" ht="15" customHeight="1">
      <c r="B2122" s="1310">
        <v>2116</v>
      </c>
      <c r="C2122" s="553" t="s">
        <v>10250</v>
      </c>
      <c r="D2122" s="384" t="s">
        <v>230</v>
      </c>
      <c r="E2122" s="568" t="s">
        <v>4222</v>
      </c>
      <c r="F2122" s="311" t="s">
        <v>10251</v>
      </c>
      <c r="G2122" s="311" t="s">
        <v>102</v>
      </c>
      <c r="H2122" s="522" t="s">
        <v>24</v>
      </c>
      <c r="I2122" s="731">
        <v>35087</v>
      </c>
      <c r="J2122" s="903">
        <f t="shared" ca="1" si="185"/>
        <v>26</v>
      </c>
      <c r="K2122" s="176" t="s">
        <v>24</v>
      </c>
      <c r="L2122" s="170" t="s">
        <v>24</v>
      </c>
      <c r="M2122" s="173" t="s">
        <v>24</v>
      </c>
      <c r="N2122" s="576">
        <v>42782</v>
      </c>
      <c r="O2122" s="199" t="s">
        <v>24</v>
      </c>
      <c r="P2122" s="199" t="s">
        <v>24</v>
      </c>
      <c r="Q2122" s="198" t="str">
        <f t="shared" si="186"/>
        <v>-</v>
      </c>
      <c r="R2122" s="181" t="str">
        <f t="shared" ca="1" si="187"/>
        <v>TIDAK MCU</v>
      </c>
      <c r="S2122" s="451" t="s">
        <v>11020</v>
      </c>
      <c r="T2122" s="1330">
        <v>44584</v>
      </c>
      <c r="U2122" s="217">
        <v>44584</v>
      </c>
      <c r="V2122" s="1330" t="s">
        <v>24</v>
      </c>
      <c r="W2122" s="136" t="s">
        <v>24</v>
      </c>
      <c r="X2122" s="200"/>
      <c r="Y2122" s="201"/>
      <c r="Z2122" s="202"/>
      <c r="AA2122" s="1319" t="s">
        <v>925</v>
      </c>
      <c r="AB2122" s="230" t="s">
        <v>6967</v>
      </c>
      <c r="AC2122" s="230" t="s">
        <v>6968</v>
      </c>
      <c r="AD2122" s="230" t="s">
        <v>24</v>
      </c>
      <c r="AE2122" s="213" t="s">
        <v>24</v>
      </c>
      <c r="AF2122" s="213" t="s">
        <v>24</v>
      </c>
      <c r="AG2122" s="213" t="s">
        <v>24</v>
      </c>
      <c r="AH2122" s="1305"/>
      <c r="AI2122" s="244" t="str">
        <f t="shared" si="184"/>
        <v>PC 200 - PC 2000HITACHI ZX 870HITACHI EX 1200----</v>
      </c>
      <c r="AJ2122" s="1307">
        <f t="shared" si="188"/>
        <v>42782</v>
      </c>
      <c r="AK2122" s="199">
        <v>43922</v>
      </c>
      <c r="AL2122" s="696">
        <v>43922</v>
      </c>
      <c r="AM2122" s="213"/>
      <c r="AN2122" s="244"/>
      <c r="AO2122" s="244"/>
      <c r="AP2122" s="213" t="s">
        <v>11983</v>
      </c>
      <c r="AQ2122" s="243" t="s">
        <v>3094</v>
      </c>
      <c r="AR2122" s="213"/>
      <c r="AS2122" s="213"/>
      <c r="AT2122" s="213"/>
      <c r="AU2122" s="213"/>
      <c r="AV2122" s="885"/>
      <c r="AW2122" s="885"/>
      <c r="AX2122" s="885"/>
      <c r="AY2122" s="885"/>
      <c r="AZ2122" s="177"/>
    </row>
    <row r="2123" spans="2:52" ht="15" customHeight="1">
      <c r="B2123" s="1310">
        <v>2117</v>
      </c>
      <c r="C2123" s="553" t="s">
        <v>10252</v>
      </c>
      <c r="D2123" s="384" t="s">
        <v>230</v>
      </c>
      <c r="E2123" s="568" t="s">
        <v>4222</v>
      </c>
      <c r="F2123" s="311" t="s">
        <v>10253</v>
      </c>
      <c r="G2123" s="311" t="s">
        <v>102</v>
      </c>
      <c r="H2123" s="522" t="s">
        <v>24</v>
      </c>
      <c r="I2123" s="731">
        <v>35557</v>
      </c>
      <c r="J2123" s="231">
        <f t="shared" ca="1" si="185"/>
        <v>24</v>
      </c>
      <c r="K2123" s="176" t="s">
        <v>24</v>
      </c>
      <c r="L2123" s="170" t="s">
        <v>24</v>
      </c>
      <c r="M2123" s="173" t="s">
        <v>24</v>
      </c>
      <c r="N2123" s="576">
        <v>42782</v>
      </c>
      <c r="O2123" s="199" t="s">
        <v>24</v>
      </c>
      <c r="P2123" s="199" t="s">
        <v>24</v>
      </c>
      <c r="Q2123" s="198" t="str">
        <f t="shared" si="186"/>
        <v>-</v>
      </c>
      <c r="R2123" s="181" t="str">
        <f t="shared" ca="1" si="187"/>
        <v>TIDAK MCU</v>
      </c>
      <c r="S2123" s="451" t="s">
        <v>11021</v>
      </c>
      <c r="T2123" s="1330">
        <v>44323</v>
      </c>
      <c r="U2123" s="344">
        <v>44323</v>
      </c>
      <c r="V2123" s="1330" t="s">
        <v>24</v>
      </c>
      <c r="W2123" s="136" t="s">
        <v>24</v>
      </c>
      <c r="X2123" s="200"/>
      <c r="Y2123" s="201"/>
      <c r="Z2123" s="952"/>
      <c r="AA2123" s="1305" t="s">
        <v>925</v>
      </c>
      <c r="AB2123" s="1020" t="s">
        <v>6967</v>
      </c>
      <c r="AC2123" s="230" t="s">
        <v>6968</v>
      </c>
      <c r="AD2123" s="230" t="s">
        <v>24</v>
      </c>
      <c r="AE2123" s="213" t="s">
        <v>24</v>
      </c>
      <c r="AF2123" s="213" t="s">
        <v>24</v>
      </c>
      <c r="AG2123" s="213" t="s">
        <v>24</v>
      </c>
      <c r="AH2123" s="1305"/>
      <c r="AI2123" s="244" t="str">
        <f t="shared" si="184"/>
        <v>PC 200 - PC 2000HITACHI ZX 870HITACHI EX 1200----</v>
      </c>
      <c r="AJ2123" s="1307">
        <f t="shared" si="188"/>
        <v>42782</v>
      </c>
      <c r="AK2123" s="199">
        <v>43922</v>
      </c>
      <c r="AL2123" s="696">
        <v>43922</v>
      </c>
      <c r="AM2123" s="213"/>
      <c r="AN2123" s="244"/>
      <c r="AO2123" s="244"/>
      <c r="AP2123" s="213" t="s">
        <v>11983</v>
      </c>
      <c r="AQ2123" s="1231" t="s">
        <v>3094</v>
      </c>
      <c r="AR2123" s="213"/>
      <c r="AS2123" s="213"/>
      <c r="AT2123" s="213"/>
      <c r="AU2123" s="213"/>
      <c r="AV2123" s="885"/>
      <c r="AW2123" s="885"/>
      <c r="AX2123" s="885"/>
      <c r="AY2123" s="885"/>
      <c r="AZ2123" s="177"/>
    </row>
    <row r="2124" spans="2:52" ht="15" customHeight="1">
      <c r="B2124" s="1310">
        <v>2118</v>
      </c>
      <c r="C2124" s="553" t="s">
        <v>10254</v>
      </c>
      <c r="D2124" s="384" t="s">
        <v>230</v>
      </c>
      <c r="E2124" s="568" t="s">
        <v>4222</v>
      </c>
      <c r="F2124" s="311" t="s">
        <v>10255</v>
      </c>
      <c r="G2124" s="311" t="s">
        <v>102</v>
      </c>
      <c r="H2124" s="522" t="s">
        <v>24</v>
      </c>
      <c r="I2124" s="731">
        <v>35417</v>
      </c>
      <c r="J2124" s="903">
        <f t="shared" ca="1" si="185"/>
        <v>25</v>
      </c>
      <c r="K2124" s="312" t="s">
        <v>24</v>
      </c>
      <c r="L2124" s="322" t="s">
        <v>24</v>
      </c>
      <c r="M2124" s="332" t="s">
        <v>24</v>
      </c>
      <c r="N2124" s="576">
        <v>42748</v>
      </c>
      <c r="O2124" s="199" t="s">
        <v>24</v>
      </c>
      <c r="P2124" s="199" t="s">
        <v>24</v>
      </c>
      <c r="Q2124" s="198" t="str">
        <f t="shared" si="186"/>
        <v>-</v>
      </c>
      <c r="R2124" s="181" t="str">
        <f t="shared" ca="1" si="187"/>
        <v>TIDAK MCU</v>
      </c>
      <c r="S2124" s="451" t="s">
        <v>11022</v>
      </c>
      <c r="T2124" s="1330">
        <v>44548</v>
      </c>
      <c r="U2124" s="344">
        <v>44548</v>
      </c>
      <c r="V2124" s="1330" t="s">
        <v>24</v>
      </c>
      <c r="W2124" s="136" t="s">
        <v>24</v>
      </c>
      <c r="X2124" s="200"/>
      <c r="Y2124" s="201"/>
      <c r="Z2124" s="202"/>
      <c r="AA2124" s="1319" t="s">
        <v>11338</v>
      </c>
      <c r="AB2124" s="230" t="s">
        <v>6967</v>
      </c>
      <c r="AC2124" s="230" t="s">
        <v>24</v>
      </c>
      <c r="AD2124" s="230" t="s">
        <v>24</v>
      </c>
      <c r="AE2124" s="213" t="s">
        <v>24</v>
      </c>
      <c r="AF2124" s="213" t="s">
        <v>24</v>
      </c>
      <c r="AG2124" s="213" t="s">
        <v>24</v>
      </c>
      <c r="AH2124" s="1305"/>
      <c r="AI2124" s="244" t="str">
        <f t="shared" si="184"/>
        <v>PC 300 - PC 2000HITACHI ZX 870-----</v>
      </c>
      <c r="AJ2124" s="1307">
        <f t="shared" si="188"/>
        <v>42748</v>
      </c>
      <c r="AK2124" s="1979">
        <v>43480</v>
      </c>
      <c r="AL2124" s="691">
        <v>43480</v>
      </c>
      <c r="AM2124" s="213"/>
      <c r="AN2124" s="244"/>
      <c r="AO2124" s="244"/>
      <c r="AP2124" s="213"/>
      <c r="AQ2124" s="243" t="s">
        <v>3094</v>
      </c>
      <c r="AR2124" s="213"/>
      <c r="AS2124" s="213"/>
      <c r="AT2124" s="213"/>
      <c r="AU2124" s="213"/>
      <c r="AV2124" s="885"/>
      <c r="AW2124" s="885"/>
      <c r="AX2124" s="885"/>
      <c r="AY2124" s="885"/>
      <c r="AZ2124" s="177"/>
    </row>
    <row r="2125" spans="2:52" ht="15" customHeight="1">
      <c r="B2125" s="1310">
        <v>2119</v>
      </c>
      <c r="C2125" s="553" t="s">
        <v>10256</v>
      </c>
      <c r="D2125" s="384" t="s">
        <v>230</v>
      </c>
      <c r="E2125" s="568" t="s">
        <v>4222</v>
      </c>
      <c r="F2125" s="311" t="s">
        <v>10257</v>
      </c>
      <c r="G2125" s="311" t="s">
        <v>102</v>
      </c>
      <c r="H2125" s="522" t="s">
        <v>24</v>
      </c>
      <c r="I2125" s="731">
        <v>35003</v>
      </c>
      <c r="J2125" s="231">
        <f t="shared" ca="1" si="185"/>
        <v>26</v>
      </c>
      <c r="K2125" s="176" t="s">
        <v>24</v>
      </c>
      <c r="L2125" s="170" t="s">
        <v>24</v>
      </c>
      <c r="M2125" s="173" t="s">
        <v>24</v>
      </c>
      <c r="N2125" s="576">
        <v>42748</v>
      </c>
      <c r="O2125" s="199" t="s">
        <v>24</v>
      </c>
      <c r="P2125" s="199" t="s">
        <v>24</v>
      </c>
      <c r="Q2125" s="198" t="str">
        <f t="shared" si="186"/>
        <v>-</v>
      </c>
      <c r="R2125" s="181" t="str">
        <f t="shared" ca="1" si="187"/>
        <v>TIDAK MCU</v>
      </c>
      <c r="S2125" s="451" t="s">
        <v>11023</v>
      </c>
      <c r="T2125" s="904">
        <v>44500</v>
      </c>
      <c r="U2125" s="344">
        <v>44500</v>
      </c>
      <c r="V2125" s="1330" t="s">
        <v>24</v>
      </c>
      <c r="W2125" s="136" t="s">
        <v>24</v>
      </c>
      <c r="X2125" s="200"/>
      <c r="Y2125" s="201"/>
      <c r="Z2125" s="202"/>
      <c r="AA2125" s="1319" t="s">
        <v>11338</v>
      </c>
      <c r="AB2125" s="230" t="s">
        <v>6967</v>
      </c>
      <c r="AC2125" s="230" t="s">
        <v>6968</v>
      </c>
      <c r="AD2125" s="230" t="s">
        <v>24</v>
      </c>
      <c r="AE2125" s="213" t="s">
        <v>24</v>
      </c>
      <c r="AF2125" s="213" t="s">
        <v>24</v>
      </c>
      <c r="AG2125" s="213" t="s">
        <v>24</v>
      </c>
      <c r="AH2125" s="1305"/>
      <c r="AI2125" s="244" t="str">
        <f t="shared" si="184"/>
        <v>PC 300 - PC 2000HITACHI ZX 870HITACHI EX 1200----</v>
      </c>
      <c r="AJ2125" s="1307">
        <f t="shared" si="188"/>
        <v>42748</v>
      </c>
      <c r="AK2125" s="1979">
        <v>43583</v>
      </c>
      <c r="AL2125" s="691">
        <v>43583</v>
      </c>
      <c r="AM2125" s="213"/>
      <c r="AN2125" s="244"/>
      <c r="AO2125" s="244"/>
      <c r="AP2125" s="213"/>
      <c r="AQ2125" s="213"/>
      <c r="AR2125" s="213"/>
      <c r="AS2125" s="213"/>
      <c r="AT2125" s="213"/>
      <c r="AU2125" s="213"/>
      <c r="AV2125" s="177"/>
      <c r="AW2125" s="177"/>
      <c r="AX2125" s="177"/>
      <c r="AY2125" s="177"/>
      <c r="AZ2125" s="177"/>
    </row>
    <row r="2126" spans="2:52" ht="15" customHeight="1">
      <c r="B2126" s="1310">
        <v>2120</v>
      </c>
      <c r="C2126" s="553" t="s">
        <v>10258</v>
      </c>
      <c r="D2126" s="384" t="s">
        <v>230</v>
      </c>
      <c r="E2126" s="684" t="s">
        <v>4222</v>
      </c>
      <c r="F2126" s="311" t="s">
        <v>10259</v>
      </c>
      <c r="G2126" s="311" t="s">
        <v>102</v>
      </c>
      <c r="H2126" s="522" t="s">
        <v>24</v>
      </c>
      <c r="I2126" s="731">
        <v>35170</v>
      </c>
      <c r="J2126" s="903">
        <f t="shared" ca="1" si="185"/>
        <v>26</v>
      </c>
      <c r="K2126" s="176" t="s">
        <v>24</v>
      </c>
      <c r="L2126" s="170" t="s">
        <v>24</v>
      </c>
      <c r="M2126" s="173" t="s">
        <v>24</v>
      </c>
      <c r="N2126" s="576">
        <v>42748</v>
      </c>
      <c r="O2126" s="199" t="s">
        <v>24</v>
      </c>
      <c r="P2126" s="199" t="s">
        <v>24</v>
      </c>
      <c r="Q2126" s="198" t="str">
        <f t="shared" si="186"/>
        <v>-</v>
      </c>
      <c r="R2126" s="181" t="str">
        <f t="shared" ca="1" si="187"/>
        <v>TIDAK MCU</v>
      </c>
      <c r="S2126" s="451" t="s">
        <v>11024</v>
      </c>
      <c r="T2126" s="1330">
        <v>44301</v>
      </c>
      <c r="U2126" s="344">
        <v>44301</v>
      </c>
      <c r="V2126" s="217" t="s">
        <v>24</v>
      </c>
      <c r="W2126" s="136" t="s">
        <v>24</v>
      </c>
      <c r="X2126" s="200"/>
      <c r="Y2126" s="201"/>
      <c r="Z2126" s="202"/>
      <c r="AA2126" s="1319" t="s">
        <v>925</v>
      </c>
      <c r="AB2126" s="230" t="s">
        <v>6967</v>
      </c>
      <c r="AC2126" s="230" t="s">
        <v>24</v>
      </c>
      <c r="AD2126" s="230" t="s">
        <v>24</v>
      </c>
      <c r="AE2126" s="213" t="s">
        <v>24</v>
      </c>
      <c r="AF2126" s="213" t="s">
        <v>24</v>
      </c>
      <c r="AG2126" s="213" t="s">
        <v>24</v>
      </c>
      <c r="AH2126" s="369"/>
      <c r="AI2126" s="244" t="str">
        <f t="shared" si="184"/>
        <v>PC 200 - PC 2000HITACHI ZX 870-----</v>
      </c>
      <c r="AJ2126" s="1307">
        <f t="shared" si="188"/>
        <v>42748</v>
      </c>
      <c r="AK2126" s="1979">
        <v>43480</v>
      </c>
      <c r="AL2126" s="691">
        <v>43480</v>
      </c>
      <c r="AM2126" s="213"/>
      <c r="AN2126" s="244"/>
      <c r="AO2126" s="244"/>
      <c r="AP2126" s="213"/>
      <c r="AQ2126" s="1231" t="s">
        <v>3094</v>
      </c>
      <c r="AR2126" s="213"/>
      <c r="AS2126" s="213"/>
      <c r="AT2126" s="213"/>
      <c r="AU2126" s="213"/>
      <c r="AV2126" s="885"/>
      <c r="AW2126" s="885"/>
      <c r="AX2126" s="885"/>
      <c r="AY2126" s="885"/>
      <c r="AZ2126" s="177"/>
    </row>
    <row r="2127" spans="2:52" ht="15" customHeight="1">
      <c r="B2127" s="1310">
        <v>2121</v>
      </c>
      <c r="C2127" s="553" t="s">
        <v>10260</v>
      </c>
      <c r="D2127" s="384" t="s">
        <v>230</v>
      </c>
      <c r="E2127" s="568" t="s">
        <v>4222</v>
      </c>
      <c r="F2127" s="311" t="s">
        <v>10261</v>
      </c>
      <c r="G2127" s="311" t="s">
        <v>102</v>
      </c>
      <c r="H2127" s="522" t="s">
        <v>24</v>
      </c>
      <c r="I2127" s="731">
        <v>35540</v>
      </c>
      <c r="J2127" s="903">
        <f t="shared" ca="1" si="185"/>
        <v>25</v>
      </c>
      <c r="K2127" s="176" t="s">
        <v>24</v>
      </c>
      <c r="L2127" s="170" t="s">
        <v>24</v>
      </c>
      <c r="M2127" s="173" t="s">
        <v>24</v>
      </c>
      <c r="N2127" s="576">
        <v>42782</v>
      </c>
      <c r="O2127" s="199" t="s">
        <v>24</v>
      </c>
      <c r="P2127" s="199" t="s">
        <v>24</v>
      </c>
      <c r="Q2127" s="198" t="str">
        <f t="shared" si="186"/>
        <v>-</v>
      </c>
      <c r="R2127" s="181" t="str">
        <f t="shared" ca="1" si="187"/>
        <v>TIDAK MCU</v>
      </c>
      <c r="S2127" s="451" t="s">
        <v>11025</v>
      </c>
      <c r="T2127" s="217">
        <v>44306</v>
      </c>
      <c r="U2127" s="344">
        <v>44306</v>
      </c>
      <c r="V2127" s="217" t="s">
        <v>24</v>
      </c>
      <c r="W2127" s="136" t="s">
        <v>24</v>
      </c>
      <c r="X2127" s="200"/>
      <c r="Y2127" s="201"/>
      <c r="Z2127" s="202"/>
      <c r="AA2127" s="1319" t="s">
        <v>928</v>
      </c>
      <c r="AB2127" s="230" t="s">
        <v>24</v>
      </c>
      <c r="AC2127" s="230" t="s">
        <v>24</v>
      </c>
      <c r="AD2127" s="230" t="s">
        <v>24</v>
      </c>
      <c r="AE2127" s="213" t="s">
        <v>24</v>
      </c>
      <c r="AF2127" s="213" t="s">
        <v>24</v>
      </c>
      <c r="AG2127" s="213" t="s">
        <v>24</v>
      </c>
      <c r="AH2127" s="1305"/>
      <c r="AI2127" s="244" t="str">
        <f t="shared" si="184"/>
        <v>DZ 85 - DZ 375------</v>
      </c>
      <c r="AJ2127" s="1307">
        <f t="shared" si="188"/>
        <v>42782</v>
      </c>
      <c r="AK2127" s="199" t="s">
        <v>24</v>
      </c>
      <c r="AL2127" s="696">
        <v>42789</v>
      </c>
      <c r="AM2127" s="213"/>
      <c r="AN2127" s="244"/>
      <c r="AO2127" s="244"/>
      <c r="AP2127" s="213"/>
      <c r="AQ2127" s="1231" t="s">
        <v>3094</v>
      </c>
      <c r="AR2127" s="213"/>
      <c r="AS2127" s="213"/>
      <c r="AT2127" s="213"/>
      <c r="AU2127" s="213"/>
      <c r="AV2127" s="885"/>
      <c r="AW2127" s="885"/>
      <c r="AX2127" s="885"/>
      <c r="AY2127" s="885"/>
      <c r="AZ2127" s="177"/>
    </row>
    <row r="2128" spans="2:52" ht="15" customHeight="1">
      <c r="B2128" s="1310">
        <v>2122</v>
      </c>
      <c r="C2128" s="553" t="s">
        <v>10262</v>
      </c>
      <c r="D2128" s="384" t="s">
        <v>230</v>
      </c>
      <c r="E2128" s="568" t="s">
        <v>4222</v>
      </c>
      <c r="F2128" s="311" t="s">
        <v>10263</v>
      </c>
      <c r="G2128" s="311" t="s">
        <v>102</v>
      </c>
      <c r="H2128" s="522" t="s">
        <v>24</v>
      </c>
      <c r="I2128" s="731">
        <v>35796</v>
      </c>
      <c r="J2128" s="903">
        <f t="shared" ca="1" si="185"/>
        <v>24</v>
      </c>
      <c r="K2128" s="176" t="s">
        <v>24</v>
      </c>
      <c r="L2128" s="170" t="s">
        <v>24</v>
      </c>
      <c r="M2128" s="173" t="s">
        <v>24</v>
      </c>
      <c r="N2128" s="576">
        <v>42782</v>
      </c>
      <c r="O2128" s="199" t="s">
        <v>24</v>
      </c>
      <c r="P2128" s="199" t="s">
        <v>24</v>
      </c>
      <c r="Q2128" s="198" t="str">
        <f t="shared" si="186"/>
        <v>-</v>
      </c>
      <c r="R2128" s="181" t="str">
        <f t="shared" ca="1" si="187"/>
        <v>TIDAK MCU</v>
      </c>
      <c r="S2128" s="451" t="s">
        <v>11026</v>
      </c>
      <c r="T2128" s="1330">
        <v>44562</v>
      </c>
      <c r="U2128" s="344">
        <v>44562</v>
      </c>
      <c r="V2128" s="217" t="s">
        <v>24</v>
      </c>
      <c r="W2128" s="136" t="s">
        <v>24</v>
      </c>
      <c r="X2128" s="200"/>
      <c r="Y2128" s="201"/>
      <c r="Z2128" s="202"/>
      <c r="AA2128" s="1319" t="s">
        <v>928</v>
      </c>
      <c r="AB2128" s="230" t="s">
        <v>926</v>
      </c>
      <c r="AC2128" s="230" t="s">
        <v>24</v>
      </c>
      <c r="AD2128" s="230" t="s">
        <v>24</v>
      </c>
      <c r="AE2128" s="213" t="s">
        <v>24</v>
      </c>
      <c r="AF2128" s="213" t="s">
        <v>24</v>
      </c>
      <c r="AG2128" s="213" t="s">
        <v>24</v>
      </c>
      <c r="AH2128" s="1305"/>
      <c r="AI2128" s="244" t="str">
        <f t="shared" ref="AI2128:AI2191" si="189">+CONCATENATE(AA2128,AB2128,AC2128,AD2128,AE2128,AF2128,AG2128)</f>
        <v>DZ 85 - DZ 375HD 465, HD 785-----</v>
      </c>
      <c r="AJ2128" s="1315">
        <f t="shared" si="188"/>
        <v>42782</v>
      </c>
      <c r="AK2128" s="199">
        <v>43920</v>
      </c>
      <c r="AL2128" s="614">
        <v>43920</v>
      </c>
      <c r="AM2128" s="213"/>
      <c r="AN2128" s="244"/>
      <c r="AO2128" s="244"/>
      <c r="AP2128" s="213" t="s">
        <v>926</v>
      </c>
      <c r="AQ2128" s="1231" t="s">
        <v>3094</v>
      </c>
      <c r="AR2128" s="213"/>
      <c r="AS2128" s="213"/>
      <c r="AT2128" s="213"/>
      <c r="AU2128" s="213"/>
      <c r="AV2128" s="885"/>
      <c r="AW2128" s="885"/>
      <c r="AX2128" s="885"/>
      <c r="AY2128" s="885"/>
      <c r="AZ2128" s="177"/>
    </row>
    <row r="2129" spans="2:52" ht="15" customHeight="1">
      <c r="B2129" s="1310">
        <v>2123</v>
      </c>
      <c r="C2129" s="553" t="s">
        <v>10264</v>
      </c>
      <c r="D2129" s="384" t="s">
        <v>230</v>
      </c>
      <c r="E2129" s="568" t="s">
        <v>4222</v>
      </c>
      <c r="F2129" s="311" t="s">
        <v>10265</v>
      </c>
      <c r="G2129" s="311" t="s">
        <v>102</v>
      </c>
      <c r="H2129" s="522" t="s">
        <v>24</v>
      </c>
      <c r="I2129" s="731">
        <v>35051</v>
      </c>
      <c r="J2129" s="231">
        <f t="shared" ca="1" si="185"/>
        <v>26</v>
      </c>
      <c r="K2129" s="176" t="s">
        <v>24</v>
      </c>
      <c r="L2129" s="170" t="s">
        <v>24</v>
      </c>
      <c r="M2129" s="173" t="s">
        <v>24</v>
      </c>
      <c r="N2129" s="576">
        <v>42774</v>
      </c>
      <c r="O2129" s="199" t="s">
        <v>24</v>
      </c>
      <c r="P2129" s="199" t="s">
        <v>24</v>
      </c>
      <c r="Q2129" s="198" t="str">
        <f t="shared" si="186"/>
        <v>-</v>
      </c>
      <c r="R2129" s="181" t="str">
        <f t="shared" ca="1" si="187"/>
        <v>TIDAK MCU</v>
      </c>
      <c r="S2129" s="451" t="s">
        <v>11027</v>
      </c>
      <c r="T2129" s="1330">
        <v>44548</v>
      </c>
      <c r="U2129" s="344">
        <v>44548</v>
      </c>
      <c r="V2129" s="217" t="s">
        <v>24</v>
      </c>
      <c r="W2129" s="136" t="s">
        <v>24</v>
      </c>
      <c r="X2129" s="200"/>
      <c r="Y2129" s="201"/>
      <c r="Z2129" s="202"/>
      <c r="AA2129" s="1319" t="s">
        <v>926</v>
      </c>
      <c r="AB2129" s="230" t="s">
        <v>24</v>
      </c>
      <c r="AC2129" s="230" t="s">
        <v>24</v>
      </c>
      <c r="AD2129" s="230" t="s">
        <v>24</v>
      </c>
      <c r="AE2129" s="213" t="s">
        <v>24</v>
      </c>
      <c r="AF2129" s="213" t="s">
        <v>24</v>
      </c>
      <c r="AG2129" s="213" t="s">
        <v>24</v>
      </c>
      <c r="AH2129" s="1305"/>
      <c r="AI2129" s="244" t="str">
        <f t="shared" si="189"/>
        <v>HD 465, HD 785------</v>
      </c>
      <c r="AJ2129" s="1307">
        <f t="shared" si="188"/>
        <v>42774</v>
      </c>
      <c r="AK2129" s="199" t="s">
        <v>24</v>
      </c>
      <c r="AL2129" s="696">
        <v>42781</v>
      </c>
      <c r="AM2129" s="213"/>
      <c r="AN2129" s="244"/>
      <c r="AO2129" s="244"/>
      <c r="AP2129" s="213"/>
      <c r="AQ2129" s="1231" t="s">
        <v>3094</v>
      </c>
      <c r="AR2129" s="213"/>
      <c r="AS2129" s="213"/>
      <c r="AT2129" s="213"/>
      <c r="AU2129" s="213"/>
      <c r="AV2129" s="177"/>
      <c r="AW2129" s="177"/>
      <c r="AX2129" s="177"/>
      <c r="AY2129" s="177"/>
      <c r="AZ2129" s="177"/>
    </row>
    <row r="2130" spans="2:52" ht="15" customHeight="1">
      <c r="B2130" s="1310">
        <v>2124</v>
      </c>
      <c r="C2130" s="553" t="s">
        <v>10266</v>
      </c>
      <c r="D2130" s="384" t="s">
        <v>230</v>
      </c>
      <c r="E2130" s="568" t="s">
        <v>4222</v>
      </c>
      <c r="F2130" s="311" t="s">
        <v>10267</v>
      </c>
      <c r="G2130" s="311" t="s">
        <v>102</v>
      </c>
      <c r="H2130" s="522" t="s">
        <v>24</v>
      </c>
      <c r="I2130" s="731">
        <v>34562</v>
      </c>
      <c r="J2130" s="1314">
        <f t="shared" ca="1" si="185"/>
        <v>27</v>
      </c>
      <c r="K2130" s="176" t="s">
        <v>24</v>
      </c>
      <c r="L2130" s="170" t="s">
        <v>24</v>
      </c>
      <c r="M2130" s="173" t="s">
        <v>24</v>
      </c>
      <c r="N2130" s="576">
        <v>42774</v>
      </c>
      <c r="O2130" s="199" t="s">
        <v>24</v>
      </c>
      <c r="P2130" s="199" t="s">
        <v>24</v>
      </c>
      <c r="Q2130" s="198" t="str">
        <f t="shared" si="186"/>
        <v>-</v>
      </c>
      <c r="R2130" s="181" t="str">
        <f t="shared" ca="1" si="187"/>
        <v>TIDAK MCU</v>
      </c>
      <c r="S2130" s="451" t="s">
        <v>11028</v>
      </c>
      <c r="T2130" s="1330">
        <v>44424</v>
      </c>
      <c r="U2130" s="344">
        <v>44424</v>
      </c>
      <c r="V2130" s="1330" t="s">
        <v>24</v>
      </c>
      <c r="W2130" s="1311" t="s">
        <v>24</v>
      </c>
      <c r="X2130" s="200"/>
      <c r="Y2130" s="201"/>
      <c r="Z2130" s="202"/>
      <c r="AA2130" s="1319" t="s">
        <v>926</v>
      </c>
      <c r="AB2130" s="230" t="s">
        <v>24</v>
      </c>
      <c r="AC2130" s="230" t="s">
        <v>24</v>
      </c>
      <c r="AD2130" s="230" t="s">
        <v>24</v>
      </c>
      <c r="AE2130" s="213" t="s">
        <v>24</v>
      </c>
      <c r="AF2130" s="213" t="s">
        <v>24</v>
      </c>
      <c r="AG2130" s="213" t="s">
        <v>24</v>
      </c>
      <c r="AH2130" s="1305"/>
      <c r="AI2130" s="244" t="str">
        <f t="shared" si="189"/>
        <v>HD 465, HD 785------</v>
      </c>
      <c r="AJ2130" s="1315">
        <f t="shared" si="188"/>
        <v>42774</v>
      </c>
      <c r="AK2130" s="199" t="s">
        <v>24</v>
      </c>
      <c r="AL2130" s="696">
        <v>42781</v>
      </c>
      <c r="AM2130" s="213"/>
      <c r="AN2130" s="244"/>
      <c r="AO2130" s="244"/>
      <c r="AP2130" s="213"/>
      <c r="AQ2130" s="180"/>
      <c r="AR2130" s="213"/>
      <c r="AS2130" s="213"/>
      <c r="AT2130" s="213"/>
      <c r="AU2130" s="213"/>
      <c r="AV2130" s="885"/>
      <c r="AW2130" s="885"/>
      <c r="AX2130" s="885"/>
      <c r="AY2130" s="885"/>
      <c r="AZ2130" s="177"/>
    </row>
    <row r="2131" spans="2:52" ht="15" customHeight="1">
      <c r="B2131" s="1310">
        <v>2125</v>
      </c>
      <c r="C2131" s="553" t="s">
        <v>10268</v>
      </c>
      <c r="D2131" s="384" t="s">
        <v>230</v>
      </c>
      <c r="E2131" s="521" t="s">
        <v>4222</v>
      </c>
      <c r="F2131" s="311" t="s">
        <v>10269</v>
      </c>
      <c r="G2131" s="311" t="s">
        <v>102</v>
      </c>
      <c r="H2131" s="522" t="s">
        <v>24</v>
      </c>
      <c r="I2131" s="731">
        <v>35710</v>
      </c>
      <c r="J2131" s="903">
        <f t="shared" ca="1" si="185"/>
        <v>24</v>
      </c>
      <c r="K2131" s="312" t="s">
        <v>24</v>
      </c>
      <c r="L2131" s="322" t="s">
        <v>24</v>
      </c>
      <c r="M2131" s="332" t="s">
        <v>24</v>
      </c>
      <c r="N2131" s="576">
        <v>42774</v>
      </c>
      <c r="O2131" s="199" t="s">
        <v>24</v>
      </c>
      <c r="P2131" s="199" t="s">
        <v>24</v>
      </c>
      <c r="Q2131" s="198" t="str">
        <f t="shared" si="186"/>
        <v>-</v>
      </c>
      <c r="R2131" s="181" t="str">
        <f t="shared" ca="1" si="187"/>
        <v>TIDAK MCU</v>
      </c>
      <c r="S2131" s="451" t="s">
        <v>11029</v>
      </c>
      <c r="T2131" s="1330">
        <v>44476</v>
      </c>
      <c r="U2131" s="344">
        <v>44476</v>
      </c>
      <c r="V2131" s="1330" t="s">
        <v>24</v>
      </c>
      <c r="W2131" s="136" t="s">
        <v>24</v>
      </c>
      <c r="X2131" s="200"/>
      <c r="Y2131" s="201"/>
      <c r="Z2131" s="202"/>
      <c r="AA2131" s="1319" t="s">
        <v>926</v>
      </c>
      <c r="AB2131" s="230" t="s">
        <v>24</v>
      </c>
      <c r="AC2131" s="230" t="s">
        <v>24</v>
      </c>
      <c r="AD2131" s="230" t="s">
        <v>24</v>
      </c>
      <c r="AE2131" s="213" t="s">
        <v>24</v>
      </c>
      <c r="AF2131" s="213" t="s">
        <v>24</v>
      </c>
      <c r="AG2131" s="213" t="s">
        <v>24</v>
      </c>
      <c r="AH2131" s="1305"/>
      <c r="AI2131" s="244" t="str">
        <f t="shared" si="189"/>
        <v>HD 465, HD 785------</v>
      </c>
      <c r="AJ2131" s="1307">
        <f t="shared" si="188"/>
        <v>42774</v>
      </c>
      <c r="AK2131" s="199" t="s">
        <v>24</v>
      </c>
      <c r="AL2131" s="696">
        <v>42781</v>
      </c>
      <c r="AM2131" s="213"/>
      <c r="AN2131" s="244"/>
      <c r="AO2131" s="244"/>
      <c r="AP2131" s="213"/>
      <c r="AQ2131" s="1231" t="s">
        <v>3094</v>
      </c>
      <c r="AR2131" s="213"/>
      <c r="AS2131" s="213"/>
      <c r="AT2131" s="213"/>
      <c r="AU2131" s="213"/>
      <c r="AV2131" s="885"/>
      <c r="AW2131" s="885"/>
      <c r="AX2131" s="885"/>
      <c r="AY2131" s="885"/>
      <c r="AZ2131" s="177"/>
    </row>
    <row r="2132" spans="2:52" ht="15" customHeight="1">
      <c r="B2132" s="1310">
        <v>2126</v>
      </c>
      <c r="C2132" s="553" t="s">
        <v>10270</v>
      </c>
      <c r="D2132" s="384" t="s">
        <v>230</v>
      </c>
      <c r="E2132" s="521" t="s">
        <v>4222</v>
      </c>
      <c r="F2132" s="311" t="s">
        <v>10271</v>
      </c>
      <c r="G2132" s="311" t="s">
        <v>102</v>
      </c>
      <c r="H2132" s="522" t="s">
        <v>24</v>
      </c>
      <c r="I2132" s="731">
        <v>33976</v>
      </c>
      <c r="J2132" s="1314">
        <f t="shared" ca="1" si="185"/>
        <v>29</v>
      </c>
      <c r="K2132" s="312" t="s">
        <v>24</v>
      </c>
      <c r="L2132" s="322" t="s">
        <v>24</v>
      </c>
      <c r="M2132" s="332" t="s">
        <v>24</v>
      </c>
      <c r="N2132" s="576">
        <v>42774</v>
      </c>
      <c r="O2132" s="199" t="s">
        <v>24</v>
      </c>
      <c r="P2132" s="199" t="s">
        <v>24</v>
      </c>
      <c r="Q2132" s="198" t="str">
        <f t="shared" si="186"/>
        <v>-</v>
      </c>
      <c r="R2132" s="181" t="str">
        <f t="shared" ca="1" si="187"/>
        <v>TIDAK MCU</v>
      </c>
      <c r="S2132" s="451" t="s">
        <v>11030</v>
      </c>
      <c r="T2132" s="1330">
        <v>44568</v>
      </c>
      <c r="U2132" s="344">
        <v>44568</v>
      </c>
      <c r="V2132" s="1330" t="s">
        <v>24</v>
      </c>
      <c r="W2132" s="1311" t="s">
        <v>24</v>
      </c>
      <c r="X2132" s="200"/>
      <c r="Y2132" s="201"/>
      <c r="Z2132" s="202"/>
      <c r="AA2132" s="1319" t="s">
        <v>926</v>
      </c>
      <c r="AB2132" s="230" t="s">
        <v>24</v>
      </c>
      <c r="AC2132" s="230" t="s">
        <v>24</v>
      </c>
      <c r="AD2132" s="230" t="s">
        <v>24</v>
      </c>
      <c r="AE2132" s="213" t="s">
        <v>24</v>
      </c>
      <c r="AF2132" s="213" t="s">
        <v>24</v>
      </c>
      <c r="AG2132" s="213" t="s">
        <v>24</v>
      </c>
      <c r="AH2132" s="1305"/>
      <c r="AI2132" s="244" t="str">
        <f t="shared" si="189"/>
        <v>HD 465, HD 785------</v>
      </c>
      <c r="AJ2132" s="1315">
        <f t="shared" si="188"/>
        <v>42774</v>
      </c>
      <c r="AK2132" s="199" t="s">
        <v>24</v>
      </c>
      <c r="AL2132" s="696">
        <v>42781</v>
      </c>
      <c r="AM2132" s="213"/>
      <c r="AN2132" s="244"/>
      <c r="AO2132" s="244"/>
      <c r="AP2132" s="213"/>
      <c r="AQ2132" s="213"/>
      <c r="AR2132" s="213"/>
      <c r="AS2132" s="213"/>
      <c r="AT2132" s="213"/>
      <c r="AU2132" s="213"/>
      <c r="AV2132" s="885"/>
      <c r="AW2132" s="885"/>
      <c r="AX2132" s="885"/>
      <c r="AY2132" s="885"/>
      <c r="AZ2132" s="177"/>
    </row>
    <row r="2133" spans="2:52" ht="15" customHeight="1">
      <c r="B2133" s="1310">
        <v>2127</v>
      </c>
      <c r="C2133" s="553" t="s">
        <v>10272</v>
      </c>
      <c r="D2133" s="232" t="s">
        <v>230</v>
      </c>
      <c r="E2133" s="521" t="s">
        <v>4222</v>
      </c>
      <c r="F2133" s="311" t="s">
        <v>10273</v>
      </c>
      <c r="G2133" s="311" t="s">
        <v>102</v>
      </c>
      <c r="H2133" s="522" t="s">
        <v>24</v>
      </c>
      <c r="I2133" s="731">
        <v>35473</v>
      </c>
      <c r="J2133" s="903">
        <f t="shared" ca="1" si="185"/>
        <v>25</v>
      </c>
      <c r="K2133" s="312" t="s">
        <v>24</v>
      </c>
      <c r="L2133" s="322" t="s">
        <v>24</v>
      </c>
      <c r="M2133" s="332" t="s">
        <v>24</v>
      </c>
      <c r="N2133" s="576">
        <v>42774</v>
      </c>
      <c r="O2133" s="199" t="s">
        <v>24</v>
      </c>
      <c r="P2133" s="199" t="s">
        <v>24</v>
      </c>
      <c r="Q2133" s="198" t="str">
        <f t="shared" si="186"/>
        <v>-</v>
      </c>
      <c r="R2133" s="181" t="str">
        <f t="shared" ca="1" si="187"/>
        <v>TIDAK MCU</v>
      </c>
      <c r="S2133" s="451" t="s">
        <v>11031</v>
      </c>
      <c r="T2133" s="1330">
        <v>44604</v>
      </c>
      <c r="U2133" s="344">
        <v>44604</v>
      </c>
      <c r="V2133" s="1330" t="s">
        <v>24</v>
      </c>
      <c r="W2133" s="136" t="s">
        <v>24</v>
      </c>
      <c r="X2133" s="200"/>
      <c r="Y2133" s="201"/>
      <c r="Z2133" s="202"/>
      <c r="AA2133" s="1319" t="s">
        <v>926</v>
      </c>
      <c r="AB2133" s="230" t="s">
        <v>24</v>
      </c>
      <c r="AC2133" s="230" t="s">
        <v>24</v>
      </c>
      <c r="AD2133" s="230" t="s">
        <v>24</v>
      </c>
      <c r="AE2133" s="213" t="s">
        <v>24</v>
      </c>
      <c r="AF2133" s="213" t="s">
        <v>24</v>
      </c>
      <c r="AG2133" s="213" t="s">
        <v>24</v>
      </c>
      <c r="AH2133" s="1305"/>
      <c r="AI2133" s="244" t="str">
        <f t="shared" si="189"/>
        <v>HD 465, HD 785------</v>
      </c>
      <c r="AJ2133" s="1307">
        <f t="shared" si="188"/>
        <v>42774</v>
      </c>
      <c r="AK2133" s="199" t="s">
        <v>24</v>
      </c>
      <c r="AL2133" s="696">
        <v>42781</v>
      </c>
      <c r="AM2133" s="213"/>
      <c r="AN2133" s="244"/>
      <c r="AO2133" s="244"/>
      <c r="AP2133" s="213"/>
      <c r="AQ2133" s="213"/>
      <c r="AR2133" s="213"/>
      <c r="AS2133" s="213"/>
      <c r="AT2133" s="213"/>
      <c r="AU2133" s="213"/>
      <c r="AV2133" s="885"/>
      <c r="AW2133" s="885"/>
      <c r="AX2133" s="885"/>
      <c r="AY2133" s="885"/>
      <c r="AZ2133" s="177"/>
    </row>
    <row r="2134" spans="2:52" ht="15" customHeight="1">
      <c r="B2134" s="1310">
        <v>2128</v>
      </c>
      <c r="C2134" s="553" t="s">
        <v>10274</v>
      </c>
      <c r="D2134" s="384" t="s">
        <v>230</v>
      </c>
      <c r="E2134" s="521" t="s">
        <v>4222</v>
      </c>
      <c r="F2134" s="311" t="s">
        <v>10275</v>
      </c>
      <c r="G2134" s="311" t="s">
        <v>102</v>
      </c>
      <c r="H2134" s="522" t="s">
        <v>24</v>
      </c>
      <c r="I2134" s="731">
        <v>35022</v>
      </c>
      <c r="J2134" s="903">
        <f t="shared" ca="1" si="185"/>
        <v>26</v>
      </c>
      <c r="K2134" s="312" t="s">
        <v>24</v>
      </c>
      <c r="L2134" s="322" t="s">
        <v>24</v>
      </c>
      <c r="M2134" s="332" t="s">
        <v>24</v>
      </c>
      <c r="N2134" s="576">
        <v>42774</v>
      </c>
      <c r="O2134" s="199" t="s">
        <v>24</v>
      </c>
      <c r="P2134" s="199" t="s">
        <v>24</v>
      </c>
      <c r="Q2134" s="198" t="str">
        <f t="shared" si="186"/>
        <v>-</v>
      </c>
      <c r="R2134" s="181" t="str">
        <f t="shared" ca="1" si="187"/>
        <v>TIDAK MCU</v>
      </c>
      <c r="S2134" s="451" t="s">
        <v>11032</v>
      </c>
      <c r="T2134" s="1330">
        <v>44519</v>
      </c>
      <c r="U2134" s="344">
        <v>44519</v>
      </c>
      <c r="V2134" s="1330" t="s">
        <v>24</v>
      </c>
      <c r="W2134" s="136" t="s">
        <v>24</v>
      </c>
      <c r="X2134" s="200"/>
      <c r="Y2134" s="201"/>
      <c r="Z2134" s="202"/>
      <c r="AA2134" s="1319" t="s">
        <v>926</v>
      </c>
      <c r="AB2134" s="230" t="s">
        <v>24</v>
      </c>
      <c r="AC2134" s="230" t="s">
        <v>24</v>
      </c>
      <c r="AD2134" s="230" t="s">
        <v>24</v>
      </c>
      <c r="AE2134" s="213" t="s">
        <v>24</v>
      </c>
      <c r="AF2134" s="213" t="s">
        <v>24</v>
      </c>
      <c r="AG2134" s="213" t="s">
        <v>24</v>
      </c>
      <c r="AH2134" s="1305"/>
      <c r="AI2134" s="244" t="str">
        <f t="shared" si="189"/>
        <v>HD 465, HD 785------</v>
      </c>
      <c r="AJ2134" s="1307">
        <f t="shared" si="188"/>
        <v>42774</v>
      </c>
      <c r="AK2134" s="199" t="s">
        <v>24</v>
      </c>
      <c r="AL2134" s="696">
        <v>42781</v>
      </c>
      <c r="AM2134" s="213"/>
      <c r="AN2134" s="244"/>
      <c r="AO2134" s="244"/>
      <c r="AP2134" s="213"/>
      <c r="AQ2134" s="213"/>
      <c r="AR2134" s="213"/>
      <c r="AS2134" s="213"/>
      <c r="AT2134" s="213"/>
      <c r="AU2134" s="213"/>
      <c r="AV2134" s="885"/>
      <c r="AW2134" s="885"/>
      <c r="AX2134" s="885"/>
      <c r="AY2134" s="885"/>
      <c r="AZ2134" s="177"/>
    </row>
    <row r="2135" spans="2:52" ht="15" customHeight="1">
      <c r="B2135" s="1310">
        <v>2129</v>
      </c>
      <c r="C2135" s="553" t="s">
        <v>10276</v>
      </c>
      <c r="D2135" s="384" t="s">
        <v>230</v>
      </c>
      <c r="E2135" s="554" t="s">
        <v>4222</v>
      </c>
      <c r="F2135" s="311" t="s">
        <v>10277</v>
      </c>
      <c r="G2135" s="311" t="s">
        <v>102</v>
      </c>
      <c r="H2135" s="522" t="s">
        <v>24</v>
      </c>
      <c r="I2135" s="731">
        <v>35605</v>
      </c>
      <c r="J2135" s="903">
        <f t="shared" ca="1" si="185"/>
        <v>24</v>
      </c>
      <c r="K2135" s="312" t="s">
        <v>24</v>
      </c>
      <c r="L2135" s="322" t="s">
        <v>24</v>
      </c>
      <c r="M2135" s="332" t="s">
        <v>24</v>
      </c>
      <c r="N2135" s="576">
        <v>42774</v>
      </c>
      <c r="O2135" s="199" t="s">
        <v>24</v>
      </c>
      <c r="P2135" s="199" t="s">
        <v>24</v>
      </c>
      <c r="Q2135" s="198" t="str">
        <f t="shared" si="186"/>
        <v>-</v>
      </c>
      <c r="R2135" s="181" t="str">
        <f t="shared" ca="1" si="187"/>
        <v>TIDAK MCU</v>
      </c>
      <c r="S2135" s="451" t="s">
        <v>11033</v>
      </c>
      <c r="T2135" s="1330">
        <v>44371</v>
      </c>
      <c r="U2135" s="344">
        <v>44371</v>
      </c>
      <c r="V2135" s="1330" t="s">
        <v>24</v>
      </c>
      <c r="W2135" s="136" t="s">
        <v>24</v>
      </c>
      <c r="X2135" s="200"/>
      <c r="Y2135" s="201"/>
      <c r="Z2135" s="202"/>
      <c r="AA2135" s="1319" t="s">
        <v>926</v>
      </c>
      <c r="AB2135" s="230" t="s">
        <v>24</v>
      </c>
      <c r="AC2135" s="230" t="s">
        <v>24</v>
      </c>
      <c r="AD2135" s="230" t="s">
        <v>24</v>
      </c>
      <c r="AE2135" s="213" t="s">
        <v>24</v>
      </c>
      <c r="AF2135" s="213" t="s">
        <v>24</v>
      </c>
      <c r="AG2135" s="213" t="s">
        <v>24</v>
      </c>
      <c r="AH2135" s="369"/>
      <c r="AI2135" s="244" t="str">
        <f t="shared" si="189"/>
        <v>HD 465, HD 785------</v>
      </c>
      <c r="AJ2135" s="1307">
        <f t="shared" si="188"/>
        <v>42774</v>
      </c>
      <c r="AK2135" s="199">
        <v>43977</v>
      </c>
      <c r="AL2135" s="696">
        <v>42781</v>
      </c>
      <c r="AM2135" s="213"/>
      <c r="AN2135" s="244"/>
      <c r="AO2135" s="244"/>
      <c r="AP2135" s="213"/>
      <c r="AQ2135" s="1231" t="s">
        <v>3094</v>
      </c>
      <c r="AR2135" s="213"/>
      <c r="AS2135" s="213"/>
      <c r="AT2135" s="213"/>
      <c r="AU2135" s="213"/>
      <c r="AV2135" s="885"/>
      <c r="AW2135" s="885"/>
      <c r="AX2135" s="885"/>
      <c r="AY2135" s="885"/>
      <c r="AZ2135" s="177"/>
    </row>
    <row r="2136" spans="2:52" ht="15" customHeight="1">
      <c r="B2136" s="1310">
        <v>2130</v>
      </c>
      <c r="C2136" s="553" t="s">
        <v>10278</v>
      </c>
      <c r="D2136" s="384" t="s">
        <v>230</v>
      </c>
      <c r="E2136" s="521" t="s">
        <v>4222</v>
      </c>
      <c r="F2136" s="311" t="s">
        <v>10279</v>
      </c>
      <c r="G2136" s="311" t="s">
        <v>102</v>
      </c>
      <c r="H2136" s="522" t="s">
        <v>24</v>
      </c>
      <c r="I2136" s="731">
        <v>34286</v>
      </c>
      <c r="J2136" s="903">
        <f t="shared" ca="1" si="185"/>
        <v>28</v>
      </c>
      <c r="K2136" s="312" t="s">
        <v>24</v>
      </c>
      <c r="L2136" s="322" t="s">
        <v>24</v>
      </c>
      <c r="M2136" s="332" t="s">
        <v>24</v>
      </c>
      <c r="N2136" s="576">
        <v>42774</v>
      </c>
      <c r="O2136" s="199" t="s">
        <v>24</v>
      </c>
      <c r="P2136" s="199" t="s">
        <v>24</v>
      </c>
      <c r="Q2136" s="198" t="str">
        <f t="shared" si="186"/>
        <v>-</v>
      </c>
      <c r="R2136" s="181" t="str">
        <f t="shared" ca="1" si="187"/>
        <v>TIDAK MCU</v>
      </c>
      <c r="S2136" s="451" t="s">
        <v>11034</v>
      </c>
      <c r="T2136" s="1330">
        <v>44513</v>
      </c>
      <c r="U2136" s="344">
        <v>44513</v>
      </c>
      <c r="V2136" s="904" t="s">
        <v>24</v>
      </c>
      <c r="W2136" s="136" t="s">
        <v>24</v>
      </c>
      <c r="X2136" s="200"/>
      <c r="Y2136" s="201"/>
      <c r="Z2136" s="202"/>
      <c r="AA2136" s="1319" t="s">
        <v>926</v>
      </c>
      <c r="AB2136" s="230" t="s">
        <v>24</v>
      </c>
      <c r="AC2136" s="230" t="s">
        <v>24</v>
      </c>
      <c r="AD2136" s="230" t="s">
        <v>24</v>
      </c>
      <c r="AE2136" s="213" t="s">
        <v>24</v>
      </c>
      <c r="AF2136" s="213" t="s">
        <v>24</v>
      </c>
      <c r="AG2136" s="213" t="s">
        <v>24</v>
      </c>
      <c r="AH2136" s="1305"/>
      <c r="AI2136" s="244" t="str">
        <f t="shared" si="189"/>
        <v>HD 465, HD 785------</v>
      </c>
      <c r="AJ2136" s="1307">
        <f t="shared" si="188"/>
        <v>42774</v>
      </c>
      <c r="AK2136" s="199" t="s">
        <v>24</v>
      </c>
      <c r="AL2136" s="696">
        <v>42781</v>
      </c>
      <c r="AM2136" s="213"/>
      <c r="AN2136" s="244"/>
      <c r="AO2136" s="244"/>
      <c r="AP2136" s="213"/>
      <c r="AQ2136" s="180" t="s">
        <v>3094</v>
      </c>
      <c r="AR2136" s="213"/>
      <c r="AS2136" s="213"/>
      <c r="AT2136" s="213"/>
      <c r="AU2136" s="213"/>
      <c r="AV2136" s="885"/>
      <c r="AW2136" s="885"/>
      <c r="AX2136" s="885"/>
      <c r="AY2136" s="885"/>
      <c r="AZ2136" s="177"/>
    </row>
    <row r="2137" spans="2:52" ht="15" customHeight="1">
      <c r="B2137" s="1310">
        <v>2131</v>
      </c>
      <c r="C2137" s="553" t="s">
        <v>10280</v>
      </c>
      <c r="D2137" s="384" t="s">
        <v>230</v>
      </c>
      <c r="E2137" s="684" t="s">
        <v>4222</v>
      </c>
      <c r="F2137" s="311" t="s">
        <v>10281</v>
      </c>
      <c r="G2137" s="311" t="s">
        <v>102</v>
      </c>
      <c r="H2137" s="522" t="s">
        <v>24</v>
      </c>
      <c r="I2137" s="731">
        <v>35247</v>
      </c>
      <c r="J2137" s="231">
        <f t="shared" ca="1" si="185"/>
        <v>25</v>
      </c>
      <c r="K2137" s="312" t="s">
        <v>24</v>
      </c>
      <c r="L2137" s="322" t="s">
        <v>24</v>
      </c>
      <c r="M2137" s="332" t="s">
        <v>24</v>
      </c>
      <c r="N2137" s="576">
        <v>42774</v>
      </c>
      <c r="O2137" s="199" t="s">
        <v>24</v>
      </c>
      <c r="P2137" s="199" t="s">
        <v>24</v>
      </c>
      <c r="Q2137" s="198" t="str">
        <f t="shared" si="186"/>
        <v>-</v>
      </c>
      <c r="R2137" s="181" t="str">
        <f t="shared" ca="1" si="187"/>
        <v>TIDAK MCU</v>
      </c>
      <c r="S2137" s="451" t="s">
        <v>11035</v>
      </c>
      <c r="T2137" s="1330">
        <v>44378</v>
      </c>
      <c r="U2137" s="344">
        <v>44378</v>
      </c>
      <c r="V2137" s="1330" t="s">
        <v>24</v>
      </c>
      <c r="W2137" s="136" t="s">
        <v>24</v>
      </c>
      <c r="X2137" s="200"/>
      <c r="Y2137" s="201"/>
      <c r="Z2137" s="202"/>
      <c r="AA2137" s="1319" t="s">
        <v>926</v>
      </c>
      <c r="AB2137" s="230" t="s">
        <v>24</v>
      </c>
      <c r="AC2137" s="230" t="s">
        <v>24</v>
      </c>
      <c r="AD2137" s="230" t="s">
        <v>24</v>
      </c>
      <c r="AE2137" s="213" t="s">
        <v>24</v>
      </c>
      <c r="AF2137" s="213" t="s">
        <v>24</v>
      </c>
      <c r="AG2137" s="213" t="s">
        <v>24</v>
      </c>
      <c r="AH2137" s="1305"/>
      <c r="AI2137" s="244" t="str">
        <f t="shared" si="189"/>
        <v>HD 465, HD 785------</v>
      </c>
      <c r="AJ2137" s="1307">
        <f t="shared" si="188"/>
        <v>42774</v>
      </c>
      <c r="AK2137" s="199" t="s">
        <v>24</v>
      </c>
      <c r="AL2137" s="696">
        <v>42781</v>
      </c>
      <c r="AM2137" s="213"/>
      <c r="AN2137" s="244"/>
      <c r="AO2137" s="244"/>
      <c r="AP2137" s="213"/>
      <c r="AQ2137" s="243" t="s">
        <v>3094</v>
      </c>
      <c r="AR2137" s="213"/>
      <c r="AS2137" s="213"/>
      <c r="AT2137" s="213"/>
      <c r="AU2137" s="213"/>
      <c r="AV2137" s="885"/>
      <c r="AW2137" s="885"/>
      <c r="AX2137" s="885"/>
      <c r="AY2137" s="885"/>
      <c r="AZ2137" s="885"/>
    </row>
    <row r="2138" spans="2:52" ht="15" customHeight="1">
      <c r="B2138" s="1310">
        <v>2132</v>
      </c>
      <c r="C2138" s="553" t="s">
        <v>10282</v>
      </c>
      <c r="D2138" s="384" t="s">
        <v>230</v>
      </c>
      <c r="E2138" s="521" t="s">
        <v>4222</v>
      </c>
      <c r="F2138" s="311" t="s">
        <v>10283</v>
      </c>
      <c r="G2138" s="311" t="s">
        <v>102</v>
      </c>
      <c r="H2138" s="522" t="s">
        <v>24</v>
      </c>
      <c r="I2138" s="731">
        <v>34774</v>
      </c>
      <c r="J2138" s="231">
        <f t="shared" ca="1" si="185"/>
        <v>27</v>
      </c>
      <c r="K2138" s="176" t="s">
        <v>24</v>
      </c>
      <c r="L2138" s="170" t="s">
        <v>24</v>
      </c>
      <c r="M2138" s="173" t="s">
        <v>24</v>
      </c>
      <c r="N2138" s="576">
        <v>42774</v>
      </c>
      <c r="O2138" s="199" t="s">
        <v>24</v>
      </c>
      <c r="P2138" s="199" t="s">
        <v>24</v>
      </c>
      <c r="Q2138" s="198" t="str">
        <f t="shared" si="186"/>
        <v>-</v>
      </c>
      <c r="R2138" s="181" t="str">
        <f t="shared" ca="1" si="187"/>
        <v>TIDAK MCU</v>
      </c>
      <c r="S2138" s="451" t="s">
        <v>11036</v>
      </c>
      <c r="T2138" s="1330">
        <v>44636</v>
      </c>
      <c r="U2138" s="344">
        <v>44636</v>
      </c>
      <c r="V2138" s="1330" t="s">
        <v>24</v>
      </c>
      <c r="W2138" s="136" t="s">
        <v>24</v>
      </c>
      <c r="X2138" s="200"/>
      <c r="Y2138" s="201"/>
      <c r="Z2138" s="202"/>
      <c r="AA2138" s="1319" t="s">
        <v>926</v>
      </c>
      <c r="AB2138" s="230" t="s">
        <v>24</v>
      </c>
      <c r="AC2138" s="230" t="s">
        <v>24</v>
      </c>
      <c r="AD2138" s="230" t="s">
        <v>24</v>
      </c>
      <c r="AE2138" s="213" t="s">
        <v>24</v>
      </c>
      <c r="AF2138" s="213" t="s">
        <v>24</v>
      </c>
      <c r="AG2138" s="213" t="s">
        <v>24</v>
      </c>
      <c r="AH2138" s="1305"/>
      <c r="AI2138" s="244" t="str">
        <f t="shared" si="189"/>
        <v>HD 465, HD 785------</v>
      </c>
      <c r="AJ2138" s="1307">
        <f t="shared" si="188"/>
        <v>42774</v>
      </c>
      <c r="AK2138" s="199" t="s">
        <v>24</v>
      </c>
      <c r="AL2138" s="696">
        <v>42781</v>
      </c>
      <c r="AM2138" s="213"/>
      <c r="AN2138" s="244"/>
      <c r="AO2138" s="244"/>
      <c r="AP2138" s="213"/>
      <c r="AQ2138" s="243" t="s">
        <v>3094</v>
      </c>
      <c r="AR2138" s="213"/>
      <c r="AS2138" s="213"/>
      <c r="AT2138" s="213"/>
      <c r="AU2138" s="213"/>
      <c r="AV2138" s="885"/>
      <c r="AW2138" s="885"/>
      <c r="AX2138" s="885"/>
      <c r="AY2138" s="885"/>
      <c r="AZ2138" s="177"/>
    </row>
    <row r="2139" spans="2:52" ht="15" customHeight="1">
      <c r="B2139" s="1310">
        <v>2133</v>
      </c>
      <c r="C2139" s="677" t="s">
        <v>10284</v>
      </c>
      <c r="D2139" s="684" t="s">
        <v>230</v>
      </c>
      <c r="E2139" s="521" t="s">
        <v>4222</v>
      </c>
      <c r="F2139" s="311" t="s">
        <v>10285</v>
      </c>
      <c r="G2139" s="311" t="s">
        <v>102</v>
      </c>
      <c r="H2139" s="522" t="s">
        <v>24</v>
      </c>
      <c r="I2139" s="731">
        <v>34750</v>
      </c>
      <c r="J2139" s="231">
        <f t="shared" ca="1" si="185"/>
        <v>27</v>
      </c>
      <c r="K2139" s="176" t="s">
        <v>24</v>
      </c>
      <c r="L2139" s="170" t="s">
        <v>24</v>
      </c>
      <c r="M2139" s="173" t="s">
        <v>24</v>
      </c>
      <c r="N2139" s="576">
        <v>42774</v>
      </c>
      <c r="O2139" s="199" t="s">
        <v>24</v>
      </c>
      <c r="P2139" s="199" t="s">
        <v>24</v>
      </c>
      <c r="Q2139" s="198" t="str">
        <f t="shared" si="186"/>
        <v>-</v>
      </c>
      <c r="R2139" s="181" t="str">
        <f t="shared" ca="1" si="187"/>
        <v>TIDAK MCU</v>
      </c>
      <c r="S2139" s="451" t="s">
        <v>11037</v>
      </c>
      <c r="T2139" s="1330">
        <v>44612</v>
      </c>
      <c r="U2139" s="344">
        <v>44612</v>
      </c>
      <c r="V2139" s="1330" t="s">
        <v>24</v>
      </c>
      <c r="W2139" s="136" t="s">
        <v>24</v>
      </c>
      <c r="X2139" s="200"/>
      <c r="Y2139" s="201"/>
      <c r="Z2139" s="202"/>
      <c r="AA2139" s="1319" t="s">
        <v>926</v>
      </c>
      <c r="AB2139" s="230" t="s">
        <v>24</v>
      </c>
      <c r="AC2139" s="230" t="s">
        <v>24</v>
      </c>
      <c r="AD2139" s="230" t="s">
        <v>24</v>
      </c>
      <c r="AE2139" s="213" t="s">
        <v>24</v>
      </c>
      <c r="AF2139" s="213" t="s">
        <v>24</v>
      </c>
      <c r="AG2139" s="213" t="s">
        <v>24</v>
      </c>
      <c r="AH2139" s="1305"/>
      <c r="AI2139" s="244" t="str">
        <f t="shared" si="189"/>
        <v>HD 465, HD 785------</v>
      </c>
      <c r="AJ2139" s="1307">
        <f t="shared" si="188"/>
        <v>42774</v>
      </c>
      <c r="AK2139" s="199" t="s">
        <v>24</v>
      </c>
      <c r="AL2139" s="696">
        <v>42781</v>
      </c>
      <c r="AM2139" s="213"/>
      <c r="AN2139" s="244"/>
      <c r="AO2139" s="244"/>
      <c r="AP2139" s="213"/>
      <c r="AQ2139" s="180"/>
      <c r="AR2139" s="213"/>
      <c r="AS2139" s="213"/>
      <c r="AT2139" s="213"/>
      <c r="AU2139" s="213"/>
      <c r="AV2139" s="885"/>
      <c r="AW2139" s="885"/>
      <c r="AX2139" s="885"/>
      <c r="AY2139" s="885"/>
      <c r="AZ2139" s="177"/>
    </row>
    <row r="2140" spans="2:52" ht="15" customHeight="1">
      <c r="B2140" s="1310">
        <v>2134</v>
      </c>
      <c r="C2140" s="677" t="s">
        <v>10286</v>
      </c>
      <c r="D2140" s="2158" t="s">
        <v>230</v>
      </c>
      <c r="E2140" s="521" t="s">
        <v>4222</v>
      </c>
      <c r="F2140" s="311" t="s">
        <v>10287</v>
      </c>
      <c r="G2140" s="311" t="s">
        <v>102</v>
      </c>
      <c r="H2140" s="935" t="s">
        <v>24</v>
      </c>
      <c r="I2140" s="731">
        <v>34978</v>
      </c>
      <c r="J2140" s="231">
        <f t="shared" ca="1" si="185"/>
        <v>26</v>
      </c>
      <c r="K2140" s="176" t="s">
        <v>24</v>
      </c>
      <c r="L2140" s="170" t="s">
        <v>24</v>
      </c>
      <c r="M2140" s="173" t="s">
        <v>24</v>
      </c>
      <c r="N2140" s="576">
        <v>42774</v>
      </c>
      <c r="O2140" s="199" t="s">
        <v>24</v>
      </c>
      <c r="P2140" s="199" t="s">
        <v>24</v>
      </c>
      <c r="Q2140" s="198" t="str">
        <f t="shared" si="186"/>
        <v>-</v>
      </c>
      <c r="R2140" s="181" t="str">
        <f t="shared" ca="1" si="187"/>
        <v>TIDAK MCU</v>
      </c>
      <c r="S2140" s="451" t="s">
        <v>11038</v>
      </c>
      <c r="T2140" s="1330">
        <v>44475</v>
      </c>
      <c r="U2140" s="344">
        <v>44475</v>
      </c>
      <c r="V2140" s="1330" t="s">
        <v>24</v>
      </c>
      <c r="W2140" s="136" t="s">
        <v>24</v>
      </c>
      <c r="X2140" s="200"/>
      <c r="Y2140" s="201"/>
      <c r="Z2140" s="202"/>
      <c r="AA2140" s="1319" t="s">
        <v>926</v>
      </c>
      <c r="AB2140" s="230" t="s">
        <v>24</v>
      </c>
      <c r="AC2140" s="230" t="s">
        <v>24</v>
      </c>
      <c r="AD2140" s="230" t="s">
        <v>24</v>
      </c>
      <c r="AE2140" s="213" t="s">
        <v>24</v>
      </c>
      <c r="AF2140" s="213" t="s">
        <v>24</v>
      </c>
      <c r="AG2140" s="213" t="s">
        <v>24</v>
      </c>
      <c r="AH2140" s="1305"/>
      <c r="AI2140" s="244" t="str">
        <f t="shared" si="189"/>
        <v>HD 465, HD 785------</v>
      </c>
      <c r="AJ2140" s="1307">
        <f t="shared" si="188"/>
        <v>42774</v>
      </c>
      <c r="AK2140" s="199" t="s">
        <v>24</v>
      </c>
      <c r="AL2140" s="696">
        <v>42781</v>
      </c>
      <c r="AM2140" s="213"/>
      <c r="AN2140" s="244"/>
      <c r="AO2140" s="244"/>
      <c r="AP2140" s="213"/>
      <c r="AQ2140" s="213"/>
      <c r="AR2140" s="213"/>
      <c r="AS2140" s="213"/>
      <c r="AT2140" s="213"/>
      <c r="AU2140" s="213"/>
      <c r="AV2140" s="885"/>
      <c r="AW2140" s="885"/>
      <c r="AX2140" s="885"/>
      <c r="AY2140" s="885"/>
      <c r="AZ2140" s="177"/>
    </row>
    <row r="2141" spans="2:52" ht="15" customHeight="1">
      <c r="B2141" s="1310">
        <v>2135</v>
      </c>
      <c r="C2141" s="677" t="s">
        <v>10288</v>
      </c>
      <c r="D2141" s="684" t="s">
        <v>230</v>
      </c>
      <c r="E2141" s="521" t="s">
        <v>4222</v>
      </c>
      <c r="F2141" s="311" t="s">
        <v>10289</v>
      </c>
      <c r="G2141" s="311" t="s">
        <v>102</v>
      </c>
      <c r="H2141" s="935" t="s">
        <v>24</v>
      </c>
      <c r="I2141" s="731">
        <v>35242</v>
      </c>
      <c r="J2141" s="231">
        <f t="shared" ca="1" si="185"/>
        <v>25</v>
      </c>
      <c r="K2141" s="176" t="s">
        <v>24</v>
      </c>
      <c r="L2141" s="170" t="s">
        <v>24</v>
      </c>
      <c r="M2141" s="173" t="s">
        <v>24</v>
      </c>
      <c r="N2141" s="576">
        <v>42774</v>
      </c>
      <c r="O2141" s="199" t="s">
        <v>24</v>
      </c>
      <c r="P2141" s="199" t="s">
        <v>24</v>
      </c>
      <c r="Q2141" s="198" t="str">
        <f t="shared" si="186"/>
        <v>-</v>
      </c>
      <c r="R2141" s="181" t="str">
        <f t="shared" ca="1" si="187"/>
        <v>TIDAK MCU</v>
      </c>
      <c r="S2141" s="451" t="s">
        <v>11039</v>
      </c>
      <c r="T2141" s="1330">
        <v>44373</v>
      </c>
      <c r="U2141" s="344">
        <v>44373</v>
      </c>
      <c r="V2141" s="904" t="s">
        <v>24</v>
      </c>
      <c r="W2141" s="136" t="s">
        <v>24</v>
      </c>
      <c r="X2141" s="200"/>
      <c r="Y2141" s="201"/>
      <c r="Z2141" s="202"/>
      <c r="AA2141" s="1319" t="s">
        <v>926</v>
      </c>
      <c r="AB2141" s="230" t="s">
        <v>24</v>
      </c>
      <c r="AC2141" s="230" t="s">
        <v>24</v>
      </c>
      <c r="AD2141" s="230" t="s">
        <v>24</v>
      </c>
      <c r="AE2141" s="213" t="s">
        <v>24</v>
      </c>
      <c r="AF2141" s="213" t="s">
        <v>24</v>
      </c>
      <c r="AG2141" s="213" t="s">
        <v>24</v>
      </c>
      <c r="AH2141" s="1305"/>
      <c r="AI2141" s="244" t="str">
        <f t="shared" si="189"/>
        <v>HD 465, HD 785------</v>
      </c>
      <c r="AJ2141" s="1315">
        <f t="shared" si="188"/>
        <v>42774</v>
      </c>
      <c r="AK2141" s="199" t="s">
        <v>24</v>
      </c>
      <c r="AL2141" s="696">
        <v>42781</v>
      </c>
      <c r="AM2141" s="213"/>
      <c r="AN2141" s="244"/>
      <c r="AO2141" s="244"/>
      <c r="AP2141" s="213"/>
      <c r="AQ2141" s="243" t="s">
        <v>3094</v>
      </c>
      <c r="AR2141" s="213"/>
      <c r="AS2141" s="213"/>
      <c r="AT2141" s="213"/>
      <c r="AU2141" s="213"/>
      <c r="AV2141" s="885"/>
      <c r="AW2141" s="885"/>
      <c r="AX2141" s="885"/>
      <c r="AY2141" s="885"/>
      <c r="AZ2141" s="177"/>
    </row>
    <row r="2142" spans="2:52" ht="15" customHeight="1">
      <c r="B2142" s="1310">
        <v>2136</v>
      </c>
      <c r="C2142" s="677" t="s">
        <v>10290</v>
      </c>
      <c r="D2142" s="684" t="s">
        <v>230</v>
      </c>
      <c r="E2142" s="521" t="s">
        <v>4222</v>
      </c>
      <c r="F2142" s="311" t="s">
        <v>10291</v>
      </c>
      <c r="G2142" s="311" t="s">
        <v>102</v>
      </c>
      <c r="H2142" s="522" t="s">
        <v>24</v>
      </c>
      <c r="I2142" s="731">
        <v>34613</v>
      </c>
      <c r="J2142" s="903">
        <f t="shared" ca="1" si="185"/>
        <v>27</v>
      </c>
      <c r="K2142" s="176" t="s">
        <v>24</v>
      </c>
      <c r="L2142" s="170" t="s">
        <v>24</v>
      </c>
      <c r="M2142" s="173" t="s">
        <v>24</v>
      </c>
      <c r="N2142" s="576">
        <v>42774</v>
      </c>
      <c r="O2142" s="199" t="s">
        <v>24</v>
      </c>
      <c r="P2142" s="199" t="s">
        <v>24</v>
      </c>
      <c r="Q2142" s="198" t="str">
        <f t="shared" si="186"/>
        <v>-</v>
      </c>
      <c r="R2142" s="181" t="str">
        <f t="shared" ca="1" si="187"/>
        <v>TIDAK MCU</v>
      </c>
      <c r="S2142" s="451" t="s">
        <v>11040</v>
      </c>
      <c r="T2142" s="1330">
        <v>44475</v>
      </c>
      <c r="U2142" s="344">
        <v>44475</v>
      </c>
      <c r="V2142" s="904" t="s">
        <v>24</v>
      </c>
      <c r="W2142" s="136" t="s">
        <v>24</v>
      </c>
      <c r="X2142" s="200"/>
      <c r="Y2142" s="201"/>
      <c r="Z2142" s="202"/>
      <c r="AA2142" s="1319" t="s">
        <v>926</v>
      </c>
      <c r="AB2142" s="230" t="s">
        <v>24</v>
      </c>
      <c r="AC2142" s="230" t="s">
        <v>24</v>
      </c>
      <c r="AD2142" s="230" t="s">
        <v>24</v>
      </c>
      <c r="AE2142" s="213" t="s">
        <v>24</v>
      </c>
      <c r="AF2142" s="213" t="s">
        <v>24</v>
      </c>
      <c r="AG2142" s="213" t="s">
        <v>24</v>
      </c>
      <c r="AH2142" s="1305"/>
      <c r="AI2142" s="244" t="str">
        <f t="shared" si="189"/>
        <v>HD 465, HD 785------</v>
      </c>
      <c r="AJ2142" s="1307">
        <f t="shared" si="188"/>
        <v>42774</v>
      </c>
      <c r="AK2142" s="199" t="s">
        <v>24</v>
      </c>
      <c r="AL2142" s="696">
        <v>42781</v>
      </c>
      <c r="AM2142" s="213"/>
      <c r="AN2142" s="244"/>
      <c r="AO2142" s="244"/>
      <c r="AP2142" s="213"/>
      <c r="AQ2142" s="243" t="s">
        <v>3094</v>
      </c>
      <c r="AR2142" s="213"/>
      <c r="AS2142" s="213"/>
      <c r="AT2142" s="213"/>
      <c r="AU2142" s="213"/>
      <c r="AV2142" s="885"/>
      <c r="AW2142" s="885"/>
      <c r="AX2142" s="885"/>
      <c r="AY2142" s="885"/>
      <c r="AZ2142" s="177"/>
    </row>
    <row r="2143" spans="2:52" ht="15" customHeight="1">
      <c r="B2143" s="1310">
        <v>2137</v>
      </c>
      <c r="C2143" s="677" t="s">
        <v>10292</v>
      </c>
      <c r="D2143" s="684" t="s">
        <v>230</v>
      </c>
      <c r="E2143" s="521" t="s">
        <v>4222</v>
      </c>
      <c r="F2143" s="311" t="s">
        <v>10293</v>
      </c>
      <c r="G2143" s="311" t="s">
        <v>102</v>
      </c>
      <c r="H2143" s="522" t="s">
        <v>24</v>
      </c>
      <c r="I2143" s="731">
        <v>34840</v>
      </c>
      <c r="J2143" s="231">
        <f t="shared" ca="1" si="185"/>
        <v>27</v>
      </c>
      <c r="K2143" s="312" t="s">
        <v>24</v>
      </c>
      <c r="L2143" s="322" t="s">
        <v>24</v>
      </c>
      <c r="M2143" s="332" t="s">
        <v>24</v>
      </c>
      <c r="N2143" s="576">
        <v>42774</v>
      </c>
      <c r="O2143" s="199" t="s">
        <v>24</v>
      </c>
      <c r="P2143" s="199" t="s">
        <v>24</v>
      </c>
      <c r="Q2143" s="198" t="str">
        <f t="shared" si="186"/>
        <v>-</v>
      </c>
      <c r="R2143" s="181" t="str">
        <f t="shared" ca="1" si="187"/>
        <v>TIDAK MCU</v>
      </c>
      <c r="S2143" s="451" t="s">
        <v>11041</v>
      </c>
      <c r="T2143" s="217">
        <v>44337</v>
      </c>
      <c r="U2143" s="344">
        <v>44337</v>
      </c>
      <c r="V2143" s="904" t="s">
        <v>24</v>
      </c>
      <c r="W2143" s="136" t="s">
        <v>24</v>
      </c>
      <c r="X2143" s="200"/>
      <c r="Y2143" s="201"/>
      <c r="Z2143" s="202"/>
      <c r="AA2143" s="1319" t="s">
        <v>926</v>
      </c>
      <c r="AB2143" s="230" t="s">
        <v>24</v>
      </c>
      <c r="AC2143" s="230" t="s">
        <v>24</v>
      </c>
      <c r="AD2143" s="230" t="s">
        <v>24</v>
      </c>
      <c r="AE2143" s="230" t="s">
        <v>24</v>
      </c>
      <c r="AF2143" s="230" t="s">
        <v>24</v>
      </c>
      <c r="AG2143" s="230" t="s">
        <v>24</v>
      </c>
      <c r="AH2143" s="1305"/>
      <c r="AI2143" s="244" t="str">
        <f t="shared" si="189"/>
        <v>HD 465, HD 785------</v>
      </c>
      <c r="AJ2143" s="1307">
        <f t="shared" si="188"/>
        <v>42774</v>
      </c>
      <c r="AK2143" s="199">
        <v>43977</v>
      </c>
      <c r="AL2143" s="696">
        <v>42781</v>
      </c>
      <c r="AM2143" s="230"/>
      <c r="AN2143" s="232"/>
      <c r="AO2143" s="232"/>
      <c r="AP2143" s="213"/>
      <c r="AQ2143" s="1231" t="s">
        <v>3094</v>
      </c>
      <c r="AR2143" s="230"/>
      <c r="AS2143" s="230"/>
      <c r="AT2143" s="230"/>
      <c r="AU2143" s="230"/>
      <c r="AV2143" s="885"/>
      <c r="AW2143" s="885"/>
      <c r="AX2143" s="885"/>
      <c r="AY2143" s="885"/>
      <c r="AZ2143" s="177"/>
    </row>
    <row r="2144" spans="2:52" ht="15" customHeight="1">
      <c r="B2144" s="1310">
        <v>2138</v>
      </c>
      <c r="C2144" s="553" t="s">
        <v>10294</v>
      </c>
      <c r="D2144" s="384" t="s">
        <v>943</v>
      </c>
      <c r="E2144" s="521" t="s">
        <v>4222</v>
      </c>
      <c r="F2144" s="232" t="s">
        <v>10295</v>
      </c>
      <c r="G2144" s="311" t="s">
        <v>102</v>
      </c>
      <c r="H2144" s="522" t="s">
        <v>24</v>
      </c>
      <c r="I2144" s="731">
        <v>31192</v>
      </c>
      <c r="J2144" s="231">
        <f t="shared" ca="1" si="185"/>
        <v>37</v>
      </c>
      <c r="K2144" s="312" t="s">
        <v>24</v>
      </c>
      <c r="L2144" s="322" t="s">
        <v>24</v>
      </c>
      <c r="M2144" s="332" t="s">
        <v>24</v>
      </c>
      <c r="N2144" s="576">
        <v>41762</v>
      </c>
      <c r="O2144" s="199" t="s">
        <v>24</v>
      </c>
      <c r="P2144" s="199" t="s">
        <v>24</v>
      </c>
      <c r="Q2144" s="198" t="str">
        <f t="shared" si="186"/>
        <v>-</v>
      </c>
      <c r="R2144" s="181" t="str">
        <f t="shared" ca="1" si="187"/>
        <v>TIDAK MCU</v>
      </c>
      <c r="S2144" s="451" t="s">
        <v>11042</v>
      </c>
      <c r="T2144" s="217">
        <v>44341</v>
      </c>
      <c r="U2144" s="344">
        <v>44341</v>
      </c>
      <c r="V2144" s="904" t="s">
        <v>24</v>
      </c>
      <c r="W2144" s="136" t="s">
        <v>24</v>
      </c>
      <c r="X2144" s="200"/>
      <c r="Y2144" s="201"/>
      <c r="Z2144" s="202"/>
      <c r="AA2144" s="1319" t="s">
        <v>11338</v>
      </c>
      <c r="AB2144" s="230" t="s">
        <v>24</v>
      </c>
      <c r="AC2144" s="230" t="s">
        <v>24</v>
      </c>
      <c r="AD2144" s="230" t="s">
        <v>24</v>
      </c>
      <c r="AE2144" s="230" t="s">
        <v>24</v>
      </c>
      <c r="AF2144" s="230" t="s">
        <v>24</v>
      </c>
      <c r="AG2144" s="230" t="s">
        <v>24</v>
      </c>
      <c r="AH2144" s="1305"/>
      <c r="AI2144" s="244" t="str">
        <f t="shared" si="189"/>
        <v>PC 300 - PC 2000------</v>
      </c>
      <c r="AJ2144" s="1307">
        <f t="shared" si="188"/>
        <v>41762</v>
      </c>
      <c r="AK2144" s="199" t="s">
        <v>24</v>
      </c>
      <c r="AL2144" s="696">
        <v>41769</v>
      </c>
      <c r="AM2144" s="230"/>
      <c r="AN2144" s="232"/>
      <c r="AO2144" s="232"/>
      <c r="AP2144" s="230"/>
      <c r="AQ2144" s="243" t="s">
        <v>3094</v>
      </c>
      <c r="AR2144" s="230"/>
      <c r="AS2144" s="230"/>
      <c r="AT2144" s="230"/>
      <c r="AU2144" s="230"/>
      <c r="AV2144" s="885"/>
      <c r="AW2144" s="885"/>
      <c r="AX2144" s="885"/>
      <c r="AY2144" s="885"/>
      <c r="AZ2144" s="177"/>
    </row>
    <row r="2145" spans="2:52" ht="15" customHeight="1">
      <c r="B2145" s="1310">
        <v>2139</v>
      </c>
      <c r="C2145" s="553" t="s">
        <v>10296</v>
      </c>
      <c r="D2145" s="384" t="s">
        <v>230</v>
      </c>
      <c r="E2145" s="521" t="s">
        <v>4222</v>
      </c>
      <c r="F2145" s="311" t="s">
        <v>10297</v>
      </c>
      <c r="G2145" s="311" t="s">
        <v>102</v>
      </c>
      <c r="H2145" s="522" t="s">
        <v>24</v>
      </c>
      <c r="I2145" s="731">
        <v>35085</v>
      </c>
      <c r="J2145" s="231">
        <f t="shared" ca="1" si="185"/>
        <v>26</v>
      </c>
      <c r="K2145" s="312" t="s">
        <v>24</v>
      </c>
      <c r="L2145" s="322" t="s">
        <v>24</v>
      </c>
      <c r="M2145" s="332" t="s">
        <v>24</v>
      </c>
      <c r="N2145" s="576">
        <v>42774</v>
      </c>
      <c r="O2145" s="199" t="s">
        <v>24</v>
      </c>
      <c r="P2145" s="199" t="s">
        <v>24</v>
      </c>
      <c r="Q2145" s="198" t="str">
        <f t="shared" si="186"/>
        <v>-</v>
      </c>
      <c r="R2145" s="181" t="str">
        <f t="shared" ca="1" si="187"/>
        <v>TIDAK MCU</v>
      </c>
      <c r="S2145" s="451" t="s">
        <v>11043</v>
      </c>
      <c r="T2145" s="217">
        <v>44582</v>
      </c>
      <c r="U2145" s="344">
        <v>44582</v>
      </c>
      <c r="V2145" s="904" t="s">
        <v>24</v>
      </c>
      <c r="W2145" s="136" t="s">
        <v>24</v>
      </c>
      <c r="X2145" s="200"/>
      <c r="Y2145" s="201"/>
      <c r="Z2145" s="202"/>
      <c r="AA2145" s="1319" t="s">
        <v>926</v>
      </c>
      <c r="AB2145" s="230" t="s">
        <v>24</v>
      </c>
      <c r="AC2145" s="230" t="s">
        <v>24</v>
      </c>
      <c r="AD2145" s="230" t="s">
        <v>24</v>
      </c>
      <c r="AE2145" s="230" t="s">
        <v>24</v>
      </c>
      <c r="AF2145" s="230" t="s">
        <v>24</v>
      </c>
      <c r="AG2145" s="230" t="s">
        <v>24</v>
      </c>
      <c r="AH2145" s="1305"/>
      <c r="AI2145" s="244" t="str">
        <f t="shared" si="189"/>
        <v>HD 465, HD 785------</v>
      </c>
      <c r="AJ2145" s="1307">
        <f t="shared" si="188"/>
        <v>42774</v>
      </c>
      <c r="AK2145" s="199" t="s">
        <v>24</v>
      </c>
      <c r="AL2145" s="696">
        <v>42781</v>
      </c>
      <c r="AM2145" s="230"/>
      <c r="AN2145" s="232"/>
      <c r="AO2145" s="232"/>
      <c r="AP2145" s="230"/>
      <c r="AQ2145" s="180"/>
      <c r="AR2145" s="230"/>
      <c r="AS2145" s="230"/>
      <c r="AT2145" s="230"/>
      <c r="AU2145" s="230"/>
      <c r="AV2145" s="885"/>
      <c r="AW2145" s="885"/>
      <c r="AX2145" s="885"/>
      <c r="AY2145" s="885"/>
      <c r="AZ2145" s="177"/>
    </row>
    <row r="2146" spans="2:52" ht="15" customHeight="1">
      <c r="B2146" s="1310">
        <v>2140</v>
      </c>
      <c r="C2146" s="677" t="s">
        <v>10298</v>
      </c>
      <c r="D2146" s="684" t="s">
        <v>230</v>
      </c>
      <c r="E2146" s="521" t="s">
        <v>4222</v>
      </c>
      <c r="F2146" s="311" t="s">
        <v>10299</v>
      </c>
      <c r="G2146" s="311" t="s">
        <v>102</v>
      </c>
      <c r="H2146" s="522" t="s">
        <v>24</v>
      </c>
      <c r="I2146" s="731">
        <v>33919</v>
      </c>
      <c r="J2146" s="1314">
        <f t="shared" ca="1" si="185"/>
        <v>29</v>
      </c>
      <c r="K2146" s="312" t="s">
        <v>24</v>
      </c>
      <c r="L2146" s="322" t="s">
        <v>24</v>
      </c>
      <c r="M2146" s="332" t="s">
        <v>24</v>
      </c>
      <c r="N2146" s="576">
        <v>42774</v>
      </c>
      <c r="O2146" s="199" t="s">
        <v>24</v>
      </c>
      <c r="P2146" s="199" t="s">
        <v>24</v>
      </c>
      <c r="Q2146" s="198" t="str">
        <f t="shared" si="186"/>
        <v>-</v>
      </c>
      <c r="R2146" s="181" t="str">
        <f t="shared" ca="1" si="187"/>
        <v>TIDAK MCU</v>
      </c>
      <c r="S2146" s="451" t="s">
        <v>11044</v>
      </c>
      <c r="T2146" s="217">
        <v>44511</v>
      </c>
      <c r="U2146" s="344">
        <v>44511</v>
      </c>
      <c r="V2146" s="1330" t="s">
        <v>24</v>
      </c>
      <c r="W2146" s="1311" t="s">
        <v>24</v>
      </c>
      <c r="X2146" s="200"/>
      <c r="Y2146" s="201"/>
      <c r="Z2146" s="202"/>
      <c r="AA2146" s="1319" t="s">
        <v>926</v>
      </c>
      <c r="AB2146" s="230" t="s">
        <v>24</v>
      </c>
      <c r="AC2146" s="230" t="s">
        <v>24</v>
      </c>
      <c r="AD2146" s="230" t="s">
        <v>24</v>
      </c>
      <c r="AE2146" s="230" t="s">
        <v>24</v>
      </c>
      <c r="AF2146" s="230" t="s">
        <v>24</v>
      </c>
      <c r="AG2146" s="230" t="s">
        <v>24</v>
      </c>
      <c r="AH2146" s="1305"/>
      <c r="AI2146" s="244" t="str">
        <f t="shared" si="189"/>
        <v>HD 465, HD 785------</v>
      </c>
      <c r="AJ2146" s="1315">
        <f t="shared" si="188"/>
        <v>42774</v>
      </c>
      <c r="AK2146" s="199" t="s">
        <v>24</v>
      </c>
      <c r="AL2146" s="696">
        <v>42781</v>
      </c>
      <c r="AM2146" s="230"/>
      <c r="AN2146" s="232"/>
      <c r="AO2146" s="232"/>
      <c r="AP2146" s="230"/>
      <c r="AQ2146" s="1231" t="s">
        <v>3094</v>
      </c>
      <c r="AR2146" s="230"/>
      <c r="AS2146" s="230"/>
      <c r="AT2146" s="230"/>
      <c r="AU2146" s="230"/>
      <c r="AV2146" s="885"/>
      <c r="AW2146" s="885"/>
      <c r="AX2146" s="885"/>
      <c r="AY2146" s="885"/>
      <c r="AZ2146" s="177"/>
    </row>
    <row r="2147" spans="2:52" ht="15" customHeight="1">
      <c r="B2147" s="1310">
        <v>2141</v>
      </c>
      <c r="C2147" s="677" t="s">
        <v>10300</v>
      </c>
      <c r="D2147" s="684" t="s">
        <v>230</v>
      </c>
      <c r="E2147" s="521" t="s">
        <v>4222</v>
      </c>
      <c r="F2147" s="311" t="s">
        <v>10301</v>
      </c>
      <c r="G2147" s="311" t="s">
        <v>102</v>
      </c>
      <c r="H2147" s="522" t="s">
        <v>24</v>
      </c>
      <c r="I2147" s="731">
        <v>33970</v>
      </c>
      <c r="J2147" s="231">
        <f t="shared" ca="1" si="185"/>
        <v>29</v>
      </c>
      <c r="K2147" s="176" t="s">
        <v>24</v>
      </c>
      <c r="L2147" s="170" t="s">
        <v>24</v>
      </c>
      <c r="M2147" s="173" t="s">
        <v>24</v>
      </c>
      <c r="N2147" s="576">
        <v>42774</v>
      </c>
      <c r="O2147" s="199" t="s">
        <v>24</v>
      </c>
      <c r="P2147" s="199" t="s">
        <v>24</v>
      </c>
      <c r="Q2147" s="198" t="str">
        <f t="shared" si="186"/>
        <v>-</v>
      </c>
      <c r="R2147" s="181" t="str">
        <f t="shared" ca="1" si="187"/>
        <v>TIDAK MCU</v>
      </c>
      <c r="S2147" s="451" t="s">
        <v>11045</v>
      </c>
      <c r="T2147" s="217">
        <v>44562</v>
      </c>
      <c r="U2147" s="344">
        <v>44562</v>
      </c>
      <c r="V2147" s="1330" t="s">
        <v>24</v>
      </c>
      <c r="W2147" s="136" t="s">
        <v>24</v>
      </c>
      <c r="X2147" s="200"/>
      <c r="Y2147" s="201"/>
      <c r="Z2147" s="202"/>
      <c r="AA2147" s="1319" t="s">
        <v>926</v>
      </c>
      <c r="AB2147" s="230" t="s">
        <v>24</v>
      </c>
      <c r="AC2147" s="230" t="s">
        <v>24</v>
      </c>
      <c r="AD2147" s="230" t="s">
        <v>24</v>
      </c>
      <c r="AE2147" s="230" t="s">
        <v>24</v>
      </c>
      <c r="AF2147" s="230" t="s">
        <v>24</v>
      </c>
      <c r="AG2147" s="230" t="s">
        <v>24</v>
      </c>
      <c r="AH2147" s="1305"/>
      <c r="AI2147" s="244" t="str">
        <f t="shared" si="189"/>
        <v>HD 465, HD 785------</v>
      </c>
      <c r="AJ2147" s="1307">
        <f t="shared" si="188"/>
        <v>42774</v>
      </c>
      <c r="AK2147" s="199" t="s">
        <v>24</v>
      </c>
      <c r="AL2147" s="696">
        <v>42781</v>
      </c>
      <c r="AM2147" s="230"/>
      <c r="AN2147" s="232"/>
      <c r="AO2147" s="232"/>
      <c r="AP2147" s="230"/>
      <c r="AQ2147" s="243" t="s">
        <v>3094</v>
      </c>
      <c r="AR2147" s="230"/>
      <c r="AS2147" s="230"/>
      <c r="AT2147" s="230"/>
      <c r="AU2147" s="230"/>
      <c r="AV2147" s="885"/>
      <c r="AW2147" s="885"/>
      <c r="AX2147" s="885"/>
      <c r="AY2147" s="885"/>
      <c r="AZ2147" s="177"/>
    </row>
    <row r="2148" spans="2:52" ht="15" customHeight="1">
      <c r="B2148" s="1310">
        <v>2142</v>
      </c>
      <c r="C2148" s="677" t="s">
        <v>10302</v>
      </c>
      <c r="D2148" s="684" t="s">
        <v>230</v>
      </c>
      <c r="E2148" s="521" t="s">
        <v>4222</v>
      </c>
      <c r="F2148" s="311" t="s">
        <v>10303</v>
      </c>
      <c r="G2148" s="311" t="s">
        <v>102</v>
      </c>
      <c r="H2148" s="522" t="s">
        <v>24</v>
      </c>
      <c r="I2148" s="731">
        <v>34340</v>
      </c>
      <c r="J2148" s="231">
        <f t="shared" ca="1" si="185"/>
        <v>28</v>
      </c>
      <c r="K2148" s="312" t="s">
        <v>24</v>
      </c>
      <c r="L2148" s="322" t="s">
        <v>24</v>
      </c>
      <c r="M2148" s="332" t="s">
        <v>24</v>
      </c>
      <c r="N2148" s="576">
        <v>42819</v>
      </c>
      <c r="O2148" s="199" t="s">
        <v>24</v>
      </c>
      <c r="P2148" s="199" t="s">
        <v>24</v>
      </c>
      <c r="Q2148" s="198" t="str">
        <f t="shared" si="186"/>
        <v>-</v>
      </c>
      <c r="R2148" s="181" t="str">
        <f t="shared" ca="1" si="187"/>
        <v>TIDAK MCU</v>
      </c>
      <c r="S2148" s="451" t="s">
        <v>11046</v>
      </c>
      <c r="T2148" s="217">
        <v>44567</v>
      </c>
      <c r="U2148" s="344">
        <v>44567</v>
      </c>
      <c r="V2148" s="1330" t="s">
        <v>24</v>
      </c>
      <c r="W2148" s="136" t="s">
        <v>24</v>
      </c>
      <c r="X2148" s="200"/>
      <c r="Y2148" s="201"/>
      <c r="Z2148" s="202"/>
      <c r="AA2148" s="1319" t="s">
        <v>932</v>
      </c>
      <c r="AB2148" s="230" t="s">
        <v>6974</v>
      </c>
      <c r="AC2148" s="230" t="s">
        <v>11343</v>
      </c>
      <c r="AD2148" s="230" t="s">
        <v>6968</v>
      </c>
      <c r="AE2148" s="230" t="s">
        <v>24</v>
      </c>
      <c r="AF2148" s="230" t="s">
        <v>24</v>
      </c>
      <c r="AG2148" s="230" t="s">
        <v>24</v>
      </c>
      <c r="AH2148" s="1305"/>
      <c r="AI2148" s="244" t="str">
        <f t="shared" si="189"/>
        <v>PC 200 - PC 1250WA 500, WA 600HITCHI ZX 870HITACHI EX 1200---</v>
      </c>
      <c r="AJ2148" s="1307">
        <f t="shared" si="188"/>
        <v>42819</v>
      </c>
      <c r="AK2148" s="199">
        <v>44170</v>
      </c>
      <c r="AL2148" s="696">
        <v>43869</v>
      </c>
      <c r="AM2148" s="230"/>
      <c r="AN2148" s="232"/>
      <c r="AO2148" s="232"/>
      <c r="AP2148" s="230"/>
      <c r="AQ2148" s="1231" t="s">
        <v>3094</v>
      </c>
      <c r="AR2148" s="230"/>
      <c r="AS2148" s="230"/>
      <c r="AT2148" s="230"/>
      <c r="AU2148" s="230"/>
      <c r="AV2148" s="885"/>
      <c r="AW2148" s="885"/>
      <c r="AX2148" s="885"/>
      <c r="AY2148" s="885"/>
      <c r="AZ2148" s="177"/>
    </row>
    <row r="2149" spans="2:52" ht="15" customHeight="1">
      <c r="B2149" s="1310">
        <v>2143</v>
      </c>
      <c r="C2149" s="648" t="s">
        <v>10304</v>
      </c>
      <c r="D2149" s="684" t="s">
        <v>230</v>
      </c>
      <c r="E2149" s="521" t="s">
        <v>4222</v>
      </c>
      <c r="F2149" s="311" t="s">
        <v>10305</v>
      </c>
      <c r="G2149" s="311" t="s">
        <v>102</v>
      </c>
      <c r="H2149" s="522" t="s">
        <v>24</v>
      </c>
      <c r="I2149" s="733">
        <v>35184</v>
      </c>
      <c r="J2149" s="231">
        <f t="shared" ca="1" si="185"/>
        <v>26</v>
      </c>
      <c r="K2149" s="312" t="s">
        <v>24</v>
      </c>
      <c r="L2149" s="322" t="s">
        <v>24</v>
      </c>
      <c r="M2149" s="332" t="s">
        <v>24</v>
      </c>
      <c r="N2149" s="576">
        <v>42819</v>
      </c>
      <c r="O2149" s="199" t="s">
        <v>24</v>
      </c>
      <c r="P2149" s="199" t="s">
        <v>24</v>
      </c>
      <c r="Q2149" s="198" t="str">
        <f t="shared" si="186"/>
        <v>-</v>
      </c>
      <c r="R2149" s="181" t="str">
        <f t="shared" ca="1" si="187"/>
        <v>TIDAK MCU</v>
      </c>
      <c r="S2149" s="451" t="s">
        <v>11047</v>
      </c>
      <c r="T2149" s="211">
        <v>44315</v>
      </c>
      <c r="U2149" s="212">
        <v>44315</v>
      </c>
      <c r="V2149" s="1330" t="s">
        <v>24</v>
      </c>
      <c r="W2149" s="136" t="s">
        <v>24</v>
      </c>
      <c r="X2149" s="200"/>
      <c r="Y2149" s="201"/>
      <c r="Z2149" s="202"/>
      <c r="AA2149" s="1319" t="s">
        <v>932</v>
      </c>
      <c r="AB2149" s="230" t="s">
        <v>6974</v>
      </c>
      <c r="AC2149" s="230" t="s">
        <v>11343</v>
      </c>
      <c r="AD2149" s="230" t="s">
        <v>6968</v>
      </c>
      <c r="AE2149" s="230" t="s">
        <v>24</v>
      </c>
      <c r="AF2149" s="230" t="s">
        <v>24</v>
      </c>
      <c r="AG2149" s="230" t="s">
        <v>24</v>
      </c>
      <c r="AH2149" s="369"/>
      <c r="AI2149" s="244" t="str">
        <f t="shared" si="189"/>
        <v>PC 200 - PC 1250WA 500, WA 600HITCHI ZX 870HITACHI EX 1200---</v>
      </c>
      <c r="AJ2149" s="1307">
        <f t="shared" si="188"/>
        <v>42819</v>
      </c>
      <c r="AK2149" s="199">
        <v>43971</v>
      </c>
      <c r="AL2149" s="696">
        <v>43869</v>
      </c>
      <c r="AM2149" s="230"/>
      <c r="AN2149" s="232"/>
      <c r="AO2149" s="232"/>
      <c r="AP2149" s="230"/>
      <c r="AQ2149" s="1231" t="s">
        <v>3094</v>
      </c>
      <c r="AR2149" s="230"/>
      <c r="AS2149" s="230"/>
      <c r="AT2149" s="230"/>
      <c r="AU2149" s="230"/>
      <c r="AV2149" s="885"/>
      <c r="AW2149" s="885"/>
      <c r="AX2149" s="885"/>
      <c r="AY2149" s="885"/>
      <c r="AZ2149" s="177"/>
    </row>
    <row r="2150" spans="2:52" ht="15" customHeight="1">
      <c r="B2150" s="1310">
        <v>2144</v>
      </c>
      <c r="C2150" s="648" t="s">
        <v>10306</v>
      </c>
      <c r="D2150" s="684" t="s">
        <v>230</v>
      </c>
      <c r="E2150" s="521" t="s">
        <v>4222</v>
      </c>
      <c r="F2150" s="311" t="s">
        <v>10307</v>
      </c>
      <c r="G2150" s="311" t="s">
        <v>102</v>
      </c>
      <c r="H2150" s="522" t="s">
        <v>24</v>
      </c>
      <c r="I2150" s="731">
        <v>34321</v>
      </c>
      <c r="J2150" s="903">
        <f t="shared" ca="1" si="185"/>
        <v>28</v>
      </c>
      <c r="K2150" s="312" t="s">
        <v>24</v>
      </c>
      <c r="L2150" s="322" t="s">
        <v>24</v>
      </c>
      <c r="M2150" s="332" t="s">
        <v>24</v>
      </c>
      <c r="N2150" s="576">
        <v>42819</v>
      </c>
      <c r="O2150" s="199" t="s">
        <v>24</v>
      </c>
      <c r="P2150" s="199" t="s">
        <v>24</v>
      </c>
      <c r="Q2150" s="198" t="str">
        <f t="shared" si="186"/>
        <v>-</v>
      </c>
      <c r="R2150" s="181" t="str">
        <f t="shared" ca="1" si="187"/>
        <v>TIDAK MCU</v>
      </c>
      <c r="S2150" s="451" t="s">
        <v>11048</v>
      </c>
      <c r="T2150" s="217">
        <v>44548</v>
      </c>
      <c r="U2150" s="217">
        <v>44548</v>
      </c>
      <c r="V2150" s="1330" t="s">
        <v>24</v>
      </c>
      <c r="W2150" s="136" t="s">
        <v>24</v>
      </c>
      <c r="X2150" s="200"/>
      <c r="Y2150" s="201"/>
      <c r="Z2150" s="202"/>
      <c r="AA2150" s="216" t="s">
        <v>932</v>
      </c>
      <c r="AB2150" s="462" t="s">
        <v>6974</v>
      </c>
      <c r="AC2150" s="462" t="s">
        <v>11343</v>
      </c>
      <c r="AD2150" s="462" t="s">
        <v>6968</v>
      </c>
      <c r="AE2150" s="230" t="s">
        <v>24</v>
      </c>
      <c r="AF2150" s="230" t="s">
        <v>24</v>
      </c>
      <c r="AG2150" s="230" t="s">
        <v>24</v>
      </c>
      <c r="AH2150" s="1305"/>
      <c r="AI2150" s="244" t="str">
        <f t="shared" si="189"/>
        <v>PC 200 - PC 1250WA 500, WA 600HITCHI ZX 870HITACHI EX 1200---</v>
      </c>
      <c r="AJ2150" s="1307">
        <f t="shared" si="188"/>
        <v>42819</v>
      </c>
      <c r="AK2150" s="199">
        <v>44084</v>
      </c>
      <c r="AL2150" s="696">
        <v>44084</v>
      </c>
      <c r="AM2150" s="230"/>
      <c r="AN2150" s="232"/>
      <c r="AO2150" s="232"/>
      <c r="AP2150" s="230" t="s">
        <v>13105</v>
      </c>
      <c r="AQ2150" s="1231" t="s">
        <v>3094</v>
      </c>
      <c r="AR2150" s="230"/>
      <c r="AS2150" s="230"/>
      <c r="AT2150" s="230"/>
      <c r="AU2150" s="230"/>
      <c r="AV2150" s="885"/>
      <c r="AW2150" s="885"/>
      <c r="AX2150" s="885"/>
      <c r="AY2150" s="885"/>
      <c r="AZ2150" s="177"/>
    </row>
    <row r="2151" spans="2:52" ht="15" customHeight="1">
      <c r="B2151" s="1310">
        <v>2145</v>
      </c>
      <c r="C2151" s="648" t="s">
        <v>10308</v>
      </c>
      <c r="D2151" s="684" t="s">
        <v>230</v>
      </c>
      <c r="E2151" s="521" t="s">
        <v>4222</v>
      </c>
      <c r="F2151" s="311" t="s">
        <v>10309</v>
      </c>
      <c r="G2151" s="311" t="s">
        <v>102</v>
      </c>
      <c r="H2151" s="522" t="s">
        <v>24</v>
      </c>
      <c r="I2151" s="731">
        <v>34899</v>
      </c>
      <c r="J2151" s="231">
        <f t="shared" ca="1" si="185"/>
        <v>26</v>
      </c>
      <c r="K2151" s="312" t="s">
        <v>24</v>
      </c>
      <c r="L2151" s="322" t="s">
        <v>24</v>
      </c>
      <c r="M2151" s="332" t="s">
        <v>24</v>
      </c>
      <c r="N2151" s="576">
        <v>42819</v>
      </c>
      <c r="O2151" s="199" t="s">
        <v>24</v>
      </c>
      <c r="P2151" s="199" t="s">
        <v>24</v>
      </c>
      <c r="Q2151" s="198" t="str">
        <f t="shared" si="186"/>
        <v>-</v>
      </c>
      <c r="R2151" s="181" t="str">
        <f t="shared" ca="1" si="187"/>
        <v>TIDAK MCU</v>
      </c>
      <c r="S2151" s="451" t="s">
        <v>11049</v>
      </c>
      <c r="T2151" s="217">
        <v>44396</v>
      </c>
      <c r="U2151" s="344">
        <v>44396</v>
      </c>
      <c r="V2151" s="904" t="s">
        <v>24</v>
      </c>
      <c r="W2151" s="136" t="s">
        <v>24</v>
      </c>
      <c r="X2151" s="200"/>
      <c r="Y2151" s="201"/>
      <c r="Z2151" s="202"/>
      <c r="AA2151" s="1319" t="s">
        <v>9141</v>
      </c>
      <c r="AB2151" s="462" t="s">
        <v>6974</v>
      </c>
      <c r="AC2151" s="230" t="s">
        <v>11343</v>
      </c>
      <c r="AD2151" s="230" t="s">
        <v>6968</v>
      </c>
      <c r="AE2151" s="230" t="s">
        <v>24</v>
      </c>
      <c r="AF2151" s="230" t="s">
        <v>24</v>
      </c>
      <c r="AG2151" s="230" t="s">
        <v>24</v>
      </c>
      <c r="AH2151" s="1305"/>
      <c r="AI2151" s="244" t="str">
        <f t="shared" si="189"/>
        <v>PC 200 - PC 800WA 500, WA 600HITCHI ZX 870HITACHI EX 1200---</v>
      </c>
      <c r="AJ2151" s="1307">
        <f t="shared" si="188"/>
        <v>42819</v>
      </c>
      <c r="AK2151" s="199" t="s">
        <v>24</v>
      </c>
      <c r="AL2151" s="696">
        <v>43780</v>
      </c>
      <c r="AM2151" s="230"/>
      <c r="AN2151" s="232"/>
      <c r="AO2151" s="232"/>
      <c r="AP2151" s="230"/>
      <c r="AQ2151" s="1231" t="s">
        <v>3094</v>
      </c>
      <c r="AR2151" s="230"/>
      <c r="AS2151" s="230"/>
      <c r="AT2151" s="230"/>
      <c r="AU2151" s="230"/>
      <c r="AV2151" s="885"/>
      <c r="AW2151" s="885"/>
      <c r="AX2151" s="885"/>
      <c r="AY2151" s="885"/>
      <c r="AZ2151" s="177"/>
    </row>
    <row r="2152" spans="2:52" ht="15" customHeight="1">
      <c r="B2152" s="1310">
        <v>2146</v>
      </c>
      <c r="C2152" s="648" t="s">
        <v>10310</v>
      </c>
      <c r="D2152" s="684" t="s">
        <v>230</v>
      </c>
      <c r="E2152" s="521" t="s">
        <v>4222</v>
      </c>
      <c r="F2152" s="311" t="s">
        <v>10311</v>
      </c>
      <c r="G2152" s="311" t="s">
        <v>102</v>
      </c>
      <c r="H2152" s="522" t="s">
        <v>24</v>
      </c>
      <c r="I2152" s="731">
        <v>34963</v>
      </c>
      <c r="J2152" s="231">
        <f t="shared" ref="J2152:J2215" ca="1" si="190">IF(OR(I2152="",I2152="-"),"-",ROUND((NOW()-I2152)/356,0))</f>
        <v>26</v>
      </c>
      <c r="K2152" s="312" t="s">
        <v>24</v>
      </c>
      <c r="L2152" s="322" t="s">
        <v>24</v>
      </c>
      <c r="M2152" s="332" t="s">
        <v>24</v>
      </c>
      <c r="N2152" s="576">
        <v>42819</v>
      </c>
      <c r="O2152" s="199" t="s">
        <v>24</v>
      </c>
      <c r="P2152" s="199" t="s">
        <v>24</v>
      </c>
      <c r="Q2152" s="198" t="str">
        <f t="shared" si="186"/>
        <v>-</v>
      </c>
      <c r="R2152" s="181" t="str">
        <f t="shared" ca="1" si="187"/>
        <v>TIDAK MCU</v>
      </c>
      <c r="S2152" s="451" t="s">
        <v>11050</v>
      </c>
      <c r="T2152" s="217">
        <v>44460</v>
      </c>
      <c r="U2152" s="344">
        <v>44460</v>
      </c>
      <c r="V2152" s="904" t="s">
        <v>24</v>
      </c>
      <c r="W2152" s="136" t="s">
        <v>24</v>
      </c>
      <c r="X2152" s="200"/>
      <c r="Y2152" s="201"/>
      <c r="Z2152" s="202"/>
      <c r="AA2152" s="216" t="s">
        <v>11341</v>
      </c>
      <c r="AB2152" s="462" t="s">
        <v>6974</v>
      </c>
      <c r="AC2152" s="462" t="s">
        <v>11343</v>
      </c>
      <c r="AD2152" s="462" t="s">
        <v>6968</v>
      </c>
      <c r="AE2152" s="230" t="s">
        <v>24</v>
      </c>
      <c r="AF2152" s="230" t="s">
        <v>24</v>
      </c>
      <c r="AG2152" s="230" t="s">
        <v>24</v>
      </c>
      <c r="AH2152" s="1305"/>
      <c r="AI2152" s="244" t="str">
        <f t="shared" si="189"/>
        <v>PC 200 - PC 850WA 500, WA 600HITCHI ZX 870HITACHI EX 1200---</v>
      </c>
      <c r="AJ2152" s="1307">
        <f t="shared" si="188"/>
        <v>42819</v>
      </c>
      <c r="AK2152" s="199">
        <v>43869</v>
      </c>
      <c r="AL2152" s="696">
        <v>43869</v>
      </c>
      <c r="AM2152" s="230"/>
      <c r="AN2152" s="232"/>
      <c r="AO2152" s="232"/>
      <c r="AP2152" s="230"/>
      <c r="AQ2152" s="1231" t="s">
        <v>3094</v>
      </c>
      <c r="AR2152" s="230"/>
      <c r="AS2152" s="230"/>
      <c r="AT2152" s="230"/>
      <c r="AU2152" s="230"/>
      <c r="AV2152" s="177"/>
      <c r="AW2152" s="177"/>
      <c r="AX2152" s="177"/>
      <c r="AY2152" s="177"/>
      <c r="AZ2152" s="177"/>
    </row>
    <row r="2153" spans="2:52" ht="15" customHeight="1">
      <c r="B2153" s="1310">
        <v>2147</v>
      </c>
      <c r="C2153" s="563" t="s">
        <v>9256</v>
      </c>
      <c r="D2153" s="384" t="s">
        <v>9212</v>
      </c>
      <c r="E2153" s="521" t="s">
        <v>4241</v>
      </c>
      <c r="F2153" s="311" t="s">
        <v>9257</v>
      </c>
      <c r="G2153" s="311" t="s">
        <v>102</v>
      </c>
      <c r="H2153" s="522" t="s">
        <v>24</v>
      </c>
      <c r="I2153" s="687">
        <v>34407</v>
      </c>
      <c r="J2153" s="231">
        <f t="shared" ca="1" si="190"/>
        <v>28</v>
      </c>
      <c r="K2153" s="312" t="s">
        <v>24</v>
      </c>
      <c r="L2153" s="322" t="s">
        <v>24</v>
      </c>
      <c r="M2153" s="332" t="s">
        <v>24</v>
      </c>
      <c r="N2153" s="578">
        <v>41792</v>
      </c>
      <c r="O2153" s="199" t="s">
        <v>24</v>
      </c>
      <c r="P2153" s="199" t="s">
        <v>24</v>
      </c>
      <c r="Q2153" s="198" t="str">
        <f t="shared" si="186"/>
        <v>-</v>
      </c>
      <c r="R2153" s="181" t="str">
        <f t="shared" ca="1" si="187"/>
        <v>TIDAK MCU</v>
      </c>
      <c r="S2153" s="451" t="s">
        <v>9830</v>
      </c>
      <c r="T2153" s="1330">
        <v>44634</v>
      </c>
      <c r="U2153" s="1329">
        <v>44634</v>
      </c>
      <c r="V2153" s="904" t="s">
        <v>24</v>
      </c>
      <c r="W2153" s="136" t="s">
        <v>24</v>
      </c>
      <c r="X2153" s="200"/>
      <c r="Y2153" s="201"/>
      <c r="Z2153" s="202"/>
      <c r="AA2153" s="216" t="s">
        <v>931</v>
      </c>
      <c r="AB2153" s="462" t="s">
        <v>4775</v>
      </c>
      <c r="AC2153" s="464" t="s">
        <v>9966</v>
      </c>
      <c r="AD2153" s="464" t="s">
        <v>926</v>
      </c>
      <c r="AE2153" s="464" t="s">
        <v>929</v>
      </c>
      <c r="AF2153" s="464" t="s">
        <v>6974</v>
      </c>
      <c r="AG2153" s="232" t="s">
        <v>24</v>
      </c>
      <c r="AH2153" s="902"/>
      <c r="AI2153" s="244" t="str">
        <f t="shared" si="189"/>
        <v>FORKLIFT (SIO)MERLO P120.10 HMSC P380, HM 400HD 465, HD 785GD 705, GD 825WA 500, WA 600-</v>
      </c>
      <c r="AJ2153" s="1307">
        <f t="shared" si="188"/>
        <v>41792</v>
      </c>
      <c r="AK2153" s="199">
        <v>43620</v>
      </c>
      <c r="AL2153" s="696">
        <v>43620</v>
      </c>
      <c r="AM2153" s="230"/>
      <c r="AN2153" s="232"/>
      <c r="AO2153" s="232"/>
      <c r="AP2153" s="230"/>
      <c r="AQ2153" s="1231" t="s">
        <v>3094</v>
      </c>
      <c r="AR2153" s="230"/>
      <c r="AS2153" s="230"/>
      <c r="AT2153" s="230"/>
      <c r="AU2153" s="230"/>
      <c r="AV2153" s="885"/>
      <c r="AW2153" s="885"/>
      <c r="AX2153" s="885"/>
      <c r="AY2153" s="885"/>
      <c r="AZ2153" s="177"/>
    </row>
    <row r="2154" spans="2:52" ht="15" customHeight="1">
      <c r="B2154" s="1310">
        <v>1296</v>
      </c>
      <c r="C2154" s="2348" t="s">
        <v>7513</v>
      </c>
      <c r="D2154" s="384" t="s">
        <v>230</v>
      </c>
      <c r="E2154" s="521" t="s">
        <v>4222</v>
      </c>
      <c r="F2154" s="311" t="s">
        <v>7514</v>
      </c>
      <c r="G2154" s="311" t="s">
        <v>102</v>
      </c>
      <c r="H2154" s="688" t="s">
        <v>7515</v>
      </c>
      <c r="I2154" s="217">
        <v>34041</v>
      </c>
      <c r="J2154" s="231">
        <f t="shared" ca="1" si="190"/>
        <v>29</v>
      </c>
      <c r="K2154" s="312" t="s">
        <v>24</v>
      </c>
      <c r="L2154" s="322" t="s">
        <v>24</v>
      </c>
      <c r="M2154" s="332" t="s">
        <v>24</v>
      </c>
      <c r="N2154" s="576">
        <v>42728</v>
      </c>
      <c r="O2154" s="199"/>
      <c r="P2154" s="232" t="s">
        <v>24</v>
      </c>
      <c r="Q2154" s="198" t="str">
        <f t="shared" si="186"/>
        <v>-</v>
      </c>
      <c r="R2154" s="181" t="str">
        <f t="shared" ca="1" si="187"/>
        <v>TIDAK MCU</v>
      </c>
      <c r="S2154" s="451" t="s">
        <v>8746</v>
      </c>
      <c r="T2154" s="217">
        <v>44633</v>
      </c>
      <c r="U2154" s="344">
        <v>44633</v>
      </c>
      <c r="V2154" s="1330" t="s">
        <v>24</v>
      </c>
      <c r="W2154" s="136" t="s">
        <v>24</v>
      </c>
      <c r="X2154" s="200"/>
      <c r="Y2154" s="201"/>
      <c r="Z2154" s="202"/>
      <c r="AA2154" s="216" t="s">
        <v>9113</v>
      </c>
      <c r="AB2154" s="462" t="s">
        <v>926</v>
      </c>
      <c r="AC2154" s="232" t="s">
        <v>24</v>
      </c>
      <c r="AD2154" s="230"/>
      <c r="AE2154" s="230"/>
      <c r="AF2154" s="230"/>
      <c r="AG2154" s="230"/>
      <c r="AH2154" s="1305"/>
      <c r="AI2154" s="244" t="str">
        <f t="shared" si="189"/>
        <v>SC P410 A/MHD 465, HD 785-</v>
      </c>
      <c r="AJ2154" s="1315">
        <f t="shared" si="188"/>
        <v>42728</v>
      </c>
      <c r="AK2154" s="589">
        <v>44266</v>
      </c>
      <c r="AL2154" s="726">
        <v>44266</v>
      </c>
      <c r="AM2154" s="230"/>
      <c r="AN2154" s="232"/>
      <c r="AO2154" s="232"/>
      <c r="AP2154" s="230"/>
      <c r="AQ2154" s="1231" t="s">
        <v>3094</v>
      </c>
      <c r="AR2154" s="230"/>
      <c r="AS2154" s="230"/>
      <c r="AT2154" s="230"/>
      <c r="AU2154" s="230"/>
      <c r="AV2154" s="885"/>
      <c r="AW2154" s="885"/>
      <c r="AX2154" s="885"/>
      <c r="AY2154" s="885"/>
      <c r="AZ2154" s="177"/>
    </row>
    <row r="2155" spans="2:52" ht="15" customHeight="1">
      <c r="B2155" s="1310">
        <v>2149</v>
      </c>
      <c r="C2155" s="677" t="s">
        <v>10316</v>
      </c>
      <c r="D2155" s="684" t="s">
        <v>230</v>
      </c>
      <c r="E2155" s="554" t="s">
        <v>4222</v>
      </c>
      <c r="F2155" s="311" t="s">
        <v>10317</v>
      </c>
      <c r="G2155" s="311" t="s">
        <v>102</v>
      </c>
      <c r="H2155" s="522" t="s">
        <v>24</v>
      </c>
      <c r="I2155" s="731">
        <v>34470</v>
      </c>
      <c r="J2155" s="231">
        <f t="shared" ca="1" si="190"/>
        <v>28</v>
      </c>
      <c r="K2155" s="176" t="s">
        <v>24</v>
      </c>
      <c r="L2155" s="170" t="s">
        <v>24</v>
      </c>
      <c r="M2155" s="173" t="s">
        <v>24</v>
      </c>
      <c r="N2155" s="576">
        <v>42819</v>
      </c>
      <c r="O2155" s="199" t="s">
        <v>24</v>
      </c>
      <c r="P2155" s="199" t="s">
        <v>24</v>
      </c>
      <c r="Q2155" s="198" t="str">
        <f t="shared" si="186"/>
        <v>-</v>
      </c>
      <c r="R2155" s="181" t="str">
        <f t="shared" ca="1" si="187"/>
        <v>TIDAK MCU</v>
      </c>
      <c r="S2155" s="451" t="s">
        <v>11053</v>
      </c>
      <c r="T2155" s="217">
        <v>44697</v>
      </c>
      <c r="U2155" s="1330">
        <v>44697</v>
      </c>
      <c r="V2155" s="1330" t="s">
        <v>24</v>
      </c>
      <c r="W2155" s="136" t="s">
        <v>24</v>
      </c>
      <c r="X2155" s="200"/>
      <c r="Y2155" s="201"/>
      <c r="Z2155" s="202"/>
      <c r="AA2155" s="216" t="s">
        <v>932</v>
      </c>
      <c r="AB2155" s="462" t="s">
        <v>6974</v>
      </c>
      <c r="AC2155" s="462" t="s">
        <v>11343</v>
      </c>
      <c r="AD2155" s="462" t="s">
        <v>6968</v>
      </c>
      <c r="AE2155" s="230" t="s">
        <v>24</v>
      </c>
      <c r="AF2155" s="230" t="s">
        <v>24</v>
      </c>
      <c r="AG2155" s="230" t="s">
        <v>24</v>
      </c>
      <c r="AH2155" s="1305"/>
      <c r="AI2155" s="244" t="str">
        <f t="shared" si="189"/>
        <v>PC 200 - PC 1250WA 500, WA 600HITCHI ZX 870HITACHI EX 1200---</v>
      </c>
      <c r="AJ2155" s="1307">
        <f t="shared" si="188"/>
        <v>42819</v>
      </c>
      <c r="AK2155" s="199">
        <v>44084</v>
      </c>
      <c r="AL2155" s="696">
        <v>44084</v>
      </c>
      <c r="AM2155" s="230"/>
      <c r="AN2155" s="232"/>
      <c r="AO2155" s="232"/>
      <c r="AP2155" s="230" t="s">
        <v>13105</v>
      </c>
      <c r="AQ2155" s="243" t="s">
        <v>3094</v>
      </c>
      <c r="AR2155" s="230"/>
      <c r="AS2155" s="230"/>
      <c r="AT2155" s="230"/>
      <c r="AU2155" s="230"/>
      <c r="AV2155" s="885"/>
      <c r="AW2155" s="885"/>
      <c r="AX2155" s="885"/>
      <c r="AY2155" s="885"/>
      <c r="AZ2155" s="177"/>
    </row>
    <row r="2156" spans="2:52" ht="15" customHeight="1">
      <c r="B2156" s="1310">
        <v>2150</v>
      </c>
      <c r="C2156" s="677" t="s">
        <v>10318</v>
      </c>
      <c r="D2156" s="568" t="s">
        <v>230</v>
      </c>
      <c r="E2156" s="521" t="s">
        <v>4222</v>
      </c>
      <c r="F2156" s="311" t="s">
        <v>10319</v>
      </c>
      <c r="G2156" s="311" t="s">
        <v>102</v>
      </c>
      <c r="H2156" s="522" t="s">
        <v>24</v>
      </c>
      <c r="I2156" s="731">
        <v>24052</v>
      </c>
      <c r="J2156" s="903">
        <f t="shared" ca="1" si="190"/>
        <v>57</v>
      </c>
      <c r="K2156" s="178" t="s">
        <v>493</v>
      </c>
      <c r="L2156" s="613">
        <v>1821171100282</v>
      </c>
      <c r="M2156" s="181">
        <v>44871</v>
      </c>
      <c r="N2156" s="576">
        <v>43386</v>
      </c>
      <c r="O2156" s="199" t="s">
        <v>24</v>
      </c>
      <c r="P2156" s="199" t="s">
        <v>24</v>
      </c>
      <c r="Q2156" s="198" t="str">
        <f t="shared" si="186"/>
        <v>-</v>
      </c>
      <c r="R2156" s="181" t="str">
        <f t="shared" ca="1" si="187"/>
        <v>TIDAK MCU</v>
      </c>
      <c r="S2156" s="451" t="s">
        <v>11054</v>
      </c>
      <c r="T2156" s="217">
        <v>44506</v>
      </c>
      <c r="U2156" s="1329">
        <v>44506</v>
      </c>
      <c r="V2156" s="1330" t="s">
        <v>24</v>
      </c>
      <c r="W2156" s="136" t="s">
        <v>24</v>
      </c>
      <c r="X2156" s="200"/>
      <c r="Y2156" s="201"/>
      <c r="Z2156" s="202"/>
      <c r="AA2156" s="1319" t="s">
        <v>4457</v>
      </c>
      <c r="AB2156" s="230" t="s">
        <v>9111</v>
      </c>
      <c r="AC2156" s="230" t="s">
        <v>24</v>
      </c>
      <c r="AD2156" s="230" t="s">
        <v>24</v>
      </c>
      <c r="AE2156" s="230" t="s">
        <v>24</v>
      </c>
      <c r="AF2156" s="230" t="s">
        <v>24</v>
      </c>
      <c r="AG2156" s="230" t="s">
        <v>24</v>
      </c>
      <c r="AH2156" s="1305"/>
      <c r="AI2156" s="244" t="str">
        <f t="shared" si="189"/>
        <v>SC P360, SC P380LOWBOY FH 16-----</v>
      </c>
      <c r="AJ2156" s="1307">
        <f t="shared" si="188"/>
        <v>43386</v>
      </c>
      <c r="AK2156" s="199" t="s">
        <v>24</v>
      </c>
      <c r="AL2156" s="696">
        <v>43393</v>
      </c>
      <c r="AM2156" s="230"/>
      <c r="AN2156" s="232"/>
      <c r="AO2156" s="232"/>
      <c r="AP2156" s="230"/>
      <c r="AQ2156" s="213"/>
      <c r="AR2156" s="230"/>
      <c r="AS2156" s="230"/>
      <c r="AT2156" s="230"/>
      <c r="AU2156" s="230"/>
      <c r="AV2156" s="177"/>
      <c r="AW2156" s="177"/>
      <c r="AX2156" s="177"/>
      <c r="AY2156" s="177"/>
      <c r="AZ2156" s="177"/>
    </row>
    <row r="2157" spans="2:52" ht="15" customHeight="1">
      <c r="B2157" s="1310">
        <v>2151</v>
      </c>
      <c r="C2157" s="553" t="s">
        <v>12329</v>
      </c>
      <c r="D2157" s="384" t="s">
        <v>943</v>
      </c>
      <c r="E2157" s="554" t="s">
        <v>4222</v>
      </c>
      <c r="F2157" s="384" t="s">
        <v>12328</v>
      </c>
      <c r="G2157" s="311" t="s">
        <v>102</v>
      </c>
      <c r="H2157" s="612" t="s">
        <v>10320</v>
      </c>
      <c r="I2157" s="731">
        <v>33190</v>
      </c>
      <c r="J2157" s="231">
        <f t="shared" ca="1" si="190"/>
        <v>31</v>
      </c>
      <c r="K2157" s="230" t="s">
        <v>494</v>
      </c>
      <c r="L2157" s="686">
        <v>900918210130</v>
      </c>
      <c r="M2157" s="199">
        <v>45913</v>
      </c>
      <c r="N2157" s="576">
        <v>41966</v>
      </c>
      <c r="O2157" s="199" t="s">
        <v>24</v>
      </c>
      <c r="P2157" s="199" t="s">
        <v>24</v>
      </c>
      <c r="Q2157" s="198" t="str">
        <f t="shared" si="186"/>
        <v>-</v>
      </c>
      <c r="R2157" s="181" t="str">
        <f t="shared" ca="1" si="187"/>
        <v>TIDAK MCU</v>
      </c>
      <c r="S2157" s="451" t="s">
        <v>11055</v>
      </c>
      <c r="T2157" s="217">
        <v>44513</v>
      </c>
      <c r="U2157" s="1329">
        <v>44513</v>
      </c>
      <c r="V2157" s="1330" t="s">
        <v>24</v>
      </c>
      <c r="W2157" s="136" t="s">
        <v>24</v>
      </c>
      <c r="X2157" s="200"/>
      <c r="Y2157" s="201"/>
      <c r="Z2157" s="202"/>
      <c r="AA2157" s="1319" t="s">
        <v>100</v>
      </c>
      <c r="AB2157" s="230" t="s">
        <v>926</v>
      </c>
      <c r="AC2157" s="230" t="s">
        <v>4457</v>
      </c>
      <c r="AD2157" s="230" t="s">
        <v>930</v>
      </c>
      <c r="AE2157" s="230" t="s">
        <v>24</v>
      </c>
      <c r="AF2157" s="230" t="s">
        <v>24</v>
      </c>
      <c r="AG2157" s="230" t="s">
        <v>24</v>
      </c>
      <c r="AH2157" s="1305"/>
      <c r="AI2157" s="244" t="str">
        <f t="shared" si="189"/>
        <v>LIGHT VEHICLEHD 465, HD 785SC P360, SC P380HM 400---</v>
      </c>
      <c r="AJ2157" s="1307">
        <f t="shared" si="188"/>
        <v>41966</v>
      </c>
      <c r="AK2157" s="199" t="s">
        <v>24</v>
      </c>
      <c r="AL2157" s="696">
        <v>41973</v>
      </c>
      <c r="AM2157" s="230"/>
      <c r="AN2157" s="232"/>
      <c r="AO2157" s="232"/>
      <c r="AP2157" s="230"/>
      <c r="AQ2157" s="1231" t="s">
        <v>3094</v>
      </c>
      <c r="AR2157" s="230"/>
      <c r="AS2157" s="230"/>
      <c r="AT2157" s="230"/>
      <c r="AU2157" s="230"/>
      <c r="AV2157" s="885"/>
      <c r="AW2157" s="885"/>
      <c r="AX2157" s="885"/>
      <c r="AY2157" s="885"/>
      <c r="AZ2157" s="177"/>
    </row>
    <row r="2158" spans="2:52" ht="15" customHeight="1">
      <c r="B2158" s="1310">
        <v>2152</v>
      </c>
      <c r="C2158" s="563" t="s">
        <v>3341</v>
      </c>
      <c r="D2158" s="244" t="s">
        <v>230</v>
      </c>
      <c r="E2158" s="521" t="s">
        <v>4222</v>
      </c>
      <c r="F2158" s="311" t="s">
        <v>10321</v>
      </c>
      <c r="G2158" s="526" t="s">
        <v>102</v>
      </c>
      <c r="H2158" s="522" t="s">
        <v>24</v>
      </c>
      <c r="I2158" s="733">
        <v>28718</v>
      </c>
      <c r="J2158" s="903">
        <f t="shared" ca="1" si="190"/>
        <v>44</v>
      </c>
      <c r="K2158" s="176" t="s">
        <v>24</v>
      </c>
      <c r="L2158" s="170" t="s">
        <v>24</v>
      </c>
      <c r="M2158" s="173" t="s">
        <v>24</v>
      </c>
      <c r="N2158" s="510">
        <v>43134</v>
      </c>
      <c r="O2158" s="199" t="s">
        <v>24</v>
      </c>
      <c r="P2158" s="199" t="s">
        <v>24</v>
      </c>
      <c r="Q2158" s="198" t="str">
        <f t="shared" si="186"/>
        <v>-</v>
      </c>
      <c r="R2158" s="181" t="str">
        <f t="shared" ca="1" si="187"/>
        <v>TIDAK MCU</v>
      </c>
      <c r="S2158" s="451" t="s">
        <v>11056</v>
      </c>
      <c r="T2158" s="211">
        <v>44424</v>
      </c>
      <c r="U2158" s="212">
        <v>44424</v>
      </c>
      <c r="V2158" s="1330" t="s">
        <v>24</v>
      </c>
      <c r="W2158" s="136" t="s">
        <v>24</v>
      </c>
      <c r="X2158" s="200"/>
      <c r="Y2158" s="195"/>
      <c r="Z2158" s="236"/>
      <c r="AA2158" s="230" t="s">
        <v>928</v>
      </c>
      <c r="AB2158" s="213" t="s">
        <v>930</v>
      </c>
      <c r="AC2158" s="213" t="s">
        <v>24</v>
      </c>
      <c r="AD2158" s="230" t="s">
        <v>24</v>
      </c>
      <c r="AE2158" s="213" t="s">
        <v>24</v>
      </c>
      <c r="AF2158" s="213" t="s">
        <v>24</v>
      </c>
      <c r="AG2158" s="213" t="s">
        <v>24</v>
      </c>
      <c r="AH2158" s="1305"/>
      <c r="AI2158" s="244" t="str">
        <f t="shared" si="189"/>
        <v>DZ 85 - DZ 375HM 400-----</v>
      </c>
      <c r="AJ2158" s="1307">
        <f t="shared" si="188"/>
        <v>43134</v>
      </c>
      <c r="AK2158" s="199" t="s">
        <v>24</v>
      </c>
      <c r="AL2158" s="696">
        <v>43141</v>
      </c>
      <c r="AM2158" s="213"/>
      <c r="AN2158" s="244"/>
      <c r="AO2158" s="244"/>
      <c r="AP2158" s="213"/>
      <c r="AQ2158" s="180"/>
      <c r="AR2158" s="213"/>
      <c r="AS2158" s="213"/>
      <c r="AT2158" s="213"/>
      <c r="AU2158" s="213"/>
      <c r="AV2158" s="885"/>
      <c r="AW2158" s="885"/>
      <c r="AX2158" s="885"/>
      <c r="AY2158" s="885"/>
      <c r="AZ2158" s="177"/>
    </row>
    <row r="2159" spans="2:52" ht="15" customHeight="1">
      <c r="B2159" s="1310">
        <v>2153</v>
      </c>
      <c r="C2159" s="563" t="s">
        <v>10322</v>
      </c>
      <c r="D2159" s="590" t="s">
        <v>943</v>
      </c>
      <c r="E2159" s="521" t="s">
        <v>4222</v>
      </c>
      <c r="F2159" s="232" t="s">
        <v>10323</v>
      </c>
      <c r="G2159" s="526" t="s">
        <v>102</v>
      </c>
      <c r="H2159" s="522" t="s">
        <v>24</v>
      </c>
      <c r="I2159" s="733">
        <v>34224</v>
      </c>
      <c r="J2159" s="231">
        <f t="shared" ca="1" si="190"/>
        <v>28</v>
      </c>
      <c r="K2159" s="176" t="s">
        <v>24</v>
      </c>
      <c r="L2159" s="170" t="s">
        <v>24</v>
      </c>
      <c r="M2159" s="173" t="s">
        <v>24</v>
      </c>
      <c r="N2159" s="510">
        <v>43441</v>
      </c>
      <c r="O2159" s="199" t="s">
        <v>24</v>
      </c>
      <c r="P2159" s="199" t="s">
        <v>24</v>
      </c>
      <c r="Q2159" s="198" t="str">
        <f t="shared" si="186"/>
        <v>-</v>
      </c>
      <c r="R2159" s="181" t="str">
        <f t="shared" ca="1" si="187"/>
        <v>TIDAK MCU</v>
      </c>
      <c r="S2159" s="451" t="s">
        <v>24</v>
      </c>
      <c r="T2159" s="211">
        <v>44451</v>
      </c>
      <c r="U2159" s="1329" t="s">
        <v>24</v>
      </c>
      <c r="V2159" s="1330" t="s">
        <v>24</v>
      </c>
      <c r="W2159" s="136" t="s">
        <v>24</v>
      </c>
      <c r="X2159" s="200"/>
      <c r="Y2159" s="195"/>
      <c r="Z2159" s="236"/>
      <c r="AA2159" s="1319" t="s">
        <v>24</v>
      </c>
      <c r="AB2159" s="213" t="s">
        <v>24</v>
      </c>
      <c r="AC2159" s="213" t="s">
        <v>24</v>
      </c>
      <c r="AD2159" s="213" t="s">
        <v>24</v>
      </c>
      <c r="AE2159" s="213" t="s">
        <v>24</v>
      </c>
      <c r="AF2159" s="213" t="s">
        <v>24</v>
      </c>
      <c r="AG2159" s="213" t="s">
        <v>24</v>
      </c>
      <c r="AH2159" s="1305"/>
      <c r="AI2159" s="244" t="str">
        <f t="shared" si="189"/>
        <v>-------</v>
      </c>
      <c r="AJ2159" s="1307">
        <f t="shared" si="188"/>
        <v>43441</v>
      </c>
      <c r="AK2159" s="217" t="s">
        <v>24</v>
      </c>
      <c r="AL2159" s="614" t="s">
        <v>24</v>
      </c>
      <c r="AM2159" s="213"/>
      <c r="AN2159" s="244"/>
      <c r="AO2159" s="244"/>
      <c r="AP2159" s="213"/>
      <c r="AQ2159" s="1231" t="s">
        <v>3094</v>
      </c>
      <c r="AR2159" s="213"/>
      <c r="AS2159" s="213"/>
      <c r="AT2159" s="213"/>
      <c r="AU2159" s="213"/>
      <c r="AV2159" s="885"/>
      <c r="AW2159" s="885"/>
      <c r="AX2159" s="885"/>
      <c r="AY2159" s="885"/>
      <c r="AZ2159" s="177"/>
    </row>
    <row r="2160" spans="2:52" ht="15" customHeight="1">
      <c r="B2160" s="1310">
        <v>1417</v>
      </c>
      <c r="C2160" s="2351" t="s">
        <v>491</v>
      </c>
      <c r="D2160" s="244" t="s">
        <v>230</v>
      </c>
      <c r="E2160" s="521" t="s">
        <v>4228</v>
      </c>
      <c r="F2160" s="311" t="s">
        <v>7867</v>
      </c>
      <c r="G2160" s="526" t="s">
        <v>102</v>
      </c>
      <c r="H2160" s="688" t="s">
        <v>7868</v>
      </c>
      <c r="I2160" s="211">
        <v>35569</v>
      </c>
      <c r="J2160" s="903">
        <f t="shared" ca="1" si="190"/>
        <v>24</v>
      </c>
      <c r="K2160" s="316" t="s">
        <v>24</v>
      </c>
      <c r="L2160" s="326" t="s">
        <v>24</v>
      </c>
      <c r="M2160" s="336" t="s">
        <v>24</v>
      </c>
      <c r="N2160" s="577">
        <v>43218</v>
      </c>
      <c r="O2160" s="199" t="s">
        <v>24</v>
      </c>
      <c r="P2160" s="232" t="s">
        <v>24</v>
      </c>
      <c r="Q2160" s="198" t="str">
        <f t="shared" si="186"/>
        <v>-</v>
      </c>
      <c r="R2160" s="181" t="str">
        <f t="shared" ca="1" si="187"/>
        <v>TIDAK MCU</v>
      </c>
      <c r="S2160" s="451" t="s">
        <v>8867</v>
      </c>
      <c r="T2160" s="211">
        <v>44700</v>
      </c>
      <c r="U2160" s="212">
        <v>44700</v>
      </c>
      <c r="V2160" s="1330" t="s">
        <v>24</v>
      </c>
      <c r="W2160" s="136" t="s">
        <v>24</v>
      </c>
      <c r="X2160" s="200"/>
      <c r="Y2160" s="195"/>
      <c r="Z2160" s="236"/>
      <c r="AA2160" s="216" t="s">
        <v>4457</v>
      </c>
      <c r="AB2160" s="243" t="s">
        <v>9113</v>
      </c>
      <c r="AC2160" s="213"/>
      <c r="AD2160" s="213"/>
      <c r="AE2160" s="213"/>
      <c r="AF2160" s="213"/>
      <c r="AG2160" s="213"/>
      <c r="AH2160" s="1305"/>
      <c r="AI2160" s="244" t="str">
        <f t="shared" si="189"/>
        <v>SC P360, SC P380SC P410 A/M</v>
      </c>
      <c r="AJ2160" s="1307">
        <f t="shared" si="188"/>
        <v>43218</v>
      </c>
      <c r="AK2160" s="589">
        <v>44266</v>
      </c>
      <c r="AL2160" s="726">
        <v>44266</v>
      </c>
      <c r="AM2160" s="213"/>
      <c r="AN2160" s="244"/>
      <c r="AO2160" s="244"/>
      <c r="AP2160" s="213"/>
      <c r="AQ2160" s="1231" t="s">
        <v>3094</v>
      </c>
      <c r="AR2160" s="213"/>
      <c r="AS2160" s="213"/>
      <c r="AT2160" s="213"/>
      <c r="AU2160" s="213"/>
      <c r="AV2160" s="885"/>
      <c r="AW2160" s="885"/>
      <c r="AX2160" s="885"/>
      <c r="AY2160" s="885"/>
      <c r="AZ2160" s="177"/>
    </row>
    <row r="2161" spans="2:60" ht="15" customHeight="1">
      <c r="B2161" s="1310">
        <v>2155</v>
      </c>
      <c r="C2161" s="563" t="s">
        <v>10326</v>
      </c>
      <c r="D2161" s="590" t="s">
        <v>230</v>
      </c>
      <c r="E2161" s="554" t="s">
        <v>4222</v>
      </c>
      <c r="F2161" s="526" t="s">
        <v>10327</v>
      </c>
      <c r="G2161" s="526" t="s">
        <v>102</v>
      </c>
      <c r="H2161" s="522" t="s">
        <v>24</v>
      </c>
      <c r="I2161" s="733">
        <v>32245</v>
      </c>
      <c r="J2161" s="231">
        <f t="shared" ca="1" si="190"/>
        <v>34</v>
      </c>
      <c r="K2161" s="316" t="s">
        <v>24</v>
      </c>
      <c r="L2161" s="326" t="s">
        <v>24</v>
      </c>
      <c r="M2161" s="336" t="s">
        <v>24</v>
      </c>
      <c r="N2161" s="510">
        <v>41440</v>
      </c>
      <c r="O2161" s="199" t="s">
        <v>24</v>
      </c>
      <c r="P2161" s="199" t="s">
        <v>24</v>
      </c>
      <c r="Q2161" s="198" t="str">
        <f t="shared" si="186"/>
        <v>-</v>
      </c>
      <c r="R2161" s="181" t="str">
        <f t="shared" ca="1" si="187"/>
        <v>TIDAK MCU</v>
      </c>
      <c r="S2161" s="451" t="s">
        <v>11058</v>
      </c>
      <c r="T2161" s="211">
        <v>44298</v>
      </c>
      <c r="U2161" s="1329">
        <v>44298</v>
      </c>
      <c r="V2161" s="211" t="s">
        <v>24</v>
      </c>
      <c r="W2161" s="136" t="s">
        <v>24</v>
      </c>
      <c r="X2161" s="200"/>
      <c r="Y2161" s="195"/>
      <c r="Z2161" s="236"/>
      <c r="AA2161" s="1319" t="s">
        <v>929</v>
      </c>
      <c r="AB2161" s="213" t="s">
        <v>930</v>
      </c>
      <c r="AC2161" s="213" t="s">
        <v>9109</v>
      </c>
      <c r="AD2161" s="213" t="s">
        <v>24</v>
      </c>
      <c r="AE2161" s="213" t="s">
        <v>24</v>
      </c>
      <c r="AF2161" s="213" t="s">
        <v>24</v>
      </c>
      <c r="AG2161" s="213" t="s">
        <v>24</v>
      </c>
      <c r="AH2161" s="1305"/>
      <c r="AI2161" s="244" t="str">
        <f t="shared" si="189"/>
        <v>GD 705, GD 825HM 400GD CAT 14M3----</v>
      </c>
      <c r="AJ2161" s="1307">
        <f t="shared" si="188"/>
        <v>41440</v>
      </c>
      <c r="AK2161" s="205">
        <v>43718</v>
      </c>
      <c r="AL2161" s="726">
        <v>43718</v>
      </c>
      <c r="AM2161" s="213"/>
      <c r="AN2161" s="244"/>
      <c r="AO2161" s="244"/>
      <c r="AP2161" s="213"/>
      <c r="AQ2161" s="1231" t="s">
        <v>3094</v>
      </c>
      <c r="AR2161" s="213"/>
      <c r="AS2161" s="213"/>
      <c r="AT2161" s="213"/>
      <c r="AU2161" s="213"/>
      <c r="AV2161" s="885"/>
      <c r="AW2161" s="885"/>
      <c r="AX2161" s="885"/>
      <c r="AY2161" s="885"/>
      <c r="AZ2161" s="177"/>
    </row>
    <row r="2162" spans="2:60" ht="15" customHeight="1">
      <c r="B2162" s="1310">
        <v>2156</v>
      </c>
      <c r="C2162" s="563" t="s">
        <v>10328</v>
      </c>
      <c r="D2162" s="590" t="s">
        <v>230</v>
      </c>
      <c r="E2162" s="554" t="s">
        <v>4222</v>
      </c>
      <c r="F2162" s="526" t="s">
        <v>10329</v>
      </c>
      <c r="G2162" s="526" t="s">
        <v>102</v>
      </c>
      <c r="H2162" s="522" t="s">
        <v>24</v>
      </c>
      <c r="I2162" s="733">
        <v>32591</v>
      </c>
      <c r="J2162" s="903">
        <f t="shared" ca="1" si="190"/>
        <v>33</v>
      </c>
      <c r="K2162" s="176" t="s">
        <v>24</v>
      </c>
      <c r="L2162" s="170" t="s">
        <v>24</v>
      </c>
      <c r="M2162" s="173" t="s">
        <v>24</v>
      </c>
      <c r="N2162" s="510">
        <v>43442</v>
      </c>
      <c r="O2162" s="199" t="s">
        <v>24</v>
      </c>
      <c r="P2162" s="199" t="s">
        <v>24</v>
      </c>
      <c r="Q2162" s="198" t="str">
        <f t="shared" si="186"/>
        <v>-</v>
      </c>
      <c r="R2162" s="181" t="str">
        <f t="shared" ca="1" si="187"/>
        <v>TIDAK MCU</v>
      </c>
      <c r="S2162" s="451" t="s">
        <v>11059</v>
      </c>
      <c r="T2162" s="211">
        <v>44279</v>
      </c>
      <c r="U2162" s="1329">
        <v>44279</v>
      </c>
      <c r="V2162" s="211" t="s">
        <v>24</v>
      </c>
      <c r="W2162" s="136" t="s">
        <v>24</v>
      </c>
      <c r="X2162" s="200"/>
      <c r="Y2162" s="195"/>
      <c r="Z2162" s="236"/>
      <c r="AA2162" s="1319" t="s">
        <v>926</v>
      </c>
      <c r="AB2162" s="213" t="s">
        <v>24</v>
      </c>
      <c r="AC2162" s="213" t="s">
        <v>24</v>
      </c>
      <c r="AD2162" s="213" t="s">
        <v>24</v>
      </c>
      <c r="AE2162" s="213" t="s">
        <v>24</v>
      </c>
      <c r="AF2162" s="213" t="s">
        <v>24</v>
      </c>
      <c r="AG2162" s="213" t="s">
        <v>24</v>
      </c>
      <c r="AH2162" s="1305"/>
      <c r="AI2162" s="244" t="str">
        <f t="shared" si="189"/>
        <v>HD 465, HD 785------</v>
      </c>
      <c r="AJ2162" s="1307">
        <f t="shared" si="188"/>
        <v>43442</v>
      </c>
      <c r="AK2162" s="205" t="s">
        <v>24</v>
      </c>
      <c r="AL2162" s="726">
        <v>43449</v>
      </c>
      <c r="AM2162" s="213"/>
      <c r="AN2162" s="244"/>
      <c r="AO2162" s="244"/>
      <c r="AP2162" s="213"/>
      <c r="AQ2162" s="180"/>
      <c r="AR2162" s="213"/>
      <c r="AS2162" s="213"/>
      <c r="AT2162" s="213"/>
      <c r="AU2162" s="213"/>
      <c r="AV2162" s="177"/>
      <c r="AW2162" s="177"/>
      <c r="AX2162" s="177"/>
      <c r="AY2162" s="177"/>
      <c r="AZ2162" s="458"/>
      <c r="BA2162" s="2186"/>
      <c r="BB2162" s="2186"/>
      <c r="BC2162" s="2186"/>
      <c r="BD2162" s="2186"/>
      <c r="BE2162" s="2186"/>
      <c r="BF2162" s="2186"/>
      <c r="BG2162" s="2186"/>
      <c r="BH2162" s="2186"/>
    </row>
    <row r="2163" spans="2:60" ht="15" customHeight="1">
      <c r="B2163" s="1310">
        <v>2157</v>
      </c>
      <c r="C2163" s="563" t="s">
        <v>10330</v>
      </c>
      <c r="D2163" s="590" t="s">
        <v>230</v>
      </c>
      <c r="E2163" s="521" t="s">
        <v>4222</v>
      </c>
      <c r="F2163" s="526" t="s">
        <v>10331</v>
      </c>
      <c r="G2163" s="526" t="s">
        <v>102</v>
      </c>
      <c r="H2163" s="522" t="s">
        <v>24</v>
      </c>
      <c r="I2163" s="733">
        <v>35970</v>
      </c>
      <c r="J2163" s="903">
        <f t="shared" ca="1" si="190"/>
        <v>23</v>
      </c>
      <c r="K2163" s="176" t="s">
        <v>24</v>
      </c>
      <c r="L2163" s="170" t="s">
        <v>24</v>
      </c>
      <c r="M2163" s="173" t="s">
        <v>24</v>
      </c>
      <c r="N2163" s="510">
        <v>42952</v>
      </c>
      <c r="O2163" s="199" t="s">
        <v>24</v>
      </c>
      <c r="P2163" s="199" t="s">
        <v>24</v>
      </c>
      <c r="Q2163" s="198" t="str">
        <f t="shared" si="186"/>
        <v>-</v>
      </c>
      <c r="R2163" s="181" t="str">
        <f t="shared" ca="1" si="187"/>
        <v>TIDAK MCU</v>
      </c>
      <c r="S2163" s="451" t="s">
        <v>11060</v>
      </c>
      <c r="T2163" s="211">
        <v>44371</v>
      </c>
      <c r="U2163" s="212">
        <v>44371</v>
      </c>
      <c r="V2163" s="211" t="s">
        <v>24</v>
      </c>
      <c r="W2163" s="136" t="s">
        <v>24</v>
      </c>
      <c r="X2163" s="200"/>
      <c r="Y2163" s="195"/>
      <c r="Z2163" s="236"/>
      <c r="AA2163" s="230" t="s">
        <v>928</v>
      </c>
      <c r="AB2163" s="213" t="s">
        <v>13913</v>
      </c>
      <c r="AC2163" s="213" t="s">
        <v>24</v>
      </c>
      <c r="AD2163" s="230" t="s">
        <v>24</v>
      </c>
      <c r="AE2163" s="213" t="s">
        <v>24</v>
      </c>
      <c r="AF2163" s="213" t="s">
        <v>24</v>
      </c>
      <c r="AG2163" s="213" t="s">
        <v>24</v>
      </c>
      <c r="AH2163" s="369"/>
      <c r="AI2163" s="244" t="str">
        <f t="shared" si="189"/>
        <v>DZ 85 - DZ 375HD 465-7, 785-7-----</v>
      </c>
      <c r="AJ2163" s="1307">
        <f t="shared" si="188"/>
        <v>42952</v>
      </c>
      <c r="AK2163" s="199">
        <v>44226</v>
      </c>
      <c r="AL2163" s="696">
        <v>42959</v>
      </c>
      <c r="AM2163" s="213"/>
      <c r="AN2163" s="244"/>
      <c r="AO2163" s="244"/>
      <c r="AP2163" s="213"/>
      <c r="AQ2163" s="1231" t="s">
        <v>3094</v>
      </c>
      <c r="AR2163" s="213"/>
      <c r="AS2163" s="213"/>
      <c r="AT2163" s="213"/>
      <c r="AU2163" s="213"/>
      <c r="AV2163" s="885"/>
      <c r="AW2163" s="885"/>
      <c r="AX2163" s="885"/>
      <c r="AY2163" s="885"/>
      <c r="AZ2163" s="177"/>
    </row>
    <row r="2164" spans="2:60" ht="15" customHeight="1">
      <c r="B2164" s="1310">
        <v>2158</v>
      </c>
      <c r="C2164" s="563" t="s">
        <v>10332</v>
      </c>
      <c r="D2164" s="590" t="s">
        <v>230</v>
      </c>
      <c r="E2164" s="521" t="s">
        <v>4222</v>
      </c>
      <c r="F2164" s="526" t="s">
        <v>10333</v>
      </c>
      <c r="G2164" s="526" t="s">
        <v>102</v>
      </c>
      <c r="H2164" s="522" t="s">
        <v>24</v>
      </c>
      <c r="I2164" s="733">
        <v>33956</v>
      </c>
      <c r="J2164" s="903">
        <f t="shared" ca="1" si="190"/>
        <v>29</v>
      </c>
      <c r="K2164" s="176" t="s">
        <v>24</v>
      </c>
      <c r="L2164" s="170" t="s">
        <v>24</v>
      </c>
      <c r="M2164" s="173" t="s">
        <v>24</v>
      </c>
      <c r="N2164" s="510">
        <v>43442</v>
      </c>
      <c r="O2164" s="199" t="s">
        <v>24</v>
      </c>
      <c r="P2164" s="199" t="s">
        <v>24</v>
      </c>
      <c r="Q2164" s="198" t="str">
        <f t="shared" si="186"/>
        <v>-</v>
      </c>
      <c r="R2164" s="181" t="str">
        <f t="shared" ca="1" si="187"/>
        <v>TIDAK MCU</v>
      </c>
      <c r="S2164" s="451" t="s">
        <v>11061</v>
      </c>
      <c r="T2164" s="211">
        <v>44548</v>
      </c>
      <c r="U2164" s="1329">
        <v>44548</v>
      </c>
      <c r="V2164" s="1330" t="s">
        <v>24</v>
      </c>
      <c r="W2164" s="136" t="s">
        <v>24</v>
      </c>
      <c r="X2164" s="200"/>
      <c r="Y2164" s="195"/>
      <c r="Z2164" s="236"/>
      <c r="AA2164" s="1319" t="s">
        <v>928</v>
      </c>
      <c r="AB2164" s="213" t="s">
        <v>24</v>
      </c>
      <c r="AC2164" s="213" t="s">
        <v>24</v>
      </c>
      <c r="AD2164" s="213" t="s">
        <v>24</v>
      </c>
      <c r="AE2164" s="213" t="s">
        <v>24</v>
      </c>
      <c r="AF2164" s="213" t="s">
        <v>24</v>
      </c>
      <c r="AG2164" s="213" t="s">
        <v>24</v>
      </c>
      <c r="AH2164" s="1305"/>
      <c r="AI2164" s="244" t="str">
        <f t="shared" si="189"/>
        <v>DZ 85 - DZ 375------</v>
      </c>
      <c r="AJ2164" s="1307">
        <f t="shared" si="188"/>
        <v>43442</v>
      </c>
      <c r="AK2164" s="205">
        <v>44159</v>
      </c>
      <c r="AL2164" s="726">
        <v>43449</v>
      </c>
      <c r="AM2164" s="213"/>
      <c r="AN2164" s="244"/>
      <c r="AO2164" s="244"/>
      <c r="AP2164" s="213"/>
      <c r="AQ2164" s="213" t="s">
        <v>3094</v>
      </c>
      <c r="AR2164" s="213"/>
      <c r="AS2164" s="213"/>
      <c r="AT2164" s="213"/>
      <c r="AU2164" s="213"/>
      <c r="AV2164" s="885"/>
      <c r="AW2164" s="885"/>
      <c r="AX2164" s="885"/>
      <c r="AY2164" s="885"/>
      <c r="AZ2164" s="885"/>
    </row>
    <row r="2165" spans="2:60" ht="15" customHeight="1">
      <c r="B2165" s="1310">
        <v>2159</v>
      </c>
      <c r="C2165" s="563" t="s">
        <v>10334</v>
      </c>
      <c r="D2165" s="590" t="s">
        <v>230</v>
      </c>
      <c r="E2165" s="521" t="s">
        <v>4222</v>
      </c>
      <c r="F2165" s="526" t="s">
        <v>10335</v>
      </c>
      <c r="G2165" s="526" t="s">
        <v>102</v>
      </c>
      <c r="H2165" s="522" t="s">
        <v>24</v>
      </c>
      <c r="I2165" s="733">
        <v>34921</v>
      </c>
      <c r="J2165" s="903">
        <f t="shared" ca="1" si="190"/>
        <v>26</v>
      </c>
      <c r="K2165" s="176" t="s">
        <v>24</v>
      </c>
      <c r="L2165" s="170" t="s">
        <v>24</v>
      </c>
      <c r="M2165" s="173" t="s">
        <v>24</v>
      </c>
      <c r="N2165" s="510">
        <v>43442</v>
      </c>
      <c r="O2165" s="199" t="s">
        <v>24</v>
      </c>
      <c r="P2165" s="199" t="s">
        <v>24</v>
      </c>
      <c r="Q2165" s="198" t="str">
        <f t="shared" si="186"/>
        <v>-</v>
      </c>
      <c r="R2165" s="181" t="str">
        <f t="shared" ca="1" si="187"/>
        <v>TIDAK MCU</v>
      </c>
      <c r="S2165" s="451" t="s">
        <v>11062</v>
      </c>
      <c r="T2165" s="211">
        <v>44418</v>
      </c>
      <c r="U2165" s="1329">
        <v>44418</v>
      </c>
      <c r="V2165" s="1330" t="s">
        <v>24</v>
      </c>
      <c r="W2165" s="136" t="s">
        <v>24</v>
      </c>
      <c r="X2165" s="200"/>
      <c r="Y2165" s="195"/>
      <c r="Z2165" s="236"/>
      <c r="AA2165" s="1319" t="s">
        <v>928</v>
      </c>
      <c r="AB2165" s="213" t="s">
        <v>926</v>
      </c>
      <c r="AC2165" s="213" t="s">
        <v>24</v>
      </c>
      <c r="AD2165" s="213" t="s">
        <v>24</v>
      </c>
      <c r="AE2165" s="213" t="s">
        <v>24</v>
      </c>
      <c r="AF2165" s="213" t="s">
        <v>24</v>
      </c>
      <c r="AG2165" s="213" t="s">
        <v>24</v>
      </c>
      <c r="AH2165" s="1305"/>
      <c r="AI2165" s="244" t="str">
        <f t="shared" si="189"/>
        <v>DZ 85 - DZ 375HD 465, HD 785-----</v>
      </c>
      <c r="AJ2165" s="1315">
        <f t="shared" si="188"/>
        <v>43442</v>
      </c>
      <c r="AK2165" s="205">
        <v>43920</v>
      </c>
      <c r="AL2165" s="621">
        <v>43920</v>
      </c>
      <c r="AM2165" s="213"/>
      <c r="AN2165" s="244"/>
      <c r="AO2165" s="244"/>
      <c r="AP2165" s="213" t="s">
        <v>926</v>
      </c>
      <c r="AQ2165" s="1231" t="s">
        <v>3094</v>
      </c>
      <c r="AR2165" s="213"/>
      <c r="AS2165" s="213"/>
      <c r="AT2165" s="213"/>
      <c r="AU2165" s="213"/>
      <c r="AV2165" s="885"/>
      <c r="AW2165" s="885"/>
      <c r="AX2165" s="885"/>
      <c r="AY2165" s="885"/>
      <c r="AZ2165" s="177"/>
    </row>
    <row r="2166" spans="2:60" ht="15" customHeight="1">
      <c r="B2166" s="1310">
        <v>2160</v>
      </c>
      <c r="C2166" s="563" t="s">
        <v>10336</v>
      </c>
      <c r="D2166" s="590" t="s">
        <v>230</v>
      </c>
      <c r="E2166" s="521" t="s">
        <v>4222</v>
      </c>
      <c r="F2166" s="526" t="s">
        <v>10337</v>
      </c>
      <c r="G2166" s="526" t="s">
        <v>102</v>
      </c>
      <c r="H2166" s="522" t="s">
        <v>24</v>
      </c>
      <c r="I2166" s="733">
        <v>35185</v>
      </c>
      <c r="J2166" s="231">
        <f t="shared" ca="1" si="190"/>
        <v>26</v>
      </c>
      <c r="K2166" s="176" t="s">
        <v>24</v>
      </c>
      <c r="L2166" s="170" t="s">
        <v>24</v>
      </c>
      <c r="M2166" s="173" t="s">
        <v>24</v>
      </c>
      <c r="N2166" s="510">
        <v>42952</v>
      </c>
      <c r="O2166" s="199" t="s">
        <v>24</v>
      </c>
      <c r="P2166" s="199" t="s">
        <v>24</v>
      </c>
      <c r="Q2166" s="198" t="str">
        <f t="shared" si="186"/>
        <v>-</v>
      </c>
      <c r="R2166" s="181" t="str">
        <f t="shared" ca="1" si="187"/>
        <v>TIDAK MCU</v>
      </c>
      <c r="S2166" s="451" t="s">
        <v>11063</v>
      </c>
      <c r="T2166" s="211">
        <v>44316</v>
      </c>
      <c r="U2166" s="1329">
        <v>44316</v>
      </c>
      <c r="V2166" s="1330" t="s">
        <v>24</v>
      </c>
      <c r="W2166" s="136" t="s">
        <v>24</v>
      </c>
      <c r="X2166" s="200"/>
      <c r="Y2166" s="195"/>
      <c r="Z2166" s="236"/>
      <c r="AA2166" s="1319" t="s">
        <v>928</v>
      </c>
      <c r="AB2166" s="213" t="s">
        <v>24</v>
      </c>
      <c r="AC2166" s="213" t="s">
        <v>24</v>
      </c>
      <c r="AD2166" s="213" t="s">
        <v>24</v>
      </c>
      <c r="AE2166" s="213" t="s">
        <v>24</v>
      </c>
      <c r="AF2166" s="213" t="s">
        <v>24</v>
      </c>
      <c r="AG2166" s="213" t="s">
        <v>24</v>
      </c>
      <c r="AH2166" s="1305"/>
      <c r="AI2166" s="244" t="str">
        <f t="shared" si="189"/>
        <v>DZ 85 - DZ 375------</v>
      </c>
      <c r="AJ2166" s="1307">
        <f t="shared" si="188"/>
        <v>42952</v>
      </c>
      <c r="AK2166" s="205" t="s">
        <v>24</v>
      </c>
      <c r="AL2166" s="726">
        <v>42959</v>
      </c>
      <c r="AM2166" s="213"/>
      <c r="AN2166" s="244"/>
      <c r="AO2166" s="244"/>
      <c r="AP2166" s="213"/>
      <c r="AQ2166" s="243" t="s">
        <v>3094</v>
      </c>
      <c r="AR2166" s="213"/>
      <c r="AS2166" s="213"/>
      <c r="AT2166" s="213"/>
      <c r="AU2166" s="213"/>
      <c r="AV2166" s="885"/>
      <c r="AW2166" s="885"/>
      <c r="AX2166" s="885"/>
      <c r="AY2166" s="885"/>
      <c r="AZ2166" s="885"/>
    </row>
    <row r="2167" spans="2:60" ht="15" customHeight="1">
      <c r="B2167" s="1310">
        <v>2161</v>
      </c>
      <c r="C2167" s="563" t="s">
        <v>10338</v>
      </c>
      <c r="D2167" s="659" t="s">
        <v>230</v>
      </c>
      <c r="E2167" s="521" t="s">
        <v>4222</v>
      </c>
      <c r="F2167" s="509" t="s">
        <v>10339</v>
      </c>
      <c r="G2167" s="509" t="s">
        <v>102</v>
      </c>
      <c r="H2167" s="522" t="s">
        <v>24</v>
      </c>
      <c r="I2167" s="734">
        <v>35613</v>
      </c>
      <c r="J2167" s="231">
        <f t="shared" ca="1" si="190"/>
        <v>24</v>
      </c>
      <c r="K2167" s="318" t="s">
        <v>24</v>
      </c>
      <c r="L2167" s="330" t="s">
        <v>24</v>
      </c>
      <c r="M2167" s="340" t="s">
        <v>24</v>
      </c>
      <c r="N2167" s="556">
        <v>42952</v>
      </c>
      <c r="O2167" s="1311" t="s">
        <v>24</v>
      </c>
      <c r="P2167" s="1311" t="s">
        <v>24</v>
      </c>
      <c r="Q2167" s="198" t="str">
        <f t="shared" si="186"/>
        <v>-</v>
      </c>
      <c r="R2167" s="181" t="str">
        <f t="shared" ca="1" si="187"/>
        <v>TIDAK MCU</v>
      </c>
      <c r="S2167" s="451" t="s">
        <v>11064</v>
      </c>
      <c r="T2167" s="1330">
        <v>44379</v>
      </c>
      <c r="U2167" s="1329">
        <v>44379</v>
      </c>
      <c r="V2167" s="1330" t="s">
        <v>24</v>
      </c>
      <c r="W2167" s="136" t="s">
        <v>24</v>
      </c>
      <c r="X2167" s="200"/>
      <c r="Y2167" s="195"/>
      <c r="Z2167" s="236"/>
      <c r="AA2167" s="213" t="s">
        <v>928</v>
      </c>
      <c r="AB2167" s="213" t="s">
        <v>24</v>
      </c>
      <c r="AC2167" s="213" t="s">
        <v>24</v>
      </c>
      <c r="AD2167" s="213" t="s">
        <v>24</v>
      </c>
      <c r="AE2167" s="213" t="s">
        <v>24</v>
      </c>
      <c r="AF2167" s="213" t="s">
        <v>24</v>
      </c>
      <c r="AG2167" s="213" t="s">
        <v>24</v>
      </c>
      <c r="AH2167" s="1305"/>
      <c r="AI2167" s="244" t="str">
        <f t="shared" si="189"/>
        <v>DZ 85 - DZ 375------</v>
      </c>
      <c r="AJ2167" s="1307">
        <f t="shared" si="188"/>
        <v>42952</v>
      </c>
      <c r="AK2167" s="199" t="s">
        <v>24</v>
      </c>
      <c r="AL2167" s="696">
        <v>42959</v>
      </c>
      <c r="AM2167" s="213"/>
      <c r="AN2167" s="244"/>
      <c r="AO2167" s="244"/>
      <c r="AP2167" s="213"/>
      <c r="AQ2167" s="1231" t="s">
        <v>3094</v>
      </c>
      <c r="AR2167" s="213"/>
      <c r="AS2167" s="213"/>
      <c r="AT2167" s="213"/>
      <c r="AU2167" s="213"/>
      <c r="AV2167" s="885"/>
      <c r="AW2167" s="885"/>
      <c r="AX2167" s="885"/>
      <c r="AY2167" s="885"/>
      <c r="AZ2167" s="177"/>
    </row>
    <row r="2168" spans="2:60" ht="15" customHeight="1">
      <c r="B2168" s="1310">
        <v>2162</v>
      </c>
      <c r="C2168" s="563" t="s">
        <v>10340</v>
      </c>
      <c r="D2168" s="1366" t="s">
        <v>230</v>
      </c>
      <c r="E2168" s="521" t="s">
        <v>4222</v>
      </c>
      <c r="F2168" s="526" t="s">
        <v>10341</v>
      </c>
      <c r="G2168" s="509" t="s">
        <v>102</v>
      </c>
      <c r="H2168" s="522" t="s">
        <v>24</v>
      </c>
      <c r="I2168" s="733">
        <v>35556</v>
      </c>
      <c r="J2168" s="231">
        <f t="shared" ca="1" si="190"/>
        <v>24</v>
      </c>
      <c r="K2168" s="316" t="s">
        <v>24</v>
      </c>
      <c r="L2168" s="326" t="s">
        <v>24</v>
      </c>
      <c r="M2168" s="336" t="s">
        <v>24</v>
      </c>
      <c r="N2168" s="556">
        <v>42952</v>
      </c>
      <c r="O2168" s="1330" t="s">
        <v>24</v>
      </c>
      <c r="P2168" s="589" t="s">
        <v>24</v>
      </c>
      <c r="Q2168" s="198" t="str">
        <f t="shared" si="186"/>
        <v>-</v>
      </c>
      <c r="R2168" s="181" t="str">
        <f t="shared" ca="1" si="187"/>
        <v>TIDAK MCU</v>
      </c>
      <c r="S2168" s="451" t="s">
        <v>11065</v>
      </c>
      <c r="T2168" s="1330">
        <v>44322</v>
      </c>
      <c r="U2168" s="1329">
        <v>44322</v>
      </c>
      <c r="V2168" s="904" t="s">
        <v>24</v>
      </c>
      <c r="W2168" s="136" t="s">
        <v>24</v>
      </c>
      <c r="X2168" s="200"/>
      <c r="Y2168" s="195"/>
      <c r="Z2168" s="237"/>
      <c r="AA2168" s="213" t="s">
        <v>928</v>
      </c>
      <c r="AB2168" s="213" t="s">
        <v>926</v>
      </c>
      <c r="AC2168" s="213" t="s">
        <v>24</v>
      </c>
      <c r="AD2168" s="213" t="s">
        <v>24</v>
      </c>
      <c r="AE2168" s="213" t="s">
        <v>24</v>
      </c>
      <c r="AF2168" s="213" t="s">
        <v>24</v>
      </c>
      <c r="AG2168" s="213" t="s">
        <v>24</v>
      </c>
      <c r="AH2168" s="1305"/>
      <c r="AI2168" s="244" t="str">
        <f t="shared" si="189"/>
        <v>DZ 85 - DZ 375HD 465, HD 785-----</v>
      </c>
      <c r="AJ2168" s="1307">
        <f t="shared" si="188"/>
        <v>42952</v>
      </c>
      <c r="AK2168" s="205">
        <v>43920</v>
      </c>
      <c r="AL2168" s="670">
        <v>43920</v>
      </c>
      <c r="AM2168" s="213"/>
      <c r="AN2168" s="244"/>
      <c r="AO2168" s="244"/>
      <c r="AP2168" s="213" t="s">
        <v>926</v>
      </c>
      <c r="AQ2168" s="1231" t="s">
        <v>3094</v>
      </c>
      <c r="AR2168" s="213"/>
      <c r="AS2168" s="213"/>
      <c r="AT2168" s="213"/>
      <c r="AU2168" s="213"/>
      <c r="AV2168" s="885"/>
      <c r="AW2168" s="885"/>
      <c r="AX2168" s="885"/>
      <c r="AY2168" s="885"/>
      <c r="AZ2168" s="177"/>
    </row>
    <row r="2169" spans="2:60" ht="15" customHeight="1">
      <c r="B2169" s="1310">
        <v>2163</v>
      </c>
      <c r="C2169" s="563" t="s">
        <v>10342</v>
      </c>
      <c r="D2169" s="643" t="s">
        <v>230</v>
      </c>
      <c r="E2169" s="521" t="s">
        <v>4222</v>
      </c>
      <c r="F2169" s="526" t="s">
        <v>10343</v>
      </c>
      <c r="G2169" s="509" t="s">
        <v>102</v>
      </c>
      <c r="H2169" s="522" t="s">
        <v>24</v>
      </c>
      <c r="I2169" s="733">
        <v>34346</v>
      </c>
      <c r="J2169" s="1314">
        <f t="shared" ca="1" si="190"/>
        <v>28</v>
      </c>
      <c r="K2169" s="316" t="s">
        <v>24</v>
      </c>
      <c r="L2169" s="326" t="s">
        <v>24</v>
      </c>
      <c r="M2169" s="336" t="s">
        <v>24</v>
      </c>
      <c r="N2169" s="556">
        <v>43139</v>
      </c>
      <c r="O2169" s="1311" t="s">
        <v>24</v>
      </c>
      <c r="P2169" s="205" t="s">
        <v>24</v>
      </c>
      <c r="Q2169" s="198" t="str">
        <f t="shared" si="186"/>
        <v>-</v>
      </c>
      <c r="R2169" s="181" t="str">
        <f t="shared" ca="1" si="187"/>
        <v>TIDAK MCU</v>
      </c>
      <c r="S2169" s="451" t="s">
        <v>11066</v>
      </c>
      <c r="T2169" s="1330">
        <v>44573</v>
      </c>
      <c r="U2169" s="1329">
        <v>44573</v>
      </c>
      <c r="V2169" s="1330" t="s">
        <v>24</v>
      </c>
      <c r="W2169" s="1311" t="s">
        <v>24</v>
      </c>
      <c r="X2169" s="200"/>
      <c r="Y2169" s="195"/>
      <c r="Z2169" s="237"/>
      <c r="AA2169" s="213" t="s">
        <v>11344</v>
      </c>
      <c r="AB2169" s="213" t="s">
        <v>6974</v>
      </c>
      <c r="AC2169" s="213" t="s">
        <v>6967</v>
      </c>
      <c r="AD2169" s="213" t="s">
        <v>24</v>
      </c>
      <c r="AE2169" s="213" t="s">
        <v>24</v>
      </c>
      <c r="AF2169" s="213" t="s">
        <v>24</v>
      </c>
      <c r="AG2169" s="213" t="s">
        <v>24</v>
      </c>
      <c r="AH2169" s="1305"/>
      <c r="AI2169" s="244" t="str">
        <f t="shared" si="189"/>
        <v>PC 300 - PC 850WA 500, WA 600HITACHI ZX 870----</v>
      </c>
      <c r="AJ2169" s="1330">
        <f t="shared" si="188"/>
        <v>43139</v>
      </c>
      <c r="AK2169" s="205">
        <v>43571</v>
      </c>
      <c r="AL2169" s="742">
        <v>43571</v>
      </c>
      <c r="AM2169" s="213"/>
      <c r="AN2169" s="244"/>
      <c r="AO2169" s="244"/>
      <c r="AP2169" s="213"/>
      <c r="AQ2169" s="180"/>
      <c r="AR2169" s="213"/>
      <c r="AS2169" s="213"/>
      <c r="AT2169" s="213"/>
      <c r="AU2169" s="213"/>
      <c r="AV2169" s="885"/>
      <c r="AW2169" s="885"/>
      <c r="AX2169" s="885"/>
      <c r="AY2169" s="885"/>
      <c r="AZ2169" s="177"/>
    </row>
    <row r="2170" spans="2:60" ht="15" customHeight="1">
      <c r="B2170" s="1310">
        <v>2164</v>
      </c>
      <c r="C2170" s="563" t="s">
        <v>10344</v>
      </c>
      <c r="D2170" s="643" t="s">
        <v>230</v>
      </c>
      <c r="E2170" s="554" t="s">
        <v>4222</v>
      </c>
      <c r="F2170" s="526" t="s">
        <v>10345</v>
      </c>
      <c r="G2170" s="509" t="s">
        <v>102</v>
      </c>
      <c r="H2170" s="522" t="s">
        <v>24</v>
      </c>
      <c r="I2170" s="733">
        <v>35521</v>
      </c>
      <c r="J2170" s="231">
        <f t="shared" ca="1" si="190"/>
        <v>25</v>
      </c>
      <c r="K2170" s="316" t="s">
        <v>24</v>
      </c>
      <c r="L2170" s="326" t="s">
        <v>24</v>
      </c>
      <c r="M2170" s="336" t="s">
        <v>24</v>
      </c>
      <c r="N2170" s="556">
        <v>42952</v>
      </c>
      <c r="O2170" s="1311" t="s">
        <v>24</v>
      </c>
      <c r="P2170" s="205" t="s">
        <v>24</v>
      </c>
      <c r="Q2170" s="198" t="str">
        <f t="shared" ref="Q2170:Q2233" si="191">IF(OR(O2170="-",O2170=""),"-",O2170+365)</f>
        <v>-</v>
      </c>
      <c r="R2170" s="181" t="str">
        <f t="shared" ref="R2170:R2233" ca="1" si="192">IF(OR(O2170="",O2170="-"),"TIDAK MCU",IF(Q2170&gt;TODAY(),"BERLAKU","EXPIRED"))</f>
        <v>TIDAK MCU</v>
      </c>
      <c r="S2170" s="451" t="s">
        <v>11067</v>
      </c>
      <c r="T2170" s="1330">
        <v>44652</v>
      </c>
      <c r="U2170" s="1329">
        <v>44652</v>
      </c>
      <c r="V2170" s="904" t="s">
        <v>24</v>
      </c>
      <c r="W2170" s="136" t="s">
        <v>24</v>
      </c>
      <c r="X2170" s="200"/>
      <c r="Y2170" s="195"/>
      <c r="Z2170" s="237"/>
      <c r="AA2170" s="213" t="s">
        <v>11341</v>
      </c>
      <c r="AB2170" s="213" t="s">
        <v>6974</v>
      </c>
      <c r="AC2170" s="213" t="s">
        <v>6967</v>
      </c>
      <c r="AD2170" s="213" t="s">
        <v>11345</v>
      </c>
      <c r="AE2170" s="213" t="s">
        <v>24</v>
      </c>
      <c r="AF2170" s="213" t="s">
        <v>24</v>
      </c>
      <c r="AG2170" s="213" t="s">
        <v>24</v>
      </c>
      <c r="AH2170" s="1305"/>
      <c r="AI2170" s="244" t="str">
        <f t="shared" si="189"/>
        <v>PC 200 - PC 850WA 500, WA 600HITACHI ZX 870WDZ 600---</v>
      </c>
      <c r="AJ2170" s="1307">
        <f t="shared" ref="AJ2170:AJ2233" si="193">N2170</f>
        <v>42952</v>
      </c>
      <c r="AK2170" s="205">
        <v>43763</v>
      </c>
      <c r="AL2170" s="742">
        <v>43764</v>
      </c>
      <c r="AM2170" s="213"/>
      <c r="AN2170" s="244"/>
      <c r="AO2170" s="244"/>
      <c r="AP2170" s="213"/>
      <c r="AQ2170" s="243" t="s">
        <v>3094</v>
      </c>
      <c r="AR2170" s="213"/>
      <c r="AS2170" s="213"/>
      <c r="AT2170" s="213"/>
      <c r="AU2170" s="213"/>
      <c r="AV2170" s="885"/>
      <c r="AW2170" s="885"/>
      <c r="AX2170" s="885"/>
      <c r="AY2170" s="885"/>
      <c r="AZ2170" s="177"/>
    </row>
    <row r="2171" spans="2:60" ht="15" customHeight="1">
      <c r="B2171" s="1310">
        <v>1122</v>
      </c>
      <c r="C2171" s="2350" t="s">
        <v>2136</v>
      </c>
      <c r="D2171" s="1434" t="s">
        <v>6996</v>
      </c>
      <c r="E2171" s="521" t="s">
        <v>4228</v>
      </c>
      <c r="F2171" s="526" t="s">
        <v>6997</v>
      </c>
      <c r="G2171" s="509" t="s">
        <v>102</v>
      </c>
      <c r="H2171" s="522" t="s">
        <v>24</v>
      </c>
      <c r="I2171" s="211">
        <v>30378</v>
      </c>
      <c r="J2171" s="231">
        <f t="shared" ca="1" si="190"/>
        <v>39</v>
      </c>
      <c r="K2171" s="176" t="s">
        <v>24</v>
      </c>
      <c r="L2171" s="170" t="s">
        <v>24</v>
      </c>
      <c r="M2171" s="173" t="s">
        <v>24</v>
      </c>
      <c r="N2171" s="533">
        <v>41798</v>
      </c>
      <c r="O2171" s="1330" t="s">
        <v>24</v>
      </c>
      <c r="P2171" s="244" t="s">
        <v>24</v>
      </c>
      <c r="Q2171" s="198" t="str">
        <f t="shared" si="191"/>
        <v>-</v>
      </c>
      <c r="R2171" s="181" t="str">
        <f t="shared" ca="1" si="192"/>
        <v>TIDAK MCU</v>
      </c>
      <c r="S2171" s="451" t="s">
        <v>8573</v>
      </c>
      <c r="T2171" s="1330">
        <v>44623</v>
      </c>
      <c r="U2171" s="1329">
        <v>44623</v>
      </c>
      <c r="V2171" s="904" t="s">
        <v>24</v>
      </c>
      <c r="W2171" s="136" t="s">
        <v>24</v>
      </c>
      <c r="X2171" s="200"/>
      <c r="Y2171" s="195"/>
      <c r="Z2171" s="237"/>
      <c r="AA2171" s="243" t="s">
        <v>929</v>
      </c>
      <c r="AB2171" s="243" t="s">
        <v>926</v>
      </c>
      <c r="AC2171" s="243" t="s">
        <v>930</v>
      </c>
      <c r="AD2171" s="213" t="s">
        <v>24</v>
      </c>
      <c r="AE2171" s="213" t="s">
        <v>24</v>
      </c>
      <c r="AF2171" s="213" t="s">
        <v>24</v>
      </c>
      <c r="AG2171" s="213" t="s">
        <v>24</v>
      </c>
      <c r="AH2171" s="369"/>
      <c r="AI2171" s="244" t="str">
        <f t="shared" si="189"/>
        <v>GD 705, GD 825HD 465, HD 785HM 400----</v>
      </c>
      <c r="AJ2171" s="1315">
        <f t="shared" si="193"/>
        <v>41798</v>
      </c>
      <c r="AK2171" s="589">
        <v>44266</v>
      </c>
      <c r="AL2171" s="726">
        <v>44266</v>
      </c>
      <c r="AM2171" s="213"/>
      <c r="AN2171" s="244"/>
      <c r="AO2171" s="244"/>
      <c r="AP2171" s="213"/>
      <c r="AQ2171" s="1231" t="s">
        <v>3094</v>
      </c>
      <c r="AR2171" s="213"/>
      <c r="AS2171" s="213"/>
      <c r="AT2171" s="213"/>
      <c r="AU2171" s="213"/>
      <c r="AZ2171" s="177"/>
    </row>
    <row r="2172" spans="2:60" ht="15" customHeight="1">
      <c r="B2172" s="1310">
        <v>2166</v>
      </c>
      <c r="C2172" s="563" t="s">
        <v>10348</v>
      </c>
      <c r="D2172" s="643" t="s">
        <v>230</v>
      </c>
      <c r="E2172" s="521" t="s">
        <v>4222</v>
      </c>
      <c r="F2172" s="526" t="s">
        <v>10349</v>
      </c>
      <c r="G2172" s="509" t="s">
        <v>102</v>
      </c>
      <c r="H2172" s="522" t="s">
        <v>24</v>
      </c>
      <c r="I2172" s="733">
        <v>34718</v>
      </c>
      <c r="J2172" s="231">
        <f t="shared" ca="1" si="190"/>
        <v>27</v>
      </c>
      <c r="K2172" s="176" t="s">
        <v>24</v>
      </c>
      <c r="L2172" s="170" t="s">
        <v>24</v>
      </c>
      <c r="M2172" s="173" t="s">
        <v>24</v>
      </c>
      <c r="N2172" s="556">
        <v>42989</v>
      </c>
      <c r="O2172" s="1311" t="s">
        <v>24</v>
      </c>
      <c r="P2172" s="205" t="s">
        <v>24</v>
      </c>
      <c r="Q2172" s="198" t="str">
        <f t="shared" si="191"/>
        <v>-</v>
      </c>
      <c r="R2172" s="181" t="str">
        <f t="shared" ca="1" si="192"/>
        <v>TIDAK MCU</v>
      </c>
      <c r="S2172" s="451" t="s">
        <v>11069</v>
      </c>
      <c r="T2172" s="1330">
        <v>44580</v>
      </c>
      <c r="U2172" s="1330">
        <v>44580</v>
      </c>
      <c r="V2172" s="1330" t="s">
        <v>24</v>
      </c>
      <c r="W2172" s="136" t="s">
        <v>24</v>
      </c>
      <c r="X2172" s="200"/>
      <c r="Y2172" s="201"/>
      <c r="Z2172" s="202"/>
      <c r="AA2172" s="243" t="s">
        <v>932</v>
      </c>
      <c r="AB2172" s="462" t="s">
        <v>6967</v>
      </c>
      <c r="AC2172" s="462" t="s">
        <v>6968</v>
      </c>
      <c r="AD2172" s="230" t="s">
        <v>24</v>
      </c>
      <c r="AE2172" s="230" t="s">
        <v>24</v>
      </c>
      <c r="AF2172" s="230" t="s">
        <v>24</v>
      </c>
      <c r="AG2172" s="230" t="s">
        <v>24</v>
      </c>
      <c r="AH2172" s="1305"/>
      <c r="AI2172" s="244" t="str">
        <f t="shared" si="189"/>
        <v>PC 200 - PC 1250HITACHI ZX 870HITACHI EX 1200----</v>
      </c>
      <c r="AJ2172" s="1307">
        <f t="shared" si="193"/>
        <v>42989</v>
      </c>
      <c r="AK2172" s="205">
        <v>44084</v>
      </c>
      <c r="AL2172" s="742">
        <v>44084</v>
      </c>
      <c r="AM2172" s="230"/>
      <c r="AN2172" s="232"/>
      <c r="AO2172" s="232"/>
      <c r="AP2172" s="230" t="s">
        <v>13105</v>
      </c>
      <c r="AQ2172" s="462" t="s">
        <v>3094</v>
      </c>
      <c r="AR2172" s="230"/>
      <c r="AS2172" s="230"/>
      <c r="AT2172" s="230"/>
      <c r="AU2172" s="230"/>
      <c r="AV2172" s="885"/>
      <c r="AW2172" s="885"/>
      <c r="AX2172" s="885"/>
      <c r="AY2172" s="885"/>
      <c r="AZ2172" s="177"/>
    </row>
    <row r="2173" spans="2:60" ht="15" customHeight="1">
      <c r="B2173" s="1310">
        <v>2167</v>
      </c>
      <c r="C2173" s="563" t="s">
        <v>10350</v>
      </c>
      <c r="D2173" s="643" t="s">
        <v>230</v>
      </c>
      <c r="E2173" s="554" t="s">
        <v>4222</v>
      </c>
      <c r="F2173" s="526" t="s">
        <v>10351</v>
      </c>
      <c r="G2173" s="509" t="s">
        <v>102</v>
      </c>
      <c r="H2173" s="522" t="s">
        <v>24</v>
      </c>
      <c r="I2173" s="733">
        <v>34485</v>
      </c>
      <c r="J2173" s="1314">
        <f t="shared" ca="1" si="190"/>
        <v>28</v>
      </c>
      <c r="K2173" s="176" t="s">
        <v>24</v>
      </c>
      <c r="L2173" s="170" t="s">
        <v>24</v>
      </c>
      <c r="M2173" s="173" t="s">
        <v>24</v>
      </c>
      <c r="N2173" s="556">
        <v>42989</v>
      </c>
      <c r="O2173" s="1311" t="s">
        <v>24</v>
      </c>
      <c r="P2173" s="205" t="s">
        <v>24</v>
      </c>
      <c r="Q2173" s="198" t="str">
        <f t="shared" si="191"/>
        <v>-</v>
      </c>
      <c r="R2173" s="181" t="str">
        <f t="shared" ca="1" si="192"/>
        <v>TIDAK MCU</v>
      </c>
      <c r="S2173" s="451" t="s">
        <v>11070</v>
      </c>
      <c r="T2173" s="1330">
        <v>44347</v>
      </c>
      <c r="U2173" s="1329">
        <v>44347</v>
      </c>
      <c r="V2173" s="1330" t="s">
        <v>24</v>
      </c>
      <c r="W2173" s="1311" t="s">
        <v>24</v>
      </c>
      <c r="X2173" s="200"/>
      <c r="Y2173" s="201"/>
      <c r="Z2173" s="202"/>
      <c r="AA2173" s="213" t="s">
        <v>932</v>
      </c>
      <c r="AB2173" s="462" t="s">
        <v>6967</v>
      </c>
      <c r="AC2173" s="230" t="s">
        <v>6968</v>
      </c>
      <c r="AD2173" s="230" t="s">
        <v>24</v>
      </c>
      <c r="AE2173" s="230" t="s">
        <v>24</v>
      </c>
      <c r="AF2173" s="230" t="s">
        <v>24</v>
      </c>
      <c r="AG2173" s="230" t="s">
        <v>24</v>
      </c>
      <c r="AH2173" s="1305"/>
      <c r="AI2173" s="244" t="str">
        <f t="shared" si="189"/>
        <v>PC 200 - PC 1250HITACHI ZX 870HITACHI EX 1200----</v>
      </c>
      <c r="AJ2173" s="1315">
        <f t="shared" si="193"/>
        <v>42989</v>
      </c>
      <c r="AK2173" s="205">
        <v>43983</v>
      </c>
      <c r="AL2173" s="670">
        <v>43701</v>
      </c>
      <c r="AM2173" s="230"/>
      <c r="AN2173" s="232"/>
      <c r="AO2173" s="232"/>
      <c r="AP2173" s="230"/>
      <c r="AQ2173" s="1231" t="s">
        <v>3094</v>
      </c>
      <c r="AR2173" s="230"/>
      <c r="AS2173" s="230"/>
      <c r="AT2173" s="230"/>
      <c r="AU2173" s="230"/>
      <c r="AV2173" s="885"/>
      <c r="AW2173" s="885"/>
      <c r="AX2173" s="885"/>
      <c r="AY2173" s="885"/>
      <c r="AZ2173" s="177"/>
    </row>
    <row r="2174" spans="2:60" ht="15" customHeight="1">
      <c r="B2174" s="1310">
        <v>2168</v>
      </c>
      <c r="C2174" s="563" t="s">
        <v>10352</v>
      </c>
      <c r="D2174" s="643" t="s">
        <v>230</v>
      </c>
      <c r="E2174" s="521" t="s">
        <v>4222</v>
      </c>
      <c r="F2174" s="526" t="s">
        <v>10353</v>
      </c>
      <c r="G2174" s="509" t="s">
        <v>102</v>
      </c>
      <c r="H2174" s="522" t="s">
        <v>24</v>
      </c>
      <c r="I2174" s="733">
        <v>35659</v>
      </c>
      <c r="J2174" s="903">
        <f t="shared" ca="1" si="190"/>
        <v>24</v>
      </c>
      <c r="K2174" s="176" t="s">
        <v>24</v>
      </c>
      <c r="L2174" s="170" t="s">
        <v>24</v>
      </c>
      <c r="M2174" s="173" t="s">
        <v>24</v>
      </c>
      <c r="N2174" s="556">
        <v>42952</v>
      </c>
      <c r="O2174" s="1311" t="s">
        <v>24</v>
      </c>
      <c r="P2174" s="205" t="s">
        <v>24</v>
      </c>
      <c r="Q2174" s="198" t="str">
        <f t="shared" si="191"/>
        <v>-</v>
      </c>
      <c r="R2174" s="181" t="str">
        <f t="shared" ca="1" si="192"/>
        <v>TIDAK MCU</v>
      </c>
      <c r="S2174" s="451" t="s">
        <v>11071</v>
      </c>
      <c r="T2174" s="1330">
        <v>44425</v>
      </c>
      <c r="U2174" s="1329">
        <v>44425</v>
      </c>
      <c r="V2174" s="1330" t="s">
        <v>24</v>
      </c>
      <c r="W2174" s="136" t="s">
        <v>24</v>
      </c>
      <c r="X2174" s="200"/>
      <c r="Y2174" s="201"/>
      <c r="Z2174" s="202"/>
      <c r="AA2174" s="243" t="s">
        <v>932</v>
      </c>
      <c r="AB2174" s="462" t="s">
        <v>6967</v>
      </c>
      <c r="AC2174" s="462" t="s">
        <v>6968</v>
      </c>
      <c r="AD2174" s="230" t="s">
        <v>24</v>
      </c>
      <c r="AE2174" s="230" t="s">
        <v>24</v>
      </c>
      <c r="AF2174" s="230" t="s">
        <v>24</v>
      </c>
      <c r="AG2174" s="230" t="s">
        <v>24</v>
      </c>
      <c r="AH2174" s="369"/>
      <c r="AI2174" s="244" t="str">
        <f t="shared" si="189"/>
        <v>PC 200 - PC 1250HITACHI ZX 870HITACHI EX 1200----</v>
      </c>
      <c r="AJ2174" s="1307">
        <f t="shared" si="193"/>
        <v>42952</v>
      </c>
      <c r="AK2174" s="205">
        <v>43701</v>
      </c>
      <c r="AL2174" s="742">
        <v>43701</v>
      </c>
      <c r="AM2174" s="230"/>
      <c r="AN2174" s="232"/>
      <c r="AO2174" s="232"/>
      <c r="AP2174" s="230" t="s">
        <v>9979</v>
      </c>
      <c r="AQ2174" s="1231" t="s">
        <v>3094</v>
      </c>
      <c r="AR2174" s="230"/>
      <c r="AS2174" s="230"/>
      <c r="AT2174" s="230"/>
      <c r="AU2174" s="230"/>
      <c r="AV2174" s="885"/>
      <c r="AW2174" s="885"/>
      <c r="AX2174" s="885"/>
      <c r="AY2174" s="885"/>
      <c r="AZ2174" s="177"/>
    </row>
    <row r="2175" spans="2:60" ht="15" customHeight="1">
      <c r="B2175" s="1310">
        <v>2169</v>
      </c>
      <c r="C2175" s="563" t="s">
        <v>10354</v>
      </c>
      <c r="D2175" s="643" t="s">
        <v>230</v>
      </c>
      <c r="E2175" s="554" t="s">
        <v>4222</v>
      </c>
      <c r="F2175" s="526" t="s">
        <v>10355</v>
      </c>
      <c r="G2175" s="509" t="s">
        <v>102</v>
      </c>
      <c r="H2175" s="522" t="s">
        <v>24</v>
      </c>
      <c r="I2175" s="733">
        <v>34849</v>
      </c>
      <c r="J2175" s="903">
        <f t="shared" ca="1" si="190"/>
        <v>26</v>
      </c>
      <c r="K2175" s="316" t="s">
        <v>24</v>
      </c>
      <c r="L2175" s="326" t="s">
        <v>24</v>
      </c>
      <c r="M2175" s="336" t="s">
        <v>24</v>
      </c>
      <c r="N2175" s="556">
        <v>43005</v>
      </c>
      <c r="O2175" s="1311" t="s">
        <v>24</v>
      </c>
      <c r="P2175" s="205" t="s">
        <v>24</v>
      </c>
      <c r="Q2175" s="198" t="str">
        <f t="shared" si="191"/>
        <v>-</v>
      </c>
      <c r="R2175" s="181" t="str">
        <f t="shared" ca="1" si="192"/>
        <v>TIDAK MCU</v>
      </c>
      <c r="S2175" s="451" t="s">
        <v>11072</v>
      </c>
      <c r="T2175" s="1330">
        <v>44711</v>
      </c>
      <c r="U2175" s="212">
        <v>44711</v>
      </c>
      <c r="V2175" s="904" t="s">
        <v>24</v>
      </c>
      <c r="W2175" s="136" t="s">
        <v>24</v>
      </c>
      <c r="X2175" s="200"/>
      <c r="Y2175" s="201"/>
      <c r="Z2175" s="202"/>
      <c r="AA2175" s="243" t="s">
        <v>11341</v>
      </c>
      <c r="AB2175" s="462" t="s">
        <v>6974</v>
      </c>
      <c r="AC2175" s="462" t="s">
        <v>6967</v>
      </c>
      <c r="AD2175" s="230" t="s">
        <v>11345</v>
      </c>
      <c r="AE2175" s="230" t="s">
        <v>9979</v>
      </c>
      <c r="AF2175" s="230" t="s">
        <v>6968</v>
      </c>
      <c r="AG2175" s="230" t="s">
        <v>24</v>
      </c>
      <c r="AH2175" s="1305"/>
      <c r="AI2175" s="244" t="str">
        <f t="shared" si="189"/>
        <v>PC 200 - PC 850WA 500, WA 600HITACHI ZX 870WDZ 600PC 1250HITACHI EX 1200-</v>
      </c>
      <c r="AJ2175" s="1307">
        <f t="shared" si="193"/>
        <v>43005</v>
      </c>
      <c r="AK2175" s="205">
        <v>44243</v>
      </c>
      <c r="AL2175" s="742">
        <v>43764</v>
      </c>
      <c r="AM2175" s="230"/>
      <c r="AN2175" s="232"/>
      <c r="AO2175" s="232"/>
      <c r="AP2175" s="230"/>
      <c r="AQ2175" s="1231" t="s">
        <v>3094</v>
      </c>
      <c r="AR2175" s="230"/>
      <c r="AS2175" s="230"/>
      <c r="AT2175" s="230"/>
      <c r="AU2175" s="230"/>
      <c r="AV2175" s="885"/>
      <c r="AW2175" s="885"/>
      <c r="AX2175" s="885"/>
      <c r="AY2175" s="885"/>
      <c r="AZ2175" s="177"/>
    </row>
    <row r="2176" spans="2:60" ht="15" customHeight="1">
      <c r="B2176" s="1310">
        <v>2170</v>
      </c>
      <c r="C2176" s="563" t="s">
        <v>10356</v>
      </c>
      <c r="D2176" s="643" t="s">
        <v>230</v>
      </c>
      <c r="E2176" s="554" t="s">
        <v>4222</v>
      </c>
      <c r="F2176" s="526" t="s">
        <v>10357</v>
      </c>
      <c r="G2176" s="509" t="s">
        <v>102</v>
      </c>
      <c r="H2176" s="522" t="s">
        <v>24</v>
      </c>
      <c r="I2176" s="733">
        <v>35865</v>
      </c>
      <c r="J2176" s="231">
        <f t="shared" ca="1" si="190"/>
        <v>24</v>
      </c>
      <c r="K2176" s="316" t="s">
        <v>24</v>
      </c>
      <c r="L2176" s="326" t="s">
        <v>24</v>
      </c>
      <c r="M2176" s="336" t="s">
        <v>24</v>
      </c>
      <c r="N2176" s="556">
        <v>43005</v>
      </c>
      <c r="O2176" s="1311" t="s">
        <v>24</v>
      </c>
      <c r="P2176" s="205" t="s">
        <v>24</v>
      </c>
      <c r="Q2176" s="198" t="str">
        <f t="shared" si="191"/>
        <v>-</v>
      </c>
      <c r="R2176" s="181" t="str">
        <f t="shared" ca="1" si="192"/>
        <v>TIDAK MCU</v>
      </c>
      <c r="S2176" s="451" t="s">
        <v>11073</v>
      </c>
      <c r="T2176" s="1330">
        <v>44631</v>
      </c>
      <c r="U2176" s="1329">
        <v>44631</v>
      </c>
      <c r="V2176" s="904" t="s">
        <v>24</v>
      </c>
      <c r="W2176" s="136" t="s">
        <v>24</v>
      </c>
      <c r="X2176" s="200"/>
      <c r="Y2176" s="201"/>
      <c r="Z2176" s="202"/>
      <c r="AA2176" s="213" t="s">
        <v>932</v>
      </c>
      <c r="AB2176" s="462" t="s">
        <v>6967</v>
      </c>
      <c r="AC2176" s="230" t="s">
        <v>6968</v>
      </c>
      <c r="AD2176" s="230" t="s">
        <v>24</v>
      </c>
      <c r="AE2176" s="230" t="s">
        <v>24</v>
      </c>
      <c r="AF2176" s="230" t="s">
        <v>24</v>
      </c>
      <c r="AG2176" s="230" t="s">
        <v>24</v>
      </c>
      <c r="AH2176" s="1305"/>
      <c r="AI2176" s="244" t="str">
        <f t="shared" si="189"/>
        <v>PC 200 - PC 1250HITACHI ZX 870HITACHI EX 1200----</v>
      </c>
      <c r="AJ2176" s="1307">
        <f t="shared" si="193"/>
        <v>43005</v>
      </c>
      <c r="AK2176" s="589">
        <v>43985</v>
      </c>
      <c r="AL2176" s="670">
        <v>43680</v>
      </c>
      <c r="AM2176" s="230"/>
      <c r="AN2176" s="232"/>
      <c r="AO2176" s="232"/>
      <c r="AP2176" s="230"/>
      <c r="AQ2176" s="1231" t="s">
        <v>3094</v>
      </c>
      <c r="AR2176" s="230"/>
      <c r="AS2176" s="230"/>
      <c r="AT2176" s="230"/>
      <c r="AU2176" s="230"/>
      <c r="AV2176" s="885"/>
      <c r="AW2176" s="885"/>
      <c r="AX2176" s="885"/>
      <c r="AY2176" s="885"/>
      <c r="AZ2176" s="177"/>
    </row>
    <row r="2177" spans="2:60" ht="15" customHeight="1">
      <c r="B2177" s="1310">
        <v>2171</v>
      </c>
      <c r="C2177" s="563" t="s">
        <v>10358</v>
      </c>
      <c r="D2177" s="643" t="s">
        <v>230</v>
      </c>
      <c r="E2177" s="521" t="s">
        <v>4222</v>
      </c>
      <c r="F2177" s="526" t="s">
        <v>10359</v>
      </c>
      <c r="G2177" s="509" t="s">
        <v>102</v>
      </c>
      <c r="H2177" s="522" t="s">
        <v>24</v>
      </c>
      <c r="I2177" s="733">
        <v>33941</v>
      </c>
      <c r="J2177" s="1314">
        <f t="shared" ca="1" si="190"/>
        <v>29</v>
      </c>
      <c r="K2177" s="316" t="s">
        <v>24</v>
      </c>
      <c r="L2177" s="326" t="s">
        <v>24</v>
      </c>
      <c r="M2177" s="336" t="s">
        <v>24</v>
      </c>
      <c r="N2177" s="556">
        <v>43005</v>
      </c>
      <c r="O2177" s="1311" t="s">
        <v>24</v>
      </c>
      <c r="P2177" s="205" t="s">
        <v>24</v>
      </c>
      <c r="Q2177" s="198" t="str">
        <f t="shared" si="191"/>
        <v>-</v>
      </c>
      <c r="R2177" s="181" t="str">
        <f t="shared" ca="1" si="192"/>
        <v>TIDAK MCU</v>
      </c>
      <c r="S2177" s="451" t="s">
        <v>11074</v>
      </c>
      <c r="T2177" s="1330">
        <v>44533</v>
      </c>
      <c r="U2177" s="1329">
        <v>44533</v>
      </c>
      <c r="V2177" s="1330" t="s">
        <v>24</v>
      </c>
      <c r="W2177" s="1311" t="s">
        <v>24</v>
      </c>
      <c r="X2177" s="200"/>
      <c r="Y2177" s="201"/>
      <c r="Z2177" s="202"/>
      <c r="AA2177" s="213" t="s">
        <v>1770</v>
      </c>
      <c r="AB2177" s="230" t="s">
        <v>6974</v>
      </c>
      <c r="AC2177" s="230" t="s">
        <v>11345</v>
      </c>
      <c r="AD2177" s="230" t="s">
        <v>24</v>
      </c>
      <c r="AE2177" s="230"/>
      <c r="AF2177" s="230" t="s">
        <v>24</v>
      </c>
      <c r="AG2177" s="230" t="s">
        <v>24</v>
      </c>
      <c r="AH2177" s="1305"/>
      <c r="AI2177" s="244" t="str">
        <f t="shared" si="189"/>
        <v>PC 300WA 500, WA 600WDZ 600---</v>
      </c>
      <c r="AJ2177" s="1315">
        <f t="shared" si="193"/>
        <v>43005</v>
      </c>
      <c r="AK2177" s="205">
        <v>43763</v>
      </c>
      <c r="AL2177" s="742">
        <v>43764</v>
      </c>
      <c r="AM2177" s="230"/>
      <c r="AN2177" s="232"/>
      <c r="AO2177" s="232"/>
      <c r="AP2177" s="230"/>
      <c r="AQ2177" s="230" t="s">
        <v>3094</v>
      </c>
      <c r="AR2177" s="230"/>
      <c r="AS2177" s="230"/>
      <c r="AT2177" s="230"/>
      <c r="AU2177" s="230"/>
      <c r="AV2177" s="885"/>
      <c r="AW2177" s="885"/>
      <c r="AX2177" s="885"/>
      <c r="AY2177" s="885"/>
      <c r="AZ2177" s="177"/>
    </row>
    <row r="2178" spans="2:60" ht="15" customHeight="1">
      <c r="B2178" s="1310">
        <v>2172</v>
      </c>
      <c r="C2178" s="563" t="s">
        <v>10360</v>
      </c>
      <c r="D2178" s="643" t="s">
        <v>230</v>
      </c>
      <c r="E2178" s="521" t="s">
        <v>4222</v>
      </c>
      <c r="F2178" s="526" t="s">
        <v>10361</v>
      </c>
      <c r="G2178" s="509" t="s">
        <v>102</v>
      </c>
      <c r="H2178" s="570" t="s">
        <v>24</v>
      </c>
      <c r="I2178" s="733">
        <v>35199</v>
      </c>
      <c r="J2178" s="231">
        <f t="shared" ca="1" si="190"/>
        <v>25</v>
      </c>
      <c r="K2178" s="316" t="s">
        <v>24</v>
      </c>
      <c r="L2178" s="326" t="s">
        <v>24</v>
      </c>
      <c r="M2178" s="336" t="s">
        <v>24</v>
      </c>
      <c r="N2178" s="556">
        <v>43005</v>
      </c>
      <c r="O2178" s="1311" t="s">
        <v>24</v>
      </c>
      <c r="P2178" s="205" t="s">
        <v>24</v>
      </c>
      <c r="Q2178" s="198" t="str">
        <f t="shared" si="191"/>
        <v>-</v>
      </c>
      <c r="R2178" s="181" t="str">
        <f t="shared" ca="1" si="192"/>
        <v>TIDAK MCU</v>
      </c>
      <c r="S2178" s="451" t="s">
        <v>11075</v>
      </c>
      <c r="T2178" s="1330">
        <v>44330</v>
      </c>
      <c r="U2178" s="1329">
        <v>44330</v>
      </c>
      <c r="V2178" s="904" t="s">
        <v>24</v>
      </c>
      <c r="W2178" s="136" t="s">
        <v>24</v>
      </c>
      <c r="X2178" s="200"/>
      <c r="Y2178" s="201"/>
      <c r="Z2178" s="202"/>
      <c r="AA2178" s="213" t="s">
        <v>932</v>
      </c>
      <c r="AB2178" s="230" t="s">
        <v>6967</v>
      </c>
      <c r="AC2178" s="230" t="s">
        <v>6968</v>
      </c>
      <c r="AD2178" s="230" t="s">
        <v>24</v>
      </c>
      <c r="AE2178" s="230" t="s">
        <v>24</v>
      </c>
      <c r="AF2178" s="230" t="s">
        <v>24</v>
      </c>
      <c r="AG2178" s="230" t="s">
        <v>24</v>
      </c>
      <c r="AH2178" s="1305"/>
      <c r="AI2178" s="244" t="str">
        <f t="shared" si="189"/>
        <v>PC 200 - PC 1250HITACHI ZX 870HITACHI EX 1200----</v>
      </c>
      <c r="AJ2178" s="1307">
        <f t="shared" si="193"/>
        <v>43005</v>
      </c>
      <c r="AK2178" s="205">
        <v>43701</v>
      </c>
      <c r="AL2178" s="742">
        <v>43701</v>
      </c>
      <c r="AM2178" s="230"/>
      <c r="AN2178" s="232"/>
      <c r="AO2178" s="232"/>
      <c r="AP2178" s="230"/>
      <c r="AQ2178" s="1231" t="s">
        <v>3094</v>
      </c>
      <c r="AR2178" s="230"/>
      <c r="AS2178" s="230"/>
      <c r="AT2178" s="230"/>
      <c r="AU2178" s="230"/>
      <c r="AV2178" s="885"/>
      <c r="AW2178" s="885"/>
      <c r="AX2178" s="885"/>
      <c r="AY2178" s="885"/>
      <c r="AZ2178" s="177"/>
    </row>
    <row r="2179" spans="2:60" ht="15" customHeight="1">
      <c r="B2179" s="1310">
        <v>2173</v>
      </c>
      <c r="C2179" s="563" t="s">
        <v>10362</v>
      </c>
      <c r="D2179" s="463" t="s">
        <v>230</v>
      </c>
      <c r="E2179" s="1319" t="s">
        <v>4222</v>
      </c>
      <c r="F2179" s="244" t="s">
        <v>10363</v>
      </c>
      <c r="G2179" s="509" t="s">
        <v>102</v>
      </c>
      <c r="H2179" s="522" t="s">
        <v>24</v>
      </c>
      <c r="I2179" s="733">
        <v>34799</v>
      </c>
      <c r="J2179" s="1314">
        <f t="shared" ca="1" si="190"/>
        <v>27</v>
      </c>
      <c r="K2179" s="176" t="s">
        <v>24</v>
      </c>
      <c r="L2179" s="170" t="s">
        <v>24</v>
      </c>
      <c r="M2179" s="173" t="s">
        <v>24</v>
      </c>
      <c r="N2179" s="556">
        <v>43414</v>
      </c>
      <c r="O2179" s="1311" t="s">
        <v>24</v>
      </c>
      <c r="P2179" s="205" t="s">
        <v>24</v>
      </c>
      <c r="Q2179" s="198" t="str">
        <f t="shared" si="191"/>
        <v>-</v>
      </c>
      <c r="R2179" s="181" t="str">
        <f t="shared" ca="1" si="192"/>
        <v>TIDAK MCU</v>
      </c>
      <c r="S2179" s="451" t="s">
        <v>11076</v>
      </c>
      <c r="T2179" s="1330">
        <v>44296</v>
      </c>
      <c r="U2179" s="1329">
        <v>44296</v>
      </c>
      <c r="V2179" s="1330" t="s">
        <v>24</v>
      </c>
      <c r="W2179" s="1311" t="s">
        <v>24</v>
      </c>
      <c r="X2179" s="200"/>
      <c r="Y2179" s="201"/>
      <c r="Z2179" s="202"/>
      <c r="AA2179" s="213" t="s">
        <v>929</v>
      </c>
      <c r="AB2179" s="230" t="s">
        <v>24</v>
      </c>
      <c r="AC2179" s="230" t="s">
        <v>24</v>
      </c>
      <c r="AD2179" s="230" t="s">
        <v>24</v>
      </c>
      <c r="AE2179" s="230" t="s">
        <v>24</v>
      </c>
      <c r="AF2179" s="230" t="s">
        <v>24</v>
      </c>
      <c r="AG2179" s="230" t="s">
        <v>24</v>
      </c>
      <c r="AH2179" s="1305"/>
      <c r="AI2179" s="244" t="str">
        <f t="shared" si="189"/>
        <v>GD 705, GD 825------</v>
      </c>
      <c r="AJ2179" s="1315">
        <f t="shared" si="193"/>
        <v>43414</v>
      </c>
      <c r="AK2179" s="205" t="s">
        <v>24</v>
      </c>
      <c r="AL2179" s="1185">
        <v>43414</v>
      </c>
      <c r="AM2179" s="230"/>
      <c r="AN2179" s="232"/>
      <c r="AO2179" s="232"/>
      <c r="AP2179" s="230"/>
      <c r="AQ2179" s="180"/>
      <c r="AR2179" s="230"/>
      <c r="AS2179" s="230"/>
      <c r="AT2179" s="230"/>
      <c r="AU2179" s="230"/>
      <c r="AV2179" s="885"/>
      <c r="AW2179" s="885"/>
      <c r="AX2179" s="885"/>
      <c r="AY2179" s="885"/>
      <c r="AZ2179" s="177"/>
    </row>
    <row r="2180" spans="2:60" ht="15" customHeight="1">
      <c r="B2180" s="1310">
        <v>2174</v>
      </c>
      <c r="C2180" s="563" t="s">
        <v>10364</v>
      </c>
      <c r="D2180" s="643" t="s">
        <v>230</v>
      </c>
      <c r="E2180" s="1319" t="s">
        <v>4222</v>
      </c>
      <c r="F2180" s="244" t="s">
        <v>10365</v>
      </c>
      <c r="G2180" s="509" t="s">
        <v>102</v>
      </c>
      <c r="H2180" s="522" t="s">
        <v>24</v>
      </c>
      <c r="I2180" s="733">
        <v>35618</v>
      </c>
      <c r="J2180" s="1314">
        <f t="shared" ca="1" si="190"/>
        <v>24</v>
      </c>
      <c r="K2180" s="176" t="s">
        <v>24</v>
      </c>
      <c r="L2180" s="170" t="s">
        <v>24</v>
      </c>
      <c r="M2180" s="173" t="s">
        <v>24</v>
      </c>
      <c r="N2180" s="556">
        <v>43414</v>
      </c>
      <c r="O2180" s="1311" t="s">
        <v>24</v>
      </c>
      <c r="P2180" s="205" t="s">
        <v>24</v>
      </c>
      <c r="Q2180" s="198" t="str">
        <f t="shared" si="191"/>
        <v>-</v>
      </c>
      <c r="R2180" s="181" t="str">
        <f t="shared" ca="1" si="192"/>
        <v>TIDAK MCU</v>
      </c>
      <c r="S2180" s="451" t="s">
        <v>11077</v>
      </c>
      <c r="T2180" s="1330">
        <v>44384</v>
      </c>
      <c r="U2180" s="1329">
        <v>44384</v>
      </c>
      <c r="V2180" s="1313" t="s">
        <v>24</v>
      </c>
      <c r="W2180" s="1311" t="s">
        <v>24</v>
      </c>
      <c r="X2180" s="200"/>
      <c r="Y2180" s="201"/>
      <c r="Z2180" s="202"/>
      <c r="AA2180" s="230" t="s">
        <v>929</v>
      </c>
      <c r="AB2180" s="230" t="s">
        <v>24</v>
      </c>
      <c r="AC2180" s="230" t="s">
        <v>24</v>
      </c>
      <c r="AD2180" s="230" t="s">
        <v>24</v>
      </c>
      <c r="AE2180" s="230" t="s">
        <v>24</v>
      </c>
      <c r="AF2180" s="230" t="s">
        <v>24</v>
      </c>
      <c r="AG2180" s="230" t="s">
        <v>24</v>
      </c>
      <c r="AH2180" s="1305"/>
      <c r="AI2180" s="244" t="str">
        <f t="shared" si="189"/>
        <v>GD 705, GD 825------</v>
      </c>
      <c r="AJ2180" s="1315">
        <f t="shared" si="193"/>
        <v>43414</v>
      </c>
      <c r="AK2180" s="199">
        <v>44031</v>
      </c>
      <c r="AL2180" s="679">
        <v>43414</v>
      </c>
      <c r="AM2180" s="230"/>
      <c r="AN2180" s="232"/>
      <c r="AO2180" s="232"/>
      <c r="AP2180" s="213"/>
      <c r="AQ2180" s="1231" t="s">
        <v>3094</v>
      </c>
      <c r="AR2180" s="230"/>
      <c r="AS2180" s="230"/>
      <c r="AT2180" s="230"/>
      <c r="AU2180" s="230"/>
      <c r="AV2180" s="885"/>
      <c r="AW2180" s="885"/>
      <c r="AX2180" s="885"/>
      <c r="AY2180" s="885"/>
      <c r="AZ2180" s="458"/>
      <c r="BA2180" s="2186"/>
      <c r="BB2180" s="2186"/>
      <c r="BC2180" s="2186"/>
      <c r="BD2180" s="2186"/>
      <c r="BE2180" s="2186"/>
      <c r="BF2180" s="2186"/>
      <c r="BG2180" s="2186"/>
      <c r="BH2180" s="2186"/>
    </row>
    <row r="2181" spans="2:60" ht="15" customHeight="1">
      <c r="B2181" s="1310">
        <v>2175</v>
      </c>
      <c r="C2181" s="563" t="s">
        <v>10366</v>
      </c>
      <c r="D2181" s="643" t="s">
        <v>943</v>
      </c>
      <c r="E2181" s="1314" t="s">
        <v>4222</v>
      </c>
      <c r="F2181" s="244" t="s">
        <v>10367</v>
      </c>
      <c r="G2181" s="509" t="s">
        <v>102</v>
      </c>
      <c r="H2181" s="522" t="s">
        <v>24</v>
      </c>
      <c r="I2181" s="733">
        <v>32153</v>
      </c>
      <c r="J2181" s="231">
        <f t="shared" ca="1" si="190"/>
        <v>34</v>
      </c>
      <c r="K2181" s="180" t="s">
        <v>83</v>
      </c>
      <c r="L2181" s="613">
        <v>880118221035</v>
      </c>
      <c r="M2181" s="518">
        <v>44572</v>
      </c>
      <c r="N2181" s="556">
        <v>43610</v>
      </c>
      <c r="O2181" s="1311" t="s">
        <v>24</v>
      </c>
      <c r="P2181" s="205" t="s">
        <v>24</v>
      </c>
      <c r="Q2181" s="198" t="str">
        <f t="shared" si="191"/>
        <v>-</v>
      </c>
      <c r="R2181" s="181" t="str">
        <f t="shared" ca="1" si="192"/>
        <v>TIDAK MCU</v>
      </c>
      <c r="S2181" s="451" t="s">
        <v>11078</v>
      </c>
      <c r="T2181" s="1330">
        <v>44572</v>
      </c>
      <c r="U2181" s="887">
        <v>44572</v>
      </c>
      <c r="V2181" s="1330" t="s">
        <v>24</v>
      </c>
      <c r="W2181" s="136" t="s">
        <v>24</v>
      </c>
      <c r="X2181" s="200"/>
      <c r="Y2181" s="201"/>
      <c r="Z2181" s="202"/>
      <c r="AA2181" s="213" t="s">
        <v>100</v>
      </c>
      <c r="AB2181" s="230" t="s">
        <v>24</v>
      </c>
      <c r="AC2181" s="230" t="s">
        <v>24</v>
      </c>
      <c r="AD2181" s="230" t="s">
        <v>24</v>
      </c>
      <c r="AE2181" s="213" t="s">
        <v>24</v>
      </c>
      <c r="AF2181" s="230" t="s">
        <v>24</v>
      </c>
      <c r="AG2181" s="230" t="s">
        <v>24</v>
      </c>
      <c r="AH2181" s="1305"/>
      <c r="AI2181" s="244" t="str">
        <f t="shared" si="189"/>
        <v>LIGHT VEHICLE------</v>
      </c>
      <c r="AJ2181" s="1307">
        <f t="shared" si="193"/>
        <v>43610</v>
      </c>
      <c r="AK2181" s="205" t="s">
        <v>24</v>
      </c>
      <c r="AL2181" s="1185">
        <v>43610</v>
      </c>
      <c r="AM2181" s="230"/>
      <c r="AN2181" s="232"/>
      <c r="AO2181" s="232"/>
      <c r="AP2181" s="230"/>
      <c r="AQ2181" s="1231" t="s">
        <v>3094</v>
      </c>
      <c r="AR2181" s="230"/>
      <c r="AS2181" s="230"/>
      <c r="AT2181" s="230"/>
      <c r="AU2181" s="230"/>
      <c r="AV2181" s="885"/>
      <c r="AW2181" s="885"/>
      <c r="AX2181" s="885"/>
      <c r="AY2181" s="885"/>
      <c r="AZ2181" s="177"/>
    </row>
    <row r="2182" spans="2:60" ht="15" customHeight="1">
      <c r="B2182" s="1310">
        <v>2176</v>
      </c>
      <c r="C2182" s="563" t="s">
        <v>10368</v>
      </c>
      <c r="D2182" s="590" t="s">
        <v>943</v>
      </c>
      <c r="E2182" s="566" t="s">
        <v>4222</v>
      </c>
      <c r="F2182" s="244" t="s">
        <v>10369</v>
      </c>
      <c r="G2182" s="509" t="s">
        <v>102</v>
      </c>
      <c r="H2182" s="522" t="s">
        <v>24</v>
      </c>
      <c r="I2182" s="733">
        <v>27527</v>
      </c>
      <c r="J2182" s="903">
        <f t="shared" ca="1" si="190"/>
        <v>47</v>
      </c>
      <c r="K2182" s="213" t="s">
        <v>83</v>
      </c>
      <c r="L2182" s="651" t="s">
        <v>24</v>
      </c>
      <c r="M2182" s="205">
        <v>45425</v>
      </c>
      <c r="N2182" s="556">
        <v>43530</v>
      </c>
      <c r="O2182" s="1311" t="s">
        <v>24</v>
      </c>
      <c r="P2182" s="205" t="s">
        <v>24</v>
      </c>
      <c r="Q2182" s="198" t="str">
        <f t="shared" si="191"/>
        <v>-</v>
      </c>
      <c r="R2182" s="181" t="str">
        <f t="shared" ca="1" si="192"/>
        <v>TIDAK MCU</v>
      </c>
      <c r="S2182" s="451" t="s">
        <v>11079</v>
      </c>
      <c r="T2182" s="1330">
        <v>44329</v>
      </c>
      <c r="U2182" s="1329">
        <v>44329</v>
      </c>
      <c r="V2182" s="1330" t="s">
        <v>24</v>
      </c>
      <c r="W2182" s="136" t="s">
        <v>24</v>
      </c>
      <c r="X2182" s="200"/>
      <c r="Y2182" s="201"/>
      <c r="Z2182" s="202"/>
      <c r="AA2182" s="213" t="s">
        <v>11346</v>
      </c>
      <c r="AB2182" s="462" t="s">
        <v>1085</v>
      </c>
      <c r="AC2182" s="230" t="s">
        <v>588</v>
      </c>
      <c r="AD2182" s="230" t="s">
        <v>9121</v>
      </c>
      <c r="AE2182" s="230" t="s">
        <v>4775</v>
      </c>
      <c r="AF2182" s="230" t="s">
        <v>931</v>
      </c>
      <c r="AG2182" s="230" t="s">
        <v>924</v>
      </c>
      <c r="AH2182" s="1305"/>
      <c r="AI2182" s="244" t="str">
        <f t="shared" si="189"/>
        <v>GD 705, HM 400FUEL TRUCKWATER TRUCKVOLVO BM A40MERLO P120.10 HMFORKLIFT (SIO)CRANE TRUCK (SIO)</v>
      </c>
      <c r="AJ2182" s="1315">
        <f t="shared" si="193"/>
        <v>43530</v>
      </c>
      <c r="AK2182" s="589">
        <v>43985</v>
      </c>
      <c r="AL2182" s="742">
        <v>43649</v>
      </c>
      <c r="AM2182" s="230"/>
      <c r="AN2182" s="232"/>
      <c r="AO2182" s="232"/>
      <c r="AP2182" s="230"/>
      <c r="AQ2182" s="1231" t="s">
        <v>3094</v>
      </c>
      <c r="AR2182" s="230"/>
      <c r="AS2182" s="230"/>
      <c r="AT2182" s="230"/>
      <c r="AU2182" s="230"/>
      <c r="AV2182" s="885"/>
      <c r="AW2182" s="885"/>
      <c r="AX2182" s="885"/>
      <c r="AY2182" s="885"/>
      <c r="AZ2182" s="177"/>
    </row>
    <row r="2183" spans="2:60" ht="15" customHeight="1">
      <c r="B2183" s="1310">
        <v>2177</v>
      </c>
      <c r="C2183" s="563" t="s">
        <v>10370</v>
      </c>
      <c r="D2183" s="463" t="s">
        <v>10371</v>
      </c>
      <c r="E2183" s="567" t="s">
        <v>4222</v>
      </c>
      <c r="F2183" s="244" t="s">
        <v>10372</v>
      </c>
      <c r="G2183" s="509" t="s">
        <v>102</v>
      </c>
      <c r="H2183" s="612" t="s">
        <v>10373</v>
      </c>
      <c r="I2183" s="733">
        <v>33635</v>
      </c>
      <c r="J2183" s="903">
        <f t="shared" ca="1" si="190"/>
        <v>30</v>
      </c>
      <c r="K2183" s="176" t="s">
        <v>24</v>
      </c>
      <c r="L2183" s="170" t="s">
        <v>24</v>
      </c>
      <c r="M2183" s="173" t="s">
        <v>24</v>
      </c>
      <c r="N2183" s="556">
        <v>43536</v>
      </c>
      <c r="O2183" s="1311" t="s">
        <v>24</v>
      </c>
      <c r="P2183" s="205" t="s">
        <v>24</v>
      </c>
      <c r="Q2183" s="198" t="str">
        <f t="shared" si="191"/>
        <v>-</v>
      </c>
      <c r="R2183" s="181" t="str">
        <f t="shared" ca="1" si="192"/>
        <v>TIDAK MCU</v>
      </c>
      <c r="S2183" s="451" t="s">
        <v>11080</v>
      </c>
      <c r="T2183" s="1330">
        <v>44593</v>
      </c>
      <c r="U2183" s="1329">
        <v>44593</v>
      </c>
      <c r="V2183" s="1311">
        <v>44593</v>
      </c>
      <c r="W2183" s="136" t="s">
        <v>24</v>
      </c>
      <c r="X2183" s="200"/>
      <c r="Y2183" s="201"/>
      <c r="Z2183" s="202"/>
      <c r="AA2183" s="213" t="s">
        <v>931</v>
      </c>
      <c r="AB2183" s="230" t="s">
        <v>4775</v>
      </c>
      <c r="AC2183" s="230" t="s">
        <v>24</v>
      </c>
      <c r="AD2183" s="230" t="s">
        <v>24</v>
      </c>
      <c r="AE2183" s="213" t="s">
        <v>24</v>
      </c>
      <c r="AF2183" s="230" t="s">
        <v>24</v>
      </c>
      <c r="AG2183" s="230" t="s">
        <v>24</v>
      </c>
      <c r="AH2183" s="1305"/>
      <c r="AI2183" s="244" t="str">
        <f t="shared" si="189"/>
        <v>FORKLIFT (SIO)MERLO P120.10 HM-----</v>
      </c>
      <c r="AJ2183" s="1315">
        <f t="shared" si="193"/>
        <v>43536</v>
      </c>
      <c r="AK2183" s="205">
        <v>43647</v>
      </c>
      <c r="AL2183" s="742">
        <v>43649</v>
      </c>
      <c r="AM2183" s="230"/>
      <c r="AN2183" s="232"/>
      <c r="AO2183" s="232"/>
      <c r="AP2183" s="230"/>
      <c r="AQ2183" s="1231" t="s">
        <v>3094</v>
      </c>
      <c r="AR2183" s="230"/>
      <c r="AS2183" s="230"/>
      <c r="AT2183" s="230"/>
      <c r="AU2183" s="230"/>
      <c r="AV2183" s="885"/>
      <c r="AW2183" s="885"/>
      <c r="AX2183" s="885"/>
      <c r="AY2183" s="885"/>
      <c r="AZ2183" s="177"/>
    </row>
    <row r="2184" spans="2:60" ht="15" customHeight="1">
      <c r="B2184" s="1310">
        <v>2178</v>
      </c>
      <c r="C2184" s="563" t="s">
        <v>10374</v>
      </c>
      <c r="D2184" s="643" t="s">
        <v>230</v>
      </c>
      <c r="E2184" s="566" t="s">
        <v>4222</v>
      </c>
      <c r="F2184" s="244" t="s">
        <v>10375</v>
      </c>
      <c r="G2184" s="509" t="s">
        <v>102</v>
      </c>
      <c r="H2184" s="522" t="s">
        <v>24</v>
      </c>
      <c r="I2184" s="733">
        <v>35235</v>
      </c>
      <c r="J2184" s="231">
        <f t="shared" ca="1" si="190"/>
        <v>25</v>
      </c>
      <c r="K2184" s="316" t="s">
        <v>24</v>
      </c>
      <c r="L2184" s="326" t="s">
        <v>24</v>
      </c>
      <c r="M2184" s="336" t="s">
        <v>24</v>
      </c>
      <c r="N2184" s="556">
        <v>43337</v>
      </c>
      <c r="O2184" s="1311" t="s">
        <v>24</v>
      </c>
      <c r="P2184" s="205" t="s">
        <v>24</v>
      </c>
      <c r="Q2184" s="198" t="str">
        <f t="shared" si="191"/>
        <v>-</v>
      </c>
      <c r="R2184" s="181" t="str">
        <f t="shared" ca="1" si="192"/>
        <v>TIDAK MCU</v>
      </c>
      <c r="S2184" s="451" t="s">
        <v>11081</v>
      </c>
      <c r="T2184" s="1330">
        <v>44366</v>
      </c>
      <c r="U2184" s="1312">
        <v>44366</v>
      </c>
      <c r="V2184" s="904" t="s">
        <v>24</v>
      </c>
      <c r="W2184" s="136" t="s">
        <v>24</v>
      </c>
      <c r="X2184" s="200"/>
      <c r="Y2184" s="201"/>
      <c r="Z2184" s="202"/>
      <c r="AA2184" s="213" t="s">
        <v>9107</v>
      </c>
      <c r="AB2184" s="230" t="s">
        <v>24</v>
      </c>
      <c r="AC2184" s="230" t="s">
        <v>24</v>
      </c>
      <c r="AD2184" s="230" t="s">
        <v>24</v>
      </c>
      <c r="AE2184" s="230" t="s">
        <v>24</v>
      </c>
      <c r="AF2184" s="230" t="s">
        <v>24</v>
      </c>
      <c r="AG2184" s="230" t="s">
        <v>24</v>
      </c>
      <c r="AH2184" s="369"/>
      <c r="AI2184" s="244" t="str">
        <f t="shared" si="189"/>
        <v>HD 465------</v>
      </c>
      <c r="AJ2184" s="1315">
        <f t="shared" si="193"/>
        <v>43337</v>
      </c>
      <c r="AK2184" s="199" t="s">
        <v>24</v>
      </c>
      <c r="AL2184" s="1185">
        <v>43337</v>
      </c>
      <c r="AM2184" s="230"/>
      <c r="AN2184" s="232"/>
      <c r="AO2184" s="232"/>
      <c r="AP2184" s="230"/>
      <c r="AQ2184" s="1231" t="s">
        <v>3094</v>
      </c>
      <c r="AR2184" s="230"/>
      <c r="AS2184" s="230"/>
      <c r="AT2184" s="230"/>
      <c r="AU2184" s="230"/>
      <c r="AV2184" s="177"/>
      <c r="AW2184" s="177"/>
      <c r="AX2184" s="177"/>
      <c r="AY2184" s="177"/>
      <c r="AZ2184" s="458"/>
      <c r="BA2184" s="2186"/>
      <c r="BB2184" s="2186"/>
      <c r="BC2184" s="2186"/>
      <c r="BD2184" s="2186"/>
      <c r="BE2184" s="2186"/>
      <c r="BF2184" s="2186"/>
      <c r="BG2184" s="2186"/>
      <c r="BH2184" s="2186"/>
    </row>
    <row r="2185" spans="2:60" ht="15" customHeight="1">
      <c r="B2185" s="1310">
        <v>2179</v>
      </c>
      <c r="C2185" s="563" t="s">
        <v>10376</v>
      </c>
      <c r="D2185" s="643" t="s">
        <v>230</v>
      </c>
      <c r="E2185" s="567" t="s">
        <v>4222</v>
      </c>
      <c r="F2185" s="526" t="s">
        <v>10377</v>
      </c>
      <c r="G2185" s="509" t="s">
        <v>102</v>
      </c>
      <c r="H2185" s="522" t="s">
        <v>24</v>
      </c>
      <c r="I2185" s="733">
        <v>34170</v>
      </c>
      <c r="J2185" s="903">
        <f t="shared" ca="1" si="190"/>
        <v>28</v>
      </c>
      <c r="K2185" s="176" t="s">
        <v>24</v>
      </c>
      <c r="L2185" s="170" t="s">
        <v>24</v>
      </c>
      <c r="M2185" s="173" t="s">
        <v>24</v>
      </c>
      <c r="N2185" s="556">
        <v>43090</v>
      </c>
      <c r="O2185" s="1311" t="s">
        <v>24</v>
      </c>
      <c r="P2185" s="205" t="s">
        <v>24</v>
      </c>
      <c r="Q2185" s="198" t="str">
        <f t="shared" si="191"/>
        <v>-</v>
      </c>
      <c r="R2185" s="181" t="str">
        <f t="shared" ca="1" si="192"/>
        <v>TIDAK MCU</v>
      </c>
      <c r="S2185" s="451" t="s">
        <v>11082</v>
      </c>
      <c r="T2185" s="1330">
        <v>44397</v>
      </c>
      <c r="U2185" s="1312">
        <v>44397</v>
      </c>
      <c r="V2185" s="1330" t="s">
        <v>24</v>
      </c>
      <c r="W2185" s="136" t="s">
        <v>24</v>
      </c>
      <c r="X2185" s="200"/>
      <c r="Y2185" s="201"/>
      <c r="Z2185" s="202"/>
      <c r="AA2185" s="213" t="s">
        <v>926</v>
      </c>
      <c r="AB2185" s="230" t="s">
        <v>24</v>
      </c>
      <c r="AC2185" s="230" t="s">
        <v>24</v>
      </c>
      <c r="AD2185" s="230" t="s">
        <v>24</v>
      </c>
      <c r="AE2185" s="230" t="s">
        <v>24</v>
      </c>
      <c r="AF2185" s="230" t="s">
        <v>24</v>
      </c>
      <c r="AG2185" s="230" t="s">
        <v>24</v>
      </c>
      <c r="AH2185" s="1305"/>
      <c r="AI2185" s="244" t="str">
        <f t="shared" si="189"/>
        <v>HD 465, HD 785------</v>
      </c>
      <c r="AJ2185" s="1307">
        <f t="shared" si="193"/>
        <v>43090</v>
      </c>
      <c r="AK2185" s="205">
        <v>44031</v>
      </c>
      <c r="AL2185" s="742">
        <v>43097</v>
      </c>
      <c r="AM2185" s="230"/>
      <c r="AN2185" s="232"/>
      <c r="AO2185" s="232"/>
      <c r="AP2185" s="230"/>
      <c r="AQ2185" s="462" t="s">
        <v>3094</v>
      </c>
      <c r="AR2185" s="230"/>
      <c r="AS2185" s="230"/>
      <c r="AT2185" s="230"/>
      <c r="AU2185" s="230"/>
      <c r="AV2185" s="885"/>
      <c r="AW2185" s="885"/>
      <c r="AX2185" s="885"/>
      <c r="AY2185" s="885"/>
      <c r="AZ2185" s="177"/>
    </row>
    <row r="2186" spans="2:60" ht="15" customHeight="1">
      <c r="B2186" s="1310">
        <v>2180</v>
      </c>
      <c r="C2186" s="563" t="s">
        <v>10378</v>
      </c>
      <c r="D2186" s="643" t="s">
        <v>230</v>
      </c>
      <c r="E2186" s="567" t="s">
        <v>4222</v>
      </c>
      <c r="F2186" s="526" t="s">
        <v>10379</v>
      </c>
      <c r="G2186" s="509" t="s">
        <v>102</v>
      </c>
      <c r="H2186" s="522" t="s">
        <v>24</v>
      </c>
      <c r="I2186" s="733">
        <v>33806</v>
      </c>
      <c r="J2186" s="903">
        <f t="shared" ca="1" si="190"/>
        <v>29</v>
      </c>
      <c r="K2186" s="316" t="s">
        <v>24</v>
      </c>
      <c r="L2186" s="326" t="s">
        <v>24</v>
      </c>
      <c r="M2186" s="336" t="s">
        <v>24</v>
      </c>
      <c r="N2186" s="556">
        <v>43090</v>
      </c>
      <c r="O2186" s="1311" t="s">
        <v>24</v>
      </c>
      <c r="P2186" s="205" t="s">
        <v>24</v>
      </c>
      <c r="Q2186" s="198" t="str">
        <f t="shared" si="191"/>
        <v>-</v>
      </c>
      <c r="R2186" s="181" t="str">
        <f t="shared" ca="1" si="192"/>
        <v>TIDAK MCU</v>
      </c>
      <c r="S2186" s="451" t="s">
        <v>11083</v>
      </c>
      <c r="T2186" s="1330">
        <v>44398</v>
      </c>
      <c r="U2186" s="1329">
        <v>44398</v>
      </c>
      <c r="V2186" s="904" t="s">
        <v>24</v>
      </c>
      <c r="W2186" s="136" t="s">
        <v>24</v>
      </c>
      <c r="X2186" s="200"/>
      <c r="Y2186" s="201"/>
      <c r="Z2186" s="202"/>
      <c r="AA2186" s="213" t="s">
        <v>926</v>
      </c>
      <c r="AB2186" s="230" t="s">
        <v>24</v>
      </c>
      <c r="AC2186" s="230" t="s">
        <v>24</v>
      </c>
      <c r="AD2186" s="230" t="s">
        <v>24</v>
      </c>
      <c r="AE2186" s="230" t="s">
        <v>24</v>
      </c>
      <c r="AF2186" s="230" t="s">
        <v>24</v>
      </c>
      <c r="AG2186" s="230" t="s">
        <v>24</v>
      </c>
      <c r="AH2186" s="1305"/>
      <c r="AI2186" s="244" t="str">
        <f t="shared" si="189"/>
        <v>HD 465, HD 785------</v>
      </c>
      <c r="AJ2186" s="1307">
        <f t="shared" si="193"/>
        <v>43090</v>
      </c>
      <c r="AK2186" s="199">
        <v>44031</v>
      </c>
      <c r="AL2186" s="696">
        <v>43097</v>
      </c>
      <c r="AM2186" s="230"/>
      <c r="AN2186" s="232"/>
      <c r="AO2186" s="232"/>
      <c r="AP2186" s="230"/>
      <c r="AQ2186" s="1231" t="s">
        <v>3094</v>
      </c>
      <c r="AR2186" s="230"/>
      <c r="AS2186" s="230"/>
      <c r="AT2186" s="230"/>
      <c r="AU2186" s="230"/>
      <c r="AV2186" s="885"/>
      <c r="AW2186" s="885"/>
      <c r="AX2186" s="885"/>
      <c r="AY2186" s="885"/>
      <c r="AZ2186" s="177"/>
    </row>
    <row r="2187" spans="2:60" ht="15" customHeight="1">
      <c r="B2187" s="1310">
        <v>2181</v>
      </c>
      <c r="C2187" s="563" t="s">
        <v>10380</v>
      </c>
      <c r="D2187" s="643" t="s">
        <v>230</v>
      </c>
      <c r="E2187" s="567" t="s">
        <v>4222</v>
      </c>
      <c r="F2187" s="526" t="s">
        <v>10381</v>
      </c>
      <c r="G2187" s="509" t="s">
        <v>102</v>
      </c>
      <c r="H2187" s="522" t="s">
        <v>24</v>
      </c>
      <c r="I2187" s="733">
        <v>33531</v>
      </c>
      <c r="J2187" s="231">
        <f t="shared" ca="1" si="190"/>
        <v>30</v>
      </c>
      <c r="K2187" s="176" t="s">
        <v>24</v>
      </c>
      <c r="L2187" s="170" t="s">
        <v>24</v>
      </c>
      <c r="M2187" s="173" t="s">
        <v>24</v>
      </c>
      <c r="N2187" s="556">
        <v>43105</v>
      </c>
      <c r="O2187" s="1311" t="s">
        <v>24</v>
      </c>
      <c r="P2187" s="205" t="s">
        <v>24</v>
      </c>
      <c r="Q2187" s="198" t="str">
        <f t="shared" si="191"/>
        <v>-</v>
      </c>
      <c r="R2187" s="181" t="str">
        <f t="shared" ca="1" si="192"/>
        <v>TIDAK MCU</v>
      </c>
      <c r="S2187" s="451" t="s">
        <v>11084</v>
      </c>
      <c r="T2187" s="1330">
        <v>44489</v>
      </c>
      <c r="U2187" s="1329">
        <v>44489</v>
      </c>
      <c r="V2187" s="1330" t="s">
        <v>24</v>
      </c>
      <c r="W2187" s="136" t="s">
        <v>24</v>
      </c>
      <c r="X2187" s="200"/>
      <c r="Y2187" s="201"/>
      <c r="Z2187" s="202"/>
      <c r="AA2187" s="213" t="s">
        <v>926</v>
      </c>
      <c r="AB2187" s="230" t="s">
        <v>930</v>
      </c>
      <c r="AC2187" s="230" t="s">
        <v>24</v>
      </c>
      <c r="AD2187" s="230" t="s">
        <v>24</v>
      </c>
      <c r="AE2187" s="230" t="s">
        <v>24</v>
      </c>
      <c r="AF2187" s="230" t="s">
        <v>24</v>
      </c>
      <c r="AG2187" s="230" t="s">
        <v>24</v>
      </c>
      <c r="AH2187" s="1305"/>
      <c r="AI2187" s="244" t="str">
        <f t="shared" si="189"/>
        <v>HD 465, HD 785HM 400-----</v>
      </c>
      <c r="AJ2187" s="1307">
        <f t="shared" si="193"/>
        <v>43105</v>
      </c>
      <c r="AK2187" s="205" t="s">
        <v>24</v>
      </c>
      <c r="AL2187" s="742">
        <v>43112</v>
      </c>
      <c r="AM2187" s="230"/>
      <c r="AN2187" s="232"/>
      <c r="AO2187" s="232"/>
      <c r="AP2187" s="230"/>
      <c r="AQ2187" s="180"/>
      <c r="AR2187" s="230"/>
      <c r="AS2187" s="230"/>
      <c r="AT2187" s="230"/>
      <c r="AU2187" s="230"/>
      <c r="AV2187" s="177"/>
      <c r="AW2187" s="177"/>
      <c r="AX2187" s="177"/>
      <c r="AY2187" s="177"/>
      <c r="AZ2187" s="177"/>
    </row>
    <row r="2188" spans="2:60" ht="15" customHeight="1">
      <c r="B2188" s="1310">
        <v>2182</v>
      </c>
      <c r="C2188" s="563" t="s">
        <v>10382</v>
      </c>
      <c r="D2188" s="590" t="s">
        <v>230</v>
      </c>
      <c r="E2188" s="567" t="s">
        <v>4222</v>
      </c>
      <c r="F2188" s="244" t="s">
        <v>10383</v>
      </c>
      <c r="G2188" s="526" t="s">
        <v>102</v>
      </c>
      <c r="H2188" s="522" t="s">
        <v>24</v>
      </c>
      <c r="I2188" s="733">
        <v>35810</v>
      </c>
      <c r="J2188" s="903">
        <f t="shared" ca="1" si="190"/>
        <v>24</v>
      </c>
      <c r="K2188" s="176" t="s">
        <v>24</v>
      </c>
      <c r="L2188" s="170" t="s">
        <v>24</v>
      </c>
      <c r="M2188" s="173" t="s">
        <v>24</v>
      </c>
      <c r="N2188" s="510">
        <v>43260</v>
      </c>
      <c r="O2188" s="1311" t="s">
        <v>24</v>
      </c>
      <c r="P2188" s="205" t="s">
        <v>24</v>
      </c>
      <c r="Q2188" s="198" t="str">
        <f t="shared" si="191"/>
        <v>-</v>
      </c>
      <c r="R2188" s="181" t="str">
        <f t="shared" ca="1" si="192"/>
        <v>TIDAK MCU</v>
      </c>
      <c r="S2188" s="451" t="s">
        <v>11085</v>
      </c>
      <c r="T2188" s="1330">
        <v>44576</v>
      </c>
      <c r="U2188" s="1329">
        <v>44576</v>
      </c>
      <c r="V2188" s="904" t="s">
        <v>24</v>
      </c>
      <c r="W2188" s="136" t="s">
        <v>24</v>
      </c>
      <c r="X2188" s="200"/>
      <c r="Y2188" s="201"/>
      <c r="Z2188" s="202"/>
      <c r="AA2188" s="213" t="s">
        <v>926</v>
      </c>
      <c r="AB2188" s="230" t="s">
        <v>24</v>
      </c>
      <c r="AC2188" s="230" t="s">
        <v>24</v>
      </c>
      <c r="AD2188" s="230" t="s">
        <v>24</v>
      </c>
      <c r="AE2188" s="230" t="s">
        <v>24</v>
      </c>
      <c r="AF2188" s="230" t="s">
        <v>24</v>
      </c>
      <c r="AG2188" s="230" t="s">
        <v>24</v>
      </c>
      <c r="AH2188" s="1305"/>
      <c r="AI2188" s="244" t="str">
        <f t="shared" si="189"/>
        <v>HD 465, HD 785------</v>
      </c>
      <c r="AJ2188" s="1307">
        <f t="shared" si="193"/>
        <v>43260</v>
      </c>
      <c r="AK2188" s="205" t="s">
        <v>24</v>
      </c>
      <c r="AL2188" s="726">
        <v>43267</v>
      </c>
      <c r="AM2188" s="230"/>
      <c r="AN2188" s="232"/>
      <c r="AO2188" s="232"/>
      <c r="AP2188" s="230"/>
      <c r="AQ2188" s="462" t="s">
        <v>3094</v>
      </c>
      <c r="AR2188" s="230"/>
      <c r="AS2188" s="230"/>
      <c r="AT2188" s="230"/>
      <c r="AU2188" s="230"/>
      <c r="AV2188" s="885"/>
      <c r="AW2188" s="885"/>
      <c r="AX2188" s="885"/>
      <c r="AY2188" s="885"/>
      <c r="AZ2188" s="885"/>
    </row>
    <row r="2189" spans="2:60" ht="15" customHeight="1">
      <c r="B2189" s="1310">
        <v>2183</v>
      </c>
      <c r="C2189" s="563" t="s">
        <v>1608</v>
      </c>
      <c r="D2189" s="244" t="s">
        <v>230</v>
      </c>
      <c r="E2189" s="567" t="s">
        <v>4222</v>
      </c>
      <c r="F2189" s="526" t="s">
        <v>10384</v>
      </c>
      <c r="G2189" s="526" t="s">
        <v>102</v>
      </c>
      <c r="H2189" s="522" t="s">
        <v>24</v>
      </c>
      <c r="I2189" s="733">
        <v>34206</v>
      </c>
      <c r="J2189" s="231">
        <f t="shared" ca="1" si="190"/>
        <v>28</v>
      </c>
      <c r="K2189" s="176" t="s">
        <v>24</v>
      </c>
      <c r="L2189" s="170" t="s">
        <v>24</v>
      </c>
      <c r="M2189" s="173" t="s">
        <v>24</v>
      </c>
      <c r="N2189" s="510">
        <v>43105</v>
      </c>
      <c r="O2189" s="1311" t="s">
        <v>24</v>
      </c>
      <c r="P2189" s="205" t="s">
        <v>24</v>
      </c>
      <c r="Q2189" s="198" t="str">
        <f t="shared" si="191"/>
        <v>-</v>
      </c>
      <c r="R2189" s="181" t="str">
        <f t="shared" ca="1" si="192"/>
        <v>TIDAK MCU</v>
      </c>
      <c r="S2189" s="451" t="s">
        <v>11086</v>
      </c>
      <c r="T2189" s="1330">
        <v>44433</v>
      </c>
      <c r="U2189" s="887">
        <v>44433</v>
      </c>
      <c r="V2189" s="1330" t="s">
        <v>24</v>
      </c>
      <c r="W2189" s="136" t="s">
        <v>24</v>
      </c>
      <c r="X2189" s="200"/>
      <c r="Y2189" s="201"/>
      <c r="Z2189" s="202"/>
      <c r="AA2189" s="213" t="s">
        <v>11338</v>
      </c>
      <c r="AB2189" s="230" t="s">
        <v>6967</v>
      </c>
      <c r="AC2189" s="230" t="s">
        <v>24</v>
      </c>
      <c r="AD2189" s="230" t="s">
        <v>24</v>
      </c>
      <c r="AE2189" s="230" t="s">
        <v>24</v>
      </c>
      <c r="AF2189" s="230" t="s">
        <v>24</v>
      </c>
      <c r="AG2189" s="230" t="s">
        <v>24</v>
      </c>
      <c r="AH2189" s="1305"/>
      <c r="AI2189" s="244" t="str">
        <f t="shared" si="189"/>
        <v>PC 300 - PC 2000HITACHI ZX 870-----</v>
      </c>
      <c r="AJ2189" s="1315">
        <f t="shared" si="193"/>
        <v>43105</v>
      </c>
      <c r="AK2189" s="199" t="s">
        <v>24</v>
      </c>
      <c r="AL2189" s="696">
        <v>43112</v>
      </c>
      <c r="AM2189" s="230"/>
      <c r="AN2189" s="232"/>
      <c r="AO2189" s="232"/>
      <c r="AP2189" s="230"/>
      <c r="AQ2189" s="180"/>
      <c r="AR2189" s="230"/>
      <c r="AS2189" s="230"/>
      <c r="AT2189" s="230"/>
      <c r="AU2189" s="230"/>
      <c r="AV2189" s="885"/>
      <c r="AW2189" s="885"/>
      <c r="AX2189" s="885"/>
      <c r="AY2189" s="885"/>
      <c r="AZ2189" s="177"/>
    </row>
    <row r="2190" spans="2:60" ht="15" customHeight="1">
      <c r="B2190" s="1310">
        <v>2184</v>
      </c>
      <c r="C2190" s="563" t="s">
        <v>10385</v>
      </c>
      <c r="D2190" s="590" t="s">
        <v>230</v>
      </c>
      <c r="E2190" s="566" t="s">
        <v>4222</v>
      </c>
      <c r="F2190" s="526" t="s">
        <v>10386</v>
      </c>
      <c r="G2190" s="526" t="s">
        <v>102</v>
      </c>
      <c r="H2190" s="522" t="s">
        <v>24</v>
      </c>
      <c r="I2190" s="733">
        <v>32316</v>
      </c>
      <c r="J2190" s="903">
        <f t="shared" ca="1" si="190"/>
        <v>34</v>
      </c>
      <c r="K2190" s="176" t="s">
        <v>24</v>
      </c>
      <c r="L2190" s="170" t="s">
        <v>24</v>
      </c>
      <c r="M2190" s="173" t="s">
        <v>24</v>
      </c>
      <c r="N2190" s="510">
        <v>41527</v>
      </c>
      <c r="O2190" s="1311" t="s">
        <v>24</v>
      </c>
      <c r="P2190" s="205" t="s">
        <v>24</v>
      </c>
      <c r="Q2190" s="198" t="str">
        <f t="shared" si="191"/>
        <v>-</v>
      </c>
      <c r="R2190" s="181" t="str">
        <f t="shared" ca="1" si="192"/>
        <v>TIDAK MCU</v>
      </c>
      <c r="S2190" s="451" t="s">
        <v>11087</v>
      </c>
      <c r="T2190" s="1330">
        <v>44369</v>
      </c>
      <c r="U2190" s="887">
        <v>44369</v>
      </c>
      <c r="V2190" s="1330" t="s">
        <v>24</v>
      </c>
      <c r="W2190" s="136" t="s">
        <v>24</v>
      </c>
      <c r="X2190" s="200"/>
      <c r="Y2190" s="201"/>
      <c r="Z2190" s="202"/>
      <c r="AA2190" s="213" t="s">
        <v>929</v>
      </c>
      <c r="AB2190" s="462" t="s">
        <v>6974</v>
      </c>
      <c r="AC2190" s="230" t="s">
        <v>24</v>
      </c>
      <c r="AD2190" s="230" t="s">
        <v>24</v>
      </c>
      <c r="AE2190" s="230" t="s">
        <v>24</v>
      </c>
      <c r="AF2190" s="230" t="s">
        <v>24</v>
      </c>
      <c r="AG2190" s="230" t="s">
        <v>24</v>
      </c>
      <c r="AH2190" s="1305"/>
      <c r="AI2190" s="244" t="str">
        <f t="shared" si="189"/>
        <v>GD 705, GD 825WA 500, WA 600-----</v>
      </c>
      <c r="AJ2190" s="1307">
        <f t="shared" si="193"/>
        <v>41527</v>
      </c>
      <c r="AK2190" s="589">
        <v>43985</v>
      </c>
      <c r="AL2190" s="726">
        <v>41534</v>
      </c>
      <c r="AM2190" s="230"/>
      <c r="AN2190" s="232"/>
      <c r="AO2190" s="232"/>
      <c r="AP2190" s="230"/>
      <c r="AQ2190" s="1231" t="s">
        <v>3094</v>
      </c>
      <c r="AR2190" s="230"/>
      <c r="AS2190" s="230"/>
      <c r="AT2190" s="230"/>
      <c r="AU2190" s="230"/>
      <c r="AV2190" s="885"/>
      <c r="AW2190" s="885"/>
      <c r="AX2190" s="885"/>
      <c r="AY2190" s="885"/>
      <c r="AZ2190" s="177"/>
    </row>
    <row r="2191" spans="2:60" ht="15" customHeight="1">
      <c r="B2191" s="1310">
        <v>2185</v>
      </c>
      <c r="C2191" s="563" t="s">
        <v>10387</v>
      </c>
      <c r="D2191" s="590" t="s">
        <v>230</v>
      </c>
      <c r="E2191" s="567" t="s">
        <v>4222</v>
      </c>
      <c r="F2191" s="526" t="s">
        <v>10388</v>
      </c>
      <c r="G2191" s="526" t="s">
        <v>102</v>
      </c>
      <c r="H2191" s="522" t="s">
        <v>24</v>
      </c>
      <c r="I2191" s="731">
        <v>35559</v>
      </c>
      <c r="J2191" s="231">
        <f t="shared" ca="1" si="190"/>
        <v>24</v>
      </c>
      <c r="K2191" s="176" t="s">
        <v>24</v>
      </c>
      <c r="L2191" s="170" t="s">
        <v>24</v>
      </c>
      <c r="M2191" s="173" t="s">
        <v>24</v>
      </c>
      <c r="N2191" s="510">
        <v>43134</v>
      </c>
      <c r="O2191" s="1311" t="s">
        <v>24</v>
      </c>
      <c r="P2191" s="205" t="s">
        <v>24</v>
      </c>
      <c r="Q2191" s="198" t="str">
        <f t="shared" si="191"/>
        <v>-</v>
      </c>
      <c r="R2191" s="181" t="str">
        <f t="shared" ca="1" si="192"/>
        <v>TIDAK MCU</v>
      </c>
      <c r="S2191" s="451" t="s">
        <v>11088</v>
      </c>
      <c r="T2191" s="1330">
        <v>44325</v>
      </c>
      <c r="U2191" s="1329">
        <v>44325</v>
      </c>
      <c r="V2191" s="1330" t="s">
        <v>24</v>
      </c>
      <c r="W2191" s="136" t="s">
        <v>24</v>
      </c>
      <c r="X2191" s="200"/>
      <c r="Y2191" s="201"/>
      <c r="Z2191" s="202"/>
      <c r="AA2191" s="243" t="s">
        <v>6974</v>
      </c>
      <c r="AB2191" s="230" t="s">
        <v>926</v>
      </c>
      <c r="AC2191" s="230" t="s">
        <v>24</v>
      </c>
      <c r="AD2191" s="230" t="s">
        <v>24</v>
      </c>
      <c r="AE2191" s="230" t="s">
        <v>24</v>
      </c>
      <c r="AF2191" s="230" t="s">
        <v>24</v>
      </c>
      <c r="AG2191" s="230" t="s">
        <v>24</v>
      </c>
      <c r="AH2191" s="369"/>
      <c r="AI2191" s="244" t="str">
        <f t="shared" si="189"/>
        <v>WA 500, WA 600HD 465, HD 785-----</v>
      </c>
      <c r="AJ2191" s="1307">
        <f t="shared" si="193"/>
        <v>43134</v>
      </c>
      <c r="AK2191" s="199" t="s">
        <v>24</v>
      </c>
      <c r="AL2191" s="726">
        <v>43141</v>
      </c>
      <c r="AM2191" s="230"/>
      <c r="AN2191" s="232"/>
      <c r="AO2191" s="232"/>
      <c r="AP2191" s="230"/>
      <c r="AQ2191" s="1231" t="s">
        <v>3094</v>
      </c>
      <c r="AR2191" s="230"/>
      <c r="AS2191" s="230"/>
      <c r="AT2191" s="230"/>
      <c r="AU2191" s="230"/>
      <c r="AV2191" s="885"/>
      <c r="AW2191" s="885"/>
      <c r="AX2191" s="885"/>
      <c r="AY2191" s="885"/>
      <c r="AZ2191" s="177"/>
    </row>
    <row r="2192" spans="2:60" ht="15" customHeight="1">
      <c r="B2192" s="1310">
        <v>2186</v>
      </c>
      <c r="C2192" s="563" t="s">
        <v>10389</v>
      </c>
      <c r="D2192" s="590" t="s">
        <v>230</v>
      </c>
      <c r="E2192" s="521" t="s">
        <v>4222</v>
      </c>
      <c r="F2192" s="526" t="s">
        <v>10390</v>
      </c>
      <c r="G2192" s="526" t="s">
        <v>102</v>
      </c>
      <c r="H2192" s="522" t="s">
        <v>24</v>
      </c>
      <c r="I2192" s="733">
        <v>34395</v>
      </c>
      <c r="J2192" s="903">
        <f t="shared" ca="1" si="190"/>
        <v>28</v>
      </c>
      <c r="K2192" s="176" t="s">
        <v>24</v>
      </c>
      <c r="L2192" s="170" t="s">
        <v>24</v>
      </c>
      <c r="M2192" s="173" t="s">
        <v>24</v>
      </c>
      <c r="N2192" s="510">
        <v>43442</v>
      </c>
      <c r="O2192" s="1311" t="s">
        <v>24</v>
      </c>
      <c r="P2192" s="205" t="s">
        <v>24</v>
      </c>
      <c r="Q2192" s="198" t="str">
        <f t="shared" si="191"/>
        <v>-</v>
      </c>
      <c r="R2192" s="181" t="str">
        <f t="shared" ca="1" si="192"/>
        <v>TIDAK MCU</v>
      </c>
      <c r="S2192" s="451" t="s">
        <v>11089</v>
      </c>
      <c r="T2192" s="1330">
        <v>44622</v>
      </c>
      <c r="U2192" s="887">
        <v>44622</v>
      </c>
      <c r="V2192" s="904" t="s">
        <v>24</v>
      </c>
      <c r="W2192" s="136" t="s">
        <v>24</v>
      </c>
      <c r="X2192" s="200"/>
      <c r="Y2192" s="201"/>
      <c r="Z2192" s="202"/>
      <c r="AA2192" s="213" t="s">
        <v>9141</v>
      </c>
      <c r="AB2192" s="230" t="s">
        <v>6967</v>
      </c>
      <c r="AC2192" s="230" t="s">
        <v>14168</v>
      </c>
      <c r="AD2192" s="230" t="s">
        <v>14169</v>
      </c>
      <c r="AE2192" s="230" t="s">
        <v>24</v>
      </c>
      <c r="AF2192" s="230" t="s">
        <v>24</v>
      </c>
      <c r="AG2192" s="230" t="s">
        <v>24</v>
      </c>
      <c r="AH2192" s="1305"/>
      <c r="AI2192" s="244" t="str">
        <f t="shared" ref="AI2192:AI2255" si="194">+CONCATENATE(AA2192,AB2192,AC2192,AD2192,AE2192,AF2192,AG2192)</f>
        <v>PC 200 - PC 800HITACHI ZX 870PC1250EX1200---</v>
      </c>
      <c r="AJ2192" s="1307">
        <f t="shared" si="193"/>
        <v>43442</v>
      </c>
      <c r="AK2192" s="205" t="s">
        <v>24</v>
      </c>
      <c r="AL2192" s="726">
        <v>43449</v>
      </c>
      <c r="AM2192" s="230"/>
      <c r="AN2192" s="232"/>
      <c r="AO2192" s="232"/>
      <c r="AP2192" s="230"/>
      <c r="AQ2192" s="1231" t="s">
        <v>3094</v>
      </c>
      <c r="AR2192" s="230"/>
      <c r="AS2192" s="230"/>
      <c r="AT2192" s="230"/>
      <c r="AU2192" s="230"/>
      <c r="AV2192" s="885"/>
      <c r="AW2192" s="885"/>
      <c r="AX2192" s="885"/>
      <c r="AY2192" s="885"/>
      <c r="AZ2192" s="177"/>
    </row>
    <row r="2193" spans="2:60" ht="15" customHeight="1">
      <c r="B2193" s="1310">
        <v>2187</v>
      </c>
      <c r="C2193" s="563" t="s">
        <v>10391</v>
      </c>
      <c r="D2193" s="590" t="s">
        <v>230</v>
      </c>
      <c r="E2193" s="521" t="s">
        <v>4222</v>
      </c>
      <c r="F2193" s="526" t="s">
        <v>10392</v>
      </c>
      <c r="G2193" s="526" t="s">
        <v>102</v>
      </c>
      <c r="H2193" s="522" t="s">
        <v>24</v>
      </c>
      <c r="I2193" s="733">
        <v>34320</v>
      </c>
      <c r="J2193" s="903">
        <f t="shared" ca="1" si="190"/>
        <v>28</v>
      </c>
      <c r="K2193" s="176" t="s">
        <v>24</v>
      </c>
      <c r="L2193" s="170" t="s">
        <v>24</v>
      </c>
      <c r="M2193" s="173" t="s">
        <v>24</v>
      </c>
      <c r="N2193" s="510">
        <v>43484</v>
      </c>
      <c r="O2193" s="1330" t="s">
        <v>24</v>
      </c>
      <c r="P2193" s="211" t="s">
        <v>24</v>
      </c>
      <c r="Q2193" s="198" t="str">
        <f t="shared" si="191"/>
        <v>-</v>
      </c>
      <c r="R2193" s="181" t="str">
        <f t="shared" ca="1" si="192"/>
        <v>TIDAK MCU</v>
      </c>
      <c r="S2193" s="451" t="s">
        <v>11090</v>
      </c>
      <c r="T2193" s="1330">
        <v>44912</v>
      </c>
      <c r="U2193" s="887">
        <v>44912</v>
      </c>
      <c r="V2193" s="904" t="s">
        <v>24</v>
      </c>
      <c r="W2193" s="136" t="s">
        <v>24</v>
      </c>
      <c r="X2193" s="200"/>
      <c r="Y2193" s="201"/>
      <c r="Z2193" s="202"/>
      <c r="AA2193" s="213" t="s">
        <v>9116</v>
      </c>
      <c r="AB2193" s="230" t="s">
        <v>6967</v>
      </c>
      <c r="AC2193" s="230" t="s">
        <v>14168</v>
      </c>
      <c r="AD2193" s="230" t="s">
        <v>14169</v>
      </c>
      <c r="AE2193" s="230" t="s">
        <v>24</v>
      </c>
      <c r="AF2193" s="230" t="s">
        <v>24</v>
      </c>
      <c r="AG2193" s="230" t="s">
        <v>24</v>
      </c>
      <c r="AH2193" s="1305"/>
      <c r="AI2193" s="244" t="str">
        <f t="shared" si="194"/>
        <v>PC 300 - PC 800HITACHI ZX 870PC1250EX1200---</v>
      </c>
      <c r="AJ2193" s="1307">
        <f t="shared" si="193"/>
        <v>43484</v>
      </c>
      <c r="AK2193" s="211" t="s">
        <v>24</v>
      </c>
      <c r="AL2193" s="726">
        <v>43491</v>
      </c>
      <c r="AM2193" s="230"/>
      <c r="AN2193" s="232"/>
      <c r="AO2193" s="232"/>
      <c r="AP2193" s="230"/>
      <c r="AQ2193" s="1231" t="s">
        <v>3094</v>
      </c>
      <c r="AR2193" s="230"/>
      <c r="AS2193" s="230"/>
      <c r="AT2193" s="230"/>
      <c r="AU2193" s="230"/>
      <c r="AV2193" s="177"/>
      <c r="AW2193" s="177"/>
      <c r="AX2193" s="177"/>
      <c r="AY2193" s="177"/>
      <c r="AZ2193" s="458"/>
      <c r="BA2193" s="2186"/>
      <c r="BB2193" s="2186"/>
      <c r="BC2193" s="2186"/>
      <c r="BD2193" s="2186"/>
      <c r="BE2193" s="2186"/>
      <c r="BF2193" s="2186"/>
      <c r="BG2193" s="2186"/>
      <c r="BH2193" s="2186"/>
    </row>
    <row r="2194" spans="2:60" ht="15" customHeight="1">
      <c r="B2194" s="1310">
        <v>2188</v>
      </c>
      <c r="C2194" s="868" t="s">
        <v>10393</v>
      </c>
      <c r="D2194" s="590" t="s">
        <v>230</v>
      </c>
      <c r="E2194" s="521" t="s">
        <v>4222</v>
      </c>
      <c r="F2194" s="526" t="s">
        <v>10394</v>
      </c>
      <c r="G2194" s="526" t="s">
        <v>102</v>
      </c>
      <c r="H2194" s="522" t="s">
        <v>24</v>
      </c>
      <c r="I2194" s="733">
        <v>35621</v>
      </c>
      <c r="J2194" s="231">
        <f t="shared" ca="1" si="190"/>
        <v>24</v>
      </c>
      <c r="K2194" s="176" t="s">
        <v>24</v>
      </c>
      <c r="L2194" s="170" t="s">
        <v>24</v>
      </c>
      <c r="M2194" s="173" t="s">
        <v>24</v>
      </c>
      <c r="N2194" s="510">
        <v>43442</v>
      </c>
      <c r="O2194" s="1311" t="s">
        <v>24</v>
      </c>
      <c r="P2194" s="205" t="s">
        <v>24</v>
      </c>
      <c r="Q2194" s="198" t="str">
        <f t="shared" si="191"/>
        <v>-</v>
      </c>
      <c r="R2194" s="181" t="str">
        <f t="shared" ca="1" si="192"/>
        <v>TIDAK MCU</v>
      </c>
      <c r="S2194" s="451" t="s">
        <v>11091</v>
      </c>
      <c r="T2194" s="1330">
        <v>44387</v>
      </c>
      <c r="U2194" s="1312">
        <v>44387</v>
      </c>
      <c r="V2194" s="904" t="s">
        <v>24</v>
      </c>
      <c r="W2194" s="136" t="s">
        <v>24</v>
      </c>
      <c r="X2194" s="200"/>
      <c r="Y2194" s="201"/>
      <c r="Z2194" s="202"/>
      <c r="AA2194" s="213" t="s">
        <v>932</v>
      </c>
      <c r="AB2194" s="462" t="s">
        <v>6967</v>
      </c>
      <c r="AC2194" s="230" t="s">
        <v>11342</v>
      </c>
      <c r="AD2194" s="230" t="s">
        <v>24</v>
      </c>
      <c r="AE2194" s="230" t="s">
        <v>24</v>
      </c>
      <c r="AF2194" s="230" t="s">
        <v>24</v>
      </c>
      <c r="AG2194" s="230" t="s">
        <v>24</v>
      </c>
      <c r="AH2194" s="1305"/>
      <c r="AI2194" s="244" t="str">
        <f t="shared" si="194"/>
        <v>PC 200 - PC 1250HITACHI ZX 870HITACHI EX1200----</v>
      </c>
      <c r="AJ2194" s="1307">
        <f t="shared" si="193"/>
        <v>43442</v>
      </c>
      <c r="AK2194" s="205">
        <v>44233</v>
      </c>
      <c r="AL2194" s="726">
        <v>43449</v>
      </c>
      <c r="AM2194" s="230"/>
      <c r="AN2194" s="232"/>
      <c r="AO2194" s="232"/>
      <c r="AP2194" s="230"/>
      <c r="AQ2194" s="1231" t="s">
        <v>3094</v>
      </c>
      <c r="AR2194" s="230"/>
      <c r="AS2194" s="230"/>
      <c r="AT2194" s="230"/>
      <c r="AU2194" s="230"/>
      <c r="AV2194" s="177"/>
      <c r="AW2194" s="177"/>
      <c r="AX2194" s="177"/>
      <c r="AY2194" s="177"/>
      <c r="AZ2194" s="458"/>
      <c r="BA2194" s="2186"/>
      <c r="BB2194" s="2186"/>
      <c r="BC2194" s="2186"/>
      <c r="BD2194" s="2186"/>
      <c r="BE2194" s="2186"/>
      <c r="BF2194" s="2186"/>
      <c r="BG2194" s="2186"/>
      <c r="BH2194" s="2186"/>
    </row>
    <row r="2195" spans="2:60" ht="15" customHeight="1">
      <c r="B2195" s="1310">
        <v>2189</v>
      </c>
      <c r="C2195" s="868" t="s">
        <v>10395</v>
      </c>
      <c r="D2195" s="244" t="s">
        <v>230</v>
      </c>
      <c r="E2195" s="521" t="s">
        <v>4222</v>
      </c>
      <c r="F2195" s="526" t="s">
        <v>10396</v>
      </c>
      <c r="G2195" s="526" t="s">
        <v>102</v>
      </c>
      <c r="H2195" s="522" t="s">
        <v>24</v>
      </c>
      <c r="I2195" s="733">
        <v>36216</v>
      </c>
      <c r="J2195" s="231">
        <f t="shared" ca="1" si="190"/>
        <v>23</v>
      </c>
      <c r="K2195" s="176" t="s">
        <v>24</v>
      </c>
      <c r="L2195" s="170" t="s">
        <v>24</v>
      </c>
      <c r="M2195" s="173" t="s">
        <v>24</v>
      </c>
      <c r="N2195" s="556">
        <v>43442</v>
      </c>
      <c r="O2195" s="1311" t="s">
        <v>24</v>
      </c>
      <c r="P2195" s="205" t="s">
        <v>24</v>
      </c>
      <c r="Q2195" s="198" t="str">
        <f t="shared" si="191"/>
        <v>-</v>
      </c>
      <c r="R2195" s="181" t="str">
        <f t="shared" ca="1" si="192"/>
        <v>TIDAK MCU</v>
      </c>
      <c r="S2195" s="451" t="s">
        <v>11092</v>
      </c>
      <c r="T2195" s="904">
        <v>44617</v>
      </c>
      <c r="U2195" s="1329">
        <v>44617</v>
      </c>
      <c r="V2195" s="395" t="s">
        <v>24</v>
      </c>
      <c r="W2195" s="136" t="s">
        <v>24</v>
      </c>
      <c r="X2195" s="200"/>
      <c r="Y2195" s="201"/>
      <c r="Z2195" s="202"/>
      <c r="AA2195" s="213" t="s">
        <v>9116</v>
      </c>
      <c r="AB2195" s="230" t="s">
        <v>6967</v>
      </c>
      <c r="AC2195" s="230" t="s">
        <v>24</v>
      </c>
      <c r="AD2195" s="230" t="s">
        <v>24</v>
      </c>
      <c r="AE2195" s="230" t="s">
        <v>24</v>
      </c>
      <c r="AF2195" s="230" t="s">
        <v>24</v>
      </c>
      <c r="AG2195" s="230" t="s">
        <v>24</v>
      </c>
      <c r="AH2195" s="1305"/>
      <c r="AI2195" s="244" t="str">
        <f t="shared" si="194"/>
        <v>PC 300 - PC 800HITACHI ZX 870-----</v>
      </c>
      <c r="AJ2195" s="1307">
        <f t="shared" si="193"/>
        <v>43442</v>
      </c>
      <c r="AK2195" s="205" t="s">
        <v>24</v>
      </c>
      <c r="AL2195" s="726">
        <v>43449</v>
      </c>
      <c r="AM2195" s="230"/>
      <c r="AN2195" s="232"/>
      <c r="AO2195" s="232"/>
      <c r="AP2195" s="230"/>
      <c r="AQ2195" s="180"/>
      <c r="AR2195" s="230"/>
      <c r="AS2195" s="230"/>
      <c r="AT2195" s="230"/>
      <c r="AU2195" s="230"/>
      <c r="AV2195" s="177"/>
      <c r="AW2195" s="177"/>
      <c r="AX2195" s="177"/>
      <c r="AY2195" s="177"/>
      <c r="AZ2195" s="458"/>
      <c r="BA2195" s="2186"/>
      <c r="BB2195" s="2186"/>
      <c r="BC2195" s="2186"/>
      <c r="BD2195" s="2186"/>
      <c r="BE2195" s="2186"/>
      <c r="BF2195" s="2186"/>
      <c r="BG2195" s="2186"/>
      <c r="BH2195" s="2186"/>
    </row>
    <row r="2196" spans="2:60" ht="15" customHeight="1">
      <c r="B2196" s="1310">
        <v>2190</v>
      </c>
      <c r="C2196" s="868" t="s">
        <v>10397</v>
      </c>
      <c r="D2196" s="590" t="s">
        <v>230</v>
      </c>
      <c r="E2196" s="521" t="s">
        <v>4222</v>
      </c>
      <c r="F2196" s="526" t="s">
        <v>10398</v>
      </c>
      <c r="G2196" s="526" t="s">
        <v>102</v>
      </c>
      <c r="H2196" s="522" t="s">
        <v>24</v>
      </c>
      <c r="I2196" s="733">
        <v>35696</v>
      </c>
      <c r="J2196" s="231">
        <f t="shared" ca="1" si="190"/>
        <v>24</v>
      </c>
      <c r="K2196" s="316" t="s">
        <v>24</v>
      </c>
      <c r="L2196" s="326" t="s">
        <v>24</v>
      </c>
      <c r="M2196" s="336" t="s">
        <v>24</v>
      </c>
      <c r="N2196" s="556">
        <v>43442</v>
      </c>
      <c r="O2196" s="1311" t="s">
        <v>24</v>
      </c>
      <c r="P2196" s="205" t="s">
        <v>24</v>
      </c>
      <c r="Q2196" s="198" t="str">
        <f t="shared" si="191"/>
        <v>-</v>
      </c>
      <c r="R2196" s="181" t="str">
        <f t="shared" ca="1" si="192"/>
        <v>TIDAK MCU</v>
      </c>
      <c r="S2196" s="451" t="s">
        <v>11093</v>
      </c>
      <c r="T2196" s="904">
        <v>44462</v>
      </c>
      <c r="U2196" s="887">
        <v>44462</v>
      </c>
      <c r="V2196" s="904" t="s">
        <v>24</v>
      </c>
      <c r="W2196" s="136" t="s">
        <v>24</v>
      </c>
      <c r="X2196" s="200"/>
      <c r="Y2196" s="201"/>
      <c r="Z2196" s="202"/>
      <c r="AA2196" s="213" t="s">
        <v>9141</v>
      </c>
      <c r="AB2196" s="230" t="s">
        <v>6967</v>
      </c>
      <c r="AC2196" s="230" t="s">
        <v>24</v>
      </c>
      <c r="AD2196" s="230" t="s">
        <v>24</v>
      </c>
      <c r="AE2196" s="230" t="s">
        <v>24</v>
      </c>
      <c r="AF2196" s="230" t="s">
        <v>24</v>
      </c>
      <c r="AG2196" s="230" t="s">
        <v>24</v>
      </c>
      <c r="AH2196" s="1305"/>
      <c r="AI2196" s="244" t="str">
        <f t="shared" si="194"/>
        <v>PC 200 - PC 800HITACHI ZX 870-----</v>
      </c>
      <c r="AJ2196" s="1307">
        <f t="shared" si="193"/>
        <v>43442</v>
      </c>
      <c r="AK2196" s="205" t="s">
        <v>24</v>
      </c>
      <c r="AL2196" s="726">
        <v>43449</v>
      </c>
      <c r="AM2196" s="230"/>
      <c r="AN2196" s="232"/>
      <c r="AO2196" s="232"/>
      <c r="AP2196" s="230"/>
      <c r="AQ2196" s="462" t="s">
        <v>3094</v>
      </c>
      <c r="AR2196" s="230"/>
      <c r="AS2196" s="230"/>
      <c r="AT2196" s="230"/>
      <c r="AU2196" s="230"/>
      <c r="AV2196" s="177"/>
      <c r="AW2196" s="177"/>
      <c r="AX2196" s="177"/>
      <c r="AY2196" s="177"/>
      <c r="AZ2196" s="177"/>
    </row>
    <row r="2197" spans="2:60" ht="15" customHeight="1">
      <c r="B2197" s="1310">
        <v>2191</v>
      </c>
      <c r="C2197" s="868" t="s">
        <v>10399</v>
      </c>
      <c r="D2197" s="244" t="s">
        <v>230</v>
      </c>
      <c r="E2197" s="521" t="s">
        <v>4222</v>
      </c>
      <c r="F2197" s="526" t="s">
        <v>10400</v>
      </c>
      <c r="G2197" s="526" t="s">
        <v>102</v>
      </c>
      <c r="H2197" s="522" t="s">
        <v>24</v>
      </c>
      <c r="I2197" s="733">
        <v>35288</v>
      </c>
      <c r="J2197" s="1314">
        <f t="shared" ca="1" si="190"/>
        <v>25</v>
      </c>
      <c r="K2197" s="176" t="s">
        <v>24</v>
      </c>
      <c r="L2197" s="170" t="s">
        <v>24</v>
      </c>
      <c r="M2197" s="173" t="s">
        <v>24</v>
      </c>
      <c r="N2197" s="556">
        <v>43442</v>
      </c>
      <c r="O2197" s="1311" t="s">
        <v>24</v>
      </c>
      <c r="P2197" s="205" t="s">
        <v>24</v>
      </c>
      <c r="Q2197" s="198" t="str">
        <f t="shared" si="191"/>
        <v>-</v>
      </c>
      <c r="R2197" s="181" t="str">
        <f t="shared" ca="1" si="192"/>
        <v>TIDAK MCU</v>
      </c>
      <c r="S2197" s="451" t="s">
        <v>11094</v>
      </c>
      <c r="T2197" s="1330">
        <v>44419</v>
      </c>
      <c r="U2197" s="1329">
        <v>44419</v>
      </c>
      <c r="V2197" s="1330" t="s">
        <v>24</v>
      </c>
      <c r="W2197" s="1311" t="s">
        <v>24</v>
      </c>
      <c r="X2197" s="200"/>
      <c r="Y2197" s="201"/>
      <c r="Z2197" s="202"/>
      <c r="AA2197" s="213" t="s">
        <v>928</v>
      </c>
      <c r="AB2197" s="230" t="s">
        <v>24</v>
      </c>
      <c r="AC2197" s="230" t="s">
        <v>24</v>
      </c>
      <c r="AD2197" s="230" t="s">
        <v>24</v>
      </c>
      <c r="AE2197" s="230" t="s">
        <v>24</v>
      </c>
      <c r="AF2197" s="230" t="s">
        <v>24</v>
      </c>
      <c r="AG2197" s="230" t="s">
        <v>24</v>
      </c>
      <c r="AH2197" s="1305"/>
      <c r="AI2197" s="244" t="str">
        <f t="shared" si="194"/>
        <v>DZ 85 - DZ 375------</v>
      </c>
      <c r="AJ2197" s="1315">
        <f t="shared" si="193"/>
        <v>43442</v>
      </c>
      <c r="AK2197" s="205" t="s">
        <v>24</v>
      </c>
      <c r="AL2197" s="726">
        <v>43449</v>
      </c>
      <c r="AM2197" s="230"/>
      <c r="AN2197" s="232"/>
      <c r="AO2197" s="232"/>
      <c r="AP2197" s="230"/>
      <c r="AQ2197" s="230"/>
      <c r="AR2197" s="230"/>
      <c r="AS2197" s="230"/>
      <c r="AT2197" s="230"/>
      <c r="AU2197" s="230"/>
      <c r="AV2197" s="885"/>
      <c r="AW2197" s="885"/>
      <c r="AX2197" s="885"/>
      <c r="AY2197" s="885"/>
      <c r="AZ2197" s="885"/>
    </row>
    <row r="2198" spans="2:60" ht="15" customHeight="1">
      <c r="B2198" s="1310">
        <v>2192</v>
      </c>
      <c r="C2198" s="868" t="s">
        <v>10401</v>
      </c>
      <c r="D2198" s="643" t="s">
        <v>230</v>
      </c>
      <c r="E2198" s="521" t="s">
        <v>4222</v>
      </c>
      <c r="F2198" s="526" t="s">
        <v>10402</v>
      </c>
      <c r="G2198" s="526" t="s">
        <v>102</v>
      </c>
      <c r="H2198" s="522" t="s">
        <v>24</v>
      </c>
      <c r="I2198" s="733">
        <v>35794</v>
      </c>
      <c r="J2198" s="903">
        <f t="shared" ca="1" si="190"/>
        <v>24</v>
      </c>
      <c r="K2198" s="176" t="s">
        <v>24</v>
      </c>
      <c r="L2198" s="170" t="s">
        <v>24</v>
      </c>
      <c r="M2198" s="173" t="s">
        <v>24</v>
      </c>
      <c r="N2198" s="556">
        <v>43442</v>
      </c>
      <c r="O2198" s="1311" t="s">
        <v>24</v>
      </c>
      <c r="P2198" s="205" t="s">
        <v>24</v>
      </c>
      <c r="Q2198" s="198" t="str">
        <f t="shared" si="191"/>
        <v>-</v>
      </c>
      <c r="R2198" s="181" t="str">
        <f t="shared" ca="1" si="192"/>
        <v>TIDAK MCU</v>
      </c>
      <c r="S2198" s="451" t="s">
        <v>11095</v>
      </c>
      <c r="T2198" s="904">
        <v>44560</v>
      </c>
      <c r="U2198" s="887">
        <v>44560</v>
      </c>
      <c r="V2198" s="904" t="s">
        <v>24</v>
      </c>
      <c r="W2198" s="136" t="s">
        <v>24</v>
      </c>
      <c r="X2198" s="200"/>
      <c r="Y2198" s="201"/>
      <c r="Z2198" s="202"/>
      <c r="AA2198" s="213" t="s">
        <v>928</v>
      </c>
      <c r="AB2198" s="230" t="s">
        <v>24</v>
      </c>
      <c r="AC2198" s="230" t="s">
        <v>24</v>
      </c>
      <c r="AD2198" s="230" t="s">
        <v>24</v>
      </c>
      <c r="AE2198" s="230" t="s">
        <v>24</v>
      </c>
      <c r="AF2198" s="230" t="s">
        <v>24</v>
      </c>
      <c r="AG2198" s="230" t="s">
        <v>24</v>
      </c>
      <c r="AH2198" s="1305"/>
      <c r="AI2198" s="244" t="str">
        <f t="shared" si="194"/>
        <v>DZ 85 - DZ 375------</v>
      </c>
      <c r="AJ2198" s="1307">
        <f t="shared" si="193"/>
        <v>43442</v>
      </c>
      <c r="AK2198" s="205" t="s">
        <v>24</v>
      </c>
      <c r="AL2198" s="726">
        <v>43449</v>
      </c>
      <c r="AM2198" s="230"/>
      <c r="AN2198" s="232"/>
      <c r="AO2198" s="232"/>
      <c r="AP2198" s="230"/>
      <c r="AQ2198" s="230"/>
      <c r="AR2198" s="230"/>
      <c r="AS2198" s="230"/>
      <c r="AT2198" s="230"/>
      <c r="AU2198" s="230"/>
      <c r="AV2198" s="885"/>
      <c r="AW2198" s="885"/>
      <c r="AX2198" s="885"/>
      <c r="AY2198" s="885"/>
      <c r="AZ2198" s="885"/>
    </row>
    <row r="2199" spans="2:60" ht="15" customHeight="1">
      <c r="B2199" s="1310">
        <v>2193</v>
      </c>
      <c r="C2199" s="868" t="s">
        <v>10403</v>
      </c>
      <c r="D2199" s="697" t="s">
        <v>230</v>
      </c>
      <c r="E2199" s="521" t="s">
        <v>4222</v>
      </c>
      <c r="F2199" s="509" t="s">
        <v>10404</v>
      </c>
      <c r="G2199" s="509" t="s">
        <v>102</v>
      </c>
      <c r="H2199" s="522" t="s">
        <v>12056</v>
      </c>
      <c r="I2199" s="733">
        <v>35525</v>
      </c>
      <c r="J2199" s="231">
        <f t="shared" ca="1" si="190"/>
        <v>25</v>
      </c>
      <c r="K2199" s="176" t="s">
        <v>24</v>
      </c>
      <c r="L2199" s="170" t="s">
        <v>24</v>
      </c>
      <c r="M2199" s="173" t="s">
        <v>24</v>
      </c>
      <c r="N2199" s="556">
        <v>43442</v>
      </c>
      <c r="O2199" s="1311" t="s">
        <v>24</v>
      </c>
      <c r="P2199" s="205" t="s">
        <v>24</v>
      </c>
      <c r="Q2199" s="198" t="str">
        <f t="shared" si="191"/>
        <v>-</v>
      </c>
      <c r="R2199" s="181" t="str">
        <f t="shared" ca="1" si="192"/>
        <v>TIDAK MCU</v>
      </c>
      <c r="S2199" s="451" t="s">
        <v>11096</v>
      </c>
      <c r="T2199" s="904">
        <v>44291</v>
      </c>
      <c r="U2199" s="1312">
        <v>44291</v>
      </c>
      <c r="V2199" s="904" t="s">
        <v>24</v>
      </c>
      <c r="W2199" s="136" t="s">
        <v>24</v>
      </c>
      <c r="X2199" s="200"/>
      <c r="Y2199" s="201"/>
      <c r="Z2199" s="202"/>
      <c r="AA2199" s="213" t="s">
        <v>928</v>
      </c>
      <c r="AB2199" s="230" t="s">
        <v>24</v>
      </c>
      <c r="AC2199" s="230" t="s">
        <v>24</v>
      </c>
      <c r="AD2199" s="230" t="s">
        <v>24</v>
      </c>
      <c r="AE2199" s="230" t="s">
        <v>24</v>
      </c>
      <c r="AF2199" s="230" t="s">
        <v>24</v>
      </c>
      <c r="AG2199" s="230" t="s">
        <v>24</v>
      </c>
      <c r="AH2199" s="369"/>
      <c r="AI2199" s="244" t="str">
        <f t="shared" si="194"/>
        <v>DZ 85 - DZ 375------</v>
      </c>
      <c r="AJ2199" s="1307">
        <f t="shared" si="193"/>
        <v>43442</v>
      </c>
      <c r="AK2199" s="199" t="s">
        <v>24</v>
      </c>
      <c r="AL2199" s="726">
        <v>43449</v>
      </c>
      <c r="AM2199" s="230"/>
      <c r="AN2199" s="232"/>
      <c r="AO2199" s="232"/>
      <c r="AP2199" s="230"/>
      <c r="AQ2199" s="243" t="s">
        <v>3094</v>
      </c>
      <c r="AR2199" s="230"/>
      <c r="AS2199" s="230"/>
      <c r="AT2199" s="230"/>
      <c r="AU2199" s="230"/>
      <c r="AV2199" s="885"/>
      <c r="AW2199" s="885"/>
      <c r="AX2199" s="885"/>
      <c r="AY2199" s="885"/>
      <c r="AZ2199" s="885"/>
    </row>
    <row r="2200" spans="2:60" ht="15" customHeight="1">
      <c r="B2200" s="1310">
        <v>2194</v>
      </c>
      <c r="C2200" s="868" t="s">
        <v>10405</v>
      </c>
      <c r="D2200" s="590" t="s">
        <v>230</v>
      </c>
      <c r="E2200" s="521" t="s">
        <v>4222</v>
      </c>
      <c r="F2200" s="509" t="s">
        <v>10406</v>
      </c>
      <c r="G2200" s="509" t="s">
        <v>102</v>
      </c>
      <c r="H2200" s="522" t="s">
        <v>24</v>
      </c>
      <c r="I2200" s="733">
        <v>34627</v>
      </c>
      <c r="J2200" s="1314">
        <f t="shared" ca="1" si="190"/>
        <v>27</v>
      </c>
      <c r="K2200" s="176" t="s">
        <v>24</v>
      </c>
      <c r="L2200" s="170" t="s">
        <v>24</v>
      </c>
      <c r="M2200" s="173" t="s">
        <v>24</v>
      </c>
      <c r="N2200" s="556">
        <v>43442</v>
      </c>
      <c r="O2200" s="1311" t="s">
        <v>24</v>
      </c>
      <c r="P2200" s="205" t="s">
        <v>24</v>
      </c>
      <c r="Q2200" s="198" t="str">
        <f t="shared" si="191"/>
        <v>-</v>
      </c>
      <c r="R2200" s="181" t="str">
        <f t="shared" ca="1" si="192"/>
        <v>TIDAK MCU</v>
      </c>
      <c r="S2200" s="451" t="s">
        <v>11097</v>
      </c>
      <c r="T2200" s="1330">
        <v>44489</v>
      </c>
      <c r="U2200" s="1329">
        <v>44489</v>
      </c>
      <c r="V2200" s="1330" t="s">
        <v>24</v>
      </c>
      <c r="W2200" s="1311" t="s">
        <v>24</v>
      </c>
      <c r="X2200" s="200"/>
      <c r="Y2200" s="201"/>
      <c r="Z2200" s="952"/>
      <c r="AA2200" s="1305" t="s">
        <v>928</v>
      </c>
      <c r="AB2200" s="1020" t="s">
        <v>24</v>
      </c>
      <c r="AC2200" s="230" t="s">
        <v>24</v>
      </c>
      <c r="AD2200" s="230" t="s">
        <v>24</v>
      </c>
      <c r="AE2200" s="230" t="s">
        <v>24</v>
      </c>
      <c r="AF2200" s="230" t="s">
        <v>24</v>
      </c>
      <c r="AG2200" s="230" t="s">
        <v>24</v>
      </c>
      <c r="AH2200" s="1305"/>
      <c r="AI2200" s="244" t="str">
        <f t="shared" si="194"/>
        <v>DZ 85 - DZ 375------</v>
      </c>
      <c r="AJ2200" s="1315">
        <f t="shared" si="193"/>
        <v>43442</v>
      </c>
      <c r="AK2200" s="205" t="s">
        <v>24</v>
      </c>
      <c r="AL2200" s="726">
        <v>43449</v>
      </c>
      <c r="AM2200" s="230"/>
      <c r="AN2200" s="232"/>
      <c r="AO2200" s="232"/>
      <c r="AP2200" s="230"/>
      <c r="AQ2200" s="180"/>
      <c r="AR2200" s="230"/>
      <c r="AS2200" s="230"/>
      <c r="AT2200" s="230"/>
      <c r="AU2200" s="230"/>
      <c r="AV2200" s="885"/>
      <c r="AW2200" s="885"/>
      <c r="AX2200" s="885"/>
      <c r="AY2200" s="885"/>
      <c r="AZ2200" s="177"/>
    </row>
    <row r="2201" spans="2:60" ht="15" customHeight="1">
      <c r="B2201" s="1310">
        <v>2195</v>
      </c>
      <c r="C2201" s="868" t="s">
        <v>10407</v>
      </c>
      <c r="D2201" s="590" t="s">
        <v>230</v>
      </c>
      <c r="E2201" s="521" t="s">
        <v>4222</v>
      </c>
      <c r="F2201" s="509" t="s">
        <v>10408</v>
      </c>
      <c r="G2201" s="509" t="s">
        <v>102</v>
      </c>
      <c r="H2201" s="522" t="s">
        <v>24</v>
      </c>
      <c r="I2201" s="733">
        <v>35954</v>
      </c>
      <c r="J2201" s="231">
        <f t="shared" ca="1" si="190"/>
        <v>23</v>
      </c>
      <c r="K2201" s="176" t="s">
        <v>24</v>
      </c>
      <c r="L2201" s="170" t="s">
        <v>24</v>
      </c>
      <c r="M2201" s="173" t="s">
        <v>24</v>
      </c>
      <c r="N2201" s="556">
        <v>43442</v>
      </c>
      <c r="O2201" s="1311" t="s">
        <v>24</v>
      </c>
      <c r="P2201" s="205" t="s">
        <v>24</v>
      </c>
      <c r="Q2201" s="198" t="str">
        <f t="shared" si="191"/>
        <v>-</v>
      </c>
      <c r="R2201" s="181" t="str">
        <f t="shared" ca="1" si="192"/>
        <v>TIDAK MCU</v>
      </c>
      <c r="S2201" s="451" t="s">
        <v>11098</v>
      </c>
      <c r="T2201" s="904">
        <v>44355</v>
      </c>
      <c r="U2201" s="887">
        <v>44355</v>
      </c>
      <c r="V2201" s="395" t="s">
        <v>24</v>
      </c>
      <c r="W2201" s="136" t="s">
        <v>24</v>
      </c>
      <c r="X2201" s="200"/>
      <c r="Y2201" s="201"/>
      <c r="Z2201" s="202"/>
      <c r="AA2201" s="213" t="s">
        <v>928</v>
      </c>
      <c r="AB2201" s="230" t="s">
        <v>13915</v>
      </c>
      <c r="AC2201" s="230" t="s">
        <v>24</v>
      </c>
      <c r="AD2201" s="230" t="s">
        <v>24</v>
      </c>
      <c r="AE2201" s="230" t="s">
        <v>24</v>
      </c>
      <c r="AF2201" s="230" t="s">
        <v>24</v>
      </c>
      <c r="AG2201" s="230" t="s">
        <v>24</v>
      </c>
      <c r="AH2201" s="1305"/>
      <c r="AI2201" s="244" t="str">
        <f t="shared" si="194"/>
        <v>DZ 85 - DZ 375HD 465-7 , 785-7-----</v>
      </c>
      <c r="AJ2201" s="1307">
        <f t="shared" si="193"/>
        <v>43442</v>
      </c>
      <c r="AK2201" s="205">
        <v>44226</v>
      </c>
      <c r="AL2201" s="726">
        <v>43449</v>
      </c>
      <c r="AM2201" s="230"/>
      <c r="AN2201" s="232"/>
      <c r="AO2201" s="232"/>
      <c r="AP2201" s="230"/>
      <c r="AQ2201" s="1231" t="s">
        <v>3094</v>
      </c>
      <c r="AR2201" s="230"/>
      <c r="AS2201" s="230"/>
      <c r="AT2201" s="230"/>
      <c r="AU2201" s="230"/>
      <c r="AV2201" s="177"/>
      <c r="AW2201" s="177"/>
      <c r="AX2201" s="177"/>
      <c r="AY2201" s="177"/>
      <c r="AZ2201" s="458"/>
      <c r="BA2201" s="2186"/>
      <c r="BB2201" s="2186"/>
      <c r="BC2201" s="2186"/>
      <c r="BD2201" s="2186"/>
      <c r="BE2201" s="2186"/>
      <c r="BF2201" s="2186"/>
      <c r="BG2201" s="2186"/>
      <c r="BH2201" s="2186"/>
    </row>
    <row r="2202" spans="2:60" ht="15" customHeight="1">
      <c r="B2202" s="1310">
        <v>2196</v>
      </c>
      <c r="C2202" s="868" t="s">
        <v>10409</v>
      </c>
      <c r="D2202" s="244" t="s">
        <v>230</v>
      </c>
      <c r="E2202" s="521" t="s">
        <v>4222</v>
      </c>
      <c r="F2202" s="509" t="s">
        <v>10410</v>
      </c>
      <c r="G2202" s="509" t="s">
        <v>102</v>
      </c>
      <c r="H2202" s="522" t="s">
        <v>24</v>
      </c>
      <c r="I2202" s="733">
        <v>35841</v>
      </c>
      <c r="J2202" s="231">
        <f t="shared" ca="1" si="190"/>
        <v>24</v>
      </c>
      <c r="K2202" s="176" t="s">
        <v>24</v>
      </c>
      <c r="L2202" s="170" t="s">
        <v>24</v>
      </c>
      <c r="M2202" s="173" t="s">
        <v>24</v>
      </c>
      <c r="N2202" s="556">
        <v>43442</v>
      </c>
      <c r="O2202" s="1311" t="s">
        <v>24</v>
      </c>
      <c r="P2202" s="205" t="s">
        <v>24</v>
      </c>
      <c r="Q2202" s="198" t="str">
        <f t="shared" si="191"/>
        <v>-</v>
      </c>
      <c r="R2202" s="181" t="str">
        <f t="shared" ca="1" si="192"/>
        <v>TIDAK MCU</v>
      </c>
      <c r="S2202" s="451" t="s">
        <v>11099</v>
      </c>
      <c r="T2202" s="904">
        <v>44607</v>
      </c>
      <c r="U2202" s="1329">
        <v>44607</v>
      </c>
      <c r="V2202" s="395" t="s">
        <v>24</v>
      </c>
      <c r="W2202" s="136" t="s">
        <v>24</v>
      </c>
      <c r="X2202" s="200"/>
      <c r="Y2202" s="201"/>
      <c r="Z2202" s="202"/>
      <c r="AA2202" s="213" t="s">
        <v>928</v>
      </c>
      <c r="AB2202" s="230" t="s">
        <v>13913</v>
      </c>
      <c r="AC2202" s="230" t="s">
        <v>24</v>
      </c>
      <c r="AD2202" s="230" t="s">
        <v>24</v>
      </c>
      <c r="AE2202" s="230" t="s">
        <v>24</v>
      </c>
      <c r="AF2202" s="230" t="s">
        <v>24</v>
      </c>
      <c r="AG2202" s="230" t="s">
        <v>24</v>
      </c>
      <c r="AH2202" s="1305"/>
      <c r="AI2202" s="244" t="str">
        <f t="shared" si="194"/>
        <v>DZ 85 - DZ 375HD 465-7, 785-7-----</v>
      </c>
      <c r="AJ2202" s="1307">
        <f t="shared" si="193"/>
        <v>43442</v>
      </c>
      <c r="AK2202" s="205">
        <v>44226</v>
      </c>
      <c r="AL2202" s="726">
        <v>43449</v>
      </c>
      <c r="AM2202" s="230"/>
      <c r="AN2202" s="232"/>
      <c r="AO2202" s="232"/>
      <c r="AP2202" s="230"/>
      <c r="AQ2202" s="230" t="s">
        <v>3094</v>
      </c>
      <c r="AR2202" s="230"/>
      <c r="AS2202" s="230"/>
      <c r="AT2202" s="230"/>
      <c r="AU2202" s="230"/>
      <c r="AV2202" s="885"/>
      <c r="AW2202" s="885"/>
      <c r="AX2202" s="885"/>
      <c r="AY2202" s="885"/>
      <c r="AZ2202" s="177"/>
    </row>
    <row r="2203" spans="2:60" ht="15" customHeight="1">
      <c r="B2203" s="1310">
        <v>2197</v>
      </c>
      <c r="C2203" s="868" t="s">
        <v>10411</v>
      </c>
      <c r="D2203" s="590" t="s">
        <v>230</v>
      </c>
      <c r="E2203" s="521" t="s">
        <v>4222</v>
      </c>
      <c r="F2203" s="509" t="s">
        <v>10412</v>
      </c>
      <c r="G2203" s="509" t="s">
        <v>102</v>
      </c>
      <c r="H2203" s="522" t="s">
        <v>24</v>
      </c>
      <c r="I2203" s="733">
        <v>36044</v>
      </c>
      <c r="J2203" s="903">
        <f t="shared" ca="1" si="190"/>
        <v>23</v>
      </c>
      <c r="K2203" s="176" t="s">
        <v>24</v>
      </c>
      <c r="L2203" s="170" t="s">
        <v>24</v>
      </c>
      <c r="M2203" s="173" t="s">
        <v>24</v>
      </c>
      <c r="N2203" s="556">
        <v>43442</v>
      </c>
      <c r="O2203" s="1311" t="s">
        <v>24</v>
      </c>
      <c r="P2203" s="205" t="s">
        <v>24</v>
      </c>
      <c r="Q2203" s="198" t="str">
        <f t="shared" si="191"/>
        <v>-</v>
      </c>
      <c r="R2203" s="181" t="str">
        <f t="shared" ca="1" si="192"/>
        <v>TIDAK MCU</v>
      </c>
      <c r="S2203" s="451" t="s">
        <v>11100</v>
      </c>
      <c r="T2203" s="904">
        <v>44445</v>
      </c>
      <c r="U2203" s="1329">
        <v>44445</v>
      </c>
      <c r="V2203" s="904" t="s">
        <v>24</v>
      </c>
      <c r="W2203" s="136" t="s">
        <v>24</v>
      </c>
      <c r="X2203" s="200"/>
      <c r="Y2203" s="201"/>
      <c r="Z2203" s="202"/>
      <c r="AA2203" s="243" t="s">
        <v>928</v>
      </c>
      <c r="AB2203" s="230" t="s">
        <v>24</v>
      </c>
      <c r="AC2203" s="230" t="s">
        <v>24</v>
      </c>
      <c r="AD2203" s="230" t="s">
        <v>24</v>
      </c>
      <c r="AE2203" s="230" t="s">
        <v>24</v>
      </c>
      <c r="AF2203" s="230" t="s">
        <v>24</v>
      </c>
      <c r="AG2203" s="230" t="s">
        <v>24</v>
      </c>
      <c r="AH2203" s="1305"/>
      <c r="AI2203" s="244" t="str">
        <f t="shared" si="194"/>
        <v>DZ 85 - DZ 375------</v>
      </c>
      <c r="AJ2203" s="1307">
        <f t="shared" si="193"/>
        <v>43442</v>
      </c>
      <c r="AK2203" s="205" t="s">
        <v>24</v>
      </c>
      <c r="AL2203" s="726">
        <v>43449</v>
      </c>
      <c r="AM2203" s="230"/>
      <c r="AN2203" s="232"/>
      <c r="AO2203" s="232"/>
      <c r="AP2203" s="230"/>
      <c r="AQ2203" s="1231" t="s">
        <v>3094</v>
      </c>
      <c r="AR2203" s="230"/>
      <c r="AS2203" s="230"/>
      <c r="AT2203" s="230"/>
      <c r="AU2203" s="230"/>
      <c r="AV2203" s="885"/>
      <c r="AW2203" s="885"/>
      <c r="AX2203" s="885"/>
      <c r="AY2203" s="885"/>
      <c r="AZ2203" s="177"/>
    </row>
    <row r="2204" spans="2:60" ht="15" customHeight="1">
      <c r="B2204" s="1310">
        <v>2198</v>
      </c>
      <c r="C2204" s="738" t="s">
        <v>10413</v>
      </c>
      <c r="D2204" s="659" t="s">
        <v>230</v>
      </c>
      <c r="E2204" s="521" t="s">
        <v>4222</v>
      </c>
      <c r="F2204" s="509" t="s">
        <v>10414</v>
      </c>
      <c r="G2204" s="509" t="s">
        <v>102</v>
      </c>
      <c r="H2204" s="522" t="s">
        <v>24</v>
      </c>
      <c r="I2204" s="734">
        <v>34864</v>
      </c>
      <c r="J2204" s="903">
        <f t="shared" ca="1" si="190"/>
        <v>26</v>
      </c>
      <c r="K2204" s="318" t="s">
        <v>24</v>
      </c>
      <c r="L2204" s="330" t="s">
        <v>24</v>
      </c>
      <c r="M2204" s="340" t="s">
        <v>24</v>
      </c>
      <c r="N2204" s="556">
        <v>43442</v>
      </c>
      <c r="O2204" s="1311" t="s">
        <v>24</v>
      </c>
      <c r="P2204" s="1311" t="s">
        <v>24</v>
      </c>
      <c r="Q2204" s="198" t="str">
        <f t="shared" si="191"/>
        <v>-</v>
      </c>
      <c r="R2204" s="181" t="str">
        <f t="shared" ca="1" si="192"/>
        <v>TIDAK MCU</v>
      </c>
      <c r="S2204" s="451" t="s">
        <v>11101</v>
      </c>
      <c r="T2204" s="904">
        <v>44361</v>
      </c>
      <c r="U2204" s="1312">
        <v>44361</v>
      </c>
      <c r="V2204" s="904" t="s">
        <v>24</v>
      </c>
      <c r="W2204" s="136" t="s">
        <v>24</v>
      </c>
      <c r="X2204" s="200"/>
      <c r="Y2204" s="201"/>
      <c r="Z2204" s="202"/>
      <c r="AA2204" s="360" t="s">
        <v>932</v>
      </c>
      <c r="AB2204" s="216" t="s">
        <v>929</v>
      </c>
      <c r="AC2204" s="1319" t="s">
        <v>9118</v>
      </c>
      <c r="AD2204" s="1319" t="s">
        <v>9106</v>
      </c>
      <c r="AE2204" s="1319" t="s">
        <v>6968</v>
      </c>
      <c r="AF2204" s="1319" t="s">
        <v>24</v>
      </c>
      <c r="AG2204" s="1319" t="s">
        <v>24</v>
      </c>
      <c r="AH2204" s="1319"/>
      <c r="AI2204" s="244" t="str">
        <f t="shared" si="194"/>
        <v>PC 200 - PC 1250GD 705, GD 825SC P380PW 140HITACHI EX 1200--</v>
      </c>
      <c r="AJ2204" s="1307">
        <f t="shared" si="193"/>
        <v>43442</v>
      </c>
      <c r="AK2204" s="1311" t="s">
        <v>24</v>
      </c>
      <c r="AL2204" s="742">
        <v>43449</v>
      </c>
      <c r="AM2204" s="230"/>
      <c r="AN2204" s="232"/>
      <c r="AO2204" s="232"/>
      <c r="AP2204" s="230"/>
      <c r="AQ2204" s="462" t="s">
        <v>3094</v>
      </c>
      <c r="AR2204" s="230"/>
      <c r="AS2204" s="230"/>
      <c r="AT2204" s="230"/>
      <c r="AU2204" s="230"/>
      <c r="AV2204" s="885"/>
      <c r="AW2204" s="885"/>
      <c r="AX2204" s="885"/>
      <c r="AY2204" s="885"/>
      <c r="AZ2204" s="177"/>
    </row>
    <row r="2205" spans="2:60" ht="15" customHeight="1">
      <c r="B2205" s="1310">
        <v>2199</v>
      </c>
      <c r="C2205" s="548" t="s">
        <v>10415</v>
      </c>
      <c r="D2205" s="591" t="s">
        <v>943</v>
      </c>
      <c r="E2205" s="521" t="s">
        <v>4222</v>
      </c>
      <c r="F2205" s="361" t="s">
        <v>10416</v>
      </c>
      <c r="G2205" s="509" t="s">
        <v>102</v>
      </c>
      <c r="H2205" s="627" t="s">
        <v>24</v>
      </c>
      <c r="I2205" s="735">
        <v>29889</v>
      </c>
      <c r="J2205" s="1314">
        <f t="shared" ca="1" si="190"/>
        <v>40</v>
      </c>
      <c r="K2205" s="360" t="s">
        <v>494</v>
      </c>
      <c r="L2205" s="658" t="s">
        <v>24</v>
      </c>
      <c r="M2205" s="594">
        <v>45565</v>
      </c>
      <c r="N2205" s="579">
        <v>43429</v>
      </c>
      <c r="O2205" s="1311" t="s">
        <v>24</v>
      </c>
      <c r="P2205" s="1311" t="s">
        <v>24</v>
      </c>
      <c r="Q2205" s="198" t="str">
        <f t="shared" si="191"/>
        <v>-</v>
      </c>
      <c r="R2205" s="181" t="str">
        <f t="shared" ca="1" si="192"/>
        <v>TIDAK MCU</v>
      </c>
      <c r="S2205" s="451" t="s">
        <v>11102</v>
      </c>
      <c r="T2205" s="1330">
        <v>44499</v>
      </c>
      <c r="U2205" s="1329">
        <v>44499</v>
      </c>
      <c r="V2205" s="1330" t="s">
        <v>24</v>
      </c>
      <c r="W2205" s="1311" t="s">
        <v>24</v>
      </c>
      <c r="X2205" s="200"/>
      <c r="Y2205" s="201"/>
      <c r="Z2205" s="202"/>
      <c r="AA2205" s="360" t="s">
        <v>100</v>
      </c>
      <c r="AB2205" s="360" t="s">
        <v>11338</v>
      </c>
      <c r="AC2205" s="360" t="s">
        <v>926</v>
      </c>
      <c r="AD2205" s="360" t="s">
        <v>929</v>
      </c>
      <c r="AE2205" s="360" t="s">
        <v>928</v>
      </c>
      <c r="AF2205" s="360" t="s">
        <v>4457</v>
      </c>
      <c r="AG2205" s="360" t="s">
        <v>9115</v>
      </c>
      <c r="AH2205" s="1305"/>
      <c r="AI2205" s="244" t="str">
        <f t="shared" si="194"/>
        <v>LIGHT VEHICLEPC 300 - PC 2000HD 465, HD 785GD 705, GD 825DZ 85 - DZ 375SC P360, SC P380CRANE TRUCK</v>
      </c>
      <c r="AJ2205" s="1315">
        <f t="shared" si="193"/>
        <v>43429</v>
      </c>
      <c r="AK2205" s="594" t="s">
        <v>24</v>
      </c>
      <c r="AL2205" s="742">
        <v>43436</v>
      </c>
      <c r="AM2205" s="230"/>
      <c r="AN2205" s="232"/>
      <c r="AO2205" s="232"/>
      <c r="AP2205" s="230"/>
      <c r="AQ2205" s="180"/>
      <c r="AR2205" s="230"/>
      <c r="AS2205" s="230"/>
      <c r="AT2205" s="230"/>
      <c r="AU2205" s="230"/>
      <c r="AV2205" s="885"/>
      <c r="AW2205" s="885"/>
      <c r="AX2205" s="885"/>
      <c r="AY2205" s="885"/>
      <c r="AZ2205" s="885"/>
    </row>
    <row r="2206" spans="2:60" ht="15" customHeight="1">
      <c r="B2206" s="1310">
        <v>2200</v>
      </c>
      <c r="C2206" s="738" t="s">
        <v>10417</v>
      </c>
      <c r="D2206" s="361" t="s">
        <v>230</v>
      </c>
      <c r="E2206" s="521" t="s">
        <v>4222</v>
      </c>
      <c r="F2206" s="736" t="s">
        <v>10418</v>
      </c>
      <c r="G2206" s="509" t="s">
        <v>102</v>
      </c>
      <c r="H2206" s="522" t="s">
        <v>24</v>
      </c>
      <c r="I2206" s="734">
        <v>35473</v>
      </c>
      <c r="J2206" s="1314">
        <f t="shared" ca="1" si="190"/>
        <v>25</v>
      </c>
      <c r="K2206" s="315" t="s">
        <v>24</v>
      </c>
      <c r="L2206" s="330" t="s">
        <v>24</v>
      </c>
      <c r="M2206" s="335" t="s">
        <v>24</v>
      </c>
      <c r="N2206" s="556">
        <v>43063</v>
      </c>
      <c r="O2206" s="1311" t="s">
        <v>24</v>
      </c>
      <c r="P2206" s="1311" t="s">
        <v>24</v>
      </c>
      <c r="Q2206" s="198" t="str">
        <f t="shared" si="191"/>
        <v>-</v>
      </c>
      <c r="R2206" s="181" t="str">
        <f t="shared" ca="1" si="192"/>
        <v>TIDAK MCU</v>
      </c>
      <c r="S2206" s="451" t="s">
        <v>11103</v>
      </c>
      <c r="T2206" s="1330">
        <v>44604</v>
      </c>
      <c r="U2206" s="1329">
        <v>44604</v>
      </c>
      <c r="V2206" s="1330" t="s">
        <v>24</v>
      </c>
      <c r="W2206" s="1311" t="s">
        <v>24</v>
      </c>
      <c r="X2206" s="200"/>
      <c r="Y2206" s="201"/>
      <c r="Z2206" s="202"/>
      <c r="AA2206" s="360" t="s">
        <v>926</v>
      </c>
      <c r="AB2206" s="360" t="s">
        <v>24</v>
      </c>
      <c r="AC2206" s="360" t="s">
        <v>24</v>
      </c>
      <c r="AD2206" s="360" t="s">
        <v>24</v>
      </c>
      <c r="AE2206" s="360" t="s">
        <v>24</v>
      </c>
      <c r="AF2206" s="360" t="s">
        <v>24</v>
      </c>
      <c r="AG2206" s="360" t="s">
        <v>24</v>
      </c>
      <c r="AH2206" s="1305"/>
      <c r="AI2206" s="244" t="str">
        <f t="shared" si="194"/>
        <v>HD 465, HD 785------</v>
      </c>
      <c r="AJ2206" s="1315">
        <f t="shared" si="193"/>
        <v>43063</v>
      </c>
      <c r="AK2206" s="594" t="s">
        <v>24</v>
      </c>
      <c r="AL2206" s="742">
        <v>43070</v>
      </c>
      <c r="AM2206" s="230"/>
      <c r="AN2206" s="232"/>
      <c r="AO2206" s="232"/>
      <c r="AP2206" s="230"/>
      <c r="AQ2206" s="230"/>
      <c r="AR2206" s="230"/>
      <c r="AS2206" s="230"/>
      <c r="AT2206" s="230"/>
      <c r="AU2206" s="230"/>
      <c r="AV2206" s="885"/>
      <c r="AW2206" s="885"/>
      <c r="AX2206" s="885"/>
      <c r="AY2206" s="885"/>
      <c r="AZ2206" s="177"/>
    </row>
    <row r="2207" spans="2:60" ht="15" customHeight="1">
      <c r="B2207" s="1310">
        <v>2201</v>
      </c>
      <c r="C2207" s="738" t="s">
        <v>10419</v>
      </c>
      <c r="D2207" s="591" t="s">
        <v>230</v>
      </c>
      <c r="E2207" s="521" t="s">
        <v>4222</v>
      </c>
      <c r="F2207" s="736" t="s">
        <v>10420</v>
      </c>
      <c r="G2207" s="736" t="s">
        <v>102</v>
      </c>
      <c r="H2207" s="522" t="s">
        <v>24</v>
      </c>
      <c r="I2207" s="733">
        <v>34351</v>
      </c>
      <c r="J2207" s="1314">
        <f t="shared" ca="1" si="190"/>
        <v>28</v>
      </c>
      <c r="K2207" s="176" t="s">
        <v>24</v>
      </c>
      <c r="L2207" s="170" t="s">
        <v>24</v>
      </c>
      <c r="M2207" s="173" t="s">
        <v>24</v>
      </c>
      <c r="N2207" s="579">
        <v>43063</v>
      </c>
      <c r="O2207" s="1311" t="s">
        <v>24</v>
      </c>
      <c r="P2207" s="1311" t="s">
        <v>24</v>
      </c>
      <c r="Q2207" s="198" t="str">
        <f t="shared" si="191"/>
        <v>-</v>
      </c>
      <c r="R2207" s="181" t="str">
        <f t="shared" ca="1" si="192"/>
        <v>TIDAK MCU</v>
      </c>
      <c r="S2207" s="451" t="s">
        <v>11104</v>
      </c>
      <c r="T2207" s="1330">
        <v>44578</v>
      </c>
      <c r="U2207" s="1329">
        <v>44578</v>
      </c>
      <c r="V2207" s="1330" t="s">
        <v>24</v>
      </c>
      <c r="W2207" s="1311" t="s">
        <v>24</v>
      </c>
      <c r="X2207" s="200"/>
      <c r="Y2207" s="201"/>
      <c r="Z2207" s="202"/>
      <c r="AA2207" s="360" t="s">
        <v>926</v>
      </c>
      <c r="AB2207" s="360" t="s">
        <v>24</v>
      </c>
      <c r="AC2207" s="360" t="s">
        <v>24</v>
      </c>
      <c r="AD2207" s="360" t="s">
        <v>24</v>
      </c>
      <c r="AE2207" s="360" t="s">
        <v>24</v>
      </c>
      <c r="AF2207" s="360" t="s">
        <v>24</v>
      </c>
      <c r="AG2207" s="360" t="s">
        <v>24</v>
      </c>
      <c r="AH2207" s="1305"/>
      <c r="AI2207" s="244" t="str">
        <f t="shared" si="194"/>
        <v>HD 465, HD 785------</v>
      </c>
      <c r="AJ2207" s="1315">
        <f t="shared" si="193"/>
        <v>43063</v>
      </c>
      <c r="AK2207" s="594" t="s">
        <v>24</v>
      </c>
      <c r="AL2207" s="742">
        <v>43070</v>
      </c>
      <c r="AM2207" s="230"/>
      <c r="AN2207" s="232"/>
      <c r="AO2207" s="232"/>
      <c r="AP2207" s="230"/>
      <c r="AQ2207" s="230"/>
      <c r="AR2207" s="230"/>
      <c r="AS2207" s="230"/>
      <c r="AT2207" s="230"/>
      <c r="AU2207" s="230"/>
      <c r="AV2207" s="885"/>
      <c r="AW2207" s="885"/>
      <c r="AX2207" s="885"/>
      <c r="AY2207" s="885"/>
      <c r="AZ2207" s="177"/>
    </row>
    <row r="2208" spans="2:60" ht="15" customHeight="1">
      <c r="B2208" s="1310">
        <v>2202</v>
      </c>
      <c r="C2208" s="738" t="s">
        <v>10421</v>
      </c>
      <c r="D2208" s="737" t="s">
        <v>230</v>
      </c>
      <c r="E2208" s="521" t="s">
        <v>4222</v>
      </c>
      <c r="F2208" s="736" t="s">
        <v>10422</v>
      </c>
      <c r="G2208" s="509" t="s">
        <v>102</v>
      </c>
      <c r="H2208" s="522" t="s">
        <v>12061</v>
      </c>
      <c r="I2208" s="734">
        <v>34415</v>
      </c>
      <c r="J2208" s="1314">
        <f t="shared" ca="1" si="190"/>
        <v>28</v>
      </c>
      <c r="K2208" s="315" t="s">
        <v>24</v>
      </c>
      <c r="L2208" s="330" t="s">
        <v>24</v>
      </c>
      <c r="M2208" s="335" t="s">
        <v>24</v>
      </c>
      <c r="N2208" s="556">
        <v>43067</v>
      </c>
      <c r="O2208" s="1311" t="s">
        <v>24</v>
      </c>
      <c r="P2208" s="1311" t="s">
        <v>24</v>
      </c>
      <c r="Q2208" s="198" t="str">
        <f t="shared" si="191"/>
        <v>-</v>
      </c>
      <c r="R2208" s="181" t="str">
        <f t="shared" ca="1" si="192"/>
        <v>TIDAK MCU</v>
      </c>
      <c r="S2208" s="451" t="s">
        <v>11105</v>
      </c>
      <c r="T2208" s="1330">
        <v>44277</v>
      </c>
      <c r="U2208" s="1329">
        <v>44277</v>
      </c>
      <c r="V2208" s="1330" t="s">
        <v>24</v>
      </c>
      <c r="W2208" s="1311" t="s">
        <v>24</v>
      </c>
      <c r="X2208" s="200" t="s">
        <v>12062</v>
      </c>
      <c r="Y2208" s="201"/>
      <c r="Z2208" s="202"/>
      <c r="AA2208" s="360" t="s">
        <v>926</v>
      </c>
      <c r="AB2208" s="360" t="s">
        <v>24</v>
      </c>
      <c r="AC2208" s="360" t="s">
        <v>24</v>
      </c>
      <c r="AD2208" s="360" t="s">
        <v>24</v>
      </c>
      <c r="AE2208" s="360" t="s">
        <v>24</v>
      </c>
      <c r="AF2208" s="360" t="s">
        <v>24</v>
      </c>
      <c r="AG2208" s="360" t="s">
        <v>24</v>
      </c>
      <c r="AH2208" s="1305"/>
      <c r="AI2208" s="244" t="str">
        <f t="shared" si="194"/>
        <v>HD 465, HD 785------</v>
      </c>
      <c r="AJ2208" s="1315">
        <f t="shared" si="193"/>
        <v>43067</v>
      </c>
      <c r="AK2208" s="594" t="s">
        <v>24</v>
      </c>
      <c r="AL2208" s="742">
        <v>43074</v>
      </c>
      <c r="AM2208" s="230"/>
      <c r="AN2208" s="232"/>
      <c r="AO2208" s="232"/>
      <c r="AP2208" s="230"/>
      <c r="AQ2208" s="1231" t="s">
        <v>3094</v>
      </c>
      <c r="AR2208" s="230"/>
      <c r="AS2208" s="230"/>
      <c r="AT2208" s="230"/>
      <c r="AU2208" s="230"/>
      <c r="AV2208" s="885"/>
      <c r="AW2208" s="885"/>
      <c r="AX2208" s="885"/>
      <c r="AY2208" s="885"/>
      <c r="AZ2208" s="885"/>
    </row>
    <row r="2209" spans="2:52" ht="15" customHeight="1">
      <c r="B2209" s="1310">
        <v>2203</v>
      </c>
      <c r="C2209" s="738" t="s">
        <v>10423</v>
      </c>
      <c r="D2209" s="737" t="s">
        <v>230</v>
      </c>
      <c r="E2209" s="521" t="s">
        <v>4222</v>
      </c>
      <c r="F2209" s="736" t="s">
        <v>10424</v>
      </c>
      <c r="G2209" s="509" t="s">
        <v>102</v>
      </c>
      <c r="H2209" s="522" t="s">
        <v>24</v>
      </c>
      <c r="I2209" s="734">
        <v>35143</v>
      </c>
      <c r="J2209" s="903">
        <f t="shared" ca="1" si="190"/>
        <v>26</v>
      </c>
      <c r="K2209" s="315" t="s">
        <v>24</v>
      </c>
      <c r="L2209" s="325" t="s">
        <v>24</v>
      </c>
      <c r="M2209" s="335" t="s">
        <v>24</v>
      </c>
      <c r="N2209" s="556">
        <v>42984</v>
      </c>
      <c r="O2209" s="1311" t="s">
        <v>24</v>
      </c>
      <c r="P2209" s="1311" t="s">
        <v>24</v>
      </c>
      <c r="Q2209" s="198" t="str">
        <f t="shared" si="191"/>
        <v>-</v>
      </c>
      <c r="R2209" s="181" t="str">
        <f t="shared" ca="1" si="192"/>
        <v>TIDAK MCU</v>
      </c>
      <c r="S2209" s="451" t="s">
        <v>11106</v>
      </c>
      <c r="T2209" s="904">
        <v>44274</v>
      </c>
      <c r="U2209" s="1329">
        <v>44274</v>
      </c>
      <c r="V2209" s="904" t="s">
        <v>24</v>
      </c>
      <c r="W2209" s="136" t="s">
        <v>24</v>
      </c>
      <c r="X2209" s="200"/>
      <c r="Y2209" s="201"/>
      <c r="Z2209" s="202"/>
      <c r="AA2209" s="360" t="s">
        <v>926</v>
      </c>
      <c r="AB2209" s="360" t="s">
        <v>24</v>
      </c>
      <c r="AC2209" s="360" t="s">
        <v>24</v>
      </c>
      <c r="AD2209" s="360" t="s">
        <v>24</v>
      </c>
      <c r="AE2209" s="360" t="s">
        <v>24</v>
      </c>
      <c r="AF2209" s="360" t="s">
        <v>24</v>
      </c>
      <c r="AG2209" s="360" t="s">
        <v>24</v>
      </c>
      <c r="AH2209" s="1305"/>
      <c r="AI2209" s="244" t="str">
        <f t="shared" si="194"/>
        <v>HD 465, HD 785------</v>
      </c>
      <c r="AJ2209" s="1315">
        <f t="shared" si="193"/>
        <v>42984</v>
      </c>
      <c r="AK2209" s="594" t="s">
        <v>24</v>
      </c>
      <c r="AL2209" s="742">
        <v>42991</v>
      </c>
      <c r="AM2209" s="230"/>
      <c r="AN2209" s="232"/>
      <c r="AO2209" s="232"/>
      <c r="AP2209" s="230"/>
      <c r="AQ2209" s="462" t="s">
        <v>3094</v>
      </c>
      <c r="AR2209" s="230"/>
      <c r="AS2209" s="230"/>
      <c r="AT2209" s="230"/>
      <c r="AU2209" s="230"/>
      <c r="AV2209" s="885"/>
      <c r="AW2209" s="885"/>
      <c r="AX2209" s="885"/>
      <c r="AY2209" s="885"/>
      <c r="AZ2209" s="177"/>
    </row>
    <row r="2210" spans="2:52" ht="15" customHeight="1">
      <c r="B2210" s="1310">
        <v>2204</v>
      </c>
      <c r="C2210" s="738" t="s">
        <v>10425</v>
      </c>
      <c r="D2210" s="500" t="s">
        <v>230</v>
      </c>
      <c r="E2210" s="521" t="s">
        <v>4222</v>
      </c>
      <c r="F2210" s="736" t="s">
        <v>10426</v>
      </c>
      <c r="G2210" s="509" t="s">
        <v>102</v>
      </c>
      <c r="H2210" s="522" t="s">
        <v>24</v>
      </c>
      <c r="I2210" s="734">
        <v>35294</v>
      </c>
      <c r="J2210" s="1314">
        <f t="shared" ca="1" si="190"/>
        <v>25</v>
      </c>
      <c r="K2210" s="315" t="s">
        <v>24</v>
      </c>
      <c r="L2210" s="330" t="s">
        <v>24</v>
      </c>
      <c r="M2210" s="335" t="s">
        <v>24</v>
      </c>
      <c r="N2210" s="556">
        <v>42984</v>
      </c>
      <c r="O2210" s="1311" t="s">
        <v>24</v>
      </c>
      <c r="P2210" s="1311" t="s">
        <v>24</v>
      </c>
      <c r="Q2210" s="198" t="str">
        <f t="shared" si="191"/>
        <v>-</v>
      </c>
      <c r="R2210" s="181" t="str">
        <f t="shared" ca="1" si="192"/>
        <v>TIDAK MCU</v>
      </c>
      <c r="S2210" s="451" t="s">
        <v>11107</v>
      </c>
      <c r="T2210" s="1330">
        <v>44425</v>
      </c>
      <c r="U2210" s="1329">
        <v>44425</v>
      </c>
      <c r="V2210" s="1330" t="s">
        <v>24</v>
      </c>
      <c r="W2210" s="1311" t="s">
        <v>24</v>
      </c>
      <c r="X2210" s="200"/>
      <c r="Y2210" s="201"/>
      <c r="Z2210" s="202"/>
      <c r="AA2210" s="360" t="s">
        <v>926</v>
      </c>
      <c r="AB2210" s="360" t="s">
        <v>24</v>
      </c>
      <c r="AC2210" s="360" t="s">
        <v>24</v>
      </c>
      <c r="AD2210" s="360" t="s">
        <v>24</v>
      </c>
      <c r="AE2210" s="360" t="s">
        <v>24</v>
      </c>
      <c r="AF2210" s="360" t="s">
        <v>24</v>
      </c>
      <c r="AG2210" s="360" t="s">
        <v>24</v>
      </c>
      <c r="AH2210" s="1305"/>
      <c r="AI2210" s="244" t="str">
        <f t="shared" si="194"/>
        <v>HD 465, HD 785------</v>
      </c>
      <c r="AJ2210" s="1315">
        <f t="shared" si="193"/>
        <v>42984</v>
      </c>
      <c r="AK2210" s="199" t="s">
        <v>24</v>
      </c>
      <c r="AL2210" s="742">
        <v>42991</v>
      </c>
      <c r="AM2210" s="230"/>
      <c r="AN2210" s="232"/>
      <c r="AO2210" s="232"/>
      <c r="AP2210" s="230"/>
      <c r="AQ2210" s="180"/>
      <c r="AR2210" s="230"/>
      <c r="AS2210" s="230"/>
      <c r="AT2210" s="230"/>
      <c r="AU2210" s="230"/>
      <c r="AV2210" s="885"/>
      <c r="AW2210" s="885"/>
      <c r="AX2210" s="885"/>
      <c r="AY2210" s="885"/>
      <c r="AZ2210" s="177"/>
    </row>
    <row r="2211" spans="2:52" ht="15" customHeight="1">
      <c r="B2211" s="1310">
        <v>2205</v>
      </c>
      <c r="C2211" s="738" t="s">
        <v>10427</v>
      </c>
      <c r="D2211" s="591" t="s">
        <v>230</v>
      </c>
      <c r="E2211" s="521" t="s">
        <v>4222</v>
      </c>
      <c r="F2211" s="736" t="s">
        <v>10428</v>
      </c>
      <c r="G2211" s="736" t="s">
        <v>102</v>
      </c>
      <c r="H2211" s="522" t="s">
        <v>24</v>
      </c>
      <c r="I2211" s="733">
        <v>35467</v>
      </c>
      <c r="J2211" s="1314">
        <f t="shared" ca="1" si="190"/>
        <v>25</v>
      </c>
      <c r="K2211" s="176" t="s">
        <v>24</v>
      </c>
      <c r="L2211" s="170" t="s">
        <v>24</v>
      </c>
      <c r="M2211" s="173" t="s">
        <v>24</v>
      </c>
      <c r="N2211" s="579">
        <v>42984</v>
      </c>
      <c r="O2211" s="1311" t="s">
        <v>24</v>
      </c>
      <c r="P2211" s="1311" t="s">
        <v>24</v>
      </c>
      <c r="Q2211" s="198" t="str">
        <f t="shared" si="191"/>
        <v>-</v>
      </c>
      <c r="R2211" s="181" t="str">
        <f t="shared" ca="1" si="192"/>
        <v>TIDAK MCU</v>
      </c>
      <c r="S2211" s="451" t="s">
        <v>11108</v>
      </c>
      <c r="T2211" s="1330">
        <v>44598</v>
      </c>
      <c r="U2211" s="1329">
        <v>44598</v>
      </c>
      <c r="V2211" s="1330" t="s">
        <v>24</v>
      </c>
      <c r="W2211" s="1311" t="s">
        <v>24</v>
      </c>
      <c r="X2211" s="200"/>
      <c r="Y2211" s="201"/>
      <c r="Z2211" s="202"/>
      <c r="AA2211" s="360" t="s">
        <v>926</v>
      </c>
      <c r="AB2211" s="360" t="s">
        <v>24</v>
      </c>
      <c r="AC2211" s="360" t="s">
        <v>24</v>
      </c>
      <c r="AD2211" s="360" t="s">
        <v>24</v>
      </c>
      <c r="AE2211" s="360" t="s">
        <v>24</v>
      </c>
      <c r="AF2211" s="360" t="s">
        <v>24</v>
      </c>
      <c r="AG2211" s="360" t="s">
        <v>24</v>
      </c>
      <c r="AH2211" s="1305"/>
      <c r="AI2211" s="244" t="str">
        <f t="shared" si="194"/>
        <v>HD 465, HD 785------</v>
      </c>
      <c r="AJ2211" s="1315">
        <f t="shared" si="193"/>
        <v>42984</v>
      </c>
      <c r="AK2211" s="594" t="s">
        <v>24</v>
      </c>
      <c r="AL2211" s="742">
        <v>42991</v>
      </c>
      <c r="AM2211" s="230"/>
      <c r="AN2211" s="232"/>
      <c r="AO2211" s="232"/>
      <c r="AP2211" s="230"/>
      <c r="AQ2211" s="462" t="s">
        <v>3094</v>
      </c>
      <c r="AR2211" s="230"/>
      <c r="AS2211" s="230"/>
      <c r="AT2211" s="230"/>
      <c r="AU2211" s="230"/>
      <c r="AV2211" s="885"/>
      <c r="AW2211" s="885"/>
      <c r="AX2211" s="885"/>
      <c r="AY2211" s="885"/>
      <c r="AZ2211" s="885"/>
    </row>
    <row r="2212" spans="2:52" ht="15" customHeight="1">
      <c r="B2212" s="1310">
        <v>2206</v>
      </c>
      <c r="C2212" s="738" t="s">
        <v>10429</v>
      </c>
      <c r="D2212" s="737" t="s">
        <v>230</v>
      </c>
      <c r="E2212" s="521" t="s">
        <v>4222</v>
      </c>
      <c r="F2212" s="736" t="s">
        <v>10430</v>
      </c>
      <c r="G2212" s="509" t="s">
        <v>102</v>
      </c>
      <c r="H2212" s="522" t="s">
        <v>24</v>
      </c>
      <c r="I2212" s="734">
        <v>36131</v>
      </c>
      <c r="J2212" s="231">
        <f t="shared" ca="1" si="190"/>
        <v>23</v>
      </c>
      <c r="K2212" s="176" t="s">
        <v>24</v>
      </c>
      <c r="L2212" s="170" t="s">
        <v>24</v>
      </c>
      <c r="M2212" s="173" t="s">
        <v>24</v>
      </c>
      <c r="N2212" s="556">
        <v>42984</v>
      </c>
      <c r="O2212" s="1311" t="s">
        <v>24</v>
      </c>
      <c r="P2212" s="1311" t="s">
        <v>24</v>
      </c>
      <c r="Q2212" s="198" t="str">
        <f t="shared" si="191"/>
        <v>-</v>
      </c>
      <c r="R2212" s="181" t="str">
        <f t="shared" ca="1" si="192"/>
        <v>TIDAK MCU</v>
      </c>
      <c r="S2212" s="451" t="s">
        <v>11109</v>
      </c>
      <c r="T2212" s="904">
        <v>44532</v>
      </c>
      <c r="U2212" s="1329">
        <v>44532</v>
      </c>
      <c r="V2212" s="904" t="s">
        <v>24</v>
      </c>
      <c r="W2212" s="136" t="s">
        <v>24</v>
      </c>
      <c r="X2212" s="200"/>
      <c r="Y2212" s="201"/>
      <c r="Z2212" s="202"/>
      <c r="AA2212" s="360" t="s">
        <v>926</v>
      </c>
      <c r="AB2212" s="360" t="s">
        <v>24</v>
      </c>
      <c r="AC2212" s="360" t="s">
        <v>24</v>
      </c>
      <c r="AD2212" s="360" t="s">
        <v>24</v>
      </c>
      <c r="AE2212" s="360" t="s">
        <v>24</v>
      </c>
      <c r="AF2212" s="360" t="s">
        <v>24</v>
      </c>
      <c r="AG2212" s="360" t="s">
        <v>24</v>
      </c>
      <c r="AH2212" s="1305"/>
      <c r="AI2212" s="244" t="str">
        <f t="shared" si="194"/>
        <v>HD 465, HD 785------</v>
      </c>
      <c r="AJ2212" s="1307">
        <f t="shared" si="193"/>
        <v>42984</v>
      </c>
      <c r="AK2212" s="594" t="s">
        <v>24</v>
      </c>
      <c r="AL2212" s="742">
        <v>42991</v>
      </c>
      <c r="AM2212" s="230"/>
      <c r="AN2212" s="232"/>
      <c r="AO2212" s="232"/>
      <c r="AP2212" s="230"/>
      <c r="AQ2212" s="180" t="s">
        <v>3094</v>
      </c>
      <c r="AR2212" s="230"/>
      <c r="AS2212" s="230"/>
      <c r="AT2212" s="230"/>
      <c r="AU2212" s="230"/>
      <c r="AV2212" s="177"/>
      <c r="AW2212" s="177"/>
      <c r="AX2212" s="177"/>
      <c r="AY2212" s="177"/>
      <c r="AZ2212" s="177"/>
    </row>
    <row r="2213" spans="2:52" ht="15" customHeight="1">
      <c r="B2213" s="1310">
        <v>2207</v>
      </c>
      <c r="C2213" s="738" t="s">
        <v>10431</v>
      </c>
      <c r="D2213" s="737" t="s">
        <v>230</v>
      </c>
      <c r="E2213" s="521" t="s">
        <v>4222</v>
      </c>
      <c r="F2213" s="736" t="s">
        <v>10432</v>
      </c>
      <c r="G2213" s="509" t="s">
        <v>102</v>
      </c>
      <c r="H2213" s="522" t="s">
        <v>24</v>
      </c>
      <c r="I2213" s="734">
        <v>35187</v>
      </c>
      <c r="J2213" s="231">
        <f t="shared" ca="1" si="190"/>
        <v>26</v>
      </c>
      <c r="K2213" s="315" t="s">
        <v>24</v>
      </c>
      <c r="L2213" s="330" t="s">
        <v>24</v>
      </c>
      <c r="M2213" s="335" t="s">
        <v>24</v>
      </c>
      <c r="N2213" s="556">
        <v>42984</v>
      </c>
      <c r="O2213" s="1311" t="s">
        <v>24</v>
      </c>
      <c r="P2213" s="1311" t="s">
        <v>24</v>
      </c>
      <c r="Q2213" s="198" t="str">
        <f t="shared" si="191"/>
        <v>-</v>
      </c>
      <c r="R2213" s="181" t="str">
        <f t="shared" ca="1" si="192"/>
        <v>TIDAK MCU</v>
      </c>
      <c r="S2213" s="451" t="s">
        <v>11110</v>
      </c>
      <c r="T2213" s="904">
        <v>44318</v>
      </c>
      <c r="U2213" s="1329">
        <v>44318</v>
      </c>
      <c r="V2213" s="904" t="s">
        <v>24</v>
      </c>
      <c r="W2213" s="136" t="s">
        <v>24</v>
      </c>
      <c r="X2213" s="200"/>
      <c r="Y2213" s="201"/>
      <c r="Z2213" s="202"/>
      <c r="AA2213" s="360" t="s">
        <v>926</v>
      </c>
      <c r="AB2213" s="360" t="s">
        <v>24</v>
      </c>
      <c r="AC2213" s="360" t="s">
        <v>24</v>
      </c>
      <c r="AD2213" s="360" t="s">
        <v>24</v>
      </c>
      <c r="AE2213" s="360" t="s">
        <v>24</v>
      </c>
      <c r="AF2213" s="360" t="s">
        <v>24</v>
      </c>
      <c r="AG2213" s="360" t="s">
        <v>24</v>
      </c>
      <c r="AH2213" s="369"/>
      <c r="AI2213" s="244" t="str">
        <f t="shared" si="194"/>
        <v>HD 465, HD 785------</v>
      </c>
      <c r="AJ2213" s="1307">
        <f t="shared" si="193"/>
        <v>42984</v>
      </c>
      <c r="AK2213" s="594" t="s">
        <v>24</v>
      </c>
      <c r="AL2213" s="742">
        <v>42991</v>
      </c>
      <c r="AM2213" s="230"/>
      <c r="AN2213" s="232"/>
      <c r="AO2213" s="232"/>
      <c r="AP2213" s="230"/>
      <c r="AQ2213" s="180"/>
      <c r="AR2213" s="230"/>
      <c r="AS2213" s="230"/>
      <c r="AT2213" s="230"/>
      <c r="AU2213" s="230"/>
      <c r="AV2213" s="177"/>
      <c r="AW2213" s="177"/>
      <c r="AX2213" s="177"/>
      <c r="AY2213" s="177"/>
      <c r="AZ2213" s="177"/>
    </row>
    <row r="2214" spans="2:52" ht="15" customHeight="1">
      <c r="B2214" s="1310">
        <v>2208</v>
      </c>
      <c r="C2214" s="738" t="s">
        <v>10442</v>
      </c>
      <c r="D2214" s="737" t="s">
        <v>230</v>
      </c>
      <c r="E2214" s="521" t="s">
        <v>4222</v>
      </c>
      <c r="F2214" s="736" t="s">
        <v>10443</v>
      </c>
      <c r="G2214" s="509" t="s">
        <v>102</v>
      </c>
      <c r="H2214" s="522" t="s">
        <v>24</v>
      </c>
      <c r="I2214" s="735">
        <v>33394</v>
      </c>
      <c r="J2214" s="231">
        <f t="shared" ca="1" si="190"/>
        <v>31</v>
      </c>
      <c r="K2214" s="176" t="s">
        <v>24</v>
      </c>
      <c r="L2214" s="170" t="s">
        <v>24</v>
      </c>
      <c r="M2214" s="173" t="s">
        <v>24</v>
      </c>
      <c r="N2214" s="556">
        <v>43067</v>
      </c>
      <c r="O2214" s="1311" t="s">
        <v>24</v>
      </c>
      <c r="P2214" s="1311" t="s">
        <v>24</v>
      </c>
      <c r="Q2214" s="198" t="str">
        <f t="shared" si="191"/>
        <v>-</v>
      </c>
      <c r="R2214" s="181" t="str">
        <f t="shared" ca="1" si="192"/>
        <v>TIDAK MCU</v>
      </c>
      <c r="S2214" s="451" t="s">
        <v>11116</v>
      </c>
      <c r="T2214" s="904">
        <v>44352</v>
      </c>
      <c r="U2214" s="1329">
        <v>44352</v>
      </c>
      <c r="V2214" s="1330" t="s">
        <v>24</v>
      </c>
      <c r="W2214" s="136" t="s">
        <v>24</v>
      </c>
      <c r="X2214" s="200"/>
      <c r="Y2214" s="201"/>
      <c r="Z2214" s="202"/>
      <c r="AA2214" s="365" t="s">
        <v>925</v>
      </c>
      <c r="AB2214" s="365" t="s">
        <v>6967</v>
      </c>
      <c r="AC2214" s="360" t="s">
        <v>6968</v>
      </c>
      <c r="AD2214" s="360" t="s">
        <v>24</v>
      </c>
      <c r="AE2214" s="360" t="s">
        <v>24</v>
      </c>
      <c r="AF2214" s="360" t="s">
        <v>24</v>
      </c>
      <c r="AG2214" s="360" t="s">
        <v>24</v>
      </c>
      <c r="AH2214" s="1305"/>
      <c r="AI2214" s="244" t="str">
        <f t="shared" si="194"/>
        <v>PC 200 - PC 2000HITACHI ZX 870HITACHI EX 1200----</v>
      </c>
      <c r="AJ2214" s="1307">
        <f t="shared" si="193"/>
        <v>43067</v>
      </c>
      <c r="AK2214" s="1424">
        <v>43611</v>
      </c>
      <c r="AL2214" s="1190">
        <v>43611</v>
      </c>
      <c r="AM2214" s="230"/>
      <c r="AN2214" s="232"/>
      <c r="AO2214" s="232"/>
      <c r="AP2214" s="230"/>
      <c r="AQ2214" s="462" t="s">
        <v>3094</v>
      </c>
      <c r="AR2214" s="230"/>
      <c r="AS2214" s="230"/>
      <c r="AT2214" s="230"/>
      <c r="AU2214" s="230"/>
      <c r="AV2214" s="885"/>
      <c r="AW2214" s="177"/>
      <c r="AX2214" s="177"/>
      <c r="AY2214" s="177"/>
      <c r="AZ2214" s="177"/>
    </row>
    <row r="2215" spans="2:52" ht="15" customHeight="1">
      <c r="B2215" s="1310">
        <v>2209</v>
      </c>
      <c r="C2215" s="738" t="s">
        <v>10435</v>
      </c>
      <c r="D2215" s="500" t="s">
        <v>230</v>
      </c>
      <c r="E2215" s="521" t="s">
        <v>4222</v>
      </c>
      <c r="F2215" s="736" t="s">
        <v>10436</v>
      </c>
      <c r="G2215" s="509" t="s">
        <v>102</v>
      </c>
      <c r="H2215" s="522" t="s">
        <v>24</v>
      </c>
      <c r="I2215" s="735">
        <v>34322</v>
      </c>
      <c r="J2215" s="231">
        <f t="shared" ca="1" si="190"/>
        <v>28</v>
      </c>
      <c r="K2215" s="178" t="s">
        <v>494</v>
      </c>
      <c r="L2215" s="613" t="s">
        <v>24</v>
      </c>
      <c r="M2215" s="181">
        <v>45279</v>
      </c>
      <c r="N2215" s="556">
        <v>42760</v>
      </c>
      <c r="O2215" s="1311" t="s">
        <v>24</v>
      </c>
      <c r="P2215" s="1311" t="s">
        <v>24</v>
      </c>
      <c r="Q2215" s="198" t="str">
        <f t="shared" si="191"/>
        <v>-</v>
      </c>
      <c r="R2215" s="181" t="str">
        <f t="shared" ca="1" si="192"/>
        <v>TIDAK MCU</v>
      </c>
      <c r="S2215" s="451" t="s">
        <v>11112</v>
      </c>
      <c r="T2215" s="904">
        <v>44549</v>
      </c>
      <c r="U2215" s="1329">
        <v>44549</v>
      </c>
      <c r="V2215" s="1330" t="s">
        <v>24</v>
      </c>
      <c r="W2215" s="136" t="s">
        <v>24</v>
      </c>
      <c r="X2215" s="200"/>
      <c r="Y2215" s="201"/>
      <c r="Z2215" s="202"/>
      <c r="AA2215" s="360" t="s">
        <v>11338</v>
      </c>
      <c r="AB2215" s="360" t="s">
        <v>6967</v>
      </c>
      <c r="AC2215" s="360" t="s">
        <v>6968</v>
      </c>
      <c r="AD2215" s="360" t="s">
        <v>24</v>
      </c>
      <c r="AE2215" s="360" t="s">
        <v>24</v>
      </c>
      <c r="AF2215" s="360" t="s">
        <v>24</v>
      </c>
      <c r="AG2215" s="360" t="s">
        <v>24</v>
      </c>
      <c r="AH2215" s="1305"/>
      <c r="AI2215" s="244" t="str">
        <f t="shared" si="194"/>
        <v>PC 300 - PC 2000HITACHI ZX 870HITACHI EX 1200----</v>
      </c>
      <c r="AJ2215" s="1307">
        <f t="shared" si="193"/>
        <v>42760</v>
      </c>
      <c r="AK2215" s="594">
        <v>43605</v>
      </c>
      <c r="AL2215" s="742">
        <v>43605</v>
      </c>
      <c r="AM2215" s="230"/>
      <c r="AN2215" s="232"/>
      <c r="AO2215" s="232"/>
      <c r="AP2215" s="230"/>
      <c r="AQ2215" s="230"/>
      <c r="AR2215" s="230"/>
      <c r="AS2215" s="230"/>
      <c r="AT2215" s="230"/>
      <c r="AU2215" s="230"/>
      <c r="AV2215" s="885"/>
      <c r="AW2215" s="885"/>
      <c r="AX2215" s="885"/>
      <c r="AY2215" s="885"/>
      <c r="AZ2215" s="177"/>
    </row>
    <row r="2216" spans="2:52" ht="15" customHeight="1">
      <c r="B2216" s="1310">
        <v>2210</v>
      </c>
      <c r="C2216" s="2133" t="s">
        <v>10437</v>
      </c>
      <c r="D2216" s="500" t="s">
        <v>230</v>
      </c>
      <c r="E2216" s="521" t="s">
        <v>4222</v>
      </c>
      <c r="F2216" s="736" t="s">
        <v>10438</v>
      </c>
      <c r="G2216" s="509" t="s">
        <v>102</v>
      </c>
      <c r="H2216" s="522" t="s">
        <v>24</v>
      </c>
      <c r="I2216" s="735">
        <v>32654</v>
      </c>
      <c r="J2216" s="903">
        <f t="shared" ref="J2216:J2279" ca="1" si="195">IF(OR(I2216="",I2216="-"),"-",ROUND((NOW()-I2216)/356,0))</f>
        <v>33</v>
      </c>
      <c r="K2216" s="315" t="s">
        <v>24</v>
      </c>
      <c r="L2216" s="330" t="s">
        <v>24</v>
      </c>
      <c r="M2216" s="335" t="s">
        <v>24</v>
      </c>
      <c r="N2216" s="556">
        <v>43084</v>
      </c>
      <c r="O2216" s="1311" t="s">
        <v>24</v>
      </c>
      <c r="P2216" s="1311" t="s">
        <v>24</v>
      </c>
      <c r="Q2216" s="198" t="str">
        <f t="shared" si="191"/>
        <v>-</v>
      </c>
      <c r="R2216" s="181" t="str">
        <f t="shared" ca="1" si="192"/>
        <v>TIDAK MCU</v>
      </c>
      <c r="S2216" s="451" t="s">
        <v>11113</v>
      </c>
      <c r="T2216" s="904">
        <v>44707</v>
      </c>
      <c r="U2216" s="1329">
        <v>44707</v>
      </c>
      <c r="V2216" s="1330" t="s">
        <v>24</v>
      </c>
      <c r="W2216" s="136" t="s">
        <v>24</v>
      </c>
      <c r="X2216" s="200"/>
      <c r="Y2216" s="201"/>
      <c r="Z2216" s="202"/>
      <c r="AA2216" s="360" t="s">
        <v>11338</v>
      </c>
      <c r="AB2216" s="360" t="s">
        <v>6967</v>
      </c>
      <c r="AC2216" s="360" t="s">
        <v>6968</v>
      </c>
      <c r="AD2216" s="360" t="s">
        <v>24</v>
      </c>
      <c r="AE2216" s="146" t="s">
        <v>24</v>
      </c>
      <c r="AF2216" s="360" t="s">
        <v>24</v>
      </c>
      <c r="AG2216" s="360" t="s">
        <v>24</v>
      </c>
      <c r="AH2216" s="1305"/>
      <c r="AI2216" s="244" t="str">
        <f t="shared" si="194"/>
        <v>PC 300 - PC 2000HITACHI ZX 870HITACHI EX 1200----</v>
      </c>
      <c r="AJ2216" s="1307">
        <f t="shared" si="193"/>
        <v>43084</v>
      </c>
      <c r="AK2216" s="594">
        <v>43605</v>
      </c>
      <c r="AL2216" s="742">
        <v>43605</v>
      </c>
      <c r="AM2216" s="230"/>
      <c r="AN2216" s="232"/>
      <c r="AO2216" s="232"/>
      <c r="AP2216" s="230"/>
      <c r="AQ2216" s="230"/>
      <c r="AR2216" s="230"/>
      <c r="AS2216" s="230"/>
      <c r="AT2216" s="230"/>
      <c r="AU2216" s="230"/>
      <c r="AV2216" s="885"/>
      <c r="AW2216" s="885"/>
      <c r="AX2216" s="885"/>
      <c r="AY2216" s="885"/>
      <c r="AZ2216" s="177"/>
    </row>
    <row r="2217" spans="2:52" ht="15" customHeight="1">
      <c r="B2217" s="1310">
        <v>2211</v>
      </c>
      <c r="C2217" s="738" t="s">
        <v>8420</v>
      </c>
      <c r="D2217" s="737" t="s">
        <v>230</v>
      </c>
      <c r="E2217" s="521" t="s">
        <v>4222</v>
      </c>
      <c r="F2217" s="736" t="s">
        <v>10439</v>
      </c>
      <c r="G2217" s="509" t="s">
        <v>102</v>
      </c>
      <c r="H2217" s="522" t="s">
        <v>24</v>
      </c>
      <c r="I2217" s="733">
        <v>34205</v>
      </c>
      <c r="J2217" s="231">
        <f t="shared" ca="1" si="195"/>
        <v>28</v>
      </c>
      <c r="K2217" s="176" t="s">
        <v>24</v>
      </c>
      <c r="L2217" s="170" t="s">
        <v>24</v>
      </c>
      <c r="M2217" s="173" t="s">
        <v>24</v>
      </c>
      <c r="N2217" s="556">
        <v>43067</v>
      </c>
      <c r="O2217" s="1311" t="s">
        <v>24</v>
      </c>
      <c r="P2217" s="1311" t="s">
        <v>24</v>
      </c>
      <c r="Q2217" s="198" t="str">
        <f t="shared" si="191"/>
        <v>-</v>
      </c>
      <c r="R2217" s="181" t="str">
        <f t="shared" ca="1" si="192"/>
        <v>TIDAK MCU</v>
      </c>
      <c r="S2217" s="451" t="s">
        <v>11114</v>
      </c>
      <c r="T2217" s="904">
        <v>44432</v>
      </c>
      <c r="U2217" s="1329">
        <v>44432</v>
      </c>
      <c r="V2217" s="904" t="s">
        <v>24</v>
      </c>
      <c r="W2217" s="136" t="s">
        <v>24</v>
      </c>
      <c r="X2217" s="200"/>
      <c r="Y2217" s="201"/>
      <c r="Z2217" s="202"/>
      <c r="AA2217" s="360" t="s">
        <v>932</v>
      </c>
      <c r="AB2217" s="360" t="s">
        <v>6967</v>
      </c>
      <c r="AC2217" s="360" t="s">
        <v>6968</v>
      </c>
      <c r="AD2217" s="360" t="s">
        <v>24</v>
      </c>
      <c r="AE2217" s="360" t="s">
        <v>24</v>
      </c>
      <c r="AF2217" s="360" t="s">
        <v>24</v>
      </c>
      <c r="AG2217" s="360" t="s">
        <v>24</v>
      </c>
      <c r="AH2217" s="1305"/>
      <c r="AI2217" s="244" t="str">
        <f t="shared" si="194"/>
        <v>PC 200 - PC 1250HITACHI ZX 870HITACHI EX 1200----</v>
      </c>
      <c r="AJ2217" s="1307">
        <f t="shared" si="193"/>
        <v>43067</v>
      </c>
      <c r="AK2217" s="594" t="s">
        <v>24</v>
      </c>
      <c r="AL2217" s="742">
        <v>43074</v>
      </c>
      <c r="AM2217" s="230"/>
      <c r="AN2217" s="232"/>
      <c r="AO2217" s="232"/>
      <c r="AP2217" s="230"/>
      <c r="AQ2217" s="1231" t="s">
        <v>3094</v>
      </c>
      <c r="AR2217" s="230"/>
      <c r="AS2217" s="230"/>
      <c r="AT2217" s="230"/>
      <c r="AU2217" s="230"/>
      <c r="AV2217" s="177"/>
      <c r="AW2217" s="177"/>
      <c r="AX2217" s="177"/>
      <c r="AY2217" s="177"/>
      <c r="AZ2217" s="177"/>
    </row>
    <row r="2218" spans="2:52" ht="15" customHeight="1">
      <c r="B2218" s="1310">
        <v>2212</v>
      </c>
      <c r="C2218" s="738" t="s">
        <v>10440</v>
      </c>
      <c r="D2218" s="737" t="s">
        <v>230</v>
      </c>
      <c r="E2218" s="521" t="s">
        <v>4222</v>
      </c>
      <c r="F2218" s="736" t="s">
        <v>10441</v>
      </c>
      <c r="G2218" s="509" t="s">
        <v>102</v>
      </c>
      <c r="H2218" s="522" t="s">
        <v>24</v>
      </c>
      <c r="I2218" s="735">
        <v>32282</v>
      </c>
      <c r="J2218" s="903">
        <f t="shared" ca="1" si="195"/>
        <v>34</v>
      </c>
      <c r="K2218" s="176" t="s">
        <v>24</v>
      </c>
      <c r="L2218" s="170" t="s">
        <v>24</v>
      </c>
      <c r="M2218" s="173" t="s">
        <v>24</v>
      </c>
      <c r="N2218" s="556">
        <v>43067</v>
      </c>
      <c r="O2218" s="1311" t="s">
        <v>24</v>
      </c>
      <c r="P2218" s="1311" t="s">
        <v>24</v>
      </c>
      <c r="Q2218" s="198" t="str">
        <f t="shared" si="191"/>
        <v>-</v>
      </c>
      <c r="R2218" s="181" t="str">
        <f t="shared" ca="1" si="192"/>
        <v>TIDAK MCU</v>
      </c>
      <c r="S2218" s="451" t="s">
        <v>11115</v>
      </c>
      <c r="T2218" s="904">
        <v>44335</v>
      </c>
      <c r="U2218" s="887">
        <v>44335</v>
      </c>
      <c r="V2218" s="904" t="s">
        <v>24</v>
      </c>
      <c r="W2218" s="136" t="s">
        <v>24</v>
      </c>
      <c r="X2218" s="200"/>
      <c r="Y2218" s="201"/>
      <c r="Z2218" s="202"/>
      <c r="AA2218" s="365" t="s">
        <v>11338</v>
      </c>
      <c r="AB2218" s="360" t="s">
        <v>6967</v>
      </c>
      <c r="AC2218" s="360" t="s">
        <v>6968</v>
      </c>
      <c r="AD2218" s="360" t="s">
        <v>24</v>
      </c>
      <c r="AE2218" s="360" t="s">
        <v>24</v>
      </c>
      <c r="AF2218" s="360" t="s">
        <v>24</v>
      </c>
      <c r="AG2218" s="360" t="s">
        <v>24</v>
      </c>
      <c r="AH2218" s="1305"/>
      <c r="AI2218" s="244" t="str">
        <f t="shared" si="194"/>
        <v>PC 300 - PC 2000HITACHI ZX 870HITACHI EX 1200----</v>
      </c>
      <c r="AJ2218" s="1307">
        <f t="shared" si="193"/>
        <v>43067</v>
      </c>
      <c r="AK2218" s="594">
        <v>43583</v>
      </c>
      <c r="AL2218" s="742">
        <v>43583</v>
      </c>
      <c r="AM2218" s="230"/>
      <c r="AN2218" s="232"/>
      <c r="AO2218" s="232"/>
      <c r="AP2218" s="230"/>
      <c r="AQ2218" s="1231" t="s">
        <v>3094</v>
      </c>
      <c r="AR2218" s="230"/>
      <c r="AS2218" s="230"/>
      <c r="AT2218" s="230"/>
      <c r="AU2218" s="230"/>
      <c r="AV2218" s="885"/>
      <c r="AW2218" s="885"/>
      <c r="AX2218" s="885"/>
      <c r="AY2218" s="885"/>
      <c r="AZ2218" s="177"/>
    </row>
    <row r="2219" spans="2:52" ht="15" customHeight="1">
      <c r="B2219" s="1310">
        <v>2213</v>
      </c>
      <c r="C2219" s="738" t="s">
        <v>10433</v>
      </c>
      <c r="D2219" s="737" t="s">
        <v>230</v>
      </c>
      <c r="E2219" s="554" t="s">
        <v>4222</v>
      </c>
      <c r="F2219" s="736" t="s">
        <v>10434</v>
      </c>
      <c r="G2219" s="509" t="s">
        <v>102</v>
      </c>
      <c r="H2219" s="522" t="s">
        <v>24</v>
      </c>
      <c r="I2219" s="735">
        <v>35965</v>
      </c>
      <c r="J2219" s="231">
        <f t="shared" ca="1" si="195"/>
        <v>23</v>
      </c>
      <c r="K2219" s="176" t="s">
        <v>24</v>
      </c>
      <c r="L2219" s="170" t="s">
        <v>24</v>
      </c>
      <c r="M2219" s="173" t="s">
        <v>24</v>
      </c>
      <c r="N2219" s="556">
        <v>42984</v>
      </c>
      <c r="O2219" s="1311" t="s">
        <v>24</v>
      </c>
      <c r="P2219" s="1311" t="s">
        <v>24</v>
      </c>
      <c r="Q2219" s="198" t="str">
        <f t="shared" si="191"/>
        <v>-</v>
      </c>
      <c r="R2219" s="181" t="str">
        <f t="shared" ca="1" si="192"/>
        <v>TIDAK MCU</v>
      </c>
      <c r="S2219" s="451" t="s">
        <v>11111</v>
      </c>
      <c r="T2219" s="904">
        <v>44366</v>
      </c>
      <c r="U2219" s="1312">
        <v>44366</v>
      </c>
      <c r="V2219" s="395" t="s">
        <v>24</v>
      </c>
      <c r="W2219" s="136" t="s">
        <v>24</v>
      </c>
      <c r="X2219" s="200"/>
      <c r="Y2219" s="201"/>
      <c r="Z2219" s="202"/>
      <c r="AA2219" s="365" t="s">
        <v>926</v>
      </c>
      <c r="AB2219" s="360" t="s">
        <v>24</v>
      </c>
      <c r="AC2219" s="360" t="s">
        <v>24</v>
      </c>
      <c r="AD2219" s="360" t="s">
        <v>24</v>
      </c>
      <c r="AE2219" s="360" t="s">
        <v>24</v>
      </c>
      <c r="AF2219" s="360" t="s">
        <v>24</v>
      </c>
      <c r="AG2219" s="360" t="s">
        <v>24</v>
      </c>
      <c r="AH2219" s="1305"/>
      <c r="AI2219" s="244" t="str">
        <f t="shared" si="194"/>
        <v>HD 465, HD 785------</v>
      </c>
      <c r="AJ2219" s="1307">
        <f t="shared" si="193"/>
        <v>42984</v>
      </c>
      <c r="AK2219" s="594">
        <v>43983</v>
      </c>
      <c r="AL2219" s="742">
        <v>42991</v>
      </c>
      <c r="AM2219" s="230"/>
      <c r="AN2219" s="232"/>
      <c r="AO2219" s="232"/>
      <c r="AP2219" s="230"/>
      <c r="AQ2219" s="1231" t="s">
        <v>3094</v>
      </c>
      <c r="AR2219" s="230"/>
      <c r="AS2219" s="230"/>
      <c r="AT2219" s="230"/>
      <c r="AU2219" s="230"/>
      <c r="AV2219" s="177"/>
      <c r="AW2219" s="177"/>
      <c r="AX2219" s="177"/>
      <c r="AY2219" s="177"/>
      <c r="AZ2219" s="177"/>
    </row>
    <row r="2220" spans="2:52" ht="15" customHeight="1">
      <c r="B2220" s="1310">
        <v>2214</v>
      </c>
      <c r="C2220" s="738" t="s">
        <v>10444</v>
      </c>
      <c r="D2220" s="500" t="s">
        <v>230</v>
      </c>
      <c r="E2220" s="521" t="s">
        <v>4222</v>
      </c>
      <c r="F2220" s="736" t="s">
        <v>10445</v>
      </c>
      <c r="G2220" s="509" t="s">
        <v>102</v>
      </c>
      <c r="H2220" s="522" t="s">
        <v>24</v>
      </c>
      <c r="I2220" s="735">
        <v>34228</v>
      </c>
      <c r="J2220" s="903">
        <f t="shared" ca="1" si="195"/>
        <v>28</v>
      </c>
      <c r="K2220" s="176" t="s">
        <v>24</v>
      </c>
      <c r="L2220" s="170" t="s">
        <v>24</v>
      </c>
      <c r="M2220" s="173" t="s">
        <v>24</v>
      </c>
      <c r="N2220" s="556">
        <v>43063</v>
      </c>
      <c r="O2220" s="1311" t="s">
        <v>24</v>
      </c>
      <c r="P2220" s="1311" t="s">
        <v>24</v>
      </c>
      <c r="Q2220" s="198" t="str">
        <f t="shared" si="191"/>
        <v>-</v>
      </c>
      <c r="R2220" s="181" t="str">
        <f t="shared" ca="1" si="192"/>
        <v>TIDAK MCU</v>
      </c>
      <c r="S2220" s="451" t="s">
        <v>11117</v>
      </c>
      <c r="T2220" s="904">
        <v>44455</v>
      </c>
      <c r="U2220" s="1312">
        <v>44455</v>
      </c>
      <c r="V2220" s="904" t="s">
        <v>24</v>
      </c>
      <c r="W2220" s="136" t="s">
        <v>24</v>
      </c>
      <c r="X2220" s="200"/>
      <c r="Y2220" s="201"/>
      <c r="Z2220" s="202"/>
      <c r="AA2220" s="360" t="s">
        <v>926</v>
      </c>
      <c r="AB2220" s="360" t="s">
        <v>24</v>
      </c>
      <c r="AC2220" s="360" t="s">
        <v>24</v>
      </c>
      <c r="AD2220" s="360" t="s">
        <v>24</v>
      </c>
      <c r="AE2220" s="360" t="s">
        <v>24</v>
      </c>
      <c r="AF2220" s="360" t="s">
        <v>24</v>
      </c>
      <c r="AG2220" s="360" t="s">
        <v>24</v>
      </c>
      <c r="AH2220" s="1305"/>
      <c r="AI2220" s="244" t="str">
        <f t="shared" si="194"/>
        <v>HD 465, HD 785------</v>
      </c>
      <c r="AJ2220" s="1307">
        <f t="shared" si="193"/>
        <v>43063</v>
      </c>
      <c r="AK2220" s="594" t="s">
        <v>24</v>
      </c>
      <c r="AL2220" s="742">
        <v>43070</v>
      </c>
      <c r="AM2220" s="230"/>
      <c r="AN2220" s="232"/>
      <c r="AO2220" s="232"/>
      <c r="AP2220" s="230"/>
      <c r="AQ2220" s="230"/>
      <c r="AR2220" s="230"/>
      <c r="AS2220" s="230"/>
      <c r="AT2220" s="230"/>
      <c r="AU2220" s="230"/>
      <c r="AV2220" s="885"/>
      <c r="AW2220" s="885"/>
      <c r="AX2220" s="885"/>
      <c r="AY2220" s="885"/>
      <c r="AZ2220" s="177"/>
    </row>
    <row r="2221" spans="2:52" ht="15" customHeight="1">
      <c r="B2221" s="1310">
        <v>2215</v>
      </c>
      <c r="C2221" s="738" t="s">
        <v>4026</v>
      </c>
      <c r="D2221" s="737" t="s">
        <v>230</v>
      </c>
      <c r="E2221" s="521" t="s">
        <v>4222</v>
      </c>
      <c r="F2221" s="736" t="s">
        <v>10446</v>
      </c>
      <c r="G2221" s="509" t="s">
        <v>102</v>
      </c>
      <c r="H2221" s="522" t="s">
        <v>24</v>
      </c>
      <c r="I2221" s="735">
        <v>33079</v>
      </c>
      <c r="J2221" s="231">
        <f t="shared" ca="1" si="195"/>
        <v>31</v>
      </c>
      <c r="K2221" s="315" t="s">
        <v>24</v>
      </c>
      <c r="L2221" s="325" t="s">
        <v>24</v>
      </c>
      <c r="M2221" s="335" t="s">
        <v>24</v>
      </c>
      <c r="N2221" s="579">
        <v>43063</v>
      </c>
      <c r="O2221" s="1311" t="s">
        <v>24</v>
      </c>
      <c r="P2221" s="1311" t="s">
        <v>24</v>
      </c>
      <c r="Q2221" s="198" t="str">
        <f t="shared" si="191"/>
        <v>-</v>
      </c>
      <c r="R2221" s="181" t="str">
        <f t="shared" ca="1" si="192"/>
        <v>TIDAK MCU</v>
      </c>
      <c r="S2221" s="451" t="s">
        <v>11118</v>
      </c>
      <c r="T2221" s="904">
        <v>44402</v>
      </c>
      <c r="U2221" s="1329">
        <v>44402</v>
      </c>
      <c r="V2221" s="904" t="s">
        <v>24</v>
      </c>
      <c r="W2221" s="136" t="s">
        <v>24</v>
      </c>
      <c r="X2221" s="200"/>
      <c r="Y2221" s="201"/>
      <c r="Z2221" s="202"/>
      <c r="AA2221" s="365" t="s">
        <v>926</v>
      </c>
      <c r="AB2221" s="360" t="s">
        <v>24</v>
      </c>
      <c r="AC2221" s="360" t="s">
        <v>24</v>
      </c>
      <c r="AD2221" s="360" t="s">
        <v>24</v>
      </c>
      <c r="AE2221" s="360" t="s">
        <v>24</v>
      </c>
      <c r="AF2221" s="360" t="s">
        <v>24</v>
      </c>
      <c r="AG2221" s="360" t="s">
        <v>24</v>
      </c>
      <c r="AH2221" s="1305"/>
      <c r="AI2221" s="244" t="str">
        <f t="shared" si="194"/>
        <v>HD 465, HD 785------</v>
      </c>
      <c r="AJ2221" s="1307">
        <f t="shared" si="193"/>
        <v>43063</v>
      </c>
      <c r="AK2221" s="594">
        <v>44031</v>
      </c>
      <c r="AL2221" s="742">
        <v>43070</v>
      </c>
      <c r="AM2221" s="230"/>
      <c r="AN2221" s="232"/>
      <c r="AO2221" s="232"/>
      <c r="AP2221" s="230"/>
      <c r="AQ2221" s="462" t="s">
        <v>3094</v>
      </c>
      <c r="AR2221" s="230"/>
      <c r="AS2221" s="230"/>
      <c r="AT2221" s="230"/>
      <c r="AU2221" s="230"/>
      <c r="AV2221" s="177"/>
      <c r="AW2221" s="177"/>
      <c r="AX2221" s="177"/>
      <c r="AY2221" s="177"/>
      <c r="AZ2221" s="177"/>
    </row>
    <row r="2222" spans="2:52" ht="15" customHeight="1">
      <c r="B2222" s="1310">
        <v>2216</v>
      </c>
      <c r="C2222" s="738" t="s">
        <v>10447</v>
      </c>
      <c r="D2222" s="737" t="s">
        <v>230</v>
      </c>
      <c r="E2222" s="521" t="s">
        <v>4222</v>
      </c>
      <c r="F2222" s="736" t="s">
        <v>10448</v>
      </c>
      <c r="G2222" s="509" t="s">
        <v>102</v>
      </c>
      <c r="H2222" s="522" t="s">
        <v>24</v>
      </c>
      <c r="I2222" s="735">
        <v>32835</v>
      </c>
      <c r="J2222" s="231">
        <f t="shared" ca="1" si="195"/>
        <v>32</v>
      </c>
      <c r="K2222" s="176" t="s">
        <v>24</v>
      </c>
      <c r="L2222" s="170" t="s">
        <v>24</v>
      </c>
      <c r="M2222" s="173" t="s">
        <v>24</v>
      </c>
      <c r="N2222" s="579">
        <v>43067</v>
      </c>
      <c r="O2222" s="1311" t="s">
        <v>24</v>
      </c>
      <c r="P2222" s="1311" t="s">
        <v>24</v>
      </c>
      <c r="Q2222" s="198" t="str">
        <f t="shared" si="191"/>
        <v>-</v>
      </c>
      <c r="R2222" s="181" t="str">
        <f t="shared" ca="1" si="192"/>
        <v>TIDAK MCU</v>
      </c>
      <c r="S2222" s="451" t="s">
        <v>11119</v>
      </c>
      <c r="T2222" s="904">
        <v>44523</v>
      </c>
      <c r="U2222" s="887">
        <v>44523</v>
      </c>
      <c r="V2222" s="395" t="s">
        <v>24</v>
      </c>
      <c r="W2222" s="136" t="s">
        <v>24</v>
      </c>
      <c r="X2222" s="200"/>
      <c r="Y2222" s="201"/>
      <c r="Z2222" s="202"/>
      <c r="AA2222" s="360" t="s">
        <v>926</v>
      </c>
      <c r="AB2222" s="360" t="s">
        <v>24</v>
      </c>
      <c r="AC2222" s="360" t="s">
        <v>24</v>
      </c>
      <c r="AD2222" s="360" t="s">
        <v>24</v>
      </c>
      <c r="AE2222" s="360" t="s">
        <v>24</v>
      </c>
      <c r="AF2222" s="360" t="s">
        <v>24</v>
      </c>
      <c r="AG2222" s="360" t="s">
        <v>24</v>
      </c>
      <c r="AH2222" s="1305"/>
      <c r="AI2222" s="244" t="str">
        <f t="shared" si="194"/>
        <v>HD 465, HD 785------</v>
      </c>
      <c r="AJ2222" s="1307">
        <f t="shared" si="193"/>
        <v>43067</v>
      </c>
      <c r="AK2222" s="594" t="s">
        <v>24</v>
      </c>
      <c r="AL2222" s="1187">
        <v>43074</v>
      </c>
      <c r="AM2222" s="230"/>
      <c r="AN2222" s="232"/>
      <c r="AO2222" s="232"/>
      <c r="AP2222" s="230"/>
      <c r="AQ2222" s="230" t="s">
        <v>3094</v>
      </c>
      <c r="AR2222" s="230"/>
      <c r="AS2222" s="230"/>
      <c r="AT2222" s="230"/>
      <c r="AU2222" s="230"/>
      <c r="AV2222" s="177"/>
      <c r="AW2222" s="177"/>
      <c r="AX2222" s="177"/>
      <c r="AY2222" s="177"/>
      <c r="AZ2222" s="177"/>
    </row>
    <row r="2223" spans="2:52" ht="15" customHeight="1">
      <c r="B2223" s="1310">
        <v>2217</v>
      </c>
      <c r="C2223" s="738" t="s">
        <v>10449</v>
      </c>
      <c r="D2223" s="737" t="s">
        <v>230</v>
      </c>
      <c r="E2223" s="554" t="s">
        <v>4222</v>
      </c>
      <c r="F2223" s="736" t="s">
        <v>10450</v>
      </c>
      <c r="G2223" s="509" t="s">
        <v>102</v>
      </c>
      <c r="H2223" s="522" t="s">
        <v>24</v>
      </c>
      <c r="I2223" s="735">
        <v>33766</v>
      </c>
      <c r="J2223" s="231">
        <f t="shared" ca="1" si="195"/>
        <v>30</v>
      </c>
      <c r="K2223" s="315" t="s">
        <v>24</v>
      </c>
      <c r="L2223" s="330" t="s">
        <v>24</v>
      </c>
      <c r="M2223" s="335" t="s">
        <v>24</v>
      </c>
      <c r="N2223" s="579">
        <v>43067</v>
      </c>
      <c r="O2223" s="1311" t="s">
        <v>24</v>
      </c>
      <c r="P2223" s="1311" t="s">
        <v>24</v>
      </c>
      <c r="Q2223" s="198" t="str">
        <f t="shared" si="191"/>
        <v>-</v>
      </c>
      <c r="R2223" s="181" t="str">
        <f t="shared" ca="1" si="192"/>
        <v>TIDAK MCU</v>
      </c>
      <c r="S2223" s="451" t="s">
        <v>11120</v>
      </c>
      <c r="T2223" s="904">
        <v>44358</v>
      </c>
      <c r="U2223" s="1312">
        <v>44358</v>
      </c>
      <c r="V2223" s="904" t="s">
        <v>24</v>
      </c>
      <c r="W2223" s="136" t="s">
        <v>24</v>
      </c>
      <c r="X2223" s="200"/>
      <c r="Y2223" s="201"/>
      <c r="Z2223" s="202"/>
      <c r="AA2223" s="360" t="s">
        <v>926</v>
      </c>
      <c r="AB2223" s="360" t="s">
        <v>24</v>
      </c>
      <c r="AC2223" s="360" t="s">
        <v>24</v>
      </c>
      <c r="AD2223" s="360" t="s">
        <v>24</v>
      </c>
      <c r="AE2223" s="213" t="s">
        <v>24</v>
      </c>
      <c r="AF2223" s="360" t="s">
        <v>24</v>
      </c>
      <c r="AG2223" s="360" t="s">
        <v>24</v>
      </c>
      <c r="AH2223" s="1305"/>
      <c r="AI2223" s="244" t="str">
        <f t="shared" si="194"/>
        <v>HD 465, HD 785------</v>
      </c>
      <c r="AJ2223" s="1307">
        <f t="shared" si="193"/>
        <v>43067</v>
      </c>
      <c r="AK2223" s="743">
        <v>43985</v>
      </c>
      <c r="AL2223" s="1187">
        <v>43074</v>
      </c>
      <c r="AM2223" s="230"/>
      <c r="AN2223" s="232"/>
      <c r="AO2223" s="232"/>
      <c r="AP2223" s="230"/>
      <c r="AQ2223" s="1231" t="s">
        <v>3094</v>
      </c>
      <c r="AR2223" s="230"/>
      <c r="AS2223" s="230"/>
      <c r="AT2223" s="230"/>
      <c r="AU2223" s="230"/>
      <c r="AV2223" s="885"/>
      <c r="AW2223" s="885"/>
      <c r="AX2223" s="885"/>
      <c r="AY2223" s="885"/>
      <c r="AZ2223" s="177"/>
    </row>
    <row r="2224" spans="2:52" ht="15" customHeight="1">
      <c r="B2224" s="1310">
        <v>2218</v>
      </c>
      <c r="C2224" s="738" t="s">
        <v>10451</v>
      </c>
      <c r="D2224" s="737" t="s">
        <v>230</v>
      </c>
      <c r="E2224" s="521" t="s">
        <v>4222</v>
      </c>
      <c r="F2224" s="736" t="s">
        <v>10452</v>
      </c>
      <c r="G2224" s="509" t="s">
        <v>102</v>
      </c>
      <c r="H2224" s="522" t="s">
        <v>24</v>
      </c>
      <c r="I2224" s="735">
        <v>34583</v>
      </c>
      <c r="J2224" s="231">
        <f t="shared" ca="1" si="195"/>
        <v>27</v>
      </c>
      <c r="K2224" s="315" t="s">
        <v>24</v>
      </c>
      <c r="L2224" s="325" t="s">
        <v>24</v>
      </c>
      <c r="M2224" s="335" t="s">
        <v>24</v>
      </c>
      <c r="N2224" s="579">
        <v>43067</v>
      </c>
      <c r="O2224" s="1311" t="s">
        <v>24</v>
      </c>
      <c r="P2224" s="1311" t="s">
        <v>24</v>
      </c>
      <c r="Q2224" s="198" t="str">
        <f t="shared" si="191"/>
        <v>-</v>
      </c>
      <c r="R2224" s="181" t="str">
        <f t="shared" ca="1" si="192"/>
        <v>TIDAK MCU</v>
      </c>
      <c r="S2224" s="451" t="s">
        <v>11121</v>
      </c>
      <c r="T2224" s="904">
        <v>44445</v>
      </c>
      <c r="U2224" s="887">
        <v>44445</v>
      </c>
      <c r="V2224" s="395" t="s">
        <v>24</v>
      </c>
      <c r="W2224" s="136" t="s">
        <v>24</v>
      </c>
      <c r="X2224" s="200"/>
      <c r="Y2224" s="201"/>
      <c r="Z2224" s="202"/>
      <c r="AA2224" s="360" t="s">
        <v>926</v>
      </c>
      <c r="AB2224" s="360" t="s">
        <v>24</v>
      </c>
      <c r="AC2224" s="360" t="s">
        <v>24</v>
      </c>
      <c r="AD2224" s="360" t="s">
        <v>24</v>
      </c>
      <c r="AE2224" s="360" t="s">
        <v>24</v>
      </c>
      <c r="AF2224" s="360" t="s">
        <v>24</v>
      </c>
      <c r="AG2224" s="360" t="s">
        <v>24</v>
      </c>
      <c r="AH2224" s="1305"/>
      <c r="AI2224" s="244" t="str">
        <f t="shared" si="194"/>
        <v>HD 465, HD 785------</v>
      </c>
      <c r="AJ2224" s="1307">
        <f t="shared" si="193"/>
        <v>43067</v>
      </c>
      <c r="AK2224" s="594" t="s">
        <v>24</v>
      </c>
      <c r="AL2224" s="1187">
        <v>43074</v>
      </c>
      <c r="AM2224" s="230"/>
      <c r="AN2224" s="232"/>
      <c r="AO2224" s="232"/>
      <c r="AP2224" s="230"/>
      <c r="AQ2224" s="1231" t="s">
        <v>3094</v>
      </c>
      <c r="AR2224" s="230"/>
      <c r="AS2224" s="230"/>
      <c r="AT2224" s="230"/>
      <c r="AU2224" s="230"/>
      <c r="AV2224" s="177"/>
      <c r="AW2224" s="177"/>
      <c r="AX2224" s="177"/>
      <c r="AY2224" s="177"/>
      <c r="AZ2224" s="177"/>
    </row>
    <row r="2225" spans="2:60" ht="15" customHeight="1">
      <c r="B2225" s="1310">
        <v>2219</v>
      </c>
      <c r="C2225" s="738" t="s">
        <v>10453</v>
      </c>
      <c r="D2225" s="591" t="s">
        <v>230</v>
      </c>
      <c r="E2225" s="521" t="s">
        <v>4222</v>
      </c>
      <c r="F2225" s="736" t="s">
        <v>10454</v>
      </c>
      <c r="G2225" s="736" t="s">
        <v>102</v>
      </c>
      <c r="H2225" s="522" t="s">
        <v>24</v>
      </c>
      <c r="I2225" s="735">
        <v>35793</v>
      </c>
      <c r="J2225" s="231">
        <f t="shared" ca="1" si="195"/>
        <v>24</v>
      </c>
      <c r="K2225" s="176" t="s">
        <v>24</v>
      </c>
      <c r="L2225" s="170" t="s">
        <v>24</v>
      </c>
      <c r="M2225" s="173" t="s">
        <v>24</v>
      </c>
      <c r="N2225" s="579">
        <v>43067</v>
      </c>
      <c r="O2225" s="1311" t="s">
        <v>24</v>
      </c>
      <c r="P2225" s="1311" t="s">
        <v>24</v>
      </c>
      <c r="Q2225" s="198" t="str">
        <f t="shared" si="191"/>
        <v>-</v>
      </c>
      <c r="R2225" s="181" t="str">
        <f t="shared" ca="1" si="192"/>
        <v>TIDAK MCU</v>
      </c>
      <c r="S2225" s="451" t="s">
        <v>11122</v>
      </c>
      <c r="T2225" s="904">
        <v>44559</v>
      </c>
      <c r="U2225" s="1329">
        <v>44559</v>
      </c>
      <c r="V2225" s="395" t="s">
        <v>24</v>
      </c>
      <c r="W2225" s="136" t="s">
        <v>24</v>
      </c>
      <c r="X2225" s="200"/>
      <c r="Y2225" s="201"/>
      <c r="Z2225" s="202"/>
      <c r="AA2225" s="360" t="s">
        <v>926</v>
      </c>
      <c r="AB2225" s="360" t="s">
        <v>24</v>
      </c>
      <c r="AC2225" s="360" t="s">
        <v>24</v>
      </c>
      <c r="AD2225" s="360" t="s">
        <v>24</v>
      </c>
      <c r="AE2225" s="360" t="s">
        <v>24</v>
      </c>
      <c r="AF2225" s="360" t="s">
        <v>24</v>
      </c>
      <c r="AG2225" s="360" t="s">
        <v>24</v>
      </c>
      <c r="AH2225" s="1305"/>
      <c r="AI2225" s="244" t="str">
        <f t="shared" si="194"/>
        <v>HD 465, HD 785------</v>
      </c>
      <c r="AJ2225" s="1307">
        <f t="shared" si="193"/>
        <v>43067</v>
      </c>
      <c r="AK2225" s="594" t="s">
        <v>24</v>
      </c>
      <c r="AL2225" s="1187">
        <v>43074</v>
      </c>
      <c r="AM2225" s="230"/>
      <c r="AN2225" s="232"/>
      <c r="AO2225" s="232"/>
      <c r="AP2225" s="230"/>
      <c r="AQ2225" s="1231" t="s">
        <v>3094</v>
      </c>
      <c r="AR2225" s="230"/>
      <c r="AS2225" s="230"/>
      <c r="AT2225" s="230"/>
      <c r="AU2225" s="230"/>
      <c r="AV2225" s="177"/>
      <c r="AW2225" s="177"/>
      <c r="AX2225" s="177"/>
      <c r="AY2225" s="177"/>
      <c r="AZ2225" s="177"/>
    </row>
    <row r="2226" spans="2:60" ht="15" customHeight="1">
      <c r="B2226" s="1310">
        <v>2220</v>
      </c>
      <c r="C2226" s="738" t="s">
        <v>10455</v>
      </c>
      <c r="D2226" s="591" t="s">
        <v>230</v>
      </c>
      <c r="E2226" s="521" t="s">
        <v>4222</v>
      </c>
      <c r="F2226" s="736" t="s">
        <v>10456</v>
      </c>
      <c r="G2226" s="736" t="s">
        <v>102</v>
      </c>
      <c r="H2226" s="522" t="s">
        <v>24</v>
      </c>
      <c r="I2226" s="733">
        <v>34606</v>
      </c>
      <c r="J2226" s="231">
        <f t="shared" ca="1" si="195"/>
        <v>27</v>
      </c>
      <c r="K2226" s="176" t="s">
        <v>24</v>
      </c>
      <c r="L2226" s="170" t="s">
        <v>24</v>
      </c>
      <c r="M2226" s="173" t="s">
        <v>24</v>
      </c>
      <c r="N2226" s="579">
        <v>43067</v>
      </c>
      <c r="O2226" s="1311" t="s">
        <v>24</v>
      </c>
      <c r="P2226" s="1311" t="s">
        <v>24</v>
      </c>
      <c r="Q2226" s="198" t="str">
        <f t="shared" si="191"/>
        <v>-</v>
      </c>
      <c r="R2226" s="181" t="str">
        <f t="shared" ca="1" si="192"/>
        <v>TIDAK MCU</v>
      </c>
      <c r="S2226" s="451" t="s">
        <v>11123</v>
      </c>
      <c r="T2226" s="904">
        <v>44468</v>
      </c>
      <c r="U2226" s="1329">
        <v>44468</v>
      </c>
      <c r="V2226" s="395" t="s">
        <v>24</v>
      </c>
      <c r="W2226" s="136" t="s">
        <v>24</v>
      </c>
      <c r="X2226" s="200"/>
      <c r="Y2226" s="201"/>
      <c r="Z2226" s="202"/>
      <c r="AA2226" s="360" t="s">
        <v>926</v>
      </c>
      <c r="AB2226" s="360" t="s">
        <v>24</v>
      </c>
      <c r="AC2226" s="360" t="s">
        <v>24</v>
      </c>
      <c r="AD2226" s="360" t="s">
        <v>24</v>
      </c>
      <c r="AE2226" s="360" t="s">
        <v>24</v>
      </c>
      <c r="AF2226" s="360" t="s">
        <v>24</v>
      </c>
      <c r="AG2226" s="360" t="s">
        <v>24</v>
      </c>
      <c r="AH2226" s="1305"/>
      <c r="AI2226" s="244" t="str">
        <f t="shared" si="194"/>
        <v>HD 465, HD 785------</v>
      </c>
      <c r="AJ2226" s="1307">
        <f t="shared" si="193"/>
        <v>43067</v>
      </c>
      <c r="AK2226" s="594" t="s">
        <v>24</v>
      </c>
      <c r="AL2226" s="1187">
        <v>43074</v>
      </c>
      <c r="AM2226" s="230"/>
      <c r="AN2226" s="232"/>
      <c r="AO2226" s="232"/>
      <c r="AP2226" s="230"/>
      <c r="AQ2226" s="1231" t="s">
        <v>3094</v>
      </c>
      <c r="AR2226" s="230"/>
      <c r="AS2226" s="230"/>
      <c r="AT2226" s="230"/>
      <c r="AU2226" s="230"/>
      <c r="AV2226" s="177"/>
      <c r="AW2226" s="177"/>
      <c r="AX2226" s="177"/>
      <c r="AY2226" s="177"/>
      <c r="AZ2226" s="177"/>
    </row>
    <row r="2227" spans="2:60" ht="15" customHeight="1">
      <c r="B2227" s="1310">
        <v>2221</v>
      </c>
      <c r="C2227" s="738" t="s">
        <v>10457</v>
      </c>
      <c r="D2227" s="591" t="s">
        <v>230</v>
      </c>
      <c r="E2227" s="531" t="s">
        <v>4222</v>
      </c>
      <c r="F2227" s="736" t="s">
        <v>10458</v>
      </c>
      <c r="G2227" s="736" t="s">
        <v>102</v>
      </c>
      <c r="H2227" s="522" t="s">
        <v>24</v>
      </c>
      <c r="I2227" s="733">
        <v>35577</v>
      </c>
      <c r="J2227" s="231">
        <f t="shared" ca="1" si="195"/>
        <v>24</v>
      </c>
      <c r="K2227" s="176" t="s">
        <v>24</v>
      </c>
      <c r="L2227" s="170" t="s">
        <v>24</v>
      </c>
      <c r="M2227" s="173" t="s">
        <v>24</v>
      </c>
      <c r="N2227" s="579">
        <v>43067</v>
      </c>
      <c r="O2227" s="1311" t="s">
        <v>24</v>
      </c>
      <c r="P2227" s="1311" t="s">
        <v>24</v>
      </c>
      <c r="Q2227" s="198" t="str">
        <f t="shared" si="191"/>
        <v>-</v>
      </c>
      <c r="R2227" s="181" t="str">
        <f t="shared" ca="1" si="192"/>
        <v>TIDAK MCU</v>
      </c>
      <c r="S2227" s="451" t="s">
        <v>11124</v>
      </c>
      <c r="T2227" s="904">
        <v>44343</v>
      </c>
      <c r="U2227" s="887">
        <v>44343</v>
      </c>
      <c r="V2227" s="395" t="s">
        <v>24</v>
      </c>
      <c r="W2227" s="136" t="s">
        <v>24</v>
      </c>
      <c r="X2227" s="200"/>
      <c r="Y2227" s="201"/>
      <c r="Z2227" s="202"/>
      <c r="AA2227" s="360" t="s">
        <v>926</v>
      </c>
      <c r="AB2227" s="360" t="s">
        <v>24</v>
      </c>
      <c r="AC2227" s="360" t="s">
        <v>24</v>
      </c>
      <c r="AD2227" s="360" t="s">
        <v>24</v>
      </c>
      <c r="AE2227" s="360" t="s">
        <v>24</v>
      </c>
      <c r="AF2227" s="360" t="s">
        <v>24</v>
      </c>
      <c r="AG2227" s="360" t="s">
        <v>24</v>
      </c>
      <c r="AH2227" s="1305"/>
      <c r="AI2227" s="244" t="str">
        <f t="shared" si="194"/>
        <v>HD 465, HD 785------</v>
      </c>
      <c r="AJ2227" s="1307">
        <f t="shared" si="193"/>
        <v>43067</v>
      </c>
      <c r="AK2227" s="594">
        <v>43977</v>
      </c>
      <c r="AL2227" s="1187">
        <v>43074</v>
      </c>
      <c r="AM2227" s="230"/>
      <c r="AN2227" s="232"/>
      <c r="AO2227" s="232"/>
      <c r="AP2227" s="230"/>
      <c r="AQ2227" s="1231" t="s">
        <v>3094</v>
      </c>
      <c r="AR2227" s="230"/>
      <c r="AS2227" s="230"/>
      <c r="AT2227" s="230"/>
      <c r="AU2227" s="230"/>
      <c r="AV2227" s="177"/>
      <c r="AW2227" s="177"/>
      <c r="AX2227" s="177"/>
      <c r="AY2227" s="177"/>
      <c r="AZ2227" s="177"/>
    </row>
    <row r="2228" spans="2:60" ht="15" customHeight="1">
      <c r="B2228" s="1310">
        <v>2222</v>
      </c>
      <c r="C2228" s="548" t="s">
        <v>10459</v>
      </c>
      <c r="D2228" s="591" t="s">
        <v>943</v>
      </c>
      <c r="E2228" s="557" t="s">
        <v>4222</v>
      </c>
      <c r="F2228" s="361" t="s">
        <v>10460</v>
      </c>
      <c r="G2228" s="509" t="s">
        <v>102</v>
      </c>
      <c r="H2228" s="522" t="s">
        <v>24</v>
      </c>
      <c r="I2228" s="733">
        <v>29406</v>
      </c>
      <c r="J2228" s="231">
        <f t="shared" ca="1" si="195"/>
        <v>42</v>
      </c>
      <c r="K2228" s="180" t="s">
        <v>83</v>
      </c>
      <c r="L2228" s="613" t="s">
        <v>24</v>
      </c>
      <c r="M2228" s="518">
        <v>45477</v>
      </c>
      <c r="N2228" s="579">
        <v>43423</v>
      </c>
      <c r="O2228" s="1311" t="s">
        <v>24</v>
      </c>
      <c r="P2228" s="1311" t="s">
        <v>24</v>
      </c>
      <c r="Q2228" s="198" t="str">
        <f t="shared" si="191"/>
        <v>-</v>
      </c>
      <c r="R2228" s="181" t="str">
        <f t="shared" ca="1" si="192"/>
        <v>TIDAK MCU</v>
      </c>
      <c r="S2228" s="451" t="s">
        <v>11125</v>
      </c>
      <c r="T2228" s="1330">
        <v>44381</v>
      </c>
      <c r="U2228" s="1329">
        <v>44381</v>
      </c>
      <c r="V2228" s="395" t="s">
        <v>24</v>
      </c>
      <c r="W2228" s="136" t="s">
        <v>24</v>
      </c>
      <c r="X2228" s="200"/>
      <c r="Y2228" s="201"/>
      <c r="Z2228" s="952"/>
      <c r="AA2228" s="1305" t="s">
        <v>100</v>
      </c>
      <c r="AB2228" s="1020" t="s">
        <v>24</v>
      </c>
      <c r="AC2228" s="360" t="s">
        <v>24</v>
      </c>
      <c r="AD2228" s="360" t="s">
        <v>24</v>
      </c>
      <c r="AE2228" s="360" t="s">
        <v>24</v>
      </c>
      <c r="AF2228" s="360" t="s">
        <v>24</v>
      </c>
      <c r="AG2228" s="360" t="s">
        <v>24</v>
      </c>
      <c r="AH2228" s="1305"/>
      <c r="AI2228" s="244" t="str">
        <f t="shared" si="194"/>
        <v>LIGHT VEHICLE------</v>
      </c>
      <c r="AJ2228" s="1307">
        <f t="shared" si="193"/>
        <v>43423</v>
      </c>
      <c r="AK2228" s="743">
        <v>43985</v>
      </c>
      <c r="AL2228" s="1187">
        <v>43430</v>
      </c>
      <c r="AM2228" s="230"/>
      <c r="AN2228" s="232"/>
      <c r="AO2228" s="232"/>
      <c r="AP2228" s="230"/>
      <c r="AQ2228" s="1231" t="s">
        <v>3094</v>
      </c>
      <c r="AR2228" s="230"/>
      <c r="AS2228" s="230"/>
      <c r="AT2228" s="230"/>
      <c r="AU2228" s="230"/>
      <c r="AV2228" s="177"/>
      <c r="AW2228" s="177"/>
      <c r="AX2228" s="177"/>
      <c r="AY2228" s="177"/>
      <c r="AZ2228" s="458"/>
      <c r="BA2228" s="2186"/>
      <c r="BB2228" s="2186"/>
      <c r="BC2228" s="2186"/>
      <c r="BD2228" s="2186"/>
      <c r="BE2228" s="2186"/>
      <c r="BF2228" s="2186"/>
      <c r="BG2228" s="2186"/>
      <c r="BH2228" s="2186"/>
    </row>
    <row r="2229" spans="2:60" ht="15" customHeight="1">
      <c r="B2229" s="1310">
        <v>2223</v>
      </c>
      <c r="C2229" s="738" t="s">
        <v>10461</v>
      </c>
      <c r="D2229" s="737" t="s">
        <v>230</v>
      </c>
      <c r="E2229" s="521" t="s">
        <v>4222</v>
      </c>
      <c r="F2229" s="736" t="s">
        <v>10462</v>
      </c>
      <c r="G2229" s="509" t="s">
        <v>102</v>
      </c>
      <c r="H2229" s="522" t="s">
        <v>24</v>
      </c>
      <c r="I2229" s="735">
        <v>35891</v>
      </c>
      <c r="J2229" s="1314">
        <f t="shared" ca="1" si="195"/>
        <v>24</v>
      </c>
      <c r="K2229" s="176" t="s">
        <v>24</v>
      </c>
      <c r="L2229" s="170" t="s">
        <v>24</v>
      </c>
      <c r="M2229" s="173" t="s">
        <v>24</v>
      </c>
      <c r="N2229" s="579">
        <v>43122</v>
      </c>
      <c r="O2229" s="1311" t="s">
        <v>24</v>
      </c>
      <c r="P2229" s="1311" t="s">
        <v>24</v>
      </c>
      <c r="Q2229" s="198" t="str">
        <f t="shared" si="191"/>
        <v>-</v>
      </c>
      <c r="R2229" s="181" t="str">
        <f t="shared" ca="1" si="192"/>
        <v>TIDAK MCU</v>
      </c>
      <c r="S2229" s="451" t="s">
        <v>11126</v>
      </c>
      <c r="T2229" s="1330">
        <v>44292</v>
      </c>
      <c r="U2229" s="1329">
        <v>44292</v>
      </c>
      <c r="V2229" s="1330" t="s">
        <v>24</v>
      </c>
      <c r="W2229" s="1311" t="s">
        <v>24</v>
      </c>
      <c r="X2229" s="200"/>
      <c r="Y2229" s="201"/>
      <c r="Z2229" s="202"/>
      <c r="AA2229" s="360" t="s">
        <v>929</v>
      </c>
      <c r="AB2229" s="360" t="s">
        <v>9109</v>
      </c>
      <c r="AC2229" s="360" t="s">
        <v>24</v>
      </c>
      <c r="AD2229" s="360"/>
      <c r="AE2229" s="360"/>
      <c r="AF2229" s="360"/>
      <c r="AG2229" s="360"/>
      <c r="AH2229" s="1305"/>
      <c r="AI2229" s="244" t="str">
        <f t="shared" si="194"/>
        <v>GD 705, GD 825GD CAT 14M3-</v>
      </c>
      <c r="AJ2229" s="1315">
        <f t="shared" si="193"/>
        <v>43122</v>
      </c>
      <c r="AK2229" s="594">
        <v>43718</v>
      </c>
      <c r="AL2229" s="1187">
        <v>43718</v>
      </c>
      <c r="AM2229" s="230"/>
      <c r="AN2229" s="232"/>
      <c r="AO2229" s="232"/>
      <c r="AP2229" s="230"/>
      <c r="AQ2229" s="1231" t="s">
        <v>3094</v>
      </c>
      <c r="AR2229" s="230"/>
      <c r="AS2229" s="230"/>
      <c r="AT2229" s="230"/>
      <c r="AU2229" s="230"/>
      <c r="AV2229" s="885"/>
      <c r="AW2229" s="885"/>
      <c r="AX2229" s="885"/>
      <c r="AY2229" s="885"/>
      <c r="AZ2229" s="177"/>
    </row>
    <row r="2230" spans="2:60" ht="15" customHeight="1">
      <c r="B2230" s="1310">
        <v>2224</v>
      </c>
      <c r="C2230" s="738" t="s">
        <v>10463</v>
      </c>
      <c r="D2230" s="591" t="s">
        <v>230</v>
      </c>
      <c r="E2230" s="521" t="s">
        <v>4222</v>
      </c>
      <c r="F2230" s="736" t="s">
        <v>10464</v>
      </c>
      <c r="G2230" s="736" t="s">
        <v>102</v>
      </c>
      <c r="H2230" s="522" t="s">
        <v>24</v>
      </c>
      <c r="I2230" s="733">
        <v>35064</v>
      </c>
      <c r="J2230" s="1314">
        <f t="shared" ca="1" si="195"/>
        <v>26</v>
      </c>
      <c r="K2230" s="176" t="s">
        <v>24</v>
      </c>
      <c r="L2230" s="170" t="s">
        <v>24</v>
      </c>
      <c r="M2230" s="173" t="s">
        <v>24</v>
      </c>
      <c r="N2230" s="579">
        <v>42748</v>
      </c>
      <c r="O2230" s="1311" t="s">
        <v>24</v>
      </c>
      <c r="P2230" s="1311" t="s">
        <v>24</v>
      </c>
      <c r="Q2230" s="198" t="str">
        <f t="shared" si="191"/>
        <v>-</v>
      </c>
      <c r="R2230" s="181" t="str">
        <f t="shared" ca="1" si="192"/>
        <v>TIDAK MCU</v>
      </c>
      <c r="S2230" s="451" t="s">
        <v>11127</v>
      </c>
      <c r="T2230" s="1330">
        <v>44561</v>
      </c>
      <c r="U2230" s="1329">
        <v>44561</v>
      </c>
      <c r="V2230" s="1330" t="s">
        <v>24</v>
      </c>
      <c r="W2230" s="1311" t="s">
        <v>24</v>
      </c>
      <c r="X2230" s="200"/>
      <c r="Y2230" s="201"/>
      <c r="Z2230" s="202"/>
      <c r="AA2230" s="360" t="s">
        <v>926</v>
      </c>
      <c r="AB2230" s="360" t="s">
        <v>24</v>
      </c>
      <c r="AC2230" s="360" t="s">
        <v>24</v>
      </c>
      <c r="AD2230" s="360" t="s">
        <v>24</v>
      </c>
      <c r="AE2230" s="360" t="s">
        <v>24</v>
      </c>
      <c r="AF2230" s="360" t="s">
        <v>24</v>
      </c>
      <c r="AG2230" s="360" t="s">
        <v>24</v>
      </c>
      <c r="AH2230" s="1305"/>
      <c r="AI2230" s="244" t="str">
        <f t="shared" si="194"/>
        <v>HD 465, HD 785------</v>
      </c>
      <c r="AJ2230" s="1315">
        <f t="shared" si="193"/>
        <v>42748</v>
      </c>
      <c r="AK2230" s="594" t="s">
        <v>24</v>
      </c>
      <c r="AL2230" s="1187">
        <v>42755</v>
      </c>
      <c r="AM2230" s="230"/>
      <c r="AN2230" s="232"/>
      <c r="AO2230" s="232"/>
      <c r="AP2230" s="230"/>
      <c r="AQ2230" s="462" t="s">
        <v>3094</v>
      </c>
      <c r="AR2230" s="230"/>
      <c r="AS2230" s="230"/>
      <c r="AT2230" s="230"/>
      <c r="AU2230" s="230"/>
      <c r="AV2230" s="885"/>
      <c r="AW2230" s="885"/>
      <c r="AX2230" s="885"/>
      <c r="AY2230" s="885"/>
      <c r="AZ2230" s="177"/>
    </row>
    <row r="2231" spans="2:60" ht="15" customHeight="1">
      <c r="B2231" s="1310">
        <v>2225</v>
      </c>
      <c r="C2231" s="738" t="s">
        <v>10465</v>
      </c>
      <c r="D2231" s="591" t="s">
        <v>230</v>
      </c>
      <c r="E2231" s="521" t="s">
        <v>4222</v>
      </c>
      <c r="F2231" s="736" t="s">
        <v>10466</v>
      </c>
      <c r="G2231" s="736" t="s">
        <v>102</v>
      </c>
      <c r="H2231" s="522" t="s">
        <v>24</v>
      </c>
      <c r="I2231" s="733">
        <v>35925</v>
      </c>
      <c r="J2231" s="903">
        <f t="shared" ca="1" si="195"/>
        <v>23</v>
      </c>
      <c r="K2231" s="176" t="s">
        <v>24</v>
      </c>
      <c r="L2231" s="170" t="s">
        <v>24</v>
      </c>
      <c r="M2231" s="173" t="s">
        <v>24</v>
      </c>
      <c r="N2231" s="579">
        <v>43141</v>
      </c>
      <c r="O2231" s="1311" t="s">
        <v>24</v>
      </c>
      <c r="P2231" s="1311" t="s">
        <v>24</v>
      </c>
      <c r="Q2231" s="198" t="str">
        <f t="shared" si="191"/>
        <v>-</v>
      </c>
      <c r="R2231" s="181" t="str">
        <f t="shared" ca="1" si="192"/>
        <v>TIDAK MCU</v>
      </c>
      <c r="S2231" s="451" t="s">
        <v>11128</v>
      </c>
      <c r="T2231" s="904">
        <v>44326</v>
      </c>
      <c r="U2231" s="1329">
        <v>44326</v>
      </c>
      <c r="V2231" s="904" t="s">
        <v>24</v>
      </c>
      <c r="W2231" s="136" t="s">
        <v>24</v>
      </c>
      <c r="X2231" s="200"/>
      <c r="Y2231" s="201"/>
      <c r="Z2231" s="202"/>
      <c r="AA2231" s="365" t="s">
        <v>926</v>
      </c>
      <c r="AB2231" s="360" t="s">
        <v>24</v>
      </c>
      <c r="AC2231" s="360" t="s">
        <v>24</v>
      </c>
      <c r="AD2231" s="360" t="s">
        <v>24</v>
      </c>
      <c r="AE2231" s="360" t="s">
        <v>24</v>
      </c>
      <c r="AF2231" s="360" t="s">
        <v>24</v>
      </c>
      <c r="AG2231" s="360" t="s">
        <v>24</v>
      </c>
      <c r="AH2231" s="1305"/>
      <c r="AI2231" s="244" t="str">
        <f t="shared" si="194"/>
        <v>HD 465, HD 785------</v>
      </c>
      <c r="AJ2231" s="209">
        <f t="shared" si="193"/>
        <v>43141</v>
      </c>
      <c r="AK2231" s="594" t="s">
        <v>24</v>
      </c>
      <c r="AL2231" s="1187">
        <v>43148</v>
      </c>
      <c r="AM2231" s="230"/>
      <c r="AN2231" s="232"/>
      <c r="AO2231" s="232"/>
      <c r="AP2231" s="230"/>
      <c r="AQ2231" s="1231" t="s">
        <v>3094</v>
      </c>
      <c r="AR2231" s="230"/>
      <c r="AS2231" s="230"/>
      <c r="AT2231" s="230"/>
      <c r="AU2231" s="230"/>
      <c r="AV2231" s="885"/>
      <c r="AW2231" s="885"/>
      <c r="AX2231" s="885"/>
      <c r="AY2231" s="885"/>
      <c r="AZ2231" s="177"/>
    </row>
    <row r="2232" spans="2:60" ht="15" customHeight="1">
      <c r="B2232" s="1310">
        <v>2226</v>
      </c>
      <c r="C2232" s="548" t="s">
        <v>10467</v>
      </c>
      <c r="D2232" s="737" t="s">
        <v>230</v>
      </c>
      <c r="E2232" s="521" t="s">
        <v>4222</v>
      </c>
      <c r="F2232" s="736" t="s">
        <v>10468</v>
      </c>
      <c r="G2232" s="509" t="s">
        <v>102</v>
      </c>
      <c r="H2232" s="522" t="s">
        <v>24</v>
      </c>
      <c r="I2232" s="733">
        <v>35922</v>
      </c>
      <c r="J2232" s="903">
        <f t="shared" ca="1" si="195"/>
        <v>23</v>
      </c>
      <c r="K2232" s="176" t="s">
        <v>24</v>
      </c>
      <c r="L2232" s="170" t="s">
        <v>24</v>
      </c>
      <c r="M2232" s="173" t="s">
        <v>24</v>
      </c>
      <c r="N2232" s="579">
        <v>43141</v>
      </c>
      <c r="O2232" s="1311" t="s">
        <v>24</v>
      </c>
      <c r="P2232" s="1311" t="s">
        <v>24</v>
      </c>
      <c r="Q2232" s="198" t="str">
        <f t="shared" si="191"/>
        <v>-</v>
      </c>
      <c r="R2232" s="181" t="str">
        <f t="shared" ca="1" si="192"/>
        <v>TIDAK MCU</v>
      </c>
      <c r="S2232" s="451" t="s">
        <v>11129</v>
      </c>
      <c r="T2232" s="904">
        <v>44323</v>
      </c>
      <c r="U2232" s="887">
        <v>44323</v>
      </c>
      <c r="V2232" s="904" t="s">
        <v>24</v>
      </c>
      <c r="W2232" s="136" t="s">
        <v>24</v>
      </c>
      <c r="X2232" s="200"/>
      <c r="Y2232" s="201"/>
      <c r="Z2232" s="202"/>
      <c r="AA2232" s="360" t="s">
        <v>926</v>
      </c>
      <c r="AB2232" s="360"/>
      <c r="AC2232" s="360" t="s">
        <v>24</v>
      </c>
      <c r="AD2232" s="360" t="s">
        <v>24</v>
      </c>
      <c r="AE2232" s="360" t="s">
        <v>24</v>
      </c>
      <c r="AF2232" s="360" t="s">
        <v>24</v>
      </c>
      <c r="AG2232" s="360" t="s">
        <v>24</v>
      </c>
      <c r="AH2232" s="1305"/>
      <c r="AI2232" s="244" t="str">
        <f t="shared" si="194"/>
        <v>HD 465, HD 785-----</v>
      </c>
      <c r="AJ2232" s="209">
        <f t="shared" si="193"/>
        <v>43141</v>
      </c>
      <c r="AK2232" s="594" t="s">
        <v>24</v>
      </c>
      <c r="AL2232" s="1187">
        <v>43148</v>
      </c>
      <c r="AM2232" s="230"/>
      <c r="AN2232" s="232"/>
      <c r="AO2232" s="232"/>
      <c r="AP2232" s="230"/>
      <c r="AQ2232" s="462" t="s">
        <v>3094</v>
      </c>
      <c r="AR2232" s="230"/>
      <c r="AS2232" s="230"/>
      <c r="AT2232" s="230"/>
      <c r="AU2232" s="230"/>
      <c r="AV2232" s="885"/>
      <c r="AW2232" s="885"/>
      <c r="AX2232" s="885"/>
      <c r="AY2232" s="885"/>
      <c r="AZ2232" s="458"/>
      <c r="BA2232" s="2186"/>
      <c r="BB2232" s="2186"/>
      <c r="BC2232" s="2186"/>
      <c r="BD2232" s="2186"/>
      <c r="BE2232" s="2186"/>
      <c r="BF2232" s="2186"/>
      <c r="BG2232" s="2186"/>
      <c r="BH2232" s="2186"/>
    </row>
    <row r="2233" spans="2:60" ht="15" customHeight="1">
      <c r="B2233" s="1310">
        <v>2227</v>
      </c>
      <c r="C2233" s="548" t="s">
        <v>10469</v>
      </c>
      <c r="D2233" s="591" t="s">
        <v>230</v>
      </c>
      <c r="E2233" s="521" t="s">
        <v>4222</v>
      </c>
      <c r="F2233" s="736" t="s">
        <v>10470</v>
      </c>
      <c r="G2233" s="509" t="s">
        <v>102</v>
      </c>
      <c r="H2233" s="522" t="s">
        <v>24</v>
      </c>
      <c r="I2233" s="733">
        <v>35518</v>
      </c>
      <c r="J2233" s="231">
        <f t="shared" ca="1" si="195"/>
        <v>25</v>
      </c>
      <c r="K2233" s="176" t="s">
        <v>24</v>
      </c>
      <c r="L2233" s="170" t="s">
        <v>24</v>
      </c>
      <c r="M2233" s="173" t="s">
        <v>24</v>
      </c>
      <c r="N2233" s="579">
        <v>43141</v>
      </c>
      <c r="O2233" s="1311" t="s">
        <v>24</v>
      </c>
      <c r="P2233" s="1311" t="s">
        <v>24</v>
      </c>
      <c r="Q2233" s="198" t="str">
        <f t="shared" si="191"/>
        <v>-</v>
      </c>
      <c r="R2233" s="181" t="str">
        <f t="shared" ca="1" si="192"/>
        <v>TIDAK MCU</v>
      </c>
      <c r="S2233" s="451" t="s">
        <v>11130</v>
      </c>
      <c r="T2233" s="904">
        <v>44284</v>
      </c>
      <c r="U2233" s="887">
        <v>44284</v>
      </c>
      <c r="V2233" s="904" t="s">
        <v>24</v>
      </c>
      <c r="W2233" s="136" t="s">
        <v>24</v>
      </c>
      <c r="X2233" s="200"/>
      <c r="Y2233" s="201"/>
      <c r="Z2233" s="202"/>
      <c r="AA2233" s="360" t="s">
        <v>926</v>
      </c>
      <c r="AB2233" s="360" t="s">
        <v>24</v>
      </c>
      <c r="AC2233" s="360" t="s">
        <v>24</v>
      </c>
      <c r="AD2233" s="360" t="s">
        <v>24</v>
      </c>
      <c r="AE2233" s="360" t="s">
        <v>24</v>
      </c>
      <c r="AF2233" s="360" t="s">
        <v>24</v>
      </c>
      <c r="AG2233" s="360" t="s">
        <v>24</v>
      </c>
      <c r="AH2233" s="369"/>
      <c r="AI2233" s="244" t="str">
        <f t="shared" si="194"/>
        <v>HD 465, HD 785------</v>
      </c>
      <c r="AJ2233" s="209">
        <f t="shared" si="193"/>
        <v>43141</v>
      </c>
      <c r="AK2233" s="199" t="s">
        <v>24</v>
      </c>
      <c r="AL2233" s="1187">
        <v>43148</v>
      </c>
      <c r="AM2233" s="230"/>
      <c r="AN2233" s="232"/>
      <c r="AO2233" s="232"/>
      <c r="AP2233" s="230"/>
      <c r="AQ2233" s="1231" t="s">
        <v>3094</v>
      </c>
      <c r="AR2233" s="230"/>
      <c r="AS2233" s="230"/>
      <c r="AT2233" s="230"/>
      <c r="AU2233" s="230"/>
      <c r="AV2233" s="177"/>
      <c r="AW2233" s="177"/>
      <c r="AX2233" s="177"/>
      <c r="AY2233" s="177"/>
      <c r="AZ2233" s="177"/>
    </row>
    <row r="2234" spans="2:60" ht="15" customHeight="1">
      <c r="B2234" s="1310">
        <v>2228</v>
      </c>
      <c r="C2234" s="548" t="s">
        <v>10471</v>
      </c>
      <c r="D2234" s="360" t="s">
        <v>943</v>
      </c>
      <c r="E2234" s="1319" t="s">
        <v>4222</v>
      </c>
      <c r="F2234" s="360" t="s">
        <v>10472</v>
      </c>
      <c r="G2234" s="736" t="s">
        <v>102</v>
      </c>
      <c r="H2234" s="522" t="s">
        <v>24</v>
      </c>
      <c r="I2234" s="442">
        <v>43922</v>
      </c>
      <c r="J2234" s="231">
        <f t="shared" ca="1" si="195"/>
        <v>1</v>
      </c>
      <c r="K2234" s="176" t="s">
        <v>24</v>
      </c>
      <c r="L2234" s="170" t="s">
        <v>24</v>
      </c>
      <c r="M2234" s="173" t="s">
        <v>24</v>
      </c>
      <c r="N2234" s="579">
        <v>43556</v>
      </c>
      <c r="O2234" s="1311" t="s">
        <v>24</v>
      </c>
      <c r="P2234" s="1311" t="s">
        <v>24</v>
      </c>
      <c r="Q2234" s="198" t="str">
        <f t="shared" ref="Q2234:Q2297" si="196">IF(OR(O2234="-",O2234=""),"-",O2234+365)</f>
        <v>-</v>
      </c>
      <c r="R2234" s="181" t="str">
        <f t="shared" ref="R2234:R2297" ca="1" si="197">IF(OR(O2234="",O2234="-"),"TIDAK MCU",IF(Q2234&gt;TODAY(),"BERLAKU","EXPIRED"))</f>
        <v>TIDAK MCU</v>
      </c>
      <c r="S2234" s="451" t="s">
        <v>24</v>
      </c>
      <c r="T2234" s="904">
        <v>44287</v>
      </c>
      <c r="U2234" s="887" t="s">
        <v>99</v>
      </c>
      <c r="V2234" s="886" t="s">
        <v>24</v>
      </c>
      <c r="W2234" s="136" t="s">
        <v>24</v>
      </c>
      <c r="X2234" s="200"/>
      <c r="Y2234" s="201"/>
      <c r="Z2234" s="202"/>
      <c r="AA2234" s="360" t="s">
        <v>24</v>
      </c>
      <c r="AB2234" s="360"/>
      <c r="AC2234" s="360" t="s">
        <v>24</v>
      </c>
      <c r="AD2234" s="360" t="s">
        <v>24</v>
      </c>
      <c r="AE2234" s="360" t="s">
        <v>24</v>
      </c>
      <c r="AF2234" s="360" t="s">
        <v>24</v>
      </c>
      <c r="AG2234" s="360" t="s">
        <v>24</v>
      </c>
      <c r="AH2234" s="1305"/>
      <c r="AI2234" s="244" t="str">
        <f t="shared" si="194"/>
        <v>------</v>
      </c>
      <c r="AJ2234" s="209">
        <f t="shared" ref="AJ2234:AJ2297" si="198">N2234</f>
        <v>43556</v>
      </c>
      <c r="AK2234" s="442" t="s">
        <v>24</v>
      </c>
      <c r="AL2234" s="1189" t="s">
        <v>24</v>
      </c>
      <c r="AM2234" s="230"/>
      <c r="AN2234" s="232"/>
      <c r="AO2234" s="232"/>
      <c r="AP2234" s="230"/>
      <c r="AQ2234" s="180"/>
      <c r="AR2234" s="230"/>
      <c r="AS2234" s="230"/>
      <c r="AT2234" s="230"/>
      <c r="AU2234" s="230"/>
      <c r="AV2234" s="177"/>
      <c r="AW2234" s="177"/>
      <c r="AX2234" s="177"/>
      <c r="AY2234" s="177"/>
      <c r="AZ2234" s="177"/>
    </row>
    <row r="2235" spans="2:60" ht="15" customHeight="1">
      <c r="B2235" s="1310">
        <v>2229</v>
      </c>
      <c r="C2235" s="548" t="s">
        <v>10473</v>
      </c>
      <c r="D2235" s="591" t="s">
        <v>230</v>
      </c>
      <c r="E2235" s="554" t="s">
        <v>4222</v>
      </c>
      <c r="F2235" s="736" t="s">
        <v>10474</v>
      </c>
      <c r="G2235" s="736" t="s">
        <v>102</v>
      </c>
      <c r="H2235" s="522" t="s">
        <v>24</v>
      </c>
      <c r="I2235" s="735">
        <v>34858</v>
      </c>
      <c r="J2235" s="231">
        <f t="shared" ca="1" si="195"/>
        <v>26</v>
      </c>
      <c r="K2235" s="176" t="s">
        <v>24</v>
      </c>
      <c r="L2235" s="170" t="s">
        <v>24</v>
      </c>
      <c r="M2235" s="173" t="s">
        <v>24</v>
      </c>
      <c r="N2235" s="579">
        <v>43141</v>
      </c>
      <c r="O2235" s="1311" t="s">
        <v>24</v>
      </c>
      <c r="P2235" s="1311" t="s">
        <v>24</v>
      </c>
      <c r="Q2235" s="198" t="str">
        <f t="shared" si="196"/>
        <v>-</v>
      </c>
      <c r="R2235" s="181" t="str">
        <f t="shared" ca="1" si="197"/>
        <v>TIDAK MCU</v>
      </c>
      <c r="S2235" s="451" t="s">
        <v>11131</v>
      </c>
      <c r="T2235" s="904">
        <v>44355</v>
      </c>
      <c r="U2235" s="1329">
        <v>44355</v>
      </c>
      <c r="V2235" s="1313" t="s">
        <v>24</v>
      </c>
      <c r="W2235" s="136" t="s">
        <v>24</v>
      </c>
      <c r="X2235" s="200"/>
      <c r="Y2235" s="201"/>
      <c r="Z2235" s="202"/>
      <c r="AA2235" s="360" t="s">
        <v>926</v>
      </c>
      <c r="AB2235" s="360" t="s">
        <v>24</v>
      </c>
      <c r="AC2235" s="360" t="s">
        <v>24</v>
      </c>
      <c r="AD2235" s="360" t="s">
        <v>24</v>
      </c>
      <c r="AE2235" s="360" t="s">
        <v>24</v>
      </c>
      <c r="AF2235" s="360" t="s">
        <v>24</v>
      </c>
      <c r="AG2235" s="360" t="s">
        <v>24</v>
      </c>
      <c r="AH2235" s="1305"/>
      <c r="AI2235" s="244" t="str">
        <f t="shared" si="194"/>
        <v>HD 465, HD 785------</v>
      </c>
      <c r="AJ2235" s="209">
        <f t="shared" si="198"/>
        <v>43141</v>
      </c>
      <c r="AK2235" s="743">
        <v>43985</v>
      </c>
      <c r="AL2235" s="1187">
        <v>43148</v>
      </c>
      <c r="AM2235" s="230"/>
      <c r="AN2235" s="232"/>
      <c r="AO2235" s="232"/>
      <c r="AP2235" s="230"/>
      <c r="AQ2235" s="964" t="s">
        <v>3094</v>
      </c>
      <c r="AR2235" s="230"/>
      <c r="AS2235" s="230"/>
      <c r="AT2235" s="230"/>
      <c r="AU2235" s="230"/>
      <c r="AV2235" s="177"/>
      <c r="AW2235" s="177"/>
      <c r="AX2235" s="177"/>
      <c r="AY2235" s="177"/>
      <c r="AZ2235" s="177"/>
    </row>
    <row r="2236" spans="2:60" ht="15" customHeight="1">
      <c r="B2236" s="1310">
        <v>2230</v>
      </c>
      <c r="C2236" s="548" t="s">
        <v>10475</v>
      </c>
      <c r="D2236" s="591" t="s">
        <v>230</v>
      </c>
      <c r="E2236" s="521" t="s">
        <v>4222</v>
      </c>
      <c r="F2236" s="736" t="s">
        <v>10476</v>
      </c>
      <c r="G2236" s="736" t="s">
        <v>102</v>
      </c>
      <c r="H2236" s="522" t="s">
        <v>24</v>
      </c>
      <c r="I2236" s="735">
        <v>35803</v>
      </c>
      <c r="J2236" s="231">
        <f t="shared" ca="1" si="195"/>
        <v>24</v>
      </c>
      <c r="K2236" s="176" t="s">
        <v>24</v>
      </c>
      <c r="L2236" s="170" t="s">
        <v>24</v>
      </c>
      <c r="M2236" s="173" t="s">
        <v>24</v>
      </c>
      <c r="N2236" s="579">
        <v>43141</v>
      </c>
      <c r="O2236" s="1311" t="s">
        <v>24</v>
      </c>
      <c r="P2236" s="1311" t="s">
        <v>24</v>
      </c>
      <c r="Q2236" s="198" t="str">
        <f t="shared" si="196"/>
        <v>-</v>
      </c>
      <c r="R2236" s="181" t="str">
        <f t="shared" ca="1" si="197"/>
        <v>TIDAK MCU</v>
      </c>
      <c r="S2236" s="451" t="s">
        <v>11132</v>
      </c>
      <c r="T2236" s="904">
        <v>44569</v>
      </c>
      <c r="U2236" s="1329">
        <v>44569</v>
      </c>
      <c r="V2236" s="1313" t="s">
        <v>24</v>
      </c>
      <c r="W2236" s="136" t="s">
        <v>24</v>
      </c>
      <c r="X2236" s="200"/>
      <c r="Y2236" s="201"/>
      <c r="Z2236" s="202"/>
      <c r="AA2236" s="360" t="s">
        <v>926</v>
      </c>
      <c r="AB2236" s="360" t="s">
        <v>24</v>
      </c>
      <c r="AC2236" s="360" t="s">
        <v>24</v>
      </c>
      <c r="AD2236" s="360" t="s">
        <v>24</v>
      </c>
      <c r="AE2236" s="360" t="s">
        <v>24</v>
      </c>
      <c r="AF2236" s="360" t="s">
        <v>24</v>
      </c>
      <c r="AG2236" s="360" t="s">
        <v>24</v>
      </c>
      <c r="AH2236" s="1305"/>
      <c r="AI2236" s="244" t="str">
        <f t="shared" si="194"/>
        <v>HD 465, HD 785------</v>
      </c>
      <c r="AJ2236" s="1307">
        <f t="shared" si="198"/>
        <v>43141</v>
      </c>
      <c r="AK2236" s="594" t="s">
        <v>24</v>
      </c>
      <c r="AL2236" s="1187">
        <v>43148</v>
      </c>
      <c r="AM2236" s="230"/>
      <c r="AN2236" s="232"/>
      <c r="AO2236" s="232"/>
      <c r="AP2236" s="230"/>
      <c r="AQ2236" s="462" t="s">
        <v>3094</v>
      </c>
      <c r="AR2236" s="230"/>
      <c r="AS2236" s="230"/>
      <c r="AT2236" s="230"/>
      <c r="AU2236" s="230"/>
      <c r="AV2236" s="885"/>
      <c r="AW2236" s="885"/>
      <c r="AX2236" s="885"/>
      <c r="AY2236" s="885"/>
      <c r="AZ2236" s="885"/>
    </row>
    <row r="2237" spans="2:60" ht="15" customHeight="1">
      <c r="B2237" s="1310">
        <v>2231</v>
      </c>
      <c r="C2237" s="548" t="s">
        <v>10477</v>
      </c>
      <c r="D2237" s="591" t="s">
        <v>230</v>
      </c>
      <c r="E2237" s="521" t="s">
        <v>4222</v>
      </c>
      <c r="F2237" s="736" t="s">
        <v>10478</v>
      </c>
      <c r="G2237" s="736" t="s">
        <v>102</v>
      </c>
      <c r="H2237" s="522" t="s">
        <v>24</v>
      </c>
      <c r="I2237" s="733">
        <v>34449</v>
      </c>
      <c r="J2237" s="231">
        <f t="shared" ca="1" si="195"/>
        <v>28</v>
      </c>
      <c r="K2237" s="176" t="s">
        <v>24</v>
      </c>
      <c r="L2237" s="170" t="s">
        <v>24</v>
      </c>
      <c r="M2237" s="173" t="s">
        <v>24</v>
      </c>
      <c r="N2237" s="579">
        <v>43487</v>
      </c>
      <c r="O2237" s="1311" t="s">
        <v>24</v>
      </c>
      <c r="P2237" s="1311" t="s">
        <v>24</v>
      </c>
      <c r="Q2237" s="198" t="str">
        <f t="shared" si="196"/>
        <v>-</v>
      </c>
      <c r="R2237" s="181" t="str">
        <f t="shared" ca="1" si="197"/>
        <v>TIDAK MCU</v>
      </c>
      <c r="S2237" s="451" t="s">
        <v>11133</v>
      </c>
      <c r="T2237" s="904">
        <v>44311</v>
      </c>
      <c r="U2237" s="887">
        <v>44311</v>
      </c>
      <c r="V2237" s="1313" t="s">
        <v>24</v>
      </c>
      <c r="W2237" s="136" t="s">
        <v>24</v>
      </c>
      <c r="X2237" s="200"/>
      <c r="Y2237" s="201"/>
      <c r="Z2237" s="202"/>
      <c r="AA2237" s="360" t="s">
        <v>926</v>
      </c>
      <c r="AB2237" s="360" t="s">
        <v>9970</v>
      </c>
      <c r="AC2237" s="360" t="s">
        <v>24</v>
      </c>
      <c r="AD2237" s="360" t="s">
        <v>24</v>
      </c>
      <c r="AE2237" s="360" t="s">
        <v>24</v>
      </c>
      <c r="AF2237" s="360" t="s">
        <v>24</v>
      </c>
      <c r="AG2237" s="360" t="s">
        <v>24</v>
      </c>
      <c r="AH2237" s="1305"/>
      <c r="AI2237" s="244" t="str">
        <f t="shared" si="194"/>
        <v>HD 465, HD 785GD 825-----</v>
      </c>
      <c r="AJ2237" s="209">
        <f t="shared" si="198"/>
        <v>43487</v>
      </c>
      <c r="AK2237" s="344">
        <v>43549</v>
      </c>
      <c r="AL2237" s="1187">
        <v>43549</v>
      </c>
      <c r="AM2237" s="230"/>
      <c r="AN2237" s="232"/>
      <c r="AO2237" s="232"/>
      <c r="AP2237" s="230"/>
      <c r="AQ2237" s="1231" t="s">
        <v>3094</v>
      </c>
      <c r="AR2237" s="230"/>
      <c r="AS2237" s="230"/>
      <c r="AT2237" s="230"/>
      <c r="AU2237" s="230"/>
      <c r="AV2237" s="177"/>
      <c r="AW2237" s="177"/>
      <c r="AX2237" s="177"/>
      <c r="AY2237" s="177"/>
      <c r="AZ2237" s="177"/>
    </row>
    <row r="2238" spans="2:60" ht="15" customHeight="1">
      <c r="B2238" s="1310">
        <v>2232</v>
      </c>
      <c r="C2238" s="548" t="s">
        <v>10479</v>
      </c>
      <c r="D2238" s="697" t="s">
        <v>230</v>
      </c>
      <c r="E2238" s="521" t="s">
        <v>4222</v>
      </c>
      <c r="F2238" s="736" t="s">
        <v>10480</v>
      </c>
      <c r="G2238" s="509" t="s">
        <v>102</v>
      </c>
      <c r="H2238" s="522" t="s">
        <v>24</v>
      </c>
      <c r="I2238" s="735">
        <v>32953</v>
      </c>
      <c r="J2238" s="1314">
        <f t="shared" ca="1" si="195"/>
        <v>32</v>
      </c>
      <c r="K2238" s="176" t="s">
        <v>24</v>
      </c>
      <c r="L2238" s="170" t="s">
        <v>24</v>
      </c>
      <c r="M2238" s="173" t="s">
        <v>24</v>
      </c>
      <c r="N2238" s="579">
        <v>43442</v>
      </c>
      <c r="O2238" s="1311" t="s">
        <v>24</v>
      </c>
      <c r="P2238" s="1311" t="s">
        <v>24</v>
      </c>
      <c r="Q2238" s="198" t="str">
        <f t="shared" si="196"/>
        <v>-</v>
      </c>
      <c r="R2238" s="181" t="str">
        <f t="shared" ca="1" si="197"/>
        <v>TIDAK MCU</v>
      </c>
      <c r="S2238" s="451" t="s">
        <v>11134</v>
      </c>
      <c r="T2238" s="1330">
        <v>44641</v>
      </c>
      <c r="U2238" s="1329">
        <v>44641</v>
      </c>
      <c r="V2238" s="1330" t="s">
        <v>24</v>
      </c>
      <c r="W2238" s="1311" t="s">
        <v>24</v>
      </c>
      <c r="X2238" s="200"/>
      <c r="Y2238" s="201"/>
      <c r="Z2238" s="202"/>
      <c r="AA2238" s="360" t="s">
        <v>926</v>
      </c>
      <c r="AB2238" s="360" t="s">
        <v>930</v>
      </c>
      <c r="AC2238" s="360" t="s">
        <v>24</v>
      </c>
      <c r="AD2238" s="360" t="s">
        <v>24</v>
      </c>
      <c r="AE2238" s="360" t="s">
        <v>24</v>
      </c>
      <c r="AF2238" s="360" t="s">
        <v>24</v>
      </c>
      <c r="AG2238" s="360" t="s">
        <v>24</v>
      </c>
      <c r="AH2238" s="369"/>
      <c r="AI2238" s="244" t="str">
        <f t="shared" si="194"/>
        <v>HD 465, HD 785HM 400-----</v>
      </c>
      <c r="AJ2238" s="1315">
        <f t="shared" si="198"/>
        <v>43442</v>
      </c>
      <c r="AK2238" s="199" t="s">
        <v>24</v>
      </c>
      <c r="AL2238" s="1187">
        <v>43449</v>
      </c>
      <c r="AM2238" s="230"/>
      <c r="AN2238" s="232"/>
      <c r="AO2238" s="232"/>
      <c r="AP2238" s="230"/>
      <c r="AQ2238" s="1231" t="s">
        <v>3094</v>
      </c>
      <c r="AR2238" s="230"/>
      <c r="AS2238" s="230"/>
      <c r="AT2238" s="230"/>
      <c r="AU2238" s="230"/>
      <c r="AV2238" s="885"/>
      <c r="AW2238" s="885"/>
      <c r="AX2238" s="885"/>
      <c r="AY2238" s="885"/>
      <c r="AZ2238" s="177"/>
    </row>
    <row r="2239" spans="2:60" ht="15" customHeight="1">
      <c r="B2239" s="1310">
        <v>2233</v>
      </c>
      <c r="C2239" s="548" t="s">
        <v>10481</v>
      </c>
      <c r="D2239" s="591" t="s">
        <v>230</v>
      </c>
      <c r="E2239" s="521" t="s">
        <v>4222</v>
      </c>
      <c r="F2239" s="736" t="s">
        <v>10482</v>
      </c>
      <c r="G2239" s="509" t="s">
        <v>102</v>
      </c>
      <c r="H2239" s="522" t="s">
        <v>24</v>
      </c>
      <c r="I2239" s="735">
        <v>33286</v>
      </c>
      <c r="J2239" s="1314">
        <f t="shared" ca="1" si="195"/>
        <v>31</v>
      </c>
      <c r="K2239" s="176" t="s">
        <v>24</v>
      </c>
      <c r="L2239" s="170" t="s">
        <v>24</v>
      </c>
      <c r="M2239" s="173" t="s">
        <v>24</v>
      </c>
      <c r="N2239" s="579">
        <v>43442</v>
      </c>
      <c r="O2239" s="1311" t="s">
        <v>24</v>
      </c>
      <c r="P2239" s="1311" t="s">
        <v>24</v>
      </c>
      <c r="Q2239" s="198" t="str">
        <f t="shared" si="196"/>
        <v>-</v>
      </c>
      <c r="R2239" s="181" t="str">
        <f t="shared" ca="1" si="197"/>
        <v>TIDAK MCU</v>
      </c>
      <c r="S2239" s="451" t="s">
        <v>11135</v>
      </c>
      <c r="T2239" s="1330">
        <v>44609</v>
      </c>
      <c r="U2239" s="1329">
        <v>44609</v>
      </c>
      <c r="V2239" s="1330" t="s">
        <v>24</v>
      </c>
      <c r="W2239" s="1311" t="s">
        <v>24</v>
      </c>
      <c r="X2239" s="200"/>
      <c r="Y2239" s="201"/>
      <c r="Z2239" s="202"/>
      <c r="AA2239" s="360" t="s">
        <v>926</v>
      </c>
      <c r="AB2239" s="360" t="s">
        <v>11347</v>
      </c>
      <c r="AC2239" s="360" t="s">
        <v>24</v>
      </c>
      <c r="AD2239" s="360" t="s">
        <v>24</v>
      </c>
      <c r="AE2239" s="360" t="s">
        <v>24</v>
      </c>
      <c r="AF2239" s="360" t="s">
        <v>24</v>
      </c>
      <c r="AG2239" s="376" t="s">
        <v>24</v>
      </c>
      <c r="AH2239" s="952"/>
      <c r="AI2239" s="244" t="str">
        <f t="shared" si="194"/>
        <v>HD 465, HD 785EUCLID -----</v>
      </c>
      <c r="AJ2239" s="1315">
        <f t="shared" si="198"/>
        <v>43442</v>
      </c>
      <c r="AK2239" s="1311" t="s">
        <v>24</v>
      </c>
      <c r="AL2239" s="742">
        <v>43449</v>
      </c>
      <c r="AM2239" s="230"/>
      <c r="AN2239" s="232"/>
      <c r="AO2239" s="232"/>
      <c r="AP2239" s="230"/>
      <c r="AQ2239" s="1231" t="s">
        <v>3094</v>
      </c>
      <c r="AR2239" s="230"/>
      <c r="AS2239" s="230"/>
      <c r="AT2239" s="230"/>
      <c r="AU2239" s="230"/>
      <c r="AV2239" s="885"/>
      <c r="AW2239" s="885"/>
      <c r="AX2239" s="885"/>
      <c r="AY2239" s="885"/>
      <c r="AZ2239" s="177"/>
    </row>
    <row r="2240" spans="2:60" ht="15" customHeight="1">
      <c r="B2240" s="1310">
        <v>2234</v>
      </c>
      <c r="C2240" s="548" t="s">
        <v>1508</v>
      </c>
      <c r="D2240" s="500" t="s">
        <v>230</v>
      </c>
      <c r="E2240" s="521" t="s">
        <v>4222</v>
      </c>
      <c r="F2240" s="736" t="s">
        <v>10483</v>
      </c>
      <c r="G2240" s="509" t="s">
        <v>102</v>
      </c>
      <c r="H2240" s="522" t="s">
        <v>24</v>
      </c>
      <c r="I2240" s="735">
        <v>27452</v>
      </c>
      <c r="J2240" s="1314">
        <f t="shared" ca="1" si="195"/>
        <v>47</v>
      </c>
      <c r="K2240" s="315" t="s">
        <v>24</v>
      </c>
      <c r="L2240" s="330" t="s">
        <v>24</v>
      </c>
      <c r="M2240" s="335" t="s">
        <v>24</v>
      </c>
      <c r="N2240" s="579">
        <v>43134</v>
      </c>
      <c r="O2240" s="1311" t="s">
        <v>24</v>
      </c>
      <c r="P2240" s="1311" t="s">
        <v>24</v>
      </c>
      <c r="Q2240" s="198" t="str">
        <f t="shared" si="196"/>
        <v>-</v>
      </c>
      <c r="R2240" s="181" t="str">
        <f t="shared" ca="1" si="197"/>
        <v>TIDAK MCU</v>
      </c>
      <c r="S2240" s="451" t="s">
        <v>11136</v>
      </c>
      <c r="T2240" s="1330">
        <v>44619</v>
      </c>
      <c r="U2240" s="1329">
        <v>44619</v>
      </c>
      <c r="V2240" s="1330" t="s">
        <v>24</v>
      </c>
      <c r="W2240" s="1311" t="s">
        <v>24</v>
      </c>
      <c r="X2240" s="200"/>
      <c r="Y2240" s="201"/>
      <c r="Z2240" s="202"/>
      <c r="AA2240" s="360" t="s">
        <v>928</v>
      </c>
      <c r="AB2240" s="360" t="s">
        <v>9970</v>
      </c>
      <c r="AC2240" s="360" t="s">
        <v>24</v>
      </c>
      <c r="AD2240" s="360" t="s">
        <v>24</v>
      </c>
      <c r="AE2240" s="360" t="s">
        <v>24</v>
      </c>
      <c r="AF2240" s="360" t="s">
        <v>24</v>
      </c>
      <c r="AG2240" s="360" t="s">
        <v>24</v>
      </c>
      <c r="AH2240" s="1305"/>
      <c r="AI2240" s="244" t="str">
        <f t="shared" si="194"/>
        <v>DZ 85 - DZ 375GD 825-----</v>
      </c>
      <c r="AJ2240" s="1315">
        <f t="shared" si="198"/>
        <v>43134</v>
      </c>
      <c r="AK2240" s="739">
        <v>43549</v>
      </c>
      <c r="AL2240" s="1187">
        <v>43549</v>
      </c>
      <c r="AM2240" s="230"/>
      <c r="AN2240" s="232"/>
      <c r="AO2240" s="232"/>
      <c r="AP2240" s="230"/>
      <c r="AQ2240" s="230"/>
      <c r="AR2240" s="230"/>
      <c r="AS2240" s="230"/>
      <c r="AT2240" s="230"/>
      <c r="AU2240" s="230"/>
      <c r="AV2240" s="885"/>
      <c r="AW2240" s="885"/>
      <c r="AX2240" s="885"/>
      <c r="AY2240" s="885"/>
      <c r="AZ2240" s="177"/>
    </row>
    <row r="2241" spans="2:52" ht="15" customHeight="1">
      <c r="B2241" s="1310">
        <v>2235</v>
      </c>
      <c r="C2241" s="548" t="s">
        <v>10484</v>
      </c>
      <c r="D2241" s="591" t="s">
        <v>230</v>
      </c>
      <c r="E2241" s="521" t="s">
        <v>4222</v>
      </c>
      <c r="F2241" s="736" t="s">
        <v>10485</v>
      </c>
      <c r="G2241" s="509" t="s">
        <v>102</v>
      </c>
      <c r="H2241" s="522" t="s">
        <v>24</v>
      </c>
      <c r="I2241" s="735">
        <v>33531</v>
      </c>
      <c r="J2241" s="1314">
        <f t="shared" ca="1" si="195"/>
        <v>30</v>
      </c>
      <c r="K2241" s="315" t="s">
        <v>24</v>
      </c>
      <c r="L2241" s="330" t="s">
        <v>24</v>
      </c>
      <c r="M2241" s="335" t="s">
        <v>24</v>
      </c>
      <c r="N2241" s="579">
        <v>43157</v>
      </c>
      <c r="O2241" s="1311" t="s">
        <v>24</v>
      </c>
      <c r="P2241" s="1311" t="s">
        <v>24</v>
      </c>
      <c r="Q2241" s="198" t="str">
        <f t="shared" si="196"/>
        <v>-</v>
      </c>
      <c r="R2241" s="181" t="str">
        <f t="shared" ca="1" si="197"/>
        <v>TIDAK MCU</v>
      </c>
      <c r="S2241" s="451" t="s">
        <v>11137</v>
      </c>
      <c r="T2241" s="1330">
        <v>44489</v>
      </c>
      <c r="U2241" s="1329">
        <v>44489</v>
      </c>
      <c r="V2241" s="1330" t="s">
        <v>24</v>
      </c>
      <c r="W2241" s="1311" t="s">
        <v>24</v>
      </c>
      <c r="X2241" s="200"/>
      <c r="Y2241" s="201"/>
      <c r="Z2241" s="952"/>
      <c r="AA2241" s="1305" t="s">
        <v>932</v>
      </c>
      <c r="AB2241" s="1020" t="s">
        <v>6968</v>
      </c>
      <c r="AC2241" s="360" t="s">
        <v>24</v>
      </c>
      <c r="AD2241" s="360" t="s">
        <v>24</v>
      </c>
      <c r="AE2241" s="360" t="s">
        <v>24</v>
      </c>
      <c r="AF2241" s="360" t="s">
        <v>24</v>
      </c>
      <c r="AG2241" s="360" t="s">
        <v>24</v>
      </c>
      <c r="AH2241" s="1305"/>
      <c r="AI2241" s="244" t="str">
        <f t="shared" si="194"/>
        <v>PC 200 - PC 1250HITACHI EX 1200-----</v>
      </c>
      <c r="AJ2241" s="1315">
        <f t="shared" si="198"/>
        <v>43157</v>
      </c>
      <c r="AK2241" s="594">
        <v>43606</v>
      </c>
      <c r="AL2241" s="1187">
        <v>43606</v>
      </c>
      <c r="AM2241" s="230"/>
      <c r="AN2241" s="232"/>
      <c r="AO2241" s="232"/>
      <c r="AP2241" s="230"/>
      <c r="AQ2241" s="1231" t="s">
        <v>3094</v>
      </c>
      <c r="AR2241" s="230"/>
      <c r="AS2241" s="230"/>
      <c r="AT2241" s="230"/>
      <c r="AU2241" s="230"/>
      <c r="AV2241" s="885"/>
      <c r="AW2241" s="885"/>
      <c r="AX2241" s="885"/>
      <c r="AY2241" s="885"/>
      <c r="AZ2241" s="177"/>
    </row>
    <row r="2242" spans="2:52" ht="15" customHeight="1">
      <c r="B2242" s="1310">
        <v>2236</v>
      </c>
      <c r="C2242" s="548" t="s">
        <v>10486</v>
      </c>
      <c r="D2242" s="591" t="s">
        <v>230</v>
      </c>
      <c r="E2242" s="521" t="s">
        <v>4222</v>
      </c>
      <c r="F2242" s="736" t="s">
        <v>10487</v>
      </c>
      <c r="G2242" s="509" t="s">
        <v>102</v>
      </c>
      <c r="H2242" s="522" t="s">
        <v>24</v>
      </c>
      <c r="I2242" s="733">
        <v>27357</v>
      </c>
      <c r="J2242" s="903">
        <f t="shared" ca="1" si="195"/>
        <v>48</v>
      </c>
      <c r="K2242" s="176" t="s">
        <v>24</v>
      </c>
      <c r="L2242" s="170" t="s">
        <v>24</v>
      </c>
      <c r="M2242" s="173" t="s">
        <v>24</v>
      </c>
      <c r="N2242" s="579">
        <v>43157</v>
      </c>
      <c r="O2242" s="1311" t="s">
        <v>24</v>
      </c>
      <c r="P2242" s="1311" t="s">
        <v>24</v>
      </c>
      <c r="Q2242" s="198" t="str">
        <f t="shared" si="196"/>
        <v>-</v>
      </c>
      <c r="R2242" s="181" t="str">
        <f t="shared" ca="1" si="197"/>
        <v>TIDAK MCU</v>
      </c>
      <c r="S2242" s="451" t="s">
        <v>11138</v>
      </c>
      <c r="T2242" s="904">
        <v>44524</v>
      </c>
      <c r="U2242" s="1329">
        <v>44524</v>
      </c>
      <c r="V2242" s="904" t="s">
        <v>24</v>
      </c>
      <c r="W2242" s="136" t="s">
        <v>24</v>
      </c>
      <c r="X2242" s="200"/>
      <c r="Y2242" s="201"/>
      <c r="Z2242" s="202"/>
      <c r="AA2242" s="360" t="s">
        <v>6981</v>
      </c>
      <c r="AB2242" s="360" t="s">
        <v>6967</v>
      </c>
      <c r="AC2242" s="360" t="s">
        <v>24</v>
      </c>
      <c r="AD2242" s="360" t="s">
        <v>24</v>
      </c>
      <c r="AE2242" s="360" t="s">
        <v>24</v>
      </c>
      <c r="AF2242" s="360" t="s">
        <v>24</v>
      </c>
      <c r="AG2242" s="360" t="s">
        <v>24</v>
      </c>
      <c r="AH2242" s="1305"/>
      <c r="AI2242" s="244" t="str">
        <f t="shared" si="194"/>
        <v>PC 300 - PC 1250HITACHI ZX 870-----</v>
      </c>
      <c r="AJ2242" s="209">
        <f t="shared" si="198"/>
        <v>43157</v>
      </c>
      <c r="AK2242" s="594">
        <v>44159</v>
      </c>
      <c r="AL2242" s="1187">
        <v>43164</v>
      </c>
      <c r="AM2242" s="230"/>
      <c r="AN2242" s="232"/>
      <c r="AO2242" s="232"/>
      <c r="AP2242" s="230"/>
      <c r="AQ2242" s="180" t="s">
        <v>3094</v>
      </c>
      <c r="AR2242" s="230"/>
      <c r="AS2242" s="230"/>
      <c r="AT2242" s="230"/>
      <c r="AU2242" s="230"/>
      <c r="AV2242" s="885"/>
      <c r="AW2242" s="885"/>
      <c r="AX2242" s="885"/>
      <c r="AY2242" s="885"/>
      <c r="AZ2242" s="177"/>
    </row>
    <row r="2243" spans="2:52" ht="15" customHeight="1">
      <c r="B2243" s="1310">
        <v>2237</v>
      </c>
      <c r="C2243" s="548" t="s">
        <v>10488</v>
      </c>
      <c r="D2243" s="591" t="s">
        <v>230</v>
      </c>
      <c r="E2243" s="521" t="s">
        <v>4222</v>
      </c>
      <c r="F2243" s="736" t="s">
        <v>10489</v>
      </c>
      <c r="G2243" s="509" t="s">
        <v>102</v>
      </c>
      <c r="H2243" s="522" t="s">
        <v>24</v>
      </c>
      <c r="I2243" s="733">
        <v>35822</v>
      </c>
      <c r="J2243" s="231">
        <f t="shared" ca="1" si="195"/>
        <v>24</v>
      </c>
      <c r="K2243" s="176" t="s">
        <v>24</v>
      </c>
      <c r="L2243" s="170" t="s">
        <v>24</v>
      </c>
      <c r="M2243" s="173" t="s">
        <v>24</v>
      </c>
      <c r="N2243" s="579">
        <v>43157</v>
      </c>
      <c r="O2243" s="1311" t="s">
        <v>24</v>
      </c>
      <c r="P2243" s="1311" t="s">
        <v>24</v>
      </c>
      <c r="Q2243" s="198" t="str">
        <f t="shared" si="196"/>
        <v>-</v>
      </c>
      <c r="R2243" s="181" t="str">
        <f t="shared" ca="1" si="197"/>
        <v>TIDAK MCU</v>
      </c>
      <c r="S2243" s="451" t="s">
        <v>11139</v>
      </c>
      <c r="T2243" s="904">
        <v>44588</v>
      </c>
      <c r="U2243" s="1330">
        <v>44588</v>
      </c>
      <c r="V2243" s="1313" t="s">
        <v>24</v>
      </c>
      <c r="W2243" s="136" t="s">
        <v>24</v>
      </c>
      <c r="X2243" s="200"/>
      <c r="Y2243" s="201"/>
      <c r="Z2243" s="202"/>
      <c r="AA2243" s="360" t="s">
        <v>928</v>
      </c>
      <c r="AB2243" s="360" t="s">
        <v>926</v>
      </c>
      <c r="AC2243" s="360" t="s">
        <v>24</v>
      </c>
      <c r="AD2243" s="360" t="s">
        <v>24</v>
      </c>
      <c r="AE2243" s="360" t="s">
        <v>24</v>
      </c>
      <c r="AF2243" s="360" t="s">
        <v>24</v>
      </c>
      <c r="AG2243" s="360" t="s">
        <v>24</v>
      </c>
      <c r="AH2243" s="1305"/>
      <c r="AI2243" s="244" t="str">
        <f t="shared" si="194"/>
        <v>DZ 85 - DZ 375HD 465, HD 785-----</v>
      </c>
      <c r="AJ2243" s="209">
        <f t="shared" si="198"/>
        <v>43157</v>
      </c>
      <c r="AK2243" s="594">
        <v>43920</v>
      </c>
      <c r="AL2243" s="1189">
        <v>43920</v>
      </c>
      <c r="AM2243" s="230"/>
      <c r="AN2243" s="232"/>
      <c r="AO2243" s="232"/>
      <c r="AP2243" s="230" t="s">
        <v>926</v>
      </c>
      <c r="AQ2243" s="1231" t="s">
        <v>3094</v>
      </c>
      <c r="AR2243" s="230"/>
      <c r="AS2243" s="230"/>
      <c r="AT2243" s="230"/>
      <c r="AU2243" s="230"/>
      <c r="AV2243" s="885"/>
      <c r="AW2243" s="885"/>
      <c r="AX2243" s="885"/>
      <c r="AY2243" s="885"/>
      <c r="AZ2243" s="177"/>
    </row>
    <row r="2244" spans="2:52" ht="15" customHeight="1">
      <c r="B2244" s="1310">
        <v>2238</v>
      </c>
      <c r="C2244" s="548" t="s">
        <v>10490</v>
      </c>
      <c r="D2244" s="591" t="s">
        <v>230</v>
      </c>
      <c r="E2244" s="521" t="s">
        <v>4222</v>
      </c>
      <c r="F2244" s="736" t="s">
        <v>10491</v>
      </c>
      <c r="G2244" s="509" t="s">
        <v>102</v>
      </c>
      <c r="H2244" s="522" t="s">
        <v>24</v>
      </c>
      <c r="I2244" s="735">
        <v>35614</v>
      </c>
      <c r="J2244" s="231">
        <f t="shared" ca="1" si="195"/>
        <v>24</v>
      </c>
      <c r="K2244" s="315" t="s">
        <v>24</v>
      </c>
      <c r="L2244" s="330" t="s">
        <v>24</v>
      </c>
      <c r="M2244" s="335" t="s">
        <v>24</v>
      </c>
      <c r="N2244" s="579">
        <v>43015</v>
      </c>
      <c r="O2244" s="1311" t="s">
        <v>24</v>
      </c>
      <c r="P2244" s="1311" t="s">
        <v>24</v>
      </c>
      <c r="Q2244" s="198" t="str">
        <f t="shared" si="196"/>
        <v>-</v>
      </c>
      <c r="R2244" s="181" t="str">
        <f t="shared" ca="1" si="197"/>
        <v>TIDAK MCU</v>
      </c>
      <c r="S2244" s="451" t="s">
        <v>11140</v>
      </c>
      <c r="T2244" s="904">
        <v>44380</v>
      </c>
      <c r="U2244" s="1329">
        <v>44380</v>
      </c>
      <c r="V2244" s="1313" t="s">
        <v>24</v>
      </c>
      <c r="W2244" s="136" t="s">
        <v>24</v>
      </c>
      <c r="X2244" s="200"/>
      <c r="Y2244" s="201"/>
      <c r="Z2244" s="202"/>
      <c r="AA2244" s="360" t="s">
        <v>926</v>
      </c>
      <c r="AB2244" s="360" t="s">
        <v>24</v>
      </c>
      <c r="AC2244" s="360" t="s">
        <v>24</v>
      </c>
      <c r="AD2244" s="360" t="s">
        <v>24</v>
      </c>
      <c r="AE2244" s="360" t="s">
        <v>24</v>
      </c>
      <c r="AF2244" s="360" t="s">
        <v>24</v>
      </c>
      <c r="AG2244" s="360" t="s">
        <v>24</v>
      </c>
      <c r="AH2244" s="1305"/>
      <c r="AI2244" s="244" t="str">
        <f t="shared" si="194"/>
        <v>HD 465, HD 785------</v>
      </c>
      <c r="AJ2244" s="1315">
        <f t="shared" si="198"/>
        <v>43015</v>
      </c>
      <c r="AK2244" s="199" t="s">
        <v>24</v>
      </c>
      <c r="AL2244" s="696">
        <v>43022</v>
      </c>
      <c r="AM2244" s="230"/>
      <c r="AN2244" s="232"/>
      <c r="AO2244" s="232"/>
      <c r="AP2244" s="230"/>
      <c r="AQ2244" s="462" t="s">
        <v>3094</v>
      </c>
      <c r="AR2244" s="230"/>
      <c r="AS2244" s="230"/>
      <c r="AT2244" s="230"/>
      <c r="AU2244" s="230"/>
      <c r="AV2244" s="885"/>
      <c r="AW2244" s="885"/>
      <c r="AX2244" s="885"/>
      <c r="AY2244" s="885"/>
      <c r="AZ2244" s="177"/>
    </row>
    <row r="2245" spans="2:52" ht="15" customHeight="1">
      <c r="B2245" s="1310">
        <v>2239</v>
      </c>
      <c r="C2245" s="548" t="s">
        <v>10492</v>
      </c>
      <c r="D2245" s="361" t="s">
        <v>230</v>
      </c>
      <c r="E2245" s="521" t="s">
        <v>4222</v>
      </c>
      <c r="F2245" s="361" t="s">
        <v>10493</v>
      </c>
      <c r="G2245" s="509" t="s">
        <v>102</v>
      </c>
      <c r="H2245" s="522" t="s">
        <v>24</v>
      </c>
      <c r="I2245" s="735">
        <v>36379</v>
      </c>
      <c r="J2245" s="903">
        <f t="shared" ca="1" si="195"/>
        <v>22</v>
      </c>
      <c r="K2245" s="315" t="s">
        <v>24</v>
      </c>
      <c r="L2245" s="330" t="s">
        <v>24</v>
      </c>
      <c r="M2245" s="335" t="s">
        <v>24</v>
      </c>
      <c r="N2245" s="579">
        <v>43015</v>
      </c>
      <c r="O2245" s="1311" t="s">
        <v>24</v>
      </c>
      <c r="P2245" s="1311" t="s">
        <v>24</v>
      </c>
      <c r="Q2245" s="198" t="str">
        <f t="shared" si="196"/>
        <v>-</v>
      </c>
      <c r="R2245" s="181" t="str">
        <f t="shared" ca="1" si="197"/>
        <v>TIDAK MCU</v>
      </c>
      <c r="S2245" s="451" t="s">
        <v>11141</v>
      </c>
      <c r="T2245" s="904">
        <v>44415</v>
      </c>
      <c r="U2245" s="1329">
        <v>44415</v>
      </c>
      <c r="V2245" s="904" t="s">
        <v>24</v>
      </c>
      <c r="W2245" s="136" t="s">
        <v>24</v>
      </c>
      <c r="X2245" s="200"/>
      <c r="Y2245" s="201"/>
      <c r="Z2245" s="202"/>
      <c r="AA2245" s="360" t="s">
        <v>926</v>
      </c>
      <c r="AB2245" s="360" t="s">
        <v>24</v>
      </c>
      <c r="AC2245" s="360" t="s">
        <v>24</v>
      </c>
      <c r="AD2245" s="360" t="s">
        <v>24</v>
      </c>
      <c r="AE2245" s="360" t="s">
        <v>24</v>
      </c>
      <c r="AF2245" s="360" t="s">
        <v>24</v>
      </c>
      <c r="AG2245" s="360" t="s">
        <v>24</v>
      </c>
      <c r="AH2245" s="369"/>
      <c r="AI2245" s="244" t="str">
        <f t="shared" si="194"/>
        <v>HD 465, HD 785------</v>
      </c>
      <c r="AJ2245" s="1315">
        <f t="shared" si="198"/>
        <v>43015</v>
      </c>
      <c r="AK2245" s="199" t="s">
        <v>24</v>
      </c>
      <c r="AL2245" s="1187">
        <v>43022</v>
      </c>
      <c r="AM2245" s="230"/>
      <c r="AN2245" s="232"/>
      <c r="AO2245" s="232"/>
      <c r="AP2245" s="230"/>
      <c r="AQ2245" s="180"/>
      <c r="AR2245" s="230"/>
      <c r="AS2245" s="230"/>
      <c r="AT2245" s="230"/>
      <c r="AU2245" s="230"/>
      <c r="AV2245" s="885"/>
      <c r="AW2245" s="885"/>
      <c r="AX2245" s="885"/>
      <c r="AY2245" s="885"/>
      <c r="AZ2245" s="177"/>
    </row>
    <row r="2246" spans="2:52" ht="15" customHeight="1">
      <c r="B2246" s="1310">
        <v>2240</v>
      </c>
      <c r="C2246" s="548" t="s">
        <v>10494</v>
      </c>
      <c r="D2246" s="361" t="s">
        <v>230</v>
      </c>
      <c r="E2246" s="521" t="s">
        <v>4222</v>
      </c>
      <c r="F2246" s="361" t="s">
        <v>10495</v>
      </c>
      <c r="G2246" s="509" t="s">
        <v>102</v>
      </c>
      <c r="H2246" s="522" t="s">
        <v>24</v>
      </c>
      <c r="I2246" s="735">
        <v>36343</v>
      </c>
      <c r="J2246" s="231">
        <f t="shared" ca="1" si="195"/>
        <v>22</v>
      </c>
      <c r="K2246" s="315" t="s">
        <v>24</v>
      </c>
      <c r="L2246" s="330" t="s">
        <v>24</v>
      </c>
      <c r="M2246" s="335" t="s">
        <v>24</v>
      </c>
      <c r="N2246" s="579">
        <v>43015</v>
      </c>
      <c r="O2246" s="1311" t="s">
        <v>24</v>
      </c>
      <c r="P2246" s="1311" t="s">
        <v>24</v>
      </c>
      <c r="Q2246" s="198" t="str">
        <f t="shared" si="196"/>
        <v>-</v>
      </c>
      <c r="R2246" s="181" t="str">
        <f t="shared" ca="1" si="197"/>
        <v>TIDAK MCU</v>
      </c>
      <c r="S2246" s="451" t="s">
        <v>11142</v>
      </c>
      <c r="T2246" s="904">
        <v>44379</v>
      </c>
      <c r="U2246" s="1329">
        <v>44379</v>
      </c>
      <c r="V2246" s="904" t="s">
        <v>24</v>
      </c>
      <c r="W2246" s="136" t="s">
        <v>24</v>
      </c>
      <c r="X2246" s="200"/>
      <c r="Y2246" s="201"/>
      <c r="Z2246" s="202"/>
      <c r="AA2246" s="360" t="s">
        <v>926</v>
      </c>
      <c r="AB2246" s="360" t="s">
        <v>24</v>
      </c>
      <c r="AC2246" s="360" t="s">
        <v>24</v>
      </c>
      <c r="AD2246" s="360" t="s">
        <v>24</v>
      </c>
      <c r="AE2246" s="360" t="s">
        <v>24</v>
      </c>
      <c r="AF2246" s="360" t="s">
        <v>24</v>
      </c>
      <c r="AG2246" s="360" t="s">
        <v>24</v>
      </c>
      <c r="AH2246" s="1305"/>
      <c r="AI2246" s="244" t="str">
        <f t="shared" si="194"/>
        <v>HD 465, HD 785------</v>
      </c>
      <c r="AJ2246" s="1315">
        <f t="shared" si="198"/>
        <v>43015</v>
      </c>
      <c r="AK2246" s="594" t="s">
        <v>24</v>
      </c>
      <c r="AL2246" s="1187">
        <v>43022</v>
      </c>
      <c r="AM2246" s="230"/>
      <c r="AN2246" s="232"/>
      <c r="AO2246" s="232"/>
      <c r="AP2246" s="230"/>
      <c r="AQ2246" s="462" t="s">
        <v>3094</v>
      </c>
      <c r="AR2246" s="230"/>
      <c r="AS2246" s="230"/>
      <c r="AT2246" s="230"/>
      <c r="AU2246" s="230"/>
      <c r="AV2246" s="177"/>
      <c r="AW2246" s="177"/>
      <c r="AX2246" s="177"/>
      <c r="AY2246" s="177"/>
      <c r="AZ2246" s="177"/>
    </row>
    <row r="2247" spans="2:52" ht="15" customHeight="1">
      <c r="B2247" s="1310">
        <v>2241</v>
      </c>
      <c r="C2247" s="548" t="s">
        <v>10496</v>
      </c>
      <c r="D2247" s="591" t="s">
        <v>230</v>
      </c>
      <c r="E2247" s="521" t="s">
        <v>4222</v>
      </c>
      <c r="F2247" s="361" t="s">
        <v>10497</v>
      </c>
      <c r="G2247" s="509" t="s">
        <v>102</v>
      </c>
      <c r="H2247" s="522" t="s">
        <v>24</v>
      </c>
      <c r="I2247" s="735">
        <v>35612</v>
      </c>
      <c r="J2247" s="231">
        <f t="shared" ca="1" si="195"/>
        <v>24</v>
      </c>
      <c r="K2247" s="315" t="s">
        <v>24</v>
      </c>
      <c r="L2247" s="330" t="s">
        <v>24</v>
      </c>
      <c r="M2247" s="335" t="s">
        <v>24</v>
      </c>
      <c r="N2247" s="579">
        <v>43015</v>
      </c>
      <c r="O2247" s="1311" t="s">
        <v>24</v>
      </c>
      <c r="P2247" s="1311" t="s">
        <v>24</v>
      </c>
      <c r="Q2247" s="198" t="str">
        <f t="shared" si="196"/>
        <v>-</v>
      </c>
      <c r="R2247" s="181" t="str">
        <f t="shared" ca="1" si="197"/>
        <v>TIDAK MCU</v>
      </c>
      <c r="S2247" s="451" t="s">
        <v>11143</v>
      </c>
      <c r="T2247" s="904">
        <v>44378</v>
      </c>
      <c r="U2247" s="1329">
        <v>44378</v>
      </c>
      <c r="V2247" s="904" t="s">
        <v>24</v>
      </c>
      <c r="W2247" s="136" t="s">
        <v>24</v>
      </c>
      <c r="X2247" s="200"/>
      <c r="Y2247" s="201"/>
      <c r="Z2247" s="202"/>
      <c r="AA2247" s="360" t="s">
        <v>926</v>
      </c>
      <c r="AB2247" s="360" t="s">
        <v>24</v>
      </c>
      <c r="AC2247" s="360" t="s">
        <v>24</v>
      </c>
      <c r="AD2247" s="360" t="s">
        <v>24</v>
      </c>
      <c r="AE2247" s="360" t="s">
        <v>24</v>
      </c>
      <c r="AF2247" s="360" t="s">
        <v>24</v>
      </c>
      <c r="AG2247" s="360" t="s">
        <v>24</v>
      </c>
      <c r="AH2247" s="1305"/>
      <c r="AI2247" s="244" t="str">
        <f t="shared" si="194"/>
        <v>HD 465, HD 785------</v>
      </c>
      <c r="AJ2247" s="209">
        <f t="shared" si="198"/>
        <v>43015</v>
      </c>
      <c r="AK2247" s="594" t="s">
        <v>24</v>
      </c>
      <c r="AL2247" s="1187">
        <v>43022</v>
      </c>
      <c r="AM2247" s="230"/>
      <c r="AN2247" s="232"/>
      <c r="AO2247" s="232"/>
      <c r="AP2247" s="230"/>
      <c r="AQ2247" s="1231" t="s">
        <v>3094</v>
      </c>
      <c r="AR2247" s="230"/>
      <c r="AS2247" s="230"/>
      <c r="AT2247" s="230"/>
      <c r="AU2247" s="230"/>
      <c r="AV2247" s="177"/>
      <c r="AW2247" s="177"/>
      <c r="AX2247" s="177"/>
      <c r="AY2247" s="177"/>
      <c r="AZ2247" s="177"/>
    </row>
    <row r="2248" spans="2:52" ht="15" customHeight="1">
      <c r="B2248" s="1310">
        <v>2242</v>
      </c>
      <c r="C2248" s="548" t="s">
        <v>10498</v>
      </c>
      <c r="D2248" s="591" t="s">
        <v>230</v>
      </c>
      <c r="E2248" s="521" t="s">
        <v>4222</v>
      </c>
      <c r="F2248" s="361" t="s">
        <v>10499</v>
      </c>
      <c r="G2248" s="509" t="s">
        <v>102</v>
      </c>
      <c r="H2248" s="522" t="s">
        <v>24</v>
      </c>
      <c r="I2248" s="735">
        <v>34544</v>
      </c>
      <c r="J2248" s="903">
        <f t="shared" ca="1" si="195"/>
        <v>27</v>
      </c>
      <c r="K2248" s="315" t="s">
        <v>24</v>
      </c>
      <c r="L2248" s="330" t="s">
        <v>24</v>
      </c>
      <c r="M2248" s="335" t="s">
        <v>24</v>
      </c>
      <c r="N2248" s="579">
        <v>43015</v>
      </c>
      <c r="O2248" s="1311" t="s">
        <v>24</v>
      </c>
      <c r="P2248" s="1311" t="s">
        <v>24</v>
      </c>
      <c r="Q2248" s="198" t="str">
        <f t="shared" si="196"/>
        <v>-</v>
      </c>
      <c r="R2248" s="181" t="str">
        <f t="shared" ca="1" si="197"/>
        <v>TIDAK MCU</v>
      </c>
      <c r="S2248" s="451" t="s">
        <v>11144</v>
      </c>
      <c r="T2248" s="904">
        <v>44406</v>
      </c>
      <c r="U2248" s="1329">
        <v>44406</v>
      </c>
      <c r="V2248" s="904" t="s">
        <v>24</v>
      </c>
      <c r="W2248" s="136" t="s">
        <v>24</v>
      </c>
      <c r="X2248" s="200"/>
      <c r="Y2248" s="201"/>
      <c r="Z2248" s="202"/>
      <c r="AA2248" s="360" t="s">
        <v>926</v>
      </c>
      <c r="AB2248" s="360" t="s">
        <v>24</v>
      </c>
      <c r="AC2248" s="360" t="s">
        <v>24</v>
      </c>
      <c r="AD2248" s="360" t="s">
        <v>24</v>
      </c>
      <c r="AE2248" s="360" t="s">
        <v>24</v>
      </c>
      <c r="AF2248" s="360" t="s">
        <v>24</v>
      </c>
      <c r="AG2248" s="360" t="s">
        <v>24</v>
      </c>
      <c r="AH2248" s="1305"/>
      <c r="AI2248" s="244" t="str">
        <f t="shared" si="194"/>
        <v>HD 465, HD 785------</v>
      </c>
      <c r="AJ2248" s="1307">
        <f t="shared" si="198"/>
        <v>43015</v>
      </c>
      <c r="AK2248" s="594" t="s">
        <v>24</v>
      </c>
      <c r="AL2248" s="1187">
        <v>43022</v>
      </c>
      <c r="AM2248" s="230"/>
      <c r="AN2248" s="232"/>
      <c r="AO2248" s="232"/>
      <c r="AP2248" s="230"/>
      <c r="AQ2248" s="1231" t="s">
        <v>3094</v>
      </c>
      <c r="AR2248" s="230"/>
      <c r="AS2248" s="230"/>
      <c r="AT2248" s="230"/>
      <c r="AU2248" s="230"/>
      <c r="AV2248" s="885"/>
      <c r="AW2248" s="885"/>
      <c r="AX2248" s="885"/>
      <c r="AY2248" s="885"/>
      <c r="AZ2248" s="177"/>
    </row>
    <row r="2249" spans="2:52" ht="15" customHeight="1">
      <c r="B2249" s="1310">
        <v>2243</v>
      </c>
      <c r="C2249" s="548" t="s">
        <v>10500</v>
      </c>
      <c r="D2249" s="361" t="s">
        <v>230</v>
      </c>
      <c r="E2249" s="521" t="s">
        <v>4222</v>
      </c>
      <c r="F2249" s="361" t="s">
        <v>10501</v>
      </c>
      <c r="G2249" s="509" t="s">
        <v>102</v>
      </c>
      <c r="H2249" s="522" t="s">
        <v>24</v>
      </c>
      <c r="I2249" s="735">
        <v>35001</v>
      </c>
      <c r="J2249" s="903">
        <f t="shared" ca="1" si="195"/>
        <v>26</v>
      </c>
      <c r="K2249" s="315" t="s">
        <v>24</v>
      </c>
      <c r="L2249" s="330" t="s">
        <v>24</v>
      </c>
      <c r="M2249" s="335" t="s">
        <v>24</v>
      </c>
      <c r="N2249" s="579">
        <v>43015</v>
      </c>
      <c r="O2249" s="1311" t="s">
        <v>24</v>
      </c>
      <c r="P2249" s="1311" t="s">
        <v>24</v>
      </c>
      <c r="Q2249" s="198" t="str">
        <f t="shared" si="196"/>
        <v>-</v>
      </c>
      <c r="R2249" s="181" t="str">
        <f t="shared" ca="1" si="197"/>
        <v>TIDAK MCU</v>
      </c>
      <c r="S2249" s="451" t="s">
        <v>11145</v>
      </c>
      <c r="T2249" s="904">
        <v>44498</v>
      </c>
      <c r="U2249" s="1329">
        <v>44498</v>
      </c>
      <c r="V2249" s="1313" t="s">
        <v>24</v>
      </c>
      <c r="W2249" s="136" t="s">
        <v>24</v>
      </c>
      <c r="X2249" s="200"/>
      <c r="Y2249" s="201"/>
      <c r="Z2249" s="202"/>
      <c r="AA2249" s="360" t="s">
        <v>926</v>
      </c>
      <c r="AB2249" s="360" t="s">
        <v>24</v>
      </c>
      <c r="AC2249" s="360" t="s">
        <v>24</v>
      </c>
      <c r="AD2249" s="360" t="s">
        <v>24</v>
      </c>
      <c r="AE2249" s="360" t="s">
        <v>24</v>
      </c>
      <c r="AF2249" s="360" t="s">
        <v>24</v>
      </c>
      <c r="AG2249" s="360" t="s">
        <v>24</v>
      </c>
      <c r="AH2249" s="1305"/>
      <c r="AI2249" s="244" t="str">
        <f t="shared" si="194"/>
        <v>HD 465, HD 785------</v>
      </c>
      <c r="AJ2249" s="1307">
        <f t="shared" si="198"/>
        <v>43015</v>
      </c>
      <c r="AK2249" s="594" t="s">
        <v>24</v>
      </c>
      <c r="AL2249" s="1187">
        <v>43022</v>
      </c>
      <c r="AM2249" s="230"/>
      <c r="AN2249" s="232"/>
      <c r="AO2249" s="232"/>
      <c r="AP2249" s="230"/>
      <c r="AQ2249" s="213"/>
      <c r="AR2249" s="230"/>
      <c r="AS2249" s="230"/>
      <c r="AT2249" s="230"/>
      <c r="AU2249" s="230"/>
      <c r="AV2249" s="885"/>
      <c r="AW2249" s="885"/>
      <c r="AX2249" s="885"/>
      <c r="AY2249" s="885"/>
      <c r="AZ2249" s="177"/>
    </row>
    <row r="2250" spans="2:52" ht="15" customHeight="1">
      <c r="B2250" s="1310">
        <v>2244</v>
      </c>
      <c r="C2250" s="548" t="s">
        <v>10502</v>
      </c>
      <c r="D2250" s="591" t="s">
        <v>230</v>
      </c>
      <c r="E2250" s="521" t="s">
        <v>4222</v>
      </c>
      <c r="F2250" s="361" t="s">
        <v>10503</v>
      </c>
      <c r="G2250" s="509" t="s">
        <v>102</v>
      </c>
      <c r="H2250" s="522" t="s">
        <v>24</v>
      </c>
      <c r="I2250" s="735">
        <v>35569</v>
      </c>
      <c r="J2250" s="231">
        <f t="shared" ca="1" si="195"/>
        <v>24</v>
      </c>
      <c r="K2250" s="315" t="s">
        <v>24</v>
      </c>
      <c r="L2250" s="330" t="s">
        <v>24</v>
      </c>
      <c r="M2250" s="335" t="s">
        <v>24</v>
      </c>
      <c r="N2250" s="579">
        <v>43015</v>
      </c>
      <c r="O2250" s="1311" t="s">
        <v>24</v>
      </c>
      <c r="P2250" s="1311" t="s">
        <v>24</v>
      </c>
      <c r="Q2250" s="198" t="str">
        <f t="shared" si="196"/>
        <v>-</v>
      </c>
      <c r="R2250" s="181" t="str">
        <f t="shared" ca="1" si="197"/>
        <v>TIDAK MCU</v>
      </c>
      <c r="S2250" s="451" t="s">
        <v>11146</v>
      </c>
      <c r="T2250" s="904">
        <v>44335</v>
      </c>
      <c r="U2250" s="1329">
        <v>44335</v>
      </c>
      <c r="V2250" s="904" t="s">
        <v>24</v>
      </c>
      <c r="W2250" s="136" t="s">
        <v>24</v>
      </c>
      <c r="X2250" s="200"/>
      <c r="Y2250" s="201"/>
      <c r="Z2250" s="202"/>
      <c r="AA2250" s="360" t="s">
        <v>926</v>
      </c>
      <c r="AB2250" s="360" t="s">
        <v>24</v>
      </c>
      <c r="AC2250" s="360" t="s">
        <v>24</v>
      </c>
      <c r="AD2250" s="360" t="s">
        <v>24</v>
      </c>
      <c r="AE2250" s="360" t="s">
        <v>24</v>
      </c>
      <c r="AF2250" s="360" t="s">
        <v>24</v>
      </c>
      <c r="AG2250" s="360" t="s">
        <v>24</v>
      </c>
      <c r="AH2250" s="1305"/>
      <c r="AI2250" s="244" t="str">
        <f t="shared" si="194"/>
        <v>HD 465, HD 785------</v>
      </c>
      <c r="AJ2250" s="209">
        <f t="shared" si="198"/>
        <v>43015</v>
      </c>
      <c r="AK2250" s="594" t="s">
        <v>24</v>
      </c>
      <c r="AL2250" s="1187">
        <v>43022</v>
      </c>
      <c r="AM2250" s="230"/>
      <c r="AN2250" s="232"/>
      <c r="AO2250" s="232"/>
      <c r="AP2250" s="230"/>
      <c r="AQ2250" s="462" t="s">
        <v>3094</v>
      </c>
      <c r="AR2250" s="230"/>
      <c r="AS2250" s="230"/>
      <c r="AT2250" s="230"/>
      <c r="AU2250" s="230"/>
      <c r="AV2250" s="177"/>
      <c r="AW2250" s="177"/>
      <c r="AX2250" s="177"/>
      <c r="AY2250" s="885"/>
      <c r="AZ2250" s="177"/>
    </row>
    <row r="2251" spans="2:52" ht="15" customHeight="1">
      <c r="B2251" s="1310">
        <v>2245</v>
      </c>
      <c r="C2251" s="548" t="s">
        <v>10504</v>
      </c>
      <c r="D2251" s="591" t="s">
        <v>230</v>
      </c>
      <c r="E2251" s="521" t="s">
        <v>4222</v>
      </c>
      <c r="F2251" s="736" t="s">
        <v>10505</v>
      </c>
      <c r="G2251" s="509" t="s">
        <v>102</v>
      </c>
      <c r="H2251" s="522" t="s">
        <v>24</v>
      </c>
      <c r="I2251" s="735">
        <v>34611</v>
      </c>
      <c r="J2251" s="1314">
        <f t="shared" ca="1" si="195"/>
        <v>27</v>
      </c>
      <c r="K2251" s="315" t="s">
        <v>24</v>
      </c>
      <c r="L2251" s="330" t="s">
        <v>24</v>
      </c>
      <c r="M2251" s="335" t="s">
        <v>24</v>
      </c>
      <c r="N2251" s="579">
        <v>42119</v>
      </c>
      <c r="O2251" s="1311" t="s">
        <v>24</v>
      </c>
      <c r="P2251" s="1311" t="s">
        <v>24</v>
      </c>
      <c r="Q2251" s="198" t="str">
        <f t="shared" si="196"/>
        <v>-</v>
      </c>
      <c r="R2251" s="181" t="str">
        <f t="shared" ca="1" si="197"/>
        <v>TIDAK MCU</v>
      </c>
      <c r="S2251" s="451" t="s">
        <v>11147</v>
      </c>
      <c r="T2251" s="1330">
        <v>44473</v>
      </c>
      <c r="U2251" s="1329">
        <v>44473</v>
      </c>
      <c r="V2251" s="1311">
        <v>44473</v>
      </c>
      <c r="W2251" s="1311" t="s">
        <v>24</v>
      </c>
      <c r="X2251" s="200"/>
      <c r="Y2251" s="201"/>
      <c r="Z2251" s="202"/>
      <c r="AA2251" s="360" t="s">
        <v>6961</v>
      </c>
      <c r="AB2251" s="360" t="s">
        <v>9107</v>
      </c>
      <c r="AC2251" s="360" t="s">
        <v>24</v>
      </c>
      <c r="AD2251" s="360" t="s">
        <v>24</v>
      </c>
      <c r="AE2251" s="360" t="s">
        <v>24</v>
      </c>
      <c r="AF2251" s="360" t="s">
        <v>24</v>
      </c>
      <c r="AG2251" s="360" t="s">
        <v>24</v>
      </c>
      <c r="AH2251" s="1305"/>
      <c r="AI2251" s="244" t="str">
        <f t="shared" si="194"/>
        <v>DR 245 SHD 465-----</v>
      </c>
      <c r="AJ2251" s="1315">
        <f t="shared" si="198"/>
        <v>42119</v>
      </c>
      <c r="AK2251" s="594" t="s">
        <v>24</v>
      </c>
      <c r="AL2251" s="1187">
        <v>42126</v>
      </c>
      <c r="AM2251" s="230"/>
      <c r="AN2251" s="232"/>
      <c r="AO2251" s="232"/>
      <c r="AP2251" s="230"/>
      <c r="AQ2251" s="180"/>
      <c r="AR2251" s="230"/>
      <c r="AS2251" s="230"/>
      <c r="AT2251" s="230"/>
      <c r="AU2251" s="230"/>
      <c r="AV2251" s="885"/>
      <c r="AW2251" s="885"/>
      <c r="AX2251" s="885"/>
      <c r="AY2251" s="885"/>
      <c r="AZ2251" s="177"/>
    </row>
    <row r="2252" spans="2:52" ht="15" customHeight="1">
      <c r="B2252" s="1310">
        <v>2246</v>
      </c>
      <c r="C2252" s="548" t="s">
        <v>10506</v>
      </c>
      <c r="D2252" s="591" t="s">
        <v>230</v>
      </c>
      <c r="E2252" s="521" t="s">
        <v>4222</v>
      </c>
      <c r="F2252" s="361" t="s">
        <v>10507</v>
      </c>
      <c r="G2252" s="509" t="s">
        <v>102</v>
      </c>
      <c r="H2252" s="522" t="s">
        <v>24</v>
      </c>
      <c r="I2252" s="735">
        <v>35812</v>
      </c>
      <c r="J2252" s="231">
        <f t="shared" ca="1" si="195"/>
        <v>24</v>
      </c>
      <c r="K2252" s="315" t="s">
        <v>24</v>
      </c>
      <c r="L2252" s="330" t="s">
        <v>24</v>
      </c>
      <c r="M2252" s="335" t="s">
        <v>24</v>
      </c>
      <c r="N2252" s="579">
        <v>43015</v>
      </c>
      <c r="O2252" s="1311" t="s">
        <v>24</v>
      </c>
      <c r="P2252" s="1311" t="s">
        <v>24</v>
      </c>
      <c r="Q2252" s="198" t="str">
        <f t="shared" si="196"/>
        <v>-</v>
      </c>
      <c r="R2252" s="181" t="str">
        <f t="shared" ca="1" si="197"/>
        <v>TIDAK MCU</v>
      </c>
      <c r="S2252" s="451" t="s">
        <v>11148</v>
      </c>
      <c r="T2252" s="904">
        <v>44578</v>
      </c>
      <c r="U2252" s="1329">
        <v>44578</v>
      </c>
      <c r="V2252" s="904" t="s">
        <v>24</v>
      </c>
      <c r="W2252" s="136" t="s">
        <v>24</v>
      </c>
      <c r="X2252" s="200"/>
      <c r="Y2252" s="201"/>
      <c r="Z2252" s="202"/>
      <c r="AA2252" s="360" t="s">
        <v>926</v>
      </c>
      <c r="AB2252" s="360" t="s">
        <v>24</v>
      </c>
      <c r="AC2252" s="360" t="s">
        <v>24</v>
      </c>
      <c r="AD2252" s="360" t="s">
        <v>24</v>
      </c>
      <c r="AE2252" s="360" t="s">
        <v>24</v>
      </c>
      <c r="AF2252" s="360" t="s">
        <v>24</v>
      </c>
      <c r="AG2252" s="360" t="s">
        <v>24</v>
      </c>
      <c r="AH2252" s="1305"/>
      <c r="AI2252" s="244" t="str">
        <f t="shared" si="194"/>
        <v>HD 465, HD 785------</v>
      </c>
      <c r="AJ2252" s="209">
        <f t="shared" si="198"/>
        <v>43015</v>
      </c>
      <c r="AK2252" s="594" t="s">
        <v>24</v>
      </c>
      <c r="AL2252" s="1187">
        <v>43022</v>
      </c>
      <c r="AM2252" s="230"/>
      <c r="AN2252" s="232"/>
      <c r="AO2252" s="232"/>
      <c r="AP2252" s="230"/>
      <c r="AQ2252" s="213"/>
      <c r="AR2252" s="230"/>
      <c r="AS2252" s="230"/>
      <c r="AT2252" s="230"/>
      <c r="AU2252" s="230"/>
      <c r="AV2252" s="177"/>
      <c r="AW2252" s="177"/>
      <c r="AX2252" s="177"/>
      <c r="AY2252" s="885"/>
      <c r="AZ2252" s="177"/>
    </row>
    <row r="2253" spans="2:52" ht="15" customHeight="1">
      <c r="B2253" s="1310">
        <v>2247</v>
      </c>
      <c r="C2253" s="548" t="s">
        <v>10508</v>
      </c>
      <c r="D2253" s="591" t="s">
        <v>230</v>
      </c>
      <c r="E2253" s="521" t="s">
        <v>4222</v>
      </c>
      <c r="F2253" s="361" t="s">
        <v>10509</v>
      </c>
      <c r="G2253" s="509" t="s">
        <v>102</v>
      </c>
      <c r="H2253" s="522" t="s">
        <v>24</v>
      </c>
      <c r="I2253" s="735">
        <v>36005</v>
      </c>
      <c r="J2253" s="231">
        <f t="shared" ca="1" si="195"/>
        <v>23</v>
      </c>
      <c r="K2253" s="315" t="s">
        <v>24</v>
      </c>
      <c r="L2253" s="330" t="s">
        <v>24</v>
      </c>
      <c r="M2253" s="335" t="s">
        <v>24</v>
      </c>
      <c r="N2253" s="579">
        <v>43015</v>
      </c>
      <c r="O2253" s="1311" t="s">
        <v>24</v>
      </c>
      <c r="P2253" s="1311" t="s">
        <v>24</v>
      </c>
      <c r="Q2253" s="198" t="str">
        <f t="shared" si="196"/>
        <v>-</v>
      </c>
      <c r="R2253" s="181" t="str">
        <f t="shared" ca="1" si="197"/>
        <v>TIDAK MCU</v>
      </c>
      <c r="S2253" s="451" t="s">
        <v>11149</v>
      </c>
      <c r="T2253" s="904">
        <v>44406</v>
      </c>
      <c r="U2253" s="1329">
        <v>44406</v>
      </c>
      <c r="V2253" s="1330" t="s">
        <v>24</v>
      </c>
      <c r="W2253" s="136" t="s">
        <v>24</v>
      </c>
      <c r="X2253" s="200"/>
      <c r="Y2253" s="201"/>
      <c r="Z2253" s="202"/>
      <c r="AA2253" s="360" t="s">
        <v>926</v>
      </c>
      <c r="AB2253" s="360" t="s">
        <v>24</v>
      </c>
      <c r="AC2253" s="360" t="s">
        <v>24</v>
      </c>
      <c r="AD2253" s="360" t="s">
        <v>24</v>
      </c>
      <c r="AE2253" s="360" t="s">
        <v>24</v>
      </c>
      <c r="AF2253" s="360" t="s">
        <v>24</v>
      </c>
      <c r="AG2253" s="360" t="s">
        <v>24</v>
      </c>
      <c r="AH2253" s="1305"/>
      <c r="AI2253" s="244" t="str">
        <f t="shared" si="194"/>
        <v>HD 465, HD 785------</v>
      </c>
      <c r="AJ2253" s="209">
        <f t="shared" si="198"/>
        <v>43015</v>
      </c>
      <c r="AK2253" s="594">
        <v>44031</v>
      </c>
      <c r="AL2253" s="1187">
        <v>43022</v>
      </c>
      <c r="AM2253" s="230"/>
      <c r="AN2253" s="232"/>
      <c r="AO2253" s="232"/>
      <c r="AP2253" s="230"/>
      <c r="AQ2253" s="1231" t="s">
        <v>3094</v>
      </c>
      <c r="AR2253" s="230"/>
      <c r="AS2253" s="230"/>
      <c r="AT2253" s="230"/>
      <c r="AU2253" s="230"/>
      <c r="AV2253" s="177"/>
      <c r="AW2253" s="177"/>
      <c r="AX2253" s="177"/>
      <c r="AY2253" s="177"/>
      <c r="AZ2253" s="177"/>
    </row>
    <row r="2254" spans="2:52" ht="15" customHeight="1">
      <c r="B2254" s="1310">
        <v>2248</v>
      </c>
      <c r="C2254" s="548" t="s">
        <v>10510</v>
      </c>
      <c r="D2254" s="361" t="s">
        <v>230</v>
      </c>
      <c r="E2254" s="521" t="s">
        <v>4222</v>
      </c>
      <c r="F2254" s="361" t="s">
        <v>10511</v>
      </c>
      <c r="G2254" s="736" t="s">
        <v>102</v>
      </c>
      <c r="H2254" s="522" t="s">
        <v>24</v>
      </c>
      <c r="I2254" s="735">
        <v>34748</v>
      </c>
      <c r="J2254" s="231">
        <f t="shared" ca="1" si="195"/>
        <v>27</v>
      </c>
      <c r="K2254" s="176" t="s">
        <v>24</v>
      </c>
      <c r="L2254" s="170" t="s">
        <v>24</v>
      </c>
      <c r="M2254" s="173" t="s">
        <v>24</v>
      </c>
      <c r="N2254" s="579">
        <v>43015</v>
      </c>
      <c r="O2254" s="1311" t="s">
        <v>24</v>
      </c>
      <c r="P2254" s="1311" t="s">
        <v>24</v>
      </c>
      <c r="Q2254" s="198" t="str">
        <f t="shared" si="196"/>
        <v>-</v>
      </c>
      <c r="R2254" s="181" t="str">
        <f t="shared" ca="1" si="197"/>
        <v>TIDAK MCU</v>
      </c>
      <c r="S2254" s="451" t="s">
        <v>11150</v>
      </c>
      <c r="T2254" s="904">
        <v>44610</v>
      </c>
      <c r="U2254" s="887">
        <v>44610</v>
      </c>
      <c r="V2254" s="1330" t="s">
        <v>24</v>
      </c>
      <c r="W2254" s="136" t="s">
        <v>24</v>
      </c>
      <c r="X2254" s="200"/>
      <c r="Y2254" s="201"/>
      <c r="Z2254" s="202"/>
      <c r="AA2254" s="360" t="s">
        <v>926</v>
      </c>
      <c r="AB2254" s="360" t="s">
        <v>24</v>
      </c>
      <c r="AC2254" s="360" t="s">
        <v>24</v>
      </c>
      <c r="AD2254" s="360" t="s">
        <v>24</v>
      </c>
      <c r="AE2254" s="360" t="s">
        <v>24</v>
      </c>
      <c r="AF2254" s="360" t="s">
        <v>24</v>
      </c>
      <c r="AG2254" s="360" t="s">
        <v>24</v>
      </c>
      <c r="AH2254" s="1305"/>
      <c r="AI2254" s="244" t="str">
        <f t="shared" si="194"/>
        <v>HD 465, HD 785------</v>
      </c>
      <c r="AJ2254" s="209">
        <f t="shared" si="198"/>
        <v>43015</v>
      </c>
      <c r="AK2254" s="594" t="s">
        <v>24</v>
      </c>
      <c r="AL2254" s="1187">
        <v>43022</v>
      </c>
      <c r="AM2254" s="230"/>
      <c r="AN2254" s="232"/>
      <c r="AO2254" s="232"/>
      <c r="AP2254" s="230"/>
      <c r="AQ2254" s="1231" t="s">
        <v>3094</v>
      </c>
      <c r="AR2254" s="230"/>
      <c r="AS2254" s="230"/>
      <c r="AT2254" s="230"/>
      <c r="AU2254" s="230"/>
      <c r="AV2254" s="177"/>
      <c r="AW2254" s="177"/>
      <c r="AX2254" s="177"/>
      <c r="AY2254" s="177"/>
      <c r="AZ2254" s="177"/>
    </row>
    <row r="2255" spans="2:52" ht="15" customHeight="1">
      <c r="B2255" s="1310">
        <v>2249</v>
      </c>
      <c r="C2255" s="548" t="s">
        <v>9278</v>
      </c>
      <c r="D2255" s="591" t="s">
        <v>226</v>
      </c>
      <c r="E2255" s="521" t="s">
        <v>4241</v>
      </c>
      <c r="F2255" s="736" t="s">
        <v>9279</v>
      </c>
      <c r="G2255" s="736" t="s">
        <v>102</v>
      </c>
      <c r="H2255" s="522" t="s">
        <v>24</v>
      </c>
      <c r="I2255" s="749">
        <v>34014</v>
      </c>
      <c r="J2255" s="231">
        <f t="shared" ca="1" si="195"/>
        <v>29</v>
      </c>
      <c r="K2255" s="176" t="s">
        <v>24</v>
      </c>
      <c r="L2255" s="170" t="s">
        <v>24</v>
      </c>
      <c r="M2255" s="173" t="s">
        <v>24</v>
      </c>
      <c r="N2255" s="532">
        <v>42014</v>
      </c>
      <c r="O2255" s="1311" t="s">
        <v>24</v>
      </c>
      <c r="P2255" s="1311" t="s">
        <v>24</v>
      </c>
      <c r="Q2255" s="198" t="str">
        <f t="shared" si="196"/>
        <v>-</v>
      </c>
      <c r="R2255" s="181" t="str">
        <f t="shared" ca="1" si="197"/>
        <v>TIDAK MCU</v>
      </c>
      <c r="S2255" s="451" t="s">
        <v>9839</v>
      </c>
      <c r="T2255" s="904">
        <v>44606</v>
      </c>
      <c r="U2255" s="1329">
        <v>44606</v>
      </c>
      <c r="V2255" s="1330" t="s">
        <v>24</v>
      </c>
      <c r="W2255" s="136" t="s">
        <v>24</v>
      </c>
      <c r="X2255" s="200"/>
      <c r="Y2255" s="201"/>
      <c r="Z2255" s="202"/>
      <c r="AA2255" s="363" t="s">
        <v>926</v>
      </c>
      <c r="AB2255" s="363" t="s">
        <v>9969</v>
      </c>
      <c r="AC2255" s="361" t="s">
        <v>24</v>
      </c>
      <c r="AD2255" s="361" t="s">
        <v>24</v>
      </c>
      <c r="AE2255" s="361" t="s">
        <v>24</v>
      </c>
      <c r="AF2255" s="361" t="s">
        <v>24</v>
      </c>
      <c r="AG2255" s="361" t="s">
        <v>24</v>
      </c>
      <c r="AH2255" s="902"/>
      <c r="AI2255" s="244" t="str">
        <f t="shared" si="194"/>
        <v>HD 465, HD 785HM  400-----</v>
      </c>
      <c r="AJ2255" s="209">
        <f t="shared" si="198"/>
        <v>42014</v>
      </c>
      <c r="AK2255" s="594">
        <v>43683</v>
      </c>
      <c r="AL2255" s="1187">
        <v>43684</v>
      </c>
      <c r="AM2255" s="230"/>
      <c r="AN2255" s="232"/>
      <c r="AO2255" s="232"/>
      <c r="AP2255" s="230"/>
      <c r="AQ2255" s="1231" t="s">
        <v>3094</v>
      </c>
      <c r="AR2255" s="230"/>
      <c r="AS2255" s="230"/>
      <c r="AT2255" s="230"/>
      <c r="AU2255" s="230"/>
      <c r="AV2255" s="885"/>
      <c r="AW2255" s="885"/>
      <c r="AX2255" s="885"/>
      <c r="AY2255" s="885"/>
      <c r="AZ2255" s="177"/>
    </row>
    <row r="2256" spans="2:52" ht="15" customHeight="1">
      <c r="B2256" s="1310">
        <v>2250</v>
      </c>
      <c r="C2256" s="548" t="s">
        <v>10514</v>
      </c>
      <c r="D2256" s="591" t="s">
        <v>230</v>
      </c>
      <c r="E2256" s="521" t="s">
        <v>4222</v>
      </c>
      <c r="F2256" s="361" t="s">
        <v>10515</v>
      </c>
      <c r="G2256" s="736" t="s">
        <v>102</v>
      </c>
      <c r="H2256" s="522" t="s">
        <v>24</v>
      </c>
      <c r="I2256" s="735">
        <v>36224</v>
      </c>
      <c r="J2256" s="903">
        <f t="shared" ca="1" si="195"/>
        <v>23</v>
      </c>
      <c r="K2256" s="176" t="s">
        <v>24</v>
      </c>
      <c r="L2256" s="170" t="s">
        <v>24</v>
      </c>
      <c r="M2256" s="173" t="s">
        <v>24</v>
      </c>
      <c r="N2256" s="579">
        <v>43015</v>
      </c>
      <c r="O2256" s="1311" t="s">
        <v>24</v>
      </c>
      <c r="P2256" s="1311" t="s">
        <v>24</v>
      </c>
      <c r="Q2256" s="198" t="str">
        <f t="shared" si="196"/>
        <v>-</v>
      </c>
      <c r="R2256" s="181" t="str">
        <f t="shared" ca="1" si="197"/>
        <v>TIDAK MCU</v>
      </c>
      <c r="S2256" s="451" t="s">
        <v>11152</v>
      </c>
      <c r="T2256" s="904">
        <v>44625</v>
      </c>
      <c r="U2256" s="887">
        <v>44625</v>
      </c>
      <c r="V2256" s="904" t="s">
        <v>24</v>
      </c>
      <c r="W2256" s="136" t="s">
        <v>24</v>
      </c>
      <c r="X2256" s="200"/>
      <c r="Y2256" s="201"/>
      <c r="Z2256" s="202"/>
      <c r="AA2256" s="360" t="s">
        <v>926</v>
      </c>
      <c r="AB2256" s="360" t="s">
        <v>24</v>
      </c>
      <c r="AC2256" s="360" t="s">
        <v>24</v>
      </c>
      <c r="AD2256" s="360" t="s">
        <v>24</v>
      </c>
      <c r="AE2256" s="360" t="s">
        <v>24</v>
      </c>
      <c r="AF2256" s="360" t="s">
        <v>24</v>
      </c>
      <c r="AG2256" s="360" t="s">
        <v>24</v>
      </c>
      <c r="AH2256" s="1305"/>
      <c r="AI2256" s="244" t="str">
        <f t="shared" ref="AI2256:AI2319" si="199">+CONCATENATE(AA2256,AB2256,AC2256,AD2256,AE2256,AF2256,AG2256)</f>
        <v>HD 465, HD 785------</v>
      </c>
      <c r="AJ2256" s="1307">
        <f t="shared" si="198"/>
        <v>43015</v>
      </c>
      <c r="AK2256" s="594" t="s">
        <v>24</v>
      </c>
      <c r="AL2256" s="1187">
        <v>43022</v>
      </c>
      <c r="AM2256" s="230"/>
      <c r="AN2256" s="232"/>
      <c r="AO2256" s="232"/>
      <c r="AP2256" s="230"/>
      <c r="AQ2256" s="180"/>
      <c r="AR2256" s="230"/>
      <c r="AS2256" s="230"/>
      <c r="AT2256" s="230"/>
      <c r="AU2256" s="230"/>
      <c r="AV2256" s="885"/>
      <c r="AW2256" s="885"/>
      <c r="AX2256" s="885"/>
      <c r="AY2256" s="885"/>
      <c r="AZ2256" s="177"/>
    </row>
    <row r="2257" spans="2:60" ht="15" customHeight="1">
      <c r="B2257" s="1310">
        <v>2251</v>
      </c>
      <c r="C2257" s="548" t="s">
        <v>10516</v>
      </c>
      <c r="D2257" s="591" t="s">
        <v>230</v>
      </c>
      <c r="E2257" s="521" t="s">
        <v>4222</v>
      </c>
      <c r="F2257" s="361" t="s">
        <v>10517</v>
      </c>
      <c r="G2257" s="736" t="s">
        <v>102</v>
      </c>
      <c r="H2257" s="522" t="s">
        <v>24</v>
      </c>
      <c r="I2257" s="735">
        <v>35262</v>
      </c>
      <c r="J2257" s="903">
        <f t="shared" ca="1" si="195"/>
        <v>25</v>
      </c>
      <c r="K2257" s="176" t="s">
        <v>24</v>
      </c>
      <c r="L2257" s="170" t="s">
        <v>24</v>
      </c>
      <c r="M2257" s="173" t="s">
        <v>24</v>
      </c>
      <c r="N2257" s="579">
        <v>43015</v>
      </c>
      <c r="O2257" s="1311" t="s">
        <v>24</v>
      </c>
      <c r="P2257" s="1311" t="s">
        <v>24</v>
      </c>
      <c r="Q2257" s="198" t="str">
        <f t="shared" si="196"/>
        <v>-</v>
      </c>
      <c r="R2257" s="181" t="str">
        <f t="shared" ca="1" si="197"/>
        <v>TIDAK MCU</v>
      </c>
      <c r="S2257" s="451" t="s">
        <v>11153</v>
      </c>
      <c r="T2257" s="904">
        <v>44393</v>
      </c>
      <c r="U2257" s="887">
        <v>44393</v>
      </c>
      <c r="V2257" s="904" t="s">
        <v>24</v>
      </c>
      <c r="W2257" s="136" t="s">
        <v>24</v>
      </c>
      <c r="X2257" s="200"/>
      <c r="Y2257" s="201"/>
      <c r="Z2257" s="202"/>
      <c r="AA2257" s="360" t="s">
        <v>926</v>
      </c>
      <c r="AB2257" s="360" t="s">
        <v>24</v>
      </c>
      <c r="AC2257" s="360" t="s">
        <v>24</v>
      </c>
      <c r="AD2257" s="360" t="s">
        <v>24</v>
      </c>
      <c r="AE2257" s="360" t="s">
        <v>24</v>
      </c>
      <c r="AF2257" s="360" t="s">
        <v>24</v>
      </c>
      <c r="AG2257" s="360" t="s">
        <v>24</v>
      </c>
      <c r="AH2257" s="369"/>
      <c r="AI2257" s="244" t="str">
        <f t="shared" si="199"/>
        <v>HD 465, HD 785------</v>
      </c>
      <c r="AJ2257" s="209">
        <f t="shared" si="198"/>
        <v>43015</v>
      </c>
      <c r="AK2257" s="594" t="s">
        <v>24</v>
      </c>
      <c r="AL2257" s="1187">
        <v>43022</v>
      </c>
      <c r="AM2257" s="230"/>
      <c r="AN2257" s="232"/>
      <c r="AO2257" s="232"/>
      <c r="AP2257" s="230"/>
      <c r="AQ2257" s="1231" t="s">
        <v>3094</v>
      </c>
      <c r="AR2257" s="230"/>
      <c r="AS2257" s="230"/>
      <c r="AT2257" s="230"/>
      <c r="AU2257" s="230"/>
      <c r="AV2257" s="885"/>
      <c r="AW2257" s="885"/>
      <c r="AX2257" s="885"/>
      <c r="AY2257" s="885"/>
      <c r="AZ2257" s="177"/>
    </row>
    <row r="2258" spans="2:60" ht="15" customHeight="1">
      <c r="B2258" s="1310">
        <v>2252</v>
      </c>
      <c r="C2258" s="548" t="s">
        <v>10518</v>
      </c>
      <c r="D2258" s="591" t="s">
        <v>230</v>
      </c>
      <c r="E2258" s="521" t="s">
        <v>4222</v>
      </c>
      <c r="F2258" s="361" t="s">
        <v>10519</v>
      </c>
      <c r="G2258" s="736" t="s">
        <v>102</v>
      </c>
      <c r="H2258" s="522" t="s">
        <v>24</v>
      </c>
      <c r="I2258" s="733">
        <v>35981</v>
      </c>
      <c r="J2258" s="231">
        <f t="shared" ca="1" si="195"/>
        <v>23</v>
      </c>
      <c r="K2258" s="176" t="s">
        <v>24</v>
      </c>
      <c r="L2258" s="170" t="s">
        <v>24</v>
      </c>
      <c r="M2258" s="173" t="s">
        <v>24</v>
      </c>
      <c r="N2258" s="579">
        <v>43015</v>
      </c>
      <c r="O2258" s="1311" t="s">
        <v>24</v>
      </c>
      <c r="P2258" s="1311" t="s">
        <v>24</v>
      </c>
      <c r="Q2258" s="198" t="str">
        <f t="shared" si="196"/>
        <v>-</v>
      </c>
      <c r="R2258" s="181" t="str">
        <f t="shared" ca="1" si="197"/>
        <v>TIDAK MCU</v>
      </c>
      <c r="S2258" s="451" t="s">
        <v>11154</v>
      </c>
      <c r="T2258" s="904">
        <v>44382</v>
      </c>
      <c r="U2258" s="887">
        <v>44382</v>
      </c>
      <c r="V2258" s="904" t="s">
        <v>24</v>
      </c>
      <c r="W2258" s="136" t="s">
        <v>24</v>
      </c>
      <c r="X2258" s="200"/>
      <c r="Y2258" s="201"/>
      <c r="Z2258" s="202"/>
      <c r="AA2258" s="365" t="s">
        <v>926</v>
      </c>
      <c r="AB2258" s="360" t="s">
        <v>24</v>
      </c>
      <c r="AC2258" s="360" t="s">
        <v>24</v>
      </c>
      <c r="AD2258" s="360" t="s">
        <v>24</v>
      </c>
      <c r="AE2258" s="360" t="s">
        <v>24</v>
      </c>
      <c r="AF2258" s="360" t="s">
        <v>24</v>
      </c>
      <c r="AG2258" s="360" t="s">
        <v>24</v>
      </c>
      <c r="AH2258" s="1305"/>
      <c r="AI2258" s="244" t="str">
        <f t="shared" si="199"/>
        <v>HD 465, HD 785------</v>
      </c>
      <c r="AJ2258" s="209">
        <f t="shared" si="198"/>
        <v>43015</v>
      </c>
      <c r="AK2258" s="594" t="s">
        <v>24</v>
      </c>
      <c r="AL2258" s="1187">
        <v>43022</v>
      </c>
      <c r="AM2258" s="230"/>
      <c r="AN2258" s="232"/>
      <c r="AO2258" s="232"/>
      <c r="AP2258" s="230"/>
      <c r="AQ2258" s="1231" t="s">
        <v>3094</v>
      </c>
      <c r="AR2258" s="230"/>
      <c r="AS2258" s="230"/>
      <c r="AT2258" s="230"/>
      <c r="AU2258" s="230"/>
      <c r="AV2258" s="177"/>
      <c r="AW2258" s="177"/>
      <c r="AX2258" s="177"/>
      <c r="AY2258" s="177"/>
      <c r="AZ2258" s="177"/>
    </row>
    <row r="2259" spans="2:60" ht="15" customHeight="1">
      <c r="B2259" s="1310">
        <v>2253</v>
      </c>
      <c r="C2259" s="548" t="s">
        <v>10520</v>
      </c>
      <c r="D2259" s="591" t="s">
        <v>230</v>
      </c>
      <c r="E2259" s="521" t="s">
        <v>4222</v>
      </c>
      <c r="F2259" s="361" t="s">
        <v>10521</v>
      </c>
      <c r="G2259" s="736" t="s">
        <v>102</v>
      </c>
      <c r="H2259" s="522" t="s">
        <v>24</v>
      </c>
      <c r="I2259" s="733">
        <v>35949</v>
      </c>
      <c r="J2259" s="231">
        <f t="shared" ca="1" si="195"/>
        <v>23</v>
      </c>
      <c r="K2259" s="176" t="s">
        <v>24</v>
      </c>
      <c r="L2259" s="170" t="s">
        <v>24</v>
      </c>
      <c r="M2259" s="173" t="s">
        <v>24</v>
      </c>
      <c r="N2259" s="579">
        <v>43015</v>
      </c>
      <c r="O2259" s="1311" t="s">
        <v>24</v>
      </c>
      <c r="P2259" s="1311" t="s">
        <v>24</v>
      </c>
      <c r="Q2259" s="198" t="str">
        <f t="shared" si="196"/>
        <v>-</v>
      </c>
      <c r="R2259" s="181" t="str">
        <f t="shared" ca="1" si="197"/>
        <v>TIDAK MCU</v>
      </c>
      <c r="S2259" s="451" t="s">
        <v>11155</v>
      </c>
      <c r="T2259" s="904">
        <v>44350</v>
      </c>
      <c r="U2259" s="887">
        <v>44350</v>
      </c>
      <c r="V2259" s="904" t="s">
        <v>24</v>
      </c>
      <c r="W2259" s="136" t="s">
        <v>24</v>
      </c>
      <c r="X2259" s="200"/>
      <c r="Y2259" s="201"/>
      <c r="Z2259" s="202"/>
      <c r="AA2259" s="360" t="s">
        <v>926</v>
      </c>
      <c r="AB2259" s="360" t="s">
        <v>24</v>
      </c>
      <c r="AC2259" s="360" t="s">
        <v>24</v>
      </c>
      <c r="AD2259" s="360" t="s">
        <v>24</v>
      </c>
      <c r="AE2259" s="360" t="s">
        <v>24</v>
      </c>
      <c r="AF2259" s="360" t="s">
        <v>24</v>
      </c>
      <c r="AG2259" s="360" t="s">
        <v>24</v>
      </c>
      <c r="AH2259" s="1305"/>
      <c r="AI2259" s="244" t="str">
        <f t="shared" si="199"/>
        <v>HD 465, HD 785------</v>
      </c>
      <c r="AJ2259" s="209">
        <f t="shared" si="198"/>
        <v>43015</v>
      </c>
      <c r="AK2259" s="594">
        <v>44031</v>
      </c>
      <c r="AL2259" s="1187">
        <v>43022</v>
      </c>
      <c r="AM2259" s="230"/>
      <c r="AN2259" s="232"/>
      <c r="AO2259" s="232"/>
      <c r="AP2259" s="230"/>
      <c r="AQ2259" s="462" t="s">
        <v>3094</v>
      </c>
      <c r="AR2259" s="230"/>
      <c r="AS2259" s="230"/>
      <c r="AT2259" s="230"/>
      <c r="AU2259" s="230"/>
      <c r="AV2259" s="177"/>
      <c r="AW2259" s="177"/>
      <c r="AX2259" s="177"/>
      <c r="AY2259" s="177"/>
      <c r="AZ2259" s="177"/>
    </row>
    <row r="2260" spans="2:60" ht="15" customHeight="1">
      <c r="B2260" s="1310">
        <v>2254</v>
      </c>
      <c r="C2260" s="548" t="s">
        <v>10522</v>
      </c>
      <c r="D2260" s="361" t="s">
        <v>230</v>
      </c>
      <c r="E2260" s="521" t="s">
        <v>4222</v>
      </c>
      <c r="F2260" s="361" t="s">
        <v>10523</v>
      </c>
      <c r="G2260" s="736" t="s">
        <v>102</v>
      </c>
      <c r="H2260" s="522" t="s">
        <v>24</v>
      </c>
      <c r="I2260" s="733">
        <v>36154</v>
      </c>
      <c r="J2260" s="903">
        <f t="shared" ca="1" si="195"/>
        <v>23</v>
      </c>
      <c r="K2260" s="176" t="s">
        <v>24</v>
      </c>
      <c r="L2260" s="170" t="s">
        <v>24</v>
      </c>
      <c r="M2260" s="173" t="s">
        <v>24</v>
      </c>
      <c r="N2260" s="579">
        <v>43015</v>
      </c>
      <c r="O2260" s="1311" t="s">
        <v>24</v>
      </c>
      <c r="P2260" s="1311" t="s">
        <v>24</v>
      </c>
      <c r="Q2260" s="198" t="str">
        <f t="shared" si="196"/>
        <v>-</v>
      </c>
      <c r="R2260" s="181" t="str">
        <f t="shared" ca="1" si="197"/>
        <v>TIDAK MCU</v>
      </c>
      <c r="S2260" s="451" t="s">
        <v>11156</v>
      </c>
      <c r="T2260" s="904">
        <v>44555</v>
      </c>
      <c r="U2260" s="887">
        <v>44555</v>
      </c>
      <c r="V2260" s="904" t="s">
        <v>24</v>
      </c>
      <c r="W2260" s="136" t="s">
        <v>24</v>
      </c>
      <c r="X2260" s="200"/>
      <c r="Y2260" s="201"/>
      <c r="Z2260" s="202"/>
      <c r="AA2260" s="360" t="s">
        <v>926</v>
      </c>
      <c r="AB2260" s="360" t="s">
        <v>24</v>
      </c>
      <c r="AC2260" s="360" t="s">
        <v>24</v>
      </c>
      <c r="AD2260" s="360" t="s">
        <v>24</v>
      </c>
      <c r="AE2260" s="360" t="s">
        <v>24</v>
      </c>
      <c r="AF2260" s="360" t="s">
        <v>24</v>
      </c>
      <c r="AG2260" s="360" t="s">
        <v>24</v>
      </c>
      <c r="AH2260" s="1305"/>
      <c r="AI2260" s="244" t="str">
        <f t="shared" si="199"/>
        <v>HD 465, HD 785------</v>
      </c>
      <c r="AJ2260" s="209">
        <f t="shared" si="198"/>
        <v>43015</v>
      </c>
      <c r="AK2260" s="594" t="s">
        <v>24</v>
      </c>
      <c r="AL2260" s="1187">
        <v>43022</v>
      </c>
      <c r="AM2260" s="230"/>
      <c r="AN2260" s="232"/>
      <c r="AO2260" s="232"/>
      <c r="AP2260" s="230"/>
      <c r="AQ2260" s="180"/>
      <c r="AR2260" s="230"/>
      <c r="AS2260" s="230"/>
      <c r="AT2260" s="230"/>
      <c r="AU2260" s="230"/>
      <c r="AV2260" s="885"/>
      <c r="AW2260" s="885"/>
      <c r="AX2260" s="885"/>
      <c r="AY2260" s="885"/>
      <c r="AZ2260" s="177"/>
    </row>
    <row r="2261" spans="2:60" ht="15" customHeight="1">
      <c r="B2261" s="1310">
        <v>2255</v>
      </c>
      <c r="C2261" s="548" t="s">
        <v>10524</v>
      </c>
      <c r="D2261" s="591" t="s">
        <v>230</v>
      </c>
      <c r="E2261" s="521" t="s">
        <v>4222</v>
      </c>
      <c r="F2261" s="361" t="s">
        <v>10525</v>
      </c>
      <c r="G2261" s="736" t="s">
        <v>102</v>
      </c>
      <c r="H2261" s="522" t="s">
        <v>24</v>
      </c>
      <c r="I2261" s="733">
        <v>36277</v>
      </c>
      <c r="J2261" s="231">
        <f t="shared" ca="1" si="195"/>
        <v>22</v>
      </c>
      <c r="K2261" s="176" t="s">
        <v>24</v>
      </c>
      <c r="L2261" s="170" t="s">
        <v>24</v>
      </c>
      <c r="M2261" s="173" t="s">
        <v>24</v>
      </c>
      <c r="N2261" s="579">
        <v>43015</v>
      </c>
      <c r="O2261" s="1311" t="s">
        <v>24</v>
      </c>
      <c r="P2261" s="1311" t="s">
        <v>24</v>
      </c>
      <c r="Q2261" s="198" t="str">
        <f t="shared" si="196"/>
        <v>-</v>
      </c>
      <c r="R2261" s="181" t="str">
        <f t="shared" ca="1" si="197"/>
        <v>TIDAK MCU</v>
      </c>
      <c r="S2261" s="451" t="s">
        <v>11157</v>
      </c>
      <c r="T2261" s="904">
        <v>44678</v>
      </c>
      <c r="U2261" s="1329">
        <v>44678</v>
      </c>
      <c r="V2261" s="1313" t="s">
        <v>24</v>
      </c>
      <c r="W2261" s="136" t="s">
        <v>24</v>
      </c>
      <c r="X2261" s="200"/>
      <c r="Y2261" s="201"/>
      <c r="Z2261" s="202"/>
      <c r="AA2261" s="360" t="s">
        <v>926</v>
      </c>
      <c r="AB2261" s="360" t="s">
        <v>24</v>
      </c>
      <c r="AC2261" s="360" t="s">
        <v>24</v>
      </c>
      <c r="AD2261" s="360" t="s">
        <v>24</v>
      </c>
      <c r="AE2261" s="360" t="s">
        <v>24</v>
      </c>
      <c r="AF2261" s="360" t="s">
        <v>24</v>
      </c>
      <c r="AG2261" s="360" t="s">
        <v>24</v>
      </c>
      <c r="AH2261" s="1305"/>
      <c r="AI2261" s="244" t="str">
        <f t="shared" si="199"/>
        <v>HD 465, HD 785------</v>
      </c>
      <c r="AJ2261" s="1307">
        <f t="shared" si="198"/>
        <v>43015</v>
      </c>
      <c r="AK2261" s="594" t="s">
        <v>24</v>
      </c>
      <c r="AL2261" s="1187">
        <v>43022</v>
      </c>
      <c r="AM2261" s="230"/>
      <c r="AN2261" s="232"/>
      <c r="AO2261" s="232"/>
      <c r="AP2261" s="230"/>
      <c r="AQ2261" s="462" t="s">
        <v>3094</v>
      </c>
      <c r="AR2261" s="230"/>
      <c r="AS2261" s="230"/>
      <c r="AT2261" s="230"/>
      <c r="AU2261" s="230"/>
      <c r="AV2261" s="177"/>
      <c r="AW2261" s="177"/>
      <c r="AX2261" s="177"/>
      <c r="AY2261" s="177"/>
      <c r="AZ2261" s="177"/>
    </row>
    <row r="2262" spans="2:60" ht="15" customHeight="1">
      <c r="B2262" s="1310">
        <v>2256</v>
      </c>
      <c r="C2262" s="548" t="s">
        <v>10526</v>
      </c>
      <c r="D2262" s="591" t="s">
        <v>230</v>
      </c>
      <c r="E2262" s="521" t="s">
        <v>4222</v>
      </c>
      <c r="F2262" s="736" t="s">
        <v>10527</v>
      </c>
      <c r="G2262" s="736" t="s">
        <v>102</v>
      </c>
      <c r="H2262" s="522" t="s">
        <v>24</v>
      </c>
      <c r="I2262" s="211">
        <v>32849</v>
      </c>
      <c r="J2262" s="231">
        <f t="shared" ca="1" si="195"/>
        <v>32</v>
      </c>
      <c r="K2262" s="176" t="s">
        <v>24</v>
      </c>
      <c r="L2262" s="170" t="s">
        <v>24</v>
      </c>
      <c r="M2262" s="173" t="s">
        <v>24</v>
      </c>
      <c r="N2262" s="579">
        <v>42782</v>
      </c>
      <c r="O2262" s="1311" t="s">
        <v>24</v>
      </c>
      <c r="P2262" s="1311" t="s">
        <v>24</v>
      </c>
      <c r="Q2262" s="198" t="str">
        <f t="shared" si="196"/>
        <v>-</v>
      </c>
      <c r="R2262" s="181" t="str">
        <f t="shared" ca="1" si="197"/>
        <v>TIDAK MCU</v>
      </c>
      <c r="S2262" s="451" t="s">
        <v>11158</v>
      </c>
      <c r="T2262" s="1330">
        <v>44537</v>
      </c>
      <c r="U2262" s="1329">
        <v>44537</v>
      </c>
      <c r="V2262" s="1330" t="s">
        <v>24</v>
      </c>
      <c r="W2262" s="136" t="s">
        <v>24</v>
      </c>
      <c r="X2262" s="200"/>
      <c r="Y2262" s="201"/>
      <c r="Z2262" s="202"/>
      <c r="AA2262" s="360" t="s">
        <v>932</v>
      </c>
      <c r="AB2262" s="360" t="s">
        <v>930</v>
      </c>
      <c r="AC2262" s="360" t="s">
        <v>6967</v>
      </c>
      <c r="AD2262" s="360" t="s">
        <v>6968</v>
      </c>
      <c r="AE2262" s="360" t="s">
        <v>24</v>
      </c>
      <c r="AF2262" s="360" t="s">
        <v>24</v>
      </c>
      <c r="AG2262" s="360" t="s">
        <v>24</v>
      </c>
      <c r="AH2262" s="1305"/>
      <c r="AI2262" s="244" t="str">
        <f t="shared" si="199"/>
        <v>PC 200 - PC 1250HM 400HITACHI ZX 870HITACHI EX 1200---</v>
      </c>
      <c r="AJ2262" s="1315">
        <f t="shared" si="198"/>
        <v>42782</v>
      </c>
      <c r="AK2262" s="594">
        <v>43571</v>
      </c>
      <c r="AL2262" s="1187">
        <v>43571</v>
      </c>
      <c r="AM2262" s="230"/>
      <c r="AN2262" s="232"/>
      <c r="AO2262" s="232"/>
      <c r="AP2262" s="230"/>
      <c r="AQ2262" s="462" t="s">
        <v>3094</v>
      </c>
      <c r="AR2262" s="230"/>
      <c r="AS2262" s="230"/>
      <c r="AT2262" s="230"/>
      <c r="AU2262" s="230"/>
      <c r="AV2262" s="177"/>
      <c r="AW2262" s="177"/>
      <c r="AX2262" s="177"/>
      <c r="AY2262" s="177"/>
      <c r="AZ2262" s="177"/>
    </row>
    <row r="2263" spans="2:60" ht="15" customHeight="1">
      <c r="B2263" s="1310">
        <v>2257</v>
      </c>
      <c r="C2263" s="548" t="s">
        <v>10528</v>
      </c>
      <c r="D2263" s="591" t="s">
        <v>230</v>
      </c>
      <c r="E2263" s="521" t="s">
        <v>4222</v>
      </c>
      <c r="F2263" s="361" t="s">
        <v>10529</v>
      </c>
      <c r="G2263" s="736" t="s">
        <v>102</v>
      </c>
      <c r="H2263" s="522" t="s">
        <v>24</v>
      </c>
      <c r="I2263" s="733">
        <v>35857</v>
      </c>
      <c r="J2263" s="903">
        <f t="shared" ca="1" si="195"/>
        <v>24</v>
      </c>
      <c r="K2263" s="176" t="s">
        <v>24</v>
      </c>
      <c r="L2263" s="170" t="s">
        <v>24</v>
      </c>
      <c r="M2263" s="173" t="s">
        <v>24</v>
      </c>
      <c r="N2263" s="579">
        <v>43082</v>
      </c>
      <c r="O2263" s="1311" t="s">
        <v>24</v>
      </c>
      <c r="P2263" s="1311" t="s">
        <v>24</v>
      </c>
      <c r="Q2263" s="198" t="str">
        <f t="shared" si="196"/>
        <v>-</v>
      </c>
      <c r="R2263" s="181" t="str">
        <f t="shared" ca="1" si="197"/>
        <v>TIDAK MCU</v>
      </c>
      <c r="S2263" s="451" t="s">
        <v>11159</v>
      </c>
      <c r="T2263" s="904">
        <v>44623</v>
      </c>
      <c r="U2263" s="887">
        <v>44623</v>
      </c>
      <c r="V2263" s="1330" t="s">
        <v>24</v>
      </c>
      <c r="W2263" s="136" t="s">
        <v>24</v>
      </c>
      <c r="X2263" s="200"/>
      <c r="Y2263" s="201"/>
      <c r="Z2263" s="202"/>
      <c r="AA2263" s="360" t="s">
        <v>9107</v>
      </c>
      <c r="AB2263" s="360" t="s">
        <v>24</v>
      </c>
      <c r="AC2263" s="360" t="s">
        <v>24</v>
      </c>
      <c r="AD2263" s="360" t="s">
        <v>24</v>
      </c>
      <c r="AE2263" s="360" t="s">
        <v>24</v>
      </c>
      <c r="AF2263" s="360" t="s">
        <v>24</v>
      </c>
      <c r="AG2263" s="360" t="s">
        <v>24</v>
      </c>
      <c r="AH2263" s="1305"/>
      <c r="AI2263" s="244" t="str">
        <f t="shared" si="199"/>
        <v>HD 465------</v>
      </c>
      <c r="AJ2263" s="1307">
        <f t="shared" si="198"/>
        <v>43082</v>
      </c>
      <c r="AK2263" s="594">
        <v>43977</v>
      </c>
      <c r="AL2263" s="1187">
        <v>43089</v>
      </c>
      <c r="AM2263" s="230"/>
      <c r="AN2263" s="232"/>
      <c r="AO2263" s="232"/>
      <c r="AP2263" s="230"/>
      <c r="AQ2263" s="1231" t="s">
        <v>3094</v>
      </c>
      <c r="AR2263" s="230"/>
      <c r="AS2263" s="230"/>
      <c r="AT2263" s="230"/>
      <c r="AU2263" s="230"/>
      <c r="AV2263" s="885"/>
      <c r="AW2263" s="885"/>
      <c r="AX2263" s="885"/>
      <c r="AY2263" s="885"/>
      <c r="AZ2263" s="177"/>
    </row>
    <row r="2264" spans="2:60" ht="15" customHeight="1">
      <c r="B2264" s="1310">
        <v>2258</v>
      </c>
      <c r="C2264" s="1502" t="s">
        <v>10530</v>
      </c>
      <c r="D2264" s="1563" t="s">
        <v>10531</v>
      </c>
      <c r="E2264" s="709" t="s">
        <v>4222</v>
      </c>
      <c r="F2264" s="1563" t="s">
        <v>10532</v>
      </c>
      <c r="G2264" s="1624" t="s">
        <v>102</v>
      </c>
      <c r="H2264" s="1643" t="s">
        <v>24</v>
      </c>
      <c r="I2264" s="1783">
        <v>31832</v>
      </c>
      <c r="J2264" s="445">
        <f t="shared" ca="1" si="195"/>
        <v>35</v>
      </c>
      <c r="K2264" s="916" t="s">
        <v>83</v>
      </c>
      <c r="L2264" s="918" t="s">
        <v>24</v>
      </c>
      <c r="M2264" s="919">
        <v>44251</v>
      </c>
      <c r="N2264" s="1753">
        <v>41616</v>
      </c>
      <c r="O2264" s="446" t="s">
        <v>24</v>
      </c>
      <c r="P2264" s="446" t="s">
        <v>24</v>
      </c>
      <c r="Q2264" s="920" t="str">
        <f t="shared" si="196"/>
        <v>-</v>
      </c>
      <c r="R2264" s="919" t="str">
        <f t="shared" ca="1" si="197"/>
        <v>TIDAK MCU</v>
      </c>
      <c r="S2264" s="517" t="s">
        <v>11160</v>
      </c>
      <c r="T2264" s="446">
        <v>44616</v>
      </c>
      <c r="U2264" s="517">
        <v>44616</v>
      </c>
      <c r="V2264" s="446" t="s">
        <v>24</v>
      </c>
      <c r="W2264" s="446" t="s">
        <v>24</v>
      </c>
      <c r="X2264" s="1492"/>
      <c r="Y2264" s="922"/>
      <c r="Z2264" s="1949"/>
      <c r="AA2264" s="1563" t="s">
        <v>100</v>
      </c>
      <c r="AB2264" s="1563" t="s">
        <v>24</v>
      </c>
      <c r="AC2264" s="1563" t="s">
        <v>24</v>
      </c>
      <c r="AD2264" s="1563" t="s">
        <v>24</v>
      </c>
      <c r="AE2264" s="1563" t="s">
        <v>24</v>
      </c>
      <c r="AF2264" s="1563" t="s">
        <v>24</v>
      </c>
      <c r="AG2264" s="1563" t="s">
        <v>24</v>
      </c>
      <c r="AH2264" s="1577"/>
      <c r="AI2264" s="244" t="str">
        <f t="shared" si="199"/>
        <v>LIGHT VEHICLE------</v>
      </c>
      <c r="AJ2264" s="878">
        <f t="shared" si="198"/>
        <v>41616</v>
      </c>
      <c r="AK2264" s="1753" t="s">
        <v>24</v>
      </c>
      <c r="AL2264" s="1998">
        <v>41623</v>
      </c>
      <c r="AM2264" s="877"/>
      <c r="AN2264" s="877"/>
      <c r="AO2264" s="877"/>
      <c r="AP2264" s="877"/>
      <c r="AQ2264" s="2001" t="s">
        <v>6564</v>
      </c>
      <c r="AR2264" s="877"/>
      <c r="AS2264" s="877"/>
      <c r="AT2264" s="877" t="s">
        <v>11598</v>
      </c>
      <c r="AU2264" s="877"/>
      <c r="AV2264" s="458"/>
      <c r="AW2264" s="458"/>
      <c r="AX2264" s="458"/>
      <c r="AY2264" s="458"/>
      <c r="AZ2264" s="177"/>
    </row>
    <row r="2265" spans="2:60" ht="15" customHeight="1">
      <c r="B2265" s="1310">
        <v>2259</v>
      </c>
      <c r="C2265" s="548" t="s">
        <v>10533</v>
      </c>
      <c r="D2265" s="591" t="s">
        <v>230</v>
      </c>
      <c r="E2265" s="521" t="s">
        <v>4222</v>
      </c>
      <c r="F2265" s="361" t="s">
        <v>10534</v>
      </c>
      <c r="G2265" s="736" t="s">
        <v>102</v>
      </c>
      <c r="H2265" s="522" t="s">
        <v>24</v>
      </c>
      <c r="I2265" s="733">
        <v>36105</v>
      </c>
      <c r="J2265" s="231">
        <f t="shared" ca="1" si="195"/>
        <v>23</v>
      </c>
      <c r="K2265" s="176" t="s">
        <v>24</v>
      </c>
      <c r="L2265" s="170" t="s">
        <v>24</v>
      </c>
      <c r="M2265" s="173" t="s">
        <v>24</v>
      </c>
      <c r="N2265" s="579">
        <v>43082</v>
      </c>
      <c r="O2265" s="1311" t="s">
        <v>24</v>
      </c>
      <c r="P2265" s="1311" t="s">
        <v>24</v>
      </c>
      <c r="Q2265" s="198" t="str">
        <f t="shared" si="196"/>
        <v>-</v>
      </c>
      <c r="R2265" s="181" t="str">
        <f t="shared" ca="1" si="197"/>
        <v>TIDAK MCU</v>
      </c>
      <c r="S2265" s="451" t="s">
        <v>11161</v>
      </c>
      <c r="T2265" s="904">
        <v>44506</v>
      </c>
      <c r="U2265" s="1329">
        <v>44506</v>
      </c>
      <c r="V2265" s="1330" t="s">
        <v>24</v>
      </c>
      <c r="W2265" s="136" t="s">
        <v>24</v>
      </c>
      <c r="X2265" s="200"/>
      <c r="Y2265" s="201"/>
      <c r="Z2265" s="202"/>
      <c r="AA2265" s="360" t="s">
        <v>926</v>
      </c>
      <c r="AB2265" s="360" t="s">
        <v>24</v>
      </c>
      <c r="AC2265" s="360" t="s">
        <v>24</v>
      </c>
      <c r="AD2265" s="360" t="s">
        <v>24</v>
      </c>
      <c r="AE2265" s="360" t="s">
        <v>24</v>
      </c>
      <c r="AF2265" s="360" t="s">
        <v>24</v>
      </c>
      <c r="AG2265" s="360" t="s">
        <v>24</v>
      </c>
      <c r="AH2265" s="1305"/>
      <c r="AI2265" s="244" t="str">
        <f t="shared" si="199"/>
        <v>HD 465, HD 785------</v>
      </c>
      <c r="AJ2265" s="209">
        <f t="shared" si="198"/>
        <v>43082</v>
      </c>
      <c r="AK2265" s="199" t="s">
        <v>24</v>
      </c>
      <c r="AL2265" s="1187">
        <v>43089</v>
      </c>
      <c r="AM2265" s="230"/>
      <c r="AN2265" s="232"/>
      <c r="AO2265" s="232"/>
      <c r="AP2265" s="230"/>
      <c r="AQ2265" s="180" t="s">
        <v>3094</v>
      </c>
      <c r="AR2265" s="230"/>
      <c r="AS2265" s="230"/>
      <c r="AT2265" s="230"/>
      <c r="AU2265" s="230"/>
      <c r="AV2265" s="177"/>
      <c r="AW2265" s="177"/>
      <c r="AX2265" s="177"/>
      <c r="AY2265" s="177"/>
      <c r="AZ2265" s="458"/>
      <c r="BA2265" s="2186"/>
      <c r="BB2265" s="2186"/>
      <c r="BC2265" s="2186"/>
      <c r="BD2265" s="2186"/>
      <c r="BE2265" s="2186"/>
      <c r="BF2265" s="2186"/>
      <c r="BG2265" s="2186"/>
      <c r="BH2265" s="2186"/>
    </row>
    <row r="2266" spans="2:60" ht="15" customHeight="1">
      <c r="B2266" s="1310">
        <v>2260</v>
      </c>
      <c r="C2266" s="548" t="s">
        <v>10535</v>
      </c>
      <c r="D2266" s="361" t="s">
        <v>943</v>
      </c>
      <c r="E2266" s="521" t="s">
        <v>4222</v>
      </c>
      <c r="F2266" s="361" t="s">
        <v>10536</v>
      </c>
      <c r="G2266" s="736" t="s">
        <v>102</v>
      </c>
      <c r="H2266" s="522" t="s">
        <v>24</v>
      </c>
      <c r="I2266" s="733">
        <v>34023</v>
      </c>
      <c r="J2266" s="1314">
        <f t="shared" ca="1" si="195"/>
        <v>29</v>
      </c>
      <c r="K2266" s="176" t="s">
        <v>24</v>
      </c>
      <c r="L2266" s="170" t="s">
        <v>24</v>
      </c>
      <c r="M2266" s="173" t="s">
        <v>24</v>
      </c>
      <c r="N2266" s="579">
        <v>42695</v>
      </c>
      <c r="O2266" s="1311" t="s">
        <v>24</v>
      </c>
      <c r="P2266" s="1311" t="s">
        <v>24</v>
      </c>
      <c r="Q2266" s="198" t="str">
        <f t="shared" si="196"/>
        <v>-</v>
      </c>
      <c r="R2266" s="181" t="str">
        <f t="shared" ca="1" si="197"/>
        <v>TIDAK MCU</v>
      </c>
      <c r="S2266" s="451" t="s">
        <v>24</v>
      </c>
      <c r="T2266" s="1330">
        <v>44615</v>
      </c>
      <c r="U2266" s="1329" t="s">
        <v>99</v>
      </c>
      <c r="V2266" s="1330" t="s">
        <v>24</v>
      </c>
      <c r="W2266" s="1311" t="s">
        <v>24</v>
      </c>
      <c r="X2266" s="200"/>
      <c r="Y2266" s="201"/>
      <c r="Z2266" s="202"/>
      <c r="AA2266" s="360" t="s">
        <v>24</v>
      </c>
      <c r="AB2266" s="230" t="s">
        <v>24</v>
      </c>
      <c r="AC2266" s="360" t="s">
        <v>24</v>
      </c>
      <c r="AD2266" s="360" t="s">
        <v>24</v>
      </c>
      <c r="AE2266" s="360" t="s">
        <v>24</v>
      </c>
      <c r="AF2266" s="360" t="s">
        <v>24</v>
      </c>
      <c r="AG2266" s="360" t="s">
        <v>24</v>
      </c>
      <c r="AH2266" s="1305"/>
      <c r="AI2266" s="244" t="str">
        <f t="shared" si="199"/>
        <v>-------</v>
      </c>
      <c r="AJ2266" s="1315">
        <f t="shared" si="198"/>
        <v>42695</v>
      </c>
      <c r="AK2266" s="217" t="s">
        <v>24</v>
      </c>
      <c r="AL2266" s="614" t="s">
        <v>24</v>
      </c>
      <c r="AM2266" s="230"/>
      <c r="AN2266" s="232"/>
      <c r="AO2266" s="232"/>
      <c r="AP2266" s="230"/>
      <c r="AQ2266" s="1231" t="s">
        <v>3094</v>
      </c>
      <c r="AR2266" s="230"/>
      <c r="AS2266" s="230"/>
      <c r="AT2266" s="230"/>
      <c r="AU2266" s="230"/>
      <c r="AV2266" s="885"/>
      <c r="AW2266" s="885"/>
      <c r="AX2266" s="885"/>
      <c r="AY2266" s="885"/>
      <c r="AZ2266" s="177"/>
    </row>
    <row r="2267" spans="2:60" ht="15" customHeight="1">
      <c r="B2267" s="1310">
        <v>2261</v>
      </c>
      <c r="C2267" s="548" t="s">
        <v>10537</v>
      </c>
      <c r="D2267" s="591" t="s">
        <v>10026</v>
      </c>
      <c r="E2267" s="521" t="s">
        <v>4222</v>
      </c>
      <c r="F2267" s="361" t="s">
        <v>10538</v>
      </c>
      <c r="G2267" s="509" t="s">
        <v>102</v>
      </c>
      <c r="H2267" s="612" t="s">
        <v>10539</v>
      </c>
      <c r="I2267" s="735">
        <v>32961</v>
      </c>
      <c r="J2267" s="231">
        <f t="shared" ca="1" si="195"/>
        <v>32</v>
      </c>
      <c r="K2267" s="180" t="s">
        <v>83</v>
      </c>
      <c r="L2267" s="613" t="s">
        <v>24</v>
      </c>
      <c r="M2267" s="518">
        <v>44649</v>
      </c>
      <c r="N2267" s="579">
        <v>42835</v>
      </c>
      <c r="O2267" s="1311" t="s">
        <v>24</v>
      </c>
      <c r="P2267" s="1311" t="s">
        <v>24</v>
      </c>
      <c r="Q2267" s="198" t="str">
        <f t="shared" si="196"/>
        <v>-</v>
      </c>
      <c r="R2267" s="181" t="str">
        <f t="shared" ca="1" si="197"/>
        <v>TIDAK MCU</v>
      </c>
      <c r="S2267" s="451" t="s">
        <v>11162</v>
      </c>
      <c r="T2267" s="904">
        <v>44284</v>
      </c>
      <c r="U2267" s="887">
        <v>44284</v>
      </c>
      <c r="V2267" s="1311">
        <v>44284</v>
      </c>
      <c r="W2267" s="136" t="s">
        <v>24</v>
      </c>
      <c r="X2267" s="200"/>
      <c r="Y2267" s="201"/>
      <c r="Z2267" s="202"/>
      <c r="AA2267" s="360" t="s">
        <v>100</v>
      </c>
      <c r="AB2267" s="360" t="s">
        <v>24</v>
      </c>
      <c r="AC2267" s="360" t="s">
        <v>24</v>
      </c>
      <c r="AD2267" s="360" t="s">
        <v>24</v>
      </c>
      <c r="AE2267" s="360" t="s">
        <v>24</v>
      </c>
      <c r="AF2267" s="360" t="s">
        <v>24</v>
      </c>
      <c r="AG2267" s="360" t="s">
        <v>24</v>
      </c>
      <c r="AH2267" s="1305"/>
      <c r="AI2267" s="244" t="str">
        <f t="shared" si="199"/>
        <v>LIGHT VEHICLE------</v>
      </c>
      <c r="AJ2267" s="209">
        <f t="shared" si="198"/>
        <v>42835</v>
      </c>
      <c r="AK2267" s="594" t="s">
        <v>24</v>
      </c>
      <c r="AL2267" s="1187">
        <v>42842</v>
      </c>
      <c r="AM2267" s="230"/>
      <c r="AN2267" s="232"/>
      <c r="AO2267" s="232"/>
      <c r="AP2267" s="230"/>
      <c r="AQ2267" s="1231" t="s">
        <v>3094</v>
      </c>
      <c r="AR2267" s="230"/>
      <c r="AS2267" s="230"/>
      <c r="AT2267" s="230"/>
      <c r="AU2267" s="230"/>
      <c r="AV2267" s="885"/>
      <c r="AW2267" s="885"/>
      <c r="AX2267" s="885"/>
      <c r="AY2267" s="885"/>
      <c r="AZ2267" s="177"/>
    </row>
    <row r="2268" spans="2:60" ht="15" customHeight="1">
      <c r="B2268" s="1310">
        <v>2262</v>
      </c>
      <c r="C2268" s="548" t="s">
        <v>10540</v>
      </c>
      <c r="D2268" s="591" t="s">
        <v>943</v>
      </c>
      <c r="E2268" s="521" t="s">
        <v>4222</v>
      </c>
      <c r="F2268" s="361" t="s">
        <v>10541</v>
      </c>
      <c r="G2268" s="736" t="s">
        <v>102</v>
      </c>
      <c r="H2268" s="522" t="s">
        <v>24</v>
      </c>
      <c r="I2268" s="733">
        <v>30912</v>
      </c>
      <c r="J2268" s="1314">
        <f t="shared" ca="1" si="195"/>
        <v>38</v>
      </c>
      <c r="K2268" s="180" t="s">
        <v>83</v>
      </c>
      <c r="L2268" s="613">
        <v>1833180500359</v>
      </c>
      <c r="M2268" s="518">
        <v>45156</v>
      </c>
      <c r="N2268" s="579">
        <v>41620</v>
      </c>
      <c r="O2268" s="1311" t="s">
        <v>24</v>
      </c>
      <c r="P2268" s="1311" t="s">
        <v>24</v>
      </c>
      <c r="Q2268" s="198" t="str">
        <f t="shared" si="196"/>
        <v>-</v>
      </c>
      <c r="R2268" s="181" t="str">
        <f t="shared" ca="1" si="197"/>
        <v>TIDAK MCU</v>
      </c>
      <c r="S2268" s="451" t="s">
        <v>11163</v>
      </c>
      <c r="T2268" s="1330">
        <v>44426</v>
      </c>
      <c r="U2268" s="212">
        <v>44426</v>
      </c>
      <c r="V2268" s="1311">
        <v>44426</v>
      </c>
      <c r="W2268" s="1311" t="s">
        <v>24</v>
      </c>
      <c r="X2268" s="200"/>
      <c r="Y2268" s="201"/>
      <c r="Z2268" s="202"/>
      <c r="AA2268" s="213" t="s">
        <v>100</v>
      </c>
      <c r="AB2268" s="243" t="s">
        <v>925</v>
      </c>
      <c r="AC2268" s="213" t="s">
        <v>6961</v>
      </c>
      <c r="AD2268" s="360" t="s">
        <v>24</v>
      </c>
      <c r="AE2268" s="360" t="s">
        <v>24</v>
      </c>
      <c r="AF2268" s="360" t="s">
        <v>24</v>
      </c>
      <c r="AG2268" s="360" t="s">
        <v>24</v>
      </c>
      <c r="AH2268" s="1239"/>
      <c r="AI2268" s="244" t="str">
        <f t="shared" si="199"/>
        <v>LIGHT VEHICLEPC 200 - PC 2000DR 245 S----</v>
      </c>
      <c r="AJ2268" s="1315">
        <f t="shared" si="198"/>
        <v>41620</v>
      </c>
      <c r="AK2268" s="594" t="s">
        <v>24</v>
      </c>
      <c r="AL2268" s="1187">
        <v>41627</v>
      </c>
      <c r="AM2268" s="230"/>
      <c r="AN2268" s="232"/>
      <c r="AO2268" s="232"/>
      <c r="AP2268" s="230"/>
      <c r="AQ2268" s="1231" t="s">
        <v>3094</v>
      </c>
      <c r="AR2268" s="230"/>
      <c r="AS2268" s="230"/>
      <c r="AT2268" s="230"/>
      <c r="AU2268" s="230"/>
      <c r="AV2268" s="885"/>
      <c r="AW2268" s="885"/>
      <c r="AX2268" s="885"/>
      <c r="AY2268" s="885"/>
      <c r="AZ2268" s="177"/>
    </row>
    <row r="2269" spans="2:60" ht="15" customHeight="1">
      <c r="B2269" s="1310">
        <v>1134</v>
      </c>
      <c r="C2269" s="2349" t="s">
        <v>7020</v>
      </c>
      <c r="D2269" s="591" t="s">
        <v>6996</v>
      </c>
      <c r="E2269" s="521" t="s">
        <v>4228</v>
      </c>
      <c r="F2269" s="736" t="s">
        <v>7021</v>
      </c>
      <c r="G2269" s="736" t="s">
        <v>102</v>
      </c>
      <c r="H2269" s="522" t="s">
        <v>24</v>
      </c>
      <c r="I2269" s="211">
        <v>28941</v>
      </c>
      <c r="J2269" s="231">
        <f t="shared" ca="1" si="195"/>
        <v>43</v>
      </c>
      <c r="K2269" s="181" t="s">
        <v>83</v>
      </c>
      <c r="L2269" s="181" t="s">
        <v>24</v>
      </c>
      <c r="M2269" s="181">
        <v>44647</v>
      </c>
      <c r="N2269" s="532">
        <v>43306</v>
      </c>
      <c r="O2269" s="1311" t="s">
        <v>24</v>
      </c>
      <c r="P2269" s="1314" t="s">
        <v>24</v>
      </c>
      <c r="Q2269" s="198" t="str">
        <f t="shared" si="196"/>
        <v>-</v>
      </c>
      <c r="R2269" s="181" t="str">
        <f t="shared" ca="1" si="197"/>
        <v>TIDAK MCU</v>
      </c>
      <c r="S2269" s="451" t="s">
        <v>8584</v>
      </c>
      <c r="T2269" s="1330">
        <v>44647</v>
      </c>
      <c r="U2269" s="1329">
        <v>44647</v>
      </c>
      <c r="V2269" s="1330" t="s">
        <v>24</v>
      </c>
      <c r="W2269" s="136" t="s">
        <v>24</v>
      </c>
      <c r="X2269" s="200"/>
      <c r="Y2269" s="201"/>
      <c r="Z2269" s="202"/>
      <c r="AA2269" s="365" t="s">
        <v>100</v>
      </c>
      <c r="AB2269" s="365" t="s">
        <v>4457</v>
      </c>
      <c r="AC2269" s="365" t="s">
        <v>6974</v>
      </c>
      <c r="AD2269" s="365" t="s">
        <v>1690</v>
      </c>
      <c r="AE2269" s="360" t="s">
        <v>24</v>
      </c>
      <c r="AF2269" s="360" t="s">
        <v>24</v>
      </c>
      <c r="AG2269" s="360" t="s">
        <v>24</v>
      </c>
      <c r="AH2269" s="1305"/>
      <c r="AI2269" s="244" t="str">
        <f t="shared" si="199"/>
        <v>LIGHT VEHICLESC P360, SC P380WA 500, WA 600GD 705---</v>
      </c>
      <c r="AJ2269" s="1315">
        <f t="shared" si="198"/>
        <v>43306</v>
      </c>
      <c r="AK2269" s="589">
        <v>44266</v>
      </c>
      <c r="AL2269" s="726">
        <v>44266</v>
      </c>
      <c r="AM2269" s="230"/>
      <c r="AN2269" s="232"/>
      <c r="AO2269" s="232"/>
      <c r="AP2269" s="230"/>
      <c r="AQ2269" s="1231" t="s">
        <v>3094</v>
      </c>
      <c r="AR2269" s="230"/>
      <c r="AS2269" s="230"/>
      <c r="AT2269" s="230"/>
      <c r="AU2269" s="230"/>
      <c r="AV2269" s="885"/>
      <c r="AW2269" s="885"/>
      <c r="AX2269" s="885"/>
      <c r="AY2269" s="885"/>
      <c r="AZ2269" s="885"/>
    </row>
    <row r="2270" spans="2:60" ht="15" customHeight="1">
      <c r="B2270" s="1310">
        <v>2264</v>
      </c>
      <c r="C2270" s="548" t="s">
        <v>8335</v>
      </c>
      <c r="D2270" s="591" t="s">
        <v>230</v>
      </c>
      <c r="E2270" s="554" t="s">
        <v>4222</v>
      </c>
      <c r="F2270" s="361" t="s">
        <v>10544</v>
      </c>
      <c r="G2270" s="509" t="s">
        <v>102</v>
      </c>
      <c r="H2270" s="522" t="s">
        <v>24</v>
      </c>
      <c r="I2270" s="735">
        <v>36300</v>
      </c>
      <c r="J2270" s="903">
        <f t="shared" ca="1" si="195"/>
        <v>22</v>
      </c>
      <c r="K2270" s="315" t="s">
        <v>24</v>
      </c>
      <c r="L2270" s="330" t="s">
        <v>24</v>
      </c>
      <c r="M2270" s="335" t="s">
        <v>24</v>
      </c>
      <c r="N2270" s="579">
        <v>43082</v>
      </c>
      <c r="O2270" s="1311" t="s">
        <v>24</v>
      </c>
      <c r="P2270" s="1311" t="s">
        <v>24</v>
      </c>
      <c r="Q2270" s="198" t="str">
        <f t="shared" si="196"/>
        <v>-</v>
      </c>
      <c r="R2270" s="181" t="str">
        <f t="shared" ca="1" si="197"/>
        <v>TIDAK MCU</v>
      </c>
      <c r="S2270" s="451" t="s">
        <v>11165</v>
      </c>
      <c r="T2270" s="904">
        <v>44336</v>
      </c>
      <c r="U2270" s="1312">
        <v>44336</v>
      </c>
      <c r="V2270" s="1330" t="s">
        <v>24</v>
      </c>
      <c r="W2270" s="136" t="s">
        <v>24</v>
      </c>
      <c r="X2270" s="200"/>
      <c r="Y2270" s="201"/>
      <c r="Z2270" s="202"/>
      <c r="AA2270" s="365" t="s">
        <v>9107</v>
      </c>
      <c r="AB2270" s="360" t="s">
        <v>24</v>
      </c>
      <c r="AC2270" s="360" t="s">
        <v>24</v>
      </c>
      <c r="AD2270" s="360" t="s">
        <v>24</v>
      </c>
      <c r="AE2270" s="360" t="s">
        <v>24</v>
      </c>
      <c r="AF2270" s="360" t="s">
        <v>24</v>
      </c>
      <c r="AG2270" s="360" t="s">
        <v>24</v>
      </c>
      <c r="AH2270" s="1305"/>
      <c r="AI2270" s="244" t="str">
        <f t="shared" si="199"/>
        <v>HD 465------</v>
      </c>
      <c r="AJ2270" s="1307">
        <f t="shared" si="198"/>
        <v>43082</v>
      </c>
      <c r="AK2270" s="594">
        <v>43983</v>
      </c>
      <c r="AL2270" s="1187">
        <v>43089</v>
      </c>
      <c r="AM2270" s="230"/>
      <c r="AN2270" s="232"/>
      <c r="AO2270" s="232"/>
      <c r="AP2270" s="230"/>
      <c r="AQ2270" s="1231" t="s">
        <v>3094</v>
      </c>
      <c r="AR2270" s="230"/>
      <c r="AS2270" s="230"/>
      <c r="AT2270" s="230"/>
      <c r="AU2270" s="230"/>
      <c r="AV2270" s="885"/>
      <c r="AW2270" s="885"/>
      <c r="AX2270" s="885"/>
      <c r="AY2270" s="885"/>
      <c r="AZ2270" s="177"/>
    </row>
    <row r="2271" spans="2:60" ht="15" customHeight="1">
      <c r="B2271" s="1310">
        <v>2265</v>
      </c>
      <c r="C2271" s="548" t="s">
        <v>10545</v>
      </c>
      <c r="D2271" s="591" t="s">
        <v>230</v>
      </c>
      <c r="E2271" s="521" t="s">
        <v>4222</v>
      </c>
      <c r="F2271" s="361" t="s">
        <v>10546</v>
      </c>
      <c r="G2271" s="509" t="s">
        <v>102</v>
      </c>
      <c r="H2271" s="522" t="s">
        <v>24</v>
      </c>
      <c r="I2271" s="735">
        <v>36083</v>
      </c>
      <c r="J2271" s="231">
        <f t="shared" ca="1" si="195"/>
        <v>23</v>
      </c>
      <c r="K2271" s="176" t="s">
        <v>24</v>
      </c>
      <c r="L2271" s="170" t="s">
        <v>24</v>
      </c>
      <c r="M2271" s="173" t="s">
        <v>24</v>
      </c>
      <c r="N2271" s="579">
        <v>43015</v>
      </c>
      <c r="O2271" s="1311" t="s">
        <v>24</v>
      </c>
      <c r="P2271" s="1311" t="s">
        <v>24</v>
      </c>
      <c r="Q2271" s="198" t="str">
        <f t="shared" si="196"/>
        <v>-</v>
      </c>
      <c r="R2271" s="181" t="str">
        <f t="shared" ca="1" si="197"/>
        <v>TIDAK MCU</v>
      </c>
      <c r="S2271" s="451" t="s">
        <v>11166</v>
      </c>
      <c r="T2271" s="904">
        <v>44484</v>
      </c>
      <c r="U2271" s="1312">
        <v>44484</v>
      </c>
      <c r="V2271" s="1330" t="s">
        <v>24</v>
      </c>
      <c r="W2271" s="136" t="s">
        <v>24</v>
      </c>
      <c r="X2271" s="200"/>
      <c r="Y2271" s="201"/>
      <c r="Z2271" s="202"/>
      <c r="AA2271" s="360" t="s">
        <v>926</v>
      </c>
      <c r="AB2271" s="360" t="s">
        <v>24</v>
      </c>
      <c r="AC2271" s="360" t="s">
        <v>24</v>
      </c>
      <c r="AD2271" s="360" t="s">
        <v>24</v>
      </c>
      <c r="AE2271" s="360" t="s">
        <v>24</v>
      </c>
      <c r="AF2271" s="360" t="s">
        <v>24</v>
      </c>
      <c r="AG2271" s="360" t="s">
        <v>24</v>
      </c>
      <c r="AH2271" s="369"/>
      <c r="AI2271" s="244" t="str">
        <f t="shared" si="199"/>
        <v>HD 465, HD 785------</v>
      </c>
      <c r="AJ2271" s="1307">
        <f t="shared" si="198"/>
        <v>43015</v>
      </c>
      <c r="AK2271" s="594" t="s">
        <v>24</v>
      </c>
      <c r="AL2271" s="1187">
        <v>43022</v>
      </c>
      <c r="AM2271" s="230"/>
      <c r="AN2271" s="232"/>
      <c r="AO2271" s="232"/>
      <c r="AP2271" s="230"/>
      <c r="AQ2271" s="180"/>
      <c r="AR2271" s="230"/>
      <c r="AS2271" s="230"/>
      <c r="AT2271" s="230"/>
      <c r="AU2271" s="230"/>
      <c r="AV2271" s="177"/>
      <c r="AW2271" s="177"/>
      <c r="AX2271" s="177"/>
      <c r="AY2271" s="177"/>
      <c r="AZ2271" s="177"/>
    </row>
    <row r="2272" spans="2:60" ht="15" customHeight="1">
      <c r="B2272" s="1310">
        <v>2266</v>
      </c>
      <c r="C2272" s="548" t="s">
        <v>10547</v>
      </c>
      <c r="D2272" s="591" t="s">
        <v>230</v>
      </c>
      <c r="E2272" s="521" t="s">
        <v>4222</v>
      </c>
      <c r="F2272" s="361" t="s">
        <v>10548</v>
      </c>
      <c r="G2272" s="509" t="s">
        <v>102</v>
      </c>
      <c r="H2272" s="612" t="s">
        <v>10549</v>
      </c>
      <c r="I2272" s="735">
        <v>34649</v>
      </c>
      <c r="J2272" s="1314">
        <f t="shared" ca="1" si="195"/>
        <v>27</v>
      </c>
      <c r="K2272" s="176" t="s">
        <v>24</v>
      </c>
      <c r="L2272" s="170" t="s">
        <v>24</v>
      </c>
      <c r="M2272" s="173" t="s">
        <v>24</v>
      </c>
      <c r="N2272" s="579">
        <v>43164</v>
      </c>
      <c r="O2272" s="1311" t="s">
        <v>24</v>
      </c>
      <c r="P2272" s="1311" t="s">
        <v>24</v>
      </c>
      <c r="Q2272" s="198" t="str">
        <f t="shared" si="196"/>
        <v>-</v>
      </c>
      <c r="R2272" s="181" t="str">
        <f t="shared" ca="1" si="197"/>
        <v>TIDAK MCU</v>
      </c>
      <c r="S2272" s="451" t="s">
        <v>11167</v>
      </c>
      <c r="T2272" s="1330">
        <v>44511</v>
      </c>
      <c r="U2272" s="1329">
        <v>44511</v>
      </c>
      <c r="V2272" s="1311">
        <v>44511</v>
      </c>
      <c r="W2272" s="1311" t="s">
        <v>24</v>
      </c>
      <c r="X2272" s="200"/>
      <c r="Y2272" s="201"/>
      <c r="Z2272" s="202"/>
      <c r="AA2272" s="360" t="s">
        <v>6961</v>
      </c>
      <c r="AB2272" s="360" t="s">
        <v>9107</v>
      </c>
      <c r="AC2272" s="360" t="s">
        <v>24</v>
      </c>
      <c r="AD2272" s="360" t="s">
        <v>24</v>
      </c>
      <c r="AE2272" s="360" t="s">
        <v>24</v>
      </c>
      <c r="AF2272" s="360" t="s">
        <v>24</v>
      </c>
      <c r="AG2272" s="360" t="s">
        <v>24</v>
      </c>
      <c r="AH2272" s="1305"/>
      <c r="AI2272" s="244" t="str">
        <f t="shared" si="199"/>
        <v>DR 245 SHD 465-----</v>
      </c>
      <c r="AJ2272" s="1315">
        <f t="shared" si="198"/>
        <v>43164</v>
      </c>
      <c r="AK2272" s="594" t="s">
        <v>24</v>
      </c>
      <c r="AL2272" s="1187">
        <v>43171</v>
      </c>
      <c r="AM2272" s="230"/>
      <c r="AN2272" s="232"/>
      <c r="AO2272" s="232"/>
      <c r="AP2272" s="230"/>
      <c r="AQ2272" s="230"/>
      <c r="AR2272" s="230"/>
      <c r="AS2272" s="230"/>
      <c r="AT2272" s="230"/>
      <c r="AU2272" s="230"/>
      <c r="AV2272" s="885"/>
      <c r="AW2272" s="885"/>
      <c r="AX2272" s="885"/>
      <c r="AY2272" s="885"/>
      <c r="AZ2272" s="177"/>
    </row>
    <row r="2273" spans="1:60" ht="15" customHeight="1">
      <c r="B2273" s="1310">
        <v>2267</v>
      </c>
      <c r="C2273" s="548" t="s">
        <v>10550</v>
      </c>
      <c r="D2273" s="591" t="s">
        <v>943</v>
      </c>
      <c r="E2273" s="521" t="s">
        <v>4222</v>
      </c>
      <c r="F2273" s="361" t="s">
        <v>10551</v>
      </c>
      <c r="G2273" s="736" t="s">
        <v>102</v>
      </c>
      <c r="H2273" s="522" t="s">
        <v>24</v>
      </c>
      <c r="I2273" s="733">
        <v>32743</v>
      </c>
      <c r="J2273" s="903">
        <f t="shared" ca="1" si="195"/>
        <v>32</v>
      </c>
      <c r="K2273" s="180" t="s">
        <v>83</v>
      </c>
      <c r="L2273" s="613">
        <v>890814211380</v>
      </c>
      <c r="M2273" s="518">
        <v>44796</v>
      </c>
      <c r="N2273" s="579">
        <v>43350</v>
      </c>
      <c r="O2273" s="1311" t="s">
        <v>24</v>
      </c>
      <c r="P2273" s="1311" t="s">
        <v>24</v>
      </c>
      <c r="Q2273" s="198" t="str">
        <f t="shared" si="196"/>
        <v>-</v>
      </c>
      <c r="R2273" s="181" t="str">
        <f t="shared" ca="1" si="197"/>
        <v>TIDAK MCU</v>
      </c>
      <c r="S2273" s="451" t="s">
        <v>11168</v>
      </c>
      <c r="T2273" s="904">
        <v>44431</v>
      </c>
      <c r="U2273" s="1329">
        <v>44431</v>
      </c>
      <c r="V2273" s="904" t="s">
        <v>24</v>
      </c>
      <c r="W2273" s="136" t="s">
        <v>24</v>
      </c>
      <c r="X2273" s="200"/>
      <c r="Y2273" s="201"/>
      <c r="Z2273" s="202"/>
      <c r="AA2273" s="360" t="s">
        <v>100</v>
      </c>
      <c r="AB2273" s="365" t="s">
        <v>592</v>
      </c>
      <c r="AC2273" s="360" t="s">
        <v>928</v>
      </c>
      <c r="AD2273" s="360" t="s">
        <v>24</v>
      </c>
      <c r="AE2273" s="360" t="s">
        <v>24</v>
      </c>
      <c r="AF2273" s="360" t="s">
        <v>24</v>
      </c>
      <c r="AG2273" s="360" t="s">
        <v>24</v>
      </c>
      <c r="AH2273" s="1305"/>
      <c r="AI2273" s="244" t="str">
        <f t="shared" si="199"/>
        <v>LIGHT VEHICLEPC 200, PC 300DZ 85 - DZ 375----</v>
      </c>
      <c r="AJ2273" s="1307">
        <f t="shared" si="198"/>
        <v>43350</v>
      </c>
      <c r="AK2273" s="199">
        <v>44031</v>
      </c>
      <c r="AL2273" s="1187">
        <v>43357</v>
      </c>
      <c r="AM2273" s="230"/>
      <c r="AN2273" s="232"/>
      <c r="AO2273" s="232"/>
      <c r="AP2273" s="230"/>
      <c r="AQ2273" s="1231" t="s">
        <v>3094</v>
      </c>
      <c r="AR2273" s="230"/>
      <c r="AS2273" s="230"/>
      <c r="AT2273" s="230"/>
      <c r="AU2273" s="230"/>
      <c r="AV2273" s="885"/>
      <c r="AW2273" s="885"/>
      <c r="AX2273" s="885"/>
      <c r="AY2273" s="885"/>
      <c r="AZ2273" s="177"/>
    </row>
    <row r="2274" spans="1:60" s="2186" customFormat="1" ht="15" customHeight="1">
      <c r="A2274" s="160"/>
      <c r="B2274" s="1310">
        <v>2268</v>
      </c>
      <c r="C2274" s="548" t="s">
        <v>10552</v>
      </c>
      <c r="D2274" s="591" t="s">
        <v>230</v>
      </c>
      <c r="E2274" s="554" t="s">
        <v>4222</v>
      </c>
      <c r="F2274" s="361" t="s">
        <v>10553</v>
      </c>
      <c r="G2274" s="736" t="s">
        <v>102</v>
      </c>
      <c r="H2274" s="522" t="s">
        <v>24</v>
      </c>
      <c r="I2274" s="733">
        <v>32692</v>
      </c>
      <c r="J2274" s="903">
        <f t="shared" ca="1" si="195"/>
        <v>33</v>
      </c>
      <c r="K2274" s="176" t="s">
        <v>24</v>
      </c>
      <c r="L2274" s="170" t="s">
        <v>24</v>
      </c>
      <c r="M2274" s="173" t="s">
        <v>24</v>
      </c>
      <c r="N2274" s="579">
        <v>43216</v>
      </c>
      <c r="O2274" s="1311" t="s">
        <v>24</v>
      </c>
      <c r="P2274" s="1311" t="s">
        <v>24</v>
      </c>
      <c r="Q2274" s="198" t="str">
        <f t="shared" si="196"/>
        <v>-</v>
      </c>
      <c r="R2274" s="181" t="str">
        <f t="shared" ca="1" si="197"/>
        <v>TIDAK MCU</v>
      </c>
      <c r="S2274" s="451" t="s">
        <v>11169</v>
      </c>
      <c r="T2274" s="904">
        <v>44380</v>
      </c>
      <c r="U2274" s="1329">
        <v>44380</v>
      </c>
      <c r="V2274" s="1330" t="s">
        <v>24</v>
      </c>
      <c r="W2274" s="136" t="s">
        <v>24</v>
      </c>
      <c r="X2274" s="200"/>
      <c r="Y2274" s="201"/>
      <c r="Z2274" s="202"/>
      <c r="AA2274" s="360" t="s">
        <v>930</v>
      </c>
      <c r="AB2274" s="365" t="s">
        <v>9970</v>
      </c>
      <c r="AC2274" s="360" t="s">
        <v>24</v>
      </c>
      <c r="AD2274" s="360" t="s">
        <v>24</v>
      </c>
      <c r="AE2274" s="360" t="s">
        <v>24</v>
      </c>
      <c r="AF2274" s="360" t="s">
        <v>24</v>
      </c>
      <c r="AG2274" s="360" t="s">
        <v>24</v>
      </c>
      <c r="AH2274" s="1305"/>
      <c r="AI2274" s="244" t="str">
        <f t="shared" si="199"/>
        <v>HM 400GD 825-----</v>
      </c>
      <c r="AJ2274" s="209">
        <f t="shared" si="198"/>
        <v>43216</v>
      </c>
      <c r="AK2274" s="743">
        <v>43985</v>
      </c>
      <c r="AL2274" s="1187">
        <v>43223</v>
      </c>
      <c r="AM2274" s="230"/>
      <c r="AN2274" s="232"/>
      <c r="AO2274" s="232"/>
      <c r="AP2274" s="230"/>
      <c r="AQ2274" s="1231" t="s">
        <v>3094</v>
      </c>
      <c r="AR2274" s="230"/>
      <c r="AS2274" s="230"/>
      <c r="AT2274" s="230"/>
      <c r="AU2274" s="230"/>
      <c r="AV2274" s="885"/>
      <c r="AW2274" s="885"/>
      <c r="AX2274" s="885"/>
      <c r="AY2274" s="885"/>
      <c r="AZ2274" s="885"/>
      <c r="BA2274" s="1206"/>
      <c r="BB2274" s="1206"/>
      <c r="BC2274" s="1206"/>
      <c r="BD2274" s="1206"/>
      <c r="BE2274" s="1206"/>
      <c r="BF2274" s="1206"/>
      <c r="BG2274" s="1206"/>
      <c r="BH2274" s="1206"/>
    </row>
    <row r="2275" spans="1:60" ht="15" customHeight="1">
      <c r="B2275" s="1310">
        <v>2269</v>
      </c>
      <c r="C2275" s="548" t="s">
        <v>10554</v>
      </c>
      <c r="D2275" s="591" t="s">
        <v>230</v>
      </c>
      <c r="E2275" s="521" t="s">
        <v>4222</v>
      </c>
      <c r="F2275" s="361" t="s">
        <v>10555</v>
      </c>
      <c r="G2275" s="736" t="s">
        <v>102</v>
      </c>
      <c r="H2275" s="522" t="s">
        <v>24</v>
      </c>
      <c r="I2275" s="733">
        <v>32855</v>
      </c>
      <c r="J2275" s="903">
        <f t="shared" ca="1" si="195"/>
        <v>32</v>
      </c>
      <c r="K2275" s="176" t="s">
        <v>24</v>
      </c>
      <c r="L2275" s="170" t="s">
        <v>24</v>
      </c>
      <c r="M2275" s="173" t="s">
        <v>24</v>
      </c>
      <c r="N2275" s="579">
        <v>43154</v>
      </c>
      <c r="O2275" s="1311" t="s">
        <v>24</v>
      </c>
      <c r="P2275" s="1311" t="s">
        <v>24</v>
      </c>
      <c r="Q2275" s="198" t="str">
        <f t="shared" si="196"/>
        <v>-</v>
      </c>
      <c r="R2275" s="181" t="str">
        <f t="shared" ca="1" si="197"/>
        <v>TIDAK MCU</v>
      </c>
      <c r="S2275" s="451" t="s">
        <v>11170</v>
      </c>
      <c r="T2275" s="904">
        <v>44543</v>
      </c>
      <c r="U2275" s="887">
        <v>44543</v>
      </c>
      <c r="V2275" s="1330" t="s">
        <v>24</v>
      </c>
      <c r="W2275" s="136" t="s">
        <v>24</v>
      </c>
      <c r="X2275" s="200"/>
      <c r="Y2275" s="201"/>
      <c r="Z2275" s="202"/>
      <c r="AA2275" s="360" t="s">
        <v>926</v>
      </c>
      <c r="AB2275" s="360" t="s">
        <v>930</v>
      </c>
      <c r="AC2275" s="360" t="s">
        <v>24</v>
      </c>
      <c r="AD2275" s="360" t="s">
        <v>24</v>
      </c>
      <c r="AE2275" s="360" t="s">
        <v>24</v>
      </c>
      <c r="AF2275" s="360" t="s">
        <v>24</v>
      </c>
      <c r="AG2275" s="360" t="s">
        <v>24</v>
      </c>
      <c r="AH2275" s="1305"/>
      <c r="AI2275" s="244" t="str">
        <f t="shared" si="199"/>
        <v>HD 465, HD 785HM 400-----</v>
      </c>
      <c r="AJ2275" s="1307">
        <f t="shared" si="198"/>
        <v>43154</v>
      </c>
      <c r="AK2275" s="594">
        <v>44159</v>
      </c>
      <c r="AL2275" s="1187">
        <v>43161</v>
      </c>
      <c r="AM2275" s="230"/>
      <c r="AN2275" s="232"/>
      <c r="AO2275" s="232"/>
      <c r="AP2275" s="230"/>
      <c r="AQ2275" s="230" t="s">
        <v>3094</v>
      </c>
      <c r="AR2275" s="230"/>
      <c r="AS2275" s="230"/>
      <c r="AT2275" s="230"/>
      <c r="AU2275" s="230"/>
      <c r="AV2275" s="885"/>
      <c r="AW2275" s="885"/>
      <c r="AX2275" s="885"/>
      <c r="AY2275" s="885"/>
      <c r="AZ2275" s="177"/>
    </row>
    <row r="2276" spans="1:60" ht="15" customHeight="1">
      <c r="B2276" s="1310">
        <v>2270</v>
      </c>
      <c r="C2276" s="548" t="s">
        <v>10556</v>
      </c>
      <c r="D2276" s="591" t="s">
        <v>230</v>
      </c>
      <c r="E2276" s="521" t="s">
        <v>4222</v>
      </c>
      <c r="F2276" s="361" t="s">
        <v>10557</v>
      </c>
      <c r="G2276" s="736" t="s">
        <v>102</v>
      </c>
      <c r="H2276" s="522" t="s">
        <v>24</v>
      </c>
      <c r="I2276" s="733">
        <v>32892</v>
      </c>
      <c r="J2276" s="903">
        <f t="shared" ca="1" si="195"/>
        <v>32</v>
      </c>
      <c r="K2276" s="176" t="s">
        <v>24</v>
      </c>
      <c r="L2276" s="170" t="s">
        <v>24</v>
      </c>
      <c r="M2276" s="173" t="s">
        <v>24</v>
      </c>
      <c r="N2276" s="579">
        <v>43442</v>
      </c>
      <c r="O2276" s="1311" t="s">
        <v>24</v>
      </c>
      <c r="P2276" s="1311" t="s">
        <v>24</v>
      </c>
      <c r="Q2276" s="198" t="str">
        <f t="shared" si="196"/>
        <v>-</v>
      </c>
      <c r="R2276" s="181" t="str">
        <f t="shared" ca="1" si="197"/>
        <v>TIDAK MCU</v>
      </c>
      <c r="S2276" s="451" t="s">
        <v>11171</v>
      </c>
      <c r="T2276" s="904">
        <v>44580</v>
      </c>
      <c r="U2276" s="887">
        <v>44580</v>
      </c>
      <c r="V2276" s="1330" t="s">
        <v>24</v>
      </c>
      <c r="W2276" s="136" t="s">
        <v>24</v>
      </c>
      <c r="X2276" s="200"/>
      <c r="Y2276" s="201"/>
      <c r="Z2276" s="202"/>
      <c r="AA2276" s="360" t="s">
        <v>926</v>
      </c>
      <c r="AB2276" s="360" t="s">
        <v>24</v>
      </c>
      <c r="AC2276" s="360" t="s">
        <v>24</v>
      </c>
      <c r="AD2276" s="360" t="s">
        <v>24</v>
      </c>
      <c r="AE2276" s="360" t="s">
        <v>24</v>
      </c>
      <c r="AF2276" s="360" t="s">
        <v>24</v>
      </c>
      <c r="AG2276" s="360" t="s">
        <v>24</v>
      </c>
      <c r="AH2276" s="1305"/>
      <c r="AI2276" s="244" t="str">
        <f t="shared" si="199"/>
        <v>HD 465, HD 785------</v>
      </c>
      <c r="AJ2276" s="1307">
        <f t="shared" si="198"/>
        <v>43442</v>
      </c>
      <c r="AK2276" s="199" t="s">
        <v>24</v>
      </c>
      <c r="AL2276" s="696">
        <v>43449</v>
      </c>
      <c r="AM2276" s="230"/>
      <c r="AN2276" s="232"/>
      <c r="AO2276" s="232"/>
      <c r="AP2276" s="230"/>
      <c r="AQ2276" s="1231" t="s">
        <v>3094</v>
      </c>
      <c r="AR2276" s="230"/>
      <c r="AS2276" s="230"/>
      <c r="AT2276" s="230"/>
      <c r="AU2276" s="230"/>
      <c r="AV2276" s="885"/>
      <c r="AW2276" s="885"/>
      <c r="AX2276" s="885"/>
      <c r="AY2276" s="885"/>
      <c r="AZ2276" s="177"/>
    </row>
    <row r="2277" spans="1:60" ht="15" customHeight="1">
      <c r="B2277" s="1310">
        <v>1652</v>
      </c>
      <c r="C2277" s="2349" t="s">
        <v>8542</v>
      </c>
      <c r="D2277" s="361" t="s">
        <v>8543</v>
      </c>
      <c r="E2277" s="521" t="s">
        <v>4228</v>
      </c>
      <c r="F2277" s="736" t="s">
        <v>8544</v>
      </c>
      <c r="G2277" s="736" t="s">
        <v>102</v>
      </c>
      <c r="H2277" s="522" t="s">
        <v>24</v>
      </c>
      <c r="I2277" s="211">
        <v>26747</v>
      </c>
      <c r="J2277" s="231">
        <f t="shared" ca="1" si="195"/>
        <v>49</v>
      </c>
      <c r="K2277" s="180" t="s">
        <v>83</v>
      </c>
      <c r="L2277" s="613">
        <v>730318330040</v>
      </c>
      <c r="M2277" s="181">
        <v>45740</v>
      </c>
      <c r="N2277" s="532">
        <v>43242</v>
      </c>
      <c r="O2277" s="1311" t="s">
        <v>24</v>
      </c>
      <c r="P2277" s="1314" t="s">
        <v>24</v>
      </c>
      <c r="Q2277" s="198" t="str">
        <f t="shared" si="196"/>
        <v>-</v>
      </c>
      <c r="R2277" s="181" t="str">
        <f t="shared" ca="1" si="197"/>
        <v>TIDAK MCU</v>
      </c>
      <c r="S2277" s="451" t="s">
        <v>9099</v>
      </c>
      <c r="T2277" s="904">
        <v>44644</v>
      </c>
      <c r="U2277" s="1329">
        <v>44644</v>
      </c>
      <c r="V2277" s="1313" t="s">
        <v>24</v>
      </c>
      <c r="W2277" s="136" t="s">
        <v>24</v>
      </c>
      <c r="X2277" s="200"/>
      <c r="Y2277" s="201"/>
      <c r="Z2277" s="202"/>
      <c r="AA2277" s="365" t="s">
        <v>100</v>
      </c>
      <c r="AB2277" s="360"/>
      <c r="AC2277" s="360"/>
      <c r="AD2277" s="360"/>
      <c r="AE2277" s="360"/>
      <c r="AF2277" s="360"/>
      <c r="AG2277" s="360"/>
      <c r="AH2277" s="1305"/>
      <c r="AI2277" s="244" t="str">
        <f t="shared" si="199"/>
        <v>LIGHT VEHICLE</v>
      </c>
      <c r="AJ2277" s="209">
        <f t="shared" si="198"/>
        <v>43242</v>
      </c>
      <c r="AK2277" s="589">
        <v>44266</v>
      </c>
      <c r="AL2277" s="726">
        <v>44266</v>
      </c>
      <c r="AM2277" s="230"/>
      <c r="AN2277" s="232"/>
      <c r="AO2277" s="232"/>
      <c r="AP2277" s="230"/>
      <c r="AQ2277" s="1231" t="s">
        <v>3094</v>
      </c>
      <c r="AR2277" s="230"/>
      <c r="AS2277" s="230"/>
      <c r="AT2277" s="230"/>
      <c r="AU2277" s="230"/>
      <c r="AV2277" s="177"/>
      <c r="AW2277" s="177"/>
      <c r="AX2277" s="177"/>
      <c r="AY2277" s="177"/>
      <c r="AZ2277" s="177"/>
    </row>
    <row r="2278" spans="1:60" ht="15" customHeight="1">
      <c r="B2278" s="1310">
        <v>2272</v>
      </c>
      <c r="C2278" s="548" t="s">
        <v>6787</v>
      </c>
      <c r="D2278" s="591" t="s">
        <v>230</v>
      </c>
      <c r="E2278" s="521" t="s">
        <v>4222</v>
      </c>
      <c r="F2278" s="361" t="s">
        <v>10560</v>
      </c>
      <c r="G2278" s="509" t="s">
        <v>102</v>
      </c>
      <c r="H2278" s="522" t="s">
        <v>24</v>
      </c>
      <c r="I2278" s="733">
        <v>34759</v>
      </c>
      <c r="J2278" s="231">
        <f t="shared" ca="1" si="195"/>
        <v>27</v>
      </c>
      <c r="K2278" s="176" t="s">
        <v>24</v>
      </c>
      <c r="L2278" s="170" t="s">
        <v>24</v>
      </c>
      <c r="M2278" s="173" t="s">
        <v>24</v>
      </c>
      <c r="N2278" s="579">
        <v>43154</v>
      </c>
      <c r="O2278" s="1311" t="s">
        <v>24</v>
      </c>
      <c r="P2278" s="1311" t="s">
        <v>24</v>
      </c>
      <c r="Q2278" s="198" t="str">
        <f t="shared" si="196"/>
        <v>-</v>
      </c>
      <c r="R2278" s="181" t="str">
        <f t="shared" ca="1" si="197"/>
        <v>TIDAK MCU</v>
      </c>
      <c r="S2278" s="451" t="s">
        <v>11173</v>
      </c>
      <c r="T2278" s="904">
        <v>44621</v>
      </c>
      <c r="U2278" s="1312">
        <v>44621</v>
      </c>
      <c r="V2278" s="1330" t="s">
        <v>24</v>
      </c>
      <c r="W2278" s="136" t="s">
        <v>24</v>
      </c>
      <c r="X2278" s="200"/>
      <c r="Y2278" s="201"/>
      <c r="Z2278" s="202"/>
      <c r="AA2278" s="360" t="s">
        <v>926</v>
      </c>
      <c r="AB2278" s="230" t="s">
        <v>24</v>
      </c>
      <c r="AC2278" s="360" t="s">
        <v>24</v>
      </c>
      <c r="AD2278" s="360" t="s">
        <v>24</v>
      </c>
      <c r="AE2278" s="360" t="s">
        <v>24</v>
      </c>
      <c r="AF2278" s="360" t="s">
        <v>24</v>
      </c>
      <c r="AG2278" s="360" t="s">
        <v>24</v>
      </c>
      <c r="AH2278" s="1305"/>
      <c r="AI2278" s="244" t="str">
        <f t="shared" si="199"/>
        <v>HD 465, HD 785------</v>
      </c>
      <c r="AJ2278" s="209">
        <f t="shared" si="198"/>
        <v>43154</v>
      </c>
      <c r="AK2278" s="594" t="s">
        <v>24</v>
      </c>
      <c r="AL2278" s="1187">
        <v>43161</v>
      </c>
      <c r="AM2278" s="230"/>
      <c r="AN2278" s="232"/>
      <c r="AO2278" s="232"/>
      <c r="AP2278" s="230"/>
      <c r="AQ2278" s="1231" t="s">
        <v>3094</v>
      </c>
      <c r="AR2278" s="230"/>
      <c r="AS2278" s="230"/>
      <c r="AT2278" s="230"/>
      <c r="AU2278" s="230"/>
      <c r="AV2278" s="177"/>
      <c r="AW2278" s="177"/>
      <c r="AX2278" s="177"/>
      <c r="AY2278" s="177"/>
      <c r="AZ2278" s="177"/>
    </row>
    <row r="2279" spans="1:60" ht="15" customHeight="1">
      <c r="B2279" s="1310">
        <v>2273</v>
      </c>
      <c r="C2279" s="548" t="s">
        <v>10561</v>
      </c>
      <c r="D2279" s="361" t="s">
        <v>230</v>
      </c>
      <c r="E2279" s="521" t="s">
        <v>4222</v>
      </c>
      <c r="F2279" s="361" t="s">
        <v>10562</v>
      </c>
      <c r="G2279" s="509" t="s">
        <v>102</v>
      </c>
      <c r="H2279" s="522" t="s">
        <v>24</v>
      </c>
      <c r="I2279" s="735">
        <v>35285</v>
      </c>
      <c r="J2279" s="231">
        <f t="shared" ca="1" si="195"/>
        <v>25</v>
      </c>
      <c r="K2279" s="176" t="s">
        <v>24</v>
      </c>
      <c r="L2279" s="170" t="s">
        <v>24</v>
      </c>
      <c r="M2279" s="173" t="s">
        <v>24</v>
      </c>
      <c r="N2279" s="579">
        <v>43241</v>
      </c>
      <c r="O2279" s="1311" t="s">
        <v>24</v>
      </c>
      <c r="P2279" s="1311" t="s">
        <v>24</v>
      </c>
      <c r="Q2279" s="198" t="str">
        <f t="shared" si="196"/>
        <v>-</v>
      </c>
      <c r="R2279" s="181" t="str">
        <f t="shared" ca="1" si="197"/>
        <v>TIDAK MCU</v>
      </c>
      <c r="S2279" s="451" t="s">
        <v>11174</v>
      </c>
      <c r="T2279" s="904">
        <v>44416</v>
      </c>
      <c r="U2279" s="1329">
        <v>44416</v>
      </c>
      <c r="V2279" s="904" t="s">
        <v>24</v>
      </c>
      <c r="W2279" s="136" t="s">
        <v>24</v>
      </c>
      <c r="X2279" s="200"/>
      <c r="Y2279" s="201"/>
      <c r="Z2279" s="202"/>
      <c r="AA2279" s="360" t="s">
        <v>926</v>
      </c>
      <c r="AB2279" s="365" t="s">
        <v>930</v>
      </c>
      <c r="AC2279" s="360" t="s">
        <v>24</v>
      </c>
      <c r="AD2279" s="360" t="s">
        <v>24</v>
      </c>
      <c r="AE2279" s="360" t="s">
        <v>24</v>
      </c>
      <c r="AF2279" s="360" t="s">
        <v>24</v>
      </c>
      <c r="AG2279" s="360" t="s">
        <v>24</v>
      </c>
      <c r="AH2279" s="1305"/>
      <c r="AI2279" s="244" t="str">
        <f t="shared" si="199"/>
        <v>HD 465, HD 785HM 400-----</v>
      </c>
      <c r="AJ2279" s="209">
        <f t="shared" si="198"/>
        <v>43241</v>
      </c>
      <c r="AK2279" s="594" t="s">
        <v>24</v>
      </c>
      <c r="AL2279" s="1187">
        <v>43248</v>
      </c>
      <c r="AM2279" s="230"/>
      <c r="AN2279" s="232"/>
      <c r="AO2279" s="232"/>
      <c r="AP2279" s="230"/>
      <c r="AQ2279" s="1231" t="s">
        <v>3094</v>
      </c>
      <c r="AR2279" s="230"/>
      <c r="AS2279" s="230"/>
      <c r="AT2279" s="230"/>
      <c r="AU2279" s="230"/>
      <c r="AV2279" s="177"/>
      <c r="AW2279" s="177"/>
      <c r="AX2279" s="177"/>
      <c r="AY2279" s="177"/>
      <c r="AZ2279" s="177"/>
    </row>
    <row r="2280" spans="1:60" ht="15" customHeight="1">
      <c r="B2280" s="1310">
        <v>2274</v>
      </c>
      <c r="C2280" s="548" t="s">
        <v>10563</v>
      </c>
      <c r="D2280" s="591" t="s">
        <v>230</v>
      </c>
      <c r="E2280" s="554" t="s">
        <v>4222</v>
      </c>
      <c r="F2280" s="591" t="s">
        <v>10564</v>
      </c>
      <c r="G2280" s="736" t="s">
        <v>102</v>
      </c>
      <c r="H2280" s="522" t="s">
        <v>24</v>
      </c>
      <c r="I2280" s="733">
        <v>34929</v>
      </c>
      <c r="J2280" s="231">
        <f t="shared" ref="J2280:J2343" ca="1" si="200">IF(OR(I2280="",I2280="-"),"-",ROUND((NOW()-I2280)/356,0))</f>
        <v>26</v>
      </c>
      <c r="K2280" s="176" t="s">
        <v>24</v>
      </c>
      <c r="L2280" s="170" t="s">
        <v>24</v>
      </c>
      <c r="M2280" s="173" t="s">
        <v>24</v>
      </c>
      <c r="N2280" s="579">
        <v>43154</v>
      </c>
      <c r="O2280" s="1311" t="s">
        <v>24</v>
      </c>
      <c r="P2280" s="1311" t="s">
        <v>24</v>
      </c>
      <c r="Q2280" s="198" t="str">
        <f t="shared" si="196"/>
        <v>-</v>
      </c>
      <c r="R2280" s="181" t="str">
        <f t="shared" ca="1" si="197"/>
        <v>TIDAK MCU</v>
      </c>
      <c r="S2280" s="451" t="s">
        <v>11175</v>
      </c>
      <c r="T2280" s="904">
        <v>44426</v>
      </c>
      <c r="U2280" s="887">
        <v>44426</v>
      </c>
      <c r="V2280" s="1330" t="s">
        <v>24</v>
      </c>
      <c r="W2280" s="136" t="s">
        <v>24</v>
      </c>
      <c r="X2280" s="200"/>
      <c r="Y2280" s="201"/>
      <c r="Z2280" s="202"/>
      <c r="AA2280" s="365" t="s">
        <v>926</v>
      </c>
      <c r="AB2280" s="360" t="s">
        <v>24</v>
      </c>
      <c r="AC2280" s="360" t="s">
        <v>24</v>
      </c>
      <c r="AD2280" s="360" t="s">
        <v>24</v>
      </c>
      <c r="AE2280" s="213" t="s">
        <v>24</v>
      </c>
      <c r="AF2280" s="360" t="s">
        <v>24</v>
      </c>
      <c r="AG2280" s="360" t="s">
        <v>24</v>
      </c>
      <c r="AH2280" s="1305"/>
      <c r="AI2280" s="244" t="str">
        <f t="shared" si="199"/>
        <v>HD 465, HD 785------</v>
      </c>
      <c r="AJ2280" s="1307">
        <f t="shared" si="198"/>
        <v>43154</v>
      </c>
      <c r="AK2280" s="594" t="s">
        <v>24</v>
      </c>
      <c r="AL2280" s="1187">
        <v>43161</v>
      </c>
      <c r="AM2280" s="230"/>
      <c r="AN2280" s="232"/>
      <c r="AO2280" s="232"/>
      <c r="AP2280" s="230"/>
      <c r="AQ2280" s="1231" t="s">
        <v>3094</v>
      </c>
      <c r="AR2280" s="230"/>
      <c r="AS2280" s="230"/>
      <c r="AT2280" s="230"/>
      <c r="AU2280" s="230"/>
      <c r="AV2280" s="177"/>
      <c r="AW2280" s="177"/>
      <c r="AX2280" s="177"/>
      <c r="AY2280" s="177"/>
      <c r="AZ2280" s="177"/>
    </row>
    <row r="2281" spans="1:60" ht="15" customHeight="1">
      <c r="B2281" s="1310">
        <v>2275</v>
      </c>
      <c r="C2281" s="548" t="s">
        <v>10565</v>
      </c>
      <c r="D2281" s="591" t="s">
        <v>230</v>
      </c>
      <c r="E2281" s="554" t="s">
        <v>4222</v>
      </c>
      <c r="F2281" s="591" t="s">
        <v>10566</v>
      </c>
      <c r="G2281" s="736" t="s">
        <v>102</v>
      </c>
      <c r="H2281" s="522" t="s">
        <v>24</v>
      </c>
      <c r="I2281" s="735">
        <v>35170</v>
      </c>
      <c r="J2281" s="231">
        <f t="shared" ca="1" si="200"/>
        <v>26</v>
      </c>
      <c r="K2281" s="176" t="s">
        <v>24</v>
      </c>
      <c r="L2281" s="170" t="s">
        <v>24</v>
      </c>
      <c r="M2281" s="173" t="s">
        <v>24</v>
      </c>
      <c r="N2281" s="579">
        <v>43154</v>
      </c>
      <c r="O2281" s="1311" t="s">
        <v>24</v>
      </c>
      <c r="P2281" s="1311" t="s">
        <v>24</v>
      </c>
      <c r="Q2281" s="198" t="str">
        <f t="shared" si="196"/>
        <v>-</v>
      </c>
      <c r="R2281" s="181" t="str">
        <f t="shared" ca="1" si="197"/>
        <v>TIDAK MCU</v>
      </c>
      <c r="S2281" s="451" t="s">
        <v>11176</v>
      </c>
      <c r="T2281" s="904">
        <v>44301</v>
      </c>
      <c r="U2281" s="1329">
        <v>44301</v>
      </c>
      <c r="V2281" s="904" t="s">
        <v>24</v>
      </c>
      <c r="W2281" s="136" t="s">
        <v>24</v>
      </c>
      <c r="X2281" s="200"/>
      <c r="Y2281" s="201"/>
      <c r="Z2281" s="202"/>
      <c r="AA2281" s="360" t="s">
        <v>926</v>
      </c>
      <c r="AB2281" s="360" t="s">
        <v>24</v>
      </c>
      <c r="AC2281" s="360" t="s">
        <v>24</v>
      </c>
      <c r="AD2281" s="360" t="s">
        <v>24</v>
      </c>
      <c r="AE2281" s="360" t="s">
        <v>24</v>
      </c>
      <c r="AF2281" s="360" t="s">
        <v>24</v>
      </c>
      <c r="AG2281" s="360" t="s">
        <v>24</v>
      </c>
      <c r="AH2281" s="1305"/>
      <c r="AI2281" s="244" t="str">
        <f t="shared" si="199"/>
        <v>HD 465, HD 785------</v>
      </c>
      <c r="AJ2281" s="209">
        <f t="shared" si="198"/>
        <v>43154</v>
      </c>
      <c r="AK2281" s="594">
        <v>43579</v>
      </c>
      <c r="AL2281" s="1188">
        <v>43579</v>
      </c>
      <c r="AM2281" s="230"/>
      <c r="AN2281" s="232"/>
      <c r="AO2281" s="232"/>
      <c r="AP2281" s="230" t="s">
        <v>9981</v>
      </c>
      <c r="AQ2281" s="462" t="s">
        <v>3094</v>
      </c>
      <c r="AR2281" s="230"/>
      <c r="AS2281" s="230"/>
      <c r="AT2281" s="230"/>
      <c r="AU2281" s="230"/>
      <c r="AV2281" s="177"/>
      <c r="AW2281" s="177"/>
      <c r="AX2281" s="177"/>
      <c r="AY2281" s="177"/>
      <c r="AZ2281" s="177"/>
    </row>
    <row r="2282" spans="1:60" ht="15" customHeight="1">
      <c r="B2282" s="1310">
        <v>2276</v>
      </c>
      <c r="C2282" s="548" t="s">
        <v>10567</v>
      </c>
      <c r="D2282" s="591" t="s">
        <v>230</v>
      </c>
      <c r="E2282" s="554" t="s">
        <v>4222</v>
      </c>
      <c r="F2282" s="361" t="s">
        <v>10568</v>
      </c>
      <c r="G2282" s="509" t="s">
        <v>102</v>
      </c>
      <c r="H2282" s="522" t="s">
        <v>24</v>
      </c>
      <c r="I2282" s="733">
        <v>34518</v>
      </c>
      <c r="J2282" s="231">
        <f t="shared" ca="1" si="200"/>
        <v>27</v>
      </c>
      <c r="K2282" s="176" t="s">
        <v>24</v>
      </c>
      <c r="L2282" s="170" t="s">
        <v>24</v>
      </c>
      <c r="M2282" s="173" t="s">
        <v>24</v>
      </c>
      <c r="N2282" s="579">
        <v>43154</v>
      </c>
      <c r="O2282" s="1311" t="s">
        <v>24</v>
      </c>
      <c r="P2282" s="1311" t="s">
        <v>24</v>
      </c>
      <c r="Q2282" s="198" t="str">
        <f t="shared" si="196"/>
        <v>-</v>
      </c>
      <c r="R2282" s="181" t="str">
        <f t="shared" ca="1" si="197"/>
        <v>TIDAK MCU</v>
      </c>
      <c r="S2282" s="451" t="s">
        <v>11177</v>
      </c>
      <c r="T2282" s="904">
        <v>44380</v>
      </c>
      <c r="U2282" s="1329">
        <v>44380</v>
      </c>
      <c r="V2282" s="1330" t="s">
        <v>24</v>
      </c>
      <c r="W2282" s="136" t="s">
        <v>24</v>
      </c>
      <c r="X2282" s="200"/>
      <c r="Y2282" s="201"/>
      <c r="Z2282" s="202"/>
      <c r="AA2282" s="360" t="s">
        <v>926</v>
      </c>
      <c r="AB2282" s="360" t="s">
        <v>24</v>
      </c>
      <c r="AC2282" s="360" t="s">
        <v>24</v>
      </c>
      <c r="AD2282" s="360" t="s">
        <v>24</v>
      </c>
      <c r="AE2282" s="360" t="s">
        <v>24</v>
      </c>
      <c r="AF2282" s="360" t="s">
        <v>24</v>
      </c>
      <c r="AG2282" s="360" t="s">
        <v>24</v>
      </c>
      <c r="AH2282" s="1305"/>
      <c r="AI2282" s="244" t="str">
        <f t="shared" si="199"/>
        <v>HD 465, HD 785------</v>
      </c>
      <c r="AJ2282" s="209">
        <f t="shared" si="198"/>
        <v>43154</v>
      </c>
      <c r="AK2282" s="594">
        <v>43496</v>
      </c>
      <c r="AL2282" s="1187">
        <v>43496</v>
      </c>
      <c r="AM2282" s="230"/>
      <c r="AN2282" s="232"/>
      <c r="AO2282" s="232"/>
      <c r="AP2282" s="230"/>
      <c r="AQ2282" s="462" t="s">
        <v>3094</v>
      </c>
      <c r="AR2282" s="230"/>
      <c r="AS2282" s="230"/>
      <c r="AT2282" s="230"/>
      <c r="AU2282" s="230"/>
      <c r="AV2282" s="177"/>
      <c r="AW2282" s="177"/>
      <c r="AX2282" s="177"/>
      <c r="AY2282" s="177"/>
      <c r="AZ2282" s="177"/>
    </row>
    <row r="2283" spans="1:60" ht="15" customHeight="1">
      <c r="B2283" s="1310">
        <v>2277</v>
      </c>
      <c r="C2283" s="548" t="s">
        <v>10569</v>
      </c>
      <c r="D2283" s="591" t="s">
        <v>230</v>
      </c>
      <c r="E2283" s="521" t="s">
        <v>4222</v>
      </c>
      <c r="F2283" s="361" t="s">
        <v>10570</v>
      </c>
      <c r="G2283" s="509" t="s">
        <v>102</v>
      </c>
      <c r="H2283" s="522" t="s">
        <v>24</v>
      </c>
      <c r="I2283" s="735">
        <v>35084</v>
      </c>
      <c r="J2283" s="231">
        <f t="shared" ca="1" si="200"/>
        <v>26</v>
      </c>
      <c r="K2283" s="315" t="s">
        <v>24</v>
      </c>
      <c r="L2283" s="330" t="s">
        <v>24</v>
      </c>
      <c r="M2283" s="335" t="s">
        <v>24</v>
      </c>
      <c r="N2283" s="579">
        <v>43154</v>
      </c>
      <c r="O2283" s="1311" t="s">
        <v>24</v>
      </c>
      <c r="P2283" s="1311" t="s">
        <v>24</v>
      </c>
      <c r="Q2283" s="198" t="str">
        <f t="shared" si="196"/>
        <v>-</v>
      </c>
      <c r="R2283" s="181" t="str">
        <f t="shared" ca="1" si="197"/>
        <v>TIDAK MCU</v>
      </c>
      <c r="S2283" s="451" t="s">
        <v>11178</v>
      </c>
      <c r="T2283" s="904">
        <v>44581</v>
      </c>
      <c r="U2283" s="1329">
        <v>44581</v>
      </c>
      <c r="V2283" s="904" t="s">
        <v>24</v>
      </c>
      <c r="W2283" s="136" t="s">
        <v>24</v>
      </c>
      <c r="X2283" s="200"/>
      <c r="Y2283" s="201"/>
      <c r="Z2283" s="202"/>
      <c r="AA2283" s="213" t="s">
        <v>926</v>
      </c>
      <c r="AB2283" s="360" t="s">
        <v>24</v>
      </c>
      <c r="AC2283" s="360" t="s">
        <v>24</v>
      </c>
      <c r="AD2283" s="360" t="s">
        <v>24</v>
      </c>
      <c r="AE2283" s="360" t="s">
        <v>24</v>
      </c>
      <c r="AF2283" s="360" t="s">
        <v>24</v>
      </c>
      <c r="AG2283" s="360" t="s">
        <v>24</v>
      </c>
      <c r="AH2283" s="1305"/>
      <c r="AI2283" s="244" t="str">
        <f t="shared" si="199"/>
        <v>HD 465, HD 785------</v>
      </c>
      <c r="AJ2283" s="209">
        <f t="shared" si="198"/>
        <v>43154</v>
      </c>
      <c r="AK2283" s="594" t="s">
        <v>24</v>
      </c>
      <c r="AL2283" s="1187">
        <v>43161</v>
      </c>
      <c r="AM2283" s="230"/>
      <c r="AN2283" s="232"/>
      <c r="AO2283" s="232"/>
      <c r="AP2283" s="230"/>
      <c r="AQ2283" s="180"/>
      <c r="AR2283" s="230"/>
      <c r="AS2283" s="230"/>
      <c r="AT2283" s="230"/>
      <c r="AU2283" s="230"/>
      <c r="AV2283" s="177"/>
      <c r="AW2283" s="177"/>
      <c r="AX2283" s="177"/>
      <c r="AY2283" s="177"/>
      <c r="AZ2283" s="177"/>
    </row>
    <row r="2284" spans="1:60" ht="15" customHeight="1">
      <c r="B2284" s="1310">
        <v>2278</v>
      </c>
      <c r="C2284" s="548" t="s">
        <v>10571</v>
      </c>
      <c r="D2284" s="737" t="s">
        <v>230</v>
      </c>
      <c r="E2284" s="521" t="s">
        <v>4222</v>
      </c>
      <c r="F2284" s="361" t="s">
        <v>10572</v>
      </c>
      <c r="G2284" s="509" t="s">
        <v>102</v>
      </c>
      <c r="H2284" s="522" t="s">
        <v>24</v>
      </c>
      <c r="I2284" s="733">
        <v>36183</v>
      </c>
      <c r="J2284" s="903">
        <f t="shared" ca="1" si="200"/>
        <v>23</v>
      </c>
      <c r="K2284" s="176" t="s">
        <v>24</v>
      </c>
      <c r="L2284" s="170" t="s">
        <v>24</v>
      </c>
      <c r="M2284" s="173" t="s">
        <v>24</v>
      </c>
      <c r="N2284" s="556">
        <v>43154</v>
      </c>
      <c r="O2284" s="1311" t="s">
        <v>24</v>
      </c>
      <c r="P2284" s="594" t="s">
        <v>24</v>
      </c>
      <c r="Q2284" s="198" t="str">
        <f t="shared" si="196"/>
        <v>-</v>
      </c>
      <c r="R2284" s="181" t="str">
        <f t="shared" ca="1" si="197"/>
        <v>TIDAK MCU</v>
      </c>
      <c r="S2284" s="451" t="s">
        <v>11179</v>
      </c>
      <c r="T2284" s="904">
        <v>44584</v>
      </c>
      <c r="U2284" s="887">
        <v>44584</v>
      </c>
      <c r="V2284" s="904" t="s">
        <v>24</v>
      </c>
      <c r="W2284" s="136" t="s">
        <v>24</v>
      </c>
      <c r="X2284" s="200"/>
      <c r="Y2284" s="201"/>
      <c r="Z2284" s="202"/>
      <c r="AA2284" s="360" t="s">
        <v>926</v>
      </c>
      <c r="AB2284" s="360" t="s">
        <v>24</v>
      </c>
      <c r="AC2284" s="360" t="s">
        <v>24</v>
      </c>
      <c r="AD2284" s="360" t="s">
        <v>24</v>
      </c>
      <c r="AE2284" s="360" t="s">
        <v>24</v>
      </c>
      <c r="AF2284" s="360" t="s">
        <v>24</v>
      </c>
      <c r="AG2284" s="360" t="s">
        <v>24</v>
      </c>
      <c r="AH2284" s="369"/>
      <c r="AI2284" s="244" t="str">
        <f t="shared" si="199"/>
        <v>HD 465, HD 785------</v>
      </c>
      <c r="AJ2284" s="209">
        <f t="shared" si="198"/>
        <v>43154</v>
      </c>
      <c r="AK2284" s="199">
        <v>43580</v>
      </c>
      <c r="AL2284" s="742">
        <v>43580</v>
      </c>
      <c r="AM2284" s="230"/>
      <c r="AN2284" s="232"/>
      <c r="AO2284" s="232"/>
      <c r="AP2284" s="230"/>
      <c r="AQ2284" s="180"/>
      <c r="AR2284" s="230"/>
      <c r="AS2284" s="230"/>
      <c r="AT2284" s="230"/>
      <c r="AU2284" s="230"/>
      <c r="AV2284" s="177"/>
      <c r="AW2284" s="177"/>
      <c r="AX2284" s="177"/>
      <c r="AY2284" s="177"/>
      <c r="AZ2284" s="177"/>
    </row>
    <row r="2285" spans="1:60" ht="15" customHeight="1">
      <c r="B2285" s="1310">
        <v>2279</v>
      </c>
      <c r="C2285" s="548" t="s">
        <v>10573</v>
      </c>
      <c r="D2285" s="591" t="s">
        <v>230</v>
      </c>
      <c r="E2285" s="521" t="s">
        <v>4222</v>
      </c>
      <c r="F2285" s="361" t="s">
        <v>10574</v>
      </c>
      <c r="G2285" s="736" t="s">
        <v>102</v>
      </c>
      <c r="H2285" s="522" t="s">
        <v>24</v>
      </c>
      <c r="I2285" s="733">
        <v>34606</v>
      </c>
      <c r="J2285" s="1314">
        <f t="shared" ca="1" si="200"/>
        <v>27</v>
      </c>
      <c r="K2285" s="176" t="s">
        <v>24</v>
      </c>
      <c r="L2285" s="170" t="s">
        <v>24</v>
      </c>
      <c r="M2285" s="173" t="s">
        <v>24</v>
      </c>
      <c r="N2285" s="579">
        <v>43154</v>
      </c>
      <c r="O2285" s="1311" t="s">
        <v>24</v>
      </c>
      <c r="P2285" s="1311" t="s">
        <v>24</v>
      </c>
      <c r="Q2285" s="198" t="str">
        <f t="shared" si="196"/>
        <v>-</v>
      </c>
      <c r="R2285" s="181" t="str">
        <f t="shared" ca="1" si="197"/>
        <v>TIDAK MCU</v>
      </c>
      <c r="S2285" s="451" t="s">
        <v>11180</v>
      </c>
      <c r="T2285" s="1330">
        <v>44468</v>
      </c>
      <c r="U2285" s="1329">
        <v>44468</v>
      </c>
      <c r="V2285" s="1330" t="s">
        <v>24</v>
      </c>
      <c r="W2285" s="1311" t="s">
        <v>24</v>
      </c>
      <c r="X2285" s="200"/>
      <c r="Y2285" s="201"/>
      <c r="Z2285" s="202"/>
      <c r="AA2285" s="360" t="s">
        <v>926</v>
      </c>
      <c r="AB2285" s="360" t="s">
        <v>24</v>
      </c>
      <c r="AC2285" s="360" t="s">
        <v>24</v>
      </c>
      <c r="AD2285" s="360" t="s">
        <v>24</v>
      </c>
      <c r="AE2285" s="360" t="s">
        <v>24</v>
      </c>
      <c r="AF2285" s="360" t="s">
        <v>24</v>
      </c>
      <c r="AG2285" s="360" t="s">
        <v>24</v>
      </c>
      <c r="AH2285" s="1305"/>
      <c r="AI2285" s="244" t="str">
        <f t="shared" si="199"/>
        <v>HD 465, HD 785------</v>
      </c>
      <c r="AJ2285" s="1315">
        <f t="shared" si="198"/>
        <v>43154</v>
      </c>
      <c r="AK2285" s="594">
        <v>43580</v>
      </c>
      <c r="AL2285" s="1187">
        <v>43580</v>
      </c>
      <c r="AM2285" s="230"/>
      <c r="AN2285" s="232"/>
      <c r="AO2285" s="232"/>
      <c r="AP2285" s="230"/>
      <c r="AQ2285" s="230"/>
      <c r="AR2285" s="230"/>
      <c r="AS2285" s="230"/>
      <c r="AT2285" s="230"/>
      <c r="AU2285" s="230"/>
      <c r="AV2285" s="177"/>
      <c r="AW2285" s="177"/>
      <c r="AX2285" s="177"/>
      <c r="AY2285" s="177"/>
      <c r="AZ2285" s="885"/>
    </row>
    <row r="2286" spans="1:60" ht="15" customHeight="1">
      <c r="B2286" s="1310">
        <v>2280</v>
      </c>
      <c r="C2286" s="548" t="s">
        <v>10575</v>
      </c>
      <c r="D2286" s="591" t="s">
        <v>230</v>
      </c>
      <c r="E2286" s="521" t="s">
        <v>4222</v>
      </c>
      <c r="F2286" s="361" t="s">
        <v>10576</v>
      </c>
      <c r="G2286" s="736" t="s">
        <v>102</v>
      </c>
      <c r="H2286" s="522" t="s">
        <v>24</v>
      </c>
      <c r="I2286" s="733">
        <v>34951</v>
      </c>
      <c r="J2286" s="231">
        <f t="shared" ca="1" si="200"/>
        <v>26</v>
      </c>
      <c r="K2286" s="176" t="s">
        <v>24</v>
      </c>
      <c r="L2286" s="170" t="s">
        <v>24</v>
      </c>
      <c r="M2286" s="173" t="s">
        <v>24</v>
      </c>
      <c r="N2286" s="579">
        <v>43154</v>
      </c>
      <c r="O2286" s="1311" t="s">
        <v>24</v>
      </c>
      <c r="P2286" s="1311" t="s">
        <v>24</v>
      </c>
      <c r="Q2286" s="198" t="str">
        <f t="shared" si="196"/>
        <v>-</v>
      </c>
      <c r="R2286" s="181" t="str">
        <f t="shared" ca="1" si="197"/>
        <v>TIDAK MCU</v>
      </c>
      <c r="S2286" s="451" t="s">
        <v>11181</v>
      </c>
      <c r="T2286" s="904">
        <v>44448</v>
      </c>
      <c r="U2286" s="887">
        <v>44448</v>
      </c>
      <c r="V2286" s="1330" t="s">
        <v>24</v>
      </c>
      <c r="W2286" s="136" t="s">
        <v>24</v>
      </c>
      <c r="X2286" s="200"/>
      <c r="Y2286" s="201"/>
      <c r="Z2286" s="202"/>
      <c r="AA2286" s="365" t="s">
        <v>926</v>
      </c>
      <c r="AB2286" s="360" t="s">
        <v>24</v>
      </c>
      <c r="AC2286" s="360" t="s">
        <v>24</v>
      </c>
      <c r="AD2286" s="360" t="s">
        <v>24</v>
      </c>
      <c r="AE2286" s="360" t="s">
        <v>24</v>
      </c>
      <c r="AF2286" s="360" t="s">
        <v>24</v>
      </c>
      <c r="AG2286" s="360" t="s">
        <v>24</v>
      </c>
      <c r="AH2286" s="1305"/>
      <c r="AI2286" s="244" t="str">
        <f t="shared" si="199"/>
        <v>HD 465, HD 785------</v>
      </c>
      <c r="AJ2286" s="209">
        <f t="shared" si="198"/>
        <v>43154</v>
      </c>
      <c r="AK2286" s="594" t="s">
        <v>24</v>
      </c>
      <c r="AL2286" s="1187">
        <v>43161</v>
      </c>
      <c r="AM2286" s="230"/>
      <c r="AN2286" s="232"/>
      <c r="AO2286" s="232"/>
      <c r="AP2286" s="230"/>
      <c r="AQ2286" s="462" t="s">
        <v>3094</v>
      </c>
      <c r="AR2286" s="230"/>
      <c r="AS2286" s="230"/>
      <c r="AT2286" s="230"/>
      <c r="AU2286" s="230"/>
      <c r="AV2286" s="177"/>
      <c r="AW2286" s="177"/>
      <c r="AX2286" s="177"/>
      <c r="AY2286" s="177"/>
      <c r="AZ2286" s="177"/>
    </row>
    <row r="2287" spans="1:60" ht="15" customHeight="1">
      <c r="B2287" s="1310">
        <v>2281</v>
      </c>
      <c r="C2287" s="548" t="s">
        <v>10577</v>
      </c>
      <c r="D2287" s="591" t="s">
        <v>230</v>
      </c>
      <c r="E2287" s="521" t="s">
        <v>4222</v>
      </c>
      <c r="F2287" s="361" t="s">
        <v>10578</v>
      </c>
      <c r="G2287" s="736" t="s">
        <v>102</v>
      </c>
      <c r="H2287" s="522" t="s">
        <v>24</v>
      </c>
      <c r="I2287" s="733">
        <v>35497</v>
      </c>
      <c r="J2287" s="231">
        <f t="shared" ca="1" si="200"/>
        <v>25</v>
      </c>
      <c r="K2287" s="176" t="s">
        <v>24</v>
      </c>
      <c r="L2287" s="170" t="s">
        <v>24</v>
      </c>
      <c r="M2287" s="173" t="s">
        <v>24</v>
      </c>
      <c r="N2287" s="579">
        <v>43154</v>
      </c>
      <c r="O2287" s="1311" t="s">
        <v>24</v>
      </c>
      <c r="P2287" s="1311" t="s">
        <v>24</v>
      </c>
      <c r="Q2287" s="198" t="str">
        <f t="shared" si="196"/>
        <v>-</v>
      </c>
      <c r="R2287" s="181" t="str">
        <f t="shared" ca="1" si="197"/>
        <v>TIDAK MCU</v>
      </c>
      <c r="S2287" s="451" t="s">
        <v>11182</v>
      </c>
      <c r="T2287" s="904">
        <v>44628</v>
      </c>
      <c r="U2287" s="1329">
        <v>44628</v>
      </c>
      <c r="V2287" s="1330" t="s">
        <v>24</v>
      </c>
      <c r="W2287" s="136" t="s">
        <v>24</v>
      </c>
      <c r="X2287" s="200"/>
      <c r="Y2287" s="201"/>
      <c r="Z2287" s="202"/>
      <c r="AA2287" s="360" t="s">
        <v>926</v>
      </c>
      <c r="AB2287" s="360" t="s">
        <v>24</v>
      </c>
      <c r="AC2287" s="360" t="s">
        <v>24</v>
      </c>
      <c r="AD2287" s="360" t="s">
        <v>24</v>
      </c>
      <c r="AE2287" s="360" t="s">
        <v>24</v>
      </c>
      <c r="AF2287" s="360" t="s">
        <v>24</v>
      </c>
      <c r="AG2287" s="360" t="s">
        <v>24</v>
      </c>
      <c r="AH2287" s="1305"/>
      <c r="AI2287" s="244" t="str">
        <f t="shared" si="199"/>
        <v>HD 465, HD 785------</v>
      </c>
      <c r="AJ2287" s="209">
        <f t="shared" si="198"/>
        <v>43154</v>
      </c>
      <c r="AK2287" s="594" t="s">
        <v>24</v>
      </c>
      <c r="AL2287" s="1187">
        <v>43161</v>
      </c>
      <c r="AM2287" s="230"/>
      <c r="AN2287" s="232"/>
      <c r="AO2287" s="232"/>
      <c r="AP2287" s="230"/>
      <c r="AQ2287" s="180" t="s">
        <v>3094</v>
      </c>
      <c r="AR2287" s="230"/>
      <c r="AS2287" s="230"/>
      <c r="AT2287" s="230"/>
      <c r="AU2287" s="230"/>
      <c r="AV2287" s="177"/>
      <c r="AW2287" s="177"/>
      <c r="AX2287" s="177"/>
      <c r="AY2287" s="885"/>
      <c r="AZ2287" s="177"/>
    </row>
    <row r="2288" spans="1:60" ht="15" customHeight="1">
      <c r="B2288" s="1310">
        <v>2282</v>
      </c>
      <c r="C2288" s="548" t="s">
        <v>10579</v>
      </c>
      <c r="D2288" s="591" t="s">
        <v>230</v>
      </c>
      <c r="E2288" s="521" t="s">
        <v>4222</v>
      </c>
      <c r="F2288" s="361" t="s">
        <v>10580</v>
      </c>
      <c r="G2288" s="736" t="s">
        <v>102</v>
      </c>
      <c r="H2288" s="522" t="s">
        <v>24</v>
      </c>
      <c r="I2288" s="735">
        <v>35034</v>
      </c>
      <c r="J2288" s="231">
        <f t="shared" ca="1" si="200"/>
        <v>26</v>
      </c>
      <c r="K2288" s="176" t="s">
        <v>24</v>
      </c>
      <c r="L2288" s="170" t="s">
        <v>24</v>
      </c>
      <c r="M2288" s="173" t="s">
        <v>24</v>
      </c>
      <c r="N2288" s="579">
        <v>43154</v>
      </c>
      <c r="O2288" s="1311" t="s">
        <v>24</v>
      </c>
      <c r="P2288" s="1311" t="s">
        <v>24</v>
      </c>
      <c r="Q2288" s="198" t="str">
        <f t="shared" si="196"/>
        <v>-</v>
      </c>
      <c r="R2288" s="181" t="str">
        <f t="shared" ca="1" si="197"/>
        <v>TIDAK MCU</v>
      </c>
      <c r="S2288" s="451" t="s">
        <v>11183</v>
      </c>
      <c r="T2288" s="904">
        <v>44531</v>
      </c>
      <c r="U2288" s="887">
        <v>44531</v>
      </c>
      <c r="V2288" s="1330" t="s">
        <v>24</v>
      </c>
      <c r="W2288" s="136" t="s">
        <v>24</v>
      </c>
      <c r="X2288" s="200"/>
      <c r="Y2288" s="201"/>
      <c r="Z2288" s="202"/>
      <c r="AA2288" s="360" t="s">
        <v>926</v>
      </c>
      <c r="AB2288" s="360" t="s">
        <v>24</v>
      </c>
      <c r="AC2288" s="360" t="s">
        <v>24</v>
      </c>
      <c r="AD2288" s="360" t="s">
        <v>24</v>
      </c>
      <c r="AE2288" s="360" t="s">
        <v>24</v>
      </c>
      <c r="AF2288" s="360" t="s">
        <v>24</v>
      </c>
      <c r="AG2288" s="360" t="s">
        <v>24</v>
      </c>
      <c r="AH2288" s="1305"/>
      <c r="AI2288" s="244" t="str">
        <f t="shared" si="199"/>
        <v>HD 465, HD 785------</v>
      </c>
      <c r="AJ2288" s="1307">
        <f t="shared" si="198"/>
        <v>43154</v>
      </c>
      <c r="AK2288" s="594" t="s">
        <v>24</v>
      </c>
      <c r="AL2288" s="1187">
        <v>43161</v>
      </c>
      <c r="AM2288" s="230"/>
      <c r="AN2288" s="232"/>
      <c r="AO2288" s="232"/>
      <c r="AP2288" s="230"/>
      <c r="AQ2288" s="1231" t="s">
        <v>3094</v>
      </c>
      <c r="AR2288" s="230"/>
      <c r="AS2288" s="230"/>
      <c r="AT2288" s="230"/>
      <c r="AU2288" s="230"/>
      <c r="AV2288" s="885"/>
      <c r="AW2288" s="177"/>
      <c r="AX2288" s="177"/>
      <c r="AY2288" s="177"/>
      <c r="AZ2288" s="177"/>
    </row>
    <row r="2289" spans="1:60" ht="15" customHeight="1">
      <c r="B2289" s="1310">
        <v>2283</v>
      </c>
      <c r="C2289" s="548" t="s">
        <v>10581</v>
      </c>
      <c r="D2289" s="361" t="s">
        <v>230</v>
      </c>
      <c r="E2289" s="521" t="s">
        <v>4222</v>
      </c>
      <c r="F2289" s="361" t="s">
        <v>10582</v>
      </c>
      <c r="G2289" s="736" t="s">
        <v>102</v>
      </c>
      <c r="H2289" s="522" t="s">
        <v>24</v>
      </c>
      <c r="I2289" s="733">
        <v>35079</v>
      </c>
      <c r="J2289" s="903">
        <f t="shared" ca="1" si="200"/>
        <v>26</v>
      </c>
      <c r="K2289" s="176" t="s">
        <v>24</v>
      </c>
      <c r="L2289" s="170" t="s">
        <v>24</v>
      </c>
      <c r="M2289" s="173" t="s">
        <v>24</v>
      </c>
      <c r="N2289" s="579">
        <v>43082</v>
      </c>
      <c r="O2289" s="1311" t="s">
        <v>24</v>
      </c>
      <c r="P2289" s="1311" t="s">
        <v>24</v>
      </c>
      <c r="Q2289" s="198" t="str">
        <f t="shared" si="196"/>
        <v>-</v>
      </c>
      <c r="R2289" s="181" t="str">
        <f t="shared" ca="1" si="197"/>
        <v>TIDAK MCU</v>
      </c>
      <c r="S2289" s="451" t="s">
        <v>11184</v>
      </c>
      <c r="T2289" s="904">
        <v>44576</v>
      </c>
      <c r="U2289" s="887">
        <v>44576</v>
      </c>
      <c r="V2289" s="904" t="s">
        <v>24</v>
      </c>
      <c r="W2289" s="136" t="s">
        <v>24</v>
      </c>
      <c r="X2289" s="200"/>
      <c r="Y2289" s="201"/>
      <c r="Z2289" s="202"/>
      <c r="AA2289" s="360" t="s">
        <v>926</v>
      </c>
      <c r="AB2289" s="360" t="s">
        <v>24</v>
      </c>
      <c r="AC2289" s="360" t="s">
        <v>24</v>
      </c>
      <c r="AD2289" s="360" t="s">
        <v>24</v>
      </c>
      <c r="AE2289" s="360" t="s">
        <v>24</v>
      </c>
      <c r="AF2289" s="360" t="s">
        <v>24</v>
      </c>
      <c r="AG2289" s="360" t="s">
        <v>24</v>
      </c>
      <c r="AH2289" s="1305"/>
      <c r="AI2289" s="244" t="str">
        <f t="shared" si="199"/>
        <v>HD 465, HD 785------</v>
      </c>
      <c r="AJ2289" s="209">
        <f t="shared" si="198"/>
        <v>43082</v>
      </c>
      <c r="AK2289" s="594" t="s">
        <v>24</v>
      </c>
      <c r="AL2289" s="1187">
        <v>43089</v>
      </c>
      <c r="AM2289" s="230"/>
      <c r="AN2289" s="232"/>
      <c r="AO2289" s="232"/>
      <c r="AP2289" s="230"/>
      <c r="AQ2289" s="180"/>
      <c r="AR2289" s="230"/>
      <c r="AS2289" s="230"/>
      <c r="AT2289" s="230"/>
      <c r="AU2289" s="230"/>
      <c r="AV2289" s="885"/>
      <c r="AW2289" s="885"/>
      <c r="AX2289" s="885"/>
      <c r="AY2289" s="885"/>
      <c r="AZ2289" s="177"/>
    </row>
    <row r="2290" spans="1:60" ht="15" customHeight="1">
      <c r="B2290" s="1310">
        <v>2284</v>
      </c>
      <c r="C2290" s="548" t="s">
        <v>10583</v>
      </c>
      <c r="D2290" s="361" t="s">
        <v>230</v>
      </c>
      <c r="E2290" s="521" t="s">
        <v>4222</v>
      </c>
      <c r="F2290" s="361" t="s">
        <v>10584</v>
      </c>
      <c r="G2290" s="736" t="s">
        <v>102</v>
      </c>
      <c r="H2290" s="929" t="s">
        <v>24</v>
      </c>
      <c r="I2290" s="735">
        <v>34648</v>
      </c>
      <c r="J2290" s="903">
        <f t="shared" ca="1" si="200"/>
        <v>27</v>
      </c>
      <c r="K2290" s="176" t="s">
        <v>24</v>
      </c>
      <c r="L2290" s="170" t="s">
        <v>24</v>
      </c>
      <c r="M2290" s="173" t="s">
        <v>24</v>
      </c>
      <c r="N2290" s="579">
        <v>43154</v>
      </c>
      <c r="O2290" s="1311" t="s">
        <v>24</v>
      </c>
      <c r="P2290" s="1311" t="s">
        <v>24</v>
      </c>
      <c r="Q2290" s="198" t="str">
        <f t="shared" si="196"/>
        <v>-</v>
      </c>
      <c r="R2290" s="181" t="str">
        <f t="shared" ca="1" si="197"/>
        <v>TIDAK MCU</v>
      </c>
      <c r="S2290" s="451" t="s">
        <v>11185</v>
      </c>
      <c r="T2290" s="904">
        <v>44510</v>
      </c>
      <c r="U2290" s="1312">
        <v>44510</v>
      </c>
      <c r="V2290" s="904" t="s">
        <v>24</v>
      </c>
      <c r="W2290" s="136" t="s">
        <v>24</v>
      </c>
      <c r="X2290" s="200"/>
      <c r="Y2290" s="201"/>
      <c r="Z2290" s="202"/>
      <c r="AA2290" s="360" t="s">
        <v>926</v>
      </c>
      <c r="AB2290" s="360" t="s">
        <v>24</v>
      </c>
      <c r="AC2290" s="360" t="s">
        <v>24</v>
      </c>
      <c r="AD2290" s="360" t="s">
        <v>24</v>
      </c>
      <c r="AE2290" s="360" t="s">
        <v>24</v>
      </c>
      <c r="AF2290" s="360" t="s">
        <v>24</v>
      </c>
      <c r="AG2290" s="360" t="s">
        <v>24</v>
      </c>
      <c r="AH2290" s="1305"/>
      <c r="AI2290" s="244" t="str">
        <f t="shared" si="199"/>
        <v>HD 465, HD 785------</v>
      </c>
      <c r="AJ2290" s="209">
        <f t="shared" si="198"/>
        <v>43154</v>
      </c>
      <c r="AK2290" s="594" t="s">
        <v>24</v>
      </c>
      <c r="AL2290" s="1187">
        <v>43161</v>
      </c>
      <c r="AM2290" s="230"/>
      <c r="AN2290" s="232"/>
      <c r="AO2290" s="232"/>
      <c r="AP2290" s="230"/>
      <c r="AQ2290" s="180"/>
      <c r="AR2290" s="230"/>
      <c r="AS2290" s="230"/>
      <c r="AT2290" s="230"/>
      <c r="AU2290" s="230"/>
      <c r="AV2290" s="885"/>
      <c r="AW2290" s="885"/>
      <c r="AX2290" s="885"/>
      <c r="AY2290" s="885"/>
      <c r="AZ2290" s="177"/>
    </row>
    <row r="2291" spans="1:60" ht="15" customHeight="1">
      <c r="B2291" s="1310">
        <v>2285</v>
      </c>
      <c r="C2291" s="548" t="s">
        <v>10585</v>
      </c>
      <c r="D2291" s="361" t="s">
        <v>230</v>
      </c>
      <c r="E2291" s="521" t="s">
        <v>4222</v>
      </c>
      <c r="F2291" s="361" t="s">
        <v>10586</v>
      </c>
      <c r="G2291" s="736" t="s">
        <v>102</v>
      </c>
      <c r="H2291" s="522" t="s">
        <v>24</v>
      </c>
      <c r="I2291" s="735">
        <v>35313</v>
      </c>
      <c r="J2291" s="903">
        <f t="shared" ca="1" si="200"/>
        <v>25</v>
      </c>
      <c r="K2291" s="176" t="s">
        <v>24</v>
      </c>
      <c r="L2291" s="170" t="s">
        <v>24</v>
      </c>
      <c r="M2291" s="173" t="s">
        <v>24</v>
      </c>
      <c r="N2291" s="579">
        <v>43154</v>
      </c>
      <c r="O2291" s="1311" t="s">
        <v>24</v>
      </c>
      <c r="P2291" s="1311" t="s">
        <v>24</v>
      </c>
      <c r="Q2291" s="198" t="str">
        <f t="shared" si="196"/>
        <v>-</v>
      </c>
      <c r="R2291" s="181" t="str">
        <f t="shared" ca="1" si="197"/>
        <v>TIDAK MCU</v>
      </c>
      <c r="S2291" s="451" t="s">
        <v>11186</v>
      </c>
      <c r="T2291" s="904">
        <v>44444</v>
      </c>
      <c r="U2291" s="1329">
        <v>44444</v>
      </c>
      <c r="V2291" s="904" t="s">
        <v>24</v>
      </c>
      <c r="W2291" s="136" t="s">
        <v>24</v>
      </c>
      <c r="X2291" s="200"/>
      <c r="Y2291" s="201"/>
      <c r="Z2291" s="202"/>
      <c r="AA2291" s="360" t="s">
        <v>926</v>
      </c>
      <c r="AB2291" s="360" t="s">
        <v>24</v>
      </c>
      <c r="AC2291" s="360" t="s">
        <v>24</v>
      </c>
      <c r="AD2291" s="360" t="s">
        <v>24</v>
      </c>
      <c r="AE2291" s="360" t="s">
        <v>24</v>
      </c>
      <c r="AF2291" s="360" t="s">
        <v>24</v>
      </c>
      <c r="AG2291" s="360" t="s">
        <v>24</v>
      </c>
      <c r="AH2291" s="1305"/>
      <c r="AI2291" s="244" t="str">
        <f t="shared" si="199"/>
        <v>HD 465, HD 785------</v>
      </c>
      <c r="AJ2291" s="209">
        <f t="shared" si="198"/>
        <v>43154</v>
      </c>
      <c r="AK2291" s="594">
        <v>43580</v>
      </c>
      <c r="AL2291" s="1187">
        <v>43580</v>
      </c>
      <c r="AM2291" s="230"/>
      <c r="AN2291" s="232"/>
      <c r="AO2291" s="232"/>
      <c r="AP2291" s="230"/>
      <c r="AQ2291" s="180"/>
      <c r="AR2291" s="230"/>
      <c r="AS2291" s="230"/>
      <c r="AT2291" s="230"/>
      <c r="AU2291" s="230"/>
      <c r="AV2291" s="177"/>
      <c r="AW2291" s="177"/>
      <c r="AX2291" s="177"/>
      <c r="AY2291" s="177"/>
      <c r="AZ2291" s="177"/>
    </row>
    <row r="2292" spans="1:60" ht="15" customHeight="1">
      <c r="B2292" s="1310">
        <v>2286</v>
      </c>
      <c r="C2292" s="548" t="s">
        <v>12023</v>
      </c>
      <c r="D2292" s="591" t="s">
        <v>230</v>
      </c>
      <c r="E2292" s="521" t="s">
        <v>4222</v>
      </c>
      <c r="F2292" s="361" t="s">
        <v>10587</v>
      </c>
      <c r="G2292" s="736" t="s">
        <v>102</v>
      </c>
      <c r="H2292" s="522" t="s">
        <v>12024</v>
      </c>
      <c r="I2292" s="733">
        <v>36260</v>
      </c>
      <c r="J2292" s="231">
        <f t="shared" ca="1" si="200"/>
        <v>23</v>
      </c>
      <c r="K2292" s="176" t="s">
        <v>24</v>
      </c>
      <c r="L2292" s="170" t="s">
        <v>24</v>
      </c>
      <c r="M2292" s="173" t="s">
        <v>24</v>
      </c>
      <c r="N2292" s="579">
        <v>43154</v>
      </c>
      <c r="O2292" s="1311" t="s">
        <v>24</v>
      </c>
      <c r="P2292" s="1311" t="s">
        <v>24</v>
      </c>
      <c r="Q2292" s="198" t="str">
        <f t="shared" si="196"/>
        <v>-</v>
      </c>
      <c r="R2292" s="181" t="str">
        <f t="shared" ca="1" si="197"/>
        <v>TIDAK MCU</v>
      </c>
      <c r="S2292" s="451" t="s">
        <v>11187</v>
      </c>
      <c r="T2292" s="904">
        <v>44296</v>
      </c>
      <c r="U2292" s="1312">
        <v>44296</v>
      </c>
      <c r="V2292" s="1330" t="s">
        <v>24</v>
      </c>
      <c r="W2292" s="136" t="s">
        <v>24</v>
      </c>
      <c r="X2292" s="200"/>
      <c r="Y2292" s="201"/>
      <c r="Z2292" s="202"/>
      <c r="AA2292" s="360" t="s">
        <v>926</v>
      </c>
      <c r="AB2292" s="360" t="s">
        <v>24</v>
      </c>
      <c r="AC2292" s="360" t="s">
        <v>24</v>
      </c>
      <c r="AD2292" s="360" t="s">
        <v>24</v>
      </c>
      <c r="AE2292" s="360" t="s">
        <v>24</v>
      </c>
      <c r="AF2292" s="360" t="s">
        <v>24</v>
      </c>
      <c r="AG2292" s="360" t="s">
        <v>24</v>
      </c>
      <c r="AH2292" s="1305"/>
      <c r="AI2292" s="244" t="str">
        <f t="shared" si="199"/>
        <v>HD 465, HD 785------</v>
      </c>
      <c r="AJ2292" s="209">
        <f t="shared" si="198"/>
        <v>43154</v>
      </c>
      <c r="AK2292" s="594" t="s">
        <v>24</v>
      </c>
      <c r="AL2292" s="1187">
        <v>43161</v>
      </c>
      <c r="AM2292" s="230"/>
      <c r="AN2292" s="232"/>
      <c r="AO2292" s="232"/>
      <c r="AP2292" s="230"/>
      <c r="AQ2292" s="1231" t="s">
        <v>3094</v>
      </c>
      <c r="AR2292" s="230"/>
      <c r="AS2292" s="230"/>
      <c r="AT2292" s="230"/>
      <c r="AU2292" s="230"/>
      <c r="AV2292" s="885"/>
      <c r="AW2292" s="885"/>
      <c r="AX2292" s="885"/>
      <c r="AY2292" s="885"/>
      <c r="AZ2292" s="177"/>
    </row>
    <row r="2293" spans="1:60" ht="15" customHeight="1">
      <c r="B2293" s="1310">
        <v>2287</v>
      </c>
      <c r="C2293" s="548" t="s">
        <v>10588</v>
      </c>
      <c r="D2293" s="591" t="s">
        <v>230</v>
      </c>
      <c r="E2293" s="521" t="s">
        <v>4222</v>
      </c>
      <c r="F2293" s="361" t="s">
        <v>10589</v>
      </c>
      <c r="G2293" s="509" t="s">
        <v>102</v>
      </c>
      <c r="H2293" s="522" t="s">
        <v>24</v>
      </c>
      <c r="I2293" s="735">
        <v>35598</v>
      </c>
      <c r="J2293" s="231">
        <f t="shared" ca="1" si="200"/>
        <v>24</v>
      </c>
      <c r="K2293" s="176" t="s">
        <v>24</v>
      </c>
      <c r="L2293" s="170" t="s">
        <v>24</v>
      </c>
      <c r="M2293" s="173" t="s">
        <v>24</v>
      </c>
      <c r="N2293" s="579">
        <v>43154</v>
      </c>
      <c r="O2293" s="1311" t="s">
        <v>24</v>
      </c>
      <c r="P2293" s="1311" t="s">
        <v>24</v>
      </c>
      <c r="Q2293" s="198" t="str">
        <f t="shared" si="196"/>
        <v>-</v>
      </c>
      <c r="R2293" s="181" t="str">
        <f t="shared" ca="1" si="197"/>
        <v>TIDAK MCU</v>
      </c>
      <c r="S2293" s="451" t="s">
        <v>11188</v>
      </c>
      <c r="T2293" s="904">
        <v>44364</v>
      </c>
      <c r="U2293" s="1329">
        <v>44364</v>
      </c>
      <c r="V2293" s="1330" t="s">
        <v>24</v>
      </c>
      <c r="W2293" s="136" t="s">
        <v>24</v>
      </c>
      <c r="X2293" s="200"/>
      <c r="Y2293" s="201"/>
      <c r="Z2293" s="202"/>
      <c r="AA2293" s="360" t="s">
        <v>926</v>
      </c>
      <c r="AB2293" s="360" t="s">
        <v>24</v>
      </c>
      <c r="AC2293" s="360" t="s">
        <v>24</v>
      </c>
      <c r="AD2293" s="360" t="s">
        <v>24</v>
      </c>
      <c r="AE2293" s="360" t="s">
        <v>24</v>
      </c>
      <c r="AF2293" s="360" t="s">
        <v>24</v>
      </c>
      <c r="AG2293" s="360" t="s">
        <v>24</v>
      </c>
      <c r="AH2293" s="1305"/>
      <c r="AI2293" s="244" t="str">
        <f t="shared" si="199"/>
        <v>HD 465, HD 785------</v>
      </c>
      <c r="AJ2293" s="209">
        <f t="shared" si="198"/>
        <v>43154</v>
      </c>
      <c r="AK2293" s="594" t="s">
        <v>24</v>
      </c>
      <c r="AL2293" s="1187">
        <v>43161</v>
      </c>
      <c r="AM2293" s="230"/>
      <c r="AN2293" s="232"/>
      <c r="AO2293" s="232"/>
      <c r="AP2293" s="230"/>
      <c r="AQ2293" s="462" t="s">
        <v>3094</v>
      </c>
      <c r="AR2293" s="230"/>
      <c r="AS2293" s="230"/>
      <c r="AT2293" s="230"/>
      <c r="AU2293" s="230"/>
      <c r="AV2293" s="177"/>
      <c r="AW2293" s="177"/>
      <c r="AX2293" s="177"/>
      <c r="AY2293" s="177"/>
      <c r="AZ2293" s="177"/>
    </row>
    <row r="2294" spans="1:60" ht="15" customHeight="1">
      <c r="B2294" s="1310">
        <v>2288</v>
      </c>
      <c r="C2294" s="548" t="s">
        <v>10590</v>
      </c>
      <c r="D2294" s="591" t="s">
        <v>943</v>
      </c>
      <c r="E2294" s="521" t="s">
        <v>4222</v>
      </c>
      <c r="F2294" s="361" t="s">
        <v>10591</v>
      </c>
      <c r="G2294" s="736" t="s">
        <v>102</v>
      </c>
      <c r="H2294" s="522" t="s">
        <v>24</v>
      </c>
      <c r="I2294" s="733">
        <v>33466</v>
      </c>
      <c r="J2294" s="903">
        <f t="shared" ca="1" si="200"/>
        <v>30</v>
      </c>
      <c r="K2294" s="180" t="s">
        <v>83</v>
      </c>
      <c r="L2294" s="613">
        <v>910814235974</v>
      </c>
      <c r="M2294" s="518">
        <v>45154</v>
      </c>
      <c r="N2294" s="579">
        <v>41975</v>
      </c>
      <c r="O2294" s="1311" t="s">
        <v>24</v>
      </c>
      <c r="P2294" s="1311" t="s">
        <v>24</v>
      </c>
      <c r="Q2294" s="198" t="str">
        <f t="shared" si="196"/>
        <v>-</v>
      </c>
      <c r="R2294" s="181" t="str">
        <f t="shared" ca="1" si="197"/>
        <v>TIDAK MCU</v>
      </c>
      <c r="S2294" s="451" t="s">
        <v>11189</v>
      </c>
      <c r="T2294" s="904">
        <v>44424</v>
      </c>
      <c r="U2294" s="887">
        <v>44424</v>
      </c>
      <c r="V2294" s="1330" t="s">
        <v>24</v>
      </c>
      <c r="W2294" s="136" t="s">
        <v>24</v>
      </c>
      <c r="X2294" s="200"/>
      <c r="Y2294" s="201"/>
      <c r="Z2294" s="202"/>
      <c r="AA2294" s="360" t="s">
        <v>100</v>
      </c>
      <c r="AB2294" s="360" t="s">
        <v>11338</v>
      </c>
      <c r="AC2294" s="360" t="s">
        <v>4457</v>
      </c>
      <c r="AD2294" s="360" t="s">
        <v>24</v>
      </c>
      <c r="AE2294" s="360" t="s">
        <v>24</v>
      </c>
      <c r="AF2294" s="360" t="s">
        <v>24</v>
      </c>
      <c r="AG2294" s="360" t="s">
        <v>24</v>
      </c>
      <c r="AH2294" s="1305"/>
      <c r="AI2294" s="244" t="str">
        <f t="shared" si="199"/>
        <v>LIGHT VEHICLEPC 300 - PC 2000SC P360, SC P380----</v>
      </c>
      <c r="AJ2294" s="209">
        <f t="shared" si="198"/>
        <v>41975</v>
      </c>
      <c r="AK2294" s="594" t="s">
        <v>24</v>
      </c>
      <c r="AL2294" s="1187">
        <v>41982</v>
      </c>
      <c r="AM2294" s="230"/>
      <c r="AN2294" s="232"/>
      <c r="AO2294" s="232"/>
      <c r="AP2294" s="230"/>
      <c r="AQ2294" s="462" t="s">
        <v>3094</v>
      </c>
      <c r="AR2294" s="230"/>
      <c r="AS2294" s="230"/>
      <c r="AT2294" s="230"/>
      <c r="AU2294" s="230"/>
      <c r="AV2294" s="885"/>
      <c r="AW2294" s="885"/>
      <c r="AX2294" s="885"/>
      <c r="AY2294" s="885"/>
      <c r="AZ2294" s="177"/>
    </row>
    <row r="2295" spans="1:60" ht="15" customHeight="1">
      <c r="B2295" s="1310">
        <v>2289</v>
      </c>
      <c r="C2295" s="548" t="s">
        <v>10592</v>
      </c>
      <c r="D2295" s="591" t="s">
        <v>230</v>
      </c>
      <c r="E2295" s="521" t="s">
        <v>4222</v>
      </c>
      <c r="F2295" s="361" t="s">
        <v>10593</v>
      </c>
      <c r="G2295" s="736" t="s">
        <v>102</v>
      </c>
      <c r="H2295" s="627" t="s">
        <v>24</v>
      </c>
      <c r="I2295" s="735">
        <v>35589</v>
      </c>
      <c r="J2295" s="1314">
        <f t="shared" ca="1" si="200"/>
        <v>24</v>
      </c>
      <c r="K2295" s="176" t="s">
        <v>24</v>
      </c>
      <c r="L2295" s="170" t="s">
        <v>24</v>
      </c>
      <c r="M2295" s="173" t="s">
        <v>24</v>
      </c>
      <c r="N2295" s="579">
        <v>43260</v>
      </c>
      <c r="O2295" s="1311" t="s">
        <v>24</v>
      </c>
      <c r="P2295" s="1311" t="s">
        <v>24</v>
      </c>
      <c r="Q2295" s="198" t="str">
        <f t="shared" si="196"/>
        <v>-</v>
      </c>
      <c r="R2295" s="181" t="str">
        <f t="shared" ca="1" si="197"/>
        <v>TIDAK MCU</v>
      </c>
      <c r="S2295" s="451" t="s">
        <v>11190</v>
      </c>
      <c r="T2295" s="1313">
        <v>44355</v>
      </c>
      <c r="U2295" s="1312">
        <v>44355</v>
      </c>
      <c r="V2295" s="1330" t="s">
        <v>24</v>
      </c>
      <c r="W2295" s="1311" t="s">
        <v>24</v>
      </c>
      <c r="X2295" s="200"/>
      <c r="Y2295" s="201"/>
      <c r="Z2295" s="202"/>
      <c r="AA2295" s="360" t="s">
        <v>926</v>
      </c>
      <c r="AB2295" s="360" t="s">
        <v>24</v>
      </c>
      <c r="AC2295" s="360" t="s">
        <v>24</v>
      </c>
      <c r="AD2295" s="360" t="s">
        <v>24</v>
      </c>
      <c r="AE2295" s="360" t="s">
        <v>24</v>
      </c>
      <c r="AF2295" s="360" t="s">
        <v>24</v>
      </c>
      <c r="AG2295" s="360" t="s">
        <v>24</v>
      </c>
      <c r="AH2295" s="1305"/>
      <c r="AI2295" s="244" t="str">
        <f t="shared" si="199"/>
        <v>HD 465, HD 785------</v>
      </c>
      <c r="AJ2295" s="1315">
        <f t="shared" si="198"/>
        <v>43260</v>
      </c>
      <c r="AK2295" s="594" t="s">
        <v>24</v>
      </c>
      <c r="AL2295" s="1187">
        <v>43267</v>
      </c>
      <c r="AM2295" s="230"/>
      <c r="AN2295" s="232"/>
      <c r="AO2295" s="232"/>
      <c r="AP2295" s="230"/>
      <c r="AQ2295" s="462" t="s">
        <v>3094</v>
      </c>
      <c r="AR2295" s="230"/>
      <c r="AS2295" s="230"/>
      <c r="AT2295" s="230"/>
      <c r="AU2295" s="230"/>
      <c r="AV2295" s="885"/>
      <c r="AW2295" s="885"/>
      <c r="AX2295" s="885"/>
      <c r="AY2295" s="885"/>
      <c r="AZ2295" s="177"/>
    </row>
    <row r="2296" spans="1:60" ht="15" customHeight="1">
      <c r="B2296" s="1310">
        <v>2290</v>
      </c>
      <c r="C2296" s="548" t="s">
        <v>10594</v>
      </c>
      <c r="D2296" s="591" t="s">
        <v>230</v>
      </c>
      <c r="E2296" s="521" t="s">
        <v>4222</v>
      </c>
      <c r="F2296" s="736" t="s">
        <v>10595</v>
      </c>
      <c r="G2296" s="736" t="s">
        <v>102</v>
      </c>
      <c r="H2296" s="522" t="s">
        <v>24</v>
      </c>
      <c r="I2296" s="735">
        <v>32898</v>
      </c>
      <c r="J2296" s="231">
        <f t="shared" ca="1" si="200"/>
        <v>32</v>
      </c>
      <c r="K2296" s="176" t="s">
        <v>24</v>
      </c>
      <c r="L2296" s="170" t="s">
        <v>24</v>
      </c>
      <c r="M2296" s="173" t="s">
        <v>24</v>
      </c>
      <c r="N2296" s="579">
        <v>42721</v>
      </c>
      <c r="O2296" s="1311" t="s">
        <v>24</v>
      </c>
      <c r="P2296" s="1311" t="s">
        <v>24</v>
      </c>
      <c r="Q2296" s="198" t="str">
        <f t="shared" si="196"/>
        <v>-</v>
      </c>
      <c r="R2296" s="181" t="str">
        <f t="shared" ca="1" si="197"/>
        <v>TIDAK MCU</v>
      </c>
      <c r="S2296" s="451" t="s">
        <v>11191</v>
      </c>
      <c r="T2296" s="1330">
        <v>44586</v>
      </c>
      <c r="U2296" s="1329">
        <v>44586</v>
      </c>
      <c r="V2296" s="1330" t="s">
        <v>24</v>
      </c>
      <c r="W2296" s="136" t="s">
        <v>24</v>
      </c>
      <c r="X2296" s="200"/>
      <c r="Y2296" s="201"/>
      <c r="Z2296" s="202"/>
      <c r="AA2296" s="360" t="s">
        <v>926</v>
      </c>
      <c r="AB2296" s="360" t="s">
        <v>24</v>
      </c>
      <c r="AC2296" s="360" t="s">
        <v>24</v>
      </c>
      <c r="AD2296" s="360" t="s">
        <v>24</v>
      </c>
      <c r="AE2296" s="360" t="s">
        <v>24</v>
      </c>
      <c r="AF2296" s="360" t="s">
        <v>24</v>
      </c>
      <c r="AG2296" s="360" t="s">
        <v>24</v>
      </c>
      <c r="AH2296" s="1305"/>
      <c r="AI2296" s="244" t="str">
        <f t="shared" si="199"/>
        <v>HD 465, HD 785------</v>
      </c>
      <c r="AJ2296" s="1315">
        <f t="shared" si="198"/>
        <v>42721</v>
      </c>
      <c r="AK2296" s="594" t="s">
        <v>24</v>
      </c>
      <c r="AL2296" s="1187">
        <v>42728</v>
      </c>
      <c r="AM2296" s="230"/>
      <c r="AN2296" s="232"/>
      <c r="AO2296" s="232"/>
      <c r="AP2296" s="230"/>
      <c r="AQ2296" s="1231" t="s">
        <v>3094</v>
      </c>
      <c r="AR2296" s="230"/>
      <c r="AS2296" s="230"/>
      <c r="AT2296" s="230"/>
      <c r="AU2296" s="230"/>
      <c r="AV2296" s="177"/>
      <c r="AW2296" s="177"/>
      <c r="AX2296" s="177"/>
      <c r="AY2296" s="885"/>
      <c r="AZ2296" s="177"/>
    </row>
    <row r="2297" spans="1:60" ht="15" customHeight="1">
      <c r="B2297" s="1310">
        <v>2291</v>
      </c>
      <c r="C2297" s="548" t="s">
        <v>10596</v>
      </c>
      <c r="D2297" s="591" t="s">
        <v>230</v>
      </c>
      <c r="E2297" s="554" t="s">
        <v>4222</v>
      </c>
      <c r="F2297" s="361" t="s">
        <v>10597</v>
      </c>
      <c r="G2297" s="736" t="s">
        <v>102</v>
      </c>
      <c r="H2297" s="522" t="s">
        <v>24</v>
      </c>
      <c r="I2297" s="735">
        <v>32764</v>
      </c>
      <c r="J2297" s="231">
        <f t="shared" ca="1" si="200"/>
        <v>32</v>
      </c>
      <c r="K2297" s="176" t="s">
        <v>24</v>
      </c>
      <c r="L2297" s="170" t="s">
        <v>24</v>
      </c>
      <c r="M2297" s="173" t="s">
        <v>24</v>
      </c>
      <c r="N2297" s="579">
        <v>43279</v>
      </c>
      <c r="O2297" s="1311" t="s">
        <v>24</v>
      </c>
      <c r="P2297" s="1311" t="s">
        <v>24</v>
      </c>
      <c r="Q2297" s="198" t="str">
        <f t="shared" si="196"/>
        <v>-</v>
      </c>
      <c r="R2297" s="181" t="str">
        <f t="shared" ca="1" si="197"/>
        <v>TIDAK MCU</v>
      </c>
      <c r="S2297" s="451" t="s">
        <v>11192</v>
      </c>
      <c r="T2297" s="904">
        <v>44452</v>
      </c>
      <c r="U2297" s="1329">
        <v>44452</v>
      </c>
      <c r="V2297" s="1330" t="s">
        <v>24</v>
      </c>
      <c r="W2297" s="136" t="s">
        <v>24</v>
      </c>
      <c r="X2297" s="200"/>
      <c r="Y2297" s="201"/>
      <c r="Z2297" s="202"/>
      <c r="AA2297" s="365" t="s">
        <v>925</v>
      </c>
      <c r="AB2297" s="365" t="s">
        <v>6967</v>
      </c>
      <c r="AC2297" s="365" t="s">
        <v>6968</v>
      </c>
      <c r="AD2297" s="360" t="s">
        <v>24</v>
      </c>
      <c r="AE2297" s="360" t="s">
        <v>24</v>
      </c>
      <c r="AF2297" s="360" t="s">
        <v>24</v>
      </c>
      <c r="AG2297" s="360" t="s">
        <v>24</v>
      </c>
      <c r="AH2297" s="1305"/>
      <c r="AI2297" s="244" t="str">
        <f t="shared" si="199"/>
        <v>PC 200 - PC 2000HITACHI ZX 870HITACHI EX 1200----</v>
      </c>
      <c r="AJ2297" s="209">
        <f t="shared" si="198"/>
        <v>43279</v>
      </c>
      <c r="AK2297" s="594">
        <v>43922</v>
      </c>
      <c r="AL2297" s="1187">
        <v>43922</v>
      </c>
      <c r="AM2297" s="230"/>
      <c r="AN2297" s="232"/>
      <c r="AO2297" s="232"/>
      <c r="AP2297" s="230" t="s">
        <v>11983</v>
      </c>
      <c r="AQ2297" s="462" t="s">
        <v>3094</v>
      </c>
      <c r="AR2297" s="230"/>
      <c r="AS2297" s="230"/>
      <c r="AT2297" s="230"/>
      <c r="AU2297" s="230"/>
      <c r="AV2297" s="177"/>
      <c r="AW2297" s="177"/>
      <c r="AX2297" s="177"/>
      <c r="AY2297" s="177"/>
      <c r="AZ2297" s="177"/>
    </row>
    <row r="2298" spans="1:60" ht="15" customHeight="1">
      <c r="B2298" s="1310">
        <v>2292</v>
      </c>
      <c r="C2298" s="548" t="s">
        <v>10598</v>
      </c>
      <c r="D2298" s="361" t="s">
        <v>943</v>
      </c>
      <c r="E2298" s="521" t="s">
        <v>4222</v>
      </c>
      <c r="F2298" s="361" t="s">
        <v>10599</v>
      </c>
      <c r="G2298" s="509" t="s">
        <v>102</v>
      </c>
      <c r="H2298" s="522" t="s">
        <v>24</v>
      </c>
      <c r="I2298" s="735">
        <v>32342</v>
      </c>
      <c r="J2298" s="231">
        <f t="shared" ca="1" si="200"/>
        <v>34</v>
      </c>
      <c r="K2298" s="360" t="s">
        <v>83</v>
      </c>
      <c r="L2298" s="658">
        <v>1452160901391</v>
      </c>
      <c r="M2298" s="594">
        <v>44395</v>
      </c>
      <c r="N2298" s="579">
        <v>42028</v>
      </c>
      <c r="O2298" s="1311" t="s">
        <v>24</v>
      </c>
      <c r="P2298" s="1311" t="s">
        <v>24</v>
      </c>
      <c r="Q2298" s="198" t="str">
        <f t="shared" ref="Q2298:Q2361" si="201">IF(OR(O2298="-",O2298=""),"-",O2298+365)</f>
        <v>-</v>
      </c>
      <c r="R2298" s="181" t="str">
        <f t="shared" ref="R2298:R2361" ca="1" si="202">IF(OR(O2298="",O2298="-"),"TIDAK MCU",IF(Q2298&gt;TODAY(),"BERLAKU","EXPIRED"))</f>
        <v>TIDAK MCU</v>
      </c>
      <c r="S2298" s="451" t="s">
        <v>11193</v>
      </c>
      <c r="T2298" s="904">
        <v>44395</v>
      </c>
      <c r="U2298" s="1329">
        <v>44395</v>
      </c>
      <c r="V2298" s="1330" t="s">
        <v>24</v>
      </c>
      <c r="W2298" s="136" t="s">
        <v>24</v>
      </c>
      <c r="X2298" s="200"/>
      <c r="Y2298" s="201"/>
      <c r="Z2298" s="202"/>
      <c r="AA2298" s="360" t="s">
        <v>100</v>
      </c>
      <c r="AB2298" s="360" t="s">
        <v>926</v>
      </c>
      <c r="AC2298" s="360" t="s">
        <v>929</v>
      </c>
      <c r="AD2298" s="360" t="s">
        <v>24</v>
      </c>
      <c r="AE2298" s="360" t="s">
        <v>24</v>
      </c>
      <c r="AF2298" s="360" t="s">
        <v>24</v>
      </c>
      <c r="AG2298" s="360" t="s">
        <v>24</v>
      </c>
      <c r="AH2298" s="1305"/>
      <c r="AI2298" s="244" t="str">
        <f t="shared" si="199"/>
        <v>LIGHT VEHICLEHD 465, HD 785GD 705, GD 825----</v>
      </c>
      <c r="AJ2298" s="1315">
        <f t="shared" ref="AJ2298:AJ2361" si="203">N2298</f>
        <v>42028</v>
      </c>
      <c r="AK2298" s="594" t="s">
        <v>24</v>
      </c>
      <c r="AL2298" s="1187">
        <v>42035</v>
      </c>
      <c r="AM2298" s="230"/>
      <c r="AN2298" s="232"/>
      <c r="AO2298" s="232"/>
      <c r="AP2298" s="230"/>
      <c r="AQ2298" s="230"/>
      <c r="AR2298" s="230"/>
      <c r="AS2298" s="230"/>
      <c r="AT2298" s="230"/>
      <c r="AU2298" s="230"/>
      <c r="AV2298" s="177"/>
      <c r="AW2298" s="177"/>
      <c r="AX2298" s="177"/>
      <c r="AY2298" s="177"/>
      <c r="AZ2298" s="177"/>
    </row>
    <row r="2299" spans="1:60" ht="15" customHeight="1">
      <c r="B2299" s="1310">
        <v>2293</v>
      </c>
      <c r="C2299" s="548" t="s">
        <v>10600</v>
      </c>
      <c r="D2299" s="591" t="s">
        <v>230</v>
      </c>
      <c r="E2299" s="521" t="s">
        <v>4222</v>
      </c>
      <c r="F2299" s="361" t="s">
        <v>10601</v>
      </c>
      <c r="G2299" s="736" t="s">
        <v>102</v>
      </c>
      <c r="H2299" s="522" t="s">
        <v>24</v>
      </c>
      <c r="I2299" s="735">
        <v>35092</v>
      </c>
      <c r="J2299" s="903">
        <f t="shared" ca="1" si="200"/>
        <v>26</v>
      </c>
      <c r="K2299" s="176" t="s">
        <v>24</v>
      </c>
      <c r="L2299" s="170" t="s">
        <v>24</v>
      </c>
      <c r="M2299" s="173" t="s">
        <v>24</v>
      </c>
      <c r="N2299" s="579">
        <v>43301</v>
      </c>
      <c r="O2299" s="1311" t="s">
        <v>24</v>
      </c>
      <c r="P2299" s="1311" t="s">
        <v>24</v>
      </c>
      <c r="Q2299" s="198" t="str">
        <f t="shared" si="201"/>
        <v>-</v>
      </c>
      <c r="R2299" s="181" t="str">
        <f t="shared" ca="1" si="202"/>
        <v>TIDAK MCU</v>
      </c>
      <c r="S2299" s="451" t="s">
        <v>11194</v>
      </c>
      <c r="T2299" s="1330">
        <v>44589</v>
      </c>
      <c r="U2299" s="1330">
        <v>44589</v>
      </c>
      <c r="V2299" s="1330" t="s">
        <v>24</v>
      </c>
      <c r="W2299" s="136" t="s">
        <v>24</v>
      </c>
      <c r="X2299" s="200"/>
      <c r="Y2299" s="201"/>
      <c r="Z2299" s="202"/>
      <c r="AA2299" s="360" t="s">
        <v>928</v>
      </c>
      <c r="AB2299" s="360" t="s">
        <v>24</v>
      </c>
      <c r="AC2299" s="360" t="s">
        <v>24</v>
      </c>
      <c r="AD2299" s="360" t="s">
        <v>24</v>
      </c>
      <c r="AE2299" s="360" t="s">
        <v>24</v>
      </c>
      <c r="AF2299" s="360" t="s">
        <v>24</v>
      </c>
      <c r="AG2299" s="360" t="s">
        <v>24</v>
      </c>
      <c r="AH2299" s="1305"/>
      <c r="AI2299" s="244" t="str">
        <f t="shared" si="199"/>
        <v>DZ 85 - DZ 375------</v>
      </c>
      <c r="AJ2299" s="209">
        <f t="shared" si="203"/>
        <v>43301</v>
      </c>
      <c r="AK2299" s="594">
        <v>43967</v>
      </c>
      <c r="AL2299" s="1187">
        <v>43967</v>
      </c>
      <c r="AM2299" s="230"/>
      <c r="AN2299" s="232"/>
      <c r="AO2299" s="232"/>
      <c r="AP2299" s="230" t="s">
        <v>12227</v>
      </c>
      <c r="AQ2299" s="462" t="s">
        <v>3094</v>
      </c>
      <c r="AR2299" s="230"/>
      <c r="AS2299" s="230"/>
      <c r="AT2299" s="230"/>
      <c r="AU2299" s="230"/>
    </row>
    <row r="2300" spans="1:60" ht="15" customHeight="1">
      <c r="B2300" s="1310">
        <v>2294</v>
      </c>
      <c r="C2300" s="548" t="s">
        <v>10602</v>
      </c>
      <c r="D2300" s="361" t="s">
        <v>230</v>
      </c>
      <c r="E2300" s="521" t="s">
        <v>4222</v>
      </c>
      <c r="F2300" s="361" t="s">
        <v>10603</v>
      </c>
      <c r="G2300" s="736" t="s">
        <v>102</v>
      </c>
      <c r="H2300" s="522" t="s">
        <v>24</v>
      </c>
      <c r="I2300" s="733">
        <v>35989</v>
      </c>
      <c r="J2300" s="231">
        <f t="shared" ca="1" si="200"/>
        <v>23</v>
      </c>
      <c r="K2300" s="176" t="s">
        <v>24</v>
      </c>
      <c r="L2300" s="170" t="s">
        <v>24</v>
      </c>
      <c r="M2300" s="173" t="s">
        <v>24</v>
      </c>
      <c r="N2300" s="579">
        <v>43301</v>
      </c>
      <c r="O2300" s="1311" t="s">
        <v>24</v>
      </c>
      <c r="P2300" s="1311" t="s">
        <v>24</v>
      </c>
      <c r="Q2300" s="198" t="str">
        <f t="shared" si="201"/>
        <v>-</v>
      </c>
      <c r="R2300" s="181" t="str">
        <f t="shared" ca="1" si="202"/>
        <v>TIDAK MCU</v>
      </c>
      <c r="S2300" s="451" t="s">
        <v>11195</v>
      </c>
      <c r="T2300" s="904">
        <v>44390</v>
      </c>
      <c r="U2300" s="1329">
        <v>44390</v>
      </c>
      <c r="V2300" s="904" t="s">
        <v>24</v>
      </c>
      <c r="W2300" s="136" t="s">
        <v>24</v>
      </c>
      <c r="X2300" s="200"/>
      <c r="Y2300" s="201"/>
      <c r="Z2300" s="202"/>
      <c r="AA2300" s="360" t="s">
        <v>930</v>
      </c>
      <c r="AB2300" s="365" t="s">
        <v>926</v>
      </c>
      <c r="AC2300" s="360" t="s">
        <v>24</v>
      </c>
      <c r="AD2300" s="360" t="s">
        <v>24</v>
      </c>
      <c r="AE2300" s="360" t="s">
        <v>24</v>
      </c>
      <c r="AF2300" s="360" t="s">
        <v>24</v>
      </c>
      <c r="AG2300" s="360" t="s">
        <v>24</v>
      </c>
      <c r="AH2300" s="1305"/>
      <c r="AI2300" s="244" t="str">
        <f t="shared" si="199"/>
        <v>HM 400HD 465, HD 785-----</v>
      </c>
      <c r="AJ2300" s="1307">
        <f t="shared" si="203"/>
        <v>43301</v>
      </c>
      <c r="AK2300" s="594" t="s">
        <v>24</v>
      </c>
      <c r="AL2300" s="1187">
        <v>43308</v>
      </c>
      <c r="AM2300" s="230"/>
      <c r="AN2300" s="232"/>
      <c r="AO2300" s="232"/>
      <c r="AP2300" s="230"/>
      <c r="AQ2300" s="1231" t="s">
        <v>3094</v>
      </c>
      <c r="AR2300" s="230"/>
      <c r="AS2300" s="230"/>
      <c r="AT2300" s="230"/>
      <c r="AU2300" s="230"/>
      <c r="AV2300" s="885"/>
      <c r="AW2300" s="177"/>
      <c r="AX2300" s="177"/>
      <c r="AY2300" s="177"/>
      <c r="AZ2300" s="177"/>
    </row>
    <row r="2301" spans="1:60" s="2186" customFormat="1" ht="15" customHeight="1">
      <c r="A2301" s="160"/>
      <c r="B2301" s="1310">
        <v>2295</v>
      </c>
      <c r="C2301" s="548" t="s">
        <v>10604</v>
      </c>
      <c r="D2301" s="591" t="s">
        <v>943</v>
      </c>
      <c r="E2301" s="521" t="s">
        <v>4222</v>
      </c>
      <c r="F2301" s="361" t="s">
        <v>10605</v>
      </c>
      <c r="G2301" s="736" t="s">
        <v>102</v>
      </c>
      <c r="H2301" s="522" t="s">
        <v>24</v>
      </c>
      <c r="I2301" s="733">
        <v>28628</v>
      </c>
      <c r="J2301" s="903">
        <f t="shared" ca="1" si="200"/>
        <v>44</v>
      </c>
      <c r="K2301" s="180" t="s">
        <v>83</v>
      </c>
      <c r="L2301" s="613">
        <v>780514400784</v>
      </c>
      <c r="M2301" s="518">
        <v>45064</v>
      </c>
      <c r="N2301" s="579">
        <v>42640</v>
      </c>
      <c r="O2301" s="1311" t="s">
        <v>24</v>
      </c>
      <c r="P2301" s="1311" t="s">
        <v>24</v>
      </c>
      <c r="Q2301" s="198" t="str">
        <f t="shared" si="201"/>
        <v>-</v>
      </c>
      <c r="R2301" s="181" t="str">
        <f t="shared" ca="1" si="202"/>
        <v>TIDAK MCU</v>
      </c>
      <c r="S2301" s="451" t="s">
        <v>11196</v>
      </c>
      <c r="T2301" s="904">
        <v>44334</v>
      </c>
      <c r="U2301" s="1329">
        <v>44334</v>
      </c>
      <c r="V2301" s="1330" t="s">
        <v>24</v>
      </c>
      <c r="W2301" s="136" t="s">
        <v>24</v>
      </c>
      <c r="X2301" s="200"/>
      <c r="Y2301" s="201"/>
      <c r="Z2301" s="202"/>
      <c r="AA2301" s="365" t="s">
        <v>100</v>
      </c>
      <c r="AB2301" s="360" t="s">
        <v>928</v>
      </c>
      <c r="AC2301" s="360" t="s">
        <v>929</v>
      </c>
      <c r="AD2301" s="360" t="s">
        <v>24</v>
      </c>
      <c r="AE2301" s="360" t="s">
        <v>24</v>
      </c>
      <c r="AF2301" s="360" t="s">
        <v>24</v>
      </c>
      <c r="AG2301" s="360" t="s">
        <v>24</v>
      </c>
      <c r="AH2301" s="1305"/>
      <c r="AI2301" s="244" t="str">
        <f t="shared" si="199"/>
        <v>LIGHT VEHICLEDZ 85 - DZ 375GD 705, GD 825----</v>
      </c>
      <c r="AJ2301" s="1307">
        <f t="shared" si="203"/>
        <v>42640</v>
      </c>
      <c r="AK2301" s="594">
        <v>43977</v>
      </c>
      <c r="AL2301" s="1187">
        <v>42647</v>
      </c>
      <c r="AM2301" s="230"/>
      <c r="AN2301" s="232"/>
      <c r="AO2301" s="232"/>
      <c r="AP2301" s="230"/>
      <c r="AQ2301" s="462" t="s">
        <v>3094</v>
      </c>
      <c r="AR2301" s="230"/>
      <c r="AS2301" s="230"/>
      <c r="AT2301" s="230"/>
      <c r="AU2301" s="230"/>
      <c r="AV2301" s="885"/>
      <c r="AW2301" s="885"/>
      <c r="AX2301" s="885"/>
      <c r="AY2301" s="885"/>
      <c r="AZ2301" s="885"/>
      <c r="BA2301" s="1206"/>
      <c r="BB2301" s="1206"/>
      <c r="BC2301" s="1206"/>
      <c r="BD2301" s="1206"/>
      <c r="BE2301" s="1206"/>
      <c r="BF2301" s="1206"/>
      <c r="BG2301" s="1206"/>
      <c r="BH2301" s="1206"/>
    </row>
    <row r="2302" spans="1:60" ht="15" customHeight="1">
      <c r="B2302" s="1310">
        <v>2296</v>
      </c>
      <c r="C2302" s="548" t="s">
        <v>319</v>
      </c>
      <c r="D2302" s="591" t="s">
        <v>230</v>
      </c>
      <c r="E2302" s="521" t="s">
        <v>4222</v>
      </c>
      <c r="F2302" s="361" t="s">
        <v>10606</v>
      </c>
      <c r="G2302" s="509" t="s">
        <v>102</v>
      </c>
      <c r="H2302" s="522" t="s">
        <v>24</v>
      </c>
      <c r="I2302" s="735">
        <v>32783</v>
      </c>
      <c r="J2302" s="231">
        <f t="shared" ca="1" si="200"/>
        <v>32</v>
      </c>
      <c r="K2302" s="315" t="s">
        <v>24</v>
      </c>
      <c r="L2302" s="330" t="s">
        <v>24</v>
      </c>
      <c r="M2302" s="335" t="s">
        <v>24</v>
      </c>
      <c r="N2302" s="579">
        <v>43442</v>
      </c>
      <c r="O2302" s="1311" t="s">
        <v>24</v>
      </c>
      <c r="P2302" s="1311" t="s">
        <v>24</v>
      </c>
      <c r="Q2302" s="198" t="str">
        <f t="shared" si="201"/>
        <v>-</v>
      </c>
      <c r="R2302" s="181" t="str">
        <f t="shared" ca="1" si="202"/>
        <v>TIDAK MCU</v>
      </c>
      <c r="S2302" s="451" t="s">
        <v>11197</v>
      </c>
      <c r="T2302" s="904">
        <v>44471</v>
      </c>
      <c r="U2302" s="1312">
        <v>44471</v>
      </c>
      <c r="V2302" s="1330" t="s">
        <v>24</v>
      </c>
      <c r="W2302" s="136" t="s">
        <v>24</v>
      </c>
      <c r="X2302" s="200"/>
      <c r="Y2302" s="201"/>
      <c r="Z2302" s="202"/>
      <c r="AA2302" s="360" t="s">
        <v>925</v>
      </c>
      <c r="AB2302" s="360" t="s">
        <v>6967</v>
      </c>
      <c r="AC2302" s="360" t="s">
        <v>6968</v>
      </c>
      <c r="AD2302" s="360" t="s">
        <v>24</v>
      </c>
      <c r="AE2302" s="360" t="s">
        <v>24</v>
      </c>
      <c r="AF2302" s="360" t="s">
        <v>24</v>
      </c>
      <c r="AG2302" s="360" t="s">
        <v>24</v>
      </c>
      <c r="AH2302" s="1305"/>
      <c r="AI2302" s="244" t="str">
        <f t="shared" si="199"/>
        <v>PC 200 - PC 2000HITACHI ZX 870HITACHI EX 1200----</v>
      </c>
      <c r="AJ2302" s="209">
        <f t="shared" si="203"/>
        <v>43442</v>
      </c>
      <c r="AK2302" s="594">
        <v>43922</v>
      </c>
      <c r="AL2302" s="1187">
        <v>43922</v>
      </c>
      <c r="AM2302" s="230"/>
      <c r="AN2302" s="232"/>
      <c r="AO2302" s="232"/>
      <c r="AP2302" s="230" t="s">
        <v>11983</v>
      </c>
      <c r="AQ2302" s="1231" t="s">
        <v>3094</v>
      </c>
      <c r="AR2302" s="230"/>
      <c r="AS2302" s="230"/>
      <c r="AT2302" s="230"/>
      <c r="AU2302" s="230"/>
      <c r="AV2302" s="177"/>
      <c r="AW2302" s="177"/>
      <c r="AX2302" s="177"/>
      <c r="AY2302" s="177"/>
      <c r="AZ2302" s="177"/>
    </row>
    <row r="2303" spans="1:60" ht="15" customHeight="1">
      <c r="B2303" s="1310">
        <v>2297</v>
      </c>
      <c r="C2303" s="548" t="s">
        <v>10607</v>
      </c>
      <c r="D2303" s="591" t="s">
        <v>230</v>
      </c>
      <c r="E2303" s="521" t="s">
        <v>4222</v>
      </c>
      <c r="F2303" s="361" t="s">
        <v>10608</v>
      </c>
      <c r="G2303" s="736" t="s">
        <v>102</v>
      </c>
      <c r="H2303" s="522" t="s">
        <v>24</v>
      </c>
      <c r="I2303" s="733">
        <v>35086</v>
      </c>
      <c r="J2303" s="231">
        <f t="shared" ca="1" si="200"/>
        <v>26</v>
      </c>
      <c r="K2303" s="176" t="s">
        <v>24</v>
      </c>
      <c r="L2303" s="170" t="s">
        <v>24</v>
      </c>
      <c r="M2303" s="173" t="s">
        <v>24</v>
      </c>
      <c r="N2303" s="579">
        <v>43308</v>
      </c>
      <c r="O2303" s="1311" t="s">
        <v>24</v>
      </c>
      <c r="P2303" s="1311" t="s">
        <v>24</v>
      </c>
      <c r="Q2303" s="198" t="str">
        <f t="shared" si="201"/>
        <v>-</v>
      </c>
      <c r="R2303" s="181" t="str">
        <f t="shared" ca="1" si="202"/>
        <v>TIDAK MCU</v>
      </c>
      <c r="S2303" s="451" t="s">
        <v>11198</v>
      </c>
      <c r="T2303" s="904">
        <v>44583</v>
      </c>
      <c r="U2303" s="1329">
        <v>44583</v>
      </c>
      <c r="V2303" s="1330" t="s">
        <v>24</v>
      </c>
      <c r="W2303" s="136" t="s">
        <v>24</v>
      </c>
      <c r="X2303" s="200"/>
      <c r="Y2303" s="201"/>
      <c r="Z2303" s="202"/>
      <c r="AA2303" s="360" t="s">
        <v>6979</v>
      </c>
      <c r="AB2303" s="360" t="s">
        <v>24</v>
      </c>
      <c r="AC2303" s="360" t="s">
        <v>24</v>
      </c>
      <c r="AD2303" s="360" t="s">
        <v>24</v>
      </c>
      <c r="AE2303" s="360" t="s">
        <v>24</v>
      </c>
      <c r="AF2303" s="360" t="s">
        <v>24</v>
      </c>
      <c r="AG2303" s="360" t="s">
        <v>24</v>
      </c>
      <c r="AH2303" s="369"/>
      <c r="AI2303" s="244" t="str">
        <f t="shared" si="199"/>
        <v>DZ 85, DZ 155------</v>
      </c>
      <c r="AJ2303" s="1307">
        <f t="shared" si="203"/>
        <v>43308</v>
      </c>
      <c r="AK2303" s="594" t="s">
        <v>24</v>
      </c>
      <c r="AL2303" s="1187">
        <v>43315</v>
      </c>
      <c r="AM2303" s="230"/>
      <c r="AN2303" s="232"/>
      <c r="AO2303" s="232"/>
      <c r="AP2303" s="230"/>
      <c r="AQ2303" s="180"/>
      <c r="AR2303" s="230"/>
      <c r="AS2303" s="230"/>
      <c r="AT2303" s="230"/>
      <c r="AU2303" s="230"/>
      <c r="AV2303" s="885"/>
      <c r="AW2303" s="885"/>
      <c r="AX2303" s="885"/>
      <c r="AY2303" s="885"/>
      <c r="AZ2303" s="885"/>
    </row>
    <row r="2304" spans="1:60" ht="15" customHeight="1">
      <c r="B2304" s="1310">
        <v>2298</v>
      </c>
      <c r="C2304" s="548" t="s">
        <v>2136</v>
      </c>
      <c r="D2304" s="591" t="s">
        <v>943</v>
      </c>
      <c r="E2304" s="521" t="s">
        <v>4222</v>
      </c>
      <c r="F2304" s="361" t="s">
        <v>10609</v>
      </c>
      <c r="G2304" s="736" t="s">
        <v>102</v>
      </c>
      <c r="H2304" s="522" t="s">
        <v>24</v>
      </c>
      <c r="I2304" s="735">
        <v>31964</v>
      </c>
      <c r="J2304" s="231">
        <f t="shared" ca="1" si="200"/>
        <v>35</v>
      </c>
      <c r="K2304" s="180" t="s">
        <v>83</v>
      </c>
      <c r="L2304" s="613">
        <v>870717261150</v>
      </c>
      <c r="M2304" s="518">
        <v>45479</v>
      </c>
      <c r="N2304" s="579">
        <v>40716</v>
      </c>
      <c r="O2304" s="1311" t="s">
        <v>24</v>
      </c>
      <c r="P2304" s="1311" t="s">
        <v>24</v>
      </c>
      <c r="Q2304" s="198" t="str">
        <f t="shared" si="201"/>
        <v>-</v>
      </c>
      <c r="R2304" s="181" t="str">
        <f t="shared" ca="1" si="202"/>
        <v>TIDAK MCU</v>
      </c>
      <c r="S2304" s="451" t="s">
        <v>11199</v>
      </c>
      <c r="T2304" s="904">
        <v>44383</v>
      </c>
      <c r="U2304" s="887">
        <v>44383</v>
      </c>
      <c r="V2304" s="1330" t="s">
        <v>24</v>
      </c>
      <c r="W2304" s="136" t="s">
        <v>24</v>
      </c>
      <c r="X2304" s="200"/>
      <c r="Y2304" s="201"/>
      <c r="Z2304" s="202"/>
      <c r="AA2304" s="360" t="s">
        <v>926</v>
      </c>
      <c r="AB2304" s="365" t="s">
        <v>929</v>
      </c>
      <c r="AC2304" s="360" t="s">
        <v>24</v>
      </c>
      <c r="AD2304" s="360" t="s">
        <v>24</v>
      </c>
      <c r="AE2304" s="360" t="s">
        <v>24</v>
      </c>
      <c r="AF2304" s="360" t="s">
        <v>24</v>
      </c>
      <c r="AG2304" s="360" t="s">
        <v>24</v>
      </c>
      <c r="AH2304" s="1305"/>
      <c r="AI2304" s="244" t="str">
        <f t="shared" si="199"/>
        <v>HD 465, HD 785GD 705, GD 825-----</v>
      </c>
      <c r="AJ2304" s="209">
        <f t="shared" si="203"/>
        <v>40716</v>
      </c>
      <c r="AK2304" s="594">
        <v>44031</v>
      </c>
      <c r="AL2304" s="1187">
        <v>40723</v>
      </c>
      <c r="AM2304" s="230"/>
      <c r="AN2304" s="232"/>
      <c r="AO2304" s="232"/>
      <c r="AP2304" s="230"/>
      <c r="AQ2304" s="1231" t="s">
        <v>3094</v>
      </c>
      <c r="AR2304" s="230"/>
      <c r="AS2304" s="230"/>
      <c r="AT2304" s="230"/>
      <c r="AU2304" s="230"/>
      <c r="AZ2304" s="458"/>
      <c r="BA2304" s="2186"/>
      <c r="BB2304" s="2186"/>
      <c r="BC2304" s="2186"/>
      <c r="BD2304" s="2186"/>
      <c r="BE2304" s="2186"/>
      <c r="BF2304" s="2186"/>
      <c r="BG2304" s="2186"/>
      <c r="BH2304" s="2186"/>
    </row>
    <row r="2305" spans="2:52" ht="15" customHeight="1">
      <c r="B2305" s="1310">
        <v>2299</v>
      </c>
      <c r="C2305" s="548" t="s">
        <v>10610</v>
      </c>
      <c r="D2305" s="500" t="s">
        <v>230</v>
      </c>
      <c r="E2305" s="521" t="s">
        <v>4222</v>
      </c>
      <c r="F2305" s="361" t="s">
        <v>10611</v>
      </c>
      <c r="G2305" s="736" t="s">
        <v>102</v>
      </c>
      <c r="H2305" s="522" t="s">
        <v>24</v>
      </c>
      <c r="I2305" s="733">
        <v>36031</v>
      </c>
      <c r="J2305" s="903">
        <f t="shared" ca="1" si="200"/>
        <v>23</v>
      </c>
      <c r="K2305" s="176" t="s">
        <v>24</v>
      </c>
      <c r="L2305" s="170" t="s">
        <v>24</v>
      </c>
      <c r="M2305" s="173" t="s">
        <v>24</v>
      </c>
      <c r="N2305" s="556">
        <v>43208</v>
      </c>
      <c r="O2305" s="1311" t="s">
        <v>24</v>
      </c>
      <c r="P2305" s="594" t="s">
        <v>24</v>
      </c>
      <c r="Q2305" s="198" t="str">
        <f t="shared" si="201"/>
        <v>-</v>
      </c>
      <c r="R2305" s="181" t="str">
        <f t="shared" ca="1" si="202"/>
        <v>TIDAK MCU</v>
      </c>
      <c r="S2305" s="451" t="s">
        <v>11200</v>
      </c>
      <c r="T2305" s="904">
        <v>44432</v>
      </c>
      <c r="U2305" s="1329">
        <v>44432</v>
      </c>
      <c r="V2305" s="1330" t="s">
        <v>24</v>
      </c>
      <c r="W2305" s="136" t="s">
        <v>24</v>
      </c>
      <c r="X2305" s="200"/>
      <c r="Y2305" s="201"/>
      <c r="Z2305" s="202"/>
      <c r="AA2305" s="360" t="s">
        <v>9116</v>
      </c>
      <c r="AB2305" s="360" t="s">
        <v>6967</v>
      </c>
      <c r="AC2305" s="360" t="s">
        <v>24</v>
      </c>
      <c r="AD2305" s="360" t="s">
        <v>24</v>
      </c>
      <c r="AE2305" s="360" t="s">
        <v>24</v>
      </c>
      <c r="AF2305" s="360" t="s">
        <v>24</v>
      </c>
      <c r="AG2305" s="360" t="s">
        <v>24</v>
      </c>
      <c r="AH2305" s="1305"/>
      <c r="AI2305" s="244" t="str">
        <f t="shared" si="199"/>
        <v>PC 300 - PC 800HITACHI ZX 870-----</v>
      </c>
      <c r="AJ2305" s="209">
        <f t="shared" si="203"/>
        <v>43208</v>
      </c>
      <c r="AK2305" s="594" t="s">
        <v>24</v>
      </c>
      <c r="AL2305" s="742">
        <v>43215</v>
      </c>
      <c r="AM2305" s="230"/>
      <c r="AN2305" s="232"/>
      <c r="AO2305" s="232"/>
      <c r="AP2305" s="230"/>
      <c r="AQ2305" s="180"/>
      <c r="AR2305" s="230"/>
      <c r="AS2305" s="230"/>
      <c r="AT2305" s="230"/>
      <c r="AU2305" s="230"/>
      <c r="AV2305" s="177"/>
      <c r="AW2305" s="177"/>
      <c r="AX2305" s="177"/>
      <c r="AY2305" s="177"/>
      <c r="AZ2305" s="885"/>
    </row>
    <row r="2306" spans="2:52" ht="15" customHeight="1">
      <c r="B2306" s="1310">
        <v>2300</v>
      </c>
      <c r="C2306" s="548" t="s">
        <v>10612</v>
      </c>
      <c r="D2306" s="737" t="s">
        <v>230</v>
      </c>
      <c r="E2306" s="521" t="s">
        <v>4222</v>
      </c>
      <c r="F2306" s="361" t="s">
        <v>10613</v>
      </c>
      <c r="G2306" s="736" t="s">
        <v>102</v>
      </c>
      <c r="H2306" s="522" t="s">
        <v>24</v>
      </c>
      <c r="I2306" s="733">
        <v>34851</v>
      </c>
      <c r="J2306" s="903">
        <f t="shared" ca="1" si="200"/>
        <v>26</v>
      </c>
      <c r="K2306" s="176" t="s">
        <v>24</v>
      </c>
      <c r="L2306" s="170" t="s">
        <v>24</v>
      </c>
      <c r="M2306" s="173" t="s">
        <v>24</v>
      </c>
      <c r="N2306" s="556">
        <v>43270</v>
      </c>
      <c r="O2306" s="1311" t="s">
        <v>24</v>
      </c>
      <c r="P2306" s="594" t="s">
        <v>24</v>
      </c>
      <c r="Q2306" s="198" t="str">
        <f t="shared" si="201"/>
        <v>-</v>
      </c>
      <c r="R2306" s="181" t="str">
        <f t="shared" ca="1" si="202"/>
        <v>TIDAK MCU</v>
      </c>
      <c r="S2306" s="451" t="s">
        <v>11201</v>
      </c>
      <c r="T2306" s="904">
        <v>44348</v>
      </c>
      <c r="U2306" s="1329">
        <v>44348</v>
      </c>
      <c r="V2306" s="904" t="s">
        <v>24</v>
      </c>
      <c r="W2306" s="136" t="s">
        <v>24</v>
      </c>
      <c r="X2306" s="200"/>
      <c r="Y2306" s="201"/>
      <c r="Z2306" s="202"/>
      <c r="AA2306" s="365" t="s">
        <v>926</v>
      </c>
      <c r="AB2306" s="360" t="s">
        <v>24</v>
      </c>
      <c r="AC2306" s="360" t="s">
        <v>24</v>
      </c>
      <c r="AD2306" s="360" t="s">
        <v>24</v>
      </c>
      <c r="AE2306" s="360" t="s">
        <v>24</v>
      </c>
      <c r="AF2306" s="360" t="s">
        <v>24</v>
      </c>
      <c r="AG2306" s="360" t="s">
        <v>24</v>
      </c>
      <c r="AH2306" s="1305"/>
      <c r="AI2306" s="244" t="str">
        <f t="shared" si="199"/>
        <v>HD 465, HD 785------</v>
      </c>
      <c r="AJ2306" s="1307">
        <f t="shared" si="203"/>
        <v>43270</v>
      </c>
      <c r="AK2306" s="594">
        <v>43977</v>
      </c>
      <c r="AL2306" s="742">
        <v>43277</v>
      </c>
      <c r="AM2306" s="230"/>
      <c r="AN2306" s="232"/>
      <c r="AO2306" s="232"/>
      <c r="AP2306" s="230"/>
      <c r="AQ2306" s="1231" t="s">
        <v>3094</v>
      </c>
      <c r="AR2306" s="230"/>
      <c r="AS2306" s="230"/>
      <c r="AT2306" s="230"/>
      <c r="AU2306" s="230"/>
      <c r="AV2306" s="885"/>
      <c r="AW2306" s="885"/>
      <c r="AX2306" s="885"/>
      <c r="AY2306" s="885"/>
      <c r="AZ2306" s="177"/>
    </row>
    <row r="2307" spans="2:52" ht="15" customHeight="1">
      <c r="B2307" s="1310">
        <v>2301</v>
      </c>
      <c r="C2307" s="548" t="s">
        <v>10614</v>
      </c>
      <c r="D2307" s="737" t="s">
        <v>943</v>
      </c>
      <c r="E2307" s="521" t="s">
        <v>4222</v>
      </c>
      <c r="F2307" s="361" t="s">
        <v>10615</v>
      </c>
      <c r="G2307" s="509" t="s">
        <v>102</v>
      </c>
      <c r="H2307" s="522" t="s">
        <v>24</v>
      </c>
      <c r="I2307" s="733">
        <v>32139</v>
      </c>
      <c r="J2307" s="231">
        <f t="shared" ca="1" si="200"/>
        <v>34</v>
      </c>
      <c r="K2307" s="176" t="s">
        <v>24</v>
      </c>
      <c r="L2307" s="170" t="s">
        <v>24</v>
      </c>
      <c r="M2307" s="173" t="s">
        <v>24</v>
      </c>
      <c r="N2307" s="556">
        <v>42184</v>
      </c>
      <c r="O2307" s="1311" t="s">
        <v>24</v>
      </c>
      <c r="P2307" s="594" t="s">
        <v>24</v>
      </c>
      <c r="Q2307" s="198" t="str">
        <f t="shared" si="201"/>
        <v>-</v>
      </c>
      <c r="R2307" s="181" t="str">
        <f t="shared" ca="1" si="202"/>
        <v>TIDAK MCU</v>
      </c>
      <c r="S2307" s="451" t="s">
        <v>24</v>
      </c>
      <c r="T2307" s="904">
        <v>44558</v>
      </c>
      <c r="U2307" s="1312" t="s">
        <v>1497</v>
      </c>
      <c r="V2307" s="904" t="s">
        <v>24</v>
      </c>
      <c r="W2307" s="136" t="s">
        <v>24</v>
      </c>
      <c r="X2307" s="200"/>
      <c r="Y2307" s="201"/>
      <c r="Z2307" s="202"/>
      <c r="AA2307" s="360" t="s">
        <v>24</v>
      </c>
      <c r="AB2307" s="360" t="s">
        <v>24</v>
      </c>
      <c r="AC2307" s="360" t="s">
        <v>24</v>
      </c>
      <c r="AD2307" s="360" t="s">
        <v>24</v>
      </c>
      <c r="AE2307" s="360" t="s">
        <v>24</v>
      </c>
      <c r="AF2307" s="360" t="s">
        <v>24</v>
      </c>
      <c r="AG2307" s="360" t="s">
        <v>24</v>
      </c>
      <c r="AH2307" s="1305"/>
      <c r="AI2307" s="244" t="str">
        <f t="shared" si="199"/>
        <v>-------</v>
      </c>
      <c r="AJ2307" s="209">
        <f t="shared" si="203"/>
        <v>42184</v>
      </c>
      <c r="AK2307" s="594" t="s">
        <v>24</v>
      </c>
      <c r="AL2307" s="742">
        <v>42191</v>
      </c>
      <c r="AM2307" s="230"/>
      <c r="AN2307" s="232"/>
      <c r="AO2307" s="232"/>
      <c r="AP2307" s="230"/>
      <c r="AQ2307" s="1231" t="s">
        <v>3094</v>
      </c>
      <c r="AR2307" s="230"/>
      <c r="AS2307" s="230"/>
      <c r="AT2307" s="230"/>
      <c r="AU2307" s="230"/>
      <c r="AV2307" s="177"/>
      <c r="AW2307" s="177"/>
      <c r="AX2307" s="177"/>
      <c r="AY2307" s="177"/>
      <c r="AZ2307" s="177"/>
    </row>
    <row r="2308" spans="2:52" ht="15" customHeight="1">
      <c r="B2308" s="1310">
        <v>2302</v>
      </c>
      <c r="C2308" s="548" t="s">
        <v>10616</v>
      </c>
      <c r="D2308" s="591" t="s">
        <v>230</v>
      </c>
      <c r="E2308" s="554" t="s">
        <v>4222</v>
      </c>
      <c r="F2308" s="361" t="s">
        <v>10617</v>
      </c>
      <c r="G2308" s="509" t="s">
        <v>102</v>
      </c>
      <c r="H2308" s="522" t="s">
        <v>24</v>
      </c>
      <c r="I2308" s="735">
        <v>36304</v>
      </c>
      <c r="J2308" s="231">
        <f t="shared" ca="1" si="200"/>
        <v>22</v>
      </c>
      <c r="K2308" s="176" t="s">
        <v>24</v>
      </c>
      <c r="L2308" s="170" t="s">
        <v>24</v>
      </c>
      <c r="M2308" s="173" t="s">
        <v>24</v>
      </c>
      <c r="N2308" s="556">
        <v>43220</v>
      </c>
      <c r="O2308" s="1311" t="s">
        <v>24</v>
      </c>
      <c r="P2308" s="594" t="s">
        <v>24</v>
      </c>
      <c r="Q2308" s="198" t="str">
        <f t="shared" si="201"/>
        <v>-</v>
      </c>
      <c r="R2308" s="181" t="str">
        <f t="shared" ca="1" si="202"/>
        <v>TIDAK MCU</v>
      </c>
      <c r="S2308" s="451" t="s">
        <v>11202</v>
      </c>
      <c r="T2308" s="904">
        <v>44340</v>
      </c>
      <c r="U2308" s="1329">
        <v>44340</v>
      </c>
      <c r="V2308" s="1330" t="s">
        <v>24</v>
      </c>
      <c r="W2308" s="136" t="s">
        <v>24</v>
      </c>
      <c r="X2308" s="200"/>
      <c r="Y2308" s="201"/>
      <c r="Z2308" s="202"/>
      <c r="AA2308" s="243" t="s">
        <v>926</v>
      </c>
      <c r="AB2308" s="360" t="s">
        <v>24</v>
      </c>
      <c r="AC2308" s="360" t="s">
        <v>24</v>
      </c>
      <c r="AD2308" s="360" t="s">
        <v>24</v>
      </c>
      <c r="AE2308" s="360" t="s">
        <v>24</v>
      </c>
      <c r="AF2308" s="360" t="s">
        <v>24</v>
      </c>
      <c r="AG2308" s="360" t="s">
        <v>24</v>
      </c>
      <c r="AH2308" s="1305"/>
      <c r="AI2308" s="244" t="str">
        <f t="shared" si="199"/>
        <v>HD 465, HD 785------</v>
      </c>
      <c r="AJ2308" s="209">
        <f t="shared" si="203"/>
        <v>43220</v>
      </c>
      <c r="AK2308" s="594">
        <v>43983</v>
      </c>
      <c r="AL2308" s="742">
        <v>43227</v>
      </c>
      <c r="AM2308" s="230"/>
      <c r="AN2308" s="232"/>
      <c r="AO2308" s="232"/>
      <c r="AP2308" s="230"/>
      <c r="AQ2308" s="1231" t="s">
        <v>3094</v>
      </c>
      <c r="AR2308" s="230"/>
      <c r="AS2308" s="230"/>
      <c r="AT2308" s="230"/>
      <c r="AU2308" s="230"/>
      <c r="AV2308" s="885"/>
      <c r="AW2308" s="885"/>
      <c r="AX2308" s="885"/>
      <c r="AY2308" s="885"/>
      <c r="AZ2308" s="885"/>
    </row>
    <row r="2309" spans="2:52" ht="15" customHeight="1">
      <c r="B2309" s="1310">
        <v>2303</v>
      </c>
      <c r="C2309" s="548" t="s">
        <v>10618</v>
      </c>
      <c r="D2309" s="500" t="s">
        <v>230</v>
      </c>
      <c r="E2309" s="521" t="s">
        <v>4222</v>
      </c>
      <c r="F2309" s="361" t="s">
        <v>10619</v>
      </c>
      <c r="G2309" s="509" t="s">
        <v>102</v>
      </c>
      <c r="H2309" s="522" t="s">
        <v>24</v>
      </c>
      <c r="I2309" s="733">
        <v>35120</v>
      </c>
      <c r="J2309" s="231">
        <f t="shared" ca="1" si="200"/>
        <v>26</v>
      </c>
      <c r="K2309" s="176" t="s">
        <v>24</v>
      </c>
      <c r="L2309" s="170" t="s">
        <v>24</v>
      </c>
      <c r="M2309" s="173" t="s">
        <v>24</v>
      </c>
      <c r="N2309" s="556">
        <v>43355</v>
      </c>
      <c r="O2309" s="1311" t="s">
        <v>24</v>
      </c>
      <c r="P2309" s="594" t="s">
        <v>24</v>
      </c>
      <c r="Q2309" s="198" t="str">
        <f t="shared" si="201"/>
        <v>-</v>
      </c>
      <c r="R2309" s="181" t="str">
        <f t="shared" ca="1" si="202"/>
        <v>TIDAK MCU</v>
      </c>
      <c r="S2309" s="451" t="s">
        <v>11203</v>
      </c>
      <c r="T2309" s="904">
        <v>44617</v>
      </c>
      <c r="U2309" s="1329">
        <v>44617</v>
      </c>
      <c r="V2309" s="904" t="s">
        <v>24</v>
      </c>
      <c r="W2309" s="136" t="s">
        <v>24</v>
      </c>
      <c r="X2309" s="200"/>
      <c r="Y2309" s="201"/>
      <c r="Z2309" s="202"/>
      <c r="AA2309" s="360" t="s">
        <v>926</v>
      </c>
      <c r="AB2309" s="360" t="s">
        <v>24</v>
      </c>
      <c r="AC2309" s="360" t="s">
        <v>24</v>
      </c>
      <c r="AD2309" s="360" t="s">
        <v>24</v>
      </c>
      <c r="AE2309" s="360" t="s">
        <v>24</v>
      </c>
      <c r="AF2309" s="360" t="s">
        <v>24</v>
      </c>
      <c r="AG2309" s="360" t="s">
        <v>24</v>
      </c>
      <c r="AH2309" s="1305"/>
      <c r="AI2309" s="244" t="str">
        <f t="shared" si="199"/>
        <v>HD 465, HD 785------</v>
      </c>
      <c r="AJ2309" s="1307">
        <f t="shared" si="203"/>
        <v>43355</v>
      </c>
      <c r="AK2309" s="594" t="s">
        <v>24</v>
      </c>
      <c r="AL2309" s="742">
        <v>43362</v>
      </c>
      <c r="AM2309" s="230"/>
      <c r="AN2309" s="232"/>
      <c r="AO2309" s="232"/>
      <c r="AP2309" s="230"/>
      <c r="AQ2309" s="230"/>
      <c r="AR2309" s="230"/>
      <c r="AS2309" s="230"/>
      <c r="AT2309" s="230"/>
      <c r="AU2309" s="230"/>
      <c r="AV2309" s="177"/>
      <c r="AW2309" s="177"/>
      <c r="AX2309" s="177"/>
      <c r="AY2309" s="177"/>
      <c r="AZ2309" s="177"/>
    </row>
    <row r="2310" spans="2:52" ht="15" customHeight="1">
      <c r="B2310" s="1310">
        <v>2304</v>
      </c>
      <c r="C2310" s="548" t="s">
        <v>10620</v>
      </c>
      <c r="D2310" s="500" t="s">
        <v>230</v>
      </c>
      <c r="E2310" s="521" t="s">
        <v>4222</v>
      </c>
      <c r="F2310" s="361" t="s">
        <v>10621</v>
      </c>
      <c r="G2310" s="509" t="s">
        <v>102</v>
      </c>
      <c r="H2310" s="522" t="s">
        <v>24</v>
      </c>
      <c r="I2310" s="733">
        <v>35188</v>
      </c>
      <c r="J2310" s="231">
        <f t="shared" ca="1" si="200"/>
        <v>26</v>
      </c>
      <c r="K2310" s="176" t="s">
        <v>24</v>
      </c>
      <c r="L2310" s="170" t="s">
        <v>24</v>
      </c>
      <c r="M2310" s="173" t="s">
        <v>24</v>
      </c>
      <c r="N2310" s="556">
        <v>43220</v>
      </c>
      <c r="O2310" s="1311" t="s">
        <v>24</v>
      </c>
      <c r="P2310" s="594" t="s">
        <v>24</v>
      </c>
      <c r="Q2310" s="198" t="str">
        <f t="shared" si="201"/>
        <v>-</v>
      </c>
      <c r="R2310" s="181" t="str">
        <f t="shared" ca="1" si="202"/>
        <v>TIDAK MCU</v>
      </c>
      <c r="S2310" s="451" t="s">
        <v>11204</v>
      </c>
      <c r="T2310" s="904">
        <v>44319</v>
      </c>
      <c r="U2310" s="1329">
        <v>44319</v>
      </c>
      <c r="V2310" s="1330" t="s">
        <v>24</v>
      </c>
      <c r="W2310" s="136" t="s">
        <v>24</v>
      </c>
      <c r="X2310" s="200"/>
      <c r="Y2310" s="201"/>
      <c r="Z2310" s="202"/>
      <c r="AA2310" s="1319" t="s">
        <v>926</v>
      </c>
      <c r="AB2310" s="360" t="s">
        <v>24</v>
      </c>
      <c r="AC2310" s="360" t="s">
        <v>24</v>
      </c>
      <c r="AD2310" s="360" t="s">
        <v>24</v>
      </c>
      <c r="AE2310" s="360" t="s">
        <v>24</v>
      </c>
      <c r="AF2310" s="360" t="s">
        <v>24</v>
      </c>
      <c r="AG2310" s="360" t="s">
        <v>24</v>
      </c>
      <c r="AH2310" s="1305"/>
      <c r="AI2310" s="244" t="str">
        <f t="shared" si="199"/>
        <v>HD 465, HD 785------</v>
      </c>
      <c r="AJ2310" s="209">
        <f t="shared" si="203"/>
        <v>43220</v>
      </c>
      <c r="AK2310" s="594" t="s">
        <v>24</v>
      </c>
      <c r="AL2310" s="742">
        <v>43227</v>
      </c>
      <c r="AM2310" s="230"/>
      <c r="AN2310" s="232"/>
      <c r="AO2310" s="232"/>
      <c r="AP2310" s="230"/>
      <c r="AQ2310" s="213"/>
      <c r="AR2310" s="230"/>
      <c r="AS2310" s="230"/>
      <c r="AT2310" s="230"/>
      <c r="AU2310" s="230"/>
      <c r="AV2310" s="177"/>
      <c r="AW2310" s="177"/>
      <c r="AX2310" s="177"/>
      <c r="AY2310" s="177"/>
      <c r="AZ2310" s="177"/>
    </row>
    <row r="2311" spans="2:52" ht="15" customHeight="1">
      <c r="B2311" s="1310">
        <v>2305</v>
      </c>
      <c r="C2311" s="548" t="s">
        <v>10622</v>
      </c>
      <c r="D2311" s="737" t="s">
        <v>230</v>
      </c>
      <c r="E2311" s="521" t="s">
        <v>4222</v>
      </c>
      <c r="F2311" s="361" t="s">
        <v>10623</v>
      </c>
      <c r="G2311" s="509" t="s">
        <v>102</v>
      </c>
      <c r="H2311" s="522" t="s">
        <v>24</v>
      </c>
      <c r="I2311" s="734">
        <v>35305</v>
      </c>
      <c r="J2311" s="903">
        <f t="shared" ca="1" si="200"/>
        <v>25</v>
      </c>
      <c r="K2311" s="176" t="s">
        <v>24</v>
      </c>
      <c r="L2311" s="170" t="s">
        <v>24</v>
      </c>
      <c r="M2311" s="173" t="s">
        <v>24</v>
      </c>
      <c r="N2311" s="556">
        <v>43220</v>
      </c>
      <c r="O2311" s="1311" t="s">
        <v>24</v>
      </c>
      <c r="P2311" s="594" t="s">
        <v>24</v>
      </c>
      <c r="Q2311" s="198" t="str">
        <f t="shared" si="201"/>
        <v>-</v>
      </c>
      <c r="R2311" s="181" t="str">
        <f t="shared" ca="1" si="202"/>
        <v>TIDAK MCU</v>
      </c>
      <c r="S2311" s="451" t="s">
        <v>11205</v>
      </c>
      <c r="T2311" s="904">
        <v>44436</v>
      </c>
      <c r="U2311" s="887">
        <v>44436</v>
      </c>
      <c r="V2311" s="1330" t="s">
        <v>24</v>
      </c>
      <c r="W2311" s="136" t="s">
        <v>24</v>
      </c>
      <c r="X2311" s="200"/>
      <c r="Y2311" s="201"/>
      <c r="Z2311" s="202"/>
      <c r="AA2311" s="360" t="s">
        <v>926</v>
      </c>
      <c r="AB2311" s="360" t="s">
        <v>24</v>
      </c>
      <c r="AC2311" s="360" t="s">
        <v>24</v>
      </c>
      <c r="AD2311" s="360" t="s">
        <v>24</v>
      </c>
      <c r="AE2311" s="360" t="s">
        <v>24</v>
      </c>
      <c r="AF2311" s="360" t="s">
        <v>24</v>
      </c>
      <c r="AG2311" s="360" t="s">
        <v>24</v>
      </c>
      <c r="AH2311" s="1305"/>
      <c r="AI2311" s="244" t="str">
        <f t="shared" si="199"/>
        <v>HD 465, HD 785------</v>
      </c>
      <c r="AJ2311" s="209">
        <f t="shared" si="203"/>
        <v>43220</v>
      </c>
      <c r="AK2311" s="594" t="s">
        <v>24</v>
      </c>
      <c r="AL2311" s="742">
        <v>43227</v>
      </c>
      <c r="AM2311" s="230"/>
      <c r="AN2311" s="232"/>
      <c r="AO2311" s="232"/>
      <c r="AP2311" s="230"/>
      <c r="AQ2311" s="1231" t="s">
        <v>3094</v>
      </c>
      <c r="AR2311" s="230"/>
      <c r="AS2311" s="230"/>
      <c r="AT2311" s="230"/>
      <c r="AU2311" s="230"/>
      <c r="AV2311" s="177"/>
      <c r="AW2311" s="177"/>
      <c r="AX2311" s="177"/>
      <c r="AY2311" s="177"/>
      <c r="AZ2311" s="177"/>
    </row>
    <row r="2312" spans="2:52" ht="15" customHeight="1">
      <c r="B2312" s="1310">
        <v>2306</v>
      </c>
      <c r="C2312" s="548" t="s">
        <v>10624</v>
      </c>
      <c r="D2312" s="737" t="s">
        <v>230</v>
      </c>
      <c r="E2312" s="521" t="s">
        <v>4222</v>
      </c>
      <c r="F2312" s="361" t="s">
        <v>10625</v>
      </c>
      <c r="G2312" s="509" t="s">
        <v>102</v>
      </c>
      <c r="H2312" s="522" t="s">
        <v>24</v>
      </c>
      <c r="I2312" s="734">
        <v>35410</v>
      </c>
      <c r="J2312" s="903">
        <f t="shared" ca="1" si="200"/>
        <v>25</v>
      </c>
      <c r="K2312" s="176" t="s">
        <v>24</v>
      </c>
      <c r="L2312" s="170" t="s">
        <v>24</v>
      </c>
      <c r="M2312" s="173" t="s">
        <v>24</v>
      </c>
      <c r="N2312" s="556">
        <v>43220</v>
      </c>
      <c r="O2312" s="1311" t="s">
        <v>24</v>
      </c>
      <c r="P2312" s="594" t="s">
        <v>24</v>
      </c>
      <c r="Q2312" s="198" t="str">
        <f t="shared" si="201"/>
        <v>-</v>
      </c>
      <c r="R2312" s="181" t="str">
        <f t="shared" ca="1" si="202"/>
        <v>TIDAK MCU</v>
      </c>
      <c r="S2312" s="451" t="s">
        <v>11206</v>
      </c>
      <c r="T2312" s="904">
        <v>44541</v>
      </c>
      <c r="U2312" s="1329">
        <v>44541</v>
      </c>
      <c r="V2312" s="1330" t="s">
        <v>24</v>
      </c>
      <c r="W2312" s="136" t="s">
        <v>24</v>
      </c>
      <c r="X2312" s="200"/>
      <c r="Y2312" s="201"/>
      <c r="Z2312" s="202"/>
      <c r="AA2312" s="360" t="s">
        <v>926</v>
      </c>
      <c r="AB2312" s="360" t="s">
        <v>24</v>
      </c>
      <c r="AC2312" s="360" t="s">
        <v>24</v>
      </c>
      <c r="AD2312" s="360" t="s">
        <v>24</v>
      </c>
      <c r="AE2312" s="360" t="s">
        <v>24</v>
      </c>
      <c r="AF2312" s="360" t="s">
        <v>24</v>
      </c>
      <c r="AG2312" s="360" t="s">
        <v>24</v>
      </c>
      <c r="AH2312" s="1305"/>
      <c r="AI2312" s="244" t="str">
        <f t="shared" si="199"/>
        <v>HD 465, HD 785------</v>
      </c>
      <c r="AJ2312" s="209">
        <f t="shared" si="203"/>
        <v>43220</v>
      </c>
      <c r="AK2312" s="594" t="s">
        <v>24</v>
      </c>
      <c r="AL2312" s="742">
        <v>43227</v>
      </c>
      <c r="AM2312" s="230"/>
      <c r="AN2312" s="232"/>
      <c r="AO2312" s="232"/>
      <c r="AP2312" s="230"/>
      <c r="AQ2312" s="180"/>
      <c r="AR2312" s="230"/>
      <c r="AS2312" s="230"/>
      <c r="AT2312" s="230"/>
      <c r="AU2312" s="230"/>
      <c r="AV2312" s="177"/>
      <c r="AW2312" s="177"/>
      <c r="AX2312" s="177"/>
      <c r="AY2312" s="177"/>
      <c r="AZ2312" s="885"/>
    </row>
    <row r="2313" spans="2:52" ht="15" customHeight="1">
      <c r="B2313" s="1310">
        <v>2307</v>
      </c>
      <c r="C2313" s="548" t="s">
        <v>10626</v>
      </c>
      <c r="D2313" s="737" t="s">
        <v>230</v>
      </c>
      <c r="E2313" s="521" t="s">
        <v>4222</v>
      </c>
      <c r="F2313" s="361" t="s">
        <v>10627</v>
      </c>
      <c r="G2313" s="509" t="s">
        <v>102</v>
      </c>
      <c r="H2313" s="522" t="s">
        <v>24</v>
      </c>
      <c r="I2313" s="733">
        <v>35685</v>
      </c>
      <c r="J2313" s="903">
        <f t="shared" ca="1" si="200"/>
        <v>24</v>
      </c>
      <c r="K2313" s="176" t="s">
        <v>24</v>
      </c>
      <c r="L2313" s="170" t="s">
        <v>24</v>
      </c>
      <c r="M2313" s="173" t="s">
        <v>24</v>
      </c>
      <c r="N2313" s="556">
        <v>43220</v>
      </c>
      <c r="O2313" s="1311" t="s">
        <v>24</v>
      </c>
      <c r="P2313" s="594" t="s">
        <v>24</v>
      </c>
      <c r="Q2313" s="198" t="str">
        <f t="shared" si="201"/>
        <v>-</v>
      </c>
      <c r="R2313" s="181" t="str">
        <f t="shared" ca="1" si="202"/>
        <v>TIDAK MCU</v>
      </c>
      <c r="S2313" s="451" t="s">
        <v>11207</v>
      </c>
      <c r="T2313" s="904">
        <v>44451</v>
      </c>
      <c r="U2313" s="887">
        <v>44451</v>
      </c>
      <c r="V2313" s="395" t="s">
        <v>24</v>
      </c>
      <c r="W2313" s="136" t="s">
        <v>24</v>
      </c>
      <c r="X2313" s="200"/>
      <c r="Y2313" s="201"/>
      <c r="Z2313" s="202"/>
      <c r="AA2313" s="360" t="s">
        <v>926</v>
      </c>
      <c r="AB2313" s="360" t="s">
        <v>24</v>
      </c>
      <c r="AC2313" s="360" t="s">
        <v>24</v>
      </c>
      <c r="AD2313" s="360" t="s">
        <v>24</v>
      </c>
      <c r="AE2313" s="360" t="s">
        <v>24</v>
      </c>
      <c r="AF2313" s="360" t="s">
        <v>24</v>
      </c>
      <c r="AG2313" s="360" t="s">
        <v>24</v>
      </c>
      <c r="AH2313" s="1305"/>
      <c r="AI2313" s="244" t="str">
        <f t="shared" si="199"/>
        <v>HD 465, HD 785------</v>
      </c>
      <c r="AJ2313" s="209">
        <f t="shared" si="203"/>
        <v>43220</v>
      </c>
      <c r="AK2313" s="594">
        <v>43580</v>
      </c>
      <c r="AL2313" s="742">
        <v>43580</v>
      </c>
      <c r="AM2313" s="230"/>
      <c r="AN2313" s="232"/>
      <c r="AO2313" s="232"/>
      <c r="AP2313" s="230"/>
      <c r="AQ2313" s="1231" t="s">
        <v>3094</v>
      </c>
      <c r="AR2313" s="230"/>
      <c r="AS2313" s="230"/>
      <c r="AT2313" s="230"/>
      <c r="AU2313" s="230"/>
      <c r="AV2313" s="885"/>
      <c r="AW2313" s="885"/>
      <c r="AX2313" s="885"/>
      <c r="AY2313" s="885"/>
      <c r="AZ2313" s="177"/>
    </row>
    <row r="2314" spans="2:52" ht="15" customHeight="1">
      <c r="B2314" s="1310">
        <v>2308</v>
      </c>
      <c r="C2314" s="548" t="s">
        <v>10628</v>
      </c>
      <c r="D2314" s="737" t="s">
        <v>230</v>
      </c>
      <c r="E2314" s="521" t="s">
        <v>4222</v>
      </c>
      <c r="F2314" s="361" t="s">
        <v>10629</v>
      </c>
      <c r="G2314" s="509" t="s">
        <v>102</v>
      </c>
      <c r="H2314" s="522" t="s">
        <v>24</v>
      </c>
      <c r="I2314" s="733">
        <v>36006</v>
      </c>
      <c r="J2314" s="903">
        <f t="shared" ca="1" si="200"/>
        <v>23</v>
      </c>
      <c r="K2314" s="176" t="s">
        <v>24</v>
      </c>
      <c r="L2314" s="170" t="s">
        <v>24</v>
      </c>
      <c r="M2314" s="173" t="s">
        <v>24</v>
      </c>
      <c r="N2314" s="556">
        <v>43270</v>
      </c>
      <c r="O2314" s="1311" t="s">
        <v>24</v>
      </c>
      <c r="P2314" s="594" t="s">
        <v>24</v>
      </c>
      <c r="Q2314" s="198" t="str">
        <f t="shared" si="201"/>
        <v>-</v>
      </c>
      <c r="R2314" s="181" t="str">
        <f t="shared" ca="1" si="202"/>
        <v>TIDAK MCU</v>
      </c>
      <c r="S2314" s="451" t="s">
        <v>11208</v>
      </c>
      <c r="T2314" s="904">
        <v>44407</v>
      </c>
      <c r="U2314" s="1329">
        <v>44407</v>
      </c>
      <c r="V2314" s="904" t="s">
        <v>24</v>
      </c>
      <c r="W2314" s="136" t="s">
        <v>24</v>
      </c>
      <c r="X2314" s="200"/>
      <c r="Y2314" s="201"/>
      <c r="Z2314" s="202"/>
      <c r="AA2314" s="360" t="s">
        <v>926</v>
      </c>
      <c r="AB2314" s="360" t="s">
        <v>24</v>
      </c>
      <c r="AC2314" s="360" t="s">
        <v>24</v>
      </c>
      <c r="AD2314" s="360" t="s">
        <v>24</v>
      </c>
      <c r="AE2314" s="360" t="s">
        <v>24</v>
      </c>
      <c r="AF2314" s="360" t="s">
        <v>24</v>
      </c>
      <c r="AG2314" s="360" t="s">
        <v>24</v>
      </c>
      <c r="AH2314" s="1305"/>
      <c r="AI2314" s="244" t="str">
        <f t="shared" si="199"/>
        <v>HD 465, HD 785------</v>
      </c>
      <c r="AJ2314" s="209">
        <f t="shared" si="203"/>
        <v>43270</v>
      </c>
      <c r="AK2314" s="594">
        <v>44031</v>
      </c>
      <c r="AL2314" s="742">
        <v>43277</v>
      </c>
      <c r="AM2314" s="230"/>
      <c r="AN2314" s="232"/>
      <c r="AO2314" s="232"/>
      <c r="AP2314" s="230"/>
      <c r="AQ2314" s="462" t="s">
        <v>3094</v>
      </c>
      <c r="AR2314" s="230"/>
      <c r="AS2314" s="230"/>
      <c r="AT2314" s="230"/>
      <c r="AU2314" s="230"/>
      <c r="AV2314" s="177"/>
      <c r="AW2314" s="177"/>
      <c r="AX2314" s="177"/>
      <c r="AY2314" s="177"/>
      <c r="AZ2314" s="177"/>
    </row>
    <row r="2315" spans="2:52" ht="15" customHeight="1">
      <c r="B2315" s="1310">
        <v>2309</v>
      </c>
      <c r="C2315" s="548" t="s">
        <v>10630</v>
      </c>
      <c r="D2315" s="2159" t="s">
        <v>230</v>
      </c>
      <c r="E2315" s="521" t="s">
        <v>4222</v>
      </c>
      <c r="F2315" s="361" t="s">
        <v>10631</v>
      </c>
      <c r="G2315" s="509" t="s">
        <v>102</v>
      </c>
      <c r="H2315" s="522" t="s">
        <v>24</v>
      </c>
      <c r="I2315" s="733">
        <v>36107</v>
      </c>
      <c r="J2315" s="903">
        <f t="shared" ca="1" si="200"/>
        <v>23</v>
      </c>
      <c r="K2315" s="176" t="s">
        <v>24</v>
      </c>
      <c r="L2315" s="170" t="s">
        <v>24</v>
      </c>
      <c r="M2315" s="173" t="s">
        <v>24</v>
      </c>
      <c r="N2315" s="556">
        <v>43270</v>
      </c>
      <c r="O2315" s="1311" t="s">
        <v>24</v>
      </c>
      <c r="P2315" s="594" t="s">
        <v>24</v>
      </c>
      <c r="Q2315" s="198" t="str">
        <f t="shared" si="201"/>
        <v>-</v>
      </c>
      <c r="R2315" s="181" t="str">
        <f t="shared" ca="1" si="202"/>
        <v>TIDAK MCU</v>
      </c>
      <c r="S2315" s="451" t="s">
        <v>11209</v>
      </c>
      <c r="T2315" s="904">
        <v>44508</v>
      </c>
      <c r="U2315" s="1329">
        <v>44508</v>
      </c>
      <c r="V2315" s="904" t="s">
        <v>24</v>
      </c>
      <c r="W2315" s="136" t="s">
        <v>24</v>
      </c>
      <c r="X2315" s="200"/>
      <c r="Y2315" s="201"/>
      <c r="Z2315" s="202"/>
      <c r="AA2315" s="360" t="s">
        <v>926</v>
      </c>
      <c r="AB2315" s="360" t="s">
        <v>24</v>
      </c>
      <c r="AC2315" s="360" t="s">
        <v>24</v>
      </c>
      <c r="AD2315" s="360" t="s">
        <v>24</v>
      </c>
      <c r="AE2315" s="360" t="s">
        <v>24</v>
      </c>
      <c r="AF2315" s="360" t="s">
        <v>24</v>
      </c>
      <c r="AG2315" s="360" t="s">
        <v>24</v>
      </c>
      <c r="AH2315" s="1305"/>
      <c r="AI2315" s="244" t="str">
        <f t="shared" si="199"/>
        <v>HD 465, HD 785------</v>
      </c>
      <c r="AJ2315" s="209">
        <f t="shared" si="203"/>
        <v>43270</v>
      </c>
      <c r="AK2315" s="594" t="s">
        <v>24</v>
      </c>
      <c r="AL2315" s="742">
        <v>43277</v>
      </c>
      <c r="AM2315" s="230"/>
      <c r="AN2315" s="232"/>
      <c r="AO2315" s="232"/>
      <c r="AP2315" s="230"/>
      <c r="AQ2315" s="180"/>
      <c r="AR2315" s="230"/>
      <c r="AS2315" s="230"/>
      <c r="AT2315" s="230"/>
      <c r="AU2315" s="230"/>
      <c r="AV2315" s="177"/>
      <c r="AW2315" s="177"/>
      <c r="AX2315" s="177"/>
      <c r="AY2315" s="177"/>
      <c r="AZ2315" s="177"/>
    </row>
    <row r="2316" spans="2:52" ht="15" customHeight="1">
      <c r="B2316" s="1310">
        <v>2310</v>
      </c>
      <c r="C2316" s="548" t="s">
        <v>10632</v>
      </c>
      <c r="D2316" s="737" t="s">
        <v>230</v>
      </c>
      <c r="E2316" s="554" t="s">
        <v>4222</v>
      </c>
      <c r="F2316" s="591" t="s">
        <v>10633</v>
      </c>
      <c r="G2316" s="509" t="s">
        <v>102</v>
      </c>
      <c r="H2316" s="522" t="s">
        <v>24</v>
      </c>
      <c r="I2316" s="733">
        <v>35421</v>
      </c>
      <c r="J2316" s="903">
        <f t="shared" ca="1" si="200"/>
        <v>25</v>
      </c>
      <c r="K2316" s="176" t="s">
        <v>24</v>
      </c>
      <c r="L2316" s="170" t="s">
        <v>24</v>
      </c>
      <c r="M2316" s="173" t="s">
        <v>24</v>
      </c>
      <c r="N2316" s="556">
        <v>43442</v>
      </c>
      <c r="O2316" s="1311" t="s">
        <v>24</v>
      </c>
      <c r="P2316" s="594" t="s">
        <v>24</v>
      </c>
      <c r="Q2316" s="198" t="str">
        <f t="shared" si="201"/>
        <v>-</v>
      </c>
      <c r="R2316" s="181" t="str">
        <f t="shared" ca="1" si="202"/>
        <v>TIDAK MCU</v>
      </c>
      <c r="S2316" s="451" t="s">
        <v>11210</v>
      </c>
      <c r="T2316" s="904">
        <v>44552</v>
      </c>
      <c r="U2316" s="887">
        <v>44552</v>
      </c>
      <c r="V2316" s="1330" t="s">
        <v>24</v>
      </c>
      <c r="W2316" s="136" t="s">
        <v>24</v>
      </c>
      <c r="X2316" s="200"/>
      <c r="Y2316" s="201"/>
      <c r="Z2316" s="202"/>
      <c r="AA2316" s="360" t="s">
        <v>926</v>
      </c>
      <c r="AB2316" s="360" t="s">
        <v>24</v>
      </c>
      <c r="AC2316" s="360" t="s">
        <v>24</v>
      </c>
      <c r="AD2316" s="360" t="s">
        <v>24</v>
      </c>
      <c r="AE2316" s="360" t="s">
        <v>24</v>
      </c>
      <c r="AF2316" s="360" t="s">
        <v>24</v>
      </c>
      <c r="AG2316" s="360" t="s">
        <v>24</v>
      </c>
      <c r="AH2316" s="1305"/>
      <c r="AI2316" s="244" t="str">
        <f t="shared" si="199"/>
        <v>HD 465, HD 785------</v>
      </c>
      <c r="AJ2316" s="209">
        <f t="shared" si="203"/>
        <v>43442</v>
      </c>
      <c r="AK2316" s="594">
        <v>43580</v>
      </c>
      <c r="AL2316" s="742">
        <v>43580</v>
      </c>
      <c r="AM2316" s="230"/>
      <c r="AN2316" s="232"/>
      <c r="AO2316" s="232"/>
      <c r="AP2316" s="230"/>
      <c r="AQ2316" s="1231" t="s">
        <v>3094</v>
      </c>
      <c r="AR2316" s="230"/>
      <c r="AS2316" s="230"/>
      <c r="AT2316" s="230"/>
      <c r="AU2316" s="230"/>
      <c r="AV2316" s="177"/>
      <c r="AW2316" s="177"/>
      <c r="AX2316" s="177"/>
      <c r="AY2316" s="177"/>
      <c r="AZ2316" s="177"/>
    </row>
    <row r="2317" spans="2:52" ht="15" customHeight="1">
      <c r="B2317" s="1310">
        <v>2311</v>
      </c>
      <c r="C2317" s="548" t="s">
        <v>10634</v>
      </c>
      <c r="D2317" s="737" t="s">
        <v>230</v>
      </c>
      <c r="E2317" s="521" t="s">
        <v>4222</v>
      </c>
      <c r="F2317" s="361" t="s">
        <v>10635</v>
      </c>
      <c r="G2317" s="509" t="s">
        <v>102</v>
      </c>
      <c r="H2317" s="522" t="s">
        <v>24</v>
      </c>
      <c r="I2317" s="733">
        <v>36508</v>
      </c>
      <c r="J2317" s="903">
        <f t="shared" ca="1" si="200"/>
        <v>22</v>
      </c>
      <c r="K2317" s="176" t="s">
        <v>24</v>
      </c>
      <c r="L2317" s="170" t="s">
        <v>24</v>
      </c>
      <c r="M2317" s="173" t="s">
        <v>24</v>
      </c>
      <c r="N2317" s="556">
        <v>43270</v>
      </c>
      <c r="O2317" s="1311" t="s">
        <v>24</v>
      </c>
      <c r="P2317" s="594" t="s">
        <v>24</v>
      </c>
      <c r="Q2317" s="198" t="str">
        <f t="shared" si="201"/>
        <v>-</v>
      </c>
      <c r="R2317" s="181" t="str">
        <f t="shared" ca="1" si="202"/>
        <v>TIDAK MCU</v>
      </c>
      <c r="S2317" s="451" t="s">
        <v>11211</v>
      </c>
      <c r="T2317" s="904">
        <v>44544</v>
      </c>
      <c r="U2317" s="1329">
        <v>44544</v>
      </c>
      <c r="V2317" s="904" t="s">
        <v>24</v>
      </c>
      <c r="W2317" s="136" t="s">
        <v>24</v>
      </c>
      <c r="X2317" s="200"/>
      <c r="Y2317" s="201"/>
      <c r="Z2317" s="202"/>
      <c r="AA2317" s="360" t="s">
        <v>926</v>
      </c>
      <c r="AB2317" s="360" t="s">
        <v>24</v>
      </c>
      <c r="AC2317" s="360" t="s">
        <v>24</v>
      </c>
      <c r="AD2317" s="360" t="s">
        <v>24</v>
      </c>
      <c r="AE2317" s="360" t="s">
        <v>24</v>
      </c>
      <c r="AF2317" s="360" t="s">
        <v>24</v>
      </c>
      <c r="AG2317" s="360" t="s">
        <v>24</v>
      </c>
      <c r="AH2317" s="1305"/>
      <c r="AI2317" s="244" t="str">
        <f t="shared" si="199"/>
        <v>HD 465, HD 785------</v>
      </c>
      <c r="AJ2317" s="209">
        <f t="shared" si="203"/>
        <v>43270</v>
      </c>
      <c r="AK2317" s="594">
        <v>44067</v>
      </c>
      <c r="AL2317" s="742">
        <v>43277</v>
      </c>
      <c r="AM2317" s="230"/>
      <c r="AN2317" s="232"/>
      <c r="AO2317" s="232"/>
      <c r="AP2317" s="230"/>
      <c r="AQ2317" s="180"/>
      <c r="AR2317" s="230"/>
      <c r="AS2317" s="230"/>
      <c r="AT2317" s="230"/>
      <c r="AU2317" s="230"/>
      <c r="AV2317" s="177"/>
      <c r="AW2317" s="177"/>
      <c r="AX2317" s="177"/>
      <c r="AY2317" s="177"/>
      <c r="AZ2317" s="177"/>
    </row>
    <row r="2318" spans="2:52" ht="15" customHeight="1">
      <c r="B2318" s="1310">
        <v>2312</v>
      </c>
      <c r="C2318" s="548" t="s">
        <v>10636</v>
      </c>
      <c r="D2318" s="737" t="s">
        <v>230</v>
      </c>
      <c r="E2318" s="521" t="s">
        <v>4222</v>
      </c>
      <c r="F2318" s="361" t="s">
        <v>10637</v>
      </c>
      <c r="G2318" s="509" t="s">
        <v>102</v>
      </c>
      <c r="H2318" s="522" t="s">
        <v>24</v>
      </c>
      <c r="I2318" s="733">
        <v>36231</v>
      </c>
      <c r="J2318" s="903">
        <f t="shared" ca="1" si="200"/>
        <v>23</v>
      </c>
      <c r="K2318" s="176" t="s">
        <v>24</v>
      </c>
      <c r="L2318" s="170" t="s">
        <v>24</v>
      </c>
      <c r="M2318" s="173" t="s">
        <v>24</v>
      </c>
      <c r="N2318" s="556">
        <v>43270</v>
      </c>
      <c r="O2318" s="1311" t="s">
        <v>24</v>
      </c>
      <c r="P2318" s="594" t="s">
        <v>24</v>
      </c>
      <c r="Q2318" s="198" t="str">
        <f t="shared" si="201"/>
        <v>-</v>
      </c>
      <c r="R2318" s="181" t="str">
        <f t="shared" ca="1" si="202"/>
        <v>TIDAK MCU</v>
      </c>
      <c r="S2318" s="451" t="s">
        <v>11212</v>
      </c>
      <c r="T2318" s="904">
        <v>44632</v>
      </c>
      <c r="U2318" s="887">
        <v>44632</v>
      </c>
      <c r="V2318" s="904" t="s">
        <v>24</v>
      </c>
      <c r="W2318" s="136" t="s">
        <v>24</v>
      </c>
      <c r="X2318" s="200"/>
      <c r="Y2318" s="201"/>
      <c r="Z2318" s="202"/>
      <c r="AA2318" s="360" t="s">
        <v>926</v>
      </c>
      <c r="AB2318" s="360" t="s">
        <v>24</v>
      </c>
      <c r="AC2318" s="360" t="s">
        <v>24</v>
      </c>
      <c r="AD2318" s="360" t="s">
        <v>24</v>
      </c>
      <c r="AE2318" s="360" t="s">
        <v>24</v>
      </c>
      <c r="AF2318" s="360" t="s">
        <v>24</v>
      </c>
      <c r="AG2318" s="360" t="s">
        <v>24</v>
      </c>
      <c r="AH2318" s="1305"/>
      <c r="AI2318" s="244" t="str">
        <f t="shared" si="199"/>
        <v>HD 465, HD 785------</v>
      </c>
      <c r="AJ2318" s="209">
        <f t="shared" si="203"/>
        <v>43270</v>
      </c>
      <c r="AK2318" s="594" t="s">
        <v>24</v>
      </c>
      <c r="AL2318" s="742">
        <v>43277</v>
      </c>
      <c r="AM2318" s="230"/>
      <c r="AN2318" s="232"/>
      <c r="AO2318" s="232"/>
      <c r="AP2318" s="230"/>
      <c r="AQ2318" s="1231" t="s">
        <v>3094</v>
      </c>
      <c r="AR2318" s="230"/>
      <c r="AS2318" s="230"/>
      <c r="AT2318" s="230"/>
      <c r="AU2318" s="230"/>
      <c r="AV2318" s="885"/>
      <c r="AW2318" s="885"/>
      <c r="AX2318" s="885"/>
      <c r="AY2318" s="885"/>
      <c r="AZ2318" s="177"/>
    </row>
    <row r="2319" spans="2:52" ht="15" customHeight="1">
      <c r="B2319" s="1310">
        <v>2313</v>
      </c>
      <c r="C2319" s="548" t="s">
        <v>10638</v>
      </c>
      <c r="D2319" s="737" t="s">
        <v>230</v>
      </c>
      <c r="E2319" s="521" t="s">
        <v>4222</v>
      </c>
      <c r="F2319" s="361" t="s">
        <v>10639</v>
      </c>
      <c r="G2319" s="509" t="s">
        <v>102</v>
      </c>
      <c r="H2319" s="522" t="s">
        <v>24</v>
      </c>
      <c r="I2319" s="733">
        <v>34823</v>
      </c>
      <c r="J2319" s="903">
        <f t="shared" ca="1" si="200"/>
        <v>27</v>
      </c>
      <c r="K2319" s="176" t="s">
        <v>24</v>
      </c>
      <c r="L2319" s="170" t="s">
        <v>24</v>
      </c>
      <c r="M2319" s="173" t="s">
        <v>24</v>
      </c>
      <c r="N2319" s="556">
        <v>43346</v>
      </c>
      <c r="O2319" s="1311" t="s">
        <v>24</v>
      </c>
      <c r="P2319" s="594" t="s">
        <v>24</v>
      </c>
      <c r="Q2319" s="198" t="str">
        <f t="shared" si="201"/>
        <v>-</v>
      </c>
      <c r="R2319" s="181" t="str">
        <f t="shared" ca="1" si="202"/>
        <v>TIDAK MCU</v>
      </c>
      <c r="S2319" s="451" t="s">
        <v>11213</v>
      </c>
      <c r="T2319" s="904">
        <v>44320</v>
      </c>
      <c r="U2319" s="1329">
        <v>44320</v>
      </c>
      <c r="V2319" s="904" t="s">
        <v>24</v>
      </c>
      <c r="W2319" s="136" t="s">
        <v>24</v>
      </c>
      <c r="X2319" s="200"/>
      <c r="Y2319" s="201"/>
      <c r="Z2319" s="202"/>
      <c r="AA2319" s="365" t="s">
        <v>926</v>
      </c>
      <c r="AB2319" s="360" t="s">
        <v>24</v>
      </c>
      <c r="AC2319" s="360" t="s">
        <v>24</v>
      </c>
      <c r="AD2319" s="360" t="s">
        <v>24</v>
      </c>
      <c r="AE2319" s="213" t="s">
        <v>24</v>
      </c>
      <c r="AF2319" s="360" t="s">
        <v>24</v>
      </c>
      <c r="AG2319" s="360" t="s">
        <v>24</v>
      </c>
      <c r="AH2319" s="1305"/>
      <c r="AI2319" s="244" t="str">
        <f t="shared" si="199"/>
        <v>HD 465, HD 785------</v>
      </c>
      <c r="AJ2319" s="209">
        <f t="shared" si="203"/>
        <v>43346</v>
      </c>
      <c r="AK2319" s="594" t="s">
        <v>24</v>
      </c>
      <c r="AL2319" s="742">
        <v>43353</v>
      </c>
      <c r="AM2319" s="230"/>
      <c r="AN2319" s="232"/>
      <c r="AO2319" s="232"/>
      <c r="AP2319" s="230"/>
      <c r="AQ2319" s="1231" t="s">
        <v>3094</v>
      </c>
      <c r="AR2319" s="230"/>
      <c r="AS2319" s="230"/>
      <c r="AT2319" s="230"/>
      <c r="AU2319" s="230"/>
      <c r="AV2319" s="885"/>
      <c r="AW2319" s="885"/>
      <c r="AX2319" s="885"/>
      <c r="AY2319" s="885"/>
      <c r="AZ2319" s="177"/>
    </row>
    <row r="2320" spans="2:52" ht="15" customHeight="1">
      <c r="B2320" s="1310">
        <v>2314</v>
      </c>
      <c r="C2320" s="548" t="s">
        <v>10640</v>
      </c>
      <c r="D2320" s="737" t="s">
        <v>230</v>
      </c>
      <c r="E2320" s="554" t="s">
        <v>4222</v>
      </c>
      <c r="F2320" s="361" t="s">
        <v>10641</v>
      </c>
      <c r="G2320" s="509" t="s">
        <v>102</v>
      </c>
      <c r="H2320" s="522" t="s">
        <v>24</v>
      </c>
      <c r="I2320" s="734">
        <v>35167</v>
      </c>
      <c r="J2320" s="231">
        <f t="shared" ca="1" si="200"/>
        <v>26</v>
      </c>
      <c r="K2320" s="176" t="s">
        <v>24</v>
      </c>
      <c r="L2320" s="170" t="s">
        <v>24</v>
      </c>
      <c r="M2320" s="173" t="s">
        <v>24</v>
      </c>
      <c r="N2320" s="556">
        <v>43339</v>
      </c>
      <c r="O2320" s="1311" t="s">
        <v>24</v>
      </c>
      <c r="P2320" s="594" t="s">
        <v>24</v>
      </c>
      <c r="Q2320" s="198" t="str">
        <f t="shared" si="201"/>
        <v>-</v>
      </c>
      <c r="R2320" s="181" t="str">
        <f t="shared" ca="1" si="202"/>
        <v>TIDAK MCU</v>
      </c>
      <c r="S2320" s="451" t="s">
        <v>11214</v>
      </c>
      <c r="T2320" s="904">
        <v>44298</v>
      </c>
      <c r="U2320" s="887">
        <v>44298</v>
      </c>
      <c r="V2320" s="1330" t="s">
        <v>24</v>
      </c>
      <c r="W2320" s="136" t="s">
        <v>24</v>
      </c>
      <c r="X2320" s="200"/>
      <c r="Y2320" s="201"/>
      <c r="Z2320" s="202"/>
      <c r="AA2320" s="360" t="s">
        <v>926</v>
      </c>
      <c r="AB2320" s="360" t="s">
        <v>24</v>
      </c>
      <c r="AC2320" s="360" t="s">
        <v>24</v>
      </c>
      <c r="AD2320" s="360" t="s">
        <v>24</v>
      </c>
      <c r="AE2320" s="360" t="s">
        <v>24</v>
      </c>
      <c r="AF2320" s="360" t="s">
        <v>24</v>
      </c>
      <c r="AG2320" s="360" t="s">
        <v>24</v>
      </c>
      <c r="AH2320" s="1305"/>
      <c r="AI2320" s="244" t="str">
        <f t="shared" ref="AI2320:AI2383" si="204">+CONCATENATE(AA2320,AB2320,AC2320,AD2320,AE2320,AF2320,AG2320)</f>
        <v>HD 465, HD 785------</v>
      </c>
      <c r="AJ2320" s="209">
        <f t="shared" si="203"/>
        <v>43339</v>
      </c>
      <c r="AK2320" s="594" t="s">
        <v>24</v>
      </c>
      <c r="AL2320" s="742">
        <v>43346</v>
      </c>
      <c r="AM2320" s="230"/>
      <c r="AN2320" s="232"/>
      <c r="AO2320" s="232"/>
      <c r="AP2320" s="230"/>
      <c r="AQ2320" s="462" t="s">
        <v>3094</v>
      </c>
      <c r="AR2320" s="230"/>
      <c r="AS2320" s="230"/>
      <c r="AT2320" s="230"/>
      <c r="AU2320" s="230"/>
      <c r="AV2320" s="177"/>
      <c r="AW2320" s="177"/>
      <c r="AX2320" s="177"/>
      <c r="AY2320" s="177"/>
      <c r="AZ2320" s="177"/>
    </row>
    <row r="2321" spans="2:52" ht="15" customHeight="1">
      <c r="B2321" s="1310">
        <v>2315</v>
      </c>
      <c r="C2321" s="548" t="s">
        <v>11707</v>
      </c>
      <c r="D2321" s="591" t="s">
        <v>943</v>
      </c>
      <c r="E2321" s="521" t="s">
        <v>4222</v>
      </c>
      <c r="F2321" s="361" t="s">
        <v>10642</v>
      </c>
      <c r="G2321" s="509" t="s">
        <v>102</v>
      </c>
      <c r="H2321" s="522" t="s">
        <v>24</v>
      </c>
      <c r="I2321" s="735">
        <v>31201</v>
      </c>
      <c r="J2321" s="231">
        <f t="shared" ca="1" si="200"/>
        <v>37</v>
      </c>
      <c r="K2321" s="315" t="s">
        <v>83</v>
      </c>
      <c r="L2321" s="325">
        <v>850618331074</v>
      </c>
      <c r="M2321" s="335">
        <v>45080</v>
      </c>
      <c r="N2321" s="579">
        <v>41784</v>
      </c>
      <c r="O2321" s="1311" t="s">
        <v>24</v>
      </c>
      <c r="P2321" s="594" t="s">
        <v>24</v>
      </c>
      <c r="Q2321" s="198" t="str">
        <f t="shared" si="201"/>
        <v>-</v>
      </c>
      <c r="R2321" s="181" t="str">
        <f t="shared" ca="1" si="202"/>
        <v>TIDAK MCU</v>
      </c>
      <c r="S2321" s="451" t="s">
        <v>11215</v>
      </c>
      <c r="T2321" s="904">
        <v>44350</v>
      </c>
      <c r="U2321" s="887">
        <v>44350</v>
      </c>
      <c r="V2321" s="395" t="s">
        <v>24</v>
      </c>
      <c r="W2321" s="136" t="s">
        <v>24</v>
      </c>
      <c r="X2321" s="200"/>
      <c r="Y2321" s="201"/>
      <c r="Z2321" s="202"/>
      <c r="AA2321" s="1319" t="s">
        <v>100</v>
      </c>
      <c r="AB2321" s="365" t="s">
        <v>926</v>
      </c>
      <c r="AC2321" s="360" t="s">
        <v>930</v>
      </c>
      <c r="AD2321" s="360" t="s">
        <v>24</v>
      </c>
      <c r="AE2321" s="360" t="s">
        <v>24</v>
      </c>
      <c r="AF2321" s="360" t="s">
        <v>24</v>
      </c>
      <c r="AG2321" s="360" t="s">
        <v>24</v>
      </c>
      <c r="AH2321" s="1305"/>
      <c r="AI2321" s="244" t="str">
        <f t="shared" si="204"/>
        <v>LIGHT VEHICLEHD 465, HD 785HM 400----</v>
      </c>
      <c r="AJ2321" s="209">
        <f t="shared" si="203"/>
        <v>41784</v>
      </c>
      <c r="AK2321" s="199" t="s">
        <v>24</v>
      </c>
      <c r="AL2321" s="696">
        <v>41791</v>
      </c>
      <c r="AM2321" s="230"/>
      <c r="AN2321" s="232"/>
      <c r="AO2321" s="232"/>
      <c r="AP2321" s="230" t="s">
        <v>100</v>
      </c>
      <c r="AQ2321" s="243" t="s">
        <v>3094</v>
      </c>
      <c r="AR2321" s="230"/>
      <c r="AS2321" s="230"/>
      <c r="AT2321" s="230"/>
      <c r="AU2321" s="230"/>
      <c r="AV2321" s="177"/>
      <c r="AW2321" s="177"/>
      <c r="AX2321" s="177"/>
      <c r="AY2321" s="177"/>
      <c r="AZ2321" s="177"/>
    </row>
    <row r="2322" spans="2:52" ht="15" customHeight="1">
      <c r="B2322" s="1310">
        <v>2316</v>
      </c>
      <c r="C2322" s="548" t="s">
        <v>10643</v>
      </c>
      <c r="D2322" s="591" t="s">
        <v>943</v>
      </c>
      <c r="E2322" s="521" t="s">
        <v>4222</v>
      </c>
      <c r="F2322" s="361" t="s">
        <v>10644</v>
      </c>
      <c r="G2322" s="509" t="s">
        <v>102</v>
      </c>
      <c r="H2322" s="522" t="s">
        <v>24</v>
      </c>
      <c r="I2322" s="733">
        <v>27156</v>
      </c>
      <c r="J2322" s="1314">
        <f t="shared" ca="1" si="200"/>
        <v>48</v>
      </c>
      <c r="K2322" s="180" t="s">
        <v>493</v>
      </c>
      <c r="L2322" s="613" t="s">
        <v>24</v>
      </c>
      <c r="M2322" s="518">
        <v>44323</v>
      </c>
      <c r="N2322" s="579">
        <v>41768</v>
      </c>
      <c r="O2322" s="1311" t="s">
        <v>24</v>
      </c>
      <c r="P2322" s="594" t="s">
        <v>498</v>
      </c>
      <c r="Q2322" s="198" t="str">
        <f t="shared" si="201"/>
        <v>-</v>
      </c>
      <c r="R2322" s="181" t="str">
        <f t="shared" ca="1" si="202"/>
        <v>TIDAK MCU</v>
      </c>
      <c r="S2322" s="451" t="s">
        <v>11216</v>
      </c>
      <c r="T2322" s="1330">
        <v>44323</v>
      </c>
      <c r="U2322" s="1329">
        <v>44323</v>
      </c>
      <c r="V2322" s="1330" t="s">
        <v>24</v>
      </c>
      <c r="W2322" s="1311" t="s">
        <v>24</v>
      </c>
      <c r="X2322" s="200"/>
      <c r="Y2322" s="201"/>
      <c r="Z2322" s="202"/>
      <c r="AA2322" s="365" t="s">
        <v>100</v>
      </c>
      <c r="AB2322" s="360" t="s">
        <v>11338</v>
      </c>
      <c r="AC2322" s="360" t="s">
        <v>926</v>
      </c>
      <c r="AD2322" s="360" t="s">
        <v>6967</v>
      </c>
      <c r="AE2322" s="360" t="s">
        <v>6968</v>
      </c>
      <c r="AF2322" s="360" t="s">
        <v>24</v>
      </c>
      <c r="AG2322" s="360" t="s">
        <v>24</v>
      </c>
      <c r="AH2322" s="1305"/>
      <c r="AI2322" s="244" t="str">
        <f t="shared" si="204"/>
        <v>LIGHT VEHICLEPC 300 - PC 2000HD 465, HD 785HITACHI ZX 870HITACHI EX 1200--</v>
      </c>
      <c r="AJ2322" s="1315">
        <f t="shared" si="203"/>
        <v>41768</v>
      </c>
      <c r="AK2322" s="594" t="s">
        <v>24</v>
      </c>
      <c r="AL2322" s="742">
        <v>41775</v>
      </c>
      <c r="AM2322" s="230"/>
      <c r="AN2322" s="232"/>
      <c r="AO2322" s="232"/>
      <c r="AP2322" s="230"/>
      <c r="AQ2322" s="462" t="s">
        <v>3094</v>
      </c>
      <c r="AR2322" s="230"/>
      <c r="AS2322" s="230"/>
      <c r="AT2322" s="230"/>
      <c r="AU2322" s="230"/>
      <c r="AV2322" s="885"/>
      <c r="AW2322" s="885"/>
      <c r="AX2322" s="885"/>
      <c r="AY2322" s="885"/>
      <c r="AZ2322" s="885"/>
    </row>
    <row r="2323" spans="2:52" ht="15" customHeight="1">
      <c r="B2323" s="1310">
        <v>2317</v>
      </c>
      <c r="C2323" s="548" t="s">
        <v>10645</v>
      </c>
      <c r="D2323" s="361" t="s">
        <v>943</v>
      </c>
      <c r="E2323" s="521" t="s">
        <v>4222</v>
      </c>
      <c r="F2323" s="361" t="s">
        <v>10646</v>
      </c>
      <c r="G2323" s="509" t="s">
        <v>102</v>
      </c>
      <c r="H2323" s="522" t="s">
        <v>24</v>
      </c>
      <c r="I2323" s="735">
        <v>28557</v>
      </c>
      <c r="J2323" s="903">
        <f t="shared" ca="1" si="200"/>
        <v>44</v>
      </c>
      <c r="K2323" s="360" t="s">
        <v>83</v>
      </c>
      <c r="L2323" s="741">
        <v>780318331034</v>
      </c>
      <c r="M2323" s="594">
        <v>44628</v>
      </c>
      <c r="N2323" s="579">
        <v>42749</v>
      </c>
      <c r="O2323" s="1311" t="s">
        <v>24</v>
      </c>
      <c r="P2323" s="594" t="s">
        <v>24</v>
      </c>
      <c r="Q2323" s="198" t="str">
        <f t="shared" si="201"/>
        <v>-</v>
      </c>
      <c r="R2323" s="181" t="str">
        <f t="shared" ca="1" si="202"/>
        <v>TIDAK MCU</v>
      </c>
      <c r="S2323" s="451" t="s">
        <v>11217</v>
      </c>
      <c r="T2323" s="904">
        <v>44628</v>
      </c>
      <c r="U2323" s="1312">
        <v>44628</v>
      </c>
      <c r="V2323" s="904" t="s">
        <v>24</v>
      </c>
      <c r="W2323" s="136" t="s">
        <v>24</v>
      </c>
      <c r="X2323" s="200"/>
      <c r="Y2323" s="201"/>
      <c r="Z2323" s="202"/>
      <c r="AA2323" s="360" t="s">
        <v>100</v>
      </c>
      <c r="AB2323" s="360" t="s">
        <v>926</v>
      </c>
      <c r="AC2323" s="360" t="s">
        <v>930</v>
      </c>
      <c r="AD2323" s="360" t="s">
        <v>9115</v>
      </c>
      <c r="AE2323" s="360" t="s">
        <v>24</v>
      </c>
      <c r="AF2323" s="360" t="s">
        <v>24</v>
      </c>
      <c r="AG2323" s="360" t="s">
        <v>24</v>
      </c>
      <c r="AH2323" s="1305"/>
      <c r="AI2323" s="244" t="str">
        <f t="shared" si="204"/>
        <v>LIGHT VEHICLEHD 465, HD 785HM 400CRANE TRUCK---</v>
      </c>
      <c r="AJ2323" s="1307">
        <f t="shared" si="203"/>
        <v>42749</v>
      </c>
      <c r="AK2323" s="594" t="s">
        <v>24</v>
      </c>
      <c r="AL2323" s="742">
        <v>42756</v>
      </c>
      <c r="AM2323" s="230"/>
      <c r="AN2323" s="232"/>
      <c r="AO2323" s="232"/>
      <c r="AP2323" s="230"/>
      <c r="AQ2323" s="462" t="s">
        <v>3094</v>
      </c>
      <c r="AR2323" s="230"/>
      <c r="AS2323" s="230"/>
      <c r="AT2323" s="230"/>
      <c r="AU2323" s="230"/>
      <c r="AV2323" s="885"/>
      <c r="AW2323" s="885"/>
      <c r="AX2323" s="885"/>
      <c r="AY2323" s="885"/>
      <c r="AZ2323" s="177"/>
    </row>
    <row r="2324" spans="2:52" ht="15" customHeight="1">
      <c r="B2324" s="1310">
        <v>2318</v>
      </c>
      <c r="C2324" s="548" t="s">
        <v>10647</v>
      </c>
      <c r="D2324" s="591" t="s">
        <v>943</v>
      </c>
      <c r="E2324" s="521" t="s">
        <v>4222</v>
      </c>
      <c r="F2324" s="361" t="s">
        <v>10648</v>
      </c>
      <c r="G2324" s="509" t="s">
        <v>102</v>
      </c>
      <c r="H2324" s="522" t="s">
        <v>24</v>
      </c>
      <c r="I2324" s="735">
        <v>28742</v>
      </c>
      <c r="J2324" s="903">
        <f t="shared" ca="1" si="200"/>
        <v>44</v>
      </c>
      <c r="K2324" s="360" t="s">
        <v>494</v>
      </c>
      <c r="L2324" s="741" t="s">
        <v>24</v>
      </c>
      <c r="M2324" s="594">
        <v>44448</v>
      </c>
      <c r="N2324" s="556">
        <v>42443</v>
      </c>
      <c r="O2324" s="1311" t="s">
        <v>24</v>
      </c>
      <c r="P2324" s="594" t="s">
        <v>24</v>
      </c>
      <c r="Q2324" s="198" t="str">
        <f t="shared" si="201"/>
        <v>-</v>
      </c>
      <c r="R2324" s="181" t="str">
        <f t="shared" ca="1" si="202"/>
        <v>TIDAK MCU</v>
      </c>
      <c r="S2324" s="451" t="s">
        <v>11218</v>
      </c>
      <c r="T2324" s="904">
        <v>44448</v>
      </c>
      <c r="U2324" s="1329">
        <v>44448</v>
      </c>
      <c r="V2324" s="904" t="s">
        <v>24</v>
      </c>
      <c r="W2324" s="136" t="s">
        <v>24</v>
      </c>
      <c r="X2324" s="200"/>
      <c r="Y2324" s="201"/>
      <c r="Z2324" s="202"/>
      <c r="AA2324" s="360" t="s">
        <v>100</v>
      </c>
      <c r="AB2324" s="365" t="s">
        <v>926</v>
      </c>
      <c r="AC2324" s="360" t="s">
        <v>930</v>
      </c>
      <c r="AD2324" s="360" t="s">
        <v>931</v>
      </c>
      <c r="AE2324" s="360" t="s">
        <v>924</v>
      </c>
      <c r="AF2324" s="360" t="s">
        <v>4775</v>
      </c>
      <c r="AG2324" s="360" t="s">
        <v>24</v>
      </c>
      <c r="AH2324" s="1305"/>
      <c r="AI2324" s="244" t="str">
        <f t="shared" si="204"/>
        <v>LIGHT VEHICLEHD 465, HD 785HM 400FORKLIFT (SIO)CRANE TRUCK (SIO)MERLO P120.10 HM-</v>
      </c>
      <c r="AJ2324" s="1307">
        <f t="shared" si="203"/>
        <v>42443</v>
      </c>
      <c r="AK2324" s="594">
        <v>43647</v>
      </c>
      <c r="AL2324" s="742">
        <v>43649</v>
      </c>
      <c r="AM2324" s="230"/>
      <c r="AN2324" s="232"/>
      <c r="AO2324" s="232"/>
      <c r="AP2324" s="230"/>
      <c r="AQ2324" s="1231" t="s">
        <v>3094</v>
      </c>
      <c r="AR2324" s="230"/>
      <c r="AS2324" s="230"/>
      <c r="AT2324" s="230"/>
      <c r="AU2324" s="230"/>
      <c r="AV2324" s="177"/>
      <c r="AW2324" s="177"/>
      <c r="AX2324" s="177"/>
      <c r="AY2324" s="177"/>
      <c r="AZ2324" s="177"/>
    </row>
    <row r="2325" spans="2:52" ht="15" customHeight="1">
      <c r="B2325" s="1310">
        <v>2319</v>
      </c>
      <c r="C2325" s="548" t="s">
        <v>10649</v>
      </c>
      <c r="D2325" s="737" t="s">
        <v>230</v>
      </c>
      <c r="E2325" s="521" t="s">
        <v>4222</v>
      </c>
      <c r="F2325" s="361" t="s">
        <v>10650</v>
      </c>
      <c r="G2325" s="509" t="s">
        <v>102</v>
      </c>
      <c r="H2325" s="522" t="s">
        <v>24</v>
      </c>
      <c r="I2325" s="733">
        <v>35404</v>
      </c>
      <c r="J2325" s="903">
        <f t="shared" ca="1" si="200"/>
        <v>25</v>
      </c>
      <c r="K2325" s="176" t="s">
        <v>24</v>
      </c>
      <c r="L2325" s="170" t="s">
        <v>24</v>
      </c>
      <c r="M2325" s="173" t="s">
        <v>24</v>
      </c>
      <c r="N2325" s="556">
        <v>43442</v>
      </c>
      <c r="O2325" s="1311" t="s">
        <v>24</v>
      </c>
      <c r="P2325" s="594" t="s">
        <v>24</v>
      </c>
      <c r="Q2325" s="198" t="str">
        <f t="shared" si="201"/>
        <v>-</v>
      </c>
      <c r="R2325" s="181" t="str">
        <f t="shared" ca="1" si="202"/>
        <v>TIDAK MCU</v>
      </c>
      <c r="S2325" s="451" t="s">
        <v>11219</v>
      </c>
      <c r="T2325" s="904">
        <v>44535</v>
      </c>
      <c r="U2325" s="887">
        <v>44535</v>
      </c>
      <c r="V2325" s="1311">
        <v>44535</v>
      </c>
      <c r="W2325" s="136" t="s">
        <v>24</v>
      </c>
      <c r="X2325" s="200"/>
      <c r="Y2325" s="201"/>
      <c r="Z2325" s="202"/>
      <c r="AA2325" s="360" t="s">
        <v>6961</v>
      </c>
      <c r="AB2325" s="360" t="s">
        <v>9978</v>
      </c>
      <c r="AC2325" s="360" t="s">
        <v>24</v>
      </c>
      <c r="AD2325" s="360" t="s">
        <v>24</v>
      </c>
      <c r="AE2325" s="360" t="s">
        <v>24</v>
      </c>
      <c r="AF2325" s="360" t="s">
        <v>24</v>
      </c>
      <c r="AG2325" s="360" t="s">
        <v>24</v>
      </c>
      <c r="AH2325" s="1305"/>
      <c r="AI2325" s="244" t="str">
        <f t="shared" si="204"/>
        <v>DR 245 SDZ 155-----</v>
      </c>
      <c r="AJ2325" s="1307">
        <f t="shared" si="203"/>
        <v>43442</v>
      </c>
      <c r="AK2325" s="594" t="s">
        <v>24</v>
      </c>
      <c r="AL2325" s="742">
        <v>44256</v>
      </c>
      <c r="AM2325" s="230"/>
      <c r="AN2325" s="232"/>
      <c r="AO2325" s="232"/>
      <c r="AP2325" s="230"/>
      <c r="AQ2325" s="1231" t="s">
        <v>3094</v>
      </c>
      <c r="AR2325" s="230"/>
      <c r="AS2325" s="230"/>
      <c r="AT2325" s="230"/>
      <c r="AU2325" s="230"/>
      <c r="AV2325" s="177"/>
      <c r="AW2325" s="177"/>
      <c r="AX2325" s="177"/>
      <c r="AY2325" s="177"/>
      <c r="AZ2325" s="177"/>
    </row>
    <row r="2326" spans="2:52" ht="15" customHeight="1">
      <c r="B2326" s="1310">
        <v>2320</v>
      </c>
      <c r="C2326" s="548" t="s">
        <v>10651</v>
      </c>
      <c r="D2326" s="737" t="s">
        <v>230</v>
      </c>
      <c r="E2326" s="521" t="s">
        <v>4222</v>
      </c>
      <c r="F2326" s="361" t="s">
        <v>10652</v>
      </c>
      <c r="G2326" s="509" t="s">
        <v>102</v>
      </c>
      <c r="H2326" s="612" t="s">
        <v>10653</v>
      </c>
      <c r="I2326" s="733">
        <v>35518</v>
      </c>
      <c r="J2326" s="1314">
        <f t="shared" ca="1" si="200"/>
        <v>25</v>
      </c>
      <c r="K2326" s="176" t="s">
        <v>24</v>
      </c>
      <c r="L2326" s="170" t="s">
        <v>24</v>
      </c>
      <c r="M2326" s="173" t="s">
        <v>24</v>
      </c>
      <c r="N2326" s="556">
        <v>43442</v>
      </c>
      <c r="O2326" s="1311" t="s">
        <v>24</v>
      </c>
      <c r="P2326" s="594" t="s">
        <v>24</v>
      </c>
      <c r="Q2326" s="198" t="str">
        <f t="shared" si="201"/>
        <v>-</v>
      </c>
      <c r="R2326" s="181" t="str">
        <f t="shared" ca="1" si="202"/>
        <v>TIDAK MCU</v>
      </c>
      <c r="S2326" s="451" t="s">
        <v>11220</v>
      </c>
      <c r="T2326" s="1330">
        <v>44649</v>
      </c>
      <c r="U2326" s="1329">
        <v>44649</v>
      </c>
      <c r="V2326" s="637">
        <v>44284</v>
      </c>
      <c r="W2326" s="1311" t="s">
        <v>24</v>
      </c>
      <c r="X2326" s="200"/>
      <c r="Y2326" s="201"/>
      <c r="Z2326" s="202"/>
      <c r="AA2326" s="1319" t="s">
        <v>6961</v>
      </c>
      <c r="AB2326" s="360" t="s">
        <v>24</v>
      </c>
      <c r="AC2326" s="360" t="s">
        <v>24</v>
      </c>
      <c r="AD2326" s="360" t="s">
        <v>24</v>
      </c>
      <c r="AE2326" s="360" t="s">
        <v>24</v>
      </c>
      <c r="AF2326" s="360" t="s">
        <v>24</v>
      </c>
      <c r="AG2326" s="360" t="s">
        <v>24</v>
      </c>
      <c r="AH2326" s="1305"/>
      <c r="AI2326" s="244" t="str">
        <f t="shared" si="204"/>
        <v>DR 245 S------</v>
      </c>
      <c r="AJ2326" s="1315">
        <f t="shared" si="203"/>
        <v>43442</v>
      </c>
      <c r="AK2326" s="199" t="s">
        <v>24</v>
      </c>
      <c r="AL2326" s="696">
        <v>43449</v>
      </c>
      <c r="AM2326" s="230"/>
      <c r="AN2326" s="232"/>
      <c r="AO2326" s="232"/>
      <c r="AP2326" s="230"/>
      <c r="AQ2326" s="213"/>
      <c r="AR2326" s="230"/>
      <c r="AS2326" s="230"/>
      <c r="AT2326" s="230"/>
      <c r="AU2326" s="230"/>
      <c r="AV2326" s="885"/>
      <c r="AW2326" s="885"/>
      <c r="AX2326" s="885"/>
      <c r="AY2326" s="885"/>
      <c r="AZ2326" s="885"/>
    </row>
    <row r="2327" spans="2:52" ht="15" customHeight="1">
      <c r="B2327" s="1310">
        <v>2321</v>
      </c>
      <c r="C2327" s="548" t="s">
        <v>10654</v>
      </c>
      <c r="D2327" s="737" t="s">
        <v>230</v>
      </c>
      <c r="E2327" s="554" t="s">
        <v>4222</v>
      </c>
      <c r="F2327" s="361" t="s">
        <v>10655</v>
      </c>
      <c r="G2327" s="509" t="s">
        <v>102</v>
      </c>
      <c r="H2327" s="522" t="s">
        <v>24</v>
      </c>
      <c r="I2327" s="733">
        <v>35597</v>
      </c>
      <c r="J2327" s="903">
        <f t="shared" ca="1" si="200"/>
        <v>24</v>
      </c>
      <c r="K2327" s="176" t="s">
        <v>24</v>
      </c>
      <c r="L2327" s="170" t="s">
        <v>24</v>
      </c>
      <c r="M2327" s="173" t="s">
        <v>24</v>
      </c>
      <c r="N2327" s="556">
        <v>43442</v>
      </c>
      <c r="O2327" s="1311" t="s">
        <v>24</v>
      </c>
      <c r="P2327" s="594" t="s">
        <v>24</v>
      </c>
      <c r="Q2327" s="198" t="str">
        <f t="shared" si="201"/>
        <v>-</v>
      </c>
      <c r="R2327" s="181" t="str">
        <f t="shared" ca="1" si="202"/>
        <v>TIDAK MCU</v>
      </c>
      <c r="S2327" s="451" t="s">
        <v>11221</v>
      </c>
      <c r="T2327" s="904">
        <v>44363</v>
      </c>
      <c r="U2327" s="1329">
        <v>44363</v>
      </c>
      <c r="V2327" s="1311">
        <v>44363</v>
      </c>
      <c r="W2327" s="136" t="s">
        <v>24</v>
      </c>
      <c r="X2327" s="200"/>
      <c r="Y2327" s="201"/>
      <c r="Z2327" s="202"/>
      <c r="AA2327" s="360" t="s">
        <v>6961</v>
      </c>
      <c r="AB2327" s="360" t="s">
        <v>9978</v>
      </c>
      <c r="AC2327" s="360" t="s">
        <v>24</v>
      </c>
      <c r="AD2327" s="360" t="s">
        <v>24</v>
      </c>
      <c r="AE2327" s="360" t="s">
        <v>24</v>
      </c>
      <c r="AF2327" s="360" t="s">
        <v>24</v>
      </c>
      <c r="AG2327" s="360" t="s">
        <v>24</v>
      </c>
      <c r="AH2327" s="1305"/>
      <c r="AI2327" s="244" t="str">
        <f t="shared" si="204"/>
        <v>DR 245 SDZ 155-----</v>
      </c>
      <c r="AJ2327" s="209">
        <f t="shared" si="203"/>
        <v>43442</v>
      </c>
      <c r="AK2327" s="743">
        <v>43985</v>
      </c>
      <c r="AL2327" s="742">
        <v>44256</v>
      </c>
      <c r="AM2327" s="230"/>
      <c r="AN2327" s="232"/>
      <c r="AO2327" s="232"/>
      <c r="AP2327" s="230"/>
      <c r="AQ2327" s="1231" t="s">
        <v>3094</v>
      </c>
      <c r="AR2327" s="230"/>
      <c r="AS2327" s="230"/>
      <c r="AT2327" s="230"/>
      <c r="AU2327" s="230"/>
      <c r="AV2327" s="177"/>
      <c r="AW2327" s="177"/>
      <c r="AX2327" s="177"/>
      <c r="AY2327" s="177"/>
      <c r="AZ2327" s="177"/>
    </row>
    <row r="2328" spans="2:52" ht="15" customHeight="1">
      <c r="B2328" s="1310">
        <v>2322</v>
      </c>
      <c r="C2328" s="548" t="s">
        <v>10656</v>
      </c>
      <c r="D2328" s="737" t="s">
        <v>230</v>
      </c>
      <c r="E2328" s="521" t="s">
        <v>4222</v>
      </c>
      <c r="F2328" s="361" t="s">
        <v>10657</v>
      </c>
      <c r="G2328" s="509" t="s">
        <v>102</v>
      </c>
      <c r="H2328" s="612" t="s">
        <v>10658</v>
      </c>
      <c r="I2328" s="733">
        <v>35122</v>
      </c>
      <c r="J2328" s="903">
        <f t="shared" ca="1" si="200"/>
        <v>26</v>
      </c>
      <c r="K2328" s="176" t="s">
        <v>24</v>
      </c>
      <c r="L2328" s="170" t="s">
        <v>24</v>
      </c>
      <c r="M2328" s="173" t="s">
        <v>24</v>
      </c>
      <c r="N2328" s="556">
        <v>43442</v>
      </c>
      <c r="O2328" s="1330" t="s">
        <v>24</v>
      </c>
      <c r="P2328" s="442" t="s">
        <v>24</v>
      </c>
      <c r="Q2328" s="198" t="str">
        <f t="shared" si="201"/>
        <v>-</v>
      </c>
      <c r="R2328" s="181" t="str">
        <f t="shared" ca="1" si="202"/>
        <v>TIDAK MCU</v>
      </c>
      <c r="S2328" s="451" t="s">
        <v>11222</v>
      </c>
      <c r="T2328" s="904">
        <v>44619</v>
      </c>
      <c r="U2328" s="887">
        <v>44619</v>
      </c>
      <c r="V2328" s="1311">
        <v>44619</v>
      </c>
      <c r="W2328" s="136" t="s">
        <v>24</v>
      </c>
      <c r="X2328" s="200"/>
      <c r="Y2328" s="201"/>
      <c r="Z2328" s="202"/>
      <c r="AA2328" s="360" t="s">
        <v>6961</v>
      </c>
      <c r="AB2328" s="360" t="s">
        <v>24</v>
      </c>
      <c r="AC2328" s="360" t="s">
        <v>24</v>
      </c>
      <c r="AD2328" s="360" t="s">
        <v>24</v>
      </c>
      <c r="AE2328" s="360" t="s">
        <v>24</v>
      </c>
      <c r="AF2328" s="360" t="s">
        <v>24</v>
      </c>
      <c r="AG2328" s="360" t="s">
        <v>24</v>
      </c>
      <c r="AH2328" s="1305"/>
      <c r="AI2328" s="244" t="str">
        <f t="shared" si="204"/>
        <v>DR 245 S------</v>
      </c>
      <c r="AJ2328" s="209">
        <f t="shared" si="203"/>
        <v>43442</v>
      </c>
      <c r="AK2328" s="442" t="s">
        <v>24</v>
      </c>
      <c r="AL2328" s="742">
        <v>43449</v>
      </c>
      <c r="AM2328" s="230"/>
      <c r="AN2328" s="232"/>
      <c r="AO2328" s="232"/>
      <c r="AP2328" s="230"/>
      <c r="AQ2328" s="462" t="s">
        <v>3094</v>
      </c>
      <c r="AR2328" s="230"/>
      <c r="AS2328" s="230"/>
      <c r="AT2328" s="230"/>
      <c r="AU2328" s="230"/>
      <c r="AV2328" s="177"/>
      <c r="AW2328" s="177"/>
      <c r="AX2328" s="177"/>
      <c r="AY2328" s="177"/>
      <c r="AZ2328" s="177"/>
    </row>
    <row r="2329" spans="2:52" ht="15" customHeight="1">
      <c r="B2329" s="1310">
        <v>2323</v>
      </c>
      <c r="C2329" s="548" t="s">
        <v>10659</v>
      </c>
      <c r="D2329" s="500" t="s">
        <v>230</v>
      </c>
      <c r="E2329" s="521" t="s">
        <v>4222</v>
      </c>
      <c r="F2329" s="361" t="s">
        <v>10660</v>
      </c>
      <c r="G2329" s="509" t="s">
        <v>102</v>
      </c>
      <c r="H2329" s="522" t="s">
        <v>24</v>
      </c>
      <c r="I2329" s="733">
        <v>34920</v>
      </c>
      <c r="J2329" s="903">
        <f t="shared" ca="1" si="200"/>
        <v>26</v>
      </c>
      <c r="K2329" s="176" t="s">
        <v>24</v>
      </c>
      <c r="L2329" s="170" t="s">
        <v>24</v>
      </c>
      <c r="M2329" s="173" t="s">
        <v>24</v>
      </c>
      <c r="N2329" s="556">
        <v>43442</v>
      </c>
      <c r="O2329" s="1311" t="s">
        <v>24</v>
      </c>
      <c r="P2329" s="594" t="s">
        <v>24</v>
      </c>
      <c r="Q2329" s="198" t="str">
        <f t="shared" si="201"/>
        <v>-</v>
      </c>
      <c r="R2329" s="181" t="str">
        <f t="shared" ca="1" si="202"/>
        <v>TIDAK MCU</v>
      </c>
      <c r="S2329" s="451" t="s">
        <v>11223</v>
      </c>
      <c r="T2329" s="904">
        <v>44417</v>
      </c>
      <c r="U2329" s="1329">
        <v>44417</v>
      </c>
      <c r="V2329" s="1330" t="s">
        <v>24</v>
      </c>
      <c r="W2329" s="136" t="s">
        <v>24</v>
      </c>
      <c r="X2329" s="200"/>
      <c r="Y2329" s="201"/>
      <c r="Z2329" s="202"/>
      <c r="AA2329" s="360" t="s">
        <v>9970</v>
      </c>
      <c r="AB2329" s="360" t="s">
        <v>24</v>
      </c>
      <c r="AC2329" s="360" t="s">
        <v>24</v>
      </c>
      <c r="AD2329" s="360" t="s">
        <v>24</v>
      </c>
      <c r="AE2329" s="360" t="s">
        <v>24</v>
      </c>
      <c r="AF2329" s="360" t="s">
        <v>24</v>
      </c>
      <c r="AG2329" s="360" t="s">
        <v>24</v>
      </c>
      <c r="AH2329" s="1305"/>
      <c r="AI2329" s="244" t="str">
        <f t="shared" si="204"/>
        <v>GD 825------</v>
      </c>
      <c r="AJ2329" s="209">
        <f t="shared" si="203"/>
        <v>43442</v>
      </c>
      <c r="AK2329" s="594" t="s">
        <v>24</v>
      </c>
      <c r="AL2329" s="742">
        <v>43449</v>
      </c>
      <c r="AM2329" s="230"/>
      <c r="AN2329" s="232"/>
      <c r="AO2329" s="232"/>
      <c r="AP2329" s="230"/>
      <c r="AQ2329" s="180"/>
      <c r="AR2329" s="230"/>
      <c r="AS2329" s="230"/>
      <c r="AT2329" s="230"/>
      <c r="AU2329" s="230"/>
      <c r="AV2329" s="177"/>
      <c r="AW2329" s="177"/>
      <c r="AX2329" s="177"/>
      <c r="AY2329" s="177"/>
      <c r="AZ2329" s="177"/>
    </row>
    <row r="2330" spans="2:52" ht="15" customHeight="1">
      <c r="B2330" s="1310">
        <v>2324</v>
      </c>
      <c r="C2330" s="548" t="s">
        <v>2136</v>
      </c>
      <c r="D2330" s="737" t="s">
        <v>230</v>
      </c>
      <c r="E2330" s="521" t="s">
        <v>4222</v>
      </c>
      <c r="F2330" s="361" t="s">
        <v>10661</v>
      </c>
      <c r="G2330" s="509" t="s">
        <v>102</v>
      </c>
      <c r="H2330" s="522" t="s">
        <v>24</v>
      </c>
      <c r="I2330" s="733">
        <v>34949</v>
      </c>
      <c r="J2330" s="903">
        <f t="shared" ca="1" si="200"/>
        <v>26</v>
      </c>
      <c r="K2330" s="176" t="s">
        <v>24</v>
      </c>
      <c r="L2330" s="170" t="s">
        <v>24</v>
      </c>
      <c r="M2330" s="173" t="s">
        <v>24</v>
      </c>
      <c r="N2330" s="556">
        <v>43355</v>
      </c>
      <c r="O2330" s="1311" t="s">
        <v>24</v>
      </c>
      <c r="P2330" s="594" t="s">
        <v>24</v>
      </c>
      <c r="Q2330" s="198" t="str">
        <f t="shared" si="201"/>
        <v>-</v>
      </c>
      <c r="R2330" s="181" t="str">
        <f t="shared" ca="1" si="202"/>
        <v>TIDAK MCU</v>
      </c>
      <c r="S2330" s="451" t="s">
        <v>11224</v>
      </c>
      <c r="T2330" s="904">
        <v>44446</v>
      </c>
      <c r="U2330" s="1329">
        <v>44446</v>
      </c>
      <c r="V2330" s="1330" t="s">
        <v>24</v>
      </c>
      <c r="W2330" s="136" t="s">
        <v>24</v>
      </c>
      <c r="X2330" s="200"/>
      <c r="Y2330" s="201"/>
      <c r="Z2330" s="202"/>
      <c r="AA2330" s="360" t="s">
        <v>9970</v>
      </c>
      <c r="AB2330" s="360" t="s">
        <v>24</v>
      </c>
      <c r="AC2330" s="360" t="s">
        <v>24</v>
      </c>
      <c r="AD2330" s="360" t="s">
        <v>24</v>
      </c>
      <c r="AE2330" s="360" t="s">
        <v>24</v>
      </c>
      <c r="AF2330" s="360" t="s">
        <v>24</v>
      </c>
      <c r="AG2330" s="360" t="s">
        <v>24</v>
      </c>
      <c r="AH2330" s="1305"/>
      <c r="AI2330" s="244" t="str">
        <f t="shared" si="204"/>
        <v>GD 825------</v>
      </c>
      <c r="AJ2330" s="209">
        <f t="shared" si="203"/>
        <v>43355</v>
      </c>
      <c r="AK2330" s="594" t="s">
        <v>24</v>
      </c>
      <c r="AL2330" s="742">
        <v>43362</v>
      </c>
      <c r="AM2330" s="230"/>
      <c r="AN2330" s="232"/>
      <c r="AO2330" s="232"/>
      <c r="AP2330" s="230"/>
      <c r="AQ2330" s="1231" t="s">
        <v>3094</v>
      </c>
      <c r="AR2330" s="230"/>
      <c r="AS2330" s="230"/>
      <c r="AT2330" s="230"/>
      <c r="AU2330" s="230"/>
      <c r="AZ2330" s="177"/>
    </row>
    <row r="2331" spans="2:52" ht="15" customHeight="1">
      <c r="B2331" s="1310">
        <v>2325</v>
      </c>
      <c r="C2331" s="548" t="s">
        <v>10662</v>
      </c>
      <c r="D2331" s="737" t="s">
        <v>943</v>
      </c>
      <c r="E2331" s="521" t="s">
        <v>4222</v>
      </c>
      <c r="F2331" s="361" t="s">
        <v>10663</v>
      </c>
      <c r="G2331" s="509" t="s">
        <v>102</v>
      </c>
      <c r="H2331" s="522" t="s">
        <v>24</v>
      </c>
      <c r="I2331" s="733">
        <v>33019</v>
      </c>
      <c r="J2331" s="231">
        <f t="shared" ca="1" si="200"/>
        <v>32</v>
      </c>
      <c r="K2331" s="176" t="s">
        <v>24</v>
      </c>
      <c r="L2331" s="170" t="s">
        <v>24</v>
      </c>
      <c r="M2331" s="173" t="s">
        <v>24</v>
      </c>
      <c r="N2331" s="556">
        <v>43442</v>
      </c>
      <c r="O2331" s="1311" t="s">
        <v>24</v>
      </c>
      <c r="P2331" s="594" t="s">
        <v>24</v>
      </c>
      <c r="Q2331" s="198" t="str">
        <f t="shared" si="201"/>
        <v>-</v>
      </c>
      <c r="R2331" s="181" t="str">
        <f t="shared" ca="1" si="202"/>
        <v>TIDAK MCU</v>
      </c>
      <c r="S2331" s="451" t="s">
        <v>24</v>
      </c>
      <c r="T2331" s="904">
        <v>44342</v>
      </c>
      <c r="U2331" s="887" t="s">
        <v>24</v>
      </c>
      <c r="V2331" s="1330" t="s">
        <v>24</v>
      </c>
      <c r="W2331" s="136" t="s">
        <v>24</v>
      </c>
      <c r="X2331" s="200"/>
      <c r="Y2331" s="201"/>
      <c r="Z2331" s="952"/>
      <c r="AA2331" s="1305" t="s">
        <v>24</v>
      </c>
      <c r="AB2331" s="1377" t="s">
        <v>24</v>
      </c>
      <c r="AC2331" s="368" t="s">
        <v>24</v>
      </c>
      <c r="AD2331" s="368" t="s">
        <v>24</v>
      </c>
      <c r="AE2331" s="368" t="s">
        <v>24</v>
      </c>
      <c r="AF2331" s="368" t="s">
        <v>24</v>
      </c>
      <c r="AG2331" s="368" t="s">
        <v>24</v>
      </c>
      <c r="AH2331" s="1242"/>
      <c r="AI2331" s="244" t="str">
        <f t="shared" si="204"/>
        <v>-------</v>
      </c>
      <c r="AJ2331" s="209">
        <f t="shared" si="203"/>
        <v>43442</v>
      </c>
      <c r="AK2331" s="594" t="s">
        <v>24</v>
      </c>
      <c r="AL2331" s="742">
        <v>43449</v>
      </c>
      <c r="AM2331" s="230"/>
      <c r="AN2331" s="232"/>
      <c r="AO2331" s="232"/>
      <c r="AP2331" s="230"/>
      <c r="AQ2331" s="1231" t="s">
        <v>3094</v>
      </c>
      <c r="AR2331" s="230"/>
      <c r="AS2331" s="230"/>
      <c r="AT2331" s="230"/>
      <c r="AU2331" s="230"/>
      <c r="AV2331" s="177"/>
      <c r="AW2331" s="177"/>
      <c r="AX2331" s="177"/>
      <c r="AY2331" s="177"/>
      <c r="AZ2331" s="177"/>
    </row>
    <row r="2332" spans="2:52" ht="15" customHeight="1">
      <c r="B2332" s="1310">
        <v>2326</v>
      </c>
      <c r="C2332" s="548" t="s">
        <v>10664</v>
      </c>
      <c r="D2332" s="697" t="s">
        <v>943</v>
      </c>
      <c r="E2332" s="554" t="s">
        <v>4222</v>
      </c>
      <c r="F2332" s="1314" t="s">
        <v>10665</v>
      </c>
      <c r="G2332" s="509" t="s">
        <v>102</v>
      </c>
      <c r="H2332" s="522" t="s">
        <v>24</v>
      </c>
      <c r="I2332" s="735">
        <v>33759</v>
      </c>
      <c r="J2332" s="903">
        <f t="shared" ca="1" si="200"/>
        <v>30</v>
      </c>
      <c r="K2332" s="360" t="s">
        <v>83</v>
      </c>
      <c r="L2332" s="741">
        <v>920614480897</v>
      </c>
      <c r="M2332" s="594">
        <v>45447</v>
      </c>
      <c r="N2332" s="579">
        <v>42744</v>
      </c>
      <c r="O2332" s="1311" t="s">
        <v>24</v>
      </c>
      <c r="P2332" s="1311" t="s">
        <v>24</v>
      </c>
      <c r="Q2332" s="198" t="str">
        <f t="shared" si="201"/>
        <v>-</v>
      </c>
      <c r="R2332" s="181" t="str">
        <f t="shared" ca="1" si="202"/>
        <v>TIDAK MCU</v>
      </c>
      <c r="S2332" s="451" t="s">
        <v>11225</v>
      </c>
      <c r="T2332" s="904">
        <v>44351</v>
      </c>
      <c r="U2332" s="1329">
        <v>44351</v>
      </c>
      <c r="V2332" s="1330" t="s">
        <v>24</v>
      </c>
      <c r="W2332" s="136" t="s">
        <v>24</v>
      </c>
      <c r="X2332" s="200"/>
      <c r="Y2332" s="201"/>
      <c r="Z2332" s="202"/>
      <c r="AA2332" s="356" t="s">
        <v>100</v>
      </c>
      <c r="AB2332" s="356" t="s">
        <v>24</v>
      </c>
      <c r="AC2332" s="356" t="s">
        <v>24</v>
      </c>
      <c r="AD2332" s="356" t="s">
        <v>24</v>
      </c>
      <c r="AE2332" s="356" t="s">
        <v>24</v>
      </c>
      <c r="AF2332" s="356" t="s">
        <v>24</v>
      </c>
      <c r="AG2332" s="378" t="s">
        <v>24</v>
      </c>
      <c r="AH2332" s="952"/>
      <c r="AI2332" s="244" t="str">
        <f t="shared" si="204"/>
        <v>LIGHT VEHICLE------</v>
      </c>
      <c r="AJ2332" s="1315">
        <f t="shared" si="203"/>
        <v>42744</v>
      </c>
      <c r="AK2332" s="1311">
        <v>43977</v>
      </c>
      <c r="AL2332" s="742">
        <v>42751</v>
      </c>
      <c r="AM2332" s="230"/>
      <c r="AN2332" s="232"/>
      <c r="AO2332" s="232"/>
      <c r="AP2332" s="230"/>
      <c r="AQ2332" s="1231" t="s">
        <v>3094</v>
      </c>
      <c r="AR2332" s="230"/>
      <c r="AS2332" s="230"/>
      <c r="AT2332" s="230"/>
      <c r="AU2332" s="230"/>
      <c r="AV2332" s="885"/>
      <c r="AW2332" s="885"/>
      <c r="AX2332" s="885"/>
      <c r="AY2332" s="885"/>
      <c r="AZ2332" s="177"/>
    </row>
    <row r="2333" spans="2:52" ht="15" customHeight="1">
      <c r="B2333" s="1310">
        <v>2327</v>
      </c>
      <c r="C2333" s="548" t="s">
        <v>10666</v>
      </c>
      <c r="D2333" s="591" t="s">
        <v>943</v>
      </c>
      <c r="E2333" s="531" t="s">
        <v>4222</v>
      </c>
      <c r="F2333" s="1314" t="s">
        <v>10667</v>
      </c>
      <c r="G2333" s="509" t="s">
        <v>102</v>
      </c>
      <c r="H2333" s="522" t="s">
        <v>24</v>
      </c>
      <c r="I2333" s="735">
        <v>32066</v>
      </c>
      <c r="J2333" s="903">
        <f t="shared" ca="1" si="200"/>
        <v>34</v>
      </c>
      <c r="K2333" s="360" t="s">
        <v>83</v>
      </c>
      <c r="L2333" s="741">
        <v>1817181000323</v>
      </c>
      <c r="M2333" s="594">
        <v>45215</v>
      </c>
      <c r="N2333" s="579">
        <v>41361</v>
      </c>
      <c r="O2333" s="1311" t="s">
        <v>24</v>
      </c>
      <c r="P2333" s="1311" t="s">
        <v>24</v>
      </c>
      <c r="Q2333" s="198" t="str">
        <f t="shared" si="201"/>
        <v>-</v>
      </c>
      <c r="R2333" s="181" t="str">
        <f t="shared" ca="1" si="202"/>
        <v>TIDAK MCU</v>
      </c>
      <c r="S2333" s="451" t="s">
        <v>11226</v>
      </c>
      <c r="T2333" s="904">
        <v>44485</v>
      </c>
      <c r="U2333" s="1329">
        <v>44485</v>
      </c>
      <c r="V2333" s="1330" t="s">
        <v>24</v>
      </c>
      <c r="W2333" s="136" t="s">
        <v>24</v>
      </c>
      <c r="X2333" s="200"/>
      <c r="Y2333" s="201"/>
      <c r="Z2333" s="202"/>
      <c r="AA2333" s="1319" t="s">
        <v>100</v>
      </c>
      <c r="AB2333" s="1319" t="s">
        <v>11338</v>
      </c>
      <c r="AC2333" s="1319" t="s">
        <v>928</v>
      </c>
      <c r="AD2333" s="1319" t="s">
        <v>24</v>
      </c>
      <c r="AE2333" s="1319" t="s">
        <v>24</v>
      </c>
      <c r="AF2333" s="1319" t="s">
        <v>24</v>
      </c>
      <c r="AG2333" s="375" t="s">
        <v>24</v>
      </c>
      <c r="AH2333" s="350"/>
      <c r="AI2333" s="244" t="str">
        <f t="shared" si="204"/>
        <v>LIGHT VEHICLEPC 300 - PC 2000DZ 85 - DZ 375----</v>
      </c>
      <c r="AJ2333" s="1307">
        <f t="shared" si="203"/>
        <v>41361</v>
      </c>
      <c r="AK2333" s="1311" t="s">
        <v>24</v>
      </c>
      <c r="AL2333" s="742">
        <v>41368</v>
      </c>
      <c r="AM2333" s="230"/>
      <c r="AN2333" s="232"/>
      <c r="AO2333" s="232"/>
      <c r="AP2333" s="230"/>
      <c r="AQ2333" s="180"/>
      <c r="AR2333" s="230"/>
      <c r="AS2333" s="230"/>
      <c r="AT2333" s="230"/>
      <c r="AU2333" s="230"/>
      <c r="AV2333" s="885"/>
      <c r="AW2333" s="885"/>
      <c r="AX2333" s="885"/>
      <c r="AY2333" s="885"/>
      <c r="AZ2333" s="177"/>
    </row>
    <row r="2334" spans="2:52" ht="15" customHeight="1">
      <c r="B2334" s="1310">
        <v>2328</v>
      </c>
      <c r="C2334" s="548" t="s">
        <v>10668</v>
      </c>
      <c r="D2334" s="591" t="s">
        <v>943</v>
      </c>
      <c r="E2334" s="557" t="s">
        <v>4222</v>
      </c>
      <c r="F2334" s="1314" t="s">
        <v>10669</v>
      </c>
      <c r="G2334" s="509" t="s">
        <v>102</v>
      </c>
      <c r="H2334" s="522" t="s">
        <v>24</v>
      </c>
      <c r="I2334" s="735">
        <v>31544</v>
      </c>
      <c r="J2334" s="231">
        <f t="shared" ca="1" si="200"/>
        <v>36</v>
      </c>
      <c r="K2334" s="361" t="s">
        <v>83</v>
      </c>
      <c r="L2334" s="741" t="s">
        <v>24</v>
      </c>
      <c r="M2334" s="442">
        <v>45058</v>
      </c>
      <c r="N2334" s="579">
        <v>43480</v>
      </c>
      <c r="O2334" s="1311" t="s">
        <v>24</v>
      </c>
      <c r="P2334" s="1311" t="s">
        <v>24</v>
      </c>
      <c r="Q2334" s="198" t="str">
        <f t="shared" si="201"/>
        <v>-</v>
      </c>
      <c r="R2334" s="181" t="str">
        <f t="shared" ca="1" si="202"/>
        <v>TIDAK MCU</v>
      </c>
      <c r="S2334" s="451" t="s">
        <v>11227</v>
      </c>
      <c r="T2334" s="904">
        <v>44328</v>
      </c>
      <c r="U2334" s="1329">
        <v>44328</v>
      </c>
      <c r="V2334" s="637">
        <v>44328</v>
      </c>
      <c r="W2334" s="136" t="s">
        <v>24</v>
      </c>
      <c r="X2334" s="200"/>
      <c r="Y2334" s="201"/>
      <c r="Z2334" s="952"/>
      <c r="AA2334" s="1305" t="s">
        <v>100</v>
      </c>
      <c r="AB2334" s="1966" t="s">
        <v>926</v>
      </c>
      <c r="AC2334" s="1319" t="s">
        <v>4457</v>
      </c>
      <c r="AD2334" s="1319" t="s">
        <v>925</v>
      </c>
      <c r="AE2334" s="1319" t="s">
        <v>928</v>
      </c>
      <c r="AF2334" s="1319" t="s">
        <v>24</v>
      </c>
      <c r="AG2334" s="375" t="s">
        <v>24</v>
      </c>
      <c r="AH2334" s="350"/>
      <c r="AI2334" s="244" t="str">
        <f t="shared" si="204"/>
        <v>LIGHT VEHICLEHD 465, HD 785SC P360, SC P380PC 200 - PC 2000DZ 85 - DZ 375--</v>
      </c>
      <c r="AJ2334" s="1307">
        <f t="shared" si="203"/>
        <v>43480</v>
      </c>
      <c r="AK2334" s="451">
        <v>43985</v>
      </c>
      <c r="AL2334" s="742">
        <v>43487</v>
      </c>
      <c r="AM2334" s="230"/>
      <c r="AN2334" s="232"/>
      <c r="AO2334" s="232"/>
      <c r="AP2334" s="230"/>
      <c r="AQ2334" s="1231" t="s">
        <v>3094</v>
      </c>
      <c r="AR2334" s="230"/>
      <c r="AS2334" s="230"/>
      <c r="AT2334" s="230"/>
      <c r="AU2334" s="230"/>
      <c r="AV2334" s="885"/>
      <c r="AW2334" s="885"/>
      <c r="AX2334" s="885"/>
      <c r="AY2334" s="885"/>
      <c r="AZ2334" s="177"/>
    </row>
    <row r="2335" spans="2:52" ht="15" customHeight="1">
      <c r="B2335" s="1310">
        <v>2329</v>
      </c>
      <c r="C2335" s="548" t="s">
        <v>10670</v>
      </c>
      <c r="D2335" s="591" t="s">
        <v>943</v>
      </c>
      <c r="E2335" s="531" t="s">
        <v>4222</v>
      </c>
      <c r="F2335" s="1314" t="s">
        <v>10671</v>
      </c>
      <c r="G2335" s="509" t="s">
        <v>102</v>
      </c>
      <c r="H2335" s="522" t="s">
        <v>24</v>
      </c>
      <c r="I2335" s="735">
        <v>30518</v>
      </c>
      <c r="J2335" s="231">
        <f t="shared" ca="1" si="200"/>
        <v>39</v>
      </c>
      <c r="K2335" s="360" t="s">
        <v>494</v>
      </c>
      <c r="L2335" s="741" t="s">
        <v>24</v>
      </c>
      <c r="M2335" s="594">
        <v>44398</v>
      </c>
      <c r="N2335" s="579">
        <v>43367</v>
      </c>
      <c r="O2335" s="1311" t="s">
        <v>24</v>
      </c>
      <c r="P2335" s="1311" t="s">
        <v>24</v>
      </c>
      <c r="Q2335" s="198" t="str">
        <f t="shared" si="201"/>
        <v>-</v>
      </c>
      <c r="R2335" s="181" t="str">
        <f t="shared" ca="1" si="202"/>
        <v>TIDAK MCU</v>
      </c>
      <c r="S2335" s="451" t="s">
        <v>11228</v>
      </c>
      <c r="T2335" s="904">
        <v>44398</v>
      </c>
      <c r="U2335" s="1329">
        <v>44398</v>
      </c>
      <c r="V2335" s="1330" t="s">
        <v>24</v>
      </c>
      <c r="W2335" s="136" t="s">
        <v>24</v>
      </c>
      <c r="X2335" s="200"/>
      <c r="Y2335" s="201"/>
      <c r="Z2335" s="202"/>
      <c r="AA2335" s="1319" t="s">
        <v>100</v>
      </c>
      <c r="AB2335" s="216" t="s">
        <v>929</v>
      </c>
      <c r="AC2335" s="1319" t="s">
        <v>925</v>
      </c>
      <c r="AD2335" s="1319" t="s">
        <v>24</v>
      </c>
      <c r="AE2335" s="1319" t="s">
        <v>24</v>
      </c>
      <c r="AF2335" s="1319" t="s">
        <v>24</v>
      </c>
      <c r="AG2335" s="375" t="s">
        <v>24</v>
      </c>
      <c r="AH2335" s="350"/>
      <c r="AI2335" s="244" t="str">
        <f t="shared" si="204"/>
        <v>LIGHT VEHICLEGD 705, GD 825PC 200 - PC 2000----</v>
      </c>
      <c r="AJ2335" s="1307">
        <f t="shared" si="203"/>
        <v>43367</v>
      </c>
      <c r="AK2335" s="1311">
        <v>44031</v>
      </c>
      <c r="AL2335" s="742">
        <v>43374</v>
      </c>
      <c r="AM2335" s="230"/>
      <c r="AN2335" s="232"/>
      <c r="AO2335" s="232"/>
      <c r="AP2335" s="230"/>
      <c r="AQ2335" s="1231" t="s">
        <v>3094</v>
      </c>
      <c r="AR2335" s="230"/>
      <c r="AS2335" s="230"/>
      <c r="AT2335" s="230"/>
      <c r="AU2335" s="230"/>
      <c r="AV2335" s="177"/>
      <c r="AW2335" s="177"/>
      <c r="AX2335" s="177"/>
      <c r="AY2335" s="177"/>
      <c r="AZ2335" s="885"/>
    </row>
    <row r="2336" spans="2:52" ht="15" customHeight="1">
      <c r="B2336" s="1310">
        <v>2330</v>
      </c>
      <c r="C2336" s="548" t="s">
        <v>10672</v>
      </c>
      <c r="D2336" s="591" t="s">
        <v>943</v>
      </c>
      <c r="E2336" s="531" t="s">
        <v>4222</v>
      </c>
      <c r="F2336" s="1314" t="s">
        <v>10673</v>
      </c>
      <c r="G2336" s="509" t="s">
        <v>102</v>
      </c>
      <c r="H2336" s="522" t="s">
        <v>24</v>
      </c>
      <c r="I2336" s="735">
        <v>33440</v>
      </c>
      <c r="J2336" s="903">
        <f t="shared" ca="1" si="200"/>
        <v>30</v>
      </c>
      <c r="K2336" s="176" t="s">
        <v>24</v>
      </c>
      <c r="L2336" s="170" t="s">
        <v>24</v>
      </c>
      <c r="M2336" s="173" t="s">
        <v>24</v>
      </c>
      <c r="N2336" s="579">
        <v>41341</v>
      </c>
      <c r="O2336" s="1311" t="s">
        <v>24</v>
      </c>
      <c r="P2336" s="1311" t="s">
        <v>24</v>
      </c>
      <c r="Q2336" s="198" t="str">
        <f t="shared" si="201"/>
        <v>-</v>
      </c>
      <c r="R2336" s="181" t="str">
        <f t="shared" ca="1" si="202"/>
        <v>TIDAK MCU</v>
      </c>
      <c r="S2336" s="451" t="s">
        <v>11229</v>
      </c>
      <c r="T2336" s="904">
        <v>44398</v>
      </c>
      <c r="U2336" s="1329">
        <v>44398</v>
      </c>
      <c r="V2336" s="1330" t="s">
        <v>24</v>
      </c>
      <c r="W2336" s="136" t="s">
        <v>24</v>
      </c>
      <c r="X2336" s="200"/>
      <c r="Y2336" s="201"/>
      <c r="Z2336" s="202"/>
      <c r="AA2336" s="1319" t="s">
        <v>925</v>
      </c>
      <c r="AB2336" s="216" t="s">
        <v>928</v>
      </c>
      <c r="AC2336" s="1319" t="s">
        <v>24</v>
      </c>
      <c r="AD2336" s="1319" t="s">
        <v>24</v>
      </c>
      <c r="AE2336" s="1319" t="s">
        <v>24</v>
      </c>
      <c r="AF2336" s="1319" t="s">
        <v>24</v>
      </c>
      <c r="AG2336" s="375" t="s">
        <v>24</v>
      </c>
      <c r="AH2336" s="350"/>
      <c r="AI2336" s="244" t="str">
        <f t="shared" si="204"/>
        <v>PC 200 - PC 2000DZ 85 - DZ 375-----</v>
      </c>
      <c r="AJ2336" s="1307">
        <f t="shared" si="203"/>
        <v>41341</v>
      </c>
      <c r="AK2336" s="1311">
        <v>44031</v>
      </c>
      <c r="AL2336" s="742">
        <v>41348</v>
      </c>
      <c r="AM2336" s="230"/>
      <c r="AN2336" s="232"/>
      <c r="AO2336" s="232"/>
      <c r="AP2336" s="230"/>
      <c r="AQ2336" s="1231" t="s">
        <v>3094</v>
      </c>
      <c r="AR2336" s="230"/>
      <c r="AS2336" s="230"/>
      <c r="AT2336" s="230"/>
      <c r="AU2336" s="230"/>
      <c r="AV2336" s="177"/>
      <c r="AW2336" s="177"/>
      <c r="AX2336" s="177"/>
      <c r="AY2336" s="177"/>
      <c r="AZ2336" s="885"/>
    </row>
    <row r="2337" spans="1:60" ht="15" customHeight="1">
      <c r="A2337" s="1298"/>
      <c r="B2337" s="1310">
        <v>2331</v>
      </c>
      <c r="C2337" s="1502" t="s">
        <v>10674</v>
      </c>
      <c r="D2337" s="1563" t="s">
        <v>230</v>
      </c>
      <c r="E2337" s="1570" t="s">
        <v>4222</v>
      </c>
      <c r="F2337" s="445" t="s">
        <v>10675</v>
      </c>
      <c r="G2337" s="912" t="s">
        <v>102</v>
      </c>
      <c r="H2337" s="1643" t="s">
        <v>24</v>
      </c>
      <c r="I2337" s="1736">
        <v>34490</v>
      </c>
      <c r="J2337" s="445">
        <f t="shared" ca="1" si="200"/>
        <v>27</v>
      </c>
      <c r="K2337" s="1803" t="s">
        <v>24</v>
      </c>
      <c r="L2337" s="1831" t="s">
        <v>24</v>
      </c>
      <c r="M2337" s="1876" t="s">
        <v>24</v>
      </c>
      <c r="N2337" s="1753">
        <v>43374</v>
      </c>
      <c r="O2337" s="446" t="s">
        <v>24</v>
      </c>
      <c r="P2337" s="446" t="s">
        <v>24</v>
      </c>
      <c r="Q2337" s="920" t="str">
        <f t="shared" si="201"/>
        <v>-</v>
      </c>
      <c r="R2337" s="919" t="str">
        <f t="shared" ca="1" si="202"/>
        <v>TIDAK MCU</v>
      </c>
      <c r="S2337" s="517" t="s">
        <v>11230</v>
      </c>
      <c r="T2337" s="446">
        <v>44352</v>
      </c>
      <c r="U2337" s="517">
        <v>44352</v>
      </c>
      <c r="V2337" s="446" t="s">
        <v>24</v>
      </c>
      <c r="W2337" s="446" t="s">
        <v>24</v>
      </c>
      <c r="X2337" s="1492"/>
      <c r="Y2337" s="922"/>
      <c r="Z2337" s="1949"/>
      <c r="AA2337" s="445" t="s">
        <v>926</v>
      </c>
      <c r="AB2337" s="445" t="s">
        <v>24</v>
      </c>
      <c r="AC2337" s="445" t="s">
        <v>24</v>
      </c>
      <c r="AD2337" s="445" t="s">
        <v>24</v>
      </c>
      <c r="AE2337" s="445" t="s">
        <v>24</v>
      </c>
      <c r="AF2337" s="445" t="s">
        <v>24</v>
      </c>
      <c r="AG2337" s="972" t="s">
        <v>24</v>
      </c>
      <c r="AH2337" s="1027"/>
      <c r="AI2337" s="244" t="str">
        <f t="shared" si="204"/>
        <v>HD 465, HD 785------</v>
      </c>
      <c r="AJ2337" s="878">
        <f t="shared" si="203"/>
        <v>43374</v>
      </c>
      <c r="AK2337" s="446">
        <v>43977</v>
      </c>
      <c r="AL2337" s="517">
        <v>43381</v>
      </c>
      <c r="AM2337" s="877"/>
      <c r="AN2337" s="877"/>
      <c r="AO2337" s="877"/>
      <c r="AP2337" s="877"/>
      <c r="AQ2337" s="1010" t="s">
        <v>6564</v>
      </c>
      <c r="AR2337" s="877"/>
      <c r="AS2337" s="877"/>
      <c r="AT2337" s="877"/>
      <c r="AU2337" s="877"/>
      <c r="AV2337" s="458"/>
      <c r="AW2337" s="458"/>
      <c r="AX2337" s="458"/>
      <c r="AY2337" s="458"/>
      <c r="AZ2337" s="885"/>
    </row>
    <row r="2338" spans="1:60" ht="15" customHeight="1">
      <c r="B2338" s="1310">
        <v>2332</v>
      </c>
      <c r="C2338" s="548" t="s">
        <v>10676</v>
      </c>
      <c r="D2338" s="591" t="s">
        <v>230</v>
      </c>
      <c r="E2338" s="531" t="s">
        <v>4222</v>
      </c>
      <c r="F2338" s="1314" t="s">
        <v>10677</v>
      </c>
      <c r="G2338" s="509" t="s">
        <v>102</v>
      </c>
      <c r="H2338" s="522" t="s">
        <v>24</v>
      </c>
      <c r="I2338" s="735">
        <v>35100</v>
      </c>
      <c r="J2338" s="231">
        <f t="shared" ca="1" si="200"/>
        <v>26</v>
      </c>
      <c r="K2338" s="315" t="s">
        <v>24</v>
      </c>
      <c r="L2338" s="325" t="s">
        <v>24</v>
      </c>
      <c r="M2338" s="335" t="s">
        <v>24</v>
      </c>
      <c r="N2338" s="579">
        <v>43218</v>
      </c>
      <c r="O2338" s="1311" t="s">
        <v>24</v>
      </c>
      <c r="P2338" s="1311" t="s">
        <v>24</v>
      </c>
      <c r="Q2338" s="198" t="str">
        <f t="shared" si="201"/>
        <v>-</v>
      </c>
      <c r="R2338" s="181" t="str">
        <f t="shared" ca="1" si="202"/>
        <v>TIDAK MCU</v>
      </c>
      <c r="S2338" s="451" t="s">
        <v>11231</v>
      </c>
      <c r="T2338" s="904">
        <v>44597</v>
      </c>
      <c r="U2338" s="887">
        <v>44597</v>
      </c>
      <c r="V2338" s="1330" t="s">
        <v>24</v>
      </c>
      <c r="W2338" s="136" t="s">
        <v>24</v>
      </c>
      <c r="X2338" s="200"/>
      <c r="Y2338" s="201"/>
      <c r="Z2338" s="202"/>
      <c r="AA2338" s="1319" t="s">
        <v>9116</v>
      </c>
      <c r="AB2338" s="1319" t="s">
        <v>6967</v>
      </c>
      <c r="AC2338" s="1319" t="s">
        <v>24</v>
      </c>
      <c r="AD2338" s="1319" t="s">
        <v>24</v>
      </c>
      <c r="AE2338" s="1319" t="s">
        <v>24</v>
      </c>
      <c r="AF2338" s="1319" t="s">
        <v>24</v>
      </c>
      <c r="AG2338" s="375" t="s">
        <v>24</v>
      </c>
      <c r="AH2338" s="350"/>
      <c r="AI2338" s="244" t="str">
        <f t="shared" si="204"/>
        <v>PC 300 - PC 800HITACHI ZX 870-----</v>
      </c>
      <c r="AJ2338" s="1307">
        <f t="shared" si="203"/>
        <v>43218</v>
      </c>
      <c r="AK2338" s="1311" t="s">
        <v>24</v>
      </c>
      <c r="AL2338" s="742">
        <v>43225</v>
      </c>
      <c r="AM2338" s="230"/>
      <c r="AN2338" s="232"/>
      <c r="AO2338" s="232"/>
      <c r="AP2338" s="230"/>
      <c r="AQ2338" s="462" t="s">
        <v>3094</v>
      </c>
      <c r="AR2338" s="230"/>
      <c r="AS2338" s="230"/>
      <c r="AT2338" s="230"/>
      <c r="AU2338" s="230"/>
      <c r="AV2338" s="177"/>
      <c r="AW2338" s="177"/>
      <c r="AX2338" s="177"/>
      <c r="AY2338" s="177"/>
      <c r="AZ2338" s="177"/>
    </row>
    <row r="2339" spans="1:60" ht="15" customHeight="1">
      <c r="B2339" s="1310">
        <v>2333</v>
      </c>
      <c r="C2339" s="548" t="s">
        <v>10678</v>
      </c>
      <c r="D2339" s="591" t="s">
        <v>230</v>
      </c>
      <c r="E2339" s="531" t="s">
        <v>4222</v>
      </c>
      <c r="F2339" s="1314" t="s">
        <v>10679</v>
      </c>
      <c r="G2339" s="509" t="s">
        <v>102</v>
      </c>
      <c r="H2339" s="522" t="s">
        <v>24</v>
      </c>
      <c r="I2339" s="735">
        <v>34853</v>
      </c>
      <c r="J2339" s="1314">
        <f t="shared" ca="1" si="200"/>
        <v>26</v>
      </c>
      <c r="K2339" s="315" t="s">
        <v>24</v>
      </c>
      <c r="L2339" s="325" t="s">
        <v>24</v>
      </c>
      <c r="M2339" s="335" t="s">
        <v>24</v>
      </c>
      <c r="N2339" s="579">
        <v>43218</v>
      </c>
      <c r="O2339" s="1311" t="s">
        <v>24</v>
      </c>
      <c r="P2339" s="1311" t="s">
        <v>24</v>
      </c>
      <c r="Q2339" s="198" t="str">
        <f t="shared" si="201"/>
        <v>-</v>
      </c>
      <c r="R2339" s="181" t="str">
        <f t="shared" ca="1" si="202"/>
        <v>TIDAK MCU</v>
      </c>
      <c r="S2339" s="451" t="s">
        <v>11232</v>
      </c>
      <c r="T2339" s="1330">
        <v>44350</v>
      </c>
      <c r="U2339" s="1329">
        <v>44350</v>
      </c>
      <c r="V2339" s="1330" t="s">
        <v>24</v>
      </c>
      <c r="W2339" s="1311" t="s">
        <v>24</v>
      </c>
      <c r="X2339" s="200"/>
      <c r="Y2339" s="201"/>
      <c r="Z2339" s="202"/>
      <c r="AA2339" s="1319" t="s">
        <v>9116</v>
      </c>
      <c r="AB2339" s="1319" t="s">
        <v>6967</v>
      </c>
      <c r="AC2339" s="1319" t="s">
        <v>24</v>
      </c>
      <c r="AD2339" s="1319" t="s">
        <v>24</v>
      </c>
      <c r="AE2339" s="1319" t="s">
        <v>24</v>
      </c>
      <c r="AF2339" s="1319" t="s">
        <v>24</v>
      </c>
      <c r="AG2339" s="375" t="s">
        <v>24</v>
      </c>
      <c r="AH2339" s="1239"/>
      <c r="AI2339" s="244" t="str">
        <f t="shared" si="204"/>
        <v>PC 300 - PC 800HITACHI ZX 870-----</v>
      </c>
      <c r="AJ2339" s="1315">
        <f t="shared" si="203"/>
        <v>43218</v>
      </c>
      <c r="AK2339" s="199" t="s">
        <v>24</v>
      </c>
      <c r="AL2339" s="742">
        <v>43225</v>
      </c>
      <c r="AM2339" s="230"/>
      <c r="AN2339" s="232"/>
      <c r="AO2339" s="232"/>
      <c r="AP2339" s="230"/>
      <c r="AQ2339" s="1231" t="s">
        <v>3094</v>
      </c>
      <c r="AR2339" s="230"/>
      <c r="AS2339" s="230"/>
      <c r="AT2339" s="230"/>
      <c r="AU2339" s="230"/>
      <c r="AV2339" s="885"/>
      <c r="AW2339" s="885"/>
      <c r="AX2339" s="885"/>
      <c r="AY2339" s="885"/>
      <c r="AZ2339" s="177"/>
    </row>
    <row r="2340" spans="1:60" ht="15" customHeight="1">
      <c r="B2340" s="1310">
        <v>2334</v>
      </c>
      <c r="C2340" s="548" t="s">
        <v>10680</v>
      </c>
      <c r="D2340" s="591" t="s">
        <v>230</v>
      </c>
      <c r="E2340" s="531" t="s">
        <v>4222</v>
      </c>
      <c r="F2340" s="1314" t="s">
        <v>10681</v>
      </c>
      <c r="G2340" s="509" t="s">
        <v>102</v>
      </c>
      <c r="H2340" s="522" t="s">
        <v>24</v>
      </c>
      <c r="I2340" s="735">
        <v>35276</v>
      </c>
      <c r="J2340" s="231">
        <f t="shared" ca="1" si="200"/>
        <v>25</v>
      </c>
      <c r="K2340" s="176" t="s">
        <v>24</v>
      </c>
      <c r="L2340" s="170" t="s">
        <v>24</v>
      </c>
      <c r="M2340" s="173" t="s">
        <v>24</v>
      </c>
      <c r="N2340" s="579">
        <v>43218</v>
      </c>
      <c r="O2340" s="1311" t="s">
        <v>24</v>
      </c>
      <c r="P2340" s="1311" t="s">
        <v>24</v>
      </c>
      <c r="Q2340" s="198" t="str">
        <f t="shared" si="201"/>
        <v>-</v>
      </c>
      <c r="R2340" s="181" t="str">
        <f t="shared" ca="1" si="202"/>
        <v>TIDAK MCU</v>
      </c>
      <c r="S2340" s="451" t="s">
        <v>11233</v>
      </c>
      <c r="T2340" s="904">
        <v>44407</v>
      </c>
      <c r="U2340" s="1329">
        <v>44407</v>
      </c>
      <c r="V2340" s="904" t="s">
        <v>24</v>
      </c>
      <c r="W2340" s="136" t="s">
        <v>24</v>
      </c>
      <c r="X2340" s="200"/>
      <c r="Y2340" s="201"/>
      <c r="Z2340" s="202"/>
      <c r="AA2340" s="1319" t="s">
        <v>9141</v>
      </c>
      <c r="AB2340" s="216" t="s">
        <v>6967</v>
      </c>
      <c r="AC2340" s="1319" t="s">
        <v>24</v>
      </c>
      <c r="AD2340" s="1319" t="s">
        <v>24</v>
      </c>
      <c r="AE2340" s="1319" t="s">
        <v>24</v>
      </c>
      <c r="AF2340" s="1319" t="s">
        <v>24</v>
      </c>
      <c r="AG2340" s="375" t="s">
        <v>24</v>
      </c>
      <c r="AH2340" s="350"/>
      <c r="AI2340" s="244" t="str">
        <f t="shared" si="204"/>
        <v>PC 200 - PC 800HITACHI ZX 870-----</v>
      </c>
      <c r="AJ2340" s="1315">
        <f t="shared" si="203"/>
        <v>43218</v>
      </c>
      <c r="AK2340" s="1311">
        <v>44031</v>
      </c>
      <c r="AL2340" s="742">
        <v>43225</v>
      </c>
      <c r="AM2340" s="230"/>
      <c r="AN2340" s="232"/>
      <c r="AO2340" s="232"/>
      <c r="AP2340" s="230"/>
      <c r="AQ2340" s="462" t="s">
        <v>3094</v>
      </c>
      <c r="AR2340" s="230"/>
      <c r="AS2340" s="230"/>
      <c r="AT2340" s="230"/>
      <c r="AU2340" s="230"/>
      <c r="AV2340" s="177"/>
      <c r="AW2340" s="177"/>
      <c r="AX2340" s="177"/>
      <c r="AY2340" s="177"/>
      <c r="AZ2340" s="177"/>
    </row>
    <row r="2341" spans="1:60" ht="15" customHeight="1">
      <c r="B2341" s="1310">
        <v>2335</v>
      </c>
      <c r="C2341" s="548" t="s">
        <v>10682</v>
      </c>
      <c r="D2341" s="591" t="s">
        <v>230</v>
      </c>
      <c r="E2341" s="531" t="s">
        <v>4222</v>
      </c>
      <c r="F2341" s="1314" t="s">
        <v>10683</v>
      </c>
      <c r="G2341" s="509" t="s">
        <v>102</v>
      </c>
      <c r="H2341" s="522" t="s">
        <v>24</v>
      </c>
      <c r="I2341" s="735">
        <v>35293</v>
      </c>
      <c r="J2341" s="1314">
        <f t="shared" ca="1" si="200"/>
        <v>25</v>
      </c>
      <c r="K2341" s="315" t="s">
        <v>24</v>
      </c>
      <c r="L2341" s="325" t="s">
        <v>24</v>
      </c>
      <c r="M2341" s="335" t="s">
        <v>24</v>
      </c>
      <c r="N2341" s="579">
        <v>43218</v>
      </c>
      <c r="O2341" s="1311" t="s">
        <v>24</v>
      </c>
      <c r="P2341" s="1311" t="s">
        <v>24</v>
      </c>
      <c r="Q2341" s="198" t="str">
        <f t="shared" si="201"/>
        <v>-</v>
      </c>
      <c r="R2341" s="181" t="str">
        <f t="shared" ca="1" si="202"/>
        <v>TIDAK MCU</v>
      </c>
      <c r="S2341" s="451" t="s">
        <v>11234</v>
      </c>
      <c r="T2341" s="1330">
        <v>44424</v>
      </c>
      <c r="U2341" s="1329">
        <v>44424</v>
      </c>
      <c r="V2341" s="1330" t="s">
        <v>24</v>
      </c>
      <c r="W2341" s="1311" t="s">
        <v>24</v>
      </c>
      <c r="X2341" s="200"/>
      <c r="Y2341" s="201"/>
      <c r="Z2341" s="202"/>
      <c r="AA2341" s="216" t="s">
        <v>925</v>
      </c>
      <c r="AB2341" s="216" t="s">
        <v>6967</v>
      </c>
      <c r="AC2341" s="1319" t="s">
        <v>24</v>
      </c>
      <c r="AD2341" s="1319" t="s">
        <v>24</v>
      </c>
      <c r="AE2341" s="1319" t="s">
        <v>24</v>
      </c>
      <c r="AF2341" s="1319" t="s">
        <v>24</v>
      </c>
      <c r="AG2341" s="375" t="s">
        <v>24</v>
      </c>
      <c r="AH2341" s="350"/>
      <c r="AI2341" s="244" t="str">
        <f t="shared" si="204"/>
        <v>PC 200 - PC 2000HITACHI ZX 870-----</v>
      </c>
      <c r="AJ2341" s="1315">
        <f t="shared" si="203"/>
        <v>43218</v>
      </c>
      <c r="AK2341" s="1311" t="s">
        <v>24</v>
      </c>
      <c r="AL2341" s="742">
        <v>43225</v>
      </c>
      <c r="AM2341" s="230"/>
      <c r="AN2341" s="232"/>
      <c r="AO2341" s="232"/>
      <c r="AP2341" s="230"/>
      <c r="AQ2341" s="1231" t="s">
        <v>3094</v>
      </c>
      <c r="AR2341" s="230"/>
      <c r="AS2341" s="230"/>
      <c r="AT2341" s="230"/>
      <c r="AU2341" s="230"/>
      <c r="AV2341" s="885"/>
      <c r="AW2341" s="885"/>
      <c r="AX2341" s="885"/>
      <c r="AY2341" s="885"/>
      <c r="AZ2341" s="177"/>
    </row>
    <row r="2342" spans="1:60" ht="15" customHeight="1">
      <c r="B2342" s="1310">
        <v>2336</v>
      </c>
      <c r="C2342" s="548" t="s">
        <v>10684</v>
      </c>
      <c r="D2342" s="591" t="s">
        <v>230</v>
      </c>
      <c r="E2342" s="531" t="s">
        <v>4222</v>
      </c>
      <c r="F2342" s="1314" t="s">
        <v>10685</v>
      </c>
      <c r="G2342" s="509" t="s">
        <v>102</v>
      </c>
      <c r="H2342" s="522" t="s">
        <v>24</v>
      </c>
      <c r="I2342" s="735">
        <v>35074</v>
      </c>
      <c r="J2342" s="231">
        <f t="shared" ca="1" si="200"/>
        <v>26</v>
      </c>
      <c r="K2342" s="176" t="s">
        <v>24</v>
      </c>
      <c r="L2342" s="170" t="s">
        <v>24</v>
      </c>
      <c r="M2342" s="173" t="s">
        <v>24</v>
      </c>
      <c r="N2342" s="579">
        <v>43218</v>
      </c>
      <c r="O2342" s="1311" t="s">
        <v>24</v>
      </c>
      <c r="P2342" s="1311" t="s">
        <v>24</v>
      </c>
      <c r="Q2342" s="198" t="str">
        <f t="shared" si="201"/>
        <v>-</v>
      </c>
      <c r="R2342" s="181" t="str">
        <f t="shared" ca="1" si="202"/>
        <v>TIDAK MCU</v>
      </c>
      <c r="S2342" s="451" t="s">
        <v>11235</v>
      </c>
      <c r="T2342" s="904">
        <v>44571</v>
      </c>
      <c r="U2342" s="887">
        <v>44571</v>
      </c>
      <c r="V2342" s="904" t="s">
        <v>24</v>
      </c>
      <c r="W2342" s="136" t="s">
        <v>24</v>
      </c>
      <c r="X2342" s="200"/>
      <c r="Y2342" s="201"/>
      <c r="Z2342" s="202"/>
      <c r="AA2342" s="1319" t="s">
        <v>9116</v>
      </c>
      <c r="AB2342" s="1319" t="s">
        <v>6967</v>
      </c>
      <c r="AC2342" s="1319" t="s">
        <v>24</v>
      </c>
      <c r="AD2342" s="1319" t="s">
        <v>24</v>
      </c>
      <c r="AE2342" s="1319" t="s">
        <v>24</v>
      </c>
      <c r="AF2342" s="1319" t="s">
        <v>24</v>
      </c>
      <c r="AG2342" s="375" t="s">
        <v>24</v>
      </c>
      <c r="AH2342" s="350"/>
      <c r="AI2342" s="244" t="str">
        <f t="shared" si="204"/>
        <v>PC 300 - PC 800HITACHI ZX 870-----</v>
      </c>
      <c r="AJ2342" s="209">
        <f t="shared" si="203"/>
        <v>43218</v>
      </c>
      <c r="AK2342" s="1311" t="s">
        <v>24</v>
      </c>
      <c r="AL2342" s="742">
        <v>43225</v>
      </c>
      <c r="AM2342" s="230"/>
      <c r="AN2342" s="232"/>
      <c r="AO2342" s="232"/>
      <c r="AP2342" s="230"/>
      <c r="AQ2342" s="180"/>
      <c r="AR2342" s="230"/>
      <c r="AS2342" s="230"/>
      <c r="AT2342" s="230"/>
      <c r="AU2342" s="230"/>
      <c r="AV2342" s="177"/>
      <c r="AW2342" s="177"/>
      <c r="AX2342" s="177"/>
      <c r="AY2342" s="177"/>
      <c r="AZ2342" s="885"/>
    </row>
    <row r="2343" spans="1:60" ht="15" customHeight="1">
      <c r="B2343" s="1310">
        <v>2337</v>
      </c>
      <c r="C2343" s="548" t="s">
        <v>10686</v>
      </c>
      <c r="D2343" s="361" t="s">
        <v>230</v>
      </c>
      <c r="E2343" s="531" t="s">
        <v>4222</v>
      </c>
      <c r="F2343" s="1314" t="s">
        <v>10687</v>
      </c>
      <c r="G2343" s="509" t="s">
        <v>102</v>
      </c>
      <c r="H2343" s="522" t="s">
        <v>24</v>
      </c>
      <c r="I2343" s="735">
        <v>34201</v>
      </c>
      <c r="J2343" s="231">
        <f t="shared" ca="1" si="200"/>
        <v>28</v>
      </c>
      <c r="K2343" s="176" t="s">
        <v>24</v>
      </c>
      <c r="L2343" s="170" t="s">
        <v>24</v>
      </c>
      <c r="M2343" s="173" t="s">
        <v>24</v>
      </c>
      <c r="N2343" s="579">
        <v>43376</v>
      </c>
      <c r="O2343" s="1311" t="s">
        <v>24</v>
      </c>
      <c r="P2343" s="1311" t="s">
        <v>24</v>
      </c>
      <c r="Q2343" s="198" t="str">
        <f t="shared" si="201"/>
        <v>-</v>
      </c>
      <c r="R2343" s="181" t="str">
        <f t="shared" ca="1" si="202"/>
        <v>TIDAK MCU</v>
      </c>
      <c r="S2343" s="451" t="s">
        <v>11236</v>
      </c>
      <c r="T2343" s="395">
        <v>44428</v>
      </c>
      <c r="U2343" s="443">
        <v>44428</v>
      </c>
      <c r="V2343" s="1313" t="s">
        <v>24</v>
      </c>
      <c r="W2343" s="136" t="s">
        <v>24</v>
      </c>
      <c r="X2343" s="200"/>
      <c r="Y2343" s="201"/>
      <c r="Z2343" s="202"/>
      <c r="AA2343" s="1319" t="s">
        <v>926</v>
      </c>
      <c r="AB2343" s="1319" t="s">
        <v>24</v>
      </c>
      <c r="AC2343" s="1319" t="s">
        <v>24</v>
      </c>
      <c r="AD2343" s="1319" t="s">
        <v>24</v>
      </c>
      <c r="AE2343" s="1319" t="s">
        <v>24</v>
      </c>
      <c r="AF2343" s="1319" t="s">
        <v>24</v>
      </c>
      <c r="AG2343" s="375" t="s">
        <v>24</v>
      </c>
      <c r="AH2343" s="350"/>
      <c r="AI2343" s="244" t="str">
        <f t="shared" si="204"/>
        <v>HD 465, HD 785------</v>
      </c>
      <c r="AJ2343" s="209">
        <f t="shared" si="203"/>
        <v>43376</v>
      </c>
      <c r="AK2343" s="1311" t="s">
        <v>24</v>
      </c>
      <c r="AL2343" s="742">
        <v>43383</v>
      </c>
      <c r="AM2343" s="230"/>
      <c r="AN2343" s="232"/>
      <c r="AO2343" s="232"/>
      <c r="AP2343" s="230"/>
      <c r="AQ2343" s="180"/>
      <c r="AR2343" s="230"/>
      <c r="AS2343" s="230"/>
      <c r="AT2343" s="230"/>
      <c r="AU2343" s="230"/>
      <c r="AV2343" s="177"/>
      <c r="AW2343" s="177"/>
      <c r="AX2343" s="177"/>
      <c r="AY2343" s="177"/>
      <c r="AZ2343" s="177"/>
    </row>
    <row r="2344" spans="1:60" ht="15" customHeight="1">
      <c r="B2344" s="1310">
        <v>2338</v>
      </c>
      <c r="C2344" s="548" t="s">
        <v>10768</v>
      </c>
      <c r="D2344" s="591" t="s">
        <v>230</v>
      </c>
      <c r="E2344" s="531" t="s">
        <v>4222</v>
      </c>
      <c r="F2344" s="1314" t="s">
        <v>10689</v>
      </c>
      <c r="G2344" s="509" t="s">
        <v>102</v>
      </c>
      <c r="H2344" s="522" t="s">
        <v>24</v>
      </c>
      <c r="I2344" s="735">
        <v>34525</v>
      </c>
      <c r="J2344" s="231">
        <f t="shared" ref="J2344:J2407" ca="1" si="205">IF(OR(I2344="",I2344="-"),"-",ROUND((NOW()-I2344)/356,0))</f>
        <v>27</v>
      </c>
      <c r="K2344" s="315" t="s">
        <v>24</v>
      </c>
      <c r="L2344" s="325" t="s">
        <v>24</v>
      </c>
      <c r="M2344" s="335" t="s">
        <v>24</v>
      </c>
      <c r="N2344" s="579">
        <v>43442</v>
      </c>
      <c r="O2344" s="1311" t="s">
        <v>24</v>
      </c>
      <c r="P2344" s="1311" t="s">
        <v>24</v>
      </c>
      <c r="Q2344" s="198" t="str">
        <f t="shared" si="201"/>
        <v>-</v>
      </c>
      <c r="R2344" s="181" t="str">
        <f t="shared" ca="1" si="202"/>
        <v>TIDAK MCU</v>
      </c>
      <c r="S2344" s="451" t="s">
        <v>11237</v>
      </c>
      <c r="T2344" s="904">
        <v>44387</v>
      </c>
      <c r="U2344" s="1312">
        <v>44387</v>
      </c>
      <c r="V2344" s="904" t="s">
        <v>24</v>
      </c>
      <c r="W2344" s="136" t="s">
        <v>24</v>
      </c>
      <c r="X2344" s="200"/>
      <c r="Y2344" s="201"/>
      <c r="Z2344" s="202"/>
      <c r="AA2344" s="1319" t="s">
        <v>926</v>
      </c>
      <c r="AB2344" s="1319" t="s">
        <v>24</v>
      </c>
      <c r="AC2344" s="1319" t="s">
        <v>24</v>
      </c>
      <c r="AD2344" s="1319" t="s">
        <v>24</v>
      </c>
      <c r="AE2344" s="1319" t="s">
        <v>24</v>
      </c>
      <c r="AF2344" s="1319" t="s">
        <v>24</v>
      </c>
      <c r="AG2344" s="375" t="s">
        <v>24</v>
      </c>
      <c r="AH2344" s="350"/>
      <c r="AI2344" s="244" t="str">
        <f t="shared" si="204"/>
        <v>HD 465, HD 785------</v>
      </c>
      <c r="AJ2344" s="209">
        <f t="shared" si="203"/>
        <v>43442</v>
      </c>
      <c r="AK2344" s="594" t="s">
        <v>24</v>
      </c>
      <c r="AL2344" s="742">
        <v>43449</v>
      </c>
      <c r="AM2344" s="230"/>
      <c r="AN2344" s="232"/>
      <c r="AO2344" s="232"/>
      <c r="AP2344" s="230"/>
      <c r="AQ2344" s="1231" t="s">
        <v>3094</v>
      </c>
      <c r="AR2344" s="230"/>
      <c r="AS2344" s="230"/>
      <c r="AT2344" s="230"/>
      <c r="AU2344" s="230"/>
      <c r="AV2344" s="177"/>
      <c r="AW2344" s="177"/>
      <c r="AX2344" s="177"/>
      <c r="AY2344" s="177"/>
      <c r="AZ2344" s="177"/>
    </row>
    <row r="2345" spans="1:60" ht="15" customHeight="1">
      <c r="B2345" s="1310">
        <v>2339</v>
      </c>
      <c r="C2345" s="548" t="s">
        <v>10690</v>
      </c>
      <c r="D2345" s="591" t="s">
        <v>943</v>
      </c>
      <c r="E2345" s="531" t="s">
        <v>4222</v>
      </c>
      <c r="F2345" s="1314" t="s">
        <v>10691</v>
      </c>
      <c r="G2345" s="509" t="s">
        <v>102</v>
      </c>
      <c r="H2345" s="522" t="s">
        <v>24</v>
      </c>
      <c r="I2345" s="735">
        <v>28884</v>
      </c>
      <c r="J2345" s="1314">
        <f t="shared" ca="1" si="205"/>
        <v>43</v>
      </c>
      <c r="K2345" s="360" t="s">
        <v>496</v>
      </c>
      <c r="L2345" s="741">
        <v>790715372236</v>
      </c>
      <c r="M2345" s="594">
        <v>45839</v>
      </c>
      <c r="N2345" s="579">
        <v>42734</v>
      </c>
      <c r="O2345" s="1311" t="s">
        <v>24</v>
      </c>
      <c r="P2345" s="1311" t="s">
        <v>24</v>
      </c>
      <c r="Q2345" s="198" t="str">
        <f t="shared" si="201"/>
        <v>-</v>
      </c>
      <c r="R2345" s="181" t="str">
        <f t="shared" ca="1" si="202"/>
        <v>TIDAK MCU</v>
      </c>
      <c r="S2345" s="451" t="s">
        <v>11238</v>
      </c>
      <c r="T2345" s="1330">
        <v>44590</v>
      </c>
      <c r="U2345" s="1329">
        <v>44590</v>
      </c>
      <c r="V2345" s="1330" t="s">
        <v>24</v>
      </c>
      <c r="W2345" s="1311" t="s">
        <v>24</v>
      </c>
      <c r="X2345" s="200"/>
      <c r="Y2345" s="201"/>
      <c r="Z2345" s="202"/>
      <c r="AA2345" s="1319" t="s">
        <v>100</v>
      </c>
      <c r="AB2345" s="1319" t="s">
        <v>11338</v>
      </c>
      <c r="AC2345" s="1319" t="s">
        <v>929</v>
      </c>
      <c r="AD2345" s="1319" t="s">
        <v>928</v>
      </c>
      <c r="AE2345" s="1319" t="s">
        <v>9118</v>
      </c>
      <c r="AF2345" s="1319" t="s">
        <v>24</v>
      </c>
      <c r="AG2345" s="375"/>
      <c r="AH2345" s="350"/>
      <c r="AI2345" s="244" t="str">
        <f t="shared" si="204"/>
        <v>LIGHT VEHICLEPC 300 - PC 2000GD 705, GD 825DZ 85 - DZ 375SC P380-</v>
      </c>
      <c r="AJ2345" s="1315">
        <f t="shared" si="203"/>
        <v>42734</v>
      </c>
      <c r="AK2345" s="1311" t="s">
        <v>24</v>
      </c>
      <c r="AL2345" s="742">
        <v>42741</v>
      </c>
      <c r="AM2345" s="230"/>
      <c r="AN2345" s="232"/>
      <c r="AO2345" s="232"/>
      <c r="AP2345" s="230"/>
      <c r="AQ2345" s="1231" t="s">
        <v>3094</v>
      </c>
      <c r="AR2345" s="230"/>
      <c r="AS2345" s="230"/>
      <c r="AT2345" s="230"/>
      <c r="AU2345" s="230"/>
      <c r="AV2345" s="885"/>
      <c r="AW2345" s="885"/>
      <c r="AX2345" s="885"/>
      <c r="AY2345" s="885"/>
      <c r="AZ2345" s="177"/>
    </row>
    <row r="2346" spans="1:60" ht="15" customHeight="1">
      <c r="B2346" s="1310">
        <v>2340</v>
      </c>
      <c r="C2346" s="548" t="s">
        <v>10692</v>
      </c>
      <c r="D2346" s="591" t="s">
        <v>943</v>
      </c>
      <c r="E2346" s="531" t="s">
        <v>4222</v>
      </c>
      <c r="F2346" s="1314" t="s">
        <v>10693</v>
      </c>
      <c r="G2346" s="509" t="s">
        <v>102</v>
      </c>
      <c r="H2346" s="522" t="s">
        <v>24</v>
      </c>
      <c r="I2346" s="735">
        <v>32601</v>
      </c>
      <c r="J2346" s="903">
        <f t="shared" ca="1" si="205"/>
        <v>33</v>
      </c>
      <c r="K2346" s="361" t="s">
        <v>83</v>
      </c>
      <c r="L2346" s="741">
        <v>890415360980</v>
      </c>
      <c r="M2346" s="442">
        <v>45019</v>
      </c>
      <c r="N2346" s="579">
        <v>43442</v>
      </c>
      <c r="O2346" s="1311" t="s">
        <v>24</v>
      </c>
      <c r="P2346" s="1311" t="s">
        <v>24</v>
      </c>
      <c r="Q2346" s="198" t="str">
        <f t="shared" si="201"/>
        <v>-</v>
      </c>
      <c r="R2346" s="181" t="str">
        <f t="shared" ca="1" si="202"/>
        <v>TIDAK MCU</v>
      </c>
      <c r="S2346" s="451" t="s">
        <v>11239</v>
      </c>
      <c r="T2346" s="904">
        <v>44289</v>
      </c>
      <c r="U2346" s="1329">
        <v>44289</v>
      </c>
      <c r="V2346" s="904" t="s">
        <v>24</v>
      </c>
      <c r="W2346" s="136" t="s">
        <v>24</v>
      </c>
      <c r="X2346" s="200"/>
      <c r="Y2346" s="201"/>
      <c r="Z2346" s="202"/>
      <c r="AA2346" s="1319" t="s">
        <v>100</v>
      </c>
      <c r="AB2346" s="1319" t="s">
        <v>925</v>
      </c>
      <c r="AC2346" s="1319" t="s">
        <v>928</v>
      </c>
      <c r="AD2346" s="1319" t="s">
        <v>6967</v>
      </c>
      <c r="AE2346" s="1319" t="s">
        <v>6968</v>
      </c>
      <c r="AF2346" s="1319" t="s">
        <v>926</v>
      </c>
      <c r="AG2346" s="375" t="s">
        <v>24</v>
      </c>
      <c r="AH2346" s="1239"/>
      <c r="AI2346" s="244" t="str">
        <f t="shared" si="204"/>
        <v>LIGHT VEHICLEPC 200 - PC 2000DZ 85 - DZ 375HITACHI ZX 870HITACHI EX 1200HD 465, HD 785-</v>
      </c>
      <c r="AJ2346" s="1315">
        <f t="shared" si="203"/>
        <v>43442</v>
      </c>
      <c r="AK2346" s="199" t="s">
        <v>24</v>
      </c>
      <c r="AL2346" s="742">
        <v>43449</v>
      </c>
      <c r="AM2346" s="230"/>
      <c r="AN2346" s="232"/>
      <c r="AO2346" s="232"/>
      <c r="AP2346" s="230"/>
      <c r="AQ2346" s="1231" t="s">
        <v>3094</v>
      </c>
      <c r="AR2346" s="230"/>
      <c r="AS2346" s="230"/>
      <c r="AT2346" s="230"/>
      <c r="AU2346" s="230"/>
      <c r="AV2346" s="885"/>
      <c r="AW2346" s="885"/>
      <c r="AX2346" s="885"/>
      <c r="AY2346" s="885"/>
      <c r="AZ2346" s="885"/>
    </row>
    <row r="2347" spans="1:60" ht="15" customHeight="1">
      <c r="B2347" s="1310">
        <v>2341</v>
      </c>
      <c r="C2347" s="548" t="s">
        <v>10694</v>
      </c>
      <c r="D2347" s="361" t="s">
        <v>230</v>
      </c>
      <c r="E2347" s="531" t="s">
        <v>4222</v>
      </c>
      <c r="F2347" s="1314" t="s">
        <v>10695</v>
      </c>
      <c r="G2347" s="509" t="s">
        <v>102</v>
      </c>
      <c r="H2347" s="522" t="s">
        <v>24</v>
      </c>
      <c r="I2347" s="735">
        <v>35867</v>
      </c>
      <c r="J2347" s="231">
        <f t="shared" ca="1" si="205"/>
        <v>24</v>
      </c>
      <c r="K2347" s="315" t="s">
        <v>24</v>
      </c>
      <c r="L2347" s="325" t="s">
        <v>24</v>
      </c>
      <c r="M2347" s="335" t="s">
        <v>24</v>
      </c>
      <c r="N2347" s="579">
        <v>43378</v>
      </c>
      <c r="O2347" s="1311" t="s">
        <v>24</v>
      </c>
      <c r="P2347" s="1311" t="s">
        <v>24</v>
      </c>
      <c r="Q2347" s="198" t="str">
        <f t="shared" si="201"/>
        <v>-</v>
      </c>
      <c r="R2347" s="181" t="str">
        <f t="shared" ca="1" si="202"/>
        <v>TIDAK MCU</v>
      </c>
      <c r="S2347" s="451" t="s">
        <v>11240</v>
      </c>
      <c r="T2347" s="395">
        <v>44633</v>
      </c>
      <c r="U2347" s="1329">
        <v>44633</v>
      </c>
      <c r="V2347" s="904" t="s">
        <v>24</v>
      </c>
      <c r="W2347" s="136" t="s">
        <v>24</v>
      </c>
      <c r="X2347" s="200"/>
      <c r="Y2347" s="201"/>
      <c r="Z2347" s="202"/>
      <c r="AA2347" s="213" t="s">
        <v>926</v>
      </c>
      <c r="AB2347" s="1319" t="s">
        <v>24</v>
      </c>
      <c r="AC2347" s="1319" t="s">
        <v>24</v>
      </c>
      <c r="AD2347" s="1319" t="s">
        <v>24</v>
      </c>
      <c r="AE2347" s="1319" t="s">
        <v>24</v>
      </c>
      <c r="AF2347" s="1319" t="s">
        <v>24</v>
      </c>
      <c r="AG2347" s="375" t="s">
        <v>24</v>
      </c>
      <c r="AH2347" s="1239"/>
      <c r="AI2347" s="244" t="str">
        <f t="shared" si="204"/>
        <v>HD 465, HD 785------</v>
      </c>
      <c r="AJ2347" s="1307">
        <f t="shared" si="203"/>
        <v>43378</v>
      </c>
      <c r="AK2347" s="1311" t="s">
        <v>24</v>
      </c>
      <c r="AL2347" s="742">
        <v>43385</v>
      </c>
      <c r="AM2347" s="230"/>
      <c r="AN2347" s="232"/>
      <c r="AO2347" s="232"/>
      <c r="AP2347" s="230"/>
      <c r="AQ2347" s="1231" t="s">
        <v>3094</v>
      </c>
      <c r="AR2347" s="230"/>
      <c r="AS2347" s="230"/>
      <c r="AT2347" s="230"/>
      <c r="AU2347" s="230"/>
      <c r="AV2347" s="177"/>
      <c r="AW2347" s="177"/>
      <c r="AX2347" s="177"/>
      <c r="AY2347" s="177"/>
      <c r="AZ2347" s="177"/>
    </row>
    <row r="2348" spans="1:60" ht="15" customHeight="1">
      <c r="B2348" s="1310">
        <v>2342</v>
      </c>
      <c r="C2348" s="548" t="s">
        <v>10696</v>
      </c>
      <c r="D2348" s="591" t="s">
        <v>230</v>
      </c>
      <c r="E2348" s="531" t="s">
        <v>4222</v>
      </c>
      <c r="F2348" s="1314" t="s">
        <v>10697</v>
      </c>
      <c r="G2348" s="509" t="s">
        <v>102</v>
      </c>
      <c r="H2348" s="522" t="s">
        <v>24</v>
      </c>
      <c r="I2348" s="735">
        <v>34676</v>
      </c>
      <c r="J2348" s="231">
        <f t="shared" ca="1" si="205"/>
        <v>27</v>
      </c>
      <c r="K2348" s="315" t="s">
        <v>24</v>
      </c>
      <c r="L2348" s="325" t="s">
        <v>24</v>
      </c>
      <c r="M2348" s="335" t="s">
        <v>24</v>
      </c>
      <c r="N2348" s="579">
        <v>43378</v>
      </c>
      <c r="O2348" s="1311" t="s">
        <v>24</v>
      </c>
      <c r="P2348" s="1311" t="s">
        <v>24</v>
      </c>
      <c r="Q2348" s="198" t="str">
        <f t="shared" si="201"/>
        <v>-</v>
      </c>
      <c r="R2348" s="181" t="str">
        <f t="shared" ca="1" si="202"/>
        <v>TIDAK MCU</v>
      </c>
      <c r="S2348" s="451" t="s">
        <v>11241</v>
      </c>
      <c r="T2348" s="904">
        <v>44538</v>
      </c>
      <c r="U2348" s="1312">
        <v>44538</v>
      </c>
      <c r="V2348" s="904" t="s">
        <v>24</v>
      </c>
      <c r="W2348" s="136" t="s">
        <v>24</v>
      </c>
      <c r="X2348" s="200"/>
      <c r="Y2348" s="201"/>
      <c r="Z2348" s="202"/>
      <c r="AA2348" s="1319" t="s">
        <v>926</v>
      </c>
      <c r="AB2348" s="1319" t="s">
        <v>24</v>
      </c>
      <c r="AC2348" s="1319" t="s">
        <v>24</v>
      </c>
      <c r="AD2348" s="1319" t="s">
        <v>24</v>
      </c>
      <c r="AE2348" s="1319" t="s">
        <v>24</v>
      </c>
      <c r="AF2348" s="1319" t="s">
        <v>24</v>
      </c>
      <c r="AG2348" s="375" t="s">
        <v>24</v>
      </c>
      <c r="AH2348" s="350"/>
      <c r="AI2348" s="244" t="str">
        <f t="shared" si="204"/>
        <v>HD 465, HD 785------</v>
      </c>
      <c r="AJ2348" s="1307">
        <f t="shared" si="203"/>
        <v>43378</v>
      </c>
      <c r="AK2348" s="1311" t="s">
        <v>24</v>
      </c>
      <c r="AL2348" s="742">
        <v>43385</v>
      </c>
      <c r="AM2348" s="230"/>
      <c r="AN2348" s="232"/>
      <c r="AO2348" s="232"/>
      <c r="AP2348" s="230"/>
      <c r="AQ2348" s="180"/>
      <c r="AR2348" s="230"/>
      <c r="AS2348" s="230"/>
      <c r="AT2348" s="230"/>
      <c r="AU2348" s="230"/>
      <c r="AV2348" s="177"/>
      <c r="AW2348" s="177"/>
      <c r="AX2348" s="177"/>
      <c r="AY2348" s="177"/>
      <c r="AZ2348" s="177"/>
    </row>
    <row r="2349" spans="1:60" s="2186" customFormat="1" ht="15" customHeight="1">
      <c r="A2349" s="160"/>
      <c r="B2349" s="1310">
        <v>2343</v>
      </c>
      <c r="C2349" s="548" t="s">
        <v>10698</v>
      </c>
      <c r="D2349" s="591" t="s">
        <v>230</v>
      </c>
      <c r="E2349" s="557" t="s">
        <v>4222</v>
      </c>
      <c r="F2349" s="1314" t="s">
        <v>10699</v>
      </c>
      <c r="G2349" s="509" t="s">
        <v>102</v>
      </c>
      <c r="H2349" s="522" t="s">
        <v>24</v>
      </c>
      <c r="I2349" s="735">
        <v>35203</v>
      </c>
      <c r="J2349" s="903">
        <f t="shared" ca="1" si="205"/>
        <v>25</v>
      </c>
      <c r="K2349" s="315" t="s">
        <v>24</v>
      </c>
      <c r="L2349" s="325" t="s">
        <v>24</v>
      </c>
      <c r="M2349" s="335" t="s">
        <v>24</v>
      </c>
      <c r="N2349" s="579">
        <v>43218</v>
      </c>
      <c r="O2349" s="1311" t="s">
        <v>24</v>
      </c>
      <c r="P2349" s="1311" t="s">
        <v>24</v>
      </c>
      <c r="Q2349" s="198" t="str">
        <f t="shared" si="201"/>
        <v>-</v>
      </c>
      <c r="R2349" s="181" t="str">
        <f t="shared" ca="1" si="202"/>
        <v>TIDAK MCU</v>
      </c>
      <c r="S2349" s="451" t="s">
        <v>11242</v>
      </c>
      <c r="T2349" s="904">
        <v>44334</v>
      </c>
      <c r="U2349" s="1329">
        <v>44334</v>
      </c>
      <c r="V2349" s="904" t="s">
        <v>24</v>
      </c>
      <c r="W2349" s="136" t="s">
        <v>24</v>
      </c>
      <c r="X2349" s="200"/>
      <c r="Y2349" s="201"/>
      <c r="Z2349" s="202"/>
      <c r="AA2349" s="216" t="s">
        <v>9141</v>
      </c>
      <c r="AB2349" s="216" t="s">
        <v>6967</v>
      </c>
      <c r="AC2349" s="1319" t="s">
        <v>24</v>
      </c>
      <c r="AD2349" s="1319" t="s">
        <v>24</v>
      </c>
      <c r="AE2349" s="1319" t="s">
        <v>24</v>
      </c>
      <c r="AF2349" s="1319" t="s">
        <v>24</v>
      </c>
      <c r="AG2349" s="375" t="s">
        <v>24</v>
      </c>
      <c r="AH2349" s="350"/>
      <c r="AI2349" s="244" t="str">
        <f t="shared" si="204"/>
        <v>PC 200 - PC 800HITACHI ZX 870-----</v>
      </c>
      <c r="AJ2349" s="209">
        <f t="shared" si="203"/>
        <v>43218</v>
      </c>
      <c r="AK2349" s="594" t="s">
        <v>24</v>
      </c>
      <c r="AL2349" s="742">
        <v>43225</v>
      </c>
      <c r="AM2349" s="230"/>
      <c r="AN2349" s="232"/>
      <c r="AO2349" s="232"/>
      <c r="AP2349" s="230"/>
      <c r="AQ2349" s="1231" t="s">
        <v>3094</v>
      </c>
      <c r="AR2349" s="230"/>
      <c r="AS2349" s="230"/>
      <c r="AT2349" s="230"/>
      <c r="AU2349" s="230"/>
      <c r="AV2349" s="885"/>
      <c r="AW2349" s="885"/>
      <c r="AX2349" s="885"/>
      <c r="AY2349" s="885"/>
      <c r="AZ2349" s="885"/>
      <c r="BA2349" s="1206"/>
      <c r="BB2349" s="1206"/>
      <c r="BC2349" s="1206"/>
      <c r="BD2349" s="1206"/>
      <c r="BE2349" s="1206"/>
      <c r="BF2349" s="1206"/>
      <c r="BG2349" s="1206"/>
      <c r="BH2349" s="1206"/>
    </row>
    <row r="2350" spans="1:60" ht="15" customHeight="1">
      <c r="B2350" s="1310">
        <v>2344</v>
      </c>
      <c r="C2350" s="548" t="s">
        <v>10700</v>
      </c>
      <c r="D2350" s="591" t="s">
        <v>230</v>
      </c>
      <c r="E2350" s="531" t="s">
        <v>4222</v>
      </c>
      <c r="F2350" s="1314" t="s">
        <v>10701</v>
      </c>
      <c r="G2350" s="509" t="s">
        <v>102</v>
      </c>
      <c r="H2350" s="522" t="s">
        <v>24</v>
      </c>
      <c r="I2350" s="735">
        <v>34981</v>
      </c>
      <c r="J2350" s="231">
        <f t="shared" ca="1" si="205"/>
        <v>26</v>
      </c>
      <c r="K2350" s="315" t="s">
        <v>24</v>
      </c>
      <c r="L2350" s="325" t="s">
        <v>24</v>
      </c>
      <c r="M2350" s="335" t="s">
        <v>24</v>
      </c>
      <c r="N2350" s="579">
        <v>43319</v>
      </c>
      <c r="O2350" s="1311" t="s">
        <v>24</v>
      </c>
      <c r="P2350" s="1311" t="s">
        <v>24</v>
      </c>
      <c r="Q2350" s="198" t="str">
        <f t="shared" si="201"/>
        <v>-</v>
      </c>
      <c r="R2350" s="181" t="str">
        <f t="shared" ca="1" si="202"/>
        <v>TIDAK MCU</v>
      </c>
      <c r="S2350" s="451" t="s">
        <v>11243</v>
      </c>
      <c r="T2350" s="904">
        <v>44478</v>
      </c>
      <c r="U2350" s="1329">
        <v>44478</v>
      </c>
      <c r="V2350" s="904" t="s">
        <v>24</v>
      </c>
      <c r="W2350" s="136" t="s">
        <v>24</v>
      </c>
      <c r="X2350" s="200"/>
      <c r="Y2350" s="201"/>
      <c r="Z2350" s="202"/>
      <c r="AA2350" s="1319" t="s">
        <v>6979</v>
      </c>
      <c r="AB2350" s="1319" t="s">
        <v>24</v>
      </c>
      <c r="AC2350" s="1319" t="s">
        <v>24</v>
      </c>
      <c r="AD2350" s="1319" t="s">
        <v>24</v>
      </c>
      <c r="AE2350" s="1319" t="s">
        <v>24</v>
      </c>
      <c r="AF2350" s="1319" t="s">
        <v>24</v>
      </c>
      <c r="AG2350" s="375" t="s">
        <v>24</v>
      </c>
      <c r="AH2350" s="350"/>
      <c r="AI2350" s="244" t="str">
        <f t="shared" si="204"/>
        <v>DZ 85, DZ 155------</v>
      </c>
      <c r="AJ2350" s="209">
        <f t="shared" si="203"/>
        <v>43319</v>
      </c>
      <c r="AK2350" s="1311" t="s">
        <v>24</v>
      </c>
      <c r="AL2350" s="742">
        <v>43326</v>
      </c>
      <c r="AM2350" s="230"/>
      <c r="AN2350" s="232"/>
      <c r="AO2350" s="232"/>
      <c r="AP2350" s="230"/>
      <c r="AQ2350" s="462" t="s">
        <v>3094</v>
      </c>
      <c r="AR2350" s="230"/>
      <c r="AS2350" s="230"/>
      <c r="AT2350" s="230"/>
      <c r="AU2350" s="230"/>
      <c r="AV2350" s="177"/>
      <c r="AW2350" s="177"/>
      <c r="AX2350" s="177"/>
      <c r="AY2350" s="177"/>
      <c r="AZ2350" s="177"/>
    </row>
    <row r="2351" spans="1:60" ht="15" customHeight="1">
      <c r="B2351" s="1310">
        <v>2345</v>
      </c>
      <c r="C2351" s="548" t="s">
        <v>10702</v>
      </c>
      <c r="D2351" s="591" t="s">
        <v>230</v>
      </c>
      <c r="E2351" s="531" t="s">
        <v>4222</v>
      </c>
      <c r="F2351" s="1314" t="s">
        <v>10703</v>
      </c>
      <c r="G2351" s="509" t="s">
        <v>102</v>
      </c>
      <c r="H2351" s="929" t="s">
        <v>24</v>
      </c>
      <c r="I2351" s="735">
        <v>35270</v>
      </c>
      <c r="J2351" s="231">
        <f t="shared" ca="1" si="205"/>
        <v>25</v>
      </c>
      <c r="K2351" s="176" t="s">
        <v>24</v>
      </c>
      <c r="L2351" s="170" t="s">
        <v>24</v>
      </c>
      <c r="M2351" s="173" t="s">
        <v>24</v>
      </c>
      <c r="N2351" s="579">
        <v>43319</v>
      </c>
      <c r="O2351" s="1311" t="s">
        <v>24</v>
      </c>
      <c r="P2351" s="1311" t="s">
        <v>24</v>
      </c>
      <c r="Q2351" s="198" t="str">
        <f t="shared" si="201"/>
        <v>-</v>
      </c>
      <c r="R2351" s="181" t="str">
        <f t="shared" ca="1" si="202"/>
        <v>TIDAK MCU</v>
      </c>
      <c r="S2351" s="451" t="s">
        <v>11244</v>
      </c>
      <c r="T2351" s="904">
        <v>44401</v>
      </c>
      <c r="U2351" s="1329">
        <v>44401</v>
      </c>
      <c r="V2351" s="904" t="s">
        <v>24</v>
      </c>
      <c r="W2351" s="136" t="s">
        <v>24</v>
      </c>
      <c r="X2351" s="200"/>
      <c r="Y2351" s="201"/>
      <c r="Z2351" s="202"/>
      <c r="AA2351" s="1319" t="s">
        <v>6979</v>
      </c>
      <c r="AB2351" s="1319" t="s">
        <v>24</v>
      </c>
      <c r="AC2351" s="1319" t="s">
        <v>24</v>
      </c>
      <c r="AD2351" s="1319" t="s">
        <v>24</v>
      </c>
      <c r="AE2351" s="1319" t="s">
        <v>24</v>
      </c>
      <c r="AF2351" s="1319" t="s">
        <v>24</v>
      </c>
      <c r="AG2351" s="375" t="s">
        <v>24</v>
      </c>
      <c r="AH2351" s="350"/>
      <c r="AI2351" s="244" t="str">
        <f t="shared" si="204"/>
        <v>DZ 85, DZ 155------</v>
      </c>
      <c r="AJ2351" s="1315">
        <f t="shared" si="203"/>
        <v>43319</v>
      </c>
      <c r="AK2351" s="1311" t="s">
        <v>24</v>
      </c>
      <c r="AL2351" s="742">
        <v>43326</v>
      </c>
      <c r="AM2351" s="230"/>
      <c r="AN2351" s="232"/>
      <c r="AO2351" s="232"/>
      <c r="AP2351" s="230"/>
      <c r="AQ2351" s="1231" t="s">
        <v>3094</v>
      </c>
      <c r="AR2351" s="230"/>
      <c r="AS2351" s="230"/>
      <c r="AT2351" s="230"/>
      <c r="AU2351" s="230"/>
      <c r="AV2351" s="177"/>
      <c r="AW2351" s="177"/>
      <c r="AX2351" s="177"/>
      <c r="AY2351" s="177"/>
      <c r="AZ2351" s="177"/>
    </row>
    <row r="2352" spans="1:60" ht="15" customHeight="1">
      <c r="B2352" s="1310">
        <v>2346</v>
      </c>
      <c r="C2352" s="548" t="s">
        <v>10704</v>
      </c>
      <c r="D2352" s="591" t="s">
        <v>230</v>
      </c>
      <c r="E2352" s="557" t="s">
        <v>4222</v>
      </c>
      <c r="F2352" s="1314" t="s">
        <v>10705</v>
      </c>
      <c r="G2352" s="509" t="s">
        <v>102</v>
      </c>
      <c r="H2352" s="522" t="s">
        <v>24</v>
      </c>
      <c r="I2352" s="735">
        <v>35243</v>
      </c>
      <c r="J2352" s="903">
        <f t="shared" ca="1" si="205"/>
        <v>25</v>
      </c>
      <c r="K2352" s="315" t="s">
        <v>24</v>
      </c>
      <c r="L2352" s="325" t="s">
        <v>24</v>
      </c>
      <c r="M2352" s="335" t="s">
        <v>24</v>
      </c>
      <c r="N2352" s="579">
        <v>43319</v>
      </c>
      <c r="O2352" s="1311" t="s">
        <v>24</v>
      </c>
      <c r="P2352" s="1311" t="s">
        <v>24</v>
      </c>
      <c r="Q2352" s="198" t="str">
        <f t="shared" si="201"/>
        <v>-</v>
      </c>
      <c r="R2352" s="181" t="str">
        <f t="shared" ca="1" si="202"/>
        <v>TIDAK MCU</v>
      </c>
      <c r="S2352" s="451" t="s">
        <v>11245</v>
      </c>
      <c r="T2352" s="904">
        <v>44374</v>
      </c>
      <c r="U2352" s="1329">
        <v>44374</v>
      </c>
      <c r="V2352" s="1330" t="s">
        <v>24</v>
      </c>
      <c r="W2352" s="136" t="s">
        <v>24</v>
      </c>
      <c r="X2352" s="200"/>
      <c r="Y2352" s="201"/>
      <c r="Z2352" s="202"/>
      <c r="AA2352" s="213" t="s">
        <v>6979</v>
      </c>
      <c r="AB2352" s="1319" t="s">
        <v>24</v>
      </c>
      <c r="AC2352" s="1319" t="s">
        <v>24</v>
      </c>
      <c r="AD2352" s="1319" t="s">
        <v>24</v>
      </c>
      <c r="AE2352" s="1319" t="s">
        <v>24</v>
      </c>
      <c r="AF2352" s="1319" t="s">
        <v>24</v>
      </c>
      <c r="AG2352" s="375" t="s">
        <v>24</v>
      </c>
      <c r="AH2352" s="350"/>
      <c r="AI2352" s="244" t="str">
        <f t="shared" si="204"/>
        <v>DZ 85, DZ 155------</v>
      </c>
      <c r="AJ2352" s="209">
        <f t="shared" si="203"/>
        <v>43319</v>
      </c>
      <c r="AK2352" s="451">
        <v>43985</v>
      </c>
      <c r="AL2352" s="742">
        <v>43326</v>
      </c>
      <c r="AM2352" s="230"/>
      <c r="AN2352" s="232"/>
      <c r="AO2352" s="232"/>
      <c r="AP2352" s="230"/>
      <c r="AQ2352" s="1231" t="s">
        <v>3094</v>
      </c>
      <c r="AR2352" s="230"/>
      <c r="AS2352" s="230"/>
      <c r="AT2352" s="230"/>
      <c r="AU2352" s="230"/>
      <c r="AV2352" s="885"/>
      <c r="AW2352" s="885"/>
      <c r="AX2352" s="885"/>
      <c r="AY2352" s="885"/>
      <c r="AZ2352" s="177"/>
    </row>
    <row r="2353" spans="2:60" ht="15" customHeight="1">
      <c r="B2353" s="1310">
        <v>2347</v>
      </c>
      <c r="C2353" s="548" t="s">
        <v>10706</v>
      </c>
      <c r="D2353" s="591" t="s">
        <v>230</v>
      </c>
      <c r="E2353" s="531" t="s">
        <v>4222</v>
      </c>
      <c r="F2353" s="1314" t="s">
        <v>10707</v>
      </c>
      <c r="G2353" s="509" t="s">
        <v>102</v>
      </c>
      <c r="H2353" s="929" t="s">
        <v>24</v>
      </c>
      <c r="I2353" s="735">
        <v>35761</v>
      </c>
      <c r="J2353" s="903">
        <f t="shared" ca="1" si="205"/>
        <v>24</v>
      </c>
      <c r="K2353" s="315" t="s">
        <v>24</v>
      </c>
      <c r="L2353" s="325" t="s">
        <v>24</v>
      </c>
      <c r="M2353" s="335" t="s">
        <v>24</v>
      </c>
      <c r="N2353" s="579">
        <v>43319</v>
      </c>
      <c r="O2353" s="1311" t="s">
        <v>24</v>
      </c>
      <c r="P2353" s="1311" t="s">
        <v>24</v>
      </c>
      <c r="Q2353" s="198" t="str">
        <f t="shared" si="201"/>
        <v>-</v>
      </c>
      <c r="R2353" s="181" t="str">
        <f t="shared" ca="1" si="202"/>
        <v>TIDAK MCU</v>
      </c>
      <c r="S2353" s="451" t="s">
        <v>11246</v>
      </c>
      <c r="T2353" s="904">
        <v>44527</v>
      </c>
      <c r="U2353" s="1330">
        <v>44527</v>
      </c>
      <c r="V2353" s="1330" t="s">
        <v>24</v>
      </c>
      <c r="W2353" s="136" t="s">
        <v>24</v>
      </c>
      <c r="X2353" s="200"/>
      <c r="Y2353" s="201"/>
      <c r="Z2353" s="202"/>
      <c r="AA2353" s="230" t="s">
        <v>928</v>
      </c>
      <c r="AB2353" s="1319" t="s">
        <v>24</v>
      </c>
      <c r="AC2353" s="1319" t="s">
        <v>24</v>
      </c>
      <c r="AD2353" s="1319" t="s">
        <v>24</v>
      </c>
      <c r="AE2353" s="1319" t="s">
        <v>24</v>
      </c>
      <c r="AF2353" s="1319" t="s">
        <v>24</v>
      </c>
      <c r="AG2353" s="375" t="s">
        <v>24</v>
      </c>
      <c r="AH2353" s="350"/>
      <c r="AI2353" s="244" t="str">
        <f t="shared" si="204"/>
        <v>DZ 85 - DZ 375------</v>
      </c>
      <c r="AJ2353" s="209">
        <f t="shared" si="203"/>
        <v>43319</v>
      </c>
      <c r="AK2353" s="1311">
        <v>43967</v>
      </c>
      <c r="AL2353" s="742">
        <v>43967</v>
      </c>
      <c r="AM2353" s="230"/>
      <c r="AN2353" s="232"/>
      <c r="AO2353" s="232"/>
      <c r="AP2353" s="230" t="s">
        <v>12227</v>
      </c>
      <c r="AQ2353" s="1231" t="s">
        <v>3094</v>
      </c>
      <c r="AR2353" s="230"/>
      <c r="AS2353" s="230"/>
      <c r="AT2353" s="230"/>
      <c r="AU2353" s="230"/>
      <c r="AV2353" s="177"/>
      <c r="AW2353" s="177"/>
      <c r="AX2353" s="177"/>
      <c r="AY2353" s="177"/>
      <c r="AZ2353" s="999">
        <f>+AY2353+30</f>
        <v>30</v>
      </c>
      <c r="BA2353" s="2186"/>
      <c r="BB2353" s="2186"/>
      <c r="BC2353" s="2186"/>
      <c r="BD2353" s="2186"/>
      <c r="BE2353" s="2186"/>
      <c r="BF2353" s="2186"/>
      <c r="BG2353" s="2186"/>
      <c r="BH2353" s="2186"/>
    </row>
    <row r="2354" spans="2:60" ht="15" customHeight="1">
      <c r="B2354" s="1310">
        <v>2348</v>
      </c>
      <c r="C2354" s="548" t="s">
        <v>10708</v>
      </c>
      <c r="D2354" s="591" t="s">
        <v>230</v>
      </c>
      <c r="E2354" s="531" t="s">
        <v>4222</v>
      </c>
      <c r="F2354" s="1314" t="s">
        <v>10709</v>
      </c>
      <c r="G2354" s="509" t="s">
        <v>102</v>
      </c>
      <c r="H2354" s="522" t="s">
        <v>24</v>
      </c>
      <c r="I2354" s="735">
        <v>35195</v>
      </c>
      <c r="J2354" s="1314">
        <f t="shared" ca="1" si="205"/>
        <v>26</v>
      </c>
      <c r="K2354" s="315" t="s">
        <v>24</v>
      </c>
      <c r="L2354" s="325" t="s">
        <v>24</v>
      </c>
      <c r="M2354" s="335" t="s">
        <v>24</v>
      </c>
      <c r="N2354" s="579">
        <v>43307</v>
      </c>
      <c r="O2354" s="1311" t="s">
        <v>24</v>
      </c>
      <c r="P2354" s="1311" t="s">
        <v>24</v>
      </c>
      <c r="Q2354" s="198" t="str">
        <f t="shared" si="201"/>
        <v>-</v>
      </c>
      <c r="R2354" s="181" t="str">
        <f t="shared" ca="1" si="202"/>
        <v>TIDAK MCU</v>
      </c>
      <c r="S2354" s="451" t="s">
        <v>11247</v>
      </c>
      <c r="T2354" s="1330">
        <v>44326</v>
      </c>
      <c r="U2354" s="1329">
        <v>44326</v>
      </c>
      <c r="V2354" s="1330" t="s">
        <v>24</v>
      </c>
      <c r="W2354" s="1311" t="s">
        <v>24</v>
      </c>
      <c r="X2354" s="200"/>
      <c r="Y2354" s="201"/>
      <c r="Z2354" s="202"/>
      <c r="AA2354" s="216" t="s">
        <v>9107</v>
      </c>
      <c r="AB2354" s="1319" t="s">
        <v>24</v>
      </c>
      <c r="AC2354" s="1319" t="s">
        <v>24</v>
      </c>
      <c r="AD2354" s="1319" t="s">
        <v>24</v>
      </c>
      <c r="AE2354" s="1319" t="s">
        <v>24</v>
      </c>
      <c r="AF2354" s="1319" t="s">
        <v>24</v>
      </c>
      <c r="AG2354" s="375" t="s">
        <v>24</v>
      </c>
      <c r="AH2354" s="350"/>
      <c r="AI2354" s="244" t="str">
        <f t="shared" si="204"/>
        <v>HD 465------</v>
      </c>
      <c r="AJ2354" s="1315">
        <f t="shared" si="203"/>
        <v>43307</v>
      </c>
      <c r="AK2354" s="1311" t="s">
        <v>24</v>
      </c>
      <c r="AL2354" s="742">
        <v>43314</v>
      </c>
      <c r="AM2354" s="230"/>
      <c r="AN2354" s="232"/>
      <c r="AO2354" s="232"/>
      <c r="AP2354" s="230"/>
      <c r="AQ2354" s="462" t="s">
        <v>3094</v>
      </c>
      <c r="AR2354" s="230"/>
      <c r="AS2354" s="230"/>
      <c r="AT2354" s="230"/>
      <c r="AU2354" s="230"/>
      <c r="AV2354" s="885"/>
      <c r="AW2354" s="885"/>
      <c r="AX2354" s="885"/>
      <c r="AY2354" s="885"/>
      <c r="AZ2354" s="177"/>
    </row>
    <row r="2355" spans="2:60" ht="15" customHeight="1">
      <c r="B2355" s="1310">
        <v>2349</v>
      </c>
      <c r="C2355" s="548" t="s">
        <v>10710</v>
      </c>
      <c r="D2355" s="591" t="s">
        <v>230</v>
      </c>
      <c r="E2355" s="531" t="s">
        <v>4222</v>
      </c>
      <c r="F2355" s="1314" t="s">
        <v>10711</v>
      </c>
      <c r="G2355" s="509" t="s">
        <v>102</v>
      </c>
      <c r="H2355" s="522" t="s">
        <v>24</v>
      </c>
      <c r="I2355" s="735">
        <v>35851</v>
      </c>
      <c r="J2355" s="231">
        <f t="shared" ca="1" si="205"/>
        <v>24</v>
      </c>
      <c r="K2355" s="315" t="s">
        <v>24</v>
      </c>
      <c r="L2355" s="325" t="s">
        <v>24</v>
      </c>
      <c r="M2355" s="335" t="s">
        <v>24</v>
      </c>
      <c r="N2355" s="579">
        <v>43304</v>
      </c>
      <c r="O2355" s="1311" t="s">
        <v>24</v>
      </c>
      <c r="P2355" s="1311" t="s">
        <v>24</v>
      </c>
      <c r="Q2355" s="198" t="str">
        <f t="shared" si="201"/>
        <v>-</v>
      </c>
      <c r="R2355" s="181" t="str">
        <f t="shared" ca="1" si="202"/>
        <v>TIDAK MCU</v>
      </c>
      <c r="S2355" s="451" t="s">
        <v>11248</v>
      </c>
      <c r="T2355" s="904">
        <v>44617</v>
      </c>
      <c r="U2355" s="1329">
        <v>44617</v>
      </c>
      <c r="V2355" s="1313" t="s">
        <v>24</v>
      </c>
      <c r="W2355" s="136" t="s">
        <v>24</v>
      </c>
      <c r="X2355" s="200"/>
      <c r="Y2355" s="201"/>
      <c r="Z2355" s="202"/>
      <c r="AA2355" s="1319" t="s">
        <v>9107</v>
      </c>
      <c r="AB2355" s="1319" t="s">
        <v>24</v>
      </c>
      <c r="AC2355" s="1319" t="s">
        <v>24</v>
      </c>
      <c r="AD2355" s="370" t="s">
        <v>24</v>
      </c>
      <c r="AE2355" s="1319" t="s">
        <v>24</v>
      </c>
      <c r="AF2355" s="1319" t="s">
        <v>24</v>
      </c>
      <c r="AG2355" s="375" t="s">
        <v>24</v>
      </c>
      <c r="AH2355" s="350"/>
      <c r="AI2355" s="244" t="str">
        <f t="shared" si="204"/>
        <v>HD 465------</v>
      </c>
      <c r="AJ2355" s="209">
        <f t="shared" si="203"/>
        <v>43304</v>
      </c>
      <c r="AK2355" s="1311" t="s">
        <v>24</v>
      </c>
      <c r="AL2355" s="742">
        <v>43311</v>
      </c>
      <c r="AM2355" s="230"/>
      <c r="AN2355" s="232"/>
      <c r="AO2355" s="232"/>
      <c r="AP2355" s="230"/>
      <c r="AQ2355" s="230"/>
      <c r="AR2355" s="230"/>
      <c r="AS2355" s="230"/>
      <c r="AT2355" s="230"/>
      <c r="AU2355" s="230"/>
      <c r="AV2355" s="177"/>
      <c r="AW2355" s="177"/>
      <c r="AX2355" s="177"/>
      <c r="AY2355" s="177"/>
      <c r="AZ2355" s="177"/>
    </row>
    <row r="2356" spans="2:60" ht="15" customHeight="1">
      <c r="B2356" s="1310">
        <v>2350</v>
      </c>
      <c r="C2356" s="548" t="s">
        <v>10712</v>
      </c>
      <c r="D2356" s="591" t="s">
        <v>230</v>
      </c>
      <c r="E2356" s="531" t="s">
        <v>4222</v>
      </c>
      <c r="F2356" s="1314" t="s">
        <v>10713</v>
      </c>
      <c r="G2356" s="509" t="s">
        <v>102</v>
      </c>
      <c r="H2356" s="522" t="s">
        <v>24</v>
      </c>
      <c r="I2356" s="735">
        <v>35526</v>
      </c>
      <c r="J2356" s="1314">
        <f t="shared" ca="1" si="205"/>
        <v>25</v>
      </c>
      <c r="K2356" s="176" t="s">
        <v>24</v>
      </c>
      <c r="L2356" s="170" t="s">
        <v>24</v>
      </c>
      <c r="M2356" s="173" t="s">
        <v>24</v>
      </c>
      <c r="N2356" s="579">
        <v>43304</v>
      </c>
      <c r="O2356" s="1311" t="s">
        <v>24</v>
      </c>
      <c r="P2356" s="1311" t="s">
        <v>24</v>
      </c>
      <c r="Q2356" s="198" t="str">
        <f t="shared" si="201"/>
        <v>-</v>
      </c>
      <c r="R2356" s="181" t="str">
        <f t="shared" ca="1" si="202"/>
        <v>TIDAK MCU</v>
      </c>
      <c r="S2356" s="451" t="s">
        <v>11249</v>
      </c>
      <c r="T2356" s="1330">
        <v>44292</v>
      </c>
      <c r="U2356" s="1329">
        <v>44292</v>
      </c>
      <c r="V2356" s="1330" t="s">
        <v>24</v>
      </c>
      <c r="W2356" s="1311" t="s">
        <v>24</v>
      </c>
      <c r="X2356" s="200"/>
      <c r="Y2356" s="201"/>
      <c r="Z2356" s="202"/>
      <c r="AA2356" s="1319" t="s">
        <v>9107</v>
      </c>
      <c r="AB2356" s="1319" t="s">
        <v>24</v>
      </c>
      <c r="AC2356" s="360"/>
      <c r="AD2356" s="1319"/>
      <c r="AE2356" s="1319"/>
      <c r="AF2356" s="1319"/>
      <c r="AG2356" s="375"/>
      <c r="AH2356" s="1239"/>
      <c r="AI2356" s="244" t="str">
        <f t="shared" si="204"/>
        <v>HD 465-</v>
      </c>
      <c r="AJ2356" s="1315">
        <f t="shared" si="203"/>
        <v>43304</v>
      </c>
      <c r="AK2356" s="1311" t="s">
        <v>24</v>
      </c>
      <c r="AL2356" s="742">
        <v>43311</v>
      </c>
      <c r="AM2356" s="230"/>
      <c r="AN2356" s="232"/>
      <c r="AO2356" s="232"/>
      <c r="AP2356" s="230"/>
      <c r="AQ2356" s="1231" t="s">
        <v>3094</v>
      </c>
      <c r="AR2356" s="230"/>
      <c r="AS2356" s="230"/>
      <c r="AT2356" s="230"/>
      <c r="AU2356" s="230"/>
      <c r="AV2356" s="885"/>
      <c r="AW2356" s="885"/>
      <c r="AX2356" s="885"/>
      <c r="AY2356" s="885"/>
      <c r="AZ2356" s="177"/>
    </row>
    <row r="2357" spans="2:60" ht="15" customHeight="1">
      <c r="B2357" s="1310">
        <v>2351</v>
      </c>
      <c r="C2357" s="548" t="s">
        <v>10714</v>
      </c>
      <c r="D2357" s="591" t="s">
        <v>230</v>
      </c>
      <c r="E2357" s="557" t="s">
        <v>4222</v>
      </c>
      <c r="F2357" s="1314" t="s">
        <v>10715</v>
      </c>
      <c r="G2357" s="509" t="s">
        <v>102</v>
      </c>
      <c r="H2357" s="522" t="s">
        <v>24</v>
      </c>
      <c r="I2357" s="735">
        <v>35611</v>
      </c>
      <c r="J2357" s="231">
        <f t="shared" ca="1" si="205"/>
        <v>24</v>
      </c>
      <c r="K2357" s="176" t="s">
        <v>24</v>
      </c>
      <c r="L2357" s="170" t="s">
        <v>24</v>
      </c>
      <c r="M2357" s="173" t="s">
        <v>24</v>
      </c>
      <c r="N2357" s="579">
        <v>43304</v>
      </c>
      <c r="O2357" s="1330" t="s">
        <v>24</v>
      </c>
      <c r="P2357" s="1330" t="s">
        <v>24</v>
      </c>
      <c r="Q2357" s="198" t="str">
        <f t="shared" si="201"/>
        <v>-</v>
      </c>
      <c r="R2357" s="181" t="str">
        <f t="shared" ca="1" si="202"/>
        <v>TIDAK MCU</v>
      </c>
      <c r="S2357" s="451" t="s">
        <v>11250</v>
      </c>
      <c r="T2357" s="904">
        <v>44377</v>
      </c>
      <c r="U2357" s="1329">
        <v>44377</v>
      </c>
      <c r="V2357" s="904" t="s">
        <v>24</v>
      </c>
      <c r="W2357" s="136" t="s">
        <v>24</v>
      </c>
      <c r="X2357" s="200"/>
      <c r="Y2357" s="201"/>
      <c r="Z2357" s="202"/>
      <c r="AA2357" s="1319" t="s">
        <v>9107</v>
      </c>
      <c r="AB2357" s="1319" t="s">
        <v>24</v>
      </c>
      <c r="AC2357" s="369" t="s">
        <v>24</v>
      </c>
      <c r="AD2357" s="1319" t="s">
        <v>24</v>
      </c>
      <c r="AE2357" s="1319" t="s">
        <v>24</v>
      </c>
      <c r="AF2357" s="1319" t="s">
        <v>24</v>
      </c>
      <c r="AG2357" s="375" t="s">
        <v>24</v>
      </c>
      <c r="AH2357" s="350"/>
      <c r="AI2357" s="244" t="str">
        <f t="shared" si="204"/>
        <v>HD 465------</v>
      </c>
      <c r="AJ2357" s="1307">
        <f t="shared" si="203"/>
        <v>43304</v>
      </c>
      <c r="AK2357" s="451">
        <v>43985</v>
      </c>
      <c r="AL2357" s="742">
        <v>43311</v>
      </c>
      <c r="AM2357" s="230"/>
      <c r="AN2357" s="232"/>
      <c r="AO2357" s="232"/>
      <c r="AP2357" s="230"/>
      <c r="AQ2357" s="1231" t="s">
        <v>3094</v>
      </c>
      <c r="AR2357" s="230"/>
      <c r="AS2357" s="230"/>
      <c r="AT2357" s="230"/>
      <c r="AU2357" s="230"/>
      <c r="AV2357" s="177"/>
      <c r="AW2357" s="177"/>
      <c r="AX2357" s="177"/>
      <c r="AY2357" s="177"/>
      <c r="AZ2357" s="885"/>
    </row>
    <row r="2358" spans="2:60" ht="15" customHeight="1">
      <c r="B2358" s="1310">
        <v>2352</v>
      </c>
      <c r="C2358" s="548" t="s">
        <v>10716</v>
      </c>
      <c r="D2358" s="591" t="s">
        <v>230</v>
      </c>
      <c r="E2358" s="531" t="s">
        <v>4222</v>
      </c>
      <c r="F2358" s="1314" t="s">
        <v>10717</v>
      </c>
      <c r="G2358" s="509" t="s">
        <v>102</v>
      </c>
      <c r="H2358" s="522" t="s">
        <v>24</v>
      </c>
      <c r="I2358" s="735">
        <v>34589</v>
      </c>
      <c r="J2358" s="231">
        <f t="shared" ca="1" si="205"/>
        <v>27</v>
      </c>
      <c r="K2358" s="176" t="s">
        <v>24</v>
      </c>
      <c r="L2358" s="170" t="s">
        <v>24</v>
      </c>
      <c r="M2358" s="173" t="s">
        <v>24</v>
      </c>
      <c r="N2358" s="579">
        <v>43304</v>
      </c>
      <c r="O2358" s="1311" t="s">
        <v>24</v>
      </c>
      <c r="P2358" s="1311" t="s">
        <v>24</v>
      </c>
      <c r="Q2358" s="198" t="str">
        <f t="shared" si="201"/>
        <v>-</v>
      </c>
      <c r="R2358" s="181" t="str">
        <f t="shared" ca="1" si="202"/>
        <v>TIDAK MCU</v>
      </c>
      <c r="S2358" s="451" t="s">
        <v>11251</v>
      </c>
      <c r="T2358" s="904">
        <v>44451</v>
      </c>
      <c r="U2358" s="1329">
        <v>44451</v>
      </c>
      <c r="V2358" s="904" t="s">
        <v>24</v>
      </c>
      <c r="W2358" s="136" t="s">
        <v>24</v>
      </c>
      <c r="X2358" s="200"/>
      <c r="Y2358" s="201"/>
      <c r="Z2358" s="202"/>
      <c r="AA2358" s="1319" t="s">
        <v>9107</v>
      </c>
      <c r="AB2358" s="1319" t="s">
        <v>24</v>
      </c>
      <c r="AC2358" s="360" t="s">
        <v>24</v>
      </c>
      <c r="AD2358" s="1319" t="s">
        <v>24</v>
      </c>
      <c r="AE2358" s="1319" t="s">
        <v>24</v>
      </c>
      <c r="AF2358" s="1319" t="s">
        <v>24</v>
      </c>
      <c r="AG2358" s="375" t="s">
        <v>24</v>
      </c>
      <c r="AH2358" s="350"/>
      <c r="AI2358" s="244" t="str">
        <f t="shared" si="204"/>
        <v>HD 465------</v>
      </c>
      <c r="AJ2358" s="209">
        <f t="shared" si="203"/>
        <v>43304</v>
      </c>
      <c r="AK2358" s="1311" t="s">
        <v>24</v>
      </c>
      <c r="AL2358" s="742">
        <v>43311</v>
      </c>
      <c r="AM2358" s="230"/>
      <c r="AN2358" s="232"/>
      <c r="AO2358" s="232"/>
      <c r="AP2358" s="230"/>
      <c r="AQ2358" s="1231" t="s">
        <v>3094</v>
      </c>
      <c r="AR2358" s="230"/>
      <c r="AS2358" s="230"/>
      <c r="AT2358" s="230"/>
      <c r="AU2358" s="230"/>
      <c r="AV2358" s="177"/>
      <c r="AW2358" s="177"/>
      <c r="AX2358" s="177"/>
      <c r="AY2358" s="177"/>
      <c r="AZ2358" s="177"/>
    </row>
    <row r="2359" spans="2:60" ht="15" customHeight="1">
      <c r="B2359" s="1310">
        <v>2353</v>
      </c>
      <c r="C2359" s="548" t="s">
        <v>10718</v>
      </c>
      <c r="D2359" s="591" t="s">
        <v>230</v>
      </c>
      <c r="E2359" s="557" t="s">
        <v>4222</v>
      </c>
      <c r="F2359" s="1314" t="s">
        <v>10719</v>
      </c>
      <c r="G2359" s="509" t="s">
        <v>102</v>
      </c>
      <c r="H2359" s="522" t="s">
        <v>24</v>
      </c>
      <c r="I2359" s="735">
        <v>35255</v>
      </c>
      <c r="J2359" s="903">
        <f t="shared" ca="1" si="205"/>
        <v>25</v>
      </c>
      <c r="K2359" s="176" t="s">
        <v>24</v>
      </c>
      <c r="L2359" s="170" t="s">
        <v>24</v>
      </c>
      <c r="M2359" s="173" t="s">
        <v>24</v>
      </c>
      <c r="N2359" s="579">
        <v>43304</v>
      </c>
      <c r="O2359" s="1311" t="s">
        <v>24</v>
      </c>
      <c r="P2359" s="1311" t="s">
        <v>24</v>
      </c>
      <c r="Q2359" s="198" t="str">
        <f t="shared" si="201"/>
        <v>-</v>
      </c>
      <c r="R2359" s="181" t="str">
        <f t="shared" ca="1" si="202"/>
        <v>TIDAK MCU</v>
      </c>
      <c r="S2359" s="451" t="s">
        <v>11252</v>
      </c>
      <c r="T2359" s="904">
        <v>44386</v>
      </c>
      <c r="U2359" s="1329">
        <v>44386</v>
      </c>
      <c r="V2359" s="904" t="s">
        <v>24</v>
      </c>
      <c r="W2359" s="136" t="s">
        <v>24</v>
      </c>
      <c r="X2359" s="200"/>
      <c r="Y2359" s="201"/>
      <c r="Z2359" s="202"/>
      <c r="AA2359" s="1319" t="s">
        <v>9107</v>
      </c>
      <c r="AB2359" s="1319" t="s">
        <v>24</v>
      </c>
      <c r="AC2359" s="1319" t="s">
        <v>24</v>
      </c>
      <c r="AD2359" s="1319" t="s">
        <v>24</v>
      </c>
      <c r="AE2359" s="1319" t="s">
        <v>24</v>
      </c>
      <c r="AF2359" s="1319" t="s">
        <v>24</v>
      </c>
      <c r="AG2359" s="375" t="s">
        <v>24</v>
      </c>
      <c r="AH2359" s="350"/>
      <c r="AI2359" s="244" t="str">
        <f t="shared" si="204"/>
        <v>HD 465------</v>
      </c>
      <c r="AJ2359" s="209">
        <f t="shared" si="203"/>
        <v>43304</v>
      </c>
      <c r="AK2359" s="1311" t="s">
        <v>24</v>
      </c>
      <c r="AL2359" s="742">
        <v>43311</v>
      </c>
      <c r="AM2359" s="230"/>
      <c r="AN2359" s="232"/>
      <c r="AO2359" s="232"/>
      <c r="AP2359" s="230"/>
      <c r="AQ2359" s="1231" t="s">
        <v>3094</v>
      </c>
      <c r="AR2359" s="230"/>
      <c r="AS2359" s="230"/>
      <c r="AT2359" s="230"/>
      <c r="AU2359" s="230"/>
      <c r="AV2359" s="177"/>
      <c r="AW2359" s="177"/>
      <c r="AX2359" s="177"/>
      <c r="AY2359" s="177"/>
      <c r="AZ2359" s="177"/>
    </row>
    <row r="2360" spans="2:60" ht="15" customHeight="1">
      <c r="B2360" s="1310">
        <v>2354</v>
      </c>
      <c r="C2360" s="548" t="s">
        <v>10720</v>
      </c>
      <c r="D2360" s="591" t="s">
        <v>230</v>
      </c>
      <c r="E2360" s="557" t="s">
        <v>4222</v>
      </c>
      <c r="F2360" s="1314" t="s">
        <v>10721</v>
      </c>
      <c r="G2360" s="509" t="s">
        <v>102</v>
      </c>
      <c r="H2360" s="522" t="s">
        <v>24</v>
      </c>
      <c r="I2360" s="735">
        <v>35265</v>
      </c>
      <c r="J2360" s="903">
        <f t="shared" ca="1" si="205"/>
        <v>25</v>
      </c>
      <c r="K2360" s="176" t="s">
        <v>24</v>
      </c>
      <c r="L2360" s="170" t="s">
        <v>24</v>
      </c>
      <c r="M2360" s="173" t="s">
        <v>24</v>
      </c>
      <c r="N2360" s="579">
        <v>43304</v>
      </c>
      <c r="O2360" s="1311" t="s">
        <v>24</v>
      </c>
      <c r="P2360" s="1311" t="s">
        <v>24</v>
      </c>
      <c r="Q2360" s="198" t="str">
        <f t="shared" si="201"/>
        <v>-</v>
      </c>
      <c r="R2360" s="181" t="str">
        <f t="shared" ca="1" si="202"/>
        <v>TIDAK MCU</v>
      </c>
      <c r="S2360" s="451" t="s">
        <v>11253</v>
      </c>
      <c r="T2360" s="904">
        <v>44396</v>
      </c>
      <c r="U2360" s="1329">
        <v>44396</v>
      </c>
      <c r="V2360" s="1313" t="s">
        <v>24</v>
      </c>
      <c r="W2360" s="136" t="s">
        <v>24</v>
      </c>
      <c r="X2360" s="200"/>
      <c r="Y2360" s="201"/>
      <c r="Z2360" s="202"/>
      <c r="AA2360" s="1319" t="s">
        <v>926</v>
      </c>
      <c r="AB2360" s="1319" t="s">
        <v>24</v>
      </c>
      <c r="AC2360" s="1319" t="s">
        <v>24</v>
      </c>
      <c r="AD2360" s="1319" t="s">
        <v>24</v>
      </c>
      <c r="AE2360" s="1319" t="s">
        <v>24</v>
      </c>
      <c r="AF2360" s="1319" t="s">
        <v>24</v>
      </c>
      <c r="AG2360" s="375" t="s">
        <v>24</v>
      </c>
      <c r="AH2360" s="350"/>
      <c r="AI2360" s="244" t="str">
        <f t="shared" si="204"/>
        <v>HD 465, HD 785------</v>
      </c>
      <c r="AJ2360" s="209">
        <f t="shared" si="203"/>
        <v>43304</v>
      </c>
      <c r="AK2360" s="1311" t="s">
        <v>24</v>
      </c>
      <c r="AL2360" s="742">
        <v>43311</v>
      </c>
      <c r="AM2360" s="230"/>
      <c r="AN2360" s="232"/>
      <c r="AO2360" s="232"/>
      <c r="AP2360" s="230"/>
      <c r="AQ2360" s="1231" t="s">
        <v>3094</v>
      </c>
      <c r="AR2360" s="230"/>
      <c r="AS2360" s="230"/>
      <c r="AT2360" s="230"/>
      <c r="AU2360" s="230"/>
      <c r="AV2360" s="177"/>
      <c r="AW2360" s="177"/>
      <c r="AX2360" s="177"/>
      <c r="AY2360" s="177"/>
      <c r="AZ2360" s="885"/>
    </row>
    <row r="2361" spans="2:60" ht="15" customHeight="1">
      <c r="B2361" s="1310">
        <v>2355</v>
      </c>
      <c r="C2361" s="548" t="s">
        <v>10722</v>
      </c>
      <c r="D2361" s="591" t="s">
        <v>230</v>
      </c>
      <c r="E2361" s="531" t="s">
        <v>4222</v>
      </c>
      <c r="F2361" s="1314" t="s">
        <v>10723</v>
      </c>
      <c r="G2361" s="509" t="s">
        <v>102</v>
      </c>
      <c r="H2361" s="522" t="s">
        <v>24</v>
      </c>
      <c r="I2361" s="735">
        <v>36373</v>
      </c>
      <c r="J2361" s="903">
        <f t="shared" ca="1" si="205"/>
        <v>22</v>
      </c>
      <c r="K2361" s="176" t="s">
        <v>24</v>
      </c>
      <c r="L2361" s="170" t="s">
        <v>24</v>
      </c>
      <c r="M2361" s="173" t="s">
        <v>24</v>
      </c>
      <c r="N2361" s="579">
        <v>43304</v>
      </c>
      <c r="O2361" s="1311" t="s">
        <v>24</v>
      </c>
      <c r="P2361" s="1311" t="s">
        <v>24</v>
      </c>
      <c r="Q2361" s="198" t="str">
        <f t="shared" si="201"/>
        <v>-</v>
      </c>
      <c r="R2361" s="181" t="str">
        <f t="shared" ca="1" si="202"/>
        <v>TIDAK MCU</v>
      </c>
      <c r="S2361" s="451" t="s">
        <v>11254</v>
      </c>
      <c r="T2361" s="1313">
        <v>44409</v>
      </c>
      <c r="U2361" s="1329">
        <v>44409</v>
      </c>
      <c r="V2361" s="1330" t="s">
        <v>24</v>
      </c>
      <c r="W2361" s="136" t="s">
        <v>24</v>
      </c>
      <c r="X2361" s="200"/>
      <c r="Y2361" s="201"/>
      <c r="Z2361" s="202"/>
      <c r="AA2361" s="1319" t="s">
        <v>926</v>
      </c>
      <c r="AB2361" s="1319" t="s">
        <v>24</v>
      </c>
      <c r="AC2361" s="1319" t="s">
        <v>24</v>
      </c>
      <c r="AD2361" s="1319" t="s">
        <v>24</v>
      </c>
      <c r="AE2361" s="1319" t="s">
        <v>24</v>
      </c>
      <c r="AF2361" s="1319" t="s">
        <v>24</v>
      </c>
      <c r="AG2361" s="375" t="s">
        <v>24</v>
      </c>
      <c r="AH2361" s="350"/>
      <c r="AI2361" s="244" t="str">
        <f t="shared" si="204"/>
        <v>HD 465, HD 785------</v>
      </c>
      <c r="AJ2361" s="209">
        <f t="shared" si="203"/>
        <v>43304</v>
      </c>
      <c r="AK2361" s="1311" t="s">
        <v>24</v>
      </c>
      <c r="AL2361" s="742">
        <v>43311</v>
      </c>
      <c r="AM2361" s="230"/>
      <c r="AN2361" s="232"/>
      <c r="AO2361" s="232"/>
      <c r="AP2361" s="230"/>
      <c r="AQ2361" s="462" t="s">
        <v>3094</v>
      </c>
      <c r="AR2361" s="230"/>
      <c r="AS2361" s="230"/>
      <c r="AT2361" s="230"/>
      <c r="AU2361" s="230"/>
      <c r="AV2361" s="177"/>
      <c r="AW2361" s="177"/>
      <c r="AX2361" s="177"/>
      <c r="AY2361" s="177"/>
      <c r="AZ2361" s="177"/>
    </row>
    <row r="2362" spans="2:60" ht="15" customHeight="1">
      <c r="B2362" s="1310">
        <v>2356</v>
      </c>
      <c r="C2362" s="548" t="s">
        <v>10724</v>
      </c>
      <c r="D2362" s="591" t="s">
        <v>943</v>
      </c>
      <c r="E2362" s="531" t="s">
        <v>4222</v>
      </c>
      <c r="F2362" s="1314" t="s">
        <v>10725</v>
      </c>
      <c r="G2362" s="509" t="s">
        <v>102</v>
      </c>
      <c r="H2362" s="522" t="s">
        <v>24</v>
      </c>
      <c r="I2362" s="735">
        <v>26807</v>
      </c>
      <c r="J2362" s="903">
        <f t="shared" ca="1" si="205"/>
        <v>49</v>
      </c>
      <c r="K2362" s="180" t="s">
        <v>493</v>
      </c>
      <c r="L2362" s="613" t="s">
        <v>24</v>
      </c>
      <c r="M2362" s="518">
        <v>44339</v>
      </c>
      <c r="N2362" s="579">
        <v>40718</v>
      </c>
      <c r="O2362" s="1311" t="s">
        <v>24</v>
      </c>
      <c r="P2362" s="1311" t="s">
        <v>498</v>
      </c>
      <c r="Q2362" s="198" t="str">
        <f t="shared" ref="Q2362:Q2425" si="206">IF(OR(O2362="-",O2362=""),"-",O2362+365)</f>
        <v>-</v>
      </c>
      <c r="R2362" s="181" t="str">
        <f t="shared" ref="R2362:R2425" ca="1" si="207">IF(OR(O2362="",O2362="-"),"TIDAK MCU",IF(Q2362&gt;TODAY(),"BERLAKU","EXPIRED"))</f>
        <v>TIDAK MCU</v>
      </c>
      <c r="S2362" s="451" t="s">
        <v>11255</v>
      </c>
      <c r="T2362" s="904">
        <v>44339</v>
      </c>
      <c r="U2362" s="1329">
        <v>44339</v>
      </c>
      <c r="V2362" s="1330" t="s">
        <v>24</v>
      </c>
      <c r="W2362" s="136" t="s">
        <v>24</v>
      </c>
      <c r="X2362" s="200"/>
      <c r="Y2362" s="201"/>
      <c r="Z2362" s="202"/>
      <c r="AA2362" s="1319" t="s">
        <v>100</v>
      </c>
      <c r="AB2362" s="1319" t="s">
        <v>926</v>
      </c>
      <c r="AC2362" s="1319" t="s">
        <v>4457</v>
      </c>
      <c r="AD2362" s="1319" t="s">
        <v>925</v>
      </c>
      <c r="AE2362" s="213" t="s">
        <v>928</v>
      </c>
      <c r="AF2362" s="1319" t="s">
        <v>11348</v>
      </c>
      <c r="AG2362" s="375" t="s">
        <v>11349</v>
      </c>
      <c r="AH2362" s="350"/>
      <c r="AI2362" s="244" t="str">
        <f t="shared" si="204"/>
        <v>LIGHT VEHICLEHD 465, HD 785SC P360, SC P380PC 200 - PC 2000DZ 85 - DZ 375VOLVO BM ATRAILER, LOWBOY</v>
      </c>
      <c r="AJ2362" s="209">
        <f t="shared" ref="AJ2362:AJ2425" si="208">N2362</f>
        <v>40718</v>
      </c>
      <c r="AK2362" s="594" t="s">
        <v>24</v>
      </c>
      <c r="AL2362" s="742">
        <v>40725</v>
      </c>
      <c r="AM2362" s="230"/>
      <c r="AN2362" s="232"/>
      <c r="AO2362" s="232"/>
      <c r="AP2362" s="230"/>
      <c r="AQ2362" s="180" t="s">
        <v>3094</v>
      </c>
      <c r="AR2362" s="230"/>
      <c r="AS2362" s="230"/>
      <c r="AT2362" s="230"/>
      <c r="AU2362" s="230"/>
      <c r="AV2362" s="177"/>
      <c r="AW2362" s="177"/>
      <c r="AX2362" s="177"/>
      <c r="AY2362" s="177"/>
      <c r="AZ2362" s="177"/>
    </row>
    <row r="2363" spans="2:60" ht="15" customHeight="1">
      <c r="B2363" s="1310">
        <v>2357</v>
      </c>
      <c r="C2363" s="548" t="s">
        <v>10726</v>
      </c>
      <c r="D2363" s="361" t="s">
        <v>230</v>
      </c>
      <c r="E2363" s="531" t="s">
        <v>4222</v>
      </c>
      <c r="F2363" s="1314" t="s">
        <v>10727</v>
      </c>
      <c r="G2363" s="509" t="s">
        <v>102</v>
      </c>
      <c r="H2363" s="522" t="s">
        <v>24</v>
      </c>
      <c r="I2363" s="735">
        <v>35832</v>
      </c>
      <c r="J2363" s="903">
        <f t="shared" ca="1" si="205"/>
        <v>24</v>
      </c>
      <c r="K2363" s="176" t="s">
        <v>24</v>
      </c>
      <c r="L2363" s="170" t="s">
        <v>24</v>
      </c>
      <c r="M2363" s="173" t="s">
        <v>24</v>
      </c>
      <c r="N2363" s="579">
        <v>43304</v>
      </c>
      <c r="O2363" s="1311" t="s">
        <v>24</v>
      </c>
      <c r="P2363" s="1311" t="s">
        <v>24</v>
      </c>
      <c r="Q2363" s="198" t="str">
        <f t="shared" si="206"/>
        <v>-</v>
      </c>
      <c r="R2363" s="181" t="str">
        <f t="shared" ca="1" si="207"/>
        <v>TIDAK MCU</v>
      </c>
      <c r="S2363" s="451" t="s">
        <v>11256</v>
      </c>
      <c r="T2363" s="904">
        <v>44598</v>
      </c>
      <c r="U2363" s="1312">
        <v>44598</v>
      </c>
      <c r="V2363" s="1330" t="s">
        <v>24</v>
      </c>
      <c r="W2363" s="136" t="s">
        <v>24</v>
      </c>
      <c r="X2363" s="200"/>
      <c r="Y2363" s="201"/>
      <c r="Z2363" s="202"/>
      <c r="AA2363" s="1319" t="s">
        <v>9107</v>
      </c>
      <c r="AB2363" s="1319" t="s">
        <v>24</v>
      </c>
      <c r="AC2363" s="1319" t="s">
        <v>24</v>
      </c>
      <c r="AD2363" s="1319" t="s">
        <v>24</v>
      </c>
      <c r="AE2363" s="1319" t="s">
        <v>24</v>
      </c>
      <c r="AF2363" s="1319" t="s">
        <v>24</v>
      </c>
      <c r="AG2363" s="375" t="s">
        <v>24</v>
      </c>
      <c r="AH2363" s="350"/>
      <c r="AI2363" s="244" t="str">
        <f t="shared" si="204"/>
        <v>HD 465------</v>
      </c>
      <c r="AJ2363" s="209">
        <f t="shared" si="208"/>
        <v>43304</v>
      </c>
      <c r="AK2363" s="1311" t="s">
        <v>24</v>
      </c>
      <c r="AL2363" s="742">
        <v>43311</v>
      </c>
      <c r="AM2363" s="230"/>
      <c r="AN2363" s="232"/>
      <c r="AO2363" s="232"/>
      <c r="AP2363" s="230"/>
      <c r="AQ2363" s="180"/>
      <c r="AR2363" s="230"/>
      <c r="AS2363" s="230"/>
      <c r="AT2363" s="230"/>
      <c r="AU2363" s="230"/>
      <c r="AV2363" s="885"/>
      <c r="AW2363" s="885"/>
      <c r="AX2363" s="885"/>
      <c r="AY2363" s="885"/>
      <c r="AZ2363" s="177"/>
    </row>
    <row r="2364" spans="2:60" ht="15" customHeight="1">
      <c r="B2364" s="1310">
        <v>2358</v>
      </c>
      <c r="C2364" s="548" t="s">
        <v>10728</v>
      </c>
      <c r="D2364" s="591" t="s">
        <v>230</v>
      </c>
      <c r="E2364" s="557" t="s">
        <v>4222</v>
      </c>
      <c r="F2364" s="1314" t="s">
        <v>10729</v>
      </c>
      <c r="G2364" s="509" t="s">
        <v>102</v>
      </c>
      <c r="H2364" s="522" t="s">
        <v>24</v>
      </c>
      <c r="I2364" s="735">
        <v>34489</v>
      </c>
      <c r="J2364" s="903">
        <f t="shared" ca="1" si="205"/>
        <v>27</v>
      </c>
      <c r="K2364" s="176" t="s">
        <v>24</v>
      </c>
      <c r="L2364" s="170" t="s">
        <v>24</v>
      </c>
      <c r="M2364" s="173" t="s">
        <v>24</v>
      </c>
      <c r="N2364" s="579">
        <v>43307</v>
      </c>
      <c r="O2364" s="1311" t="s">
        <v>24</v>
      </c>
      <c r="P2364" s="1311" t="s">
        <v>24</v>
      </c>
      <c r="Q2364" s="198" t="str">
        <f t="shared" si="206"/>
        <v>-</v>
      </c>
      <c r="R2364" s="181" t="str">
        <f t="shared" ca="1" si="207"/>
        <v>TIDAK MCU</v>
      </c>
      <c r="S2364" s="451" t="s">
        <v>11257</v>
      </c>
      <c r="T2364" s="904">
        <v>44351</v>
      </c>
      <c r="U2364" s="1329">
        <v>44351</v>
      </c>
      <c r="V2364" s="1330" t="s">
        <v>24</v>
      </c>
      <c r="W2364" s="136" t="s">
        <v>24</v>
      </c>
      <c r="X2364" s="200"/>
      <c r="Y2364" s="201"/>
      <c r="Z2364" s="202"/>
      <c r="AA2364" s="1319" t="s">
        <v>9107</v>
      </c>
      <c r="AB2364" s="1319" t="s">
        <v>24</v>
      </c>
      <c r="AC2364" s="1319" t="s">
        <v>24</v>
      </c>
      <c r="AD2364" s="1319" t="s">
        <v>24</v>
      </c>
      <c r="AE2364" s="1319" t="s">
        <v>24</v>
      </c>
      <c r="AF2364" s="1319" t="s">
        <v>24</v>
      </c>
      <c r="AG2364" s="375" t="s">
        <v>24</v>
      </c>
      <c r="AH2364" s="350"/>
      <c r="AI2364" s="244" t="str">
        <f t="shared" si="204"/>
        <v>HD 465------</v>
      </c>
      <c r="AJ2364" s="1307">
        <f t="shared" si="208"/>
        <v>43307</v>
      </c>
      <c r="AK2364" s="451">
        <v>43985</v>
      </c>
      <c r="AL2364" s="742">
        <v>43314</v>
      </c>
      <c r="AM2364" s="230"/>
      <c r="AN2364" s="232"/>
      <c r="AO2364" s="232"/>
      <c r="AP2364" s="230"/>
      <c r="AQ2364" s="1231" t="s">
        <v>3094</v>
      </c>
      <c r="AR2364" s="230"/>
      <c r="AS2364" s="230"/>
      <c r="AT2364" s="230"/>
      <c r="AU2364" s="230"/>
      <c r="AV2364" s="885"/>
      <c r="AW2364" s="885"/>
      <c r="AX2364" s="885"/>
      <c r="AY2364" s="885"/>
      <c r="AZ2364" s="177"/>
    </row>
    <row r="2365" spans="2:60" ht="15" customHeight="1">
      <c r="B2365" s="1310">
        <v>2359</v>
      </c>
      <c r="C2365" s="548" t="s">
        <v>10730</v>
      </c>
      <c r="D2365" s="591" t="s">
        <v>230</v>
      </c>
      <c r="E2365" s="531" t="s">
        <v>4222</v>
      </c>
      <c r="F2365" s="1314" t="s">
        <v>10731</v>
      </c>
      <c r="G2365" s="509" t="s">
        <v>102</v>
      </c>
      <c r="H2365" s="522" t="s">
        <v>24</v>
      </c>
      <c r="I2365" s="735">
        <v>35308</v>
      </c>
      <c r="J2365" s="231">
        <f t="shared" ca="1" si="205"/>
        <v>25</v>
      </c>
      <c r="K2365" s="176" t="s">
        <v>24</v>
      </c>
      <c r="L2365" s="170" t="s">
        <v>24</v>
      </c>
      <c r="M2365" s="173" t="s">
        <v>24</v>
      </c>
      <c r="N2365" s="579">
        <v>43315</v>
      </c>
      <c r="O2365" s="1311" t="s">
        <v>24</v>
      </c>
      <c r="P2365" s="1311" t="s">
        <v>24</v>
      </c>
      <c r="Q2365" s="198" t="str">
        <f t="shared" si="206"/>
        <v>-</v>
      </c>
      <c r="R2365" s="181" t="str">
        <f t="shared" ca="1" si="207"/>
        <v>TIDAK MCU</v>
      </c>
      <c r="S2365" s="451" t="s">
        <v>11258</v>
      </c>
      <c r="T2365" s="904">
        <v>44439</v>
      </c>
      <c r="U2365" s="1312">
        <v>44439</v>
      </c>
      <c r="V2365" s="1330" t="s">
        <v>24</v>
      </c>
      <c r="W2365" s="136" t="s">
        <v>24</v>
      </c>
      <c r="X2365" s="200"/>
      <c r="Y2365" s="201"/>
      <c r="Z2365" s="202"/>
      <c r="AA2365" s="216" t="s">
        <v>9141</v>
      </c>
      <c r="AB2365" s="216" t="s">
        <v>6967</v>
      </c>
      <c r="AC2365" s="1319" t="s">
        <v>24</v>
      </c>
      <c r="AD2365" s="1319" t="s">
        <v>24</v>
      </c>
      <c r="AE2365" s="1319" t="s">
        <v>24</v>
      </c>
      <c r="AF2365" s="1319" t="s">
        <v>24</v>
      </c>
      <c r="AG2365" s="375" t="s">
        <v>24</v>
      </c>
      <c r="AH2365" s="1239"/>
      <c r="AI2365" s="244" t="str">
        <f t="shared" si="204"/>
        <v>PC 200 - PC 800HITACHI ZX 870-----</v>
      </c>
      <c r="AJ2365" s="209">
        <f t="shared" si="208"/>
        <v>43315</v>
      </c>
      <c r="AK2365" s="199" t="s">
        <v>24</v>
      </c>
      <c r="AL2365" s="742">
        <v>43322</v>
      </c>
      <c r="AM2365" s="230"/>
      <c r="AN2365" s="232"/>
      <c r="AO2365" s="232"/>
      <c r="AP2365" s="230"/>
      <c r="AQ2365" s="1231" t="s">
        <v>3094</v>
      </c>
      <c r="AR2365" s="230"/>
      <c r="AS2365" s="230"/>
      <c r="AT2365" s="230"/>
      <c r="AU2365" s="230"/>
      <c r="AV2365" s="177"/>
      <c r="AW2365" s="177"/>
      <c r="AX2365" s="177"/>
      <c r="AY2365" s="177"/>
      <c r="AZ2365" s="177"/>
    </row>
    <row r="2366" spans="2:60" ht="15" customHeight="1">
      <c r="B2366" s="1310">
        <v>2360</v>
      </c>
      <c r="C2366" s="548" t="s">
        <v>10732</v>
      </c>
      <c r="D2366" s="591" t="s">
        <v>230</v>
      </c>
      <c r="E2366" s="531" t="s">
        <v>4222</v>
      </c>
      <c r="F2366" s="1314" t="s">
        <v>10733</v>
      </c>
      <c r="G2366" s="509" t="s">
        <v>102</v>
      </c>
      <c r="H2366" s="522" t="s">
        <v>24</v>
      </c>
      <c r="I2366" s="735">
        <v>35257</v>
      </c>
      <c r="J2366" s="231">
        <f t="shared" ca="1" si="205"/>
        <v>25</v>
      </c>
      <c r="K2366" s="176" t="s">
        <v>24</v>
      </c>
      <c r="L2366" s="170" t="s">
        <v>24</v>
      </c>
      <c r="M2366" s="173" t="s">
        <v>24</v>
      </c>
      <c r="N2366" s="579">
        <v>43315</v>
      </c>
      <c r="O2366" s="1311" t="s">
        <v>24</v>
      </c>
      <c r="P2366" s="1311" t="s">
        <v>24</v>
      </c>
      <c r="Q2366" s="198" t="str">
        <f t="shared" si="206"/>
        <v>-</v>
      </c>
      <c r="R2366" s="181" t="str">
        <f t="shared" ca="1" si="207"/>
        <v>TIDAK MCU</v>
      </c>
      <c r="S2366" s="451" t="s">
        <v>11259</v>
      </c>
      <c r="T2366" s="904">
        <v>44388</v>
      </c>
      <c r="U2366" s="1312">
        <v>44388</v>
      </c>
      <c r="V2366" s="904" t="s">
        <v>24</v>
      </c>
      <c r="W2366" s="136" t="s">
        <v>24</v>
      </c>
      <c r="X2366" s="200"/>
      <c r="Y2366" s="201"/>
      <c r="Z2366" s="202"/>
      <c r="AA2366" s="1319" t="s">
        <v>9141</v>
      </c>
      <c r="AB2366" s="216" t="s">
        <v>6967</v>
      </c>
      <c r="AC2366" s="1319" t="s">
        <v>24</v>
      </c>
      <c r="AD2366" s="1319" t="s">
        <v>24</v>
      </c>
      <c r="AE2366" s="1319" t="s">
        <v>24</v>
      </c>
      <c r="AF2366" s="1319" t="s">
        <v>24</v>
      </c>
      <c r="AG2366" s="375" t="s">
        <v>24</v>
      </c>
      <c r="AH2366" s="350"/>
      <c r="AI2366" s="244" t="str">
        <f t="shared" si="204"/>
        <v>PC 200 - PC 800HITACHI ZX 870-----</v>
      </c>
      <c r="AJ2366" s="209">
        <f t="shared" si="208"/>
        <v>43315</v>
      </c>
      <c r="AK2366" s="594" t="s">
        <v>24</v>
      </c>
      <c r="AL2366" s="742">
        <v>43322</v>
      </c>
      <c r="AM2366" s="230"/>
      <c r="AN2366" s="232"/>
      <c r="AO2366" s="232"/>
      <c r="AP2366" s="230"/>
      <c r="AQ2366" s="1231" t="s">
        <v>3094</v>
      </c>
      <c r="AR2366" s="230"/>
      <c r="AS2366" s="230"/>
      <c r="AT2366" s="230"/>
      <c r="AU2366" s="230"/>
      <c r="AV2366" s="177"/>
      <c r="AW2366" s="177"/>
      <c r="AX2366" s="177"/>
      <c r="AY2366" s="177"/>
      <c r="AZ2366" s="177"/>
    </row>
    <row r="2367" spans="2:60" ht="15" customHeight="1">
      <c r="B2367" s="1310">
        <v>2361</v>
      </c>
      <c r="C2367" s="548" t="s">
        <v>10734</v>
      </c>
      <c r="D2367" s="591" t="s">
        <v>230</v>
      </c>
      <c r="E2367" s="531" t="s">
        <v>4222</v>
      </c>
      <c r="F2367" s="1314" t="s">
        <v>10735</v>
      </c>
      <c r="G2367" s="509" t="s">
        <v>102</v>
      </c>
      <c r="H2367" s="522" t="s">
        <v>24</v>
      </c>
      <c r="I2367" s="735">
        <v>35201</v>
      </c>
      <c r="J2367" s="903">
        <f t="shared" ca="1" si="205"/>
        <v>25</v>
      </c>
      <c r="K2367" s="176" t="s">
        <v>24</v>
      </c>
      <c r="L2367" s="170" t="s">
        <v>24</v>
      </c>
      <c r="M2367" s="173" t="s">
        <v>24</v>
      </c>
      <c r="N2367" s="579">
        <v>42877</v>
      </c>
      <c r="O2367" s="1311" t="s">
        <v>24</v>
      </c>
      <c r="P2367" s="1311" t="s">
        <v>24</v>
      </c>
      <c r="Q2367" s="198" t="str">
        <f t="shared" si="206"/>
        <v>-</v>
      </c>
      <c r="R2367" s="181" t="str">
        <f t="shared" ca="1" si="207"/>
        <v>TIDAK MCU</v>
      </c>
      <c r="S2367" s="451" t="s">
        <v>11260</v>
      </c>
      <c r="T2367" s="904">
        <v>44332</v>
      </c>
      <c r="U2367" s="1312">
        <v>44332</v>
      </c>
      <c r="V2367" s="904" t="s">
        <v>24</v>
      </c>
      <c r="W2367" s="136" t="s">
        <v>24</v>
      </c>
      <c r="X2367" s="200"/>
      <c r="Y2367" s="201"/>
      <c r="Z2367" s="202"/>
      <c r="AA2367" s="216" t="s">
        <v>9107</v>
      </c>
      <c r="AB2367" s="1319" t="s">
        <v>9118</v>
      </c>
      <c r="AC2367" s="1319" t="s">
        <v>24</v>
      </c>
      <c r="AD2367" s="1319" t="s">
        <v>24</v>
      </c>
      <c r="AE2367" s="1319" t="s">
        <v>24</v>
      </c>
      <c r="AF2367" s="1319" t="s">
        <v>24</v>
      </c>
      <c r="AG2367" s="375" t="s">
        <v>24</v>
      </c>
      <c r="AH2367" s="350"/>
      <c r="AI2367" s="244" t="str">
        <f t="shared" si="204"/>
        <v>HD 465SC P380-----</v>
      </c>
      <c r="AJ2367" s="1307">
        <f t="shared" si="208"/>
        <v>42877</v>
      </c>
      <c r="AK2367" s="1311" t="s">
        <v>24</v>
      </c>
      <c r="AL2367" s="742">
        <v>42884</v>
      </c>
      <c r="AM2367" s="230"/>
      <c r="AN2367" s="232"/>
      <c r="AO2367" s="232"/>
      <c r="AP2367" s="230"/>
      <c r="AQ2367" s="1231" t="s">
        <v>3094</v>
      </c>
      <c r="AR2367" s="230"/>
      <c r="AS2367" s="230"/>
      <c r="AT2367" s="230"/>
      <c r="AU2367" s="230"/>
      <c r="AV2367" s="885"/>
      <c r="AW2367" s="885"/>
      <c r="AX2367" s="885"/>
      <c r="AY2367" s="885"/>
      <c r="AZ2367" s="177"/>
    </row>
    <row r="2368" spans="2:60" ht="15" customHeight="1">
      <c r="B2368" s="1310">
        <v>2362</v>
      </c>
      <c r="C2368" s="548" t="s">
        <v>10736</v>
      </c>
      <c r="D2368" s="361" t="s">
        <v>943</v>
      </c>
      <c r="E2368" s="531" t="s">
        <v>4222</v>
      </c>
      <c r="F2368" s="1314" t="s">
        <v>10737</v>
      </c>
      <c r="G2368" s="509" t="s">
        <v>102</v>
      </c>
      <c r="H2368" s="522" t="s">
        <v>24</v>
      </c>
      <c r="I2368" s="735">
        <v>28010</v>
      </c>
      <c r="J2368" s="903">
        <f t="shared" ca="1" si="205"/>
        <v>46</v>
      </c>
      <c r="K2368" s="180" t="s">
        <v>493</v>
      </c>
      <c r="L2368" s="613">
        <v>760917254514</v>
      </c>
      <c r="M2368" s="518">
        <v>44081</v>
      </c>
      <c r="N2368" s="579">
        <v>43480</v>
      </c>
      <c r="O2368" s="1311" t="s">
        <v>24</v>
      </c>
      <c r="P2368" s="1311" t="s">
        <v>24</v>
      </c>
      <c r="Q2368" s="198" t="str">
        <f t="shared" si="206"/>
        <v>-</v>
      </c>
      <c r="R2368" s="181" t="str">
        <f t="shared" ca="1" si="207"/>
        <v>TIDAK MCU</v>
      </c>
      <c r="S2368" s="451" t="s">
        <v>11261</v>
      </c>
      <c r="T2368" s="904">
        <v>44446</v>
      </c>
      <c r="U2368" s="1329">
        <v>44446</v>
      </c>
      <c r="V2368" s="904" t="s">
        <v>24</v>
      </c>
      <c r="W2368" s="136" t="s">
        <v>24</v>
      </c>
      <c r="X2368" s="200"/>
      <c r="Y2368" s="201"/>
      <c r="Z2368" s="202"/>
      <c r="AA2368" s="1319" t="s">
        <v>100</v>
      </c>
      <c r="AB2368" s="1319" t="s">
        <v>926</v>
      </c>
      <c r="AC2368" s="1319" t="s">
        <v>930</v>
      </c>
      <c r="AD2368" s="1319" t="s">
        <v>925</v>
      </c>
      <c r="AE2368" s="1319" t="s">
        <v>6974</v>
      </c>
      <c r="AF2368" s="1319" t="s">
        <v>11348</v>
      </c>
      <c r="AG2368" s="375" t="s">
        <v>24</v>
      </c>
      <c r="AH2368" s="350"/>
      <c r="AI2368" s="244" t="str">
        <f t="shared" si="204"/>
        <v>LIGHT VEHICLEHD 465, HD 785HM 400PC 200 - PC 2000WA 500, WA 600VOLVO BM A-</v>
      </c>
      <c r="AJ2368" s="1307">
        <f t="shared" si="208"/>
        <v>43480</v>
      </c>
      <c r="AK2368" s="1311" t="s">
        <v>24</v>
      </c>
      <c r="AL2368" s="742">
        <v>43487</v>
      </c>
      <c r="AM2368" s="230"/>
      <c r="AN2368" s="232"/>
      <c r="AO2368" s="232"/>
      <c r="AP2368" s="230"/>
      <c r="AQ2368" s="180"/>
      <c r="AR2368" s="230"/>
      <c r="AS2368" s="230"/>
      <c r="AT2368" s="230"/>
      <c r="AU2368" s="230"/>
      <c r="AV2368" s="885"/>
      <c r="AW2368" s="885"/>
      <c r="AX2368" s="885"/>
      <c r="AY2368" s="885"/>
      <c r="AZ2368" s="177"/>
    </row>
    <row r="2369" spans="2:52" ht="15" customHeight="1">
      <c r="B2369" s="1310">
        <v>2363</v>
      </c>
      <c r="C2369" s="548" t="s">
        <v>10738</v>
      </c>
      <c r="D2369" s="591" t="s">
        <v>230</v>
      </c>
      <c r="E2369" s="531" t="s">
        <v>4222</v>
      </c>
      <c r="F2369" s="1314" t="s">
        <v>10739</v>
      </c>
      <c r="G2369" s="509" t="s">
        <v>102</v>
      </c>
      <c r="H2369" s="522" t="s">
        <v>24</v>
      </c>
      <c r="I2369" s="735">
        <v>35157</v>
      </c>
      <c r="J2369" s="903">
        <f t="shared" ca="1" si="205"/>
        <v>26</v>
      </c>
      <c r="K2369" s="176" t="s">
        <v>24</v>
      </c>
      <c r="L2369" s="170" t="s">
        <v>24</v>
      </c>
      <c r="M2369" s="173" t="s">
        <v>24</v>
      </c>
      <c r="N2369" s="579">
        <v>43321</v>
      </c>
      <c r="O2369" s="1311" t="s">
        <v>24</v>
      </c>
      <c r="P2369" s="1311" t="s">
        <v>24</v>
      </c>
      <c r="Q2369" s="198" t="str">
        <f t="shared" si="206"/>
        <v>-</v>
      </c>
      <c r="R2369" s="181" t="str">
        <f t="shared" ca="1" si="207"/>
        <v>TIDAK MCU</v>
      </c>
      <c r="S2369" s="451" t="s">
        <v>11262</v>
      </c>
      <c r="T2369" s="904">
        <v>44288</v>
      </c>
      <c r="U2369" s="1329">
        <v>44288</v>
      </c>
      <c r="V2369" s="904" t="s">
        <v>24</v>
      </c>
      <c r="W2369" s="136" t="s">
        <v>24</v>
      </c>
      <c r="X2369" s="200"/>
      <c r="Y2369" s="201"/>
      <c r="Z2369" s="202"/>
      <c r="AA2369" s="216" t="s">
        <v>9107</v>
      </c>
      <c r="AB2369" s="1319" t="s">
        <v>24</v>
      </c>
      <c r="AC2369" s="1319" t="s">
        <v>24</v>
      </c>
      <c r="AD2369" s="1319" t="s">
        <v>24</v>
      </c>
      <c r="AE2369" s="1319" t="s">
        <v>24</v>
      </c>
      <c r="AF2369" s="1319" t="s">
        <v>24</v>
      </c>
      <c r="AG2369" s="375" t="s">
        <v>24</v>
      </c>
      <c r="AH2369" s="350"/>
      <c r="AI2369" s="244" t="str">
        <f t="shared" si="204"/>
        <v>HD 465------</v>
      </c>
      <c r="AJ2369" s="209">
        <f t="shared" si="208"/>
        <v>43321</v>
      </c>
      <c r="AK2369" s="1311" t="s">
        <v>24</v>
      </c>
      <c r="AL2369" s="742">
        <v>43328</v>
      </c>
      <c r="AM2369" s="230"/>
      <c r="AN2369" s="232"/>
      <c r="AO2369" s="232"/>
      <c r="AP2369" s="230"/>
      <c r="AQ2369" s="1231" t="s">
        <v>3094</v>
      </c>
      <c r="AR2369" s="230"/>
      <c r="AS2369" s="230"/>
      <c r="AT2369" s="230"/>
      <c r="AU2369" s="230"/>
      <c r="AV2369" s="885"/>
      <c r="AW2369" s="885"/>
      <c r="AX2369" s="885"/>
      <c r="AY2369" s="885"/>
      <c r="AZ2369" s="885"/>
    </row>
    <row r="2370" spans="2:52" ht="15" customHeight="1">
      <c r="B2370" s="1310">
        <v>2364</v>
      </c>
      <c r="C2370" s="548" t="s">
        <v>10740</v>
      </c>
      <c r="D2370" s="591" t="s">
        <v>230</v>
      </c>
      <c r="E2370" s="557" t="s">
        <v>4222</v>
      </c>
      <c r="F2370" s="1314" t="s">
        <v>10741</v>
      </c>
      <c r="G2370" s="509" t="s">
        <v>102</v>
      </c>
      <c r="H2370" s="522" t="s">
        <v>24</v>
      </c>
      <c r="I2370" s="735">
        <v>36262</v>
      </c>
      <c r="J2370" s="903">
        <f t="shared" ca="1" si="205"/>
        <v>23</v>
      </c>
      <c r="K2370" s="176" t="s">
        <v>24</v>
      </c>
      <c r="L2370" s="170" t="s">
        <v>24</v>
      </c>
      <c r="M2370" s="173" t="s">
        <v>24</v>
      </c>
      <c r="N2370" s="579">
        <v>43243</v>
      </c>
      <c r="O2370" s="1311" t="s">
        <v>24</v>
      </c>
      <c r="P2370" s="1311" t="s">
        <v>24</v>
      </c>
      <c r="Q2370" s="198" t="str">
        <f t="shared" si="206"/>
        <v>-</v>
      </c>
      <c r="R2370" s="181" t="str">
        <f t="shared" ca="1" si="207"/>
        <v>TIDAK MCU</v>
      </c>
      <c r="S2370" s="451" t="s">
        <v>11263</v>
      </c>
      <c r="T2370" s="904">
        <v>44298</v>
      </c>
      <c r="U2370" s="1329">
        <v>44298</v>
      </c>
      <c r="V2370" s="1330" t="s">
        <v>24</v>
      </c>
      <c r="W2370" s="136" t="s">
        <v>24</v>
      </c>
      <c r="X2370" s="200"/>
      <c r="Y2370" s="201"/>
      <c r="Z2370" s="202"/>
      <c r="AA2370" s="1319" t="s">
        <v>928</v>
      </c>
      <c r="AB2370" s="1319" t="s">
        <v>24</v>
      </c>
      <c r="AC2370" s="1319" t="s">
        <v>24</v>
      </c>
      <c r="AD2370" s="213" t="s">
        <v>24</v>
      </c>
      <c r="AE2370" s="1319" t="s">
        <v>24</v>
      </c>
      <c r="AF2370" s="1319" t="s">
        <v>24</v>
      </c>
      <c r="AG2370" s="375" t="s">
        <v>24</v>
      </c>
      <c r="AH2370" s="1239"/>
      <c r="AI2370" s="244" t="str">
        <f t="shared" si="204"/>
        <v>DZ 85 - DZ 375------</v>
      </c>
      <c r="AJ2370" s="1307">
        <f t="shared" si="208"/>
        <v>43243</v>
      </c>
      <c r="AK2370" s="199" t="s">
        <v>24</v>
      </c>
      <c r="AL2370" s="742">
        <v>43250</v>
      </c>
      <c r="AM2370" s="230"/>
      <c r="AN2370" s="232"/>
      <c r="AO2370" s="232"/>
      <c r="AP2370" s="230"/>
      <c r="AQ2370" s="1231" t="s">
        <v>3094</v>
      </c>
      <c r="AR2370" s="230"/>
      <c r="AS2370" s="230"/>
      <c r="AT2370" s="230"/>
      <c r="AU2370" s="230"/>
      <c r="AV2370" s="885"/>
      <c r="AW2370" s="885"/>
      <c r="AX2370" s="885"/>
      <c r="AY2370" s="885"/>
      <c r="AZ2370" s="177"/>
    </row>
    <row r="2371" spans="2:52" ht="15" customHeight="1">
      <c r="B2371" s="1310">
        <v>2365</v>
      </c>
      <c r="C2371" s="548" t="s">
        <v>10742</v>
      </c>
      <c r="D2371" s="591" t="s">
        <v>230</v>
      </c>
      <c r="E2371" s="531" t="s">
        <v>4222</v>
      </c>
      <c r="F2371" s="472" t="s">
        <v>10743</v>
      </c>
      <c r="G2371" s="509" t="s">
        <v>102</v>
      </c>
      <c r="H2371" s="522" t="s">
        <v>24</v>
      </c>
      <c r="I2371" s="735">
        <v>35107</v>
      </c>
      <c r="J2371" s="231">
        <f t="shared" ca="1" si="205"/>
        <v>26</v>
      </c>
      <c r="K2371" s="176" t="s">
        <v>24</v>
      </c>
      <c r="L2371" s="170" t="s">
        <v>24</v>
      </c>
      <c r="M2371" s="173" t="s">
        <v>24</v>
      </c>
      <c r="N2371" s="579">
        <v>43376</v>
      </c>
      <c r="O2371" s="1311" t="s">
        <v>24</v>
      </c>
      <c r="P2371" s="1311" t="s">
        <v>24</v>
      </c>
      <c r="Q2371" s="198" t="str">
        <f t="shared" si="206"/>
        <v>-</v>
      </c>
      <c r="R2371" s="181" t="str">
        <f t="shared" ca="1" si="207"/>
        <v>TIDAK MCU</v>
      </c>
      <c r="S2371" s="451" t="s">
        <v>11264</v>
      </c>
      <c r="T2371" s="904">
        <v>44604</v>
      </c>
      <c r="U2371" s="1329">
        <v>43873</v>
      </c>
      <c r="V2371" s="904" t="s">
        <v>24</v>
      </c>
      <c r="W2371" s="136" t="s">
        <v>24</v>
      </c>
      <c r="X2371" s="200"/>
      <c r="Y2371" s="201"/>
      <c r="Z2371" s="202"/>
      <c r="AA2371" s="1319" t="s">
        <v>926</v>
      </c>
      <c r="AB2371" s="1319" t="s">
        <v>24</v>
      </c>
      <c r="AC2371" s="1319" t="s">
        <v>24</v>
      </c>
      <c r="AD2371" s="1319" t="s">
        <v>24</v>
      </c>
      <c r="AE2371" s="1319" t="s">
        <v>24</v>
      </c>
      <c r="AF2371" s="1319" t="s">
        <v>24</v>
      </c>
      <c r="AG2371" s="375" t="s">
        <v>24</v>
      </c>
      <c r="AH2371" s="350"/>
      <c r="AI2371" s="244" t="str">
        <f t="shared" si="204"/>
        <v>HD 465, HD 785------</v>
      </c>
      <c r="AJ2371" s="1307">
        <f t="shared" si="208"/>
        <v>43376</v>
      </c>
      <c r="AK2371" s="1311" t="s">
        <v>24</v>
      </c>
      <c r="AL2371" s="742">
        <v>43383</v>
      </c>
      <c r="AM2371" s="230"/>
      <c r="AN2371" s="232"/>
      <c r="AO2371" s="232"/>
      <c r="AP2371" s="230"/>
      <c r="AQ2371" s="1231" t="s">
        <v>3094</v>
      </c>
      <c r="AR2371" s="230"/>
      <c r="AS2371" s="230"/>
      <c r="AT2371" s="230"/>
      <c r="AU2371" s="230"/>
      <c r="AV2371" s="177"/>
      <c r="AW2371" s="177"/>
      <c r="AX2371" s="177"/>
      <c r="AY2371" s="177"/>
      <c r="AZ2371" s="177"/>
    </row>
    <row r="2372" spans="2:52" ht="15" customHeight="1">
      <c r="B2372" s="1310">
        <v>2366</v>
      </c>
      <c r="C2372" s="548" t="s">
        <v>10744</v>
      </c>
      <c r="D2372" s="591" t="s">
        <v>943</v>
      </c>
      <c r="E2372" s="531" t="s">
        <v>4222</v>
      </c>
      <c r="F2372" s="1314" t="s">
        <v>10745</v>
      </c>
      <c r="G2372" s="509" t="s">
        <v>102</v>
      </c>
      <c r="H2372" s="522" t="s">
        <v>24</v>
      </c>
      <c r="I2372" s="735">
        <v>29860</v>
      </c>
      <c r="J2372" s="231">
        <f t="shared" ca="1" si="205"/>
        <v>40</v>
      </c>
      <c r="K2372" s="180" t="s">
        <v>83</v>
      </c>
      <c r="L2372" s="613">
        <v>1822190400008</v>
      </c>
      <c r="M2372" s="518">
        <v>45566</v>
      </c>
      <c r="N2372" s="579">
        <v>40744</v>
      </c>
      <c r="O2372" s="1311" t="s">
        <v>24</v>
      </c>
      <c r="P2372" s="1311" t="s">
        <v>24</v>
      </c>
      <c r="Q2372" s="198" t="str">
        <f t="shared" si="206"/>
        <v>-</v>
      </c>
      <c r="R2372" s="181" t="str">
        <f t="shared" ca="1" si="207"/>
        <v>TIDAK MCU</v>
      </c>
      <c r="S2372" s="451" t="s">
        <v>11265</v>
      </c>
      <c r="T2372" s="904">
        <v>44470</v>
      </c>
      <c r="U2372" s="1329">
        <v>44470</v>
      </c>
      <c r="V2372" s="395" t="s">
        <v>24</v>
      </c>
      <c r="W2372" s="136" t="s">
        <v>24</v>
      </c>
      <c r="X2372" s="200"/>
      <c r="Y2372" s="201"/>
      <c r="Z2372" s="202"/>
      <c r="AA2372" s="1319" t="s">
        <v>100</v>
      </c>
      <c r="AB2372" s="1319" t="s">
        <v>13108</v>
      </c>
      <c r="AC2372" s="360" t="s">
        <v>6974</v>
      </c>
      <c r="AD2372" s="1319" t="s">
        <v>926</v>
      </c>
      <c r="AE2372" s="1319" t="s">
        <v>4457</v>
      </c>
      <c r="AF2372" s="1319" t="s">
        <v>928</v>
      </c>
      <c r="AG2372" s="375" t="s">
        <v>929</v>
      </c>
      <c r="AH2372" s="1239"/>
      <c r="AI2372" s="244" t="str">
        <f t="shared" si="204"/>
        <v>LIGHT VEHICLEALL TYPE EXAVATORWA 500, WA 600HD 465, HD 785SC P360, SC P380DZ 85 - DZ 375GD 705, GD 825</v>
      </c>
      <c r="AJ2372" s="1307">
        <f t="shared" si="208"/>
        <v>40744</v>
      </c>
      <c r="AK2372" s="1311" t="s">
        <v>24</v>
      </c>
      <c r="AL2372" s="742">
        <v>40751</v>
      </c>
      <c r="AM2372" s="230"/>
      <c r="AN2372" s="232"/>
      <c r="AO2372" s="232"/>
      <c r="AP2372" s="230"/>
      <c r="AQ2372" s="1231" t="s">
        <v>3094</v>
      </c>
      <c r="AR2372" s="230"/>
      <c r="AS2372" s="230"/>
      <c r="AT2372" s="230"/>
      <c r="AU2372" s="230"/>
      <c r="AV2372" s="885"/>
      <c r="AW2372" s="885"/>
      <c r="AX2372" s="885"/>
      <c r="AY2372" s="885"/>
      <c r="AZ2372" s="177"/>
    </row>
    <row r="2373" spans="2:52" ht="15" customHeight="1">
      <c r="B2373" s="1310">
        <v>2367</v>
      </c>
      <c r="C2373" s="548" t="s">
        <v>10746</v>
      </c>
      <c r="D2373" s="591" t="s">
        <v>230</v>
      </c>
      <c r="E2373" s="531" t="s">
        <v>4222</v>
      </c>
      <c r="F2373" s="472" t="s">
        <v>10747</v>
      </c>
      <c r="G2373" s="509" t="s">
        <v>102</v>
      </c>
      <c r="H2373" s="522" t="s">
        <v>24</v>
      </c>
      <c r="I2373" s="735">
        <v>35452</v>
      </c>
      <c r="J2373" s="903">
        <f t="shared" ca="1" si="205"/>
        <v>25</v>
      </c>
      <c r="K2373" s="315" t="s">
        <v>24</v>
      </c>
      <c r="L2373" s="325" t="s">
        <v>24</v>
      </c>
      <c r="M2373" s="335" t="s">
        <v>24</v>
      </c>
      <c r="N2373" s="579">
        <v>43320</v>
      </c>
      <c r="O2373" s="1311" t="s">
        <v>24</v>
      </c>
      <c r="P2373" s="1311" t="s">
        <v>24</v>
      </c>
      <c r="Q2373" s="198" t="str">
        <f t="shared" si="206"/>
        <v>-</v>
      </c>
      <c r="R2373" s="181" t="str">
        <f t="shared" ca="1" si="207"/>
        <v>TIDAK MCU</v>
      </c>
      <c r="S2373" s="451" t="s">
        <v>11266</v>
      </c>
      <c r="T2373" s="904">
        <v>44583</v>
      </c>
      <c r="U2373" s="1329">
        <v>44583</v>
      </c>
      <c r="V2373" s="904" t="s">
        <v>24</v>
      </c>
      <c r="W2373" s="136" t="s">
        <v>24</v>
      </c>
      <c r="X2373" s="200"/>
      <c r="Y2373" s="201"/>
      <c r="Z2373" s="202"/>
      <c r="AA2373" s="1319" t="s">
        <v>9107</v>
      </c>
      <c r="AB2373" s="1319" t="s">
        <v>24</v>
      </c>
      <c r="AC2373" s="1319" t="s">
        <v>24</v>
      </c>
      <c r="AD2373" s="1319" t="s">
        <v>24</v>
      </c>
      <c r="AE2373" s="1319" t="s">
        <v>24</v>
      </c>
      <c r="AF2373" s="1319" t="s">
        <v>24</v>
      </c>
      <c r="AG2373" s="375" t="s">
        <v>24</v>
      </c>
      <c r="AH2373" s="350"/>
      <c r="AI2373" s="244" t="str">
        <f t="shared" si="204"/>
        <v>HD 465------</v>
      </c>
      <c r="AJ2373" s="209">
        <f t="shared" si="208"/>
        <v>43320</v>
      </c>
      <c r="AK2373" s="1311" t="s">
        <v>24</v>
      </c>
      <c r="AL2373" s="742">
        <v>43327</v>
      </c>
      <c r="AM2373" s="230"/>
      <c r="AN2373" s="232"/>
      <c r="AO2373" s="232"/>
      <c r="AP2373" s="230"/>
      <c r="AQ2373" s="180"/>
      <c r="AR2373" s="230"/>
      <c r="AS2373" s="230"/>
      <c r="AT2373" s="230"/>
      <c r="AU2373" s="230"/>
      <c r="AV2373" s="885"/>
      <c r="AW2373" s="885"/>
      <c r="AX2373" s="885"/>
      <c r="AY2373" s="885"/>
      <c r="AZ2373" s="885"/>
    </row>
    <row r="2374" spans="2:52" ht="15" customHeight="1">
      <c r="B2374" s="1310">
        <v>2368</v>
      </c>
      <c r="C2374" s="548" t="s">
        <v>10748</v>
      </c>
      <c r="D2374" s="591" t="s">
        <v>230</v>
      </c>
      <c r="E2374" s="361" t="s">
        <v>4222</v>
      </c>
      <c r="F2374" s="1314" t="s">
        <v>10749</v>
      </c>
      <c r="G2374" s="509" t="s">
        <v>102</v>
      </c>
      <c r="H2374" s="522" t="s">
        <v>24</v>
      </c>
      <c r="I2374" s="735">
        <v>36466</v>
      </c>
      <c r="J2374" s="903">
        <f t="shared" ca="1" si="205"/>
        <v>22</v>
      </c>
      <c r="K2374" s="176" t="s">
        <v>24</v>
      </c>
      <c r="L2374" s="170" t="s">
        <v>24</v>
      </c>
      <c r="M2374" s="173" t="s">
        <v>24</v>
      </c>
      <c r="N2374" s="579">
        <v>43320</v>
      </c>
      <c r="O2374" s="1311" t="s">
        <v>24</v>
      </c>
      <c r="P2374" s="1311" t="s">
        <v>24</v>
      </c>
      <c r="Q2374" s="198" t="str">
        <f t="shared" si="206"/>
        <v>-</v>
      </c>
      <c r="R2374" s="181" t="str">
        <f t="shared" ca="1" si="207"/>
        <v>TIDAK MCU</v>
      </c>
      <c r="S2374" s="451" t="s">
        <v>11267</v>
      </c>
      <c r="T2374" s="904">
        <v>44502</v>
      </c>
      <c r="U2374" s="1329">
        <v>44502</v>
      </c>
      <c r="V2374" s="1330" t="s">
        <v>24</v>
      </c>
      <c r="W2374" s="136" t="s">
        <v>24</v>
      </c>
      <c r="X2374" s="200"/>
      <c r="Y2374" s="201"/>
      <c r="Z2374" s="202"/>
      <c r="AA2374" s="1319" t="s">
        <v>9107</v>
      </c>
      <c r="AB2374" s="1319" t="s">
        <v>24</v>
      </c>
      <c r="AC2374" s="1319" t="s">
        <v>24</v>
      </c>
      <c r="AD2374" s="1319" t="s">
        <v>24</v>
      </c>
      <c r="AE2374" s="1319" t="s">
        <v>24</v>
      </c>
      <c r="AF2374" s="1319" t="s">
        <v>24</v>
      </c>
      <c r="AG2374" s="375" t="s">
        <v>24</v>
      </c>
      <c r="AH2374" s="350"/>
      <c r="AI2374" s="244" t="str">
        <f t="shared" si="204"/>
        <v>HD 465------</v>
      </c>
      <c r="AJ2374" s="1307">
        <f t="shared" si="208"/>
        <v>43320</v>
      </c>
      <c r="AK2374" s="1311" t="s">
        <v>24</v>
      </c>
      <c r="AL2374" s="1185">
        <v>43320</v>
      </c>
      <c r="AM2374" s="230"/>
      <c r="AN2374" s="232"/>
      <c r="AO2374" s="232"/>
      <c r="AP2374" s="230"/>
      <c r="AQ2374" s="180"/>
      <c r="AR2374" s="230"/>
      <c r="AS2374" s="230"/>
      <c r="AT2374" s="230"/>
      <c r="AU2374" s="230"/>
      <c r="AV2374" s="177"/>
      <c r="AW2374" s="177"/>
      <c r="AX2374" s="177"/>
      <c r="AY2374" s="885"/>
      <c r="AZ2374" s="177"/>
    </row>
    <row r="2375" spans="2:52" ht="15" customHeight="1">
      <c r="B2375" s="1310">
        <v>2369</v>
      </c>
      <c r="C2375" s="548" t="s">
        <v>10750</v>
      </c>
      <c r="D2375" s="360" t="s">
        <v>943</v>
      </c>
      <c r="E2375" s="531" t="s">
        <v>4222</v>
      </c>
      <c r="F2375" s="1314" t="s">
        <v>10751</v>
      </c>
      <c r="G2375" s="509" t="s">
        <v>102</v>
      </c>
      <c r="H2375" s="522" t="s">
        <v>24</v>
      </c>
      <c r="I2375" s="735">
        <v>27973</v>
      </c>
      <c r="J2375" s="231">
        <f t="shared" ca="1" si="205"/>
        <v>46</v>
      </c>
      <c r="K2375" s="360" t="s">
        <v>83</v>
      </c>
      <c r="L2375" s="741">
        <v>581218190006</v>
      </c>
      <c r="M2375" s="594">
        <v>45139</v>
      </c>
      <c r="N2375" s="579">
        <v>41781</v>
      </c>
      <c r="O2375" s="1311" t="s">
        <v>24</v>
      </c>
      <c r="P2375" s="1311" t="s">
        <v>24</v>
      </c>
      <c r="Q2375" s="198" t="str">
        <f t="shared" si="206"/>
        <v>-</v>
      </c>
      <c r="R2375" s="181" t="str">
        <f t="shared" ca="1" si="207"/>
        <v>TIDAK MCU</v>
      </c>
      <c r="S2375" s="451" t="s">
        <v>24</v>
      </c>
      <c r="T2375" s="395">
        <v>44409</v>
      </c>
      <c r="U2375" s="1329" t="s">
        <v>1497</v>
      </c>
      <c r="V2375" s="395" t="s">
        <v>24</v>
      </c>
      <c r="W2375" s="136" t="s">
        <v>24</v>
      </c>
      <c r="X2375" s="200"/>
      <c r="Y2375" s="201"/>
      <c r="Z2375" s="202"/>
      <c r="AA2375" s="1319" t="s">
        <v>24</v>
      </c>
      <c r="AB2375" s="1319" t="s">
        <v>24</v>
      </c>
      <c r="AC2375" s="1319" t="s">
        <v>24</v>
      </c>
      <c r="AD2375" s="1319" t="s">
        <v>24</v>
      </c>
      <c r="AE2375" s="1319" t="s">
        <v>24</v>
      </c>
      <c r="AF2375" s="1319" t="s">
        <v>24</v>
      </c>
      <c r="AG2375" s="375" t="s">
        <v>24</v>
      </c>
      <c r="AH2375" s="350"/>
      <c r="AI2375" s="244" t="str">
        <f t="shared" si="204"/>
        <v>-------</v>
      </c>
      <c r="AJ2375" s="209">
        <f t="shared" si="208"/>
        <v>41781</v>
      </c>
      <c r="AK2375" s="1311" t="s">
        <v>24</v>
      </c>
      <c r="AL2375" s="742">
        <v>41788</v>
      </c>
      <c r="AM2375" s="230"/>
      <c r="AN2375" s="232"/>
      <c r="AO2375" s="232"/>
      <c r="AP2375" s="230"/>
      <c r="AQ2375" s="230"/>
      <c r="AR2375" s="230"/>
      <c r="AS2375" s="230"/>
      <c r="AT2375" s="230"/>
      <c r="AU2375" s="230"/>
      <c r="AV2375" s="885"/>
      <c r="AW2375" s="885"/>
      <c r="AX2375" s="885"/>
      <c r="AY2375" s="885"/>
      <c r="AZ2375" s="177"/>
    </row>
    <row r="2376" spans="2:52" ht="15" customHeight="1">
      <c r="B2376" s="1310">
        <v>2370</v>
      </c>
      <c r="C2376" s="548" t="s">
        <v>10752</v>
      </c>
      <c r="D2376" s="591" t="s">
        <v>230</v>
      </c>
      <c r="E2376" s="557" t="s">
        <v>4222</v>
      </c>
      <c r="F2376" s="763" t="s">
        <v>10753</v>
      </c>
      <c r="G2376" s="509" t="s">
        <v>102</v>
      </c>
      <c r="H2376" s="522" t="s">
        <v>24</v>
      </c>
      <c r="I2376" s="735">
        <v>35701</v>
      </c>
      <c r="J2376" s="903">
        <f t="shared" ca="1" si="205"/>
        <v>24</v>
      </c>
      <c r="K2376" s="176" t="s">
        <v>24</v>
      </c>
      <c r="L2376" s="170" t="s">
        <v>24</v>
      </c>
      <c r="M2376" s="173" t="s">
        <v>24</v>
      </c>
      <c r="N2376" s="579">
        <v>43376</v>
      </c>
      <c r="O2376" s="1311" t="s">
        <v>24</v>
      </c>
      <c r="P2376" s="1311" t="s">
        <v>24</v>
      </c>
      <c r="Q2376" s="198" t="str">
        <f t="shared" si="206"/>
        <v>-</v>
      </c>
      <c r="R2376" s="181" t="str">
        <f t="shared" ca="1" si="207"/>
        <v>TIDAK MCU</v>
      </c>
      <c r="S2376" s="451" t="s">
        <v>11268</v>
      </c>
      <c r="T2376" s="904">
        <v>44467</v>
      </c>
      <c r="U2376" s="1329">
        <v>44467</v>
      </c>
      <c r="V2376" s="904" t="s">
        <v>24</v>
      </c>
      <c r="W2376" s="136" t="s">
        <v>24</v>
      </c>
      <c r="X2376" s="200"/>
      <c r="Y2376" s="201"/>
      <c r="Z2376" s="202"/>
      <c r="AA2376" s="1319" t="s">
        <v>926</v>
      </c>
      <c r="AB2376" s="1319" t="s">
        <v>24</v>
      </c>
      <c r="AC2376" s="1319" t="s">
        <v>24</v>
      </c>
      <c r="AD2376" s="1319" t="s">
        <v>24</v>
      </c>
      <c r="AE2376" s="1319" t="s">
        <v>24</v>
      </c>
      <c r="AF2376" s="1319" t="s">
        <v>24</v>
      </c>
      <c r="AG2376" s="375" t="s">
        <v>24</v>
      </c>
      <c r="AH2376" s="350"/>
      <c r="AI2376" s="244" t="str">
        <f t="shared" si="204"/>
        <v>HD 465, HD 785------</v>
      </c>
      <c r="AJ2376" s="209">
        <f t="shared" si="208"/>
        <v>43376</v>
      </c>
      <c r="AK2376" s="1311" t="s">
        <v>24</v>
      </c>
      <c r="AL2376" s="742">
        <v>43383</v>
      </c>
      <c r="AM2376" s="230"/>
      <c r="AN2376" s="232"/>
      <c r="AO2376" s="232"/>
      <c r="AP2376" s="230"/>
      <c r="AQ2376" s="462" t="s">
        <v>3094</v>
      </c>
      <c r="AR2376" s="230"/>
      <c r="AS2376" s="230"/>
      <c r="AT2376" s="230"/>
      <c r="AU2376" s="230"/>
      <c r="AV2376" s="885"/>
      <c r="AW2376" s="885"/>
      <c r="AX2376" s="885"/>
      <c r="AY2376" s="885"/>
      <c r="AZ2376" s="177"/>
    </row>
    <row r="2377" spans="2:52" ht="15" customHeight="1">
      <c r="B2377" s="1310">
        <v>2371</v>
      </c>
      <c r="C2377" s="548" t="s">
        <v>10754</v>
      </c>
      <c r="D2377" s="591" t="s">
        <v>10371</v>
      </c>
      <c r="E2377" s="531" t="s">
        <v>4222</v>
      </c>
      <c r="F2377" s="1314" t="s">
        <v>10755</v>
      </c>
      <c r="G2377" s="509" t="s">
        <v>102</v>
      </c>
      <c r="H2377" s="612" t="s">
        <v>10756</v>
      </c>
      <c r="I2377" s="735">
        <v>33778</v>
      </c>
      <c r="J2377" s="903">
        <f t="shared" ca="1" si="205"/>
        <v>29</v>
      </c>
      <c r="K2377" s="176" t="s">
        <v>24</v>
      </c>
      <c r="L2377" s="170" t="s">
        <v>24</v>
      </c>
      <c r="M2377" s="173" t="s">
        <v>24</v>
      </c>
      <c r="N2377" s="579">
        <v>43442</v>
      </c>
      <c r="O2377" s="1311" t="s">
        <v>24</v>
      </c>
      <c r="P2377" s="1311" t="s">
        <v>24</v>
      </c>
      <c r="Q2377" s="198" t="str">
        <f t="shared" si="206"/>
        <v>-</v>
      </c>
      <c r="R2377" s="181" t="str">
        <f t="shared" ca="1" si="207"/>
        <v>TIDAK MCU</v>
      </c>
      <c r="S2377" s="451" t="s">
        <v>11269</v>
      </c>
      <c r="T2377" s="1313">
        <v>44370</v>
      </c>
      <c r="U2377" s="1329">
        <v>44370</v>
      </c>
      <c r="V2377" s="1311">
        <v>44370</v>
      </c>
      <c r="W2377" s="136" t="s">
        <v>24</v>
      </c>
      <c r="X2377" s="200"/>
      <c r="Y2377" s="201"/>
      <c r="Z2377" s="202"/>
      <c r="AA2377" s="1319" t="s">
        <v>4457</v>
      </c>
      <c r="AB2377" s="216" t="s">
        <v>931</v>
      </c>
      <c r="AC2377" s="1319" t="s">
        <v>924</v>
      </c>
      <c r="AD2377" s="1319" t="s">
        <v>4775</v>
      </c>
      <c r="AE2377" s="1319" t="s">
        <v>24</v>
      </c>
      <c r="AF2377" s="1319" t="s">
        <v>24</v>
      </c>
      <c r="AG2377" s="375" t="s">
        <v>24</v>
      </c>
      <c r="AH2377" s="1239"/>
      <c r="AI2377" s="244" t="str">
        <f t="shared" si="204"/>
        <v>SC P360, SC P380FORKLIFT (SIO)CRANE TRUCK (SIO)MERLO P120.10 HM---</v>
      </c>
      <c r="AJ2377" s="1315">
        <f t="shared" si="208"/>
        <v>43442</v>
      </c>
      <c r="AK2377" s="199">
        <v>43647</v>
      </c>
      <c r="AL2377" s="742">
        <v>43649</v>
      </c>
      <c r="AM2377" s="230"/>
      <c r="AN2377" s="232"/>
      <c r="AO2377" s="232"/>
      <c r="AP2377" s="230"/>
      <c r="AQ2377" s="1231" t="s">
        <v>3094</v>
      </c>
      <c r="AR2377" s="230"/>
      <c r="AS2377" s="230"/>
      <c r="AT2377" s="230"/>
      <c r="AU2377" s="230"/>
      <c r="AV2377" s="885"/>
      <c r="AW2377" s="885"/>
      <c r="AX2377" s="885"/>
      <c r="AY2377" s="885"/>
      <c r="AZ2377" s="177"/>
    </row>
    <row r="2378" spans="2:52" ht="15" customHeight="1">
      <c r="B2378" s="1310">
        <v>2372</v>
      </c>
      <c r="C2378" s="548" t="s">
        <v>10757</v>
      </c>
      <c r="D2378" s="591" t="s">
        <v>10371</v>
      </c>
      <c r="E2378" s="531" t="s">
        <v>4222</v>
      </c>
      <c r="F2378" s="1314" t="s">
        <v>10758</v>
      </c>
      <c r="G2378" s="509" t="s">
        <v>102</v>
      </c>
      <c r="H2378" s="612" t="s">
        <v>10759</v>
      </c>
      <c r="I2378" s="735">
        <v>32825</v>
      </c>
      <c r="J2378" s="903">
        <f t="shared" ca="1" si="205"/>
        <v>32</v>
      </c>
      <c r="K2378" s="315" t="s">
        <v>83</v>
      </c>
      <c r="L2378" s="325">
        <v>891117231129</v>
      </c>
      <c r="M2378" s="335">
        <v>45974</v>
      </c>
      <c r="N2378" s="579">
        <v>42765</v>
      </c>
      <c r="O2378" s="1311" t="s">
        <v>24</v>
      </c>
      <c r="P2378" s="1311" t="s">
        <v>24</v>
      </c>
      <c r="Q2378" s="198" t="str">
        <f t="shared" si="206"/>
        <v>-</v>
      </c>
      <c r="R2378" s="181" t="str">
        <f t="shared" ca="1" si="207"/>
        <v>TIDAK MCU</v>
      </c>
      <c r="S2378" s="451" t="s">
        <v>11270</v>
      </c>
      <c r="T2378" s="1313">
        <v>44513</v>
      </c>
      <c r="U2378" s="1329">
        <v>44513</v>
      </c>
      <c r="V2378" s="1311">
        <v>44513</v>
      </c>
      <c r="W2378" s="136" t="s">
        <v>24</v>
      </c>
      <c r="X2378" s="200"/>
      <c r="Y2378" s="201"/>
      <c r="Z2378" s="202"/>
      <c r="AA2378" s="216" t="s">
        <v>100</v>
      </c>
      <c r="AB2378" s="216" t="s">
        <v>931</v>
      </c>
      <c r="AC2378" s="216" t="s">
        <v>4775</v>
      </c>
      <c r="AD2378" s="1319" t="s">
        <v>24</v>
      </c>
      <c r="AE2378" s="1319" t="s">
        <v>24</v>
      </c>
      <c r="AF2378" s="1319" t="s">
        <v>24</v>
      </c>
      <c r="AG2378" s="375" t="s">
        <v>24</v>
      </c>
      <c r="AH2378" s="350"/>
      <c r="AI2378" s="244" t="str">
        <f t="shared" si="204"/>
        <v>LIGHT VEHICLEFORKLIFT (SIO)MERLO P120.10 HM----</v>
      </c>
      <c r="AJ2378" s="209">
        <f t="shared" si="208"/>
        <v>42765</v>
      </c>
      <c r="AK2378" s="594">
        <v>44077</v>
      </c>
      <c r="AL2378" s="742">
        <v>44077</v>
      </c>
      <c r="AM2378" s="230"/>
      <c r="AN2378" s="232"/>
      <c r="AO2378" s="232"/>
      <c r="AP2378" s="230" t="s">
        <v>100</v>
      </c>
      <c r="AQ2378" s="1231" t="s">
        <v>3094</v>
      </c>
      <c r="AR2378" s="230"/>
      <c r="AS2378" s="230"/>
      <c r="AT2378" s="230"/>
      <c r="AU2378" s="230"/>
      <c r="AV2378" s="177"/>
      <c r="AW2378" s="177"/>
      <c r="AX2378" s="177"/>
      <c r="AY2378" s="177"/>
      <c r="AZ2378" s="177"/>
    </row>
    <row r="2379" spans="2:52" ht="15" customHeight="1">
      <c r="B2379" s="1310">
        <v>2373</v>
      </c>
      <c r="C2379" s="548" t="s">
        <v>10760</v>
      </c>
      <c r="D2379" s="360" t="s">
        <v>230</v>
      </c>
      <c r="E2379" s="531" t="s">
        <v>4222</v>
      </c>
      <c r="F2379" s="472" t="s">
        <v>10761</v>
      </c>
      <c r="G2379" s="509" t="s">
        <v>102</v>
      </c>
      <c r="H2379" s="522" t="s">
        <v>24</v>
      </c>
      <c r="I2379" s="735">
        <v>34745</v>
      </c>
      <c r="J2379" s="903">
        <f t="shared" ca="1" si="205"/>
        <v>27</v>
      </c>
      <c r="K2379" s="176" t="s">
        <v>24</v>
      </c>
      <c r="L2379" s="170" t="s">
        <v>24</v>
      </c>
      <c r="M2379" s="173" t="s">
        <v>24</v>
      </c>
      <c r="N2379" s="579">
        <v>43337</v>
      </c>
      <c r="O2379" s="1311" t="s">
        <v>24</v>
      </c>
      <c r="P2379" s="1311" t="s">
        <v>24</v>
      </c>
      <c r="Q2379" s="198" t="str">
        <f t="shared" si="206"/>
        <v>-</v>
      </c>
      <c r="R2379" s="181" t="str">
        <f t="shared" ca="1" si="207"/>
        <v>TIDAK MCU</v>
      </c>
      <c r="S2379" s="451" t="s">
        <v>11271</v>
      </c>
      <c r="T2379" s="1313">
        <v>44607</v>
      </c>
      <c r="U2379" s="1329">
        <v>44607</v>
      </c>
      <c r="V2379" s="1330" t="s">
        <v>24</v>
      </c>
      <c r="W2379" s="136" t="s">
        <v>24</v>
      </c>
      <c r="X2379" s="200"/>
      <c r="Y2379" s="201"/>
      <c r="Z2379" s="202"/>
      <c r="AA2379" s="1319" t="s">
        <v>9141</v>
      </c>
      <c r="AB2379" s="1319" t="s">
        <v>6967</v>
      </c>
      <c r="AC2379" s="1319" t="s">
        <v>24</v>
      </c>
      <c r="AD2379" s="1319" t="s">
        <v>24</v>
      </c>
      <c r="AE2379" s="1319" t="s">
        <v>24</v>
      </c>
      <c r="AF2379" s="1319" t="s">
        <v>24</v>
      </c>
      <c r="AG2379" s="375" t="s">
        <v>24</v>
      </c>
      <c r="AH2379" s="350"/>
      <c r="AI2379" s="244" t="str">
        <f t="shared" si="204"/>
        <v>PC 200 - PC 800HITACHI ZX 870-----</v>
      </c>
      <c r="AJ2379" s="1307">
        <f t="shared" si="208"/>
        <v>43337</v>
      </c>
      <c r="AK2379" s="1311" t="s">
        <v>24</v>
      </c>
      <c r="AL2379" s="742">
        <v>43344</v>
      </c>
      <c r="AM2379" s="230"/>
      <c r="AN2379" s="232"/>
      <c r="AO2379" s="232"/>
      <c r="AP2379" s="230"/>
      <c r="AQ2379" s="180"/>
      <c r="AR2379" s="230"/>
      <c r="AS2379" s="230"/>
      <c r="AT2379" s="230"/>
      <c r="AU2379" s="230"/>
      <c r="AV2379" s="177"/>
      <c r="AW2379" s="177"/>
      <c r="AX2379" s="177"/>
      <c r="AY2379" s="177"/>
      <c r="AZ2379" s="177"/>
    </row>
    <row r="2380" spans="2:52" ht="15" customHeight="1">
      <c r="B2380" s="1310">
        <v>2374</v>
      </c>
      <c r="C2380" s="548" t="s">
        <v>10762</v>
      </c>
      <c r="D2380" s="591" t="s">
        <v>943</v>
      </c>
      <c r="E2380" s="531" t="s">
        <v>4222</v>
      </c>
      <c r="F2380" s="472" t="s">
        <v>10763</v>
      </c>
      <c r="G2380" s="509" t="s">
        <v>102</v>
      </c>
      <c r="H2380" s="522" t="s">
        <v>24</v>
      </c>
      <c r="I2380" s="735">
        <v>32932</v>
      </c>
      <c r="J2380" s="231">
        <f t="shared" ca="1" si="205"/>
        <v>32</v>
      </c>
      <c r="K2380" s="176" t="s">
        <v>24</v>
      </c>
      <c r="L2380" s="170" t="s">
        <v>24</v>
      </c>
      <c r="M2380" s="173" t="s">
        <v>24</v>
      </c>
      <c r="N2380" s="579">
        <v>40716</v>
      </c>
      <c r="O2380" s="1311" t="s">
        <v>24</v>
      </c>
      <c r="P2380" s="1311" t="s">
        <v>24</v>
      </c>
      <c r="Q2380" s="198" t="str">
        <f t="shared" si="206"/>
        <v>-</v>
      </c>
      <c r="R2380" s="181" t="str">
        <f t="shared" ca="1" si="207"/>
        <v>TIDAK MCU</v>
      </c>
      <c r="S2380" s="451" t="s">
        <v>11272</v>
      </c>
      <c r="T2380" s="1313">
        <v>44620</v>
      </c>
      <c r="U2380" s="1329">
        <v>44620</v>
      </c>
      <c r="V2380" s="1330" t="s">
        <v>24</v>
      </c>
      <c r="W2380" s="136" t="s">
        <v>24</v>
      </c>
      <c r="X2380" s="200"/>
      <c r="Y2380" s="201"/>
      <c r="Z2380" s="952"/>
      <c r="AA2380" s="1305" t="s">
        <v>6979</v>
      </c>
      <c r="AB2380" s="369" t="s">
        <v>1690</v>
      </c>
      <c r="AC2380" s="1319" t="s">
        <v>24</v>
      </c>
      <c r="AD2380" s="1319" t="s">
        <v>24</v>
      </c>
      <c r="AE2380" s="1319" t="s">
        <v>24</v>
      </c>
      <c r="AF2380" s="1319" t="s">
        <v>24</v>
      </c>
      <c r="AG2380" s="375" t="s">
        <v>24</v>
      </c>
      <c r="AH2380" s="350"/>
      <c r="AI2380" s="244" t="str">
        <f t="shared" si="204"/>
        <v>DZ 85, DZ 155GD 705-----</v>
      </c>
      <c r="AJ2380" s="1315">
        <f t="shared" si="208"/>
        <v>40716</v>
      </c>
      <c r="AK2380" s="1311" t="s">
        <v>24</v>
      </c>
      <c r="AL2380" s="742">
        <v>40723</v>
      </c>
      <c r="AM2380" s="230"/>
      <c r="AN2380" s="232"/>
      <c r="AO2380" s="232"/>
      <c r="AP2380" s="230"/>
      <c r="AQ2380" s="180"/>
      <c r="AR2380" s="230"/>
      <c r="AS2380" s="230"/>
      <c r="AT2380" s="230"/>
      <c r="AU2380" s="230"/>
      <c r="AV2380" s="885"/>
      <c r="AW2380" s="885"/>
      <c r="AX2380" s="885"/>
      <c r="AY2380" s="885"/>
      <c r="AZ2380" s="177"/>
    </row>
    <row r="2381" spans="2:52" ht="15" customHeight="1">
      <c r="B2381" s="1310">
        <v>2375</v>
      </c>
      <c r="C2381" s="548" t="s">
        <v>10764</v>
      </c>
      <c r="D2381" s="591" t="s">
        <v>230</v>
      </c>
      <c r="E2381" s="531" t="s">
        <v>4222</v>
      </c>
      <c r="F2381" s="509" t="s">
        <v>10765</v>
      </c>
      <c r="G2381" s="509" t="s">
        <v>102</v>
      </c>
      <c r="H2381" s="522" t="s">
        <v>24</v>
      </c>
      <c r="I2381" s="735">
        <v>35785</v>
      </c>
      <c r="J2381" s="231">
        <f t="shared" ca="1" si="205"/>
        <v>24</v>
      </c>
      <c r="K2381" s="176" t="s">
        <v>24</v>
      </c>
      <c r="L2381" s="170" t="s">
        <v>24</v>
      </c>
      <c r="M2381" s="173" t="s">
        <v>24</v>
      </c>
      <c r="N2381" s="579">
        <v>43321</v>
      </c>
      <c r="O2381" s="1311" t="s">
        <v>24</v>
      </c>
      <c r="P2381" s="1311" t="s">
        <v>24</v>
      </c>
      <c r="Q2381" s="198" t="str">
        <f t="shared" si="206"/>
        <v>-</v>
      </c>
      <c r="R2381" s="181" t="str">
        <f t="shared" ca="1" si="207"/>
        <v>TIDAK MCU</v>
      </c>
      <c r="S2381" s="451" t="s">
        <v>11273</v>
      </c>
      <c r="T2381" s="1313">
        <v>44551</v>
      </c>
      <c r="U2381" s="1329">
        <v>44551</v>
      </c>
      <c r="V2381" s="1330" t="s">
        <v>24</v>
      </c>
      <c r="W2381" s="136" t="s">
        <v>24</v>
      </c>
      <c r="X2381" s="200"/>
      <c r="Y2381" s="201"/>
      <c r="Z2381" s="202"/>
      <c r="AA2381" s="1319" t="s">
        <v>9107</v>
      </c>
      <c r="AB2381" s="1319" t="s">
        <v>24</v>
      </c>
      <c r="AC2381" s="1319" t="s">
        <v>24</v>
      </c>
      <c r="AD2381" s="1319" t="s">
        <v>24</v>
      </c>
      <c r="AE2381" s="1319" t="s">
        <v>24</v>
      </c>
      <c r="AF2381" s="1319" t="s">
        <v>24</v>
      </c>
      <c r="AG2381" s="375" t="s">
        <v>24</v>
      </c>
      <c r="AH2381" s="350"/>
      <c r="AI2381" s="244" t="str">
        <f t="shared" si="204"/>
        <v>HD 465------</v>
      </c>
      <c r="AJ2381" s="209">
        <f t="shared" si="208"/>
        <v>43321</v>
      </c>
      <c r="AK2381" s="1311" t="s">
        <v>24</v>
      </c>
      <c r="AL2381" s="742">
        <v>43328</v>
      </c>
      <c r="AM2381" s="230"/>
      <c r="AN2381" s="232"/>
      <c r="AO2381" s="232"/>
      <c r="AP2381" s="230"/>
      <c r="AQ2381" s="462" t="s">
        <v>3094</v>
      </c>
      <c r="AR2381" s="230"/>
      <c r="AS2381" s="230"/>
      <c r="AT2381" s="230"/>
      <c r="AU2381" s="230"/>
      <c r="AV2381" s="177"/>
      <c r="AW2381" s="177"/>
      <c r="AX2381" s="177"/>
      <c r="AY2381" s="177"/>
      <c r="AZ2381" s="177"/>
    </row>
    <row r="2382" spans="2:52" ht="15" customHeight="1">
      <c r="B2382" s="1310">
        <v>2376</v>
      </c>
      <c r="C2382" s="548" t="s">
        <v>10766</v>
      </c>
      <c r="D2382" s="591" t="s">
        <v>230</v>
      </c>
      <c r="E2382" s="531" t="s">
        <v>4222</v>
      </c>
      <c r="F2382" s="472" t="s">
        <v>10767</v>
      </c>
      <c r="G2382" s="509" t="s">
        <v>102</v>
      </c>
      <c r="H2382" s="522" t="s">
        <v>24</v>
      </c>
      <c r="I2382" s="735">
        <v>35364</v>
      </c>
      <c r="J2382" s="1314">
        <f t="shared" ca="1" si="205"/>
        <v>25</v>
      </c>
      <c r="K2382" s="315" t="s">
        <v>24</v>
      </c>
      <c r="L2382" s="325" t="s">
        <v>24</v>
      </c>
      <c r="M2382" s="335" t="s">
        <v>24</v>
      </c>
      <c r="N2382" s="579">
        <v>41422</v>
      </c>
      <c r="O2382" s="1311" t="s">
        <v>24</v>
      </c>
      <c r="P2382" s="1311" t="s">
        <v>24</v>
      </c>
      <c r="Q2382" s="198" t="str">
        <f t="shared" si="206"/>
        <v>-</v>
      </c>
      <c r="R2382" s="181" t="str">
        <f t="shared" ca="1" si="207"/>
        <v>TIDAK MCU</v>
      </c>
      <c r="S2382" s="451" t="s">
        <v>11274</v>
      </c>
      <c r="T2382" s="1330">
        <v>44495</v>
      </c>
      <c r="U2382" s="212">
        <v>44495</v>
      </c>
      <c r="V2382" s="1330" t="s">
        <v>24</v>
      </c>
      <c r="W2382" s="1311" t="s">
        <v>24</v>
      </c>
      <c r="X2382" s="200"/>
      <c r="Y2382" s="201"/>
      <c r="Z2382" s="202"/>
      <c r="AA2382" s="213" t="s">
        <v>9141</v>
      </c>
      <c r="AB2382" s="213" t="s">
        <v>6967</v>
      </c>
      <c r="AC2382" s="213" t="s">
        <v>24</v>
      </c>
      <c r="AD2382" s="1319" t="s">
        <v>24</v>
      </c>
      <c r="AE2382" s="1319" t="s">
        <v>24</v>
      </c>
      <c r="AF2382" s="1319" t="s">
        <v>24</v>
      </c>
      <c r="AG2382" s="375" t="s">
        <v>24</v>
      </c>
      <c r="AH2382" s="1239"/>
      <c r="AI2382" s="244" t="str">
        <f t="shared" si="204"/>
        <v>PC 200 - PC 800HITACHI ZX 870-----</v>
      </c>
      <c r="AJ2382" s="1315">
        <f t="shared" si="208"/>
        <v>41422</v>
      </c>
      <c r="AK2382" s="1311" t="s">
        <v>24</v>
      </c>
      <c r="AL2382" s="742">
        <v>41429</v>
      </c>
      <c r="AM2382" s="230"/>
      <c r="AN2382" s="232"/>
      <c r="AO2382" s="232"/>
      <c r="AP2382" s="230"/>
      <c r="AQ2382" s="180"/>
      <c r="AR2382" s="230"/>
      <c r="AS2382" s="230"/>
      <c r="AT2382" s="230"/>
      <c r="AU2382" s="230"/>
      <c r="AV2382" s="885"/>
      <c r="AW2382" s="885"/>
      <c r="AX2382" s="885"/>
      <c r="AY2382" s="885"/>
      <c r="AZ2382" s="177"/>
    </row>
    <row r="2383" spans="2:52" ht="15" customHeight="1">
      <c r="B2383" s="1310">
        <v>2377</v>
      </c>
      <c r="C2383" s="548" t="s">
        <v>10768</v>
      </c>
      <c r="D2383" s="360" t="s">
        <v>230</v>
      </c>
      <c r="E2383" s="531" t="s">
        <v>4222</v>
      </c>
      <c r="F2383" s="472" t="s">
        <v>10689</v>
      </c>
      <c r="G2383" s="509" t="s">
        <v>102</v>
      </c>
      <c r="H2383" s="522" t="s">
        <v>24</v>
      </c>
      <c r="I2383" s="735">
        <v>34525</v>
      </c>
      <c r="J2383" s="231">
        <f t="shared" ca="1" si="205"/>
        <v>27</v>
      </c>
      <c r="K2383" s="176" t="s">
        <v>24</v>
      </c>
      <c r="L2383" s="170" t="s">
        <v>24</v>
      </c>
      <c r="M2383" s="173" t="s">
        <v>24</v>
      </c>
      <c r="N2383" s="579">
        <v>43374</v>
      </c>
      <c r="O2383" s="1311" t="s">
        <v>24</v>
      </c>
      <c r="P2383" s="1311" t="s">
        <v>24</v>
      </c>
      <c r="Q2383" s="198" t="str">
        <f t="shared" si="206"/>
        <v>-</v>
      </c>
      <c r="R2383" s="181" t="str">
        <f t="shared" ca="1" si="207"/>
        <v>TIDAK MCU</v>
      </c>
      <c r="S2383" s="451" t="s">
        <v>11275</v>
      </c>
      <c r="T2383" s="1313">
        <v>44387</v>
      </c>
      <c r="U2383" s="1329">
        <v>44387</v>
      </c>
      <c r="V2383" s="1330" t="s">
        <v>24</v>
      </c>
      <c r="W2383" s="136" t="s">
        <v>24</v>
      </c>
      <c r="X2383" s="200"/>
      <c r="Y2383" s="201"/>
      <c r="Z2383" s="202"/>
      <c r="AA2383" s="1319" t="s">
        <v>926</v>
      </c>
      <c r="AB2383" s="1319" t="s">
        <v>24</v>
      </c>
      <c r="AC2383" s="1319" t="s">
        <v>24</v>
      </c>
      <c r="AD2383" s="1319" t="s">
        <v>24</v>
      </c>
      <c r="AE2383" s="1319" t="s">
        <v>24</v>
      </c>
      <c r="AF2383" s="1319" t="s">
        <v>24</v>
      </c>
      <c r="AG2383" s="375" t="s">
        <v>24</v>
      </c>
      <c r="AH2383" s="350"/>
      <c r="AI2383" s="244" t="str">
        <f t="shared" si="204"/>
        <v>HD 465, HD 785------</v>
      </c>
      <c r="AJ2383" s="209">
        <f t="shared" si="208"/>
        <v>43374</v>
      </c>
      <c r="AK2383" s="1311">
        <v>43580</v>
      </c>
      <c r="AL2383" s="742">
        <v>43580</v>
      </c>
      <c r="AM2383" s="230"/>
      <c r="AN2383" s="232"/>
      <c r="AO2383" s="232"/>
      <c r="AP2383" s="230"/>
      <c r="AQ2383" s="213"/>
      <c r="AR2383" s="230"/>
      <c r="AS2383" s="230"/>
      <c r="AT2383" s="230"/>
      <c r="AU2383" s="230"/>
      <c r="AV2383" s="885"/>
      <c r="AW2383" s="885"/>
      <c r="AX2383" s="885"/>
      <c r="AY2383" s="885"/>
      <c r="AZ2383" s="177"/>
    </row>
    <row r="2384" spans="2:52" ht="15" customHeight="1">
      <c r="B2384" s="1310">
        <v>2378</v>
      </c>
      <c r="C2384" s="548" t="s">
        <v>10769</v>
      </c>
      <c r="D2384" s="591" t="s">
        <v>230</v>
      </c>
      <c r="E2384" s="557" t="s">
        <v>4222</v>
      </c>
      <c r="F2384" s="472" t="s">
        <v>10770</v>
      </c>
      <c r="G2384" s="509" t="s">
        <v>102</v>
      </c>
      <c r="H2384" s="522" t="s">
        <v>24</v>
      </c>
      <c r="I2384" s="735">
        <v>35607</v>
      </c>
      <c r="J2384" s="231">
        <f t="shared" ca="1" si="205"/>
        <v>24</v>
      </c>
      <c r="K2384" s="315" t="s">
        <v>24</v>
      </c>
      <c r="L2384" s="325" t="s">
        <v>24</v>
      </c>
      <c r="M2384" s="335" t="s">
        <v>24</v>
      </c>
      <c r="N2384" s="579">
        <v>43243</v>
      </c>
      <c r="O2384" s="1311" t="s">
        <v>24</v>
      </c>
      <c r="P2384" s="1311" t="s">
        <v>24</v>
      </c>
      <c r="Q2384" s="198" t="str">
        <f t="shared" si="206"/>
        <v>-</v>
      </c>
      <c r="R2384" s="181" t="str">
        <f t="shared" ca="1" si="207"/>
        <v>TIDAK MCU</v>
      </c>
      <c r="S2384" s="451" t="s">
        <v>11276</v>
      </c>
      <c r="T2384" s="1313">
        <v>44373</v>
      </c>
      <c r="U2384" s="1329">
        <v>44373</v>
      </c>
      <c r="V2384" s="904" t="s">
        <v>24</v>
      </c>
      <c r="W2384" s="136" t="s">
        <v>24</v>
      </c>
      <c r="X2384" s="200"/>
      <c r="Y2384" s="201"/>
      <c r="Z2384" s="202"/>
      <c r="AA2384" s="1319" t="s">
        <v>928</v>
      </c>
      <c r="AB2384" s="1319" t="s">
        <v>24</v>
      </c>
      <c r="AC2384" s="1319" t="s">
        <v>24</v>
      </c>
      <c r="AD2384" s="1319" t="s">
        <v>24</v>
      </c>
      <c r="AE2384" s="1319" t="s">
        <v>24</v>
      </c>
      <c r="AF2384" s="1319" t="s">
        <v>24</v>
      </c>
      <c r="AG2384" s="375" t="s">
        <v>24</v>
      </c>
      <c r="AH2384" s="350"/>
      <c r="AI2384" s="244" t="str">
        <f t="shared" ref="AI2384:AI2447" si="209">+CONCATENATE(AA2384,AB2384,AC2384,AD2384,AE2384,AF2384,AG2384)</f>
        <v>DZ 85 - DZ 375------</v>
      </c>
      <c r="AJ2384" s="209">
        <f t="shared" si="208"/>
        <v>43243</v>
      </c>
      <c r="AK2384" s="1311" t="s">
        <v>24</v>
      </c>
      <c r="AL2384" s="742">
        <v>43250</v>
      </c>
      <c r="AM2384" s="230"/>
      <c r="AN2384" s="232"/>
      <c r="AO2384" s="232"/>
      <c r="AP2384" s="230"/>
      <c r="AQ2384" s="462" t="s">
        <v>3094</v>
      </c>
      <c r="AR2384" s="230"/>
      <c r="AS2384" s="230"/>
      <c r="AT2384" s="230"/>
      <c r="AU2384" s="230"/>
      <c r="AV2384" s="177"/>
      <c r="AW2384" s="177"/>
      <c r="AX2384" s="177"/>
      <c r="AY2384" s="885"/>
      <c r="AZ2384" s="177"/>
    </row>
    <row r="2385" spans="2:52" ht="15" customHeight="1">
      <c r="B2385" s="1310">
        <v>2379</v>
      </c>
      <c r="C2385" s="548" t="s">
        <v>10771</v>
      </c>
      <c r="D2385" s="591" t="s">
        <v>943</v>
      </c>
      <c r="E2385" s="531" t="s">
        <v>4222</v>
      </c>
      <c r="F2385" s="472" t="s">
        <v>10772</v>
      </c>
      <c r="G2385" s="509" t="s">
        <v>102</v>
      </c>
      <c r="H2385" s="522" t="s">
        <v>24</v>
      </c>
      <c r="I2385" s="735">
        <v>34018</v>
      </c>
      <c r="J2385" s="903">
        <f t="shared" ca="1" si="205"/>
        <v>29</v>
      </c>
      <c r="K2385" s="176" t="s">
        <v>24</v>
      </c>
      <c r="L2385" s="170" t="s">
        <v>24</v>
      </c>
      <c r="M2385" s="173" t="s">
        <v>24</v>
      </c>
      <c r="N2385" s="579">
        <v>42744</v>
      </c>
      <c r="O2385" s="1311" t="s">
        <v>24</v>
      </c>
      <c r="P2385" s="1311" t="s">
        <v>24</v>
      </c>
      <c r="Q2385" s="198" t="str">
        <f t="shared" si="206"/>
        <v>-</v>
      </c>
      <c r="R2385" s="181" t="str">
        <f t="shared" ca="1" si="207"/>
        <v>TIDAK MCU</v>
      </c>
      <c r="S2385" s="451" t="s">
        <v>24</v>
      </c>
      <c r="T2385" s="1313">
        <v>44610</v>
      </c>
      <c r="U2385" s="1329" t="s">
        <v>99</v>
      </c>
      <c r="V2385" s="904" t="s">
        <v>24</v>
      </c>
      <c r="W2385" s="136" t="s">
        <v>24</v>
      </c>
      <c r="X2385" s="200"/>
      <c r="Y2385" s="201"/>
      <c r="Z2385" s="202"/>
      <c r="AA2385" s="1319" t="s">
        <v>24</v>
      </c>
      <c r="AB2385" s="1319" t="s">
        <v>24</v>
      </c>
      <c r="AC2385" s="1319" t="s">
        <v>24</v>
      </c>
      <c r="AD2385" s="1319" t="s">
        <v>24</v>
      </c>
      <c r="AE2385" s="1319" t="s">
        <v>24</v>
      </c>
      <c r="AF2385" s="1319" t="s">
        <v>24</v>
      </c>
      <c r="AG2385" s="375" t="s">
        <v>24</v>
      </c>
      <c r="AH2385" s="350"/>
      <c r="AI2385" s="244" t="str">
        <f t="shared" si="209"/>
        <v>-------</v>
      </c>
      <c r="AJ2385" s="209">
        <f t="shared" si="208"/>
        <v>42744</v>
      </c>
      <c r="AK2385" s="1330" t="s">
        <v>24</v>
      </c>
      <c r="AL2385" s="670" t="s">
        <v>24</v>
      </c>
      <c r="AM2385" s="230"/>
      <c r="AN2385" s="232"/>
      <c r="AO2385" s="232"/>
      <c r="AP2385" s="230"/>
      <c r="AQ2385" s="1231" t="s">
        <v>3094</v>
      </c>
      <c r="AR2385" s="230"/>
      <c r="AS2385" s="230"/>
      <c r="AT2385" s="230"/>
      <c r="AU2385" s="230"/>
      <c r="AV2385" s="885"/>
      <c r="AW2385" s="885"/>
      <c r="AX2385" s="885"/>
      <c r="AY2385" s="885"/>
      <c r="AZ2385" s="177"/>
    </row>
    <row r="2386" spans="2:52" ht="15" customHeight="1">
      <c r="B2386" s="1310">
        <v>2380</v>
      </c>
      <c r="C2386" s="548" t="s">
        <v>10773</v>
      </c>
      <c r="D2386" s="591" t="s">
        <v>230</v>
      </c>
      <c r="E2386" s="557" t="s">
        <v>4222</v>
      </c>
      <c r="F2386" s="472" t="s">
        <v>10774</v>
      </c>
      <c r="G2386" s="509" t="s">
        <v>102</v>
      </c>
      <c r="H2386" s="522" t="s">
        <v>24</v>
      </c>
      <c r="I2386" s="735">
        <v>35955</v>
      </c>
      <c r="J2386" s="231">
        <f t="shared" ca="1" si="205"/>
        <v>23</v>
      </c>
      <c r="K2386" s="176" t="s">
        <v>24</v>
      </c>
      <c r="L2386" s="170" t="s">
        <v>24</v>
      </c>
      <c r="M2386" s="173" t="s">
        <v>24</v>
      </c>
      <c r="N2386" s="579">
        <v>43312</v>
      </c>
      <c r="O2386" s="1311" t="s">
        <v>24</v>
      </c>
      <c r="P2386" s="1311" t="s">
        <v>24</v>
      </c>
      <c r="Q2386" s="198" t="str">
        <f t="shared" si="206"/>
        <v>-</v>
      </c>
      <c r="R2386" s="181" t="str">
        <f t="shared" ca="1" si="207"/>
        <v>TIDAK MCU</v>
      </c>
      <c r="S2386" s="451" t="s">
        <v>11277</v>
      </c>
      <c r="T2386" s="1313">
        <v>44356</v>
      </c>
      <c r="U2386" s="1329">
        <v>44356</v>
      </c>
      <c r="V2386" s="1330" t="s">
        <v>24</v>
      </c>
      <c r="W2386" s="136" t="s">
        <v>24</v>
      </c>
      <c r="X2386" s="200"/>
      <c r="Y2386" s="201"/>
      <c r="Z2386" s="202"/>
      <c r="AA2386" s="1319" t="s">
        <v>928</v>
      </c>
      <c r="AB2386" s="1319" t="s">
        <v>24</v>
      </c>
      <c r="AC2386" s="1319" t="s">
        <v>24</v>
      </c>
      <c r="AD2386" s="1319" t="s">
        <v>24</v>
      </c>
      <c r="AE2386" s="1319" t="s">
        <v>24</v>
      </c>
      <c r="AF2386" s="1319" t="s">
        <v>24</v>
      </c>
      <c r="AG2386" s="375" t="s">
        <v>24</v>
      </c>
      <c r="AH2386" s="350"/>
      <c r="AI2386" s="244" t="str">
        <f t="shared" si="209"/>
        <v>DZ 85 - DZ 375------</v>
      </c>
      <c r="AJ2386" s="209">
        <f t="shared" si="208"/>
        <v>43312</v>
      </c>
      <c r="AK2386" s="451">
        <v>43985</v>
      </c>
      <c r="AL2386" s="742">
        <v>43319</v>
      </c>
      <c r="AM2386" s="230"/>
      <c r="AN2386" s="232"/>
      <c r="AO2386" s="232"/>
      <c r="AP2386" s="230"/>
      <c r="AQ2386" s="462" t="s">
        <v>3094</v>
      </c>
      <c r="AR2386" s="230"/>
      <c r="AS2386" s="230"/>
      <c r="AT2386" s="230"/>
      <c r="AU2386" s="230"/>
      <c r="AV2386" s="177"/>
      <c r="AW2386" s="177"/>
      <c r="AX2386" s="177"/>
      <c r="AY2386" s="177"/>
      <c r="AZ2386" s="177"/>
    </row>
    <row r="2387" spans="2:52" ht="15" customHeight="1">
      <c r="B2387" s="1310">
        <v>2381</v>
      </c>
      <c r="C2387" s="548" t="s">
        <v>10775</v>
      </c>
      <c r="D2387" s="591" t="s">
        <v>230</v>
      </c>
      <c r="E2387" s="557" t="s">
        <v>4222</v>
      </c>
      <c r="F2387" s="472" t="s">
        <v>10776</v>
      </c>
      <c r="G2387" s="509" t="s">
        <v>102</v>
      </c>
      <c r="H2387" s="522" t="s">
        <v>24</v>
      </c>
      <c r="I2387" s="735">
        <v>35200</v>
      </c>
      <c r="J2387" s="903">
        <f t="shared" ca="1" si="205"/>
        <v>25</v>
      </c>
      <c r="K2387" s="315" t="s">
        <v>24</v>
      </c>
      <c r="L2387" s="325" t="s">
        <v>24</v>
      </c>
      <c r="M2387" s="335" t="s">
        <v>24</v>
      </c>
      <c r="N2387" s="579">
        <v>43320</v>
      </c>
      <c r="O2387" s="1311" t="s">
        <v>24</v>
      </c>
      <c r="P2387" s="1311" t="s">
        <v>24</v>
      </c>
      <c r="Q2387" s="198" t="str">
        <f t="shared" si="206"/>
        <v>-</v>
      </c>
      <c r="R2387" s="181" t="str">
        <f t="shared" ca="1" si="207"/>
        <v>TIDAK MCU</v>
      </c>
      <c r="S2387" s="451" t="s">
        <v>11278</v>
      </c>
      <c r="T2387" s="904">
        <v>44331</v>
      </c>
      <c r="U2387" s="1329">
        <v>44331</v>
      </c>
      <c r="V2387" s="1330" t="s">
        <v>24</v>
      </c>
      <c r="W2387" s="136" t="s">
        <v>24</v>
      </c>
      <c r="X2387" s="200"/>
      <c r="Y2387" s="201"/>
      <c r="Z2387" s="202"/>
      <c r="AA2387" s="1319" t="s">
        <v>9107</v>
      </c>
      <c r="AB2387" s="1319" t="s">
        <v>24</v>
      </c>
      <c r="AC2387" s="1319" t="s">
        <v>24</v>
      </c>
      <c r="AD2387" s="1319" t="s">
        <v>24</v>
      </c>
      <c r="AE2387" s="1319" t="s">
        <v>24</v>
      </c>
      <c r="AF2387" s="1319" t="s">
        <v>24</v>
      </c>
      <c r="AG2387" s="375" t="s">
        <v>24</v>
      </c>
      <c r="AH2387" s="350"/>
      <c r="AI2387" s="244" t="str">
        <f t="shared" si="209"/>
        <v>HD 465------</v>
      </c>
      <c r="AJ2387" s="1307">
        <f t="shared" si="208"/>
        <v>43320</v>
      </c>
      <c r="AK2387" s="1311" t="s">
        <v>24</v>
      </c>
      <c r="AL2387" s="742">
        <v>43327</v>
      </c>
      <c r="AM2387" s="230"/>
      <c r="AN2387" s="232"/>
      <c r="AO2387" s="232"/>
      <c r="AP2387" s="230"/>
      <c r="AQ2387" s="462" t="s">
        <v>3094</v>
      </c>
      <c r="AR2387" s="230"/>
      <c r="AS2387" s="230"/>
      <c r="AT2387" s="230"/>
      <c r="AU2387" s="230"/>
      <c r="AV2387" s="885"/>
      <c r="AW2387" s="885"/>
      <c r="AX2387" s="885"/>
      <c r="AY2387" s="885"/>
      <c r="AZ2387" s="177"/>
    </row>
    <row r="2388" spans="2:52" ht="15" customHeight="1">
      <c r="B2388" s="1310">
        <v>2382</v>
      </c>
      <c r="C2388" s="548" t="s">
        <v>10777</v>
      </c>
      <c r="D2388" s="591" t="s">
        <v>230</v>
      </c>
      <c r="E2388" s="531" t="s">
        <v>4222</v>
      </c>
      <c r="F2388" s="472" t="s">
        <v>10778</v>
      </c>
      <c r="G2388" s="509" t="s">
        <v>102</v>
      </c>
      <c r="H2388" s="522" t="s">
        <v>24</v>
      </c>
      <c r="I2388" s="735">
        <v>36207</v>
      </c>
      <c r="J2388" s="231">
        <f t="shared" ca="1" si="205"/>
        <v>23</v>
      </c>
      <c r="K2388" s="176" t="s">
        <v>24</v>
      </c>
      <c r="L2388" s="170" t="s">
        <v>24</v>
      </c>
      <c r="M2388" s="173" t="s">
        <v>24</v>
      </c>
      <c r="N2388" s="579">
        <v>43337</v>
      </c>
      <c r="O2388" s="1311" t="s">
        <v>24</v>
      </c>
      <c r="P2388" s="1311" t="s">
        <v>24</v>
      </c>
      <c r="Q2388" s="198" t="str">
        <f t="shared" si="206"/>
        <v>-</v>
      </c>
      <c r="R2388" s="181" t="str">
        <f t="shared" ca="1" si="207"/>
        <v>TIDAK MCU</v>
      </c>
      <c r="S2388" s="451" t="s">
        <v>11279</v>
      </c>
      <c r="T2388" s="1330">
        <v>44608</v>
      </c>
      <c r="U2388" s="1329">
        <v>44608</v>
      </c>
      <c r="V2388" s="1330" t="s">
        <v>24</v>
      </c>
      <c r="W2388" s="136" t="s">
        <v>24</v>
      </c>
      <c r="X2388" s="200"/>
      <c r="Y2388" s="201"/>
      <c r="Z2388" s="202"/>
      <c r="AA2388" s="1319" t="s">
        <v>9107</v>
      </c>
      <c r="AB2388" s="1319" t="s">
        <v>24</v>
      </c>
      <c r="AC2388" s="1319" t="s">
        <v>24</v>
      </c>
      <c r="AD2388" s="1319" t="s">
        <v>24</v>
      </c>
      <c r="AE2388" s="1319" t="s">
        <v>24</v>
      </c>
      <c r="AF2388" s="1319" t="s">
        <v>24</v>
      </c>
      <c r="AG2388" s="375" t="s">
        <v>24</v>
      </c>
      <c r="AH2388" s="350"/>
      <c r="AI2388" s="244" t="str">
        <f t="shared" si="209"/>
        <v>HD 465------</v>
      </c>
      <c r="AJ2388" s="209">
        <f t="shared" si="208"/>
        <v>43337</v>
      </c>
      <c r="AK2388" s="1311" t="s">
        <v>24</v>
      </c>
      <c r="AL2388" s="742">
        <v>43344</v>
      </c>
      <c r="AM2388" s="230"/>
      <c r="AN2388" s="232"/>
      <c r="AO2388" s="232"/>
      <c r="AP2388" s="230"/>
      <c r="AQ2388" s="462" t="s">
        <v>3094</v>
      </c>
      <c r="AR2388" s="230"/>
      <c r="AS2388" s="230"/>
      <c r="AT2388" s="230"/>
      <c r="AU2388" s="230"/>
      <c r="AV2388" s="177"/>
      <c r="AW2388" s="177"/>
      <c r="AX2388" s="177"/>
      <c r="AY2388" s="177"/>
      <c r="AZ2388" s="177"/>
    </row>
    <row r="2389" spans="2:52" ht="15" customHeight="1">
      <c r="B2389" s="1310">
        <v>2383</v>
      </c>
      <c r="C2389" s="548" t="s">
        <v>10779</v>
      </c>
      <c r="D2389" s="591" t="s">
        <v>230</v>
      </c>
      <c r="E2389" s="531" t="s">
        <v>4222</v>
      </c>
      <c r="F2389" s="472" t="s">
        <v>10780</v>
      </c>
      <c r="G2389" s="509" t="s">
        <v>102</v>
      </c>
      <c r="H2389" s="522" t="s">
        <v>24</v>
      </c>
      <c r="I2389" s="735">
        <v>35638</v>
      </c>
      <c r="J2389" s="903">
        <f t="shared" ca="1" si="205"/>
        <v>24</v>
      </c>
      <c r="K2389" s="176" t="s">
        <v>24</v>
      </c>
      <c r="L2389" s="170" t="s">
        <v>24</v>
      </c>
      <c r="M2389" s="173" t="s">
        <v>24</v>
      </c>
      <c r="N2389" s="579">
        <v>43337</v>
      </c>
      <c r="O2389" s="1311" t="s">
        <v>24</v>
      </c>
      <c r="P2389" s="1311" t="s">
        <v>24</v>
      </c>
      <c r="Q2389" s="198" t="str">
        <f t="shared" si="206"/>
        <v>-</v>
      </c>
      <c r="R2389" s="181" t="str">
        <f t="shared" ca="1" si="207"/>
        <v>TIDAK MCU</v>
      </c>
      <c r="S2389" s="451" t="s">
        <v>11280</v>
      </c>
      <c r="T2389" s="1313">
        <v>44404</v>
      </c>
      <c r="U2389" s="1329">
        <v>44404</v>
      </c>
      <c r="V2389" s="1330" t="s">
        <v>24</v>
      </c>
      <c r="W2389" s="136" t="s">
        <v>24</v>
      </c>
      <c r="X2389" s="200"/>
      <c r="Y2389" s="201"/>
      <c r="Z2389" s="202"/>
      <c r="AA2389" s="1319" t="s">
        <v>9107</v>
      </c>
      <c r="AB2389" s="1319" t="s">
        <v>24</v>
      </c>
      <c r="AC2389" s="1319" t="s">
        <v>24</v>
      </c>
      <c r="AD2389" s="1319" t="s">
        <v>24</v>
      </c>
      <c r="AE2389" s="1319" t="s">
        <v>24</v>
      </c>
      <c r="AF2389" s="1319" t="s">
        <v>24</v>
      </c>
      <c r="AG2389" s="375" t="s">
        <v>24</v>
      </c>
      <c r="AH2389" s="350"/>
      <c r="AI2389" s="244" t="str">
        <f t="shared" si="209"/>
        <v>HD 465------</v>
      </c>
      <c r="AJ2389" s="209">
        <f t="shared" si="208"/>
        <v>43337</v>
      </c>
      <c r="AK2389" s="1311" t="s">
        <v>24</v>
      </c>
      <c r="AL2389" s="742">
        <v>43344</v>
      </c>
      <c r="AM2389" s="230"/>
      <c r="AN2389" s="232"/>
      <c r="AO2389" s="232"/>
      <c r="AP2389" s="230"/>
      <c r="AQ2389" s="1231" t="s">
        <v>3094</v>
      </c>
      <c r="AR2389" s="230"/>
      <c r="AS2389" s="230"/>
      <c r="AT2389" s="230"/>
      <c r="AU2389" s="230"/>
      <c r="AV2389" s="885"/>
      <c r="AW2389" s="885"/>
      <c r="AX2389" s="885"/>
      <c r="AY2389" s="885"/>
      <c r="AZ2389" s="177"/>
    </row>
    <row r="2390" spans="2:52" ht="15" customHeight="1">
      <c r="B2390" s="1310">
        <v>2384</v>
      </c>
      <c r="C2390" s="548" t="s">
        <v>10781</v>
      </c>
      <c r="D2390" s="591" t="s">
        <v>230</v>
      </c>
      <c r="E2390" s="531" t="s">
        <v>4222</v>
      </c>
      <c r="F2390" s="472" t="s">
        <v>10782</v>
      </c>
      <c r="G2390" s="509" t="s">
        <v>102</v>
      </c>
      <c r="H2390" s="522" t="s">
        <v>24</v>
      </c>
      <c r="I2390" s="735">
        <v>35331</v>
      </c>
      <c r="J2390" s="231">
        <f t="shared" ca="1" si="205"/>
        <v>25</v>
      </c>
      <c r="K2390" s="176" t="s">
        <v>24</v>
      </c>
      <c r="L2390" s="170" t="s">
        <v>24</v>
      </c>
      <c r="M2390" s="173" t="s">
        <v>24</v>
      </c>
      <c r="N2390" s="579">
        <v>43325</v>
      </c>
      <c r="O2390" s="1311" t="s">
        <v>24</v>
      </c>
      <c r="P2390" s="1311" t="s">
        <v>24</v>
      </c>
      <c r="Q2390" s="198" t="str">
        <f t="shared" si="206"/>
        <v>-</v>
      </c>
      <c r="R2390" s="181" t="str">
        <f t="shared" ca="1" si="207"/>
        <v>TIDAK MCU</v>
      </c>
      <c r="S2390" s="451" t="s">
        <v>11281</v>
      </c>
      <c r="T2390" s="1330">
        <v>44462</v>
      </c>
      <c r="U2390" s="1329">
        <v>44462</v>
      </c>
      <c r="V2390" s="1330" t="s">
        <v>24</v>
      </c>
      <c r="W2390" s="136" t="s">
        <v>24</v>
      </c>
      <c r="X2390" s="200"/>
      <c r="Y2390" s="201"/>
      <c r="Z2390" s="202"/>
      <c r="AA2390" s="216" t="s">
        <v>9141</v>
      </c>
      <c r="AB2390" s="216" t="s">
        <v>6967</v>
      </c>
      <c r="AC2390" s="1319" t="s">
        <v>24</v>
      </c>
      <c r="AD2390" s="1319" t="s">
        <v>24</v>
      </c>
      <c r="AE2390" s="1319" t="s">
        <v>24</v>
      </c>
      <c r="AF2390" s="1319" t="s">
        <v>24</v>
      </c>
      <c r="AG2390" s="375" t="s">
        <v>24</v>
      </c>
      <c r="AH2390" s="350"/>
      <c r="AI2390" s="244" t="str">
        <f t="shared" si="209"/>
        <v>PC 200 - PC 800HITACHI ZX 870-----</v>
      </c>
      <c r="AJ2390" s="1315">
        <f t="shared" si="208"/>
        <v>43325</v>
      </c>
      <c r="AK2390" s="1311" t="s">
        <v>24</v>
      </c>
      <c r="AL2390" s="742">
        <v>43332</v>
      </c>
      <c r="AM2390" s="230"/>
      <c r="AN2390" s="232"/>
      <c r="AO2390" s="232"/>
      <c r="AP2390" s="230"/>
      <c r="AQ2390" s="1231" t="s">
        <v>3094</v>
      </c>
      <c r="AR2390" s="230"/>
      <c r="AS2390" s="230"/>
      <c r="AT2390" s="230"/>
      <c r="AU2390" s="230"/>
      <c r="AV2390" s="177"/>
      <c r="AW2390" s="177"/>
      <c r="AX2390" s="177"/>
      <c r="AY2390" s="177"/>
      <c r="AZ2390" s="177"/>
    </row>
    <row r="2391" spans="2:52" ht="15" customHeight="1">
      <c r="B2391" s="1310">
        <v>2385</v>
      </c>
      <c r="C2391" s="548" t="s">
        <v>10783</v>
      </c>
      <c r="D2391" s="360" t="s">
        <v>230</v>
      </c>
      <c r="E2391" s="531" t="s">
        <v>4222</v>
      </c>
      <c r="F2391" s="509" t="s">
        <v>10784</v>
      </c>
      <c r="G2391" s="509" t="s">
        <v>102</v>
      </c>
      <c r="H2391" s="522" t="s">
        <v>24</v>
      </c>
      <c r="I2391" s="735">
        <v>35278</v>
      </c>
      <c r="J2391" s="903">
        <f t="shared" ca="1" si="205"/>
        <v>25</v>
      </c>
      <c r="K2391" s="176" t="s">
        <v>24</v>
      </c>
      <c r="L2391" s="170" t="s">
        <v>24</v>
      </c>
      <c r="M2391" s="173" t="s">
        <v>24</v>
      </c>
      <c r="N2391" s="579">
        <v>43369</v>
      </c>
      <c r="O2391" s="1311" t="s">
        <v>24</v>
      </c>
      <c r="P2391" s="1311" t="s">
        <v>24</v>
      </c>
      <c r="Q2391" s="198" t="str">
        <f t="shared" si="206"/>
        <v>-</v>
      </c>
      <c r="R2391" s="181" t="str">
        <f t="shared" ca="1" si="207"/>
        <v>TIDAK MCU</v>
      </c>
      <c r="S2391" s="451" t="s">
        <v>11282</v>
      </c>
      <c r="T2391" s="1313">
        <v>44409</v>
      </c>
      <c r="U2391" s="1329">
        <v>44409</v>
      </c>
      <c r="V2391" s="904" t="s">
        <v>24</v>
      </c>
      <c r="W2391" s="136" t="s">
        <v>24</v>
      </c>
      <c r="X2391" s="200"/>
      <c r="Y2391" s="201"/>
      <c r="Z2391" s="202"/>
      <c r="AA2391" s="1319" t="s">
        <v>6979</v>
      </c>
      <c r="AB2391" s="1319" t="s">
        <v>24</v>
      </c>
      <c r="AC2391" s="1319" t="s">
        <v>24</v>
      </c>
      <c r="AD2391" s="1319" t="s">
        <v>24</v>
      </c>
      <c r="AE2391" s="1319" t="s">
        <v>24</v>
      </c>
      <c r="AF2391" s="1319" t="s">
        <v>24</v>
      </c>
      <c r="AG2391" s="375" t="s">
        <v>24</v>
      </c>
      <c r="AH2391" s="350"/>
      <c r="AI2391" s="244" t="str">
        <f t="shared" si="209"/>
        <v>DZ 85, DZ 155------</v>
      </c>
      <c r="AJ2391" s="209">
        <f t="shared" si="208"/>
        <v>43369</v>
      </c>
      <c r="AK2391" s="1311" t="s">
        <v>24</v>
      </c>
      <c r="AL2391" s="742">
        <v>43376</v>
      </c>
      <c r="AM2391" s="230"/>
      <c r="AN2391" s="232"/>
      <c r="AO2391" s="232"/>
      <c r="AP2391" s="230"/>
      <c r="AQ2391" s="213"/>
      <c r="AR2391" s="230"/>
      <c r="AS2391" s="230"/>
      <c r="AT2391" s="230"/>
      <c r="AU2391" s="230"/>
      <c r="AV2391" s="885"/>
      <c r="AW2391" s="885"/>
      <c r="AX2391" s="885"/>
      <c r="AY2391" s="885"/>
      <c r="AZ2391" s="177"/>
    </row>
    <row r="2392" spans="2:52" ht="15" customHeight="1">
      <c r="B2392" s="1310">
        <v>2386</v>
      </c>
      <c r="C2392" s="548" t="s">
        <v>10785</v>
      </c>
      <c r="D2392" s="591" t="s">
        <v>230</v>
      </c>
      <c r="E2392" s="531" t="s">
        <v>4222</v>
      </c>
      <c r="F2392" s="472" t="s">
        <v>10786</v>
      </c>
      <c r="G2392" s="509" t="s">
        <v>102</v>
      </c>
      <c r="H2392" s="522" t="s">
        <v>24</v>
      </c>
      <c r="I2392" s="735">
        <v>36107</v>
      </c>
      <c r="J2392" s="903">
        <f t="shared" ca="1" si="205"/>
        <v>23</v>
      </c>
      <c r="K2392" s="315" t="s">
        <v>24</v>
      </c>
      <c r="L2392" s="325" t="s">
        <v>24</v>
      </c>
      <c r="M2392" s="335" t="s">
        <v>24</v>
      </c>
      <c r="N2392" s="579">
        <v>43337</v>
      </c>
      <c r="O2392" s="1311" t="s">
        <v>24</v>
      </c>
      <c r="P2392" s="1311" t="s">
        <v>24</v>
      </c>
      <c r="Q2392" s="198" t="str">
        <f t="shared" si="206"/>
        <v>-</v>
      </c>
      <c r="R2392" s="181" t="str">
        <f t="shared" ca="1" si="207"/>
        <v>TIDAK MCU</v>
      </c>
      <c r="S2392" s="451" t="s">
        <v>11283</v>
      </c>
      <c r="T2392" s="1313">
        <v>44508</v>
      </c>
      <c r="U2392" s="1329">
        <v>44508</v>
      </c>
      <c r="V2392" s="904" t="s">
        <v>24</v>
      </c>
      <c r="W2392" s="136" t="s">
        <v>24</v>
      </c>
      <c r="X2392" s="200"/>
      <c r="Y2392" s="201"/>
      <c r="Z2392" s="202"/>
      <c r="AA2392" s="1319" t="s">
        <v>9107</v>
      </c>
      <c r="AB2392" s="1319" t="s">
        <v>24</v>
      </c>
      <c r="AC2392" s="1319" t="s">
        <v>24</v>
      </c>
      <c r="AD2392" s="1319" t="s">
        <v>24</v>
      </c>
      <c r="AE2392" s="1319" t="s">
        <v>24</v>
      </c>
      <c r="AF2392" s="1319" t="s">
        <v>24</v>
      </c>
      <c r="AG2392" s="375" t="s">
        <v>24</v>
      </c>
      <c r="AH2392" s="350"/>
      <c r="AI2392" s="244" t="str">
        <f t="shared" si="209"/>
        <v>HD 465------</v>
      </c>
      <c r="AJ2392" s="209">
        <f t="shared" si="208"/>
        <v>43337</v>
      </c>
      <c r="AK2392" s="1311" t="s">
        <v>24</v>
      </c>
      <c r="AL2392" s="742">
        <v>43344</v>
      </c>
      <c r="AM2392" s="230"/>
      <c r="AN2392" s="232"/>
      <c r="AO2392" s="232"/>
      <c r="AP2392" s="230"/>
      <c r="AQ2392" s="230"/>
      <c r="AR2392" s="230"/>
      <c r="AS2392" s="230"/>
      <c r="AT2392" s="230"/>
      <c r="AU2392" s="230"/>
      <c r="AV2392" s="885"/>
      <c r="AW2392" s="885"/>
      <c r="AX2392" s="885"/>
      <c r="AY2392" s="885"/>
      <c r="AZ2392" s="177"/>
    </row>
    <row r="2393" spans="2:52" ht="15" customHeight="1">
      <c r="B2393" s="1310">
        <v>2387</v>
      </c>
      <c r="C2393" s="548" t="s">
        <v>10787</v>
      </c>
      <c r="D2393" s="591" t="s">
        <v>230</v>
      </c>
      <c r="E2393" s="531" t="s">
        <v>4222</v>
      </c>
      <c r="F2393" s="472" t="s">
        <v>10788</v>
      </c>
      <c r="G2393" s="509" t="s">
        <v>102</v>
      </c>
      <c r="H2393" s="522" t="s">
        <v>24</v>
      </c>
      <c r="I2393" s="735">
        <v>35025</v>
      </c>
      <c r="J2393" s="231">
        <f t="shared" ca="1" si="205"/>
        <v>26</v>
      </c>
      <c r="K2393" s="315" t="s">
        <v>24</v>
      </c>
      <c r="L2393" s="325" t="s">
        <v>24</v>
      </c>
      <c r="M2393" s="335" t="s">
        <v>24</v>
      </c>
      <c r="N2393" s="579">
        <v>43376</v>
      </c>
      <c r="O2393" s="1311" t="s">
        <v>24</v>
      </c>
      <c r="P2393" s="1311" t="s">
        <v>24</v>
      </c>
      <c r="Q2393" s="198" t="str">
        <f t="shared" si="206"/>
        <v>-</v>
      </c>
      <c r="R2393" s="181" t="str">
        <f t="shared" ca="1" si="207"/>
        <v>TIDAK MCU</v>
      </c>
      <c r="S2393" s="451" t="s">
        <v>11284</v>
      </c>
      <c r="T2393" s="1313">
        <v>44522</v>
      </c>
      <c r="U2393" s="1329">
        <v>44522</v>
      </c>
      <c r="V2393" s="1330" t="s">
        <v>24</v>
      </c>
      <c r="W2393" s="136" t="s">
        <v>24</v>
      </c>
      <c r="X2393" s="200"/>
      <c r="Y2393" s="201"/>
      <c r="Z2393" s="202"/>
      <c r="AA2393" s="1319" t="s">
        <v>926</v>
      </c>
      <c r="AB2393" s="1319" t="s">
        <v>24</v>
      </c>
      <c r="AC2393" s="1319" t="s">
        <v>24</v>
      </c>
      <c r="AD2393" s="1319" t="s">
        <v>24</v>
      </c>
      <c r="AE2393" s="1319" t="s">
        <v>24</v>
      </c>
      <c r="AF2393" s="1319" t="s">
        <v>24</v>
      </c>
      <c r="AG2393" s="375" t="s">
        <v>24</v>
      </c>
      <c r="AH2393" s="350"/>
      <c r="AI2393" s="244" t="str">
        <f t="shared" si="209"/>
        <v>HD 465, HD 785------</v>
      </c>
      <c r="AJ2393" s="209">
        <f t="shared" si="208"/>
        <v>43376</v>
      </c>
      <c r="AK2393" s="1311" t="s">
        <v>24</v>
      </c>
      <c r="AL2393" s="742">
        <v>43383</v>
      </c>
      <c r="AM2393" s="230"/>
      <c r="AN2393" s="232"/>
      <c r="AO2393" s="232"/>
      <c r="AP2393" s="230"/>
      <c r="AQ2393" s="230" t="s">
        <v>3094</v>
      </c>
      <c r="AR2393" s="230"/>
      <c r="AS2393" s="230"/>
      <c r="AT2393" s="230"/>
      <c r="AU2393" s="230"/>
      <c r="AV2393" s="177"/>
      <c r="AW2393" s="177"/>
      <c r="AX2393" s="177"/>
      <c r="AY2393" s="177"/>
      <c r="AZ2393" s="177"/>
    </row>
    <row r="2394" spans="2:52" ht="15" customHeight="1">
      <c r="B2394" s="1310">
        <v>2388</v>
      </c>
      <c r="C2394" s="548" t="s">
        <v>10789</v>
      </c>
      <c r="D2394" s="591" t="s">
        <v>230</v>
      </c>
      <c r="E2394" s="531" t="s">
        <v>4222</v>
      </c>
      <c r="F2394" s="472" t="s">
        <v>10790</v>
      </c>
      <c r="G2394" s="509" t="s">
        <v>102</v>
      </c>
      <c r="H2394" s="522" t="s">
        <v>24</v>
      </c>
      <c r="I2394" s="735">
        <v>35013</v>
      </c>
      <c r="J2394" s="903">
        <f t="shared" ca="1" si="205"/>
        <v>26</v>
      </c>
      <c r="K2394" s="176" t="s">
        <v>24</v>
      </c>
      <c r="L2394" s="170" t="s">
        <v>24</v>
      </c>
      <c r="M2394" s="173" t="s">
        <v>24</v>
      </c>
      <c r="N2394" s="579">
        <v>43381</v>
      </c>
      <c r="O2394" s="1311" t="s">
        <v>24</v>
      </c>
      <c r="P2394" s="1311" t="s">
        <v>24</v>
      </c>
      <c r="Q2394" s="198" t="str">
        <f t="shared" si="206"/>
        <v>-</v>
      </c>
      <c r="R2394" s="181" t="str">
        <f t="shared" ca="1" si="207"/>
        <v>TIDAK MCU</v>
      </c>
      <c r="S2394" s="451" t="s">
        <v>11285</v>
      </c>
      <c r="T2394" s="1313">
        <v>44510</v>
      </c>
      <c r="U2394" s="1329">
        <v>44510</v>
      </c>
      <c r="V2394" s="904" t="s">
        <v>24</v>
      </c>
      <c r="W2394" s="136" t="s">
        <v>24</v>
      </c>
      <c r="X2394" s="200"/>
      <c r="Y2394" s="201"/>
      <c r="Z2394" s="202"/>
      <c r="AA2394" s="1319" t="s">
        <v>926</v>
      </c>
      <c r="AB2394" s="1319" t="s">
        <v>24</v>
      </c>
      <c r="AC2394" s="1319" t="s">
        <v>24</v>
      </c>
      <c r="AD2394" s="1319" t="s">
        <v>24</v>
      </c>
      <c r="AE2394" s="1319" t="s">
        <v>24</v>
      </c>
      <c r="AF2394" s="1319" t="s">
        <v>24</v>
      </c>
      <c r="AG2394" s="375" t="s">
        <v>24</v>
      </c>
      <c r="AH2394" s="350"/>
      <c r="AI2394" s="244" t="str">
        <f t="shared" si="209"/>
        <v>HD 465, HD 785------</v>
      </c>
      <c r="AJ2394" s="209">
        <f t="shared" si="208"/>
        <v>43381</v>
      </c>
      <c r="AK2394" s="1311" t="s">
        <v>24</v>
      </c>
      <c r="AL2394" s="742">
        <v>43388</v>
      </c>
      <c r="AM2394" s="230"/>
      <c r="AN2394" s="232"/>
      <c r="AO2394" s="232"/>
      <c r="AP2394" s="230"/>
      <c r="AQ2394" s="230" t="s">
        <v>3094</v>
      </c>
      <c r="AR2394" s="230"/>
      <c r="AS2394" s="230"/>
      <c r="AT2394" s="230"/>
      <c r="AU2394" s="230"/>
      <c r="AV2394" s="885"/>
      <c r="AW2394" s="885"/>
      <c r="AX2394" s="885"/>
      <c r="AY2394" s="885"/>
      <c r="AZ2394" s="177"/>
    </row>
    <row r="2395" spans="2:52" ht="15" customHeight="1">
      <c r="B2395" s="1310">
        <v>2389</v>
      </c>
      <c r="C2395" s="548" t="s">
        <v>10791</v>
      </c>
      <c r="D2395" s="591" t="s">
        <v>230</v>
      </c>
      <c r="E2395" s="557" t="s">
        <v>4222</v>
      </c>
      <c r="F2395" s="1314" t="s">
        <v>10792</v>
      </c>
      <c r="G2395" s="509" t="s">
        <v>102</v>
      </c>
      <c r="H2395" s="522" t="s">
        <v>24</v>
      </c>
      <c r="I2395" s="442">
        <v>33782</v>
      </c>
      <c r="J2395" s="231">
        <f t="shared" ca="1" si="205"/>
        <v>29</v>
      </c>
      <c r="K2395" s="315" t="s">
        <v>24</v>
      </c>
      <c r="L2395" s="325" t="s">
        <v>24</v>
      </c>
      <c r="M2395" s="335" t="s">
        <v>24</v>
      </c>
      <c r="N2395" s="579">
        <v>43274</v>
      </c>
      <c r="O2395" s="1311" t="s">
        <v>24</v>
      </c>
      <c r="P2395" s="1311" t="s">
        <v>24</v>
      </c>
      <c r="Q2395" s="198" t="str">
        <f t="shared" si="206"/>
        <v>-</v>
      </c>
      <c r="R2395" s="181" t="str">
        <f t="shared" ca="1" si="207"/>
        <v>TIDAK MCU</v>
      </c>
      <c r="S2395" s="451" t="s">
        <v>11286</v>
      </c>
      <c r="T2395" s="1313">
        <v>44374</v>
      </c>
      <c r="U2395" s="1329">
        <v>44374</v>
      </c>
      <c r="V2395" s="1313" t="s">
        <v>24</v>
      </c>
      <c r="W2395" s="136" t="s">
        <v>24</v>
      </c>
      <c r="X2395" s="200"/>
      <c r="Y2395" s="201"/>
      <c r="Z2395" s="202"/>
      <c r="AA2395" s="216" t="s">
        <v>9109</v>
      </c>
      <c r="AB2395" s="216" t="s">
        <v>929</v>
      </c>
      <c r="AC2395" s="216" t="s">
        <v>926</v>
      </c>
      <c r="AD2395" s="1319" t="s">
        <v>589</v>
      </c>
      <c r="AE2395" s="1319" t="s">
        <v>24</v>
      </c>
      <c r="AF2395" s="1319" t="s">
        <v>24</v>
      </c>
      <c r="AG2395" s="375" t="s">
        <v>24</v>
      </c>
      <c r="AH2395" s="350"/>
      <c r="AI2395" s="244" t="str">
        <f t="shared" si="209"/>
        <v>GD CAT 14M3GD 705, GD 825HD 465, HD 785DZ 85---</v>
      </c>
      <c r="AJ2395" s="209">
        <f t="shared" si="208"/>
        <v>43274</v>
      </c>
      <c r="AK2395" s="451">
        <v>43985</v>
      </c>
      <c r="AL2395" s="1185">
        <v>43274</v>
      </c>
      <c r="AM2395" s="230"/>
      <c r="AN2395" s="232"/>
      <c r="AO2395" s="232"/>
      <c r="AP2395" s="230"/>
      <c r="AQ2395" s="1231" t="s">
        <v>3094</v>
      </c>
      <c r="AR2395" s="230"/>
      <c r="AS2395" s="230"/>
      <c r="AT2395" s="230"/>
      <c r="AU2395" s="230"/>
      <c r="AV2395" s="177"/>
      <c r="AW2395" s="885"/>
      <c r="AX2395" s="885"/>
      <c r="AY2395" s="885"/>
      <c r="AZ2395" s="177"/>
    </row>
    <row r="2396" spans="2:52" ht="15" customHeight="1">
      <c r="B2396" s="1310">
        <v>2390</v>
      </c>
      <c r="C2396" s="548" t="s">
        <v>10793</v>
      </c>
      <c r="D2396" s="360" t="s">
        <v>230</v>
      </c>
      <c r="E2396" s="531" t="s">
        <v>4222</v>
      </c>
      <c r="F2396" s="1314" t="s">
        <v>10794</v>
      </c>
      <c r="G2396" s="509" t="s">
        <v>102</v>
      </c>
      <c r="H2396" s="522" t="s">
        <v>24</v>
      </c>
      <c r="I2396" s="442">
        <v>34761</v>
      </c>
      <c r="J2396" s="231">
        <f t="shared" ca="1" si="205"/>
        <v>27</v>
      </c>
      <c r="K2396" s="315" t="s">
        <v>24</v>
      </c>
      <c r="L2396" s="325" t="s">
        <v>24</v>
      </c>
      <c r="M2396" s="335" t="s">
        <v>24</v>
      </c>
      <c r="N2396" s="579">
        <v>43571</v>
      </c>
      <c r="O2396" s="1311" t="s">
        <v>24</v>
      </c>
      <c r="P2396" s="1311" t="s">
        <v>24</v>
      </c>
      <c r="Q2396" s="198" t="str">
        <f t="shared" si="206"/>
        <v>-</v>
      </c>
      <c r="R2396" s="181" t="str">
        <f t="shared" ca="1" si="207"/>
        <v>TIDAK MCU</v>
      </c>
      <c r="S2396" s="451" t="s">
        <v>11287</v>
      </c>
      <c r="T2396" s="1313">
        <v>44623</v>
      </c>
      <c r="U2396" s="1329">
        <v>44623</v>
      </c>
      <c r="V2396" s="1313" t="s">
        <v>24</v>
      </c>
      <c r="W2396" s="136" t="s">
        <v>24</v>
      </c>
      <c r="X2396" s="200"/>
      <c r="Y2396" s="201"/>
      <c r="Z2396" s="202"/>
      <c r="AA2396" s="1319" t="s">
        <v>926</v>
      </c>
      <c r="AB2396" s="1319" t="s">
        <v>24</v>
      </c>
      <c r="AC2396" s="1319" t="s">
        <v>24</v>
      </c>
      <c r="AD2396" s="1319" t="s">
        <v>24</v>
      </c>
      <c r="AE2396" s="1319" t="s">
        <v>24</v>
      </c>
      <c r="AF2396" s="1319" t="s">
        <v>24</v>
      </c>
      <c r="AG2396" s="375" t="s">
        <v>24</v>
      </c>
      <c r="AH2396" s="350"/>
      <c r="AI2396" s="244" t="str">
        <f t="shared" si="209"/>
        <v>HD 465, HD 785------</v>
      </c>
      <c r="AJ2396" s="209">
        <f t="shared" si="208"/>
        <v>43571</v>
      </c>
      <c r="AK2396" s="1311" t="s">
        <v>24</v>
      </c>
      <c r="AL2396" s="1185">
        <v>43571</v>
      </c>
      <c r="AM2396" s="230"/>
      <c r="AN2396" s="232"/>
      <c r="AO2396" s="232"/>
      <c r="AP2396" s="230"/>
      <c r="AQ2396" s="1231" t="s">
        <v>3094</v>
      </c>
      <c r="AR2396" s="230"/>
      <c r="AS2396" s="230"/>
      <c r="AT2396" s="230"/>
      <c r="AU2396" s="230"/>
      <c r="AV2396" s="885"/>
      <c r="AW2396" s="885"/>
      <c r="AX2396" s="885"/>
      <c r="AY2396" s="885"/>
      <c r="AZ2396" s="177"/>
    </row>
    <row r="2397" spans="2:52" ht="15" customHeight="1">
      <c r="B2397" s="1310">
        <v>2391</v>
      </c>
      <c r="C2397" s="548" t="s">
        <v>10795</v>
      </c>
      <c r="D2397" s="591" t="s">
        <v>230</v>
      </c>
      <c r="E2397" s="557" t="s">
        <v>4222</v>
      </c>
      <c r="F2397" s="1314" t="s">
        <v>10796</v>
      </c>
      <c r="G2397" s="509" t="s">
        <v>102</v>
      </c>
      <c r="H2397" s="522" t="s">
        <v>24</v>
      </c>
      <c r="I2397" s="442">
        <v>34552</v>
      </c>
      <c r="J2397" s="231">
        <f t="shared" ca="1" si="205"/>
        <v>27</v>
      </c>
      <c r="K2397" s="315" t="s">
        <v>24</v>
      </c>
      <c r="L2397" s="325" t="s">
        <v>24</v>
      </c>
      <c r="M2397" s="335" t="s">
        <v>24</v>
      </c>
      <c r="N2397" s="579">
        <v>43381</v>
      </c>
      <c r="O2397" s="1311" t="s">
        <v>24</v>
      </c>
      <c r="P2397" s="1311" t="s">
        <v>24</v>
      </c>
      <c r="Q2397" s="198" t="str">
        <f t="shared" si="206"/>
        <v>-</v>
      </c>
      <c r="R2397" s="181" t="str">
        <f t="shared" ca="1" si="207"/>
        <v>TIDAK MCU</v>
      </c>
      <c r="S2397" s="451" t="s">
        <v>11288</v>
      </c>
      <c r="T2397" s="1330">
        <v>44414</v>
      </c>
      <c r="U2397" s="1329">
        <v>44414</v>
      </c>
      <c r="V2397" s="1313" t="s">
        <v>24</v>
      </c>
      <c r="W2397" s="136" t="s">
        <v>24</v>
      </c>
      <c r="X2397" s="200"/>
      <c r="Y2397" s="201"/>
      <c r="Z2397" s="202"/>
      <c r="AA2397" s="216" t="s">
        <v>926</v>
      </c>
      <c r="AB2397" s="1966" t="s">
        <v>592</v>
      </c>
      <c r="AC2397" s="1319" t="s">
        <v>24</v>
      </c>
      <c r="AD2397" s="1319" t="s">
        <v>24</v>
      </c>
      <c r="AE2397" s="1319" t="s">
        <v>24</v>
      </c>
      <c r="AF2397" s="1319" t="s">
        <v>24</v>
      </c>
      <c r="AG2397" s="375" t="s">
        <v>24</v>
      </c>
      <c r="AH2397" s="350"/>
      <c r="AI2397" s="244" t="str">
        <f t="shared" si="209"/>
        <v>HD 465, HD 785PC 200, PC 300-----</v>
      </c>
      <c r="AJ2397" s="209">
        <f t="shared" si="208"/>
        <v>43381</v>
      </c>
      <c r="AK2397" s="199">
        <v>43983</v>
      </c>
      <c r="AL2397" s="679">
        <v>43983</v>
      </c>
      <c r="AM2397" s="230"/>
      <c r="AN2397" s="232"/>
      <c r="AO2397" s="232"/>
      <c r="AP2397" s="230" t="s">
        <v>12307</v>
      </c>
      <c r="AQ2397" s="1231" t="s">
        <v>3094</v>
      </c>
      <c r="AR2397" s="230"/>
      <c r="AS2397" s="230"/>
      <c r="AT2397" s="230"/>
      <c r="AU2397" s="230"/>
      <c r="AV2397" s="177"/>
      <c r="AW2397" s="177"/>
      <c r="AX2397" s="177"/>
      <c r="AY2397" s="177"/>
      <c r="AZ2397" s="177"/>
    </row>
    <row r="2398" spans="2:52" ht="15" customHeight="1">
      <c r="B2398" s="1310">
        <v>2392</v>
      </c>
      <c r="C2398" s="548" t="s">
        <v>10797</v>
      </c>
      <c r="D2398" s="591" t="s">
        <v>230</v>
      </c>
      <c r="E2398" s="531" t="s">
        <v>4222</v>
      </c>
      <c r="F2398" s="1314" t="s">
        <v>10798</v>
      </c>
      <c r="G2398" s="509" t="s">
        <v>102</v>
      </c>
      <c r="H2398" s="522" t="s">
        <v>24</v>
      </c>
      <c r="I2398" s="442">
        <v>34533</v>
      </c>
      <c r="J2398" s="903">
        <f t="shared" ca="1" si="205"/>
        <v>27</v>
      </c>
      <c r="K2398" s="176" t="s">
        <v>24</v>
      </c>
      <c r="L2398" s="170" t="s">
        <v>24</v>
      </c>
      <c r="M2398" s="173" t="s">
        <v>24</v>
      </c>
      <c r="N2398" s="579">
        <v>43376</v>
      </c>
      <c r="O2398" s="1311" t="s">
        <v>24</v>
      </c>
      <c r="P2398" s="1311" t="s">
        <v>24</v>
      </c>
      <c r="Q2398" s="198" t="str">
        <f t="shared" si="206"/>
        <v>-</v>
      </c>
      <c r="R2398" s="181" t="str">
        <f t="shared" ca="1" si="207"/>
        <v>TIDAK MCU</v>
      </c>
      <c r="S2398" s="451" t="s">
        <v>11289</v>
      </c>
      <c r="T2398" s="1313">
        <v>44395</v>
      </c>
      <c r="U2398" s="1329">
        <v>44395</v>
      </c>
      <c r="V2398" s="904" t="s">
        <v>24</v>
      </c>
      <c r="W2398" s="136" t="s">
        <v>24</v>
      </c>
      <c r="X2398" s="200"/>
      <c r="Y2398" s="201"/>
      <c r="Z2398" s="202"/>
      <c r="AA2398" s="1319" t="s">
        <v>926</v>
      </c>
      <c r="AB2398" s="1319" t="s">
        <v>24</v>
      </c>
      <c r="AC2398" s="1319" t="s">
        <v>24</v>
      </c>
      <c r="AD2398" s="1319" t="s">
        <v>24</v>
      </c>
      <c r="AE2398" s="1319" t="s">
        <v>24</v>
      </c>
      <c r="AF2398" s="1319" t="s">
        <v>24</v>
      </c>
      <c r="AG2398" s="375" t="s">
        <v>24</v>
      </c>
      <c r="AH2398" s="1239"/>
      <c r="AI2398" s="244" t="str">
        <f t="shared" si="209"/>
        <v>HD 465, HD 785------</v>
      </c>
      <c r="AJ2398" s="1315">
        <f t="shared" si="208"/>
        <v>43376</v>
      </c>
      <c r="AK2398" s="199" t="s">
        <v>24</v>
      </c>
      <c r="AL2398" s="1185">
        <v>43376</v>
      </c>
      <c r="AM2398" s="230"/>
      <c r="AN2398" s="232"/>
      <c r="AO2398" s="232"/>
      <c r="AP2398" s="230"/>
      <c r="AQ2398" s="1231" t="s">
        <v>3094</v>
      </c>
      <c r="AR2398" s="230"/>
      <c r="AS2398" s="230"/>
      <c r="AT2398" s="230"/>
      <c r="AU2398" s="230"/>
      <c r="AV2398" s="885"/>
      <c r="AW2398" s="885"/>
      <c r="AX2398" s="885"/>
      <c r="AY2398" s="885"/>
      <c r="AZ2398" s="177"/>
    </row>
    <row r="2399" spans="2:52" ht="15" customHeight="1">
      <c r="B2399" s="1310">
        <v>2393</v>
      </c>
      <c r="C2399" s="548" t="s">
        <v>10799</v>
      </c>
      <c r="D2399" s="591" t="s">
        <v>230</v>
      </c>
      <c r="E2399" s="531" t="s">
        <v>4222</v>
      </c>
      <c r="F2399" s="1314" t="s">
        <v>10800</v>
      </c>
      <c r="G2399" s="509" t="s">
        <v>102</v>
      </c>
      <c r="H2399" s="522" t="s">
        <v>24</v>
      </c>
      <c r="I2399" s="442">
        <v>35073</v>
      </c>
      <c r="J2399" s="1314">
        <f t="shared" ca="1" si="205"/>
        <v>26</v>
      </c>
      <c r="K2399" s="176" t="s">
        <v>24</v>
      </c>
      <c r="L2399" s="170" t="s">
        <v>24</v>
      </c>
      <c r="M2399" s="173" t="s">
        <v>24</v>
      </c>
      <c r="N2399" s="579">
        <v>43445</v>
      </c>
      <c r="O2399" s="1311" t="s">
        <v>24</v>
      </c>
      <c r="P2399" s="1311" t="s">
        <v>24</v>
      </c>
      <c r="Q2399" s="198" t="str">
        <f t="shared" si="206"/>
        <v>-</v>
      </c>
      <c r="R2399" s="181" t="str">
        <f t="shared" ca="1" si="207"/>
        <v>TIDAK MCU</v>
      </c>
      <c r="S2399" s="451" t="s">
        <v>11290</v>
      </c>
      <c r="T2399" s="1330">
        <v>44570</v>
      </c>
      <c r="U2399" s="1330">
        <v>44570</v>
      </c>
      <c r="V2399" s="1330" t="s">
        <v>24</v>
      </c>
      <c r="W2399" s="1311" t="s">
        <v>24</v>
      </c>
      <c r="X2399" s="200"/>
      <c r="Y2399" s="201"/>
      <c r="Z2399" s="202"/>
      <c r="AA2399" s="216" t="s">
        <v>926</v>
      </c>
      <c r="AB2399" s="1319" t="s">
        <v>24</v>
      </c>
      <c r="AC2399" s="1319" t="s">
        <v>24</v>
      </c>
      <c r="AD2399" s="1319" t="s">
        <v>24</v>
      </c>
      <c r="AE2399" s="1319" t="s">
        <v>24</v>
      </c>
      <c r="AF2399" s="1319" t="s">
        <v>24</v>
      </c>
      <c r="AG2399" s="375" t="s">
        <v>24</v>
      </c>
      <c r="AH2399" s="350"/>
      <c r="AI2399" s="244" t="str">
        <f t="shared" si="209"/>
        <v>HD 465, HD 785------</v>
      </c>
      <c r="AJ2399" s="1315">
        <f t="shared" si="208"/>
        <v>43445</v>
      </c>
      <c r="AK2399" s="1311">
        <v>43579</v>
      </c>
      <c r="AL2399" s="1185">
        <v>43579</v>
      </c>
      <c r="AM2399" s="230"/>
      <c r="AN2399" s="232"/>
      <c r="AO2399" s="232"/>
      <c r="AP2399" s="230" t="s">
        <v>9981</v>
      </c>
      <c r="AQ2399" s="1231" t="s">
        <v>3094</v>
      </c>
      <c r="AR2399" s="230"/>
      <c r="AS2399" s="230"/>
      <c r="AT2399" s="230"/>
      <c r="AU2399" s="230"/>
      <c r="AV2399" s="177"/>
      <c r="AW2399" s="177"/>
      <c r="AX2399" s="177"/>
      <c r="AY2399" s="177"/>
      <c r="AZ2399" s="177"/>
    </row>
    <row r="2400" spans="2:52" ht="15" customHeight="1">
      <c r="B2400" s="1310">
        <v>2394</v>
      </c>
      <c r="C2400" s="548" t="s">
        <v>10801</v>
      </c>
      <c r="D2400" s="591" t="s">
        <v>230</v>
      </c>
      <c r="E2400" s="531" t="s">
        <v>4222</v>
      </c>
      <c r="F2400" s="1314" t="s">
        <v>10802</v>
      </c>
      <c r="G2400" s="509" t="s">
        <v>102</v>
      </c>
      <c r="H2400" s="522" t="s">
        <v>24</v>
      </c>
      <c r="I2400" s="442">
        <v>35813</v>
      </c>
      <c r="J2400" s="231">
        <f t="shared" ca="1" si="205"/>
        <v>24</v>
      </c>
      <c r="K2400" s="176" t="s">
        <v>24</v>
      </c>
      <c r="L2400" s="170" t="s">
        <v>24</v>
      </c>
      <c r="M2400" s="173" t="s">
        <v>24</v>
      </c>
      <c r="N2400" s="579">
        <v>43381</v>
      </c>
      <c r="O2400" s="1311" t="s">
        <v>24</v>
      </c>
      <c r="P2400" s="1311" t="s">
        <v>24</v>
      </c>
      <c r="Q2400" s="198" t="str">
        <f t="shared" si="206"/>
        <v>-</v>
      </c>
      <c r="R2400" s="181" t="str">
        <f t="shared" ca="1" si="207"/>
        <v>TIDAK MCU</v>
      </c>
      <c r="S2400" s="451" t="s">
        <v>11291</v>
      </c>
      <c r="T2400" s="1313">
        <v>44579</v>
      </c>
      <c r="U2400" s="1330">
        <v>44579</v>
      </c>
      <c r="V2400" s="904" t="s">
        <v>24</v>
      </c>
      <c r="W2400" s="136" t="s">
        <v>24</v>
      </c>
      <c r="X2400" s="200"/>
      <c r="Y2400" s="201"/>
      <c r="Z2400" s="202"/>
      <c r="AA2400" s="216" t="s">
        <v>926</v>
      </c>
      <c r="AB2400" s="1319" t="s">
        <v>24</v>
      </c>
      <c r="AC2400" s="1319" t="s">
        <v>24</v>
      </c>
      <c r="AD2400" s="1319" t="s">
        <v>24</v>
      </c>
      <c r="AE2400" s="1319" t="s">
        <v>24</v>
      </c>
      <c r="AF2400" s="1319" t="s">
        <v>24</v>
      </c>
      <c r="AG2400" s="375" t="s">
        <v>24</v>
      </c>
      <c r="AH2400" s="350"/>
      <c r="AI2400" s="244" t="str">
        <f t="shared" si="209"/>
        <v>HD 465, HD 785------</v>
      </c>
      <c r="AJ2400" s="209">
        <f t="shared" si="208"/>
        <v>43381</v>
      </c>
      <c r="AK2400" s="1311">
        <v>43579</v>
      </c>
      <c r="AL2400" s="1185">
        <v>43579</v>
      </c>
      <c r="AM2400" s="230"/>
      <c r="AN2400" s="232"/>
      <c r="AO2400" s="232"/>
      <c r="AP2400" s="230" t="s">
        <v>9981</v>
      </c>
      <c r="AQ2400" s="462" t="s">
        <v>3094</v>
      </c>
      <c r="AR2400" s="230"/>
      <c r="AS2400" s="230"/>
      <c r="AT2400" s="230"/>
      <c r="AU2400" s="230"/>
      <c r="AV2400" s="177"/>
      <c r="AW2400" s="177"/>
      <c r="AX2400" s="177"/>
      <c r="AY2400" s="177"/>
      <c r="AZ2400" s="177"/>
    </row>
    <row r="2401" spans="2:60" ht="15" customHeight="1">
      <c r="B2401" s="1310">
        <v>2395</v>
      </c>
      <c r="C2401" s="548" t="s">
        <v>10803</v>
      </c>
      <c r="D2401" s="360" t="s">
        <v>230</v>
      </c>
      <c r="E2401" s="531" t="s">
        <v>4222</v>
      </c>
      <c r="F2401" s="1314" t="s">
        <v>10804</v>
      </c>
      <c r="G2401" s="509" t="s">
        <v>102</v>
      </c>
      <c r="H2401" s="522" t="s">
        <v>24</v>
      </c>
      <c r="I2401" s="442">
        <v>36008</v>
      </c>
      <c r="J2401" s="231">
        <f t="shared" ca="1" si="205"/>
        <v>23</v>
      </c>
      <c r="K2401" s="176" t="s">
        <v>24</v>
      </c>
      <c r="L2401" s="170" t="s">
        <v>24</v>
      </c>
      <c r="M2401" s="173" t="s">
        <v>24</v>
      </c>
      <c r="N2401" s="579">
        <v>43304</v>
      </c>
      <c r="O2401" s="1311" t="s">
        <v>24</v>
      </c>
      <c r="P2401" s="1311" t="s">
        <v>24</v>
      </c>
      <c r="Q2401" s="198" t="str">
        <f t="shared" si="206"/>
        <v>-</v>
      </c>
      <c r="R2401" s="181" t="str">
        <f t="shared" ca="1" si="207"/>
        <v>TIDAK MCU</v>
      </c>
      <c r="S2401" s="451" t="s">
        <v>11292</v>
      </c>
      <c r="T2401" s="904">
        <v>44409</v>
      </c>
      <c r="U2401" s="1329">
        <v>44409</v>
      </c>
      <c r="V2401" s="395" t="s">
        <v>24</v>
      </c>
      <c r="W2401" s="136" t="s">
        <v>24</v>
      </c>
      <c r="X2401" s="200"/>
      <c r="Y2401" s="201"/>
      <c r="Z2401" s="202"/>
      <c r="AA2401" s="1319" t="s">
        <v>926</v>
      </c>
      <c r="AB2401" s="1319" t="s">
        <v>24</v>
      </c>
      <c r="AC2401" s="1319" t="s">
        <v>24</v>
      </c>
      <c r="AD2401" s="1319" t="s">
        <v>24</v>
      </c>
      <c r="AE2401" s="1319" t="s">
        <v>24</v>
      </c>
      <c r="AF2401" s="1319" t="s">
        <v>24</v>
      </c>
      <c r="AG2401" s="375" t="s">
        <v>24</v>
      </c>
      <c r="AH2401" s="350"/>
      <c r="AI2401" s="244" t="str">
        <f t="shared" si="209"/>
        <v>HD 465, HD 785------</v>
      </c>
      <c r="AJ2401" s="1315">
        <f t="shared" si="208"/>
        <v>43304</v>
      </c>
      <c r="AK2401" s="1311" t="s">
        <v>24</v>
      </c>
      <c r="AL2401" s="1185">
        <v>43304</v>
      </c>
      <c r="AM2401" s="230"/>
      <c r="AN2401" s="232"/>
      <c r="AO2401" s="232"/>
      <c r="AP2401" s="230"/>
      <c r="AQ2401" s="180"/>
      <c r="AR2401" s="230"/>
      <c r="AS2401" s="230"/>
      <c r="AT2401" s="230"/>
      <c r="AU2401" s="230"/>
      <c r="AV2401" s="177"/>
      <c r="AW2401" s="177"/>
      <c r="AX2401" s="177"/>
      <c r="AY2401" s="177"/>
      <c r="AZ2401" s="177"/>
    </row>
    <row r="2402" spans="2:60" ht="15" customHeight="1">
      <c r="B2402" s="1310">
        <v>1655</v>
      </c>
      <c r="C2402" s="2349" t="s">
        <v>8550</v>
      </c>
      <c r="D2402" s="361" t="s">
        <v>943</v>
      </c>
      <c r="E2402" s="531" t="s">
        <v>4222</v>
      </c>
      <c r="F2402" s="1319" t="s">
        <v>8551</v>
      </c>
      <c r="G2402" s="509" t="s">
        <v>102</v>
      </c>
      <c r="H2402" s="740" t="s">
        <v>8552</v>
      </c>
      <c r="I2402" s="442">
        <v>31847</v>
      </c>
      <c r="J2402" s="903">
        <f t="shared" ca="1" si="205"/>
        <v>35</v>
      </c>
      <c r="K2402" s="180" t="s">
        <v>494</v>
      </c>
      <c r="L2402" s="613">
        <v>870318150719</v>
      </c>
      <c r="M2402" s="518">
        <v>45727</v>
      </c>
      <c r="N2402" s="579">
        <v>43741</v>
      </c>
      <c r="O2402" s="1311" t="s">
        <v>24</v>
      </c>
      <c r="P2402" s="1314" t="s">
        <v>24</v>
      </c>
      <c r="Q2402" s="198" t="str">
        <f t="shared" si="206"/>
        <v>-</v>
      </c>
      <c r="R2402" s="181" t="str">
        <f t="shared" ca="1" si="207"/>
        <v>TIDAK MCU</v>
      </c>
      <c r="S2402" s="451" t="s">
        <v>9102</v>
      </c>
      <c r="T2402" s="904">
        <v>44631</v>
      </c>
      <c r="U2402" s="212">
        <v>44631</v>
      </c>
      <c r="V2402" s="1330" t="s">
        <v>24</v>
      </c>
      <c r="W2402" s="136" t="s">
        <v>24</v>
      </c>
      <c r="X2402" s="200"/>
      <c r="Y2402" s="201"/>
      <c r="Z2402" s="202"/>
      <c r="AA2402" s="243" t="s">
        <v>928</v>
      </c>
      <c r="AB2402" s="213"/>
      <c r="AC2402" s="213"/>
      <c r="AD2402" s="1319"/>
      <c r="AE2402" s="1319"/>
      <c r="AF2402" s="1319"/>
      <c r="AG2402" s="375"/>
      <c r="AH2402" s="1239"/>
      <c r="AI2402" s="244" t="str">
        <f t="shared" si="209"/>
        <v>DZ 85 - DZ 375</v>
      </c>
      <c r="AJ2402" s="209">
        <f t="shared" si="208"/>
        <v>43741</v>
      </c>
      <c r="AK2402" s="589">
        <v>44266</v>
      </c>
      <c r="AL2402" s="726">
        <v>44266</v>
      </c>
      <c r="AM2402" s="230"/>
      <c r="AN2402" s="232"/>
      <c r="AO2402" s="232"/>
      <c r="AP2402" s="230"/>
      <c r="AQ2402" s="1231" t="s">
        <v>3094</v>
      </c>
      <c r="AR2402" s="230"/>
      <c r="AS2402" s="230"/>
      <c r="AT2402" s="230"/>
      <c r="AU2402" s="230"/>
      <c r="AV2402" s="885"/>
      <c r="AW2402" s="885"/>
      <c r="AX2402" s="885"/>
      <c r="AY2402" s="885"/>
      <c r="AZ2402" s="458"/>
      <c r="BA2402" s="2186"/>
      <c r="BB2402" s="2186"/>
      <c r="BC2402" s="2186"/>
      <c r="BD2402" s="2186"/>
      <c r="BE2402" s="2186"/>
      <c r="BF2402" s="2186"/>
      <c r="BG2402" s="2186"/>
      <c r="BH2402" s="2186"/>
    </row>
    <row r="2403" spans="2:60" ht="15" customHeight="1">
      <c r="B2403" s="1310">
        <v>2397</v>
      </c>
      <c r="C2403" s="548" t="s">
        <v>10807</v>
      </c>
      <c r="D2403" s="591" t="s">
        <v>230</v>
      </c>
      <c r="E2403" s="557" t="s">
        <v>4222</v>
      </c>
      <c r="F2403" s="1314" t="s">
        <v>10808</v>
      </c>
      <c r="G2403" s="509" t="s">
        <v>102</v>
      </c>
      <c r="H2403" s="929" t="s">
        <v>24</v>
      </c>
      <c r="I2403" s="442">
        <v>34539</v>
      </c>
      <c r="J2403" s="231">
        <f t="shared" ca="1" si="205"/>
        <v>27</v>
      </c>
      <c r="K2403" s="315" t="s">
        <v>24</v>
      </c>
      <c r="L2403" s="325" t="s">
        <v>24</v>
      </c>
      <c r="M2403" s="335" t="s">
        <v>24</v>
      </c>
      <c r="N2403" s="579">
        <v>43369</v>
      </c>
      <c r="O2403" s="1311" t="s">
        <v>24</v>
      </c>
      <c r="P2403" s="1311" t="s">
        <v>24</v>
      </c>
      <c r="Q2403" s="198" t="str">
        <f t="shared" si="206"/>
        <v>-</v>
      </c>
      <c r="R2403" s="181" t="str">
        <f t="shared" ca="1" si="207"/>
        <v>TIDAK MCU</v>
      </c>
      <c r="S2403" s="451" t="s">
        <v>11294</v>
      </c>
      <c r="T2403" s="904">
        <v>44401</v>
      </c>
      <c r="U2403" s="1329">
        <v>44401</v>
      </c>
      <c r="V2403" s="904" t="s">
        <v>24</v>
      </c>
      <c r="W2403" s="136" t="s">
        <v>24</v>
      </c>
      <c r="X2403" s="200"/>
      <c r="Y2403" s="201"/>
      <c r="Z2403" s="202"/>
      <c r="AA2403" s="1319" t="s">
        <v>6979</v>
      </c>
      <c r="AB2403" s="1319" t="s">
        <v>24</v>
      </c>
      <c r="AC2403" s="1319" t="s">
        <v>24</v>
      </c>
      <c r="AD2403" s="1319" t="s">
        <v>24</v>
      </c>
      <c r="AE2403" s="1319" t="s">
        <v>24</v>
      </c>
      <c r="AF2403" s="1319" t="s">
        <v>24</v>
      </c>
      <c r="AG2403" s="375" t="s">
        <v>24</v>
      </c>
      <c r="AH2403" s="350"/>
      <c r="AI2403" s="244" t="str">
        <f t="shared" si="209"/>
        <v>DZ 85, DZ 155------</v>
      </c>
      <c r="AJ2403" s="1315">
        <f t="shared" si="208"/>
        <v>43369</v>
      </c>
      <c r="AK2403" s="1311" t="s">
        <v>24</v>
      </c>
      <c r="AL2403" s="1185">
        <v>43369</v>
      </c>
      <c r="AM2403" s="230"/>
      <c r="AN2403" s="232"/>
      <c r="AO2403" s="232"/>
      <c r="AP2403" s="230"/>
      <c r="AQ2403" s="462" t="s">
        <v>3094</v>
      </c>
      <c r="AR2403" s="230"/>
      <c r="AS2403" s="230"/>
      <c r="AT2403" s="230"/>
      <c r="AU2403" s="230"/>
      <c r="AV2403" s="177"/>
      <c r="AW2403" s="177"/>
      <c r="AX2403" s="177"/>
      <c r="AY2403" s="177"/>
      <c r="AZ2403" s="177"/>
    </row>
    <row r="2404" spans="2:60" ht="15" customHeight="1">
      <c r="B2404" s="1310">
        <v>2398</v>
      </c>
      <c r="C2404" s="548" t="s">
        <v>10809</v>
      </c>
      <c r="D2404" s="591" t="s">
        <v>230</v>
      </c>
      <c r="E2404" s="531" t="s">
        <v>4222</v>
      </c>
      <c r="F2404" s="1314" t="s">
        <v>10810</v>
      </c>
      <c r="G2404" s="509" t="s">
        <v>102</v>
      </c>
      <c r="H2404" s="522" t="s">
        <v>24</v>
      </c>
      <c r="I2404" s="442">
        <v>34592</v>
      </c>
      <c r="J2404" s="231">
        <f t="shared" ca="1" si="205"/>
        <v>27</v>
      </c>
      <c r="K2404" s="176" t="s">
        <v>24</v>
      </c>
      <c r="L2404" s="170" t="s">
        <v>24</v>
      </c>
      <c r="M2404" s="173" t="s">
        <v>24</v>
      </c>
      <c r="N2404" s="579">
        <v>43442</v>
      </c>
      <c r="O2404" s="1311" t="s">
        <v>24</v>
      </c>
      <c r="P2404" s="1311" t="s">
        <v>24</v>
      </c>
      <c r="Q2404" s="198" t="str">
        <f t="shared" si="206"/>
        <v>-</v>
      </c>
      <c r="R2404" s="181" t="str">
        <f t="shared" ca="1" si="207"/>
        <v>TIDAK MCU</v>
      </c>
      <c r="S2404" s="451" t="s">
        <v>11295</v>
      </c>
      <c r="T2404" s="1330">
        <v>44454</v>
      </c>
      <c r="U2404" s="1329">
        <v>44454</v>
      </c>
      <c r="V2404" s="1330" t="s">
        <v>24</v>
      </c>
      <c r="W2404" s="136" t="s">
        <v>24</v>
      </c>
      <c r="X2404" s="200"/>
      <c r="Y2404" s="201"/>
      <c r="Z2404" s="202"/>
      <c r="AA2404" s="1319" t="s">
        <v>9141</v>
      </c>
      <c r="AB2404" s="216" t="s">
        <v>6967</v>
      </c>
      <c r="AC2404" s="1319" t="s">
        <v>24</v>
      </c>
      <c r="AD2404" s="1319" t="s">
        <v>24</v>
      </c>
      <c r="AE2404" s="1319" t="s">
        <v>24</v>
      </c>
      <c r="AF2404" s="1319" t="s">
        <v>24</v>
      </c>
      <c r="AG2404" s="375" t="s">
        <v>24</v>
      </c>
      <c r="AH2404" s="350"/>
      <c r="AI2404" s="244" t="str">
        <f t="shared" si="209"/>
        <v>PC 200 - PC 800HITACHI ZX 870-----</v>
      </c>
      <c r="AJ2404" s="209">
        <f t="shared" si="208"/>
        <v>43442</v>
      </c>
      <c r="AK2404" s="1311" t="s">
        <v>24</v>
      </c>
      <c r="AL2404" s="1185">
        <v>43442</v>
      </c>
      <c r="AM2404" s="230"/>
      <c r="AN2404" s="232"/>
      <c r="AO2404" s="232"/>
      <c r="AP2404" s="230"/>
      <c r="AQ2404" s="462" t="s">
        <v>3094</v>
      </c>
      <c r="AR2404" s="230"/>
      <c r="AS2404" s="230"/>
      <c r="AT2404" s="230"/>
      <c r="AU2404" s="230"/>
      <c r="AV2404" s="177"/>
      <c r="AW2404" s="177"/>
      <c r="AX2404" s="177"/>
      <c r="AY2404" s="177"/>
      <c r="AZ2404" s="458"/>
      <c r="BA2404" s="2186"/>
      <c r="BB2404" s="2186"/>
      <c r="BC2404" s="2186"/>
      <c r="BD2404" s="2186"/>
      <c r="BE2404" s="2186"/>
      <c r="BF2404" s="2186"/>
      <c r="BG2404" s="2186"/>
      <c r="BH2404" s="2186"/>
    </row>
    <row r="2405" spans="2:60" ht="15" customHeight="1">
      <c r="B2405" s="1310">
        <v>2399</v>
      </c>
      <c r="C2405" s="548" t="s">
        <v>9657</v>
      </c>
      <c r="D2405" s="591" t="s">
        <v>976</v>
      </c>
      <c r="E2405" s="531" t="s">
        <v>4241</v>
      </c>
      <c r="F2405" s="1314" t="s">
        <v>9658</v>
      </c>
      <c r="G2405" s="509" t="s">
        <v>102</v>
      </c>
      <c r="H2405" s="522" t="s">
        <v>24</v>
      </c>
      <c r="I2405" s="749">
        <v>35167</v>
      </c>
      <c r="J2405" s="903">
        <f t="shared" ca="1" si="205"/>
        <v>26</v>
      </c>
      <c r="K2405" s="176" t="s">
        <v>24</v>
      </c>
      <c r="L2405" s="170" t="s">
        <v>24</v>
      </c>
      <c r="M2405" s="173" t="s">
        <v>24</v>
      </c>
      <c r="N2405" s="532">
        <v>43323</v>
      </c>
      <c r="O2405" s="1311" t="s">
        <v>24</v>
      </c>
      <c r="P2405" s="1311" t="s">
        <v>24</v>
      </c>
      <c r="Q2405" s="198" t="str">
        <f t="shared" si="206"/>
        <v>-</v>
      </c>
      <c r="R2405" s="181" t="str">
        <f t="shared" ca="1" si="207"/>
        <v>TIDAK MCU</v>
      </c>
      <c r="S2405" s="451" t="s">
        <v>24</v>
      </c>
      <c r="T2405" s="1330">
        <v>44663</v>
      </c>
      <c r="U2405" s="1329" t="s">
        <v>24</v>
      </c>
      <c r="V2405" s="1330" t="s">
        <v>24</v>
      </c>
      <c r="W2405" s="136" t="s">
        <v>24</v>
      </c>
      <c r="X2405" s="200"/>
      <c r="Y2405" s="201"/>
      <c r="Z2405" s="202"/>
      <c r="AA2405" s="1314" t="s">
        <v>24</v>
      </c>
      <c r="AB2405" s="1314" t="s">
        <v>24</v>
      </c>
      <c r="AC2405" s="1314" t="s">
        <v>24</v>
      </c>
      <c r="AD2405" s="1314" t="s">
        <v>24</v>
      </c>
      <c r="AE2405" s="1314" t="s">
        <v>24</v>
      </c>
      <c r="AF2405" s="1314" t="s">
        <v>24</v>
      </c>
      <c r="AG2405" s="137" t="s">
        <v>24</v>
      </c>
      <c r="AH2405" s="1243"/>
      <c r="AI2405" s="244" t="str">
        <f t="shared" si="209"/>
        <v>-------</v>
      </c>
      <c r="AJ2405" s="209">
        <f t="shared" si="208"/>
        <v>43323</v>
      </c>
      <c r="AK2405" s="1330" t="s">
        <v>24</v>
      </c>
      <c r="AL2405" s="670" t="s">
        <v>24</v>
      </c>
      <c r="AM2405" s="230"/>
      <c r="AN2405" s="232"/>
      <c r="AO2405" s="232"/>
      <c r="AP2405" s="230"/>
      <c r="AQ2405" s="1231" t="s">
        <v>3094</v>
      </c>
      <c r="AR2405" s="230"/>
      <c r="AS2405" s="230"/>
      <c r="AT2405" s="230"/>
      <c r="AU2405" s="230"/>
      <c r="AV2405" s="885"/>
      <c r="AW2405" s="885"/>
      <c r="AX2405" s="885"/>
      <c r="AY2405" s="885"/>
      <c r="AZ2405" s="177"/>
    </row>
    <row r="2406" spans="2:60" ht="15" customHeight="1">
      <c r="B2406" s="1310">
        <v>2400</v>
      </c>
      <c r="C2406" s="548" t="s">
        <v>10813</v>
      </c>
      <c r="D2406" s="591" t="s">
        <v>230</v>
      </c>
      <c r="E2406" s="531" t="s">
        <v>4222</v>
      </c>
      <c r="F2406" s="1314" t="s">
        <v>10814</v>
      </c>
      <c r="G2406" s="509" t="s">
        <v>102</v>
      </c>
      <c r="H2406" s="522" t="s">
        <v>24</v>
      </c>
      <c r="I2406" s="442">
        <v>34700</v>
      </c>
      <c r="J2406" s="903">
        <f t="shared" ca="1" si="205"/>
        <v>27</v>
      </c>
      <c r="K2406" s="176" t="s">
        <v>24</v>
      </c>
      <c r="L2406" s="170" t="s">
        <v>24</v>
      </c>
      <c r="M2406" s="173" t="s">
        <v>24</v>
      </c>
      <c r="N2406" s="579">
        <v>43320</v>
      </c>
      <c r="O2406" s="1311" t="s">
        <v>24</v>
      </c>
      <c r="P2406" s="1311" t="s">
        <v>24</v>
      </c>
      <c r="Q2406" s="198" t="str">
        <f t="shared" si="206"/>
        <v>-</v>
      </c>
      <c r="R2406" s="181" t="str">
        <f t="shared" ca="1" si="207"/>
        <v>TIDAK MCU</v>
      </c>
      <c r="S2406" s="451" t="s">
        <v>11297</v>
      </c>
      <c r="T2406" s="1330">
        <v>44562</v>
      </c>
      <c r="U2406" s="1329">
        <v>44562</v>
      </c>
      <c r="V2406" s="1330" t="s">
        <v>24</v>
      </c>
      <c r="W2406" s="136" t="s">
        <v>24</v>
      </c>
      <c r="X2406" s="200"/>
      <c r="Y2406" s="201"/>
      <c r="Z2406" s="202"/>
      <c r="AA2406" s="1319" t="s">
        <v>9107</v>
      </c>
      <c r="AB2406" s="1319" t="s">
        <v>24</v>
      </c>
      <c r="AC2406" s="1319" t="s">
        <v>24</v>
      </c>
      <c r="AD2406" s="1319" t="s">
        <v>24</v>
      </c>
      <c r="AE2406" s="1319" t="s">
        <v>24</v>
      </c>
      <c r="AF2406" s="1319" t="s">
        <v>24</v>
      </c>
      <c r="AG2406" s="375" t="s">
        <v>24</v>
      </c>
      <c r="AH2406" s="350"/>
      <c r="AI2406" s="244" t="str">
        <f t="shared" si="209"/>
        <v>HD 465------</v>
      </c>
      <c r="AJ2406" s="1315">
        <f t="shared" si="208"/>
        <v>43320</v>
      </c>
      <c r="AK2406" s="1311" t="s">
        <v>24</v>
      </c>
      <c r="AL2406" s="1185">
        <v>43320</v>
      </c>
      <c r="AM2406" s="230"/>
      <c r="AN2406" s="232"/>
      <c r="AO2406" s="232"/>
      <c r="AP2406" s="230"/>
      <c r="AQ2406" s="462" t="s">
        <v>3094</v>
      </c>
      <c r="AR2406" s="230"/>
      <c r="AS2406" s="230"/>
      <c r="AT2406" s="230"/>
      <c r="AU2406" s="230"/>
      <c r="AV2406" s="885"/>
      <c r="AW2406" s="885"/>
      <c r="AX2406" s="885"/>
      <c r="AY2406" s="885"/>
      <c r="AZ2406" s="177"/>
    </row>
    <row r="2407" spans="2:60" ht="15" customHeight="1">
      <c r="B2407" s="1310">
        <v>2401</v>
      </c>
      <c r="C2407" s="548" t="s">
        <v>10815</v>
      </c>
      <c r="D2407" s="591" t="s">
        <v>230</v>
      </c>
      <c r="E2407" s="531" t="s">
        <v>4222</v>
      </c>
      <c r="F2407" s="1314" t="s">
        <v>10816</v>
      </c>
      <c r="G2407" s="509" t="s">
        <v>102</v>
      </c>
      <c r="H2407" s="522" t="s">
        <v>24</v>
      </c>
      <c r="I2407" s="442">
        <v>36298</v>
      </c>
      <c r="J2407" s="231">
        <f t="shared" ca="1" si="205"/>
        <v>22</v>
      </c>
      <c r="K2407" s="176" t="s">
        <v>24</v>
      </c>
      <c r="L2407" s="170" t="s">
        <v>24</v>
      </c>
      <c r="M2407" s="173" t="s">
        <v>24</v>
      </c>
      <c r="N2407" s="579">
        <v>43337</v>
      </c>
      <c r="O2407" s="1311" t="s">
        <v>24</v>
      </c>
      <c r="P2407" s="1311" t="s">
        <v>24</v>
      </c>
      <c r="Q2407" s="198" t="str">
        <f t="shared" si="206"/>
        <v>-</v>
      </c>
      <c r="R2407" s="181" t="str">
        <f t="shared" ca="1" si="207"/>
        <v>TIDAK MCU</v>
      </c>
      <c r="S2407" s="451" t="s">
        <v>11298</v>
      </c>
      <c r="T2407" s="1330">
        <v>44334</v>
      </c>
      <c r="U2407" s="1329">
        <v>44334</v>
      </c>
      <c r="V2407" s="904" t="s">
        <v>24</v>
      </c>
      <c r="W2407" s="136" t="s">
        <v>24</v>
      </c>
      <c r="X2407" s="200"/>
      <c r="Y2407" s="201"/>
      <c r="Z2407" s="202"/>
      <c r="AA2407" s="216" t="s">
        <v>9107</v>
      </c>
      <c r="AB2407" s="1319" t="s">
        <v>24</v>
      </c>
      <c r="AC2407" s="1319" t="s">
        <v>24</v>
      </c>
      <c r="AD2407" s="1319" t="s">
        <v>24</v>
      </c>
      <c r="AE2407" s="1319" t="s">
        <v>24</v>
      </c>
      <c r="AF2407" s="1319" t="s">
        <v>24</v>
      </c>
      <c r="AG2407" s="375" t="s">
        <v>24</v>
      </c>
      <c r="AH2407" s="350"/>
      <c r="AI2407" s="244" t="str">
        <f t="shared" si="209"/>
        <v>HD 465------</v>
      </c>
      <c r="AJ2407" s="209">
        <f t="shared" si="208"/>
        <v>43337</v>
      </c>
      <c r="AK2407" s="1311" t="s">
        <v>24</v>
      </c>
      <c r="AL2407" s="1185">
        <v>43337</v>
      </c>
      <c r="AM2407" s="230"/>
      <c r="AN2407" s="232"/>
      <c r="AO2407" s="232"/>
      <c r="AP2407" s="230"/>
      <c r="AQ2407" s="462" t="s">
        <v>3094</v>
      </c>
      <c r="AR2407" s="230"/>
      <c r="AS2407" s="230"/>
      <c r="AT2407" s="230"/>
      <c r="AU2407" s="230"/>
      <c r="AV2407" s="885"/>
      <c r="AW2407" s="885"/>
      <c r="AX2407" s="885"/>
      <c r="AY2407" s="885"/>
      <c r="AZ2407" s="177"/>
    </row>
    <row r="2408" spans="2:60" ht="15" customHeight="1">
      <c r="B2408" s="1310">
        <v>2402</v>
      </c>
      <c r="C2408" s="548" t="s">
        <v>10817</v>
      </c>
      <c r="D2408" s="591" t="s">
        <v>230</v>
      </c>
      <c r="E2408" s="531" t="s">
        <v>4222</v>
      </c>
      <c r="F2408" s="1314" t="s">
        <v>10818</v>
      </c>
      <c r="G2408" s="509" t="s">
        <v>102</v>
      </c>
      <c r="H2408" s="522" t="s">
        <v>24</v>
      </c>
      <c r="I2408" s="442">
        <v>35954</v>
      </c>
      <c r="J2408" s="231">
        <f t="shared" ref="J2408:J2471" ca="1" si="210">IF(OR(I2408="",I2408="-"),"-",ROUND((NOW()-I2408)/356,0))</f>
        <v>23</v>
      </c>
      <c r="K2408" s="176" t="s">
        <v>24</v>
      </c>
      <c r="L2408" s="170" t="s">
        <v>24</v>
      </c>
      <c r="M2408" s="173" t="s">
        <v>24</v>
      </c>
      <c r="N2408" s="579">
        <v>43383</v>
      </c>
      <c r="O2408" s="1311" t="s">
        <v>24</v>
      </c>
      <c r="P2408" s="1311" t="s">
        <v>24</v>
      </c>
      <c r="Q2408" s="198" t="str">
        <f t="shared" si="206"/>
        <v>-</v>
      </c>
      <c r="R2408" s="181" t="str">
        <f t="shared" ca="1" si="207"/>
        <v>TIDAK MCU</v>
      </c>
      <c r="S2408" s="451" t="s">
        <v>11299</v>
      </c>
      <c r="T2408" s="1330">
        <v>44355</v>
      </c>
      <c r="U2408" s="1329">
        <v>44355</v>
      </c>
      <c r="V2408" s="904" t="s">
        <v>24</v>
      </c>
      <c r="W2408" s="136" t="s">
        <v>24</v>
      </c>
      <c r="X2408" s="200"/>
      <c r="Y2408" s="201"/>
      <c r="Z2408" s="202"/>
      <c r="AA2408" s="1319" t="s">
        <v>6961</v>
      </c>
      <c r="AB2408" s="1319" t="s">
        <v>24</v>
      </c>
      <c r="AC2408" s="1319" t="s">
        <v>24</v>
      </c>
      <c r="AD2408" s="1319" t="s">
        <v>24</v>
      </c>
      <c r="AE2408" s="1319" t="s">
        <v>24</v>
      </c>
      <c r="AF2408" s="1319" t="s">
        <v>24</v>
      </c>
      <c r="AG2408" s="375" t="s">
        <v>24</v>
      </c>
      <c r="AH2408" s="1239"/>
      <c r="AI2408" s="244" t="str">
        <f t="shared" si="209"/>
        <v>DR 245 S------</v>
      </c>
      <c r="AJ2408" s="209">
        <f t="shared" si="208"/>
        <v>43383</v>
      </c>
      <c r="AK2408" s="199">
        <v>43977</v>
      </c>
      <c r="AL2408" s="1185">
        <v>43383</v>
      </c>
      <c r="AM2408" s="230"/>
      <c r="AN2408" s="232"/>
      <c r="AO2408" s="232"/>
      <c r="AP2408" s="230"/>
      <c r="AQ2408" s="1231" t="s">
        <v>3094</v>
      </c>
      <c r="AR2408" s="230"/>
      <c r="AS2408" s="230"/>
      <c r="AT2408" s="230"/>
      <c r="AU2408" s="230"/>
      <c r="AV2408" s="885"/>
      <c r="AW2408" s="885"/>
      <c r="AX2408" s="885"/>
      <c r="AY2408" s="885"/>
      <c r="AZ2408" s="885"/>
    </row>
    <row r="2409" spans="2:60" ht="15" customHeight="1">
      <c r="B2409" s="1310">
        <v>2403</v>
      </c>
      <c r="C2409" s="548" t="s">
        <v>10819</v>
      </c>
      <c r="D2409" s="591" t="s">
        <v>230</v>
      </c>
      <c r="E2409" s="531" t="s">
        <v>4222</v>
      </c>
      <c r="F2409" s="1314" t="s">
        <v>10820</v>
      </c>
      <c r="G2409" s="509" t="s">
        <v>102</v>
      </c>
      <c r="H2409" s="522" t="s">
        <v>24</v>
      </c>
      <c r="I2409" s="442">
        <v>36657</v>
      </c>
      <c r="J2409" s="231">
        <f t="shared" ca="1" si="210"/>
        <v>21</v>
      </c>
      <c r="K2409" s="176" t="s">
        <v>24</v>
      </c>
      <c r="L2409" s="170" t="s">
        <v>24</v>
      </c>
      <c r="M2409" s="173" t="s">
        <v>24</v>
      </c>
      <c r="N2409" s="579">
        <v>43383</v>
      </c>
      <c r="O2409" s="1311" t="s">
        <v>24</v>
      </c>
      <c r="P2409" s="1311" t="s">
        <v>24</v>
      </c>
      <c r="Q2409" s="198" t="str">
        <f t="shared" si="206"/>
        <v>-</v>
      </c>
      <c r="R2409" s="181" t="str">
        <f t="shared" ca="1" si="207"/>
        <v>TIDAK MCU</v>
      </c>
      <c r="S2409" s="451" t="s">
        <v>11300</v>
      </c>
      <c r="T2409" s="1330">
        <v>44327</v>
      </c>
      <c r="U2409" s="1329">
        <v>44327</v>
      </c>
      <c r="V2409" s="904" t="s">
        <v>24</v>
      </c>
      <c r="W2409" s="136" t="s">
        <v>24</v>
      </c>
      <c r="X2409" s="200"/>
      <c r="Y2409" s="201"/>
      <c r="Z2409" s="202"/>
      <c r="AA2409" s="216" t="s">
        <v>6961</v>
      </c>
      <c r="AB2409" s="1319" t="s">
        <v>24</v>
      </c>
      <c r="AC2409" s="1319" t="s">
        <v>24</v>
      </c>
      <c r="AD2409" s="1319" t="s">
        <v>24</v>
      </c>
      <c r="AE2409" s="1319" t="s">
        <v>24</v>
      </c>
      <c r="AF2409" s="1319" t="s">
        <v>24</v>
      </c>
      <c r="AG2409" s="375" t="s">
        <v>24</v>
      </c>
      <c r="AH2409" s="350"/>
      <c r="AI2409" s="244" t="str">
        <f t="shared" si="209"/>
        <v>DR 245 S------</v>
      </c>
      <c r="AJ2409" s="1315">
        <f t="shared" si="208"/>
        <v>43383</v>
      </c>
      <c r="AK2409" s="1311" t="s">
        <v>24</v>
      </c>
      <c r="AL2409" s="1185">
        <v>43383</v>
      </c>
      <c r="AM2409" s="230"/>
      <c r="AN2409" s="232"/>
      <c r="AO2409" s="232"/>
      <c r="AP2409" s="230"/>
      <c r="AQ2409" s="1231" t="s">
        <v>3094</v>
      </c>
      <c r="AR2409" s="230"/>
      <c r="AS2409" s="230"/>
      <c r="AT2409" s="230"/>
      <c r="AU2409" s="230"/>
      <c r="AV2409" s="885"/>
      <c r="AW2409" s="885"/>
      <c r="AX2409" s="885"/>
      <c r="AY2409" s="885"/>
      <c r="AZ2409" s="177"/>
    </row>
    <row r="2410" spans="2:60" ht="15" customHeight="1">
      <c r="B2410" s="1310">
        <v>2404</v>
      </c>
      <c r="C2410" s="548" t="s">
        <v>10821</v>
      </c>
      <c r="D2410" s="591" t="s">
        <v>230</v>
      </c>
      <c r="E2410" s="531" t="s">
        <v>4222</v>
      </c>
      <c r="F2410" s="1314" t="s">
        <v>10822</v>
      </c>
      <c r="G2410" s="509" t="s">
        <v>102</v>
      </c>
      <c r="H2410" s="522" t="s">
        <v>24</v>
      </c>
      <c r="I2410" s="442">
        <v>35074</v>
      </c>
      <c r="J2410" s="903">
        <f t="shared" ca="1" si="210"/>
        <v>26</v>
      </c>
      <c r="K2410" s="176" t="s">
        <v>24</v>
      </c>
      <c r="L2410" s="170" t="s">
        <v>24</v>
      </c>
      <c r="M2410" s="173" t="s">
        <v>24</v>
      </c>
      <c r="N2410" s="579">
        <v>43381</v>
      </c>
      <c r="O2410" s="1311" t="s">
        <v>24</v>
      </c>
      <c r="P2410" s="1311" t="s">
        <v>24</v>
      </c>
      <c r="Q2410" s="198" t="str">
        <f t="shared" si="206"/>
        <v>-</v>
      </c>
      <c r="R2410" s="181" t="str">
        <f t="shared" ca="1" si="207"/>
        <v>TIDAK MCU</v>
      </c>
      <c r="S2410" s="451" t="s">
        <v>11301</v>
      </c>
      <c r="T2410" s="1330">
        <v>44571</v>
      </c>
      <c r="U2410" s="1329">
        <v>44571</v>
      </c>
      <c r="V2410" s="904" t="s">
        <v>24</v>
      </c>
      <c r="W2410" s="136" t="s">
        <v>24</v>
      </c>
      <c r="X2410" s="200"/>
      <c r="Y2410" s="201"/>
      <c r="Z2410" s="202"/>
      <c r="AA2410" s="1319" t="s">
        <v>929</v>
      </c>
      <c r="AB2410" s="1319" t="s">
        <v>24</v>
      </c>
      <c r="AC2410" s="1319" t="s">
        <v>24</v>
      </c>
      <c r="AD2410" s="1319" t="s">
        <v>24</v>
      </c>
      <c r="AE2410" s="1319" t="s">
        <v>24</v>
      </c>
      <c r="AF2410" s="1319" t="s">
        <v>24</v>
      </c>
      <c r="AG2410" s="375" t="s">
        <v>24</v>
      </c>
      <c r="AH2410" s="1239"/>
      <c r="AI2410" s="244" t="str">
        <f t="shared" si="209"/>
        <v>GD 705, GD 825------</v>
      </c>
      <c r="AJ2410" s="209">
        <f t="shared" si="208"/>
        <v>43381</v>
      </c>
      <c r="AK2410" s="1311" t="s">
        <v>24</v>
      </c>
      <c r="AL2410" s="670">
        <v>43381</v>
      </c>
      <c r="AM2410" s="230"/>
      <c r="AN2410" s="232"/>
      <c r="AO2410" s="232"/>
      <c r="AP2410" s="230"/>
      <c r="AQ2410" s="180"/>
      <c r="AR2410" s="230"/>
      <c r="AS2410" s="230"/>
      <c r="AT2410" s="230"/>
      <c r="AU2410" s="230"/>
      <c r="AV2410" s="885"/>
      <c r="AW2410" s="885"/>
      <c r="AX2410" s="885"/>
      <c r="AY2410" s="885"/>
      <c r="AZ2410" s="177"/>
    </row>
    <row r="2411" spans="2:60" ht="15" customHeight="1">
      <c r="B2411" s="1310">
        <v>2405</v>
      </c>
      <c r="C2411" s="548" t="s">
        <v>10823</v>
      </c>
      <c r="D2411" s="591" t="s">
        <v>230</v>
      </c>
      <c r="E2411" s="531" t="s">
        <v>4222</v>
      </c>
      <c r="F2411" s="1314" t="s">
        <v>10824</v>
      </c>
      <c r="G2411" s="509" t="s">
        <v>102</v>
      </c>
      <c r="H2411" s="522" t="s">
        <v>24</v>
      </c>
      <c r="I2411" s="442">
        <v>34457</v>
      </c>
      <c r="J2411" s="903">
        <f t="shared" ca="1" si="210"/>
        <v>28</v>
      </c>
      <c r="K2411" s="176" t="s">
        <v>24</v>
      </c>
      <c r="L2411" s="170" t="s">
        <v>24</v>
      </c>
      <c r="M2411" s="173" t="s">
        <v>24</v>
      </c>
      <c r="N2411" s="579">
        <v>43445</v>
      </c>
      <c r="O2411" s="1311" t="s">
        <v>24</v>
      </c>
      <c r="P2411" s="1311" t="s">
        <v>24</v>
      </c>
      <c r="Q2411" s="198" t="str">
        <f t="shared" si="206"/>
        <v>-</v>
      </c>
      <c r="R2411" s="181" t="str">
        <f t="shared" ca="1" si="207"/>
        <v>TIDAK MCU</v>
      </c>
      <c r="S2411" s="451" t="s">
        <v>11302</v>
      </c>
      <c r="T2411" s="1330">
        <v>44319</v>
      </c>
      <c r="U2411" s="1329">
        <v>44319</v>
      </c>
      <c r="V2411" s="904" t="s">
        <v>24</v>
      </c>
      <c r="W2411" s="136" t="s">
        <v>24</v>
      </c>
      <c r="X2411" s="200"/>
      <c r="Y2411" s="201"/>
      <c r="Z2411" s="202"/>
      <c r="AA2411" s="216" t="s">
        <v>926</v>
      </c>
      <c r="AB2411" s="1319" t="s">
        <v>930</v>
      </c>
      <c r="AC2411" s="1319" t="s">
        <v>24</v>
      </c>
      <c r="AD2411" s="1319" t="s">
        <v>24</v>
      </c>
      <c r="AE2411" s="1319" t="s">
        <v>24</v>
      </c>
      <c r="AF2411" s="1319" t="s">
        <v>24</v>
      </c>
      <c r="AG2411" s="375" t="s">
        <v>24</v>
      </c>
      <c r="AH2411" s="350"/>
      <c r="AI2411" s="244" t="str">
        <f t="shared" si="209"/>
        <v>HD 465, HD 785HM 400-----</v>
      </c>
      <c r="AJ2411" s="209">
        <f t="shared" si="208"/>
        <v>43445</v>
      </c>
      <c r="AK2411" s="1311" t="s">
        <v>24</v>
      </c>
      <c r="AL2411" s="1185">
        <v>43445</v>
      </c>
      <c r="AM2411" s="230"/>
      <c r="AN2411" s="232"/>
      <c r="AO2411" s="232"/>
      <c r="AP2411" s="230"/>
      <c r="AQ2411" s="1231" t="s">
        <v>3094</v>
      </c>
      <c r="AR2411" s="230"/>
      <c r="AS2411" s="230"/>
      <c r="AT2411" s="230"/>
      <c r="AU2411" s="230"/>
      <c r="AV2411" s="885"/>
      <c r="AW2411" s="885"/>
      <c r="AX2411" s="885"/>
      <c r="AY2411" s="885"/>
      <c r="AZ2411" s="177"/>
    </row>
    <row r="2412" spans="2:60" ht="15" customHeight="1">
      <c r="B2412" s="1310">
        <v>2406</v>
      </c>
      <c r="C2412" s="548" t="s">
        <v>10825</v>
      </c>
      <c r="D2412" s="591" t="s">
        <v>230</v>
      </c>
      <c r="E2412" s="531" t="s">
        <v>4222</v>
      </c>
      <c r="F2412" s="1314" t="s">
        <v>10826</v>
      </c>
      <c r="G2412" s="509" t="s">
        <v>102</v>
      </c>
      <c r="H2412" s="522" t="s">
        <v>24</v>
      </c>
      <c r="I2412" s="442">
        <v>36179</v>
      </c>
      <c r="J2412" s="903">
        <f t="shared" ca="1" si="210"/>
        <v>23</v>
      </c>
      <c r="K2412" s="315" t="s">
        <v>24</v>
      </c>
      <c r="L2412" s="325" t="s">
        <v>24</v>
      </c>
      <c r="M2412" s="335" t="s">
        <v>24</v>
      </c>
      <c r="N2412" s="579">
        <v>43381</v>
      </c>
      <c r="O2412" s="1311" t="s">
        <v>24</v>
      </c>
      <c r="P2412" s="1311" t="s">
        <v>24</v>
      </c>
      <c r="Q2412" s="198" t="str">
        <f t="shared" si="206"/>
        <v>-</v>
      </c>
      <c r="R2412" s="181" t="str">
        <f t="shared" ca="1" si="207"/>
        <v>TIDAK MCU</v>
      </c>
      <c r="S2412" s="451" t="s">
        <v>11303</v>
      </c>
      <c r="T2412" s="1330">
        <v>44580</v>
      </c>
      <c r="U2412" s="1330">
        <v>44580</v>
      </c>
      <c r="V2412" s="904" t="s">
        <v>24</v>
      </c>
      <c r="W2412" s="136" t="s">
        <v>24</v>
      </c>
      <c r="X2412" s="200"/>
      <c r="Y2412" s="201"/>
      <c r="Z2412" s="202"/>
      <c r="AA2412" s="1319" t="s">
        <v>928</v>
      </c>
      <c r="AB2412" s="1319" t="s">
        <v>13913</v>
      </c>
      <c r="AC2412" s="1319" t="s">
        <v>24</v>
      </c>
      <c r="AD2412" s="1319" t="s">
        <v>24</v>
      </c>
      <c r="AE2412" s="1319" t="s">
        <v>24</v>
      </c>
      <c r="AF2412" s="1319" t="s">
        <v>24</v>
      </c>
      <c r="AG2412" s="375" t="s">
        <v>24</v>
      </c>
      <c r="AH2412" s="350"/>
      <c r="AI2412" s="244" t="str">
        <f t="shared" si="209"/>
        <v>DZ 85 - DZ 375HD 465-7, 785-7-----</v>
      </c>
      <c r="AJ2412" s="209">
        <f t="shared" si="208"/>
        <v>43381</v>
      </c>
      <c r="AK2412" s="1311">
        <v>44226</v>
      </c>
      <c r="AL2412" s="742">
        <v>43967</v>
      </c>
      <c r="AM2412" s="230"/>
      <c r="AN2412" s="232"/>
      <c r="AO2412" s="232"/>
      <c r="AP2412" s="230" t="s">
        <v>13914</v>
      </c>
      <c r="AQ2412" s="1231" t="s">
        <v>3094</v>
      </c>
      <c r="AR2412" s="230"/>
      <c r="AS2412" s="230"/>
      <c r="AT2412" s="230"/>
      <c r="AU2412" s="230"/>
      <c r="AV2412" s="885"/>
      <c r="AW2412" s="885"/>
      <c r="AX2412" s="885"/>
      <c r="AY2412" s="885"/>
      <c r="AZ2412" s="177"/>
    </row>
    <row r="2413" spans="2:60" ht="15" customHeight="1">
      <c r="B2413" s="1310">
        <v>2407</v>
      </c>
      <c r="C2413" s="548" t="s">
        <v>10827</v>
      </c>
      <c r="D2413" s="591" t="s">
        <v>10371</v>
      </c>
      <c r="E2413" s="531" t="s">
        <v>4222</v>
      </c>
      <c r="F2413" s="1314" t="s">
        <v>10828</v>
      </c>
      <c r="G2413" s="509" t="s">
        <v>102</v>
      </c>
      <c r="H2413" s="522" t="s">
        <v>24</v>
      </c>
      <c r="I2413" s="442">
        <v>35871</v>
      </c>
      <c r="J2413" s="231">
        <f t="shared" ca="1" si="210"/>
        <v>24</v>
      </c>
      <c r="K2413" s="315" t="s">
        <v>24</v>
      </c>
      <c r="L2413" s="325" t="s">
        <v>24</v>
      </c>
      <c r="M2413" s="335" t="s">
        <v>24</v>
      </c>
      <c r="N2413" s="579">
        <v>43439</v>
      </c>
      <c r="O2413" s="1311" t="s">
        <v>24</v>
      </c>
      <c r="P2413" s="1311" t="s">
        <v>24</v>
      </c>
      <c r="Q2413" s="198" t="str">
        <f t="shared" si="206"/>
        <v>-</v>
      </c>
      <c r="R2413" s="181" t="str">
        <f t="shared" ca="1" si="207"/>
        <v>TIDAK MCU</v>
      </c>
      <c r="S2413" s="451" t="s">
        <v>24</v>
      </c>
      <c r="T2413" s="1330">
        <v>44272</v>
      </c>
      <c r="U2413" s="1329" t="s">
        <v>24</v>
      </c>
      <c r="V2413" s="904">
        <v>44272</v>
      </c>
      <c r="W2413" s="136" t="s">
        <v>24</v>
      </c>
      <c r="X2413" s="200"/>
      <c r="Y2413" s="201"/>
      <c r="Z2413" s="202"/>
      <c r="AA2413" s="1319" t="s">
        <v>24</v>
      </c>
      <c r="AB2413" s="1319" t="s">
        <v>24</v>
      </c>
      <c r="AC2413" s="1319" t="s">
        <v>24</v>
      </c>
      <c r="AD2413" s="1319" t="s">
        <v>24</v>
      </c>
      <c r="AE2413" s="1319" t="s">
        <v>24</v>
      </c>
      <c r="AF2413" s="1319" t="s">
        <v>24</v>
      </c>
      <c r="AG2413" s="375" t="s">
        <v>24</v>
      </c>
      <c r="AH2413" s="350"/>
      <c r="AI2413" s="244" t="str">
        <f t="shared" si="209"/>
        <v>-------</v>
      </c>
      <c r="AJ2413" s="209">
        <f t="shared" si="208"/>
        <v>43439</v>
      </c>
      <c r="AK2413" s="1330" t="s">
        <v>24</v>
      </c>
      <c r="AL2413" s="670" t="s">
        <v>24</v>
      </c>
      <c r="AM2413" s="230"/>
      <c r="AN2413" s="232"/>
      <c r="AO2413" s="232"/>
      <c r="AP2413" s="230"/>
      <c r="AQ2413" s="1231" t="s">
        <v>3094</v>
      </c>
      <c r="AR2413" s="230"/>
      <c r="AS2413" s="230"/>
      <c r="AT2413" s="230"/>
      <c r="AU2413" s="230"/>
      <c r="AV2413" s="177"/>
      <c r="AW2413" s="177"/>
      <c r="AX2413" s="177"/>
      <c r="AY2413" s="177"/>
      <c r="AZ2413" s="177"/>
    </row>
    <row r="2414" spans="2:60" ht="15" customHeight="1">
      <c r="B2414" s="1310">
        <v>2408</v>
      </c>
      <c r="C2414" s="548" t="s">
        <v>10829</v>
      </c>
      <c r="D2414" s="591" t="s">
        <v>230</v>
      </c>
      <c r="E2414" s="531" t="s">
        <v>4222</v>
      </c>
      <c r="F2414" s="1314" t="s">
        <v>10830</v>
      </c>
      <c r="G2414" s="509" t="s">
        <v>102</v>
      </c>
      <c r="H2414" s="522" t="s">
        <v>24</v>
      </c>
      <c r="I2414" s="442">
        <v>35043</v>
      </c>
      <c r="J2414" s="231">
        <f t="shared" ca="1" si="210"/>
        <v>26</v>
      </c>
      <c r="K2414" s="176" t="s">
        <v>24</v>
      </c>
      <c r="L2414" s="170" t="s">
        <v>24</v>
      </c>
      <c r="M2414" s="173" t="s">
        <v>24</v>
      </c>
      <c r="N2414" s="579">
        <v>43825</v>
      </c>
      <c r="O2414" s="1311" t="s">
        <v>24</v>
      </c>
      <c r="P2414" s="1311" t="s">
        <v>24</v>
      </c>
      <c r="Q2414" s="198" t="str">
        <f t="shared" si="206"/>
        <v>-</v>
      </c>
      <c r="R2414" s="181" t="str">
        <f t="shared" ca="1" si="207"/>
        <v>TIDAK MCU</v>
      </c>
      <c r="S2414" s="451" t="s">
        <v>11304</v>
      </c>
      <c r="T2414" s="904">
        <v>44540</v>
      </c>
      <c r="U2414" s="1329">
        <v>44540</v>
      </c>
      <c r="V2414" s="1330" t="s">
        <v>24</v>
      </c>
      <c r="W2414" s="136" t="s">
        <v>24</v>
      </c>
      <c r="X2414" s="200"/>
      <c r="Y2414" s="201"/>
      <c r="Z2414" s="202"/>
      <c r="AA2414" s="1319" t="s">
        <v>9107</v>
      </c>
      <c r="AB2414" s="1319" t="s">
        <v>24</v>
      </c>
      <c r="AC2414" s="1319" t="s">
        <v>24</v>
      </c>
      <c r="AD2414" s="1319" t="s">
        <v>24</v>
      </c>
      <c r="AE2414" s="1319" t="s">
        <v>24</v>
      </c>
      <c r="AF2414" s="1319" t="s">
        <v>24</v>
      </c>
      <c r="AG2414" s="375" t="s">
        <v>24</v>
      </c>
      <c r="AH2414" s="350"/>
      <c r="AI2414" s="244" t="str">
        <f t="shared" si="209"/>
        <v>HD 465------</v>
      </c>
      <c r="AJ2414" s="209">
        <f t="shared" si="208"/>
        <v>43825</v>
      </c>
      <c r="AK2414" s="1311">
        <v>44158</v>
      </c>
      <c r="AL2414" s="1185">
        <v>43825</v>
      </c>
      <c r="AM2414" s="230"/>
      <c r="AN2414" s="232"/>
      <c r="AO2414" s="232"/>
      <c r="AP2414" s="230"/>
      <c r="AQ2414" s="180" t="s">
        <v>3094</v>
      </c>
      <c r="AR2414" s="230"/>
      <c r="AS2414" s="230"/>
      <c r="AT2414" s="230"/>
      <c r="AU2414" s="230"/>
      <c r="AV2414" s="177"/>
      <c r="AW2414" s="177"/>
      <c r="AX2414" s="177"/>
      <c r="AY2414" s="177"/>
      <c r="AZ2414" s="177"/>
    </row>
    <row r="2415" spans="2:60" ht="15" customHeight="1">
      <c r="B2415" s="1310">
        <v>2409</v>
      </c>
      <c r="C2415" s="548" t="s">
        <v>10831</v>
      </c>
      <c r="D2415" s="591" t="s">
        <v>230</v>
      </c>
      <c r="E2415" s="531" t="s">
        <v>4222</v>
      </c>
      <c r="F2415" s="1314" t="s">
        <v>10832</v>
      </c>
      <c r="G2415" s="509" t="s">
        <v>102</v>
      </c>
      <c r="H2415" s="522" t="s">
        <v>24</v>
      </c>
      <c r="I2415" s="442">
        <v>35382</v>
      </c>
      <c r="J2415" s="903">
        <f t="shared" ca="1" si="210"/>
        <v>25</v>
      </c>
      <c r="K2415" s="176" t="s">
        <v>24</v>
      </c>
      <c r="L2415" s="170" t="s">
        <v>24</v>
      </c>
      <c r="M2415" s="173" t="s">
        <v>24</v>
      </c>
      <c r="N2415" s="579">
        <v>43825</v>
      </c>
      <c r="O2415" s="1311" t="s">
        <v>24</v>
      </c>
      <c r="P2415" s="1311" t="s">
        <v>24</v>
      </c>
      <c r="Q2415" s="198" t="str">
        <f t="shared" si="206"/>
        <v>-</v>
      </c>
      <c r="R2415" s="181" t="str">
        <f t="shared" ca="1" si="207"/>
        <v>TIDAK MCU</v>
      </c>
      <c r="S2415" s="451" t="s">
        <v>11305</v>
      </c>
      <c r="T2415" s="1330">
        <v>44513</v>
      </c>
      <c r="U2415" s="1329">
        <v>44513</v>
      </c>
      <c r="V2415" s="1330" t="s">
        <v>24</v>
      </c>
      <c r="W2415" s="136" t="s">
        <v>24</v>
      </c>
      <c r="X2415" s="200"/>
      <c r="Y2415" s="201"/>
      <c r="Z2415" s="202"/>
      <c r="AA2415" s="213" t="s">
        <v>926</v>
      </c>
      <c r="AB2415" s="1319" t="s">
        <v>24</v>
      </c>
      <c r="AC2415" s="1319" t="s">
        <v>24</v>
      </c>
      <c r="AD2415" s="1319" t="s">
        <v>24</v>
      </c>
      <c r="AE2415" s="1319" t="s">
        <v>24</v>
      </c>
      <c r="AF2415" s="1319" t="s">
        <v>24</v>
      </c>
      <c r="AG2415" s="375" t="s">
        <v>24</v>
      </c>
      <c r="AH2415" s="350"/>
      <c r="AI2415" s="244" t="str">
        <f t="shared" si="209"/>
        <v>HD 465, HD 785------</v>
      </c>
      <c r="AJ2415" s="1307">
        <f t="shared" si="208"/>
        <v>43825</v>
      </c>
      <c r="AK2415" s="1311" t="s">
        <v>24</v>
      </c>
      <c r="AL2415" s="1185">
        <v>43825</v>
      </c>
      <c r="AM2415" s="230"/>
      <c r="AN2415" s="232"/>
      <c r="AO2415" s="232"/>
      <c r="AP2415" s="230"/>
      <c r="AQ2415" s="1231" t="s">
        <v>3094</v>
      </c>
      <c r="AR2415" s="230"/>
      <c r="AS2415" s="230"/>
      <c r="AT2415" s="230"/>
      <c r="AU2415" s="230"/>
      <c r="AV2415" s="885"/>
      <c r="AW2415" s="885"/>
      <c r="AX2415" s="885"/>
      <c r="AY2415" s="885"/>
      <c r="AZ2415" s="177"/>
    </row>
    <row r="2416" spans="2:60" ht="15" customHeight="1">
      <c r="B2416" s="1310">
        <v>2410</v>
      </c>
      <c r="C2416" s="548" t="s">
        <v>10833</v>
      </c>
      <c r="D2416" s="591" t="s">
        <v>230</v>
      </c>
      <c r="E2416" s="531" t="s">
        <v>4222</v>
      </c>
      <c r="F2416" s="1314" t="s">
        <v>10834</v>
      </c>
      <c r="G2416" s="509" t="s">
        <v>102</v>
      </c>
      <c r="H2416" s="522" t="s">
        <v>24</v>
      </c>
      <c r="I2416" s="442">
        <v>36196</v>
      </c>
      <c r="J2416" s="231">
        <f t="shared" ca="1" si="210"/>
        <v>23</v>
      </c>
      <c r="K2416" s="176" t="s">
        <v>24</v>
      </c>
      <c r="L2416" s="170" t="s">
        <v>24</v>
      </c>
      <c r="M2416" s="173" t="s">
        <v>24</v>
      </c>
      <c r="N2416" s="579">
        <v>43825</v>
      </c>
      <c r="O2416" s="1311" t="s">
        <v>24</v>
      </c>
      <c r="P2416" s="1311" t="s">
        <v>24</v>
      </c>
      <c r="Q2416" s="198" t="str">
        <f t="shared" si="206"/>
        <v>-</v>
      </c>
      <c r="R2416" s="181" t="str">
        <f t="shared" ca="1" si="207"/>
        <v>TIDAK MCU</v>
      </c>
      <c r="S2416" s="451" t="s">
        <v>11306</v>
      </c>
      <c r="T2416" s="1330">
        <v>44597</v>
      </c>
      <c r="U2416" s="1329">
        <v>44597</v>
      </c>
      <c r="V2416" s="1330" t="s">
        <v>24</v>
      </c>
      <c r="W2416" s="136" t="s">
        <v>24</v>
      </c>
      <c r="X2416" s="200"/>
      <c r="Y2416" s="201"/>
      <c r="Z2416" s="202"/>
      <c r="AA2416" s="1319" t="s">
        <v>926</v>
      </c>
      <c r="AB2416" s="1319" t="s">
        <v>24</v>
      </c>
      <c r="AC2416" s="1319" t="s">
        <v>24</v>
      </c>
      <c r="AD2416" s="1319" t="s">
        <v>24</v>
      </c>
      <c r="AE2416" s="1319" t="s">
        <v>24</v>
      </c>
      <c r="AF2416" s="1319" t="s">
        <v>24</v>
      </c>
      <c r="AG2416" s="375" t="s">
        <v>24</v>
      </c>
      <c r="AH2416" s="350"/>
      <c r="AI2416" s="244" t="str">
        <f t="shared" si="209"/>
        <v>HD 465, HD 785------</v>
      </c>
      <c r="AJ2416" s="209">
        <f t="shared" si="208"/>
        <v>43825</v>
      </c>
      <c r="AK2416" s="1311" t="s">
        <v>24</v>
      </c>
      <c r="AL2416" s="1185">
        <v>43825</v>
      </c>
      <c r="AM2416" s="230"/>
      <c r="AN2416" s="232"/>
      <c r="AO2416" s="232"/>
      <c r="AP2416" s="230"/>
      <c r="AQ2416" s="180"/>
      <c r="AR2416" s="230"/>
      <c r="AS2416" s="230"/>
      <c r="AT2416" s="230"/>
      <c r="AU2416" s="230"/>
      <c r="AV2416" s="177"/>
      <c r="AW2416" s="177"/>
      <c r="AX2416" s="177"/>
      <c r="AY2416" s="177"/>
      <c r="AZ2416" s="177"/>
    </row>
    <row r="2417" spans="2:52" ht="15" customHeight="1">
      <c r="B2417" s="1310">
        <v>2411</v>
      </c>
      <c r="C2417" s="548" t="s">
        <v>10835</v>
      </c>
      <c r="D2417" s="591" t="s">
        <v>230</v>
      </c>
      <c r="E2417" s="531" t="s">
        <v>4222</v>
      </c>
      <c r="F2417" s="1314" t="s">
        <v>10836</v>
      </c>
      <c r="G2417" s="509" t="s">
        <v>102</v>
      </c>
      <c r="H2417" s="522" t="s">
        <v>24</v>
      </c>
      <c r="I2417" s="442">
        <v>35623</v>
      </c>
      <c r="J2417" s="903">
        <f t="shared" ca="1" si="210"/>
        <v>24</v>
      </c>
      <c r="K2417" s="176" t="s">
        <v>24</v>
      </c>
      <c r="L2417" s="170" t="s">
        <v>24</v>
      </c>
      <c r="M2417" s="173" t="s">
        <v>24</v>
      </c>
      <c r="N2417" s="579">
        <v>43825</v>
      </c>
      <c r="O2417" s="1311" t="s">
        <v>24</v>
      </c>
      <c r="P2417" s="1311" t="s">
        <v>24</v>
      </c>
      <c r="Q2417" s="198" t="str">
        <f t="shared" si="206"/>
        <v>-</v>
      </c>
      <c r="R2417" s="181" t="str">
        <f t="shared" ca="1" si="207"/>
        <v>TIDAK MCU</v>
      </c>
      <c r="S2417" s="451" t="s">
        <v>11307</v>
      </c>
      <c r="T2417" s="1330">
        <v>44389</v>
      </c>
      <c r="U2417" s="1329">
        <v>44389</v>
      </c>
      <c r="V2417" s="1330" t="s">
        <v>24</v>
      </c>
      <c r="W2417" s="136" t="s">
        <v>24</v>
      </c>
      <c r="X2417" s="200"/>
      <c r="Y2417" s="201"/>
      <c r="Z2417" s="202"/>
      <c r="AA2417" s="216" t="s">
        <v>926</v>
      </c>
      <c r="AB2417" s="1319" t="s">
        <v>24</v>
      </c>
      <c r="AC2417" s="1319" t="s">
        <v>24</v>
      </c>
      <c r="AD2417" s="1319" t="s">
        <v>24</v>
      </c>
      <c r="AE2417" s="1319" t="s">
        <v>24</v>
      </c>
      <c r="AF2417" s="1319" t="s">
        <v>24</v>
      </c>
      <c r="AG2417" s="375" t="s">
        <v>24</v>
      </c>
      <c r="AH2417" s="350"/>
      <c r="AI2417" s="244" t="str">
        <f t="shared" si="209"/>
        <v>HD 465, HD 785------</v>
      </c>
      <c r="AJ2417" s="209">
        <f t="shared" si="208"/>
        <v>43825</v>
      </c>
      <c r="AK2417" s="1311" t="s">
        <v>24</v>
      </c>
      <c r="AL2417" s="1185">
        <v>43825</v>
      </c>
      <c r="AM2417" s="230"/>
      <c r="AN2417" s="232"/>
      <c r="AO2417" s="232"/>
      <c r="AP2417" s="230"/>
      <c r="AQ2417" s="1231" t="s">
        <v>3094</v>
      </c>
      <c r="AR2417" s="230"/>
      <c r="AS2417" s="230"/>
      <c r="AT2417" s="230"/>
      <c r="AU2417" s="230"/>
      <c r="AV2417" s="885"/>
      <c r="AW2417" s="885"/>
      <c r="AX2417" s="885"/>
      <c r="AY2417" s="885"/>
      <c r="AZ2417" s="177"/>
    </row>
    <row r="2418" spans="2:52" ht="15" customHeight="1">
      <c r="B2418" s="1310">
        <v>2412</v>
      </c>
      <c r="C2418" s="548" t="s">
        <v>10837</v>
      </c>
      <c r="D2418" s="591" t="s">
        <v>230</v>
      </c>
      <c r="E2418" s="531" t="s">
        <v>4222</v>
      </c>
      <c r="F2418" s="1314" t="s">
        <v>10838</v>
      </c>
      <c r="G2418" s="509" t="s">
        <v>102</v>
      </c>
      <c r="H2418" s="522" t="s">
        <v>24</v>
      </c>
      <c r="I2418" s="442">
        <v>34927</v>
      </c>
      <c r="J2418" s="903">
        <f t="shared" ca="1" si="210"/>
        <v>26</v>
      </c>
      <c r="K2418" s="176" t="s">
        <v>24</v>
      </c>
      <c r="L2418" s="170" t="s">
        <v>24</v>
      </c>
      <c r="M2418" s="173" t="s">
        <v>24</v>
      </c>
      <c r="N2418" s="579">
        <v>43825</v>
      </c>
      <c r="O2418" s="1311" t="s">
        <v>24</v>
      </c>
      <c r="P2418" s="1311" t="s">
        <v>24</v>
      </c>
      <c r="Q2418" s="198" t="str">
        <f t="shared" si="206"/>
        <v>-</v>
      </c>
      <c r="R2418" s="181" t="str">
        <f t="shared" ca="1" si="207"/>
        <v>TIDAK MCU</v>
      </c>
      <c r="S2418" s="451" t="s">
        <v>11308</v>
      </c>
      <c r="T2418" s="1330">
        <v>44424</v>
      </c>
      <c r="U2418" s="1329">
        <v>44424</v>
      </c>
      <c r="V2418" s="904" t="s">
        <v>24</v>
      </c>
      <c r="W2418" s="136" t="s">
        <v>24</v>
      </c>
      <c r="X2418" s="200"/>
      <c r="Y2418" s="201"/>
      <c r="Z2418" s="202"/>
      <c r="AA2418" s="216" t="s">
        <v>926</v>
      </c>
      <c r="AB2418" s="369" t="s">
        <v>24</v>
      </c>
      <c r="AC2418" s="1319" t="s">
        <v>24</v>
      </c>
      <c r="AD2418" s="1319" t="s">
        <v>24</v>
      </c>
      <c r="AE2418" s="1319" t="s">
        <v>24</v>
      </c>
      <c r="AF2418" s="1319" t="s">
        <v>24</v>
      </c>
      <c r="AG2418" s="375" t="s">
        <v>24</v>
      </c>
      <c r="AH2418" s="350"/>
      <c r="AI2418" s="244" t="str">
        <f t="shared" si="209"/>
        <v>HD 465, HD 785------</v>
      </c>
      <c r="AJ2418" s="209">
        <f t="shared" si="208"/>
        <v>43825</v>
      </c>
      <c r="AK2418" s="1311" t="s">
        <v>24</v>
      </c>
      <c r="AL2418" s="1185">
        <v>43825</v>
      </c>
      <c r="AM2418" s="230"/>
      <c r="AN2418" s="232"/>
      <c r="AO2418" s="232"/>
      <c r="AP2418" s="230"/>
      <c r="AQ2418" s="1231" t="s">
        <v>3094</v>
      </c>
      <c r="AR2418" s="230"/>
      <c r="AS2418" s="230"/>
      <c r="AT2418" s="230"/>
      <c r="AU2418" s="230"/>
      <c r="AV2418" s="177"/>
      <c r="AW2418" s="177"/>
      <c r="AX2418" s="177"/>
      <c r="AY2418" s="177"/>
      <c r="AZ2418" s="177"/>
    </row>
    <row r="2419" spans="2:52" ht="15" customHeight="1">
      <c r="B2419" s="1310">
        <v>2413</v>
      </c>
      <c r="C2419" s="548" t="s">
        <v>10839</v>
      </c>
      <c r="D2419" s="360" t="s">
        <v>943</v>
      </c>
      <c r="E2419" s="531" t="s">
        <v>4222</v>
      </c>
      <c r="F2419" s="1314" t="s">
        <v>10840</v>
      </c>
      <c r="G2419" s="509" t="s">
        <v>102</v>
      </c>
      <c r="H2419" s="522" t="s">
        <v>24</v>
      </c>
      <c r="I2419" s="442">
        <v>29920</v>
      </c>
      <c r="J2419" s="903">
        <f t="shared" ca="1" si="210"/>
        <v>40</v>
      </c>
      <c r="K2419" s="176" t="s">
        <v>24</v>
      </c>
      <c r="L2419" s="170" t="s">
        <v>24</v>
      </c>
      <c r="M2419" s="173" t="s">
        <v>24</v>
      </c>
      <c r="N2419" s="579">
        <v>43825</v>
      </c>
      <c r="O2419" s="1311" t="s">
        <v>24</v>
      </c>
      <c r="P2419" s="1311" t="s">
        <v>24</v>
      </c>
      <c r="Q2419" s="198" t="str">
        <f t="shared" si="206"/>
        <v>-</v>
      </c>
      <c r="R2419" s="181" t="str">
        <f t="shared" ca="1" si="207"/>
        <v>TIDAK MCU</v>
      </c>
      <c r="S2419" s="451" t="s">
        <v>24</v>
      </c>
      <c r="T2419" s="1330">
        <v>44530</v>
      </c>
      <c r="U2419" s="1329" t="s">
        <v>1497</v>
      </c>
      <c r="V2419" s="1313" t="s">
        <v>24</v>
      </c>
      <c r="W2419" s="136" t="s">
        <v>24</v>
      </c>
      <c r="X2419" s="200"/>
      <c r="Y2419" s="201"/>
      <c r="Z2419" s="202"/>
      <c r="AA2419" s="1319" t="s">
        <v>926</v>
      </c>
      <c r="AB2419" s="1319" t="s">
        <v>929</v>
      </c>
      <c r="AC2419" s="1319" t="s">
        <v>24</v>
      </c>
      <c r="AD2419" s="1319" t="s">
        <v>24</v>
      </c>
      <c r="AE2419" s="1319" t="s">
        <v>24</v>
      </c>
      <c r="AF2419" s="1319" t="s">
        <v>24</v>
      </c>
      <c r="AG2419" s="375" t="s">
        <v>24</v>
      </c>
      <c r="AH2419" s="350"/>
      <c r="AI2419" s="244" t="str">
        <f t="shared" si="209"/>
        <v>HD 465, HD 785GD 705, GD 825-----</v>
      </c>
      <c r="AJ2419" s="209">
        <f t="shared" si="208"/>
        <v>43825</v>
      </c>
      <c r="AK2419" s="1311" t="s">
        <v>24</v>
      </c>
      <c r="AL2419" s="1185">
        <v>43825</v>
      </c>
      <c r="AM2419" s="230"/>
      <c r="AN2419" s="232"/>
      <c r="AO2419" s="232"/>
      <c r="AP2419" s="230"/>
      <c r="AQ2419" s="230"/>
      <c r="AR2419" s="230"/>
      <c r="AS2419" s="230"/>
      <c r="AT2419" s="230"/>
      <c r="AU2419" s="230"/>
      <c r="AV2419" s="885"/>
      <c r="AW2419" s="885"/>
      <c r="AX2419" s="885"/>
      <c r="AY2419" s="885"/>
      <c r="AZ2419" s="177"/>
    </row>
    <row r="2420" spans="2:52" ht="15" customHeight="1">
      <c r="B2420" s="1310">
        <v>2414</v>
      </c>
      <c r="C2420" s="548" t="s">
        <v>10841</v>
      </c>
      <c r="D2420" s="360" t="s">
        <v>230</v>
      </c>
      <c r="E2420" s="531" t="s">
        <v>4222</v>
      </c>
      <c r="F2420" s="1314" t="s">
        <v>10842</v>
      </c>
      <c r="G2420" s="509" t="s">
        <v>102</v>
      </c>
      <c r="H2420" s="522" t="s">
        <v>24</v>
      </c>
      <c r="I2420" s="442">
        <v>32799</v>
      </c>
      <c r="J2420" s="231">
        <f t="shared" ca="1" si="210"/>
        <v>32</v>
      </c>
      <c r="K2420" s="176" t="s">
        <v>24</v>
      </c>
      <c r="L2420" s="170" t="s">
        <v>24</v>
      </c>
      <c r="M2420" s="173" t="s">
        <v>24</v>
      </c>
      <c r="N2420" s="579">
        <v>43550</v>
      </c>
      <c r="O2420" s="1311" t="s">
        <v>24</v>
      </c>
      <c r="P2420" s="1311" t="s">
        <v>24</v>
      </c>
      <c r="Q2420" s="198" t="str">
        <f t="shared" si="206"/>
        <v>-</v>
      </c>
      <c r="R2420" s="181" t="str">
        <f t="shared" ca="1" si="207"/>
        <v>TIDAK MCU</v>
      </c>
      <c r="S2420" s="451" t="s">
        <v>11309</v>
      </c>
      <c r="T2420" s="1330">
        <v>44487</v>
      </c>
      <c r="U2420" s="1329">
        <v>44487</v>
      </c>
      <c r="V2420" s="904" t="s">
        <v>24</v>
      </c>
      <c r="W2420" s="136" t="s">
        <v>24</v>
      </c>
      <c r="X2420" s="200"/>
      <c r="Y2420" s="201"/>
      <c r="Z2420" s="952"/>
      <c r="AA2420" s="1305" t="s">
        <v>925</v>
      </c>
      <c r="AB2420" s="369" t="s">
        <v>927</v>
      </c>
      <c r="AC2420" s="1319" t="s">
        <v>588</v>
      </c>
      <c r="AD2420" s="1319" t="s">
        <v>1085</v>
      </c>
      <c r="AE2420" s="1319" t="s">
        <v>4604</v>
      </c>
      <c r="AF2420" s="1319" t="s">
        <v>24</v>
      </c>
      <c r="AG2420" s="375" t="s">
        <v>24</v>
      </c>
      <c r="AH2420" s="350"/>
      <c r="AI2420" s="244" t="str">
        <f t="shared" si="209"/>
        <v>PC 200 - PC 2000SC P360 - SC P410 A/MWATER TRUCKFUEL TRUCKNISSAN CWB--</v>
      </c>
      <c r="AJ2420" s="209">
        <f t="shared" si="208"/>
        <v>43550</v>
      </c>
      <c r="AK2420" s="1311" t="s">
        <v>24</v>
      </c>
      <c r="AL2420" s="670">
        <v>43550</v>
      </c>
      <c r="AM2420" s="230"/>
      <c r="AN2420" s="232"/>
      <c r="AO2420" s="232"/>
      <c r="AP2420" s="230"/>
      <c r="AQ2420" s="180"/>
      <c r="AR2420" s="230"/>
      <c r="AS2420" s="230"/>
      <c r="AT2420" s="230"/>
      <c r="AU2420" s="230"/>
      <c r="AV2420" s="177"/>
      <c r="AW2420" s="177"/>
      <c r="AX2420" s="177"/>
      <c r="AY2420" s="177"/>
      <c r="AZ2420" s="177"/>
    </row>
    <row r="2421" spans="2:52" ht="15" customHeight="1">
      <c r="B2421" s="1310">
        <v>2415</v>
      </c>
      <c r="C2421" s="548" t="s">
        <v>10843</v>
      </c>
      <c r="D2421" s="360" t="s">
        <v>230</v>
      </c>
      <c r="E2421" s="531" t="s">
        <v>4222</v>
      </c>
      <c r="F2421" s="1314" t="s">
        <v>10844</v>
      </c>
      <c r="G2421" s="509" t="s">
        <v>102</v>
      </c>
      <c r="H2421" s="522" t="s">
        <v>24</v>
      </c>
      <c r="I2421" s="442">
        <v>32705</v>
      </c>
      <c r="J2421" s="231">
        <f t="shared" ca="1" si="210"/>
        <v>33</v>
      </c>
      <c r="K2421" s="315" t="s">
        <v>24</v>
      </c>
      <c r="L2421" s="325" t="s">
        <v>24</v>
      </c>
      <c r="M2421" s="335" t="s">
        <v>24</v>
      </c>
      <c r="N2421" s="579">
        <v>43550</v>
      </c>
      <c r="O2421" s="1311" t="s">
        <v>24</v>
      </c>
      <c r="P2421" s="1311" t="s">
        <v>24</v>
      </c>
      <c r="Q2421" s="198" t="str">
        <f t="shared" si="206"/>
        <v>-</v>
      </c>
      <c r="R2421" s="181" t="str">
        <f t="shared" ca="1" si="207"/>
        <v>TIDAK MCU</v>
      </c>
      <c r="S2421" s="451" t="s">
        <v>11310</v>
      </c>
      <c r="T2421" s="1330">
        <v>44393</v>
      </c>
      <c r="U2421" s="1329">
        <v>44393</v>
      </c>
      <c r="V2421" s="395" t="s">
        <v>24</v>
      </c>
      <c r="W2421" s="136" t="s">
        <v>24</v>
      </c>
      <c r="X2421" s="200"/>
      <c r="Y2421" s="201"/>
      <c r="Z2421" s="202"/>
      <c r="AA2421" s="1319" t="s">
        <v>926</v>
      </c>
      <c r="AB2421" s="1319" t="s">
        <v>588</v>
      </c>
      <c r="AC2421" s="1319" t="s">
        <v>24</v>
      </c>
      <c r="AD2421" s="1319" t="s">
        <v>24</v>
      </c>
      <c r="AE2421" s="1319" t="s">
        <v>24</v>
      </c>
      <c r="AF2421" s="1319" t="s">
        <v>24</v>
      </c>
      <c r="AG2421" s="375" t="s">
        <v>24</v>
      </c>
      <c r="AH2421" s="1239"/>
      <c r="AI2421" s="244" t="str">
        <f t="shared" si="209"/>
        <v>HD 465, HD 785WATER TRUCK-----</v>
      </c>
      <c r="AJ2421" s="1307">
        <f t="shared" si="208"/>
        <v>43550</v>
      </c>
      <c r="AK2421" s="594" t="s">
        <v>24</v>
      </c>
      <c r="AL2421" s="670">
        <v>43550</v>
      </c>
      <c r="AM2421" s="230"/>
      <c r="AN2421" s="232"/>
      <c r="AO2421" s="232"/>
      <c r="AP2421" s="230"/>
      <c r="AQ2421" s="180"/>
      <c r="AR2421" s="230"/>
      <c r="AS2421" s="230"/>
      <c r="AT2421" s="230"/>
      <c r="AU2421" s="230"/>
      <c r="AV2421" s="885"/>
      <c r="AW2421" s="177"/>
      <c r="AX2421" s="177"/>
      <c r="AY2421" s="177"/>
      <c r="AZ2421" s="177"/>
    </row>
    <row r="2422" spans="2:52" ht="15" customHeight="1">
      <c r="B2422" s="1310">
        <v>2416</v>
      </c>
      <c r="C2422" s="548" t="s">
        <v>10845</v>
      </c>
      <c r="D2422" s="360" t="s">
        <v>230</v>
      </c>
      <c r="E2422" s="531" t="s">
        <v>4222</v>
      </c>
      <c r="F2422" s="1314" t="s">
        <v>10846</v>
      </c>
      <c r="G2422" s="509" t="s">
        <v>102</v>
      </c>
      <c r="H2422" s="522" t="s">
        <v>24</v>
      </c>
      <c r="I2422" s="442">
        <v>34174</v>
      </c>
      <c r="J2422" s="903">
        <f t="shared" ca="1" si="210"/>
        <v>28</v>
      </c>
      <c r="K2422" s="176" t="s">
        <v>24</v>
      </c>
      <c r="L2422" s="170" t="s">
        <v>24</v>
      </c>
      <c r="M2422" s="173" t="s">
        <v>24</v>
      </c>
      <c r="N2422" s="579">
        <v>43550</v>
      </c>
      <c r="O2422" s="1311" t="s">
        <v>24</v>
      </c>
      <c r="P2422" s="1311" t="s">
        <v>24</v>
      </c>
      <c r="Q2422" s="198" t="str">
        <f t="shared" si="206"/>
        <v>-</v>
      </c>
      <c r="R2422" s="181" t="str">
        <f t="shared" ca="1" si="207"/>
        <v>TIDAK MCU</v>
      </c>
      <c r="S2422" s="451" t="s">
        <v>11311</v>
      </c>
      <c r="T2422" s="1330">
        <v>44401</v>
      </c>
      <c r="U2422" s="1329">
        <v>44401</v>
      </c>
      <c r="V2422" s="1330" t="s">
        <v>24</v>
      </c>
      <c r="W2422" s="136" t="s">
        <v>24</v>
      </c>
      <c r="X2422" s="200"/>
      <c r="Y2422" s="201"/>
      <c r="Z2422" s="952"/>
      <c r="AA2422" s="1305" t="s">
        <v>926</v>
      </c>
      <c r="AB2422" s="369" t="s">
        <v>11350</v>
      </c>
      <c r="AC2422" s="1319" t="s">
        <v>4604</v>
      </c>
      <c r="AD2422" s="1319" t="s">
        <v>24</v>
      </c>
      <c r="AE2422" s="1319" t="s">
        <v>24</v>
      </c>
      <c r="AF2422" s="1319" t="s">
        <v>24</v>
      </c>
      <c r="AG2422" s="375" t="s">
        <v>24</v>
      </c>
      <c r="AH2422" s="350"/>
      <c r="AI2422" s="244" t="str">
        <f t="shared" si="209"/>
        <v>HD 465, HD 785SC 380NISSAN CWB----</v>
      </c>
      <c r="AJ2422" s="1307">
        <f t="shared" si="208"/>
        <v>43550</v>
      </c>
      <c r="AK2422" s="1311" t="s">
        <v>24</v>
      </c>
      <c r="AL2422" s="670">
        <v>43550</v>
      </c>
      <c r="AM2422" s="230"/>
      <c r="AN2422" s="232"/>
      <c r="AO2422" s="232"/>
      <c r="AP2422" s="230"/>
      <c r="AQ2422" s="180"/>
      <c r="AR2422" s="230"/>
      <c r="AS2422" s="230"/>
      <c r="AT2422" s="230"/>
      <c r="AU2422" s="230"/>
      <c r="AV2422" s="885"/>
      <c r="AW2422" s="885"/>
      <c r="AX2422" s="885"/>
      <c r="AY2422" s="885"/>
      <c r="AZ2422" s="177"/>
    </row>
    <row r="2423" spans="2:52" ht="15" customHeight="1">
      <c r="B2423" s="1310">
        <v>2417</v>
      </c>
      <c r="C2423" s="548" t="s">
        <v>10847</v>
      </c>
      <c r="D2423" s="360" t="s">
        <v>230</v>
      </c>
      <c r="E2423" s="531" t="s">
        <v>4222</v>
      </c>
      <c r="F2423" s="1314" t="s">
        <v>10848</v>
      </c>
      <c r="G2423" s="509" t="s">
        <v>102</v>
      </c>
      <c r="H2423" s="522" t="s">
        <v>24</v>
      </c>
      <c r="I2423" s="442">
        <v>32851</v>
      </c>
      <c r="J2423" s="231">
        <f t="shared" ca="1" si="210"/>
        <v>32</v>
      </c>
      <c r="K2423" s="176" t="s">
        <v>24</v>
      </c>
      <c r="L2423" s="170" t="s">
        <v>24</v>
      </c>
      <c r="M2423" s="173" t="s">
        <v>24</v>
      </c>
      <c r="N2423" s="579">
        <v>43550</v>
      </c>
      <c r="O2423" s="1311" t="s">
        <v>24</v>
      </c>
      <c r="P2423" s="1311" t="s">
        <v>24</v>
      </c>
      <c r="Q2423" s="198" t="str">
        <f t="shared" si="206"/>
        <v>-</v>
      </c>
      <c r="R2423" s="181" t="str">
        <f t="shared" ca="1" si="207"/>
        <v>TIDAK MCU</v>
      </c>
      <c r="S2423" s="451" t="s">
        <v>11312</v>
      </c>
      <c r="T2423" s="1330">
        <v>44539</v>
      </c>
      <c r="U2423" s="1329">
        <v>44539</v>
      </c>
      <c r="V2423" s="1330" t="s">
        <v>24</v>
      </c>
      <c r="W2423" s="136" t="s">
        <v>24</v>
      </c>
      <c r="X2423" s="200"/>
      <c r="Y2423" s="201"/>
      <c r="Z2423" s="202"/>
      <c r="AA2423" s="1319" t="s">
        <v>926</v>
      </c>
      <c r="AB2423" s="1319" t="s">
        <v>11351</v>
      </c>
      <c r="AC2423" s="1319" t="s">
        <v>4604</v>
      </c>
      <c r="AD2423" s="1319" t="s">
        <v>24</v>
      </c>
      <c r="AE2423" s="1319" t="s">
        <v>24</v>
      </c>
      <c r="AF2423" s="1319" t="s">
        <v>24</v>
      </c>
      <c r="AG2423" s="375" t="s">
        <v>24</v>
      </c>
      <c r="AH2423" s="350"/>
      <c r="AI2423" s="244" t="str">
        <f t="shared" si="209"/>
        <v>HD 465, HD 785WSC P380NISSAN CWB----</v>
      </c>
      <c r="AJ2423" s="209">
        <f t="shared" si="208"/>
        <v>43550</v>
      </c>
      <c r="AK2423" s="1311" t="s">
        <v>24</v>
      </c>
      <c r="AL2423" s="670">
        <v>43550</v>
      </c>
      <c r="AM2423" s="230"/>
      <c r="AN2423" s="232"/>
      <c r="AO2423" s="232"/>
      <c r="AP2423" s="230"/>
      <c r="AQ2423" s="230"/>
      <c r="AR2423" s="230"/>
      <c r="AS2423" s="230"/>
      <c r="AT2423" s="230"/>
      <c r="AU2423" s="230"/>
      <c r="AV2423" s="885"/>
      <c r="AW2423" s="177"/>
      <c r="AX2423" s="177"/>
      <c r="AY2423" s="177"/>
      <c r="AZ2423" s="177"/>
    </row>
    <row r="2424" spans="2:52" ht="15" customHeight="1">
      <c r="B2424" s="1310">
        <v>2418</v>
      </c>
      <c r="C2424" s="548" t="s">
        <v>10849</v>
      </c>
      <c r="D2424" s="360" t="s">
        <v>230</v>
      </c>
      <c r="E2424" s="531" t="s">
        <v>4222</v>
      </c>
      <c r="F2424" s="1314" t="s">
        <v>10850</v>
      </c>
      <c r="G2424" s="509" t="s">
        <v>102</v>
      </c>
      <c r="H2424" s="522" t="s">
        <v>24</v>
      </c>
      <c r="I2424" s="442">
        <v>33656</v>
      </c>
      <c r="J2424" s="231">
        <f t="shared" ca="1" si="210"/>
        <v>30</v>
      </c>
      <c r="K2424" s="176" t="s">
        <v>24</v>
      </c>
      <c r="L2424" s="170" t="s">
        <v>24</v>
      </c>
      <c r="M2424" s="173" t="s">
        <v>24</v>
      </c>
      <c r="N2424" s="579">
        <v>43550</v>
      </c>
      <c r="O2424" s="1311" t="s">
        <v>24</v>
      </c>
      <c r="P2424" s="1311" t="s">
        <v>24</v>
      </c>
      <c r="Q2424" s="198" t="str">
        <f t="shared" si="206"/>
        <v>-</v>
      </c>
      <c r="R2424" s="181" t="str">
        <f t="shared" ca="1" si="207"/>
        <v>TIDAK MCU</v>
      </c>
      <c r="S2424" s="451" t="s">
        <v>11313</v>
      </c>
      <c r="T2424" s="1330">
        <v>44249</v>
      </c>
      <c r="U2424" s="1329">
        <v>44249</v>
      </c>
      <c r="V2424" s="1330" t="s">
        <v>24</v>
      </c>
      <c r="W2424" s="136" t="s">
        <v>24</v>
      </c>
      <c r="X2424" s="200"/>
      <c r="Y2424" s="201"/>
      <c r="Z2424" s="952"/>
      <c r="AA2424" s="1305" t="s">
        <v>926</v>
      </c>
      <c r="AB2424" s="369" t="s">
        <v>4604</v>
      </c>
      <c r="AC2424" s="1319" t="s">
        <v>24</v>
      </c>
      <c r="AD2424" s="1319" t="s">
        <v>24</v>
      </c>
      <c r="AE2424" s="1319" t="s">
        <v>24</v>
      </c>
      <c r="AF2424" s="1319" t="s">
        <v>24</v>
      </c>
      <c r="AG2424" s="375" t="s">
        <v>24</v>
      </c>
      <c r="AH2424" s="350"/>
      <c r="AI2424" s="244" t="str">
        <f t="shared" si="209"/>
        <v>HD 465, HD 785NISSAN CWB-----</v>
      </c>
      <c r="AJ2424" s="209">
        <f t="shared" si="208"/>
        <v>43550</v>
      </c>
      <c r="AK2424" s="1311" t="s">
        <v>24</v>
      </c>
      <c r="AL2424" s="670">
        <v>43550</v>
      </c>
      <c r="AM2424" s="230"/>
      <c r="AN2424" s="232"/>
      <c r="AO2424" s="232"/>
      <c r="AP2424" s="230"/>
      <c r="AQ2424" s="180"/>
      <c r="AR2424" s="230"/>
      <c r="AS2424" s="230"/>
      <c r="AT2424" s="230"/>
      <c r="AU2424" s="230"/>
      <c r="AV2424" s="177"/>
      <c r="AW2424" s="177"/>
      <c r="AX2424" s="177"/>
      <c r="AY2424" s="177"/>
      <c r="AZ2424" s="177"/>
    </row>
    <row r="2425" spans="2:52" ht="15" customHeight="1">
      <c r="B2425" s="1310">
        <v>2419</v>
      </c>
      <c r="C2425" s="548" t="s">
        <v>10851</v>
      </c>
      <c r="D2425" s="360" t="s">
        <v>230</v>
      </c>
      <c r="E2425" s="531" t="s">
        <v>4222</v>
      </c>
      <c r="F2425" s="1314" t="s">
        <v>10852</v>
      </c>
      <c r="G2425" s="509" t="s">
        <v>102</v>
      </c>
      <c r="H2425" s="522" t="s">
        <v>24</v>
      </c>
      <c r="I2425" s="442">
        <v>30179</v>
      </c>
      <c r="J2425" s="231">
        <f t="shared" ca="1" si="210"/>
        <v>40</v>
      </c>
      <c r="K2425" s="176" t="s">
        <v>24</v>
      </c>
      <c r="L2425" s="170" t="s">
        <v>24</v>
      </c>
      <c r="M2425" s="173" t="s">
        <v>24</v>
      </c>
      <c r="N2425" s="579">
        <v>43550</v>
      </c>
      <c r="O2425" s="1311" t="s">
        <v>24</v>
      </c>
      <c r="P2425" s="1311" t="s">
        <v>24</v>
      </c>
      <c r="Q2425" s="198" t="str">
        <f t="shared" si="206"/>
        <v>-</v>
      </c>
      <c r="R2425" s="181" t="str">
        <f t="shared" ca="1" si="207"/>
        <v>TIDAK MCU</v>
      </c>
      <c r="S2425" s="451" t="s">
        <v>11314</v>
      </c>
      <c r="T2425" s="1330">
        <v>44424</v>
      </c>
      <c r="U2425" s="1329">
        <v>44424</v>
      </c>
      <c r="V2425" s="1330" t="s">
        <v>24</v>
      </c>
      <c r="W2425" s="136" t="s">
        <v>24</v>
      </c>
      <c r="X2425" s="200"/>
      <c r="Y2425" s="201"/>
      <c r="Z2425" s="202"/>
      <c r="AA2425" s="1319" t="s">
        <v>926</v>
      </c>
      <c r="AB2425" s="1319" t="s">
        <v>11352</v>
      </c>
      <c r="AC2425" s="1319" t="s">
        <v>24</v>
      </c>
      <c r="AD2425" s="1319" t="s">
        <v>24</v>
      </c>
      <c r="AE2425" s="1319" t="s">
        <v>24</v>
      </c>
      <c r="AF2425" s="1319" t="s">
        <v>24</v>
      </c>
      <c r="AG2425" s="375" t="s">
        <v>24</v>
      </c>
      <c r="AH2425" s="350"/>
      <c r="AI2425" s="244" t="str">
        <f t="shared" si="209"/>
        <v>HD 465, HD 785CP BOMAG-----</v>
      </c>
      <c r="AJ2425" s="209">
        <f t="shared" si="208"/>
        <v>43550</v>
      </c>
      <c r="AK2425" s="594" t="s">
        <v>24</v>
      </c>
      <c r="AL2425" s="670">
        <v>43550</v>
      </c>
      <c r="AM2425" s="230"/>
      <c r="AN2425" s="232"/>
      <c r="AO2425" s="232"/>
      <c r="AP2425" s="230"/>
      <c r="AQ2425" s="180"/>
      <c r="AR2425" s="230"/>
      <c r="AS2425" s="230"/>
      <c r="AT2425" s="230"/>
      <c r="AU2425" s="230"/>
      <c r="AV2425" s="177"/>
      <c r="AW2425" s="177"/>
      <c r="AX2425" s="177"/>
      <c r="AY2425" s="177"/>
      <c r="AZ2425" s="177"/>
    </row>
    <row r="2426" spans="2:52" ht="15" customHeight="1">
      <c r="B2426" s="1310">
        <v>2420</v>
      </c>
      <c r="C2426" s="548" t="s">
        <v>10853</v>
      </c>
      <c r="D2426" s="361" t="s">
        <v>10022</v>
      </c>
      <c r="E2426" s="531" t="s">
        <v>4222</v>
      </c>
      <c r="F2426" s="1314" t="s">
        <v>10854</v>
      </c>
      <c r="G2426" s="509" t="s">
        <v>102</v>
      </c>
      <c r="H2426" s="522" t="s">
        <v>24</v>
      </c>
      <c r="I2426" s="735">
        <v>30029</v>
      </c>
      <c r="J2426" s="231">
        <f t="shared" ca="1" si="210"/>
        <v>40</v>
      </c>
      <c r="K2426" s="180" t="s">
        <v>83</v>
      </c>
      <c r="L2426" s="613" t="s">
        <v>24</v>
      </c>
      <c r="M2426" s="518">
        <v>45370</v>
      </c>
      <c r="N2426" s="579">
        <v>43416</v>
      </c>
      <c r="O2426" s="1311" t="s">
        <v>24</v>
      </c>
      <c r="P2426" s="1311" t="s">
        <v>24</v>
      </c>
      <c r="Q2426" s="198" t="str">
        <f t="shared" ref="Q2426:Q2489" si="211">IF(OR(O2426="-",O2426=""),"-",O2426+365)</f>
        <v>-</v>
      </c>
      <c r="R2426" s="181" t="str">
        <f t="shared" ref="R2426:R2482" ca="1" si="212">IF(OR(O2426="",O2426="-"),"TIDAK MCU",IF(Q2426&gt;TODAY(),"BERLAKU","EXPIRED"))</f>
        <v>TIDAK MCU</v>
      </c>
      <c r="S2426" s="451" t="s">
        <v>11315</v>
      </c>
      <c r="T2426" s="1330">
        <v>44274</v>
      </c>
      <c r="U2426" s="1329">
        <v>44274</v>
      </c>
      <c r="V2426" s="1329">
        <v>44274</v>
      </c>
      <c r="W2426" s="1329">
        <v>44274</v>
      </c>
      <c r="X2426" s="200"/>
      <c r="Y2426" s="201"/>
      <c r="Z2426" s="202"/>
      <c r="AA2426" s="1319" t="s">
        <v>100</v>
      </c>
      <c r="AB2426" s="1319" t="s">
        <v>24</v>
      </c>
      <c r="AC2426" s="1319" t="s">
        <v>24</v>
      </c>
      <c r="AD2426" s="1319" t="s">
        <v>24</v>
      </c>
      <c r="AE2426" s="1319" t="s">
        <v>24</v>
      </c>
      <c r="AF2426" s="1319" t="s">
        <v>24</v>
      </c>
      <c r="AG2426" s="375" t="s">
        <v>24</v>
      </c>
      <c r="AH2426" s="350"/>
      <c r="AI2426" s="244" t="str">
        <f t="shared" si="209"/>
        <v>LIGHT VEHICLE------</v>
      </c>
      <c r="AJ2426" s="209">
        <f t="shared" ref="AJ2426:AJ2489" si="213">N2426</f>
        <v>43416</v>
      </c>
      <c r="AK2426" s="199" t="s">
        <v>24</v>
      </c>
      <c r="AL2426" s="696">
        <v>43422</v>
      </c>
      <c r="AM2426" s="230"/>
      <c r="AN2426" s="232"/>
      <c r="AO2426" s="232"/>
      <c r="AP2426" s="230"/>
      <c r="AQ2426" s="1231" t="s">
        <v>3094</v>
      </c>
      <c r="AR2426" s="230"/>
      <c r="AS2426" s="230"/>
      <c r="AT2426" s="230"/>
      <c r="AU2426" s="230"/>
      <c r="AV2426" s="177"/>
      <c r="AW2426" s="177"/>
      <c r="AX2426" s="177"/>
      <c r="AY2426" s="177"/>
      <c r="AZ2426" s="177"/>
    </row>
    <row r="2427" spans="2:52" ht="15" customHeight="1">
      <c r="B2427" s="1310">
        <v>2421</v>
      </c>
      <c r="C2427" s="548" t="s">
        <v>10855</v>
      </c>
      <c r="D2427" s="531" t="s">
        <v>230</v>
      </c>
      <c r="E2427" s="531" t="s">
        <v>4222</v>
      </c>
      <c r="F2427" s="509" t="s">
        <v>10856</v>
      </c>
      <c r="G2427" s="509" t="s">
        <v>102</v>
      </c>
      <c r="H2427" s="522" t="s">
        <v>24</v>
      </c>
      <c r="I2427" s="442">
        <v>34478</v>
      </c>
      <c r="J2427" s="231">
        <f t="shared" ca="1" si="210"/>
        <v>28</v>
      </c>
      <c r="K2427" s="315" t="s">
        <v>24</v>
      </c>
      <c r="L2427" s="325" t="s">
        <v>24</v>
      </c>
      <c r="M2427" s="335" t="s">
        <v>24</v>
      </c>
      <c r="N2427" s="579">
        <v>42094</v>
      </c>
      <c r="O2427" s="1311" t="s">
        <v>24</v>
      </c>
      <c r="P2427" s="1311" t="s">
        <v>24</v>
      </c>
      <c r="Q2427" s="198" t="str">
        <f t="shared" si="211"/>
        <v>-</v>
      </c>
      <c r="R2427" s="181" t="str">
        <f t="shared" ca="1" si="212"/>
        <v>TIDAK MCU</v>
      </c>
      <c r="S2427" s="451" t="s">
        <v>11316</v>
      </c>
      <c r="T2427" s="1330">
        <v>44340</v>
      </c>
      <c r="U2427" s="1329">
        <v>44340</v>
      </c>
      <c r="V2427" s="1330" t="s">
        <v>24</v>
      </c>
      <c r="W2427" s="136" t="s">
        <v>24</v>
      </c>
      <c r="X2427" s="200"/>
      <c r="Y2427" s="201"/>
      <c r="Z2427" s="202"/>
      <c r="AA2427" s="1319" t="s">
        <v>929</v>
      </c>
      <c r="AB2427" s="1319" t="s">
        <v>4457</v>
      </c>
      <c r="AC2427" s="1319" t="s">
        <v>24</v>
      </c>
      <c r="AD2427" s="1319" t="s">
        <v>24</v>
      </c>
      <c r="AE2427" s="1319" t="s">
        <v>24</v>
      </c>
      <c r="AF2427" s="1319" t="s">
        <v>24</v>
      </c>
      <c r="AG2427" s="375" t="s">
        <v>24</v>
      </c>
      <c r="AH2427" s="350"/>
      <c r="AI2427" s="244" t="str">
        <f t="shared" si="209"/>
        <v>GD 705, GD 825SC P360, SC P380-----</v>
      </c>
      <c r="AJ2427" s="209">
        <f t="shared" si="213"/>
        <v>42094</v>
      </c>
      <c r="AK2427" s="1311">
        <v>43623</v>
      </c>
      <c r="AL2427" s="742">
        <v>43623</v>
      </c>
      <c r="AM2427" s="230"/>
      <c r="AN2427" s="232"/>
      <c r="AO2427" s="232"/>
      <c r="AP2427" s="230"/>
      <c r="AQ2427" s="230"/>
      <c r="AR2427" s="230"/>
      <c r="AS2427" s="230"/>
      <c r="AT2427" s="230"/>
      <c r="AU2427" s="230"/>
      <c r="AV2427" s="885"/>
      <c r="AW2427" s="885"/>
      <c r="AX2427" s="885"/>
      <c r="AY2427" s="885"/>
      <c r="AZ2427" s="177"/>
    </row>
    <row r="2428" spans="2:52" ht="15" customHeight="1">
      <c r="B2428" s="1310">
        <v>2422</v>
      </c>
      <c r="C2428" s="548" t="s">
        <v>10857</v>
      </c>
      <c r="D2428" s="531" t="s">
        <v>230</v>
      </c>
      <c r="E2428" s="531" t="s">
        <v>4222</v>
      </c>
      <c r="F2428" s="509" t="s">
        <v>10858</v>
      </c>
      <c r="G2428" s="509" t="s">
        <v>102</v>
      </c>
      <c r="H2428" s="522" t="s">
        <v>24</v>
      </c>
      <c r="I2428" s="442">
        <v>36516</v>
      </c>
      <c r="J2428" s="903">
        <f t="shared" ca="1" si="210"/>
        <v>22</v>
      </c>
      <c r="K2428" s="315" t="s">
        <v>24</v>
      </c>
      <c r="L2428" s="325" t="s">
        <v>24</v>
      </c>
      <c r="M2428" s="335" t="s">
        <v>24</v>
      </c>
      <c r="N2428" s="579">
        <v>43832</v>
      </c>
      <c r="O2428" s="1311" t="s">
        <v>24</v>
      </c>
      <c r="P2428" s="1311" t="s">
        <v>24</v>
      </c>
      <c r="Q2428" s="198" t="str">
        <f t="shared" si="211"/>
        <v>-</v>
      </c>
      <c r="R2428" s="181" t="str">
        <f t="shared" ca="1" si="212"/>
        <v>TIDAK MCU</v>
      </c>
      <c r="S2428" s="451" t="s">
        <v>11317</v>
      </c>
      <c r="T2428" s="904">
        <v>44552</v>
      </c>
      <c r="U2428" s="1329">
        <v>44552</v>
      </c>
      <c r="V2428" s="1330" t="s">
        <v>24</v>
      </c>
      <c r="W2428" s="1311" t="s">
        <v>24</v>
      </c>
      <c r="X2428" s="200"/>
      <c r="Y2428" s="201"/>
      <c r="Z2428" s="202"/>
      <c r="AA2428" s="1319" t="s">
        <v>11341</v>
      </c>
      <c r="AB2428" s="1319" t="s">
        <v>24</v>
      </c>
      <c r="AC2428" s="1319" t="s">
        <v>24</v>
      </c>
      <c r="AD2428" s="1319" t="s">
        <v>24</v>
      </c>
      <c r="AE2428" s="1319" t="s">
        <v>24</v>
      </c>
      <c r="AF2428" s="1319" t="s">
        <v>24</v>
      </c>
      <c r="AG2428" s="375" t="s">
        <v>24</v>
      </c>
      <c r="AH2428" s="350"/>
      <c r="AI2428" s="244" t="str">
        <f t="shared" si="209"/>
        <v>PC 200 - PC 850------</v>
      </c>
      <c r="AJ2428" s="209">
        <f t="shared" si="213"/>
        <v>43832</v>
      </c>
      <c r="AK2428" s="1311"/>
      <c r="AL2428" s="742">
        <v>43832</v>
      </c>
      <c r="AM2428" s="230"/>
      <c r="AN2428" s="232"/>
      <c r="AO2428" s="232"/>
      <c r="AP2428" s="230"/>
      <c r="AQ2428" s="1231" t="s">
        <v>3094</v>
      </c>
      <c r="AR2428" s="230"/>
      <c r="AS2428" s="230"/>
      <c r="AT2428" s="230"/>
      <c r="AU2428" s="230"/>
      <c r="AV2428" s="885"/>
      <c r="AW2428" s="885"/>
      <c r="AX2428" s="885"/>
      <c r="AY2428" s="885"/>
      <c r="AZ2428" s="177"/>
    </row>
    <row r="2429" spans="2:52" ht="15" customHeight="1">
      <c r="B2429" s="1310">
        <v>2423</v>
      </c>
      <c r="C2429" s="548" t="s">
        <v>10859</v>
      </c>
      <c r="D2429" s="531" t="s">
        <v>230</v>
      </c>
      <c r="E2429" s="531" t="s">
        <v>4222</v>
      </c>
      <c r="F2429" s="1314" t="s">
        <v>10860</v>
      </c>
      <c r="G2429" s="509" t="s">
        <v>102</v>
      </c>
      <c r="H2429" s="522" t="s">
        <v>24</v>
      </c>
      <c r="I2429" s="442">
        <v>36573</v>
      </c>
      <c r="J2429" s="231">
        <f t="shared" ca="1" si="210"/>
        <v>22</v>
      </c>
      <c r="K2429" s="315" t="s">
        <v>24</v>
      </c>
      <c r="L2429" s="325" t="s">
        <v>24</v>
      </c>
      <c r="M2429" s="335" t="s">
        <v>24</v>
      </c>
      <c r="N2429" s="579">
        <v>43832</v>
      </c>
      <c r="O2429" s="1311" t="s">
        <v>24</v>
      </c>
      <c r="P2429" s="1311" t="s">
        <v>24</v>
      </c>
      <c r="Q2429" s="198" t="str">
        <f t="shared" si="211"/>
        <v>-</v>
      </c>
      <c r="R2429" s="181" t="str">
        <f t="shared" ca="1" si="212"/>
        <v>TIDAK MCU</v>
      </c>
      <c r="S2429" s="451" t="s">
        <v>11318</v>
      </c>
      <c r="T2429" s="904">
        <v>44609</v>
      </c>
      <c r="U2429" s="1329">
        <v>44609</v>
      </c>
      <c r="V2429" s="904" t="s">
        <v>24</v>
      </c>
      <c r="W2429" s="136" t="s">
        <v>24</v>
      </c>
      <c r="X2429" s="200"/>
      <c r="Y2429" s="201"/>
      <c r="Z2429" s="202"/>
      <c r="AA2429" s="1319" t="s">
        <v>11341</v>
      </c>
      <c r="AB2429" s="1319" t="s">
        <v>24</v>
      </c>
      <c r="AC2429" s="1319" t="s">
        <v>24</v>
      </c>
      <c r="AD2429" s="1319" t="s">
        <v>24</v>
      </c>
      <c r="AE2429" s="1319" t="s">
        <v>24</v>
      </c>
      <c r="AF2429" s="1319" t="s">
        <v>24</v>
      </c>
      <c r="AG2429" s="375" t="s">
        <v>24</v>
      </c>
      <c r="AH2429" s="350"/>
      <c r="AI2429" s="244" t="str">
        <f t="shared" si="209"/>
        <v>PC 200 - PC 850------</v>
      </c>
      <c r="AJ2429" s="209">
        <f t="shared" si="213"/>
        <v>43832</v>
      </c>
      <c r="AK2429" s="1311"/>
      <c r="AL2429" s="742">
        <v>43832</v>
      </c>
      <c r="AM2429" s="230"/>
      <c r="AN2429" s="232"/>
      <c r="AO2429" s="232"/>
      <c r="AP2429" s="230"/>
      <c r="AQ2429" s="462" t="s">
        <v>3094</v>
      </c>
      <c r="AR2429" s="230"/>
      <c r="AS2429" s="230"/>
      <c r="AT2429" s="230"/>
      <c r="AU2429" s="230"/>
      <c r="AV2429" s="885"/>
      <c r="AW2429" s="885"/>
      <c r="AX2429" s="885"/>
      <c r="AY2429" s="885"/>
      <c r="AZ2429" s="177"/>
    </row>
    <row r="2430" spans="2:52" ht="15" customHeight="1">
      <c r="B2430" s="1310">
        <v>2424</v>
      </c>
      <c r="C2430" s="548" t="s">
        <v>10861</v>
      </c>
      <c r="D2430" s="557" t="s">
        <v>230</v>
      </c>
      <c r="E2430" s="531" t="s">
        <v>4222</v>
      </c>
      <c r="F2430" s="1314" t="s">
        <v>10862</v>
      </c>
      <c r="G2430" s="509" t="s">
        <v>102</v>
      </c>
      <c r="H2430" s="522" t="s">
        <v>24</v>
      </c>
      <c r="I2430" s="442">
        <v>36449</v>
      </c>
      <c r="J2430" s="903">
        <f t="shared" ca="1" si="210"/>
        <v>22</v>
      </c>
      <c r="K2430" s="315" t="s">
        <v>24</v>
      </c>
      <c r="L2430" s="325" t="s">
        <v>24</v>
      </c>
      <c r="M2430" s="335" t="s">
        <v>24</v>
      </c>
      <c r="N2430" s="579">
        <v>43832</v>
      </c>
      <c r="O2430" s="1311" t="s">
        <v>24</v>
      </c>
      <c r="P2430" s="1311" t="s">
        <v>24</v>
      </c>
      <c r="Q2430" s="198" t="str">
        <f t="shared" si="211"/>
        <v>-</v>
      </c>
      <c r="R2430" s="181" t="str">
        <f t="shared" ca="1" si="212"/>
        <v>TIDAK MCU</v>
      </c>
      <c r="S2430" s="451" t="s">
        <v>11319</v>
      </c>
      <c r="T2430" s="904">
        <v>44485</v>
      </c>
      <c r="U2430" s="1329">
        <v>44485</v>
      </c>
      <c r="V2430" s="1330" t="s">
        <v>24</v>
      </c>
      <c r="W2430" s="1311" t="s">
        <v>24</v>
      </c>
      <c r="X2430" s="200"/>
      <c r="Y2430" s="201"/>
      <c r="Z2430" s="202"/>
      <c r="AA2430" s="1319" t="s">
        <v>11341</v>
      </c>
      <c r="AB2430" s="1319" t="s">
        <v>24</v>
      </c>
      <c r="AC2430" s="1319" t="s">
        <v>24</v>
      </c>
      <c r="AD2430" s="1319" t="s">
        <v>24</v>
      </c>
      <c r="AE2430" s="1319" t="s">
        <v>24</v>
      </c>
      <c r="AF2430" s="1319" t="s">
        <v>24</v>
      </c>
      <c r="AG2430" s="375" t="s">
        <v>24</v>
      </c>
      <c r="AH2430" s="350"/>
      <c r="AI2430" s="244" t="str">
        <f t="shared" si="209"/>
        <v>PC 200 - PC 850------</v>
      </c>
      <c r="AJ2430" s="1315">
        <f t="shared" si="213"/>
        <v>43832</v>
      </c>
      <c r="AK2430" s="1311"/>
      <c r="AL2430" s="742">
        <v>43832</v>
      </c>
      <c r="AM2430" s="230"/>
      <c r="AN2430" s="232"/>
      <c r="AO2430" s="232"/>
      <c r="AP2430" s="230"/>
      <c r="AQ2430" s="1231" t="s">
        <v>3094</v>
      </c>
      <c r="AR2430" s="230"/>
      <c r="AS2430" s="230"/>
      <c r="AT2430" s="230"/>
      <c r="AU2430" s="230"/>
      <c r="AV2430" s="177"/>
      <c r="AW2430" s="177"/>
      <c r="AX2430" s="177"/>
      <c r="AY2430" s="177"/>
      <c r="AZ2430" s="177"/>
    </row>
    <row r="2431" spans="2:52" ht="15" customHeight="1">
      <c r="B2431" s="1310">
        <v>2425</v>
      </c>
      <c r="C2431" s="548" t="s">
        <v>10863</v>
      </c>
      <c r="D2431" s="360" t="s">
        <v>943</v>
      </c>
      <c r="E2431" s="531" t="s">
        <v>4222</v>
      </c>
      <c r="F2431" s="1319" t="s">
        <v>10864</v>
      </c>
      <c r="G2431" s="509" t="s">
        <v>102</v>
      </c>
      <c r="H2431" s="522" t="s">
        <v>24</v>
      </c>
      <c r="I2431" s="442">
        <v>29656</v>
      </c>
      <c r="J2431" s="231">
        <f t="shared" ca="1" si="210"/>
        <v>41</v>
      </c>
      <c r="K2431" s="178" t="s">
        <v>83</v>
      </c>
      <c r="L2431" s="613">
        <v>810318171045</v>
      </c>
      <c r="M2431" s="181">
        <v>44996</v>
      </c>
      <c r="N2431" s="579">
        <v>43718</v>
      </c>
      <c r="O2431" s="1311" t="s">
        <v>24</v>
      </c>
      <c r="P2431" s="1311" t="s">
        <v>24</v>
      </c>
      <c r="Q2431" s="198" t="str">
        <f t="shared" si="211"/>
        <v>-</v>
      </c>
      <c r="R2431" s="181" t="str">
        <f t="shared" ca="1" si="212"/>
        <v>TIDAK MCU</v>
      </c>
      <c r="S2431" s="451" t="s">
        <v>11320</v>
      </c>
      <c r="T2431" s="904">
        <v>44631</v>
      </c>
      <c r="U2431" s="1329">
        <v>44631</v>
      </c>
      <c r="V2431" s="904" t="s">
        <v>24</v>
      </c>
      <c r="W2431" s="136" t="s">
        <v>24</v>
      </c>
      <c r="X2431" s="200"/>
      <c r="Y2431" s="201"/>
      <c r="Z2431" s="202"/>
      <c r="AA2431" s="1319" t="s">
        <v>100</v>
      </c>
      <c r="AB2431" s="1319" t="s">
        <v>24</v>
      </c>
      <c r="AC2431" s="1319" t="s">
        <v>24</v>
      </c>
      <c r="AD2431" s="1319" t="s">
        <v>24</v>
      </c>
      <c r="AE2431" s="1319" t="s">
        <v>24</v>
      </c>
      <c r="AF2431" s="1319" t="s">
        <v>24</v>
      </c>
      <c r="AG2431" s="375" t="s">
        <v>24</v>
      </c>
      <c r="AH2431" s="350"/>
      <c r="AI2431" s="244" t="str">
        <f t="shared" si="209"/>
        <v>LIGHT VEHICLE------</v>
      </c>
      <c r="AJ2431" s="209">
        <f t="shared" si="213"/>
        <v>43718</v>
      </c>
      <c r="AK2431" s="1311" t="s">
        <v>24</v>
      </c>
      <c r="AL2431" s="742">
        <v>43741</v>
      </c>
      <c r="AM2431" s="230"/>
      <c r="AN2431" s="232"/>
      <c r="AO2431" s="232"/>
      <c r="AP2431" s="230"/>
      <c r="AQ2431" s="180"/>
      <c r="AR2431" s="230"/>
      <c r="AS2431" s="230"/>
      <c r="AT2431" s="230"/>
      <c r="AU2431" s="230"/>
      <c r="AV2431" s="885"/>
      <c r="AW2431" s="885"/>
      <c r="AX2431" s="885"/>
      <c r="AY2431" s="885"/>
      <c r="AZ2431" s="177"/>
    </row>
    <row r="2432" spans="2:52" ht="15" customHeight="1">
      <c r="B2432" s="1310">
        <v>2426</v>
      </c>
      <c r="C2432" s="548" t="s">
        <v>10865</v>
      </c>
      <c r="D2432" s="591" t="s">
        <v>230</v>
      </c>
      <c r="E2432" s="531" t="s">
        <v>4222</v>
      </c>
      <c r="F2432" s="1314" t="s">
        <v>10866</v>
      </c>
      <c r="G2432" s="509" t="s">
        <v>102</v>
      </c>
      <c r="H2432" s="522" t="s">
        <v>24</v>
      </c>
      <c r="I2432" s="442">
        <v>31781</v>
      </c>
      <c r="J2432" s="231">
        <f t="shared" ca="1" si="210"/>
        <v>35</v>
      </c>
      <c r="K2432" s="315" t="s">
        <v>24</v>
      </c>
      <c r="L2432" s="325" t="s">
        <v>24</v>
      </c>
      <c r="M2432" s="335" t="s">
        <v>24</v>
      </c>
      <c r="N2432" s="579">
        <v>43848</v>
      </c>
      <c r="O2432" s="1311" t="s">
        <v>24</v>
      </c>
      <c r="P2432" s="1311" t="s">
        <v>24</v>
      </c>
      <c r="Q2432" s="198" t="str">
        <f t="shared" si="211"/>
        <v>-</v>
      </c>
      <c r="R2432" s="181" t="str">
        <f t="shared" ca="1" si="212"/>
        <v>TIDAK MCU</v>
      </c>
      <c r="S2432" s="451" t="s">
        <v>11321</v>
      </c>
      <c r="T2432" s="904">
        <v>44565</v>
      </c>
      <c r="U2432" s="1329">
        <v>44565</v>
      </c>
      <c r="V2432" s="395" t="s">
        <v>24</v>
      </c>
      <c r="W2432" s="136" t="s">
        <v>24</v>
      </c>
      <c r="X2432" s="200"/>
      <c r="Y2432" s="201"/>
      <c r="Z2432" s="202"/>
      <c r="AA2432" s="1319" t="s">
        <v>11353</v>
      </c>
      <c r="AB2432" s="1319" t="s">
        <v>24</v>
      </c>
      <c r="AC2432" s="1319" t="s">
        <v>24</v>
      </c>
      <c r="AD2432" s="1319" t="s">
        <v>24</v>
      </c>
      <c r="AE2432" s="1319" t="s">
        <v>24</v>
      </c>
      <c r="AF2432" s="1319" t="s">
        <v>24</v>
      </c>
      <c r="AG2432" s="375" t="s">
        <v>24</v>
      </c>
      <c r="AH2432" s="350"/>
      <c r="AI2432" s="244" t="str">
        <f t="shared" si="209"/>
        <v>PC 750 - PC 1250------</v>
      </c>
      <c r="AJ2432" s="209">
        <f t="shared" si="213"/>
        <v>43848</v>
      </c>
      <c r="AK2432" s="1311" t="s">
        <v>24</v>
      </c>
      <c r="AL2432" s="742">
        <v>43848</v>
      </c>
      <c r="AM2432" s="230"/>
      <c r="AN2432" s="232"/>
      <c r="AO2432" s="232"/>
      <c r="AP2432" s="230"/>
      <c r="AQ2432" s="462" t="s">
        <v>3094</v>
      </c>
      <c r="AR2432" s="230"/>
      <c r="AS2432" s="230"/>
      <c r="AT2432" s="230"/>
      <c r="AU2432" s="230"/>
      <c r="AV2432" s="885"/>
      <c r="AW2432" s="885"/>
      <c r="AX2432" s="885"/>
      <c r="AY2432" s="885"/>
      <c r="AZ2432" s="177"/>
    </row>
    <row r="2433" spans="1:60" ht="15" customHeight="1">
      <c r="B2433" s="1310">
        <v>2427</v>
      </c>
      <c r="C2433" s="548" t="s">
        <v>10867</v>
      </c>
      <c r="D2433" s="360" t="s">
        <v>230</v>
      </c>
      <c r="E2433" s="531" t="s">
        <v>4222</v>
      </c>
      <c r="F2433" s="1319" t="s">
        <v>10868</v>
      </c>
      <c r="G2433" s="509" t="s">
        <v>102</v>
      </c>
      <c r="H2433" s="522" t="s">
        <v>24</v>
      </c>
      <c r="I2433" s="442">
        <v>36607</v>
      </c>
      <c r="J2433" s="1314">
        <f t="shared" ca="1" si="210"/>
        <v>22</v>
      </c>
      <c r="K2433" s="176" t="s">
        <v>24</v>
      </c>
      <c r="L2433" s="170" t="s">
        <v>24</v>
      </c>
      <c r="M2433" s="173" t="s">
        <v>24</v>
      </c>
      <c r="N2433" s="579">
        <v>43848</v>
      </c>
      <c r="O2433" s="1311" t="s">
        <v>24</v>
      </c>
      <c r="P2433" s="1311" t="s">
        <v>24</v>
      </c>
      <c r="Q2433" s="198" t="str">
        <f t="shared" si="211"/>
        <v>-</v>
      </c>
      <c r="R2433" s="181" t="str">
        <f t="shared" ca="1" si="212"/>
        <v>TIDAK MCU</v>
      </c>
      <c r="S2433" s="451" t="s">
        <v>11322</v>
      </c>
      <c r="T2433" s="1330">
        <v>44277</v>
      </c>
      <c r="U2433" s="1329">
        <v>44277</v>
      </c>
      <c r="V2433" s="395" t="s">
        <v>24</v>
      </c>
      <c r="W2433" s="136" t="s">
        <v>24</v>
      </c>
      <c r="X2433" s="200"/>
      <c r="Y2433" s="201"/>
      <c r="Z2433" s="202"/>
      <c r="AA2433" s="1319" t="s">
        <v>9107</v>
      </c>
      <c r="AB2433" s="1319" t="s">
        <v>24</v>
      </c>
      <c r="AC2433" s="1319" t="s">
        <v>24</v>
      </c>
      <c r="AD2433" s="1319" t="s">
        <v>24</v>
      </c>
      <c r="AE2433" s="1319" t="s">
        <v>24</v>
      </c>
      <c r="AF2433" s="1319" t="s">
        <v>24</v>
      </c>
      <c r="AG2433" s="375" t="s">
        <v>24</v>
      </c>
      <c r="AH2433" s="350"/>
      <c r="AI2433" s="244" t="str">
        <f t="shared" si="209"/>
        <v>HD 465------</v>
      </c>
      <c r="AJ2433" s="1315">
        <f t="shared" si="213"/>
        <v>43848</v>
      </c>
      <c r="AK2433" s="1311" t="s">
        <v>24</v>
      </c>
      <c r="AL2433" s="742">
        <v>43848</v>
      </c>
      <c r="AM2433" s="230"/>
      <c r="AN2433" s="232"/>
      <c r="AO2433" s="232"/>
      <c r="AP2433" s="230"/>
      <c r="AQ2433" s="462" t="s">
        <v>3094</v>
      </c>
      <c r="AR2433" s="230"/>
      <c r="AS2433" s="230"/>
      <c r="AT2433" s="230"/>
      <c r="AU2433" s="230"/>
      <c r="AV2433" s="885"/>
      <c r="AW2433" s="885"/>
      <c r="AX2433" s="885"/>
      <c r="AY2433" s="885"/>
      <c r="AZ2433" s="885"/>
    </row>
    <row r="2434" spans="1:60" ht="15" customHeight="1">
      <c r="A2434" s="1298"/>
      <c r="B2434" s="1310">
        <v>2428</v>
      </c>
      <c r="C2434" s="1502" t="s">
        <v>10869</v>
      </c>
      <c r="D2434" s="1563" t="s">
        <v>230</v>
      </c>
      <c r="E2434" s="1570" t="s">
        <v>4222</v>
      </c>
      <c r="F2434" s="445" t="s">
        <v>10870</v>
      </c>
      <c r="G2434" s="912" t="s">
        <v>102</v>
      </c>
      <c r="H2434" s="1643" t="s">
        <v>24</v>
      </c>
      <c r="I2434" s="1753">
        <v>33305</v>
      </c>
      <c r="J2434" s="445">
        <f t="shared" ca="1" si="210"/>
        <v>31</v>
      </c>
      <c r="K2434" s="1803" t="s">
        <v>24</v>
      </c>
      <c r="L2434" s="1831" t="s">
        <v>24</v>
      </c>
      <c r="M2434" s="1876" t="s">
        <v>24</v>
      </c>
      <c r="N2434" s="1753">
        <v>43848</v>
      </c>
      <c r="O2434" s="446" t="s">
        <v>24</v>
      </c>
      <c r="P2434" s="446" t="s">
        <v>24</v>
      </c>
      <c r="Q2434" s="920" t="str">
        <f t="shared" si="211"/>
        <v>-</v>
      </c>
      <c r="R2434" s="919" t="str">
        <f t="shared" ca="1" si="212"/>
        <v>TIDAK MCU</v>
      </c>
      <c r="S2434" s="517" t="s">
        <v>11323</v>
      </c>
      <c r="T2434" s="446">
        <v>44263</v>
      </c>
      <c r="U2434" s="517">
        <v>44263</v>
      </c>
      <c r="V2434" s="446" t="s">
        <v>24</v>
      </c>
      <c r="W2434" s="446" t="s">
        <v>24</v>
      </c>
      <c r="X2434" s="1492"/>
      <c r="Y2434" s="922"/>
      <c r="Z2434" s="1949"/>
      <c r="AA2434" s="445" t="s">
        <v>9107</v>
      </c>
      <c r="AB2434" s="445" t="s">
        <v>930</v>
      </c>
      <c r="AC2434" s="445" t="s">
        <v>6974</v>
      </c>
      <c r="AD2434" s="445" t="s">
        <v>9121</v>
      </c>
      <c r="AE2434" s="445" t="s">
        <v>24</v>
      </c>
      <c r="AF2434" s="445" t="s">
        <v>24</v>
      </c>
      <c r="AG2434" s="972" t="s">
        <v>24</v>
      </c>
      <c r="AH2434" s="1027"/>
      <c r="AI2434" s="244" t="str">
        <f t="shared" si="209"/>
        <v>HD 465HM 400WA 500, WA 600VOLVO BM A40---</v>
      </c>
      <c r="AJ2434" s="878">
        <f t="shared" si="213"/>
        <v>43848</v>
      </c>
      <c r="AK2434" s="446" t="s">
        <v>24</v>
      </c>
      <c r="AL2434" s="517">
        <v>43848</v>
      </c>
      <c r="AM2434" s="877"/>
      <c r="AN2434" s="877"/>
      <c r="AO2434" s="877"/>
      <c r="AP2434" s="877"/>
      <c r="AQ2434" s="1010" t="s">
        <v>6564</v>
      </c>
      <c r="AR2434" s="877"/>
      <c r="AS2434" s="877"/>
      <c r="AT2434" s="877"/>
      <c r="AU2434" s="877"/>
      <c r="AV2434" s="458"/>
      <c r="AW2434" s="458"/>
      <c r="AX2434" s="458"/>
      <c r="AY2434" s="458"/>
      <c r="AZ2434" s="177"/>
    </row>
    <row r="2435" spans="1:60" ht="15" customHeight="1">
      <c r="B2435" s="1310">
        <v>2429</v>
      </c>
      <c r="C2435" s="548" t="s">
        <v>10871</v>
      </c>
      <c r="D2435" s="360" t="s">
        <v>943</v>
      </c>
      <c r="E2435" s="531" t="s">
        <v>4222</v>
      </c>
      <c r="F2435" s="1319" t="s">
        <v>10872</v>
      </c>
      <c r="G2435" s="509" t="s">
        <v>102</v>
      </c>
      <c r="H2435" s="522" t="s">
        <v>24</v>
      </c>
      <c r="I2435" s="442">
        <v>33057</v>
      </c>
      <c r="J2435" s="231">
        <f t="shared" ca="1" si="210"/>
        <v>32</v>
      </c>
      <c r="K2435" s="178" t="s">
        <v>83</v>
      </c>
      <c r="L2435" s="613">
        <v>900614361181</v>
      </c>
      <c r="M2435" s="181">
        <v>45446</v>
      </c>
      <c r="N2435" s="579">
        <v>43848</v>
      </c>
      <c r="O2435" s="1311" t="s">
        <v>24</v>
      </c>
      <c r="P2435" s="1311" t="s">
        <v>24</v>
      </c>
      <c r="Q2435" s="198" t="str">
        <f t="shared" si="211"/>
        <v>-</v>
      </c>
      <c r="R2435" s="181" t="str">
        <f t="shared" ca="1" si="212"/>
        <v>TIDAK MCU</v>
      </c>
      <c r="S2435" s="451" t="s">
        <v>11324</v>
      </c>
      <c r="T2435" s="904">
        <v>44380</v>
      </c>
      <c r="U2435" s="1329">
        <v>44380</v>
      </c>
      <c r="V2435" s="904" t="s">
        <v>24</v>
      </c>
      <c r="W2435" s="136" t="s">
        <v>24</v>
      </c>
      <c r="X2435" s="200"/>
      <c r="Y2435" s="201"/>
      <c r="Z2435" s="202"/>
      <c r="AA2435" s="1319" t="s">
        <v>100</v>
      </c>
      <c r="AB2435" s="1319" t="s">
        <v>925</v>
      </c>
      <c r="AC2435" s="1319" t="s">
        <v>928</v>
      </c>
      <c r="AD2435" s="1319" t="s">
        <v>929</v>
      </c>
      <c r="AE2435" s="1319" t="s">
        <v>24</v>
      </c>
      <c r="AF2435" s="1319" t="s">
        <v>24</v>
      </c>
      <c r="AG2435" s="375" t="s">
        <v>24</v>
      </c>
      <c r="AH2435" s="350"/>
      <c r="AI2435" s="244" t="str">
        <f t="shared" si="209"/>
        <v>LIGHT VEHICLEPC 200 - PC 2000DZ 85 - DZ 375GD 705, GD 825---</v>
      </c>
      <c r="AJ2435" s="209">
        <f t="shared" si="213"/>
        <v>43848</v>
      </c>
      <c r="AK2435" s="1311" t="s">
        <v>24</v>
      </c>
      <c r="AL2435" s="742">
        <v>43848</v>
      </c>
      <c r="AM2435" s="230"/>
      <c r="AN2435" s="232"/>
      <c r="AO2435" s="232"/>
      <c r="AP2435" s="230"/>
      <c r="AQ2435" s="462" t="s">
        <v>3094</v>
      </c>
      <c r="AR2435" s="230"/>
      <c r="AS2435" s="230"/>
      <c r="AT2435" s="230"/>
      <c r="AU2435" s="230"/>
      <c r="AV2435" s="177"/>
      <c r="AW2435" s="177"/>
      <c r="AX2435" s="177"/>
      <c r="AY2435" s="177"/>
      <c r="AZ2435" s="458"/>
      <c r="BA2435" s="2186"/>
      <c r="BB2435" s="2186"/>
      <c r="BC2435" s="2186"/>
      <c r="BD2435" s="2186"/>
      <c r="BE2435" s="2186"/>
      <c r="BF2435" s="2186"/>
      <c r="BG2435" s="2186"/>
      <c r="BH2435" s="2186"/>
    </row>
    <row r="2436" spans="1:60" ht="15" customHeight="1">
      <c r="B2436" s="1310">
        <v>2430</v>
      </c>
      <c r="C2436" s="548" t="s">
        <v>10873</v>
      </c>
      <c r="D2436" s="591" t="s">
        <v>230</v>
      </c>
      <c r="E2436" s="361" t="s">
        <v>4222</v>
      </c>
      <c r="F2436" s="1314" t="s">
        <v>10874</v>
      </c>
      <c r="G2436" s="509" t="s">
        <v>102</v>
      </c>
      <c r="H2436" s="522" t="s">
        <v>24</v>
      </c>
      <c r="I2436" s="442">
        <v>35437</v>
      </c>
      <c r="J2436" s="1314">
        <f t="shared" ca="1" si="210"/>
        <v>25</v>
      </c>
      <c r="K2436" s="315" t="s">
        <v>24</v>
      </c>
      <c r="L2436" s="325" t="s">
        <v>24</v>
      </c>
      <c r="M2436" s="335" t="s">
        <v>24</v>
      </c>
      <c r="N2436" s="579">
        <v>43617</v>
      </c>
      <c r="O2436" s="1311" t="s">
        <v>24</v>
      </c>
      <c r="P2436" s="1311" t="s">
        <v>24</v>
      </c>
      <c r="Q2436" s="198" t="str">
        <f t="shared" si="211"/>
        <v>-</v>
      </c>
      <c r="R2436" s="181" t="str">
        <f t="shared" ca="1" si="212"/>
        <v>TIDAK MCU</v>
      </c>
      <c r="S2436" s="451" t="s">
        <v>11325</v>
      </c>
      <c r="T2436" s="1330">
        <v>44568</v>
      </c>
      <c r="U2436" s="1329">
        <v>44568</v>
      </c>
      <c r="V2436" s="1330" t="s">
        <v>24</v>
      </c>
      <c r="W2436" s="1311" t="s">
        <v>24</v>
      </c>
      <c r="X2436" s="200"/>
      <c r="Y2436" s="201"/>
      <c r="Z2436" s="202"/>
      <c r="AA2436" s="1319" t="s">
        <v>11341</v>
      </c>
      <c r="AB2436" s="1319" t="s">
        <v>6967</v>
      </c>
      <c r="AC2436" s="1319" t="s">
        <v>24</v>
      </c>
      <c r="AD2436" s="1319" t="s">
        <v>24</v>
      </c>
      <c r="AE2436" s="1319" t="s">
        <v>24</v>
      </c>
      <c r="AF2436" s="1319" t="s">
        <v>24</v>
      </c>
      <c r="AG2436" s="375" t="s">
        <v>24</v>
      </c>
      <c r="AH2436" s="350"/>
      <c r="AI2436" s="244" t="str">
        <f t="shared" si="209"/>
        <v>PC 200 - PC 850HITACHI ZX 870-----</v>
      </c>
      <c r="AJ2436" s="1315">
        <f t="shared" si="213"/>
        <v>43617</v>
      </c>
      <c r="AK2436" s="1311">
        <v>44136</v>
      </c>
      <c r="AL2436" s="742">
        <v>43617</v>
      </c>
      <c r="AM2436" s="230"/>
      <c r="AN2436" s="232"/>
      <c r="AO2436" s="232"/>
      <c r="AP2436" s="230"/>
      <c r="AQ2436" s="230" t="s">
        <v>3094</v>
      </c>
      <c r="AR2436" s="230"/>
      <c r="AS2436" s="230"/>
      <c r="AT2436" s="230"/>
      <c r="AU2436" s="230"/>
      <c r="AV2436" s="885"/>
      <c r="AW2436" s="885"/>
      <c r="AX2436" s="885"/>
      <c r="AY2436" s="885"/>
      <c r="AZ2436" s="177"/>
    </row>
    <row r="2437" spans="1:60" ht="15" customHeight="1">
      <c r="B2437" s="1310">
        <v>2431</v>
      </c>
      <c r="C2437" s="548" t="s">
        <v>10875</v>
      </c>
      <c r="D2437" s="360" t="s">
        <v>230</v>
      </c>
      <c r="E2437" s="360" t="s">
        <v>4222</v>
      </c>
      <c r="F2437" s="1319" t="s">
        <v>10876</v>
      </c>
      <c r="G2437" s="509" t="s">
        <v>102</v>
      </c>
      <c r="H2437" s="522" t="s">
        <v>24</v>
      </c>
      <c r="I2437" s="442">
        <v>33793</v>
      </c>
      <c r="J2437" s="231">
        <f t="shared" ca="1" si="210"/>
        <v>29</v>
      </c>
      <c r="K2437" s="176" t="s">
        <v>24</v>
      </c>
      <c r="L2437" s="170" t="s">
        <v>24</v>
      </c>
      <c r="M2437" s="173" t="s">
        <v>24</v>
      </c>
      <c r="N2437" s="579">
        <v>43857</v>
      </c>
      <c r="O2437" s="1311" t="s">
        <v>24</v>
      </c>
      <c r="P2437" s="1311" t="s">
        <v>24</v>
      </c>
      <c r="Q2437" s="198" t="str">
        <f t="shared" si="211"/>
        <v>-</v>
      </c>
      <c r="R2437" s="181" t="str">
        <f t="shared" ca="1" si="212"/>
        <v>TIDAK MCU</v>
      </c>
      <c r="S2437" s="451" t="s">
        <v>11326</v>
      </c>
      <c r="T2437" s="904">
        <v>44385</v>
      </c>
      <c r="U2437" s="1329">
        <v>44385</v>
      </c>
      <c r="V2437" s="395" t="s">
        <v>24</v>
      </c>
      <c r="W2437" s="136" t="s">
        <v>24</v>
      </c>
      <c r="X2437" s="714"/>
      <c r="Y2437" s="201"/>
      <c r="Z2437" s="202"/>
      <c r="AA2437" s="1319" t="s">
        <v>592</v>
      </c>
      <c r="AB2437" s="1319" t="s">
        <v>4657</v>
      </c>
      <c r="AC2437" s="1319" t="s">
        <v>4457</v>
      </c>
      <c r="AD2437" s="1319" t="s">
        <v>11353</v>
      </c>
      <c r="AE2437" s="1319" t="s">
        <v>24</v>
      </c>
      <c r="AF2437" s="1319" t="s">
        <v>24</v>
      </c>
      <c r="AG2437" s="375" t="s">
        <v>24</v>
      </c>
      <c r="AH2437" s="350"/>
      <c r="AI2437" s="244" t="str">
        <f t="shared" si="209"/>
        <v>PC 200, PC 300PC 200 ROCK BRAKERSC P360, SC P380PC 750 - PC 1250---</v>
      </c>
      <c r="AJ2437" s="1307">
        <f t="shared" si="213"/>
        <v>43857</v>
      </c>
      <c r="AK2437" s="1311" t="s">
        <v>24</v>
      </c>
      <c r="AL2437" s="742">
        <v>43857</v>
      </c>
      <c r="AM2437" s="230"/>
      <c r="AN2437" s="232"/>
      <c r="AO2437" s="232"/>
      <c r="AP2437" s="230" t="s">
        <v>11353</v>
      </c>
      <c r="AQ2437" s="462" t="s">
        <v>3094</v>
      </c>
      <c r="AR2437" s="230"/>
      <c r="AS2437" s="230"/>
      <c r="AT2437" s="230"/>
      <c r="AU2437" s="230"/>
      <c r="AV2437" s="177"/>
      <c r="AW2437" s="177"/>
      <c r="AX2437" s="177"/>
      <c r="AY2437" s="177"/>
      <c r="AZ2437" s="177"/>
    </row>
    <row r="2438" spans="1:60" ht="15" customHeight="1">
      <c r="B2438" s="1310">
        <v>2432</v>
      </c>
      <c r="C2438" s="548" t="s">
        <v>10877</v>
      </c>
      <c r="D2438" s="360" t="s">
        <v>230</v>
      </c>
      <c r="E2438" s="360" t="s">
        <v>4222</v>
      </c>
      <c r="F2438" s="1319" t="s">
        <v>10878</v>
      </c>
      <c r="G2438" s="509" t="s">
        <v>102</v>
      </c>
      <c r="H2438" s="522" t="s">
        <v>24</v>
      </c>
      <c r="I2438" s="442">
        <v>35246</v>
      </c>
      <c r="J2438" s="1314">
        <f t="shared" ca="1" si="210"/>
        <v>25</v>
      </c>
      <c r="K2438" s="176" t="s">
        <v>24</v>
      </c>
      <c r="L2438" s="170" t="s">
        <v>24</v>
      </c>
      <c r="M2438" s="173" t="s">
        <v>24</v>
      </c>
      <c r="N2438" s="579">
        <v>43856</v>
      </c>
      <c r="O2438" s="1311" t="s">
        <v>24</v>
      </c>
      <c r="P2438" s="1311" t="s">
        <v>24</v>
      </c>
      <c r="Q2438" s="198" t="str">
        <f t="shared" si="211"/>
        <v>-</v>
      </c>
      <c r="R2438" s="181" t="str">
        <f t="shared" ca="1" si="212"/>
        <v>TIDAK MCU</v>
      </c>
      <c r="S2438" s="451" t="s">
        <v>11327</v>
      </c>
      <c r="T2438" s="1330">
        <v>44377</v>
      </c>
      <c r="U2438" s="1329">
        <v>44377</v>
      </c>
      <c r="V2438" s="1330" t="s">
        <v>24</v>
      </c>
      <c r="W2438" s="1311" t="s">
        <v>24</v>
      </c>
      <c r="X2438" s="200"/>
      <c r="Y2438" s="201"/>
      <c r="Z2438" s="202"/>
      <c r="AA2438" s="1319" t="s">
        <v>926</v>
      </c>
      <c r="AB2438" s="1319" t="s">
        <v>24</v>
      </c>
      <c r="AC2438" s="1319"/>
      <c r="AD2438" s="1319"/>
      <c r="AE2438" s="1319"/>
      <c r="AF2438" s="1319"/>
      <c r="AG2438" s="375"/>
      <c r="AH2438" s="350"/>
      <c r="AI2438" s="244" t="str">
        <f t="shared" si="209"/>
        <v>HD 465, HD 785-</v>
      </c>
      <c r="AJ2438" s="1315">
        <f t="shared" si="213"/>
        <v>43856</v>
      </c>
      <c r="AK2438" s="1311" t="s">
        <v>24</v>
      </c>
      <c r="AL2438" s="742">
        <v>43856</v>
      </c>
      <c r="AM2438" s="230"/>
      <c r="AN2438" s="232"/>
      <c r="AO2438" s="232"/>
      <c r="AP2438" s="230"/>
      <c r="AQ2438" s="1231" t="s">
        <v>3094</v>
      </c>
      <c r="AR2438" s="230"/>
      <c r="AS2438" s="230"/>
      <c r="AT2438" s="230"/>
      <c r="AU2438" s="230"/>
      <c r="AV2438" s="885"/>
      <c r="AW2438" s="885"/>
      <c r="AX2438" s="885"/>
      <c r="AY2438" s="885"/>
      <c r="AZ2438" s="885"/>
    </row>
    <row r="2439" spans="1:60" ht="15" customHeight="1">
      <c r="B2439" s="1310">
        <v>2433</v>
      </c>
      <c r="C2439" s="548" t="s">
        <v>10879</v>
      </c>
      <c r="D2439" s="360" t="s">
        <v>230</v>
      </c>
      <c r="E2439" s="360" t="s">
        <v>4222</v>
      </c>
      <c r="F2439" s="1319" t="s">
        <v>10880</v>
      </c>
      <c r="G2439" s="509" t="s">
        <v>102</v>
      </c>
      <c r="H2439" s="522" t="s">
        <v>24</v>
      </c>
      <c r="I2439" s="442">
        <v>35513</v>
      </c>
      <c r="J2439" s="231">
        <f t="shared" ca="1" si="210"/>
        <v>25</v>
      </c>
      <c r="K2439" s="315" t="s">
        <v>24</v>
      </c>
      <c r="L2439" s="325" t="s">
        <v>24</v>
      </c>
      <c r="M2439" s="335" t="s">
        <v>24</v>
      </c>
      <c r="N2439" s="579">
        <v>43856</v>
      </c>
      <c r="O2439" s="1311" t="s">
        <v>24</v>
      </c>
      <c r="P2439" s="1311" t="s">
        <v>24</v>
      </c>
      <c r="Q2439" s="198" t="str">
        <f t="shared" si="211"/>
        <v>-</v>
      </c>
      <c r="R2439" s="181" t="str">
        <f t="shared" ca="1" si="212"/>
        <v>TIDAK MCU</v>
      </c>
      <c r="S2439" s="451" t="s">
        <v>11328</v>
      </c>
      <c r="T2439" s="1330">
        <v>44279</v>
      </c>
      <c r="U2439" s="1329">
        <v>44279</v>
      </c>
      <c r="V2439" s="904" t="s">
        <v>24</v>
      </c>
      <c r="W2439" s="136" t="s">
        <v>24</v>
      </c>
      <c r="X2439" s="200"/>
      <c r="Y2439" s="201"/>
      <c r="Z2439" s="202"/>
      <c r="AA2439" s="1319" t="s">
        <v>926</v>
      </c>
      <c r="AB2439" s="1319" t="s">
        <v>24</v>
      </c>
      <c r="AC2439" s="1319"/>
      <c r="AD2439" s="1319"/>
      <c r="AE2439" s="1319"/>
      <c r="AF2439" s="1319"/>
      <c r="AG2439" s="375"/>
      <c r="AH2439" s="350"/>
      <c r="AI2439" s="244" t="str">
        <f t="shared" si="209"/>
        <v>HD 465, HD 785-</v>
      </c>
      <c r="AJ2439" s="209">
        <f t="shared" si="213"/>
        <v>43856</v>
      </c>
      <c r="AK2439" s="1311" t="s">
        <v>24</v>
      </c>
      <c r="AL2439" s="742">
        <v>43856</v>
      </c>
      <c r="AM2439" s="230"/>
      <c r="AN2439" s="232"/>
      <c r="AO2439" s="232"/>
      <c r="AP2439" s="230"/>
      <c r="AQ2439" s="1231" t="s">
        <v>3094</v>
      </c>
      <c r="AR2439" s="230"/>
      <c r="AS2439" s="230"/>
      <c r="AT2439" s="230"/>
      <c r="AU2439" s="230"/>
      <c r="AV2439" s="177"/>
      <c r="AW2439" s="177"/>
      <c r="AX2439" s="177"/>
      <c r="AY2439" s="177"/>
      <c r="AZ2439" s="885"/>
    </row>
    <row r="2440" spans="1:60" ht="15" customHeight="1">
      <c r="B2440" s="1310">
        <v>2434</v>
      </c>
      <c r="C2440" s="548" t="s">
        <v>10881</v>
      </c>
      <c r="D2440" s="360" t="s">
        <v>230</v>
      </c>
      <c r="E2440" s="360" t="s">
        <v>4222</v>
      </c>
      <c r="F2440" s="1319" t="s">
        <v>10882</v>
      </c>
      <c r="G2440" s="509" t="s">
        <v>102</v>
      </c>
      <c r="H2440" s="522" t="s">
        <v>24</v>
      </c>
      <c r="I2440" s="442">
        <v>35363</v>
      </c>
      <c r="J2440" s="903">
        <f t="shared" ca="1" si="210"/>
        <v>25</v>
      </c>
      <c r="K2440" s="315" t="s">
        <v>24</v>
      </c>
      <c r="L2440" s="325" t="s">
        <v>24</v>
      </c>
      <c r="M2440" s="335" t="s">
        <v>24</v>
      </c>
      <c r="N2440" s="579">
        <v>43856</v>
      </c>
      <c r="O2440" s="1311" t="s">
        <v>24</v>
      </c>
      <c r="P2440" s="1311" t="s">
        <v>24</v>
      </c>
      <c r="Q2440" s="198" t="str">
        <f t="shared" si="211"/>
        <v>-</v>
      </c>
      <c r="R2440" s="181" t="str">
        <f t="shared" ca="1" si="212"/>
        <v>TIDAK MCU</v>
      </c>
      <c r="S2440" s="451" t="s">
        <v>11329</v>
      </c>
      <c r="T2440" s="1330">
        <v>44494</v>
      </c>
      <c r="U2440" s="1329">
        <v>44494</v>
      </c>
      <c r="V2440" s="904" t="s">
        <v>24</v>
      </c>
      <c r="W2440" s="136" t="s">
        <v>24</v>
      </c>
      <c r="X2440" s="200"/>
      <c r="Y2440" s="201"/>
      <c r="Z2440" s="202"/>
      <c r="AA2440" s="1319" t="s">
        <v>926</v>
      </c>
      <c r="AB2440" s="1319" t="s">
        <v>24</v>
      </c>
      <c r="AC2440" s="1319"/>
      <c r="AD2440" s="1319"/>
      <c r="AE2440" s="1319"/>
      <c r="AF2440" s="1319"/>
      <c r="AG2440" s="375"/>
      <c r="AH2440" s="350"/>
      <c r="AI2440" s="244" t="str">
        <f t="shared" si="209"/>
        <v>HD 465, HD 785-</v>
      </c>
      <c r="AJ2440" s="209">
        <f t="shared" si="213"/>
        <v>43856</v>
      </c>
      <c r="AK2440" s="1311" t="s">
        <v>24</v>
      </c>
      <c r="AL2440" s="742">
        <v>43856</v>
      </c>
      <c r="AM2440" s="230"/>
      <c r="AN2440" s="232"/>
      <c r="AO2440" s="232"/>
      <c r="AP2440" s="230"/>
      <c r="AQ2440" s="462" t="s">
        <v>3094</v>
      </c>
      <c r="AR2440" s="230"/>
      <c r="AS2440" s="230"/>
      <c r="AT2440" s="230"/>
      <c r="AU2440" s="230"/>
      <c r="AV2440" s="885"/>
      <c r="AW2440" s="885"/>
      <c r="AX2440" s="885"/>
      <c r="AY2440" s="885"/>
      <c r="AZ2440" s="177"/>
    </row>
    <row r="2441" spans="1:60" ht="15" customHeight="1">
      <c r="B2441" s="1310">
        <v>2435</v>
      </c>
      <c r="C2441" s="548" t="s">
        <v>10883</v>
      </c>
      <c r="D2441" s="360" t="s">
        <v>230</v>
      </c>
      <c r="E2441" s="360" t="s">
        <v>4222</v>
      </c>
      <c r="F2441" s="1319" t="s">
        <v>10884</v>
      </c>
      <c r="G2441" s="509" t="s">
        <v>102</v>
      </c>
      <c r="H2441" s="612" t="s">
        <v>10885</v>
      </c>
      <c r="I2441" s="442">
        <v>33342</v>
      </c>
      <c r="J2441" s="231">
        <f t="shared" ca="1" si="210"/>
        <v>31</v>
      </c>
      <c r="K2441" s="315" t="s">
        <v>24</v>
      </c>
      <c r="L2441" s="325" t="s">
        <v>24</v>
      </c>
      <c r="M2441" s="335" t="s">
        <v>24</v>
      </c>
      <c r="N2441" s="579">
        <v>43863</v>
      </c>
      <c r="O2441" s="1311" t="s">
        <v>24</v>
      </c>
      <c r="P2441" s="1311" t="s">
        <v>24</v>
      </c>
      <c r="Q2441" s="198" t="str">
        <f t="shared" si="211"/>
        <v>-</v>
      </c>
      <c r="R2441" s="181" t="str">
        <f t="shared" ca="1" si="212"/>
        <v>TIDAK MCU</v>
      </c>
      <c r="S2441" s="451" t="s">
        <v>11330</v>
      </c>
      <c r="T2441" s="1330">
        <v>44300</v>
      </c>
      <c r="U2441" s="1329">
        <v>44300</v>
      </c>
      <c r="V2441" s="395" t="s">
        <v>24</v>
      </c>
      <c r="W2441" s="136" t="s">
        <v>24</v>
      </c>
      <c r="X2441" s="200"/>
      <c r="Y2441" s="201"/>
      <c r="Z2441" s="202"/>
      <c r="AA2441" s="1319" t="s">
        <v>926</v>
      </c>
      <c r="AB2441" s="1319" t="s">
        <v>24</v>
      </c>
      <c r="AC2441" s="1319"/>
      <c r="AD2441" s="1319"/>
      <c r="AE2441" s="1319"/>
      <c r="AF2441" s="1319"/>
      <c r="AG2441" s="375"/>
      <c r="AH2441" s="350"/>
      <c r="AI2441" s="244" t="str">
        <f t="shared" si="209"/>
        <v>HD 465, HD 785-</v>
      </c>
      <c r="AJ2441" s="209">
        <f t="shared" si="213"/>
        <v>43863</v>
      </c>
      <c r="AK2441" s="1311" t="s">
        <v>24</v>
      </c>
      <c r="AL2441" s="742">
        <v>43863</v>
      </c>
      <c r="AM2441" s="230"/>
      <c r="AN2441" s="232"/>
      <c r="AO2441" s="232"/>
      <c r="AP2441" s="230"/>
      <c r="AQ2441" s="1231" t="s">
        <v>3094</v>
      </c>
      <c r="AR2441" s="230"/>
      <c r="AS2441" s="230"/>
      <c r="AT2441" s="230"/>
      <c r="AU2441" s="230"/>
      <c r="AV2441" s="177"/>
      <c r="AW2441" s="177"/>
      <c r="AX2441" s="177"/>
      <c r="AY2441" s="177"/>
      <c r="AZ2441" s="177"/>
    </row>
    <row r="2442" spans="1:60" ht="15" customHeight="1">
      <c r="B2442" s="1310">
        <v>2436</v>
      </c>
      <c r="C2442" s="548" t="s">
        <v>9211</v>
      </c>
      <c r="D2442" s="360" t="s">
        <v>230</v>
      </c>
      <c r="E2442" s="360" t="s">
        <v>4222</v>
      </c>
      <c r="F2442" s="1319" t="s">
        <v>10886</v>
      </c>
      <c r="G2442" s="509" t="s">
        <v>102</v>
      </c>
      <c r="H2442" s="612" t="s">
        <v>10887</v>
      </c>
      <c r="I2442" s="442">
        <v>33395</v>
      </c>
      <c r="J2442" s="231">
        <f t="shared" ca="1" si="210"/>
        <v>31</v>
      </c>
      <c r="K2442" s="315" t="s">
        <v>24</v>
      </c>
      <c r="L2442" s="325" t="s">
        <v>24</v>
      </c>
      <c r="M2442" s="335" t="s">
        <v>24</v>
      </c>
      <c r="N2442" s="579">
        <v>43863</v>
      </c>
      <c r="O2442" s="1311" t="s">
        <v>24</v>
      </c>
      <c r="P2442" s="1311" t="s">
        <v>24</v>
      </c>
      <c r="Q2442" s="198" t="str">
        <f t="shared" si="211"/>
        <v>-</v>
      </c>
      <c r="R2442" s="181" t="str">
        <f t="shared" ca="1" si="212"/>
        <v>TIDAK MCU</v>
      </c>
      <c r="S2442" s="451" t="s">
        <v>11331</v>
      </c>
      <c r="T2442" s="1330">
        <v>44353</v>
      </c>
      <c r="U2442" s="1329">
        <v>44353</v>
      </c>
      <c r="V2442" s="904" t="s">
        <v>24</v>
      </c>
      <c r="W2442" s="136" t="s">
        <v>24</v>
      </c>
      <c r="X2442" s="200"/>
      <c r="Y2442" s="201"/>
      <c r="Z2442" s="202"/>
      <c r="AA2442" s="1319" t="s">
        <v>929</v>
      </c>
      <c r="AB2442" s="1319" t="s">
        <v>11354</v>
      </c>
      <c r="AC2442" s="1319" t="s">
        <v>24</v>
      </c>
      <c r="AD2442" s="1319"/>
      <c r="AE2442" s="1319"/>
      <c r="AF2442" s="1319"/>
      <c r="AG2442" s="375"/>
      <c r="AH2442" s="350"/>
      <c r="AI2442" s="244" t="str">
        <f t="shared" si="209"/>
        <v>GD 705, GD 825PC 800 - PC 1250-</v>
      </c>
      <c r="AJ2442" s="209">
        <f t="shared" si="213"/>
        <v>43863</v>
      </c>
      <c r="AK2442" s="1311" t="s">
        <v>24</v>
      </c>
      <c r="AL2442" s="742">
        <v>43863</v>
      </c>
      <c r="AM2442" s="230"/>
      <c r="AN2442" s="232"/>
      <c r="AO2442" s="232"/>
      <c r="AP2442" s="230"/>
      <c r="AQ2442" s="1231" t="s">
        <v>3094</v>
      </c>
      <c r="AR2442" s="230"/>
      <c r="AS2442" s="230"/>
      <c r="AT2442" s="230"/>
      <c r="AU2442" s="230"/>
      <c r="AV2442" s="177"/>
      <c r="AW2442" s="177"/>
      <c r="AX2442" s="177"/>
      <c r="AY2442" s="177"/>
      <c r="AZ2442" s="177"/>
    </row>
    <row r="2443" spans="1:60" ht="15" customHeight="1">
      <c r="B2443" s="1310">
        <v>2437</v>
      </c>
      <c r="C2443" s="548" t="s">
        <v>2537</v>
      </c>
      <c r="D2443" s="360" t="s">
        <v>230</v>
      </c>
      <c r="E2443" s="360" t="s">
        <v>4222</v>
      </c>
      <c r="F2443" s="1319" t="s">
        <v>10888</v>
      </c>
      <c r="G2443" s="509" t="s">
        <v>102</v>
      </c>
      <c r="H2443" s="612" t="s">
        <v>10889</v>
      </c>
      <c r="I2443" s="442">
        <v>36132</v>
      </c>
      <c r="J2443" s="903">
        <f t="shared" ca="1" si="210"/>
        <v>23</v>
      </c>
      <c r="K2443" s="315" t="s">
        <v>24</v>
      </c>
      <c r="L2443" s="325" t="s">
        <v>24</v>
      </c>
      <c r="M2443" s="335" t="s">
        <v>24</v>
      </c>
      <c r="N2443" s="579">
        <v>43863</v>
      </c>
      <c r="O2443" s="1311" t="s">
        <v>24</v>
      </c>
      <c r="P2443" s="1311" t="s">
        <v>24</v>
      </c>
      <c r="Q2443" s="198" t="str">
        <f t="shared" si="211"/>
        <v>-</v>
      </c>
      <c r="R2443" s="181" t="str">
        <f t="shared" ca="1" si="212"/>
        <v>TIDAK MCU</v>
      </c>
      <c r="S2443" s="451" t="s">
        <v>11332</v>
      </c>
      <c r="T2443" s="1330">
        <v>44533</v>
      </c>
      <c r="U2443" s="1329">
        <v>44533</v>
      </c>
      <c r="V2443" s="904" t="s">
        <v>24</v>
      </c>
      <c r="W2443" s="136" t="s">
        <v>24</v>
      </c>
      <c r="X2443" s="200"/>
      <c r="Y2443" s="201"/>
      <c r="Z2443" s="202"/>
      <c r="AA2443" s="1319" t="s">
        <v>926</v>
      </c>
      <c r="AB2443" s="1319" t="s">
        <v>24</v>
      </c>
      <c r="AC2443" s="1319"/>
      <c r="AD2443" s="1319"/>
      <c r="AE2443" s="1319"/>
      <c r="AF2443" s="1319"/>
      <c r="AG2443" s="375"/>
      <c r="AH2443" s="350"/>
      <c r="AI2443" s="244" t="str">
        <f t="shared" si="209"/>
        <v>HD 465, HD 785-</v>
      </c>
      <c r="AJ2443" s="1307">
        <f t="shared" si="213"/>
        <v>43863</v>
      </c>
      <c r="AK2443" s="1311" t="s">
        <v>24</v>
      </c>
      <c r="AL2443" s="742">
        <v>43863</v>
      </c>
      <c r="AM2443" s="230"/>
      <c r="AN2443" s="232"/>
      <c r="AO2443" s="232"/>
      <c r="AP2443" s="230"/>
      <c r="AQ2443" s="1231" t="s">
        <v>3094</v>
      </c>
      <c r="AR2443" s="230"/>
      <c r="AS2443" s="230"/>
      <c r="AT2443" s="230"/>
      <c r="AU2443" s="230"/>
      <c r="AV2443" s="885"/>
      <c r="AW2443" s="885"/>
      <c r="AX2443" s="885"/>
      <c r="AY2443" s="885"/>
      <c r="AZ2443" s="177"/>
    </row>
    <row r="2444" spans="1:60" ht="15" customHeight="1">
      <c r="B2444" s="1310">
        <v>2438</v>
      </c>
      <c r="C2444" s="548" t="s">
        <v>10890</v>
      </c>
      <c r="D2444" s="360" t="s">
        <v>230</v>
      </c>
      <c r="E2444" s="360" t="s">
        <v>4222</v>
      </c>
      <c r="F2444" s="1319" t="s">
        <v>10891</v>
      </c>
      <c r="G2444" s="509" t="s">
        <v>102</v>
      </c>
      <c r="H2444" s="612" t="s">
        <v>10892</v>
      </c>
      <c r="I2444" s="442">
        <v>35295</v>
      </c>
      <c r="J2444" s="231">
        <f t="shared" ca="1" si="210"/>
        <v>25</v>
      </c>
      <c r="K2444" s="315" t="s">
        <v>24</v>
      </c>
      <c r="L2444" s="325" t="s">
        <v>24</v>
      </c>
      <c r="M2444" s="335" t="s">
        <v>24</v>
      </c>
      <c r="N2444" s="579">
        <v>43863</v>
      </c>
      <c r="O2444" s="1311" t="s">
        <v>24</v>
      </c>
      <c r="P2444" s="1311" t="s">
        <v>24</v>
      </c>
      <c r="Q2444" s="198" t="str">
        <f t="shared" si="211"/>
        <v>-</v>
      </c>
      <c r="R2444" s="181" t="str">
        <f t="shared" ca="1" si="212"/>
        <v>TIDAK MCU</v>
      </c>
      <c r="S2444" s="451" t="s">
        <v>11333</v>
      </c>
      <c r="T2444" s="1330">
        <v>44426</v>
      </c>
      <c r="U2444" s="1329">
        <v>44426</v>
      </c>
      <c r="V2444" s="395" t="s">
        <v>24</v>
      </c>
      <c r="W2444" s="136" t="s">
        <v>24</v>
      </c>
      <c r="X2444" s="200"/>
      <c r="Y2444" s="201"/>
      <c r="Z2444" s="202"/>
      <c r="AA2444" s="1319" t="s">
        <v>926</v>
      </c>
      <c r="AB2444" s="1319" t="s">
        <v>24</v>
      </c>
      <c r="AC2444" s="1319"/>
      <c r="AD2444" s="1319"/>
      <c r="AE2444" s="1319"/>
      <c r="AF2444" s="1319"/>
      <c r="AG2444" s="375"/>
      <c r="AH2444" s="350"/>
      <c r="AI2444" s="244" t="str">
        <f t="shared" si="209"/>
        <v>HD 465, HD 785-</v>
      </c>
      <c r="AJ2444" s="209">
        <f t="shared" si="213"/>
        <v>43863</v>
      </c>
      <c r="AK2444" s="1311" t="s">
        <v>24</v>
      </c>
      <c r="AL2444" s="742">
        <v>43863</v>
      </c>
      <c r="AM2444" s="230"/>
      <c r="AN2444" s="232"/>
      <c r="AO2444" s="232"/>
      <c r="AP2444" s="230"/>
      <c r="AQ2444" s="1231" t="s">
        <v>3094</v>
      </c>
      <c r="AR2444" s="230"/>
      <c r="AS2444" s="230"/>
      <c r="AT2444" s="230"/>
      <c r="AU2444" s="230"/>
      <c r="AV2444" s="177"/>
      <c r="AW2444" s="177"/>
      <c r="AX2444" s="177"/>
      <c r="AY2444" s="177"/>
      <c r="AZ2444" s="177"/>
    </row>
    <row r="2445" spans="1:60" ht="15" customHeight="1">
      <c r="B2445" s="1310">
        <v>2439</v>
      </c>
      <c r="C2445" s="548" t="s">
        <v>10893</v>
      </c>
      <c r="D2445" s="360" t="s">
        <v>230</v>
      </c>
      <c r="E2445" s="360" t="s">
        <v>4222</v>
      </c>
      <c r="F2445" s="1319" t="s">
        <v>10894</v>
      </c>
      <c r="G2445" s="509" t="s">
        <v>102</v>
      </c>
      <c r="H2445" s="612" t="s">
        <v>10895</v>
      </c>
      <c r="I2445" s="442">
        <v>33284</v>
      </c>
      <c r="J2445" s="231">
        <f t="shared" ca="1" si="210"/>
        <v>31</v>
      </c>
      <c r="K2445" s="315" t="s">
        <v>24</v>
      </c>
      <c r="L2445" s="325" t="s">
        <v>24</v>
      </c>
      <c r="M2445" s="335" t="s">
        <v>24</v>
      </c>
      <c r="N2445" s="579">
        <v>43863</v>
      </c>
      <c r="O2445" s="1311" t="s">
        <v>24</v>
      </c>
      <c r="P2445" s="1311" t="s">
        <v>24</v>
      </c>
      <c r="Q2445" s="198" t="str">
        <f t="shared" si="211"/>
        <v>-</v>
      </c>
      <c r="R2445" s="181" t="str">
        <f t="shared" ca="1" si="212"/>
        <v>TIDAK MCU</v>
      </c>
      <c r="S2445" s="451" t="s">
        <v>11334</v>
      </c>
      <c r="T2445" s="1330">
        <v>44242</v>
      </c>
      <c r="U2445" s="1329">
        <v>44242</v>
      </c>
      <c r="V2445" s="1330" t="s">
        <v>24</v>
      </c>
      <c r="W2445" s="136" t="s">
        <v>24</v>
      </c>
      <c r="X2445" s="200"/>
      <c r="Y2445" s="201"/>
      <c r="Z2445" s="202"/>
      <c r="AA2445" s="1319" t="s">
        <v>926</v>
      </c>
      <c r="AB2445" s="1319" t="s">
        <v>24</v>
      </c>
      <c r="AC2445" s="1319"/>
      <c r="AD2445" s="1319"/>
      <c r="AE2445" s="1319"/>
      <c r="AF2445" s="1319"/>
      <c r="AG2445" s="375"/>
      <c r="AH2445" s="350"/>
      <c r="AI2445" s="244" t="str">
        <f t="shared" si="209"/>
        <v>HD 465, HD 785-</v>
      </c>
      <c r="AJ2445" s="209">
        <f t="shared" si="213"/>
        <v>43863</v>
      </c>
      <c r="AK2445" s="1311" t="s">
        <v>24</v>
      </c>
      <c r="AL2445" s="742">
        <v>43863</v>
      </c>
      <c r="AM2445" s="230"/>
      <c r="AN2445" s="232"/>
      <c r="AO2445" s="232"/>
      <c r="AP2445" s="230"/>
      <c r="AQ2445" s="1231" t="s">
        <v>3094</v>
      </c>
      <c r="AR2445" s="230"/>
      <c r="AS2445" s="230"/>
      <c r="AT2445" s="230"/>
      <c r="AU2445" s="230"/>
      <c r="AV2445" s="177"/>
      <c r="AW2445" s="177"/>
      <c r="AX2445" s="177"/>
      <c r="AY2445" s="177"/>
      <c r="AZ2445" s="177"/>
    </row>
    <row r="2446" spans="1:60" ht="15" customHeight="1">
      <c r="B2446" s="1310">
        <v>2440</v>
      </c>
      <c r="C2446" s="548" t="s">
        <v>10896</v>
      </c>
      <c r="D2446" s="360" t="s">
        <v>230</v>
      </c>
      <c r="E2446" s="360" t="s">
        <v>4222</v>
      </c>
      <c r="F2446" s="1319" t="s">
        <v>10897</v>
      </c>
      <c r="G2446" s="509" t="s">
        <v>102</v>
      </c>
      <c r="H2446" s="612" t="s">
        <v>10898</v>
      </c>
      <c r="I2446" s="442">
        <v>31039</v>
      </c>
      <c r="J2446" s="231">
        <f t="shared" ca="1" si="210"/>
        <v>37</v>
      </c>
      <c r="K2446" s="315" t="s">
        <v>24</v>
      </c>
      <c r="L2446" s="325" t="s">
        <v>24</v>
      </c>
      <c r="M2446" s="335" t="s">
        <v>24</v>
      </c>
      <c r="N2446" s="579">
        <v>43863</v>
      </c>
      <c r="O2446" s="1311" t="s">
        <v>24</v>
      </c>
      <c r="P2446" s="1311" t="s">
        <v>24</v>
      </c>
      <c r="Q2446" s="198" t="str">
        <f t="shared" si="211"/>
        <v>-</v>
      </c>
      <c r="R2446" s="181" t="str">
        <f t="shared" ca="1" si="212"/>
        <v>TIDAK MCU</v>
      </c>
      <c r="S2446" s="451" t="s">
        <v>11335</v>
      </c>
      <c r="T2446" s="1330">
        <v>44553</v>
      </c>
      <c r="U2446" s="1329">
        <v>44553</v>
      </c>
      <c r="V2446" s="1330" t="s">
        <v>24</v>
      </c>
      <c r="W2446" s="136" t="s">
        <v>24</v>
      </c>
      <c r="X2446" s="200"/>
      <c r="Y2446" s="201"/>
      <c r="Z2446" s="202"/>
      <c r="AA2446" s="1319" t="s">
        <v>926</v>
      </c>
      <c r="AB2446" s="1319" t="s">
        <v>24</v>
      </c>
      <c r="AC2446" s="1319"/>
      <c r="AD2446" s="1319"/>
      <c r="AE2446" s="1319"/>
      <c r="AF2446" s="1319"/>
      <c r="AG2446" s="375"/>
      <c r="AH2446" s="350"/>
      <c r="AI2446" s="244" t="str">
        <f t="shared" si="209"/>
        <v>HD 465, HD 785-</v>
      </c>
      <c r="AJ2446" s="209">
        <f t="shared" si="213"/>
        <v>43863</v>
      </c>
      <c r="AK2446" s="1311" t="s">
        <v>24</v>
      </c>
      <c r="AL2446" s="742">
        <v>43863</v>
      </c>
      <c r="AM2446" s="230"/>
      <c r="AN2446" s="232"/>
      <c r="AO2446" s="232"/>
      <c r="AP2446" s="230"/>
      <c r="AQ2446" s="1231" t="s">
        <v>3094</v>
      </c>
      <c r="AR2446" s="230"/>
      <c r="AS2446" s="230"/>
      <c r="AT2446" s="230"/>
      <c r="AU2446" s="230"/>
      <c r="AV2446" s="177"/>
      <c r="AW2446" s="177"/>
      <c r="AX2446" s="177"/>
      <c r="AY2446" s="177"/>
      <c r="AZ2446" s="177"/>
    </row>
    <row r="2447" spans="1:60" s="2186" customFormat="1" ht="15" customHeight="1">
      <c r="A2447" s="160"/>
      <c r="B2447" s="1310">
        <v>2441</v>
      </c>
      <c r="C2447" s="548" t="s">
        <v>10899</v>
      </c>
      <c r="D2447" s="360" t="s">
        <v>230</v>
      </c>
      <c r="E2447" s="360" t="s">
        <v>4222</v>
      </c>
      <c r="F2447" s="1319" t="s">
        <v>10900</v>
      </c>
      <c r="G2447" s="509" t="s">
        <v>102</v>
      </c>
      <c r="H2447" s="612" t="s">
        <v>10901</v>
      </c>
      <c r="I2447" s="442">
        <v>33413</v>
      </c>
      <c r="J2447" s="903">
        <f t="shared" ca="1" si="210"/>
        <v>31</v>
      </c>
      <c r="K2447" s="176" t="s">
        <v>24</v>
      </c>
      <c r="L2447" s="170" t="s">
        <v>24</v>
      </c>
      <c r="M2447" s="173" t="s">
        <v>24</v>
      </c>
      <c r="N2447" s="579">
        <v>43863</v>
      </c>
      <c r="O2447" s="1311" t="s">
        <v>24</v>
      </c>
      <c r="P2447" s="1311" t="s">
        <v>24</v>
      </c>
      <c r="Q2447" s="198" t="str">
        <f t="shared" si="211"/>
        <v>-</v>
      </c>
      <c r="R2447" s="181" t="str">
        <f t="shared" ca="1" si="212"/>
        <v>TIDAK MCU</v>
      </c>
      <c r="S2447" s="451" t="s">
        <v>11336</v>
      </c>
      <c r="T2447" s="1330">
        <v>44371</v>
      </c>
      <c r="U2447" s="1329">
        <v>44371</v>
      </c>
      <c r="V2447" s="904" t="s">
        <v>24</v>
      </c>
      <c r="W2447" s="136" t="s">
        <v>24</v>
      </c>
      <c r="X2447" s="200"/>
      <c r="Y2447" s="201"/>
      <c r="Z2447" s="202"/>
      <c r="AA2447" s="1319" t="s">
        <v>926</v>
      </c>
      <c r="AB2447" s="1319" t="s">
        <v>24</v>
      </c>
      <c r="AC2447" s="1319"/>
      <c r="AD2447" s="1319"/>
      <c r="AE2447" s="1319"/>
      <c r="AF2447" s="1319"/>
      <c r="AG2447" s="375"/>
      <c r="AH2447" s="350"/>
      <c r="AI2447" s="244" t="str">
        <f t="shared" si="209"/>
        <v>HD 465, HD 785-</v>
      </c>
      <c r="AJ2447" s="209">
        <f t="shared" si="213"/>
        <v>43863</v>
      </c>
      <c r="AK2447" s="1311" t="s">
        <v>24</v>
      </c>
      <c r="AL2447" s="742">
        <v>43863</v>
      </c>
      <c r="AM2447" s="230"/>
      <c r="AN2447" s="232"/>
      <c r="AO2447" s="232"/>
      <c r="AP2447" s="230"/>
      <c r="AQ2447" s="1231" t="s">
        <v>3094</v>
      </c>
      <c r="AR2447" s="230"/>
      <c r="AS2447" s="230"/>
      <c r="AT2447" s="230"/>
      <c r="AU2447" s="230"/>
      <c r="AV2447" s="885"/>
      <c r="AW2447" s="885"/>
      <c r="AX2447" s="885"/>
      <c r="AY2447" s="885"/>
      <c r="AZ2447" s="885"/>
      <c r="BA2447" s="1206"/>
      <c r="BB2447" s="1206"/>
      <c r="BC2447" s="1206"/>
      <c r="BD2447" s="1206"/>
      <c r="BE2447" s="1206"/>
      <c r="BF2447" s="1206"/>
      <c r="BG2447" s="1206"/>
      <c r="BH2447" s="1206"/>
    </row>
    <row r="2448" spans="1:60" ht="15" customHeight="1">
      <c r="B2448" s="1310">
        <v>2442</v>
      </c>
      <c r="C2448" s="548" t="s">
        <v>10902</v>
      </c>
      <c r="D2448" s="360" t="s">
        <v>230</v>
      </c>
      <c r="E2448" s="360" t="s">
        <v>4222</v>
      </c>
      <c r="F2448" s="1319" t="s">
        <v>10903</v>
      </c>
      <c r="G2448" s="509" t="s">
        <v>102</v>
      </c>
      <c r="H2448" s="612" t="s">
        <v>10904</v>
      </c>
      <c r="I2448" s="442">
        <v>34089</v>
      </c>
      <c r="J2448" s="231">
        <f t="shared" ca="1" si="210"/>
        <v>29</v>
      </c>
      <c r="K2448" s="315" t="s">
        <v>24</v>
      </c>
      <c r="L2448" s="325" t="s">
        <v>24</v>
      </c>
      <c r="M2448" s="335" t="s">
        <v>24</v>
      </c>
      <c r="N2448" s="579">
        <v>43863</v>
      </c>
      <c r="O2448" s="1311" t="s">
        <v>24</v>
      </c>
      <c r="P2448" s="1311" t="s">
        <v>24</v>
      </c>
      <c r="Q2448" s="198" t="str">
        <f t="shared" si="211"/>
        <v>-</v>
      </c>
      <c r="R2448" s="181" t="str">
        <f t="shared" ca="1" si="212"/>
        <v>TIDAK MCU</v>
      </c>
      <c r="S2448" s="451" t="s">
        <v>11337</v>
      </c>
      <c r="T2448" s="1330">
        <v>44316</v>
      </c>
      <c r="U2448" s="1329">
        <v>44316</v>
      </c>
      <c r="V2448" s="395" t="s">
        <v>24</v>
      </c>
      <c r="W2448" s="136" t="s">
        <v>24</v>
      </c>
      <c r="X2448" s="200"/>
      <c r="Y2448" s="201"/>
      <c r="Z2448" s="202"/>
      <c r="AA2448" s="1319" t="s">
        <v>925</v>
      </c>
      <c r="AB2448" s="1319" t="s">
        <v>24</v>
      </c>
      <c r="AC2448" s="1319"/>
      <c r="AD2448" s="1319"/>
      <c r="AE2448" s="1319"/>
      <c r="AF2448" s="1319"/>
      <c r="AG2448" s="375"/>
      <c r="AH2448" s="350"/>
      <c r="AI2448" s="244" t="str">
        <f t="shared" ref="AI2448:AI2511" si="214">+CONCATENATE(AA2448,AB2448,AC2448,AD2448,AE2448,AF2448,AG2448)</f>
        <v>PC 200 - PC 2000-</v>
      </c>
      <c r="AJ2448" s="209">
        <f t="shared" si="213"/>
        <v>43863</v>
      </c>
      <c r="AK2448" s="1311" t="s">
        <v>24</v>
      </c>
      <c r="AL2448" s="742">
        <v>43863</v>
      </c>
      <c r="AM2448" s="230"/>
      <c r="AN2448" s="232"/>
      <c r="AO2448" s="232"/>
      <c r="AP2448" s="230"/>
      <c r="AQ2448" s="1231" t="s">
        <v>3094</v>
      </c>
      <c r="AR2448" s="230"/>
      <c r="AS2448" s="230"/>
      <c r="AT2448" s="230"/>
      <c r="AU2448" s="230"/>
      <c r="AV2448" s="885"/>
      <c r="AW2448" s="885"/>
      <c r="AX2448" s="885"/>
      <c r="AY2448" s="885"/>
      <c r="AZ2448" s="177"/>
    </row>
    <row r="2449" spans="1:52" ht="15" customHeight="1">
      <c r="B2449" s="1310">
        <v>2443</v>
      </c>
      <c r="C2449" s="746" t="s">
        <v>11355</v>
      </c>
      <c r="D2449" s="531" t="s">
        <v>11356</v>
      </c>
      <c r="E2449" s="531" t="s">
        <v>3085</v>
      </c>
      <c r="F2449" s="509" t="s">
        <v>11357</v>
      </c>
      <c r="G2449" s="509" t="s">
        <v>102</v>
      </c>
      <c r="H2449" s="522" t="s">
        <v>24</v>
      </c>
      <c r="I2449" s="743">
        <v>28987</v>
      </c>
      <c r="J2449" s="231">
        <f t="shared" ca="1" si="210"/>
        <v>43</v>
      </c>
      <c r="K2449" s="361" t="s">
        <v>83</v>
      </c>
      <c r="L2449" s="741" t="s">
        <v>24</v>
      </c>
      <c r="M2449" s="744">
        <v>45058</v>
      </c>
      <c r="N2449" s="532">
        <v>43467</v>
      </c>
      <c r="O2449" s="1330" t="s">
        <v>24</v>
      </c>
      <c r="P2449" s="1314" t="s">
        <v>24</v>
      </c>
      <c r="Q2449" s="198" t="str">
        <f t="shared" si="211"/>
        <v>-</v>
      </c>
      <c r="R2449" s="181" t="str">
        <f t="shared" ca="1" si="212"/>
        <v>TIDAK MCU</v>
      </c>
      <c r="S2449" s="1319" t="s">
        <v>11382</v>
      </c>
      <c r="T2449" s="904">
        <v>43963</v>
      </c>
      <c r="U2449" s="1329">
        <v>43963</v>
      </c>
      <c r="V2449" s="1311">
        <v>43963</v>
      </c>
      <c r="W2449" s="136">
        <v>43963</v>
      </c>
      <c r="X2449" s="200"/>
      <c r="Y2449" s="201"/>
      <c r="Z2449" s="202"/>
      <c r="AA2449" s="216" t="s">
        <v>100</v>
      </c>
      <c r="AB2449" s="1319"/>
      <c r="AC2449" s="1319"/>
      <c r="AD2449" s="1319"/>
      <c r="AE2449" s="1319"/>
      <c r="AF2449" s="1319"/>
      <c r="AG2449" s="375"/>
      <c r="AH2449" s="350"/>
      <c r="AI2449" s="244" t="str">
        <f t="shared" si="214"/>
        <v>LIGHT VEHICLE</v>
      </c>
      <c r="AJ2449" s="1315">
        <f t="shared" si="213"/>
        <v>43467</v>
      </c>
      <c r="AK2449" s="1311" t="s">
        <v>24</v>
      </c>
      <c r="AL2449" s="670">
        <v>43467</v>
      </c>
      <c r="AM2449" s="230"/>
      <c r="AN2449" s="232"/>
      <c r="AO2449" s="232"/>
      <c r="AP2449" s="230"/>
      <c r="AQ2449" s="462" t="s">
        <v>3094</v>
      </c>
      <c r="AR2449" s="230"/>
      <c r="AS2449" s="230"/>
      <c r="AT2449" s="230"/>
      <c r="AU2449" s="230"/>
      <c r="AV2449" s="885"/>
      <c r="AW2449" s="885"/>
      <c r="AX2449" s="885"/>
      <c r="AY2449" s="885"/>
      <c r="AZ2449" s="177"/>
    </row>
    <row r="2450" spans="1:52" ht="15" customHeight="1">
      <c r="A2450" s="1299"/>
      <c r="B2450" s="1310">
        <v>2444</v>
      </c>
      <c r="C2450" s="1502" t="s">
        <v>11358</v>
      </c>
      <c r="D2450" s="1563" t="s">
        <v>3294</v>
      </c>
      <c r="E2450" s="1570" t="s">
        <v>3085</v>
      </c>
      <c r="F2450" s="912" t="s">
        <v>11359</v>
      </c>
      <c r="G2450" s="912" t="s">
        <v>102</v>
      </c>
      <c r="H2450" s="1643" t="s">
        <v>24</v>
      </c>
      <c r="I2450" s="1788">
        <v>33419</v>
      </c>
      <c r="J2450" s="445">
        <f t="shared" ca="1" si="210"/>
        <v>30</v>
      </c>
      <c r="K2450" s="1803" t="s">
        <v>24</v>
      </c>
      <c r="L2450" s="1831" t="s">
        <v>24</v>
      </c>
      <c r="M2450" s="1876" t="s">
        <v>24</v>
      </c>
      <c r="N2450" s="1776">
        <v>43500</v>
      </c>
      <c r="O2450" s="446" t="s">
        <v>24</v>
      </c>
      <c r="P2450" s="445" t="s">
        <v>24</v>
      </c>
      <c r="Q2450" s="920" t="str">
        <f t="shared" si="211"/>
        <v>-</v>
      </c>
      <c r="R2450" s="919" t="str">
        <f t="shared" ca="1" si="212"/>
        <v>TIDAK MCU</v>
      </c>
      <c r="S2450" s="445" t="s">
        <v>24</v>
      </c>
      <c r="T2450" s="446">
        <v>44377</v>
      </c>
      <c r="U2450" s="517" t="s">
        <v>24</v>
      </c>
      <c r="V2450" s="446">
        <v>44377</v>
      </c>
      <c r="W2450" s="446">
        <v>44377</v>
      </c>
      <c r="X2450" s="1492"/>
      <c r="Y2450" s="922"/>
      <c r="Z2450" s="1949"/>
      <c r="AA2450" s="445" t="s">
        <v>24</v>
      </c>
      <c r="AB2450" s="445"/>
      <c r="AC2450" s="445"/>
      <c r="AD2450" s="445"/>
      <c r="AE2450" s="445"/>
      <c r="AF2450" s="445"/>
      <c r="AG2450" s="972"/>
      <c r="AH2450" s="1027"/>
      <c r="AI2450" s="244" t="str">
        <f t="shared" si="214"/>
        <v>-</v>
      </c>
      <c r="AJ2450" s="878">
        <f t="shared" si="213"/>
        <v>43500</v>
      </c>
      <c r="AK2450" s="446" t="s">
        <v>24</v>
      </c>
      <c r="AL2450" s="446" t="s">
        <v>24</v>
      </c>
      <c r="AM2450" s="877"/>
      <c r="AN2450" s="877"/>
      <c r="AO2450" s="877"/>
      <c r="AP2450" s="877"/>
      <c r="AQ2450" s="916" t="s">
        <v>3094</v>
      </c>
      <c r="AR2450" s="877"/>
      <c r="AS2450" s="877"/>
      <c r="AT2450" s="877"/>
      <c r="AU2450" s="877"/>
      <c r="AV2450" s="458"/>
      <c r="AW2450" s="458"/>
      <c r="AX2450" s="458"/>
      <c r="AY2450" s="458"/>
      <c r="AZ2450" s="177"/>
    </row>
    <row r="2451" spans="1:52" ht="15" customHeight="1">
      <c r="B2451" s="1310">
        <v>2445</v>
      </c>
      <c r="C2451" s="548" t="s">
        <v>11360</v>
      </c>
      <c r="D2451" s="591" t="s">
        <v>9146</v>
      </c>
      <c r="E2451" s="557" t="s">
        <v>3085</v>
      </c>
      <c r="F2451" s="509" t="s">
        <v>11361</v>
      </c>
      <c r="G2451" s="509" t="s">
        <v>102</v>
      </c>
      <c r="H2451" s="522" t="s">
        <v>24</v>
      </c>
      <c r="I2451" s="1459">
        <v>32318</v>
      </c>
      <c r="J2451" s="231">
        <f t="shared" ca="1" si="210"/>
        <v>34</v>
      </c>
      <c r="K2451" s="702" t="s">
        <v>83</v>
      </c>
      <c r="L2451" s="702" t="s">
        <v>24</v>
      </c>
      <c r="M2451" s="702">
        <v>45101</v>
      </c>
      <c r="N2451" s="532">
        <v>43654</v>
      </c>
      <c r="O2451" s="1330" t="s">
        <v>24</v>
      </c>
      <c r="P2451" s="1314" t="s">
        <v>24</v>
      </c>
      <c r="Q2451" s="198" t="str">
        <f t="shared" si="211"/>
        <v>-</v>
      </c>
      <c r="R2451" s="181" t="str">
        <f t="shared" ca="1" si="212"/>
        <v>TIDAK MCU</v>
      </c>
      <c r="S2451" s="1319" t="s">
        <v>11383</v>
      </c>
      <c r="T2451" s="1330">
        <v>44371</v>
      </c>
      <c r="U2451" s="1330">
        <v>44371</v>
      </c>
      <c r="V2451" s="1330">
        <v>44371</v>
      </c>
      <c r="W2451" s="1330">
        <v>44371</v>
      </c>
      <c r="X2451" s="200"/>
      <c r="Y2451" s="201"/>
      <c r="Z2451" s="202"/>
      <c r="AA2451" s="216" t="s">
        <v>100</v>
      </c>
      <c r="AB2451" s="1319"/>
      <c r="AC2451" s="1319"/>
      <c r="AD2451" s="1319"/>
      <c r="AE2451" s="1319"/>
      <c r="AF2451" s="1319"/>
      <c r="AG2451" s="375"/>
      <c r="AH2451" s="350"/>
      <c r="AI2451" s="244" t="str">
        <f t="shared" si="214"/>
        <v>LIGHT VEHICLE</v>
      </c>
      <c r="AJ2451" s="1307">
        <f t="shared" si="213"/>
        <v>43654</v>
      </c>
      <c r="AK2451" s="1311" t="s">
        <v>24</v>
      </c>
      <c r="AL2451" s="670">
        <v>43654</v>
      </c>
      <c r="AM2451" s="230"/>
      <c r="AN2451" s="232"/>
      <c r="AO2451" s="232"/>
      <c r="AP2451" s="230"/>
      <c r="AQ2451" s="1231" t="s">
        <v>3094</v>
      </c>
      <c r="AR2451" s="230"/>
      <c r="AS2451" s="230"/>
      <c r="AT2451" s="230"/>
      <c r="AU2451" s="230"/>
      <c r="AV2451" s="177"/>
      <c r="AW2451" s="177"/>
      <c r="AX2451" s="177"/>
      <c r="AY2451" s="177"/>
      <c r="AZ2451" s="177"/>
    </row>
    <row r="2452" spans="1:52" ht="15" customHeight="1">
      <c r="A2452" s="1298"/>
      <c r="B2452" s="1310">
        <v>2446</v>
      </c>
      <c r="C2452" s="1502" t="s">
        <v>11362</v>
      </c>
      <c r="D2452" s="1563" t="s">
        <v>9146</v>
      </c>
      <c r="E2452" s="1570" t="s">
        <v>3085</v>
      </c>
      <c r="F2452" s="445" t="s">
        <v>11363</v>
      </c>
      <c r="G2452" s="912" t="s">
        <v>102</v>
      </c>
      <c r="H2452" s="1643" t="s">
        <v>24</v>
      </c>
      <c r="I2452" s="1776">
        <v>33512</v>
      </c>
      <c r="J2452" s="445">
        <f t="shared" ca="1" si="210"/>
        <v>30</v>
      </c>
      <c r="K2452" s="1825" t="s">
        <v>83</v>
      </c>
      <c r="L2452" s="1825" t="s">
        <v>24</v>
      </c>
      <c r="M2452" s="1825">
        <v>45566</v>
      </c>
      <c r="N2452" s="1776">
        <v>42606</v>
      </c>
      <c r="O2452" s="446" t="s">
        <v>24</v>
      </c>
      <c r="P2452" s="445" t="s">
        <v>24</v>
      </c>
      <c r="Q2452" s="920" t="str">
        <f t="shared" si="211"/>
        <v>-</v>
      </c>
      <c r="R2452" s="181" t="str">
        <f t="shared" ca="1" si="212"/>
        <v>TIDAK MCU</v>
      </c>
      <c r="S2452" s="445" t="s">
        <v>11384</v>
      </c>
      <c r="T2452" s="446">
        <v>44105</v>
      </c>
      <c r="U2452" s="517">
        <v>44105</v>
      </c>
      <c r="V2452" s="446">
        <v>44105</v>
      </c>
      <c r="W2452" s="446">
        <v>44105</v>
      </c>
      <c r="X2452" s="1492"/>
      <c r="Y2452" s="922"/>
      <c r="Z2452" s="1949"/>
      <c r="AA2452" s="445" t="s">
        <v>100</v>
      </c>
      <c r="AB2452" s="445"/>
      <c r="AC2452" s="445"/>
      <c r="AD2452" s="445"/>
      <c r="AE2452" s="445"/>
      <c r="AF2452" s="445"/>
      <c r="AG2452" s="972"/>
      <c r="AH2452" s="1027"/>
      <c r="AI2452" s="244" t="str">
        <f t="shared" si="214"/>
        <v>LIGHT VEHICLE</v>
      </c>
      <c r="AJ2452" s="878">
        <f t="shared" si="213"/>
        <v>42606</v>
      </c>
      <c r="AK2452" s="446" t="s">
        <v>24</v>
      </c>
      <c r="AL2452" s="446">
        <v>42606</v>
      </c>
      <c r="AM2452" s="877"/>
      <c r="AN2452" s="877"/>
      <c r="AO2452" s="877"/>
      <c r="AP2452" s="877"/>
      <c r="AQ2452" s="2001" t="s">
        <v>6564</v>
      </c>
      <c r="AR2452" s="877" t="s">
        <v>102</v>
      </c>
      <c r="AS2452" s="877" t="s">
        <v>9146</v>
      </c>
      <c r="AT2452" s="877" t="s">
        <v>11598</v>
      </c>
      <c r="AU2452" s="877"/>
      <c r="AV2452" s="458"/>
      <c r="AW2452" s="458"/>
      <c r="AX2452" s="458"/>
      <c r="AY2452" s="458"/>
      <c r="AZ2452" s="177"/>
    </row>
    <row r="2453" spans="1:52" ht="15" customHeight="1">
      <c r="B2453" s="1310">
        <v>2447</v>
      </c>
      <c r="C2453" s="548" t="s">
        <v>11364</v>
      </c>
      <c r="D2453" s="591" t="s">
        <v>3294</v>
      </c>
      <c r="E2453" s="557" t="s">
        <v>3085</v>
      </c>
      <c r="F2453" s="509" t="s">
        <v>11365</v>
      </c>
      <c r="G2453" s="509" t="s">
        <v>102</v>
      </c>
      <c r="H2453" s="522" t="s">
        <v>24</v>
      </c>
      <c r="I2453" s="743">
        <v>28658</v>
      </c>
      <c r="J2453" s="231">
        <f t="shared" ca="1" si="210"/>
        <v>44</v>
      </c>
      <c r="K2453" s="702" t="s">
        <v>493</v>
      </c>
      <c r="L2453" s="702" t="s">
        <v>24</v>
      </c>
      <c r="M2453" s="702">
        <v>45094</v>
      </c>
      <c r="N2453" s="532">
        <v>41978</v>
      </c>
      <c r="O2453" s="1330" t="s">
        <v>24</v>
      </c>
      <c r="P2453" s="1314" t="s">
        <v>24</v>
      </c>
      <c r="Q2453" s="198" t="str">
        <f t="shared" si="211"/>
        <v>-</v>
      </c>
      <c r="R2453" s="181" t="str">
        <f t="shared" ca="1" si="212"/>
        <v>TIDAK MCU</v>
      </c>
      <c r="S2453" s="1319" t="s">
        <v>11385</v>
      </c>
      <c r="T2453" s="1330">
        <v>44364</v>
      </c>
      <c r="U2453" s="1330">
        <v>44364</v>
      </c>
      <c r="V2453" s="1330">
        <v>44364</v>
      </c>
      <c r="W2453" s="1330">
        <v>44364</v>
      </c>
      <c r="X2453" s="200"/>
      <c r="Y2453" s="201"/>
      <c r="Z2453" s="202"/>
      <c r="AA2453" s="216" t="s">
        <v>6970</v>
      </c>
      <c r="AB2453" s="216" t="s">
        <v>12559</v>
      </c>
      <c r="AC2453" s="216" t="s">
        <v>925</v>
      </c>
      <c r="AD2453" s="216" t="s">
        <v>926</v>
      </c>
      <c r="AE2453" s="216" t="s">
        <v>11390</v>
      </c>
      <c r="AF2453" s="216" t="s">
        <v>11391</v>
      </c>
      <c r="AG2453" s="1475" t="s">
        <v>11392</v>
      </c>
      <c r="AH2453" s="1974" t="s">
        <v>13472</v>
      </c>
      <c r="AI2453" s="244" t="str">
        <f t="shared" si="214"/>
        <v>LV, ELF, BUSALL TYPE UNIT SCANIAPC 200 - PC 2000HD 465, HD 785GD 705, GD 825, GD CAT M3PW 140, PC RBVOLVO BMA, FM 440, FH 16</v>
      </c>
      <c r="AJ2453" s="209">
        <f t="shared" si="213"/>
        <v>41978</v>
      </c>
      <c r="AK2453" s="1311" t="s">
        <v>24</v>
      </c>
      <c r="AL2453" s="670">
        <v>41978</v>
      </c>
      <c r="AM2453" s="230"/>
      <c r="AN2453" s="232"/>
      <c r="AO2453" s="232"/>
      <c r="AP2453" s="230"/>
      <c r="AQ2453" s="1231" t="s">
        <v>3094</v>
      </c>
      <c r="AR2453" s="230"/>
      <c r="AS2453" s="230"/>
      <c r="AT2453" s="230"/>
      <c r="AU2453" s="230"/>
      <c r="AV2453" s="885"/>
      <c r="AW2453" s="885"/>
      <c r="AX2453" s="885"/>
      <c r="AY2453" s="885"/>
      <c r="AZ2453" s="177"/>
    </row>
    <row r="2454" spans="1:52" ht="15" customHeight="1">
      <c r="B2454" s="1310">
        <v>2448</v>
      </c>
      <c r="C2454" s="548" t="s">
        <v>11366</v>
      </c>
      <c r="D2454" s="591" t="s">
        <v>3294</v>
      </c>
      <c r="E2454" s="531" t="s">
        <v>3085</v>
      </c>
      <c r="F2454" s="509" t="s">
        <v>11367</v>
      </c>
      <c r="G2454" s="509" t="s">
        <v>102</v>
      </c>
      <c r="H2454" s="522" t="s">
        <v>24</v>
      </c>
      <c r="I2454" s="743">
        <v>33127</v>
      </c>
      <c r="J2454" s="1314">
        <f t="shared" ca="1" si="210"/>
        <v>31</v>
      </c>
      <c r="K2454" s="361" t="s">
        <v>83</v>
      </c>
      <c r="L2454" s="741">
        <v>90090220061</v>
      </c>
      <c r="M2454" s="744">
        <v>44815</v>
      </c>
      <c r="N2454" s="532">
        <v>43203</v>
      </c>
      <c r="O2454" s="1330" t="s">
        <v>24</v>
      </c>
      <c r="P2454" s="1314" t="s">
        <v>24</v>
      </c>
      <c r="Q2454" s="198" t="str">
        <f t="shared" si="211"/>
        <v>-</v>
      </c>
      <c r="R2454" s="181" t="str">
        <f t="shared" ca="1" si="212"/>
        <v>TIDAK MCU</v>
      </c>
      <c r="S2454" s="1319" t="s">
        <v>11386</v>
      </c>
      <c r="T2454" s="1330">
        <v>44450</v>
      </c>
      <c r="U2454" s="1330">
        <v>44450</v>
      </c>
      <c r="V2454" s="1330">
        <v>44450</v>
      </c>
      <c r="W2454" s="1311">
        <v>44085</v>
      </c>
      <c r="X2454" s="200"/>
      <c r="Y2454" s="201"/>
      <c r="Z2454" s="202"/>
      <c r="AA2454" s="216" t="s">
        <v>100</v>
      </c>
      <c r="AB2454" s="1319"/>
      <c r="AC2454" s="1319"/>
      <c r="AD2454" s="1319"/>
      <c r="AE2454" s="1319"/>
      <c r="AF2454" s="1319"/>
      <c r="AG2454" s="375"/>
      <c r="AH2454" s="350"/>
      <c r="AI2454" s="244" t="str">
        <f t="shared" si="214"/>
        <v>LIGHT VEHICLE</v>
      </c>
      <c r="AJ2454" s="1315">
        <f t="shared" si="213"/>
        <v>43203</v>
      </c>
      <c r="AK2454" s="1311" t="s">
        <v>24</v>
      </c>
      <c r="AL2454" s="670">
        <v>43203</v>
      </c>
      <c r="AM2454" s="230"/>
      <c r="AN2454" s="232"/>
      <c r="AO2454" s="232"/>
      <c r="AP2454" s="230"/>
      <c r="AQ2454" s="1231" t="s">
        <v>3094</v>
      </c>
      <c r="AR2454" s="230"/>
      <c r="AS2454" s="230"/>
      <c r="AT2454" s="230"/>
      <c r="AU2454" s="230"/>
      <c r="AV2454" s="885"/>
      <c r="AW2454" s="885"/>
      <c r="AX2454" s="885"/>
      <c r="AY2454" s="885"/>
      <c r="AZ2454" s="177"/>
    </row>
    <row r="2455" spans="1:52" s="2186" customFormat="1" ht="15" customHeight="1">
      <c r="A2455" s="1299"/>
      <c r="B2455" s="1310">
        <v>2449</v>
      </c>
      <c r="C2455" s="1502" t="s">
        <v>955</v>
      </c>
      <c r="D2455" s="1563" t="s">
        <v>230</v>
      </c>
      <c r="E2455" s="1570" t="s">
        <v>222</v>
      </c>
      <c r="F2455" s="912" t="s">
        <v>24</v>
      </c>
      <c r="G2455" s="912" t="s">
        <v>150</v>
      </c>
      <c r="H2455" s="1663" t="s">
        <v>1100</v>
      </c>
      <c r="I2455" s="1753">
        <v>33608</v>
      </c>
      <c r="J2455" s="445">
        <f t="shared" ca="1" si="210"/>
        <v>30</v>
      </c>
      <c r="K2455" s="916" t="s">
        <v>494</v>
      </c>
      <c r="L2455" s="918">
        <v>1720170400243</v>
      </c>
      <c r="M2455" s="919">
        <v>44566</v>
      </c>
      <c r="N2455" s="2251">
        <v>43400</v>
      </c>
      <c r="O2455" s="446" t="s">
        <v>24</v>
      </c>
      <c r="P2455" s="909" t="s">
        <v>24</v>
      </c>
      <c r="Q2455" s="920" t="str">
        <f t="shared" si="211"/>
        <v>-</v>
      </c>
      <c r="R2455" s="919" t="str">
        <f t="shared" ca="1" si="212"/>
        <v>TIDAK MCU</v>
      </c>
      <c r="S2455" s="445" t="s">
        <v>1042</v>
      </c>
      <c r="T2455" s="446">
        <v>43835</v>
      </c>
      <c r="U2455" s="446">
        <v>43835</v>
      </c>
      <c r="V2455" s="446" t="s">
        <v>24</v>
      </c>
      <c r="W2455" s="446" t="s">
        <v>24</v>
      </c>
      <c r="X2455" s="921"/>
      <c r="Y2455" s="922"/>
      <c r="Z2455" s="923"/>
      <c r="AA2455" s="445" t="s">
        <v>1086</v>
      </c>
      <c r="AB2455" s="445" t="s">
        <v>1089</v>
      </c>
      <c r="AC2455" s="445"/>
      <c r="AD2455" s="445"/>
      <c r="AE2455" s="445"/>
      <c r="AF2455" s="445"/>
      <c r="AG2455" s="972"/>
      <c r="AH2455" s="1027"/>
      <c r="AI2455" s="244" t="str">
        <f t="shared" si="214"/>
        <v>HINO 260 JD/TIVOLVO FMX 440</v>
      </c>
      <c r="AJ2455" s="878">
        <f t="shared" si="213"/>
        <v>43400</v>
      </c>
      <c r="AK2455" s="446" t="s">
        <v>24</v>
      </c>
      <c r="AL2455" s="446" t="s">
        <v>24</v>
      </c>
      <c r="AM2455" s="877"/>
      <c r="AN2455" s="877"/>
      <c r="AO2455" s="877"/>
      <c r="AP2455" s="877"/>
      <c r="AQ2455" s="916" t="s">
        <v>6564</v>
      </c>
      <c r="AR2455" s="877"/>
      <c r="AS2455" s="877"/>
      <c r="AT2455" s="877"/>
      <c r="AU2455" s="877"/>
      <c r="AV2455" s="1308"/>
      <c r="AW2455" s="1308"/>
      <c r="AX2455" s="1308"/>
      <c r="AY2455" s="1308"/>
      <c r="AZ2455" s="458"/>
    </row>
    <row r="2456" spans="1:52" ht="15" customHeight="1">
      <c r="B2456" s="1310">
        <v>2450</v>
      </c>
      <c r="C2456" s="548" t="s">
        <v>11370</v>
      </c>
      <c r="D2456" s="591" t="s">
        <v>3294</v>
      </c>
      <c r="E2456" s="557" t="s">
        <v>3085</v>
      </c>
      <c r="F2456" s="509" t="s">
        <v>11371</v>
      </c>
      <c r="G2456" s="509" t="s">
        <v>102</v>
      </c>
      <c r="H2456" s="522" t="s">
        <v>24</v>
      </c>
      <c r="I2456" s="743">
        <v>33420</v>
      </c>
      <c r="J2456" s="1314">
        <f t="shared" ca="1" si="210"/>
        <v>30</v>
      </c>
      <c r="K2456" s="176" t="s">
        <v>24</v>
      </c>
      <c r="L2456" s="170" t="s">
        <v>24</v>
      </c>
      <c r="M2456" s="173" t="s">
        <v>24</v>
      </c>
      <c r="N2456" s="532">
        <v>42538</v>
      </c>
      <c r="O2456" s="1330" t="s">
        <v>24</v>
      </c>
      <c r="P2456" s="1314" t="s">
        <v>24</v>
      </c>
      <c r="Q2456" s="198" t="str">
        <f t="shared" si="211"/>
        <v>-</v>
      </c>
      <c r="R2456" s="181" t="str">
        <f t="shared" ca="1" si="212"/>
        <v>TIDAK MCU</v>
      </c>
      <c r="S2456" s="1319" t="s">
        <v>24</v>
      </c>
      <c r="T2456" s="1330">
        <v>44378</v>
      </c>
      <c r="U2456" s="1329" t="s">
        <v>24</v>
      </c>
      <c r="V2456" s="1330">
        <v>44378</v>
      </c>
      <c r="W2456" s="1330">
        <v>44378</v>
      </c>
      <c r="X2456" s="200"/>
      <c r="Y2456" s="201"/>
      <c r="Z2456" s="202"/>
      <c r="AA2456" s="1314" t="s">
        <v>24</v>
      </c>
      <c r="AB2456" s="1319"/>
      <c r="AC2456" s="1319"/>
      <c r="AD2456" s="1319"/>
      <c r="AE2456" s="1319"/>
      <c r="AF2456" s="1319"/>
      <c r="AG2456" s="375"/>
      <c r="AH2456" s="350"/>
      <c r="AI2456" s="244" t="str">
        <f t="shared" si="214"/>
        <v>-</v>
      </c>
      <c r="AJ2456" s="1315">
        <f t="shared" si="213"/>
        <v>42538</v>
      </c>
      <c r="AK2456" s="1330" t="s">
        <v>24</v>
      </c>
      <c r="AL2456" s="670" t="s">
        <v>24</v>
      </c>
      <c r="AM2456" s="230"/>
      <c r="AN2456" s="232"/>
      <c r="AO2456" s="232"/>
      <c r="AP2456" s="230"/>
      <c r="AQ2456" s="1231" t="s">
        <v>3094</v>
      </c>
      <c r="AR2456" s="230"/>
      <c r="AS2456" s="230"/>
      <c r="AT2456" s="230"/>
      <c r="AU2456" s="230"/>
      <c r="AV2456" s="885"/>
      <c r="AW2456" s="885"/>
      <c r="AX2456" s="885"/>
      <c r="AY2456" s="885"/>
      <c r="AZ2456" s="177"/>
    </row>
    <row r="2457" spans="1:52" ht="15" customHeight="1">
      <c r="B2457" s="1310">
        <v>2451</v>
      </c>
      <c r="C2457" s="1502" t="s">
        <v>11416</v>
      </c>
      <c r="D2457" s="1563" t="s">
        <v>11408</v>
      </c>
      <c r="E2457" s="1570" t="s">
        <v>601</v>
      </c>
      <c r="F2457" s="912" t="s">
        <v>11417</v>
      </c>
      <c r="G2457" s="912" t="s">
        <v>102</v>
      </c>
      <c r="H2457" s="1663" t="s">
        <v>11418</v>
      </c>
      <c r="I2457" s="1748">
        <v>32879</v>
      </c>
      <c r="J2457" s="445">
        <f t="shared" ca="1" si="210"/>
        <v>32</v>
      </c>
      <c r="K2457" s="916" t="s">
        <v>83</v>
      </c>
      <c r="L2457" s="918">
        <v>900113310354</v>
      </c>
      <c r="M2457" s="919">
        <v>44932</v>
      </c>
      <c r="N2457" s="1776">
        <v>42207</v>
      </c>
      <c r="O2457" s="446" t="s">
        <v>24</v>
      </c>
      <c r="P2457" s="445" t="s">
        <v>24</v>
      </c>
      <c r="Q2457" s="920" t="str">
        <f t="shared" si="211"/>
        <v>-</v>
      </c>
      <c r="R2457" s="181" t="str">
        <f t="shared" ca="1" si="212"/>
        <v>TIDAK MCU</v>
      </c>
      <c r="S2457" s="445" t="s">
        <v>11446</v>
      </c>
      <c r="T2457" s="446">
        <v>43836</v>
      </c>
      <c r="U2457" s="517">
        <v>43836</v>
      </c>
      <c r="V2457" s="446" t="s">
        <v>24</v>
      </c>
      <c r="W2457" s="446" t="s">
        <v>24</v>
      </c>
      <c r="X2457" s="1492"/>
      <c r="Y2457" s="922"/>
      <c r="Z2457" s="1949"/>
      <c r="AA2457" s="445" t="s">
        <v>100</v>
      </c>
      <c r="AB2457" s="445"/>
      <c r="AC2457" s="445"/>
      <c r="AD2457" s="445"/>
      <c r="AE2457" s="445"/>
      <c r="AF2457" s="445"/>
      <c r="AG2457" s="972"/>
      <c r="AH2457" s="1027"/>
      <c r="AI2457" s="244" t="str">
        <f t="shared" si="214"/>
        <v>LIGHT VEHICLE</v>
      </c>
      <c r="AJ2457" s="878">
        <f t="shared" si="213"/>
        <v>42207</v>
      </c>
      <c r="AK2457" s="517" t="s">
        <v>24</v>
      </c>
      <c r="AL2457" s="1994">
        <v>43476</v>
      </c>
      <c r="AM2457" s="877"/>
      <c r="AN2457" s="877"/>
      <c r="AO2457" s="877"/>
      <c r="AP2457" s="877"/>
      <c r="AQ2457" s="2001" t="s">
        <v>6564</v>
      </c>
      <c r="AR2457" s="877"/>
      <c r="AS2457" s="877"/>
      <c r="AT2457" s="877" t="s">
        <v>11598</v>
      </c>
      <c r="AU2457" s="877"/>
      <c r="AV2457" s="458"/>
      <c r="AW2457" s="458"/>
      <c r="AX2457" s="458"/>
      <c r="AY2457" s="458"/>
      <c r="AZ2457" s="177"/>
    </row>
    <row r="2458" spans="1:52" ht="15" customHeight="1">
      <c r="B2458" s="1310">
        <v>2452</v>
      </c>
      <c r="C2458" s="745" t="s">
        <v>11374</v>
      </c>
      <c r="D2458" s="591" t="s">
        <v>3294</v>
      </c>
      <c r="E2458" s="531" t="s">
        <v>3085</v>
      </c>
      <c r="F2458" s="525" t="s">
        <v>11375</v>
      </c>
      <c r="G2458" s="509" t="s">
        <v>102</v>
      </c>
      <c r="H2458" s="522" t="s">
        <v>24</v>
      </c>
      <c r="I2458" s="743">
        <v>33915</v>
      </c>
      <c r="J2458" s="231">
        <f t="shared" ca="1" si="210"/>
        <v>29</v>
      </c>
      <c r="K2458" s="702" t="s">
        <v>83</v>
      </c>
      <c r="L2458" s="702" t="s">
        <v>24</v>
      </c>
      <c r="M2458" s="702">
        <v>45603</v>
      </c>
      <c r="N2458" s="532">
        <v>43442</v>
      </c>
      <c r="O2458" s="1330" t="s">
        <v>24</v>
      </c>
      <c r="P2458" s="1314" t="s">
        <v>24</v>
      </c>
      <c r="Q2458" s="198" t="str">
        <f t="shared" si="211"/>
        <v>-</v>
      </c>
      <c r="R2458" s="181" t="str">
        <f t="shared" ca="1" si="212"/>
        <v>TIDAK MCU</v>
      </c>
      <c r="S2458" s="1319" t="s">
        <v>11388</v>
      </c>
      <c r="T2458" s="1330">
        <v>44507</v>
      </c>
      <c r="U2458" s="1329">
        <v>44507</v>
      </c>
      <c r="V2458" s="1311">
        <v>44507</v>
      </c>
      <c r="W2458" s="1311">
        <v>44507</v>
      </c>
      <c r="X2458" s="200"/>
      <c r="Y2458" s="201"/>
      <c r="Z2458" s="202"/>
      <c r="AA2458" s="216" t="s">
        <v>100</v>
      </c>
      <c r="AB2458" s="1319"/>
      <c r="AC2458" s="1319"/>
      <c r="AD2458" s="1319"/>
      <c r="AE2458" s="1319"/>
      <c r="AF2458" s="1319"/>
      <c r="AG2458" s="375"/>
      <c r="AH2458" s="350"/>
      <c r="AI2458" s="244" t="str">
        <f t="shared" si="214"/>
        <v>LIGHT VEHICLE</v>
      </c>
      <c r="AJ2458" s="209">
        <f t="shared" si="213"/>
        <v>43442</v>
      </c>
      <c r="AK2458" s="1311">
        <v>44139</v>
      </c>
      <c r="AL2458" s="670">
        <v>43442</v>
      </c>
      <c r="AM2458" s="230"/>
      <c r="AN2458" s="232"/>
      <c r="AO2458" s="232"/>
      <c r="AP2458" s="230"/>
      <c r="AQ2458" s="1231" t="s">
        <v>3094</v>
      </c>
      <c r="AR2458" s="230"/>
      <c r="AS2458" s="230"/>
      <c r="AT2458" s="230"/>
      <c r="AU2458" s="230"/>
      <c r="AV2458" s="177"/>
      <c r="AW2458" s="177"/>
      <c r="AX2458" s="177"/>
      <c r="AY2458" s="177"/>
      <c r="AZ2458" s="885"/>
    </row>
    <row r="2459" spans="1:52" ht="15" customHeight="1">
      <c r="B2459" s="1310">
        <v>2453</v>
      </c>
      <c r="C2459" s="548" t="s">
        <v>11376</v>
      </c>
      <c r="D2459" s="591" t="s">
        <v>3294</v>
      </c>
      <c r="E2459" s="531" t="s">
        <v>3085</v>
      </c>
      <c r="F2459" s="525" t="s">
        <v>11377</v>
      </c>
      <c r="G2459" s="509" t="s">
        <v>102</v>
      </c>
      <c r="H2459" s="522" t="s">
        <v>24</v>
      </c>
      <c r="I2459" s="743">
        <v>34598</v>
      </c>
      <c r="J2459" s="1314">
        <f t="shared" ca="1" si="210"/>
        <v>27</v>
      </c>
      <c r="K2459" s="315" t="s">
        <v>24</v>
      </c>
      <c r="L2459" s="325" t="s">
        <v>24</v>
      </c>
      <c r="M2459" s="335" t="s">
        <v>24</v>
      </c>
      <c r="N2459" s="532">
        <v>43400</v>
      </c>
      <c r="O2459" s="1330" t="s">
        <v>24</v>
      </c>
      <c r="P2459" s="1314" t="s">
        <v>24</v>
      </c>
      <c r="Q2459" s="198" t="str">
        <f t="shared" si="211"/>
        <v>-</v>
      </c>
      <c r="R2459" s="181" t="str">
        <f t="shared" ca="1" si="212"/>
        <v>TIDAK MCU</v>
      </c>
      <c r="S2459" s="1319" t="s">
        <v>24</v>
      </c>
      <c r="T2459" s="1330">
        <v>44460</v>
      </c>
      <c r="U2459" s="1329" t="s">
        <v>24</v>
      </c>
      <c r="V2459" s="1330">
        <v>44460</v>
      </c>
      <c r="W2459" s="1311">
        <v>44095</v>
      </c>
      <c r="X2459" s="200"/>
      <c r="Y2459" s="201"/>
      <c r="Z2459" s="202"/>
      <c r="AA2459" s="1314" t="s">
        <v>24</v>
      </c>
      <c r="AB2459" s="1319"/>
      <c r="AC2459" s="1319"/>
      <c r="AD2459" s="1319"/>
      <c r="AE2459" s="1319"/>
      <c r="AF2459" s="1319"/>
      <c r="AG2459" s="375"/>
      <c r="AH2459" s="350"/>
      <c r="AI2459" s="244" t="str">
        <f t="shared" si="214"/>
        <v>-</v>
      </c>
      <c r="AJ2459" s="1315">
        <f t="shared" si="213"/>
        <v>43400</v>
      </c>
      <c r="AK2459" s="1330" t="s">
        <v>24</v>
      </c>
      <c r="AL2459" s="670" t="s">
        <v>24</v>
      </c>
      <c r="AM2459" s="230"/>
      <c r="AN2459" s="232"/>
      <c r="AO2459" s="232"/>
      <c r="AP2459" s="230"/>
      <c r="AQ2459" s="1231" t="s">
        <v>3094</v>
      </c>
      <c r="AR2459" s="230"/>
      <c r="AS2459" s="230"/>
      <c r="AT2459" s="230"/>
      <c r="AU2459" s="230"/>
      <c r="AV2459" s="885"/>
      <c r="AW2459" s="885"/>
      <c r="AX2459" s="885"/>
      <c r="AY2459" s="885"/>
      <c r="AZ2459" s="177"/>
    </row>
    <row r="2460" spans="1:52" ht="15" customHeight="1">
      <c r="B2460" s="1310">
        <v>2454</v>
      </c>
      <c r="C2460" s="745" t="s">
        <v>11378</v>
      </c>
      <c r="D2460" s="591" t="s">
        <v>3294</v>
      </c>
      <c r="E2460" s="531" t="s">
        <v>3085</v>
      </c>
      <c r="F2460" s="525" t="s">
        <v>11379</v>
      </c>
      <c r="G2460" s="509" t="s">
        <v>102</v>
      </c>
      <c r="H2460" s="522" t="s">
        <v>24</v>
      </c>
      <c r="I2460" s="743">
        <v>34997</v>
      </c>
      <c r="J2460" s="231">
        <f t="shared" ca="1" si="210"/>
        <v>26</v>
      </c>
      <c r="K2460" s="176" t="s">
        <v>24</v>
      </c>
      <c r="L2460" s="170" t="s">
        <v>24</v>
      </c>
      <c r="M2460" s="173" t="s">
        <v>24</v>
      </c>
      <c r="N2460" s="532">
        <v>43790</v>
      </c>
      <c r="O2460" s="1330" t="s">
        <v>24</v>
      </c>
      <c r="P2460" s="1314" t="s">
        <v>24</v>
      </c>
      <c r="Q2460" s="198" t="str">
        <f t="shared" si="211"/>
        <v>-</v>
      </c>
      <c r="R2460" s="181" t="str">
        <f t="shared" ca="1" si="212"/>
        <v>TIDAK MCU</v>
      </c>
      <c r="S2460" s="1319" t="s">
        <v>24</v>
      </c>
      <c r="T2460" s="1330">
        <v>44494</v>
      </c>
      <c r="U2460" s="887" t="s">
        <v>24</v>
      </c>
      <c r="V2460" s="1311">
        <v>44129</v>
      </c>
      <c r="W2460" s="1311">
        <v>44129</v>
      </c>
      <c r="X2460" s="200"/>
      <c r="Y2460" s="201"/>
      <c r="Z2460" s="202"/>
      <c r="AA2460" s="1314" t="s">
        <v>24</v>
      </c>
      <c r="AB2460" s="1319"/>
      <c r="AC2460" s="1319"/>
      <c r="AD2460" s="1319"/>
      <c r="AE2460" s="1319"/>
      <c r="AF2460" s="1319"/>
      <c r="AG2460" s="375"/>
      <c r="AH2460" s="350"/>
      <c r="AI2460" s="244" t="str">
        <f t="shared" si="214"/>
        <v>-</v>
      </c>
      <c r="AJ2460" s="209">
        <f t="shared" si="213"/>
        <v>43790</v>
      </c>
      <c r="AK2460" s="1330" t="s">
        <v>24</v>
      </c>
      <c r="AL2460" s="670" t="s">
        <v>24</v>
      </c>
      <c r="AM2460" s="230"/>
      <c r="AN2460" s="232"/>
      <c r="AO2460" s="232"/>
      <c r="AP2460" s="230"/>
      <c r="AQ2460" s="243" t="s">
        <v>3094</v>
      </c>
      <c r="AR2460" s="230"/>
      <c r="AS2460" s="230"/>
      <c r="AT2460" s="230"/>
      <c r="AU2460" s="230"/>
      <c r="AV2460" s="177"/>
      <c r="AW2460" s="177"/>
      <c r="AX2460" s="177"/>
      <c r="AY2460" s="885"/>
      <c r="AZ2460" s="177"/>
    </row>
    <row r="2461" spans="1:52" ht="15" customHeight="1">
      <c r="B2461" s="1310">
        <v>2455</v>
      </c>
      <c r="C2461" s="751" t="s">
        <v>6688</v>
      </c>
      <c r="D2461" s="591" t="s">
        <v>13744</v>
      </c>
      <c r="E2461" s="531" t="s">
        <v>4292</v>
      </c>
      <c r="F2461" s="697" t="s">
        <v>6689</v>
      </c>
      <c r="G2461" s="697" t="s">
        <v>102</v>
      </c>
      <c r="H2461" s="1072" t="s">
        <v>6690</v>
      </c>
      <c r="I2461" s="973">
        <v>35074</v>
      </c>
      <c r="J2461" s="1314">
        <f t="shared" ca="1" si="210"/>
        <v>26</v>
      </c>
      <c r="K2461" s="176" t="s">
        <v>24</v>
      </c>
      <c r="L2461" s="170" t="s">
        <v>24</v>
      </c>
      <c r="M2461" s="173" t="s">
        <v>24</v>
      </c>
      <c r="N2461" s="762">
        <v>43733</v>
      </c>
      <c r="O2461" s="1330" t="s">
        <v>24</v>
      </c>
      <c r="P2461" s="1314" t="s">
        <v>24</v>
      </c>
      <c r="Q2461" s="198" t="str">
        <f t="shared" si="211"/>
        <v>-</v>
      </c>
      <c r="R2461" s="181" t="str">
        <f t="shared" ca="1" si="212"/>
        <v>TIDAK MCU</v>
      </c>
      <c r="S2461" s="1314" t="s">
        <v>24</v>
      </c>
      <c r="T2461" s="1330">
        <v>44571</v>
      </c>
      <c r="U2461" s="1330" t="s">
        <v>24</v>
      </c>
      <c r="V2461" s="1330" t="s">
        <v>24</v>
      </c>
      <c r="W2461" s="1311" t="s">
        <v>24</v>
      </c>
      <c r="X2461" s="200"/>
      <c r="Y2461" s="201"/>
      <c r="Z2461" s="202"/>
      <c r="AA2461" s="1314" t="s">
        <v>24</v>
      </c>
      <c r="AB2461" s="1319"/>
      <c r="AC2461" s="1319"/>
      <c r="AD2461" s="1319"/>
      <c r="AE2461" s="1319"/>
      <c r="AF2461" s="1319"/>
      <c r="AG2461" s="375"/>
      <c r="AH2461" s="350"/>
      <c r="AI2461" s="244" t="str">
        <f t="shared" si="214"/>
        <v>-</v>
      </c>
      <c r="AJ2461" s="1315">
        <f t="shared" si="213"/>
        <v>43733</v>
      </c>
      <c r="AK2461" s="1330" t="s">
        <v>24</v>
      </c>
      <c r="AL2461" s="670" t="s">
        <v>24</v>
      </c>
      <c r="AM2461" s="230"/>
      <c r="AN2461" s="232"/>
      <c r="AO2461" s="232"/>
      <c r="AP2461" s="230"/>
      <c r="AQ2461" s="1231" t="s">
        <v>3094</v>
      </c>
      <c r="AR2461" s="230"/>
      <c r="AS2461" s="230"/>
      <c r="AT2461" s="230"/>
      <c r="AU2461" s="230"/>
      <c r="AV2461" s="885"/>
      <c r="AW2461" s="885"/>
      <c r="AX2461" s="885"/>
      <c r="AY2461" s="885"/>
      <c r="AZ2461" s="177"/>
    </row>
    <row r="2462" spans="1:52" ht="15" customHeight="1">
      <c r="B2462" s="1310">
        <v>2456</v>
      </c>
      <c r="C2462" s="746" t="s">
        <v>11393</v>
      </c>
      <c r="D2462" s="531" t="s">
        <v>11394</v>
      </c>
      <c r="E2462" s="531" t="s">
        <v>601</v>
      </c>
      <c r="F2462" s="509" t="s">
        <v>11395</v>
      </c>
      <c r="G2462" s="509" t="s">
        <v>102</v>
      </c>
      <c r="H2462" s="522" t="s">
        <v>24</v>
      </c>
      <c r="I2462" s="747">
        <v>27861</v>
      </c>
      <c r="J2462" s="903">
        <f t="shared" ca="1" si="210"/>
        <v>46</v>
      </c>
      <c r="K2462" s="178" t="s">
        <v>83</v>
      </c>
      <c r="L2462" s="613" t="s">
        <v>24</v>
      </c>
      <c r="M2462" s="181">
        <v>43932</v>
      </c>
      <c r="N2462" s="532">
        <v>43358</v>
      </c>
      <c r="O2462" s="1330" t="s">
        <v>24</v>
      </c>
      <c r="P2462" s="1314" t="s">
        <v>24</v>
      </c>
      <c r="Q2462" s="198" t="str">
        <f t="shared" si="211"/>
        <v>-</v>
      </c>
      <c r="R2462" s="181" t="str">
        <f t="shared" ca="1" si="212"/>
        <v>TIDAK MCU</v>
      </c>
      <c r="S2462" s="1319" t="s">
        <v>11443</v>
      </c>
      <c r="T2462" s="1330">
        <v>43932</v>
      </c>
      <c r="U2462" s="887">
        <v>43932</v>
      </c>
      <c r="V2462" s="1330" t="s">
        <v>24</v>
      </c>
      <c r="W2462" s="136" t="s">
        <v>24</v>
      </c>
      <c r="X2462" s="200"/>
      <c r="Y2462" s="201"/>
      <c r="Z2462" s="202"/>
      <c r="AA2462" s="1314" t="s">
        <v>100</v>
      </c>
      <c r="AB2462" s="216" t="s">
        <v>11448</v>
      </c>
      <c r="AC2462" s="1319"/>
      <c r="AD2462" s="1319"/>
      <c r="AE2462" s="1319"/>
      <c r="AF2462" s="1319"/>
      <c r="AG2462" s="375"/>
      <c r="AH2462" s="1239"/>
      <c r="AI2462" s="244" t="str">
        <f t="shared" si="214"/>
        <v>LIGHT VEHICLEFORKLIFT</v>
      </c>
      <c r="AJ2462" s="209">
        <f t="shared" si="213"/>
        <v>43358</v>
      </c>
      <c r="AK2462" s="451" t="s">
        <v>24</v>
      </c>
      <c r="AL2462" s="742">
        <v>43249</v>
      </c>
      <c r="AM2462" s="230"/>
      <c r="AN2462" s="232"/>
      <c r="AO2462" s="232"/>
      <c r="AP2462" s="230"/>
      <c r="AQ2462" s="1231" t="s">
        <v>3094</v>
      </c>
      <c r="AR2462" s="230"/>
      <c r="AS2462" s="230"/>
      <c r="AT2462" s="230"/>
      <c r="AU2462" s="230"/>
      <c r="AV2462" s="885"/>
      <c r="AW2462" s="885"/>
      <c r="AX2462" s="885"/>
      <c r="AY2462" s="885"/>
      <c r="AZ2462" s="177"/>
    </row>
    <row r="2463" spans="1:52" ht="15" customHeight="1">
      <c r="B2463" s="1310">
        <v>2457</v>
      </c>
      <c r="C2463" s="548" t="s">
        <v>11396</v>
      </c>
      <c r="D2463" s="591" t="s">
        <v>9146</v>
      </c>
      <c r="E2463" s="557" t="s">
        <v>601</v>
      </c>
      <c r="F2463" s="509" t="s">
        <v>11397</v>
      </c>
      <c r="G2463" s="509" t="s">
        <v>102</v>
      </c>
      <c r="H2463" s="522" t="s">
        <v>24</v>
      </c>
      <c r="I2463" s="747">
        <v>29422</v>
      </c>
      <c r="J2463" s="231">
        <f t="shared" ca="1" si="210"/>
        <v>42</v>
      </c>
      <c r="K2463" s="361" t="s">
        <v>83</v>
      </c>
      <c r="L2463" s="741" t="s">
        <v>24</v>
      </c>
      <c r="M2463" s="442">
        <v>45840</v>
      </c>
      <c r="N2463" s="532">
        <v>42983</v>
      </c>
      <c r="O2463" s="1330" t="s">
        <v>24</v>
      </c>
      <c r="P2463" s="1314" t="s">
        <v>24</v>
      </c>
      <c r="Q2463" s="198" t="str">
        <f t="shared" si="211"/>
        <v>-</v>
      </c>
      <c r="R2463" s="181" t="str">
        <f t="shared" ca="1" si="212"/>
        <v>TIDAK MCU</v>
      </c>
      <c r="S2463" s="1319" t="s">
        <v>11444</v>
      </c>
      <c r="T2463" s="904">
        <v>44397</v>
      </c>
      <c r="U2463" s="440">
        <v>44397</v>
      </c>
      <c r="V2463" s="904" t="s">
        <v>24</v>
      </c>
      <c r="W2463" s="136" t="s">
        <v>24</v>
      </c>
      <c r="X2463" s="200"/>
      <c r="Y2463" s="201"/>
      <c r="Z2463" s="202"/>
      <c r="AA2463" s="1314" t="s">
        <v>100</v>
      </c>
      <c r="AB2463" s="1314"/>
      <c r="AC2463" s="1319"/>
      <c r="AD2463" s="1319"/>
      <c r="AE2463" s="1319"/>
      <c r="AF2463" s="1319"/>
      <c r="AG2463" s="375"/>
      <c r="AH2463" s="350"/>
      <c r="AI2463" s="244" t="str">
        <f t="shared" si="214"/>
        <v>LIGHT VEHICLE</v>
      </c>
      <c r="AJ2463" s="209">
        <f t="shared" si="213"/>
        <v>42983</v>
      </c>
      <c r="AK2463" s="530" t="s">
        <v>24</v>
      </c>
      <c r="AL2463" s="696">
        <v>43473</v>
      </c>
      <c r="AM2463" s="230"/>
      <c r="AN2463" s="232"/>
      <c r="AO2463" s="232"/>
      <c r="AP2463" s="230"/>
      <c r="AQ2463" s="1231" t="s">
        <v>3094</v>
      </c>
      <c r="AR2463" s="230"/>
      <c r="AS2463" s="230"/>
      <c r="AT2463" s="230"/>
      <c r="AU2463" s="230"/>
      <c r="AV2463" s="885"/>
      <c r="AW2463" s="885"/>
      <c r="AX2463" s="885"/>
      <c r="AY2463" s="885"/>
      <c r="AZ2463" s="177"/>
    </row>
    <row r="2464" spans="1:52" ht="15" customHeight="1">
      <c r="B2464" s="1310">
        <v>2458</v>
      </c>
      <c r="C2464" s="548" t="s">
        <v>11398</v>
      </c>
      <c r="D2464" s="557" t="s">
        <v>11399</v>
      </c>
      <c r="E2464" s="531" t="s">
        <v>601</v>
      </c>
      <c r="F2464" s="509" t="s">
        <v>11400</v>
      </c>
      <c r="G2464" s="509" t="s">
        <v>102</v>
      </c>
      <c r="H2464" s="612" t="s">
        <v>11401</v>
      </c>
      <c r="I2464" s="747">
        <v>32669</v>
      </c>
      <c r="J2464" s="903">
        <f t="shared" ca="1" si="210"/>
        <v>33</v>
      </c>
      <c r="K2464" s="176" t="s">
        <v>24</v>
      </c>
      <c r="L2464" s="170" t="s">
        <v>24</v>
      </c>
      <c r="M2464" s="173" t="s">
        <v>24</v>
      </c>
      <c r="N2464" s="532">
        <v>43249</v>
      </c>
      <c r="O2464" s="1330" t="s">
        <v>24</v>
      </c>
      <c r="P2464" s="1314" t="s">
        <v>24</v>
      </c>
      <c r="Q2464" s="198" t="str">
        <f t="shared" si="211"/>
        <v>-</v>
      </c>
      <c r="R2464" s="181" t="str">
        <f t="shared" ca="1" si="212"/>
        <v>TIDAK MCU</v>
      </c>
      <c r="S2464" s="1319" t="s">
        <v>24</v>
      </c>
      <c r="T2464" s="1330">
        <v>43992</v>
      </c>
      <c r="U2464" s="1329" t="s">
        <v>24</v>
      </c>
      <c r="V2464" s="1330" t="s">
        <v>24</v>
      </c>
      <c r="W2464" s="136" t="s">
        <v>24</v>
      </c>
      <c r="X2464" s="200"/>
      <c r="Y2464" s="201"/>
      <c r="Z2464" s="202"/>
      <c r="AA2464" s="1314" t="s">
        <v>24</v>
      </c>
      <c r="AB2464" s="1314"/>
      <c r="AC2464" s="1319"/>
      <c r="AD2464" s="1319"/>
      <c r="AE2464" s="1319"/>
      <c r="AF2464" s="1319"/>
      <c r="AG2464" s="375"/>
      <c r="AH2464" s="350"/>
      <c r="AI2464" s="244" t="str">
        <f t="shared" si="214"/>
        <v>-</v>
      </c>
      <c r="AJ2464" s="1315">
        <f t="shared" si="213"/>
        <v>43249</v>
      </c>
      <c r="AK2464" s="1330" t="s">
        <v>24</v>
      </c>
      <c r="AL2464" s="670" t="s">
        <v>24</v>
      </c>
      <c r="AM2464" s="230"/>
      <c r="AN2464" s="232"/>
      <c r="AO2464" s="232"/>
      <c r="AP2464" s="230"/>
      <c r="AQ2464" s="1231" t="s">
        <v>3094</v>
      </c>
      <c r="AR2464" s="230"/>
      <c r="AS2464" s="230"/>
      <c r="AT2464" s="230"/>
      <c r="AU2464" s="230"/>
      <c r="AV2464" s="885"/>
      <c r="AW2464" s="885"/>
      <c r="AX2464" s="885"/>
      <c r="AY2464" s="885"/>
      <c r="AZ2464" s="177"/>
    </row>
    <row r="2465" spans="1:60" s="2186" customFormat="1" ht="15" customHeight="1">
      <c r="A2465" s="160"/>
      <c r="B2465" s="1310">
        <v>2459</v>
      </c>
      <c r="C2465" s="548" t="s">
        <v>11402</v>
      </c>
      <c r="D2465" s="748" t="s">
        <v>11403</v>
      </c>
      <c r="E2465" s="531" t="s">
        <v>601</v>
      </c>
      <c r="F2465" s="509" t="s">
        <v>11404</v>
      </c>
      <c r="G2465" s="509" t="s">
        <v>102</v>
      </c>
      <c r="H2465" s="612" t="s">
        <v>11405</v>
      </c>
      <c r="I2465" s="747">
        <v>33163</v>
      </c>
      <c r="J2465" s="903">
        <f t="shared" ca="1" si="210"/>
        <v>31</v>
      </c>
      <c r="K2465" s="178" t="s">
        <v>83</v>
      </c>
      <c r="L2465" s="613">
        <v>14519010000028</v>
      </c>
      <c r="M2465" s="181">
        <v>45573</v>
      </c>
      <c r="N2465" s="532">
        <v>43134</v>
      </c>
      <c r="O2465" s="1330" t="s">
        <v>24</v>
      </c>
      <c r="P2465" s="1314" t="s">
        <v>24</v>
      </c>
      <c r="Q2465" s="198" t="str">
        <f t="shared" si="211"/>
        <v>-</v>
      </c>
      <c r="R2465" s="181" t="str">
        <f t="shared" ca="1" si="212"/>
        <v>TIDAK MCU</v>
      </c>
      <c r="S2465" s="1319" t="s">
        <v>11445</v>
      </c>
      <c r="T2465" s="904">
        <v>44486</v>
      </c>
      <c r="U2465" s="1329">
        <v>44486</v>
      </c>
      <c r="V2465" s="904" t="s">
        <v>24</v>
      </c>
      <c r="W2465" s="136" t="s">
        <v>24</v>
      </c>
      <c r="X2465" s="200"/>
      <c r="Y2465" s="201"/>
      <c r="Z2465" s="202"/>
      <c r="AA2465" s="1314" t="s">
        <v>100</v>
      </c>
      <c r="AB2465" s="1314"/>
      <c r="AC2465" s="1319"/>
      <c r="AD2465" s="1319"/>
      <c r="AE2465" s="1319"/>
      <c r="AF2465" s="1319"/>
      <c r="AG2465" s="375"/>
      <c r="AH2465" s="350"/>
      <c r="AI2465" s="244" t="str">
        <f t="shared" si="214"/>
        <v>LIGHT VEHICLE</v>
      </c>
      <c r="AJ2465" s="1315">
        <f t="shared" si="213"/>
        <v>43134</v>
      </c>
      <c r="AK2465" s="451" t="s">
        <v>24</v>
      </c>
      <c r="AL2465" s="742">
        <v>43473</v>
      </c>
      <c r="AM2465" s="230"/>
      <c r="AN2465" s="232"/>
      <c r="AO2465" s="232"/>
      <c r="AP2465" s="230"/>
      <c r="AQ2465" s="1231" t="s">
        <v>3094</v>
      </c>
      <c r="AR2465" s="230"/>
      <c r="AS2465" s="230"/>
      <c r="AT2465" s="230"/>
      <c r="AU2465" s="230"/>
      <c r="AV2465" s="885"/>
      <c r="AW2465" s="885"/>
      <c r="AX2465" s="885"/>
      <c r="AY2465" s="885"/>
      <c r="AZ2465" s="885"/>
      <c r="BA2465" s="1206"/>
      <c r="BB2465" s="1206"/>
      <c r="BC2465" s="1206"/>
      <c r="BD2465" s="1206"/>
      <c r="BE2465" s="1206"/>
      <c r="BF2465" s="1206"/>
      <c r="BG2465" s="1206"/>
      <c r="BH2465" s="1206"/>
    </row>
    <row r="2466" spans="1:60" ht="15" customHeight="1">
      <c r="B2466" s="1310">
        <v>2460</v>
      </c>
      <c r="C2466" s="1502" t="s">
        <v>973</v>
      </c>
      <c r="D2466" s="1588" t="s">
        <v>11403</v>
      </c>
      <c r="E2466" s="1570" t="s">
        <v>601</v>
      </c>
      <c r="F2466" s="912" t="s">
        <v>11406</v>
      </c>
      <c r="G2466" s="912" t="s">
        <v>102</v>
      </c>
      <c r="H2466" s="1663" t="s">
        <v>11407</v>
      </c>
      <c r="I2466" s="1748">
        <v>25325</v>
      </c>
      <c r="J2466" s="445">
        <f t="shared" ca="1" si="210"/>
        <v>53</v>
      </c>
      <c r="K2466" s="1803" t="s">
        <v>24</v>
      </c>
      <c r="L2466" s="1831" t="s">
        <v>24</v>
      </c>
      <c r="M2466" s="1876" t="s">
        <v>24</v>
      </c>
      <c r="N2466" s="1776">
        <v>43211</v>
      </c>
      <c r="O2466" s="446" t="s">
        <v>24</v>
      </c>
      <c r="P2466" s="445" t="s">
        <v>24</v>
      </c>
      <c r="Q2466" s="920" t="str">
        <f t="shared" si="211"/>
        <v>-</v>
      </c>
      <c r="R2466" s="919" t="str">
        <f t="shared" ca="1" si="212"/>
        <v>TIDAK MCU</v>
      </c>
      <c r="S2466" s="445" t="s">
        <v>24</v>
      </c>
      <c r="T2466" s="446">
        <v>43953</v>
      </c>
      <c r="U2466" s="517" t="s">
        <v>99</v>
      </c>
      <c r="V2466" s="446" t="s">
        <v>24</v>
      </c>
      <c r="W2466" s="446" t="s">
        <v>24</v>
      </c>
      <c r="X2466" s="1492"/>
      <c r="Y2466" s="922"/>
      <c r="Z2466" s="1949"/>
      <c r="AA2466" s="445"/>
      <c r="AB2466" s="445"/>
      <c r="AC2466" s="445"/>
      <c r="AD2466" s="445"/>
      <c r="AE2466" s="445"/>
      <c r="AF2466" s="445"/>
      <c r="AG2466" s="972"/>
      <c r="AH2466" s="1027"/>
      <c r="AI2466" s="244" t="str">
        <f t="shared" si="214"/>
        <v/>
      </c>
      <c r="AJ2466" s="878">
        <f t="shared" si="213"/>
        <v>43211</v>
      </c>
      <c r="AK2466" s="517" t="s">
        <v>24</v>
      </c>
      <c r="AL2466" s="1994" t="s">
        <v>24</v>
      </c>
      <c r="AM2466" s="877"/>
      <c r="AN2466" s="877"/>
      <c r="AO2466" s="877"/>
      <c r="AP2466" s="877"/>
      <c r="AQ2466" s="2001" t="s">
        <v>6564</v>
      </c>
      <c r="AR2466" s="877"/>
      <c r="AS2466" s="877"/>
      <c r="AT2466" s="877" t="s">
        <v>11505</v>
      </c>
      <c r="AU2466" s="877"/>
      <c r="AV2466" s="458"/>
      <c r="AW2466" s="458"/>
      <c r="AX2466" s="458"/>
      <c r="AY2466" s="458"/>
      <c r="AZ2466" s="177"/>
    </row>
    <row r="2467" spans="1:60" ht="15" customHeight="1">
      <c r="B2467" s="1310">
        <v>2461</v>
      </c>
      <c r="C2467" s="1502" t="s">
        <v>11409</v>
      </c>
      <c r="D2467" s="1570" t="s">
        <v>11410</v>
      </c>
      <c r="E2467" s="1570" t="s">
        <v>601</v>
      </c>
      <c r="F2467" s="445" t="s">
        <v>11411</v>
      </c>
      <c r="G2467" s="912" t="s">
        <v>102</v>
      </c>
      <c r="H2467" s="1674" t="s">
        <v>11412</v>
      </c>
      <c r="I2467" s="1753">
        <v>29776</v>
      </c>
      <c r="J2467" s="445">
        <f t="shared" ca="1" si="210"/>
        <v>41</v>
      </c>
      <c r="K2467" s="1816" t="s">
        <v>24</v>
      </c>
      <c r="L2467" s="1853" t="s">
        <v>24</v>
      </c>
      <c r="M2467" s="1888" t="s">
        <v>24</v>
      </c>
      <c r="N2467" s="1776">
        <v>43750</v>
      </c>
      <c r="O2467" s="446" t="s">
        <v>24</v>
      </c>
      <c r="P2467" s="445" t="s">
        <v>24</v>
      </c>
      <c r="Q2467" s="920" t="str">
        <f t="shared" si="211"/>
        <v>-</v>
      </c>
      <c r="R2467" s="919" t="str">
        <f t="shared" ca="1" si="212"/>
        <v>TIDAK MCU</v>
      </c>
      <c r="S2467" s="445" t="s">
        <v>24</v>
      </c>
      <c r="T2467" s="446">
        <v>44021</v>
      </c>
      <c r="U2467" s="517" t="s">
        <v>99</v>
      </c>
      <c r="V2467" s="446" t="s">
        <v>24</v>
      </c>
      <c r="W2467" s="446" t="s">
        <v>24</v>
      </c>
      <c r="X2467" s="1492"/>
      <c r="Y2467" s="922"/>
      <c r="Z2467" s="1949"/>
      <c r="AA2467" s="445"/>
      <c r="AB2467" s="445"/>
      <c r="AC2467" s="445"/>
      <c r="AD2467" s="445"/>
      <c r="AE2467" s="445"/>
      <c r="AF2467" s="445"/>
      <c r="AG2467" s="972"/>
      <c r="AH2467" s="1027"/>
      <c r="AI2467" s="244" t="str">
        <f t="shared" si="214"/>
        <v/>
      </c>
      <c r="AJ2467" s="878">
        <f t="shared" si="213"/>
        <v>43750</v>
      </c>
      <c r="AK2467" s="909" t="s">
        <v>24</v>
      </c>
      <c r="AL2467" s="1994" t="s">
        <v>24</v>
      </c>
      <c r="AM2467" s="877"/>
      <c r="AN2467" s="877"/>
      <c r="AO2467" s="877"/>
      <c r="AP2467" s="877"/>
      <c r="AQ2467" s="2001" t="s">
        <v>6564</v>
      </c>
      <c r="AR2467" s="877"/>
      <c r="AS2467" s="877"/>
      <c r="AT2467" s="877" t="s">
        <v>12073</v>
      </c>
      <c r="AU2467" s="877"/>
      <c r="AV2467" s="458"/>
      <c r="AW2467" s="458"/>
      <c r="AX2467" s="458"/>
      <c r="AY2467" s="458"/>
      <c r="AZ2467" s="177"/>
    </row>
    <row r="2468" spans="1:60" ht="15" customHeight="1">
      <c r="B2468" s="1310">
        <v>2462</v>
      </c>
      <c r="C2468" s="1535" t="s">
        <v>2670</v>
      </c>
      <c r="D2468" s="1572" t="s">
        <v>230</v>
      </c>
      <c r="E2468" s="1570" t="s">
        <v>222</v>
      </c>
      <c r="F2468" s="1615" t="s">
        <v>2671</v>
      </c>
      <c r="G2468" s="912" t="s">
        <v>139</v>
      </c>
      <c r="H2468" s="1676" t="s">
        <v>2672</v>
      </c>
      <c r="I2468" s="1755">
        <v>31787</v>
      </c>
      <c r="J2468" s="445">
        <f t="shared" ca="1" si="210"/>
        <v>35</v>
      </c>
      <c r="K2468" s="1572" t="s">
        <v>493</v>
      </c>
      <c r="L2468" s="1861" t="s">
        <v>2938</v>
      </c>
      <c r="M2468" s="1893">
        <v>44206</v>
      </c>
      <c r="N2468" s="1911">
        <v>43280</v>
      </c>
      <c r="O2468" s="446">
        <v>43656</v>
      </c>
      <c r="P2468" s="909" t="s">
        <v>24</v>
      </c>
      <c r="Q2468" s="920">
        <f t="shared" si="211"/>
        <v>44021</v>
      </c>
      <c r="R2468" s="919" t="str">
        <f t="shared" ca="1" si="212"/>
        <v>EXPIRED</v>
      </c>
      <c r="S2468" s="445" t="s">
        <v>3020</v>
      </c>
      <c r="T2468" s="446">
        <v>43840</v>
      </c>
      <c r="U2468" s="517">
        <v>43840</v>
      </c>
      <c r="V2468" s="446" t="s">
        <v>24</v>
      </c>
      <c r="W2468" s="446" t="s">
        <v>24</v>
      </c>
      <c r="X2468" s="921"/>
      <c r="Y2468" s="922"/>
      <c r="Z2468" s="1949"/>
      <c r="AA2468" s="877" t="s">
        <v>3077</v>
      </c>
      <c r="AB2468" s="877" t="s">
        <v>3078</v>
      </c>
      <c r="AC2468" s="445"/>
      <c r="AD2468" s="445"/>
      <c r="AE2468" s="445"/>
      <c r="AF2468" s="445"/>
      <c r="AG2468" s="972"/>
      <c r="AH2468" s="1027"/>
      <c r="AI2468" s="244" t="str">
        <f t="shared" si="214"/>
        <v>HINO 285 JD/TISCANIA P410 MATIC</v>
      </c>
      <c r="AJ2468" s="878">
        <f t="shared" si="213"/>
        <v>43280</v>
      </c>
      <c r="AK2468" s="1029">
        <v>43287</v>
      </c>
      <c r="AL2468" s="1997">
        <v>43279</v>
      </c>
      <c r="AM2468" s="877"/>
      <c r="AN2468" s="877"/>
      <c r="AO2468" s="877"/>
      <c r="AP2468" s="877"/>
      <c r="AQ2468" s="2001" t="s">
        <v>6564</v>
      </c>
      <c r="AR2468" s="877"/>
      <c r="AS2468" s="877"/>
      <c r="AT2468" s="877"/>
      <c r="AU2468" s="877" t="s">
        <v>11523</v>
      </c>
      <c r="AV2468" s="458"/>
      <c r="AW2468" s="458"/>
      <c r="AX2468" s="458"/>
      <c r="AY2468" s="458"/>
      <c r="AZ2468" s="177"/>
    </row>
    <row r="2469" spans="1:60" s="2186" customFormat="1" ht="15" customHeight="1">
      <c r="A2469" s="160"/>
      <c r="B2469" s="1310">
        <v>2463</v>
      </c>
      <c r="C2469" s="548" t="s">
        <v>11419</v>
      </c>
      <c r="D2469" s="361" t="s">
        <v>11420</v>
      </c>
      <c r="E2469" s="531" t="s">
        <v>601</v>
      </c>
      <c r="F2469" s="525" t="s">
        <v>11421</v>
      </c>
      <c r="G2469" s="509" t="s">
        <v>102</v>
      </c>
      <c r="H2469" s="570" t="s">
        <v>24</v>
      </c>
      <c r="I2469" s="749">
        <v>33617</v>
      </c>
      <c r="J2469" s="1314">
        <f t="shared" ca="1" si="210"/>
        <v>30</v>
      </c>
      <c r="K2469" s="178" t="s">
        <v>83</v>
      </c>
      <c r="L2469" s="613">
        <v>920113320636</v>
      </c>
      <c r="M2469" s="181">
        <v>44210</v>
      </c>
      <c r="N2469" s="532">
        <v>43001</v>
      </c>
      <c r="O2469" s="1330" t="s">
        <v>24</v>
      </c>
      <c r="P2469" s="1314" t="s">
        <v>24</v>
      </c>
      <c r="Q2469" s="198" t="str">
        <f t="shared" si="211"/>
        <v>-</v>
      </c>
      <c r="R2469" s="181" t="str">
        <f t="shared" ca="1" si="212"/>
        <v>TIDAK MCU</v>
      </c>
      <c r="S2469" s="1319" t="s">
        <v>11447</v>
      </c>
      <c r="T2469" s="1330">
        <v>43844</v>
      </c>
      <c r="U2469" s="1329">
        <v>43844</v>
      </c>
      <c r="V2469" s="1330" t="s">
        <v>24</v>
      </c>
      <c r="W2469" s="1311" t="s">
        <v>24</v>
      </c>
      <c r="X2469" s="200"/>
      <c r="Y2469" s="201"/>
      <c r="Z2469" s="202"/>
      <c r="AA2469" s="216" t="s">
        <v>100</v>
      </c>
      <c r="AB2469" s="1319"/>
      <c r="AC2469" s="1319"/>
      <c r="AD2469" s="1319"/>
      <c r="AE2469" s="1319"/>
      <c r="AF2469" s="1319"/>
      <c r="AG2469" s="375"/>
      <c r="AH2469" s="350"/>
      <c r="AI2469" s="244" t="str">
        <f t="shared" si="214"/>
        <v>LIGHT VEHICLE</v>
      </c>
      <c r="AJ2469" s="1315">
        <f t="shared" si="213"/>
        <v>43001</v>
      </c>
      <c r="AK2469" s="451">
        <v>43773</v>
      </c>
      <c r="AL2469" s="742">
        <v>43774</v>
      </c>
      <c r="AM2469" s="230"/>
      <c r="AN2469" s="232"/>
      <c r="AO2469" s="232"/>
      <c r="AP2469" s="230"/>
      <c r="AQ2469" s="180"/>
      <c r="AR2469" s="230"/>
      <c r="AS2469" s="230"/>
      <c r="AT2469" s="230"/>
      <c r="AU2469" s="230"/>
      <c r="AV2469" s="885"/>
      <c r="AW2469" s="885"/>
      <c r="AX2469" s="885"/>
      <c r="AY2469" s="885"/>
      <c r="AZ2469" s="458"/>
    </row>
    <row r="2470" spans="1:60" ht="15" customHeight="1">
      <c r="B2470" s="1310">
        <v>2464</v>
      </c>
      <c r="C2470" s="548" t="s">
        <v>11422</v>
      </c>
      <c r="D2470" s="591" t="s">
        <v>11399</v>
      </c>
      <c r="E2470" s="531" t="s">
        <v>601</v>
      </c>
      <c r="F2470" s="525" t="s">
        <v>11423</v>
      </c>
      <c r="G2470" s="509" t="s">
        <v>102</v>
      </c>
      <c r="H2470" s="740" t="s">
        <v>11424</v>
      </c>
      <c r="I2470" s="747">
        <v>34926</v>
      </c>
      <c r="J2470" s="1314">
        <f t="shared" ca="1" si="210"/>
        <v>26</v>
      </c>
      <c r="K2470" s="176" t="s">
        <v>24</v>
      </c>
      <c r="L2470" s="170" t="s">
        <v>24</v>
      </c>
      <c r="M2470" s="173" t="s">
        <v>24</v>
      </c>
      <c r="N2470" s="532">
        <v>42891</v>
      </c>
      <c r="O2470" s="1330" t="s">
        <v>24</v>
      </c>
      <c r="P2470" s="1314" t="s">
        <v>24</v>
      </c>
      <c r="Q2470" s="198" t="str">
        <f t="shared" si="211"/>
        <v>-</v>
      </c>
      <c r="R2470" s="181" t="str">
        <f t="shared" ca="1" si="212"/>
        <v>TIDAK MCU</v>
      </c>
      <c r="S2470" s="1319" t="s">
        <v>24</v>
      </c>
      <c r="T2470" s="1330">
        <v>44423</v>
      </c>
      <c r="U2470" s="1329" t="s">
        <v>99</v>
      </c>
      <c r="V2470" s="1330" t="s">
        <v>24</v>
      </c>
      <c r="W2470" s="1311" t="s">
        <v>24</v>
      </c>
      <c r="X2470" s="200"/>
      <c r="Y2470" s="201"/>
      <c r="Z2470" s="202"/>
      <c r="AA2470" s="1319"/>
      <c r="AB2470" s="1319"/>
      <c r="AC2470" s="1319"/>
      <c r="AD2470" s="1319"/>
      <c r="AE2470" s="1319"/>
      <c r="AF2470" s="1319"/>
      <c r="AG2470" s="375"/>
      <c r="AH2470" s="350"/>
      <c r="AI2470" s="244" t="str">
        <f t="shared" si="214"/>
        <v/>
      </c>
      <c r="AJ2470" s="1315">
        <f t="shared" si="213"/>
        <v>42891</v>
      </c>
      <c r="AK2470" s="1330" t="s">
        <v>24</v>
      </c>
      <c r="AL2470" s="670" t="s">
        <v>24</v>
      </c>
      <c r="AM2470" s="230"/>
      <c r="AN2470" s="232"/>
      <c r="AO2470" s="232"/>
      <c r="AP2470" s="230"/>
      <c r="AQ2470" s="1231" t="s">
        <v>3094</v>
      </c>
      <c r="AR2470" s="230"/>
      <c r="AS2470" s="230"/>
      <c r="AT2470" s="230"/>
      <c r="AU2470" s="230"/>
      <c r="AV2470" s="885"/>
      <c r="AW2470" s="885"/>
      <c r="AX2470" s="885"/>
      <c r="AY2470" s="885"/>
      <c r="AZ2470" s="177"/>
    </row>
    <row r="2471" spans="1:60" ht="15" customHeight="1">
      <c r="B2471" s="1310">
        <v>2465</v>
      </c>
      <c r="C2471" s="751" t="s">
        <v>2620</v>
      </c>
      <c r="D2471" s="905" t="s">
        <v>230</v>
      </c>
      <c r="E2471" s="531" t="s">
        <v>222</v>
      </c>
      <c r="F2471" s="1607" t="s">
        <v>2621</v>
      </c>
      <c r="G2471" s="509" t="s">
        <v>139</v>
      </c>
      <c r="H2471" s="1628" t="s">
        <v>2622</v>
      </c>
      <c r="I2471" s="1704">
        <v>31062</v>
      </c>
      <c r="J2471" s="1314">
        <f t="shared" ca="1" si="210"/>
        <v>37</v>
      </c>
      <c r="K2471" s="138" t="s">
        <v>493</v>
      </c>
      <c r="L2471" s="782" t="s">
        <v>2927</v>
      </c>
      <c r="M2471" s="134" t="s">
        <v>24</v>
      </c>
      <c r="N2471" s="532">
        <v>42695</v>
      </c>
      <c r="O2471" s="1330">
        <v>43817</v>
      </c>
      <c r="P2471" s="472" t="s">
        <v>498</v>
      </c>
      <c r="Q2471" s="198">
        <f t="shared" si="211"/>
        <v>44182</v>
      </c>
      <c r="R2471" s="181" t="str">
        <f t="shared" ca="1" si="212"/>
        <v>EXPIRED</v>
      </c>
      <c r="S2471" s="1319" t="s">
        <v>3006</v>
      </c>
      <c r="T2471" s="1330">
        <v>44576</v>
      </c>
      <c r="U2471" s="1329">
        <v>44576</v>
      </c>
      <c r="V2471" s="1330" t="s">
        <v>24</v>
      </c>
      <c r="W2471" s="1311" t="s">
        <v>24</v>
      </c>
      <c r="X2471" s="348"/>
      <c r="Y2471" s="201"/>
      <c r="Z2471" s="202"/>
      <c r="AA2471" s="1319" t="s">
        <v>3077</v>
      </c>
      <c r="AB2471" s="216" t="s">
        <v>3078</v>
      </c>
      <c r="AC2471" s="1319"/>
      <c r="AD2471" s="1319"/>
      <c r="AE2471" s="1319"/>
      <c r="AF2471" s="1319"/>
      <c r="AG2471" s="375"/>
      <c r="AH2471" s="350"/>
      <c r="AI2471" s="244" t="str">
        <f t="shared" si="214"/>
        <v>HINO 285 JD/TISCANIA P410 MATIC</v>
      </c>
      <c r="AJ2471" s="1315">
        <f t="shared" si="213"/>
        <v>42695</v>
      </c>
      <c r="AK2471" s="592">
        <v>43474</v>
      </c>
      <c r="AL2471" s="679">
        <v>43475</v>
      </c>
      <c r="AM2471" s="230"/>
      <c r="AN2471" s="232"/>
      <c r="AO2471" s="232"/>
      <c r="AP2471" s="230"/>
      <c r="AQ2471" s="1231" t="s">
        <v>3094</v>
      </c>
      <c r="AR2471" s="230"/>
      <c r="AS2471" s="230"/>
      <c r="AT2471" s="230"/>
      <c r="AU2471" s="230"/>
      <c r="AV2471" s="885"/>
      <c r="AW2471" s="885"/>
      <c r="AX2471" s="885"/>
      <c r="AY2471" s="885"/>
      <c r="AZ2471" s="177"/>
    </row>
    <row r="2472" spans="1:60" ht="15" customHeight="1">
      <c r="B2472" s="1310">
        <v>2466</v>
      </c>
      <c r="C2472" s="745" t="s">
        <v>11429</v>
      </c>
      <c r="D2472" s="591" t="s">
        <v>11426</v>
      </c>
      <c r="E2472" s="531" t="s">
        <v>601</v>
      </c>
      <c r="F2472" s="525" t="s">
        <v>11430</v>
      </c>
      <c r="G2472" s="509" t="s">
        <v>102</v>
      </c>
      <c r="H2472" s="740" t="s">
        <v>11431</v>
      </c>
      <c r="I2472" s="747">
        <v>33920</v>
      </c>
      <c r="J2472" s="1314">
        <f t="shared" ref="J2472:J2535" ca="1" si="215">IF(OR(I2472="",I2472="-"),"-",ROUND((NOW()-I2472)/356,0))</f>
        <v>29</v>
      </c>
      <c r="K2472" s="315" t="s">
        <v>24</v>
      </c>
      <c r="L2472" s="325" t="s">
        <v>24</v>
      </c>
      <c r="M2472" s="335" t="s">
        <v>24</v>
      </c>
      <c r="N2472" s="532">
        <v>42814</v>
      </c>
      <c r="O2472" s="1330" t="s">
        <v>24</v>
      </c>
      <c r="P2472" s="1314" t="s">
        <v>24</v>
      </c>
      <c r="Q2472" s="198" t="str">
        <f t="shared" si="211"/>
        <v>-</v>
      </c>
      <c r="R2472" s="181" t="str">
        <f t="shared" ca="1" si="212"/>
        <v>TIDAK MCU</v>
      </c>
      <c r="S2472" s="1319" t="s">
        <v>24</v>
      </c>
      <c r="T2472" s="1330">
        <v>44512</v>
      </c>
      <c r="U2472" s="1329" t="s">
        <v>99</v>
      </c>
      <c r="V2472" s="1330" t="s">
        <v>24</v>
      </c>
      <c r="W2472" s="1311" t="s">
        <v>24</v>
      </c>
      <c r="X2472" s="200"/>
      <c r="Y2472" s="201"/>
      <c r="Z2472" s="202"/>
      <c r="AA2472" s="1319"/>
      <c r="AB2472" s="1319"/>
      <c r="AC2472" s="1319"/>
      <c r="AD2472" s="1319"/>
      <c r="AE2472" s="1319"/>
      <c r="AF2472" s="1319"/>
      <c r="AG2472" s="375"/>
      <c r="AH2472" s="350"/>
      <c r="AI2472" s="244" t="str">
        <f t="shared" si="214"/>
        <v/>
      </c>
      <c r="AJ2472" s="1315">
        <f t="shared" si="213"/>
        <v>42814</v>
      </c>
      <c r="AK2472" s="217" t="s">
        <v>24</v>
      </c>
      <c r="AL2472" s="614" t="s">
        <v>24</v>
      </c>
      <c r="AM2472" s="230"/>
      <c r="AN2472" s="232"/>
      <c r="AO2472" s="232"/>
      <c r="AP2472" s="230"/>
      <c r="AQ2472" s="1231" t="s">
        <v>3094</v>
      </c>
      <c r="AR2472" s="230"/>
      <c r="AS2472" s="230"/>
      <c r="AT2472" s="230"/>
      <c r="AU2472" s="230"/>
      <c r="AV2472" s="885"/>
      <c r="AW2472" s="885"/>
      <c r="AX2472" s="885"/>
      <c r="AY2472" s="885"/>
      <c r="AZ2472" s="177"/>
    </row>
    <row r="2473" spans="1:60" ht="15" customHeight="1">
      <c r="B2473" s="1310">
        <v>2467</v>
      </c>
      <c r="C2473" s="1523" t="s">
        <v>11432</v>
      </c>
      <c r="D2473" s="1563" t="s">
        <v>11408</v>
      </c>
      <c r="E2473" s="1570" t="s">
        <v>601</v>
      </c>
      <c r="F2473" s="445" t="s">
        <v>11433</v>
      </c>
      <c r="G2473" s="912" t="s">
        <v>102</v>
      </c>
      <c r="H2473" s="1691" t="s">
        <v>24</v>
      </c>
      <c r="I2473" s="1792" t="s">
        <v>24</v>
      </c>
      <c r="J2473" s="445" t="str">
        <f t="shared" ca="1" si="215"/>
        <v>-</v>
      </c>
      <c r="K2473" s="1803" t="s">
        <v>24</v>
      </c>
      <c r="L2473" s="1831" t="s">
        <v>24</v>
      </c>
      <c r="M2473" s="1876" t="s">
        <v>24</v>
      </c>
      <c r="N2473" s="1776">
        <v>43061</v>
      </c>
      <c r="O2473" s="446" t="s">
        <v>24</v>
      </c>
      <c r="P2473" s="445" t="s">
        <v>24</v>
      </c>
      <c r="Q2473" s="920" t="str">
        <f t="shared" si="211"/>
        <v>-</v>
      </c>
      <c r="R2473" s="919" t="str">
        <f t="shared" ca="1" si="212"/>
        <v>TIDAK MCU</v>
      </c>
      <c r="S2473" s="445" t="s">
        <v>24</v>
      </c>
      <c r="T2473" s="446" t="s">
        <v>24</v>
      </c>
      <c r="U2473" s="517" t="s">
        <v>99</v>
      </c>
      <c r="V2473" s="446" t="s">
        <v>24</v>
      </c>
      <c r="W2473" s="446" t="s">
        <v>24</v>
      </c>
      <c r="X2473" s="1492"/>
      <c r="Y2473" s="922"/>
      <c r="Z2473" s="1949"/>
      <c r="AA2473" s="445"/>
      <c r="AB2473" s="445"/>
      <c r="AC2473" s="445"/>
      <c r="AD2473" s="445"/>
      <c r="AE2473" s="445"/>
      <c r="AF2473" s="445"/>
      <c r="AG2473" s="972"/>
      <c r="AH2473" s="1027"/>
      <c r="AI2473" s="244" t="str">
        <f t="shared" si="214"/>
        <v/>
      </c>
      <c r="AJ2473" s="878">
        <f t="shared" si="213"/>
        <v>43061</v>
      </c>
      <c r="AK2473" s="928" t="s">
        <v>24</v>
      </c>
      <c r="AL2473" s="1992" t="s">
        <v>24</v>
      </c>
      <c r="AM2473" s="877"/>
      <c r="AN2473" s="877"/>
      <c r="AO2473" s="877"/>
      <c r="AP2473" s="877"/>
      <c r="AQ2473" s="2001" t="s">
        <v>6564</v>
      </c>
      <c r="AR2473" s="877"/>
      <c r="AS2473" s="877"/>
      <c r="AT2473" s="877" t="s">
        <v>12073</v>
      </c>
      <c r="AU2473" s="877"/>
      <c r="AV2473" s="458"/>
      <c r="AW2473" s="458"/>
      <c r="AX2473" s="458"/>
      <c r="AY2473" s="458"/>
      <c r="AZ2473" s="885"/>
    </row>
    <row r="2474" spans="1:60" ht="15" customHeight="1">
      <c r="B2474" s="1310">
        <v>2468</v>
      </c>
      <c r="C2474" s="548" t="s">
        <v>7604</v>
      </c>
      <c r="D2474" s="557" t="s">
        <v>11434</v>
      </c>
      <c r="E2474" s="531" t="s">
        <v>601</v>
      </c>
      <c r="F2474" s="525" t="s">
        <v>11435</v>
      </c>
      <c r="G2474" s="509" t="s">
        <v>102</v>
      </c>
      <c r="H2474" s="612" t="s">
        <v>11436</v>
      </c>
      <c r="I2474" s="442">
        <v>32138</v>
      </c>
      <c r="J2474" s="1314">
        <f t="shared" ca="1" si="215"/>
        <v>34</v>
      </c>
      <c r="K2474" s="315" t="s">
        <v>83</v>
      </c>
      <c r="L2474" s="325">
        <v>871212057000254</v>
      </c>
      <c r="M2474" s="335">
        <v>45653</v>
      </c>
      <c r="N2474" s="532">
        <v>43739</v>
      </c>
      <c r="O2474" s="1330" t="s">
        <v>24</v>
      </c>
      <c r="P2474" s="1314" t="s">
        <v>24</v>
      </c>
      <c r="Q2474" s="198" t="str">
        <f t="shared" si="211"/>
        <v>-</v>
      </c>
      <c r="R2474" s="181" t="str">
        <f t="shared" ca="1" si="212"/>
        <v>TIDAK MCU</v>
      </c>
      <c r="S2474" s="1319" t="s">
        <v>11775</v>
      </c>
      <c r="T2474" s="1330">
        <v>44557</v>
      </c>
      <c r="U2474" s="1330">
        <v>44557</v>
      </c>
      <c r="V2474" s="1330" t="s">
        <v>24</v>
      </c>
      <c r="W2474" s="1311" t="s">
        <v>24</v>
      </c>
      <c r="X2474" s="200"/>
      <c r="Y2474" s="201"/>
      <c r="Z2474" s="202"/>
      <c r="AA2474" s="1319" t="s">
        <v>100</v>
      </c>
      <c r="AB2474" s="1319" t="s">
        <v>11448</v>
      </c>
      <c r="AC2474" s="1319"/>
      <c r="AD2474" s="1319"/>
      <c r="AE2474" s="1319"/>
      <c r="AF2474" s="1319"/>
      <c r="AG2474" s="375"/>
      <c r="AH2474" s="350"/>
      <c r="AI2474" s="244" t="str">
        <f t="shared" si="214"/>
        <v>LIGHT VEHICLEFORKLIFT</v>
      </c>
      <c r="AJ2474" s="1315">
        <f t="shared" si="213"/>
        <v>43739</v>
      </c>
      <c r="AK2474" s="472">
        <v>43888</v>
      </c>
      <c r="AL2474" s="742">
        <v>43888</v>
      </c>
      <c r="AM2474" s="230" t="s">
        <v>24</v>
      </c>
      <c r="AN2474" s="232"/>
      <c r="AO2474" s="232"/>
      <c r="AP2474" s="230"/>
      <c r="AQ2474" s="1231" t="s">
        <v>3094</v>
      </c>
      <c r="AR2474" s="230"/>
      <c r="AS2474" s="230"/>
      <c r="AT2474" s="230"/>
      <c r="AU2474" s="230"/>
      <c r="AV2474" s="177"/>
      <c r="AW2474" s="177"/>
      <c r="AX2474" s="177"/>
      <c r="AY2474" s="177"/>
      <c r="AZ2474" s="177"/>
    </row>
    <row r="2475" spans="1:60" ht="15" customHeight="1">
      <c r="B2475" s="1310">
        <v>2469</v>
      </c>
      <c r="C2475" s="751" t="s">
        <v>11437</v>
      </c>
      <c r="D2475" s="531" t="s">
        <v>11434</v>
      </c>
      <c r="E2475" s="531" t="s">
        <v>601</v>
      </c>
      <c r="F2475" s="525" t="s">
        <v>11438</v>
      </c>
      <c r="G2475" s="509" t="s">
        <v>102</v>
      </c>
      <c r="H2475" s="522" t="s">
        <v>24</v>
      </c>
      <c r="I2475" s="750" t="s">
        <v>24</v>
      </c>
      <c r="J2475" s="1314" t="str">
        <f t="shared" ca="1" si="215"/>
        <v>-</v>
      </c>
      <c r="K2475" s="176" t="s">
        <v>24</v>
      </c>
      <c r="L2475" s="170" t="s">
        <v>24</v>
      </c>
      <c r="M2475" s="173" t="s">
        <v>24</v>
      </c>
      <c r="N2475" s="532">
        <v>43745</v>
      </c>
      <c r="O2475" s="1330" t="s">
        <v>24</v>
      </c>
      <c r="P2475" s="1314" t="s">
        <v>24</v>
      </c>
      <c r="Q2475" s="198" t="str">
        <f t="shared" si="211"/>
        <v>-</v>
      </c>
      <c r="R2475" s="181" t="str">
        <f t="shared" ca="1" si="212"/>
        <v>TIDAK MCU</v>
      </c>
      <c r="S2475" s="1319" t="s">
        <v>24</v>
      </c>
      <c r="T2475" s="1330" t="s">
        <v>24</v>
      </c>
      <c r="U2475" s="1329" t="s">
        <v>99</v>
      </c>
      <c r="V2475" s="1330" t="s">
        <v>24</v>
      </c>
      <c r="W2475" s="1311" t="s">
        <v>24</v>
      </c>
      <c r="X2475" s="200"/>
      <c r="Y2475" s="201"/>
      <c r="Z2475" s="202"/>
      <c r="AA2475" s="1319"/>
      <c r="AB2475" s="1319"/>
      <c r="AC2475" s="1319"/>
      <c r="AD2475" s="1319"/>
      <c r="AE2475" s="1319"/>
      <c r="AF2475" s="1319"/>
      <c r="AG2475" s="375"/>
      <c r="AH2475" s="350"/>
      <c r="AI2475" s="244" t="str">
        <f t="shared" si="214"/>
        <v/>
      </c>
      <c r="AJ2475" s="1315">
        <f t="shared" si="213"/>
        <v>43745</v>
      </c>
      <c r="AK2475" s="1330" t="s">
        <v>24</v>
      </c>
      <c r="AL2475" s="670" t="s">
        <v>24</v>
      </c>
      <c r="AM2475" s="230"/>
      <c r="AN2475" s="232"/>
      <c r="AO2475" s="232"/>
      <c r="AP2475" s="230"/>
      <c r="AQ2475" s="1231" t="s">
        <v>3094</v>
      </c>
      <c r="AR2475" s="230"/>
      <c r="AS2475" s="230"/>
      <c r="AT2475" s="230"/>
      <c r="AU2475" s="230"/>
      <c r="AV2475" s="885"/>
      <c r="AW2475" s="885"/>
      <c r="AX2475" s="885"/>
      <c r="AY2475" s="885"/>
      <c r="AZ2475" s="177"/>
    </row>
    <row r="2476" spans="1:60" ht="15" customHeight="1">
      <c r="B2476" s="1310">
        <v>2470</v>
      </c>
      <c r="C2476" s="879" t="s">
        <v>3536</v>
      </c>
      <c r="D2476" s="531" t="s">
        <v>418</v>
      </c>
      <c r="E2476" s="531" t="s">
        <v>222</v>
      </c>
      <c r="F2476" s="509" t="s">
        <v>3537</v>
      </c>
      <c r="G2476" s="509" t="s">
        <v>129</v>
      </c>
      <c r="H2476" s="1176" t="s">
        <v>3538</v>
      </c>
      <c r="I2476" s="1448">
        <v>27423</v>
      </c>
      <c r="J2476" s="903">
        <f t="shared" ca="1" si="215"/>
        <v>47</v>
      </c>
      <c r="K2476" s="1431" t="s">
        <v>493</v>
      </c>
      <c r="L2476" s="1463">
        <v>750117141230</v>
      </c>
      <c r="M2476" s="1448">
        <v>44955</v>
      </c>
      <c r="N2476" s="532">
        <v>41465</v>
      </c>
      <c r="O2476" s="1330" t="s">
        <v>24</v>
      </c>
      <c r="P2476" s="472" t="s">
        <v>24</v>
      </c>
      <c r="Q2476" s="198" t="str">
        <f t="shared" si="211"/>
        <v>-</v>
      </c>
      <c r="R2476" s="181" t="str">
        <f t="shared" ca="1" si="212"/>
        <v>TIDAK MCU</v>
      </c>
      <c r="S2476" s="1319" t="s">
        <v>4041</v>
      </c>
      <c r="T2476" s="1330">
        <v>44620</v>
      </c>
      <c r="U2476" s="1329">
        <v>44620</v>
      </c>
      <c r="V2476" s="904" t="s">
        <v>24</v>
      </c>
      <c r="W2476" s="136" t="s">
        <v>24</v>
      </c>
      <c r="X2476" s="200"/>
      <c r="Y2476" s="201"/>
      <c r="Z2476" s="202"/>
      <c r="AA2476" s="1319" t="s">
        <v>587</v>
      </c>
      <c r="AB2476" s="1319"/>
      <c r="AC2476" s="1319"/>
      <c r="AD2476" s="1319"/>
      <c r="AE2476" s="1319"/>
      <c r="AF2476" s="1319"/>
      <c r="AG2476" s="375"/>
      <c r="AH2476" s="350"/>
      <c r="AI2476" s="244" t="str">
        <f t="shared" si="214"/>
        <v>LV, ELF</v>
      </c>
      <c r="AJ2476" s="1307">
        <f t="shared" si="213"/>
        <v>41465</v>
      </c>
      <c r="AK2476" s="217" t="s">
        <v>24</v>
      </c>
      <c r="AL2476" s="614" t="s">
        <v>24</v>
      </c>
      <c r="AM2476" s="230"/>
      <c r="AN2476" s="232"/>
      <c r="AO2476" s="232"/>
      <c r="AP2476" s="230"/>
      <c r="AQ2476" s="1231" t="s">
        <v>3094</v>
      </c>
      <c r="AR2476" s="230"/>
      <c r="AS2476" s="230"/>
      <c r="AT2476" s="230"/>
      <c r="AU2476" s="230"/>
      <c r="AV2476" s="885"/>
      <c r="AW2476" s="885"/>
      <c r="AX2476" s="885"/>
      <c r="AY2476" s="885"/>
      <c r="AZ2476" s="885"/>
    </row>
    <row r="2477" spans="1:60" ht="15" customHeight="1">
      <c r="B2477" s="1310">
        <v>2471</v>
      </c>
      <c r="C2477" s="745" t="s">
        <v>3539</v>
      </c>
      <c r="D2477" s="531" t="s">
        <v>221</v>
      </c>
      <c r="E2477" s="531" t="s">
        <v>222</v>
      </c>
      <c r="F2477" s="509" t="s">
        <v>3540</v>
      </c>
      <c r="G2477" s="509" t="s">
        <v>129</v>
      </c>
      <c r="H2477" s="1176" t="s">
        <v>3541</v>
      </c>
      <c r="I2477" s="1448">
        <v>28864</v>
      </c>
      <c r="J2477" s="1314">
        <f t="shared" ca="1" si="215"/>
        <v>43</v>
      </c>
      <c r="K2477" s="1431" t="s">
        <v>494</v>
      </c>
      <c r="L2477" s="1463">
        <v>790117230139</v>
      </c>
      <c r="M2477" s="1448">
        <v>43839</v>
      </c>
      <c r="N2477" s="532">
        <v>43003</v>
      </c>
      <c r="O2477" s="1330" t="s">
        <v>24</v>
      </c>
      <c r="P2477" s="472" t="s">
        <v>24</v>
      </c>
      <c r="Q2477" s="198" t="str">
        <f t="shared" si="211"/>
        <v>-</v>
      </c>
      <c r="R2477" s="181" t="str">
        <f t="shared" ca="1" si="212"/>
        <v>TIDAK MCU</v>
      </c>
      <c r="S2477" s="1319" t="s">
        <v>24</v>
      </c>
      <c r="T2477" s="1330">
        <v>44205</v>
      </c>
      <c r="U2477" s="1329" t="s">
        <v>1497</v>
      </c>
      <c r="V2477" s="1330" t="s">
        <v>24</v>
      </c>
      <c r="W2477" s="1311" t="s">
        <v>24</v>
      </c>
      <c r="X2477" s="200"/>
      <c r="Y2477" s="201"/>
      <c r="Z2477" s="202"/>
      <c r="AA2477" s="1314"/>
      <c r="AB2477" s="1314"/>
      <c r="AC2477" s="1319"/>
      <c r="AD2477" s="1319"/>
      <c r="AE2477" s="1319"/>
      <c r="AF2477" s="1319"/>
      <c r="AG2477" s="375"/>
      <c r="AH2477" s="350"/>
      <c r="AI2477" s="244" t="str">
        <f t="shared" si="214"/>
        <v/>
      </c>
      <c r="AJ2477" s="1315">
        <f t="shared" si="213"/>
        <v>43003</v>
      </c>
      <c r="AK2477" s="472" t="s">
        <v>24</v>
      </c>
      <c r="AL2477" s="670">
        <v>43457</v>
      </c>
      <c r="AM2477" s="230"/>
      <c r="AN2477" s="232"/>
      <c r="AO2477" s="232"/>
      <c r="AP2477" s="230"/>
      <c r="AQ2477" s="180"/>
      <c r="AR2477" s="230"/>
      <c r="AS2477" s="230"/>
      <c r="AT2477" s="230"/>
      <c r="AU2477" s="230"/>
      <c r="AV2477" s="885"/>
      <c r="AW2477" s="885"/>
      <c r="AX2477" s="885"/>
      <c r="AY2477" s="885"/>
      <c r="AZ2477" s="177"/>
    </row>
    <row r="2478" spans="1:60" s="2186" customFormat="1" ht="15" customHeight="1">
      <c r="A2478" s="160"/>
      <c r="B2478" s="1310">
        <v>2472</v>
      </c>
      <c r="C2478" s="548" t="s">
        <v>3542</v>
      </c>
      <c r="D2478" s="557" t="s">
        <v>230</v>
      </c>
      <c r="E2478" s="531" t="s">
        <v>222</v>
      </c>
      <c r="F2478" s="509" t="s">
        <v>3543</v>
      </c>
      <c r="G2478" s="509" t="s">
        <v>129</v>
      </c>
      <c r="H2478" s="1176" t="s">
        <v>3544</v>
      </c>
      <c r="I2478" s="1448">
        <v>26376</v>
      </c>
      <c r="J2478" s="903">
        <f t="shared" ca="1" si="215"/>
        <v>50</v>
      </c>
      <c r="K2478" s="1431" t="s">
        <v>493</v>
      </c>
      <c r="L2478" s="1463">
        <v>720314340058</v>
      </c>
      <c r="M2478" s="1454">
        <v>44273</v>
      </c>
      <c r="N2478" s="532">
        <v>43461</v>
      </c>
      <c r="O2478" s="1330">
        <v>42746</v>
      </c>
      <c r="P2478" s="472" t="s">
        <v>24</v>
      </c>
      <c r="Q2478" s="198">
        <f t="shared" si="211"/>
        <v>43111</v>
      </c>
      <c r="R2478" s="181" t="str">
        <f t="shared" ca="1" si="212"/>
        <v>EXPIRED</v>
      </c>
      <c r="S2478" s="1319" t="s">
        <v>4042</v>
      </c>
      <c r="T2478" s="904">
        <v>44273</v>
      </c>
      <c r="U2478" s="1329">
        <v>44273</v>
      </c>
      <c r="V2478" s="1330" t="s">
        <v>24</v>
      </c>
      <c r="W2478" s="136" t="s">
        <v>24</v>
      </c>
      <c r="X2478" s="200"/>
      <c r="Y2478" s="201"/>
      <c r="Z2478" s="202"/>
      <c r="AA2478" s="1319" t="s">
        <v>3077</v>
      </c>
      <c r="AB2478" s="1314"/>
      <c r="AC2478" s="1319"/>
      <c r="AD2478" s="1319"/>
      <c r="AE2478" s="1319"/>
      <c r="AF2478" s="1319"/>
      <c r="AG2478" s="375"/>
      <c r="AH2478" s="350"/>
      <c r="AI2478" s="244" t="str">
        <f t="shared" si="214"/>
        <v>HINO 285 JD/TI</v>
      </c>
      <c r="AJ2478" s="209">
        <f t="shared" si="213"/>
        <v>43461</v>
      </c>
      <c r="AK2478" s="592" t="s">
        <v>24</v>
      </c>
      <c r="AL2478" s="614">
        <v>43457</v>
      </c>
      <c r="AM2478" s="230"/>
      <c r="AN2478" s="232"/>
      <c r="AO2478" s="232"/>
      <c r="AP2478" s="230"/>
      <c r="AQ2478" s="1231" t="s">
        <v>3094</v>
      </c>
      <c r="AR2478" s="230"/>
      <c r="AS2478" s="230"/>
      <c r="AT2478" s="230"/>
      <c r="AU2478" s="230"/>
      <c r="AV2478" s="885"/>
      <c r="AW2478" s="885"/>
      <c r="AX2478" s="885"/>
      <c r="AY2478" s="885"/>
      <c r="AZ2478" s="885"/>
      <c r="BA2478" s="1206"/>
      <c r="BB2478" s="1206"/>
      <c r="BC2478" s="1206"/>
      <c r="BD2478" s="1206"/>
      <c r="BE2478" s="1206"/>
      <c r="BF2478" s="1206"/>
      <c r="BG2478" s="1206"/>
      <c r="BH2478" s="1206"/>
    </row>
    <row r="2479" spans="1:60" s="2186" customFormat="1" ht="15" customHeight="1">
      <c r="A2479" s="160"/>
      <c r="B2479" s="1310">
        <v>2473</v>
      </c>
      <c r="C2479" s="548" t="s">
        <v>3545</v>
      </c>
      <c r="D2479" s="753" t="s">
        <v>230</v>
      </c>
      <c r="E2479" s="531" t="s">
        <v>222</v>
      </c>
      <c r="F2479" s="509" t="s">
        <v>3546</v>
      </c>
      <c r="G2479" s="509" t="s">
        <v>129</v>
      </c>
      <c r="H2479" s="1176" t="s">
        <v>3547</v>
      </c>
      <c r="I2479" s="1448">
        <v>33023</v>
      </c>
      <c r="J2479" s="903">
        <f t="shared" ca="1" si="215"/>
        <v>32</v>
      </c>
      <c r="K2479" s="1431" t="s">
        <v>493</v>
      </c>
      <c r="L2479" s="1463">
        <v>90052480030</v>
      </c>
      <c r="M2479" s="1454" t="s">
        <v>3548</v>
      </c>
      <c r="N2479" s="532">
        <v>43461</v>
      </c>
      <c r="O2479" s="1330">
        <v>42751</v>
      </c>
      <c r="P2479" s="472" t="s">
        <v>24</v>
      </c>
      <c r="Q2479" s="198">
        <f t="shared" si="211"/>
        <v>43116</v>
      </c>
      <c r="R2479" s="181" t="str">
        <f t="shared" ca="1" si="212"/>
        <v>EXPIRED</v>
      </c>
      <c r="S2479" s="1319" t="s">
        <v>4043</v>
      </c>
      <c r="T2479" s="904">
        <v>44346</v>
      </c>
      <c r="U2479" s="1312">
        <v>44346</v>
      </c>
      <c r="V2479" s="1330" t="s">
        <v>24</v>
      </c>
      <c r="W2479" s="136" t="s">
        <v>24</v>
      </c>
      <c r="X2479" s="200"/>
      <c r="Y2479" s="201"/>
      <c r="Z2479" s="202"/>
      <c r="AA2479" s="1319" t="s">
        <v>3077</v>
      </c>
      <c r="AB2479" s="1314"/>
      <c r="AC2479" s="1319"/>
      <c r="AD2479" s="1319"/>
      <c r="AE2479" s="1319"/>
      <c r="AF2479" s="1319"/>
      <c r="AG2479" s="375"/>
      <c r="AH2479" s="350"/>
      <c r="AI2479" s="244" t="str">
        <f t="shared" si="214"/>
        <v>HINO 285 JD/TI</v>
      </c>
      <c r="AJ2479" s="1307">
        <f t="shared" si="213"/>
        <v>43461</v>
      </c>
      <c r="AK2479" s="592" t="s">
        <v>24</v>
      </c>
      <c r="AL2479" s="614">
        <v>43457</v>
      </c>
      <c r="AM2479" s="230"/>
      <c r="AN2479" s="232"/>
      <c r="AO2479" s="232"/>
      <c r="AP2479" s="230"/>
      <c r="AQ2479" s="1231" t="s">
        <v>3094</v>
      </c>
      <c r="AR2479" s="230"/>
      <c r="AS2479" s="230"/>
      <c r="AT2479" s="230"/>
      <c r="AU2479" s="230"/>
      <c r="AV2479" s="885"/>
      <c r="AW2479" s="885"/>
      <c r="AX2479" s="885"/>
      <c r="AY2479" s="885"/>
      <c r="AZ2479" s="885"/>
      <c r="BA2479" s="1206"/>
      <c r="BB2479" s="1206"/>
      <c r="BC2479" s="1206"/>
      <c r="BD2479" s="1206"/>
      <c r="BE2479" s="1206"/>
      <c r="BF2479" s="1206"/>
      <c r="BG2479" s="1206"/>
      <c r="BH2479" s="1206"/>
    </row>
    <row r="2480" spans="1:60" s="2186" customFormat="1" ht="15" customHeight="1">
      <c r="A2480" s="160"/>
      <c r="B2480" s="1310">
        <v>2474</v>
      </c>
      <c r="C2480" s="548" t="s">
        <v>3549</v>
      </c>
      <c r="D2480" s="557" t="s">
        <v>230</v>
      </c>
      <c r="E2480" s="557" t="s">
        <v>222</v>
      </c>
      <c r="F2480" s="509" t="s">
        <v>3550</v>
      </c>
      <c r="G2480" s="509" t="s">
        <v>129</v>
      </c>
      <c r="H2480" s="1176" t="s">
        <v>3551</v>
      </c>
      <c r="I2480" s="1448">
        <v>29738</v>
      </c>
      <c r="J2480" s="903">
        <f t="shared" ca="1" si="215"/>
        <v>41</v>
      </c>
      <c r="K2480" s="754" t="s">
        <v>494</v>
      </c>
      <c r="L2480" s="755">
        <v>770114330765</v>
      </c>
      <c r="M2480" s="756">
        <v>44562</v>
      </c>
      <c r="N2480" s="532">
        <v>43461</v>
      </c>
      <c r="O2480" s="1311">
        <v>42746</v>
      </c>
      <c r="P2480" s="472" t="s">
        <v>24</v>
      </c>
      <c r="Q2480" s="198">
        <f t="shared" si="211"/>
        <v>43111</v>
      </c>
      <c r="R2480" s="181" t="str">
        <f t="shared" ca="1" si="212"/>
        <v>EXPIRED</v>
      </c>
      <c r="S2480" s="1319" t="s">
        <v>4044</v>
      </c>
      <c r="T2480" s="904">
        <v>44348</v>
      </c>
      <c r="U2480" s="887">
        <v>44348</v>
      </c>
      <c r="V2480" s="904" t="s">
        <v>24</v>
      </c>
      <c r="W2480" s="136" t="s">
        <v>24</v>
      </c>
      <c r="X2480" s="200"/>
      <c r="Y2480" s="201"/>
      <c r="Z2480" s="202"/>
      <c r="AA2480" s="230" t="s">
        <v>3077</v>
      </c>
      <c r="AB2480" s="1314"/>
      <c r="AC2480" s="1319"/>
      <c r="AD2480" s="1319"/>
      <c r="AE2480" s="1319"/>
      <c r="AF2480" s="1319"/>
      <c r="AG2480" s="375"/>
      <c r="AH2480" s="350"/>
      <c r="AI2480" s="244" t="str">
        <f t="shared" si="214"/>
        <v>HINO 285 JD/TI</v>
      </c>
      <c r="AJ2480" s="209">
        <f t="shared" si="213"/>
        <v>43461</v>
      </c>
      <c r="AK2480" s="472" t="s">
        <v>24</v>
      </c>
      <c r="AL2480" s="670">
        <v>43457</v>
      </c>
      <c r="AM2480" s="230"/>
      <c r="AN2480" s="232"/>
      <c r="AO2480" s="232"/>
      <c r="AP2480" s="230"/>
      <c r="AQ2480" s="1231" t="s">
        <v>3094</v>
      </c>
      <c r="AR2480" s="230"/>
      <c r="AS2480" s="230"/>
      <c r="AT2480" s="230"/>
      <c r="AU2480" s="230"/>
      <c r="AV2480" s="885"/>
      <c r="AW2480" s="885"/>
      <c r="AX2480" s="885"/>
      <c r="AY2480" s="885"/>
      <c r="AZ2480" s="885"/>
      <c r="BA2480" s="1206"/>
      <c r="BB2480" s="1206"/>
      <c r="BC2480" s="1206"/>
      <c r="BD2480" s="1206"/>
      <c r="BE2480" s="1206"/>
      <c r="BF2480" s="1206"/>
      <c r="BG2480" s="1206"/>
      <c r="BH2480" s="1206"/>
    </row>
    <row r="2481" spans="1:60" ht="15" customHeight="1">
      <c r="B2481" s="1310">
        <v>2475</v>
      </c>
      <c r="C2481" s="548" t="s">
        <v>3552</v>
      </c>
      <c r="D2481" s="557" t="s">
        <v>230</v>
      </c>
      <c r="E2481" s="531" t="s">
        <v>222</v>
      </c>
      <c r="F2481" s="509" t="s">
        <v>3553</v>
      </c>
      <c r="G2481" s="509" t="s">
        <v>129</v>
      </c>
      <c r="H2481" s="1176" t="s">
        <v>3554</v>
      </c>
      <c r="I2481" s="1448">
        <v>30508</v>
      </c>
      <c r="J2481" s="903">
        <f t="shared" ca="1" si="215"/>
        <v>39</v>
      </c>
      <c r="K2481" s="1431" t="s">
        <v>493</v>
      </c>
      <c r="L2481" s="2060">
        <v>830714370771</v>
      </c>
      <c r="M2481" s="2078">
        <v>45484</v>
      </c>
      <c r="N2481" s="532">
        <v>43461</v>
      </c>
      <c r="O2481" s="1330">
        <v>42753</v>
      </c>
      <c r="P2481" s="472" t="s">
        <v>24</v>
      </c>
      <c r="Q2481" s="198">
        <f t="shared" si="211"/>
        <v>43118</v>
      </c>
      <c r="R2481" s="181" t="str">
        <f t="shared" ca="1" si="212"/>
        <v>EXPIRED</v>
      </c>
      <c r="S2481" s="1319" t="s">
        <v>4045</v>
      </c>
      <c r="T2481" s="904">
        <v>44388</v>
      </c>
      <c r="U2481" s="1329">
        <v>44388</v>
      </c>
      <c r="V2481" s="904" t="s">
        <v>24</v>
      </c>
      <c r="W2481" s="136" t="s">
        <v>24</v>
      </c>
      <c r="X2481" s="200"/>
      <c r="Y2481" s="201"/>
      <c r="Z2481" s="202"/>
      <c r="AA2481" s="1319" t="s">
        <v>3077</v>
      </c>
      <c r="AB2481" s="1314"/>
      <c r="AC2481" s="1319"/>
      <c r="AD2481" s="1319"/>
      <c r="AE2481" s="1319"/>
      <c r="AF2481" s="1319"/>
      <c r="AG2481" s="375"/>
      <c r="AH2481" s="350"/>
      <c r="AI2481" s="244" t="str">
        <f t="shared" si="214"/>
        <v>HINO 285 JD/TI</v>
      </c>
      <c r="AJ2481" s="209">
        <f t="shared" si="213"/>
        <v>43461</v>
      </c>
      <c r="AK2481" s="472">
        <v>44021</v>
      </c>
      <c r="AL2481" s="670">
        <v>43457</v>
      </c>
      <c r="AM2481" s="230"/>
      <c r="AN2481" s="232"/>
      <c r="AO2481" s="232"/>
      <c r="AP2481" s="230"/>
      <c r="AQ2481" s="1231" t="s">
        <v>3094</v>
      </c>
      <c r="AR2481" s="230"/>
      <c r="AS2481" s="230"/>
      <c r="AT2481" s="230"/>
      <c r="AU2481" s="230"/>
      <c r="AV2481" s="885"/>
      <c r="AW2481" s="885"/>
      <c r="AX2481" s="885"/>
      <c r="AY2481" s="885"/>
      <c r="AZ2481" s="177"/>
    </row>
    <row r="2482" spans="1:60" ht="15" customHeight="1">
      <c r="B2482" s="1310">
        <v>2476</v>
      </c>
      <c r="C2482" s="548" t="s">
        <v>3555</v>
      </c>
      <c r="D2482" s="757" t="s">
        <v>230</v>
      </c>
      <c r="E2482" s="531" t="s">
        <v>222</v>
      </c>
      <c r="F2482" s="509" t="s">
        <v>3556</v>
      </c>
      <c r="G2482" s="509" t="s">
        <v>129</v>
      </c>
      <c r="H2482" s="1176" t="s">
        <v>3557</v>
      </c>
      <c r="I2482" s="1448">
        <v>27875</v>
      </c>
      <c r="J2482" s="903">
        <f t="shared" ca="1" si="215"/>
        <v>46</v>
      </c>
      <c r="K2482" s="543" t="s">
        <v>493</v>
      </c>
      <c r="L2482" s="544">
        <v>780414270487</v>
      </c>
      <c r="M2482" s="752">
        <v>44677</v>
      </c>
      <c r="N2482" s="532">
        <v>43461</v>
      </c>
      <c r="O2482" s="1330">
        <v>42753</v>
      </c>
      <c r="P2482" s="472" t="s">
        <v>24</v>
      </c>
      <c r="Q2482" s="198">
        <f t="shared" si="211"/>
        <v>43118</v>
      </c>
      <c r="R2482" s="181" t="str">
        <f t="shared" ca="1" si="212"/>
        <v>EXPIRED</v>
      </c>
      <c r="S2482" s="1319" t="s">
        <v>4046</v>
      </c>
      <c r="T2482" s="904">
        <v>44311</v>
      </c>
      <c r="U2482" s="1329">
        <v>44311</v>
      </c>
      <c r="V2482" s="904" t="s">
        <v>24</v>
      </c>
      <c r="W2482" s="136" t="s">
        <v>24</v>
      </c>
      <c r="X2482" s="200"/>
      <c r="Y2482" s="201"/>
      <c r="Z2482" s="202"/>
      <c r="AA2482" s="216" t="s">
        <v>3077</v>
      </c>
      <c r="AB2482" s="1314"/>
      <c r="AC2482" s="1319"/>
      <c r="AD2482" s="1319"/>
      <c r="AE2482" s="1319"/>
      <c r="AF2482" s="1319"/>
      <c r="AG2482" s="375"/>
      <c r="AH2482" s="350"/>
      <c r="AI2482" s="244" t="str">
        <f t="shared" si="214"/>
        <v>HINO 285 JD/TI</v>
      </c>
      <c r="AJ2482" s="1315">
        <f t="shared" si="213"/>
        <v>43461</v>
      </c>
      <c r="AK2482" s="472" t="s">
        <v>24</v>
      </c>
      <c r="AL2482" s="670">
        <v>43457</v>
      </c>
      <c r="AM2482" s="230"/>
      <c r="AN2482" s="232"/>
      <c r="AO2482" s="232"/>
      <c r="AP2482" s="230"/>
      <c r="AQ2482" s="462" t="s">
        <v>3094</v>
      </c>
      <c r="AR2482" s="230"/>
      <c r="AS2482" s="230"/>
      <c r="AT2482" s="230"/>
      <c r="AU2482" s="230"/>
      <c r="AV2482" s="885"/>
      <c r="AW2482" s="885"/>
      <c r="AX2482" s="885"/>
      <c r="AY2482" s="885"/>
      <c r="AZ2482" s="177"/>
    </row>
    <row r="2483" spans="1:60" ht="15" customHeight="1">
      <c r="B2483" s="1310">
        <v>2477</v>
      </c>
      <c r="C2483" s="548" t="s">
        <v>3558</v>
      </c>
      <c r="D2483" s="757" t="s">
        <v>230</v>
      </c>
      <c r="E2483" s="557" t="s">
        <v>222</v>
      </c>
      <c r="F2483" s="509" t="s">
        <v>3559</v>
      </c>
      <c r="G2483" s="509" t="s">
        <v>129</v>
      </c>
      <c r="H2483" s="1176" t="s">
        <v>3560</v>
      </c>
      <c r="I2483" s="1448">
        <v>31187</v>
      </c>
      <c r="J2483" s="903">
        <f t="shared" ca="1" si="215"/>
        <v>37</v>
      </c>
      <c r="K2483" s="543" t="s">
        <v>493</v>
      </c>
      <c r="L2483" s="544">
        <v>850514231516</v>
      </c>
      <c r="M2483" s="752" t="s">
        <v>3561</v>
      </c>
      <c r="N2483" s="532">
        <v>43461</v>
      </c>
      <c r="O2483" s="1330">
        <v>42743</v>
      </c>
      <c r="P2483" s="472" t="s">
        <v>24</v>
      </c>
      <c r="Q2483" s="198">
        <f t="shared" si="211"/>
        <v>43108</v>
      </c>
      <c r="R2483" s="181" t="s">
        <v>12172</v>
      </c>
      <c r="S2483" s="1319" t="s">
        <v>4047</v>
      </c>
      <c r="T2483" s="904">
        <v>44336</v>
      </c>
      <c r="U2483" s="1329">
        <v>44336</v>
      </c>
      <c r="V2483" s="904" t="s">
        <v>24</v>
      </c>
      <c r="W2483" s="136" t="s">
        <v>24</v>
      </c>
      <c r="X2483" s="200"/>
      <c r="Y2483" s="201"/>
      <c r="Z2483" s="202"/>
      <c r="AA2483" s="1319" t="s">
        <v>3077</v>
      </c>
      <c r="AB2483" s="1314"/>
      <c r="AC2483" s="1319"/>
      <c r="AD2483" s="1319"/>
      <c r="AE2483" s="1319"/>
      <c r="AF2483" s="1319"/>
      <c r="AG2483" s="375"/>
      <c r="AH2483" s="350"/>
      <c r="AI2483" s="244" t="str">
        <f t="shared" si="214"/>
        <v>HINO 285 JD/TI</v>
      </c>
      <c r="AJ2483" s="209">
        <f t="shared" si="213"/>
        <v>43461</v>
      </c>
      <c r="AK2483" s="592">
        <v>43973</v>
      </c>
      <c r="AL2483" s="614">
        <v>43457</v>
      </c>
      <c r="AM2483" s="230"/>
      <c r="AN2483" s="232"/>
      <c r="AO2483" s="232"/>
      <c r="AP2483" s="230"/>
      <c r="AQ2483" s="1231" t="s">
        <v>3094</v>
      </c>
      <c r="AR2483" s="230"/>
      <c r="AS2483" s="230"/>
      <c r="AT2483" s="230"/>
      <c r="AU2483" s="230"/>
      <c r="AV2483" s="885"/>
      <c r="AW2483" s="885"/>
      <c r="AX2483" s="885"/>
      <c r="AY2483" s="885"/>
      <c r="AZ2483" s="177"/>
    </row>
    <row r="2484" spans="1:60" ht="15" customHeight="1">
      <c r="B2484" s="1310">
        <v>2478</v>
      </c>
      <c r="C2484" s="745" t="s">
        <v>3562</v>
      </c>
      <c r="D2484" s="757" t="s">
        <v>230</v>
      </c>
      <c r="E2484" s="531" t="s">
        <v>222</v>
      </c>
      <c r="F2484" s="509" t="s">
        <v>3563</v>
      </c>
      <c r="G2484" s="509" t="s">
        <v>129</v>
      </c>
      <c r="H2484" s="1176" t="s">
        <v>3564</v>
      </c>
      <c r="I2484" s="1448">
        <v>30876</v>
      </c>
      <c r="J2484" s="903">
        <f t="shared" ca="1" si="215"/>
        <v>38</v>
      </c>
      <c r="K2484" s="543" t="s">
        <v>494</v>
      </c>
      <c r="L2484" s="544">
        <v>17233170100500</v>
      </c>
      <c r="M2484" s="752">
        <v>44817</v>
      </c>
      <c r="N2484" s="532">
        <v>43461</v>
      </c>
      <c r="O2484" s="1330">
        <v>42763</v>
      </c>
      <c r="P2484" s="472" t="s">
        <v>24</v>
      </c>
      <c r="Q2484" s="198">
        <f t="shared" si="211"/>
        <v>43128</v>
      </c>
      <c r="R2484" s="181" t="str">
        <f t="shared" ref="R2484:R2547" ca="1" si="216">IF(OR(O2484="",O2484="-"),"TIDAK MCU",IF(Q2484&gt;TODAY(),"BERLAKU","EXPIRED"))</f>
        <v>EXPIRED</v>
      </c>
      <c r="S2484" s="1319" t="s">
        <v>4048</v>
      </c>
      <c r="T2484" s="904">
        <v>44390</v>
      </c>
      <c r="U2484" s="887">
        <v>44390</v>
      </c>
      <c r="V2484" s="904" t="s">
        <v>24</v>
      </c>
      <c r="W2484" s="136" t="s">
        <v>24</v>
      </c>
      <c r="X2484" s="200"/>
      <c r="Y2484" s="201"/>
      <c r="Z2484" s="202"/>
      <c r="AA2484" s="1319" t="s">
        <v>3077</v>
      </c>
      <c r="AB2484" s="1314"/>
      <c r="AC2484" s="1319"/>
      <c r="AD2484" s="1319"/>
      <c r="AE2484" s="1319"/>
      <c r="AF2484" s="1319"/>
      <c r="AG2484" s="375"/>
      <c r="AH2484" s="350"/>
      <c r="AI2484" s="244" t="str">
        <f t="shared" si="214"/>
        <v>HINO 285 JD/TI</v>
      </c>
      <c r="AJ2484" s="209">
        <f t="shared" si="213"/>
        <v>43461</v>
      </c>
      <c r="AK2484" s="472" t="s">
        <v>24</v>
      </c>
      <c r="AL2484" s="670">
        <v>43457</v>
      </c>
      <c r="AM2484" s="230"/>
      <c r="AN2484" s="232"/>
      <c r="AO2484" s="232"/>
      <c r="AP2484" s="230"/>
      <c r="AQ2484" s="1231" t="s">
        <v>3094</v>
      </c>
      <c r="AR2484" s="230"/>
      <c r="AS2484" s="230"/>
      <c r="AT2484" s="230"/>
      <c r="AU2484" s="230"/>
      <c r="AV2484" s="885"/>
      <c r="AW2484" s="885"/>
      <c r="AX2484" s="885"/>
      <c r="AY2484" s="885"/>
      <c r="AZ2484" s="177"/>
    </row>
    <row r="2485" spans="1:60" ht="15" customHeight="1">
      <c r="B2485" s="1310">
        <v>2479</v>
      </c>
      <c r="C2485" s="548" t="s">
        <v>3565</v>
      </c>
      <c r="D2485" s="757" t="s">
        <v>230</v>
      </c>
      <c r="E2485" s="557" t="s">
        <v>222</v>
      </c>
      <c r="F2485" s="509" t="s">
        <v>3566</v>
      </c>
      <c r="G2485" s="509" t="s">
        <v>129</v>
      </c>
      <c r="H2485" s="1176" t="s">
        <v>3567</v>
      </c>
      <c r="I2485" s="1448">
        <v>32646</v>
      </c>
      <c r="J2485" s="231">
        <f t="shared" ca="1" si="215"/>
        <v>33</v>
      </c>
      <c r="K2485" s="543" t="s">
        <v>493</v>
      </c>
      <c r="L2485" s="544">
        <v>810619380446</v>
      </c>
      <c r="M2485" s="752" t="s">
        <v>3568</v>
      </c>
      <c r="N2485" s="532">
        <v>43461</v>
      </c>
      <c r="O2485" s="1330">
        <v>42747</v>
      </c>
      <c r="P2485" s="472" t="s">
        <v>24</v>
      </c>
      <c r="Q2485" s="198">
        <f t="shared" si="211"/>
        <v>43112</v>
      </c>
      <c r="R2485" s="181" t="str">
        <f t="shared" ca="1" si="216"/>
        <v>EXPIRED</v>
      </c>
      <c r="S2485" s="1319" t="s">
        <v>4049</v>
      </c>
      <c r="T2485" s="904">
        <v>44334</v>
      </c>
      <c r="U2485" s="887">
        <v>44334</v>
      </c>
      <c r="V2485" s="904" t="s">
        <v>24</v>
      </c>
      <c r="W2485" s="136" t="s">
        <v>24</v>
      </c>
      <c r="X2485" s="200"/>
      <c r="Y2485" s="201"/>
      <c r="Z2485" s="202"/>
      <c r="AA2485" s="1319" t="s">
        <v>3077</v>
      </c>
      <c r="AB2485" s="1314"/>
      <c r="AC2485" s="1319"/>
      <c r="AD2485" s="1319"/>
      <c r="AE2485" s="1319"/>
      <c r="AF2485" s="1319"/>
      <c r="AG2485" s="375"/>
      <c r="AH2485" s="350"/>
      <c r="AI2485" s="244" t="str">
        <f t="shared" si="214"/>
        <v>HINO 285 JD/TI</v>
      </c>
      <c r="AJ2485" s="209">
        <f t="shared" si="213"/>
        <v>43461</v>
      </c>
      <c r="AK2485" s="592">
        <v>43977</v>
      </c>
      <c r="AL2485" s="614">
        <v>43457</v>
      </c>
      <c r="AM2485" s="230"/>
      <c r="AN2485" s="232"/>
      <c r="AO2485" s="232"/>
      <c r="AP2485" s="230"/>
      <c r="AQ2485" s="1231" t="s">
        <v>3094</v>
      </c>
      <c r="AR2485" s="230"/>
      <c r="AS2485" s="230"/>
      <c r="AT2485" s="230"/>
      <c r="AU2485" s="230"/>
      <c r="AV2485" s="177"/>
      <c r="AW2485" s="177"/>
      <c r="AX2485" s="177"/>
      <c r="AY2485" s="177"/>
      <c r="AZ2485" s="177"/>
    </row>
    <row r="2486" spans="1:60" s="2186" customFormat="1" ht="15" customHeight="1">
      <c r="A2486" s="160"/>
      <c r="B2486" s="1310">
        <v>2480</v>
      </c>
      <c r="C2486" s="548" t="s">
        <v>3569</v>
      </c>
      <c r="D2486" s="757" t="s">
        <v>230</v>
      </c>
      <c r="E2486" s="531" t="s">
        <v>222</v>
      </c>
      <c r="F2486" s="509" t="s">
        <v>3570</v>
      </c>
      <c r="G2486" s="509" t="s">
        <v>129</v>
      </c>
      <c r="H2486" s="1176" t="s">
        <v>3571</v>
      </c>
      <c r="I2486" s="1448">
        <v>30784</v>
      </c>
      <c r="J2486" s="903">
        <f t="shared" ca="1" si="215"/>
        <v>38</v>
      </c>
      <c r="K2486" s="543" t="s">
        <v>493</v>
      </c>
      <c r="L2486" s="544">
        <v>840414330704</v>
      </c>
      <c r="M2486" s="752">
        <v>45028</v>
      </c>
      <c r="N2486" s="532">
        <v>43461</v>
      </c>
      <c r="O2486" s="1330">
        <v>42742</v>
      </c>
      <c r="P2486" s="472" t="s">
        <v>24</v>
      </c>
      <c r="Q2486" s="198">
        <f t="shared" si="211"/>
        <v>43107</v>
      </c>
      <c r="R2486" s="181" t="str">
        <f t="shared" ca="1" si="216"/>
        <v>EXPIRED</v>
      </c>
      <c r="S2486" s="1319" t="s">
        <v>4050</v>
      </c>
      <c r="T2486" s="904">
        <v>44298</v>
      </c>
      <c r="U2486" s="887">
        <v>44298</v>
      </c>
      <c r="V2486" s="904" t="s">
        <v>24</v>
      </c>
      <c r="W2486" s="136" t="s">
        <v>24</v>
      </c>
      <c r="X2486" s="200"/>
      <c r="Y2486" s="201"/>
      <c r="Z2486" s="202"/>
      <c r="AA2486" s="216" t="s">
        <v>100</v>
      </c>
      <c r="AB2486" s="216" t="s">
        <v>3077</v>
      </c>
      <c r="AC2486" s="1319" t="s">
        <v>13586</v>
      </c>
      <c r="AD2486" s="1319"/>
      <c r="AE2486" s="1319"/>
      <c r="AF2486" s="1319"/>
      <c r="AG2486" s="375"/>
      <c r="AH2486" s="350"/>
      <c r="AI2486" s="244" t="str">
        <f t="shared" si="214"/>
        <v>LIGHT VEHICLEHINO 285 JD/TISC P360 - SC P460</v>
      </c>
      <c r="AJ2486" s="209">
        <f t="shared" si="213"/>
        <v>43461</v>
      </c>
      <c r="AK2486" s="592">
        <v>44138</v>
      </c>
      <c r="AL2486" s="614">
        <v>44138</v>
      </c>
      <c r="AM2486" s="230"/>
      <c r="AN2486" s="232"/>
      <c r="AO2486" s="232"/>
      <c r="AP2486" s="230"/>
      <c r="AQ2486" s="1231" t="s">
        <v>3094</v>
      </c>
      <c r="AR2486" s="230"/>
      <c r="AS2486" s="230"/>
      <c r="AT2486" s="230"/>
      <c r="AU2486" s="230"/>
      <c r="AV2486" s="885"/>
      <c r="AW2486" s="885"/>
      <c r="AX2486" s="885"/>
      <c r="AY2486" s="885"/>
      <c r="AZ2486" s="885"/>
      <c r="BA2486" s="1206"/>
      <c r="BB2486" s="1206"/>
      <c r="BC2486" s="1206"/>
      <c r="BD2486" s="1206"/>
      <c r="BE2486" s="1206"/>
      <c r="BF2486" s="1206"/>
      <c r="BG2486" s="1206"/>
      <c r="BH2486" s="1206"/>
    </row>
    <row r="2487" spans="1:60" ht="15" customHeight="1">
      <c r="B2487" s="1310">
        <v>2481</v>
      </c>
      <c r="C2487" s="745" t="s">
        <v>3572</v>
      </c>
      <c r="D2487" s="757" t="s">
        <v>230</v>
      </c>
      <c r="E2487" s="531" t="s">
        <v>222</v>
      </c>
      <c r="F2487" s="509" t="s">
        <v>3573</v>
      </c>
      <c r="G2487" s="509" t="s">
        <v>129</v>
      </c>
      <c r="H2487" s="1176" t="s">
        <v>3574</v>
      </c>
      <c r="I2487" s="1448">
        <v>27079</v>
      </c>
      <c r="J2487" s="903">
        <f t="shared" ca="1" si="215"/>
        <v>48</v>
      </c>
      <c r="K2487" s="543" t="s">
        <v>494</v>
      </c>
      <c r="L2487" s="544">
        <v>740214460578</v>
      </c>
      <c r="M2487" s="752">
        <v>44246</v>
      </c>
      <c r="N2487" s="532">
        <v>43461</v>
      </c>
      <c r="O2487" s="1330">
        <v>42742</v>
      </c>
      <c r="P2487" s="472" t="s">
        <v>24</v>
      </c>
      <c r="Q2487" s="198">
        <f t="shared" si="211"/>
        <v>43107</v>
      </c>
      <c r="R2487" s="181" t="str">
        <f t="shared" ca="1" si="216"/>
        <v>EXPIRED</v>
      </c>
      <c r="S2487" s="1319" t="s">
        <v>4051</v>
      </c>
      <c r="T2487" s="904">
        <v>44246</v>
      </c>
      <c r="U2487" s="887">
        <v>44246</v>
      </c>
      <c r="V2487" s="1313" t="s">
        <v>24</v>
      </c>
      <c r="W2487" s="136" t="s">
        <v>24</v>
      </c>
      <c r="X2487" s="200"/>
      <c r="Y2487" s="201"/>
      <c r="Z2487" s="202"/>
      <c r="AA2487" s="216" t="s">
        <v>3077</v>
      </c>
      <c r="AB2487" s="1319"/>
      <c r="AC2487" s="1319"/>
      <c r="AD2487" s="1319"/>
      <c r="AE2487" s="1319"/>
      <c r="AF2487" s="1319"/>
      <c r="AG2487" s="375"/>
      <c r="AH2487" s="350"/>
      <c r="AI2487" s="244" t="str">
        <f t="shared" si="214"/>
        <v>HINO 285 JD/TI</v>
      </c>
      <c r="AJ2487" s="209">
        <f t="shared" si="213"/>
        <v>43461</v>
      </c>
      <c r="AK2487" s="472" t="s">
        <v>24</v>
      </c>
      <c r="AL2487" s="670">
        <v>43457</v>
      </c>
      <c r="AM2487" s="230"/>
      <c r="AN2487" s="232"/>
      <c r="AO2487" s="232"/>
      <c r="AP2487" s="230"/>
      <c r="AQ2487" s="1231" t="s">
        <v>3094</v>
      </c>
      <c r="AR2487" s="230"/>
      <c r="AS2487" s="230"/>
      <c r="AT2487" s="230"/>
      <c r="AU2487" s="230"/>
      <c r="AV2487" s="885"/>
      <c r="AW2487" s="885"/>
      <c r="AX2487" s="885"/>
      <c r="AY2487" s="885"/>
      <c r="AZ2487" s="177"/>
    </row>
    <row r="2488" spans="1:60" ht="15" customHeight="1">
      <c r="B2488" s="1310">
        <v>2482</v>
      </c>
      <c r="C2488" s="879" t="s">
        <v>3575</v>
      </c>
      <c r="D2488" s="757" t="s">
        <v>230</v>
      </c>
      <c r="E2488" s="531" t="s">
        <v>222</v>
      </c>
      <c r="F2488" s="509" t="s">
        <v>11986</v>
      </c>
      <c r="G2488" s="509" t="s">
        <v>129</v>
      </c>
      <c r="H2488" s="929" t="s">
        <v>24</v>
      </c>
      <c r="I2488" s="1448">
        <v>31146</v>
      </c>
      <c r="J2488" s="231">
        <f t="shared" ca="1" si="215"/>
        <v>37</v>
      </c>
      <c r="K2488" s="758" t="s">
        <v>494</v>
      </c>
      <c r="L2488" s="544">
        <v>850917180284</v>
      </c>
      <c r="M2488" s="752">
        <v>45539</v>
      </c>
      <c r="N2488" s="579" t="s">
        <v>24</v>
      </c>
      <c r="O2488" s="1311"/>
      <c r="P2488" s="472" t="s">
        <v>24</v>
      </c>
      <c r="Q2488" s="198" t="str">
        <f t="shared" si="211"/>
        <v>-</v>
      </c>
      <c r="R2488" s="181" t="str">
        <f t="shared" ca="1" si="216"/>
        <v>TIDAK MCU</v>
      </c>
      <c r="S2488" s="1319" t="s">
        <v>4052</v>
      </c>
      <c r="T2488" s="904">
        <v>44295</v>
      </c>
      <c r="U2488" s="887">
        <v>44295</v>
      </c>
      <c r="V2488" s="904" t="s">
        <v>24</v>
      </c>
      <c r="W2488" s="136" t="s">
        <v>24</v>
      </c>
      <c r="X2488" s="200"/>
      <c r="Y2488" s="201"/>
      <c r="Z2488" s="202"/>
      <c r="AA2488" s="216" t="s">
        <v>3077</v>
      </c>
      <c r="AB2488" s="1319" t="s">
        <v>24</v>
      </c>
      <c r="AC2488" s="1319"/>
      <c r="AD2488" s="1319"/>
      <c r="AE2488" s="1319"/>
      <c r="AF2488" s="1319"/>
      <c r="AG2488" s="375"/>
      <c r="AH2488" s="350"/>
      <c r="AI2488" s="244" t="str">
        <f t="shared" si="214"/>
        <v>HINO 285 JD/TI-</v>
      </c>
      <c r="AJ2488" s="209" t="str">
        <f t="shared" si="213"/>
        <v>-</v>
      </c>
      <c r="AK2488" s="217" t="s">
        <v>24</v>
      </c>
      <c r="AL2488" s="614" t="s">
        <v>24</v>
      </c>
      <c r="AM2488" s="230"/>
      <c r="AN2488" s="232"/>
      <c r="AO2488" s="232"/>
      <c r="AP2488" s="230"/>
      <c r="AQ2488" s="1231" t="s">
        <v>3094</v>
      </c>
      <c r="AR2488" s="230"/>
      <c r="AS2488" s="230"/>
      <c r="AT2488" s="230"/>
      <c r="AU2488" s="230"/>
      <c r="AV2488" s="177"/>
      <c r="AW2488" s="177"/>
      <c r="AX2488" s="177"/>
      <c r="AY2488" s="177"/>
      <c r="AZ2488" s="177"/>
    </row>
    <row r="2489" spans="1:60" ht="15" customHeight="1">
      <c r="B2489" s="1310">
        <v>2483</v>
      </c>
      <c r="C2489" s="548" t="s">
        <v>3576</v>
      </c>
      <c r="D2489" s="557" t="s">
        <v>230</v>
      </c>
      <c r="E2489" s="531" t="s">
        <v>222</v>
      </c>
      <c r="F2489" s="509" t="s">
        <v>3577</v>
      </c>
      <c r="G2489" s="509" t="s">
        <v>129</v>
      </c>
      <c r="H2489" s="1369" t="s">
        <v>3578</v>
      </c>
      <c r="I2489" s="1448">
        <v>28032</v>
      </c>
      <c r="J2489" s="903">
        <f t="shared" ca="1" si="215"/>
        <v>46</v>
      </c>
      <c r="K2489" s="543" t="s">
        <v>493</v>
      </c>
      <c r="L2489" s="544">
        <v>760914590674</v>
      </c>
      <c r="M2489" s="752">
        <v>45181</v>
      </c>
      <c r="N2489" s="532">
        <v>42961</v>
      </c>
      <c r="O2489" s="1330">
        <v>43294</v>
      </c>
      <c r="P2489" s="472" t="s">
        <v>24</v>
      </c>
      <c r="Q2489" s="198">
        <f t="shared" si="211"/>
        <v>43659</v>
      </c>
      <c r="R2489" s="181" t="str">
        <f t="shared" ca="1" si="216"/>
        <v>EXPIRED</v>
      </c>
      <c r="S2489" s="1319" t="s">
        <v>4053</v>
      </c>
      <c r="T2489" s="904">
        <v>44468</v>
      </c>
      <c r="U2489" s="1330">
        <v>44468</v>
      </c>
      <c r="V2489" s="904" t="s">
        <v>24</v>
      </c>
      <c r="W2489" s="136" t="s">
        <v>24</v>
      </c>
      <c r="X2489" s="200"/>
      <c r="Y2489" s="201"/>
      <c r="Z2489" s="202"/>
      <c r="AA2489" s="216" t="s">
        <v>3077</v>
      </c>
      <c r="AB2489" s="1319"/>
      <c r="AC2489" s="1319"/>
      <c r="AD2489" s="1319"/>
      <c r="AE2489" s="1319"/>
      <c r="AF2489" s="1319"/>
      <c r="AG2489" s="375"/>
      <c r="AH2489" s="350"/>
      <c r="AI2489" s="244" t="str">
        <f t="shared" si="214"/>
        <v>HINO 285 JD/TI</v>
      </c>
      <c r="AJ2489" s="209">
        <f t="shared" si="213"/>
        <v>42961</v>
      </c>
      <c r="AK2489" s="592">
        <v>44088</v>
      </c>
      <c r="AL2489" s="614" t="s">
        <v>3233</v>
      </c>
      <c r="AM2489" s="230"/>
      <c r="AN2489" s="232"/>
      <c r="AO2489" s="232"/>
      <c r="AP2489" s="230"/>
      <c r="AQ2489" s="1231" t="s">
        <v>3094</v>
      </c>
      <c r="AR2489" s="230"/>
      <c r="AS2489" s="230"/>
      <c r="AT2489" s="230"/>
      <c r="AU2489" s="230"/>
      <c r="AV2489" s="885"/>
      <c r="AW2489" s="885"/>
      <c r="AX2489" s="885"/>
      <c r="AY2489" s="885"/>
      <c r="AZ2489" s="885"/>
    </row>
    <row r="2490" spans="1:60" ht="15" customHeight="1">
      <c r="B2490" s="1310">
        <v>2484</v>
      </c>
      <c r="C2490" s="548" t="s">
        <v>3579</v>
      </c>
      <c r="D2490" s="557" t="s">
        <v>230</v>
      </c>
      <c r="E2490" s="531" t="s">
        <v>222</v>
      </c>
      <c r="F2490" s="509" t="s">
        <v>3580</v>
      </c>
      <c r="G2490" s="509" t="s">
        <v>129</v>
      </c>
      <c r="H2490" s="542" t="s">
        <v>3581</v>
      </c>
      <c r="I2490" s="1448">
        <v>28241</v>
      </c>
      <c r="J2490" s="903">
        <f t="shared" ca="1" si="215"/>
        <v>45</v>
      </c>
      <c r="K2490" s="543" t="s">
        <v>493</v>
      </c>
      <c r="L2490" s="544">
        <v>14217704000036</v>
      </c>
      <c r="M2490" s="752">
        <v>45727</v>
      </c>
      <c r="N2490" s="532">
        <v>43461</v>
      </c>
      <c r="O2490" s="1330">
        <v>42746</v>
      </c>
      <c r="P2490" s="472" t="s">
        <v>24</v>
      </c>
      <c r="Q2490" s="198">
        <f t="shared" ref="Q2490:Q2553" si="217">IF(OR(O2490="-",O2490=""),"-",O2490+365)</f>
        <v>43111</v>
      </c>
      <c r="R2490" s="181" t="str">
        <f t="shared" ca="1" si="216"/>
        <v>EXPIRED</v>
      </c>
      <c r="S2490" s="1319" t="s">
        <v>4054</v>
      </c>
      <c r="T2490" s="904">
        <v>44312</v>
      </c>
      <c r="U2490" s="887">
        <v>44312</v>
      </c>
      <c r="V2490" s="904" t="s">
        <v>24</v>
      </c>
      <c r="W2490" s="136" t="s">
        <v>24</v>
      </c>
      <c r="X2490" s="200"/>
      <c r="Y2490" s="201"/>
      <c r="Z2490" s="202"/>
      <c r="AA2490" s="216" t="s">
        <v>3077</v>
      </c>
      <c r="AB2490" s="1319" t="s">
        <v>24</v>
      </c>
      <c r="AC2490" s="1319"/>
      <c r="AD2490" s="1319"/>
      <c r="AE2490" s="1319"/>
      <c r="AF2490" s="1319"/>
      <c r="AG2490" s="375"/>
      <c r="AH2490" s="350"/>
      <c r="AI2490" s="244" t="str">
        <f t="shared" si="214"/>
        <v>HINO 285 JD/TI-</v>
      </c>
      <c r="AJ2490" s="209">
        <f t="shared" ref="AJ2490:AJ2553" si="218">N2490</f>
        <v>43461</v>
      </c>
      <c r="AK2490" s="592" t="s">
        <v>24</v>
      </c>
      <c r="AL2490" s="614">
        <v>43457</v>
      </c>
      <c r="AM2490" s="230"/>
      <c r="AN2490" s="232"/>
      <c r="AO2490" s="232"/>
      <c r="AP2490" s="230"/>
      <c r="AQ2490" s="1231" t="s">
        <v>3094</v>
      </c>
      <c r="AR2490" s="230"/>
      <c r="AS2490" s="230"/>
      <c r="AT2490" s="230"/>
      <c r="AU2490" s="230"/>
      <c r="AV2490" s="885"/>
      <c r="AW2490" s="885"/>
      <c r="AX2490" s="885"/>
      <c r="AY2490" s="885"/>
      <c r="AZ2490" s="885"/>
    </row>
    <row r="2491" spans="1:60" ht="15" customHeight="1">
      <c r="B2491" s="1310">
        <v>2485</v>
      </c>
      <c r="C2491" s="548" t="s">
        <v>3582</v>
      </c>
      <c r="D2491" s="557" t="s">
        <v>230</v>
      </c>
      <c r="E2491" s="531" t="s">
        <v>222</v>
      </c>
      <c r="F2491" s="509" t="s">
        <v>3583</v>
      </c>
      <c r="G2491" s="509" t="s">
        <v>129</v>
      </c>
      <c r="H2491" s="1670" t="s">
        <v>3584</v>
      </c>
      <c r="I2491" s="1448">
        <v>27092</v>
      </c>
      <c r="J2491" s="231">
        <f t="shared" ca="1" si="215"/>
        <v>48</v>
      </c>
      <c r="K2491" s="543" t="s">
        <v>493</v>
      </c>
      <c r="L2491" s="544">
        <v>7403154600003</v>
      </c>
      <c r="M2491" s="752">
        <v>45355</v>
      </c>
      <c r="N2491" s="532">
        <v>43461</v>
      </c>
      <c r="O2491" s="1330">
        <v>42744</v>
      </c>
      <c r="P2491" s="472" t="s">
        <v>24</v>
      </c>
      <c r="Q2491" s="198">
        <f t="shared" si="217"/>
        <v>43109</v>
      </c>
      <c r="R2491" s="181" t="str">
        <f t="shared" ca="1" si="216"/>
        <v>EXPIRED</v>
      </c>
      <c r="S2491" s="1319" t="s">
        <v>4055</v>
      </c>
      <c r="T2491" s="904">
        <v>44259</v>
      </c>
      <c r="U2491" s="1329">
        <v>44259</v>
      </c>
      <c r="V2491" s="904" t="s">
        <v>24</v>
      </c>
      <c r="W2491" s="136" t="s">
        <v>24</v>
      </c>
      <c r="X2491" s="200"/>
      <c r="Y2491" s="201"/>
      <c r="Z2491" s="202"/>
      <c r="AA2491" s="216" t="s">
        <v>3077</v>
      </c>
      <c r="AB2491" s="1319"/>
      <c r="AC2491" s="1319"/>
      <c r="AD2491" s="1319"/>
      <c r="AE2491" s="1319"/>
      <c r="AF2491" s="1319"/>
      <c r="AG2491" s="375"/>
      <c r="AH2491" s="350"/>
      <c r="AI2491" s="244" t="str">
        <f t="shared" si="214"/>
        <v>HINO 285 JD/TI</v>
      </c>
      <c r="AJ2491" s="209">
        <f t="shared" si="218"/>
        <v>43461</v>
      </c>
      <c r="AK2491" s="472" t="s">
        <v>24</v>
      </c>
      <c r="AL2491" s="670">
        <v>43457</v>
      </c>
      <c r="AM2491" s="230"/>
      <c r="AN2491" s="232"/>
      <c r="AO2491" s="232"/>
      <c r="AP2491" s="230" t="s">
        <v>24</v>
      </c>
      <c r="AQ2491" s="462" t="s">
        <v>3094</v>
      </c>
      <c r="AR2491" s="230"/>
      <c r="AS2491" s="230"/>
      <c r="AT2491" s="230"/>
      <c r="AU2491" s="230"/>
      <c r="AV2491" s="177"/>
      <c r="AW2491" s="177"/>
      <c r="AX2491" s="177"/>
      <c r="AY2491" s="177"/>
      <c r="AZ2491" s="885"/>
    </row>
    <row r="2492" spans="1:60" ht="15" customHeight="1">
      <c r="B2492" s="1310">
        <v>2486</v>
      </c>
      <c r="C2492" s="751" t="s">
        <v>3585</v>
      </c>
      <c r="D2492" s="1431" t="s">
        <v>230</v>
      </c>
      <c r="E2492" s="531" t="s">
        <v>222</v>
      </c>
      <c r="F2492" s="509" t="s">
        <v>3586</v>
      </c>
      <c r="G2492" s="509" t="s">
        <v>129</v>
      </c>
      <c r="H2492" s="542" t="s">
        <v>3587</v>
      </c>
      <c r="I2492" s="1448">
        <v>33302</v>
      </c>
      <c r="J2492" s="903">
        <f t="shared" ca="1" si="215"/>
        <v>31</v>
      </c>
      <c r="K2492" s="543" t="s">
        <v>493</v>
      </c>
      <c r="L2492" s="544">
        <v>9103324601117</v>
      </c>
      <c r="M2492" s="752">
        <v>44990</v>
      </c>
      <c r="N2492" s="532">
        <v>43461</v>
      </c>
      <c r="O2492" s="1330">
        <v>42751</v>
      </c>
      <c r="P2492" s="472" t="s">
        <v>24</v>
      </c>
      <c r="Q2492" s="198">
        <f t="shared" si="217"/>
        <v>43116</v>
      </c>
      <c r="R2492" s="181" t="str">
        <f t="shared" ca="1" si="216"/>
        <v>EXPIRED</v>
      </c>
      <c r="S2492" s="1319" t="s">
        <v>4056</v>
      </c>
      <c r="T2492" s="904">
        <v>44260</v>
      </c>
      <c r="U2492" s="887">
        <v>44260</v>
      </c>
      <c r="V2492" s="904" t="s">
        <v>24</v>
      </c>
      <c r="W2492" s="136" t="s">
        <v>24</v>
      </c>
      <c r="X2492" s="200"/>
      <c r="Y2492" s="201"/>
      <c r="Z2492" s="202"/>
      <c r="AA2492" s="216" t="s">
        <v>3077</v>
      </c>
      <c r="AB2492" s="1314" t="s">
        <v>24</v>
      </c>
      <c r="AC2492" s="1319"/>
      <c r="AD2492" s="1319"/>
      <c r="AE2492" s="1319"/>
      <c r="AF2492" s="1319"/>
      <c r="AG2492" s="375"/>
      <c r="AH2492" s="350"/>
      <c r="AI2492" s="244" t="str">
        <f t="shared" si="214"/>
        <v>HINO 285 JD/TI-</v>
      </c>
      <c r="AJ2492" s="209">
        <f t="shared" si="218"/>
        <v>43461</v>
      </c>
      <c r="AK2492" s="472" t="s">
        <v>24</v>
      </c>
      <c r="AL2492" s="670">
        <v>43457</v>
      </c>
      <c r="AM2492" s="230"/>
      <c r="AN2492" s="232"/>
      <c r="AO2492" s="232"/>
      <c r="AP2492" s="230"/>
      <c r="AQ2492" s="243" t="s">
        <v>3094</v>
      </c>
      <c r="AR2492" s="230"/>
      <c r="AS2492" s="230"/>
      <c r="AT2492" s="230"/>
      <c r="AU2492" s="230"/>
      <c r="AV2492" s="885"/>
      <c r="AW2492" s="885"/>
      <c r="AX2492" s="885"/>
      <c r="AY2492" s="885"/>
      <c r="AZ2492" s="177"/>
    </row>
    <row r="2493" spans="1:60" ht="15" customHeight="1">
      <c r="B2493" s="1310">
        <v>2487</v>
      </c>
      <c r="C2493" s="548" t="s">
        <v>956</v>
      </c>
      <c r="D2493" s="557" t="s">
        <v>230</v>
      </c>
      <c r="E2493" s="557" t="s">
        <v>222</v>
      </c>
      <c r="F2493" s="509" t="s">
        <v>3588</v>
      </c>
      <c r="G2493" s="509" t="s">
        <v>129</v>
      </c>
      <c r="H2493" s="542" t="s">
        <v>3589</v>
      </c>
      <c r="I2493" s="1448">
        <v>29723</v>
      </c>
      <c r="J2493" s="903">
        <f t="shared" ca="1" si="215"/>
        <v>41</v>
      </c>
      <c r="K2493" s="543" t="s">
        <v>493</v>
      </c>
      <c r="L2493" s="544">
        <v>810619380446</v>
      </c>
      <c r="M2493" s="752">
        <v>44698</v>
      </c>
      <c r="N2493" s="532">
        <v>43461</v>
      </c>
      <c r="O2493" s="1330">
        <v>42744</v>
      </c>
      <c r="P2493" s="472" t="s">
        <v>24</v>
      </c>
      <c r="Q2493" s="198">
        <f t="shared" si="217"/>
        <v>43109</v>
      </c>
      <c r="R2493" s="181" t="str">
        <f t="shared" ca="1" si="216"/>
        <v>EXPIRED</v>
      </c>
      <c r="S2493" s="1319" t="s">
        <v>4057</v>
      </c>
      <c r="T2493" s="904">
        <v>44333</v>
      </c>
      <c r="U2493" s="1329">
        <v>44333</v>
      </c>
      <c r="V2493" s="904" t="s">
        <v>24</v>
      </c>
      <c r="W2493" s="136" t="s">
        <v>24</v>
      </c>
      <c r="X2493" s="200"/>
      <c r="Y2493" s="201"/>
      <c r="Z2493" s="202"/>
      <c r="AA2493" s="216" t="s">
        <v>3077</v>
      </c>
      <c r="AB2493" s="1319"/>
      <c r="AC2493" s="1319"/>
      <c r="AD2493" s="1319"/>
      <c r="AE2493" s="1319"/>
      <c r="AF2493" s="1319"/>
      <c r="AG2493" s="375"/>
      <c r="AH2493" s="350"/>
      <c r="AI2493" s="244" t="str">
        <f t="shared" si="214"/>
        <v>HINO 285 JD/TI</v>
      </c>
      <c r="AJ2493" s="209">
        <f t="shared" si="218"/>
        <v>43461</v>
      </c>
      <c r="AK2493" s="472">
        <v>43986</v>
      </c>
      <c r="AL2493" s="670">
        <v>43457</v>
      </c>
      <c r="AM2493" s="230"/>
      <c r="AN2493" s="232"/>
      <c r="AO2493" s="232"/>
      <c r="AP2493" s="230"/>
      <c r="AQ2493" s="1231" t="s">
        <v>3094</v>
      </c>
      <c r="AR2493" s="230"/>
      <c r="AS2493" s="230"/>
      <c r="AT2493" s="230"/>
      <c r="AU2493" s="230"/>
      <c r="AV2493" s="885"/>
      <c r="AW2493" s="885"/>
      <c r="AX2493" s="885"/>
      <c r="AY2493" s="885"/>
      <c r="AZ2493" s="177"/>
    </row>
    <row r="2494" spans="1:60" ht="15" customHeight="1">
      <c r="A2494" s="1298"/>
      <c r="B2494" s="1310">
        <v>2488</v>
      </c>
      <c r="C2494" s="1502" t="s">
        <v>3336</v>
      </c>
      <c r="D2494" s="1570" t="s">
        <v>230</v>
      </c>
      <c r="E2494" s="1570" t="s">
        <v>222</v>
      </c>
      <c r="F2494" s="912" t="s">
        <v>3590</v>
      </c>
      <c r="G2494" s="912" t="s">
        <v>129</v>
      </c>
      <c r="H2494" s="1650" t="s">
        <v>3591</v>
      </c>
      <c r="I2494" s="1726">
        <v>30353</v>
      </c>
      <c r="J2494" s="445">
        <f t="shared" ca="1" si="215"/>
        <v>39</v>
      </c>
      <c r="K2494" s="1807" t="s">
        <v>494</v>
      </c>
      <c r="L2494" s="1838">
        <v>830214570669</v>
      </c>
      <c r="M2494" s="1879">
        <v>44598</v>
      </c>
      <c r="N2494" s="1776">
        <v>43461</v>
      </c>
      <c r="O2494" s="446">
        <v>43083</v>
      </c>
      <c r="P2494" s="909" t="s">
        <v>24</v>
      </c>
      <c r="Q2494" s="920">
        <f t="shared" si="217"/>
        <v>43448</v>
      </c>
      <c r="R2494" s="919" t="str">
        <f t="shared" ca="1" si="216"/>
        <v>EXPIRED</v>
      </c>
      <c r="S2494" s="445" t="s">
        <v>4058</v>
      </c>
      <c r="T2494" s="446">
        <v>44233</v>
      </c>
      <c r="U2494" s="517">
        <v>44233</v>
      </c>
      <c r="V2494" s="446" t="s">
        <v>24</v>
      </c>
      <c r="W2494" s="446" t="s">
        <v>24</v>
      </c>
      <c r="X2494" s="1492"/>
      <c r="Y2494" s="922"/>
      <c r="Z2494" s="1949"/>
      <c r="AA2494" s="445" t="s">
        <v>3077</v>
      </c>
      <c r="AB2494" s="445"/>
      <c r="AC2494" s="445"/>
      <c r="AD2494" s="445"/>
      <c r="AE2494" s="445"/>
      <c r="AF2494" s="445"/>
      <c r="AG2494" s="972"/>
      <c r="AH2494" s="1975"/>
      <c r="AI2494" s="244" t="str">
        <f t="shared" si="214"/>
        <v>HINO 285 JD/TI</v>
      </c>
      <c r="AJ2494" s="878">
        <f t="shared" si="218"/>
        <v>43461</v>
      </c>
      <c r="AK2494" s="909" t="s">
        <v>24</v>
      </c>
      <c r="AL2494" s="1990">
        <v>43457</v>
      </c>
      <c r="AM2494" s="877"/>
      <c r="AN2494" s="877"/>
      <c r="AO2494" s="877"/>
      <c r="AP2494" s="877"/>
      <c r="AQ2494" s="2001" t="s">
        <v>6564</v>
      </c>
      <c r="AR2494" s="877"/>
      <c r="AS2494" s="877"/>
      <c r="AT2494" s="877" t="s">
        <v>11598</v>
      </c>
      <c r="AU2494" s="877"/>
      <c r="AV2494" s="458"/>
      <c r="AW2494" s="458"/>
      <c r="AX2494" s="458"/>
      <c r="AY2494" s="458"/>
      <c r="AZ2494" s="177"/>
    </row>
    <row r="2495" spans="1:60" ht="15" customHeight="1">
      <c r="B2495" s="1310">
        <v>2489</v>
      </c>
      <c r="C2495" s="745" t="s">
        <v>3592</v>
      </c>
      <c r="D2495" s="557" t="s">
        <v>230</v>
      </c>
      <c r="E2495" s="531" t="s">
        <v>222</v>
      </c>
      <c r="F2495" s="509" t="s">
        <v>3593</v>
      </c>
      <c r="G2495" s="509" t="s">
        <v>129</v>
      </c>
      <c r="H2495" s="1176" t="s">
        <v>3594</v>
      </c>
      <c r="I2495" s="1448">
        <v>32050</v>
      </c>
      <c r="J2495" s="903">
        <f t="shared" ca="1" si="215"/>
        <v>34</v>
      </c>
      <c r="K2495" s="543" t="s">
        <v>493</v>
      </c>
      <c r="L2495" s="544">
        <v>870419380425</v>
      </c>
      <c r="M2495" s="752">
        <v>44469</v>
      </c>
      <c r="N2495" s="532">
        <v>43461</v>
      </c>
      <c r="O2495" s="1330">
        <v>42748</v>
      </c>
      <c r="P2495" s="472" t="s">
        <v>24</v>
      </c>
      <c r="Q2495" s="198">
        <f t="shared" si="217"/>
        <v>43113</v>
      </c>
      <c r="R2495" s="181" t="str">
        <f t="shared" ca="1" si="216"/>
        <v>EXPIRED</v>
      </c>
      <c r="S2495" s="1319" t="s">
        <v>4059</v>
      </c>
      <c r="T2495" s="904">
        <v>44469</v>
      </c>
      <c r="U2495" s="887">
        <v>44469</v>
      </c>
      <c r="V2495" s="904" t="s">
        <v>24</v>
      </c>
      <c r="W2495" s="136" t="s">
        <v>24</v>
      </c>
      <c r="X2495" s="200"/>
      <c r="Y2495" s="201"/>
      <c r="Z2495" s="202"/>
      <c r="AA2495" s="216" t="s">
        <v>3077</v>
      </c>
      <c r="AB2495" s="1319"/>
      <c r="AC2495" s="1319"/>
      <c r="AD2495" s="1319"/>
      <c r="AE2495" s="1319"/>
      <c r="AF2495" s="1319"/>
      <c r="AG2495" s="375"/>
      <c r="AH2495" s="350"/>
      <c r="AI2495" s="244" t="str">
        <f t="shared" si="214"/>
        <v>HINO 285 JD/TI</v>
      </c>
      <c r="AJ2495" s="209">
        <f t="shared" si="218"/>
        <v>43461</v>
      </c>
      <c r="AK2495" s="472" t="s">
        <v>24</v>
      </c>
      <c r="AL2495" s="670">
        <v>43457</v>
      </c>
      <c r="AM2495" s="230"/>
      <c r="AN2495" s="232"/>
      <c r="AO2495" s="232"/>
      <c r="AP2495" s="230"/>
      <c r="AQ2495" s="1231" t="s">
        <v>3094</v>
      </c>
      <c r="AR2495" s="230"/>
      <c r="AS2495" s="230"/>
      <c r="AT2495" s="230"/>
      <c r="AU2495" s="230"/>
      <c r="AV2495" s="885"/>
      <c r="AW2495" s="885"/>
      <c r="AX2495" s="885"/>
      <c r="AY2495" s="885"/>
      <c r="AZ2495" s="177"/>
    </row>
    <row r="2496" spans="1:60" ht="15" customHeight="1">
      <c r="B2496" s="1310">
        <v>2490</v>
      </c>
      <c r="C2496" s="745" t="s">
        <v>3595</v>
      </c>
      <c r="D2496" s="531" t="s">
        <v>230</v>
      </c>
      <c r="E2496" s="531" t="s">
        <v>222</v>
      </c>
      <c r="F2496" s="509" t="s">
        <v>3596</v>
      </c>
      <c r="G2496" s="509" t="s">
        <v>129</v>
      </c>
      <c r="H2496" s="542" t="s">
        <v>3597</v>
      </c>
      <c r="I2496" s="1448">
        <v>25818</v>
      </c>
      <c r="J2496" s="1314">
        <f t="shared" ca="1" si="215"/>
        <v>52</v>
      </c>
      <c r="K2496" s="1431" t="s">
        <v>494</v>
      </c>
      <c r="L2496" s="1463">
        <v>700917140225</v>
      </c>
      <c r="M2496" s="1448">
        <v>44081</v>
      </c>
      <c r="N2496" s="532">
        <v>43461</v>
      </c>
      <c r="O2496" s="1330">
        <v>42749</v>
      </c>
      <c r="P2496" s="472" t="s">
        <v>24</v>
      </c>
      <c r="Q2496" s="198">
        <f t="shared" si="217"/>
        <v>43114</v>
      </c>
      <c r="R2496" s="181" t="str">
        <f t="shared" ca="1" si="216"/>
        <v>EXPIRED</v>
      </c>
      <c r="S2496" s="1319" t="s">
        <v>4060</v>
      </c>
      <c r="T2496" s="1330">
        <v>44446</v>
      </c>
      <c r="U2496" s="1329">
        <v>44446</v>
      </c>
      <c r="V2496" s="1330" t="s">
        <v>24</v>
      </c>
      <c r="W2496" s="1311" t="s">
        <v>24</v>
      </c>
      <c r="X2496" s="200"/>
      <c r="Y2496" s="201"/>
      <c r="Z2496" s="952"/>
      <c r="AA2496" s="1000" t="s">
        <v>3077</v>
      </c>
      <c r="AB2496" s="369"/>
      <c r="AC2496" s="1319"/>
      <c r="AD2496" s="1319"/>
      <c r="AE2496" s="1319"/>
      <c r="AF2496" s="1319"/>
      <c r="AG2496" s="375"/>
      <c r="AH2496" s="350"/>
      <c r="AI2496" s="244" t="str">
        <f t="shared" si="214"/>
        <v>HINO 285 JD/TI</v>
      </c>
      <c r="AJ2496" s="1315">
        <f t="shared" si="218"/>
        <v>43461</v>
      </c>
      <c r="AK2496" s="472" t="s">
        <v>24</v>
      </c>
      <c r="AL2496" s="670">
        <v>43457</v>
      </c>
      <c r="AM2496" s="230"/>
      <c r="AN2496" s="232"/>
      <c r="AO2496" s="232"/>
      <c r="AP2496" s="230"/>
      <c r="AQ2496" s="1231" t="s">
        <v>3094</v>
      </c>
      <c r="AR2496" s="230"/>
      <c r="AS2496" s="230"/>
      <c r="AT2496" s="230"/>
      <c r="AU2496" s="230"/>
      <c r="AV2496" s="885"/>
      <c r="AW2496" s="885"/>
      <c r="AX2496" s="885"/>
      <c r="AY2496" s="885"/>
      <c r="AZ2496" s="177"/>
    </row>
    <row r="2497" spans="2:60" ht="15" customHeight="1">
      <c r="B2497" s="1310">
        <v>2491</v>
      </c>
      <c r="C2497" s="745" t="s">
        <v>3598</v>
      </c>
      <c r="D2497" s="531" t="s">
        <v>230</v>
      </c>
      <c r="E2497" s="531" t="s">
        <v>222</v>
      </c>
      <c r="F2497" s="509" t="s">
        <v>3599</v>
      </c>
      <c r="G2497" s="509" t="s">
        <v>129</v>
      </c>
      <c r="H2497" s="1369" t="s">
        <v>3600</v>
      </c>
      <c r="I2497" s="1448">
        <v>24659</v>
      </c>
      <c r="J2497" s="903">
        <f t="shared" ca="1" si="215"/>
        <v>55</v>
      </c>
      <c r="K2497" s="543" t="s">
        <v>493</v>
      </c>
      <c r="L2497" s="544">
        <v>860514211878</v>
      </c>
      <c r="M2497" s="545">
        <v>44748</v>
      </c>
      <c r="N2497" s="532">
        <v>43461</v>
      </c>
      <c r="O2497" s="1330">
        <v>42749</v>
      </c>
      <c r="P2497" s="472" t="s">
        <v>24</v>
      </c>
      <c r="Q2497" s="198">
        <f t="shared" si="217"/>
        <v>43114</v>
      </c>
      <c r="R2497" s="181" t="str">
        <f t="shared" ca="1" si="216"/>
        <v>EXPIRED</v>
      </c>
      <c r="S2497" s="1319" t="s">
        <v>4061</v>
      </c>
      <c r="T2497" s="904">
        <v>44383</v>
      </c>
      <c r="U2497" s="1329">
        <v>44383</v>
      </c>
      <c r="V2497" s="904" t="s">
        <v>24</v>
      </c>
      <c r="W2497" s="136" t="s">
        <v>24</v>
      </c>
      <c r="X2497" s="200"/>
      <c r="Y2497" s="201"/>
      <c r="Z2497" s="202"/>
      <c r="AA2497" s="216" t="s">
        <v>3077</v>
      </c>
      <c r="AB2497" s="1319"/>
      <c r="AC2497" s="1319"/>
      <c r="AD2497" s="1319"/>
      <c r="AE2497" s="1319"/>
      <c r="AF2497" s="1319"/>
      <c r="AG2497" s="375"/>
      <c r="AH2497" s="350"/>
      <c r="AI2497" s="244" t="str">
        <f t="shared" si="214"/>
        <v>HINO 285 JD/TI</v>
      </c>
      <c r="AJ2497" s="209">
        <f t="shared" si="218"/>
        <v>43461</v>
      </c>
      <c r="AK2497" s="472" t="s">
        <v>24</v>
      </c>
      <c r="AL2497" s="670">
        <v>43457</v>
      </c>
      <c r="AM2497" s="230"/>
      <c r="AN2497" s="232"/>
      <c r="AO2497" s="232"/>
      <c r="AP2497" s="230"/>
      <c r="AQ2497" s="1231" t="s">
        <v>3094</v>
      </c>
      <c r="AR2497" s="230"/>
      <c r="AS2497" s="230"/>
      <c r="AT2497" s="230"/>
      <c r="AU2497" s="230"/>
      <c r="AV2497" s="885"/>
      <c r="AW2497" s="885"/>
      <c r="AX2497" s="885"/>
      <c r="AY2497" s="885"/>
      <c r="AZ2497" s="885"/>
    </row>
    <row r="2498" spans="2:60" ht="15" customHeight="1">
      <c r="B2498" s="1310">
        <v>2492</v>
      </c>
      <c r="C2498" s="745" t="s">
        <v>3601</v>
      </c>
      <c r="D2498" s="531" t="s">
        <v>230</v>
      </c>
      <c r="E2498" s="531" t="s">
        <v>222</v>
      </c>
      <c r="F2498" s="509" t="s">
        <v>3602</v>
      </c>
      <c r="G2498" s="509" t="s">
        <v>129</v>
      </c>
      <c r="H2498" s="1176" t="s">
        <v>3603</v>
      </c>
      <c r="I2498" s="1448">
        <v>25705</v>
      </c>
      <c r="J2498" s="1314">
        <f t="shared" ca="1" si="215"/>
        <v>52</v>
      </c>
      <c r="K2498" s="1431" t="s">
        <v>493</v>
      </c>
      <c r="L2498" s="1463">
        <v>740114570376</v>
      </c>
      <c r="M2498" s="1448">
        <v>45426</v>
      </c>
      <c r="N2498" s="532">
        <v>43461</v>
      </c>
      <c r="O2498" s="1330">
        <v>42742</v>
      </c>
      <c r="P2498" s="472" t="s">
        <v>24</v>
      </c>
      <c r="Q2498" s="198">
        <f t="shared" si="217"/>
        <v>43107</v>
      </c>
      <c r="R2498" s="181" t="str">
        <f t="shared" ca="1" si="216"/>
        <v>EXPIRED</v>
      </c>
      <c r="S2498" s="1319" t="s">
        <v>4062</v>
      </c>
      <c r="T2498" s="1330">
        <v>44333</v>
      </c>
      <c r="U2498" s="1329">
        <v>44333</v>
      </c>
      <c r="V2498" s="1330" t="s">
        <v>24</v>
      </c>
      <c r="W2498" s="1311" t="s">
        <v>24</v>
      </c>
      <c r="X2498" s="200"/>
      <c r="Y2498" s="201"/>
      <c r="Z2498" s="202"/>
      <c r="AA2498" s="216" t="s">
        <v>3077</v>
      </c>
      <c r="AB2498" s="1319" t="s">
        <v>24</v>
      </c>
      <c r="AC2498" s="1319"/>
      <c r="AD2498" s="1319"/>
      <c r="AE2498" s="1319"/>
      <c r="AF2498" s="1319"/>
      <c r="AG2498" s="375"/>
      <c r="AH2498" s="350"/>
      <c r="AI2498" s="244" t="str">
        <f t="shared" si="214"/>
        <v>HINO 285 JD/TI-</v>
      </c>
      <c r="AJ2498" s="1315">
        <f t="shared" si="218"/>
        <v>43461</v>
      </c>
      <c r="AK2498" s="472" t="s">
        <v>24</v>
      </c>
      <c r="AL2498" s="670">
        <v>43457</v>
      </c>
      <c r="AM2498" s="230"/>
      <c r="AN2498" s="232"/>
      <c r="AO2498" s="232"/>
      <c r="AP2498" s="230"/>
      <c r="AQ2498" s="1231" t="s">
        <v>3094</v>
      </c>
      <c r="AR2498" s="230"/>
      <c r="AS2498" s="230"/>
      <c r="AT2498" s="230"/>
      <c r="AU2498" s="230"/>
      <c r="AV2498" s="885"/>
      <c r="AW2498" s="885"/>
      <c r="AX2498" s="885"/>
      <c r="AY2498" s="885"/>
      <c r="AZ2498" s="458"/>
      <c r="BA2498" s="2186"/>
      <c r="BB2498" s="2186"/>
      <c r="BC2498" s="2186"/>
      <c r="BD2498" s="2186"/>
      <c r="BE2498" s="2186"/>
      <c r="BF2498" s="2186"/>
      <c r="BG2498" s="2186"/>
      <c r="BH2498" s="2186"/>
    </row>
    <row r="2499" spans="2:60" ht="15" customHeight="1">
      <c r="B2499" s="1310">
        <v>2493</v>
      </c>
      <c r="C2499" s="745" t="s">
        <v>3604</v>
      </c>
      <c r="D2499" s="557" t="s">
        <v>230</v>
      </c>
      <c r="E2499" s="531" t="s">
        <v>222</v>
      </c>
      <c r="F2499" s="509" t="s">
        <v>3605</v>
      </c>
      <c r="G2499" s="509" t="s">
        <v>129</v>
      </c>
      <c r="H2499" s="542" t="s">
        <v>3606</v>
      </c>
      <c r="I2499" s="1448">
        <v>29951</v>
      </c>
      <c r="J2499" s="903">
        <f t="shared" ca="1" si="215"/>
        <v>40</v>
      </c>
      <c r="K2499" s="543" t="s">
        <v>493</v>
      </c>
      <c r="L2499" s="544">
        <v>811214340565</v>
      </c>
      <c r="M2499" s="752">
        <v>44561</v>
      </c>
      <c r="N2499" s="532">
        <v>43461</v>
      </c>
      <c r="O2499" s="1330">
        <v>42753</v>
      </c>
      <c r="P2499" s="472" t="s">
        <v>24</v>
      </c>
      <c r="Q2499" s="198">
        <f t="shared" si="217"/>
        <v>43118</v>
      </c>
      <c r="R2499" s="181" t="str">
        <f t="shared" ca="1" si="216"/>
        <v>EXPIRED</v>
      </c>
      <c r="S2499" s="1319" t="s">
        <v>4063</v>
      </c>
      <c r="T2499" s="904">
        <v>44561</v>
      </c>
      <c r="U2499" s="887">
        <v>44561</v>
      </c>
      <c r="V2499" s="904" t="s">
        <v>24</v>
      </c>
      <c r="W2499" s="136" t="s">
        <v>24</v>
      </c>
      <c r="X2499" s="200"/>
      <c r="Y2499" s="201"/>
      <c r="Z2499" s="952"/>
      <c r="AA2499" s="1000" t="s">
        <v>3077</v>
      </c>
      <c r="AB2499" s="369"/>
      <c r="AC2499" s="1319"/>
      <c r="AD2499" s="1319"/>
      <c r="AE2499" s="1319"/>
      <c r="AF2499" s="1319"/>
      <c r="AG2499" s="375"/>
      <c r="AH2499" s="350"/>
      <c r="AI2499" s="244" t="str">
        <f t="shared" si="214"/>
        <v>HINO 285 JD/TI</v>
      </c>
      <c r="AJ2499" s="209">
        <f t="shared" si="218"/>
        <v>43461</v>
      </c>
      <c r="AK2499" s="472" t="s">
        <v>24</v>
      </c>
      <c r="AL2499" s="670">
        <v>43457</v>
      </c>
      <c r="AM2499" s="230"/>
      <c r="AN2499" s="232"/>
      <c r="AO2499" s="232"/>
      <c r="AP2499" s="230"/>
      <c r="AQ2499" s="1231" t="s">
        <v>3094</v>
      </c>
      <c r="AR2499" s="230"/>
      <c r="AS2499" s="230"/>
      <c r="AT2499" s="230"/>
      <c r="AU2499" s="230"/>
      <c r="AV2499" s="885"/>
      <c r="AW2499" s="885"/>
      <c r="AX2499" s="885"/>
      <c r="AY2499" s="885"/>
      <c r="AZ2499" s="177"/>
    </row>
    <row r="2500" spans="2:60" ht="15" customHeight="1">
      <c r="B2500" s="1310">
        <v>2494</v>
      </c>
      <c r="C2500" s="548" t="s">
        <v>1726</v>
      </c>
      <c r="D2500" s="557" t="s">
        <v>230</v>
      </c>
      <c r="E2500" s="531" t="s">
        <v>222</v>
      </c>
      <c r="F2500" s="509" t="s">
        <v>3607</v>
      </c>
      <c r="G2500" s="509" t="s">
        <v>129</v>
      </c>
      <c r="H2500" s="1176" t="s">
        <v>3608</v>
      </c>
      <c r="I2500" s="1448">
        <v>26894</v>
      </c>
      <c r="J2500" s="1314">
        <f t="shared" ca="1" si="215"/>
        <v>49</v>
      </c>
      <c r="K2500" s="543" t="s">
        <v>494</v>
      </c>
      <c r="L2500" s="544">
        <v>15367308000118</v>
      </c>
      <c r="M2500" s="752">
        <v>45825</v>
      </c>
      <c r="N2500" s="532">
        <v>43461</v>
      </c>
      <c r="O2500" s="1330">
        <v>42742</v>
      </c>
      <c r="P2500" s="472" t="s">
        <v>24</v>
      </c>
      <c r="Q2500" s="198">
        <f t="shared" si="217"/>
        <v>43107</v>
      </c>
      <c r="R2500" s="181" t="str">
        <f t="shared" ca="1" si="216"/>
        <v>EXPIRED</v>
      </c>
      <c r="S2500" s="1319" t="s">
        <v>4064</v>
      </c>
      <c r="T2500" s="1313">
        <v>44426</v>
      </c>
      <c r="U2500" s="1329">
        <v>44426</v>
      </c>
      <c r="V2500" s="1313" t="s">
        <v>24</v>
      </c>
      <c r="W2500" s="1311" t="s">
        <v>24</v>
      </c>
      <c r="X2500" s="200"/>
      <c r="Y2500" s="201"/>
      <c r="Z2500" s="202"/>
      <c r="AA2500" s="216" t="s">
        <v>3077</v>
      </c>
      <c r="AB2500" s="1314" t="s">
        <v>24</v>
      </c>
      <c r="AC2500" s="1319"/>
      <c r="AD2500" s="1319"/>
      <c r="AE2500" s="1319"/>
      <c r="AF2500" s="1319"/>
      <c r="AG2500" s="375"/>
      <c r="AH2500" s="350"/>
      <c r="AI2500" s="244" t="str">
        <f t="shared" si="214"/>
        <v>HINO 285 JD/TI-</v>
      </c>
      <c r="AJ2500" s="1315">
        <f t="shared" si="218"/>
        <v>43461</v>
      </c>
      <c r="AK2500" s="472" t="s">
        <v>24</v>
      </c>
      <c r="AL2500" s="670">
        <v>43457</v>
      </c>
      <c r="AM2500" s="230"/>
      <c r="AN2500" s="232"/>
      <c r="AO2500" s="232"/>
      <c r="AP2500" s="230"/>
      <c r="AQ2500" s="1231" t="s">
        <v>3094</v>
      </c>
      <c r="AR2500" s="230"/>
      <c r="AS2500" s="230"/>
      <c r="AT2500" s="230"/>
      <c r="AU2500" s="230"/>
      <c r="AV2500" s="885"/>
      <c r="AW2500" s="885"/>
      <c r="AX2500" s="885"/>
      <c r="AY2500" s="885"/>
      <c r="AZ2500" s="177"/>
    </row>
    <row r="2501" spans="2:60" ht="15" customHeight="1">
      <c r="B2501" s="1310">
        <v>2495</v>
      </c>
      <c r="C2501" s="548" t="s">
        <v>3609</v>
      </c>
      <c r="D2501" s="1431" t="s">
        <v>230</v>
      </c>
      <c r="E2501" s="531" t="s">
        <v>222</v>
      </c>
      <c r="F2501" s="509" t="s">
        <v>3610</v>
      </c>
      <c r="G2501" s="509" t="s">
        <v>129</v>
      </c>
      <c r="H2501" s="542" t="s">
        <v>3611</v>
      </c>
      <c r="I2501" s="1448">
        <v>27085</v>
      </c>
      <c r="J2501" s="903">
        <f t="shared" ca="1" si="215"/>
        <v>48</v>
      </c>
      <c r="K2501" s="1431" t="s">
        <v>493</v>
      </c>
      <c r="L2501" s="1463">
        <v>14367402000054</v>
      </c>
      <c r="M2501" s="1448">
        <v>45699</v>
      </c>
      <c r="N2501" s="532">
        <v>43461</v>
      </c>
      <c r="O2501" s="1330">
        <v>42746</v>
      </c>
      <c r="P2501" s="472" t="s">
        <v>24</v>
      </c>
      <c r="Q2501" s="198">
        <f t="shared" si="217"/>
        <v>43111</v>
      </c>
      <c r="R2501" s="181" t="str">
        <f t="shared" ca="1" si="216"/>
        <v>EXPIRED</v>
      </c>
      <c r="S2501" s="1319" t="s">
        <v>4065</v>
      </c>
      <c r="T2501" s="904">
        <v>44617</v>
      </c>
      <c r="U2501" s="1329">
        <v>44617</v>
      </c>
      <c r="V2501" s="904" t="s">
        <v>24</v>
      </c>
      <c r="W2501" s="136" t="s">
        <v>24</v>
      </c>
      <c r="X2501" s="714"/>
      <c r="Y2501" s="201"/>
      <c r="Z2501" s="202"/>
      <c r="AA2501" s="216" t="s">
        <v>3077</v>
      </c>
      <c r="AB2501" s="1319"/>
      <c r="AC2501" s="1319"/>
      <c r="AD2501" s="1319"/>
      <c r="AE2501" s="1319"/>
      <c r="AF2501" s="1319"/>
      <c r="AG2501" s="375"/>
      <c r="AH2501" s="350"/>
      <c r="AI2501" s="244" t="str">
        <f t="shared" si="214"/>
        <v>HINO 285 JD/TI</v>
      </c>
      <c r="AJ2501" s="209">
        <f t="shared" si="218"/>
        <v>43461</v>
      </c>
      <c r="AK2501" s="592" t="s">
        <v>24</v>
      </c>
      <c r="AL2501" s="614">
        <v>43457</v>
      </c>
      <c r="AM2501" s="230"/>
      <c r="AN2501" s="232"/>
      <c r="AO2501" s="232"/>
      <c r="AP2501" s="230"/>
      <c r="AQ2501" s="1231" t="s">
        <v>3094</v>
      </c>
      <c r="AR2501" s="230"/>
      <c r="AS2501" s="230"/>
      <c r="AT2501" s="230"/>
      <c r="AU2501" s="230"/>
      <c r="AV2501" s="885"/>
      <c r="AW2501" s="885"/>
      <c r="AX2501" s="885"/>
      <c r="AY2501" s="885"/>
      <c r="AZ2501" s="177"/>
    </row>
    <row r="2502" spans="2:60" ht="15" customHeight="1">
      <c r="B2502" s="1310">
        <v>2496</v>
      </c>
      <c r="C2502" s="879" t="s">
        <v>3612</v>
      </c>
      <c r="D2502" s="757" t="s">
        <v>230</v>
      </c>
      <c r="E2502" s="557" t="s">
        <v>222</v>
      </c>
      <c r="F2502" s="509" t="s">
        <v>3613</v>
      </c>
      <c r="G2502" s="509" t="s">
        <v>129</v>
      </c>
      <c r="H2502" s="542" t="s">
        <v>3614</v>
      </c>
      <c r="I2502" s="1448">
        <v>29787</v>
      </c>
      <c r="J2502" s="1314">
        <f t="shared" ca="1" si="215"/>
        <v>41</v>
      </c>
      <c r="K2502" s="543" t="s">
        <v>493</v>
      </c>
      <c r="L2502" s="544">
        <v>810714330833</v>
      </c>
      <c r="M2502" s="752">
        <v>45127</v>
      </c>
      <c r="N2502" s="579">
        <v>42389</v>
      </c>
      <c r="O2502" s="1311" t="s">
        <v>24</v>
      </c>
      <c r="P2502" s="472" t="s">
        <v>24</v>
      </c>
      <c r="Q2502" s="198" t="str">
        <f t="shared" si="217"/>
        <v>-</v>
      </c>
      <c r="R2502" s="181" t="str">
        <f t="shared" ca="1" si="216"/>
        <v>TIDAK MCU</v>
      </c>
      <c r="S2502" s="1319" t="s">
        <v>4066</v>
      </c>
      <c r="T2502" s="1330">
        <v>44397</v>
      </c>
      <c r="U2502" s="1330">
        <v>44397</v>
      </c>
      <c r="V2502" s="1330" t="s">
        <v>24</v>
      </c>
      <c r="W2502" s="1311" t="s">
        <v>24</v>
      </c>
      <c r="X2502" s="200"/>
      <c r="Y2502" s="201"/>
      <c r="Z2502" s="202"/>
      <c r="AA2502" s="216" t="s">
        <v>3077</v>
      </c>
      <c r="AB2502" s="1319"/>
      <c r="AC2502" s="1319"/>
      <c r="AD2502" s="1319"/>
      <c r="AE2502" s="1319"/>
      <c r="AF2502" s="1319"/>
      <c r="AG2502" s="375"/>
      <c r="AH2502" s="350"/>
      <c r="AI2502" s="244" t="str">
        <f t="shared" si="214"/>
        <v>HINO 285 JD/TI</v>
      </c>
      <c r="AJ2502" s="1315">
        <f t="shared" si="218"/>
        <v>42389</v>
      </c>
      <c r="AK2502" s="472">
        <v>44030</v>
      </c>
      <c r="AL2502" s="670"/>
      <c r="AM2502" s="230"/>
      <c r="AN2502" s="232"/>
      <c r="AO2502" s="232"/>
      <c r="AP2502" s="230"/>
      <c r="AQ2502" s="1231" t="s">
        <v>3094</v>
      </c>
      <c r="AR2502" s="230"/>
      <c r="AS2502" s="230"/>
      <c r="AT2502" s="230"/>
      <c r="AU2502" s="230"/>
      <c r="AV2502" s="885"/>
      <c r="AW2502" s="885"/>
      <c r="AX2502" s="885"/>
      <c r="AY2502" s="885"/>
      <c r="AZ2502" s="885"/>
    </row>
    <row r="2503" spans="2:60" ht="15" customHeight="1">
      <c r="B2503" s="1310">
        <v>2497</v>
      </c>
      <c r="C2503" s="548" t="s">
        <v>3615</v>
      </c>
      <c r="D2503" s="757" t="s">
        <v>230</v>
      </c>
      <c r="E2503" s="531" t="s">
        <v>222</v>
      </c>
      <c r="F2503" s="509" t="s">
        <v>3616</v>
      </c>
      <c r="G2503" s="509" t="s">
        <v>129</v>
      </c>
      <c r="H2503" s="542" t="s">
        <v>3617</v>
      </c>
      <c r="I2503" s="1448">
        <v>27873</v>
      </c>
      <c r="J2503" s="1314">
        <f t="shared" ca="1" si="215"/>
        <v>46</v>
      </c>
      <c r="K2503" s="543" t="s">
        <v>493</v>
      </c>
      <c r="L2503" s="544">
        <v>760414590172</v>
      </c>
      <c r="M2503" s="752">
        <v>44674</v>
      </c>
      <c r="N2503" s="532">
        <v>43461</v>
      </c>
      <c r="O2503" s="1330">
        <v>42749</v>
      </c>
      <c r="P2503" s="472" t="s">
        <v>24</v>
      </c>
      <c r="Q2503" s="198">
        <f t="shared" si="217"/>
        <v>43114</v>
      </c>
      <c r="R2503" s="181" t="str">
        <f t="shared" ca="1" si="216"/>
        <v>EXPIRED</v>
      </c>
      <c r="S2503" s="1319" t="s">
        <v>4067</v>
      </c>
      <c r="T2503" s="1330">
        <v>44309</v>
      </c>
      <c r="U2503" s="1329">
        <v>44309</v>
      </c>
      <c r="V2503" s="1330" t="s">
        <v>24</v>
      </c>
      <c r="W2503" s="1311" t="s">
        <v>24</v>
      </c>
      <c r="X2503" s="200"/>
      <c r="Y2503" s="201"/>
      <c r="Z2503" s="202"/>
      <c r="AA2503" s="216" t="s">
        <v>3077</v>
      </c>
      <c r="AB2503" s="1319"/>
      <c r="AC2503" s="1319"/>
      <c r="AD2503" s="1319"/>
      <c r="AE2503" s="1319"/>
      <c r="AF2503" s="1319"/>
      <c r="AG2503" s="375"/>
      <c r="AH2503" s="350"/>
      <c r="AI2503" s="244" t="str">
        <f t="shared" si="214"/>
        <v>HINO 285 JD/TI</v>
      </c>
      <c r="AJ2503" s="1315">
        <f t="shared" si="218"/>
        <v>43461</v>
      </c>
      <c r="AK2503" s="472" t="s">
        <v>24</v>
      </c>
      <c r="AL2503" s="670">
        <v>43457</v>
      </c>
      <c r="AM2503" s="230"/>
      <c r="AN2503" s="232"/>
      <c r="AO2503" s="232"/>
      <c r="AP2503" s="230"/>
      <c r="AQ2503" s="1231" t="s">
        <v>3094</v>
      </c>
      <c r="AR2503" s="230"/>
      <c r="AS2503" s="230"/>
      <c r="AT2503" s="230"/>
      <c r="AU2503" s="230"/>
      <c r="AV2503" s="885"/>
      <c r="AW2503" s="885"/>
      <c r="AX2503" s="885"/>
      <c r="AY2503" s="885"/>
      <c r="AZ2503" s="177"/>
    </row>
    <row r="2504" spans="2:60" ht="15" customHeight="1">
      <c r="B2504" s="1310">
        <v>2498</v>
      </c>
      <c r="C2504" s="548" t="s">
        <v>3618</v>
      </c>
      <c r="D2504" s="557" t="s">
        <v>230</v>
      </c>
      <c r="E2504" s="531" t="s">
        <v>222</v>
      </c>
      <c r="F2504" s="509" t="s">
        <v>3619</v>
      </c>
      <c r="G2504" s="509" t="s">
        <v>129</v>
      </c>
      <c r="H2504" s="1369" t="s">
        <v>3620</v>
      </c>
      <c r="I2504" s="1448">
        <v>28315</v>
      </c>
      <c r="J2504" s="903">
        <f t="shared" ca="1" si="215"/>
        <v>45</v>
      </c>
      <c r="K2504" s="1431" t="s">
        <v>493</v>
      </c>
      <c r="L2504" s="1463">
        <v>770714350027</v>
      </c>
      <c r="M2504" s="1448">
        <v>45482</v>
      </c>
      <c r="N2504" s="532">
        <v>43461</v>
      </c>
      <c r="O2504" s="1330">
        <v>42742</v>
      </c>
      <c r="P2504" s="472" t="s">
        <v>24</v>
      </c>
      <c r="Q2504" s="198">
        <f t="shared" si="217"/>
        <v>43107</v>
      </c>
      <c r="R2504" s="181" t="str">
        <f t="shared" ca="1" si="216"/>
        <v>EXPIRED</v>
      </c>
      <c r="S2504" s="1319" t="s">
        <v>4068</v>
      </c>
      <c r="T2504" s="904">
        <v>44386</v>
      </c>
      <c r="U2504" s="1329">
        <v>44386</v>
      </c>
      <c r="V2504" s="1313" t="s">
        <v>24</v>
      </c>
      <c r="W2504" s="136" t="s">
        <v>24</v>
      </c>
      <c r="X2504" s="200"/>
      <c r="Y2504" s="201"/>
      <c r="Z2504" s="202"/>
      <c r="AA2504" s="216" t="s">
        <v>3077</v>
      </c>
      <c r="AB2504" s="1319"/>
      <c r="AC2504" s="1319"/>
      <c r="AD2504" s="1319"/>
      <c r="AE2504" s="1319"/>
      <c r="AF2504" s="1319"/>
      <c r="AG2504" s="375"/>
      <c r="AH2504" s="350"/>
      <c r="AI2504" s="244" t="str">
        <f t="shared" si="214"/>
        <v>HINO 285 JD/TI</v>
      </c>
      <c r="AJ2504" s="1315">
        <f t="shared" si="218"/>
        <v>43461</v>
      </c>
      <c r="AK2504" s="472" t="s">
        <v>24</v>
      </c>
      <c r="AL2504" s="670">
        <v>43457</v>
      </c>
      <c r="AM2504" s="230"/>
      <c r="AN2504" s="232"/>
      <c r="AO2504" s="232"/>
      <c r="AP2504" s="230"/>
      <c r="AQ2504" s="1231" t="s">
        <v>3094</v>
      </c>
      <c r="AR2504" s="230"/>
      <c r="AS2504" s="230"/>
      <c r="AT2504" s="230"/>
      <c r="AU2504" s="230"/>
      <c r="AV2504" s="885"/>
      <c r="AW2504" s="885"/>
      <c r="AX2504" s="885"/>
      <c r="AY2504" s="885"/>
      <c r="AZ2504" s="177"/>
    </row>
    <row r="2505" spans="2:60" ht="15" customHeight="1">
      <c r="B2505" s="1310">
        <v>2499</v>
      </c>
      <c r="C2505" s="548" t="s">
        <v>3621</v>
      </c>
      <c r="D2505" s="757" t="s">
        <v>230</v>
      </c>
      <c r="E2505" s="531" t="s">
        <v>222</v>
      </c>
      <c r="F2505" s="509" t="s">
        <v>3622</v>
      </c>
      <c r="G2505" s="509" t="s">
        <v>129</v>
      </c>
      <c r="H2505" s="542" t="s">
        <v>3623</v>
      </c>
      <c r="I2505" s="1448">
        <v>29416</v>
      </c>
      <c r="J2505" s="903">
        <f t="shared" ca="1" si="215"/>
        <v>42</v>
      </c>
      <c r="K2505" s="543" t="s">
        <v>494</v>
      </c>
      <c r="L2505" s="544">
        <v>800714250885</v>
      </c>
      <c r="M2505" s="752">
        <v>44391</v>
      </c>
      <c r="N2505" s="532">
        <v>43461</v>
      </c>
      <c r="O2505" s="382">
        <v>42748</v>
      </c>
      <c r="P2505" s="472" t="s">
        <v>24</v>
      </c>
      <c r="Q2505" s="198">
        <f t="shared" si="217"/>
        <v>43113</v>
      </c>
      <c r="R2505" s="181" t="str">
        <f t="shared" ca="1" si="216"/>
        <v>EXPIRED</v>
      </c>
      <c r="S2505" s="1319" t="s">
        <v>4069</v>
      </c>
      <c r="T2505" s="904">
        <v>44391</v>
      </c>
      <c r="U2505" s="887">
        <v>44391</v>
      </c>
      <c r="V2505" s="904" t="s">
        <v>24</v>
      </c>
      <c r="W2505" s="136" t="s">
        <v>24</v>
      </c>
      <c r="X2505" s="200"/>
      <c r="Y2505" s="201"/>
      <c r="Z2505" s="202"/>
      <c r="AA2505" s="216" t="s">
        <v>3077</v>
      </c>
      <c r="AB2505" s="1319"/>
      <c r="AC2505" s="1319"/>
      <c r="AD2505" s="1319"/>
      <c r="AE2505" s="1319"/>
      <c r="AF2505" s="1319"/>
      <c r="AG2505" s="375"/>
      <c r="AH2505" s="350"/>
      <c r="AI2505" s="244" t="str">
        <f t="shared" si="214"/>
        <v>HINO 285 JD/TI</v>
      </c>
      <c r="AJ2505" s="209">
        <f t="shared" si="218"/>
        <v>43461</v>
      </c>
      <c r="AK2505" s="472" t="s">
        <v>24</v>
      </c>
      <c r="AL2505" s="670">
        <v>43457</v>
      </c>
      <c r="AM2505" s="230"/>
      <c r="AN2505" s="232"/>
      <c r="AO2505" s="232"/>
      <c r="AP2505" s="230"/>
      <c r="AQ2505" s="1231" t="s">
        <v>3094</v>
      </c>
      <c r="AR2505" s="230"/>
      <c r="AS2505" s="230"/>
      <c r="AT2505" s="230"/>
      <c r="AU2505" s="230"/>
      <c r="AV2505" s="885"/>
      <c r="AW2505" s="885"/>
      <c r="AX2505" s="885"/>
      <c r="AY2505" s="885"/>
      <c r="AZ2505" s="177"/>
    </row>
    <row r="2506" spans="2:60" ht="15" customHeight="1">
      <c r="B2506" s="1310">
        <v>2500</v>
      </c>
      <c r="C2506" s="548" t="s">
        <v>3624</v>
      </c>
      <c r="D2506" s="557" t="s">
        <v>230</v>
      </c>
      <c r="E2506" s="557" t="s">
        <v>222</v>
      </c>
      <c r="F2506" s="509" t="s">
        <v>3625</v>
      </c>
      <c r="G2506" s="509" t="s">
        <v>129</v>
      </c>
      <c r="H2506" s="542" t="s">
        <v>3626</v>
      </c>
      <c r="I2506" s="1454">
        <v>33030</v>
      </c>
      <c r="J2506" s="903">
        <f t="shared" ca="1" si="215"/>
        <v>32</v>
      </c>
      <c r="K2506" s="543" t="s">
        <v>83</v>
      </c>
      <c r="L2506" s="544">
        <v>900611290127</v>
      </c>
      <c r="M2506" s="752">
        <v>45083</v>
      </c>
      <c r="N2506" s="532">
        <v>43461</v>
      </c>
      <c r="O2506" s="1330">
        <v>42747</v>
      </c>
      <c r="P2506" s="472" t="s">
        <v>24</v>
      </c>
      <c r="Q2506" s="198">
        <f t="shared" si="217"/>
        <v>43112</v>
      </c>
      <c r="R2506" s="181" t="str">
        <f t="shared" ca="1" si="216"/>
        <v>EXPIRED</v>
      </c>
      <c r="S2506" s="1319" t="s">
        <v>4070</v>
      </c>
      <c r="T2506" s="904">
        <v>44353</v>
      </c>
      <c r="U2506" s="1329">
        <v>44353</v>
      </c>
      <c r="V2506" s="904" t="s">
        <v>24</v>
      </c>
      <c r="W2506" s="136" t="s">
        <v>24</v>
      </c>
      <c r="X2506" s="200"/>
      <c r="Y2506" s="201"/>
      <c r="Z2506" s="202"/>
      <c r="AA2506" s="216" t="s">
        <v>3077</v>
      </c>
      <c r="AB2506" s="1319"/>
      <c r="AC2506" s="1319"/>
      <c r="AD2506" s="1319"/>
      <c r="AE2506" s="1319"/>
      <c r="AF2506" s="1319"/>
      <c r="AG2506" s="375"/>
      <c r="AH2506" s="350"/>
      <c r="AI2506" s="244" t="str">
        <f t="shared" si="214"/>
        <v>HINO 285 JD/TI</v>
      </c>
      <c r="AJ2506" s="209">
        <f t="shared" si="218"/>
        <v>43461</v>
      </c>
      <c r="AK2506" s="472" t="s">
        <v>24</v>
      </c>
      <c r="AL2506" s="670">
        <v>43457</v>
      </c>
      <c r="AM2506" s="230"/>
      <c r="AN2506" s="232"/>
      <c r="AO2506" s="232"/>
      <c r="AP2506" s="230"/>
      <c r="AQ2506" s="1231" t="s">
        <v>3094</v>
      </c>
      <c r="AR2506" s="230"/>
      <c r="AS2506" s="230"/>
      <c r="AT2506" s="230"/>
      <c r="AU2506" s="230"/>
      <c r="AV2506" s="885"/>
      <c r="AW2506" s="885"/>
      <c r="AX2506" s="885"/>
      <c r="AY2506" s="885"/>
      <c r="AZ2506" s="177"/>
    </row>
    <row r="2507" spans="2:60" ht="15" customHeight="1">
      <c r="B2507" s="1310">
        <v>2501</v>
      </c>
      <c r="C2507" s="745" t="s">
        <v>3627</v>
      </c>
      <c r="D2507" s="531" t="s">
        <v>230</v>
      </c>
      <c r="E2507" s="531" t="s">
        <v>222</v>
      </c>
      <c r="F2507" s="509" t="s">
        <v>11903</v>
      </c>
      <c r="G2507" s="509" t="s">
        <v>129</v>
      </c>
      <c r="H2507" s="1369" t="s">
        <v>3628</v>
      </c>
      <c r="I2507" s="1457">
        <v>36011</v>
      </c>
      <c r="J2507" s="903">
        <f t="shared" ca="1" si="215"/>
        <v>23</v>
      </c>
      <c r="K2507" s="758" t="s">
        <v>493</v>
      </c>
      <c r="L2507" s="544" t="s">
        <v>24</v>
      </c>
      <c r="M2507" s="752">
        <v>44412</v>
      </c>
      <c r="N2507" s="532">
        <v>43461</v>
      </c>
      <c r="O2507" s="1330">
        <v>42742</v>
      </c>
      <c r="P2507" s="472" t="s">
        <v>24</v>
      </c>
      <c r="Q2507" s="198">
        <f t="shared" si="217"/>
        <v>43107</v>
      </c>
      <c r="R2507" s="181" t="str">
        <f t="shared" ca="1" si="216"/>
        <v>EXPIRED</v>
      </c>
      <c r="S2507" s="1319" t="s">
        <v>4071</v>
      </c>
      <c r="T2507" s="904">
        <v>44412</v>
      </c>
      <c r="U2507" s="887">
        <v>44412</v>
      </c>
      <c r="V2507" s="904" t="s">
        <v>24</v>
      </c>
      <c r="W2507" s="136" t="s">
        <v>24</v>
      </c>
      <c r="X2507" s="200"/>
      <c r="Y2507" s="201"/>
      <c r="Z2507" s="202"/>
      <c r="AA2507" s="216" t="s">
        <v>3077</v>
      </c>
      <c r="AB2507" s="1319"/>
      <c r="AC2507" s="1319"/>
      <c r="AD2507" s="1319"/>
      <c r="AE2507" s="1319"/>
      <c r="AF2507" s="1319"/>
      <c r="AG2507" s="375"/>
      <c r="AH2507" s="350"/>
      <c r="AI2507" s="244" t="str">
        <f t="shared" si="214"/>
        <v>HINO 285 JD/TI</v>
      </c>
      <c r="AJ2507" s="209">
        <f t="shared" si="218"/>
        <v>43461</v>
      </c>
      <c r="AK2507" s="472" t="s">
        <v>24</v>
      </c>
      <c r="AL2507" s="670">
        <v>43457</v>
      </c>
      <c r="AM2507" s="230"/>
      <c r="AN2507" s="232"/>
      <c r="AO2507" s="232"/>
      <c r="AP2507" s="230"/>
      <c r="AQ2507" s="1231" t="s">
        <v>3094</v>
      </c>
      <c r="AR2507" s="230"/>
      <c r="AS2507" s="230"/>
      <c r="AT2507" s="230"/>
      <c r="AU2507" s="230"/>
      <c r="AV2507" s="885"/>
      <c r="AW2507" s="885"/>
      <c r="AX2507" s="885"/>
      <c r="AY2507" s="885"/>
      <c r="AZ2507" s="177"/>
    </row>
    <row r="2508" spans="2:60" ht="15" customHeight="1">
      <c r="B2508" s="1310">
        <v>2502</v>
      </c>
      <c r="C2508" s="745" t="s">
        <v>3629</v>
      </c>
      <c r="D2508" s="531" t="s">
        <v>230</v>
      </c>
      <c r="E2508" s="531" t="s">
        <v>222</v>
      </c>
      <c r="F2508" s="509" t="s">
        <v>3630</v>
      </c>
      <c r="G2508" s="509" t="s">
        <v>129</v>
      </c>
      <c r="H2508" s="542" t="s">
        <v>3631</v>
      </c>
      <c r="I2508" s="1448">
        <v>26523</v>
      </c>
      <c r="J2508" s="903">
        <f t="shared" ca="1" si="215"/>
        <v>50</v>
      </c>
      <c r="K2508" s="543" t="s">
        <v>493</v>
      </c>
      <c r="L2508" s="544">
        <v>720817230355</v>
      </c>
      <c r="M2508" s="752">
        <v>44785</v>
      </c>
      <c r="N2508" s="532">
        <v>43461</v>
      </c>
      <c r="O2508" s="1330">
        <v>42750</v>
      </c>
      <c r="P2508" s="472" t="s">
        <v>24</v>
      </c>
      <c r="Q2508" s="198">
        <f t="shared" si="217"/>
        <v>43115</v>
      </c>
      <c r="R2508" s="181" t="str">
        <f t="shared" ca="1" si="216"/>
        <v>EXPIRED</v>
      </c>
      <c r="S2508" s="1319" t="s">
        <v>4072</v>
      </c>
      <c r="T2508" s="904">
        <v>44420</v>
      </c>
      <c r="U2508" s="1329">
        <v>44420</v>
      </c>
      <c r="V2508" s="1313" t="s">
        <v>24</v>
      </c>
      <c r="W2508" s="136" t="s">
        <v>24</v>
      </c>
      <c r="X2508" s="200"/>
      <c r="Y2508" s="201"/>
      <c r="Z2508" s="202"/>
      <c r="AA2508" s="216" t="s">
        <v>3077</v>
      </c>
      <c r="AB2508" s="1319"/>
      <c r="AC2508" s="1319"/>
      <c r="AD2508" s="1319"/>
      <c r="AE2508" s="1319"/>
      <c r="AF2508" s="1319"/>
      <c r="AG2508" s="375"/>
      <c r="AH2508" s="350"/>
      <c r="AI2508" s="244" t="str">
        <f t="shared" si="214"/>
        <v>HINO 285 JD/TI</v>
      </c>
      <c r="AJ2508" s="209">
        <f t="shared" si="218"/>
        <v>43461</v>
      </c>
      <c r="AK2508" s="592" t="s">
        <v>24</v>
      </c>
      <c r="AL2508" s="614">
        <v>43457</v>
      </c>
      <c r="AM2508" s="230"/>
      <c r="AN2508" s="232"/>
      <c r="AO2508" s="232"/>
      <c r="AP2508" s="230"/>
      <c r="AQ2508" s="1231" t="s">
        <v>3094</v>
      </c>
      <c r="AR2508" s="230"/>
      <c r="AS2508" s="230"/>
      <c r="AT2508" s="230"/>
      <c r="AU2508" s="230"/>
      <c r="AV2508" s="885"/>
      <c r="AW2508" s="885"/>
      <c r="AX2508" s="885"/>
      <c r="AY2508" s="885"/>
      <c r="AZ2508" s="177"/>
    </row>
    <row r="2509" spans="2:60" ht="15" customHeight="1">
      <c r="B2509" s="1310">
        <v>2503</v>
      </c>
      <c r="C2509" s="879" t="s">
        <v>3632</v>
      </c>
      <c r="D2509" s="757" t="s">
        <v>230</v>
      </c>
      <c r="E2509" s="531" t="s">
        <v>222</v>
      </c>
      <c r="F2509" s="509" t="s">
        <v>3633</v>
      </c>
      <c r="G2509" s="509" t="s">
        <v>129</v>
      </c>
      <c r="H2509" s="542" t="s">
        <v>3634</v>
      </c>
      <c r="I2509" s="1448">
        <v>28190</v>
      </c>
      <c r="J2509" s="231">
        <f t="shared" ca="1" si="215"/>
        <v>45</v>
      </c>
      <c r="K2509" s="543" t="s">
        <v>493</v>
      </c>
      <c r="L2509" s="544">
        <v>770614212667</v>
      </c>
      <c r="M2509" s="752">
        <v>45083</v>
      </c>
      <c r="N2509" s="579">
        <v>42238</v>
      </c>
      <c r="O2509" s="1311"/>
      <c r="P2509" s="472" t="s">
        <v>24</v>
      </c>
      <c r="Q2509" s="198" t="str">
        <f t="shared" si="217"/>
        <v>-</v>
      </c>
      <c r="R2509" s="181" t="str">
        <f t="shared" ca="1" si="216"/>
        <v>TIDAK MCU</v>
      </c>
      <c r="S2509" s="1319" t="s">
        <v>4073</v>
      </c>
      <c r="T2509" s="904">
        <v>44626</v>
      </c>
      <c r="U2509" s="1330">
        <v>44626</v>
      </c>
      <c r="V2509" s="395" t="s">
        <v>24</v>
      </c>
      <c r="W2509" s="136" t="s">
        <v>24</v>
      </c>
      <c r="X2509" s="200"/>
      <c r="Y2509" s="201"/>
      <c r="Z2509" s="202"/>
      <c r="AA2509" s="216" t="s">
        <v>3077</v>
      </c>
      <c r="AB2509" s="1319"/>
      <c r="AC2509" s="1319"/>
      <c r="AD2509" s="1319"/>
      <c r="AE2509" s="1319"/>
      <c r="AF2509" s="1319"/>
      <c r="AG2509" s="375"/>
      <c r="AH2509" s="350"/>
      <c r="AI2509" s="244" t="str">
        <f t="shared" si="214"/>
        <v>HINO 285 JD/TI</v>
      </c>
      <c r="AJ2509" s="209">
        <f t="shared" si="218"/>
        <v>42238</v>
      </c>
      <c r="AK2509" s="1330" t="s">
        <v>24</v>
      </c>
      <c r="AL2509" s="670" t="s">
        <v>24</v>
      </c>
      <c r="AM2509" s="230"/>
      <c r="AN2509" s="232"/>
      <c r="AO2509" s="232"/>
      <c r="AP2509" s="230"/>
      <c r="AQ2509" s="1231" t="s">
        <v>3094</v>
      </c>
      <c r="AR2509" s="230"/>
      <c r="AS2509" s="230"/>
      <c r="AT2509" s="230"/>
      <c r="AU2509" s="230"/>
      <c r="AV2509" s="177"/>
      <c r="AW2509" s="177"/>
      <c r="AX2509" s="177"/>
      <c r="AY2509" s="177"/>
      <c r="AZ2509" s="177"/>
    </row>
    <row r="2510" spans="2:60" ht="15" customHeight="1">
      <c r="B2510" s="1310">
        <v>2504</v>
      </c>
      <c r="C2510" s="879" t="s">
        <v>3635</v>
      </c>
      <c r="D2510" s="757" t="s">
        <v>230</v>
      </c>
      <c r="E2510" s="557" t="s">
        <v>222</v>
      </c>
      <c r="F2510" s="509" t="s">
        <v>3636</v>
      </c>
      <c r="G2510" s="509" t="s">
        <v>129</v>
      </c>
      <c r="H2510" s="542" t="s">
        <v>3637</v>
      </c>
      <c r="I2510" s="1448">
        <v>29072</v>
      </c>
      <c r="J2510" s="903">
        <f t="shared" ca="1" si="215"/>
        <v>43</v>
      </c>
      <c r="K2510" s="1431" t="s">
        <v>493</v>
      </c>
      <c r="L2510" s="1463">
        <v>790814231669</v>
      </c>
      <c r="M2510" s="1448">
        <v>45143</v>
      </c>
      <c r="N2510" s="579">
        <v>41963</v>
      </c>
      <c r="O2510" s="1311" t="s">
        <v>24</v>
      </c>
      <c r="P2510" s="472" t="s">
        <v>24</v>
      </c>
      <c r="Q2510" s="198" t="str">
        <f t="shared" si="217"/>
        <v>-</v>
      </c>
      <c r="R2510" s="181" t="str">
        <f t="shared" ca="1" si="216"/>
        <v>TIDAK MCU</v>
      </c>
      <c r="S2510" s="1319" t="s">
        <v>4074</v>
      </c>
      <c r="T2510" s="904">
        <v>44413</v>
      </c>
      <c r="U2510" s="1330">
        <v>44413</v>
      </c>
      <c r="V2510" s="1330" t="s">
        <v>24</v>
      </c>
      <c r="W2510" s="136" t="s">
        <v>24</v>
      </c>
      <c r="X2510" s="200"/>
      <c r="Y2510" s="201"/>
      <c r="Z2510" s="202"/>
      <c r="AA2510" s="216" t="s">
        <v>3077</v>
      </c>
      <c r="AB2510" s="1319"/>
      <c r="AC2510" s="1319"/>
      <c r="AD2510" s="1319"/>
      <c r="AE2510" s="1319"/>
      <c r="AF2510" s="1319"/>
      <c r="AG2510" s="375"/>
      <c r="AH2510" s="350"/>
      <c r="AI2510" s="244" t="str">
        <f t="shared" si="214"/>
        <v>HINO 285 JD/TI</v>
      </c>
      <c r="AJ2510" s="209">
        <f t="shared" si="218"/>
        <v>41963</v>
      </c>
      <c r="AK2510" s="472">
        <v>44031</v>
      </c>
      <c r="AL2510" s="670"/>
      <c r="AM2510" s="230"/>
      <c r="AN2510" s="232"/>
      <c r="AO2510" s="232"/>
      <c r="AP2510" s="230"/>
      <c r="AQ2510" s="1231" t="s">
        <v>3094</v>
      </c>
      <c r="AR2510" s="230"/>
      <c r="AS2510" s="230"/>
      <c r="AT2510" s="230"/>
      <c r="AU2510" s="230"/>
      <c r="AV2510" s="885"/>
      <c r="AW2510" s="885"/>
      <c r="AX2510" s="885"/>
      <c r="AY2510" s="885"/>
      <c r="AZ2510" s="177"/>
    </row>
    <row r="2511" spans="2:60" ht="15" customHeight="1">
      <c r="B2511" s="1310">
        <v>2505</v>
      </c>
      <c r="C2511" s="1426" t="s">
        <v>3638</v>
      </c>
      <c r="D2511" s="757" t="s">
        <v>230</v>
      </c>
      <c r="E2511" s="531" t="s">
        <v>222</v>
      </c>
      <c r="F2511" s="509" t="s">
        <v>3639</v>
      </c>
      <c r="G2511" s="509" t="s">
        <v>129</v>
      </c>
      <c r="H2511" s="542" t="s">
        <v>3640</v>
      </c>
      <c r="I2511" s="1448">
        <v>27771</v>
      </c>
      <c r="J2511" s="903">
        <f t="shared" ca="1" si="215"/>
        <v>46</v>
      </c>
      <c r="K2511" s="758" t="s">
        <v>493</v>
      </c>
      <c r="L2511" s="544">
        <v>760114330871</v>
      </c>
      <c r="M2511" s="752">
        <v>44938</v>
      </c>
      <c r="N2511" s="579">
        <v>43414</v>
      </c>
      <c r="O2511" s="1311"/>
      <c r="P2511" s="472" t="s">
        <v>24</v>
      </c>
      <c r="Q2511" s="198" t="str">
        <f t="shared" si="217"/>
        <v>-</v>
      </c>
      <c r="R2511" s="181" t="str">
        <f t="shared" ca="1" si="216"/>
        <v>TIDAK MCU</v>
      </c>
      <c r="S2511" s="1319" t="s">
        <v>4075</v>
      </c>
      <c r="T2511" s="904">
        <v>44573</v>
      </c>
      <c r="U2511" s="1329">
        <v>44573</v>
      </c>
      <c r="V2511" s="1330" t="s">
        <v>24</v>
      </c>
      <c r="W2511" s="136" t="s">
        <v>24</v>
      </c>
      <c r="X2511" s="200"/>
      <c r="Y2511" s="201"/>
      <c r="Z2511" s="202"/>
      <c r="AA2511" s="216" t="s">
        <v>3077</v>
      </c>
      <c r="AB2511" s="1319"/>
      <c r="AC2511" s="1319"/>
      <c r="AD2511" s="1319"/>
      <c r="AE2511" s="1319"/>
      <c r="AF2511" s="1319"/>
      <c r="AG2511" s="375"/>
      <c r="AH2511" s="350"/>
      <c r="AI2511" s="244" t="str">
        <f t="shared" si="214"/>
        <v>HINO 285 JD/TI</v>
      </c>
      <c r="AJ2511" s="209">
        <f t="shared" si="218"/>
        <v>43414</v>
      </c>
      <c r="AK2511" s="1330" t="s">
        <v>24</v>
      </c>
      <c r="AL2511" s="670" t="s">
        <v>24</v>
      </c>
      <c r="AM2511" s="230"/>
      <c r="AN2511" s="232"/>
      <c r="AO2511" s="232"/>
      <c r="AP2511" s="230"/>
      <c r="AQ2511" s="1231" t="s">
        <v>3094</v>
      </c>
      <c r="AR2511" s="230"/>
      <c r="AS2511" s="230"/>
      <c r="AT2511" s="230"/>
      <c r="AU2511" s="230"/>
      <c r="AV2511" s="885"/>
      <c r="AW2511" s="885"/>
      <c r="AX2511" s="885"/>
      <c r="AY2511" s="885"/>
      <c r="AZ2511" s="177"/>
    </row>
    <row r="2512" spans="2:60" ht="15" customHeight="1">
      <c r="B2512" s="1310">
        <v>2506</v>
      </c>
      <c r="C2512" s="745" t="s">
        <v>3641</v>
      </c>
      <c r="D2512" s="1431" t="s">
        <v>230</v>
      </c>
      <c r="E2512" s="531" t="s">
        <v>222</v>
      </c>
      <c r="F2512" s="509" t="s">
        <v>3642</v>
      </c>
      <c r="G2512" s="509" t="s">
        <v>129</v>
      </c>
      <c r="H2512" s="542" t="s">
        <v>3643</v>
      </c>
      <c r="I2512" s="1448">
        <v>28612</v>
      </c>
      <c r="J2512" s="231">
        <f t="shared" ca="1" si="215"/>
        <v>44</v>
      </c>
      <c r="K2512" s="543" t="s">
        <v>493</v>
      </c>
      <c r="L2512" s="544">
        <v>780514213011</v>
      </c>
      <c r="M2512" s="752">
        <v>45010</v>
      </c>
      <c r="N2512" s="532">
        <v>43461</v>
      </c>
      <c r="O2512" s="1330">
        <v>42503</v>
      </c>
      <c r="P2512" s="472" t="s">
        <v>24</v>
      </c>
      <c r="Q2512" s="198">
        <f t="shared" si="217"/>
        <v>42868</v>
      </c>
      <c r="R2512" s="181" t="str">
        <f t="shared" ca="1" si="216"/>
        <v>EXPIRED</v>
      </c>
      <c r="S2512" s="1319" t="s">
        <v>4076</v>
      </c>
      <c r="T2512" s="904">
        <v>44318</v>
      </c>
      <c r="U2512" s="1329">
        <v>44318</v>
      </c>
      <c r="V2512" s="904" t="s">
        <v>24</v>
      </c>
      <c r="W2512" s="136" t="s">
        <v>24</v>
      </c>
      <c r="X2512" s="200"/>
      <c r="Y2512" s="201"/>
      <c r="Z2512" s="202"/>
      <c r="AA2512" s="216" t="s">
        <v>3077</v>
      </c>
      <c r="AB2512" s="1319"/>
      <c r="AC2512" s="1319"/>
      <c r="AD2512" s="1319"/>
      <c r="AE2512" s="1319"/>
      <c r="AF2512" s="1319"/>
      <c r="AG2512" s="375"/>
      <c r="AH2512" s="350"/>
      <c r="AI2512" s="244" t="str">
        <f t="shared" ref="AI2512:AI2575" si="219">+CONCATENATE(AA2512,AB2512,AC2512,AD2512,AE2512,AF2512,AG2512)</f>
        <v>HINO 285 JD/TI</v>
      </c>
      <c r="AJ2512" s="209">
        <f t="shared" si="218"/>
        <v>43461</v>
      </c>
      <c r="AK2512" s="472" t="s">
        <v>24</v>
      </c>
      <c r="AL2512" s="670">
        <v>43457</v>
      </c>
      <c r="AM2512" s="230"/>
      <c r="AN2512" s="232"/>
      <c r="AO2512" s="232"/>
      <c r="AP2512" s="230"/>
      <c r="AQ2512" s="1231" t="s">
        <v>3094</v>
      </c>
      <c r="AR2512" s="230"/>
      <c r="AS2512" s="230"/>
      <c r="AT2512" s="230"/>
      <c r="AU2512" s="230"/>
      <c r="AV2512" s="177"/>
      <c r="AW2512" s="177"/>
      <c r="AX2512" s="177"/>
      <c r="AY2512" s="177"/>
      <c r="AZ2512" s="177"/>
    </row>
    <row r="2513" spans="1:60" s="2186" customFormat="1" ht="15" customHeight="1">
      <c r="A2513" s="160"/>
      <c r="B2513" s="1310">
        <v>2507</v>
      </c>
      <c r="C2513" s="548" t="s">
        <v>11962</v>
      </c>
      <c r="D2513" s="591" t="s">
        <v>230</v>
      </c>
      <c r="E2513" s="557" t="s">
        <v>4222</v>
      </c>
      <c r="F2513" s="509" t="s">
        <v>10192</v>
      </c>
      <c r="G2513" s="509" t="s">
        <v>102</v>
      </c>
      <c r="H2513" s="929" t="s">
        <v>24</v>
      </c>
      <c r="I2513" s="735">
        <v>33691</v>
      </c>
      <c r="J2513" s="903">
        <f t="shared" ca="1" si="215"/>
        <v>30</v>
      </c>
      <c r="K2513" s="176" t="s">
        <v>24</v>
      </c>
      <c r="L2513" s="170" t="s">
        <v>24</v>
      </c>
      <c r="M2513" s="173" t="s">
        <v>24</v>
      </c>
      <c r="N2513" s="510">
        <v>42709</v>
      </c>
      <c r="O2513" s="1311" t="s">
        <v>24</v>
      </c>
      <c r="P2513" s="1311" t="s">
        <v>24</v>
      </c>
      <c r="Q2513" s="198" t="str">
        <f t="shared" si="217"/>
        <v>-</v>
      </c>
      <c r="R2513" s="181" t="str">
        <f t="shared" ca="1" si="216"/>
        <v>TIDAK MCU</v>
      </c>
      <c r="S2513" s="451" t="s">
        <v>10992</v>
      </c>
      <c r="T2513" s="904">
        <v>44648</v>
      </c>
      <c r="U2513" s="1329">
        <v>44648</v>
      </c>
      <c r="V2513" s="904" t="s">
        <v>24</v>
      </c>
      <c r="W2513" s="136" t="s">
        <v>24</v>
      </c>
      <c r="X2513" s="200"/>
      <c r="Y2513" s="201"/>
      <c r="Z2513" s="202"/>
      <c r="AA2513" s="216" t="s">
        <v>926</v>
      </c>
      <c r="AB2513" s="1319" t="s">
        <v>24</v>
      </c>
      <c r="AC2513" s="1319" t="s">
        <v>24</v>
      </c>
      <c r="AD2513" s="1319" t="s">
        <v>24</v>
      </c>
      <c r="AE2513" s="1319" t="s">
        <v>24</v>
      </c>
      <c r="AF2513" s="1319" t="s">
        <v>24</v>
      </c>
      <c r="AG2513" s="375" t="s">
        <v>24</v>
      </c>
      <c r="AH2513" s="350"/>
      <c r="AI2513" s="244" t="str">
        <f t="shared" si="219"/>
        <v>HD 465, HD 785------</v>
      </c>
      <c r="AJ2513" s="209">
        <f t="shared" si="218"/>
        <v>42709</v>
      </c>
      <c r="AK2513" s="1311">
        <v>42716</v>
      </c>
      <c r="AL2513" s="742">
        <v>42716</v>
      </c>
      <c r="AM2513" s="230"/>
      <c r="AN2513" s="232"/>
      <c r="AO2513" s="232"/>
      <c r="AP2513" s="230"/>
      <c r="AQ2513" s="1231" t="s">
        <v>3094</v>
      </c>
      <c r="AR2513" s="230"/>
      <c r="AS2513" s="230"/>
      <c r="AT2513" s="230"/>
      <c r="AU2513" s="230"/>
      <c r="AV2513" s="885"/>
      <c r="AW2513" s="885"/>
      <c r="AX2513" s="885"/>
      <c r="AY2513" s="885"/>
      <c r="AZ2513" s="885"/>
      <c r="BA2513" s="1206"/>
      <c r="BB2513" s="1206"/>
      <c r="BC2513" s="1206"/>
      <c r="BD2513" s="1206"/>
      <c r="BE2513" s="1206"/>
      <c r="BF2513" s="1206"/>
      <c r="BG2513" s="1206"/>
      <c r="BH2513" s="1206"/>
    </row>
    <row r="2514" spans="1:60" ht="15" customHeight="1">
      <c r="B2514" s="1310">
        <v>2508</v>
      </c>
      <c r="C2514" s="548" t="s">
        <v>3647</v>
      </c>
      <c r="D2514" s="757" t="s">
        <v>230</v>
      </c>
      <c r="E2514" s="531" t="s">
        <v>222</v>
      </c>
      <c r="F2514" s="509" t="s">
        <v>3648</v>
      </c>
      <c r="G2514" s="509" t="s">
        <v>129</v>
      </c>
      <c r="H2514" s="1176" t="s">
        <v>3649</v>
      </c>
      <c r="I2514" s="1454">
        <v>32307</v>
      </c>
      <c r="J2514" s="903">
        <f t="shared" ca="1" si="215"/>
        <v>34</v>
      </c>
      <c r="K2514" s="543" t="s">
        <v>494</v>
      </c>
      <c r="L2514" s="544">
        <v>880614550789</v>
      </c>
      <c r="M2514" s="752">
        <v>45090</v>
      </c>
      <c r="N2514" s="577">
        <v>42418</v>
      </c>
      <c r="O2514" s="1330">
        <v>42772</v>
      </c>
      <c r="P2514" s="472" t="s">
        <v>24</v>
      </c>
      <c r="Q2514" s="198">
        <f t="shared" si="217"/>
        <v>43137</v>
      </c>
      <c r="R2514" s="181" t="str">
        <f t="shared" ca="1" si="216"/>
        <v>EXPIRED</v>
      </c>
      <c r="S2514" s="1319" t="s">
        <v>4078</v>
      </c>
      <c r="T2514" s="904">
        <v>44360</v>
      </c>
      <c r="U2514" s="1329">
        <v>44360</v>
      </c>
      <c r="V2514" s="1330" t="s">
        <v>24</v>
      </c>
      <c r="W2514" s="136" t="s">
        <v>24</v>
      </c>
      <c r="X2514" s="200"/>
      <c r="Y2514" s="201"/>
      <c r="Z2514" s="202"/>
      <c r="AA2514" s="216" t="s">
        <v>3077</v>
      </c>
      <c r="AB2514" s="1319"/>
      <c r="AC2514" s="1319"/>
      <c r="AD2514" s="1319"/>
      <c r="AE2514" s="1319"/>
      <c r="AF2514" s="1319"/>
      <c r="AG2514" s="375"/>
      <c r="AH2514" s="350"/>
      <c r="AI2514" s="244" t="str">
        <f t="shared" si="219"/>
        <v>HINO 285 JD/TI</v>
      </c>
      <c r="AJ2514" s="209">
        <f t="shared" si="218"/>
        <v>42418</v>
      </c>
      <c r="AK2514" s="472" t="s">
        <v>24</v>
      </c>
      <c r="AL2514" s="670">
        <v>43457</v>
      </c>
      <c r="AM2514" s="230"/>
      <c r="AN2514" s="232"/>
      <c r="AO2514" s="232"/>
      <c r="AP2514" s="230"/>
      <c r="AQ2514" s="1231" t="s">
        <v>3094</v>
      </c>
      <c r="AR2514" s="230"/>
      <c r="AS2514" s="230"/>
      <c r="AT2514" s="230"/>
      <c r="AU2514" s="230"/>
      <c r="AV2514" s="885"/>
      <c r="AW2514" s="885"/>
      <c r="AX2514" s="885"/>
      <c r="AY2514" s="885"/>
      <c r="AZ2514" s="177"/>
    </row>
    <row r="2515" spans="1:60" ht="15" customHeight="1">
      <c r="B2515" s="1310">
        <v>2509</v>
      </c>
      <c r="C2515" s="548" t="s">
        <v>3650</v>
      </c>
      <c r="D2515" s="757" t="s">
        <v>230</v>
      </c>
      <c r="E2515" s="531" t="s">
        <v>222</v>
      </c>
      <c r="F2515" s="509" t="s">
        <v>3651</v>
      </c>
      <c r="G2515" s="509" t="s">
        <v>129</v>
      </c>
      <c r="H2515" s="1369" t="s">
        <v>3652</v>
      </c>
      <c r="I2515" s="1448">
        <v>26743</v>
      </c>
      <c r="J2515" s="231">
        <f t="shared" ca="1" si="215"/>
        <v>49</v>
      </c>
      <c r="K2515" s="759" t="s">
        <v>493</v>
      </c>
      <c r="L2515" s="760">
        <v>14597303000023</v>
      </c>
      <c r="M2515" s="761">
        <v>45702</v>
      </c>
      <c r="N2515" s="762">
        <v>42962</v>
      </c>
      <c r="O2515" s="382">
        <v>43294</v>
      </c>
      <c r="P2515" s="472" t="s">
        <v>24</v>
      </c>
      <c r="Q2515" s="198">
        <f t="shared" si="217"/>
        <v>43659</v>
      </c>
      <c r="R2515" s="181" t="str">
        <f t="shared" ca="1" si="216"/>
        <v>EXPIRED</v>
      </c>
      <c r="S2515" s="1319" t="s">
        <v>4079</v>
      </c>
      <c r="T2515" s="904">
        <v>44275</v>
      </c>
      <c r="U2515" s="887">
        <v>44275</v>
      </c>
      <c r="V2515" s="904" t="s">
        <v>24</v>
      </c>
      <c r="W2515" s="136" t="s">
        <v>24</v>
      </c>
      <c r="X2515" s="200"/>
      <c r="Y2515" s="201"/>
      <c r="Z2515" s="202"/>
      <c r="AA2515" s="216" t="s">
        <v>3077</v>
      </c>
      <c r="AB2515" s="1319" t="s">
        <v>24</v>
      </c>
      <c r="AC2515" s="1319"/>
      <c r="AD2515" s="1319"/>
      <c r="AE2515" s="1319"/>
      <c r="AF2515" s="1319"/>
      <c r="AG2515" s="375"/>
      <c r="AH2515" s="350"/>
      <c r="AI2515" s="244" t="str">
        <f t="shared" si="219"/>
        <v>HINO 285 JD/TI-</v>
      </c>
      <c r="AJ2515" s="209">
        <f t="shared" si="218"/>
        <v>42962</v>
      </c>
      <c r="AK2515" s="763" t="s">
        <v>24</v>
      </c>
      <c r="AL2515" s="1190" t="s">
        <v>4180</v>
      </c>
      <c r="AM2515" s="230"/>
      <c r="AN2515" s="232"/>
      <c r="AO2515" s="232"/>
      <c r="AP2515" s="230"/>
      <c r="AQ2515" s="1231" t="s">
        <v>3094</v>
      </c>
      <c r="AR2515" s="230"/>
      <c r="AS2515" s="230"/>
      <c r="AT2515" s="230"/>
      <c r="AU2515" s="230"/>
      <c r="AV2515" s="177"/>
      <c r="AW2515" s="177"/>
      <c r="AX2515" s="177"/>
      <c r="AY2515" s="177"/>
      <c r="AZ2515" s="177"/>
    </row>
    <row r="2516" spans="1:60" ht="15" customHeight="1">
      <c r="B2516" s="1310">
        <v>2510</v>
      </c>
      <c r="C2516" s="548" t="s">
        <v>3653</v>
      </c>
      <c r="D2516" s="757" t="s">
        <v>230</v>
      </c>
      <c r="E2516" s="531" t="s">
        <v>222</v>
      </c>
      <c r="F2516" s="509" t="s">
        <v>3654</v>
      </c>
      <c r="G2516" s="509" t="s">
        <v>129</v>
      </c>
      <c r="H2516" s="542" t="s">
        <v>3655</v>
      </c>
      <c r="I2516" s="1448">
        <v>30053</v>
      </c>
      <c r="J2516" s="231">
        <f t="shared" ca="1" si="215"/>
        <v>40</v>
      </c>
      <c r="K2516" s="1431" t="s">
        <v>493</v>
      </c>
      <c r="L2516" s="1463">
        <v>820414210010</v>
      </c>
      <c r="M2516" s="1448">
        <v>45394</v>
      </c>
      <c r="N2516" s="532">
        <v>42460</v>
      </c>
      <c r="O2516" s="1330">
        <v>42810</v>
      </c>
      <c r="P2516" s="472" t="s">
        <v>24</v>
      </c>
      <c r="Q2516" s="198">
        <f t="shared" si="217"/>
        <v>43175</v>
      </c>
      <c r="R2516" s="181" t="str">
        <f t="shared" ca="1" si="216"/>
        <v>EXPIRED</v>
      </c>
      <c r="S2516" s="1319" t="s">
        <v>4080</v>
      </c>
      <c r="T2516" s="904">
        <v>44298</v>
      </c>
      <c r="U2516" s="887">
        <v>44298</v>
      </c>
      <c r="V2516" s="395" t="s">
        <v>24</v>
      </c>
      <c r="W2516" s="136" t="s">
        <v>24</v>
      </c>
      <c r="X2516" s="200"/>
      <c r="Y2516" s="201"/>
      <c r="Z2516" s="952"/>
      <c r="AA2516" s="1000" t="s">
        <v>3077</v>
      </c>
      <c r="AB2516" s="1020" t="s">
        <v>24</v>
      </c>
      <c r="AC2516" s="1319"/>
      <c r="AD2516" s="1319"/>
      <c r="AE2516" s="1319"/>
      <c r="AF2516" s="1319"/>
      <c r="AG2516" s="375"/>
      <c r="AH2516" s="350"/>
      <c r="AI2516" s="244" t="str">
        <f t="shared" si="219"/>
        <v>HINO 285 JD/TI-</v>
      </c>
      <c r="AJ2516" s="209">
        <f t="shared" si="218"/>
        <v>42460</v>
      </c>
      <c r="AK2516" s="472" t="s">
        <v>24</v>
      </c>
      <c r="AL2516" s="670">
        <v>43457</v>
      </c>
      <c r="AM2516" s="230"/>
      <c r="AN2516" s="232"/>
      <c r="AO2516" s="232"/>
      <c r="AP2516" s="230"/>
      <c r="AQ2516" s="1231" t="s">
        <v>3094</v>
      </c>
      <c r="AR2516" s="230"/>
      <c r="AS2516" s="230"/>
      <c r="AT2516" s="230"/>
      <c r="AU2516" s="230"/>
      <c r="AV2516" s="177"/>
      <c r="AW2516" s="177"/>
      <c r="AX2516" s="177"/>
      <c r="AY2516" s="177"/>
      <c r="AZ2516" s="177"/>
    </row>
    <row r="2517" spans="1:60" s="2186" customFormat="1" ht="15" customHeight="1">
      <c r="A2517" s="160"/>
      <c r="B2517" s="1310">
        <v>2511</v>
      </c>
      <c r="C2517" s="745" t="s">
        <v>811</v>
      </c>
      <c r="D2517" s="757" t="s">
        <v>230</v>
      </c>
      <c r="E2517" s="531" t="s">
        <v>222</v>
      </c>
      <c r="F2517" s="509" t="s">
        <v>3656</v>
      </c>
      <c r="G2517" s="509" t="s">
        <v>129</v>
      </c>
      <c r="H2517" s="542" t="s">
        <v>3657</v>
      </c>
      <c r="I2517" s="1448">
        <v>31435</v>
      </c>
      <c r="J2517" s="903">
        <f t="shared" ca="1" si="215"/>
        <v>36</v>
      </c>
      <c r="K2517" s="543" t="s">
        <v>493</v>
      </c>
      <c r="L2517" s="544">
        <v>1723180100491</v>
      </c>
      <c r="M2517" s="752">
        <v>44949</v>
      </c>
      <c r="N2517" s="532">
        <v>42474</v>
      </c>
      <c r="O2517" s="1330">
        <v>42846</v>
      </c>
      <c r="P2517" s="472" t="s">
        <v>24</v>
      </c>
      <c r="Q2517" s="198">
        <f t="shared" si="217"/>
        <v>43211</v>
      </c>
      <c r="R2517" s="181" t="str">
        <f t="shared" ca="1" si="216"/>
        <v>EXPIRED</v>
      </c>
      <c r="S2517" s="1319" t="s">
        <v>4081</v>
      </c>
      <c r="T2517" s="1330">
        <v>44584</v>
      </c>
      <c r="U2517" s="1329">
        <v>44584</v>
      </c>
      <c r="V2517" s="904" t="s">
        <v>24</v>
      </c>
      <c r="W2517" s="136" t="s">
        <v>24</v>
      </c>
      <c r="X2517" s="200"/>
      <c r="Y2517" s="201"/>
      <c r="Z2517" s="202"/>
      <c r="AA2517" s="216" t="s">
        <v>3077</v>
      </c>
      <c r="AB2517" s="1319"/>
      <c r="AC2517" s="1319"/>
      <c r="AD2517" s="1319"/>
      <c r="AE2517" s="1319"/>
      <c r="AF2517" s="1319"/>
      <c r="AG2517" s="375"/>
      <c r="AH2517" s="350"/>
      <c r="AI2517" s="244" t="str">
        <f t="shared" si="219"/>
        <v>HINO 285 JD/TI</v>
      </c>
      <c r="AJ2517" s="1315">
        <f t="shared" si="218"/>
        <v>42474</v>
      </c>
      <c r="AK2517" s="472" t="s">
        <v>24</v>
      </c>
      <c r="AL2517" s="670">
        <v>43457</v>
      </c>
      <c r="AM2517" s="230"/>
      <c r="AN2517" s="232"/>
      <c r="AO2517" s="232"/>
      <c r="AP2517" s="230"/>
      <c r="AQ2517" s="1231" t="s">
        <v>3094</v>
      </c>
      <c r="AR2517" s="230"/>
      <c r="AS2517" s="230"/>
      <c r="AT2517" s="230"/>
      <c r="AU2517" s="230"/>
      <c r="AV2517" s="885"/>
      <c r="AW2517" s="885"/>
      <c r="AX2517" s="885"/>
      <c r="AY2517" s="885"/>
      <c r="AZ2517" s="885"/>
      <c r="BA2517" s="1206"/>
      <c r="BB2517" s="1206"/>
      <c r="BC2517" s="1206"/>
      <c r="BD2517" s="1206"/>
      <c r="BE2517" s="1206"/>
      <c r="BF2517" s="1206"/>
      <c r="BG2517" s="1206"/>
      <c r="BH2517" s="1206"/>
    </row>
    <row r="2518" spans="1:60" ht="15" customHeight="1">
      <c r="B2518" s="1310">
        <v>2512</v>
      </c>
      <c r="C2518" s="548" t="s">
        <v>3658</v>
      </c>
      <c r="D2518" s="757" t="s">
        <v>230</v>
      </c>
      <c r="E2518" s="531" t="s">
        <v>222</v>
      </c>
      <c r="F2518" s="509" t="s">
        <v>3659</v>
      </c>
      <c r="G2518" s="509" t="s">
        <v>129</v>
      </c>
      <c r="H2518" s="542" t="s">
        <v>3660</v>
      </c>
      <c r="I2518" s="1448">
        <v>31168</v>
      </c>
      <c r="J2518" s="903">
        <f t="shared" ca="1" si="215"/>
        <v>37</v>
      </c>
      <c r="K2518" s="543" t="s">
        <v>493</v>
      </c>
      <c r="L2518" s="544">
        <v>850532460249</v>
      </c>
      <c r="M2518" s="752" t="s">
        <v>3661</v>
      </c>
      <c r="N2518" s="532">
        <v>42474</v>
      </c>
      <c r="O2518" s="1330">
        <v>42846</v>
      </c>
      <c r="P2518" s="472" t="s">
        <v>24</v>
      </c>
      <c r="Q2518" s="198">
        <f t="shared" si="217"/>
        <v>43211</v>
      </c>
      <c r="R2518" s="181" t="str">
        <f t="shared" ca="1" si="216"/>
        <v>EXPIRED</v>
      </c>
      <c r="S2518" s="1319" t="s">
        <v>4082</v>
      </c>
      <c r="T2518" s="904">
        <v>44317</v>
      </c>
      <c r="U2518" s="887">
        <v>44317</v>
      </c>
      <c r="V2518" s="1330" t="s">
        <v>24</v>
      </c>
      <c r="W2518" s="136" t="s">
        <v>24</v>
      </c>
      <c r="X2518" s="200"/>
      <c r="Y2518" s="201"/>
      <c r="Z2518" s="202"/>
      <c r="AA2518" s="216" t="s">
        <v>3077</v>
      </c>
      <c r="AB2518" s="1319"/>
      <c r="AC2518" s="1319"/>
      <c r="AD2518" s="1319"/>
      <c r="AE2518" s="1319"/>
      <c r="AF2518" s="1319"/>
      <c r="AG2518" s="375"/>
      <c r="AH2518" s="1239"/>
      <c r="AI2518" s="244" t="str">
        <f t="shared" si="219"/>
        <v>HINO 285 JD/TI</v>
      </c>
      <c r="AJ2518" s="1315">
        <f t="shared" si="218"/>
        <v>42474</v>
      </c>
      <c r="AK2518" s="472" t="s">
        <v>24</v>
      </c>
      <c r="AL2518" s="670">
        <v>43457</v>
      </c>
      <c r="AM2518" s="230"/>
      <c r="AN2518" s="232"/>
      <c r="AO2518" s="232"/>
      <c r="AP2518" s="230"/>
      <c r="AQ2518" s="1231" t="s">
        <v>3094</v>
      </c>
      <c r="AR2518" s="230"/>
      <c r="AS2518" s="230"/>
      <c r="AT2518" s="230"/>
      <c r="AU2518" s="230"/>
      <c r="AV2518" s="177"/>
      <c r="AW2518" s="177"/>
      <c r="AX2518" s="177"/>
      <c r="AY2518" s="177"/>
      <c r="AZ2518" s="177"/>
    </row>
    <row r="2519" spans="1:60" ht="15" customHeight="1">
      <c r="B2519" s="1310">
        <v>2513</v>
      </c>
      <c r="C2519" s="745" t="s">
        <v>3662</v>
      </c>
      <c r="D2519" s="757" t="s">
        <v>230</v>
      </c>
      <c r="E2519" s="531" t="s">
        <v>222</v>
      </c>
      <c r="F2519" s="509" t="s">
        <v>3663</v>
      </c>
      <c r="G2519" s="509" t="s">
        <v>129</v>
      </c>
      <c r="H2519" s="542" t="s">
        <v>3664</v>
      </c>
      <c r="I2519" s="1448">
        <v>32125</v>
      </c>
      <c r="J2519" s="903">
        <f t="shared" ca="1" si="215"/>
        <v>34</v>
      </c>
      <c r="K2519" s="543" t="s">
        <v>493</v>
      </c>
      <c r="L2519" s="544">
        <v>871217230139</v>
      </c>
      <c r="M2519" s="752" t="s">
        <v>3665</v>
      </c>
      <c r="N2519" s="532">
        <v>42474</v>
      </c>
      <c r="O2519" s="1330">
        <v>42846</v>
      </c>
      <c r="P2519" s="472" t="s">
        <v>24</v>
      </c>
      <c r="Q2519" s="198">
        <f t="shared" si="217"/>
        <v>43211</v>
      </c>
      <c r="R2519" s="181" t="str">
        <f t="shared" ca="1" si="216"/>
        <v>EXPIRED</v>
      </c>
      <c r="S2519" s="1319" t="s">
        <v>4083</v>
      </c>
      <c r="T2519" s="904">
        <v>44544</v>
      </c>
      <c r="U2519" s="887">
        <v>44544</v>
      </c>
      <c r="V2519" s="904" t="s">
        <v>24</v>
      </c>
      <c r="W2519" s="136" t="s">
        <v>24</v>
      </c>
      <c r="X2519" s="200"/>
      <c r="Y2519" s="201"/>
      <c r="Z2519" s="202"/>
      <c r="AA2519" s="216" t="s">
        <v>3077</v>
      </c>
      <c r="AB2519" s="1319"/>
      <c r="AC2519" s="1319"/>
      <c r="AD2519" s="1319"/>
      <c r="AE2519" s="1319"/>
      <c r="AF2519" s="1319"/>
      <c r="AG2519" s="375"/>
      <c r="AH2519" s="1239"/>
      <c r="AI2519" s="244" t="str">
        <f t="shared" si="219"/>
        <v>HINO 285 JD/TI</v>
      </c>
      <c r="AJ2519" s="209">
        <f t="shared" si="218"/>
        <v>42474</v>
      </c>
      <c r="AK2519" s="472" t="s">
        <v>24</v>
      </c>
      <c r="AL2519" s="670">
        <v>43457</v>
      </c>
      <c r="AM2519" s="230"/>
      <c r="AN2519" s="232"/>
      <c r="AO2519" s="232"/>
      <c r="AP2519" s="230"/>
      <c r="AQ2519" s="1231" t="s">
        <v>3094</v>
      </c>
      <c r="AR2519" s="230"/>
      <c r="AS2519" s="230"/>
      <c r="AT2519" s="230"/>
      <c r="AU2519" s="230"/>
      <c r="AV2519" s="885"/>
      <c r="AW2519" s="885"/>
      <c r="AX2519" s="885"/>
      <c r="AY2519" s="885"/>
      <c r="AZ2519" s="177"/>
    </row>
    <row r="2520" spans="1:60" ht="15" customHeight="1">
      <c r="B2520" s="1310">
        <v>2514</v>
      </c>
      <c r="C2520" s="1426" t="s">
        <v>3666</v>
      </c>
      <c r="D2520" s="1431" t="s">
        <v>221</v>
      </c>
      <c r="E2520" s="531" t="s">
        <v>222</v>
      </c>
      <c r="F2520" s="509" t="s">
        <v>3667</v>
      </c>
      <c r="G2520" s="509" t="s">
        <v>129</v>
      </c>
      <c r="H2520" s="522" t="s">
        <v>24</v>
      </c>
      <c r="I2520" s="750" t="s">
        <v>24</v>
      </c>
      <c r="J2520" s="903" t="str">
        <f t="shared" ca="1" si="215"/>
        <v>-</v>
      </c>
      <c r="K2520" s="176" t="s">
        <v>24</v>
      </c>
      <c r="L2520" s="170" t="s">
        <v>24</v>
      </c>
      <c r="M2520" s="173" t="s">
        <v>24</v>
      </c>
      <c r="N2520" s="579" t="s">
        <v>24</v>
      </c>
      <c r="O2520" s="1311"/>
      <c r="P2520" s="472" t="s">
        <v>24</v>
      </c>
      <c r="Q2520" s="198" t="str">
        <f t="shared" si="217"/>
        <v>-</v>
      </c>
      <c r="R2520" s="181" t="str">
        <f t="shared" ca="1" si="216"/>
        <v>TIDAK MCU</v>
      </c>
      <c r="S2520" s="1319" t="s">
        <v>24</v>
      </c>
      <c r="T2520" s="904" t="s">
        <v>24</v>
      </c>
      <c r="U2520" s="887" t="s">
        <v>24</v>
      </c>
      <c r="V2520" s="904" t="s">
        <v>24</v>
      </c>
      <c r="W2520" s="136" t="s">
        <v>24</v>
      </c>
      <c r="X2520" s="200"/>
      <c r="Y2520" s="201"/>
      <c r="Z2520" s="202"/>
      <c r="AA2520" s="1319" t="s">
        <v>24</v>
      </c>
      <c r="AB2520" s="1319"/>
      <c r="AC2520" s="1319"/>
      <c r="AD2520" s="1319"/>
      <c r="AE2520" s="1319"/>
      <c r="AF2520" s="1319"/>
      <c r="AG2520" s="375"/>
      <c r="AH2520" s="350"/>
      <c r="AI2520" s="244" t="str">
        <f t="shared" si="219"/>
        <v>-</v>
      </c>
      <c r="AJ2520" s="209" t="str">
        <f t="shared" si="218"/>
        <v>-</v>
      </c>
      <c r="AK2520" s="1330" t="s">
        <v>24</v>
      </c>
      <c r="AL2520" s="670" t="s">
        <v>24</v>
      </c>
      <c r="AM2520" s="230"/>
      <c r="AN2520" s="232"/>
      <c r="AO2520" s="232"/>
      <c r="AP2520" s="230"/>
      <c r="AQ2520" s="180"/>
      <c r="AR2520" s="230"/>
      <c r="AS2520" s="230"/>
      <c r="AT2520" s="230"/>
      <c r="AU2520" s="230"/>
      <c r="AV2520" s="885"/>
      <c r="AW2520" s="885"/>
      <c r="AX2520" s="885"/>
      <c r="AY2520" s="885"/>
      <c r="AZ2520" s="177"/>
    </row>
    <row r="2521" spans="1:60" ht="15" customHeight="1">
      <c r="A2521" s="1298"/>
      <c r="B2521" s="1310">
        <v>2515</v>
      </c>
      <c r="C2521" s="1519" t="s">
        <v>3668</v>
      </c>
      <c r="D2521" s="1570" t="s">
        <v>230</v>
      </c>
      <c r="E2521" s="1570" t="s">
        <v>222</v>
      </c>
      <c r="F2521" s="912" t="s">
        <v>3669</v>
      </c>
      <c r="G2521" s="912" t="s">
        <v>129</v>
      </c>
      <c r="H2521" s="1650" t="s">
        <v>3670</v>
      </c>
      <c r="I2521" s="1726">
        <v>33014</v>
      </c>
      <c r="J2521" s="445">
        <f t="shared" ca="1" si="215"/>
        <v>32</v>
      </c>
      <c r="K2521" s="1807" t="s">
        <v>493</v>
      </c>
      <c r="L2521" s="1838">
        <v>1723170400366</v>
      </c>
      <c r="M2521" s="1879" t="s">
        <v>3671</v>
      </c>
      <c r="N2521" s="1776">
        <v>42481</v>
      </c>
      <c r="O2521" s="446">
        <v>42831</v>
      </c>
      <c r="P2521" s="909" t="s">
        <v>24</v>
      </c>
      <c r="Q2521" s="920">
        <f t="shared" si="217"/>
        <v>43196</v>
      </c>
      <c r="R2521" s="919" t="str">
        <f t="shared" ca="1" si="216"/>
        <v>EXPIRED</v>
      </c>
      <c r="S2521" s="445" t="s">
        <v>4084</v>
      </c>
      <c r="T2521" s="446">
        <v>44337</v>
      </c>
      <c r="U2521" s="517">
        <v>44337</v>
      </c>
      <c r="V2521" s="446" t="s">
        <v>24</v>
      </c>
      <c r="W2521" s="446" t="s">
        <v>24</v>
      </c>
      <c r="X2521" s="1492"/>
      <c r="Y2521" s="922"/>
      <c r="Z2521" s="1949"/>
      <c r="AA2521" s="445" t="s">
        <v>3077</v>
      </c>
      <c r="AB2521" s="445"/>
      <c r="AC2521" s="445"/>
      <c r="AD2521" s="445"/>
      <c r="AE2521" s="445"/>
      <c r="AF2521" s="445"/>
      <c r="AG2521" s="972"/>
      <c r="AH2521" s="1027"/>
      <c r="AI2521" s="244" t="str">
        <f t="shared" si="219"/>
        <v>HINO 285 JD/TI</v>
      </c>
      <c r="AJ2521" s="878">
        <f t="shared" si="218"/>
        <v>42481</v>
      </c>
      <c r="AK2521" s="909" t="s">
        <v>24</v>
      </c>
      <c r="AL2521" s="1990">
        <v>43457</v>
      </c>
      <c r="AM2521" s="877"/>
      <c r="AN2521" s="877"/>
      <c r="AO2521" s="877"/>
      <c r="AP2521" s="877"/>
      <c r="AQ2521" s="2001" t="s">
        <v>6564</v>
      </c>
      <c r="AR2521" s="877"/>
      <c r="AS2521" s="877"/>
      <c r="AT2521" s="877" t="s">
        <v>11598</v>
      </c>
      <c r="AU2521" s="877"/>
      <c r="AV2521" s="458"/>
      <c r="AW2521" s="458"/>
      <c r="AX2521" s="458"/>
      <c r="AY2521" s="458"/>
      <c r="AZ2521" s="458"/>
      <c r="BA2521" s="2345"/>
      <c r="BB2521" s="2345"/>
      <c r="BC2521" s="2345"/>
      <c r="BD2521" s="2345"/>
      <c r="BE2521" s="2345"/>
      <c r="BF2521" s="2345"/>
      <c r="BG2521" s="2345"/>
      <c r="BH2521" s="2345"/>
    </row>
    <row r="2522" spans="1:60" ht="15" customHeight="1">
      <c r="B2522" s="1310">
        <v>2516</v>
      </c>
      <c r="C2522" s="765" t="s">
        <v>3672</v>
      </c>
      <c r="D2522" s="757" t="s">
        <v>230</v>
      </c>
      <c r="E2522" s="557" t="s">
        <v>222</v>
      </c>
      <c r="F2522" s="509" t="s">
        <v>3673</v>
      </c>
      <c r="G2522" s="509" t="s">
        <v>129</v>
      </c>
      <c r="H2522" s="542" t="s">
        <v>3674</v>
      </c>
      <c r="I2522" s="1448">
        <v>27118</v>
      </c>
      <c r="J2522" s="903">
        <f t="shared" ca="1" si="215"/>
        <v>48</v>
      </c>
      <c r="K2522" s="543" t="s">
        <v>493</v>
      </c>
      <c r="L2522" s="544">
        <v>740314330674</v>
      </c>
      <c r="M2522" s="752">
        <v>44285</v>
      </c>
      <c r="N2522" s="532">
        <v>42481</v>
      </c>
      <c r="O2522" s="1330">
        <v>42831</v>
      </c>
      <c r="P2522" s="472" t="s">
        <v>24</v>
      </c>
      <c r="Q2522" s="198">
        <f t="shared" si="217"/>
        <v>43196</v>
      </c>
      <c r="R2522" s="181" t="str">
        <f t="shared" ca="1" si="216"/>
        <v>EXPIRED</v>
      </c>
      <c r="S2522" s="1319" t="s">
        <v>4085</v>
      </c>
      <c r="T2522" s="904">
        <v>44285</v>
      </c>
      <c r="U2522" s="887">
        <v>44285</v>
      </c>
      <c r="V2522" s="904" t="s">
        <v>24</v>
      </c>
      <c r="W2522" s="136" t="s">
        <v>24</v>
      </c>
      <c r="X2522" s="200"/>
      <c r="Y2522" s="201"/>
      <c r="Z2522" s="202"/>
      <c r="AA2522" s="216" t="s">
        <v>3077</v>
      </c>
      <c r="AB2522" s="1319"/>
      <c r="AC2522" s="1319"/>
      <c r="AD2522" s="1319"/>
      <c r="AE2522" s="1319"/>
      <c r="AF2522" s="1319"/>
      <c r="AG2522" s="375"/>
      <c r="AH2522" s="1239"/>
      <c r="AI2522" s="244" t="str">
        <f t="shared" si="219"/>
        <v>HINO 285 JD/TI</v>
      </c>
      <c r="AJ2522" s="1307">
        <f t="shared" si="218"/>
        <v>42481</v>
      </c>
      <c r="AK2522" s="592" t="s">
        <v>24</v>
      </c>
      <c r="AL2522" s="614">
        <v>43457</v>
      </c>
      <c r="AM2522" s="230"/>
      <c r="AN2522" s="232"/>
      <c r="AO2522" s="232"/>
      <c r="AP2522" s="230"/>
      <c r="AQ2522" s="1231" t="s">
        <v>3094</v>
      </c>
      <c r="AR2522" s="230"/>
      <c r="AS2522" s="230"/>
      <c r="AT2522" s="230"/>
      <c r="AU2522" s="230"/>
      <c r="AV2522" s="885"/>
      <c r="AW2522" s="885"/>
      <c r="AX2522" s="885"/>
      <c r="AY2522" s="885"/>
      <c r="AZ2522" s="177"/>
    </row>
    <row r="2523" spans="1:60" ht="15" customHeight="1">
      <c r="B2523" s="1310">
        <v>2517</v>
      </c>
      <c r="C2523" s="745" t="s">
        <v>3675</v>
      </c>
      <c r="D2523" s="757" t="s">
        <v>230</v>
      </c>
      <c r="E2523" s="531" t="s">
        <v>222</v>
      </c>
      <c r="F2523" s="509" t="s">
        <v>3676</v>
      </c>
      <c r="G2523" s="509" t="s">
        <v>129</v>
      </c>
      <c r="H2523" s="542" t="s">
        <v>3677</v>
      </c>
      <c r="I2523" s="1448">
        <v>32019</v>
      </c>
      <c r="J2523" s="1314">
        <f t="shared" ca="1" si="215"/>
        <v>34</v>
      </c>
      <c r="K2523" s="543" t="s">
        <v>493</v>
      </c>
      <c r="L2523" s="544">
        <v>870814211697</v>
      </c>
      <c r="M2523" s="752">
        <v>44438</v>
      </c>
      <c r="N2523" s="532">
        <v>42537</v>
      </c>
      <c r="O2523" s="1330">
        <v>42886</v>
      </c>
      <c r="P2523" s="472" t="s">
        <v>24</v>
      </c>
      <c r="Q2523" s="198">
        <f t="shared" si="217"/>
        <v>43251</v>
      </c>
      <c r="R2523" s="181" t="str">
        <f t="shared" ca="1" si="216"/>
        <v>EXPIRED</v>
      </c>
      <c r="S2523" s="1319" t="s">
        <v>4086</v>
      </c>
      <c r="T2523" s="1330">
        <v>44438</v>
      </c>
      <c r="U2523" s="1329">
        <v>44438</v>
      </c>
      <c r="V2523" s="1330" t="s">
        <v>24</v>
      </c>
      <c r="W2523" s="1311" t="s">
        <v>24</v>
      </c>
      <c r="X2523" s="200"/>
      <c r="Y2523" s="201"/>
      <c r="Z2523" s="202"/>
      <c r="AA2523" s="216" t="s">
        <v>3077</v>
      </c>
      <c r="AB2523" s="1319"/>
      <c r="AC2523" s="1319"/>
      <c r="AD2523" s="1319"/>
      <c r="AE2523" s="1319"/>
      <c r="AF2523" s="1319"/>
      <c r="AG2523" s="375"/>
      <c r="AH2523" s="350"/>
      <c r="AI2523" s="244" t="str">
        <f t="shared" si="219"/>
        <v>HINO 285 JD/TI</v>
      </c>
      <c r="AJ2523" s="1315">
        <f t="shared" si="218"/>
        <v>42537</v>
      </c>
      <c r="AK2523" s="472" t="s">
        <v>24</v>
      </c>
      <c r="AL2523" s="670">
        <v>43457</v>
      </c>
      <c r="AM2523" s="230"/>
      <c r="AN2523" s="232"/>
      <c r="AO2523" s="232"/>
      <c r="AP2523" s="230"/>
      <c r="AQ2523" s="1231" t="s">
        <v>3094</v>
      </c>
      <c r="AR2523" s="230"/>
      <c r="AS2523" s="230"/>
      <c r="AT2523" s="230"/>
      <c r="AU2523" s="230"/>
      <c r="AV2523" s="885"/>
      <c r="AW2523" s="885"/>
      <c r="AX2523" s="885"/>
      <c r="AY2523" s="885"/>
      <c r="AZ2523" s="177"/>
    </row>
    <row r="2524" spans="1:60" ht="15" customHeight="1">
      <c r="B2524" s="1310">
        <v>2518</v>
      </c>
      <c r="C2524" s="745" t="s">
        <v>3678</v>
      </c>
      <c r="D2524" s="757" t="s">
        <v>230</v>
      </c>
      <c r="E2524" s="531" t="s">
        <v>222</v>
      </c>
      <c r="F2524" s="509" t="s">
        <v>3679</v>
      </c>
      <c r="G2524" s="509" t="s">
        <v>129</v>
      </c>
      <c r="H2524" s="542" t="s">
        <v>3680</v>
      </c>
      <c r="I2524" s="1448">
        <v>27388</v>
      </c>
      <c r="J2524" s="231">
        <f t="shared" ca="1" si="215"/>
        <v>47</v>
      </c>
      <c r="K2524" s="543" t="s">
        <v>493</v>
      </c>
      <c r="L2524" s="544">
        <v>741214360659</v>
      </c>
      <c r="M2524" s="752" t="s">
        <v>3681</v>
      </c>
      <c r="N2524" s="532">
        <v>42544</v>
      </c>
      <c r="O2524" s="1330">
        <v>42909</v>
      </c>
      <c r="P2524" s="472" t="s">
        <v>24</v>
      </c>
      <c r="Q2524" s="198">
        <f t="shared" si="217"/>
        <v>43274</v>
      </c>
      <c r="R2524" s="181" t="str">
        <f t="shared" ca="1" si="216"/>
        <v>EXPIRED</v>
      </c>
      <c r="S2524" s="1319" t="s">
        <v>4087</v>
      </c>
      <c r="T2524" s="904">
        <v>44555</v>
      </c>
      <c r="U2524" s="887">
        <v>44555</v>
      </c>
      <c r="V2524" s="904" t="s">
        <v>24</v>
      </c>
      <c r="W2524" s="136" t="s">
        <v>24</v>
      </c>
      <c r="X2524" s="200"/>
      <c r="Y2524" s="201"/>
      <c r="Z2524" s="202"/>
      <c r="AA2524" s="216" t="s">
        <v>3077</v>
      </c>
      <c r="AB2524" s="1319"/>
      <c r="AC2524" s="1319"/>
      <c r="AD2524" s="1319"/>
      <c r="AE2524" s="1319"/>
      <c r="AF2524" s="1319"/>
      <c r="AG2524" s="375"/>
      <c r="AH2524" s="350"/>
      <c r="AI2524" s="244" t="str">
        <f t="shared" si="219"/>
        <v>HINO 285 JD/TI</v>
      </c>
      <c r="AJ2524" s="209">
        <f t="shared" si="218"/>
        <v>42544</v>
      </c>
      <c r="AK2524" s="592" t="s">
        <v>24</v>
      </c>
      <c r="AL2524" s="614">
        <v>43457</v>
      </c>
      <c r="AM2524" s="230"/>
      <c r="AN2524" s="232"/>
      <c r="AO2524" s="232"/>
      <c r="AP2524" s="230"/>
      <c r="AQ2524" s="1231" t="s">
        <v>3094</v>
      </c>
      <c r="AR2524" s="230"/>
      <c r="AS2524" s="230"/>
      <c r="AT2524" s="230"/>
      <c r="AU2524" s="230"/>
      <c r="AV2524" s="177"/>
      <c r="AW2524" s="177"/>
      <c r="AX2524" s="177"/>
      <c r="AY2524" s="177"/>
      <c r="AZ2524" s="885"/>
    </row>
    <row r="2525" spans="1:60" ht="15" customHeight="1">
      <c r="B2525" s="1310">
        <v>2519</v>
      </c>
      <c r="C2525" s="745" t="s">
        <v>3682</v>
      </c>
      <c r="D2525" s="757" t="s">
        <v>230</v>
      </c>
      <c r="E2525" s="531" t="s">
        <v>222</v>
      </c>
      <c r="F2525" s="509" t="s">
        <v>3683</v>
      </c>
      <c r="G2525" s="509" t="s">
        <v>129</v>
      </c>
      <c r="H2525" s="542" t="s">
        <v>3684</v>
      </c>
      <c r="I2525" s="1448">
        <v>31000</v>
      </c>
      <c r="J2525" s="1314">
        <f t="shared" ca="1" si="215"/>
        <v>37</v>
      </c>
      <c r="K2525" s="543" t="s">
        <v>494</v>
      </c>
      <c r="L2525" s="544">
        <v>91083240089</v>
      </c>
      <c r="M2525" s="752" t="s">
        <v>3685</v>
      </c>
      <c r="N2525" s="532">
        <v>42610</v>
      </c>
      <c r="O2525" s="1330">
        <v>42974</v>
      </c>
      <c r="P2525" s="472" t="s">
        <v>24</v>
      </c>
      <c r="Q2525" s="198">
        <f t="shared" si="217"/>
        <v>43339</v>
      </c>
      <c r="R2525" s="181" t="str">
        <f t="shared" ca="1" si="216"/>
        <v>EXPIRED</v>
      </c>
      <c r="S2525" s="1319" t="s">
        <v>4088</v>
      </c>
      <c r="T2525" s="1330">
        <v>44514</v>
      </c>
      <c r="U2525" s="1329">
        <v>44514</v>
      </c>
      <c r="V2525" s="1330" t="s">
        <v>24</v>
      </c>
      <c r="W2525" s="1311" t="s">
        <v>24</v>
      </c>
      <c r="X2525" s="200"/>
      <c r="Y2525" s="201"/>
      <c r="Z2525" s="202"/>
      <c r="AA2525" s="216" t="s">
        <v>3077</v>
      </c>
      <c r="AB2525" s="1319"/>
      <c r="AC2525" s="1319"/>
      <c r="AD2525" s="1319"/>
      <c r="AE2525" s="1319"/>
      <c r="AF2525" s="1319"/>
      <c r="AG2525" s="375"/>
      <c r="AH2525" s="350"/>
      <c r="AI2525" s="244" t="str">
        <f t="shared" si="219"/>
        <v>HINO 285 JD/TI</v>
      </c>
      <c r="AJ2525" s="1315">
        <f t="shared" si="218"/>
        <v>42610</v>
      </c>
      <c r="AK2525" s="472" t="s">
        <v>24</v>
      </c>
      <c r="AL2525" s="670" t="s">
        <v>4181</v>
      </c>
      <c r="AM2525" s="230"/>
      <c r="AN2525" s="232"/>
      <c r="AO2525" s="232"/>
      <c r="AP2525" s="230"/>
      <c r="AQ2525" s="1231" t="s">
        <v>3094</v>
      </c>
      <c r="AR2525" s="230"/>
      <c r="AS2525" s="230"/>
      <c r="AT2525" s="230"/>
      <c r="AU2525" s="230"/>
      <c r="AV2525" s="885"/>
      <c r="AW2525" s="885"/>
      <c r="AX2525" s="885"/>
      <c r="AY2525" s="885"/>
      <c r="AZ2525" s="885"/>
    </row>
    <row r="2526" spans="1:60" ht="15" customHeight="1">
      <c r="B2526" s="1310">
        <v>2520</v>
      </c>
      <c r="C2526" s="548" t="s">
        <v>3686</v>
      </c>
      <c r="D2526" s="757" t="s">
        <v>230</v>
      </c>
      <c r="E2526" s="557" t="s">
        <v>222</v>
      </c>
      <c r="F2526" s="509" t="s">
        <v>3687</v>
      </c>
      <c r="G2526" s="509" t="s">
        <v>129</v>
      </c>
      <c r="H2526" s="542" t="s">
        <v>3688</v>
      </c>
      <c r="I2526" s="1448">
        <v>33844</v>
      </c>
      <c r="J2526" s="903">
        <f t="shared" ca="1" si="215"/>
        <v>29</v>
      </c>
      <c r="K2526" s="543" t="s">
        <v>493</v>
      </c>
      <c r="L2526" s="544">
        <v>1723181101013</v>
      </c>
      <c r="M2526" s="752">
        <v>45166</v>
      </c>
      <c r="N2526" s="532">
        <v>42610</v>
      </c>
      <c r="O2526" s="1330">
        <v>42974</v>
      </c>
      <c r="P2526" s="472" t="s">
        <v>24</v>
      </c>
      <c r="Q2526" s="198">
        <f t="shared" si="217"/>
        <v>43339</v>
      </c>
      <c r="R2526" s="181" t="str">
        <f t="shared" ca="1" si="216"/>
        <v>EXPIRED</v>
      </c>
      <c r="S2526" s="1319" t="s">
        <v>4089</v>
      </c>
      <c r="T2526" s="904">
        <v>44436</v>
      </c>
      <c r="U2526" s="887">
        <v>44436</v>
      </c>
      <c r="V2526" s="904" t="s">
        <v>24</v>
      </c>
      <c r="W2526" s="136" t="s">
        <v>24</v>
      </c>
      <c r="X2526" s="200"/>
      <c r="Y2526" s="201"/>
      <c r="Z2526" s="202"/>
      <c r="AA2526" s="216" t="s">
        <v>3077</v>
      </c>
      <c r="AB2526" s="1319"/>
      <c r="AC2526" s="1319"/>
      <c r="AD2526" s="1319"/>
      <c r="AE2526" s="1319"/>
      <c r="AF2526" s="1319"/>
      <c r="AG2526" s="375"/>
      <c r="AH2526" s="350"/>
      <c r="AI2526" s="244" t="str">
        <f t="shared" si="219"/>
        <v>HINO 285 JD/TI</v>
      </c>
      <c r="AJ2526" s="209">
        <f t="shared" si="218"/>
        <v>42610</v>
      </c>
      <c r="AK2526" s="472" t="s">
        <v>24</v>
      </c>
      <c r="AL2526" s="670" t="s">
        <v>4181</v>
      </c>
      <c r="AM2526" s="230"/>
      <c r="AN2526" s="232"/>
      <c r="AO2526" s="232"/>
      <c r="AP2526" s="230"/>
      <c r="AQ2526" s="1231" t="s">
        <v>3094</v>
      </c>
      <c r="AR2526" s="230"/>
      <c r="AS2526" s="230"/>
      <c r="AT2526" s="230"/>
      <c r="AU2526" s="230"/>
      <c r="AV2526" s="885"/>
      <c r="AW2526" s="885"/>
      <c r="AX2526" s="885"/>
      <c r="AY2526" s="885"/>
      <c r="AZ2526" s="177"/>
    </row>
    <row r="2527" spans="1:60" ht="15" customHeight="1">
      <c r="B2527" s="1310">
        <v>2521</v>
      </c>
      <c r="C2527" s="548" t="s">
        <v>3689</v>
      </c>
      <c r="D2527" s="757" t="s">
        <v>230</v>
      </c>
      <c r="E2527" s="531" t="s">
        <v>222</v>
      </c>
      <c r="F2527" s="509" t="s">
        <v>3690</v>
      </c>
      <c r="G2527" s="509" t="s">
        <v>129</v>
      </c>
      <c r="H2527" s="542" t="s">
        <v>3691</v>
      </c>
      <c r="I2527" s="1448">
        <v>30385</v>
      </c>
      <c r="J2527" s="1314">
        <f t="shared" ca="1" si="215"/>
        <v>39</v>
      </c>
      <c r="K2527" s="543" t="s">
        <v>493</v>
      </c>
      <c r="L2527" s="544">
        <v>830314212565</v>
      </c>
      <c r="M2527" s="752">
        <v>46077</v>
      </c>
      <c r="N2527" s="532">
        <v>42610</v>
      </c>
      <c r="O2527" s="1330">
        <v>42973</v>
      </c>
      <c r="P2527" s="472" t="s">
        <v>24</v>
      </c>
      <c r="Q2527" s="198">
        <f t="shared" si="217"/>
        <v>43338</v>
      </c>
      <c r="R2527" s="181" t="str">
        <f t="shared" ca="1" si="216"/>
        <v>EXPIRED</v>
      </c>
      <c r="S2527" s="1319" t="s">
        <v>4090</v>
      </c>
      <c r="T2527" s="1330">
        <v>44265</v>
      </c>
      <c r="U2527" s="1329">
        <v>44265</v>
      </c>
      <c r="V2527" s="1330" t="s">
        <v>24</v>
      </c>
      <c r="W2527" s="1311" t="s">
        <v>24</v>
      </c>
      <c r="X2527" s="200"/>
      <c r="Y2527" s="201"/>
      <c r="Z2527" s="202"/>
      <c r="AA2527" s="216" t="s">
        <v>3077</v>
      </c>
      <c r="AB2527" s="1319" t="s">
        <v>24</v>
      </c>
      <c r="AC2527" s="1319"/>
      <c r="AD2527" s="1319"/>
      <c r="AE2527" s="1319"/>
      <c r="AF2527" s="1319"/>
      <c r="AG2527" s="375"/>
      <c r="AH2527" s="350"/>
      <c r="AI2527" s="244" t="str">
        <f t="shared" si="219"/>
        <v>HINO 285 JD/TI-</v>
      </c>
      <c r="AJ2527" s="1315">
        <f t="shared" si="218"/>
        <v>42610</v>
      </c>
      <c r="AK2527" s="472" t="s">
        <v>24</v>
      </c>
      <c r="AL2527" s="670" t="s">
        <v>4181</v>
      </c>
      <c r="AM2527" s="230"/>
      <c r="AN2527" s="232"/>
      <c r="AO2527" s="232"/>
      <c r="AP2527" s="230"/>
      <c r="AQ2527" s="1231" t="s">
        <v>3094</v>
      </c>
      <c r="AR2527" s="230"/>
      <c r="AS2527" s="230"/>
      <c r="AT2527" s="230"/>
      <c r="AU2527" s="230"/>
      <c r="AV2527" s="885"/>
      <c r="AW2527" s="885"/>
      <c r="AX2527" s="885"/>
      <c r="AY2527" s="885"/>
      <c r="AZ2527" s="177"/>
    </row>
    <row r="2528" spans="1:60" ht="15" customHeight="1">
      <c r="B2528" s="1310">
        <v>2522</v>
      </c>
      <c r="C2528" s="745" t="s">
        <v>3692</v>
      </c>
      <c r="D2528" s="757" t="s">
        <v>230</v>
      </c>
      <c r="E2528" s="531" t="s">
        <v>222</v>
      </c>
      <c r="F2528" s="509" t="s">
        <v>3693</v>
      </c>
      <c r="G2528" s="509" t="s">
        <v>129</v>
      </c>
      <c r="H2528" s="1369" t="s">
        <v>3694</v>
      </c>
      <c r="I2528" s="1448">
        <v>29170</v>
      </c>
      <c r="J2528" s="903">
        <f t="shared" ca="1" si="215"/>
        <v>42</v>
      </c>
      <c r="K2528" s="543" t="s">
        <v>493</v>
      </c>
      <c r="L2528" s="544">
        <v>771114330097</v>
      </c>
      <c r="M2528" s="752">
        <v>45607</v>
      </c>
      <c r="N2528" s="532">
        <v>43461</v>
      </c>
      <c r="O2528" s="1330">
        <v>43082</v>
      </c>
      <c r="P2528" s="472" t="s">
        <v>24</v>
      </c>
      <c r="Q2528" s="198">
        <f t="shared" si="217"/>
        <v>43447</v>
      </c>
      <c r="R2528" s="181" t="str">
        <f t="shared" ca="1" si="216"/>
        <v>EXPIRED</v>
      </c>
      <c r="S2528" s="1319" t="s">
        <v>4091</v>
      </c>
      <c r="T2528" s="904">
        <v>44511</v>
      </c>
      <c r="U2528" s="1329">
        <v>44511</v>
      </c>
      <c r="V2528" s="904" t="s">
        <v>24</v>
      </c>
      <c r="W2528" s="136" t="s">
        <v>24</v>
      </c>
      <c r="X2528" s="200"/>
      <c r="Y2528" s="201"/>
      <c r="Z2528" s="202"/>
      <c r="AA2528" s="216" t="s">
        <v>3077</v>
      </c>
      <c r="AB2528" s="1319"/>
      <c r="AC2528" s="1319"/>
      <c r="AD2528" s="1319"/>
      <c r="AE2528" s="1319"/>
      <c r="AF2528" s="1319"/>
      <c r="AG2528" s="375"/>
      <c r="AH2528" s="350"/>
      <c r="AI2528" s="244" t="str">
        <f t="shared" si="219"/>
        <v>HINO 285 JD/TI</v>
      </c>
      <c r="AJ2528" s="1315">
        <f t="shared" si="218"/>
        <v>43461</v>
      </c>
      <c r="AK2528" s="472" t="s">
        <v>24</v>
      </c>
      <c r="AL2528" s="670">
        <v>43457</v>
      </c>
      <c r="AM2528" s="230"/>
      <c r="AN2528" s="232"/>
      <c r="AO2528" s="232"/>
      <c r="AP2528" s="230"/>
      <c r="AQ2528" s="1231" t="s">
        <v>3094</v>
      </c>
      <c r="AR2528" s="230"/>
      <c r="AS2528" s="230"/>
      <c r="AT2528" s="230"/>
      <c r="AU2528" s="230"/>
      <c r="AZ2528" s="885"/>
    </row>
    <row r="2529" spans="1:52" ht="15" customHeight="1">
      <c r="B2529" s="1310">
        <v>2523</v>
      </c>
      <c r="C2529" s="548" t="s">
        <v>3695</v>
      </c>
      <c r="D2529" s="1431" t="s">
        <v>230</v>
      </c>
      <c r="E2529" s="531" t="s">
        <v>222</v>
      </c>
      <c r="F2529" s="509" t="s">
        <v>3696</v>
      </c>
      <c r="G2529" s="509" t="s">
        <v>129</v>
      </c>
      <c r="H2529" s="542" t="s">
        <v>3697</v>
      </c>
      <c r="I2529" s="1448">
        <v>31481</v>
      </c>
      <c r="J2529" s="903">
        <f t="shared" ca="1" si="215"/>
        <v>36</v>
      </c>
      <c r="K2529" s="543" t="s">
        <v>493</v>
      </c>
      <c r="L2529" s="544">
        <v>860332460171</v>
      </c>
      <c r="M2529" s="752">
        <v>44630</v>
      </c>
      <c r="N2529" s="532">
        <v>43461</v>
      </c>
      <c r="O2529" s="1330">
        <v>43082</v>
      </c>
      <c r="P2529" s="472" t="s">
        <v>24</v>
      </c>
      <c r="Q2529" s="198">
        <f t="shared" si="217"/>
        <v>43447</v>
      </c>
      <c r="R2529" s="181" t="str">
        <f t="shared" ca="1" si="216"/>
        <v>EXPIRED</v>
      </c>
      <c r="S2529" s="1319" t="s">
        <v>4092</v>
      </c>
      <c r="T2529" s="1330">
        <v>44630</v>
      </c>
      <c r="U2529" s="1329">
        <v>44630</v>
      </c>
      <c r="V2529" s="904" t="s">
        <v>24</v>
      </c>
      <c r="W2529" s="136" t="s">
        <v>24</v>
      </c>
      <c r="X2529" s="200"/>
      <c r="Y2529" s="201"/>
      <c r="Z2529" s="202"/>
      <c r="AA2529" s="216" t="s">
        <v>3077</v>
      </c>
      <c r="AB2529" s="1314" t="s">
        <v>24</v>
      </c>
      <c r="AC2529" s="1319"/>
      <c r="AD2529" s="1319"/>
      <c r="AE2529" s="1319"/>
      <c r="AF2529" s="1319"/>
      <c r="AG2529" s="375"/>
      <c r="AH2529" s="350"/>
      <c r="AI2529" s="244" t="str">
        <f t="shared" si="219"/>
        <v>HINO 285 JD/TI-</v>
      </c>
      <c r="AJ2529" s="209">
        <f t="shared" si="218"/>
        <v>43461</v>
      </c>
      <c r="AK2529" s="472" t="s">
        <v>24</v>
      </c>
      <c r="AL2529" s="670">
        <v>43457</v>
      </c>
      <c r="AM2529" s="230"/>
      <c r="AN2529" s="232"/>
      <c r="AO2529" s="232"/>
      <c r="AP2529" s="230"/>
      <c r="AQ2529" s="1231" t="s">
        <v>3094</v>
      </c>
      <c r="AR2529" s="230"/>
      <c r="AS2529" s="230"/>
      <c r="AT2529" s="230"/>
      <c r="AU2529" s="230"/>
      <c r="AV2529" s="885"/>
      <c r="AW2529" s="885"/>
      <c r="AX2529" s="885"/>
      <c r="AY2529" s="885"/>
      <c r="AZ2529" s="177"/>
    </row>
    <row r="2530" spans="1:52" ht="15" customHeight="1">
      <c r="B2530" s="1310">
        <v>2524</v>
      </c>
      <c r="C2530" s="745" t="s">
        <v>3698</v>
      </c>
      <c r="D2530" s="757" t="s">
        <v>230</v>
      </c>
      <c r="E2530" s="531" t="s">
        <v>222</v>
      </c>
      <c r="F2530" s="509" t="s">
        <v>3699</v>
      </c>
      <c r="G2530" s="509" t="s">
        <v>129</v>
      </c>
      <c r="H2530" s="542" t="s">
        <v>3700</v>
      </c>
      <c r="I2530" s="1448">
        <v>29937</v>
      </c>
      <c r="J2530" s="903">
        <f t="shared" ca="1" si="215"/>
        <v>40</v>
      </c>
      <c r="K2530" s="543" t="s">
        <v>493</v>
      </c>
      <c r="L2530" s="544">
        <v>811217231228</v>
      </c>
      <c r="M2530" s="752" t="s">
        <v>3701</v>
      </c>
      <c r="N2530" s="532">
        <v>42767</v>
      </c>
      <c r="O2530" s="1330">
        <v>43125</v>
      </c>
      <c r="P2530" s="472" t="s">
        <v>24</v>
      </c>
      <c r="Q2530" s="198">
        <f t="shared" si="217"/>
        <v>43490</v>
      </c>
      <c r="R2530" s="181" t="str">
        <f t="shared" ca="1" si="216"/>
        <v>EXPIRED</v>
      </c>
      <c r="S2530" s="1319" t="s">
        <v>4093</v>
      </c>
      <c r="T2530" s="904">
        <v>44547</v>
      </c>
      <c r="U2530" s="887">
        <v>44547</v>
      </c>
      <c r="V2530" s="1330" t="s">
        <v>24</v>
      </c>
      <c r="W2530" s="136" t="s">
        <v>24</v>
      </c>
      <c r="X2530" s="200"/>
      <c r="Y2530" s="201"/>
      <c r="Z2530" s="202"/>
      <c r="AA2530" s="216" t="s">
        <v>3077</v>
      </c>
      <c r="AB2530" s="1319"/>
      <c r="AC2530" s="1319"/>
      <c r="AD2530" s="1319"/>
      <c r="AE2530" s="1319"/>
      <c r="AF2530" s="1319"/>
      <c r="AG2530" s="375"/>
      <c r="AH2530" s="1239"/>
      <c r="AI2530" s="244" t="str">
        <f t="shared" si="219"/>
        <v>HINO 285 JD/TI</v>
      </c>
      <c r="AJ2530" s="1307">
        <f t="shared" si="218"/>
        <v>42767</v>
      </c>
      <c r="AK2530" s="472" t="s">
        <v>24</v>
      </c>
      <c r="AL2530" s="670">
        <v>43457</v>
      </c>
      <c r="AM2530" s="230"/>
      <c r="AN2530" s="232"/>
      <c r="AO2530" s="232"/>
      <c r="AP2530" s="230"/>
      <c r="AQ2530" s="1231" t="s">
        <v>3094</v>
      </c>
      <c r="AR2530" s="230"/>
      <c r="AS2530" s="230"/>
      <c r="AT2530" s="230"/>
      <c r="AU2530" s="230"/>
      <c r="AV2530" s="885"/>
      <c r="AW2530" s="885"/>
      <c r="AX2530" s="885"/>
      <c r="AY2530" s="885"/>
      <c r="AZ2530" s="177"/>
    </row>
    <row r="2531" spans="1:52" ht="15" customHeight="1">
      <c r="B2531" s="1310">
        <v>2525</v>
      </c>
      <c r="C2531" s="745" t="s">
        <v>3702</v>
      </c>
      <c r="D2531" s="757" t="s">
        <v>230</v>
      </c>
      <c r="E2531" s="531" t="s">
        <v>222</v>
      </c>
      <c r="F2531" s="509" t="s">
        <v>3703</v>
      </c>
      <c r="G2531" s="509" t="s">
        <v>129</v>
      </c>
      <c r="H2531" s="542" t="s">
        <v>3704</v>
      </c>
      <c r="I2531" s="1448">
        <v>27051</v>
      </c>
      <c r="J2531" s="1314">
        <f t="shared" ca="1" si="215"/>
        <v>48</v>
      </c>
      <c r="K2531" s="543" t="s">
        <v>493</v>
      </c>
      <c r="L2531" s="544">
        <v>740114570376</v>
      </c>
      <c r="M2531" s="752">
        <v>44948</v>
      </c>
      <c r="N2531" s="532">
        <v>42772</v>
      </c>
      <c r="O2531" s="1330">
        <v>43125</v>
      </c>
      <c r="P2531" s="472" t="s">
        <v>24</v>
      </c>
      <c r="Q2531" s="198">
        <f t="shared" si="217"/>
        <v>43490</v>
      </c>
      <c r="R2531" s="181" t="str">
        <f t="shared" ca="1" si="216"/>
        <v>EXPIRED</v>
      </c>
      <c r="S2531" s="1319" t="s">
        <v>4094</v>
      </c>
      <c r="T2531" s="1330">
        <v>44583</v>
      </c>
      <c r="U2531" s="1329">
        <v>44583</v>
      </c>
      <c r="V2531" s="1330" t="s">
        <v>24</v>
      </c>
      <c r="W2531" s="1311" t="s">
        <v>24</v>
      </c>
      <c r="X2531" s="200"/>
      <c r="Y2531" s="201"/>
      <c r="Z2531" s="202"/>
      <c r="AA2531" s="216" t="s">
        <v>3077</v>
      </c>
      <c r="AB2531" s="1319"/>
      <c r="AC2531" s="1319"/>
      <c r="AD2531" s="1319"/>
      <c r="AE2531" s="1319"/>
      <c r="AF2531" s="1319"/>
      <c r="AG2531" s="375"/>
      <c r="AH2531" s="350"/>
      <c r="AI2531" s="244" t="str">
        <f t="shared" si="219"/>
        <v>HINO 285 JD/TI</v>
      </c>
      <c r="AJ2531" s="1315">
        <f t="shared" si="218"/>
        <v>42772</v>
      </c>
      <c r="AK2531" s="472" t="s">
        <v>24</v>
      </c>
      <c r="AL2531" s="670">
        <v>43457</v>
      </c>
      <c r="AM2531" s="230"/>
      <c r="AN2531" s="232"/>
      <c r="AO2531" s="232"/>
      <c r="AP2531" s="230"/>
      <c r="AQ2531" s="1231" t="s">
        <v>3094</v>
      </c>
      <c r="AR2531" s="230"/>
      <c r="AS2531" s="230"/>
      <c r="AT2531" s="230"/>
      <c r="AU2531" s="230"/>
      <c r="AV2531" s="885"/>
      <c r="AW2531" s="885"/>
      <c r="AX2531" s="885"/>
      <c r="AY2531" s="885"/>
      <c r="AZ2531" s="177"/>
    </row>
    <row r="2532" spans="1:52" ht="15" customHeight="1">
      <c r="B2532" s="1310">
        <v>2526</v>
      </c>
      <c r="C2532" s="1426" t="s">
        <v>3705</v>
      </c>
      <c r="D2532" s="1431" t="s">
        <v>337</v>
      </c>
      <c r="E2532" s="531" t="s">
        <v>222</v>
      </c>
      <c r="F2532" s="509" t="s">
        <v>3706</v>
      </c>
      <c r="G2532" s="509" t="s">
        <v>129</v>
      </c>
      <c r="H2532" s="542" t="s">
        <v>3707</v>
      </c>
      <c r="I2532" s="1448">
        <v>32533</v>
      </c>
      <c r="J2532" s="231">
        <f t="shared" ca="1" si="215"/>
        <v>33</v>
      </c>
      <c r="K2532" s="758" t="s">
        <v>83</v>
      </c>
      <c r="L2532" s="768">
        <v>14408901000009</v>
      </c>
      <c r="M2532" s="767">
        <v>45608</v>
      </c>
      <c r="N2532" s="579">
        <v>43203</v>
      </c>
      <c r="O2532" s="1311" t="s">
        <v>24</v>
      </c>
      <c r="P2532" s="472" t="s">
        <v>24</v>
      </c>
      <c r="Q2532" s="198" t="str">
        <f t="shared" si="217"/>
        <v>-</v>
      </c>
      <c r="R2532" s="181" t="str">
        <f t="shared" ca="1" si="216"/>
        <v>TIDAK MCU</v>
      </c>
      <c r="S2532" s="1319" t="s">
        <v>4095</v>
      </c>
      <c r="T2532" s="904">
        <v>44221</v>
      </c>
      <c r="U2532" s="212">
        <v>44221</v>
      </c>
      <c r="V2532" s="395" t="s">
        <v>24</v>
      </c>
      <c r="W2532" s="136" t="s">
        <v>24</v>
      </c>
      <c r="X2532" s="200"/>
      <c r="Y2532" s="201"/>
      <c r="Z2532" s="202"/>
      <c r="AA2532" s="1319" t="s">
        <v>100</v>
      </c>
      <c r="AB2532" s="1319"/>
      <c r="AC2532" s="1319"/>
      <c r="AD2532" s="1319"/>
      <c r="AE2532" s="1319"/>
      <c r="AF2532" s="1319"/>
      <c r="AG2532" s="375"/>
      <c r="AH2532" s="350"/>
      <c r="AI2532" s="244" t="str">
        <f t="shared" si="219"/>
        <v>LIGHT VEHICLE</v>
      </c>
      <c r="AJ2532" s="1330">
        <f t="shared" si="218"/>
        <v>43203</v>
      </c>
      <c r="AK2532" s="592">
        <v>43811</v>
      </c>
      <c r="AL2532" s="614">
        <v>43811</v>
      </c>
      <c r="AM2532" s="230"/>
      <c r="AN2532" s="232"/>
      <c r="AO2532" s="232"/>
      <c r="AP2532" s="230"/>
      <c r="AQ2532" s="180"/>
      <c r="AR2532" s="230"/>
      <c r="AS2532" s="230"/>
      <c r="AT2532" s="230"/>
      <c r="AU2532" s="230"/>
      <c r="AV2532" s="885"/>
      <c r="AW2532" s="885"/>
      <c r="AX2532" s="885"/>
      <c r="AY2532" s="885"/>
      <c r="AZ2532" s="177"/>
    </row>
    <row r="2533" spans="1:52" ht="15" customHeight="1">
      <c r="A2533" s="1298"/>
      <c r="B2533" s="1310">
        <v>2527</v>
      </c>
      <c r="C2533" s="1502" t="s">
        <v>3708</v>
      </c>
      <c r="D2533" s="1559" t="s">
        <v>230</v>
      </c>
      <c r="E2533" s="1570" t="s">
        <v>222</v>
      </c>
      <c r="F2533" s="912" t="s">
        <v>3709</v>
      </c>
      <c r="G2533" s="912" t="s">
        <v>129</v>
      </c>
      <c r="H2533" s="1650" t="s">
        <v>3710</v>
      </c>
      <c r="I2533" s="1726">
        <v>31547</v>
      </c>
      <c r="J2533" s="445">
        <f t="shared" ca="1" si="215"/>
        <v>36</v>
      </c>
      <c r="K2533" s="1807" t="s">
        <v>493</v>
      </c>
      <c r="L2533" s="1838">
        <v>860522200283</v>
      </c>
      <c r="M2533" s="1879" t="s">
        <v>3711</v>
      </c>
      <c r="N2533" s="1776">
        <v>42752</v>
      </c>
      <c r="O2533" s="446">
        <v>43145</v>
      </c>
      <c r="P2533" s="909" t="s">
        <v>24</v>
      </c>
      <c r="Q2533" s="920">
        <f t="shared" si="217"/>
        <v>43510</v>
      </c>
      <c r="R2533" s="919" t="str">
        <f t="shared" ca="1" si="216"/>
        <v>EXPIRED</v>
      </c>
      <c r="S2533" s="445" t="s">
        <v>4096</v>
      </c>
      <c r="T2533" s="446">
        <v>44331</v>
      </c>
      <c r="U2533" s="517">
        <v>44331</v>
      </c>
      <c r="V2533" s="446" t="s">
        <v>24</v>
      </c>
      <c r="W2533" s="446" t="s">
        <v>24</v>
      </c>
      <c r="X2533" s="1492"/>
      <c r="Y2533" s="922"/>
      <c r="Z2533" s="1949"/>
      <c r="AA2533" s="445" t="s">
        <v>3077</v>
      </c>
      <c r="AB2533" s="445"/>
      <c r="AC2533" s="445"/>
      <c r="AD2533" s="445"/>
      <c r="AE2533" s="445"/>
      <c r="AF2533" s="445"/>
      <c r="AG2533" s="972"/>
      <c r="AH2533" s="1027"/>
      <c r="AI2533" s="244" t="str">
        <f t="shared" si="219"/>
        <v>HINO 285 JD/TI</v>
      </c>
      <c r="AJ2533" s="878">
        <f t="shared" si="218"/>
        <v>42752</v>
      </c>
      <c r="AK2533" s="909" t="s">
        <v>24</v>
      </c>
      <c r="AL2533" s="1990">
        <v>42788</v>
      </c>
      <c r="AM2533" s="877"/>
      <c r="AN2533" s="877"/>
      <c r="AO2533" s="877"/>
      <c r="AP2533" s="877"/>
      <c r="AQ2533" s="2001" t="s">
        <v>6564</v>
      </c>
      <c r="AR2533" s="877"/>
      <c r="AS2533" s="877"/>
      <c r="AT2533" s="877" t="s">
        <v>11598</v>
      </c>
      <c r="AU2533" s="877"/>
      <c r="AV2533" s="458"/>
      <c r="AW2533" s="458"/>
      <c r="AX2533" s="458"/>
      <c r="AY2533" s="458"/>
      <c r="AZ2533" s="177"/>
    </row>
    <row r="2534" spans="1:52" ht="15" customHeight="1">
      <c r="B2534" s="1310">
        <v>2528</v>
      </c>
      <c r="C2534" s="745" t="s">
        <v>3712</v>
      </c>
      <c r="D2534" s="757" t="s">
        <v>230</v>
      </c>
      <c r="E2534" s="531" t="s">
        <v>222</v>
      </c>
      <c r="F2534" s="509" t="s">
        <v>3713</v>
      </c>
      <c r="G2534" s="509" t="s">
        <v>129</v>
      </c>
      <c r="H2534" s="542" t="s">
        <v>3714</v>
      </c>
      <c r="I2534" s="1448">
        <v>28871</v>
      </c>
      <c r="J2534" s="903">
        <f t="shared" ca="1" si="215"/>
        <v>43</v>
      </c>
      <c r="K2534" s="543" t="s">
        <v>494</v>
      </c>
      <c r="L2534" s="544">
        <v>790114350771</v>
      </c>
      <c r="M2534" s="752">
        <v>44577</v>
      </c>
      <c r="N2534" s="532">
        <v>42802</v>
      </c>
      <c r="O2534" s="1330">
        <v>43151</v>
      </c>
      <c r="P2534" s="472" t="s">
        <v>24</v>
      </c>
      <c r="Q2534" s="198">
        <f t="shared" si="217"/>
        <v>43516</v>
      </c>
      <c r="R2534" s="181" t="str">
        <f t="shared" ca="1" si="216"/>
        <v>EXPIRED</v>
      </c>
      <c r="S2534" s="1319" t="s">
        <v>4097</v>
      </c>
      <c r="T2534" s="904">
        <v>44577</v>
      </c>
      <c r="U2534" s="887">
        <v>44577</v>
      </c>
      <c r="V2534" s="1330" t="s">
        <v>24</v>
      </c>
      <c r="W2534" s="136" t="s">
        <v>24</v>
      </c>
      <c r="X2534" s="200"/>
      <c r="Y2534" s="201"/>
      <c r="Z2534" s="202"/>
      <c r="AA2534" s="216" t="s">
        <v>3077</v>
      </c>
      <c r="AB2534" s="1319"/>
      <c r="AC2534" s="1319"/>
      <c r="AD2534" s="1319"/>
      <c r="AE2534" s="1319"/>
      <c r="AF2534" s="1319"/>
      <c r="AG2534" s="375"/>
      <c r="AH2534" s="350"/>
      <c r="AI2534" s="244" t="str">
        <f t="shared" si="219"/>
        <v>HINO 285 JD/TI</v>
      </c>
      <c r="AJ2534" s="209">
        <f t="shared" si="218"/>
        <v>42802</v>
      </c>
      <c r="AK2534" s="472" t="s">
        <v>24</v>
      </c>
      <c r="AL2534" s="670">
        <v>42805</v>
      </c>
      <c r="AM2534" s="230"/>
      <c r="AN2534" s="232"/>
      <c r="AO2534" s="232"/>
      <c r="AP2534" s="230"/>
      <c r="AQ2534" s="1231" t="s">
        <v>3094</v>
      </c>
      <c r="AR2534" s="230"/>
      <c r="AS2534" s="230"/>
      <c r="AT2534" s="230"/>
      <c r="AU2534" s="230"/>
      <c r="AV2534" s="885"/>
      <c r="AW2534" s="885"/>
      <c r="AX2534" s="885"/>
      <c r="AY2534" s="885"/>
      <c r="AZ2534" s="177"/>
    </row>
    <row r="2535" spans="1:52" ht="15" customHeight="1">
      <c r="B2535" s="1310">
        <v>2529</v>
      </c>
      <c r="C2535" s="745" t="s">
        <v>299</v>
      </c>
      <c r="D2535" s="1431" t="s">
        <v>230</v>
      </c>
      <c r="E2535" s="531" t="s">
        <v>222</v>
      </c>
      <c r="F2535" s="509" t="s">
        <v>3715</v>
      </c>
      <c r="G2535" s="509" t="s">
        <v>129</v>
      </c>
      <c r="H2535" s="542" t="s">
        <v>3716</v>
      </c>
      <c r="I2535" s="1448">
        <v>29511</v>
      </c>
      <c r="J2535" s="1314">
        <f t="shared" ca="1" si="215"/>
        <v>41</v>
      </c>
      <c r="K2535" s="543" t="s">
        <v>493</v>
      </c>
      <c r="L2535" s="544">
        <v>801014212794</v>
      </c>
      <c r="M2535" s="752" t="s">
        <v>3717</v>
      </c>
      <c r="N2535" s="532">
        <v>42814</v>
      </c>
      <c r="O2535" s="1330">
        <v>43166</v>
      </c>
      <c r="P2535" s="472" t="s">
        <v>24</v>
      </c>
      <c r="Q2535" s="198">
        <f t="shared" si="217"/>
        <v>43531</v>
      </c>
      <c r="R2535" s="181" t="str">
        <f t="shared" ca="1" si="216"/>
        <v>EXPIRED</v>
      </c>
      <c r="S2535" s="1319" t="s">
        <v>4098</v>
      </c>
      <c r="T2535" s="1330">
        <v>44486</v>
      </c>
      <c r="U2535" s="1329">
        <v>44486</v>
      </c>
      <c r="V2535" s="1330" t="s">
        <v>24</v>
      </c>
      <c r="W2535" s="1311" t="s">
        <v>24</v>
      </c>
      <c r="X2535" s="200"/>
      <c r="Y2535" s="201"/>
      <c r="Z2535" s="202"/>
      <c r="AA2535" s="216" t="s">
        <v>3077</v>
      </c>
      <c r="AB2535" s="1319"/>
      <c r="AC2535" s="1319"/>
      <c r="AD2535" s="1319"/>
      <c r="AE2535" s="1319"/>
      <c r="AF2535" s="1319"/>
      <c r="AG2535" s="375"/>
      <c r="AH2535" s="350"/>
      <c r="AI2535" s="244" t="str">
        <f t="shared" si="219"/>
        <v>HINO 285 JD/TI</v>
      </c>
      <c r="AJ2535" s="1315">
        <f t="shared" si="218"/>
        <v>42814</v>
      </c>
      <c r="AK2535" s="472" t="s">
        <v>24</v>
      </c>
      <c r="AL2535" s="670">
        <v>43457</v>
      </c>
      <c r="AM2535" s="230"/>
      <c r="AN2535" s="232"/>
      <c r="AO2535" s="232"/>
      <c r="AP2535" s="230"/>
      <c r="AQ2535" s="1231" t="s">
        <v>3094</v>
      </c>
      <c r="AR2535" s="230"/>
      <c r="AS2535" s="230"/>
      <c r="AT2535" s="230"/>
      <c r="AU2535" s="230"/>
      <c r="AV2535" s="885"/>
      <c r="AW2535" s="885"/>
      <c r="AX2535" s="885"/>
      <c r="AY2535" s="885"/>
      <c r="AZ2535" s="885"/>
    </row>
    <row r="2536" spans="1:52" ht="15" customHeight="1">
      <c r="B2536" s="1310">
        <v>2530</v>
      </c>
      <c r="C2536" s="548" t="s">
        <v>3718</v>
      </c>
      <c r="D2536" s="1431" t="s">
        <v>230</v>
      </c>
      <c r="E2536" s="531" t="s">
        <v>222</v>
      </c>
      <c r="F2536" s="509" t="s">
        <v>3719</v>
      </c>
      <c r="G2536" s="509" t="s">
        <v>129</v>
      </c>
      <c r="H2536" s="542" t="s">
        <v>3720</v>
      </c>
      <c r="I2536" s="1448">
        <v>29293</v>
      </c>
      <c r="J2536" s="903">
        <f t="shared" ref="J2536:J2599" ca="1" si="220">IF(OR(I2536="",I2536="-"),"-",ROUND((NOW()-I2536)/356,0))</f>
        <v>42</v>
      </c>
      <c r="K2536" s="543" t="s">
        <v>493</v>
      </c>
      <c r="L2536" s="544">
        <v>800314230204</v>
      </c>
      <c r="M2536" s="752">
        <v>44998</v>
      </c>
      <c r="N2536" s="532">
        <v>42856</v>
      </c>
      <c r="O2536" s="1330">
        <v>43209</v>
      </c>
      <c r="P2536" s="472" t="s">
        <v>24</v>
      </c>
      <c r="Q2536" s="198">
        <f t="shared" si="217"/>
        <v>43574</v>
      </c>
      <c r="R2536" s="181" t="str">
        <f t="shared" ca="1" si="216"/>
        <v>EXPIRED</v>
      </c>
      <c r="S2536" s="1319" t="s">
        <v>4099</v>
      </c>
      <c r="T2536" s="904">
        <v>44633</v>
      </c>
      <c r="U2536" s="1329">
        <v>44633</v>
      </c>
      <c r="V2536" s="1330" t="s">
        <v>24</v>
      </c>
      <c r="W2536" s="136" t="s">
        <v>24</v>
      </c>
      <c r="X2536" s="200"/>
      <c r="Y2536" s="201"/>
      <c r="Z2536" s="202"/>
      <c r="AA2536" s="216" t="s">
        <v>3077</v>
      </c>
      <c r="AB2536" s="1314"/>
      <c r="AC2536" s="1319"/>
      <c r="AD2536" s="1319"/>
      <c r="AE2536" s="1319"/>
      <c r="AF2536" s="1319"/>
      <c r="AG2536" s="375"/>
      <c r="AH2536" s="350"/>
      <c r="AI2536" s="244" t="str">
        <f t="shared" si="219"/>
        <v>HINO 285 JD/TI</v>
      </c>
      <c r="AJ2536" s="1315">
        <f t="shared" si="218"/>
        <v>42856</v>
      </c>
      <c r="AK2536" s="472" t="s">
        <v>24</v>
      </c>
      <c r="AL2536" s="670">
        <v>42854</v>
      </c>
      <c r="AM2536" s="230"/>
      <c r="AN2536" s="232"/>
      <c r="AO2536" s="232"/>
      <c r="AP2536" s="230"/>
      <c r="AQ2536" s="1231" t="s">
        <v>3094</v>
      </c>
      <c r="AR2536" s="230"/>
      <c r="AS2536" s="230"/>
      <c r="AT2536" s="230"/>
      <c r="AU2536" s="230"/>
      <c r="AZ2536" s="177"/>
    </row>
    <row r="2537" spans="1:52" ht="15" customHeight="1">
      <c r="B2537" s="1310">
        <v>2531</v>
      </c>
      <c r="C2537" s="548" t="s">
        <v>3171</v>
      </c>
      <c r="D2537" s="757" t="s">
        <v>230</v>
      </c>
      <c r="E2537" s="557" t="s">
        <v>222</v>
      </c>
      <c r="F2537" s="509" t="s">
        <v>3721</v>
      </c>
      <c r="G2537" s="509" t="s">
        <v>129</v>
      </c>
      <c r="H2537" s="542" t="s">
        <v>3722</v>
      </c>
      <c r="I2537" s="1448">
        <v>26365</v>
      </c>
      <c r="J2537" s="1314">
        <f t="shared" ca="1" si="220"/>
        <v>50</v>
      </c>
      <c r="K2537" s="543" t="s">
        <v>493</v>
      </c>
      <c r="L2537" s="544">
        <v>720314330600</v>
      </c>
      <c r="M2537" s="752">
        <v>44627</v>
      </c>
      <c r="N2537" s="532">
        <v>42984</v>
      </c>
      <c r="O2537" s="1330">
        <v>43335</v>
      </c>
      <c r="P2537" s="472" t="s">
        <v>24</v>
      </c>
      <c r="Q2537" s="198">
        <f t="shared" si="217"/>
        <v>43700</v>
      </c>
      <c r="R2537" s="181" t="str">
        <f t="shared" ca="1" si="216"/>
        <v>EXPIRED</v>
      </c>
      <c r="S2537" s="1319" t="s">
        <v>4100</v>
      </c>
      <c r="T2537" s="1330">
        <v>44627</v>
      </c>
      <c r="U2537" s="1329">
        <v>44627</v>
      </c>
      <c r="V2537" s="1330" t="s">
        <v>24</v>
      </c>
      <c r="W2537" s="1311" t="s">
        <v>24</v>
      </c>
      <c r="X2537" s="200"/>
      <c r="Y2537" s="201"/>
      <c r="Z2537" s="202"/>
      <c r="AA2537" s="216" t="s">
        <v>3077</v>
      </c>
      <c r="AB2537" s="1319" t="s">
        <v>24</v>
      </c>
      <c r="AC2537" s="1319"/>
      <c r="AD2537" s="1319"/>
      <c r="AE2537" s="1319"/>
      <c r="AF2537" s="1319"/>
      <c r="AG2537" s="375"/>
      <c r="AH2537" s="350"/>
      <c r="AI2537" s="244" t="str">
        <f t="shared" si="219"/>
        <v>HINO 285 JD/TI-</v>
      </c>
      <c r="AJ2537" s="1315">
        <f t="shared" si="218"/>
        <v>42984</v>
      </c>
      <c r="AK2537" s="472" t="s">
        <v>24</v>
      </c>
      <c r="AL2537" s="670">
        <v>42987</v>
      </c>
      <c r="AM2537" s="230"/>
      <c r="AN2537" s="232"/>
      <c r="AO2537" s="232"/>
      <c r="AP2537" s="230"/>
      <c r="AQ2537" s="1231" t="s">
        <v>3094</v>
      </c>
      <c r="AR2537" s="230"/>
      <c r="AS2537" s="230"/>
      <c r="AT2537" s="230"/>
      <c r="AU2537" s="230"/>
      <c r="AV2537" s="885"/>
      <c r="AW2537" s="885"/>
      <c r="AX2537" s="885"/>
      <c r="AY2537" s="885"/>
      <c r="AZ2537" s="177"/>
    </row>
    <row r="2538" spans="1:52" ht="15" customHeight="1">
      <c r="B2538" s="1310">
        <v>2532</v>
      </c>
      <c r="C2538" s="745" t="s">
        <v>3723</v>
      </c>
      <c r="D2538" s="757" t="s">
        <v>230</v>
      </c>
      <c r="E2538" s="531" t="s">
        <v>222</v>
      </c>
      <c r="F2538" s="509" t="s">
        <v>3724</v>
      </c>
      <c r="G2538" s="509" t="s">
        <v>129</v>
      </c>
      <c r="H2538" s="542" t="s">
        <v>3725</v>
      </c>
      <c r="I2538" s="1448">
        <v>27700</v>
      </c>
      <c r="J2538" s="903">
        <f t="shared" ca="1" si="220"/>
        <v>47</v>
      </c>
      <c r="K2538" s="543" t="s">
        <v>493</v>
      </c>
      <c r="L2538" s="544">
        <v>751114212346</v>
      </c>
      <c r="M2538" s="752" t="s">
        <v>3726</v>
      </c>
      <c r="N2538" s="532">
        <v>43024</v>
      </c>
      <c r="O2538" s="1330">
        <v>43376</v>
      </c>
      <c r="P2538" s="472" t="s">
        <v>24</v>
      </c>
      <c r="Q2538" s="198">
        <f t="shared" si="217"/>
        <v>43741</v>
      </c>
      <c r="R2538" s="181" t="str">
        <f t="shared" ca="1" si="216"/>
        <v>EXPIRED</v>
      </c>
      <c r="S2538" s="1319" t="s">
        <v>4101</v>
      </c>
      <c r="T2538" s="904">
        <v>44502</v>
      </c>
      <c r="U2538" s="1329">
        <v>44502</v>
      </c>
      <c r="V2538" s="904" t="s">
        <v>24</v>
      </c>
      <c r="W2538" s="136" t="s">
        <v>24</v>
      </c>
      <c r="X2538" s="200"/>
      <c r="Y2538" s="201"/>
      <c r="Z2538" s="202"/>
      <c r="AA2538" s="216" t="s">
        <v>3077</v>
      </c>
      <c r="AB2538" s="1319"/>
      <c r="AC2538" s="1319"/>
      <c r="AD2538" s="1319"/>
      <c r="AE2538" s="1319"/>
      <c r="AF2538" s="1319"/>
      <c r="AG2538" s="375"/>
      <c r="AH2538" s="350"/>
      <c r="AI2538" s="244" t="str">
        <f t="shared" si="219"/>
        <v>HINO 285 JD/TI</v>
      </c>
      <c r="AJ2538" s="209">
        <f t="shared" si="218"/>
        <v>43024</v>
      </c>
      <c r="AK2538" s="451" t="s">
        <v>24</v>
      </c>
      <c r="AL2538" s="670" t="s">
        <v>4037</v>
      </c>
      <c r="AM2538" s="230"/>
      <c r="AN2538" s="232"/>
      <c r="AO2538" s="232"/>
      <c r="AP2538" s="230"/>
      <c r="AQ2538" s="1231" t="s">
        <v>3094</v>
      </c>
      <c r="AR2538" s="230"/>
      <c r="AS2538" s="230"/>
      <c r="AT2538" s="230"/>
      <c r="AU2538" s="230"/>
      <c r="AV2538" s="885"/>
      <c r="AW2538" s="885"/>
      <c r="AX2538" s="885"/>
      <c r="AY2538" s="885"/>
      <c r="AZ2538" s="177"/>
    </row>
    <row r="2539" spans="1:52" ht="15" customHeight="1">
      <c r="B2539" s="1310">
        <v>2533</v>
      </c>
      <c r="C2539" s="745" t="s">
        <v>3727</v>
      </c>
      <c r="D2539" s="1431" t="s">
        <v>230</v>
      </c>
      <c r="E2539" s="531" t="s">
        <v>222</v>
      </c>
      <c r="F2539" s="509" t="s">
        <v>3728</v>
      </c>
      <c r="G2539" s="509" t="s">
        <v>129</v>
      </c>
      <c r="H2539" s="1369" t="s">
        <v>3729</v>
      </c>
      <c r="I2539" s="1448">
        <v>27402</v>
      </c>
      <c r="J2539" s="903">
        <f t="shared" ca="1" si="220"/>
        <v>47</v>
      </c>
      <c r="K2539" s="543" t="s">
        <v>493</v>
      </c>
      <c r="L2539" s="760">
        <v>14357501000009</v>
      </c>
      <c r="M2539" s="752">
        <v>45623</v>
      </c>
      <c r="N2539" s="532">
        <v>43033</v>
      </c>
      <c r="O2539" s="1330">
        <v>43385</v>
      </c>
      <c r="P2539" s="472" t="s">
        <v>498</v>
      </c>
      <c r="Q2539" s="198">
        <f t="shared" si="217"/>
        <v>43750</v>
      </c>
      <c r="R2539" s="181" t="str">
        <f t="shared" ca="1" si="216"/>
        <v>EXPIRED</v>
      </c>
      <c r="S2539" s="1319" t="s">
        <v>4102</v>
      </c>
      <c r="T2539" s="904">
        <v>44204</v>
      </c>
      <c r="U2539" s="1329">
        <v>44204</v>
      </c>
      <c r="V2539" s="1330" t="s">
        <v>24</v>
      </c>
      <c r="W2539" s="136" t="s">
        <v>24</v>
      </c>
      <c r="X2539" s="200"/>
      <c r="Y2539" s="201"/>
      <c r="Z2539" s="202"/>
      <c r="AA2539" s="216" t="s">
        <v>3077</v>
      </c>
      <c r="AB2539" s="1319"/>
      <c r="AC2539" s="1319"/>
      <c r="AD2539" s="1319"/>
      <c r="AE2539" s="1319"/>
      <c r="AF2539" s="1319"/>
      <c r="AG2539" s="375"/>
      <c r="AH2539" s="350"/>
      <c r="AI2539" s="244" t="str">
        <f t="shared" si="219"/>
        <v>HINO 285 JD/TI</v>
      </c>
      <c r="AJ2539" s="1307">
        <f t="shared" si="218"/>
        <v>43033</v>
      </c>
      <c r="AK2539" s="472" t="s">
        <v>24</v>
      </c>
      <c r="AL2539" s="670" t="s">
        <v>4182</v>
      </c>
      <c r="AM2539" s="230"/>
      <c r="AN2539" s="232"/>
      <c r="AO2539" s="232"/>
      <c r="AP2539" s="230"/>
      <c r="AQ2539" s="1231" t="s">
        <v>3094</v>
      </c>
      <c r="AR2539" s="230"/>
      <c r="AS2539" s="230"/>
      <c r="AT2539" s="230"/>
      <c r="AU2539" s="230"/>
      <c r="AV2539" s="885"/>
      <c r="AW2539" s="885"/>
      <c r="AX2539" s="885"/>
      <c r="AY2539" s="885"/>
      <c r="AZ2539" s="177"/>
    </row>
    <row r="2540" spans="1:52" ht="15" customHeight="1">
      <c r="B2540" s="1310">
        <v>2534</v>
      </c>
      <c r="C2540" s="745" t="s">
        <v>3678</v>
      </c>
      <c r="D2540" s="1431" t="s">
        <v>230</v>
      </c>
      <c r="E2540" s="531" t="s">
        <v>222</v>
      </c>
      <c r="F2540" s="509" t="s">
        <v>3730</v>
      </c>
      <c r="G2540" s="509" t="s">
        <v>129</v>
      </c>
      <c r="H2540" s="1369" t="s">
        <v>3731</v>
      </c>
      <c r="I2540" s="1448">
        <v>30044</v>
      </c>
      <c r="J2540" s="231">
        <f t="shared" ca="1" si="220"/>
        <v>40</v>
      </c>
      <c r="K2540" s="543" t="s">
        <v>493</v>
      </c>
      <c r="L2540" s="544">
        <v>820417231232</v>
      </c>
      <c r="M2540" s="752">
        <v>44289</v>
      </c>
      <c r="N2540" s="532">
        <v>43033</v>
      </c>
      <c r="O2540" s="1330" t="s">
        <v>24</v>
      </c>
      <c r="P2540" s="472" t="s">
        <v>24</v>
      </c>
      <c r="Q2540" s="198" t="str">
        <f t="shared" si="217"/>
        <v>-</v>
      </c>
      <c r="R2540" s="181" t="str">
        <f t="shared" ca="1" si="216"/>
        <v>TIDAK MCU</v>
      </c>
      <c r="S2540" s="1319" t="s">
        <v>4103</v>
      </c>
      <c r="T2540" s="904">
        <v>44289</v>
      </c>
      <c r="U2540" s="1329">
        <v>44289</v>
      </c>
      <c r="V2540" s="904" t="s">
        <v>24</v>
      </c>
      <c r="W2540" s="136" t="s">
        <v>24</v>
      </c>
      <c r="X2540" s="200"/>
      <c r="Y2540" s="201"/>
      <c r="Z2540" s="202"/>
      <c r="AA2540" s="216" t="s">
        <v>3077</v>
      </c>
      <c r="AB2540" s="1319"/>
      <c r="AC2540" s="1319"/>
      <c r="AD2540" s="1319"/>
      <c r="AE2540" s="1319"/>
      <c r="AF2540" s="1319"/>
      <c r="AG2540" s="375"/>
      <c r="AH2540" s="350"/>
      <c r="AI2540" s="244" t="str">
        <f t="shared" si="219"/>
        <v>HINO 285 JD/TI</v>
      </c>
      <c r="AJ2540" s="209">
        <f t="shared" si="218"/>
        <v>43033</v>
      </c>
      <c r="AK2540" s="472" t="s">
        <v>24</v>
      </c>
      <c r="AL2540" s="670" t="s">
        <v>4182</v>
      </c>
      <c r="AM2540" s="230"/>
      <c r="AN2540" s="232"/>
      <c r="AO2540" s="232"/>
      <c r="AP2540" s="230"/>
      <c r="AQ2540" s="1231" t="s">
        <v>3094</v>
      </c>
      <c r="AR2540" s="230"/>
      <c r="AS2540" s="230"/>
      <c r="AT2540" s="230"/>
      <c r="AU2540" s="230"/>
      <c r="AV2540" s="885"/>
      <c r="AW2540" s="885"/>
      <c r="AX2540" s="885"/>
      <c r="AY2540" s="885"/>
      <c r="AZ2540" s="177"/>
    </row>
    <row r="2541" spans="1:52" ht="15" customHeight="1">
      <c r="B2541" s="1310">
        <v>2535</v>
      </c>
      <c r="C2541" s="548" t="s">
        <v>3732</v>
      </c>
      <c r="D2541" s="757" t="s">
        <v>230</v>
      </c>
      <c r="E2541" s="557" t="s">
        <v>222</v>
      </c>
      <c r="F2541" s="509" t="s">
        <v>3733</v>
      </c>
      <c r="G2541" s="509" t="s">
        <v>129</v>
      </c>
      <c r="H2541" s="1369" t="s">
        <v>3734</v>
      </c>
      <c r="I2541" s="1448">
        <v>33032</v>
      </c>
      <c r="J2541" s="231">
        <f t="shared" ca="1" si="220"/>
        <v>32</v>
      </c>
      <c r="K2541" s="543" t="s">
        <v>493</v>
      </c>
      <c r="L2541" s="544">
        <v>900319310573</v>
      </c>
      <c r="M2541" s="752">
        <v>44355</v>
      </c>
      <c r="N2541" s="532">
        <v>43033</v>
      </c>
      <c r="O2541" s="1330" t="s">
        <v>24</v>
      </c>
      <c r="P2541" s="472" t="s">
        <v>24</v>
      </c>
      <c r="Q2541" s="198" t="str">
        <f t="shared" si="217"/>
        <v>-</v>
      </c>
      <c r="R2541" s="181" t="str">
        <f t="shared" ca="1" si="216"/>
        <v>TIDAK MCU</v>
      </c>
      <c r="S2541" s="1319" t="s">
        <v>4104</v>
      </c>
      <c r="T2541" s="904">
        <v>44355</v>
      </c>
      <c r="U2541" s="887">
        <v>44355</v>
      </c>
      <c r="V2541" s="395" t="s">
        <v>24</v>
      </c>
      <c r="W2541" s="136" t="s">
        <v>24</v>
      </c>
      <c r="X2541" s="200"/>
      <c r="Y2541" s="201"/>
      <c r="Z2541" s="202"/>
      <c r="AA2541" s="216" t="s">
        <v>3077</v>
      </c>
      <c r="AB2541" s="1319"/>
      <c r="AC2541" s="1319"/>
      <c r="AD2541" s="1319"/>
      <c r="AE2541" s="1319"/>
      <c r="AF2541" s="1319"/>
      <c r="AG2541" s="375"/>
      <c r="AH2541" s="350"/>
      <c r="AI2541" s="244" t="str">
        <f t="shared" si="219"/>
        <v>HINO 285 JD/TI</v>
      </c>
      <c r="AJ2541" s="1315">
        <f t="shared" si="218"/>
        <v>43033</v>
      </c>
      <c r="AK2541" s="472" t="s">
        <v>24</v>
      </c>
      <c r="AL2541" s="670" t="s">
        <v>4182</v>
      </c>
      <c r="AM2541" s="230"/>
      <c r="AN2541" s="232"/>
      <c r="AO2541" s="232"/>
      <c r="AP2541" s="230"/>
      <c r="AQ2541" s="1231" t="s">
        <v>3094</v>
      </c>
      <c r="AR2541" s="230"/>
      <c r="AS2541" s="230"/>
      <c r="AT2541" s="230"/>
      <c r="AU2541" s="230"/>
      <c r="AV2541" s="177"/>
      <c r="AW2541" s="177"/>
      <c r="AX2541" s="177"/>
      <c r="AY2541" s="177"/>
      <c r="AZ2541" s="177"/>
    </row>
    <row r="2542" spans="1:52" ht="15" customHeight="1">
      <c r="B2542" s="1310">
        <v>2536</v>
      </c>
      <c r="C2542" s="548" t="s">
        <v>3735</v>
      </c>
      <c r="D2542" s="757" t="s">
        <v>230</v>
      </c>
      <c r="E2542" s="557" t="s">
        <v>222</v>
      </c>
      <c r="F2542" s="509" t="s">
        <v>3736</v>
      </c>
      <c r="G2542" s="509" t="s">
        <v>129</v>
      </c>
      <c r="H2542" s="542" t="s">
        <v>3737</v>
      </c>
      <c r="I2542" s="1448">
        <v>27618</v>
      </c>
      <c r="J2542" s="903">
        <f t="shared" ca="1" si="220"/>
        <v>47</v>
      </c>
      <c r="K2542" s="543" t="s">
        <v>493</v>
      </c>
      <c r="L2542" s="544">
        <v>17237508000020</v>
      </c>
      <c r="M2542" s="752">
        <v>45823</v>
      </c>
      <c r="N2542" s="577">
        <v>43033</v>
      </c>
      <c r="O2542" s="1330" t="s">
        <v>24</v>
      </c>
      <c r="P2542" s="472" t="s">
        <v>24</v>
      </c>
      <c r="Q2542" s="198" t="str">
        <f t="shared" si="217"/>
        <v>-</v>
      </c>
      <c r="R2542" s="181" t="str">
        <f t="shared" ca="1" si="216"/>
        <v>TIDAK MCU</v>
      </c>
      <c r="S2542" s="1319" t="s">
        <v>4105</v>
      </c>
      <c r="T2542" s="904">
        <v>44420</v>
      </c>
      <c r="U2542" s="1329">
        <v>44420</v>
      </c>
      <c r="V2542" s="904" t="s">
        <v>24</v>
      </c>
      <c r="W2542" s="136" t="s">
        <v>24</v>
      </c>
      <c r="X2542" s="200"/>
      <c r="Y2542" s="201"/>
      <c r="Z2542" s="202"/>
      <c r="AA2542" s="216" t="s">
        <v>3077</v>
      </c>
      <c r="AB2542" s="1319"/>
      <c r="AC2542" s="1319"/>
      <c r="AD2542" s="1319"/>
      <c r="AE2542" s="1319"/>
      <c r="AF2542" s="1319"/>
      <c r="AG2542" s="375"/>
      <c r="AH2542" s="350"/>
      <c r="AI2542" s="244" t="str">
        <f t="shared" si="219"/>
        <v>HINO 285 JD/TI</v>
      </c>
      <c r="AJ2542" s="1307">
        <f t="shared" si="218"/>
        <v>43033</v>
      </c>
      <c r="AK2542" s="472" t="s">
        <v>24</v>
      </c>
      <c r="AL2542" s="670">
        <v>43457</v>
      </c>
      <c r="AM2542" s="230"/>
      <c r="AN2542" s="232"/>
      <c r="AO2542" s="232"/>
      <c r="AP2542" s="230"/>
      <c r="AQ2542" s="1231" t="s">
        <v>3094</v>
      </c>
      <c r="AR2542" s="230"/>
      <c r="AS2542" s="230"/>
      <c r="AT2542" s="230"/>
      <c r="AU2542" s="230"/>
      <c r="AV2542" s="885"/>
      <c r="AW2542" s="885"/>
      <c r="AX2542" s="885"/>
      <c r="AY2542" s="885"/>
      <c r="AZ2542" s="177"/>
    </row>
    <row r="2543" spans="1:52" ht="15" customHeight="1">
      <c r="B2543" s="1310">
        <v>2537</v>
      </c>
      <c r="C2543" s="746" t="s">
        <v>3738</v>
      </c>
      <c r="D2543" s="531" t="s">
        <v>230</v>
      </c>
      <c r="E2543" s="531" t="s">
        <v>222</v>
      </c>
      <c r="F2543" s="509" t="s">
        <v>3739</v>
      </c>
      <c r="G2543" s="509" t="s">
        <v>129</v>
      </c>
      <c r="H2543" s="1178" t="s">
        <v>3740</v>
      </c>
      <c r="I2543" s="1448">
        <v>31090</v>
      </c>
      <c r="J2543" s="231">
        <f t="shared" ca="1" si="220"/>
        <v>37</v>
      </c>
      <c r="K2543" s="1431" t="s">
        <v>493</v>
      </c>
      <c r="L2543" s="1463">
        <v>850219310190</v>
      </c>
      <c r="M2543" s="1448">
        <v>44604</v>
      </c>
      <c r="N2543" s="577">
        <v>43017</v>
      </c>
      <c r="O2543" s="1330">
        <v>43370</v>
      </c>
      <c r="P2543" s="472" t="s">
        <v>24</v>
      </c>
      <c r="Q2543" s="198">
        <f t="shared" si="217"/>
        <v>43735</v>
      </c>
      <c r="R2543" s="181" t="str">
        <f t="shared" ca="1" si="216"/>
        <v>EXPIRED</v>
      </c>
      <c r="S2543" s="1319" t="s">
        <v>4106</v>
      </c>
      <c r="T2543" s="904">
        <v>44604</v>
      </c>
      <c r="U2543" s="1329">
        <v>44604</v>
      </c>
      <c r="V2543" s="395" t="s">
        <v>24</v>
      </c>
      <c r="W2543" s="136" t="s">
        <v>24</v>
      </c>
      <c r="X2543" s="200"/>
      <c r="Y2543" s="201"/>
      <c r="Z2543" s="202"/>
      <c r="AA2543" s="216" t="s">
        <v>3077</v>
      </c>
      <c r="AB2543" s="1319"/>
      <c r="AC2543" s="1319"/>
      <c r="AD2543" s="1319"/>
      <c r="AE2543" s="1319"/>
      <c r="AF2543" s="1319"/>
      <c r="AG2543" s="375"/>
      <c r="AH2543" s="350"/>
      <c r="AI2543" s="244" t="str">
        <f t="shared" si="219"/>
        <v>HINO 285 JD/TI</v>
      </c>
      <c r="AJ2543" s="1315">
        <f t="shared" si="218"/>
        <v>43017</v>
      </c>
      <c r="AK2543" s="472" t="s">
        <v>24</v>
      </c>
      <c r="AL2543" s="670">
        <v>43457</v>
      </c>
      <c r="AM2543" s="230"/>
      <c r="AN2543" s="232"/>
      <c r="AO2543" s="232"/>
      <c r="AP2543" s="230"/>
      <c r="AQ2543" s="1231" t="s">
        <v>3094</v>
      </c>
      <c r="AR2543" s="230"/>
      <c r="AS2543" s="230"/>
      <c r="AT2543" s="230"/>
      <c r="AU2543" s="230"/>
      <c r="AV2543" s="177"/>
      <c r="AW2543" s="177"/>
      <c r="AX2543" s="177"/>
      <c r="AY2543" s="177"/>
      <c r="AZ2543" s="177"/>
    </row>
    <row r="2544" spans="1:52" ht="15" customHeight="1">
      <c r="B2544" s="1310">
        <v>2538</v>
      </c>
      <c r="C2544" s="746" t="s">
        <v>3741</v>
      </c>
      <c r="D2544" s="531" t="s">
        <v>230</v>
      </c>
      <c r="E2544" s="531" t="s">
        <v>222</v>
      </c>
      <c r="F2544" s="509" t="s">
        <v>3742</v>
      </c>
      <c r="G2544" s="509" t="s">
        <v>129</v>
      </c>
      <c r="H2544" s="1369" t="s">
        <v>3743</v>
      </c>
      <c r="I2544" s="1448">
        <v>33305</v>
      </c>
      <c r="J2544" s="903">
        <f t="shared" ca="1" si="220"/>
        <v>31</v>
      </c>
      <c r="K2544" s="543" t="s">
        <v>493</v>
      </c>
      <c r="L2544" s="544">
        <v>1732170800964</v>
      </c>
      <c r="M2544" s="752">
        <v>44628</v>
      </c>
      <c r="N2544" s="532">
        <v>43017</v>
      </c>
      <c r="O2544" s="1330">
        <v>43370</v>
      </c>
      <c r="P2544" s="472" t="s">
        <v>24</v>
      </c>
      <c r="Q2544" s="198">
        <f t="shared" si="217"/>
        <v>43735</v>
      </c>
      <c r="R2544" s="181" t="str">
        <f t="shared" ca="1" si="216"/>
        <v>EXPIRED</v>
      </c>
      <c r="S2544" s="1319" t="s">
        <v>4107</v>
      </c>
      <c r="T2544" s="904">
        <v>44628</v>
      </c>
      <c r="U2544" s="887">
        <v>44628</v>
      </c>
      <c r="V2544" s="904" t="s">
        <v>24</v>
      </c>
      <c r="W2544" s="136" t="s">
        <v>24</v>
      </c>
      <c r="X2544" s="200"/>
      <c r="Y2544" s="201"/>
      <c r="Z2544" s="202"/>
      <c r="AA2544" s="216" t="s">
        <v>3077</v>
      </c>
      <c r="AB2544" s="1314" t="s">
        <v>24</v>
      </c>
      <c r="AC2544" s="1319"/>
      <c r="AD2544" s="1319"/>
      <c r="AE2544" s="1319"/>
      <c r="AF2544" s="1319"/>
      <c r="AG2544" s="375"/>
      <c r="AH2544" s="350"/>
      <c r="AI2544" s="244" t="str">
        <f t="shared" si="219"/>
        <v>HINO 285 JD/TI-</v>
      </c>
      <c r="AJ2544" s="1307">
        <f t="shared" si="218"/>
        <v>43017</v>
      </c>
      <c r="AK2544" s="472" t="s">
        <v>24</v>
      </c>
      <c r="AL2544" s="670">
        <v>43457</v>
      </c>
      <c r="AM2544" s="230"/>
      <c r="AN2544" s="232"/>
      <c r="AO2544" s="232"/>
      <c r="AP2544" s="230"/>
      <c r="AQ2544" s="462" t="s">
        <v>3094</v>
      </c>
      <c r="AR2544" s="230"/>
      <c r="AS2544" s="230"/>
      <c r="AT2544" s="230"/>
      <c r="AU2544" s="230"/>
      <c r="AV2544" s="885"/>
      <c r="AW2544" s="885"/>
      <c r="AX2544" s="885"/>
      <c r="AY2544" s="885"/>
      <c r="AZ2544" s="177"/>
    </row>
    <row r="2545" spans="1:60" ht="15" customHeight="1">
      <c r="B2545" s="1310">
        <v>2539</v>
      </c>
      <c r="C2545" s="745" t="s">
        <v>3744</v>
      </c>
      <c r="D2545" s="757" t="s">
        <v>230</v>
      </c>
      <c r="E2545" s="531" t="s">
        <v>222</v>
      </c>
      <c r="F2545" s="509" t="s">
        <v>3745</v>
      </c>
      <c r="G2545" s="509" t="s">
        <v>129</v>
      </c>
      <c r="H2545" s="542" t="s">
        <v>3746</v>
      </c>
      <c r="I2545" s="1448">
        <v>29976</v>
      </c>
      <c r="J2545" s="231">
        <f t="shared" ca="1" si="220"/>
        <v>40</v>
      </c>
      <c r="K2545" s="543" t="s">
        <v>493</v>
      </c>
      <c r="L2545" s="544">
        <v>820114371220</v>
      </c>
      <c r="M2545" s="752">
        <v>44951</v>
      </c>
      <c r="N2545" s="532">
        <v>43045</v>
      </c>
      <c r="O2545" s="1330">
        <v>43390</v>
      </c>
      <c r="P2545" s="472" t="s">
        <v>24</v>
      </c>
      <c r="Q2545" s="198">
        <f t="shared" si="217"/>
        <v>43755</v>
      </c>
      <c r="R2545" s="181" t="str">
        <f t="shared" ca="1" si="216"/>
        <v>EXPIRED</v>
      </c>
      <c r="S2545" s="1319" t="s">
        <v>4108</v>
      </c>
      <c r="T2545" s="904">
        <v>44586</v>
      </c>
      <c r="U2545" s="887">
        <v>44586</v>
      </c>
      <c r="V2545" s="395" t="s">
        <v>24</v>
      </c>
      <c r="W2545" s="136" t="s">
        <v>24</v>
      </c>
      <c r="X2545" s="200"/>
      <c r="Y2545" s="201"/>
      <c r="Z2545" s="202"/>
      <c r="AA2545" s="216" t="s">
        <v>3077</v>
      </c>
      <c r="AB2545" s="1319"/>
      <c r="AC2545" s="1319"/>
      <c r="AD2545" s="1319"/>
      <c r="AE2545" s="1319"/>
      <c r="AF2545" s="1319"/>
      <c r="AG2545" s="375"/>
      <c r="AH2545" s="350"/>
      <c r="AI2545" s="244" t="str">
        <f t="shared" si="219"/>
        <v>HINO 285 JD/TI</v>
      </c>
      <c r="AJ2545" s="209">
        <f t="shared" si="218"/>
        <v>43045</v>
      </c>
      <c r="AK2545" s="472" t="s">
        <v>24</v>
      </c>
      <c r="AL2545" s="670" t="s">
        <v>4183</v>
      </c>
      <c r="AM2545" s="230"/>
      <c r="AN2545" s="232"/>
      <c r="AO2545" s="232"/>
      <c r="AP2545" s="230"/>
      <c r="AQ2545" s="1231" t="s">
        <v>3094</v>
      </c>
      <c r="AR2545" s="230"/>
      <c r="AS2545" s="230"/>
      <c r="AT2545" s="230"/>
      <c r="AU2545" s="230"/>
      <c r="AV2545" s="885"/>
      <c r="AW2545" s="885"/>
      <c r="AX2545" s="885"/>
      <c r="AY2545" s="885"/>
      <c r="AZ2545" s="177"/>
    </row>
    <row r="2546" spans="1:60" ht="15" customHeight="1">
      <c r="B2546" s="1310">
        <v>2540</v>
      </c>
      <c r="C2546" s="879" t="s">
        <v>3747</v>
      </c>
      <c r="D2546" s="757" t="s">
        <v>230</v>
      </c>
      <c r="E2546" s="531" t="s">
        <v>222</v>
      </c>
      <c r="F2546" s="509" t="s">
        <v>3748</v>
      </c>
      <c r="G2546" s="509" t="s">
        <v>129</v>
      </c>
      <c r="H2546" s="1369" t="s">
        <v>11466</v>
      </c>
      <c r="I2546" s="1448">
        <v>27664</v>
      </c>
      <c r="J2546" s="903">
        <f t="shared" ca="1" si="220"/>
        <v>47</v>
      </c>
      <c r="K2546" s="758" t="s">
        <v>493</v>
      </c>
      <c r="L2546" s="544">
        <v>750714461005</v>
      </c>
      <c r="M2546" s="752">
        <v>45134</v>
      </c>
      <c r="N2546" s="579">
        <v>43405</v>
      </c>
      <c r="O2546" s="1311"/>
      <c r="P2546" s="472" t="s">
        <v>24</v>
      </c>
      <c r="Q2546" s="198" t="str">
        <f t="shared" si="217"/>
        <v>-</v>
      </c>
      <c r="R2546" s="181" t="str">
        <f t="shared" ca="1" si="216"/>
        <v>TIDAK MCU</v>
      </c>
      <c r="S2546" s="1319" t="s">
        <v>4109</v>
      </c>
      <c r="T2546" s="904">
        <v>44466</v>
      </c>
      <c r="U2546" s="1330">
        <v>44466</v>
      </c>
      <c r="V2546" s="1330" t="s">
        <v>24</v>
      </c>
      <c r="W2546" s="136" t="s">
        <v>24</v>
      </c>
      <c r="X2546" s="200"/>
      <c r="Y2546" s="201"/>
      <c r="Z2546" s="202"/>
      <c r="AA2546" s="216" t="s">
        <v>3077</v>
      </c>
      <c r="AB2546" s="1319"/>
      <c r="AC2546" s="1319"/>
      <c r="AD2546" s="1319"/>
      <c r="AE2546" s="1319"/>
      <c r="AF2546" s="1319"/>
      <c r="AG2546" s="375"/>
      <c r="AH2546" s="350"/>
      <c r="AI2546" s="244" t="str">
        <f t="shared" si="219"/>
        <v>HINO 285 JD/TI</v>
      </c>
      <c r="AJ2546" s="1315">
        <f t="shared" si="218"/>
        <v>43405</v>
      </c>
      <c r="AK2546" s="472">
        <v>44088</v>
      </c>
      <c r="AL2546" s="670" t="s">
        <v>24</v>
      </c>
      <c r="AM2546" s="230"/>
      <c r="AN2546" s="232"/>
      <c r="AO2546" s="232"/>
      <c r="AP2546" s="230"/>
      <c r="AQ2546" s="1231" t="s">
        <v>3094</v>
      </c>
      <c r="AR2546" s="230"/>
      <c r="AS2546" s="230"/>
      <c r="AT2546" s="230"/>
      <c r="AU2546" s="230"/>
      <c r="AV2546" s="885"/>
      <c r="AW2546" s="885"/>
      <c r="AX2546" s="885"/>
      <c r="AY2546" s="885"/>
      <c r="AZ2546" s="177"/>
    </row>
    <row r="2547" spans="1:60" ht="15" customHeight="1">
      <c r="B2547" s="1310">
        <v>2541</v>
      </c>
      <c r="C2547" s="548" t="s">
        <v>3749</v>
      </c>
      <c r="D2547" s="557" t="s">
        <v>230</v>
      </c>
      <c r="E2547" s="557" t="s">
        <v>222</v>
      </c>
      <c r="F2547" s="509" t="s">
        <v>3750</v>
      </c>
      <c r="G2547" s="509" t="s">
        <v>129</v>
      </c>
      <c r="H2547" s="1369" t="s">
        <v>3751</v>
      </c>
      <c r="I2547" s="1448">
        <v>30201</v>
      </c>
      <c r="J2547" s="903">
        <f t="shared" ca="1" si="220"/>
        <v>40</v>
      </c>
      <c r="K2547" s="1431" t="s">
        <v>493</v>
      </c>
      <c r="L2547" s="1463">
        <v>820914310681</v>
      </c>
      <c r="M2547" s="1448">
        <v>44446</v>
      </c>
      <c r="N2547" s="532">
        <v>43047</v>
      </c>
      <c r="O2547" s="1330">
        <v>43362</v>
      </c>
      <c r="P2547" s="472" t="s">
        <v>24</v>
      </c>
      <c r="Q2547" s="198">
        <f t="shared" si="217"/>
        <v>43727</v>
      </c>
      <c r="R2547" s="181" t="str">
        <f t="shared" ca="1" si="216"/>
        <v>EXPIRED</v>
      </c>
      <c r="S2547" s="1319" t="s">
        <v>4110</v>
      </c>
      <c r="T2547" s="904">
        <v>44446</v>
      </c>
      <c r="U2547" s="1312">
        <v>44446</v>
      </c>
      <c r="V2547" s="1330" t="s">
        <v>24</v>
      </c>
      <c r="W2547" s="136" t="s">
        <v>24</v>
      </c>
      <c r="X2547" s="200"/>
      <c r="Y2547" s="201"/>
      <c r="Z2547" s="202"/>
      <c r="AA2547" s="216" t="s">
        <v>3077</v>
      </c>
      <c r="AB2547" s="1319"/>
      <c r="AC2547" s="1319"/>
      <c r="AD2547" s="1319"/>
      <c r="AE2547" s="1319"/>
      <c r="AF2547" s="1319"/>
      <c r="AG2547" s="375"/>
      <c r="AH2547" s="350"/>
      <c r="AI2547" s="244" t="str">
        <f t="shared" si="219"/>
        <v>HINO 285 JD/TI</v>
      </c>
      <c r="AJ2547" s="1315">
        <f t="shared" si="218"/>
        <v>43047</v>
      </c>
      <c r="AK2547" s="472" t="s">
        <v>24</v>
      </c>
      <c r="AL2547" s="670" t="s">
        <v>4184</v>
      </c>
      <c r="AM2547" s="230"/>
      <c r="AN2547" s="232"/>
      <c r="AO2547" s="232"/>
      <c r="AP2547" s="230"/>
      <c r="AQ2547" s="1231" t="s">
        <v>3094</v>
      </c>
      <c r="AR2547" s="230"/>
      <c r="AS2547" s="230"/>
      <c r="AT2547" s="230"/>
      <c r="AU2547" s="230"/>
      <c r="AV2547" s="885"/>
      <c r="AW2547" s="885"/>
      <c r="AX2547" s="885"/>
      <c r="AY2547" s="885"/>
      <c r="AZ2547" s="458"/>
      <c r="BA2547" s="2186"/>
      <c r="BB2547" s="2186"/>
      <c r="BC2547" s="2186"/>
      <c r="BD2547" s="2186"/>
      <c r="BE2547" s="2186"/>
      <c r="BF2547" s="2186"/>
      <c r="BG2547" s="2186"/>
      <c r="BH2547" s="2186"/>
    </row>
    <row r="2548" spans="1:60" ht="15" customHeight="1">
      <c r="B2548" s="1310">
        <v>2542</v>
      </c>
      <c r="C2548" s="548" t="s">
        <v>1131</v>
      </c>
      <c r="D2548" s="757" t="s">
        <v>230</v>
      </c>
      <c r="E2548" s="557" t="s">
        <v>222</v>
      </c>
      <c r="F2548" s="509" t="s">
        <v>3752</v>
      </c>
      <c r="G2548" s="509" t="s">
        <v>129</v>
      </c>
      <c r="H2548" s="1369" t="s">
        <v>3753</v>
      </c>
      <c r="I2548" s="1448">
        <v>31179</v>
      </c>
      <c r="J2548" s="1314">
        <f t="shared" ca="1" si="220"/>
        <v>37</v>
      </c>
      <c r="K2548" s="543" t="s">
        <v>493</v>
      </c>
      <c r="L2548" s="544">
        <v>850532460011</v>
      </c>
      <c r="M2548" s="752" t="s">
        <v>3754</v>
      </c>
      <c r="N2548" s="532">
        <v>43061</v>
      </c>
      <c r="O2548" s="1330">
        <v>43417</v>
      </c>
      <c r="P2548" s="472" t="s">
        <v>24</v>
      </c>
      <c r="Q2548" s="198">
        <f t="shared" si="217"/>
        <v>43782</v>
      </c>
      <c r="R2548" s="181" t="str">
        <f t="shared" ref="R2548:R2611" ca="1" si="221">IF(OR(O2548="",O2548="-"),"TIDAK MCU",IF(Q2548&gt;TODAY(),"BERLAKU","EXPIRED"))</f>
        <v>EXPIRED</v>
      </c>
      <c r="S2548" s="1319" t="s">
        <v>4111</v>
      </c>
      <c r="T2548" s="1330">
        <v>44328</v>
      </c>
      <c r="U2548" s="1329">
        <v>44328</v>
      </c>
      <c r="V2548" s="1330" t="s">
        <v>24</v>
      </c>
      <c r="W2548" s="1311" t="s">
        <v>24</v>
      </c>
      <c r="X2548" s="200"/>
      <c r="Y2548" s="201"/>
      <c r="Z2548" s="202"/>
      <c r="AA2548" s="216" t="s">
        <v>3077</v>
      </c>
      <c r="AB2548" s="1319"/>
      <c r="AC2548" s="1319"/>
      <c r="AD2548" s="1319"/>
      <c r="AE2548" s="1319"/>
      <c r="AF2548" s="1319"/>
      <c r="AG2548" s="375"/>
      <c r="AH2548" s="350"/>
      <c r="AI2548" s="244" t="str">
        <f t="shared" si="219"/>
        <v>HINO 285 JD/TI</v>
      </c>
      <c r="AJ2548" s="1315">
        <f t="shared" si="218"/>
        <v>43061</v>
      </c>
      <c r="AK2548" s="472">
        <v>43977</v>
      </c>
      <c r="AL2548" s="670" t="s">
        <v>4185</v>
      </c>
      <c r="AM2548" s="230"/>
      <c r="AN2548" s="232"/>
      <c r="AO2548" s="232"/>
      <c r="AP2548" s="230"/>
      <c r="AQ2548" s="1231" t="s">
        <v>3094</v>
      </c>
      <c r="AR2548" s="230"/>
      <c r="AS2548" s="230"/>
      <c r="AT2548" s="230"/>
      <c r="AU2548" s="230"/>
      <c r="AV2548" s="885"/>
      <c r="AW2548" s="885"/>
      <c r="AX2548" s="885"/>
      <c r="AY2548" s="885"/>
      <c r="AZ2548" s="177"/>
    </row>
    <row r="2549" spans="1:60" s="2186" customFormat="1" ht="15" customHeight="1">
      <c r="A2549" s="160"/>
      <c r="B2549" s="1310">
        <v>2543</v>
      </c>
      <c r="C2549" s="548" t="s">
        <v>3755</v>
      </c>
      <c r="D2549" s="757" t="s">
        <v>230</v>
      </c>
      <c r="E2549" s="531" t="s">
        <v>222</v>
      </c>
      <c r="F2549" s="509" t="s">
        <v>3756</v>
      </c>
      <c r="G2549" s="509" t="s">
        <v>129</v>
      </c>
      <c r="H2549" s="1369" t="s">
        <v>3757</v>
      </c>
      <c r="I2549" s="1448">
        <v>28323</v>
      </c>
      <c r="J2549" s="903">
        <f t="shared" ca="1" si="220"/>
        <v>45</v>
      </c>
      <c r="K2549" s="543" t="s">
        <v>494</v>
      </c>
      <c r="L2549" s="544">
        <v>770714590796</v>
      </c>
      <c r="M2549" s="752">
        <v>44759</v>
      </c>
      <c r="N2549" s="532">
        <v>43129</v>
      </c>
      <c r="O2549" s="1330">
        <v>43190</v>
      </c>
      <c r="P2549" s="472" t="s">
        <v>24</v>
      </c>
      <c r="Q2549" s="198">
        <f t="shared" si="217"/>
        <v>43555</v>
      </c>
      <c r="R2549" s="181" t="str">
        <f t="shared" ca="1" si="221"/>
        <v>EXPIRED</v>
      </c>
      <c r="S2549" s="1319" t="s">
        <v>4112</v>
      </c>
      <c r="T2549" s="904">
        <v>44394</v>
      </c>
      <c r="U2549" s="1329">
        <v>44394</v>
      </c>
      <c r="V2549" s="904" t="s">
        <v>24</v>
      </c>
      <c r="W2549" s="136" t="s">
        <v>24</v>
      </c>
      <c r="X2549" s="200"/>
      <c r="Y2549" s="201"/>
      <c r="Z2549" s="202"/>
      <c r="AA2549" s="216" t="s">
        <v>3077</v>
      </c>
      <c r="AB2549" s="1314" t="s">
        <v>24</v>
      </c>
      <c r="AC2549" s="1319"/>
      <c r="AD2549" s="1319"/>
      <c r="AE2549" s="1319"/>
      <c r="AF2549" s="1319"/>
      <c r="AG2549" s="375"/>
      <c r="AH2549" s="350"/>
      <c r="AI2549" s="244" t="str">
        <f t="shared" si="219"/>
        <v>HINO 285 JD/TI-</v>
      </c>
      <c r="AJ2549" s="1315">
        <f t="shared" si="218"/>
        <v>43129</v>
      </c>
      <c r="AK2549" s="472">
        <v>44008</v>
      </c>
      <c r="AL2549" s="670">
        <v>43457</v>
      </c>
      <c r="AM2549" s="230"/>
      <c r="AN2549" s="232"/>
      <c r="AO2549" s="232"/>
      <c r="AP2549" s="230"/>
      <c r="AQ2549" s="1231" t="s">
        <v>3094</v>
      </c>
      <c r="AR2549" s="230"/>
      <c r="AS2549" s="230"/>
      <c r="AT2549" s="230"/>
      <c r="AU2549" s="230"/>
      <c r="AV2549" s="885"/>
      <c r="AW2549" s="885"/>
      <c r="AX2549" s="885"/>
      <c r="AY2549" s="885"/>
      <c r="AZ2549" s="885"/>
      <c r="BA2549" s="1206"/>
      <c r="BB2549" s="1206"/>
      <c r="BC2549" s="1206"/>
      <c r="BD2549" s="1206"/>
      <c r="BE2549" s="1206"/>
      <c r="BF2549" s="1206"/>
      <c r="BG2549" s="1206"/>
      <c r="BH2549" s="1206"/>
    </row>
    <row r="2550" spans="1:60" ht="15" customHeight="1">
      <c r="B2550" s="1310">
        <v>2544</v>
      </c>
      <c r="C2550" s="548" t="s">
        <v>3758</v>
      </c>
      <c r="D2550" s="557" t="s">
        <v>230</v>
      </c>
      <c r="E2550" s="557" t="s">
        <v>222</v>
      </c>
      <c r="F2550" s="509" t="s">
        <v>3759</v>
      </c>
      <c r="G2550" s="509" t="s">
        <v>129</v>
      </c>
      <c r="H2550" s="1369" t="s">
        <v>3760</v>
      </c>
      <c r="I2550" s="1448">
        <v>28635</v>
      </c>
      <c r="J2550" s="903">
        <f t="shared" ca="1" si="220"/>
        <v>44</v>
      </c>
      <c r="K2550" s="1431" t="s">
        <v>493</v>
      </c>
      <c r="L2550" s="1463">
        <v>780514330631</v>
      </c>
      <c r="M2550" s="1448" t="s">
        <v>3761</v>
      </c>
      <c r="N2550" s="532">
        <v>43146</v>
      </c>
      <c r="O2550" s="1330">
        <v>43503</v>
      </c>
      <c r="P2550" s="472" t="s">
        <v>24</v>
      </c>
      <c r="Q2550" s="198">
        <f t="shared" si="217"/>
        <v>43868</v>
      </c>
      <c r="R2550" s="181" t="str">
        <f t="shared" ca="1" si="221"/>
        <v>EXPIRED</v>
      </c>
      <c r="S2550" s="1319" t="s">
        <v>4113</v>
      </c>
      <c r="T2550" s="904">
        <v>44341</v>
      </c>
      <c r="U2550" s="1329">
        <v>44341</v>
      </c>
      <c r="V2550" s="904" t="s">
        <v>24</v>
      </c>
      <c r="W2550" s="136" t="s">
        <v>24</v>
      </c>
      <c r="X2550" s="200"/>
      <c r="Y2550" s="201"/>
      <c r="Z2550" s="202"/>
      <c r="AA2550" s="216" t="s">
        <v>3077</v>
      </c>
      <c r="AB2550" s="1319"/>
      <c r="AC2550" s="1319"/>
      <c r="AD2550" s="1319"/>
      <c r="AE2550" s="1319"/>
      <c r="AF2550" s="1319"/>
      <c r="AG2550" s="375"/>
      <c r="AH2550" s="350"/>
      <c r="AI2550" s="244" t="str">
        <f t="shared" si="219"/>
        <v>HINO 285 JD/TI</v>
      </c>
      <c r="AJ2550" s="1307">
        <f t="shared" si="218"/>
        <v>43146</v>
      </c>
      <c r="AK2550" s="472">
        <v>43973</v>
      </c>
      <c r="AL2550" s="670">
        <v>43148</v>
      </c>
      <c r="AM2550" s="230"/>
      <c r="AN2550" s="232"/>
      <c r="AO2550" s="232"/>
      <c r="AP2550" s="230"/>
      <c r="AQ2550" s="1231" t="s">
        <v>3094</v>
      </c>
      <c r="AR2550" s="230"/>
      <c r="AS2550" s="230"/>
      <c r="AT2550" s="230"/>
      <c r="AU2550" s="230"/>
      <c r="AV2550" s="885"/>
      <c r="AW2550" s="885"/>
      <c r="AX2550" s="885"/>
      <c r="AY2550" s="885"/>
      <c r="AZ2550" s="177"/>
    </row>
    <row r="2551" spans="1:60" ht="15" customHeight="1">
      <c r="B2551" s="1310">
        <v>2545</v>
      </c>
      <c r="C2551" s="745" t="s">
        <v>3762</v>
      </c>
      <c r="D2551" s="557" t="s">
        <v>230</v>
      </c>
      <c r="E2551" s="531" t="s">
        <v>222</v>
      </c>
      <c r="F2551" s="509" t="s">
        <v>3763</v>
      </c>
      <c r="G2551" s="509" t="s">
        <v>129</v>
      </c>
      <c r="H2551" s="1369" t="s">
        <v>3764</v>
      </c>
      <c r="I2551" s="1448">
        <v>29568</v>
      </c>
      <c r="J2551" s="903">
        <f t="shared" ca="1" si="220"/>
        <v>41</v>
      </c>
      <c r="K2551" s="543" t="s">
        <v>494</v>
      </c>
      <c r="L2551" s="544">
        <v>800214240633</v>
      </c>
      <c r="M2551" s="752">
        <v>45325</v>
      </c>
      <c r="N2551" s="532">
        <v>43160</v>
      </c>
      <c r="O2551" s="1330">
        <v>43509</v>
      </c>
      <c r="P2551" s="472" t="s">
        <v>24</v>
      </c>
      <c r="Q2551" s="198">
        <f t="shared" si="217"/>
        <v>43874</v>
      </c>
      <c r="R2551" s="181" t="str">
        <f t="shared" ca="1" si="221"/>
        <v>EXPIRED</v>
      </c>
      <c r="S2551" s="1319" t="s">
        <v>4114</v>
      </c>
      <c r="T2551" s="904">
        <v>44543</v>
      </c>
      <c r="U2551" s="887">
        <v>44543</v>
      </c>
      <c r="V2551" s="1330" t="s">
        <v>24</v>
      </c>
      <c r="W2551" s="136" t="s">
        <v>24</v>
      </c>
      <c r="X2551" s="200"/>
      <c r="Y2551" s="201"/>
      <c r="Z2551" s="202"/>
      <c r="AA2551" s="216" t="s">
        <v>3077</v>
      </c>
      <c r="AB2551" s="1319"/>
      <c r="AC2551" s="1319"/>
      <c r="AD2551" s="1319"/>
      <c r="AE2551" s="1319"/>
      <c r="AF2551" s="1319"/>
      <c r="AG2551" s="375"/>
      <c r="AH2551" s="350"/>
      <c r="AI2551" s="244" t="str">
        <f t="shared" si="219"/>
        <v>HINO 285 JD/TI</v>
      </c>
      <c r="AJ2551" s="1307">
        <f t="shared" si="218"/>
        <v>43160</v>
      </c>
      <c r="AK2551" s="472" t="s">
        <v>24</v>
      </c>
      <c r="AL2551" s="670">
        <v>43166</v>
      </c>
      <c r="AM2551" s="230"/>
      <c r="AN2551" s="232"/>
      <c r="AO2551" s="232"/>
      <c r="AP2551" s="230"/>
      <c r="AQ2551" s="1231" t="s">
        <v>3094</v>
      </c>
      <c r="AR2551" s="230"/>
      <c r="AS2551" s="230"/>
      <c r="AT2551" s="230"/>
      <c r="AU2551" s="230"/>
      <c r="AV2551" s="177"/>
      <c r="AW2551" s="177"/>
      <c r="AX2551" s="177"/>
      <c r="AY2551" s="177"/>
      <c r="AZ2551" s="885"/>
    </row>
    <row r="2552" spans="1:60" ht="15" customHeight="1">
      <c r="B2552" s="1310">
        <v>2546</v>
      </c>
      <c r="C2552" s="1426" t="s">
        <v>3765</v>
      </c>
      <c r="D2552" s="757" t="s">
        <v>230</v>
      </c>
      <c r="E2552" s="531" t="s">
        <v>222</v>
      </c>
      <c r="F2552" s="509" t="s">
        <v>3766</v>
      </c>
      <c r="G2552" s="509" t="s">
        <v>129</v>
      </c>
      <c r="H2552" s="542" t="s">
        <v>3767</v>
      </c>
      <c r="I2552" s="1448">
        <v>30634</v>
      </c>
      <c r="J2552" s="903">
        <f t="shared" ca="1" si="220"/>
        <v>38</v>
      </c>
      <c r="K2552" s="758" t="s">
        <v>494</v>
      </c>
      <c r="L2552" s="544">
        <v>831114211789</v>
      </c>
      <c r="M2552" s="752">
        <v>44879</v>
      </c>
      <c r="N2552" s="579">
        <v>43368</v>
      </c>
      <c r="O2552" s="1311"/>
      <c r="P2552" s="472" t="s">
        <v>24</v>
      </c>
      <c r="Q2552" s="198" t="str">
        <f t="shared" si="217"/>
        <v>-</v>
      </c>
      <c r="R2552" s="181" t="str">
        <f t="shared" ca="1" si="221"/>
        <v>TIDAK MCU</v>
      </c>
      <c r="S2552" s="1319" t="s">
        <v>4115</v>
      </c>
      <c r="T2552" s="904">
        <v>44514</v>
      </c>
      <c r="U2552" s="887">
        <v>44514</v>
      </c>
      <c r="V2552" s="1330" t="s">
        <v>24</v>
      </c>
      <c r="W2552" s="136" t="s">
        <v>24</v>
      </c>
      <c r="X2552" s="200"/>
      <c r="Y2552" s="201"/>
      <c r="Z2552" s="202"/>
      <c r="AA2552" s="216" t="s">
        <v>3077</v>
      </c>
      <c r="AB2552" s="1319"/>
      <c r="AC2552" s="1319"/>
      <c r="AD2552" s="1319"/>
      <c r="AE2552" s="1319"/>
      <c r="AF2552" s="1319"/>
      <c r="AG2552" s="375"/>
      <c r="AH2552" s="350"/>
      <c r="AI2552" s="244" t="str">
        <f t="shared" si="219"/>
        <v>HINO 285 JD/TI</v>
      </c>
      <c r="AJ2552" s="209">
        <f t="shared" si="218"/>
        <v>43368</v>
      </c>
      <c r="AK2552" s="1330" t="s">
        <v>24</v>
      </c>
      <c r="AL2552" s="670" t="s">
        <v>24</v>
      </c>
      <c r="AM2552" s="230"/>
      <c r="AN2552" s="232"/>
      <c r="AO2552" s="232"/>
      <c r="AP2552" s="230"/>
      <c r="AQ2552" s="1231" t="s">
        <v>3094</v>
      </c>
      <c r="AR2552" s="230"/>
      <c r="AS2552" s="230"/>
      <c r="AT2552" s="230"/>
      <c r="AU2552" s="230"/>
      <c r="AV2552" s="885"/>
      <c r="AW2552" s="885"/>
      <c r="AX2552" s="885"/>
      <c r="AY2552" s="885"/>
      <c r="AZ2552" s="177"/>
    </row>
    <row r="2553" spans="1:60" ht="15" customHeight="1">
      <c r="B2553" s="1310">
        <v>2547</v>
      </c>
      <c r="C2553" s="548" t="s">
        <v>3768</v>
      </c>
      <c r="D2553" s="557" t="s">
        <v>230</v>
      </c>
      <c r="E2553" s="531" t="s">
        <v>222</v>
      </c>
      <c r="F2553" s="509" t="s">
        <v>3769</v>
      </c>
      <c r="G2553" s="509" t="s">
        <v>129</v>
      </c>
      <c r="H2553" s="1369" t="s">
        <v>3770</v>
      </c>
      <c r="I2553" s="1448">
        <v>27945</v>
      </c>
      <c r="J2553" s="231">
        <f t="shared" ca="1" si="220"/>
        <v>46</v>
      </c>
      <c r="K2553" s="543" t="s">
        <v>493</v>
      </c>
      <c r="L2553" s="544">
        <v>760732460121</v>
      </c>
      <c r="M2553" s="752">
        <v>44746</v>
      </c>
      <c r="N2553" s="532">
        <v>43217</v>
      </c>
      <c r="O2553" s="1330">
        <v>43588</v>
      </c>
      <c r="P2553" s="472" t="s">
        <v>24</v>
      </c>
      <c r="Q2553" s="198">
        <f t="shared" si="217"/>
        <v>43953</v>
      </c>
      <c r="R2553" s="181" t="str">
        <f t="shared" ca="1" si="221"/>
        <v>EXPIRED</v>
      </c>
      <c r="S2553" s="1319" t="s">
        <v>4116</v>
      </c>
      <c r="T2553" s="904">
        <v>44469</v>
      </c>
      <c r="U2553" s="1330">
        <v>44469</v>
      </c>
      <c r="V2553" s="395" t="s">
        <v>24</v>
      </c>
      <c r="W2553" s="136" t="s">
        <v>24</v>
      </c>
      <c r="X2553" s="200"/>
      <c r="Y2553" s="201"/>
      <c r="Z2553" s="202"/>
      <c r="AA2553" s="216" t="s">
        <v>3077</v>
      </c>
      <c r="AB2553" s="213"/>
      <c r="AC2553" s="1319"/>
      <c r="AD2553" s="1319"/>
      <c r="AE2553" s="1319"/>
      <c r="AF2553" s="1319"/>
      <c r="AG2553" s="375"/>
      <c r="AH2553" s="350"/>
      <c r="AI2553" s="244" t="str">
        <f t="shared" si="219"/>
        <v>HINO 285 JD/TI</v>
      </c>
      <c r="AJ2553" s="209">
        <f t="shared" si="218"/>
        <v>43217</v>
      </c>
      <c r="AK2553" s="472" t="s">
        <v>24</v>
      </c>
      <c r="AL2553" s="670">
        <v>43220</v>
      </c>
      <c r="AM2553" s="230"/>
      <c r="AN2553" s="232"/>
      <c r="AO2553" s="232"/>
      <c r="AP2553" s="230"/>
      <c r="AQ2553" s="1231" t="s">
        <v>3094</v>
      </c>
      <c r="AR2553" s="230"/>
      <c r="AS2553" s="230"/>
      <c r="AT2553" s="230"/>
      <c r="AU2553" s="230"/>
      <c r="AV2553" s="177"/>
      <c r="AW2553" s="177"/>
      <c r="AX2553" s="177"/>
      <c r="AY2553" s="177"/>
      <c r="AZ2553" s="177"/>
    </row>
    <row r="2554" spans="1:60" ht="15" customHeight="1">
      <c r="B2554" s="1310">
        <v>2548</v>
      </c>
      <c r="C2554" s="548" t="s">
        <v>3336</v>
      </c>
      <c r="D2554" s="557" t="s">
        <v>230</v>
      </c>
      <c r="E2554" s="557" t="s">
        <v>222</v>
      </c>
      <c r="F2554" s="509" t="s">
        <v>3771</v>
      </c>
      <c r="G2554" s="509" t="s">
        <v>129</v>
      </c>
      <c r="H2554" s="1369" t="s">
        <v>3772</v>
      </c>
      <c r="I2554" s="1448">
        <v>32239</v>
      </c>
      <c r="J2554" s="231">
        <f t="shared" ca="1" si="220"/>
        <v>34</v>
      </c>
      <c r="K2554" s="543" t="s">
        <v>493</v>
      </c>
      <c r="L2554" s="544">
        <v>880414320139</v>
      </c>
      <c r="M2554" s="752">
        <v>45021</v>
      </c>
      <c r="N2554" s="532">
        <v>43398</v>
      </c>
      <c r="O2554" s="1330">
        <v>43742</v>
      </c>
      <c r="P2554" s="472" t="s">
        <v>24</v>
      </c>
      <c r="Q2554" s="198">
        <f t="shared" ref="Q2554:Q2617" si="222">IF(OR(O2554="-",O2554=""),"-",O2554+365)</f>
        <v>44107</v>
      </c>
      <c r="R2554" s="181" t="str">
        <f t="shared" ca="1" si="221"/>
        <v>EXPIRED</v>
      </c>
      <c r="S2554" s="1319" t="s">
        <v>4117</v>
      </c>
      <c r="T2554" s="904">
        <v>44292</v>
      </c>
      <c r="U2554" s="887">
        <v>44292</v>
      </c>
      <c r="V2554" s="395" t="s">
        <v>24</v>
      </c>
      <c r="W2554" s="136" t="s">
        <v>24</v>
      </c>
      <c r="X2554" s="200"/>
      <c r="Y2554" s="201"/>
      <c r="Z2554" s="202"/>
      <c r="AA2554" s="216" t="s">
        <v>3077</v>
      </c>
      <c r="AB2554" s="1319"/>
      <c r="AC2554" s="1319"/>
      <c r="AD2554" s="1319"/>
      <c r="AE2554" s="1319"/>
      <c r="AF2554" s="1319"/>
      <c r="AG2554" s="375"/>
      <c r="AH2554" s="350"/>
      <c r="AI2554" s="244" t="str">
        <f t="shared" si="219"/>
        <v>HINO 285 JD/TI</v>
      </c>
      <c r="AJ2554" s="209">
        <f t="shared" ref="AJ2554:AJ2617" si="223">N2554</f>
        <v>43398</v>
      </c>
      <c r="AK2554" s="472" t="s">
        <v>24</v>
      </c>
      <c r="AL2554" s="670" t="s">
        <v>4186</v>
      </c>
      <c r="AM2554" s="230"/>
      <c r="AN2554" s="232"/>
      <c r="AO2554" s="232"/>
      <c r="AP2554" s="230"/>
      <c r="AQ2554" s="1231" t="s">
        <v>3094</v>
      </c>
      <c r="AR2554" s="230"/>
      <c r="AS2554" s="230"/>
      <c r="AT2554" s="230"/>
      <c r="AU2554" s="230"/>
      <c r="AV2554" s="177"/>
      <c r="AW2554" s="177"/>
      <c r="AX2554" s="177"/>
      <c r="AY2554" s="177"/>
      <c r="AZ2554" s="177"/>
    </row>
    <row r="2555" spans="1:60" ht="15" customHeight="1">
      <c r="B2555" s="1310">
        <v>2549</v>
      </c>
      <c r="C2555" s="548" t="s">
        <v>3536</v>
      </c>
      <c r="D2555" s="757" t="s">
        <v>230</v>
      </c>
      <c r="E2555" s="531" t="s">
        <v>222</v>
      </c>
      <c r="F2555" s="509" t="s">
        <v>3773</v>
      </c>
      <c r="G2555" s="509" t="s">
        <v>129</v>
      </c>
      <c r="H2555" s="542" t="s">
        <v>3774</v>
      </c>
      <c r="I2555" s="1454">
        <v>25718</v>
      </c>
      <c r="J2555" s="231">
        <f t="shared" ca="1" si="220"/>
        <v>52</v>
      </c>
      <c r="K2555" s="543" t="s">
        <v>83</v>
      </c>
      <c r="L2555" s="544">
        <v>700514210993</v>
      </c>
      <c r="M2555" s="752" t="s">
        <v>3775</v>
      </c>
      <c r="N2555" s="532">
        <v>43457</v>
      </c>
      <c r="O2555" s="1330">
        <v>42763</v>
      </c>
      <c r="P2555" s="472" t="s">
        <v>24</v>
      </c>
      <c r="Q2555" s="198">
        <f t="shared" si="222"/>
        <v>43128</v>
      </c>
      <c r="R2555" s="181" t="str">
        <f t="shared" ca="1" si="221"/>
        <v>EXPIRED</v>
      </c>
      <c r="S2555" s="1319" t="s">
        <v>4118</v>
      </c>
      <c r="T2555" s="904">
        <v>44346</v>
      </c>
      <c r="U2555" s="1329">
        <v>44346</v>
      </c>
      <c r="V2555" s="395" t="s">
        <v>24</v>
      </c>
      <c r="W2555" s="136" t="s">
        <v>24</v>
      </c>
      <c r="X2555" s="200"/>
      <c r="Y2555" s="201"/>
      <c r="Z2555" s="202"/>
      <c r="AA2555" s="216" t="s">
        <v>3077</v>
      </c>
      <c r="AB2555" s="1319"/>
      <c r="AC2555" s="1319"/>
      <c r="AD2555" s="1319"/>
      <c r="AE2555" s="1319"/>
      <c r="AF2555" s="1319"/>
      <c r="AG2555" s="375"/>
      <c r="AH2555" s="1239"/>
      <c r="AI2555" s="244" t="str">
        <f t="shared" si="219"/>
        <v>HINO 285 JD/TI</v>
      </c>
      <c r="AJ2555" s="209">
        <f t="shared" si="223"/>
        <v>43457</v>
      </c>
      <c r="AK2555" s="472" t="s">
        <v>24</v>
      </c>
      <c r="AL2555" s="670" t="s">
        <v>597</v>
      </c>
      <c r="AM2555" s="230"/>
      <c r="AN2555" s="232"/>
      <c r="AO2555" s="232"/>
      <c r="AP2555" s="230"/>
      <c r="AQ2555" s="1231" t="s">
        <v>3094</v>
      </c>
      <c r="AR2555" s="230"/>
      <c r="AS2555" s="230"/>
      <c r="AT2555" s="230"/>
      <c r="AU2555" s="230"/>
      <c r="AV2555" s="177"/>
      <c r="AW2555" s="177"/>
      <c r="AX2555" s="177"/>
      <c r="AY2555" s="885"/>
      <c r="AZ2555" s="177"/>
    </row>
    <row r="2556" spans="1:60" ht="15" customHeight="1">
      <c r="B2556" s="1310">
        <v>2550</v>
      </c>
      <c r="C2556" s="745" t="s">
        <v>3776</v>
      </c>
      <c r="D2556" s="531" t="s">
        <v>3777</v>
      </c>
      <c r="E2556" s="531" t="s">
        <v>222</v>
      </c>
      <c r="F2556" s="509" t="s">
        <v>3778</v>
      </c>
      <c r="G2556" s="509" t="s">
        <v>129</v>
      </c>
      <c r="H2556" s="542" t="s">
        <v>3779</v>
      </c>
      <c r="I2556" s="1454">
        <v>26028</v>
      </c>
      <c r="J2556" s="903">
        <f t="shared" ca="1" si="220"/>
        <v>51</v>
      </c>
      <c r="K2556" s="543" t="s">
        <v>494</v>
      </c>
      <c r="L2556" s="544" t="s">
        <v>24</v>
      </c>
      <c r="M2556" s="752">
        <v>44291</v>
      </c>
      <c r="N2556" s="532">
        <v>43457</v>
      </c>
      <c r="O2556" s="1330">
        <v>42763</v>
      </c>
      <c r="P2556" s="472" t="s">
        <v>24</v>
      </c>
      <c r="Q2556" s="198">
        <f t="shared" si="222"/>
        <v>43128</v>
      </c>
      <c r="R2556" s="181" t="str">
        <f t="shared" ca="1" si="221"/>
        <v>EXPIRED</v>
      </c>
      <c r="S2556" s="1319" t="s">
        <v>4119</v>
      </c>
      <c r="T2556" s="904">
        <v>44291</v>
      </c>
      <c r="U2556" s="887">
        <v>44291</v>
      </c>
      <c r="V2556" s="1330" t="s">
        <v>24</v>
      </c>
      <c r="W2556" s="1311" t="s">
        <v>24</v>
      </c>
      <c r="X2556" s="200"/>
      <c r="Y2556" s="201"/>
      <c r="Z2556" s="202"/>
      <c r="AA2556" s="1319" t="s">
        <v>587</v>
      </c>
      <c r="AB2556" s="1319" t="s">
        <v>3077</v>
      </c>
      <c r="AC2556" s="1319"/>
      <c r="AD2556" s="1319"/>
      <c r="AE2556" s="1319"/>
      <c r="AF2556" s="1319"/>
      <c r="AG2556" s="375"/>
      <c r="AH2556" s="350"/>
      <c r="AI2556" s="244" t="str">
        <f t="shared" si="219"/>
        <v>LV, ELFHINO 285 JD/TI</v>
      </c>
      <c r="AJ2556" s="209">
        <f t="shared" si="223"/>
        <v>43457</v>
      </c>
      <c r="AK2556" s="472" t="s">
        <v>24</v>
      </c>
      <c r="AL2556" s="670" t="s">
        <v>4038</v>
      </c>
      <c r="AM2556" s="230"/>
      <c r="AN2556" s="232"/>
      <c r="AO2556" s="232"/>
      <c r="AP2556" s="230"/>
      <c r="AQ2556" s="180"/>
      <c r="AR2556" s="230"/>
      <c r="AS2556" s="230"/>
      <c r="AT2556" s="230"/>
      <c r="AU2556" s="230"/>
      <c r="AV2556" s="885"/>
      <c r="AW2556" s="885"/>
      <c r="AX2556" s="885"/>
      <c r="AY2556" s="885"/>
      <c r="AZ2556" s="177"/>
    </row>
    <row r="2557" spans="1:60" ht="15" customHeight="1">
      <c r="B2557" s="1310">
        <v>2551</v>
      </c>
      <c r="C2557" s="745" t="s">
        <v>3780</v>
      </c>
      <c r="D2557" s="557" t="s">
        <v>3781</v>
      </c>
      <c r="E2557" s="531" t="s">
        <v>222</v>
      </c>
      <c r="F2557" s="509" t="s">
        <v>3782</v>
      </c>
      <c r="G2557" s="509" t="s">
        <v>129</v>
      </c>
      <c r="H2557" s="1670" t="s">
        <v>3783</v>
      </c>
      <c r="I2557" s="1454">
        <v>28491</v>
      </c>
      <c r="J2557" s="903">
        <f t="shared" ca="1" si="220"/>
        <v>44</v>
      </c>
      <c r="K2557" s="1431" t="s">
        <v>83</v>
      </c>
      <c r="L2557" s="1463">
        <v>14437801000171</v>
      </c>
      <c r="M2557" s="1448">
        <v>45992</v>
      </c>
      <c r="N2557" s="532">
        <v>43457</v>
      </c>
      <c r="O2557" s="1330">
        <v>42762</v>
      </c>
      <c r="P2557" s="472" t="s">
        <v>24</v>
      </c>
      <c r="Q2557" s="198">
        <f t="shared" si="222"/>
        <v>43127</v>
      </c>
      <c r="R2557" s="181" t="str">
        <f t="shared" ca="1" si="221"/>
        <v>EXPIRED</v>
      </c>
      <c r="S2557" s="1319" t="s">
        <v>4120</v>
      </c>
      <c r="T2557" s="904">
        <v>44562</v>
      </c>
      <c r="U2557" s="1329">
        <v>44562</v>
      </c>
      <c r="V2557" s="904" t="s">
        <v>24</v>
      </c>
      <c r="W2557" s="136" t="s">
        <v>24</v>
      </c>
      <c r="X2557" s="200"/>
      <c r="Y2557" s="201"/>
      <c r="Z2557" s="202"/>
      <c r="AA2557" s="1319" t="s">
        <v>587</v>
      </c>
      <c r="AB2557" s="1319" t="s">
        <v>3077</v>
      </c>
      <c r="AC2557" s="1319"/>
      <c r="AD2557" s="1319"/>
      <c r="AE2557" s="1319"/>
      <c r="AF2557" s="1319"/>
      <c r="AG2557" s="375"/>
      <c r="AH2557" s="350"/>
      <c r="AI2557" s="244" t="str">
        <f t="shared" si="219"/>
        <v>LV, ELFHINO 285 JD/TI</v>
      </c>
      <c r="AJ2557" s="1315">
        <f t="shared" si="223"/>
        <v>43457</v>
      </c>
      <c r="AK2557" s="472" t="s">
        <v>24</v>
      </c>
      <c r="AL2557" s="670" t="s">
        <v>4187</v>
      </c>
      <c r="AM2557" s="230"/>
      <c r="AN2557" s="232"/>
      <c r="AO2557" s="232"/>
      <c r="AP2557" s="230"/>
      <c r="AQ2557" s="1231" t="s">
        <v>3094</v>
      </c>
      <c r="AR2557" s="230"/>
      <c r="AS2557" s="230"/>
      <c r="AT2557" s="230"/>
      <c r="AU2557" s="230"/>
      <c r="AV2557" s="885"/>
      <c r="AW2557" s="885"/>
      <c r="AX2557" s="885"/>
      <c r="AY2557" s="885"/>
      <c r="AZ2557" s="177"/>
    </row>
    <row r="2558" spans="1:60" ht="15" customHeight="1">
      <c r="B2558" s="1310">
        <v>2552</v>
      </c>
      <c r="C2558" s="745" t="s">
        <v>3784</v>
      </c>
      <c r="D2558" s="531" t="s">
        <v>234</v>
      </c>
      <c r="E2558" s="531" t="s">
        <v>222</v>
      </c>
      <c r="F2558" s="509" t="s">
        <v>3785</v>
      </c>
      <c r="G2558" s="509" t="s">
        <v>129</v>
      </c>
      <c r="H2558" s="542" t="s">
        <v>3786</v>
      </c>
      <c r="I2558" s="1454">
        <v>23939</v>
      </c>
      <c r="J2558" s="903">
        <f t="shared" ca="1" si="220"/>
        <v>57</v>
      </c>
      <c r="K2558" s="543" t="s">
        <v>494</v>
      </c>
      <c r="L2558" s="544">
        <v>650714211937</v>
      </c>
      <c r="M2558" s="752">
        <v>44393</v>
      </c>
      <c r="N2558" s="532">
        <v>43457</v>
      </c>
      <c r="O2558" s="1330">
        <v>42744</v>
      </c>
      <c r="P2558" s="472" t="s">
        <v>24</v>
      </c>
      <c r="Q2558" s="198">
        <f t="shared" si="222"/>
        <v>43109</v>
      </c>
      <c r="R2558" s="181" t="str">
        <f t="shared" ca="1" si="221"/>
        <v>EXPIRED</v>
      </c>
      <c r="S2558" s="1319" t="s">
        <v>4121</v>
      </c>
      <c r="T2558" s="904">
        <v>44393</v>
      </c>
      <c r="U2558" s="887">
        <v>44393</v>
      </c>
      <c r="V2558" s="1330" t="s">
        <v>24</v>
      </c>
      <c r="W2558" s="136" t="s">
        <v>24</v>
      </c>
      <c r="X2558" s="200"/>
      <c r="Y2558" s="201"/>
      <c r="Z2558" s="202"/>
      <c r="AA2558" s="1319" t="s">
        <v>587</v>
      </c>
      <c r="AB2558" s="1319" t="s">
        <v>3077</v>
      </c>
      <c r="AC2558" s="1319"/>
      <c r="AD2558" s="1319"/>
      <c r="AE2558" s="1319"/>
      <c r="AF2558" s="1319"/>
      <c r="AG2558" s="375"/>
      <c r="AH2558" s="350"/>
      <c r="AI2558" s="244" t="str">
        <f t="shared" si="219"/>
        <v>LV, ELFHINO 285 JD/TI</v>
      </c>
      <c r="AJ2558" s="1315">
        <f t="shared" si="223"/>
        <v>43457</v>
      </c>
      <c r="AK2558" s="472" t="s">
        <v>24</v>
      </c>
      <c r="AL2558" s="670" t="s">
        <v>2960</v>
      </c>
      <c r="AM2558" s="230"/>
      <c r="AN2558" s="232"/>
      <c r="AO2558" s="232"/>
      <c r="AP2558" s="230"/>
      <c r="AQ2558" s="180"/>
      <c r="AR2558" s="230"/>
      <c r="AS2558" s="230"/>
      <c r="AT2558" s="230"/>
      <c r="AU2558" s="230"/>
      <c r="AV2558" s="885"/>
      <c r="AW2558" s="885"/>
      <c r="AX2558" s="885"/>
      <c r="AY2558" s="885"/>
      <c r="AZ2558" s="177"/>
    </row>
    <row r="2559" spans="1:60" ht="15" customHeight="1">
      <c r="B2559" s="1310">
        <v>2553</v>
      </c>
      <c r="C2559" s="548" t="s">
        <v>3787</v>
      </c>
      <c r="D2559" s="757" t="s">
        <v>234</v>
      </c>
      <c r="E2559" s="531" t="s">
        <v>222</v>
      </c>
      <c r="F2559" s="509" t="s">
        <v>3788</v>
      </c>
      <c r="G2559" s="509" t="s">
        <v>129</v>
      </c>
      <c r="H2559" s="542" t="s">
        <v>3789</v>
      </c>
      <c r="I2559" s="1454">
        <v>24337</v>
      </c>
      <c r="J2559" s="1314">
        <f t="shared" ca="1" si="220"/>
        <v>56</v>
      </c>
      <c r="K2559" s="2050" t="s">
        <v>493</v>
      </c>
      <c r="L2559" s="753">
        <v>14216608000053</v>
      </c>
      <c r="M2559" s="1448">
        <v>45875</v>
      </c>
      <c r="N2559" s="532">
        <v>43457</v>
      </c>
      <c r="O2559" s="1330">
        <v>42746</v>
      </c>
      <c r="P2559" s="472" t="s">
        <v>24</v>
      </c>
      <c r="Q2559" s="198">
        <f t="shared" si="222"/>
        <v>43111</v>
      </c>
      <c r="R2559" s="181" t="str">
        <f t="shared" ca="1" si="221"/>
        <v>EXPIRED</v>
      </c>
      <c r="S2559" s="1319" t="s">
        <v>4122</v>
      </c>
      <c r="T2559" s="1330">
        <v>44426</v>
      </c>
      <c r="U2559" s="1329">
        <v>44426</v>
      </c>
      <c r="V2559" s="1330" t="s">
        <v>24</v>
      </c>
      <c r="W2559" s="1311" t="s">
        <v>24</v>
      </c>
      <c r="X2559" s="200"/>
      <c r="Y2559" s="201"/>
      <c r="Z2559" s="202"/>
      <c r="AA2559" s="216" t="s">
        <v>587</v>
      </c>
      <c r="AB2559" s="216" t="s">
        <v>3077</v>
      </c>
      <c r="AC2559" s="1319"/>
      <c r="AD2559" s="1319"/>
      <c r="AE2559" s="1319"/>
      <c r="AF2559" s="1319"/>
      <c r="AG2559" s="375"/>
      <c r="AH2559" s="350"/>
      <c r="AI2559" s="244" t="str">
        <f t="shared" si="219"/>
        <v>LV, ELFHINO 285 JD/TI</v>
      </c>
      <c r="AJ2559" s="1315">
        <f t="shared" si="223"/>
        <v>43457</v>
      </c>
      <c r="AK2559" s="472" t="s">
        <v>24</v>
      </c>
      <c r="AL2559" s="670" t="s">
        <v>4188</v>
      </c>
      <c r="AM2559" s="230"/>
      <c r="AN2559" s="232"/>
      <c r="AO2559" s="232"/>
      <c r="AP2559" s="230"/>
      <c r="AQ2559" s="1231" t="s">
        <v>3094</v>
      </c>
      <c r="AR2559" s="230"/>
      <c r="AS2559" s="230"/>
      <c r="AT2559" s="230"/>
      <c r="AU2559" s="230"/>
      <c r="AV2559" s="885"/>
      <c r="AW2559" s="885"/>
      <c r="AX2559" s="885"/>
      <c r="AY2559" s="885"/>
      <c r="AZ2559" s="177"/>
    </row>
    <row r="2560" spans="1:60" ht="15" customHeight="1">
      <c r="B2560" s="1310">
        <v>2554</v>
      </c>
      <c r="C2560" s="746" t="s">
        <v>3790</v>
      </c>
      <c r="D2560" s="557" t="s">
        <v>230</v>
      </c>
      <c r="E2560" s="531" t="s">
        <v>222</v>
      </c>
      <c r="F2560" s="509" t="s">
        <v>3763</v>
      </c>
      <c r="G2560" s="509" t="s">
        <v>129</v>
      </c>
      <c r="H2560" s="929" t="s">
        <v>24</v>
      </c>
      <c r="I2560" s="1454">
        <v>27775</v>
      </c>
      <c r="J2560" s="903">
        <f t="shared" ca="1" si="220"/>
        <v>46</v>
      </c>
      <c r="K2560" s="543" t="s">
        <v>493</v>
      </c>
      <c r="L2560" s="544">
        <v>14597601000003</v>
      </c>
      <c r="M2560" s="752">
        <v>45576</v>
      </c>
      <c r="N2560" s="579">
        <v>43203</v>
      </c>
      <c r="O2560" s="1311"/>
      <c r="P2560" s="472" t="s">
        <v>24</v>
      </c>
      <c r="Q2560" s="198" t="str">
        <f t="shared" si="222"/>
        <v>-</v>
      </c>
      <c r="R2560" s="181" t="str">
        <f t="shared" ca="1" si="221"/>
        <v>TIDAK MCU</v>
      </c>
      <c r="S2560" s="1319" t="s">
        <v>4123</v>
      </c>
      <c r="T2560" s="904">
        <v>44577</v>
      </c>
      <c r="U2560" s="1329">
        <v>44577</v>
      </c>
      <c r="V2560" s="1330" t="s">
        <v>24</v>
      </c>
      <c r="W2560" s="136" t="s">
        <v>24</v>
      </c>
      <c r="X2560" s="200"/>
      <c r="Y2560" s="201"/>
      <c r="Z2560" s="202"/>
      <c r="AA2560" s="216" t="s">
        <v>3077</v>
      </c>
      <c r="AB2560" s="1319"/>
      <c r="AC2560" s="1319"/>
      <c r="AD2560" s="1319"/>
      <c r="AE2560" s="1319"/>
      <c r="AF2560" s="1319"/>
      <c r="AG2560" s="375"/>
      <c r="AH2560" s="350"/>
      <c r="AI2560" s="244" t="str">
        <f t="shared" si="219"/>
        <v>HINO 285 JD/TI</v>
      </c>
      <c r="AJ2560" s="1315">
        <f t="shared" si="223"/>
        <v>43203</v>
      </c>
      <c r="AK2560" s="1330" t="s">
        <v>24</v>
      </c>
      <c r="AL2560" s="614" t="s">
        <v>24</v>
      </c>
      <c r="AM2560" s="230"/>
      <c r="AN2560" s="232"/>
      <c r="AO2560" s="232"/>
      <c r="AP2560" s="230"/>
      <c r="AQ2560" s="1231" t="s">
        <v>3094</v>
      </c>
      <c r="AR2560" s="230"/>
      <c r="AS2560" s="230"/>
      <c r="AT2560" s="230"/>
      <c r="AU2560" s="230"/>
      <c r="AV2560" s="885"/>
      <c r="AW2560" s="885"/>
      <c r="AX2560" s="885"/>
      <c r="AY2560" s="885"/>
      <c r="AZ2560" s="885"/>
    </row>
    <row r="2561" spans="2:52" ht="15" customHeight="1">
      <c r="B2561" s="1310">
        <v>2555</v>
      </c>
      <c r="C2561" s="548" t="s">
        <v>3791</v>
      </c>
      <c r="D2561" s="757" t="s">
        <v>1724</v>
      </c>
      <c r="E2561" s="531" t="s">
        <v>222</v>
      </c>
      <c r="F2561" s="509" t="s">
        <v>3792</v>
      </c>
      <c r="G2561" s="509" t="s">
        <v>129</v>
      </c>
      <c r="H2561" s="542" t="s">
        <v>3793</v>
      </c>
      <c r="I2561" s="1454">
        <v>31909</v>
      </c>
      <c r="J2561" s="903">
        <f t="shared" ca="1" si="220"/>
        <v>35</v>
      </c>
      <c r="K2561" s="764" t="s">
        <v>496</v>
      </c>
      <c r="L2561" s="760">
        <v>870514211553</v>
      </c>
      <c r="M2561" s="752">
        <v>44693</v>
      </c>
      <c r="N2561" s="532">
        <v>43457</v>
      </c>
      <c r="O2561" s="1330">
        <v>42757</v>
      </c>
      <c r="P2561" s="472" t="s">
        <v>24</v>
      </c>
      <c r="Q2561" s="198">
        <f t="shared" si="222"/>
        <v>43122</v>
      </c>
      <c r="R2561" s="181" t="str">
        <f t="shared" ca="1" si="221"/>
        <v>EXPIRED</v>
      </c>
      <c r="S2561" s="1319" t="s">
        <v>4124</v>
      </c>
      <c r="T2561" s="904">
        <v>44328</v>
      </c>
      <c r="U2561" s="887">
        <v>44328</v>
      </c>
      <c r="V2561" s="1313" t="s">
        <v>24</v>
      </c>
      <c r="W2561" s="136" t="s">
        <v>24</v>
      </c>
      <c r="X2561" s="200"/>
      <c r="Y2561" s="201"/>
      <c r="Z2561" s="202"/>
      <c r="AA2561" s="216" t="s">
        <v>587</v>
      </c>
      <c r="AB2561" s="216" t="s">
        <v>12490</v>
      </c>
      <c r="AC2561" s="1319"/>
      <c r="AD2561" s="1319"/>
      <c r="AE2561" s="1319"/>
      <c r="AF2561" s="1319"/>
      <c r="AG2561" s="375"/>
      <c r="AH2561" s="350"/>
      <c r="AI2561" s="244" t="str">
        <f t="shared" si="219"/>
        <v xml:space="preserve">LV, ELFMAINHAULL  </v>
      </c>
      <c r="AJ2561" s="1307">
        <f t="shared" si="223"/>
        <v>43457</v>
      </c>
      <c r="AK2561" s="472" t="s">
        <v>24</v>
      </c>
      <c r="AL2561" s="670" t="s">
        <v>3080</v>
      </c>
      <c r="AM2561" s="230"/>
      <c r="AN2561" s="232"/>
      <c r="AO2561" s="232"/>
      <c r="AP2561" s="230"/>
      <c r="AQ2561" s="1231" t="s">
        <v>3094</v>
      </c>
      <c r="AR2561" s="230"/>
      <c r="AS2561" s="230"/>
      <c r="AT2561" s="230"/>
      <c r="AU2561" s="230"/>
      <c r="AV2561" s="177"/>
      <c r="AW2561" s="177"/>
      <c r="AX2561" s="177"/>
      <c r="AY2561" s="885"/>
      <c r="AZ2561" s="177"/>
    </row>
    <row r="2562" spans="2:52" ht="15" customHeight="1">
      <c r="B2562" s="1310">
        <v>2556</v>
      </c>
      <c r="C2562" s="745" t="s">
        <v>3794</v>
      </c>
      <c r="D2562" s="1431" t="s">
        <v>234</v>
      </c>
      <c r="E2562" s="531" t="s">
        <v>222</v>
      </c>
      <c r="F2562" s="509" t="s">
        <v>3795</v>
      </c>
      <c r="G2562" s="509" t="s">
        <v>129</v>
      </c>
      <c r="H2562" s="542" t="s">
        <v>3796</v>
      </c>
      <c r="I2562" s="1454">
        <v>31503</v>
      </c>
      <c r="J2562" s="903">
        <f t="shared" ca="1" si="220"/>
        <v>36</v>
      </c>
      <c r="K2562" s="543" t="s">
        <v>83</v>
      </c>
      <c r="L2562" s="544">
        <v>860411200249</v>
      </c>
      <c r="M2562" s="752">
        <v>44652</v>
      </c>
      <c r="N2562" s="532">
        <v>43457</v>
      </c>
      <c r="O2562" s="1330">
        <v>42760</v>
      </c>
      <c r="P2562" s="472" t="s">
        <v>24</v>
      </c>
      <c r="Q2562" s="198">
        <f t="shared" si="222"/>
        <v>43125</v>
      </c>
      <c r="R2562" s="181" t="str">
        <f t="shared" ca="1" si="221"/>
        <v>EXPIRED</v>
      </c>
      <c r="S2562" s="1319" t="s">
        <v>4125</v>
      </c>
      <c r="T2562" s="904">
        <v>44287</v>
      </c>
      <c r="U2562" s="1329">
        <v>44287</v>
      </c>
      <c r="V2562" s="1330" t="s">
        <v>24</v>
      </c>
      <c r="W2562" s="136" t="s">
        <v>24</v>
      </c>
      <c r="X2562" s="200"/>
      <c r="Y2562" s="201"/>
      <c r="Z2562" s="202"/>
      <c r="AA2562" s="1319" t="s">
        <v>587</v>
      </c>
      <c r="AB2562" s="1319"/>
      <c r="AC2562" s="1319"/>
      <c r="AD2562" s="1319"/>
      <c r="AE2562" s="1319"/>
      <c r="AF2562" s="1319"/>
      <c r="AG2562" s="375"/>
      <c r="AH2562" s="350"/>
      <c r="AI2562" s="244" t="str">
        <f t="shared" si="219"/>
        <v>LV, ELF</v>
      </c>
      <c r="AJ2562" s="209">
        <f t="shared" si="223"/>
        <v>43457</v>
      </c>
      <c r="AK2562" s="472" t="s">
        <v>24</v>
      </c>
      <c r="AL2562" s="670" t="s">
        <v>4189</v>
      </c>
      <c r="AM2562" s="230"/>
      <c r="AN2562" s="232"/>
      <c r="AO2562" s="232"/>
      <c r="AP2562" s="230"/>
      <c r="AQ2562" s="180"/>
      <c r="AR2562" s="230"/>
      <c r="AS2562" s="230"/>
      <c r="AT2562" s="230"/>
      <c r="AU2562" s="230"/>
      <c r="AV2562" s="885"/>
      <c r="AW2562" s="885"/>
      <c r="AX2562" s="885"/>
      <c r="AY2562" s="885"/>
      <c r="AZ2562" s="177"/>
    </row>
    <row r="2563" spans="2:52" ht="15" customHeight="1">
      <c r="B2563" s="1310">
        <v>2557</v>
      </c>
      <c r="C2563" s="548" t="s">
        <v>3797</v>
      </c>
      <c r="D2563" s="757" t="s">
        <v>3798</v>
      </c>
      <c r="E2563" s="531" t="s">
        <v>222</v>
      </c>
      <c r="F2563" s="509" t="s">
        <v>3799</v>
      </c>
      <c r="G2563" s="509" t="s">
        <v>129</v>
      </c>
      <c r="H2563" s="542" t="s">
        <v>3800</v>
      </c>
      <c r="I2563" s="1454">
        <v>32662</v>
      </c>
      <c r="J2563" s="903">
        <f t="shared" ca="1" si="220"/>
        <v>33</v>
      </c>
      <c r="K2563" s="176" t="s">
        <v>24</v>
      </c>
      <c r="L2563" s="170" t="s">
        <v>24</v>
      </c>
      <c r="M2563" s="173" t="s">
        <v>24</v>
      </c>
      <c r="N2563" s="532">
        <v>43457</v>
      </c>
      <c r="O2563" s="1330">
        <v>42758</v>
      </c>
      <c r="P2563" s="472" t="s">
        <v>24</v>
      </c>
      <c r="Q2563" s="198">
        <f t="shared" si="222"/>
        <v>43123</v>
      </c>
      <c r="R2563" s="181" t="str">
        <f t="shared" ca="1" si="221"/>
        <v>EXPIRED</v>
      </c>
      <c r="S2563" s="1319" t="s">
        <v>24</v>
      </c>
      <c r="T2563" s="904">
        <v>44350</v>
      </c>
      <c r="U2563" s="1329" t="s">
        <v>1497</v>
      </c>
      <c r="V2563" s="1330" t="s">
        <v>24</v>
      </c>
      <c r="W2563" s="136" t="s">
        <v>24</v>
      </c>
      <c r="X2563" s="200"/>
      <c r="Y2563" s="201"/>
      <c r="Z2563" s="202"/>
      <c r="AA2563" s="1319"/>
      <c r="AB2563" s="213"/>
      <c r="AC2563" s="1319"/>
      <c r="AD2563" s="1319"/>
      <c r="AE2563" s="1319"/>
      <c r="AF2563" s="1319"/>
      <c r="AG2563" s="375"/>
      <c r="AH2563" s="350"/>
      <c r="AI2563" s="244" t="str">
        <f t="shared" si="219"/>
        <v/>
      </c>
      <c r="AJ2563" s="1307">
        <f t="shared" si="223"/>
        <v>43457</v>
      </c>
      <c r="AK2563" s="472" t="s">
        <v>24</v>
      </c>
      <c r="AL2563" s="670" t="s">
        <v>4190</v>
      </c>
      <c r="AM2563" s="230"/>
      <c r="AN2563" s="232"/>
      <c r="AO2563" s="232"/>
      <c r="AP2563" s="230"/>
      <c r="AQ2563" s="1231" t="s">
        <v>3094</v>
      </c>
      <c r="AR2563" s="230"/>
      <c r="AS2563" s="230"/>
      <c r="AT2563" s="230"/>
      <c r="AU2563" s="230"/>
      <c r="AV2563" s="885"/>
      <c r="AW2563" s="885"/>
      <c r="AX2563" s="885"/>
      <c r="AY2563" s="885"/>
      <c r="AZ2563" s="177"/>
    </row>
    <row r="2564" spans="2:52" ht="15" customHeight="1">
      <c r="B2564" s="1310">
        <v>2558</v>
      </c>
      <c r="C2564" s="745" t="s">
        <v>3801</v>
      </c>
      <c r="D2564" s="757" t="s">
        <v>234</v>
      </c>
      <c r="E2564" s="531" t="s">
        <v>222</v>
      </c>
      <c r="F2564" s="509" t="s">
        <v>3802</v>
      </c>
      <c r="G2564" s="509" t="s">
        <v>129</v>
      </c>
      <c r="H2564" s="542" t="s">
        <v>3803</v>
      </c>
      <c r="I2564" s="1454">
        <v>33160</v>
      </c>
      <c r="J2564" s="903">
        <f t="shared" ca="1" si="220"/>
        <v>31</v>
      </c>
      <c r="K2564" s="764" t="s">
        <v>83</v>
      </c>
      <c r="L2564" s="760" t="s">
        <v>24</v>
      </c>
      <c r="M2564" s="752">
        <v>44575</v>
      </c>
      <c r="N2564" s="532">
        <v>43457</v>
      </c>
      <c r="O2564" s="1330">
        <v>42516</v>
      </c>
      <c r="P2564" s="472" t="s">
        <v>24</v>
      </c>
      <c r="Q2564" s="198">
        <f t="shared" si="222"/>
        <v>42881</v>
      </c>
      <c r="R2564" s="181" t="str">
        <f t="shared" ca="1" si="221"/>
        <v>EXPIRED</v>
      </c>
      <c r="S2564" s="1319" t="s">
        <v>4126</v>
      </c>
      <c r="T2564" s="904">
        <v>44483</v>
      </c>
      <c r="U2564" s="1329">
        <v>44483</v>
      </c>
      <c r="V2564" s="1313" t="s">
        <v>24</v>
      </c>
      <c r="W2564" s="136" t="s">
        <v>24</v>
      </c>
      <c r="X2564" s="200"/>
      <c r="Y2564" s="201"/>
      <c r="Z2564" s="202"/>
      <c r="AA2564" s="1319" t="s">
        <v>587</v>
      </c>
      <c r="AB2564" s="1319"/>
      <c r="AC2564" s="1319"/>
      <c r="AD2564" s="1319"/>
      <c r="AE2564" s="1319"/>
      <c r="AF2564" s="1319"/>
      <c r="AG2564" s="375"/>
      <c r="AH2564" s="350"/>
      <c r="AI2564" s="244" t="str">
        <f t="shared" si="219"/>
        <v>LV, ELF</v>
      </c>
      <c r="AJ2564" s="1307">
        <f t="shared" si="223"/>
        <v>43457</v>
      </c>
      <c r="AK2564" s="472" t="s">
        <v>24</v>
      </c>
      <c r="AL2564" s="670" t="s">
        <v>4191</v>
      </c>
      <c r="AM2564" s="230"/>
      <c r="AN2564" s="232"/>
      <c r="AO2564" s="232"/>
      <c r="AP2564" s="230"/>
      <c r="AQ2564" s="1231" t="s">
        <v>3094</v>
      </c>
      <c r="AR2564" s="230"/>
      <c r="AS2564" s="230"/>
      <c r="AT2564" s="230"/>
      <c r="AU2564" s="230"/>
      <c r="AV2564" s="885"/>
      <c r="AW2564" s="885"/>
      <c r="AX2564" s="885"/>
      <c r="AY2564" s="885"/>
      <c r="AZ2564" s="885"/>
    </row>
    <row r="2565" spans="2:52" ht="15" customHeight="1">
      <c r="B2565" s="1310">
        <v>2559</v>
      </c>
      <c r="C2565" s="745" t="s">
        <v>3804</v>
      </c>
      <c r="D2565" s="1431" t="s">
        <v>272</v>
      </c>
      <c r="E2565" s="531" t="s">
        <v>222</v>
      </c>
      <c r="F2565" s="509" t="s">
        <v>3805</v>
      </c>
      <c r="G2565" s="509" t="s">
        <v>129</v>
      </c>
      <c r="H2565" s="542" t="s">
        <v>3806</v>
      </c>
      <c r="I2565" s="1454">
        <v>27840</v>
      </c>
      <c r="J2565" s="903">
        <f t="shared" ca="1" si="220"/>
        <v>46</v>
      </c>
      <c r="K2565" s="764" t="s">
        <v>83</v>
      </c>
      <c r="L2565" s="760">
        <v>760311171625</v>
      </c>
      <c r="M2565" s="752">
        <v>45372</v>
      </c>
      <c r="N2565" s="532">
        <v>42375</v>
      </c>
      <c r="O2565" s="1330">
        <v>42739</v>
      </c>
      <c r="P2565" s="472" t="s">
        <v>24</v>
      </c>
      <c r="Q2565" s="198">
        <f t="shared" si="222"/>
        <v>43104</v>
      </c>
      <c r="R2565" s="181" t="str">
        <f t="shared" ca="1" si="221"/>
        <v>EXPIRED</v>
      </c>
      <c r="S2565" s="1319" t="s">
        <v>4127</v>
      </c>
      <c r="T2565" s="904">
        <v>44276</v>
      </c>
      <c r="U2565" s="887">
        <v>44276</v>
      </c>
      <c r="V2565" s="904" t="s">
        <v>24</v>
      </c>
      <c r="W2565" s="136" t="s">
        <v>24</v>
      </c>
      <c r="X2565" s="200"/>
      <c r="Y2565" s="201"/>
      <c r="Z2565" s="202"/>
      <c r="AA2565" s="1319" t="s">
        <v>100</v>
      </c>
      <c r="AB2565" s="1314" t="s">
        <v>24</v>
      </c>
      <c r="AC2565" s="1319"/>
      <c r="AD2565" s="1319"/>
      <c r="AE2565" s="1319"/>
      <c r="AF2565" s="1319"/>
      <c r="AG2565" s="375"/>
      <c r="AH2565" s="350"/>
      <c r="AI2565" s="244" t="str">
        <f t="shared" si="219"/>
        <v>LIGHT VEHICLE-</v>
      </c>
      <c r="AJ2565" s="1307">
        <f t="shared" si="223"/>
        <v>42375</v>
      </c>
      <c r="AK2565" s="472" t="s">
        <v>24</v>
      </c>
      <c r="AL2565" s="670" t="s">
        <v>3081</v>
      </c>
      <c r="AM2565" s="230"/>
      <c r="AN2565" s="232"/>
      <c r="AO2565" s="232"/>
      <c r="AP2565" s="230"/>
      <c r="AQ2565" s="1231" t="s">
        <v>3094</v>
      </c>
      <c r="AR2565" s="230"/>
      <c r="AS2565" s="230"/>
      <c r="AT2565" s="230"/>
      <c r="AU2565" s="230"/>
      <c r="AV2565" s="885"/>
      <c r="AW2565" s="885"/>
      <c r="AX2565" s="885"/>
      <c r="AY2565" s="885"/>
      <c r="AZ2565" s="177"/>
    </row>
    <row r="2566" spans="2:52" ht="15" customHeight="1">
      <c r="B2566" s="1310">
        <v>2560</v>
      </c>
      <c r="C2566" s="548" t="s">
        <v>3807</v>
      </c>
      <c r="D2566" s="757" t="s">
        <v>303</v>
      </c>
      <c r="E2566" s="557" t="s">
        <v>222</v>
      </c>
      <c r="F2566" s="509" t="s">
        <v>3625</v>
      </c>
      <c r="G2566" s="509" t="s">
        <v>129</v>
      </c>
      <c r="H2566" s="542" t="s">
        <v>3808</v>
      </c>
      <c r="I2566" s="1448">
        <v>33030</v>
      </c>
      <c r="J2566" s="903">
        <f t="shared" ca="1" si="220"/>
        <v>32</v>
      </c>
      <c r="K2566" s="543" t="s">
        <v>83</v>
      </c>
      <c r="L2566" s="544">
        <v>760614213040</v>
      </c>
      <c r="M2566" s="752">
        <v>45445</v>
      </c>
      <c r="N2566" s="532">
        <v>43457</v>
      </c>
      <c r="O2566" s="1330" t="s">
        <v>24</v>
      </c>
      <c r="P2566" s="472" t="s">
        <v>24</v>
      </c>
      <c r="Q2566" s="198" t="str">
        <f t="shared" si="222"/>
        <v>-</v>
      </c>
      <c r="R2566" s="181" t="str">
        <f t="shared" ca="1" si="221"/>
        <v>TIDAK MCU</v>
      </c>
      <c r="S2566" s="1319" t="s">
        <v>4128</v>
      </c>
      <c r="T2566" s="904">
        <v>44353</v>
      </c>
      <c r="U2566" s="1329">
        <v>44353</v>
      </c>
      <c r="V2566" s="1330" t="s">
        <v>24</v>
      </c>
      <c r="W2566" s="136" t="s">
        <v>24</v>
      </c>
      <c r="X2566" s="200"/>
      <c r="Y2566" s="201"/>
      <c r="Z2566" s="202"/>
      <c r="AA2566" s="1319" t="s">
        <v>587</v>
      </c>
      <c r="AB2566" s="1319"/>
      <c r="AC2566" s="1319"/>
      <c r="AD2566" s="1319"/>
      <c r="AE2566" s="1319"/>
      <c r="AF2566" s="1319"/>
      <c r="AG2566" s="375"/>
      <c r="AH2566" s="350"/>
      <c r="AI2566" s="244" t="str">
        <f t="shared" si="219"/>
        <v>LV, ELF</v>
      </c>
      <c r="AJ2566" s="1307">
        <f t="shared" si="223"/>
        <v>43457</v>
      </c>
      <c r="AK2566" s="592">
        <v>43973</v>
      </c>
      <c r="AL2566" s="614" t="s">
        <v>4192</v>
      </c>
      <c r="AM2566" s="230"/>
      <c r="AN2566" s="232"/>
      <c r="AO2566" s="232"/>
      <c r="AP2566" s="230"/>
      <c r="AQ2566" s="1231" t="s">
        <v>3094</v>
      </c>
      <c r="AR2566" s="230"/>
      <c r="AS2566" s="230"/>
      <c r="AT2566" s="230"/>
      <c r="AU2566" s="230"/>
      <c r="AV2566" s="885"/>
      <c r="AW2566" s="885"/>
      <c r="AX2566" s="885"/>
      <c r="AY2566" s="885"/>
      <c r="AZ2566" s="177"/>
    </row>
    <row r="2567" spans="2:52" ht="15" customHeight="1">
      <c r="B2567" s="1310">
        <v>2561</v>
      </c>
      <c r="C2567" s="745" t="s">
        <v>3809</v>
      </c>
      <c r="D2567" s="1431" t="s">
        <v>3810</v>
      </c>
      <c r="E2567" s="531" t="s">
        <v>222</v>
      </c>
      <c r="F2567" s="509" t="s">
        <v>3811</v>
      </c>
      <c r="G2567" s="509" t="s">
        <v>129</v>
      </c>
      <c r="H2567" s="542" t="s">
        <v>3812</v>
      </c>
      <c r="I2567" s="1454">
        <v>33077</v>
      </c>
      <c r="J2567" s="903">
        <f t="shared" ca="1" si="220"/>
        <v>31</v>
      </c>
      <c r="K2567" s="176" t="s">
        <v>24</v>
      </c>
      <c r="L2567" s="170" t="s">
        <v>24</v>
      </c>
      <c r="M2567" s="173" t="s">
        <v>24</v>
      </c>
      <c r="N2567" s="532">
        <v>42697</v>
      </c>
      <c r="O2567" s="1330">
        <v>43060</v>
      </c>
      <c r="P2567" s="472" t="s">
        <v>24</v>
      </c>
      <c r="Q2567" s="198">
        <f t="shared" si="222"/>
        <v>43425</v>
      </c>
      <c r="R2567" s="181" t="str">
        <f t="shared" ca="1" si="221"/>
        <v>EXPIRED</v>
      </c>
      <c r="S2567" s="1319" t="s">
        <v>24</v>
      </c>
      <c r="T2567" s="904">
        <v>44400</v>
      </c>
      <c r="U2567" s="887" t="s">
        <v>1497</v>
      </c>
      <c r="V2567" s="1330" t="s">
        <v>24</v>
      </c>
      <c r="W2567" s="136" t="s">
        <v>24</v>
      </c>
      <c r="X2567" s="200"/>
      <c r="Y2567" s="201"/>
      <c r="Z2567" s="202"/>
      <c r="AA2567" s="1319"/>
      <c r="AB2567" s="1319"/>
      <c r="AC2567" s="1319"/>
      <c r="AD2567" s="1319"/>
      <c r="AE2567" s="1319"/>
      <c r="AF2567" s="1319"/>
      <c r="AG2567" s="375"/>
      <c r="AH2567" s="1239"/>
      <c r="AI2567" s="244" t="str">
        <f t="shared" si="219"/>
        <v/>
      </c>
      <c r="AJ2567" s="209">
        <f t="shared" si="223"/>
        <v>42697</v>
      </c>
      <c r="AK2567" s="472" t="s">
        <v>24</v>
      </c>
      <c r="AL2567" s="670" t="s">
        <v>4193</v>
      </c>
      <c r="AM2567" s="230"/>
      <c r="AN2567" s="232"/>
      <c r="AO2567" s="232"/>
      <c r="AP2567" s="230"/>
      <c r="AQ2567" s="180"/>
      <c r="AR2567" s="230"/>
      <c r="AS2567" s="230"/>
      <c r="AT2567" s="230"/>
      <c r="AU2567" s="230"/>
      <c r="AV2567" s="885"/>
      <c r="AW2567" s="885"/>
      <c r="AX2567" s="885"/>
      <c r="AY2567" s="885"/>
      <c r="AZ2567" s="177"/>
    </row>
    <row r="2568" spans="2:52" ht="15" customHeight="1">
      <c r="B2568" s="1310">
        <v>2562</v>
      </c>
      <c r="C2568" s="745" t="s">
        <v>3813</v>
      </c>
      <c r="D2568" s="757" t="s">
        <v>3810</v>
      </c>
      <c r="E2568" s="531" t="s">
        <v>222</v>
      </c>
      <c r="F2568" s="509" t="s">
        <v>3814</v>
      </c>
      <c r="G2568" s="509" t="s">
        <v>129</v>
      </c>
      <c r="H2568" s="542" t="s">
        <v>3815</v>
      </c>
      <c r="I2568" s="1454">
        <v>33214</v>
      </c>
      <c r="J2568" s="903">
        <f t="shared" ca="1" si="220"/>
        <v>31</v>
      </c>
      <c r="K2568" s="176" t="s">
        <v>24</v>
      </c>
      <c r="L2568" s="170" t="s">
        <v>24</v>
      </c>
      <c r="M2568" s="173" t="s">
        <v>24</v>
      </c>
      <c r="N2568" s="532">
        <v>42886</v>
      </c>
      <c r="O2568" s="1330">
        <v>43249</v>
      </c>
      <c r="P2568" s="472" t="s">
        <v>24</v>
      </c>
      <c r="Q2568" s="198">
        <f t="shared" si="222"/>
        <v>43614</v>
      </c>
      <c r="R2568" s="181" t="str">
        <f t="shared" ca="1" si="221"/>
        <v>EXPIRED</v>
      </c>
      <c r="S2568" s="1319" t="s">
        <v>24</v>
      </c>
      <c r="T2568" s="904">
        <v>44537</v>
      </c>
      <c r="U2568" s="887" t="s">
        <v>99</v>
      </c>
      <c r="V2568" s="904" t="s">
        <v>24</v>
      </c>
      <c r="W2568" s="136" t="s">
        <v>24</v>
      </c>
      <c r="X2568" s="200"/>
      <c r="Y2568" s="201"/>
      <c r="Z2568" s="202"/>
      <c r="AA2568" s="1319"/>
      <c r="AB2568" s="1319"/>
      <c r="AC2568" s="1319"/>
      <c r="AD2568" s="1319"/>
      <c r="AE2568" s="1319"/>
      <c r="AF2568" s="1319"/>
      <c r="AG2568" s="375"/>
      <c r="AH2568" s="350"/>
      <c r="AI2568" s="244" t="str">
        <f t="shared" si="219"/>
        <v/>
      </c>
      <c r="AJ2568" s="209">
        <f t="shared" si="223"/>
        <v>42886</v>
      </c>
      <c r="AK2568" s="472" t="s">
        <v>24</v>
      </c>
      <c r="AL2568" s="670" t="s">
        <v>4194</v>
      </c>
      <c r="AM2568" s="230"/>
      <c r="AN2568" s="232"/>
      <c r="AO2568" s="232"/>
      <c r="AP2568" s="230"/>
      <c r="AQ2568" s="1231" t="s">
        <v>3094</v>
      </c>
      <c r="AR2568" s="230"/>
      <c r="AS2568" s="230"/>
      <c r="AT2568" s="230"/>
      <c r="AU2568" s="230"/>
      <c r="AV2568" s="885"/>
      <c r="AW2568" s="885"/>
      <c r="AX2568" s="885"/>
      <c r="AY2568" s="885"/>
      <c r="AZ2568" s="177"/>
    </row>
    <row r="2569" spans="2:52" ht="15" customHeight="1">
      <c r="B2569" s="1310">
        <v>2563</v>
      </c>
      <c r="C2569" s="745" t="s">
        <v>3816</v>
      </c>
      <c r="D2569" s="757" t="s">
        <v>3798</v>
      </c>
      <c r="E2569" s="531" t="s">
        <v>222</v>
      </c>
      <c r="F2569" s="509" t="s">
        <v>3817</v>
      </c>
      <c r="G2569" s="509" t="s">
        <v>129</v>
      </c>
      <c r="H2569" s="1369" t="s">
        <v>3818</v>
      </c>
      <c r="I2569" s="1448">
        <v>28396</v>
      </c>
      <c r="J2569" s="903">
        <f t="shared" ca="1" si="220"/>
        <v>45</v>
      </c>
      <c r="K2569" s="543" t="s">
        <v>493</v>
      </c>
      <c r="L2569" s="544">
        <v>780314330807</v>
      </c>
      <c r="M2569" s="752">
        <v>44283</v>
      </c>
      <c r="N2569" s="532">
        <v>43052</v>
      </c>
      <c r="O2569" s="1330">
        <v>43406</v>
      </c>
      <c r="P2569" s="472" t="s">
        <v>24</v>
      </c>
      <c r="Q2569" s="198">
        <f t="shared" si="222"/>
        <v>43771</v>
      </c>
      <c r="R2569" s="181" t="str">
        <f t="shared" ca="1" si="221"/>
        <v>EXPIRED</v>
      </c>
      <c r="S2569" s="1319" t="s">
        <v>24</v>
      </c>
      <c r="T2569" s="904">
        <v>44467</v>
      </c>
      <c r="U2569" s="887" t="s">
        <v>1497</v>
      </c>
      <c r="V2569" s="904" t="s">
        <v>24</v>
      </c>
      <c r="W2569" s="136" t="s">
        <v>24</v>
      </c>
      <c r="X2569" s="200"/>
      <c r="Y2569" s="201"/>
      <c r="Z2569" s="202"/>
      <c r="AA2569" s="1319"/>
      <c r="AB2569" s="1319"/>
      <c r="AC2569" s="1319"/>
      <c r="AD2569" s="1319"/>
      <c r="AE2569" s="1319"/>
      <c r="AF2569" s="1319"/>
      <c r="AG2569" s="375"/>
      <c r="AH2569" s="1239"/>
      <c r="AI2569" s="244" t="str">
        <f t="shared" si="219"/>
        <v/>
      </c>
      <c r="AJ2569" s="1307">
        <f t="shared" si="223"/>
        <v>43052</v>
      </c>
      <c r="AK2569" s="472" t="s">
        <v>24</v>
      </c>
      <c r="AL2569" s="670" t="s">
        <v>4195</v>
      </c>
      <c r="AM2569" s="230"/>
      <c r="AN2569" s="232"/>
      <c r="AO2569" s="232"/>
      <c r="AP2569" s="230"/>
      <c r="AQ2569" s="180"/>
      <c r="AR2569" s="230"/>
      <c r="AS2569" s="230"/>
      <c r="AT2569" s="230"/>
      <c r="AU2569" s="230"/>
      <c r="AV2569" s="885"/>
      <c r="AW2569" s="885"/>
      <c r="AX2569" s="885"/>
      <c r="AY2569" s="885"/>
      <c r="AZ2569" s="177"/>
    </row>
    <row r="2570" spans="2:52" ht="15" customHeight="1">
      <c r="B2570" s="1310">
        <v>2564</v>
      </c>
      <c r="C2570" s="745" t="s">
        <v>3819</v>
      </c>
      <c r="D2570" s="757" t="s">
        <v>303</v>
      </c>
      <c r="E2570" s="531" t="s">
        <v>222</v>
      </c>
      <c r="F2570" s="509" t="s">
        <v>3820</v>
      </c>
      <c r="G2570" s="509" t="s">
        <v>129</v>
      </c>
      <c r="H2570" s="542" t="s">
        <v>3821</v>
      </c>
      <c r="I2570" s="1454">
        <v>30981</v>
      </c>
      <c r="J2570" s="903">
        <f t="shared" ca="1" si="220"/>
        <v>37</v>
      </c>
      <c r="K2570" s="543" t="s">
        <v>83</v>
      </c>
      <c r="L2570" s="544">
        <v>841026310014</v>
      </c>
      <c r="M2570" s="752">
        <v>44495</v>
      </c>
      <c r="N2570" s="532">
        <v>43075</v>
      </c>
      <c r="O2570" s="1330">
        <v>43426</v>
      </c>
      <c r="P2570" s="472" t="s">
        <v>24</v>
      </c>
      <c r="Q2570" s="198">
        <f t="shared" si="222"/>
        <v>43791</v>
      </c>
      <c r="R2570" s="181" t="str">
        <f t="shared" ca="1" si="221"/>
        <v>EXPIRED</v>
      </c>
      <c r="S2570" s="1319" t="s">
        <v>4129</v>
      </c>
      <c r="T2570" s="904">
        <v>44495</v>
      </c>
      <c r="U2570" s="1329">
        <v>44495</v>
      </c>
      <c r="V2570" s="1313" t="s">
        <v>24</v>
      </c>
      <c r="W2570" s="136" t="s">
        <v>24</v>
      </c>
      <c r="X2570" s="200"/>
      <c r="Y2570" s="201"/>
      <c r="Z2570" s="202"/>
      <c r="AA2570" s="1319" t="s">
        <v>100</v>
      </c>
      <c r="AB2570" s="213" t="s">
        <v>24</v>
      </c>
      <c r="AC2570" s="1319"/>
      <c r="AD2570" s="1319"/>
      <c r="AE2570" s="1319"/>
      <c r="AF2570" s="1319"/>
      <c r="AG2570" s="375"/>
      <c r="AH2570" s="350"/>
      <c r="AI2570" s="244" t="str">
        <f t="shared" si="219"/>
        <v>LIGHT VEHICLE-</v>
      </c>
      <c r="AJ2570" s="1315">
        <f t="shared" si="223"/>
        <v>43075</v>
      </c>
      <c r="AK2570" s="472" t="s">
        <v>24</v>
      </c>
      <c r="AL2570" s="670" t="s">
        <v>4196</v>
      </c>
      <c r="AM2570" s="230"/>
      <c r="AN2570" s="232"/>
      <c r="AO2570" s="232"/>
      <c r="AP2570" s="230"/>
      <c r="AQ2570" s="964" t="s">
        <v>3094</v>
      </c>
      <c r="AR2570" s="230"/>
      <c r="AS2570" s="230"/>
      <c r="AT2570" s="230"/>
      <c r="AU2570" s="230"/>
      <c r="AV2570" s="885"/>
      <c r="AW2570" s="885"/>
      <c r="AX2570" s="885"/>
      <c r="AY2570" s="885"/>
      <c r="AZ2570" s="177"/>
    </row>
    <row r="2571" spans="2:52" ht="15" customHeight="1">
      <c r="B2571" s="1310">
        <v>2565</v>
      </c>
      <c r="C2571" s="745" t="s">
        <v>3822</v>
      </c>
      <c r="D2571" s="757" t="s">
        <v>3798</v>
      </c>
      <c r="E2571" s="531" t="s">
        <v>222</v>
      </c>
      <c r="F2571" s="509" t="s">
        <v>3823</v>
      </c>
      <c r="G2571" s="509" t="s">
        <v>129</v>
      </c>
      <c r="H2571" s="1369" t="s">
        <v>3824</v>
      </c>
      <c r="I2571" s="1454">
        <v>32869</v>
      </c>
      <c r="J2571" s="231">
        <f t="shared" ca="1" si="220"/>
        <v>32</v>
      </c>
      <c r="K2571" s="176" t="s">
        <v>24</v>
      </c>
      <c r="L2571" s="170" t="s">
        <v>24</v>
      </c>
      <c r="M2571" s="173" t="s">
        <v>24</v>
      </c>
      <c r="N2571" s="532">
        <v>43217</v>
      </c>
      <c r="O2571" s="1330">
        <v>43588</v>
      </c>
      <c r="P2571" s="472" t="s">
        <v>497</v>
      </c>
      <c r="Q2571" s="198">
        <f t="shared" si="222"/>
        <v>43953</v>
      </c>
      <c r="R2571" s="181" t="str">
        <f t="shared" ca="1" si="221"/>
        <v>EXPIRED</v>
      </c>
      <c r="S2571" s="1319" t="s">
        <v>24</v>
      </c>
      <c r="T2571" s="904">
        <v>44557</v>
      </c>
      <c r="U2571" s="887" t="s">
        <v>99</v>
      </c>
      <c r="V2571" s="395" t="s">
        <v>24</v>
      </c>
      <c r="W2571" s="136" t="s">
        <v>24</v>
      </c>
      <c r="X2571" s="200"/>
      <c r="Y2571" s="201"/>
      <c r="Z2571" s="202"/>
      <c r="AA2571" s="1319"/>
      <c r="AB2571" s="1319"/>
      <c r="AC2571" s="1319"/>
      <c r="AD2571" s="1319"/>
      <c r="AE2571" s="1319"/>
      <c r="AF2571" s="1319"/>
      <c r="AG2571" s="375"/>
      <c r="AH2571" s="350"/>
      <c r="AI2571" s="244" t="str">
        <f t="shared" si="219"/>
        <v/>
      </c>
      <c r="AJ2571" s="1307">
        <f t="shared" si="223"/>
        <v>43217</v>
      </c>
      <c r="AK2571" s="472" t="s">
        <v>24</v>
      </c>
      <c r="AL2571" s="670" t="s">
        <v>4197</v>
      </c>
      <c r="AM2571" s="230"/>
      <c r="AN2571" s="232"/>
      <c r="AO2571" s="232"/>
      <c r="AP2571" s="230"/>
      <c r="AQ2571" s="230"/>
      <c r="AR2571" s="230"/>
      <c r="AS2571" s="230"/>
      <c r="AT2571" s="230"/>
      <c r="AU2571" s="230"/>
      <c r="AZ2571" s="177"/>
    </row>
    <row r="2572" spans="2:52" ht="15" customHeight="1">
      <c r="B2572" s="1310">
        <v>2566</v>
      </c>
      <c r="C2572" s="548" t="s">
        <v>3825</v>
      </c>
      <c r="D2572" s="757" t="s">
        <v>226</v>
      </c>
      <c r="E2572" s="557" t="s">
        <v>222</v>
      </c>
      <c r="F2572" s="509" t="s">
        <v>3826</v>
      </c>
      <c r="G2572" s="509" t="s">
        <v>129</v>
      </c>
      <c r="H2572" s="542" t="s">
        <v>3827</v>
      </c>
      <c r="I2572" s="1454">
        <v>30391</v>
      </c>
      <c r="J2572" s="903">
        <f t="shared" ca="1" si="220"/>
        <v>39</v>
      </c>
      <c r="K2572" s="543" t="s">
        <v>494</v>
      </c>
      <c r="L2572" s="544">
        <v>15328303000021</v>
      </c>
      <c r="M2572" s="752">
        <v>44964</v>
      </c>
      <c r="N2572" s="532">
        <v>43457</v>
      </c>
      <c r="O2572" s="1330">
        <v>42758</v>
      </c>
      <c r="P2572" s="472" t="s">
        <v>24</v>
      </c>
      <c r="Q2572" s="198">
        <f t="shared" si="222"/>
        <v>43123</v>
      </c>
      <c r="R2572" s="181" t="str">
        <f t="shared" ca="1" si="221"/>
        <v>EXPIRED</v>
      </c>
      <c r="S2572" s="1319" t="s">
        <v>4130</v>
      </c>
      <c r="T2572" s="904">
        <v>44271</v>
      </c>
      <c r="U2572" s="1329">
        <v>44271</v>
      </c>
      <c r="V2572" s="1330" t="s">
        <v>24</v>
      </c>
      <c r="W2572" s="136" t="s">
        <v>24</v>
      </c>
      <c r="X2572" s="200"/>
      <c r="Y2572" s="201"/>
      <c r="Z2572" s="202"/>
      <c r="AA2572" s="216" t="s">
        <v>587</v>
      </c>
      <c r="AB2572" s="216" t="s">
        <v>1091</v>
      </c>
      <c r="AC2572" s="364" t="s">
        <v>3077</v>
      </c>
      <c r="AD2572" s="1319" t="s">
        <v>4178</v>
      </c>
      <c r="AE2572" s="1319"/>
      <c r="AF2572" s="1319"/>
      <c r="AG2572" s="375"/>
      <c r="AH2572" s="350"/>
      <c r="AI2572" s="244" t="str">
        <f t="shared" si="219"/>
        <v xml:space="preserve">LV, ELFTYRE TRUCKHINO 285 JD/TIMAINHAULL </v>
      </c>
      <c r="AJ2572" s="209">
        <f t="shared" si="223"/>
        <v>43457</v>
      </c>
      <c r="AK2572" s="472">
        <v>44014</v>
      </c>
      <c r="AL2572" s="670">
        <v>44014</v>
      </c>
      <c r="AM2572" s="230"/>
      <c r="AN2572" s="232"/>
      <c r="AO2572" s="232"/>
      <c r="AP2572" s="230" t="s">
        <v>1091</v>
      </c>
      <c r="AQ2572" s="462" t="s">
        <v>3094</v>
      </c>
      <c r="AR2572" s="230"/>
      <c r="AS2572" s="230"/>
      <c r="AT2572" s="230"/>
      <c r="AU2572" s="230"/>
      <c r="AV2572" s="885"/>
      <c r="AW2572" s="885"/>
      <c r="AX2572" s="885"/>
      <c r="AY2572" s="885"/>
      <c r="AZ2572" s="177"/>
    </row>
    <row r="2573" spans="2:52" ht="15" customHeight="1">
      <c r="B2573" s="1310">
        <v>2567</v>
      </c>
      <c r="C2573" s="548" t="s">
        <v>3828</v>
      </c>
      <c r="D2573" s="757" t="s">
        <v>226</v>
      </c>
      <c r="E2573" s="531" t="s">
        <v>222</v>
      </c>
      <c r="F2573" s="509" t="s">
        <v>3829</v>
      </c>
      <c r="G2573" s="509" t="s">
        <v>129</v>
      </c>
      <c r="H2573" s="1670" t="s">
        <v>3830</v>
      </c>
      <c r="I2573" s="1454">
        <v>31178</v>
      </c>
      <c r="J2573" s="1314">
        <f t="shared" ca="1" si="220"/>
        <v>37</v>
      </c>
      <c r="K2573" s="543" t="s">
        <v>83</v>
      </c>
      <c r="L2573" s="544">
        <v>850514440629</v>
      </c>
      <c r="M2573" s="752">
        <v>45423</v>
      </c>
      <c r="N2573" s="532">
        <v>43457</v>
      </c>
      <c r="O2573" s="1330">
        <v>42763</v>
      </c>
      <c r="P2573" s="472" t="s">
        <v>24</v>
      </c>
      <c r="Q2573" s="198">
        <f t="shared" si="222"/>
        <v>43128</v>
      </c>
      <c r="R2573" s="181" t="str">
        <f t="shared" ca="1" si="221"/>
        <v>EXPIRED</v>
      </c>
      <c r="S2573" s="1319" t="s">
        <v>4098</v>
      </c>
      <c r="T2573" s="1313">
        <v>44327</v>
      </c>
      <c r="U2573" s="1329">
        <v>44327</v>
      </c>
      <c r="V2573" s="1313" t="s">
        <v>24</v>
      </c>
      <c r="W2573" s="1311" t="s">
        <v>24</v>
      </c>
      <c r="X2573" s="200"/>
      <c r="Y2573" s="201"/>
      <c r="Z2573" s="202"/>
      <c r="AA2573" s="216" t="s">
        <v>587</v>
      </c>
      <c r="AB2573" s="364" t="s">
        <v>3077</v>
      </c>
      <c r="AC2573" s="1319"/>
      <c r="AD2573" s="1319"/>
      <c r="AE2573" s="1319"/>
      <c r="AF2573" s="1319"/>
      <c r="AG2573" s="375"/>
      <c r="AH2573" s="350"/>
      <c r="AI2573" s="244" t="str">
        <f t="shared" si="219"/>
        <v>LV, ELFHINO 285 JD/TI</v>
      </c>
      <c r="AJ2573" s="1315">
        <f t="shared" si="223"/>
        <v>43457</v>
      </c>
      <c r="AK2573" s="472" t="s">
        <v>24</v>
      </c>
      <c r="AL2573" s="670" t="s">
        <v>4198</v>
      </c>
      <c r="AM2573" s="230"/>
      <c r="AN2573" s="232"/>
      <c r="AO2573" s="232"/>
      <c r="AP2573" s="230"/>
      <c r="AQ2573" s="1231" t="s">
        <v>3094</v>
      </c>
      <c r="AR2573" s="230"/>
      <c r="AS2573" s="230"/>
      <c r="AT2573" s="230"/>
      <c r="AU2573" s="230"/>
      <c r="AV2573" s="885"/>
      <c r="AW2573" s="885"/>
      <c r="AX2573" s="885"/>
      <c r="AY2573" s="885"/>
      <c r="AZ2573" s="177"/>
    </row>
    <row r="2574" spans="2:52" ht="15" customHeight="1">
      <c r="B2574" s="1310">
        <v>2568</v>
      </c>
      <c r="C2574" s="751" t="s">
        <v>3831</v>
      </c>
      <c r="D2574" s="757" t="s">
        <v>3832</v>
      </c>
      <c r="E2574" s="531" t="s">
        <v>222</v>
      </c>
      <c r="F2574" s="509" t="s">
        <v>3833</v>
      </c>
      <c r="G2574" s="509" t="s">
        <v>129</v>
      </c>
      <c r="H2574" s="542" t="s">
        <v>3834</v>
      </c>
      <c r="I2574" s="1454">
        <v>29870</v>
      </c>
      <c r="J2574" s="903">
        <f t="shared" ca="1" si="220"/>
        <v>40</v>
      </c>
      <c r="K2574" s="543" t="s">
        <v>493</v>
      </c>
      <c r="L2574" s="760">
        <v>811014280607</v>
      </c>
      <c r="M2574" s="752" t="s">
        <v>3835</v>
      </c>
      <c r="N2574" s="532">
        <v>43457</v>
      </c>
      <c r="O2574" s="1330">
        <v>42760</v>
      </c>
      <c r="P2574" s="472" t="s">
        <v>24</v>
      </c>
      <c r="Q2574" s="198">
        <f t="shared" si="222"/>
        <v>43125</v>
      </c>
      <c r="R2574" s="181" t="str">
        <f t="shared" ca="1" si="221"/>
        <v>EXPIRED</v>
      </c>
      <c r="S2574" s="1319" t="s">
        <v>4131</v>
      </c>
      <c r="T2574" s="904">
        <v>44480</v>
      </c>
      <c r="U2574" s="887">
        <v>44480</v>
      </c>
      <c r="V2574" s="1330" t="s">
        <v>24</v>
      </c>
      <c r="W2574" s="136" t="s">
        <v>24</v>
      </c>
      <c r="X2574" s="200"/>
      <c r="Y2574" s="201"/>
      <c r="Z2574" s="202"/>
      <c r="AA2574" s="1319" t="s">
        <v>587</v>
      </c>
      <c r="AB2574" s="1319" t="s">
        <v>3077</v>
      </c>
      <c r="AC2574" s="1319"/>
      <c r="AD2574" s="1319"/>
      <c r="AE2574" s="1319"/>
      <c r="AF2574" s="1319"/>
      <c r="AG2574" s="375"/>
      <c r="AH2574" s="350"/>
      <c r="AI2574" s="244" t="str">
        <f t="shared" si="219"/>
        <v>LV, ELFHINO 285 JD/TI</v>
      </c>
      <c r="AJ2574" s="1307">
        <f t="shared" si="223"/>
        <v>43457</v>
      </c>
      <c r="AK2574" s="592" t="s">
        <v>24</v>
      </c>
      <c r="AL2574" s="614" t="s">
        <v>4199</v>
      </c>
      <c r="AM2574" s="230"/>
      <c r="AN2574" s="232"/>
      <c r="AO2574" s="232"/>
      <c r="AP2574" s="230"/>
      <c r="AQ2574" s="1231" t="s">
        <v>3094</v>
      </c>
      <c r="AR2574" s="230"/>
      <c r="AS2574" s="230"/>
      <c r="AT2574" s="230"/>
      <c r="AU2574" s="230"/>
      <c r="AV2574" s="885"/>
      <c r="AW2574" s="885"/>
      <c r="AX2574" s="885"/>
      <c r="AY2574" s="885"/>
      <c r="AZ2574" s="177"/>
    </row>
    <row r="2575" spans="2:52" ht="15" customHeight="1">
      <c r="B2575" s="1310">
        <v>2569</v>
      </c>
      <c r="C2575" s="751" t="s">
        <v>1565</v>
      </c>
      <c r="D2575" s="1431" t="s">
        <v>221</v>
      </c>
      <c r="E2575" s="531" t="s">
        <v>222</v>
      </c>
      <c r="F2575" s="509" t="s">
        <v>3836</v>
      </c>
      <c r="G2575" s="509" t="s">
        <v>129</v>
      </c>
      <c r="H2575" s="542" t="s">
        <v>3837</v>
      </c>
      <c r="I2575" s="1454">
        <v>23774</v>
      </c>
      <c r="J2575" s="903">
        <f t="shared" ca="1" si="220"/>
        <v>58</v>
      </c>
      <c r="K2575" s="176" t="s">
        <v>24</v>
      </c>
      <c r="L2575" s="170" t="s">
        <v>24</v>
      </c>
      <c r="M2575" s="173" t="s">
        <v>24</v>
      </c>
      <c r="N2575" s="532">
        <v>43457</v>
      </c>
      <c r="O2575" s="1330">
        <v>42760</v>
      </c>
      <c r="P2575" s="472" t="s">
        <v>24</v>
      </c>
      <c r="Q2575" s="198">
        <f t="shared" si="222"/>
        <v>43125</v>
      </c>
      <c r="R2575" s="181" t="str">
        <f t="shared" ca="1" si="221"/>
        <v>EXPIRED</v>
      </c>
      <c r="S2575" s="1319" t="s">
        <v>24</v>
      </c>
      <c r="T2575" s="904">
        <v>44228</v>
      </c>
      <c r="U2575" s="887" t="s">
        <v>1497</v>
      </c>
      <c r="V2575" s="904" t="s">
        <v>24</v>
      </c>
      <c r="W2575" s="136" t="s">
        <v>24</v>
      </c>
      <c r="X2575" s="200"/>
      <c r="Y2575" s="201"/>
      <c r="Z2575" s="202"/>
      <c r="AA2575" s="1319"/>
      <c r="AB2575" s="213"/>
      <c r="AC2575" s="1319"/>
      <c r="AD2575" s="1319"/>
      <c r="AE2575" s="1319"/>
      <c r="AF2575" s="1319"/>
      <c r="AG2575" s="375"/>
      <c r="AH2575" s="350"/>
      <c r="AI2575" s="244" t="str">
        <f t="shared" si="219"/>
        <v/>
      </c>
      <c r="AJ2575" s="1307">
        <f t="shared" si="223"/>
        <v>43457</v>
      </c>
      <c r="AK2575" s="472" t="s">
        <v>24</v>
      </c>
      <c r="AL2575" s="670" t="s">
        <v>3082</v>
      </c>
      <c r="AM2575" s="230"/>
      <c r="AN2575" s="232"/>
      <c r="AO2575" s="232"/>
      <c r="AP2575" s="230"/>
      <c r="AQ2575" s="180"/>
      <c r="AR2575" s="230"/>
      <c r="AS2575" s="230"/>
      <c r="AT2575" s="230"/>
      <c r="AU2575" s="230"/>
      <c r="AV2575" s="885"/>
      <c r="AW2575" s="885"/>
      <c r="AX2575" s="885"/>
      <c r="AY2575" s="885"/>
      <c r="AZ2575" s="177"/>
    </row>
    <row r="2576" spans="2:52" ht="15" customHeight="1">
      <c r="B2576" s="1310">
        <v>2570</v>
      </c>
      <c r="C2576" s="765" t="s">
        <v>3838</v>
      </c>
      <c r="D2576" s="757" t="s">
        <v>221</v>
      </c>
      <c r="E2576" s="557" t="s">
        <v>222</v>
      </c>
      <c r="F2576" s="509" t="s">
        <v>3839</v>
      </c>
      <c r="G2576" s="509" t="s">
        <v>129</v>
      </c>
      <c r="H2576" s="542" t="s">
        <v>3840</v>
      </c>
      <c r="I2576" s="1454">
        <v>32976</v>
      </c>
      <c r="J2576" s="903">
        <f t="shared" ca="1" si="220"/>
        <v>32</v>
      </c>
      <c r="K2576" s="176" t="s">
        <v>24</v>
      </c>
      <c r="L2576" s="170" t="s">
        <v>24</v>
      </c>
      <c r="M2576" s="173" t="s">
        <v>24</v>
      </c>
      <c r="N2576" s="532">
        <v>43457</v>
      </c>
      <c r="O2576" s="1330">
        <v>42754</v>
      </c>
      <c r="P2576" s="472" t="s">
        <v>24</v>
      </c>
      <c r="Q2576" s="198">
        <f t="shared" si="222"/>
        <v>43119</v>
      </c>
      <c r="R2576" s="181" t="str">
        <f t="shared" ca="1" si="221"/>
        <v>EXPIRED</v>
      </c>
      <c r="S2576" s="1319" t="s">
        <v>24</v>
      </c>
      <c r="T2576" s="904">
        <v>44299</v>
      </c>
      <c r="U2576" s="887" t="s">
        <v>24</v>
      </c>
      <c r="V2576" s="904" t="s">
        <v>24</v>
      </c>
      <c r="W2576" s="136" t="s">
        <v>24</v>
      </c>
      <c r="X2576" s="200"/>
      <c r="Y2576" s="201"/>
      <c r="Z2576" s="202"/>
      <c r="AA2576" s="1319" t="s">
        <v>24</v>
      </c>
      <c r="AB2576" s="1319"/>
      <c r="AC2576" s="1319"/>
      <c r="AD2576" s="1319"/>
      <c r="AE2576" s="1319"/>
      <c r="AF2576" s="1319"/>
      <c r="AG2576" s="375"/>
      <c r="AH2576" s="350"/>
      <c r="AI2576" s="244" t="str">
        <f t="shared" ref="AI2576:AI2639" si="224">+CONCATENATE(AA2576,AB2576,AC2576,AD2576,AE2576,AF2576,AG2576)</f>
        <v>-</v>
      </c>
      <c r="AJ2576" s="209">
        <f t="shared" si="223"/>
        <v>43457</v>
      </c>
      <c r="AK2576" s="472" t="s">
        <v>24</v>
      </c>
      <c r="AL2576" s="670" t="s">
        <v>4200</v>
      </c>
      <c r="AM2576" s="230"/>
      <c r="AN2576" s="232"/>
      <c r="AO2576" s="232"/>
      <c r="AP2576" s="230"/>
      <c r="AQ2576" s="1231" t="s">
        <v>3094</v>
      </c>
      <c r="AR2576" s="230"/>
      <c r="AS2576" s="230"/>
      <c r="AT2576" s="230"/>
      <c r="AU2576" s="230"/>
      <c r="AV2576" s="885"/>
      <c r="AW2576" s="885"/>
      <c r="AX2576" s="885"/>
      <c r="AY2576" s="885"/>
      <c r="AZ2576" s="177"/>
    </row>
    <row r="2577" spans="1:60" ht="15" customHeight="1">
      <c r="B2577" s="1310">
        <v>2571</v>
      </c>
      <c r="C2577" s="765" t="s">
        <v>3841</v>
      </c>
      <c r="D2577" s="757" t="s">
        <v>3842</v>
      </c>
      <c r="E2577" s="531" t="s">
        <v>222</v>
      </c>
      <c r="F2577" s="509" t="s">
        <v>3843</v>
      </c>
      <c r="G2577" s="509" t="s">
        <v>129</v>
      </c>
      <c r="H2577" s="1369" t="s">
        <v>3844</v>
      </c>
      <c r="I2577" s="1454">
        <v>29788</v>
      </c>
      <c r="J2577" s="903">
        <f t="shared" ca="1" si="220"/>
        <v>41</v>
      </c>
      <c r="K2577" s="758" t="s">
        <v>83</v>
      </c>
      <c r="L2577" s="544" t="s">
        <v>24</v>
      </c>
      <c r="M2577" s="752">
        <v>44398</v>
      </c>
      <c r="N2577" s="532">
        <v>43457</v>
      </c>
      <c r="O2577" s="1330">
        <v>42757</v>
      </c>
      <c r="P2577" s="472" t="s">
        <v>24</v>
      </c>
      <c r="Q2577" s="198">
        <f t="shared" si="222"/>
        <v>43122</v>
      </c>
      <c r="R2577" s="181" t="str">
        <f t="shared" ca="1" si="221"/>
        <v>EXPIRED</v>
      </c>
      <c r="S2577" s="1319" t="s">
        <v>4132</v>
      </c>
      <c r="T2577" s="904">
        <v>44398</v>
      </c>
      <c r="U2577" s="1312">
        <v>44398</v>
      </c>
      <c r="V2577" s="904" t="s">
        <v>24</v>
      </c>
      <c r="W2577" s="136" t="s">
        <v>24</v>
      </c>
      <c r="X2577" s="200"/>
      <c r="Y2577" s="201"/>
      <c r="Z2577" s="202"/>
      <c r="AA2577" s="1319" t="s">
        <v>100</v>
      </c>
      <c r="AB2577" s="364" t="s">
        <v>3077</v>
      </c>
      <c r="AC2577" s="1319"/>
      <c r="AD2577" s="1319"/>
      <c r="AE2577" s="1319"/>
      <c r="AF2577" s="1319"/>
      <c r="AG2577" s="375"/>
      <c r="AH2577" s="1239"/>
      <c r="AI2577" s="244" t="str">
        <f t="shared" si="224"/>
        <v>LIGHT VEHICLEHINO 285 JD/TI</v>
      </c>
      <c r="AJ2577" s="1307">
        <f t="shared" si="223"/>
        <v>43457</v>
      </c>
      <c r="AK2577" s="472" t="s">
        <v>24</v>
      </c>
      <c r="AL2577" s="670" t="s">
        <v>4201</v>
      </c>
      <c r="AM2577" s="230"/>
      <c r="AN2577" s="232"/>
      <c r="AO2577" s="232"/>
      <c r="AP2577" s="230"/>
      <c r="AQ2577" s="1231" t="s">
        <v>3094</v>
      </c>
      <c r="AR2577" s="230"/>
      <c r="AS2577" s="230"/>
      <c r="AT2577" s="230"/>
      <c r="AU2577" s="230"/>
      <c r="AV2577" s="885"/>
      <c r="AW2577" s="885"/>
      <c r="AX2577" s="885"/>
      <c r="AY2577" s="885"/>
      <c r="AZ2577" s="177"/>
    </row>
    <row r="2578" spans="1:60" ht="15" customHeight="1">
      <c r="B2578" s="1310">
        <v>2572</v>
      </c>
      <c r="C2578" s="751" t="s">
        <v>3845</v>
      </c>
      <c r="D2578" s="757" t="s">
        <v>221</v>
      </c>
      <c r="E2578" s="531" t="s">
        <v>222</v>
      </c>
      <c r="F2578" s="509" t="s">
        <v>3846</v>
      </c>
      <c r="G2578" s="509" t="s">
        <v>129</v>
      </c>
      <c r="H2578" s="542" t="s">
        <v>3847</v>
      </c>
      <c r="I2578" s="1454">
        <v>34288</v>
      </c>
      <c r="J2578" s="231">
        <f t="shared" ca="1" si="220"/>
        <v>28</v>
      </c>
      <c r="K2578" s="766" t="s">
        <v>496</v>
      </c>
      <c r="L2578" s="760">
        <v>931117231088</v>
      </c>
      <c r="M2578" s="767" t="s">
        <v>3848</v>
      </c>
      <c r="N2578" s="532">
        <v>42375</v>
      </c>
      <c r="O2578" s="1330">
        <v>42607</v>
      </c>
      <c r="P2578" s="472" t="s">
        <v>24</v>
      </c>
      <c r="Q2578" s="198">
        <f t="shared" si="222"/>
        <v>42972</v>
      </c>
      <c r="R2578" s="181" t="str">
        <f t="shared" ca="1" si="221"/>
        <v>EXPIRED</v>
      </c>
      <c r="S2578" s="1319" t="s">
        <v>4133</v>
      </c>
      <c r="T2578" s="1330">
        <v>44515</v>
      </c>
      <c r="U2578" s="887">
        <v>44515</v>
      </c>
      <c r="V2578" s="395" t="s">
        <v>24</v>
      </c>
      <c r="W2578" s="136" t="s">
        <v>24</v>
      </c>
      <c r="X2578" s="200"/>
      <c r="Y2578" s="201"/>
      <c r="Z2578" s="202"/>
      <c r="AA2578" s="1319" t="s">
        <v>587</v>
      </c>
      <c r="AB2578" s="1319"/>
      <c r="AC2578" s="1319"/>
      <c r="AD2578" s="1319"/>
      <c r="AE2578" s="1319"/>
      <c r="AF2578" s="1319"/>
      <c r="AG2578" s="375"/>
      <c r="AH2578" s="350"/>
      <c r="AI2578" s="244" t="str">
        <f t="shared" si="224"/>
        <v>LV, ELF</v>
      </c>
      <c r="AJ2578" s="1315">
        <f t="shared" si="223"/>
        <v>42375</v>
      </c>
      <c r="AK2578" s="472" t="s">
        <v>24</v>
      </c>
      <c r="AL2578" s="670" t="s">
        <v>4202</v>
      </c>
      <c r="AM2578" s="230"/>
      <c r="AN2578" s="232"/>
      <c r="AO2578" s="232"/>
      <c r="AP2578" s="230"/>
      <c r="AQ2578" s="230" t="s">
        <v>3094</v>
      </c>
      <c r="AR2578" s="230"/>
      <c r="AS2578" s="230"/>
      <c r="AT2578" s="230"/>
      <c r="AU2578" s="230"/>
      <c r="AV2578" s="177"/>
      <c r="AW2578" s="177"/>
      <c r="AX2578" s="177"/>
      <c r="AY2578" s="177"/>
      <c r="AZ2578" s="177"/>
    </row>
    <row r="2579" spans="1:60" ht="15" customHeight="1">
      <c r="B2579" s="1310">
        <v>2573</v>
      </c>
      <c r="C2579" s="765" t="s">
        <v>3849</v>
      </c>
      <c r="D2579" s="757" t="s">
        <v>221</v>
      </c>
      <c r="E2579" s="531" t="s">
        <v>222</v>
      </c>
      <c r="F2579" s="509" t="s">
        <v>3850</v>
      </c>
      <c r="G2579" s="509" t="s">
        <v>129</v>
      </c>
      <c r="H2579" s="542" t="s">
        <v>3851</v>
      </c>
      <c r="I2579" s="1454">
        <v>34627</v>
      </c>
      <c r="J2579" s="231">
        <f t="shared" ca="1" si="220"/>
        <v>27</v>
      </c>
      <c r="K2579" s="176" t="s">
        <v>24</v>
      </c>
      <c r="L2579" s="170" t="s">
        <v>24</v>
      </c>
      <c r="M2579" s="173" t="s">
        <v>24</v>
      </c>
      <c r="N2579" s="532">
        <v>42375</v>
      </c>
      <c r="O2579" s="1330">
        <v>42607</v>
      </c>
      <c r="P2579" s="472" t="s">
        <v>24</v>
      </c>
      <c r="Q2579" s="198">
        <f t="shared" si="222"/>
        <v>42972</v>
      </c>
      <c r="R2579" s="181" t="str">
        <f t="shared" ca="1" si="221"/>
        <v>EXPIRED</v>
      </c>
      <c r="S2579" s="1319" t="s">
        <v>24</v>
      </c>
      <c r="T2579" s="1330">
        <v>44489</v>
      </c>
      <c r="U2579" s="1329" t="s">
        <v>1497</v>
      </c>
      <c r="V2579" s="395" t="s">
        <v>24</v>
      </c>
      <c r="W2579" s="136" t="s">
        <v>24</v>
      </c>
      <c r="X2579" s="200"/>
      <c r="Y2579" s="201"/>
      <c r="Z2579" s="202"/>
      <c r="AA2579" s="1319" t="s">
        <v>24</v>
      </c>
      <c r="AB2579" s="1319"/>
      <c r="AC2579" s="1319"/>
      <c r="AD2579" s="1319"/>
      <c r="AE2579" s="1319"/>
      <c r="AF2579" s="1319"/>
      <c r="AG2579" s="375"/>
      <c r="AH2579" s="350"/>
      <c r="AI2579" s="244" t="str">
        <f t="shared" si="224"/>
        <v>-</v>
      </c>
      <c r="AJ2579" s="209">
        <f t="shared" si="223"/>
        <v>42375</v>
      </c>
      <c r="AK2579" s="472" t="s">
        <v>24</v>
      </c>
      <c r="AL2579" s="670" t="s">
        <v>2952</v>
      </c>
      <c r="AM2579" s="230"/>
      <c r="AN2579" s="232"/>
      <c r="AO2579" s="232"/>
      <c r="AP2579" s="230"/>
      <c r="AQ2579" s="1231" t="s">
        <v>3094</v>
      </c>
      <c r="AR2579" s="230"/>
      <c r="AS2579" s="230"/>
      <c r="AT2579" s="230"/>
      <c r="AU2579" s="230"/>
      <c r="AV2579" s="177"/>
      <c r="AW2579" s="177"/>
      <c r="AX2579" s="177"/>
      <c r="AY2579" s="177"/>
      <c r="AZ2579" s="177"/>
    </row>
    <row r="2580" spans="1:60" ht="15" customHeight="1">
      <c r="B2580" s="1310">
        <v>2574</v>
      </c>
      <c r="C2580" s="765" t="s">
        <v>3505</v>
      </c>
      <c r="D2580" s="757" t="s">
        <v>221</v>
      </c>
      <c r="E2580" s="557" t="s">
        <v>222</v>
      </c>
      <c r="F2580" s="509" t="s">
        <v>3852</v>
      </c>
      <c r="G2580" s="509" t="s">
        <v>129</v>
      </c>
      <c r="H2580" s="542" t="s">
        <v>3853</v>
      </c>
      <c r="I2580" s="1454">
        <v>33331</v>
      </c>
      <c r="J2580" s="903">
        <f t="shared" ca="1" si="220"/>
        <v>31</v>
      </c>
      <c r="K2580" s="766" t="s">
        <v>83</v>
      </c>
      <c r="L2580" s="760">
        <v>1723170800546</v>
      </c>
      <c r="M2580" s="767">
        <v>44654</v>
      </c>
      <c r="N2580" s="532">
        <v>42375</v>
      </c>
      <c r="O2580" s="1330">
        <v>42739</v>
      </c>
      <c r="P2580" s="472" t="s">
        <v>24</v>
      </c>
      <c r="Q2580" s="198">
        <f t="shared" si="222"/>
        <v>43104</v>
      </c>
      <c r="R2580" s="181" t="str">
        <f t="shared" ca="1" si="221"/>
        <v>EXPIRED</v>
      </c>
      <c r="S2580" s="1319" t="s">
        <v>4134</v>
      </c>
      <c r="T2580" s="1330">
        <v>44289</v>
      </c>
      <c r="U2580" s="887">
        <v>44289</v>
      </c>
      <c r="V2580" s="904" t="s">
        <v>24</v>
      </c>
      <c r="W2580" s="136" t="s">
        <v>24</v>
      </c>
      <c r="X2580" s="200"/>
      <c r="Y2580" s="201"/>
      <c r="Z2580" s="202"/>
      <c r="AA2580" s="1319" t="s">
        <v>587</v>
      </c>
      <c r="AB2580" s="1319"/>
      <c r="AC2580" s="1319"/>
      <c r="AD2580" s="1319"/>
      <c r="AE2580" s="1319"/>
      <c r="AF2580" s="1319"/>
      <c r="AG2580" s="375"/>
      <c r="AH2580" s="350"/>
      <c r="AI2580" s="244" t="str">
        <f t="shared" si="224"/>
        <v>LV, ELF</v>
      </c>
      <c r="AJ2580" s="1307">
        <f t="shared" si="223"/>
        <v>42375</v>
      </c>
      <c r="AK2580" s="472">
        <v>43977</v>
      </c>
      <c r="AL2580" s="670" t="s">
        <v>4203</v>
      </c>
      <c r="AM2580" s="230"/>
      <c r="AN2580" s="232"/>
      <c r="AO2580" s="232"/>
      <c r="AP2580" s="230"/>
      <c r="AQ2580" s="1231" t="s">
        <v>3094</v>
      </c>
      <c r="AR2580" s="230"/>
      <c r="AS2580" s="230"/>
      <c r="AT2580" s="230"/>
      <c r="AU2580" s="230"/>
      <c r="AV2580" s="885"/>
      <c r="AW2580" s="885"/>
      <c r="AX2580" s="885"/>
      <c r="AY2580" s="885"/>
      <c r="AZ2580" s="177"/>
    </row>
    <row r="2581" spans="1:60" ht="15" customHeight="1">
      <c r="B2581" s="1310">
        <v>2575</v>
      </c>
      <c r="C2581" s="765" t="s">
        <v>3854</v>
      </c>
      <c r="D2581" s="757" t="s">
        <v>221</v>
      </c>
      <c r="E2581" s="557" t="s">
        <v>222</v>
      </c>
      <c r="F2581" s="509" t="s">
        <v>3855</v>
      </c>
      <c r="G2581" s="509" t="s">
        <v>129</v>
      </c>
      <c r="H2581" s="542" t="s">
        <v>3856</v>
      </c>
      <c r="I2581" s="1454">
        <v>35674</v>
      </c>
      <c r="J2581" s="231">
        <f t="shared" ca="1" si="220"/>
        <v>24</v>
      </c>
      <c r="K2581" s="766" t="s">
        <v>83</v>
      </c>
      <c r="L2581" s="760">
        <v>970932460015</v>
      </c>
      <c r="M2581" s="767">
        <v>44805</v>
      </c>
      <c r="N2581" s="532">
        <v>42616</v>
      </c>
      <c r="O2581" s="1330">
        <v>42978</v>
      </c>
      <c r="P2581" s="472" t="s">
        <v>24</v>
      </c>
      <c r="Q2581" s="198">
        <f t="shared" si="222"/>
        <v>43343</v>
      </c>
      <c r="R2581" s="181" t="str">
        <f t="shared" ca="1" si="221"/>
        <v>EXPIRED</v>
      </c>
      <c r="S2581" s="1319" t="s">
        <v>4135</v>
      </c>
      <c r="T2581" s="1330">
        <v>44440</v>
      </c>
      <c r="U2581" s="887">
        <v>44440</v>
      </c>
      <c r="V2581" s="395" t="s">
        <v>24</v>
      </c>
      <c r="W2581" s="136" t="s">
        <v>24</v>
      </c>
      <c r="X2581" s="200"/>
      <c r="Y2581" s="201"/>
      <c r="Z2581" s="202"/>
      <c r="AA2581" s="216" t="s">
        <v>587</v>
      </c>
      <c r="AB2581" s="1319"/>
      <c r="AC2581" s="1319"/>
      <c r="AD2581" s="1319"/>
      <c r="AE2581" s="1319"/>
      <c r="AF2581" s="1319"/>
      <c r="AG2581" s="375"/>
      <c r="AH2581" s="350"/>
      <c r="AI2581" s="244" t="str">
        <f t="shared" si="224"/>
        <v>LV, ELF</v>
      </c>
      <c r="AJ2581" s="1307">
        <f t="shared" si="223"/>
        <v>42616</v>
      </c>
      <c r="AK2581" s="472" t="s">
        <v>24</v>
      </c>
      <c r="AL2581" s="670" t="s">
        <v>4204</v>
      </c>
      <c r="AM2581" s="230"/>
      <c r="AN2581" s="232"/>
      <c r="AO2581" s="232"/>
      <c r="AP2581" s="230"/>
      <c r="AQ2581" s="1231" t="s">
        <v>3094</v>
      </c>
      <c r="AR2581" s="230"/>
      <c r="AS2581" s="230"/>
      <c r="AT2581" s="230"/>
      <c r="AU2581" s="230"/>
      <c r="AV2581" s="177"/>
      <c r="AW2581" s="177"/>
      <c r="AX2581" s="177"/>
      <c r="AY2581" s="177"/>
      <c r="AZ2581" s="177"/>
    </row>
    <row r="2582" spans="1:60" ht="15" customHeight="1">
      <c r="B2582" s="1310">
        <v>2576</v>
      </c>
      <c r="C2582" s="548" t="s">
        <v>3857</v>
      </c>
      <c r="D2582" s="757" t="s">
        <v>221</v>
      </c>
      <c r="E2582" s="531" t="s">
        <v>222</v>
      </c>
      <c r="F2582" s="509" t="s">
        <v>3858</v>
      </c>
      <c r="G2582" s="509" t="s">
        <v>129</v>
      </c>
      <c r="H2582" s="542" t="s">
        <v>3859</v>
      </c>
      <c r="I2582" s="1454">
        <v>35650</v>
      </c>
      <c r="J2582" s="1314">
        <f t="shared" ca="1" si="220"/>
        <v>24</v>
      </c>
      <c r="K2582" s="543" t="s">
        <v>493</v>
      </c>
      <c r="L2582" s="544">
        <v>970832460211</v>
      </c>
      <c r="M2582" s="752" t="s">
        <v>3860</v>
      </c>
      <c r="N2582" s="532">
        <v>42616</v>
      </c>
      <c r="O2582" s="1330">
        <v>42978</v>
      </c>
      <c r="P2582" s="472" t="s">
        <v>24</v>
      </c>
      <c r="Q2582" s="198">
        <f t="shared" si="222"/>
        <v>43343</v>
      </c>
      <c r="R2582" s="181" t="str">
        <f t="shared" ca="1" si="221"/>
        <v>EXPIRED</v>
      </c>
      <c r="S2582" s="1319" t="s">
        <v>4136</v>
      </c>
      <c r="T2582" s="1330">
        <v>44416</v>
      </c>
      <c r="U2582" s="1329">
        <v>44416</v>
      </c>
      <c r="V2582" s="1330" t="s">
        <v>24</v>
      </c>
      <c r="W2582" s="1311" t="s">
        <v>24</v>
      </c>
      <c r="X2582" s="200"/>
      <c r="Y2582" s="201"/>
      <c r="Z2582" s="202"/>
      <c r="AA2582" s="216" t="s">
        <v>587</v>
      </c>
      <c r="AB2582" s="364" t="s">
        <v>3077</v>
      </c>
      <c r="AC2582" s="1319"/>
      <c r="AD2582" s="1319"/>
      <c r="AE2582" s="1319"/>
      <c r="AF2582" s="1319"/>
      <c r="AG2582" s="375"/>
      <c r="AH2582" s="350"/>
      <c r="AI2582" s="244" t="str">
        <f t="shared" si="224"/>
        <v>LV, ELFHINO 285 JD/TI</v>
      </c>
      <c r="AJ2582" s="1315">
        <f t="shared" si="223"/>
        <v>42616</v>
      </c>
      <c r="AK2582" s="472" t="s">
        <v>24</v>
      </c>
      <c r="AL2582" s="670" t="s">
        <v>4205</v>
      </c>
      <c r="AM2582" s="230"/>
      <c r="AN2582" s="232"/>
      <c r="AO2582" s="232"/>
      <c r="AP2582" s="230"/>
      <c r="AQ2582" s="462" t="s">
        <v>3094</v>
      </c>
      <c r="AR2582" s="230"/>
      <c r="AS2582" s="230"/>
      <c r="AT2582" s="230"/>
      <c r="AU2582" s="230"/>
      <c r="AV2582" s="885"/>
      <c r="AW2582" s="885"/>
      <c r="AX2582" s="885"/>
      <c r="AY2582" s="885"/>
      <c r="AZ2582" s="885"/>
    </row>
    <row r="2583" spans="1:60" ht="15" customHeight="1">
      <c r="B2583" s="1310">
        <v>2577</v>
      </c>
      <c r="C2583" s="548" t="s">
        <v>3861</v>
      </c>
      <c r="D2583" s="757" t="s">
        <v>221</v>
      </c>
      <c r="E2583" s="531" t="s">
        <v>222</v>
      </c>
      <c r="F2583" s="509" t="s">
        <v>3862</v>
      </c>
      <c r="G2583" s="509" t="s">
        <v>129</v>
      </c>
      <c r="H2583" s="542" t="s">
        <v>3863</v>
      </c>
      <c r="I2583" s="1454">
        <v>34036</v>
      </c>
      <c r="J2583" s="231">
        <f t="shared" ca="1" si="220"/>
        <v>29</v>
      </c>
      <c r="K2583" s="176" t="s">
        <v>24</v>
      </c>
      <c r="L2583" s="170" t="s">
        <v>24</v>
      </c>
      <c r="M2583" s="173" t="s">
        <v>24</v>
      </c>
      <c r="N2583" s="532">
        <v>42636</v>
      </c>
      <c r="O2583" s="1330">
        <v>42995</v>
      </c>
      <c r="P2583" s="472" t="s">
        <v>24</v>
      </c>
      <c r="Q2583" s="198">
        <f t="shared" si="222"/>
        <v>43360</v>
      </c>
      <c r="R2583" s="181" t="str">
        <f t="shared" ca="1" si="221"/>
        <v>EXPIRED</v>
      </c>
      <c r="S2583" s="1319" t="s">
        <v>24</v>
      </c>
      <c r="T2583" s="1330">
        <v>44263</v>
      </c>
      <c r="U2583" s="887" t="s">
        <v>24</v>
      </c>
      <c r="V2583" s="395" t="s">
        <v>24</v>
      </c>
      <c r="W2583" s="136" t="s">
        <v>24</v>
      </c>
      <c r="X2583" s="200"/>
      <c r="Y2583" s="201"/>
      <c r="Z2583" s="202"/>
      <c r="AA2583" s="1319" t="s">
        <v>24</v>
      </c>
      <c r="AB2583" s="1319"/>
      <c r="AC2583" s="1319"/>
      <c r="AD2583" s="1319"/>
      <c r="AE2583" s="1319"/>
      <c r="AF2583" s="1319"/>
      <c r="AG2583" s="375"/>
      <c r="AH2583" s="350"/>
      <c r="AI2583" s="244" t="str">
        <f t="shared" si="224"/>
        <v>-</v>
      </c>
      <c r="AJ2583" s="1307">
        <f t="shared" si="223"/>
        <v>42636</v>
      </c>
      <c r="AK2583" s="472" t="s">
        <v>24</v>
      </c>
      <c r="AL2583" s="670" t="s">
        <v>4206</v>
      </c>
      <c r="AM2583" s="230"/>
      <c r="AN2583" s="232"/>
      <c r="AO2583" s="232"/>
      <c r="AP2583" s="230"/>
      <c r="AQ2583" s="462" t="s">
        <v>3094</v>
      </c>
      <c r="AR2583" s="230"/>
      <c r="AS2583" s="230"/>
      <c r="AT2583" s="230"/>
      <c r="AU2583" s="230"/>
      <c r="AV2583" s="177"/>
      <c r="AW2583" s="177"/>
      <c r="AX2583" s="177"/>
      <c r="AY2583" s="177"/>
      <c r="AZ2583" s="177"/>
    </row>
    <row r="2584" spans="1:60" ht="15" customHeight="1">
      <c r="B2584" s="1310">
        <v>2578</v>
      </c>
      <c r="C2584" s="548" t="s">
        <v>3864</v>
      </c>
      <c r="D2584" s="757" t="s">
        <v>221</v>
      </c>
      <c r="E2584" s="531" t="s">
        <v>222</v>
      </c>
      <c r="F2584" s="509" t="s">
        <v>3865</v>
      </c>
      <c r="G2584" s="509" t="s">
        <v>129</v>
      </c>
      <c r="H2584" s="542" t="s">
        <v>3866</v>
      </c>
      <c r="I2584" s="1454">
        <v>26430</v>
      </c>
      <c r="J2584" s="231">
        <f t="shared" ca="1" si="220"/>
        <v>50</v>
      </c>
      <c r="K2584" s="176" t="s">
        <v>24</v>
      </c>
      <c r="L2584" s="170" t="s">
        <v>24</v>
      </c>
      <c r="M2584" s="173" t="s">
        <v>24</v>
      </c>
      <c r="N2584" s="532">
        <v>42746</v>
      </c>
      <c r="O2584" s="1330" t="s">
        <v>24</v>
      </c>
      <c r="P2584" s="472" t="s">
        <v>24</v>
      </c>
      <c r="Q2584" s="198" t="str">
        <f t="shared" si="222"/>
        <v>-</v>
      </c>
      <c r="R2584" s="181" t="str">
        <f t="shared" ca="1" si="221"/>
        <v>TIDAK MCU</v>
      </c>
      <c r="S2584" s="1319" t="s">
        <v>24</v>
      </c>
      <c r="T2584" s="1330">
        <v>44327</v>
      </c>
      <c r="U2584" s="887" t="s">
        <v>24</v>
      </c>
      <c r="V2584" s="1330" t="s">
        <v>24</v>
      </c>
      <c r="W2584" s="136" t="s">
        <v>24</v>
      </c>
      <c r="X2584" s="200"/>
      <c r="Y2584" s="201"/>
      <c r="Z2584" s="202"/>
      <c r="AA2584" s="1319"/>
      <c r="AB2584" s="1319"/>
      <c r="AC2584" s="1319"/>
      <c r="AD2584" s="1319"/>
      <c r="AE2584" s="1319"/>
      <c r="AF2584" s="1319"/>
      <c r="AG2584" s="375"/>
      <c r="AH2584" s="350"/>
      <c r="AI2584" s="244" t="str">
        <f t="shared" si="224"/>
        <v/>
      </c>
      <c r="AJ2584" s="1307">
        <f t="shared" si="223"/>
        <v>42746</v>
      </c>
      <c r="AK2584" s="472" t="s">
        <v>24</v>
      </c>
      <c r="AL2584" s="670" t="s">
        <v>4207</v>
      </c>
      <c r="AM2584" s="230"/>
      <c r="AN2584" s="232"/>
      <c r="AO2584" s="232"/>
      <c r="AP2584" s="230"/>
      <c r="AQ2584" s="1231" t="s">
        <v>3094</v>
      </c>
      <c r="AR2584" s="230"/>
      <c r="AS2584" s="230"/>
      <c r="AT2584" s="230"/>
      <c r="AU2584" s="230"/>
      <c r="AV2584" s="177"/>
      <c r="AW2584" s="177"/>
      <c r="AX2584" s="177"/>
      <c r="AY2584" s="177"/>
      <c r="AZ2584" s="177"/>
    </row>
    <row r="2585" spans="1:60" ht="15" customHeight="1">
      <c r="B2585" s="1310">
        <v>2579</v>
      </c>
      <c r="C2585" s="745" t="s">
        <v>3867</v>
      </c>
      <c r="D2585" s="757" t="s">
        <v>221</v>
      </c>
      <c r="E2585" s="531" t="s">
        <v>222</v>
      </c>
      <c r="F2585" s="509" t="s">
        <v>3868</v>
      </c>
      <c r="G2585" s="509" t="s">
        <v>129</v>
      </c>
      <c r="H2585" s="542" t="s">
        <v>3869</v>
      </c>
      <c r="I2585" s="1454">
        <v>33513</v>
      </c>
      <c r="J2585" s="903">
        <f t="shared" ca="1" si="220"/>
        <v>30</v>
      </c>
      <c r="K2585" s="176" t="s">
        <v>24</v>
      </c>
      <c r="L2585" s="170" t="s">
        <v>24</v>
      </c>
      <c r="M2585" s="173" t="s">
        <v>24</v>
      </c>
      <c r="N2585" s="532">
        <v>42765</v>
      </c>
      <c r="O2585" s="1330">
        <v>43125</v>
      </c>
      <c r="P2585" s="472" t="s">
        <v>24</v>
      </c>
      <c r="Q2585" s="198">
        <f t="shared" si="222"/>
        <v>43490</v>
      </c>
      <c r="R2585" s="181" t="str">
        <f t="shared" ca="1" si="221"/>
        <v>EXPIRED</v>
      </c>
      <c r="S2585" s="1319" t="s">
        <v>24</v>
      </c>
      <c r="T2585" s="1330">
        <v>44471</v>
      </c>
      <c r="U2585" s="887" t="s">
        <v>1497</v>
      </c>
      <c r="V2585" s="904" t="s">
        <v>24</v>
      </c>
      <c r="W2585" s="136" t="s">
        <v>24</v>
      </c>
      <c r="X2585" s="200"/>
      <c r="Y2585" s="201"/>
      <c r="Z2585" s="202"/>
      <c r="AA2585" s="1319"/>
      <c r="AB2585" s="1319"/>
      <c r="AC2585" s="1319"/>
      <c r="AD2585" s="1319"/>
      <c r="AE2585" s="1319"/>
      <c r="AF2585" s="1319"/>
      <c r="AG2585" s="375"/>
      <c r="AH2585" s="350"/>
      <c r="AI2585" s="244" t="str">
        <f t="shared" si="224"/>
        <v/>
      </c>
      <c r="AJ2585" s="1307">
        <f t="shared" si="223"/>
        <v>42765</v>
      </c>
      <c r="AK2585" s="472" t="s">
        <v>24</v>
      </c>
      <c r="AL2585" s="670" t="s">
        <v>4208</v>
      </c>
      <c r="AM2585" s="230"/>
      <c r="AN2585" s="232"/>
      <c r="AO2585" s="232"/>
      <c r="AP2585" s="230"/>
      <c r="AQ2585" s="462" t="s">
        <v>3094</v>
      </c>
      <c r="AR2585" s="230"/>
      <c r="AS2585" s="230"/>
      <c r="AT2585" s="230"/>
      <c r="AU2585" s="230"/>
      <c r="AV2585" s="885"/>
      <c r="AW2585" s="885"/>
      <c r="AX2585" s="885"/>
      <c r="AY2585" s="885"/>
      <c r="AZ2585" s="177"/>
    </row>
    <row r="2586" spans="1:60" ht="15" customHeight="1">
      <c r="B2586" s="1310">
        <v>2580</v>
      </c>
      <c r="C2586" s="548" t="s">
        <v>3870</v>
      </c>
      <c r="D2586" s="757" t="s">
        <v>221</v>
      </c>
      <c r="E2586" s="557" t="s">
        <v>222</v>
      </c>
      <c r="F2586" s="509" t="s">
        <v>3871</v>
      </c>
      <c r="G2586" s="509" t="s">
        <v>129</v>
      </c>
      <c r="H2586" s="1369" t="s">
        <v>3872</v>
      </c>
      <c r="I2586" s="1454">
        <v>26424</v>
      </c>
      <c r="J2586" s="903">
        <f t="shared" ca="1" si="220"/>
        <v>50</v>
      </c>
      <c r="K2586" s="315" t="s">
        <v>24</v>
      </c>
      <c r="L2586" s="325" t="s">
        <v>24</v>
      </c>
      <c r="M2586" s="335" t="s">
        <v>24</v>
      </c>
      <c r="N2586" s="532">
        <v>42830</v>
      </c>
      <c r="O2586" s="1330" t="s">
        <v>24</v>
      </c>
      <c r="P2586" s="472" t="s">
        <v>24</v>
      </c>
      <c r="Q2586" s="198" t="str">
        <f t="shared" si="222"/>
        <v>-</v>
      </c>
      <c r="R2586" s="181" t="str">
        <f t="shared" ca="1" si="221"/>
        <v>TIDAK MCU</v>
      </c>
      <c r="S2586" s="1319" t="s">
        <v>24</v>
      </c>
      <c r="T2586" s="1330">
        <v>44321</v>
      </c>
      <c r="U2586" s="1329" t="s">
        <v>24</v>
      </c>
      <c r="V2586" s="904" t="s">
        <v>24</v>
      </c>
      <c r="W2586" s="136" t="s">
        <v>24</v>
      </c>
      <c r="X2586" s="200"/>
      <c r="Y2586" s="201"/>
      <c r="Z2586" s="202"/>
      <c r="AA2586" s="1319" t="s">
        <v>24</v>
      </c>
      <c r="AB2586" s="1319"/>
      <c r="AC2586" s="1319"/>
      <c r="AD2586" s="1319"/>
      <c r="AE2586" s="1319"/>
      <c r="AF2586" s="1319"/>
      <c r="AG2586" s="375"/>
      <c r="AH2586" s="350"/>
      <c r="AI2586" s="244" t="str">
        <f t="shared" si="224"/>
        <v>-</v>
      </c>
      <c r="AJ2586" s="1315">
        <f t="shared" si="223"/>
        <v>42830</v>
      </c>
      <c r="AK2586" s="1330" t="s">
        <v>24</v>
      </c>
      <c r="AL2586" s="670" t="s">
        <v>24</v>
      </c>
      <c r="AM2586" s="230"/>
      <c r="AN2586" s="232"/>
      <c r="AO2586" s="232"/>
      <c r="AP2586" s="230"/>
      <c r="AQ2586" s="1231" t="s">
        <v>3094</v>
      </c>
      <c r="AR2586" s="230"/>
      <c r="AS2586" s="230"/>
      <c r="AT2586" s="230"/>
      <c r="AU2586" s="230"/>
      <c r="AV2586" s="885"/>
      <c r="AW2586" s="885"/>
      <c r="AX2586" s="885"/>
      <c r="AY2586" s="885"/>
      <c r="AZ2586" s="177"/>
    </row>
    <row r="2587" spans="1:60" s="2186" customFormat="1" ht="15" customHeight="1">
      <c r="A2587" s="160"/>
      <c r="B2587" s="1310">
        <v>2581</v>
      </c>
      <c r="C2587" s="548" t="s">
        <v>3873</v>
      </c>
      <c r="D2587" s="757" t="s">
        <v>221</v>
      </c>
      <c r="E2587" s="557" t="s">
        <v>222</v>
      </c>
      <c r="F2587" s="509" t="s">
        <v>3874</v>
      </c>
      <c r="G2587" s="509" t="s">
        <v>129</v>
      </c>
      <c r="H2587" s="1176" t="s">
        <v>3875</v>
      </c>
      <c r="I2587" s="1454">
        <v>35977</v>
      </c>
      <c r="J2587" s="903">
        <f t="shared" ca="1" si="220"/>
        <v>23</v>
      </c>
      <c r="K2587" s="315" t="s">
        <v>24</v>
      </c>
      <c r="L2587" s="325" t="s">
        <v>24</v>
      </c>
      <c r="M2587" s="335" t="s">
        <v>24</v>
      </c>
      <c r="N2587" s="532">
        <v>42835</v>
      </c>
      <c r="O2587" s="1330">
        <v>43193</v>
      </c>
      <c r="P2587" s="472" t="s">
        <v>24</v>
      </c>
      <c r="Q2587" s="198">
        <f t="shared" si="222"/>
        <v>43558</v>
      </c>
      <c r="R2587" s="181" t="str">
        <f t="shared" ca="1" si="221"/>
        <v>EXPIRED</v>
      </c>
      <c r="S2587" s="1319" t="s">
        <v>24</v>
      </c>
      <c r="T2587" s="1330">
        <v>44378</v>
      </c>
      <c r="U2587" s="887" t="s">
        <v>24</v>
      </c>
      <c r="V2587" s="904" t="s">
        <v>24</v>
      </c>
      <c r="W2587" s="136" t="s">
        <v>24</v>
      </c>
      <c r="X2587" s="200"/>
      <c r="Y2587" s="201"/>
      <c r="Z2587" s="202"/>
      <c r="AA2587" s="1319" t="s">
        <v>24</v>
      </c>
      <c r="AB2587" s="213"/>
      <c r="AC2587" s="360"/>
      <c r="AD2587" s="360"/>
      <c r="AE2587" s="360"/>
      <c r="AF2587" s="360"/>
      <c r="AG2587" s="375"/>
      <c r="AH2587" s="1239"/>
      <c r="AI2587" s="244" t="str">
        <f t="shared" si="224"/>
        <v>-</v>
      </c>
      <c r="AJ2587" s="1307">
        <f t="shared" si="223"/>
        <v>42835</v>
      </c>
      <c r="AK2587" s="1330" t="s">
        <v>24</v>
      </c>
      <c r="AL2587" s="670" t="s">
        <v>24</v>
      </c>
      <c r="AM2587" s="230"/>
      <c r="AN2587" s="232"/>
      <c r="AO2587" s="232"/>
      <c r="AP2587" s="230"/>
      <c r="AQ2587" s="243" t="s">
        <v>3094</v>
      </c>
      <c r="AR2587" s="230"/>
      <c r="AS2587" s="230"/>
      <c r="AT2587" s="230"/>
      <c r="AU2587" s="230"/>
      <c r="AV2587" s="885"/>
      <c r="AW2587" s="885"/>
      <c r="AX2587" s="885"/>
      <c r="AY2587" s="885"/>
      <c r="AZ2587" s="885"/>
      <c r="BA2587" s="1206"/>
      <c r="BB2587" s="1206"/>
      <c r="BC2587" s="1206"/>
      <c r="BD2587" s="1206"/>
      <c r="BE2587" s="1206"/>
      <c r="BF2587" s="1206"/>
      <c r="BG2587" s="1206"/>
      <c r="BH2587" s="1206"/>
    </row>
    <row r="2588" spans="1:60" ht="15" customHeight="1">
      <c r="B2588" s="1310">
        <v>2582</v>
      </c>
      <c r="C2588" s="548" t="s">
        <v>3876</v>
      </c>
      <c r="D2588" s="757" t="s">
        <v>221</v>
      </c>
      <c r="E2588" s="557" t="s">
        <v>222</v>
      </c>
      <c r="F2588" s="509" t="s">
        <v>3877</v>
      </c>
      <c r="G2588" s="509" t="s">
        <v>129</v>
      </c>
      <c r="H2588" s="2035" t="s">
        <v>3878</v>
      </c>
      <c r="I2588" s="1454">
        <v>33998</v>
      </c>
      <c r="J2588" s="231">
        <f t="shared" ca="1" si="220"/>
        <v>29</v>
      </c>
      <c r="K2588" s="758" t="s">
        <v>493</v>
      </c>
      <c r="L2588" s="544">
        <v>930119310452</v>
      </c>
      <c r="M2588" s="752">
        <v>45480</v>
      </c>
      <c r="N2588" s="532">
        <v>42863</v>
      </c>
      <c r="O2588" s="1330">
        <v>43216</v>
      </c>
      <c r="P2588" s="472" t="s">
        <v>24</v>
      </c>
      <c r="Q2588" s="198">
        <f t="shared" si="222"/>
        <v>43581</v>
      </c>
      <c r="R2588" s="181" t="str">
        <f t="shared" ca="1" si="221"/>
        <v>EXPIRED</v>
      </c>
      <c r="S2588" s="1319" t="s">
        <v>4137</v>
      </c>
      <c r="T2588" s="904">
        <v>44590</v>
      </c>
      <c r="U2588" s="1329">
        <v>44590</v>
      </c>
      <c r="V2588" s="1330" t="s">
        <v>24</v>
      </c>
      <c r="W2588" s="136" t="s">
        <v>24</v>
      </c>
      <c r="X2588" s="200"/>
      <c r="Y2588" s="201"/>
      <c r="Z2588" s="202"/>
      <c r="AA2588" s="216" t="s">
        <v>587</v>
      </c>
      <c r="AB2588" s="365" t="s">
        <v>4178</v>
      </c>
      <c r="AC2588" s="365" t="s">
        <v>1091</v>
      </c>
      <c r="AD2588" s="363" t="s">
        <v>3077</v>
      </c>
      <c r="AE2588" s="360"/>
      <c r="AF2588" s="360"/>
      <c r="AG2588" s="375"/>
      <c r="AH2588" s="350"/>
      <c r="AI2588" s="244" t="str">
        <f t="shared" si="224"/>
        <v>LV, ELFMAINHAULL TYRE TRUCKHINO 285 JD/TI</v>
      </c>
      <c r="AJ2588" s="1307">
        <f t="shared" si="223"/>
        <v>42863</v>
      </c>
      <c r="AK2588" s="472">
        <v>44014</v>
      </c>
      <c r="AL2588" s="670">
        <v>44014</v>
      </c>
      <c r="AM2588" s="230"/>
      <c r="AN2588" s="232"/>
      <c r="AO2588" s="232"/>
      <c r="AP2588" s="230" t="s">
        <v>1091</v>
      </c>
      <c r="AQ2588" s="462" t="s">
        <v>3094</v>
      </c>
      <c r="AR2588" s="230"/>
      <c r="AS2588" s="230"/>
      <c r="AT2588" s="230"/>
      <c r="AU2588" s="230"/>
      <c r="AV2588" s="177"/>
      <c r="AW2588" s="177"/>
      <c r="AX2588" s="177"/>
      <c r="AY2588" s="177"/>
      <c r="AZ2588" s="177"/>
    </row>
    <row r="2589" spans="1:60" ht="15" customHeight="1">
      <c r="B2589" s="1310">
        <v>2583</v>
      </c>
      <c r="C2589" s="548" t="s">
        <v>3879</v>
      </c>
      <c r="D2589" s="757" t="s">
        <v>221</v>
      </c>
      <c r="E2589" s="531" t="s">
        <v>222</v>
      </c>
      <c r="F2589" s="509" t="s">
        <v>3880</v>
      </c>
      <c r="G2589" s="509" t="s">
        <v>129</v>
      </c>
      <c r="H2589" s="929" t="s">
        <v>24</v>
      </c>
      <c r="I2589" s="750" t="s">
        <v>24</v>
      </c>
      <c r="J2589" s="903" t="str">
        <f t="shared" ca="1" si="220"/>
        <v>-</v>
      </c>
      <c r="K2589" s="176" t="s">
        <v>24</v>
      </c>
      <c r="L2589" s="170" t="s">
        <v>24</v>
      </c>
      <c r="M2589" s="173" t="s">
        <v>24</v>
      </c>
      <c r="N2589" s="532">
        <v>42870</v>
      </c>
      <c r="O2589" s="1330">
        <v>43223</v>
      </c>
      <c r="P2589" s="472" t="s">
        <v>24</v>
      </c>
      <c r="Q2589" s="198">
        <f t="shared" si="222"/>
        <v>43588</v>
      </c>
      <c r="R2589" s="181" t="str">
        <f t="shared" ca="1" si="221"/>
        <v>EXPIRED</v>
      </c>
      <c r="S2589" s="1319" t="s">
        <v>24</v>
      </c>
      <c r="T2589" s="904">
        <v>44561</v>
      </c>
      <c r="U2589" s="1312" t="s">
        <v>24</v>
      </c>
      <c r="V2589" s="1330" t="s">
        <v>24</v>
      </c>
      <c r="W2589" s="136" t="s">
        <v>24</v>
      </c>
      <c r="X2589" s="200"/>
      <c r="Y2589" s="201"/>
      <c r="Z2589" s="202"/>
      <c r="AA2589" s="356" t="s">
        <v>24</v>
      </c>
      <c r="AB2589" s="360"/>
      <c r="AC2589" s="360"/>
      <c r="AD2589" s="360"/>
      <c r="AE2589" s="360"/>
      <c r="AF2589" s="360"/>
      <c r="AG2589" s="375"/>
      <c r="AH2589" s="350"/>
      <c r="AI2589" s="244" t="str">
        <f t="shared" si="224"/>
        <v>-</v>
      </c>
      <c r="AJ2589" s="1307">
        <f t="shared" si="223"/>
        <v>42870</v>
      </c>
      <c r="AK2589" s="472" t="s">
        <v>24</v>
      </c>
      <c r="AL2589" s="670" t="s">
        <v>4209</v>
      </c>
      <c r="AM2589" s="230"/>
      <c r="AN2589" s="232"/>
      <c r="AO2589" s="232"/>
      <c r="AP2589" s="230"/>
      <c r="AQ2589" s="462" t="s">
        <v>3094</v>
      </c>
      <c r="AR2589" s="230"/>
      <c r="AS2589" s="230"/>
      <c r="AT2589" s="230"/>
      <c r="AU2589" s="230"/>
      <c r="AV2589" s="885"/>
      <c r="AW2589" s="885"/>
      <c r="AX2589" s="885"/>
      <c r="AY2589" s="885"/>
      <c r="AZ2589" s="177"/>
    </row>
    <row r="2590" spans="1:60" ht="15" customHeight="1">
      <c r="B2590" s="1310">
        <v>2584</v>
      </c>
      <c r="C2590" s="746" t="s">
        <v>3881</v>
      </c>
      <c r="D2590" s="557" t="s">
        <v>230</v>
      </c>
      <c r="E2590" s="531" t="s">
        <v>222</v>
      </c>
      <c r="F2590" s="509" t="s">
        <v>3882</v>
      </c>
      <c r="G2590" s="509" t="s">
        <v>129</v>
      </c>
      <c r="H2590" s="929" t="s">
        <v>24</v>
      </c>
      <c r="I2590" s="1448">
        <v>32168</v>
      </c>
      <c r="J2590" s="231">
        <f t="shared" ca="1" si="220"/>
        <v>34</v>
      </c>
      <c r="K2590" s="543" t="s">
        <v>493</v>
      </c>
      <c r="L2590" s="544">
        <v>880122190097</v>
      </c>
      <c r="M2590" s="752">
        <v>45317</v>
      </c>
      <c r="N2590" s="579">
        <v>43398</v>
      </c>
      <c r="O2590" s="1311"/>
      <c r="P2590" s="472" t="s">
        <v>24</v>
      </c>
      <c r="Q2590" s="198" t="str">
        <f t="shared" si="222"/>
        <v>-</v>
      </c>
      <c r="R2590" s="181" t="str">
        <f t="shared" ca="1" si="221"/>
        <v>TIDAK MCU</v>
      </c>
      <c r="S2590" s="1319" t="s">
        <v>4138</v>
      </c>
      <c r="T2590" s="904">
        <v>44587</v>
      </c>
      <c r="U2590" s="443">
        <v>44587</v>
      </c>
      <c r="V2590" s="1330" t="s">
        <v>24</v>
      </c>
      <c r="W2590" s="136" t="s">
        <v>24</v>
      </c>
      <c r="X2590" s="200"/>
      <c r="Y2590" s="201"/>
      <c r="Z2590" s="202"/>
      <c r="AA2590" s="216" t="s">
        <v>3077</v>
      </c>
      <c r="AB2590" s="360"/>
      <c r="AC2590" s="1319"/>
      <c r="AD2590" s="360"/>
      <c r="AE2590" s="360"/>
      <c r="AF2590" s="360"/>
      <c r="AG2590" s="375"/>
      <c r="AH2590" s="1239"/>
      <c r="AI2590" s="244" t="str">
        <f t="shared" si="224"/>
        <v>HINO 285 JD/TI</v>
      </c>
      <c r="AJ2590" s="1307">
        <f t="shared" si="223"/>
        <v>43398</v>
      </c>
      <c r="AK2590" s="1330" t="s">
        <v>24</v>
      </c>
      <c r="AL2590" s="670" t="s">
        <v>24</v>
      </c>
      <c r="AM2590" s="230"/>
      <c r="AN2590" s="232"/>
      <c r="AO2590" s="232"/>
      <c r="AP2590" s="230"/>
      <c r="AQ2590" s="1231" t="s">
        <v>3094</v>
      </c>
      <c r="AR2590" s="230"/>
      <c r="AS2590" s="230"/>
      <c r="AT2590" s="230"/>
      <c r="AU2590" s="230"/>
      <c r="AV2590" s="177"/>
      <c r="AW2590" s="177"/>
      <c r="AX2590" s="177"/>
      <c r="AY2590" s="885"/>
      <c r="AZ2590" s="177"/>
    </row>
    <row r="2591" spans="1:60" ht="15" customHeight="1">
      <c r="B2591" s="1310">
        <v>875</v>
      </c>
      <c r="C2591" s="548" t="s">
        <v>2091</v>
      </c>
      <c r="D2591" s="557" t="s">
        <v>230</v>
      </c>
      <c r="E2591" s="557" t="s">
        <v>222</v>
      </c>
      <c r="F2591" s="509" t="s">
        <v>24</v>
      </c>
      <c r="G2591" s="509" t="s">
        <v>127</v>
      </c>
      <c r="H2591" s="740" t="s">
        <v>2092</v>
      </c>
      <c r="I2591" s="743">
        <v>34073</v>
      </c>
      <c r="J2591" s="231">
        <f t="shared" ca="1" si="220"/>
        <v>29</v>
      </c>
      <c r="K2591" s="361" t="s">
        <v>493</v>
      </c>
      <c r="L2591" s="741">
        <v>890423460191</v>
      </c>
      <c r="M2591" s="743">
        <v>44665</v>
      </c>
      <c r="N2591" s="532">
        <v>43333</v>
      </c>
      <c r="O2591" s="1330" t="s">
        <v>24</v>
      </c>
      <c r="P2591" s="1314" t="s">
        <v>24</v>
      </c>
      <c r="Q2591" s="198" t="str">
        <f t="shared" si="222"/>
        <v>-</v>
      </c>
      <c r="R2591" s="181" t="str">
        <f t="shared" ca="1" si="221"/>
        <v>TIDAK MCU</v>
      </c>
      <c r="S2591" s="1314" t="s">
        <v>2358</v>
      </c>
      <c r="T2591" s="1330">
        <v>44665</v>
      </c>
      <c r="U2591" s="1329">
        <v>44300</v>
      </c>
      <c r="V2591" s="1330" t="s">
        <v>24</v>
      </c>
      <c r="W2591" s="136" t="s">
        <v>24</v>
      </c>
      <c r="X2591" s="348"/>
      <c r="Y2591" s="201"/>
      <c r="Z2591" s="351"/>
      <c r="AA2591" s="1319" t="s">
        <v>1086</v>
      </c>
      <c r="AB2591" s="244" t="s">
        <v>24</v>
      </c>
      <c r="AC2591" s="360"/>
      <c r="AD2591" s="360"/>
      <c r="AE2591" s="360"/>
      <c r="AF2591" s="360"/>
      <c r="AG2591" s="375"/>
      <c r="AH2591" s="350"/>
      <c r="AI2591" s="244" t="str">
        <f t="shared" si="224"/>
        <v>HINO 260 JD/TI-</v>
      </c>
      <c r="AJ2591" s="1315">
        <f t="shared" si="223"/>
        <v>43333</v>
      </c>
      <c r="AK2591" s="451">
        <v>43351</v>
      </c>
      <c r="AL2591" s="670">
        <v>43332</v>
      </c>
      <c r="AM2591" s="230"/>
      <c r="AN2591" s="232"/>
      <c r="AO2591" s="232"/>
      <c r="AP2591" s="230"/>
      <c r="AQ2591" s="1231" t="s">
        <v>3094</v>
      </c>
      <c r="AR2591" s="230"/>
      <c r="AS2591" s="230"/>
      <c r="AT2591" s="230"/>
      <c r="AU2591" s="230"/>
      <c r="AV2591" s="177"/>
      <c r="AW2591" s="177"/>
      <c r="AX2591" s="177"/>
      <c r="AY2591" s="177"/>
      <c r="AZ2591" s="177"/>
    </row>
    <row r="2592" spans="1:60" ht="15" customHeight="1">
      <c r="B2592" s="1310">
        <v>2586</v>
      </c>
      <c r="C2592" s="746" t="s">
        <v>10312</v>
      </c>
      <c r="D2592" s="557" t="s">
        <v>230</v>
      </c>
      <c r="E2592" s="531" t="s">
        <v>4222</v>
      </c>
      <c r="F2592" s="509" t="s">
        <v>10313</v>
      </c>
      <c r="G2592" s="509" t="s">
        <v>102</v>
      </c>
      <c r="H2592" s="929" t="s">
        <v>24</v>
      </c>
      <c r="I2592" s="735">
        <v>34804</v>
      </c>
      <c r="J2592" s="231">
        <f t="shared" ca="1" si="220"/>
        <v>27</v>
      </c>
      <c r="K2592" s="176" t="s">
        <v>24</v>
      </c>
      <c r="L2592" s="170" t="s">
        <v>24</v>
      </c>
      <c r="M2592" s="173" t="s">
        <v>24</v>
      </c>
      <c r="N2592" s="579">
        <v>42819</v>
      </c>
      <c r="O2592" s="1311" t="s">
        <v>24</v>
      </c>
      <c r="P2592" s="1311" t="s">
        <v>24</v>
      </c>
      <c r="Q2592" s="198" t="str">
        <f t="shared" si="222"/>
        <v>-</v>
      </c>
      <c r="R2592" s="181" t="str">
        <f t="shared" ca="1" si="221"/>
        <v>TIDAK MCU</v>
      </c>
      <c r="S2592" s="451" t="s">
        <v>11051</v>
      </c>
      <c r="T2592" s="904">
        <v>44666</v>
      </c>
      <c r="U2592" s="887">
        <v>44666</v>
      </c>
      <c r="V2592" s="1330" t="s">
        <v>24</v>
      </c>
      <c r="W2592" s="136" t="s">
        <v>24</v>
      </c>
      <c r="X2592" s="200"/>
      <c r="Y2592" s="201"/>
      <c r="Z2592" s="202"/>
      <c r="AA2592" s="357" t="s">
        <v>932</v>
      </c>
      <c r="AB2592" s="365" t="s">
        <v>6974</v>
      </c>
      <c r="AC2592" s="216" t="s">
        <v>11343</v>
      </c>
      <c r="AD2592" s="365" t="s">
        <v>6968</v>
      </c>
      <c r="AE2592" s="360" t="s">
        <v>24</v>
      </c>
      <c r="AF2592" s="360" t="s">
        <v>24</v>
      </c>
      <c r="AG2592" s="375" t="s">
        <v>24</v>
      </c>
      <c r="AH2592" s="350"/>
      <c r="AI2592" s="244" t="str">
        <f t="shared" si="224"/>
        <v>PC 200 - PC 1250WA 500, WA 600HITCHI ZX 870HITACHI EX 1200---</v>
      </c>
      <c r="AJ2592" s="209">
        <f t="shared" si="223"/>
        <v>42819</v>
      </c>
      <c r="AK2592" s="1311" t="s">
        <v>24</v>
      </c>
      <c r="AL2592" s="742">
        <v>43780</v>
      </c>
      <c r="AM2592" s="230"/>
      <c r="AN2592" s="232"/>
      <c r="AO2592" s="232"/>
      <c r="AP2592" s="230"/>
      <c r="AQ2592" s="1231" t="s">
        <v>3094</v>
      </c>
      <c r="AR2592" s="230"/>
      <c r="AS2592" s="230"/>
      <c r="AT2592" s="230"/>
      <c r="AU2592" s="230"/>
      <c r="AV2592" s="177"/>
      <c r="AW2592" s="177"/>
      <c r="AX2592" s="177"/>
      <c r="AY2592" s="177"/>
      <c r="AZ2592" s="177"/>
    </row>
    <row r="2593" spans="2:52" ht="15" customHeight="1">
      <c r="B2593" s="1310">
        <v>2587</v>
      </c>
      <c r="C2593" s="745" t="s">
        <v>3889</v>
      </c>
      <c r="D2593" s="1431" t="s">
        <v>221</v>
      </c>
      <c r="E2593" s="531" t="s">
        <v>222</v>
      </c>
      <c r="F2593" s="509" t="s">
        <v>3948</v>
      </c>
      <c r="G2593" s="509" t="s">
        <v>129</v>
      </c>
      <c r="H2593" s="929" t="s">
        <v>24</v>
      </c>
      <c r="I2593" s="750" t="s">
        <v>24</v>
      </c>
      <c r="J2593" s="1314" t="str">
        <f t="shared" ca="1" si="220"/>
        <v>-</v>
      </c>
      <c r="K2593" s="176" t="s">
        <v>24</v>
      </c>
      <c r="L2593" s="170" t="s">
        <v>24</v>
      </c>
      <c r="M2593" s="173" t="s">
        <v>24</v>
      </c>
      <c r="N2593" s="532">
        <v>42991</v>
      </c>
      <c r="O2593" s="1330" t="s">
        <v>24</v>
      </c>
      <c r="P2593" s="472" t="s">
        <v>24</v>
      </c>
      <c r="Q2593" s="198" t="str">
        <f t="shared" si="222"/>
        <v>-</v>
      </c>
      <c r="R2593" s="181" t="str">
        <f t="shared" ca="1" si="221"/>
        <v>TIDAK MCU</v>
      </c>
      <c r="S2593" s="1319" t="s">
        <v>24</v>
      </c>
      <c r="T2593" s="1330">
        <v>44196</v>
      </c>
      <c r="U2593" s="1329" t="s">
        <v>24</v>
      </c>
      <c r="V2593" s="1330" t="s">
        <v>24</v>
      </c>
      <c r="W2593" s="136" t="s">
        <v>24</v>
      </c>
      <c r="X2593" s="714"/>
      <c r="Y2593" s="201"/>
      <c r="Z2593" s="202"/>
      <c r="AA2593" s="356" t="s">
        <v>24</v>
      </c>
      <c r="AB2593" s="360"/>
      <c r="AC2593" s="360"/>
      <c r="AD2593" s="360"/>
      <c r="AE2593" s="360"/>
      <c r="AF2593" s="360"/>
      <c r="AG2593" s="375"/>
      <c r="AH2593" s="350"/>
      <c r="AI2593" s="244" t="str">
        <f t="shared" si="224"/>
        <v>-</v>
      </c>
      <c r="AJ2593" s="1315">
        <f t="shared" si="223"/>
        <v>42991</v>
      </c>
      <c r="AK2593" s="472" t="s">
        <v>24</v>
      </c>
      <c r="AL2593" s="670" t="s">
        <v>4211</v>
      </c>
      <c r="AM2593" s="230"/>
      <c r="AN2593" s="232"/>
      <c r="AO2593" s="232"/>
      <c r="AP2593" s="230"/>
      <c r="AQ2593" s="1231" t="s">
        <v>3094</v>
      </c>
      <c r="AR2593" s="230"/>
      <c r="AS2593" s="230"/>
      <c r="AT2593" s="230"/>
      <c r="AU2593" s="230"/>
      <c r="AV2593" s="885"/>
      <c r="AW2593" s="885"/>
      <c r="AX2593" s="885"/>
      <c r="AY2593" s="885"/>
      <c r="AZ2593" s="885"/>
    </row>
    <row r="2594" spans="2:52" ht="15" customHeight="1">
      <c r="B2594" s="1310">
        <v>2588</v>
      </c>
      <c r="C2594" s="548" t="s">
        <v>3890</v>
      </c>
      <c r="D2594" s="757" t="s">
        <v>337</v>
      </c>
      <c r="E2594" s="531" t="s">
        <v>222</v>
      </c>
      <c r="F2594" s="509" t="s">
        <v>3891</v>
      </c>
      <c r="G2594" s="509" t="s">
        <v>129</v>
      </c>
      <c r="H2594" s="1369" t="s">
        <v>3892</v>
      </c>
      <c r="I2594" s="1454">
        <v>35173</v>
      </c>
      <c r="J2594" s="903">
        <f t="shared" ca="1" si="220"/>
        <v>26</v>
      </c>
      <c r="K2594" s="176" t="s">
        <v>24</v>
      </c>
      <c r="L2594" s="170" t="s">
        <v>24</v>
      </c>
      <c r="M2594" s="173" t="s">
        <v>24</v>
      </c>
      <c r="N2594" s="532">
        <v>39345</v>
      </c>
      <c r="O2594" s="1330" t="s">
        <v>24</v>
      </c>
      <c r="P2594" s="472" t="s">
        <v>24</v>
      </c>
      <c r="Q2594" s="198" t="str">
        <f t="shared" si="222"/>
        <v>-</v>
      </c>
      <c r="R2594" s="181" t="str">
        <f t="shared" ca="1" si="221"/>
        <v>TIDAK MCU</v>
      </c>
      <c r="S2594" s="1319" t="s">
        <v>24</v>
      </c>
      <c r="T2594" s="904">
        <v>44304</v>
      </c>
      <c r="U2594" s="1329" t="s">
        <v>24</v>
      </c>
      <c r="V2594" s="1330" t="s">
        <v>24</v>
      </c>
      <c r="W2594" s="136" t="s">
        <v>24</v>
      </c>
      <c r="X2594" s="200"/>
      <c r="Y2594" s="201"/>
      <c r="Z2594" s="202"/>
      <c r="AA2594" s="356" t="s">
        <v>24</v>
      </c>
      <c r="AB2594" s="360"/>
      <c r="AC2594" s="360"/>
      <c r="AD2594" s="360"/>
      <c r="AE2594" s="360"/>
      <c r="AF2594" s="360"/>
      <c r="AG2594" s="375"/>
      <c r="AH2594" s="350"/>
      <c r="AI2594" s="244" t="str">
        <f t="shared" si="224"/>
        <v>-</v>
      </c>
      <c r="AJ2594" s="1307">
        <f t="shared" si="223"/>
        <v>39345</v>
      </c>
      <c r="AK2594" s="1330" t="s">
        <v>24</v>
      </c>
      <c r="AL2594" s="670" t="s">
        <v>24</v>
      </c>
      <c r="AM2594" s="230"/>
      <c r="AN2594" s="232"/>
      <c r="AO2594" s="232"/>
      <c r="AP2594" s="230"/>
      <c r="AQ2594" s="1231" t="s">
        <v>3094</v>
      </c>
      <c r="AR2594" s="230"/>
      <c r="AS2594" s="230"/>
      <c r="AT2594" s="230"/>
      <c r="AU2594" s="230"/>
      <c r="AV2594" s="885"/>
      <c r="AW2594" s="885"/>
      <c r="AX2594" s="885"/>
      <c r="AY2594" s="885"/>
      <c r="AZ2594" s="177"/>
    </row>
    <row r="2595" spans="2:52" ht="15" customHeight="1">
      <c r="B2595" s="1310">
        <v>2589</v>
      </c>
      <c r="C2595" s="879" t="s">
        <v>3893</v>
      </c>
      <c r="D2595" s="1431" t="s">
        <v>230</v>
      </c>
      <c r="E2595" s="531" t="s">
        <v>222</v>
      </c>
      <c r="F2595" s="509" t="s">
        <v>3894</v>
      </c>
      <c r="G2595" s="509" t="s">
        <v>129</v>
      </c>
      <c r="H2595" s="1369" t="s">
        <v>11467</v>
      </c>
      <c r="I2595" s="1448">
        <v>31474</v>
      </c>
      <c r="J2595" s="231">
        <f t="shared" ca="1" si="220"/>
        <v>36</v>
      </c>
      <c r="K2595" s="1812" t="s">
        <v>493</v>
      </c>
      <c r="L2595" s="1463">
        <v>860317231195</v>
      </c>
      <c r="M2595" s="1448">
        <v>44623</v>
      </c>
      <c r="N2595" s="579">
        <v>43066</v>
      </c>
      <c r="O2595" s="1311" t="s">
        <v>24</v>
      </c>
      <c r="P2595" s="472" t="s">
        <v>24</v>
      </c>
      <c r="Q2595" s="198" t="str">
        <f t="shared" si="222"/>
        <v>-</v>
      </c>
      <c r="R2595" s="181" t="str">
        <f t="shared" ca="1" si="221"/>
        <v>TIDAK MCU</v>
      </c>
      <c r="S2595" s="1319" t="s">
        <v>4139</v>
      </c>
      <c r="T2595" s="904">
        <v>44623</v>
      </c>
      <c r="U2595" s="1330">
        <v>44623</v>
      </c>
      <c r="V2595" s="1330" t="s">
        <v>24</v>
      </c>
      <c r="W2595" s="136" t="s">
        <v>24</v>
      </c>
      <c r="X2595" s="200"/>
      <c r="Y2595" s="201"/>
      <c r="Z2595" s="202"/>
      <c r="AA2595" s="357" t="s">
        <v>3077</v>
      </c>
      <c r="AB2595" s="360" t="s">
        <v>24</v>
      </c>
      <c r="AC2595" s="360"/>
      <c r="AD2595" s="360"/>
      <c r="AE2595" s="360"/>
      <c r="AF2595" s="360"/>
      <c r="AG2595" s="375"/>
      <c r="AH2595" s="350"/>
      <c r="AI2595" s="244" t="str">
        <f t="shared" si="224"/>
        <v>HINO 285 JD/TI-</v>
      </c>
      <c r="AJ2595" s="1307">
        <f t="shared" si="223"/>
        <v>43066</v>
      </c>
      <c r="AK2595" s="472">
        <v>43769</v>
      </c>
      <c r="AL2595" s="670">
        <v>43769</v>
      </c>
      <c r="AM2595" s="230"/>
      <c r="AN2595" s="232"/>
      <c r="AO2595" s="232"/>
      <c r="AP2595" s="230"/>
      <c r="AQ2595" s="1231" t="s">
        <v>3094</v>
      </c>
      <c r="AR2595" s="230"/>
      <c r="AS2595" s="230"/>
      <c r="AT2595" s="230"/>
      <c r="AU2595" s="230"/>
      <c r="AV2595" s="177"/>
      <c r="AW2595" s="177"/>
      <c r="AX2595" s="177"/>
      <c r="AY2595" s="177"/>
      <c r="AZ2595" s="177"/>
    </row>
    <row r="2596" spans="2:52" ht="15" customHeight="1">
      <c r="B2596" s="1310">
        <v>2590</v>
      </c>
      <c r="C2596" s="548" t="s">
        <v>3895</v>
      </c>
      <c r="D2596" s="757" t="s">
        <v>337</v>
      </c>
      <c r="E2596" s="531" t="s">
        <v>222</v>
      </c>
      <c r="F2596" s="509" t="s">
        <v>3896</v>
      </c>
      <c r="G2596" s="509" t="s">
        <v>129</v>
      </c>
      <c r="H2596" s="1369" t="s">
        <v>3897</v>
      </c>
      <c r="I2596" s="1454">
        <v>31955</v>
      </c>
      <c r="J2596" s="231">
        <f t="shared" ca="1" si="220"/>
        <v>35</v>
      </c>
      <c r="K2596" s="176" t="s">
        <v>24</v>
      </c>
      <c r="L2596" s="170" t="s">
        <v>24</v>
      </c>
      <c r="M2596" s="173" t="s">
        <v>24</v>
      </c>
      <c r="N2596" s="532">
        <v>43033</v>
      </c>
      <c r="O2596" s="1330">
        <v>43357</v>
      </c>
      <c r="P2596" s="472" t="s">
        <v>24</v>
      </c>
      <c r="Q2596" s="198">
        <f t="shared" si="222"/>
        <v>43722</v>
      </c>
      <c r="R2596" s="181" t="str">
        <f t="shared" ca="1" si="221"/>
        <v>EXPIRED</v>
      </c>
      <c r="S2596" s="1319" t="s">
        <v>24</v>
      </c>
      <c r="T2596" s="904">
        <v>44374</v>
      </c>
      <c r="U2596" s="1329" t="s">
        <v>1497</v>
      </c>
      <c r="V2596" s="904" t="s">
        <v>24</v>
      </c>
      <c r="W2596" s="136" t="s">
        <v>24</v>
      </c>
      <c r="X2596" s="200"/>
      <c r="Y2596" s="201"/>
      <c r="Z2596" s="202"/>
      <c r="AA2596" s="1319"/>
      <c r="AB2596" s="360"/>
      <c r="AC2596" s="360"/>
      <c r="AD2596" s="360"/>
      <c r="AE2596" s="360"/>
      <c r="AF2596" s="360"/>
      <c r="AG2596" s="375"/>
      <c r="AH2596" s="350"/>
      <c r="AI2596" s="244" t="str">
        <f t="shared" si="224"/>
        <v/>
      </c>
      <c r="AJ2596" s="1315">
        <f t="shared" si="223"/>
        <v>43033</v>
      </c>
      <c r="AK2596" s="472" t="s">
        <v>24</v>
      </c>
      <c r="AL2596" s="670" t="s">
        <v>4212</v>
      </c>
      <c r="AM2596" s="230"/>
      <c r="AN2596" s="232"/>
      <c r="AO2596" s="232"/>
      <c r="AP2596" s="230"/>
      <c r="AQ2596" s="1231" t="s">
        <v>3094</v>
      </c>
      <c r="AR2596" s="230"/>
      <c r="AS2596" s="230"/>
      <c r="AT2596" s="230"/>
      <c r="AU2596" s="230"/>
      <c r="AV2596" s="177"/>
      <c r="AW2596" s="177"/>
      <c r="AX2596" s="177"/>
      <c r="AY2596" s="177"/>
      <c r="AZ2596" s="177"/>
    </row>
    <row r="2597" spans="2:52" ht="15" customHeight="1">
      <c r="B2597" s="1310">
        <v>2591</v>
      </c>
      <c r="C2597" s="548" t="s">
        <v>10512</v>
      </c>
      <c r="D2597" s="591" t="s">
        <v>230</v>
      </c>
      <c r="E2597" s="557" t="s">
        <v>4222</v>
      </c>
      <c r="F2597" s="1314" t="s">
        <v>10513</v>
      </c>
      <c r="G2597" s="509" t="s">
        <v>102</v>
      </c>
      <c r="H2597" s="570" t="s">
        <v>24</v>
      </c>
      <c r="I2597" s="735">
        <v>35155</v>
      </c>
      <c r="J2597" s="231">
        <f t="shared" ca="1" si="220"/>
        <v>26</v>
      </c>
      <c r="K2597" s="176" t="s">
        <v>24</v>
      </c>
      <c r="L2597" s="170" t="s">
        <v>24</v>
      </c>
      <c r="M2597" s="173" t="s">
        <v>24</v>
      </c>
      <c r="N2597" s="579">
        <v>43442</v>
      </c>
      <c r="O2597" s="1311" t="s">
        <v>24</v>
      </c>
      <c r="P2597" s="1311" t="s">
        <v>24</v>
      </c>
      <c r="Q2597" s="198" t="str">
        <f t="shared" si="222"/>
        <v>-</v>
      </c>
      <c r="R2597" s="181" t="str">
        <f t="shared" ca="1" si="221"/>
        <v>TIDAK MCU</v>
      </c>
      <c r="S2597" s="451" t="s">
        <v>11151</v>
      </c>
      <c r="T2597" s="1330">
        <v>44651</v>
      </c>
      <c r="U2597" s="1329">
        <v>44651</v>
      </c>
      <c r="V2597" s="1330" t="s">
        <v>24</v>
      </c>
      <c r="W2597" s="136" t="s">
        <v>24</v>
      </c>
      <c r="X2597" s="200"/>
      <c r="Y2597" s="201"/>
      <c r="Z2597" s="202"/>
      <c r="AA2597" s="357" t="s">
        <v>926</v>
      </c>
      <c r="AB2597" s="360" t="s">
        <v>24</v>
      </c>
      <c r="AC2597" s="360" t="s">
        <v>24</v>
      </c>
      <c r="AD2597" s="360" t="s">
        <v>24</v>
      </c>
      <c r="AE2597" s="360" t="s">
        <v>24</v>
      </c>
      <c r="AF2597" s="360" t="s">
        <v>24</v>
      </c>
      <c r="AG2597" s="375" t="s">
        <v>24</v>
      </c>
      <c r="AH2597" s="350"/>
      <c r="AI2597" s="244" t="str">
        <f t="shared" si="224"/>
        <v>HD 465, HD 785------</v>
      </c>
      <c r="AJ2597" s="209">
        <f t="shared" si="223"/>
        <v>43442</v>
      </c>
      <c r="AK2597" s="1311">
        <v>43977</v>
      </c>
      <c r="AL2597" s="742">
        <v>43449</v>
      </c>
      <c r="AM2597" s="230"/>
      <c r="AN2597" s="232"/>
      <c r="AO2597" s="232"/>
      <c r="AP2597" s="230"/>
      <c r="AQ2597" s="1231" t="s">
        <v>3094</v>
      </c>
      <c r="AR2597" s="230"/>
      <c r="AS2597" s="230"/>
      <c r="AT2597" s="230"/>
      <c r="AU2597" s="230"/>
      <c r="AV2597" s="885"/>
      <c r="AW2597" s="885"/>
      <c r="AX2597" s="885"/>
      <c r="AY2597" s="885"/>
      <c r="AZ2597" s="177"/>
    </row>
    <row r="2598" spans="2:52" ht="15" customHeight="1">
      <c r="B2598" s="1310">
        <v>2592</v>
      </c>
      <c r="C2598" s="879" t="s">
        <v>3901</v>
      </c>
      <c r="D2598" s="757" t="s">
        <v>1724</v>
      </c>
      <c r="E2598" s="531" t="s">
        <v>222</v>
      </c>
      <c r="F2598" s="509" t="s">
        <v>3902</v>
      </c>
      <c r="G2598" s="509" t="s">
        <v>129</v>
      </c>
      <c r="H2598" s="542" t="s">
        <v>3903</v>
      </c>
      <c r="I2598" s="1448">
        <v>35979</v>
      </c>
      <c r="J2598" s="903">
        <f t="shared" ca="1" si="220"/>
        <v>23</v>
      </c>
      <c r="K2598" s="315" t="s">
        <v>24</v>
      </c>
      <c r="L2598" s="325" t="s">
        <v>24</v>
      </c>
      <c r="M2598" s="335" t="s">
        <v>24</v>
      </c>
      <c r="N2598" s="579" t="s">
        <v>24</v>
      </c>
      <c r="O2598" s="1311"/>
      <c r="P2598" s="472" t="s">
        <v>24</v>
      </c>
      <c r="Q2598" s="198" t="str">
        <f t="shared" si="222"/>
        <v>-</v>
      </c>
      <c r="R2598" s="181" t="str">
        <f t="shared" ca="1" si="221"/>
        <v>TIDAK MCU</v>
      </c>
      <c r="S2598" s="1319" t="s">
        <v>24</v>
      </c>
      <c r="T2598" s="904">
        <v>44380</v>
      </c>
      <c r="U2598" s="212" t="s">
        <v>24</v>
      </c>
      <c r="V2598" s="904" t="s">
        <v>24</v>
      </c>
      <c r="W2598" s="136" t="s">
        <v>24</v>
      </c>
      <c r="X2598" s="200"/>
      <c r="Y2598" s="201"/>
      <c r="Z2598" s="202"/>
      <c r="AA2598" s="356" t="s">
        <v>24</v>
      </c>
      <c r="AB2598" s="360"/>
      <c r="AC2598" s="360"/>
      <c r="AD2598" s="360"/>
      <c r="AE2598" s="360"/>
      <c r="AF2598" s="360"/>
      <c r="AG2598" s="375"/>
      <c r="AH2598" s="350"/>
      <c r="AI2598" s="244" t="str">
        <f t="shared" si="224"/>
        <v>-</v>
      </c>
      <c r="AJ2598" s="209" t="str">
        <f t="shared" si="223"/>
        <v>-</v>
      </c>
      <c r="AK2598" s="1330" t="s">
        <v>24</v>
      </c>
      <c r="AL2598" s="670" t="s">
        <v>24</v>
      </c>
      <c r="AM2598" s="230"/>
      <c r="AN2598" s="232"/>
      <c r="AO2598" s="232"/>
      <c r="AP2598" s="230"/>
      <c r="AQ2598" s="1231" t="s">
        <v>3094</v>
      </c>
      <c r="AR2598" s="230"/>
      <c r="AS2598" s="230"/>
      <c r="AT2598" s="230"/>
      <c r="AU2598" s="230"/>
      <c r="AV2598" s="885"/>
      <c r="AW2598" s="885"/>
      <c r="AX2598" s="885"/>
      <c r="AY2598" s="885"/>
      <c r="AZ2598" s="885"/>
    </row>
    <row r="2599" spans="2:52" ht="15" customHeight="1">
      <c r="B2599" s="1310">
        <v>2593</v>
      </c>
      <c r="C2599" s="745" t="s">
        <v>3904</v>
      </c>
      <c r="D2599" s="1431" t="s">
        <v>221</v>
      </c>
      <c r="E2599" s="531" t="s">
        <v>222</v>
      </c>
      <c r="F2599" s="509" t="s">
        <v>3905</v>
      </c>
      <c r="G2599" s="509" t="s">
        <v>129</v>
      </c>
      <c r="H2599" s="1369" t="s">
        <v>3906</v>
      </c>
      <c r="I2599" s="1454">
        <v>36238</v>
      </c>
      <c r="J2599" s="231">
        <f t="shared" ca="1" si="220"/>
        <v>23</v>
      </c>
      <c r="K2599" s="176" t="s">
        <v>24</v>
      </c>
      <c r="L2599" s="170" t="s">
        <v>24</v>
      </c>
      <c r="M2599" s="173" t="s">
        <v>24</v>
      </c>
      <c r="N2599" s="532">
        <v>43122</v>
      </c>
      <c r="O2599" s="1330" t="s">
        <v>24</v>
      </c>
      <c r="P2599" s="472" t="s">
        <v>497</v>
      </c>
      <c r="Q2599" s="198" t="str">
        <f t="shared" si="222"/>
        <v>-</v>
      </c>
      <c r="R2599" s="181" t="str">
        <f t="shared" ca="1" si="221"/>
        <v>TIDAK MCU</v>
      </c>
      <c r="S2599" s="1319" t="s">
        <v>24</v>
      </c>
      <c r="T2599" s="1330">
        <v>44274</v>
      </c>
      <c r="U2599" s="1329" t="s">
        <v>1497</v>
      </c>
      <c r="V2599" s="904" t="s">
        <v>24</v>
      </c>
      <c r="W2599" s="136" t="s">
        <v>24</v>
      </c>
      <c r="X2599" s="200"/>
      <c r="Y2599" s="201"/>
      <c r="Z2599" s="202"/>
      <c r="AA2599" s="356" t="s">
        <v>24</v>
      </c>
      <c r="AB2599" s="1319"/>
      <c r="AC2599" s="1319"/>
      <c r="AD2599" s="360"/>
      <c r="AE2599" s="360"/>
      <c r="AF2599" s="360"/>
      <c r="AG2599" s="375"/>
      <c r="AH2599" s="350"/>
      <c r="AI2599" s="244" t="str">
        <f t="shared" si="224"/>
        <v>-</v>
      </c>
      <c r="AJ2599" s="1307">
        <f t="shared" si="223"/>
        <v>43122</v>
      </c>
      <c r="AK2599" s="472" t="s">
        <v>24</v>
      </c>
      <c r="AL2599" s="670" t="s">
        <v>4214</v>
      </c>
      <c r="AM2599" s="230"/>
      <c r="AN2599" s="232"/>
      <c r="AO2599" s="232"/>
      <c r="AP2599" s="230"/>
      <c r="AQ2599" s="462" t="s">
        <v>3094</v>
      </c>
      <c r="AR2599" s="230"/>
      <c r="AS2599" s="230"/>
      <c r="AT2599" s="230"/>
      <c r="AU2599" s="230"/>
      <c r="AV2599" s="885"/>
      <c r="AW2599" s="885"/>
      <c r="AX2599" s="885"/>
      <c r="AY2599" s="885"/>
      <c r="AZ2599" s="177"/>
    </row>
    <row r="2600" spans="2:52" ht="15" customHeight="1">
      <c r="B2600" s="1310">
        <v>2594</v>
      </c>
      <c r="C2600" s="548" t="s">
        <v>3907</v>
      </c>
      <c r="D2600" s="757" t="s">
        <v>3842</v>
      </c>
      <c r="E2600" s="557" t="s">
        <v>222</v>
      </c>
      <c r="F2600" s="509" t="s">
        <v>3908</v>
      </c>
      <c r="G2600" s="509" t="s">
        <v>129</v>
      </c>
      <c r="H2600" s="1369" t="s">
        <v>3909</v>
      </c>
      <c r="I2600" s="1454">
        <v>34072</v>
      </c>
      <c r="J2600" s="1314">
        <f t="shared" ref="J2600:J2663" ca="1" si="225">IF(OR(I2600="",I2600="-"),"-",ROUND((NOW()-I2600)/356,0))</f>
        <v>29</v>
      </c>
      <c r="K2600" s="315" t="s">
        <v>24</v>
      </c>
      <c r="L2600" s="325" t="s">
        <v>24</v>
      </c>
      <c r="M2600" s="335" t="s">
        <v>24</v>
      </c>
      <c r="N2600" s="532">
        <v>43160</v>
      </c>
      <c r="O2600" s="1330">
        <v>43509</v>
      </c>
      <c r="P2600" s="472" t="s">
        <v>498</v>
      </c>
      <c r="Q2600" s="198">
        <f t="shared" si="222"/>
        <v>43874</v>
      </c>
      <c r="R2600" s="181" t="str">
        <f t="shared" ca="1" si="221"/>
        <v>EXPIRED</v>
      </c>
      <c r="S2600" s="1319" t="s">
        <v>24</v>
      </c>
      <c r="T2600" s="1330">
        <v>44299</v>
      </c>
      <c r="U2600" s="443" t="s">
        <v>24</v>
      </c>
      <c r="V2600" s="1330" t="s">
        <v>24</v>
      </c>
      <c r="W2600" s="1311" t="s">
        <v>24</v>
      </c>
      <c r="X2600" s="200"/>
      <c r="Y2600" s="201"/>
      <c r="Z2600" s="202"/>
      <c r="AA2600" s="358" t="s">
        <v>24</v>
      </c>
      <c r="AB2600" s="360"/>
      <c r="AC2600" s="360"/>
      <c r="AD2600" s="360"/>
      <c r="AE2600" s="360"/>
      <c r="AF2600" s="360"/>
      <c r="AG2600" s="375"/>
      <c r="AH2600" s="1239"/>
      <c r="AI2600" s="244" t="str">
        <f t="shared" si="224"/>
        <v>-</v>
      </c>
      <c r="AJ2600" s="1315">
        <f t="shared" si="223"/>
        <v>43160</v>
      </c>
      <c r="AK2600" s="217" t="s">
        <v>24</v>
      </c>
      <c r="AL2600" s="614" t="s">
        <v>24</v>
      </c>
      <c r="AM2600" s="230"/>
      <c r="AN2600" s="232"/>
      <c r="AO2600" s="232"/>
      <c r="AP2600" s="230"/>
      <c r="AQ2600" s="1231" t="s">
        <v>3094</v>
      </c>
      <c r="AR2600" s="230"/>
      <c r="AS2600" s="230"/>
      <c r="AT2600" s="230"/>
      <c r="AU2600" s="230"/>
      <c r="AV2600" s="885"/>
      <c r="AW2600" s="885"/>
      <c r="AX2600" s="885"/>
      <c r="AY2600" s="885"/>
      <c r="AZ2600" s="177"/>
    </row>
    <row r="2601" spans="2:52" ht="15" customHeight="1">
      <c r="B2601" s="1310">
        <v>2595</v>
      </c>
      <c r="C2601" s="745" t="s">
        <v>1981</v>
      </c>
      <c r="D2601" s="757" t="s">
        <v>257</v>
      </c>
      <c r="E2601" s="531" t="s">
        <v>222</v>
      </c>
      <c r="F2601" s="509" t="s">
        <v>3910</v>
      </c>
      <c r="G2601" s="509" t="s">
        <v>129</v>
      </c>
      <c r="H2601" s="1369" t="s">
        <v>3911</v>
      </c>
      <c r="I2601" s="1448">
        <v>29588</v>
      </c>
      <c r="J2601" s="231">
        <f t="shared" ca="1" si="225"/>
        <v>41</v>
      </c>
      <c r="K2601" s="1431" t="s">
        <v>493</v>
      </c>
      <c r="L2601" s="1463">
        <v>810114450032</v>
      </c>
      <c r="M2601" s="1448">
        <v>44563</v>
      </c>
      <c r="N2601" s="532">
        <v>43005</v>
      </c>
      <c r="O2601" s="1330">
        <v>42750</v>
      </c>
      <c r="P2601" s="472" t="s">
        <v>24</v>
      </c>
      <c r="Q2601" s="198">
        <f t="shared" si="222"/>
        <v>43115</v>
      </c>
      <c r="R2601" s="181" t="str">
        <f t="shared" ca="1" si="221"/>
        <v>EXPIRED</v>
      </c>
      <c r="S2601" s="1319" t="s">
        <v>4140</v>
      </c>
      <c r="T2601" s="904">
        <v>44563</v>
      </c>
      <c r="U2601" s="443">
        <v>44563</v>
      </c>
      <c r="V2601" s="1330" t="s">
        <v>24</v>
      </c>
      <c r="W2601" s="136" t="s">
        <v>24</v>
      </c>
      <c r="X2601" s="200"/>
      <c r="Y2601" s="201"/>
      <c r="Z2601" s="202"/>
      <c r="AA2601" s="356" t="s">
        <v>587</v>
      </c>
      <c r="AB2601" s="365" t="s">
        <v>4178</v>
      </c>
      <c r="AC2601" s="360"/>
      <c r="AD2601" s="360"/>
      <c r="AE2601" s="360"/>
      <c r="AF2601" s="360"/>
      <c r="AG2601" s="375"/>
      <c r="AH2601" s="1239"/>
      <c r="AI2601" s="244" t="str">
        <f t="shared" si="224"/>
        <v xml:space="preserve">LV, ELFMAINHAULL </v>
      </c>
      <c r="AJ2601" s="1307">
        <f t="shared" si="223"/>
        <v>43005</v>
      </c>
      <c r="AK2601" s="592">
        <v>43551</v>
      </c>
      <c r="AL2601" s="614">
        <v>43552</v>
      </c>
      <c r="AM2601" s="230"/>
      <c r="AN2601" s="232"/>
      <c r="AO2601" s="232"/>
      <c r="AP2601" s="230"/>
      <c r="AQ2601" s="1231" t="s">
        <v>3094</v>
      </c>
      <c r="AR2601" s="230"/>
      <c r="AS2601" s="230"/>
      <c r="AT2601" s="230"/>
      <c r="AU2601" s="230"/>
      <c r="AV2601" s="177"/>
      <c r="AW2601" s="177"/>
      <c r="AX2601" s="177"/>
      <c r="AY2601" s="177"/>
      <c r="AZ2601" s="177"/>
    </row>
    <row r="2602" spans="2:52" ht="15" customHeight="1">
      <c r="B2602" s="1310">
        <v>2596</v>
      </c>
      <c r="C2602" s="548" t="s">
        <v>3912</v>
      </c>
      <c r="D2602" s="757" t="s">
        <v>257</v>
      </c>
      <c r="E2602" s="557" t="s">
        <v>222</v>
      </c>
      <c r="F2602" s="509" t="s">
        <v>3913</v>
      </c>
      <c r="G2602" s="509" t="s">
        <v>129</v>
      </c>
      <c r="H2602" s="1369" t="s">
        <v>3914</v>
      </c>
      <c r="I2602" s="1448">
        <v>29048</v>
      </c>
      <c r="J2602" s="903">
        <f t="shared" ca="1" si="225"/>
        <v>43</v>
      </c>
      <c r="K2602" s="1431" t="s">
        <v>83</v>
      </c>
      <c r="L2602" s="1463">
        <v>790714431758</v>
      </c>
      <c r="M2602" s="1448">
        <v>44754</v>
      </c>
      <c r="N2602" s="532">
        <v>43087</v>
      </c>
      <c r="O2602" s="1330">
        <v>43433</v>
      </c>
      <c r="P2602" s="472" t="s">
        <v>24</v>
      </c>
      <c r="Q2602" s="198">
        <f t="shared" si="222"/>
        <v>43798</v>
      </c>
      <c r="R2602" s="181" t="str">
        <f t="shared" ca="1" si="221"/>
        <v>EXPIRED</v>
      </c>
      <c r="S2602" s="1319" t="s">
        <v>4141</v>
      </c>
      <c r="T2602" s="904">
        <v>44389</v>
      </c>
      <c r="U2602" s="1329">
        <v>44389</v>
      </c>
      <c r="V2602" s="904" t="s">
        <v>24</v>
      </c>
      <c r="W2602" s="136" t="s">
        <v>24</v>
      </c>
      <c r="X2602" s="200"/>
      <c r="Y2602" s="201"/>
      <c r="Z2602" s="202"/>
      <c r="AA2602" s="356" t="s">
        <v>587</v>
      </c>
      <c r="AB2602" s="360"/>
      <c r="AC2602" s="360"/>
      <c r="AD2602" s="360"/>
      <c r="AE2602" s="360"/>
      <c r="AF2602" s="360"/>
      <c r="AG2602" s="375"/>
      <c r="AH2602" s="350"/>
      <c r="AI2602" s="244" t="str">
        <f t="shared" si="224"/>
        <v>LV, ELF</v>
      </c>
      <c r="AJ2602" s="209">
        <f t="shared" si="223"/>
        <v>43087</v>
      </c>
      <c r="AK2602" s="472">
        <v>44028</v>
      </c>
      <c r="AL2602" s="670">
        <v>43444</v>
      </c>
      <c r="AM2602" s="230"/>
      <c r="AN2602" s="232"/>
      <c r="AO2602" s="232"/>
      <c r="AP2602" s="230"/>
      <c r="AQ2602" s="1231" t="s">
        <v>3094</v>
      </c>
      <c r="AR2602" s="230"/>
      <c r="AS2602" s="230"/>
      <c r="AT2602" s="230"/>
      <c r="AU2602" s="230"/>
      <c r="AV2602" s="885"/>
      <c r="AW2602" s="885"/>
      <c r="AX2602" s="885"/>
      <c r="AY2602" s="885"/>
      <c r="AZ2602" s="177"/>
    </row>
    <row r="2603" spans="2:52" ht="15" customHeight="1">
      <c r="B2603" s="1310">
        <v>2597</v>
      </c>
      <c r="C2603" s="745" t="s">
        <v>3915</v>
      </c>
      <c r="D2603" s="757" t="s">
        <v>257</v>
      </c>
      <c r="E2603" s="531" t="s">
        <v>222</v>
      </c>
      <c r="F2603" s="509" t="s">
        <v>3916</v>
      </c>
      <c r="G2603" s="509" t="s">
        <v>129</v>
      </c>
      <c r="H2603" s="1369" t="s">
        <v>3917</v>
      </c>
      <c r="I2603" s="1454">
        <v>25532</v>
      </c>
      <c r="J2603" s="903">
        <f t="shared" ca="1" si="225"/>
        <v>53</v>
      </c>
      <c r="K2603" s="543" t="s">
        <v>494</v>
      </c>
      <c r="L2603" s="544">
        <v>691117230117</v>
      </c>
      <c r="M2603" s="752" t="s">
        <v>3918</v>
      </c>
      <c r="N2603" s="532">
        <v>43172</v>
      </c>
      <c r="O2603" s="1330">
        <v>43532</v>
      </c>
      <c r="P2603" s="472" t="s">
        <v>497</v>
      </c>
      <c r="Q2603" s="198">
        <f t="shared" si="222"/>
        <v>43897</v>
      </c>
      <c r="R2603" s="181" t="str">
        <f t="shared" ca="1" si="221"/>
        <v>EXPIRED</v>
      </c>
      <c r="S2603" s="1319" t="s">
        <v>4142</v>
      </c>
      <c r="T2603" s="904">
        <v>44525</v>
      </c>
      <c r="U2603" s="1329">
        <v>44525</v>
      </c>
      <c r="V2603" s="904" t="s">
        <v>24</v>
      </c>
      <c r="W2603" s="136" t="s">
        <v>24</v>
      </c>
      <c r="X2603" s="200"/>
      <c r="Y2603" s="201"/>
      <c r="Z2603" s="202"/>
      <c r="AA2603" s="356" t="s">
        <v>587</v>
      </c>
      <c r="AB2603" s="365" t="s">
        <v>4179</v>
      </c>
      <c r="AC2603" s="360"/>
      <c r="AD2603" s="360"/>
      <c r="AE2603" s="360"/>
      <c r="AF2603" s="360"/>
      <c r="AG2603" s="375"/>
      <c r="AH2603" s="350"/>
      <c r="AI2603" s="244" t="str">
        <f t="shared" si="224"/>
        <v xml:space="preserve">LV, ELFMANHAULL </v>
      </c>
      <c r="AJ2603" s="1307">
        <f t="shared" si="223"/>
        <v>43172</v>
      </c>
      <c r="AK2603" s="472" t="s">
        <v>24</v>
      </c>
      <c r="AL2603" s="670" t="s">
        <v>4215</v>
      </c>
      <c r="AM2603" s="230"/>
      <c r="AN2603" s="232"/>
      <c r="AO2603" s="232"/>
      <c r="AP2603" s="230"/>
      <c r="AQ2603" s="180"/>
      <c r="AR2603" s="230"/>
      <c r="AS2603" s="230"/>
      <c r="AT2603" s="230"/>
      <c r="AU2603" s="230"/>
      <c r="AV2603" s="885"/>
      <c r="AW2603" s="885"/>
      <c r="AX2603" s="885"/>
      <c r="AY2603" s="885"/>
      <c r="AZ2603" s="177"/>
    </row>
    <row r="2604" spans="2:52" ht="15" customHeight="1">
      <c r="B2604" s="1310">
        <v>2598</v>
      </c>
      <c r="C2604" s="745" t="s">
        <v>3919</v>
      </c>
      <c r="D2604" s="1431" t="s">
        <v>230</v>
      </c>
      <c r="E2604" s="531" t="s">
        <v>222</v>
      </c>
      <c r="F2604" s="509" t="s">
        <v>3920</v>
      </c>
      <c r="G2604" s="509" t="s">
        <v>129</v>
      </c>
      <c r="H2604" s="542" t="s">
        <v>3921</v>
      </c>
      <c r="I2604" s="1448">
        <v>27109</v>
      </c>
      <c r="J2604" s="1314">
        <f t="shared" ca="1" si="225"/>
        <v>48</v>
      </c>
      <c r="K2604" s="543" t="s">
        <v>493</v>
      </c>
      <c r="L2604" s="544">
        <v>760614330716</v>
      </c>
      <c r="M2604" s="752">
        <v>44008</v>
      </c>
      <c r="N2604" s="532">
        <v>43491</v>
      </c>
      <c r="O2604" s="1330">
        <v>43814</v>
      </c>
      <c r="P2604" s="472" t="s">
        <v>874</v>
      </c>
      <c r="Q2604" s="198">
        <f t="shared" si="222"/>
        <v>44179</v>
      </c>
      <c r="R2604" s="181" t="str">
        <f t="shared" ca="1" si="221"/>
        <v>EXPIRED</v>
      </c>
      <c r="S2604" s="1319" t="s">
        <v>4143</v>
      </c>
      <c r="T2604" s="1330">
        <v>44276</v>
      </c>
      <c r="U2604" s="1329">
        <v>44276</v>
      </c>
      <c r="V2604" s="1330" t="s">
        <v>24</v>
      </c>
      <c r="W2604" s="1311" t="s">
        <v>24</v>
      </c>
      <c r="X2604" s="200"/>
      <c r="Y2604" s="201"/>
      <c r="Z2604" s="202"/>
      <c r="AA2604" s="357" t="s">
        <v>3077</v>
      </c>
      <c r="AB2604" s="360"/>
      <c r="AC2604" s="360"/>
      <c r="AD2604" s="360"/>
      <c r="AE2604" s="360"/>
      <c r="AF2604" s="360"/>
      <c r="AG2604" s="375"/>
      <c r="AH2604" s="350"/>
      <c r="AI2604" s="244" t="str">
        <f t="shared" si="224"/>
        <v>HINO 285 JD/TI</v>
      </c>
      <c r="AJ2604" s="1315">
        <f t="shared" si="223"/>
        <v>43491</v>
      </c>
      <c r="AK2604" s="592">
        <v>43467</v>
      </c>
      <c r="AL2604" s="614">
        <v>43468</v>
      </c>
      <c r="AM2604" s="230"/>
      <c r="AN2604" s="232"/>
      <c r="AO2604" s="232"/>
      <c r="AP2604" s="230"/>
      <c r="AQ2604" s="1231" t="s">
        <v>3094</v>
      </c>
      <c r="AR2604" s="230"/>
      <c r="AS2604" s="230"/>
      <c r="AT2604" s="230"/>
      <c r="AU2604" s="230"/>
      <c r="AV2604" s="885"/>
      <c r="AW2604" s="885"/>
      <c r="AX2604" s="885"/>
      <c r="AY2604" s="885"/>
      <c r="AZ2604" s="177"/>
    </row>
    <row r="2605" spans="2:52" ht="15" customHeight="1">
      <c r="B2605" s="1310">
        <v>2599</v>
      </c>
      <c r="C2605" s="548" t="s">
        <v>3922</v>
      </c>
      <c r="D2605" s="757" t="s">
        <v>230</v>
      </c>
      <c r="E2605" s="557" t="s">
        <v>222</v>
      </c>
      <c r="F2605" s="509" t="s">
        <v>3910</v>
      </c>
      <c r="G2605" s="509" t="s">
        <v>129</v>
      </c>
      <c r="H2605" s="929" t="s">
        <v>24</v>
      </c>
      <c r="I2605" s="1448">
        <v>29344</v>
      </c>
      <c r="J2605" s="1314">
        <f t="shared" ca="1" si="225"/>
        <v>42</v>
      </c>
      <c r="K2605" s="543" t="s">
        <v>493</v>
      </c>
      <c r="L2605" s="544">
        <v>800514340942</v>
      </c>
      <c r="M2605" s="752">
        <v>45049</v>
      </c>
      <c r="N2605" s="532">
        <v>43491</v>
      </c>
      <c r="O2605" s="1330" t="s">
        <v>24</v>
      </c>
      <c r="P2605" s="472" t="s">
        <v>24</v>
      </c>
      <c r="Q2605" s="198" t="str">
        <f t="shared" si="222"/>
        <v>-</v>
      </c>
      <c r="R2605" s="181" t="str">
        <f t="shared" ca="1" si="221"/>
        <v>TIDAK MCU</v>
      </c>
      <c r="S2605" s="1319" t="s">
        <v>4144</v>
      </c>
      <c r="T2605" s="1330">
        <v>44319</v>
      </c>
      <c r="U2605" s="1329">
        <v>44319</v>
      </c>
      <c r="V2605" s="395" t="s">
        <v>24</v>
      </c>
      <c r="W2605" s="136" t="s">
        <v>24</v>
      </c>
      <c r="X2605" s="200"/>
      <c r="Y2605" s="201"/>
      <c r="Z2605" s="202"/>
      <c r="AA2605" s="357" t="s">
        <v>3077</v>
      </c>
      <c r="AB2605" s="360"/>
      <c r="AC2605" s="360"/>
      <c r="AD2605" s="360"/>
      <c r="AE2605" s="360"/>
      <c r="AF2605" s="360"/>
      <c r="AG2605" s="375"/>
      <c r="AH2605" s="350"/>
      <c r="AI2605" s="244" t="str">
        <f t="shared" si="224"/>
        <v>HINO 285 JD/TI</v>
      </c>
      <c r="AJ2605" s="1307">
        <f t="shared" si="223"/>
        <v>43491</v>
      </c>
      <c r="AK2605" s="472">
        <v>43480</v>
      </c>
      <c r="AL2605" s="670">
        <v>43482</v>
      </c>
      <c r="AM2605" s="230"/>
      <c r="AN2605" s="232"/>
      <c r="AO2605" s="232"/>
      <c r="AP2605" s="230"/>
      <c r="AQ2605" s="1231" t="s">
        <v>3094</v>
      </c>
      <c r="AR2605" s="230"/>
      <c r="AS2605" s="230"/>
      <c r="AT2605" s="230"/>
      <c r="AU2605" s="230"/>
      <c r="AV2605" s="177"/>
      <c r="AW2605" s="177"/>
      <c r="AX2605" s="177"/>
      <c r="AY2605" s="177"/>
      <c r="AZ2605" s="177"/>
    </row>
    <row r="2606" spans="2:52" ht="15" customHeight="1">
      <c r="B2606" s="1310">
        <v>2600</v>
      </c>
      <c r="C2606" s="746" t="s">
        <v>3923</v>
      </c>
      <c r="D2606" s="531" t="s">
        <v>272</v>
      </c>
      <c r="E2606" s="531" t="s">
        <v>222</v>
      </c>
      <c r="F2606" s="509" t="s">
        <v>3924</v>
      </c>
      <c r="G2606" s="509" t="s">
        <v>129</v>
      </c>
      <c r="H2606" s="1369" t="s">
        <v>3925</v>
      </c>
      <c r="I2606" s="1448">
        <v>31621</v>
      </c>
      <c r="J2606" s="1314">
        <f t="shared" ca="1" si="225"/>
        <v>36</v>
      </c>
      <c r="K2606" s="1431" t="s">
        <v>494</v>
      </c>
      <c r="L2606" s="1463">
        <v>860714211631</v>
      </c>
      <c r="M2606" s="1448">
        <v>44405</v>
      </c>
      <c r="N2606" s="532">
        <v>43491</v>
      </c>
      <c r="O2606" s="1330">
        <v>43813</v>
      </c>
      <c r="P2606" s="472" t="s">
        <v>83</v>
      </c>
      <c r="Q2606" s="198">
        <f t="shared" si="222"/>
        <v>44178</v>
      </c>
      <c r="R2606" s="181" t="str">
        <f t="shared" ca="1" si="221"/>
        <v>EXPIRED</v>
      </c>
      <c r="S2606" s="1319" t="s">
        <v>4145</v>
      </c>
      <c r="T2606" s="1330">
        <v>44405</v>
      </c>
      <c r="U2606" s="1329">
        <v>44405</v>
      </c>
      <c r="V2606" s="904" t="s">
        <v>24</v>
      </c>
      <c r="W2606" s="136" t="s">
        <v>24</v>
      </c>
      <c r="X2606" s="200"/>
      <c r="Y2606" s="201"/>
      <c r="Z2606" s="202"/>
      <c r="AA2606" s="356" t="s">
        <v>100</v>
      </c>
      <c r="AB2606" s="216" t="s">
        <v>4178</v>
      </c>
      <c r="AC2606" s="360"/>
      <c r="AD2606" s="360"/>
      <c r="AE2606" s="360"/>
      <c r="AF2606" s="360"/>
      <c r="AG2606" s="375"/>
      <c r="AH2606" s="350"/>
      <c r="AI2606" s="244" t="str">
        <f t="shared" si="224"/>
        <v xml:space="preserve">LIGHT VEHICLEMAINHAULL </v>
      </c>
      <c r="AJ2606" s="209">
        <f t="shared" si="223"/>
        <v>43491</v>
      </c>
      <c r="AK2606" s="472">
        <v>43530</v>
      </c>
      <c r="AL2606" s="670">
        <v>43531</v>
      </c>
      <c r="AM2606" s="230"/>
      <c r="AN2606" s="232"/>
      <c r="AO2606" s="232"/>
      <c r="AP2606" s="230"/>
      <c r="AQ2606" s="180"/>
      <c r="AR2606" s="230"/>
      <c r="AS2606" s="230"/>
      <c r="AT2606" s="230"/>
      <c r="AU2606" s="230"/>
      <c r="AV2606" s="885"/>
      <c r="AW2606" s="885"/>
      <c r="AX2606" s="885"/>
      <c r="AY2606" s="885"/>
      <c r="AZ2606" s="177"/>
    </row>
    <row r="2607" spans="2:52" ht="15" customHeight="1">
      <c r="B2607" s="1310">
        <v>2601</v>
      </c>
      <c r="C2607" s="1426" t="s">
        <v>3926</v>
      </c>
      <c r="D2607" s="1431" t="s">
        <v>221</v>
      </c>
      <c r="E2607" s="531" t="s">
        <v>222</v>
      </c>
      <c r="F2607" s="509" t="s">
        <v>3927</v>
      </c>
      <c r="G2607" s="509" t="s">
        <v>129</v>
      </c>
      <c r="H2607" s="1369" t="s">
        <v>3928</v>
      </c>
      <c r="I2607" s="1454">
        <v>32895</v>
      </c>
      <c r="J2607" s="903">
        <f t="shared" ca="1" si="225"/>
        <v>32</v>
      </c>
      <c r="K2607" s="176" t="s">
        <v>24</v>
      </c>
      <c r="L2607" s="170" t="s">
        <v>24</v>
      </c>
      <c r="M2607" s="173" t="s">
        <v>24</v>
      </c>
      <c r="N2607" s="579" t="s">
        <v>24</v>
      </c>
      <c r="O2607" s="1311"/>
      <c r="P2607" s="472" t="s">
        <v>24</v>
      </c>
      <c r="Q2607" s="198" t="str">
        <f t="shared" si="222"/>
        <v>-</v>
      </c>
      <c r="R2607" s="181" t="str">
        <f t="shared" ca="1" si="221"/>
        <v>TIDAK MCU</v>
      </c>
      <c r="S2607" s="1319" t="s">
        <v>24</v>
      </c>
      <c r="T2607" s="1330">
        <v>44218</v>
      </c>
      <c r="U2607" s="1329" t="s">
        <v>99</v>
      </c>
      <c r="V2607" s="904" t="s">
        <v>24</v>
      </c>
      <c r="W2607" s="136" t="s">
        <v>24</v>
      </c>
      <c r="X2607" s="200"/>
      <c r="Y2607" s="201"/>
      <c r="Z2607" s="202"/>
      <c r="AA2607" s="358"/>
      <c r="AB2607" s="360"/>
      <c r="AC2607" s="360"/>
      <c r="AD2607" s="360"/>
      <c r="AE2607" s="360"/>
      <c r="AF2607" s="360"/>
      <c r="AG2607" s="375"/>
      <c r="AH2607" s="350"/>
      <c r="AI2607" s="244" t="str">
        <f t="shared" si="224"/>
        <v/>
      </c>
      <c r="AJ2607" s="209" t="str">
        <f t="shared" si="223"/>
        <v>-</v>
      </c>
      <c r="AK2607" s="1330" t="s">
        <v>24</v>
      </c>
      <c r="AL2607" s="670" t="s">
        <v>24</v>
      </c>
      <c r="AM2607" s="230"/>
      <c r="AN2607" s="232"/>
      <c r="AO2607" s="232"/>
      <c r="AP2607" s="230"/>
      <c r="AQ2607" s="180"/>
      <c r="AR2607" s="230"/>
      <c r="AS2607" s="230"/>
      <c r="AT2607" s="230"/>
      <c r="AU2607" s="230"/>
      <c r="AV2607" s="885"/>
      <c r="AW2607" s="885"/>
      <c r="AX2607" s="885"/>
      <c r="AY2607" s="885"/>
      <c r="AZ2607" s="177"/>
    </row>
    <row r="2608" spans="2:52" ht="15" customHeight="1">
      <c r="B2608" s="1310">
        <v>2602</v>
      </c>
      <c r="C2608" s="746" t="s">
        <v>3929</v>
      </c>
      <c r="D2608" s="557" t="s">
        <v>230</v>
      </c>
      <c r="E2608" s="531" t="s">
        <v>222</v>
      </c>
      <c r="F2608" s="509" t="s">
        <v>3930</v>
      </c>
      <c r="G2608" s="509" t="s">
        <v>129</v>
      </c>
      <c r="H2608" s="542" t="s">
        <v>3931</v>
      </c>
      <c r="I2608" s="1448">
        <v>34093</v>
      </c>
      <c r="J2608" s="903">
        <f t="shared" ca="1" si="225"/>
        <v>29</v>
      </c>
      <c r="K2608" s="758" t="s">
        <v>493</v>
      </c>
      <c r="L2608" s="544">
        <v>14337711000013</v>
      </c>
      <c r="M2608" s="545">
        <v>45587</v>
      </c>
      <c r="N2608" s="532">
        <v>43505</v>
      </c>
      <c r="O2608" s="1330">
        <v>43840</v>
      </c>
      <c r="P2608" s="472" t="s">
        <v>497</v>
      </c>
      <c r="Q2608" s="198">
        <f t="shared" si="222"/>
        <v>44205</v>
      </c>
      <c r="R2608" s="181" t="str">
        <f t="shared" ca="1" si="221"/>
        <v>EXPIRED</v>
      </c>
      <c r="S2608" s="1319" t="s">
        <v>4146</v>
      </c>
      <c r="T2608" s="1330">
        <v>44320</v>
      </c>
      <c r="U2608" s="1329">
        <v>44320</v>
      </c>
      <c r="V2608" s="1330" t="s">
        <v>24</v>
      </c>
      <c r="W2608" s="136" t="s">
        <v>24</v>
      </c>
      <c r="X2608" s="200"/>
      <c r="Y2608" s="201"/>
      <c r="Z2608" s="202"/>
      <c r="AA2608" s="357" t="s">
        <v>3077</v>
      </c>
      <c r="AB2608" s="360"/>
      <c r="AC2608" s="360"/>
      <c r="AD2608" s="360"/>
      <c r="AE2608" s="360"/>
      <c r="AF2608" s="360"/>
      <c r="AG2608" s="375"/>
      <c r="AH2608" s="350"/>
      <c r="AI2608" s="244" t="str">
        <f t="shared" si="224"/>
        <v>HINO 285 JD/TI</v>
      </c>
      <c r="AJ2608" s="209">
        <f t="shared" si="223"/>
        <v>43505</v>
      </c>
      <c r="AK2608" s="592">
        <v>43502</v>
      </c>
      <c r="AL2608" s="614">
        <v>43503</v>
      </c>
      <c r="AM2608" s="230"/>
      <c r="AN2608" s="232"/>
      <c r="AO2608" s="232"/>
      <c r="AP2608" s="230"/>
      <c r="AQ2608" s="1231" t="s">
        <v>3094</v>
      </c>
      <c r="AR2608" s="230"/>
      <c r="AS2608" s="230"/>
      <c r="AT2608" s="230"/>
      <c r="AU2608" s="230"/>
      <c r="AZ2608" s="177"/>
    </row>
    <row r="2609" spans="1:52" ht="15" customHeight="1">
      <c r="B2609" s="1310">
        <v>2603</v>
      </c>
      <c r="C2609" s="746" t="s">
        <v>3932</v>
      </c>
      <c r="D2609" s="557" t="s">
        <v>230</v>
      </c>
      <c r="E2609" s="531" t="s">
        <v>222</v>
      </c>
      <c r="F2609" s="509" t="s">
        <v>3933</v>
      </c>
      <c r="G2609" s="509" t="s">
        <v>129</v>
      </c>
      <c r="H2609" s="1369" t="s">
        <v>3934</v>
      </c>
      <c r="I2609" s="1448">
        <v>30048</v>
      </c>
      <c r="J2609" s="903">
        <f t="shared" ca="1" si="225"/>
        <v>40</v>
      </c>
      <c r="K2609" s="543" t="s">
        <v>493</v>
      </c>
      <c r="L2609" s="544">
        <v>820415390794</v>
      </c>
      <c r="M2609" s="752">
        <v>44293</v>
      </c>
      <c r="N2609" s="532">
        <v>43505</v>
      </c>
      <c r="O2609" s="1330">
        <v>43844</v>
      </c>
      <c r="P2609" s="472" t="s">
        <v>874</v>
      </c>
      <c r="Q2609" s="198">
        <f t="shared" si="222"/>
        <v>44209</v>
      </c>
      <c r="R2609" s="181" t="str">
        <f t="shared" ca="1" si="221"/>
        <v>EXPIRED</v>
      </c>
      <c r="S2609" s="1319" t="s">
        <v>4147</v>
      </c>
      <c r="T2609" s="1330">
        <v>44293</v>
      </c>
      <c r="U2609" s="1329">
        <v>44293</v>
      </c>
      <c r="V2609" s="1330" t="s">
        <v>24</v>
      </c>
      <c r="W2609" s="136" t="s">
        <v>24</v>
      </c>
      <c r="X2609" s="200"/>
      <c r="Y2609" s="201"/>
      <c r="Z2609" s="202"/>
      <c r="AA2609" s="357" t="s">
        <v>3077</v>
      </c>
      <c r="AB2609" s="1319"/>
      <c r="AC2609" s="360"/>
      <c r="AD2609" s="360"/>
      <c r="AE2609" s="360"/>
      <c r="AF2609" s="360"/>
      <c r="AG2609" s="375"/>
      <c r="AH2609" s="350"/>
      <c r="AI2609" s="244" t="str">
        <f t="shared" si="224"/>
        <v>HINO 285 JD/TI</v>
      </c>
      <c r="AJ2609" s="1307">
        <f t="shared" si="223"/>
        <v>43505</v>
      </c>
      <c r="AK2609" s="472">
        <v>43502</v>
      </c>
      <c r="AL2609" s="670">
        <v>43503</v>
      </c>
      <c r="AM2609" s="230"/>
      <c r="AN2609" s="232"/>
      <c r="AO2609" s="232"/>
      <c r="AP2609" s="230"/>
      <c r="AQ2609" s="1231" t="s">
        <v>3094</v>
      </c>
      <c r="AR2609" s="230"/>
      <c r="AS2609" s="230"/>
      <c r="AT2609" s="230"/>
      <c r="AU2609" s="230"/>
      <c r="AV2609" s="885"/>
      <c r="AW2609" s="885"/>
      <c r="AX2609" s="885"/>
      <c r="AY2609" s="885"/>
      <c r="AZ2609" s="177"/>
    </row>
    <row r="2610" spans="1:52" ht="15" customHeight="1">
      <c r="B2610" s="1310">
        <v>2604</v>
      </c>
      <c r="C2610" s="879" t="s">
        <v>3935</v>
      </c>
      <c r="D2610" s="757" t="s">
        <v>230</v>
      </c>
      <c r="E2610" s="531" t="s">
        <v>222</v>
      </c>
      <c r="F2610" s="509" t="s">
        <v>3936</v>
      </c>
      <c r="G2610" s="509" t="s">
        <v>129</v>
      </c>
      <c r="H2610" s="542" t="s">
        <v>3937</v>
      </c>
      <c r="I2610" s="1448">
        <v>31855</v>
      </c>
      <c r="J2610" s="903">
        <f t="shared" ca="1" si="225"/>
        <v>35</v>
      </c>
      <c r="K2610" s="758" t="s">
        <v>493</v>
      </c>
      <c r="L2610" s="544">
        <v>870619380553</v>
      </c>
      <c r="M2610" s="752">
        <v>44366</v>
      </c>
      <c r="N2610" s="579">
        <v>42688</v>
      </c>
      <c r="O2610" s="1311" t="s">
        <v>24</v>
      </c>
      <c r="P2610" s="472" t="s">
        <v>24</v>
      </c>
      <c r="Q2610" s="198" t="str">
        <f t="shared" si="222"/>
        <v>-</v>
      </c>
      <c r="R2610" s="181" t="str">
        <f t="shared" ca="1" si="221"/>
        <v>TIDAK MCU</v>
      </c>
      <c r="S2610" s="1319" t="s">
        <v>4148</v>
      </c>
      <c r="T2610" s="1330">
        <v>44274</v>
      </c>
      <c r="U2610" s="1330">
        <v>44274</v>
      </c>
      <c r="V2610" s="1330" t="s">
        <v>24</v>
      </c>
      <c r="W2610" s="136" t="s">
        <v>24</v>
      </c>
      <c r="X2610" s="200"/>
      <c r="Y2610" s="201"/>
      <c r="Z2610" s="202"/>
      <c r="AA2610" s="357" t="s">
        <v>3077</v>
      </c>
      <c r="AB2610" s="360" t="s">
        <v>24</v>
      </c>
      <c r="AC2610" s="360"/>
      <c r="AD2610" s="360"/>
      <c r="AE2610" s="360"/>
      <c r="AF2610" s="360"/>
      <c r="AG2610" s="375"/>
      <c r="AH2610" s="1239"/>
      <c r="AI2610" s="244" t="str">
        <f t="shared" si="224"/>
        <v>HINO 285 JD/TI-</v>
      </c>
      <c r="AJ2610" s="1315">
        <f t="shared" si="223"/>
        <v>42688</v>
      </c>
      <c r="AK2610" s="472">
        <v>43769</v>
      </c>
      <c r="AL2610" s="670">
        <v>43769</v>
      </c>
      <c r="AM2610" s="230"/>
      <c r="AN2610" s="232"/>
      <c r="AO2610" s="232"/>
      <c r="AP2610" s="230"/>
      <c r="AQ2610" s="1231" t="s">
        <v>3094</v>
      </c>
      <c r="AR2610" s="230"/>
      <c r="AS2610" s="230"/>
      <c r="AT2610" s="230"/>
      <c r="AU2610" s="230"/>
      <c r="AV2610" s="885"/>
      <c r="AW2610" s="885"/>
      <c r="AX2610" s="885"/>
      <c r="AY2610" s="885"/>
      <c r="AZ2610" s="177"/>
    </row>
    <row r="2611" spans="1:52" ht="15" customHeight="1">
      <c r="B2611" s="1310">
        <v>2605</v>
      </c>
      <c r="C2611" s="746" t="s">
        <v>3938</v>
      </c>
      <c r="D2611" s="557" t="s">
        <v>221</v>
      </c>
      <c r="E2611" s="557" t="s">
        <v>222</v>
      </c>
      <c r="F2611" s="509" t="s">
        <v>3939</v>
      </c>
      <c r="G2611" s="509" t="s">
        <v>129</v>
      </c>
      <c r="H2611" s="542" t="s">
        <v>3940</v>
      </c>
      <c r="I2611" s="1448">
        <v>34583</v>
      </c>
      <c r="J2611" s="903">
        <f t="shared" ca="1" si="225"/>
        <v>27</v>
      </c>
      <c r="K2611" s="315" t="s">
        <v>493</v>
      </c>
      <c r="L2611" s="325">
        <v>940919310294</v>
      </c>
      <c r="M2611" s="335">
        <v>44445</v>
      </c>
      <c r="N2611" s="532">
        <v>43524</v>
      </c>
      <c r="O2611" s="1330">
        <v>43877</v>
      </c>
      <c r="P2611" s="472" t="s">
        <v>499</v>
      </c>
      <c r="Q2611" s="198">
        <f t="shared" si="222"/>
        <v>44242</v>
      </c>
      <c r="R2611" s="181" t="str">
        <f t="shared" ca="1" si="221"/>
        <v>EXPIRED</v>
      </c>
      <c r="S2611" s="1319" t="s">
        <v>13539</v>
      </c>
      <c r="T2611" s="1330">
        <v>44445</v>
      </c>
      <c r="U2611" s="1329">
        <v>44445</v>
      </c>
      <c r="V2611" s="1330" t="s">
        <v>24</v>
      </c>
      <c r="W2611" s="136" t="s">
        <v>24</v>
      </c>
      <c r="X2611" s="200"/>
      <c r="Y2611" s="201"/>
      <c r="Z2611" s="202"/>
      <c r="AA2611" s="356" t="s">
        <v>587</v>
      </c>
      <c r="AB2611" s="360" t="s">
        <v>4179</v>
      </c>
      <c r="AC2611" s="360" t="s">
        <v>1091</v>
      </c>
      <c r="AD2611" s="363" t="s">
        <v>3077</v>
      </c>
      <c r="AE2611" s="360"/>
      <c r="AF2611" s="360"/>
      <c r="AG2611" s="375"/>
      <c r="AH2611" s="350"/>
      <c r="AI2611" s="244" t="str">
        <f t="shared" si="224"/>
        <v>LV, ELFMANHAULL TYRE TRUCKHINO 285 JD/TI</v>
      </c>
      <c r="AJ2611" s="1307">
        <f t="shared" si="223"/>
        <v>43524</v>
      </c>
      <c r="AK2611" s="1330" t="s">
        <v>24</v>
      </c>
      <c r="AL2611" s="670" t="s">
        <v>24</v>
      </c>
      <c r="AM2611" s="230"/>
      <c r="AN2611" s="232"/>
      <c r="AO2611" s="232"/>
      <c r="AP2611" s="230"/>
      <c r="AQ2611" s="1231" t="s">
        <v>3094</v>
      </c>
      <c r="AR2611" s="230"/>
      <c r="AS2611" s="230"/>
      <c r="AT2611" s="230"/>
      <c r="AU2611" s="230"/>
      <c r="AV2611" s="177"/>
      <c r="AW2611" s="177"/>
      <c r="AX2611" s="177"/>
      <c r="AY2611" s="177"/>
      <c r="AZ2611" s="885"/>
    </row>
    <row r="2612" spans="1:52" ht="15" customHeight="1">
      <c r="B2612" s="1310">
        <v>2606</v>
      </c>
      <c r="C2612" s="746" t="s">
        <v>3941</v>
      </c>
      <c r="D2612" s="531" t="s">
        <v>230</v>
      </c>
      <c r="E2612" s="531" t="s">
        <v>222</v>
      </c>
      <c r="F2612" s="509" t="s">
        <v>3942</v>
      </c>
      <c r="G2612" s="509" t="s">
        <v>129</v>
      </c>
      <c r="H2612" s="1369" t="s">
        <v>3943</v>
      </c>
      <c r="I2612" s="1448">
        <v>25951</v>
      </c>
      <c r="J2612" s="231">
        <f t="shared" ca="1" si="225"/>
        <v>51</v>
      </c>
      <c r="K2612" s="1431" t="s">
        <v>493</v>
      </c>
      <c r="L2612" s="1463">
        <v>710113371036</v>
      </c>
      <c r="M2612" s="1448">
        <v>44214</v>
      </c>
      <c r="N2612" s="532">
        <v>43533</v>
      </c>
      <c r="O2612" s="1330">
        <v>43883</v>
      </c>
      <c r="P2612" s="472" t="s">
        <v>1458</v>
      </c>
      <c r="Q2612" s="198">
        <f t="shared" si="222"/>
        <v>44248</v>
      </c>
      <c r="R2612" s="181" t="str">
        <f t="shared" ref="R2612:R2675" ca="1" si="226">IF(OR(O2612="",O2612="-"),"TIDAK MCU",IF(Q2612&gt;TODAY(),"BERLAKU","EXPIRED"))</f>
        <v>EXPIRED</v>
      </c>
      <c r="S2612" s="1319" t="s">
        <v>4149</v>
      </c>
      <c r="T2612" s="1330">
        <v>44214</v>
      </c>
      <c r="U2612" s="1329">
        <v>44214</v>
      </c>
      <c r="V2612" s="904" t="s">
        <v>24</v>
      </c>
      <c r="W2612" s="136" t="s">
        <v>24</v>
      </c>
      <c r="X2612" s="200"/>
      <c r="Y2612" s="201"/>
      <c r="Z2612" s="202"/>
      <c r="AA2612" s="357" t="s">
        <v>3077</v>
      </c>
      <c r="AB2612" s="360"/>
      <c r="AC2612" s="360"/>
      <c r="AD2612" s="360"/>
      <c r="AE2612" s="360"/>
      <c r="AF2612" s="360"/>
      <c r="AG2612" s="375"/>
      <c r="AH2612" s="350"/>
      <c r="AI2612" s="244" t="str">
        <f t="shared" si="224"/>
        <v>HINO 285 JD/TI</v>
      </c>
      <c r="AJ2612" s="209">
        <f t="shared" si="223"/>
        <v>43533</v>
      </c>
      <c r="AK2612" s="592">
        <v>43530</v>
      </c>
      <c r="AL2612" s="614">
        <v>43531</v>
      </c>
      <c r="AM2612" s="230"/>
      <c r="AN2612" s="232"/>
      <c r="AO2612" s="232"/>
      <c r="AP2612" s="230"/>
      <c r="AQ2612" s="1231" t="s">
        <v>3094</v>
      </c>
      <c r="AR2612" s="230"/>
      <c r="AS2612" s="230"/>
      <c r="AT2612" s="230"/>
      <c r="AU2612" s="230"/>
      <c r="AV2612" s="885"/>
      <c r="AW2612" s="885"/>
      <c r="AX2612" s="885"/>
      <c r="AY2612" s="885"/>
      <c r="AZ2612" s="177"/>
    </row>
    <row r="2613" spans="1:52" ht="15" customHeight="1">
      <c r="B2613" s="1310">
        <v>2607</v>
      </c>
      <c r="C2613" s="746" t="s">
        <v>3944</v>
      </c>
      <c r="D2613" s="557" t="s">
        <v>221</v>
      </c>
      <c r="E2613" s="531" t="s">
        <v>222</v>
      </c>
      <c r="F2613" s="509" t="s">
        <v>3945</v>
      </c>
      <c r="G2613" s="509" t="s">
        <v>129</v>
      </c>
      <c r="H2613" s="1369" t="s">
        <v>3946</v>
      </c>
      <c r="I2613" s="1448">
        <v>34250</v>
      </c>
      <c r="J2613" s="1314">
        <f t="shared" ca="1" si="225"/>
        <v>28</v>
      </c>
      <c r="K2613" s="1431" t="s">
        <v>494</v>
      </c>
      <c r="L2613" s="1463">
        <v>931014370387</v>
      </c>
      <c r="M2613" s="1448">
        <v>45573</v>
      </c>
      <c r="N2613" s="532">
        <v>43122</v>
      </c>
      <c r="O2613" s="1330" t="s">
        <v>24</v>
      </c>
      <c r="P2613" s="472" t="s">
        <v>24</v>
      </c>
      <c r="Q2613" s="198" t="str">
        <f t="shared" si="222"/>
        <v>-</v>
      </c>
      <c r="R2613" s="181" t="str">
        <f t="shared" ca="1" si="226"/>
        <v>TIDAK MCU</v>
      </c>
      <c r="S2613" s="1319" t="s">
        <v>24</v>
      </c>
      <c r="T2613" s="1330">
        <v>44477</v>
      </c>
      <c r="U2613" s="1329" t="s">
        <v>99</v>
      </c>
      <c r="V2613" s="1330" t="s">
        <v>24</v>
      </c>
      <c r="W2613" s="1311" t="s">
        <v>24</v>
      </c>
      <c r="X2613" s="200"/>
      <c r="Y2613" s="201"/>
      <c r="Z2613" s="202"/>
      <c r="AA2613" s="356" t="s">
        <v>24</v>
      </c>
      <c r="AB2613" s="360"/>
      <c r="AC2613" s="360"/>
      <c r="AD2613" s="360"/>
      <c r="AE2613" s="360"/>
      <c r="AF2613" s="360"/>
      <c r="AG2613" s="375"/>
      <c r="AH2613" s="350"/>
      <c r="AI2613" s="244" t="str">
        <f t="shared" si="224"/>
        <v>-</v>
      </c>
      <c r="AJ2613" s="1315">
        <f t="shared" si="223"/>
        <v>43122</v>
      </c>
      <c r="AK2613" s="1330">
        <v>44077</v>
      </c>
      <c r="AL2613" s="670">
        <v>44077</v>
      </c>
      <c r="AM2613" s="230"/>
      <c r="AN2613" s="232"/>
      <c r="AO2613" s="232"/>
      <c r="AP2613" s="230"/>
      <c r="AQ2613" s="1231" t="s">
        <v>3094</v>
      </c>
      <c r="AR2613" s="230"/>
      <c r="AS2613" s="230"/>
      <c r="AT2613" s="230"/>
      <c r="AU2613" s="230"/>
      <c r="AV2613" s="885"/>
      <c r="AW2613" s="885"/>
      <c r="AX2613" s="885"/>
      <c r="AY2613" s="885"/>
      <c r="AZ2613" s="177"/>
    </row>
    <row r="2614" spans="1:52" ht="15" customHeight="1">
      <c r="B2614" s="1310">
        <v>2608</v>
      </c>
      <c r="C2614" s="746" t="s">
        <v>3947</v>
      </c>
      <c r="D2614" s="557" t="s">
        <v>1129</v>
      </c>
      <c r="E2614" s="531" t="s">
        <v>222</v>
      </c>
      <c r="F2614" s="509" t="s">
        <v>3948</v>
      </c>
      <c r="G2614" s="509" t="s">
        <v>129</v>
      </c>
      <c r="H2614" s="542" t="s">
        <v>3949</v>
      </c>
      <c r="I2614" s="1454">
        <v>35436</v>
      </c>
      <c r="J2614" s="231">
        <f t="shared" ca="1" si="225"/>
        <v>25</v>
      </c>
      <c r="K2614" s="176" t="s">
        <v>24</v>
      </c>
      <c r="L2614" s="170" t="s">
        <v>24</v>
      </c>
      <c r="M2614" s="173" t="s">
        <v>24</v>
      </c>
      <c r="N2614" s="532">
        <v>42025</v>
      </c>
      <c r="O2614" s="1330" t="s">
        <v>24</v>
      </c>
      <c r="P2614" s="472" t="s">
        <v>24</v>
      </c>
      <c r="Q2614" s="198" t="str">
        <f t="shared" si="222"/>
        <v>-</v>
      </c>
      <c r="R2614" s="181" t="str">
        <f t="shared" ca="1" si="226"/>
        <v>TIDAK MCU</v>
      </c>
      <c r="S2614" s="1319" t="s">
        <v>24</v>
      </c>
      <c r="T2614" s="1330">
        <v>44567</v>
      </c>
      <c r="U2614" s="443" t="s">
        <v>24</v>
      </c>
      <c r="V2614" s="1313" t="s">
        <v>24</v>
      </c>
      <c r="W2614" s="136" t="s">
        <v>24</v>
      </c>
      <c r="X2614" s="200"/>
      <c r="Y2614" s="201"/>
      <c r="Z2614" s="202"/>
      <c r="AA2614" s="356" t="s">
        <v>24</v>
      </c>
      <c r="AB2614" s="213"/>
      <c r="AC2614" s="360"/>
      <c r="AD2614" s="360"/>
      <c r="AE2614" s="360"/>
      <c r="AF2614" s="360"/>
      <c r="AG2614" s="375"/>
      <c r="AH2614" s="350"/>
      <c r="AI2614" s="244" t="str">
        <f t="shared" si="224"/>
        <v>-</v>
      </c>
      <c r="AJ2614" s="1330">
        <f t="shared" si="223"/>
        <v>42025</v>
      </c>
      <c r="AK2614" s="217" t="s">
        <v>24</v>
      </c>
      <c r="AL2614" s="614" t="s">
        <v>24</v>
      </c>
      <c r="AM2614" s="230"/>
      <c r="AN2614" s="232"/>
      <c r="AO2614" s="232"/>
      <c r="AP2614" s="230"/>
      <c r="AQ2614" s="1231" t="s">
        <v>3094</v>
      </c>
      <c r="AR2614" s="230"/>
      <c r="AS2614" s="230"/>
      <c r="AT2614" s="230"/>
      <c r="AU2614" s="230"/>
      <c r="AV2614" s="177"/>
      <c r="AW2614" s="177"/>
      <c r="AX2614" s="177"/>
      <c r="AY2614" s="177"/>
      <c r="AZ2614" s="177"/>
    </row>
    <row r="2615" spans="1:52" ht="15" customHeight="1">
      <c r="B2615" s="1310">
        <v>2609</v>
      </c>
      <c r="C2615" s="746" t="s">
        <v>3951</v>
      </c>
      <c r="D2615" s="557" t="s">
        <v>230</v>
      </c>
      <c r="E2615" s="557" t="s">
        <v>222</v>
      </c>
      <c r="F2615" s="509" t="s">
        <v>3952</v>
      </c>
      <c r="G2615" s="509" t="s">
        <v>129</v>
      </c>
      <c r="H2615" s="1369" t="s">
        <v>3953</v>
      </c>
      <c r="I2615" s="1448">
        <v>29690</v>
      </c>
      <c r="J2615" s="903">
        <f t="shared" ca="1" si="225"/>
        <v>41</v>
      </c>
      <c r="K2615" s="1431" t="s">
        <v>493</v>
      </c>
      <c r="L2615" s="1463">
        <v>810414541223</v>
      </c>
      <c r="M2615" s="1448">
        <v>44665</v>
      </c>
      <c r="N2615" s="532">
        <v>43545</v>
      </c>
      <c r="O2615" s="1330" t="s">
        <v>24</v>
      </c>
      <c r="P2615" s="472" t="s">
        <v>24</v>
      </c>
      <c r="Q2615" s="198" t="str">
        <f t="shared" si="222"/>
        <v>-</v>
      </c>
      <c r="R2615" s="181" t="str">
        <f t="shared" ca="1" si="226"/>
        <v>TIDAK MCU</v>
      </c>
      <c r="S2615" s="1319" t="s">
        <v>4150</v>
      </c>
      <c r="T2615" s="1330">
        <v>44300</v>
      </c>
      <c r="U2615" s="1329">
        <v>44300</v>
      </c>
      <c r="V2615" s="904" t="s">
        <v>24</v>
      </c>
      <c r="W2615" s="136" t="s">
        <v>24</v>
      </c>
      <c r="X2615" s="200"/>
      <c r="Y2615" s="201"/>
      <c r="Z2615" s="202"/>
      <c r="AA2615" s="357" t="s">
        <v>3077</v>
      </c>
      <c r="AB2615" s="360"/>
      <c r="AC2615" s="360"/>
      <c r="AD2615" s="360"/>
      <c r="AE2615" s="360"/>
      <c r="AF2615" s="360"/>
      <c r="AG2615" s="375"/>
      <c r="AH2615" s="350"/>
      <c r="AI2615" s="244" t="str">
        <f t="shared" si="224"/>
        <v>HINO 285 JD/TI</v>
      </c>
      <c r="AJ2615" s="1315">
        <f t="shared" si="223"/>
        <v>43545</v>
      </c>
      <c r="AK2615" s="472">
        <v>43973</v>
      </c>
      <c r="AL2615" s="670">
        <v>43543</v>
      </c>
      <c r="AM2615" s="230"/>
      <c r="AN2615" s="232"/>
      <c r="AO2615" s="232"/>
      <c r="AP2615" s="230"/>
      <c r="AQ2615" s="243" t="s">
        <v>3094</v>
      </c>
      <c r="AR2615" s="230"/>
      <c r="AS2615" s="230"/>
      <c r="AT2615" s="230"/>
      <c r="AU2615" s="230"/>
      <c r="AV2615" s="885"/>
      <c r="AW2615" s="885"/>
      <c r="AX2615" s="885"/>
      <c r="AY2615" s="885"/>
      <c r="AZ2615" s="177"/>
    </row>
    <row r="2616" spans="1:52" ht="15" customHeight="1">
      <c r="B2616" s="1310">
        <v>2610</v>
      </c>
      <c r="C2616" s="746" t="s">
        <v>3954</v>
      </c>
      <c r="D2616" s="557" t="s">
        <v>230</v>
      </c>
      <c r="E2616" s="531" t="s">
        <v>222</v>
      </c>
      <c r="F2616" s="509" t="s">
        <v>3955</v>
      </c>
      <c r="G2616" s="509" t="s">
        <v>129</v>
      </c>
      <c r="H2616" s="1178" t="s">
        <v>3956</v>
      </c>
      <c r="I2616" s="1448">
        <v>33354</v>
      </c>
      <c r="J2616" s="903">
        <f t="shared" ca="1" si="225"/>
        <v>31</v>
      </c>
      <c r="K2616" s="543" t="s">
        <v>493</v>
      </c>
      <c r="L2616" s="544">
        <v>910414250703</v>
      </c>
      <c r="M2616" s="752">
        <v>45042</v>
      </c>
      <c r="N2616" s="532">
        <v>43545</v>
      </c>
      <c r="O2616" s="1330" t="s">
        <v>24</v>
      </c>
      <c r="P2616" s="472" t="s">
        <v>24</v>
      </c>
      <c r="Q2616" s="198" t="str">
        <f t="shared" si="222"/>
        <v>-</v>
      </c>
      <c r="R2616" s="181" t="str">
        <f t="shared" ca="1" si="226"/>
        <v>TIDAK MCU</v>
      </c>
      <c r="S2616" s="1319" t="s">
        <v>4151</v>
      </c>
      <c r="T2616" s="1330">
        <v>44312</v>
      </c>
      <c r="U2616" s="1329">
        <v>44312</v>
      </c>
      <c r="V2616" s="904" t="s">
        <v>24</v>
      </c>
      <c r="W2616" s="136" t="s">
        <v>24</v>
      </c>
      <c r="X2616" s="200"/>
      <c r="Y2616" s="201"/>
      <c r="Z2616" s="202"/>
      <c r="AA2616" s="357" t="s">
        <v>3077</v>
      </c>
      <c r="AB2616" s="360" t="s">
        <v>24</v>
      </c>
      <c r="AC2616" s="360"/>
      <c r="AD2616" s="360"/>
      <c r="AE2616" s="360"/>
      <c r="AF2616" s="360"/>
      <c r="AG2616" s="375"/>
      <c r="AH2616" s="350"/>
      <c r="AI2616" s="244" t="str">
        <f t="shared" si="224"/>
        <v>HINO 285 JD/TI-</v>
      </c>
      <c r="AJ2616" s="1307">
        <f t="shared" si="223"/>
        <v>43545</v>
      </c>
      <c r="AK2616" s="472">
        <v>43542</v>
      </c>
      <c r="AL2616" s="670">
        <v>43543</v>
      </c>
      <c r="AM2616" s="230"/>
      <c r="AN2616" s="232"/>
      <c r="AO2616" s="232"/>
      <c r="AP2616" s="230"/>
      <c r="AQ2616" s="1231" t="s">
        <v>3094</v>
      </c>
      <c r="AR2616" s="230"/>
      <c r="AS2616" s="230"/>
      <c r="AT2616" s="230"/>
      <c r="AU2616" s="230"/>
      <c r="AV2616" s="885"/>
      <c r="AW2616" s="885"/>
      <c r="AX2616" s="885"/>
      <c r="AY2616" s="885"/>
      <c r="AZ2616" s="177"/>
    </row>
    <row r="2617" spans="1:52" ht="15" customHeight="1">
      <c r="B2617" s="1310">
        <v>2611</v>
      </c>
      <c r="C2617" s="746" t="s">
        <v>3957</v>
      </c>
      <c r="D2617" s="557" t="s">
        <v>230</v>
      </c>
      <c r="E2617" s="557" t="s">
        <v>222</v>
      </c>
      <c r="F2617" s="509" t="s">
        <v>3958</v>
      </c>
      <c r="G2617" s="509" t="s">
        <v>129</v>
      </c>
      <c r="H2617" s="542" t="s">
        <v>3959</v>
      </c>
      <c r="I2617" s="1448">
        <v>26400</v>
      </c>
      <c r="J2617" s="231">
        <f t="shared" ca="1" si="225"/>
        <v>50</v>
      </c>
      <c r="K2617" s="543" t="s">
        <v>493</v>
      </c>
      <c r="L2617" s="544">
        <v>601015280227</v>
      </c>
      <c r="M2617" s="752">
        <v>45229</v>
      </c>
      <c r="N2617" s="532">
        <v>43545</v>
      </c>
      <c r="O2617" s="1330" t="s">
        <v>24</v>
      </c>
      <c r="P2617" s="472" t="s">
        <v>24</v>
      </c>
      <c r="Q2617" s="198" t="str">
        <f t="shared" si="222"/>
        <v>-</v>
      </c>
      <c r="R2617" s="181" t="str">
        <f t="shared" ca="1" si="226"/>
        <v>TIDAK MCU</v>
      </c>
      <c r="S2617" s="1319" t="s">
        <v>4152</v>
      </c>
      <c r="T2617" s="1330">
        <v>44297</v>
      </c>
      <c r="U2617" s="1329">
        <v>44297</v>
      </c>
      <c r="V2617" s="1330" t="s">
        <v>24</v>
      </c>
      <c r="W2617" s="136" t="s">
        <v>24</v>
      </c>
      <c r="X2617" s="200"/>
      <c r="Y2617" s="201"/>
      <c r="Z2617" s="202"/>
      <c r="AA2617" s="357" t="s">
        <v>3077</v>
      </c>
      <c r="AB2617" s="360"/>
      <c r="AC2617" s="360"/>
      <c r="AD2617" s="360"/>
      <c r="AE2617" s="360"/>
      <c r="AF2617" s="360"/>
      <c r="AG2617" s="375"/>
      <c r="AH2617" s="350"/>
      <c r="AI2617" s="244" t="str">
        <f t="shared" si="224"/>
        <v>HINO 285 JD/TI</v>
      </c>
      <c r="AJ2617" s="209">
        <f t="shared" si="223"/>
        <v>43545</v>
      </c>
      <c r="AK2617" s="472">
        <v>43973</v>
      </c>
      <c r="AL2617" s="670">
        <v>43543</v>
      </c>
      <c r="AM2617" s="230"/>
      <c r="AN2617" s="232"/>
      <c r="AO2617" s="232"/>
      <c r="AP2617" s="230"/>
      <c r="AQ2617" s="1231" t="s">
        <v>3094</v>
      </c>
      <c r="AR2617" s="230"/>
      <c r="AS2617" s="230"/>
      <c r="AT2617" s="230"/>
      <c r="AU2617" s="230"/>
      <c r="AV2617" s="177"/>
      <c r="AW2617" s="177"/>
      <c r="AX2617" s="177"/>
      <c r="AY2617" s="177"/>
      <c r="AZ2617" s="177"/>
    </row>
    <row r="2618" spans="1:52" ht="15" customHeight="1">
      <c r="B2618" s="1310">
        <v>2612</v>
      </c>
      <c r="C2618" s="746" t="s">
        <v>3960</v>
      </c>
      <c r="D2618" s="557" t="s">
        <v>3961</v>
      </c>
      <c r="E2618" s="557" t="s">
        <v>222</v>
      </c>
      <c r="F2618" s="509" t="s">
        <v>3962</v>
      </c>
      <c r="G2618" s="509" t="s">
        <v>129</v>
      </c>
      <c r="H2618" s="542" t="s">
        <v>3963</v>
      </c>
      <c r="I2618" s="1448">
        <v>27582</v>
      </c>
      <c r="J2618" s="1314">
        <f t="shared" ca="1" si="225"/>
        <v>47</v>
      </c>
      <c r="K2618" s="176" t="s">
        <v>24</v>
      </c>
      <c r="L2618" s="170" t="s">
        <v>24</v>
      </c>
      <c r="M2618" s="173" t="s">
        <v>24</v>
      </c>
      <c r="N2618" s="532">
        <v>41958</v>
      </c>
      <c r="O2618" s="1330" t="s">
        <v>24</v>
      </c>
      <c r="P2618" s="472" t="s">
        <v>24</v>
      </c>
      <c r="Q2618" s="198" t="str">
        <f t="shared" ref="Q2618:Q2638" si="227">IF(OR(O2618="-",O2618=""),"-",O2618+365)</f>
        <v>-</v>
      </c>
      <c r="R2618" s="181" t="str">
        <f t="shared" ca="1" si="226"/>
        <v>TIDAK MCU</v>
      </c>
      <c r="S2618" s="1319" t="s">
        <v>24</v>
      </c>
      <c r="T2618" s="1330">
        <v>44384</v>
      </c>
      <c r="U2618" s="1329" t="s">
        <v>24</v>
      </c>
      <c r="V2618" s="1330" t="s">
        <v>24</v>
      </c>
      <c r="W2618" s="1311" t="s">
        <v>24</v>
      </c>
      <c r="X2618" s="200"/>
      <c r="Y2618" s="201"/>
      <c r="Z2618" s="202"/>
      <c r="AA2618" s="356" t="s">
        <v>24</v>
      </c>
      <c r="AB2618" s="360"/>
      <c r="AC2618" s="360"/>
      <c r="AD2618" s="360"/>
      <c r="AE2618" s="360"/>
      <c r="AF2618" s="360"/>
      <c r="AG2618" s="375"/>
      <c r="AH2618" s="350"/>
      <c r="AI2618" s="244" t="str">
        <f t="shared" si="224"/>
        <v>-</v>
      </c>
      <c r="AJ2618" s="1315">
        <f t="shared" ref="AJ2618:AJ2681" si="228">N2618</f>
        <v>41958</v>
      </c>
      <c r="AK2618" s="1330" t="s">
        <v>24</v>
      </c>
      <c r="AL2618" s="670" t="s">
        <v>24</v>
      </c>
      <c r="AM2618" s="230"/>
      <c r="AN2618" s="232"/>
      <c r="AO2618" s="232"/>
      <c r="AP2618" s="230"/>
      <c r="AQ2618" s="1231" t="s">
        <v>3094</v>
      </c>
      <c r="AR2618" s="230"/>
      <c r="AS2618" s="230"/>
      <c r="AT2618" s="230"/>
      <c r="AU2618" s="230"/>
      <c r="AV2618" s="885"/>
      <c r="AW2618" s="885"/>
      <c r="AX2618" s="885"/>
      <c r="AY2618" s="885"/>
      <c r="AZ2618" s="885"/>
    </row>
    <row r="2619" spans="1:52" ht="15" customHeight="1">
      <c r="B2619" s="1310">
        <v>2613</v>
      </c>
      <c r="C2619" s="746" t="s">
        <v>3964</v>
      </c>
      <c r="D2619" s="557" t="s">
        <v>221</v>
      </c>
      <c r="E2619" s="557" t="s">
        <v>222</v>
      </c>
      <c r="F2619" s="509" t="s">
        <v>3965</v>
      </c>
      <c r="G2619" s="509" t="s">
        <v>129</v>
      </c>
      <c r="H2619" s="1178" t="s">
        <v>3966</v>
      </c>
      <c r="I2619" s="1454">
        <v>35670</v>
      </c>
      <c r="J2619" s="231">
        <f t="shared" ca="1" si="225"/>
        <v>24</v>
      </c>
      <c r="K2619" s="315" t="s">
        <v>24</v>
      </c>
      <c r="L2619" s="325" t="s">
        <v>24</v>
      </c>
      <c r="M2619" s="335" t="s">
        <v>24</v>
      </c>
      <c r="N2619" s="532">
        <v>43122</v>
      </c>
      <c r="O2619" s="1330" t="s">
        <v>24</v>
      </c>
      <c r="P2619" s="472" t="s">
        <v>24</v>
      </c>
      <c r="Q2619" s="198" t="str">
        <f t="shared" si="227"/>
        <v>-</v>
      </c>
      <c r="R2619" s="181" t="str">
        <f t="shared" ca="1" si="226"/>
        <v>TIDAK MCU</v>
      </c>
      <c r="S2619" s="1319" t="s">
        <v>24</v>
      </c>
      <c r="T2619" s="1330">
        <v>44436</v>
      </c>
      <c r="U2619" s="1329" t="s">
        <v>24</v>
      </c>
      <c r="V2619" s="1330" t="s">
        <v>24</v>
      </c>
      <c r="W2619" s="136" t="s">
        <v>24</v>
      </c>
      <c r="X2619" s="200"/>
      <c r="Y2619" s="201"/>
      <c r="Z2619" s="202"/>
      <c r="AA2619" s="356" t="s">
        <v>24</v>
      </c>
      <c r="AB2619" s="360"/>
      <c r="AC2619" s="360"/>
      <c r="AD2619" s="360"/>
      <c r="AE2619" s="360"/>
      <c r="AF2619" s="360"/>
      <c r="AG2619" s="375"/>
      <c r="AH2619" s="350"/>
      <c r="AI2619" s="244" t="str">
        <f t="shared" si="224"/>
        <v>-</v>
      </c>
      <c r="AJ2619" s="1307">
        <f t="shared" si="228"/>
        <v>43122</v>
      </c>
      <c r="AK2619" s="472" t="s">
        <v>24</v>
      </c>
      <c r="AL2619" s="670" t="s">
        <v>24</v>
      </c>
      <c r="AM2619" s="230"/>
      <c r="AN2619" s="232"/>
      <c r="AO2619" s="232"/>
      <c r="AP2619" s="230"/>
      <c r="AQ2619" s="462" t="s">
        <v>3094</v>
      </c>
      <c r="AR2619" s="230"/>
      <c r="AS2619" s="230"/>
      <c r="AT2619" s="230"/>
      <c r="AU2619" s="230"/>
      <c r="AV2619" s="177"/>
      <c r="AW2619" s="177"/>
      <c r="AX2619" s="177"/>
      <c r="AY2619" s="177"/>
      <c r="AZ2619" s="177"/>
    </row>
    <row r="2620" spans="1:52" ht="15" customHeight="1">
      <c r="B2620" s="1310">
        <v>2614</v>
      </c>
      <c r="C2620" s="746" t="s">
        <v>3967</v>
      </c>
      <c r="D2620" s="531" t="s">
        <v>230</v>
      </c>
      <c r="E2620" s="531" t="s">
        <v>222</v>
      </c>
      <c r="F2620" s="509" t="s">
        <v>3968</v>
      </c>
      <c r="G2620" s="509" t="s">
        <v>129</v>
      </c>
      <c r="H2620" s="542" t="s">
        <v>3969</v>
      </c>
      <c r="I2620" s="1448">
        <v>28491</v>
      </c>
      <c r="J2620" s="1314">
        <f t="shared" ca="1" si="225"/>
        <v>44</v>
      </c>
      <c r="K2620" s="758" t="s">
        <v>493</v>
      </c>
      <c r="L2620" s="544">
        <v>780114540697</v>
      </c>
      <c r="M2620" s="752">
        <v>44927</v>
      </c>
      <c r="N2620" s="577">
        <v>43827</v>
      </c>
      <c r="O2620" s="1330">
        <v>43816</v>
      </c>
      <c r="P2620" s="472" t="s">
        <v>83</v>
      </c>
      <c r="Q2620" s="198">
        <f t="shared" si="227"/>
        <v>44181</v>
      </c>
      <c r="R2620" s="181" t="str">
        <f t="shared" ca="1" si="226"/>
        <v>EXPIRED</v>
      </c>
      <c r="S2620" s="1319" t="s">
        <v>4153</v>
      </c>
      <c r="T2620" s="1330">
        <v>44197</v>
      </c>
      <c r="U2620" s="1329">
        <v>44197</v>
      </c>
      <c r="V2620" s="1330" t="s">
        <v>24</v>
      </c>
      <c r="W2620" s="1311" t="s">
        <v>24</v>
      </c>
      <c r="X2620" s="200"/>
      <c r="Y2620" s="201"/>
      <c r="Z2620" s="202"/>
      <c r="AA2620" s="357" t="s">
        <v>3077</v>
      </c>
      <c r="AB2620" s="360"/>
      <c r="AC2620" s="360"/>
      <c r="AD2620" s="360"/>
      <c r="AE2620" s="360"/>
      <c r="AF2620" s="360"/>
      <c r="AG2620" s="375"/>
      <c r="AH2620" s="350"/>
      <c r="AI2620" s="244" t="str">
        <f t="shared" si="224"/>
        <v>HINO 285 JD/TI</v>
      </c>
      <c r="AJ2620" s="1315">
        <f t="shared" si="228"/>
        <v>43827</v>
      </c>
      <c r="AK2620" s="592">
        <v>43526</v>
      </c>
      <c r="AL2620" s="614">
        <v>43468</v>
      </c>
      <c r="AM2620" s="230"/>
      <c r="AN2620" s="232"/>
      <c r="AO2620" s="232"/>
      <c r="AP2620" s="230"/>
      <c r="AQ2620" s="964" t="s">
        <v>3094</v>
      </c>
      <c r="AR2620" s="230"/>
      <c r="AS2620" s="230"/>
      <c r="AT2620" s="230"/>
      <c r="AU2620" s="230"/>
      <c r="AV2620" s="885"/>
      <c r="AW2620" s="885"/>
      <c r="AX2620" s="885"/>
      <c r="AY2620" s="885"/>
      <c r="AZ2620" s="177"/>
    </row>
    <row r="2621" spans="1:52" ht="15" customHeight="1">
      <c r="A2621" s="1298"/>
      <c r="B2621" s="1310">
        <v>2615</v>
      </c>
      <c r="C2621" s="1519" t="s">
        <v>3490</v>
      </c>
      <c r="D2621" s="1570" t="s">
        <v>230</v>
      </c>
      <c r="E2621" s="1570" t="s">
        <v>222</v>
      </c>
      <c r="F2621" s="912" t="s">
        <v>3970</v>
      </c>
      <c r="G2621" s="912" t="s">
        <v>129</v>
      </c>
      <c r="H2621" s="1673" t="s">
        <v>3971</v>
      </c>
      <c r="I2621" s="1751">
        <v>30139</v>
      </c>
      <c r="J2621" s="445">
        <f t="shared" ca="1" si="225"/>
        <v>40</v>
      </c>
      <c r="K2621" s="1807" t="s">
        <v>493</v>
      </c>
      <c r="L2621" s="1838">
        <v>820714331196</v>
      </c>
      <c r="M2621" s="1879">
        <v>44749</v>
      </c>
      <c r="N2621" s="1776">
        <v>43552</v>
      </c>
      <c r="O2621" s="446">
        <v>43903</v>
      </c>
      <c r="P2621" s="909" t="s">
        <v>498</v>
      </c>
      <c r="Q2621" s="920">
        <f t="shared" si="227"/>
        <v>44268</v>
      </c>
      <c r="R2621" s="919" t="str">
        <f t="shared" ca="1" si="226"/>
        <v>EXPIRED</v>
      </c>
      <c r="S2621" s="445" t="s">
        <v>4154</v>
      </c>
      <c r="T2621" s="446">
        <v>44384</v>
      </c>
      <c r="U2621" s="517">
        <v>44384</v>
      </c>
      <c r="V2621" s="446" t="s">
        <v>24</v>
      </c>
      <c r="W2621" s="446" t="s">
        <v>24</v>
      </c>
      <c r="X2621" s="1492"/>
      <c r="Y2621" s="922"/>
      <c r="Z2621" s="1949"/>
      <c r="AA2621" s="998" t="s">
        <v>3077</v>
      </c>
      <c r="AB2621" s="1563"/>
      <c r="AC2621" s="1563"/>
      <c r="AD2621" s="1563"/>
      <c r="AE2621" s="1563"/>
      <c r="AF2621" s="1563"/>
      <c r="AG2621" s="972"/>
      <c r="AH2621" s="1027"/>
      <c r="AI2621" s="244" t="str">
        <f t="shared" si="224"/>
        <v>HINO 285 JD/TI</v>
      </c>
      <c r="AJ2621" s="878">
        <f t="shared" si="228"/>
        <v>43552</v>
      </c>
      <c r="AK2621" s="909">
        <v>43549</v>
      </c>
      <c r="AL2621" s="1990">
        <v>43550</v>
      </c>
      <c r="AM2621" s="877"/>
      <c r="AN2621" s="877"/>
      <c r="AO2621" s="877"/>
      <c r="AP2621" s="877"/>
      <c r="AQ2621" s="2001" t="s">
        <v>6564</v>
      </c>
      <c r="AR2621" s="877"/>
      <c r="AS2621" s="877"/>
      <c r="AT2621" s="877" t="s">
        <v>11598</v>
      </c>
      <c r="AU2621" s="877"/>
      <c r="AV2621" s="458"/>
      <c r="AW2621" s="458"/>
      <c r="AX2621" s="458"/>
      <c r="AY2621" s="458"/>
      <c r="AZ2621" s="177"/>
    </row>
    <row r="2622" spans="1:52" ht="15" customHeight="1">
      <c r="B2622" s="1310">
        <v>2616</v>
      </c>
      <c r="C2622" s="746" t="s">
        <v>3972</v>
      </c>
      <c r="D2622" s="557" t="s">
        <v>230</v>
      </c>
      <c r="E2622" s="557" t="s">
        <v>222</v>
      </c>
      <c r="F2622" s="509" t="s">
        <v>24</v>
      </c>
      <c r="G2622" s="509" t="s">
        <v>129</v>
      </c>
      <c r="H2622" s="929" t="s">
        <v>24</v>
      </c>
      <c r="I2622" s="1448">
        <v>33359</v>
      </c>
      <c r="J2622" s="231">
        <f t="shared" ca="1" si="225"/>
        <v>31</v>
      </c>
      <c r="K2622" s="543" t="s">
        <v>493</v>
      </c>
      <c r="L2622" s="544">
        <v>910519310780</v>
      </c>
      <c r="M2622" s="752">
        <v>44682</v>
      </c>
      <c r="N2622" s="532">
        <v>43782</v>
      </c>
      <c r="O2622" s="1330" t="s">
        <v>24</v>
      </c>
      <c r="P2622" s="472" t="s">
        <v>24</v>
      </c>
      <c r="Q2622" s="198" t="str">
        <f t="shared" si="227"/>
        <v>-</v>
      </c>
      <c r="R2622" s="181" t="str">
        <f t="shared" ca="1" si="226"/>
        <v>TIDAK MCU</v>
      </c>
      <c r="S2622" s="1319" t="s">
        <v>4155</v>
      </c>
      <c r="T2622" s="1330">
        <v>44317</v>
      </c>
      <c r="U2622" s="1329">
        <v>44317</v>
      </c>
      <c r="V2622" s="1330" t="s">
        <v>24</v>
      </c>
      <c r="W2622" s="136" t="s">
        <v>24</v>
      </c>
      <c r="X2622" s="200"/>
      <c r="Y2622" s="201"/>
      <c r="Z2622" s="952"/>
      <c r="AA2622" s="1305" t="s">
        <v>3077</v>
      </c>
      <c r="AB2622" s="1020"/>
      <c r="AC2622" s="360"/>
      <c r="AD2622" s="360"/>
      <c r="AE2622" s="360"/>
      <c r="AF2622" s="360"/>
      <c r="AG2622" s="375"/>
      <c r="AH2622" s="350"/>
      <c r="AI2622" s="244" t="str">
        <f t="shared" si="224"/>
        <v>HINO 285 JD/TI</v>
      </c>
      <c r="AJ2622" s="1315">
        <f t="shared" si="228"/>
        <v>43782</v>
      </c>
      <c r="AK2622" s="472">
        <v>43977</v>
      </c>
      <c r="AL2622" s="670">
        <v>43763</v>
      </c>
      <c r="AM2622" s="230"/>
      <c r="AN2622" s="232"/>
      <c r="AO2622" s="232"/>
      <c r="AP2622" s="230"/>
      <c r="AQ2622" s="1231" t="s">
        <v>3094</v>
      </c>
      <c r="AR2622" s="230"/>
      <c r="AS2622" s="230"/>
      <c r="AT2622" s="230"/>
      <c r="AU2622" s="230"/>
      <c r="AV2622" s="177" t="s">
        <v>40</v>
      </c>
      <c r="AW2622" s="177" t="s">
        <v>11701</v>
      </c>
      <c r="AX2622" s="177" t="s">
        <v>12110</v>
      </c>
      <c r="AY2622" s="460">
        <v>43944</v>
      </c>
      <c r="AZ2622" s="177"/>
    </row>
    <row r="2623" spans="1:52" ht="15" customHeight="1">
      <c r="B2623" s="1310">
        <v>2617</v>
      </c>
      <c r="C2623" s="745" t="s">
        <v>3973</v>
      </c>
      <c r="D2623" s="531" t="s">
        <v>230</v>
      </c>
      <c r="E2623" s="531" t="s">
        <v>222</v>
      </c>
      <c r="F2623" s="509" t="s">
        <v>3974</v>
      </c>
      <c r="G2623" s="509" t="s">
        <v>129</v>
      </c>
      <c r="H2623" s="929" t="s">
        <v>24</v>
      </c>
      <c r="I2623" s="1457">
        <v>30139</v>
      </c>
      <c r="J2623" s="1314">
        <f t="shared" ca="1" si="225"/>
        <v>40</v>
      </c>
      <c r="K2623" s="543" t="s">
        <v>493</v>
      </c>
      <c r="L2623" s="544">
        <v>8111143506036</v>
      </c>
      <c r="M2623" s="752">
        <v>45599</v>
      </c>
      <c r="N2623" s="577">
        <v>43552</v>
      </c>
      <c r="O2623" s="1330">
        <v>43535</v>
      </c>
      <c r="P2623" s="472" t="s">
        <v>874</v>
      </c>
      <c r="Q2623" s="198">
        <f t="shared" si="227"/>
        <v>43900</v>
      </c>
      <c r="R2623" s="181" t="str">
        <f t="shared" ca="1" si="226"/>
        <v>EXPIRED</v>
      </c>
      <c r="S2623" s="1319" t="s">
        <v>4156</v>
      </c>
      <c r="T2623" s="1330">
        <v>44384</v>
      </c>
      <c r="U2623" s="1329">
        <v>44384</v>
      </c>
      <c r="V2623" s="1330" t="s">
        <v>24</v>
      </c>
      <c r="W2623" s="1311" t="s">
        <v>24</v>
      </c>
      <c r="X2623" s="200"/>
      <c r="Y2623" s="201"/>
      <c r="Z2623" s="202"/>
      <c r="AA2623" s="357" t="s">
        <v>3077</v>
      </c>
      <c r="AB2623" s="360"/>
      <c r="AC2623" s="360"/>
      <c r="AD2623" s="360"/>
      <c r="AE2623" s="360"/>
      <c r="AF2623" s="360"/>
      <c r="AG2623" s="375"/>
      <c r="AH2623" s="350"/>
      <c r="AI2623" s="244" t="str">
        <f t="shared" si="224"/>
        <v>HINO 285 JD/TI</v>
      </c>
      <c r="AJ2623" s="1315">
        <f t="shared" si="228"/>
        <v>43552</v>
      </c>
      <c r="AK2623" s="472">
        <v>43551</v>
      </c>
      <c r="AL2623" s="670">
        <v>43552</v>
      </c>
      <c r="AM2623" s="230"/>
      <c r="AN2623" s="232"/>
      <c r="AO2623" s="232"/>
      <c r="AP2623" s="230"/>
      <c r="AQ2623" s="1231" t="s">
        <v>3094</v>
      </c>
      <c r="AR2623" s="230"/>
      <c r="AS2623" s="230"/>
      <c r="AT2623" s="230"/>
      <c r="AU2623" s="230"/>
      <c r="AV2623" s="885"/>
      <c r="AW2623" s="885"/>
      <c r="AX2623" s="885"/>
      <c r="AY2623" s="885"/>
      <c r="AZ2623" s="177"/>
    </row>
    <row r="2624" spans="1:52" ht="15" customHeight="1">
      <c r="B2624" s="1310">
        <v>2618</v>
      </c>
      <c r="C2624" s="746" t="s">
        <v>3975</v>
      </c>
      <c r="D2624" s="557" t="s">
        <v>221</v>
      </c>
      <c r="E2624" s="531" t="s">
        <v>222</v>
      </c>
      <c r="F2624" s="509" t="s">
        <v>3976</v>
      </c>
      <c r="G2624" s="509" t="s">
        <v>129</v>
      </c>
      <c r="H2624" s="542" t="s">
        <v>3977</v>
      </c>
      <c r="I2624" s="1448">
        <v>35174</v>
      </c>
      <c r="J2624" s="231">
        <f t="shared" ca="1" si="225"/>
        <v>26</v>
      </c>
      <c r="K2624" s="176" t="s">
        <v>24</v>
      </c>
      <c r="L2624" s="170" t="s">
        <v>24</v>
      </c>
      <c r="M2624" s="173" t="s">
        <v>24</v>
      </c>
      <c r="N2624" s="577">
        <v>43442</v>
      </c>
      <c r="O2624" s="1330" t="s">
        <v>24</v>
      </c>
      <c r="P2624" s="472" t="s">
        <v>24</v>
      </c>
      <c r="Q2624" s="198" t="str">
        <f t="shared" si="227"/>
        <v>-</v>
      </c>
      <c r="R2624" s="181" t="str">
        <f t="shared" ca="1" si="226"/>
        <v>TIDAK MCU</v>
      </c>
      <c r="S2624" s="1319" t="s">
        <v>24</v>
      </c>
      <c r="T2624" s="1330">
        <v>44305</v>
      </c>
      <c r="U2624" s="443" t="s">
        <v>99</v>
      </c>
      <c r="V2624" s="904" t="s">
        <v>24</v>
      </c>
      <c r="W2624" s="136" t="s">
        <v>24</v>
      </c>
      <c r="X2624" s="200"/>
      <c r="Y2624" s="201"/>
      <c r="Z2624" s="202"/>
      <c r="AA2624" s="356" t="s">
        <v>24</v>
      </c>
      <c r="AB2624" s="360"/>
      <c r="AC2624" s="360"/>
      <c r="AD2624" s="360"/>
      <c r="AE2624" s="360"/>
      <c r="AF2624" s="360"/>
      <c r="AG2624" s="375"/>
      <c r="AH2624" s="350"/>
      <c r="AI2624" s="244" t="str">
        <f t="shared" si="224"/>
        <v>-</v>
      </c>
      <c r="AJ2624" s="1330">
        <f t="shared" si="228"/>
        <v>43442</v>
      </c>
      <c r="AK2624" s="217" t="s">
        <v>24</v>
      </c>
      <c r="AL2624" s="614" t="s">
        <v>24</v>
      </c>
      <c r="AM2624" s="230"/>
      <c r="AN2624" s="232"/>
      <c r="AO2624" s="232"/>
      <c r="AP2624" s="230"/>
      <c r="AQ2624" s="1231" t="s">
        <v>3094</v>
      </c>
      <c r="AR2624" s="230"/>
      <c r="AS2624" s="230"/>
      <c r="AT2624" s="230"/>
      <c r="AU2624" s="230"/>
      <c r="AV2624" s="885"/>
      <c r="AW2624" s="885"/>
      <c r="AX2624" s="885"/>
      <c r="AY2624" s="885"/>
      <c r="AZ2624" s="177"/>
    </row>
    <row r="2625" spans="1:60" ht="15" customHeight="1">
      <c r="B2625" s="1310">
        <v>2619</v>
      </c>
      <c r="C2625" s="548" t="s">
        <v>3978</v>
      </c>
      <c r="D2625" s="557" t="s">
        <v>230</v>
      </c>
      <c r="E2625" s="531" t="s">
        <v>222</v>
      </c>
      <c r="F2625" s="509" t="s">
        <v>3979</v>
      </c>
      <c r="G2625" s="509" t="s">
        <v>129</v>
      </c>
      <c r="H2625" s="1369" t="s">
        <v>3980</v>
      </c>
      <c r="I2625" s="1448">
        <v>30547</v>
      </c>
      <c r="J2625" s="1314">
        <f t="shared" ca="1" si="225"/>
        <v>39</v>
      </c>
      <c r="K2625" s="543" t="s">
        <v>493</v>
      </c>
      <c r="L2625" s="544">
        <v>18218308000041</v>
      </c>
      <c r="M2625" s="752">
        <v>45880</v>
      </c>
      <c r="N2625" s="532">
        <v>43643</v>
      </c>
      <c r="O2625" s="1330" t="s">
        <v>24</v>
      </c>
      <c r="P2625" s="472" t="s">
        <v>24</v>
      </c>
      <c r="Q2625" s="198" t="str">
        <f t="shared" si="227"/>
        <v>-</v>
      </c>
      <c r="R2625" s="181" t="str">
        <f t="shared" ca="1" si="226"/>
        <v>TIDAK MCU</v>
      </c>
      <c r="S2625" s="1319" t="s">
        <v>4157</v>
      </c>
      <c r="T2625" s="1330">
        <v>44427</v>
      </c>
      <c r="U2625" s="1329">
        <v>44427</v>
      </c>
      <c r="V2625" s="1330" t="s">
        <v>24</v>
      </c>
      <c r="W2625" s="1311" t="s">
        <v>24</v>
      </c>
      <c r="X2625" s="200"/>
      <c r="Y2625" s="201"/>
      <c r="Z2625" s="202"/>
      <c r="AA2625" s="357" t="s">
        <v>3077</v>
      </c>
      <c r="AB2625" s="360"/>
      <c r="AC2625" s="360"/>
      <c r="AD2625" s="360"/>
      <c r="AE2625" s="360"/>
      <c r="AF2625" s="360"/>
      <c r="AG2625" s="375"/>
      <c r="AH2625" s="350"/>
      <c r="AI2625" s="244" t="str">
        <f t="shared" si="224"/>
        <v>HINO 285 JD/TI</v>
      </c>
      <c r="AJ2625" s="1315">
        <f t="shared" si="228"/>
        <v>43643</v>
      </c>
      <c r="AK2625" s="472">
        <v>43641</v>
      </c>
      <c r="AL2625" s="670">
        <v>43641</v>
      </c>
      <c r="AM2625" s="230"/>
      <c r="AN2625" s="232"/>
      <c r="AO2625" s="232"/>
      <c r="AP2625" s="230"/>
      <c r="AQ2625" s="1231" t="s">
        <v>3094</v>
      </c>
      <c r="AR2625" s="230"/>
      <c r="AS2625" s="230"/>
      <c r="AT2625" s="230"/>
      <c r="AU2625" s="230"/>
      <c r="AV2625" s="885"/>
      <c r="AW2625" s="885"/>
      <c r="AX2625" s="885"/>
      <c r="AY2625" s="885"/>
      <c r="AZ2625" s="885"/>
    </row>
    <row r="2626" spans="1:60" ht="15" customHeight="1">
      <c r="B2626" s="1310">
        <v>2620</v>
      </c>
      <c r="C2626" s="548" t="s">
        <v>11985</v>
      </c>
      <c r="D2626" s="557" t="s">
        <v>230</v>
      </c>
      <c r="E2626" s="531" t="s">
        <v>222</v>
      </c>
      <c r="F2626" s="509" t="s">
        <v>3981</v>
      </c>
      <c r="G2626" s="509" t="s">
        <v>129</v>
      </c>
      <c r="H2626" s="1369" t="s">
        <v>3982</v>
      </c>
      <c r="I2626" s="1448">
        <v>30768</v>
      </c>
      <c r="J2626" s="231">
        <f t="shared" ca="1" si="225"/>
        <v>38</v>
      </c>
      <c r="K2626" s="1431" t="s">
        <v>493</v>
      </c>
      <c r="L2626" s="1463">
        <v>17238403000041</v>
      </c>
      <c r="M2626" s="1448">
        <v>45733</v>
      </c>
      <c r="N2626" s="532">
        <v>43645</v>
      </c>
      <c r="O2626" s="1330" t="s">
        <v>24</v>
      </c>
      <c r="P2626" s="472" t="s">
        <v>24</v>
      </c>
      <c r="Q2626" s="198" t="str">
        <f t="shared" si="227"/>
        <v>-</v>
      </c>
      <c r="R2626" s="181" t="str">
        <f t="shared" ca="1" si="226"/>
        <v>TIDAK MCU</v>
      </c>
      <c r="S2626" s="1319" t="s">
        <v>4158</v>
      </c>
      <c r="T2626" s="904">
        <v>44282</v>
      </c>
      <c r="U2626" s="1329">
        <v>44282</v>
      </c>
      <c r="V2626" s="1330" t="s">
        <v>24</v>
      </c>
      <c r="W2626" s="136" t="s">
        <v>24</v>
      </c>
      <c r="X2626" s="200"/>
      <c r="Y2626" s="201"/>
      <c r="Z2626" s="202"/>
      <c r="AA2626" s="357" t="s">
        <v>3077</v>
      </c>
      <c r="AB2626" s="360" t="s">
        <v>24</v>
      </c>
      <c r="AC2626" s="360"/>
      <c r="AD2626" s="360"/>
      <c r="AE2626" s="360"/>
      <c r="AF2626" s="360"/>
      <c r="AG2626" s="375"/>
      <c r="AH2626" s="350"/>
      <c r="AI2626" s="244" t="str">
        <f t="shared" si="224"/>
        <v>HINO 285 JD/TI-</v>
      </c>
      <c r="AJ2626" s="1307">
        <f t="shared" si="228"/>
        <v>43645</v>
      </c>
      <c r="AK2626" s="592">
        <v>43642</v>
      </c>
      <c r="AL2626" s="614">
        <v>43643</v>
      </c>
      <c r="AM2626" s="230"/>
      <c r="AN2626" s="232"/>
      <c r="AO2626" s="232"/>
      <c r="AP2626" s="230"/>
      <c r="AQ2626" s="462" t="s">
        <v>3094</v>
      </c>
      <c r="AR2626" s="230"/>
      <c r="AS2626" s="230"/>
      <c r="AT2626" s="230"/>
      <c r="AU2626" s="230"/>
      <c r="AV2626" s="177"/>
      <c r="AW2626" s="177"/>
      <c r="AX2626" s="177"/>
      <c r="AY2626" s="885"/>
      <c r="AZ2626" s="177"/>
    </row>
    <row r="2627" spans="1:60" ht="15" customHeight="1">
      <c r="B2627" s="1310">
        <v>2621</v>
      </c>
      <c r="C2627" s="548" t="s">
        <v>3983</v>
      </c>
      <c r="D2627" s="557" t="s">
        <v>230</v>
      </c>
      <c r="E2627" s="557" t="s">
        <v>222</v>
      </c>
      <c r="F2627" s="509" t="s">
        <v>3984</v>
      </c>
      <c r="G2627" s="509" t="s">
        <v>129</v>
      </c>
      <c r="H2627" s="1369" t="s">
        <v>3985</v>
      </c>
      <c r="I2627" s="1448">
        <v>31544</v>
      </c>
      <c r="J2627" s="231">
        <f t="shared" ca="1" si="225"/>
        <v>36</v>
      </c>
      <c r="K2627" s="543" t="s">
        <v>493</v>
      </c>
      <c r="L2627" s="544">
        <v>860517181046</v>
      </c>
      <c r="M2627" s="752">
        <v>44693</v>
      </c>
      <c r="N2627" s="532">
        <v>43645</v>
      </c>
      <c r="O2627" s="1330" t="s">
        <v>24</v>
      </c>
      <c r="P2627" s="472" t="s">
        <v>24</v>
      </c>
      <c r="Q2627" s="198" t="str">
        <f t="shared" si="227"/>
        <v>-</v>
      </c>
      <c r="R2627" s="181" t="str">
        <f t="shared" ca="1" si="226"/>
        <v>TIDAK MCU</v>
      </c>
      <c r="S2627" s="1319" t="s">
        <v>4159</v>
      </c>
      <c r="T2627" s="1330">
        <v>44328</v>
      </c>
      <c r="U2627" s="1329">
        <v>44328</v>
      </c>
      <c r="V2627" s="1330" t="s">
        <v>24</v>
      </c>
      <c r="W2627" s="136" t="s">
        <v>24</v>
      </c>
      <c r="X2627" s="200"/>
      <c r="Y2627" s="201"/>
      <c r="Z2627" s="202"/>
      <c r="AA2627" s="357" t="s">
        <v>3077</v>
      </c>
      <c r="AB2627" s="360"/>
      <c r="AC2627" s="360"/>
      <c r="AD2627" s="360"/>
      <c r="AE2627" s="360"/>
      <c r="AF2627" s="360"/>
      <c r="AG2627" s="375"/>
      <c r="AH2627" s="350"/>
      <c r="AI2627" s="244" t="str">
        <f t="shared" si="224"/>
        <v>HINO 285 JD/TI</v>
      </c>
      <c r="AJ2627" s="209">
        <f t="shared" si="228"/>
        <v>43645</v>
      </c>
      <c r="AK2627" s="592">
        <v>43986</v>
      </c>
      <c r="AL2627" s="614">
        <v>43643</v>
      </c>
      <c r="AM2627" s="230"/>
      <c r="AN2627" s="232"/>
      <c r="AO2627" s="232"/>
      <c r="AP2627" s="230"/>
      <c r="AQ2627" s="1231" t="s">
        <v>3094</v>
      </c>
      <c r="AR2627" s="230"/>
      <c r="AS2627" s="230"/>
      <c r="AT2627" s="230"/>
      <c r="AU2627" s="230"/>
      <c r="AV2627" s="177"/>
      <c r="AW2627" s="177"/>
      <c r="AX2627" s="177"/>
      <c r="AY2627" s="177"/>
      <c r="AZ2627" s="177"/>
    </row>
    <row r="2628" spans="1:60" ht="15" customHeight="1">
      <c r="B2628" s="1310">
        <v>2622</v>
      </c>
      <c r="C2628" s="548" t="s">
        <v>3225</v>
      </c>
      <c r="D2628" s="557" t="s">
        <v>230</v>
      </c>
      <c r="E2628" s="557" t="s">
        <v>222</v>
      </c>
      <c r="F2628" s="509" t="s">
        <v>3986</v>
      </c>
      <c r="G2628" s="509" t="s">
        <v>129</v>
      </c>
      <c r="H2628" s="1369" t="s">
        <v>3987</v>
      </c>
      <c r="I2628" s="1448">
        <v>27563</v>
      </c>
      <c r="J2628" s="903">
        <f t="shared" ca="1" si="225"/>
        <v>47</v>
      </c>
      <c r="K2628" s="543" t="s">
        <v>493</v>
      </c>
      <c r="L2628" s="544">
        <v>750614240039</v>
      </c>
      <c r="M2628" s="752">
        <v>44365</v>
      </c>
      <c r="N2628" s="532">
        <v>43658</v>
      </c>
      <c r="O2628" s="1330" t="s">
        <v>24</v>
      </c>
      <c r="P2628" s="472" t="s">
        <v>24</v>
      </c>
      <c r="Q2628" s="198" t="str">
        <f t="shared" si="227"/>
        <v>-</v>
      </c>
      <c r="R2628" s="181" t="str">
        <f t="shared" ca="1" si="226"/>
        <v>TIDAK MCU</v>
      </c>
      <c r="S2628" s="1319" t="s">
        <v>4160</v>
      </c>
      <c r="T2628" s="1330">
        <v>44365</v>
      </c>
      <c r="U2628" s="1329">
        <v>44365</v>
      </c>
      <c r="V2628" s="1330" t="s">
        <v>24</v>
      </c>
      <c r="W2628" s="136" t="s">
        <v>24</v>
      </c>
      <c r="X2628" s="200"/>
      <c r="Y2628" s="201"/>
      <c r="Z2628" s="202"/>
      <c r="AA2628" s="357" t="s">
        <v>3077</v>
      </c>
      <c r="AB2628" s="360"/>
      <c r="AC2628" s="360"/>
      <c r="AD2628" s="360"/>
      <c r="AE2628" s="360"/>
      <c r="AF2628" s="360"/>
      <c r="AG2628" s="375"/>
      <c r="AH2628" s="350"/>
      <c r="AI2628" s="244" t="str">
        <f t="shared" si="224"/>
        <v>HINO 285 JD/TI</v>
      </c>
      <c r="AJ2628" s="1315">
        <f t="shared" si="228"/>
        <v>43658</v>
      </c>
      <c r="AK2628" s="472">
        <v>43986</v>
      </c>
      <c r="AL2628" s="670">
        <v>43657</v>
      </c>
      <c r="AM2628" s="230"/>
      <c r="AN2628" s="232"/>
      <c r="AO2628" s="232"/>
      <c r="AP2628" s="230"/>
      <c r="AQ2628" s="1231" t="s">
        <v>3094</v>
      </c>
      <c r="AR2628" s="230"/>
      <c r="AS2628" s="230"/>
      <c r="AT2628" s="230"/>
      <c r="AU2628" s="230"/>
      <c r="AV2628" s="885"/>
      <c r="AW2628" s="885"/>
      <c r="AX2628" s="885"/>
      <c r="AY2628" s="885"/>
      <c r="AZ2628" s="177"/>
    </row>
    <row r="2629" spans="1:60" ht="15" customHeight="1">
      <c r="A2629" s="1298"/>
      <c r="B2629" s="1310">
        <v>2623</v>
      </c>
      <c r="C2629" s="1502" t="s">
        <v>2302</v>
      </c>
      <c r="D2629" s="1570" t="s">
        <v>230</v>
      </c>
      <c r="E2629" s="1570" t="s">
        <v>222</v>
      </c>
      <c r="F2629" s="912" t="s">
        <v>3988</v>
      </c>
      <c r="G2629" s="912" t="s">
        <v>129</v>
      </c>
      <c r="H2629" s="1673" t="s">
        <v>3989</v>
      </c>
      <c r="I2629" s="1726">
        <v>28847</v>
      </c>
      <c r="J2629" s="445">
        <f t="shared" ca="1" si="225"/>
        <v>43</v>
      </c>
      <c r="K2629" s="1807" t="s">
        <v>493</v>
      </c>
      <c r="L2629" s="1838">
        <v>781214331000</v>
      </c>
      <c r="M2629" s="1879">
        <v>45649</v>
      </c>
      <c r="N2629" s="1776">
        <v>43663</v>
      </c>
      <c r="O2629" s="446" t="s">
        <v>24</v>
      </c>
      <c r="P2629" s="909" t="s">
        <v>24</v>
      </c>
      <c r="Q2629" s="920" t="str">
        <f t="shared" si="227"/>
        <v>-</v>
      </c>
      <c r="R2629" s="919" t="str">
        <f t="shared" ca="1" si="226"/>
        <v>TIDAK MCU</v>
      </c>
      <c r="S2629" s="445" t="s">
        <v>4161</v>
      </c>
      <c r="T2629" s="446">
        <v>44553</v>
      </c>
      <c r="U2629" s="517">
        <v>44553</v>
      </c>
      <c r="V2629" s="446" t="s">
        <v>24</v>
      </c>
      <c r="W2629" s="446" t="s">
        <v>24</v>
      </c>
      <c r="X2629" s="1492"/>
      <c r="Y2629" s="922"/>
      <c r="Z2629" s="1949"/>
      <c r="AA2629" s="998" t="s">
        <v>3077</v>
      </c>
      <c r="AB2629" s="1563"/>
      <c r="AC2629" s="1563"/>
      <c r="AD2629" s="1563"/>
      <c r="AE2629" s="1563"/>
      <c r="AF2629" s="1563"/>
      <c r="AG2629" s="972"/>
      <c r="AH2629" s="1027"/>
      <c r="AI2629" s="244" t="str">
        <f t="shared" si="224"/>
        <v>HINO 285 JD/TI</v>
      </c>
      <c r="AJ2629" s="878">
        <f t="shared" si="228"/>
        <v>43663</v>
      </c>
      <c r="AK2629" s="909">
        <v>43661</v>
      </c>
      <c r="AL2629" s="1990">
        <v>43662</v>
      </c>
      <c r="AM2629" s="877"/>
      <c r="AN2629" s="877"/>
      <c r="AO2629" s="877"/>
      <c r="AP2629" s="877"/>
      <c r="AQ2629" s="2001" t="s">
        <v>6564</v>
      </c>
      <c r="AR2629" s="877"/>
      <c r="AS2629" s="877"/>
      <c r="AT2629" s="877" t="s">
        <v>11598</v>
      </c>
      <c r="AU2629" s="877"/>
      <c r="AV2629" s="458"/>
      <c r="AW2629" s="458"/>
      <c r="AX2629" s="458"/>
      <c r="AY2629" s="458"/>
      <c r="AZ2629" s="885"/>
    </row>
    <row r="2630" spans="1:60" ht="15" customHeight="1">
      <c r="B2630" s="1310">
        <v>2624</v>
      </c>
      <c r="C2630" s="765" t="s">
        <v>3990</v>
      </c>
      <c r="D2630" s="557" t="s">
        <v>221</v>
      </c>
      <c r="E2630" s="557" t="s">
        <v>222</v>
      </c>
      <c r="F2630" s="509" t="s">
        <v>3991</v>
      </c>
      <c r="G2630" s="509" t="s">
        <v>129</v>
      </c>
      <c r="H2630" s="929" t="s">
        <v>24</v>
      </c>
      <c r="I2630" s="1448">
        <v>33018</v>
      </c>
      <c r="J2630" s="903">
        <f t="shared" ca="1" si="225"/>
        <v>32</v>
      </c>
      <c r="K2630" s="543" t="s">
        <v>493</v>
      </c>
      <c r="L2630" s="544">
        <v>900514360709</v>
      </c>
      <c r="M2630" s="752">
        <v>45071</v>
      </c>
      <c r="N2630" s="532">
        <v>43666</v>
      </c>
      <c r="O2630" s="1330" t="s">
        <v>24</v>
      </c>
      <c r="P2630" s="472" t="s">
        <v>24</v>
      </c>
      <c r="Q2630" s="198" t="str">
        <f t="shared" si="227"/>
        <v>-</v>
      </c>
      <c r="R2630" s="181" t="str">
        <f t="shared" ca="1" si="226"/>
        <v>TIDAK MCU</v>
      </c>
      <c r="S2630" s="1319" t="s">
        <v>24</v>
      </c>
      <c r="T2630" s="1330">
        <v>44341</v>
      </c>
      <c r="U2630" s="1329" t="s">
        <v>24</v>
      </c>
      <c r="V2630" s="395" t="s">
        <v>24</v>
      </c>
      <c r="W2630" s="136" t="s">
        <v>24</v>
      </c>
      <c r="X2630" s="200"/>
      <c r="Y2630" s="201"/>
      <c r="Z2630" s="202"/>
      <c r="AA2630" s="356" t="s">
        <v>24</v>
      </c>
      <c r="AB2630" s="360"/>
      <c r="AC2630" s="360"/>
      <c r="AD2630" s="360"/>
      <c r="AE2630" s="360"/>
      <c r="AF2630" s="360"/>
      <c r="AG2630" s="375"/>
      <c r="AH2630" s="350"/>
      <c r="AI2630" s="244" t="str">
        <f t="shared" si="224"/>
        <v>-</v>
      </c>
      <c r="AJ2630" s="1315">
        <f t="shared" si="228"/>
        <v>43666</v>
      </c>
      <c r="AK2630" s="1330" t="s">
        <v>24</v>
      </c>
      <c r="AL2630" s="670" t="s">
        <v>24</v>
      </c>
      <c r="AM2630" s="230"/>
      <c r="AN2630" s="232"/>
      <c r="AO2630" s="232"/>
      <c r="AP2630" s="230"/>
      <c r="AQ2630" s="1231" t="s">
        <v>3094</v>
      </c>
      <c r="AR2630" s="230"/>
      <c r="AS2630" s="230"/>
      <c r="AT2630" s="230"/>
      <c r="AU2630" s="230"/>
      <c r="AV2630" s="177"/>
      <c r="AW2630" s="177"/>
      <c r="AX2630" s="177"/>
      <c r="AY2630" s="177"/>
      <c r="AZ2630" s="177"/>
    </row>
    <row r="2631" spans="1:60" ht="15" customHeight="1">
      <c r="B2631" s="1310">
        <v>2625</v>
      </c>
      <c r="C2631" s="879" t="s">
        <v>3992</v>
      </c>
      <c r="D2631" s="757" t="s">
        <v>611</v>
      </c>
      <c r="E2631" s="557" t="s">
        <v>222</v>
      </c>
      <c r="F2631" s="509" t="s">
        <v>3993</v>
      </c>
      <c r="G2631" s="509" t="s">
        <v>129</v>
      </c>
      <c r="H2631" s="1176" t="s">
        <v>3994</v>
      </c>
      <c r="I2631" s="1448">
        <v>26448</v>
      </c>
      <c r="J2631" s="1314">
        <f t="shared" ca="1" si="225"/>
        <v>50</v>
      </c>
      <c r="K2631" s="176" t="s">
        <v>24</v>
      </c>
      <c r="L2631" s="170" t="s">
        <v>24</v>
      </c>
      <c r="M2631" s="173" t="s">
        <v>24</v>
      </c>
      <c r="N2631" s="579" t="s">
        <v>24</v>
      </c>
      <c r="O2631" s="1311"/>
      <c r="P2631" s="472" t="s">
        <v>24</v>
      </c>
      <c r="Q2631" s="198" t="str">
        <f t="shared" si="227"/>
        <v>-</v>
      </c>
      <c r="R2631" s="181" t="str">
        <f t="shared" ca="1" si="226"/>
        <v>TIDAK MCU</v>
      </c>
      <c r="S2631" s="1319" t="s">
        <v>24</v>
      </c>
      <c r="T2631" s="1330">
        <v>44345</v>
      </c>
      <c r="U2631" s="1329" t="s">
        <v>24</v>
      </c>
      <c r="V2631" s="1330" t="s">
        <v>24</v>
      </c>
      <c r="W2631" s="1311" t="s">
        <v>24</v>
      </c>
      <c r="X2631" s="200"/>
      <c r="Y2631" s="201"/>
      <c r="Z2631" s="202"/>
      <c r="AA2631" s="356"/>
      <c r="AB2631" s="360"/>
      <c r="AC2631" s="360"/>
      <c r="AD2631" s="360"/>
      <c r="AE2631" s="360"/>
      <c r="AF2631" s="360"/>
      <c r="AG2631" s="375"/>
      <c r="AH2631" s="350"/>
      <c r="AI2631" s="244" t="str">
        <f t="shared" si="224"/>
        <v/>
      </c>
      <c r="AJ2631" s="1315" t="str">
        <f t="shared" si="228"/>
        <v>-</v>
      </c>
      <c r="AK2631" s="1330" t="s">
        <v>24</v>
      </c>
      <c r="AL2631" s="670" t="s">
        <v>24</v>
      </c>
      <c r="AM2631" s="230"/>
      <c r="AN2631" s="232"/>
      <c r="AO2631" s="232"/>
      <c r="AP2631" s="230"/>
      <c r="AQ2631" s="1231" t="s">
        <v>3094</v>
      </c>
      <c r="AR2631" s="230"/>
      <c r="AS2631" s="230"/>
      <c r="AT2631" s="230"/>
      <c r="AU2631" s="230"/>
      <c r="AV2631" s="885"/>
      <c r="AW2631" s="885"/>
      <c r="AX2631" s="885"/>
      <c r="AY2631" s="885"/>
      <c r="AZ2631" s="177"/>
    </row>
    <row r="2632" spans="1:60" ht="15" customHeight="1">
      <c r="B2632" s="1310">
        <v>2626</v>
      </c>
      <c r="C2632" s="879" t="s">
        <v>3995</v>
      </c>
      <c r="D2632" s="757" t="s">
        <v>230</v>
      </c>
      <c r="E2632" s="531" t="s">
        <v>222</v>
      </c>
      <c r="F2632" s="509" t="s">
        <v>3996</v>
      </c>
      <c r="G2632" s="509" t="s">
        <v>129</v>
      </c>
      <c r="H2632" s="542" t="s">
        <v>3997</v>
      </c>
      <c r="I2632" s="1448">
        <v>29333</v>
      </c>
      <c r="J2632" s="1314">
        <f t="shared" ca="1" si="225"/>
        <v>42</v>
      </c>
      <c r="K2632" s="758" t="s">
        <v>493</v>
      </c>
      <c r="L2632" s="544">
        <v>14288004000090</v>
      </c>
      <c r="M2632" s="752">
        <v>45756</v>
      </c>
      <c r="N2632" s="510">
        <v>43357</v>
      </c>
      <c r="O2632" s="1311"/>
      <c r="P2632" s="472" t="s">
        <v>24</v>
      </c>
      <c r="Q2632" s="198" t="str">
        <f t="shared" si="227"/>
        <v>-</v>
      </c>
      <c r="R2632" s="181" t="str">
        <f t="shared" ca="1" si="226"/>
        <v>TIDAK MCU</v>
      </c>
      <c r="S2632" s="1319" t="s">
        <v>4162</v>
      </c>
      <c r="T2632" s="1330">
        <v>44308</v>
      </c>
      <c r="U2632" s="440">
        <v>44308</v>
      </c>
      <c r="V2632" s="1330" t="s">
        <v>24</v>
      </c>
      <c r="W2632" s="1311" t="s">
        <v>24</v>
      </c>
      <c r="X2632" s="200"/>
      <c r="Y2632" s="201"/>
      <c r="Z2632" s="202"/>
      <c r="AA2632" s="357" t="s">
        <v>3077</v>
      </c>
      <c r="AB2632" s="360" t="s">
        <v>24</v>
      </c>
      <c r="AC2632" s="360"/>
      <c r="AD2632" s="360"/>
      <c r="AE2632" s="360"/>
      <c r="AF2632" s="360"/>
      <c r="AG2632" s="375"/>
      <c r="AH2632" s="350"/>
      <c r="AI2632" s="244" t="str">
        <f t="shared" si="224"/>
        <v>HINO 285 JD/TI-</v>
      </c>
      <c r="AJ2632" s="1330">
        <f t="shared" si="228"/>
        <v>43357</v>
      </c>
      <c r="AK2632" s="217" t="s">
        <v>24</v>
      </c>
      <c r="AL2632" s="614" t="s">
        <v>24</v>
      </c>
      <c r="AM2632" s="230"/>
      <c r="AN2632" s="232"/>
      <c r="AO2632" s="232"/>
      <c r="AP2632" s="230"/>
      <c r="AQ2632" s="1231" t="s">
        <v>3094</v>
      </c>
      <c r="AR2632" s="230"/>
      <c r="AS2632" s="230"/>
      <c r="AT2632" s="230"/>
      <c r="AU2632" s="230"/>
      <c r="AV2632" s="885"/>
      <c r="AW2632" s="885"/>
      <c r="AX2632" s="885"/>
      <c r="AY2632" s="885"/>
      <c r="AZ2632" s="177"/>
    </row>
    <row r="2633" spans="1:60" ht="15" customHeight="1">
      <c r="B2633" s="1310">
        <v>2627</v>
      </c>
      <c r="C2633" s="1426" t="s">
        <v>3998</v>
      </c>
      <c r="D2633" s="1431" t="s">
        <v>230</v>
      </c>
      <c r="E2633" s="531" t="s">
        <v>222</v>
      </c>
      <c r="F2633" s="509" t="s">
        <v>3999</v>
      </c>
      <c r="G2633" s="509" t="s">
        <v>129</v>
      </c>
      <c r="H2633" s="542" t="s">
        <v>4000</v>
      </c>
      <c r="I2633" s="1448">
        <v>25854</v>
      </c>
      <c r="J2633" s="1314">
        <f t="shared" ca="1" si="225"/>
        <v>52</v>
      </c>
      <c r="K2633" s="758" t="s">
        <v>493</v>
      </c>
      <c r="L2633" s="544">
        <v>701014380689</v>
      </c>
      <c r="M2633" s="752">
        <v>45212</v>
      </c>
      <c r="N2633" s="510">
        <v>43047</v>
      </c>
      <c r="O2633" s="1311"/>
      <c r="P2633" s="472" t="s">
        <v>24</v>
      </c>
      <c r="Q2633" s="198" t="str">
        <f t="shared" si="227"/>
        <v>-</v>
      </c>
      <c r="R2633" s="181" t="str">
        <f t="shared" ca="1" si="226"/>
        <v>TIDAK MCU</v>
      </c>
      <c r="S2633" s="1319" t="s">
        <v>4163</v>
      </c>
      <c r="T2633" s="1330">
        <v>44482</v>
      </c>
      <c r="U2633" s="1329" t="s">
        <v>99</v>
      </c>
      <c r="V2633" s="1330" t="s">
        <v>24</v>
      </c>
      <c r="W2633" s="1311" t="s">
        <v>24</v>
      </c>
      <c r="X2633" s="200"/>
      <c r="Y2633" s="201"/>
      <c r="Z2633" s="202"/>
      <c r="AA2633" s="357" t="s">
        <v>3077</v>
      </c>
      <c r="AB2633" s="360"/>
      <c r="AC2633" s="360"/>
      <c r="AD2633" s="360"/>
      <c r="AE2633" s="360"/>
      <c r="AF2633" s="360"/>
      <c r="AG2633" s="375"/>
      <c r="AH2633" s="350"/>
      <c r="AI2633" s="244" t="str">
        <f t="shared" si="224"/>
        <v>HINO 285 JD/TI</v>
      </c>
      <c r="AJ2633" s="1315">
        <f t="shared" si="228"/>
        <v>43047</v>
      </c>
      <c r="AK2633" s="1330" t="s">
        <v>24</v>
      </c>
      <c r="AL2633" s="614" t="s">
        <v>24</v>
      </c>
      <c r="AM2633" s="230"/>
      <c r="AN2633" s="232"/>
      <c r="AO2633" s="232"/>
      <c r="AP2633" s="230"/>
      <c r="AQ2633" s="1231" t="s">
        <v>3094</v>
      </c>
      <c r="AR2633" s="230"/>
      <c r="AS2633" s="230"/>
      <c r="AT2633" s="230"/>
      <c r="AU2633" s="230"/>
      <c r="AV2633" s="885"/>
      <c r="AW2633" s="885"/>
      <c r="AX2633" s="885"/>
      <c r="AY2633" s="885"/>
      <c r="AZ2633" s="177"/>
    </row>
    <row r="2634" spans="1:60" ht="15" customHeight="1">
      <c r="B2634" s="1310">
        <v>2628</v>
      </c>
      <c r="C2634" s="548" t="s">
        <v>4001</v>
      </c>
      <c r="D2634" s="757" t="s">
        <v>230</v>
      </c>
      <c r="E2634" s="531" t="s">
        <v>222</v>
      </c>
      <c r="F2634" s="509" t="s">
        <v>4002</v>
      </c>
      <c r="G2634" s="509" t="s">
        <v>129</v>
      </c>
      <c r="H2634" s="1405" t="s">
        <v>4003</v>
      </c>
      <c r="I2634" s="1454">
        <v>33061</v>
      </c>
      <c r="J2634" s="231">
        <f t="shared" ca="1" si="225"/>
        <v>32</v>
      </c>
      <c r="K2634" s="766" t="s">
        <v>494</v>
      </c>
      <c r="L2634" s="760">
        <v>900717231111</v>
      </c>
      <c r="M2634" s="767">
        <v>45114</v>
      </c>
      <c r="N2634" s="532">
        <v>43707</v>
      </c>
      <c r="O2634" s="1330" t="s">
        <v>24</v>
      </c>
      <c r="P2634" s="472" t="s">
        <v>24</v>
      </c>
      <c r="Q2634" s="198" t="str">
        <f t="shared" si="227"/>
        <v>-</v>
      </c>
      <c r="R2634" s="181" t="str">
        <f t="shared" ca="1" si="226"/>
        <v>TIDAK MCU</v>
      </c>
      <c r="S2634" s="1319" t="s">
        <v>4164</v>
      </c>
      <c r="T2634" s="1330">
        <v>44384</v>
      </c>
      <c r="U2634" s="1329">
        <v>44384</v>
      </c>
      <c r="V2634" s="904" t="s">
        <v>24</v>
      </c>
      <c r="W2634" s="136" t="s">
        <v>24</v>
      </c>
      <c r="X2634" s="200"/>
      <c r="Y2634" s="201"/>
      <c r="Z2634" s="202"/>
      <c r="AA2634" s="357" t="s">
        <v>3077</v>
      </c>
      <c r="AB2634" s="360" t="s">
        <v>24</v>
      </c>
      <c r="AC2634" s="360"/>
      <c r="AD2634" s="360"/>
      <c r="AE2634" s="360"/>
      <c r="AF2634" s="360"/>
      <c r="AG2634" s="375"/>
      <c r="AH2634" s="350"/>
      <c r="AI2634" s="244" t="str">
        <f t="shared" si="224"/>
        <v>HINO 285 JD/TI-</v>
      </c>
      <c r="AJ2634" s="209">
        <f t="shared" si="228"/>
        <v>43707</v>
      </c>
      <c r="AK2634" s="472">
        <v>43705</v>
      </c>
      <c r="AL2634" s="670">
        <v>43706</v>
      </c>
      <c r="AM2634" s="230"/>
      <c r="AN2634" s="232"/>
      <c r="AO2634" s="232"/>
      <c r="AP2634" s="230"/>
      <c r="AQ2634" s="1231" t="s">
        <v>3094</v>
      </c>
      <c r="AR2634" s="230"/>
      <c r="AS2634" s="230"/>
      <c r="AT2634" s="230"/>
      <c r="AU2634" s="230"/>
      <c r="AV2634" s="177"/>
      <c r="AW2634" s="177"/>
      <c r="AX2634" s="177"/>
      <c r="AY2634" s="177"/>
      <c r="AZ2634" s="177"/>
    </row>
    <row r="2635" spans="1:60" ht="15" customHeight="1">
      <c r="B2635" s="1310">
        <v>2629</v>
      </c>
      <c r="C2635" s="745" t="s">
        <v>4004</v>
      </c>
      <c r="D2635" s="1431" t="s">
        <v>1724</v>
      </c>
      <c r="E2635" s="531" t="s">
        <v>222</v>
      </c>
      <c r="F2635" s="509" t="s">
        <v>4005</v>
      </c>
      <c r="G2635" s="509" t="s">
        <v>129</v>
      </c>
      <c r="H2635" s="542" t="s">
        <v>4006</v>
      </c>
      <c r="I2635" s="1448">
        <v>29536</v>
      </c>
      <c r="J2635" s="903">
        <f t="shared" ca="1" si="225"/>
        <v>41</v>
      </c>
      <c r="K2635" s="315" t="s">
        <v>24</v>
      </c>
      <c r="L2635" s="325" t="s">
        <v>24</v>
      </c>
      <c r="M2635" s="335" t="s">
        <v>24</v>
      </c>
      <c r="N2635" s="532">
        <v>43705</v>
      </c>
      <c r="O2635" s="1330" t="s">
        <v>24</v>
      </c>
      <c r="P2635" s="472" t="s">
        <v>24</v>
      </c>
      <c r="Q2635" s="198" t="str">
        <f t="shared" si="227"/>
        <v>-</v>
      </c>
      <c r="R2635" s="181" t="str">
        <f t="shared" ca="1" si="226"/>
        <v>TIDAK MCU</v>
      </c>
      <c r="S2635" s="1319" t="s">
        <v>24</v>
      </c>
      <c r="T2635" s="1330">
        <v>44511</v>
      </c>
      <c r="U2635" s="1329" t="s">
        <v>99</v>
      </c>
      <c r="V2635" s="904" t="s">
        <v>24</v>
      </c>
      <c r="W2635" s="136" t="s">
        <v>24</v>
      </c>
      <c r="X2635" s="200"/>
      <c r="Y2635" s="201"/>
      <c r="Z2635" s="202"/>
      <c r="AA2635" s="356"/>
      <c r="AB2635" s="360"/>
      <c r="AC2635" s="360"/>
      <c r="AD2635" s="360"/>
      <c r="AE2635" s="360"/>
      <c r="AF2635" s="360"/>
      <c r="AG2635" s="375"/>
      <c r="AH2635" s="350"/>
      <c r="AI2635" s="244" t="str">
        <f t="shared" si="224"/>
        <v/>
      </c>
      <c r="AJ2635" s="1315">
        <f t="shared" si="228"/>
        <v>43705</v>
      </c>
      <c r="AK2635" s="1330" t="s">
        <v>24</v>
      </c>
      <c r="AL2635" s="670" t="s">
        <v>24</v>
      </c>
      <c r="AM2635" s="230"/>
      <c r="AN2635" s="232"/>
      <c r="AO2635" s="232"/>
      <c r="AP2635" s="230"/>
      <c r="AQ2635" s="180"/>
      <c r="AR2635" s="230"/>
      <c r="AS2635" s="230"/>
      <c r="AT2635" s="230"/>
      <c r="AU2635" s="230"/>
      <c r="AV2635" s="885"/>
      <c r="AW2635" s="885"/>
      <c r="AX2635" s="885"/>
      <c r="AY2635" s="885"/>
      <c r="AZ2635" s="177"/>
    </row>
    <row r="2636" spans="1:60" s="2186" customFormat="1" ht="15" customHeight="1">
      <c r="A2636" s="160"/>
      <c r="B2636" s="1310">
        <v>2630</v>
      </c>
      <c r="C2636" s="548" t="s">
        <v>3718</v>
      </c>
      <c r="D2636" s="1431" t="s">
        <v>230</v>
      </c>
      <c r="E2636" s="531" t="s">
        <v>222</v>
      </c>
      <c r="F2636" s="509" t="s">
        <v>4007</v>
      </c>
      <c r="G2636" s="509" t="s">
        <v>129</v>
      </c>
      <c r="H2636" s="542" t="s">
        <v>4008</v>
      </c>
      <c r="I2636" s="1448">
        <v>28408</v>
      </c>
      <c r="J2636" s="903">
        <f t="shared" ca="1" si="225"/>
        <v>45</v>
      </c>
      <c r="K2636" s="1431" t="s">
        <v>493</v>
      </c>
      <c r="L2636" s="1463">
        <v>771019380415</v>
      </c>
      <c r="M2636" s="1448">
        <v>44479</v>
      </c>
      <c r="N2636" s="532">
        <v>43726</v>
      </c>
      <c r="O2636" s="1330" t="s">
        <v>24</v>
      </c>
      <c r="P2636" s="472" t="s">
        <v>24</v>
      </c>
      <c r="Q2636" s="198" t="str">
        <f t="shared" si="227"/>
        <v>-</v>
      </c>
      <c r="R2636" s="181" t="str">
        <f t="shared" ca="1" si="226"/>
        <v>TIDAK MCU</v>
      </c>
      <c r="S2636" s="1319" t="s">
        <v>4165</v>
      </c>
      <c r="T2636" s="1330">
        <v>44479</v>
      </c>
      <c r="U2636" s="1329">
        <v>44479</v>
      </c>
      <c r="V2636" s="904" t="s">
        <v>24</v>
      </c>
      <c r="W2636" s="136" t="s">
        <v>24</v>
      </c>
      <c r="X2636" s="200"/>
      <c r="Y2636" s="201"/>
      <c r="Z2636" s="202"/>
      <c r="AA2636" s="357" t="s">
        <v>3077</v>
      </c>
      <c r="AB2636" s="360"/>
      <c r="AC2636" s="360"/>
      <c r="AD2636" s="360"/>
      <c r="AE2636" s="360"/>
      <c r="AF2636" s="360"/>
      <c r="AG2636" s="375"/>
      <c r="AH2636" s="350"/>
      <c r="AI2636" s="244" t="str">
        <f t="shared" si="224"/>
        <v>HINO 285 JD/TI</v>
      </c>
      <c r="AJ2636" s="1315">
        <f t="shared" si="228"/>
        <v>43726</v>
      </c>
      <c r="AK2636" s="472">
        <v>43724</v>
      </c>
      <c r="AL2636" s="670">
        <v>43725</v>
      </c>
      <c r="AM2636" s="230"/>
      <c r="AN2636" s="232"/>
      <c r="AO2636" s="232"/>
      <c r="AP2636" s="230"/>
      <c r="AQ2636" s="1231" t="s">
        <v>3094</v>
      </c>
      <c r="AR2636" s="230"/>
      <c r="AS2636" s="230"/>
      <c r="AT2636" s="230"/>
      <c r="AU2636" s="230"/>
      <c r="AV2636" s="146"/>
      <c r="AW2636" s="146"/>
      <c r="AX2636" s="146"/>
      <c r="AY2636" s="146"/>
      <c r="AZ2636" s="885"/>
      <c r="BA2636" s="1206"/>
      <c r="BB2636" s="1206"/>
      <c r="BC2636" s="1206"/>
      <c r="BD2636" s="1206"/>
      <c r="BE2636" s="1206"/>
      <c r="BF2636" s="1206"/>
      <c r="BG2636" s="1206"/>
      <c r="BH2636" s="1206"/>
    </row>
    <row r="2637" spans="1:60" ht="15" customHeight="1">
      <c r="B2637" s="1310">
        <v>2631</v>
      </c>
      <c r="C2637" s="745" t="s">
        <v>4009</v>
      </c>
      <c r="D2637" s="1431" t="s">
        <v>221</v>
      </c>
      <c r="E2637" s="531" t="s">
        <v>222</v>
      </c>
      <c r="F2637" s="509" t="s">
        <v>4010</v>
      </c>
      <c r="G2637" s="509" t="s">
        <v>129</v>
      </c>
      <c r="H2637" s="1405" t="s">
        <v>4011</v>
      </c>
      <c r="I2637" s="1448">
        <v>31639</v>
      </c>
      <c r="J2637" s="1314">
        <f t="shared" ca="1" si="225"/>
        <v>35</v>
      </c>
      <c r="K2637" s="176" t="s">
        <v>24</v>
      </c>
      <c r="L2637" s="170" t="s">
        <v>24</v>
      </c>
      <c r="M2637" s="173" t="s">
        <v>24</v>
      </c>
      <c r="N2637" s="1901">
        <v>43405</v>
      </c>
      <c r="O2637" s="1330">
        <v>43758</v>
      </c>
      <c r="P2637" s="472" t="s">
        <v>24</v>
      </c>
      <c r="Q2637" s="198">
        <f t="shared" si="227"/>
        <v>44123</v>
      </c>
      <c r="R2637" s="181" t="str">
        <f t="shared" ca="1" si="226"/>
        <v>EXPIRED</v>
      </c>
      <c r="S2637" s="1319" t="s">
        <v>24</v>
      </c>
      <c r="T2637" s="1330">
        <v>44423</v>
      </c>
      <c r="U2637" s="1329" t="s">
        <v>99</v>
      </c>
      <c r="V2637" s="904" t="s">
        <v>24</v>
      </c>
      <c r="W2637" s="136" t="s">
        <v>24</v>
      </c>
      <c r="X2637" s="200"/>
      <c r="Y2637" s="201"/>
      <c r="Z2637" s="202"/>
      <c r="AA2637" s="356"/>
      <c r="AB2637" s="360"/>
      <c r="AC2637" s="360"/>
      <c r="AD2637" s="360"/>
      <c r="AE2637" s="360"/>
      <c r="AF2637" s="360"/>
      <c r="AG2637" s="375"/>
      <c r="AH2637" s="350"/>
      <c r="AI2637" s="244" t="str">
        <f t="shared" si="224"/>
        <v/>
      </c>
      <c r="AJ2637" s="1307">
        <f t="shared" si="228"/>
        <v>43405</v>
      </c>
      <c r="AK2637" s="1330" t="s">
        <v>24</v>
      </c>
      <c r="AL2637" s="670" t="s">
        <v>24</v>
      </c>
      <c r="AM2637" s="230"/>
      <c r="AN2637" s="232"/>
      <c r="AO2637" s="232"/>
      <c r="AP2637" s="230"/>
      <c r="AQ2637" s="180"/>
      <c r="AR2637" s="230"/>
      <c r="AS2637" s="230"/>
      <c r="AT2637" s="230"/>
      <c r="AU2637" s="230"/>
      <c r="AV2637" s="177"/>
      <c r="AW2637" s="177"/>
      <c r="AX2637" s="177"/>
      <c r="AY2637" s="885"/>
      <c r="AZ2637" s="177"/>
    </row>
    <row r="2638" spans="1:60" ht="15" customHeight="1">
      <c r="B2638" s="1310">
        <v>2632</v>
      </c>
      <c r="C2638" s="548" t="s">
        <v>4012</v>
      </c>
      <c r="D2638" s="1431" t="s">
        <v>221</v>
      </c>
      <c r="E2638" s="531" t="s">
        <v>222</v>
      </c>
      <c r="F2638" s="509" t="s">
        <v>4013</v>
      </c>
      <c r="G2638" s="509" t="s">
        <v>129</v>
      </c>
      <c r="H2638" s="542" t="s">
        <v>4014</v>
      </c>
      <c r="I2638" s="1448">
        <v>29990</v>
      </c>
      <c r="J2638" s="903">
        <f t="shared" ca="1" si="225"/>
        <v>40</v>
      </c>
      <c r="K2638" s="176" t="s">
        <v>24</v>
      </c>
      <c r="L2638" s="170" t="s">
        <v>24</v>
      </c>
      <c r="M2638" s="173" t="s">
        <v>24</v>
      </c>
      <c r="N2638" s="532">
        <v>43115</v>
      </c>
      <c r="O2638" s="1330" t="s">
        <v>24</v>
      </c>
      <c r="P2638" s="472" t="s">
        <v>24</v>
      </c>
      <c r="Q2638" s="198" t="str">
        <f t="shared" si="227"/>
        <v>-</v>
      </c>
      <c r="R2638" s="181" t="str">
        <f t="shared" ca="1" si="226"/>
        <v>TIDAK MCU</v>
      </c>
      <c r="S2638" s="1319" t="s">
        <v>24</v>
      </c>
      <c r="T2638" s="1330">
        <v>44600</v>
      </c>
      <c r="U2638" s="1329" t="s">
        <v>99</v>
      </c>
      <c r="V2638" s="904" t="s">
        <v>24</v>
      </c>
      <c r="W2638" s="136" t="s">
        <v>24</v>
      </c>
      <c r="X2638" s="200"/>
      <c r="Y2638" s="201"/>
      <c r="Z2638" s="202"/>
      <c r="AA2638" s="356"/>
      <c r="AB2638" s="360"/>
      <c r="AC2638" s="360"/>
      <c r="AD2638" s="360"/>
      <c r="AE2638" s="360"/>
      <c r="AF2638" s="360"/>
      <c r="AG2638" s="375"/>
      <c r="AH2638" s="350"/>
      <c r="AI2638" s="244" t="str">
        <f t="shared" si="224"/>
        <v/>
      </c>
      <c r="AJ2638" s="209">
        <f t="shared" si="228"/>
        <v>43115</v>
      </c>
      <c r="AK2638" s="217" t="s">
        <v>24</v>
      </c>
      <c r="AL2638" s="614" t="s">
        <v>24</v>
      </c>
      <c r="AM2638" s="230"/>
      <c r="AN2638" s="232"/>
      <c r="AO2638" s="232"/>
      <c r="AP2638" s="230"/>
      <c r="AQ2638" s="180" t="s">
        <v>3094</v>
      </c>
      <c r="AR2638" s="230"/>
      <c r="AS2638" s="230"/>
      <c r="AT2638" s="230"/>
      <c r="AU2638" s="230"/>
      <c r="AV2638" s="885"/>
      <c r="AW2638" s="885"/>
      <c r="AX2638" s="885"/>
      <c r="AY2638" s="885"/>
      <c r="AZ2638" s="177"/>
    </row>
    <row r="2639" spans="1:60" ht="15" customHeight="1">
      <c r="B2639" s="1310">
        <v>2633</v>
      </c>
      <c r="C2639" s="548" t="s">
        <v>12373</v>
      </c>
      <c r="D2639" s="591" t="s">
        <v>230</v>
      </c>
      <c r="E2639" s="1251" t="s">
        <v>4228</v>
      </c>
      <c r="F2639" s="509" t="s">
        <v>12360</v>
      </c>
      <c r="G2639" s="509" t="s">
        <v>102</v>
      </c>
      <c r="H2639" s="929" t="s">
        <v>24</v>
      </c>
      <c r="I2639" s="1252">
        <v>31210</v>
      </c>
      <c r="J2639" s="231">
        <f t="shared" ca="1" si="225"/>
        <v>37</v>
      </c>
      <c r="K2639" s="176" t="s">
        <v>24</v>
      </c>
      <c r="L2639" s="170" t="s">
        <v>24</v>
      </c>
      <c r="M2639" s="173" t="s">
        <v>24</v>
      </c>
      <c r="N2639" s="532">
        <v>44004</v>
      </c>
      <c r="O2639" s="1330" t="s">
        <v>24</v>
      </c>
      <c r="P2639" s="1314" t="s">
        <v>24</v>
      </c>
      <c r="Q2639" s="198" t="s">
        <v>24</v>
      </c>
      <c r="R2639" s="181" t="str">
        <f t="shared" ca="1" si="226"/>
        <v>TIDAK MCU</v>
      </c>
      <c r="S2639" s="664" t="s">
        <v>12374</v>
      </c>
      <c r="T2639" s="451">
        <v>44359</v>
      </c>
      <c r="U2639" s="451">
        <v>44359</v>
      </c>
      <c r="V2639" s="395"/>
      <c r="W2639" s="136"/>
      <c r="X2639" s="200"/>
      <c r="Y2639" s="201"/>
      <c r="Z2639" s="202"/>
      <c r="AA2639" s="357" t="s">
        <v>12345</v>
      </c>
      <c r="AB2639" s="365" t="s">
        <v>9138</v>
      </c>
      <c r="AC2639" s="360" t="s">
        <v>12924</v>
      </c>
      <c r="AD2639" s="360" t="s">
        <v>9137</v>
      </c>
      <c r="AE2639" s="360" t="s">
        <v>12925</v>
      </c>
      <c r="AF2639" s="365" t="s">
        <v>12346</v>
      </c>
      <c r="AG2639" s="375" t="s">
        <v>12347</v>
      </c>
      <c r="AH2639" s="350"/>
      <c r="AI2639" s="244" t="str">
        <f t="shared" si="224"/>
        <v>SC P360 - SC P480 A/MSC P460HM 40FMX 480VOLVO BMA40 HD 465 LOWBOY</v>
      </c>
      <c r="AJ2639" s="1315">
        <f t="shared" si="228"/>
        <v>44004</v>
      </c>
      <c r="AK2639" s="1330" t="s">
        <v>24</v>
      </c>
      <c r="AL2639" s="670" t="s">
        <v>24</v>
      </c>
      <c r="AM2639" s="230"/>
      <c r="AN2639" s="232"/>
      <c r="AO2639" s="232"/>
      <c r="AP2639" s="230"/>
      <c r="AQ2639" s="1231" t="s">
        <v>3094</v>
      </c>
      <c r="AR2639" s="230" t="s">
        <v>12370</v>
      </c>
      <c r="AS2639" s="230" t="s">
        <v>230</v>
      </c>
      <c r="AT2639" s="230" t="s">
        <v>12371</v>
      </c>
      <c r="AU2639" s="230" t="s">
        <v>12372</v>
      </c>
      <c r="AV2639" s="177"/>
      <c r="AW2639" s="177"/>
      <c r="AX2639" s="177"/>
      <c r="AY2639" s="177"/>
      <c r="AZ2639" s="177"/>
    </row>
    <row r="2640" spans="1:60" ht="15" customHeight="1">
      <c r="B2640" s="1310">
        <v>2634</v>
      </c>
      <c r="C2640" s="1426" t="s">
        <v>1390</v>
      </c>
      <c r="D2640" s="757" t="s">
        <v>221</v>
      </c>
      <c r="E2640" s="531" t="s">
        <v>222</v>
      </c>
      <c r="F2640" s="509" t="s">
        <v>4017</v>
      </c>
      <c r="G2640" s="509" t="s">
        <v>129</v>
      </c>
      <c r="H2640" s="1369" t="s">
        <v>4018</v>
      </c>
      <c r="I2640" s="1448">
        <v>35060</v>
      </c>
      <c r="J2640" s="231">
        <f t="shared" ca="1" si="225"/>
        <v>26</v>
      </c>
      <c r="K2640" s="315" t="s">
        <v>24</v>
      </c>
      <c r="L2640" s="325" t="s">
        <v>24</v>
      </c>
      <c r="M2640" s="335" t="s">
        <v>24</v>
      </c>
      <c r="N2640" s="579" t="s">
        <v>24</v>
      </c>
      <c r="O2640" s="1311"/>
      <c r="P2640" s="472" t="s">
        <v>24</v>
      </c>
      <c r="Q2640" s="198" t="str">
        <f t="shared" ref="Q2640:Q2671" si="229">IF(OR(O2640="-",O2640=""),"-",O2640+365)</f>
        <v>-</v>
      </c>
      <c r="R2640" s="181" t="str">
        <f t="shared" ca="1" si="226"/>
        <v>TIDAK MCU</v>
      </c>
      <c r="S2640" s="1319" t="s">
        <v>24</v>
      </c>
      <c r="T2640" s="1330">
        <v>44557</v>
      </c>
      <c r="U2640" s="1329" t="s">
        <v>99</v>
      </c>
      <c r="V2640" s="1330" t="s">
        <v>24</v>
      </c>
      <c r="W2640" s="136" t="s">
        <v>24</v>
      </c>
      <c r="X2640" s="200"/>
      <c r="Y2640" s="201"/>
      <c r="Z2640" s="202"/>
      <c r="AA2640" s="356"/>
      <c r="AB2640" s="1319"/>
      <c r="AC2640" s="360"/>
      <c r="AD2640" s="360"/>
      <c r="AE2640" s="360"/>
      <c r="AF2640" s="360"/>
      <c r="AG2640" s="375"/>
      <c r="AH2640" s="350"/>
      <c r="AI2640" s="244" t="str">
        <f t="shared" ref="AI2640:AI2703" si="230">+CONCATENATE(AA2640,AB2640,AC2640,AD2640,AE2640,AF2640,AG2640)</f>
        <v/>
      </c>
      <c r="AJ2640" s="1315" t="str">
        <f t="shared" si="228"/>
        <v>-</v>
      </c>
      <c r="AK2640" s="1330" t="s">
        <v>24</v>
      </c>
      <c r="AL2640" s="670" t="s">
        <v>24</v>
      </c>
      <c r="AM2640" s="230"/>
      <c r="AN2640" s="232"/>
      <c r="AO2640" s="232"/>
      <c r="AP2640" s="230"/>
      <c r="AQ2640" s="1231" t="s">
        <v>3094</v>
      </c>
      <c r="AR2640" s="230"/>
      <c r="AS2640" s="230"/>
      <c r="AT2640" s="230"/>
      <c r="AU2640" s="230"/>
      <c r="AV2640" s="885"/>
      <c r="AW2640" s="885"/>
      <c r="AX2640" s="885"/>
      <c r="AY2640" s="885"/>
      <c r="AZ2640" s="177"/>
    </row>
    <row r="2641" spans="1:52" ht="15" customHeight="1">
      <c r="B2641" s="1310">
        <v>2635</v>
      </c>
      <c r="C2641" s="1426" t="s">
        <v>4019</v>
      </c>
      <c r="D2641" s="557" t="s">
        <v>230</v>
      </c>
      <c r="E2641" s="531" t="s">
        <v>222</v>
      </c>
      <c r="F2641" s="509" t="s">
        <v>13631</v>
      </c>
      <c r="G2641" s="509" t="s">
        <v>129</v>
      </c>
      <c r="H2641" s="929" t="s">
        <v>24</v>
      </c>
      <c r="I2641" s="1448">
        <v>30675</v>
      </c>
      <c r="J2641" s="231">
        <f t="shared" ca="1" si="225"/>
        <v>38</v>
      </c>
      <c r="K2641" s="758" t="s">
        <v>493</v>
      </c>
      <c r="L2641" s="768">
        <v>831217230188</v>
      </c>
      <c r="M2641" s="767">
        <v>45285</v>
      </c>
      <c r="N2641" s="579">
        <v>43782</v>
      </c>
      <c r="O2641" s="1330" t="s">
        <v>24</v>
      </c>
      <c r="P2641" s="472" t="s">
        <v>24</v>
      </c>
      <c r="Q2641" s="198" t="str">
        <f t="shared" si="229"/>
        <v>-</v>
      </c>
      <c r="R2641" s="181" t="str">
        <f t="shared" ca="1" si="226"/>
        <v>TIDAK MCU</v>
      </c>
      <c r="S2641" s="1319" t="s">
        <v>4167</v>
      </c>
      <c r="T2641" s="1330">
        <v>44555</v>
      </c>
      <c r="U2641" s="1329">
        <v>44555</v>
      </c>
      <c r="V2641" s="1330" t="s">
        <v>24</v>
      </c>
      <c r="W2641" s="136" t="s">
        <v>24</v>
      </c>
      <c r="X2641" s="200"/>
      <c r="Y2641" s="201"/>
      <c r="Z2641" s="202"/>
      <c r="AA2641" s="357" t="s">
        <v>3077</v>
      </c>
      <c r="AB2641" s="360"/>
      <c r="AC2641" s="360"/>
      <c r="AD2641" s="360"/>
      <c r="AE2641" s="360"/>
      <c r="AF2641" s="360"/>
      <c r="AG2641" s="375"/>
      <c r="AH2641" s="350"/>
      <c r="AI2641" s="244" t="str">
        <f t="shared" si="230"/>
        <v>HINO 285 JD/TI</v>
      </c>
      <c r="AJ2641" s="209">
        <f t="shared" si="228"/>
        <v>43782</v>
      </c>
      <c r="AK2641" s="472">
        <v>44168</v>
      </c>
      <c r="AL2641" s="670">
        <v>43763</v>
      </c>
      <c r="AM2641" s="230"/>
      <c r="AN2641" s="232"/>
      <c r="AO2641" s="232"/>
      <c r="AP2641" s="230"/>
      <c r="AQ2641" s="1231" t="s">
        <v>3094</v>
      </c>
      <c r="AR2641" s="230"/>
      <c r="AS2641" s="230"/>
      <c r="AT2641" s="230"/>
      <c r="AU2641" s="230"/>
      <c r="AV2641" s="177"/>
      <c r="AW2641" s="177"/>
      <c r="AX2641" s="177"/>
      <c r="AY2641" s="177"/>
      <c r="AZ2641" s="177"/>
    </row>
    <row r="2642" spans="1:52" ht="15" customHeight="1">
      <c r="A2642" s="1298"/>
      <c r="B2642" s="1310">
        <v>2636</v>
      </c>
      <c r="C2642" s="1537" t="s">
        <v>4020</v>
      </c>
      <c r="D2642" s="1570" t="s">
        <v>230</v>
      </c>
      <c r="E2642" s="1570" t="s">
        <v>222</v>
      </c>
      <c r="F2642" s="912" t="s">
        <v>24</v>
      </c>
      <c r="G2642" s="912" t="s">
        <v>129</v>
      </c>
      <c r="H2642" s="1691" t="s">
        <v>24</v>
      </c>
      <c r="I2642" s="1726">
        <v>32365</v>
      </c>
      <c r="J2642" s="445">
        <f t="shared" ca="1" si="225"/>
        <v>33</v>
      </c>
      <c r="K2642" s="1822" t="s">
        <v>493</v>
      </c>
      <c r="L2642" s="1863">
        <v>1721170700365</v>
      </c>
      <c r="M2642" s="1894">
        <v>44783</v>
      </c>
      <c r="N2642" s="1753">
        <v>43797</v>
      </c>
      <c r="O2642" s="446" t="s">
        <v>24</v>
      </c>
      <c r="P2642" s="909" t="s">
        <v>24</v>
      </c>
      <c r="Q2642" s="920" t="str">
        <f t="shared" si="229"/>
        <v>-</v>
      </c>
      <c r="R2642" s="919" t="str">
        <f t="shared" ca="1" si="226"/>
        <v>TIDAK MCU</v>
      </c>
      <c r="S2642" s="445" t="s">
        <v>4168</v>
      </c>
      <c r="T2642" s="446">
        <v>44418</v>
      </c>
      <c r="U2642" s="517">
        <v>44418</v>
      </c>
      <c r="V2642" s="446" t="s">
        <v>24</v>
      </c>
      <c r="W2642" s="446" t="s">
        <v>24</v>
      </c>
      <c r="X2642" s="1492"/>
      <c r="Y2642" s="922"/>
      <c r="Z2642" s="1949"/>
      <c r="AA2642" s="998" t="s">
        <v>3077</v>
      </c>
      <c r="AB2642" s="1563"/>
      <c r="AC2642" s="1563"/>
      <c r="AD2642" s="1563"/>
      <c r="AE2642" s="1563"/>
      <c r="AF2642" s="1563"/>
      <c r="AG2642" s="972"/>
      <c r="AH2642" s="1027"/>
      <c r="AI2642" s="244" t="str">
        <f t="shared" si="230"/>
        <v>HINO 285 JD/TI</v>
      </c>
      <c r="AJ2642" s="878">
        <f t="shared" si="228"/>
        <v>43797</v>
      </c>
      <c r="AK2642" s="909">
        <v>43795</v>
      </c>
      <c r="AL2642" s="1990">
        <v>43796</v>
      </c>
      <c r="AM2642" s="877"/>
      <c r="AN2642" s="877"/>
      <c r="AO2642" s="877"/>
      <c r="AP2642" s="877"/>
      <c r="AQ2642" s="2002" t="s">
        <v>6564</v>
      </c>
      <c r="AR2642" s="877"/>
      <c r="AS2642" s="877"/>
      <c r="AT2642" s="877" t="s">
        <v>11598</v>
      </c>
      <c r="AU2642" s="877"/>
      <c r="AV2642" s="458"/>
      <c r="AW2642" s="458"/>
      <c r="AX2642" s="458"/>
      <c r="AY2642" s="458"/>
      <c r="AZ2642" s="177"/>
    </row>
    <row r="2643" spans="1:52" ht="15" customHeight="1">
      <c r="B2643" s="1310">
        <v>2637</v>
      </c>
      <c r="C2643" s="879" t="s">
        <v>4021</v>
      </c>
      <c r="D2643" s="557" t="s">
        <v>230</v>
      </c>
      <c r="E2643" s="531" t="s">
        <v>222</v>
      </c>
      <c r="F2643" s="509" t="s">
        <v>24</v>
      </c>
      <c r="G2643" s="509" t="s">
        <v>129</v>
      </c>
      <c r="H2643" s="929" t="s">
        <v>24</v>
      </c>
      <c r="I2643" s="1448">
        <v>32770</v>
      </c>
      <c r="J2643" s="903">
        <f t="shared" ca="1" si="225"/>
        <v>32</v>
      </c>
      <c r="K2643" s="1812" t="s">
        <v>493</v>
      </c>
      <c r="L2643" s="1847">
        <v>14258410000002</v>
      </c>
      <c r="M2643" s="1457">
        <v>45554</v>
      </c>
      <c r="N2643" s="579">
        <v>43797</v>
      </c>
      <c r="O2643" s="1330" t="s">
        <v>24</v>
      </c>
      <c r="P2643" s="472" t="s">
        <v>24</v>
      </c>
      <c r="Q2643" s="198" t="str">
        <f t="shared" si="229"/>
        <v>-</v>
      </c>
      <c r="R2643" s="181" t="str">
        <f t="shared" ca="1" si="226"/>
        <v>TIDAK MCU</v>
      </c>
      <c r="S2643" s="1319" t="s">
        <v>4169</v>
      </c>
      <c r="T2643" s="1330">
        <v>44458</v>
      </c>
      <c r="U2643" s="443">
        <v>44458</v>
      </c>
      <c r="V2643" s="904" t="s">
        <v>24</v>
      </c>
      <c r="W2643" s="136" t="s">
        <v>24</v>
      </c>
      <c r="X2643" s="200"/>
      <c r="Y2643" s="201"/>
      <c r="Z2643" s="202"/>
      <c r="AA2643" s="357" t="s">
        <v>3077</v>
      </c>
      <c r="AB2643" s="360"/>
      <c r="AC2643" s="360"/>
      <c r="AD2643" s="360"/>
      <c r="AE2643" s="360"/>
      <c r="AF2643" s="360"/>
      <c r="AG2643" s="375"/>
      <c r="AH2643" s="350"/>
      <c r="AI2643" s="244" t="str">
        <f t="shared" si="230"/>
        <v>HINO 285 JD/TI</v>
      </c>
      <c r="AJ2643" s="1330">
        <f t="shared" si="228"/>
        <v>43797</v>
      </c>
      <c r="AK2643" s="592">
        <v>44088</v>
      </c>
      <c r="AL2643" s="614">
        <v>43796</v>
      </c>
      <c r="AM2643" s="230"/>
      <c r="AN2643" s="232"/>
      <c r="AO2643" s="232"/>
      <c r="AP2643" s="230"/>
      <c r="AQ2643" s="1231" t="s">
        <v>3094</v>
      </c>
      <c r="AR2643" s="230"/>
      <c r="AS2643" s="230"/>
      <c r="AT2643" s="230"/>
      <c r="AU2643" s="230"/>
      <c r="AV2643" s="885"/>
      <c r="AW2643" s="885"/>
      <c r="AX2643" s="885"/>
      <c r="AY2643" s="885"/>
      <c r="AZ2643" s="177"/>
    </row>
    <row r="2644" spans="1:52" ht="15" customHeight="1">
      <c r="B2644" s="1310">
        <v>2638</v>
      </c>
      <c r="C2644" s="1426" t="s">
        <v>4022</v>
      </c>
      <c r="D2644" s="531" t="s">
        <v>226</v>
      </c>
      <c r="E2644" s="531" t="s">
        <v>222</v>
      </c>
      <c r="F2644" s="509" t="s">
        <v>24</v>
      </c>
      <c r="G2644" s="509" t="s">
        <v>129</v>
      </c>
      <c r="H2644" s="929" t="s">
        <v>24</v>
      </c>
      <c r="I2644" s="1448">
        <v>35646</v>
      </c>
      <c r="J2644" s="1314">
        <f t="shared" ca="1" si="225"/>
        <v>24</v>
      </c>
      <c r="K2644" s="315" t="s">
        <v>24</v>
      </c>
      <c r="L2644" s="325" t="s">
        <v>24</v>
      </c>
      <c r="M2644" s="335" t="s">
        <v>24</v>
      </c>
      <c r="N2644" s="579">
        <v>43798</v>
      </c>
      <c r="O2644" s="1330" t="s">
        <v>24</v>
      </c>
      <c r="P2644" s="472" t="s">
        <v>24</v>
      </c>
      <c r="Q2644" s="198" t="str">
        <f t="shared" si="229"/>
        <v>-</v>
      </c>
      <c r="R2644" s="181" t="str">
        <f t="shared" ca="1" si="226"/>
        <v>TIDAK MCU</v>
      </c>
      <c r="S2644" s="1319" t="s">
        <v>24</v>
      </c>
      <c r="T2644" s="1330">
        <v>44412</v>
      </c>
      <c r="U2644" s="443" t="s">
        <v>99</v>
      </c>
      <c r="V2644" s="1330" t="s">
        <v>24</v>
      </c>
      <c r="W2644" s="1311" t="s">
        <v>24</v>
      </c>
      <c r="X2644" s="200"/>
      <c r="Y2644" s="201"/>
      <c r="Z2644" s="202"/>
      <c r="AA2644" s="356" t="s">
        <v>24</v>
      </c>
      <c r="AB2644" s="360"/>
      <c r="AC2644" s="360"/>
      <c r="AD2644" s="360"/>
      <c r="AE2644" s="360"/>
      <c r="AF2644" s="360"/>
      <c r="AG2644" s="375"/>
      <c r="AH2644" s="1239"/>
      <c r="AI2644" s="244" t="str">
        <f t="shared" si="230"/>
        <v>-</v>
      </c>
      <c r="AJ2644" s="1315">
        <f t="shared" si="228"/>
        <v>43798</v>
      </c>
      <c r="AK2644" s="217" t="s">
        <v>24</v>
      </c>
      <c r="AL2644" s="614" t="s">
        <v>24</v>
      </c>
      <c r="AM2644" s="230"/>
      <c r="AN2644" s="232"/>
      <c r="AO2644" s="232"/>
      <c r="AP2644" s="230"/>
      <c r="AQ2644" s="180"/>
      <c r="AR2644" s="230"/>
      <c r="AS2644" s="230"/>
      <c r="AT2644" s="230"/>
      <c r="AU2644" s="230"/>
      <c r="AV2644" s="885"/>
      <c r="AW2644" s="885"/>
      <c r="AX2644" s="885"/>
      <c r="AY2644" s="885"/>
      <c r="AZ2644" s="177"/>
    </row>
    <row r="2645" spans="1:52" ht="15" customHeight="1">
      <c r="B2645" s="1310">
        <v>2639</v>
      </c>
      <c r="C2645" s="1426" t="s">
        <v>4023</v>
      </c>
      <c r="D2645" s="557" t="s">
        <v>230</v>
      </c>
      <c r="E2645" s="531" t="s">
        <v>222</v>
      </c>
      <c r="F2645" s="509" t="s">
        <v>24</v>
      </c>
      <c r="G2645" s="509" t="s">
        <v>129</v>
      </c>
      <c r="H2645" s="929" t="s">
        <v>24</v>
      </c>
      <c r="I2645" s="1448">
        <v>31939</v>
      </c>
      <c r="J2645" s="231">
        <f t="shared" ca="1" si="225"/>
        <v>35</v>
      </c>
      <c r="K2645" s="1812" t="s">
        <v>493</v>
      </c>
      <c r="L2645" s="1847">
        <v>870614560814</v>
      </c>
      <c r="M2645" s="1457">
        <v>44723</v>
      </c>
      <c r="N2645" s="579">
        <v>43827</v>
      </c>
      <c r="O2645" s="1330" t="s">
        <v>24</v>
      </c>
      <c r="P2645" s="472" t="s">
        <v>24</v>
      </c>
      <c r="Q2645" s="198" t="str">
        <f t="shared" si="229"/>
        <v>-</v>
      </c>
      <c r="R2645" s="181" t="str">
        <f t="shared" ca="1" si="226"/>
        <v>TIDAK MCU</v>
      </c>
      <c r="S2645" s="1319" t="s">
        <v>4170</v>
      </c>
      <c r="T2645" s="1330">
        <v>44358</v>
      </c>
      <c r="U2645" s="1329">
        <v>44358</v>
      </c>
      <c r="V2645" s="1330" t="s">
        <v>24</v>
      </c>
      <c r="W2645" s="136" t="s">
        <v>24</v>
      </c>
      <c r="X2645" s="200"/>
      <c r="Y2645" s="201"/>
      <c r="Z2645" s="202"/>
      <c r="AA2645" s="356" t="s">
        <v>3077</v>
      </c>
      <c r="AB2645" s="360"/>
      <c r="AC2645" s="360"/>
      <c r="AD2645" s="360"/>
      <c r="AE2645" s="360"/>
      <c r="AF2645" s="360"/>
      <c r="AG2645" s="375"/>
      <c r="AH2645" s="350"/>
      <c r="AI2645" s="244" t="str">
        <f t="shared" si="230"/>
        <v>HINO 285 JD/TI</v>
      </c>
      <c r="AJ2645" s="209">
        <f t="shared" si="228"/>
        <v>43827</v>
      </c>
      <c r="AK2645" s="592">
        <v>43825</v>
      </c>
      <c r="AL2645" s="614">
        <v>43825</v>
      </c>
      <c r="AM2645" s="230"/>
      <c r="AN2645" s="232"/>
      <c r="AO2645" s="232"/>
      <c r="AP2645" s="230"/>
      <c r="AQ2645" s="1231" t="s">
        <v>3094</v>
      </c>
      <c r="AR2645" s="230"/>
      <c r="AS2645" s="230"/>
      <c r="AT2645" s="230"/>
      <c r="AU2645" s="230"/>
      <c r="AV2645" s="177"/>
      <c r="AW2645" s="177"/>
      <c r="AX2645" s="177"/>
      <c r="AY2645" s="177"/>
      <c r="AZ2645" s="177"/>
    </row>
    <row r="2646" spans="1:52" ht="15" customHeight="1">
      <c r="B2646" s="1310">
        <v>2640</v>
      </c>
      <c r="C2646" s="1426" t="s">
        <v>4024</v>
      </c>
      <c r="D2646" s="557" t="s">
        <v>337</v>
      </c>
      <c r="E2646" s="531" t="s">
        <v>222</v>
      </c>
      <c r="F2646" s="736" t="s">
        <v>24</v>
      </c>
      <c r="G2646" s="509" t="s">
        <v>129</v>
      </c>
      <c r="H2646" s="1369" t="s">
        <v>4025</v>
      </c>
      <c r="I2646" s="1448">
        <v>29875</v>
      </c>
      <c r="J2646" s="1314">
        <f t="shared" ca="1" si="225"/>
        <v>40</v>
      </c>
      <c r="K2646" s="176" t="s">
        <v>24</v>
      </c>
      <c r="L2646" s="170" t="s">
        <v>24</v>
      </c>
      <c r="M2646" s="173" t="s">
        <v>24</v>
      </c>
      <c r="N2646" s="579">
        <v>43827</v>
      </c>
      <c r="O2646" s="1330" t="s">
        <v>24</v>
      </c>
      <c r="P2646" s="472" t="s">
        <v>24</v>
      </c>
      <c r="Q2646" s="198" t="str">
        <f t="shared" si="229"/>
        <v>-</v>
      </c>
      <c r="R2646" s="181" t="str">
        <f t="shared" ca="1" si="226"/>
        <v>TIDAK MCU</v>
      </c>
      <c r="S2646" s="1319" t="s">
        <v>24</v>
      </c>
      <c r="T2646" s="1330">
        <v>44485</v>
      </c>
      <c r="U2646" s="1329" t="s">
        <v>99</v>
      </c>
      <c r="V2646" s="1330" t="s">
        <v>24</v>
      </c>
      <c r="W2646" s="1311" t="s">
        <v>24</v>
      </c>
      <c r="X2646" s="200"/>
      <c r="Y2646" s="201"/>
      <c r="Z2646" s="202"/>
      <c r="AA2646" s="356" t="s">
        <v>24</v>
      </c>
      <c r="AB2646" s="360"/>
      <c r="AC2646" s="360"/>
      <c r="AD2646" s="360"/>
      <c r="AE2646" s="360"/>
      <c r="AF2646" s="360"/>
      <c r="AG2646" s="375"/>
      <c r="AH2646" s="350"/>
      <c r="AI2646" s="244" t="str">
        <f t="shared" si="230"/>
        <v>-</v>
      </c>
      <c r="AJ2646" s="1315">
        <f t="shared" si="228"/>
        <v>43827</v>
      </c>
      <c r="AK2646" s="217" t="s">
        <v>24</v>
      </c>
      <c r="AL2646" s="614" t="s">
        <v>24</v>
      </c>
      <c r="AM2646" s="230"/>
      <c r="AN2646" s="232"/>
      <c r="AO2646" s="232"/>
      <c r="AP2646" s="230"/>
      <c r="AQ2646" s="1231" t="s">
        <v>3094</v>
      </c>
      <c r="AR2646" s="230"/>
      <c r="AS2646" s="230"/>
      <c r="AT2646" s="230"/>
      <c r="AU2646" s="230"/>
      <c r="AV2646" s="885"/>
      <c r="AW2646" s="885"/>
      <c r="AX2646" s="885"/>
      <c r="AY2646" s="885"/>
      <c r="AZ2646" s="177"/>
    </row>
    <row r="2647" spans="1:52" ht="15" customHeight="1">
      <c r="B2647" s="1310">
        <v>2641</v>
      </c>
      <c r="C2647" s="879" t="s">
        <v>4026</v>
      </c>
      <c r="D2647" s="557" t="s">
        <v>230</v>
      </c>
      <c r="E2647" s="531" t="s">
        <v>222</v>
      </c>
      <c r="F2647" s="509" t="s">
        <v>24</v>
      </c>
      <c r="G2647" s="509" t="s">
        <v>129</v>
      </c>
      <c r="H2647" s="929" t="s">
        <v>24</v>
      </c>
      <c r="I2647" s="1731">
        <v>32599</v>
      </c>
      <c r="J2647" s="903">
        <f t="shared" ca="1" si="225"/>
        <v>33</v>
      </c>
      <c r="K2647" s="758" t="s">
        <v>493</v>
      </c>
      <c r="L2647" s="768">
        <v>790414350973</v>
      </c>
      <c r="M2647" s="767">
        <v>44652</v>
      </c>
      <c r="N2647" s="579">
        <v>43834</v>
      </c>
      <c r="O2647" s="1330" t="s">
        <v>24</v>
      </c>
      <c r="P2647" s="472" t="s">
        <v>24</v>
      </c>
      <c r="Q2647" s="198" t="str">
        <f t="shared" si="229"/>
        <v>-</v>
      </c>
      <c r="R2647" s="181" t="str">
        <f t="shared" ca="1" si="226"/>
        <v>TIDAK MCU</v>
      </c>
      <c r="S2647" s="1319" t="s">
        <v>4171</v>
      </c>
      <c r="T2647" s="1330">
        <v>44287</v>
      </c>
      <c r="U2647" s="1329">
        <v>44287</v>
      </c>
      <c r="V2647" s="904" t="s">
        <v>24</v>
      </c>
      <c r="W2647" s="136" t="s">
        <v>24</v>
      </c>
      <c r="X2647" s="200"/>
      <c r="Y2647" s="201"/>
      <c r="Z2647" s="202"/>
      <c r="AA2647" s="357" t="s">
        <v>3077</v>
      </c>
      <c r="AB2647" s="213"/>
      <c r="AC2647" s="360"/>
      <c r="AD2647" s="360"/>
      <c r="AE2647" s="360"/>
      <c r="AF2647" s="360"/>
      <c r="AG2647" s="375"/>
      <c r="AH2647" s="350"/>
      <c r="AI2647" s="244" t="str">
        <f t="shared" si="230"/>
        <v>HINO 285 JD/TI</v>
      </c>
      <c r="AJ2647" s="1315">
        <f t="shared" si="228"/>
        <v>43834</v>
      </c>
      <c r="AK2647" s="472">
        <v>44195</v>
      </c>
      <c r="AL2647" s="670">
        <v>43830</v>
      </c>
      <c r="AM2647" s="230"/>
      <c r="AN2647" s="232"/>
      <c r="AO2647" s="232"/>
      <c r="AP2647" s="230"/>
      <c r="AQ2647" s="1231" t="s">
        <v>3094</v>
      </c>
      <c r="AR2647" s="230"/>
      <c r="AS2647" s="230"/>
      <c r="AT2647" s="230"/>
      <c r="AU2647" s="230"/>
      <c r="AV2647" s="885"/>
      <c r="AW2647" s="885"/>
      <c r="AX2647" s="885"/>
      <c r="AY2647" s="885"/>
      <c r="AZ2647" s="177"/>
    </row>
    <row r="2648" spans="1:52" ht="15" customHeight="1">
      <c r="B2648" s="1310">
        <v>2642</v>
      </c>
      <c r="C2648" s="879" t="s">
        <v>4027</v>
      </c>
      <c r="D2648" s="531" t="s">
        <v>230</v>
      </c>
      <c r="E2648" s="531" t="s">
        <v>222</v>
      </c>
      <c r="F2648" s="509" t="s">
        <v>24</v>
      </c>
      <c r="G2648" s="509" t="s">
        <v>129</v>
      </c>
      <c r="H2648" s="522" t="s">
        <v>24</v>
      </c>
      <c r="I2648" s="1448">
        <v>32555</v>
      </c>
      <c r="J2648" s="231">
        <f t="shared" ca="1" si="225"/>
        <v>33</v>
      </c>
      <c r="K2648" s="758" t="s">
        <v>493</v>
      </c>
      <c r="L2648" s="768">
        <v>940214250146</v>
      </c>
      <c r="M2648" s="767">
        <v>44608</v>
      </c>
      <c r="N2648" s="579">
        <v>43834</v>
      </c>
      <c r="O2648" s="1330" t="s">
        <v>24</v>
      </c>
      <c r="P2648" s="472" t="s">
        <v>24</v>
      </c>
      <c r="Q2648" s="198" t="str">
        <f t="shared" si="229"/>
        <v>-</v>
      </c>
      <c r="R2648" s="181" t="str">
        <f t="shared" ca="1" si="226"/>
        <v>TIDAK MCU</v>
      </c>
      <c r="S2648" s="1319" t="s">
        <v>4172</v>
      </c>
      <c r="T2648" s="904">
        <v>44608</v>
      </c>
      <c r="U2648" s="1329">
        <v>44608</v>
      </c>
      <c r="V2648" s="395" t="s">
        <v>24</v>
      </c>
      <c r="W2648" s="136" t="s">
        <v>24</v>
      </c>
      <c r="X2648" s="200"/>
      <c r="Y2648" s="201"/>
      <c r="Z2648" s="202"/>
      <c r="AA2648" s="356" t="s">
        <v>3077</v>
      </c>
      <c r="AB2648" s="360"/>
      <c r="AC2648" s="360"/>
      <c r="AD2648" s="360"/>
      <c r="AE2648" s="360"/>
      <c r="AF2648" s="360"/>
      <c r="AG2648" s="375"/>
      <c r="AH2648" s="350"/>
      <c r="AI2648" s="244" t="str">
        <f t="shared" si="230"/>
        <v>HINO 285 JD/TI</v>
      </c>
      <c r="AJ2648" s="1315">
        <f t="shared" si="228"/>
        <v>43834</v>
      </c>
      <c r="AK2648" s="592">
        <v>44195</v>
      </c>
      <c r="AL2648" s="614">
        <v>43830</v>
      </c>
      <c r="AM2648" s="230"/>
      <c r="AN2648" s="232"/>
      <c r="AO2648" s="232"/>
      <c r="AP2648" s="230"/>
      <c r="AQ2648" s="1231" t="s">
        <v>3094</v>
      </c>
      <c r="AR2648" s="230"/>
      <c r="AS2648" s="230"/>
      <c r="AT2648" s="230"/>
      <c r="AU2648" s="230"/>
      <c r="AV2648" s="885"/>
      <c r="AW2648" s="885"/>
      <c r="AX2648" s="885"/>
      <c r="AY2648" s="885"/>
      <c r="AZ2648" s="885"/>
    </row>
    <row r="2649" spans="1:52" ht="15" customHeight="1">
      <c r="B2649" s="1310">
        <v>2643</v>
      </c>
      <c r="C2649" s="879" t="s">
        <v>4028</v>
      </c>
      <c r="D2649" s="531" t="s">
        <v>230</v>
      </c>
      <c r="E2649" s="531" t="s">
        <v>222</v>
      </c>
      <c r="F2649" s="509" t="s">
        <v>24</v>
      </c>
      <c r="G2649" s="509" t="s">
        <v>129</v>
      </c>
      <c r="H2649" s="522" t="s">
        <v>24</v>
      </c>
      <c r="I2649" s="1448">
        <v>31086</v>
      </c>
      <c r="J2649" s="903">
        <f t="shared" ca="1" si="225"/>
        <v>37</v>
      </c>
      <c r="K2649" s="1812" t="s">
        <v>493</v>
      </c>
      <c r="L2649" s="1847">
        <v>250214311030</v>
      </c>
      <c r="M2649" s="1457">
        <v>44965</v>
      </c>
      <c r="N2649" s="579">
        <v>43835</v>
      </c>
      <c r="O2649" s="1330" t="s">
        <v>24</v>
      </c>
      <c r="P2649" s="472" t="s">
        <v>24</v>
      </c>
      <c r="Q2649" s="198" t="str">
        <f t="shared" si="229"/>
        <v>-</v>
      </c>
      <c r="R2649" s="181" t="str">
        <f t="shared" ca="1" si="226"/>
        <v>TIDAK MCU</v>
      </c>
      <c r="S2649" s="1319" t="s">
        <v>4173</v>
      </c>
      <c r="T2649" s="1330">
        <v>44600</v>
      </c>
      <c r="U2649" s="1329">
        <v>44600</v>
      </c>
      <c r="V2649" s="904" t="s">
        <v>24</v>
      </c>
      <c r="W2649" s="136" t="s">
        <v>24</v>
      </c>
      <c r="X2649" s="200"/>
      <c r="Y2649" s="201"/>
      <c r="Z2649" s="202"/>
      <c r="AA2649" s="356" t="s">
        <v>3077</v>
      </c>
      <c r="AB2649" s="360"/>
      <c r="AC2649" s="360"/>
      <c r="AD2649" s="360"/>
      <c r="AE2649" s="360"/>
      <c r="AF2649" s="360"/>
      <c r="AG2649" s="375"/>
      <c r="AH2649" s="350"/>
      <c r="AI2649" s="244" t="str">
        <f t="shared" si="230"/>
        <v>HINO 285 JD/TI</v>
      </c>
      <c r="AJ2649" s="1315">
        <f t="shared" si="228"/>
        <v>43835</v>
      </c>
      <c r="AK2649" s="472">
        <v>44195</v>
      </c>
      <c r="AL2649" s="670">
        <v>43830</v>
      </c>
      <c r="AM2649" s="230"/>
      <c r="AN2649" s="232"/>
      <c r="AO2649" s="232"/>
      <c r="AP2649" s="230"/>
      <c r="AQ2649" s="1231" t="s">
        <v>3094</v>
      </c>
      <c r="AR2649" s="230"/>
      <c r="AS2649" s="230"/>
      <c r="AT2649" s="230"/>
      <c r="AU2649" s="230"/>
      <c r="AV2649" s="885"/>
      <c r="AW2649" s="885"/>
      <c r="AX2649" s="885"/>
      <c r="AY2649" s="885"/>
      <c r="AZ2649" s="177"/>
    </row>
    <row r="2650" spans="1:52" ht="15" customHeight="1">
      <c r="B2650" s="1310">
        <v>2644</v>
      </c>
      <c r="C2650" s="548" t="s">
        <v>4029</v>
      </c>
      <c r="D2650" s="591" t="s">
        <v>221</v>
      </c>
      <c r="E2650" s="557" t="s">
        <v>222</v>
      </c>
      <c r="F2650" s="509" t="s">
        <v>24</v>
      </c>
      <c r="G2650" s="509" t="s">
        <v>129</v>
      </c>
      <c r="H2650" s="740" t="s">
        <v>4030</v>
      </c>
      <c r="I2650" s="442">
        <v>36753</v>
      </c>
      <c r="J2650" s="903">
        <f t="shared" ca="1" si="225"/>
        <v>21</v>
      </c>
      <c r="K2650" s="176" t="s">
        <v>24</v>
      </c>
      <c r="L2650" s="170" t="s">
        <v>24</v>
      </c>
      <c r="M2650" s="173" t="s">
        <v>24</v>
      </c>
      <c r="N2650" s="532">
        <v>43754</v>
      </c>
      <c r="O2650" s="1311" t="s">
        <v>24</v>
      </c>
      <c r="P2650" s="472" t="s">
        <v>24</v>
      </c>
      <c r="Q2650" s="198" t="str">
        <f t="shared" si="229"/>
        <v>-</v>
      </c>
      <c r="R2650" s="181" t="str">
        <f t="shared" ca="1" si="226"/>
        <v>TIDAK MCU</v>
      </c>
      <c r="S2650" s="1319" t="s">
        <v>24</v>
      </c>
      <c r="T2650" s="1330">
        <v>44423</v>
      </c>
      <c r="U2650" s="1329" t="s">
        <v>24</v>
      </c>
      <c r="V2650" s="904" t="s">
        <v>24</v>
      </c>
      <c r="W2650" s="136" t="s">
        <v>24</v>
      </c>
      <c r="X2650" s="200"/>
      <c r="Y2650" s="201"/>
      <c r="Z2650" s="202"/>
      <c r="AA2650" s="356" t="s">
        <v>24</v>
      </c>
      <c r="AB2650" s="360"/>
      <c r="AC2650" s="360"/>
      <c r="AD2650" s="360"/>
      <c r="AE2650" s="360"/>
      <c r="AF2650" s="360"/>
      <c r="AG2650" s="375"/>
      <c r="AH2650" s="350"/>
      <c r="AI2650" s="244" t="str">
        <f t="shared" si="230"/>
        <v>-</v>
      </c>
      <c r="AJ2650" s="209">
        <f t="shared" si="228"/>
        <v>43754</v>
      </c>
      <c r="AK2650" s="217" t="s">
        <v>24</v>
      </c>
      <c r="AL2650" s="614" t="s">
        <v>24</v>
      </c>
      <c r="AM2650" s="230"/>
      <c r="AN2650" s="232"/>
      <c r="AO2650" s="232"/>
      <c r="AP2650" s="230"/>
      <c r="AQ2650" s="462" t="s">
        <v>3094</v>
      </c>
      <c r="AR2650" s="230"/>
      <c r="AS2650" s="230"/>
      <c r="AT2650" s="230"/>
      <c r="AU2650" s="230"/>
      <c r="AV2650" s="885"/>
      <c r="AW2650" s="885"/>
      <c r="AX2650" s="885"/>
      <c r="AY2650" s="885"/>
      <c r="AZ2650" s="177"/>
    </row>
    <row r="2651" spans="1:52" ht="15" customHeight="1">
      <c r="B2651" s="1310">
        <v>2645</v>
      </c>
      <c r="C2651" s="745" t="s">
        <v>4031</v>
      </c>
      <c r="D2651" s="591" t="s">
        <v>221</v>
      </c>
      <c r="E2651" s="531" t="s">
        <v>222</v>
      </c>
      <c r="F2651" s="509" t="s">
        <v>24</v>
      </c>
      <c r="G2651" s="509" t="s">
        <v>129</v>
      </c>
      <c r="H2651" s="740" t="s">
        <v>4032</v>
      </c>
      <c r="I2651" s="442">
        <v>36527</v>
      </c>
      <c r="J2651" s="903">
        <f t="shared" ca="1" si="225"/>
        <v>22</v>
      </c>
      <c r="K2651" s="176" t="s">
        <v>24</v>
      </c>
      <c r="L2651" s="170" t="s">
        <v>24</v>
      </c>
      <c r="M2651" s="173" t="s">
        <v>24</v>
      </c>
      <c r="N2651" s="532">
        <v>43758</v>
      </c>
      <c r="O2651" s="1311" t="s">
        <v>24</v>
      </c>
      <c r="P2651" s="472" t="s">
        <v>24</v>
      </c>
      <c r="Q2651" s="198" t="str">
        <f t="shared" si="229"/>
        <v>-</v>
      </c>
      <c r="R2651" s="181" t="str">
        <f t="shared" ca="1" si="226"/>
        <v>TIDAK MCU</v>
      </c>
      <c r="S2651" s="1319" t="s">
        <v>24</v>
      </c>
      <c r="T2651" s="904">
        <v>44563</v>
      </c>
      <c r="U2651" s="1329" t="s">
        <v>99</v>
      </c>
      <c r="V2651" s="904" t="s">
        <v>24</v>
      </c>
      <c r="W2651" s="136" t="s">
        <v>24</v>
      </c>
      <c r="X2651" s="200"/>
      <c r="Y2651" s="201"/>
      <c r="Z2651" s="202"/>
      <c r="AA2651" s="356" t="s">
        <v>24</v>
      </c>
      <c r="AB2651" s="360"/>
      <c r="AC2651" s="360"/>
      <c r="AD2651" s="360"/>
      <c r="AE2651" s="360"/>
      <c r="AF2651" s="360"/>
      <c r="AG2651" s="375"/>
      <c r="AH2651" s="350"/>
      <c r="AI2651" s="244" t="str">
        <f t="shared" si="230"/>
        <v>-</v>
      </c>
      <c r="AJ2651" s="209">
        <f t="shared" si="228"/>
        <v>43758</v>
      </c>
      <c r="AK2651" s="217" t="s">
        <v>24</v>
      </c>
      <c r="AL2651" s="614" t="s">
        <v>24</v>
      </c>
      <c r="AM2651" s="230"/>
      <c r="AN2651" s="232"/>
      <c r="AO2651" s="232"/>
      <c r="AP2651" s="230"/>
      <c r="AQ2651" s="230"/>
      <c r="AR2651" s="230"/>
      <c r="AS2651" s="230"/>
      <c r="AT2651" s="230"/>
      <c r="AU2651" s="230"/>
      <c r="AV2651" s="885"/>
      <c r="AW2651" s="885"/>
      <c r="AX2651" s="885"/>
      <c r="AY2651" s="885"/>
      <c r="AZ2651" s="177"/>
    </row>
    <row r="2652" spans="1:52" ht="15" customHeight="1">
      <c r="A2652" s="1298"/>
      <c r="B2652" s="1310">
        <v>2646</v>
      </c>
      <c r="C2652" s="1537" t="s">
        <v>4033</v>
      </c>
      <c r="D2652" s="1570" t="s">
        <v>230</v>
      </c>
      <c r="E2652" s="1570" t="s">
        <v>222</v>
      </c>
      <c r="F2652" s="912" t="s">
        <v>24</v>
      </c>
      <c r="G2652" s="912" t="s">
        <v>129</v>
      </c>
      <c r="H2652" s="1691" t="s">
        <v>24</v>
      </c>
      <c r="I2652" s="2042">
        <v>33784</v>
      </c>
      <c r="J2652" s="445">
        <f t="shared" ca="1" si="225"/>
        <v>29</v>
      </c>
      <c r="K2652" s="1822" t="s">
        <v>493</v>
      </c>
      <c r="L2652" s="1863">
        <v>920619310672</v>
      </c>
      <c r="M2652" s="1894">
        <v>45106</v>
      </c>
      <c r="N2652" s="1753">
        <v>43832</v>
      </c>
      <c r="O2652" s="446" t="s">
        <v>24</v>
      </c>
      <c r="P2652" s="909" t="s">
        <v>24</v>
      </c>
      <c r="Q2652" s="920" t="str">
        <f t="shared" si="229"/>
        <v>-</v>
      </c>
      <c r="R2652" s="919" t="str">
        <f t="shared" ca="1" si="226"/>
        <v>TIDAK MCU</v>
      </c>
      <c r="S2652" s="445" t="s">
        <v>4174</v>
      </c>
      <c r="T2652" s="446">
        <v>44376</v>
      </c>
      <c r="U2652" s="517">
        <v>44376</v>
      </c>
      <c r="V2652" s="446" t="s">
        <v>24</v>
      </c>
      <c r="W2652" s="446" t="s">
        <v>24</v>
      </c>
      <c r="X2652" s="1492"/>
      <c r="Y2652" s="922"/>
      <c r="Z2652" s="1949"/>
      <c r="AA2652" s="998" t="s">
        <v>3077</v>
      </c>
      <c r="AB2652" s="1563"/>
      <c r="AC2652" s="1563"/>
      <c r="AD2652" s="1563"/>
      <c r="AE2652" s="1563"/>
      <c r="AF2652" s="1563"/>
      <c r="AG2652" s="972"/>
      <c r="AH2652" s="1027"/>
      <c r="AI2652" s="244" t="str">
        <f t="shared" si="230"/>
        <v>HINO 285 JD/TI</v>
      </c>
      <c r="AJ2652" s="878">
        <f t="shared" si="228"/>
        <v>43832</v>
      </c>
      <c r="AK2652" s="1029">
        <v>43830</v>
      </c>
      <c r="AL2652" s="1989">
        <v>43830</v>
      </c>
      <c r="AM2652" s="877"/>
      <c r="AN2652" s="877"/>
      <c r="AO2652" s="877"/>
      <c r="AP2652" s="877"/>
      <c r="AQ2652" s="2001" t="s">
        <v>6564</v>
      </c>
      <c r="AR2652" s="877"/>
      <c r="AS2652" s="877"/>
      <c r="AT2652" s="877" t="s">
        <v>11694</v>
      </c>
      <c r="AU2652" s="877"/>
      <c r="AV2652" s="458"/>
      <c r="AW2652" s="458"/>
      <c r="AX2652" s="458"/>
      <c r="AY2652" s="458"/>
      <c r="AZ2652" s="177"/>
    </row>
    <row r="2653" spans="1:52" ht="15" customHeight="1">
      <c r="B2653" s="1310">
        <v>2647</v>
      </c>
      <c r="C2653" s="1426" t="s">
        <v>4034</v>
      </c>
      <c r="D2653" s="531" t="s">
        <v>230</v>
      </c>
      <c r="E2653" s="531" t="s">
        <v>222</v>
      </c>
      <c r="F2653" s="509" t="s">
        <v>24</v>
      </c>
      <c r="G2653" s="509" t="s">
        <v>129</v>
      </c>
      <c r="H2653" s="929" t="s">
        <v>24</v>
      </c>
      <c r="I2653" s="1448">
        <v>29720</v>
      </c>
      <c r="J2653" s="231">
        <f t="shared" ca="1" si="225"/>
        <v>41</v>
      </c>
      <c r="K2653" s="758" t="s">
        <v>493</v>
      </c>
      <c r="L2653" s="768">
        <v>810514331122</v>
      </c>
      <c r="M2653" s="767">
        <v>44695</v>
      </c>
      <c r="N2653" s="579">
        <v>43832</v>
      </c>
      <c r="O2653" s="1311" t="s">
        <v>24</v>
      </c>
      <c r="P2653" s="472" t="s">
        <v>24</v>
      </c>
      <c r="Q2653" s="198" t="str">
        <f t="shared" si="229"/>
        <v>-</v>
      </c>
      <c r="R2653" s="181" t="str">
        <f t="shared" ca="1" si="226"/>
        <v>TIDAK MCU</v>
      </c>
      <c r="S2653" s="1319" t="s">
        <v>4175</v>
      </c>
      <c r="T2653" s="1330">
        <v>44330</v>
      </c>
      <c r="U2653" s="1329">
        <v>44330</v>
      </c>
      <c r="V2653" s="395" t="s">
        <v>24</v>
      </c>
      <c r="W2653" s="136" t="s">
        <v>24</v>
      </c>
      <c r="X2653" s="200"/>
      <c r="Y2653" s="201"/>
      <c r="Z2653" s="202"/>
      <c r="AA2653" s="356" t="s">
        <v>3077</v>
      </c>
      <c r="AB2653" s="360"/>
      <c r="AC2653" s="360"/>
      <c r="AD2653" s="360"/>
      <c r="AE2653" s="360"/>
      <c r="AF2653" s="360"/>
      <c r="AG2653" s="375"/>
      <c r="AH2653" s="350"/>
      <c r="AI2653" s="244" t="str">
        <f t="shared" si="230"/>
        <v>HINO 285 JD/TI</v>
      </c>
      <c r="AJ2653" s="1307">
        <f t="shared" si="228"/>
        <v>43832</v>
      </c>
      <c r="AK2653" s="592">
        <v>43830</v>
      </c>
      <c r="AL2653" s="614">
        <v>43830</v>
      </c>
      <c r="AM2653" s="230"/>
      <c r="AN2653" s="232"/>
      <c r="AO2653" s="232"/>
      <c r="AP2653" s="230"/>
      <c r="AQ2653" s="462" t="s">
        <v>3094</v>
      </c>
      <c r="AR2653" s="230"/>
      <c r="AS2653" s="230"/>
      <c r="AT2653" s="230"/>
      <c r="AU2653" s="230"/>
      <c r="AV2653" s="177"/>
      <c r="AW2653" s="177"/>
      <c r="AX2653" s="177"/>
      <c r="AY2653" s="177"/>
      <c r="AZ2653" s="177"/>
    </row>
    <row r="2654" spans="1:52" ht="15" customHeight="1">
      <c r="B2654" s="1310">
        <v>2648</v>
      </c>
      <c r="C2654" s="1426" t="s">
        <v>4035</v>
      </c>
      <c r="D2654" s="557" t="s">
        <v>230</v>
      </c>
      <c r="E2654" s="531" t="s">
        <v>222</v>
      </c>
      <c r="F2654" s="509" t="s">
        <v>24</v>
      </c>
      <c r="G2654" s="509" t="s">
        <v>129</v>
      </c>
      <c r="H2654" s="929" t="s">
        <v>24</v>
      </c>
      <c r="I2654" s="1731">
        <v>32842</v>
      </c>
      <c r="J2654" s="1314">
        <f t="shared" ca="1" si="225"/>
        <v>32</v>
      </c>
      <c r="K2654" s="758" t="s">
        <v>493</v>
      </c>
      <c r="L2654" s="768">
        <v>891115360789</v>
      </c>
      <c r="M2654" s="767">
        <v>44530</v>
      </c>
      <c r="N2654" s="579">
        <v>43832</v>
      </c>
      <c r="O2654" s="1311" t="s">
        <v>24</v>
      </c>
      <c r="P2654" s="472" t="s">
        <v>24</v>
      </c>
      <c r="Q2654" s="198" t="str">
        <f t="shared" si="229"/>
        <v>-</v>
      </c>
      <c r="R2654" s="181" t="str">
        <f t="shared" ca="1" si="226"/>
        <v>TIDAK MCU</v>
      </c>
      <c r="S2654" s="1319" t="s">
        <v>4176</v>
      </c>
      <c r="T2654" s="1330">
        <v>44530</v>
      </c>
      <c r="U2654" s="1329">
        <v>44530</v>
      </c>
      <c r="V2654" s="1330" t="s">
        <v>24</v>
      </c>
      <c r="W2654" s="1311" t="s">
        <v>24</v>
      </c>
      <c r="X2654" s="200"/>
      <c r="Y2654" s="201"/>
      <c r="Z2654" s="202"/>
      <c r="AA2654" s="356" t="s">
        <v>3077</v>
      </c>
      <c r="AB2654" s="360"/>
      <c r="AC2654" s="360"/>
      <c r="AD2654" s="360"/>
      <c r="AE2654" s="360"/>
      <c r="AF2654" s="360"/>
      <c r="AG2654" s="375"/>
      <c r="AH2654" s="350"/>
      <c r="AI2654" s="244" t="str">
        <f t="shared" si="230"/>
        <v>HINO 285 JD/TI</v>
      </c>
      <c r="AJ2654" s="1315">
        <f t="shared" si="228"/>
        <v>43832</v>
      </c>
      <c r="AK2654" s="472">
        <v>43830</v>
      </c>
      <c r="AL2654" s="670">
        <v>43830</v>
      </c>
      <c r="AM2654" s="230"/>
      <c r="AN2654" s="232"/>
      <c r="AO2654" s="232"/>
      <c r="AP2654" s="230"/>
      <c r="AQ2654" s="1231" t="s">
        <v>3094</v>
      </c>
      <c r="AR2654" s="230"/>
      <c r="AS2654" s="230"/>
      <c r="AT2654" s="230"/>
      <c r="AU2654" s="230"/>
      <c r="AV2654" s="885"/>
      <c r="AW2654" s="885"/>
      <c r="AX2654" s="885"/>
      <c r="AY2654" s="885"/>
      <c r="AZ2654" s="177"/>
    </row>
    <row r="2655" spans="1:52" ht="15" customHeight="1">
      <c r="B2655" s="1310">
        <v>2649</v>
      </c>
      <c r="C2655" s="1426" t="s">
        <v>4036</v>
      </c>
      <c r="D2655" s="531" t="s">
        <v>230</v>
      </c>
      <c r="E2655" s="531" t="s">
        <v>222</v>
      </c>
      <c r="F2655" s="509" t="s">
        <v>24</v>
      </c>
      <c r="G2655" s="509" t="s">
        <v>129</v>
      </c>
      <c r="H2655" s="929" t="s">
        <v>24</v>
      </c>
      <c r="I2655" s="1731">
        <v>27924</v>
      </c>
      <c r="J2655" s="903">
        <f t="shared" ca="1" si="225"/>
        <v>46</v>
      </c>
      <c r="K2655" s="758" t="s">
        <v>493</v>
      </c>
      <c r="L2655" s="768" t="s">
        <v>24</v>
      </c>
      <c r="M2655" s="767">
        <v>45090</v>
      </c>
      <c r="N2655" s="579">
        <v>43832</v>
      </c>
      <c r="O2655" s="1311" t="s">
        <v>24</v>
      </c>
      <c r="P2655" s="472" t="s">
        <v>24</v>
      </c>
      <c r="Q2655" s="198" t="str">
        <f t="shared" si="229"/>
        <v>-</v>
      </c>
      <c r="R2655" s="181" t="str">
        <f t="shared" ca="1" si="226"/>
        <v>TIDAK MCU</v>
      </c>
      <c r="S2655" s="1319" t="s">
        <v>4177</v>
      </c>
      <c r="T2655" s="1330">
        <v>44360</v>
      </c>
      <c r="U2655" s="1329">
        <v>44360</v>
      </c>
      <c r="V2655" s="904" t="s">
        <v>24</v>
      </c>
      <c r="W2655" s="136" t="s">
        <v>24</v>
      </c>
      <c r="X2655" s="200"/>
      <c r="Y2655" s="201"/>
      <c r="Z2655" s="202"/>
      <c r="AA2655" s="356" t="s">
        <v>3077</v>
      </c>
      <c r="AB2655" s="360"/>
      <c r="AC2655" s="360"/>
      <c r="AD2655" s="360"/>
      <c r="AE2655" s="360"/>
      <c r="AF2655" s="360"/>
      <c r="AG2655" s="375"/>
      <c r="AH2655" s="350"/>
      <c r="AI2655" s="244" t="str">
        <f t="shared" si="230"/>
        <v>HINO 285 JD/TI</v>
      </c>
      <c r="AJ2655" s="209">
        <f t="shared" si="228"/>
        <v>43832</v>
      </c>
      <c r="AK2655" s="472">
        <v>43830</v>
      </c>
      <c r="AL2655" s="670">
        <v>43830</v>
      </c>
      <c r="AM2655" s="230"/>
      <c r="AN2655" s="232"/>
      <c r="AO2655" s="232"/>
      <c r="AP2655" s="230"/>
      <c r="AQ2655" s="1231" t="s">
        <v>3094</v>
      </c>
      <c r="AR2655" s="230"/>
      <c r="AS2655" s="230"/>
      <c r="AT2655" s="230"/>
      <c r="AU2655" s="230"/>
      <c r="AV2655" s="885"/>
      <c r="AW2655" s="885"/>
      <c r="AX2655" s="885"/>
      <c r="AY2655" s="885"/>
      <c r="AZ2655" s="177"/>
    </row>
    <row r="2656" spans="1:52" ht="15" customHeight="1">
      <c r="B2656" s="1310">
        <v>2650</v>
      </c>
      <c r="C2656" s="548" t="s">
        <v>3472</v>
      </c>
      <c r="D2656" s="557" t="s">
        <v>3473</v>
      </c>
      <c r="E2656" s="531" t="s">
        <v>1122</v>
      </c>
      <c r="F2656" s="509" t="s">
        <v>24</v>
      </c>
      <c r="G2656" s="509" t="s">
        <v>130</v>
      </c>
      <c r="H2656" s="522" t="s">
        <v>24</v>
      </c>
      <c r="I2656" s="750">
        <v>32643</v>
      </c>
      <c r="J2656" s="1314">
        <f t="shared" ca="1" si="225"/>
        <v>33</v>
      </c>
      <c r="K2656" s="361" t="s">
        <v>493</v>
      </c>
      <c r="L2656" s="1438">
        <v>85051930627</v>
      </c>
      <c r="M2656" s="442">
        <v>44696</v>
      </c>
      <c r="N2656" s="529">
        <v>43674</v>
      </c>
      <c r="O2656" s="1330" t="s">
        <v>24</v>
      </c>
      <c r="P2656" s="1314" t="s">
        <v>24</v>
      </c>
      <c r="Q2656" s="198" t="str">
        <f t="shared" si="229"/>
        <v>-</v>
      </c>
      <c r="R2656" s="181" t="str">
        <f t="shared" ca="1" si="226"/>
        <v>TIDAK MCU</v>
      </c>
      <c r="S2656" s="472" t="s">
        <v>3511</v>
      </c>
      <c r="T2656" s="1330">
        <v>44331</v>
      </c>
      <c r="U2656" s="1330">
        <v>44331</v>
      </c>
      <c r="V2656" s="1330" t="s">
        <v>24</v>
      </c>
      <c r="W2656" s="1311" t="s">
        <v>24</v>
      </c>
      <c r="X2656" s="200"/>
      <c r="Y2656" s="201"/>
      <c r="Z2656" s="202"/>
      <c r="AA2656" s="356" t="s">
        <v>100</v>
      </c>
      <c r="AB2656" s="360" t="s">
        <v>24</v>
      </c>
      <c r="AC2656" s="360"/>
      <c r="AD2656" s="360"/>
      <c r="AE2656" s="360"/>
      <c r="AF2656" s="360"/>
      <c r="AG2656" s="375"/>
      <c r="AH2656" s="350"/>
      <c r="AI2656" s="244" t="str">
        <f t="shared" si="230"/>
        <v>LIGHT VEHICLE-</v>
      </c>
      <c r="AJ2656" s="1315">
        <f t="shared" si="228"/>
        <v>43674</v>
      </c>
      <c r="AK2656" s="472">
        <v>43663</v>
      </c>
      <c r="AL2656" s="742">
        <v>43664</v>
      </c>
      <c r="AM2656" s="230"/>
      <c r="AN2656" s="232"/>
      <c r="AO2656" s="232"/>
      <c r="AP2656" s="230"/>
      <c r="AQ2656" s="1231" t="s">
        <v>3094</v>
      </c>
      <c r="AR2656" s="230"/>
      <c r="AS2656" s="230"/>
      <c r="AT2656" s="230"/>
      <c r="AU2656" s="230"/>
      <c r="AV2656" s="885"/>
      <c r="AW2656" s="885"/>
      <c r="AX2656" s="885"/>
      <c r="AY2656" s="885"/>
      <c r="AZ2656" s="177"/>
    </row>
    <row r="2657" spans="2:60" ht="15" customHeight="1">
      <c r="B2657" s="1310">
        <v>2651</v>
      </c>
      <c r="C2657" s="548" t="s">
        <v>3474</v>
      </c>
      <c r="D2657" s="557" t="s">
        <v>257</v>
      </c>
      <c r="E2657" s="531" t="s">
        <v>1122</v>
      </c>
      <c r="F2657" s="509" t="s">
        <v>24</v>
      </c>
      <c r="G2657" s="509" t="s">
        <v>130</v>
      </c>
      <c r="H2657" s="929" t="s">
        <v>24</v>
      </c>
      <c r="I2657" s="750">
        <v>32635</v>
      </c>
      <c r="J2657" s="903">
        <f t="shared" ca="1" si="225"/>
        <v>33</v>
      </c>
      <c r="K2657" s="361" t="s">
        <v>493</v>
      </c>
      <c r="L2657" s="741">
        <v>890519310566</v>
      </c>
      <c r="M2657" s="442">
        <v>45419</v>
      </c>
      <c r="N2657" s="510">
        <v>42751</v>
      </c>
      <c r="O2657" s="1330">
        <v>43111</v>
      </c>
      <c r="P2657" s="658" t="s">
        <v>24</v>
      </c>
      <c r="Q2657" s="198">
        <f t="shared" si="229"/>
        <v>43476</v>
      </c>
      <c r="R2657" s="181" t="str">
        <f t="shared" ca="1" si="226"/>
        <v>EXPIRED</v>
      </c>
      <c r="S2657" s="472" t="s">
        <v>3512</v>
      </c>
      <c r="T2657" s="1330">
        <v>44323</v>
      </c>
      <c r="U2657" s="1329">
        <v>44323</v>
      </c>
      <c r="V2657" s="904" t="s">
        <v>24</v>
      </c>
      <c r="W2657" s="136" t="s">
        <v>24</v>
      </c>
      <c r="X2657" s="200"/>
      <c r="Y2657" s="201"/>
      <c r="Z2657" s="202"/>
      <c r="AA2657" s="356" t="s">
        <v>100</v>
      </c>
      <c r="AB2657" s="360" t="s">
        <v>24</v>
      </c>
      <c r="AC2657" s="360"/>
      <c r="AD2657" s="360"/>
      <c r="AE2657" s="360"/>
      <c r="AF2657" s="360"/>
      <c r="AG2657" s="375"/>
      <c r="AH2657" s="350"/>
      <c r="AI2657" s="244" t="str">
        <f t="shared" si="230"/>
        <v>LIGHT VEHICLE-</v>
      </c>
      <c r="AJ2657" s="209">
        <f t="shared" si="228"/>
        <v>42751</v>
      </c>
      <c r="AK2657" s="1330">
        <v>42752</v>
      </c>
      <c r="AL2657" s="670">
        <v>42756</v>
      </c>
      <c r="AM2657" s="230"/>
      <c r="AN2657" s="232"/>
      <c r="AO2657" s="232"/>
      <c r="AP2657" s="230" t="s">
        <v>24</v>
      </c>
      <c r="AQ2657" s="1231" t="s">
        <v>3094</v>
      </c>
      <c r="AR2657" s="230"/>
      <c r="AS2657" s="230"/>
      <c r="AT2657" s="230"/>
      <c r="AU2657" s="230"/>
      <c r="AV2657" s="885"/>
      <c r="AW2657" s="885"/>
      <c r="AX2657" s="885"/>
      <c r="AY2657" s="885"/>
      <c r="AZ2657" s="177"/>
    </row>
    <row r="2658" spans="2:60" ht="15" customHeight="1">
      <c r="B2658" s="1310">
        <v>2652</v>
      </c>
      <c r="C2658" s="548" t="s">
        <v>12291</v>
      </c>
      <c r="D2658" s="557" t="s">
        <v>257</v>
      </c>
      <c r="E2658" s="531" t="s">
        <v>1122</v>
      </c>
      <c r="F2658" s="509" t="s">
        <v>24</v>
      </c>
      <c r="G2658" s="509" t="s">
        <v>130</v>
      </c>
      <c r="H2658" s="740" t="s">
        <v>3475</v>
      </c>
      <c r="I2658" s="442">
        <v>32295</v>
      </c>
      <c r="J2658" s="903">
        <f t="shared" ca="1" si="225"/>
        <v>34</v>
      </c>
      <c r="K2658" s="361" t="s">
        <v>493</v>
      </c>
      <c r="L2658" s="741">
        <v>880632460161</v>
      </c>
      <c r="M2658" s="442">
        <v>44713</v>
      </c>
      <c r="N2658" s="579">
        <v>43333</v>
      </c>
      <c r="O2658" s="1330">
        <v>43704</v>
      </c>
      <c r="P2658" s="658" t="s">
        <v>24</v>
      </c>
      <c r="Q2658" s="198">
        <f t="shared" si="229"/>
        <v>44069</v>
      </c>
      <c r="R2658" s="181" t="str">
        <f t="shared" ca="1" si="226"/>
        <v>EXPIRED</v>
      </c>
      <c r="S2658" s="472" t="s">
        <v>3513</v>
      </c>
      <c r="T2658" s="1330">
        <v>44348</v>
      </c>
      <c r="U2658" s="1330">
        <v>44348</v>
      </c>
      <c r="V2658" s="904" t="s">
        <v>24</v>
      </c>
      <c r="W2658" s="136" t="s">
        <v>24</v>
      </c>
      <c r="X2658" s="200"/>
      <c r="Y2658" s="201"/>
      <c r="Z2658" s="202"/>
      <c r="AA2658" s="356" t="s">
        <v>100</v>
      </c>
      <c r="AB2658" s="360" t="s">
        <v>24</v>
      </c>
      <c r="AC2658" s="360"/>
      <c r="AD2658" s="360"/>
      <c r="AE2658" s="360"/>
      <c r="AF2658" s="360"/>
      <c r="AG2658" s="375"/>
      <c r="AH2658" s="350"/>
      <c r="AI2658" s="244" t="str">
        <f t="shared" si="230"/>
        <v>LIGHT VEHICLE-</v>
      </c>
      <c r="AJ2658" s="1307">
        <f t="shared" si="228"/>
        <v>43333</v>
      </c>
      <c r="AK2658" s="217">
        <v>43327</v>
      </c>
      <c r="AL2658" s="614">
        <v>43328</v>
      </c>
      <c r="AM2658" s="230"/>
      <c r="AN2658" s="232"/>
      <c r="AO2658" s="232"/>
      <c r="AP2658" s="230"/>
      <c r="AQ2658" s="462" t="s">
        <v>3094</v>
      </c>
      <c r="AR2658" s="230"/>
      <c r="AS2658" s="230"/>
      <c r="AT2658" s="230"/>
      <c r="AU2658" s="230"/>
      <c r="AV2658" s="885"/>
      <c r="AW2658" s="885"/>
      <c r="AX2658" s="885"/>
      <c r="AY2658" s="885"/>
      <c r="AZ2658" s="177"/>
    </row>
    <row r="2659" spans="2:60" ht="15" customHeight="1">
      <c r="B2659" s="1310">
        <v>2653</v>
      </c>
      <c r="C2659" s="1480" t="s">
        <v>2864</v>
      </c>
      <c r="D2659" s="905" t="s">
        <v>230</v>
      </c>
      <c r="E2659" s="531" t="s">
        <v>222</v>
      </c>
      <c r="F2659" s="1607" t="s">
        <v>2865</v>
      </c>
      <c r="G2659" s="509" t="s">
        <v>139</v>
      </c>
      <c r="H2659" s="1628" t="s">
        <v>2713</v>
      </c>
      <c r="I2659" s="1461">
        <v>34716</v>
      </c>
      <c r="J2659" s="1314">
        <f t="shared" ca="1" si="225"/>
        <v>27</v>
      </c>
      <c r="K2659" s="138" t="s">
        <v>493</v>
      </c>
      <c r="L2659" s="782" t="s">
        <v>2980</v>
      </c>
      <c r="M2659" s="134">
        <v>44578</v>
      </c>
      <c r="N2659" s="532">
        <v>43754</v>
      </c>
      <c r="O2659" s="1330" t="s">
        <v>24</v>
      </c>
      <c r="P2659" s="472" t="s">
        <v>24</v>
      </c>
      <c r="Q2659" s="198" t="str">
        <f t="shared" si="229"/>
        <v>-</v>
      </c>
      <c r="R2659" s="181" t="str">
        <f t="shared" ca="1" si="226"/>
        <v>TIDAK MCU</v>
      </c>
      <c r="S2659" s="1319" t="s">
        <v>3066</v>
      </c>
      <c r="T2659" s="1330">
        <v>44578</v>
      </c>
      <c r="U2659" s="1329">
        <v>44578</v>
      </c>
      <c r="V2659" s="1330" t="s">
        <v>24</v>
      </c>
      <c r="W2659" s="1311" t="s">
        <v>24</v>
      </c>
      <c r="X2659" s="348"/>
      <c r="Y2659" s="201"/>
      <c r="Z2659" s="202"/>
      <c r="AA2659" s="356" t="s">
        <v>3077</v>
      </c>
      <c r="AB2659" s="365" t="s">
        <v>3078</v>
      </c>
      <c r="AC2659" s="360"/>
      <c r="AD2659" s="360"/>
      <c r="AE2659" s="360"/>
      <c r="AF2659" s="360"/>
      <c r="AG2659" s="375"/>
      <c r="AH2659" s="350"/>
      <c r="AI2659" s="244" t="str">
        <f t="shared" si="230"/>
        <v>HINO 285 JD/TISCANIA P410 MATIC</v>
      </c>
      <c r="AJ2659" s="1315">
        <f t="shared" si="228"/>
        <v>43754</v>
      </c>
      <c r="AK2659" s="472">
        <v>44106</v>
      </c>
      <c r="AL2659" s="1185" t="s">
        <v>24</v>
      </c>
      <c r="AM2659" s="230"/>
      <c r="AN2659" s="232"/>
      <c r="AO2659" s="232"/>
      <c r="AP2659" s="230"/>
      <c r="AQ2659" s="1231" t="s">
        <v>3094</v>
      </c>
      <c r="AR2659" s="230"/>
      <c r="AS2659" s="230"/>
      <c r="AT2659" s="230"/>
      <c r="AU2659" s="230"/>
      <c r="AV2659" s="885"/>
      <c r="AW2659" s="885"/>
      <c r="AX2659" s="885"/>
      <c r="AY2659" s="885"/>
      <c r="AZ2659" s="177"/>
    </row>
    <row r="2660" spans="2:60" ht="15" customHeight="1">
      <c r="B2660" s="1310">
        <v>2654</v>
      </c>
      <c r="C2660" s="745" t="s">
        <v>1005</v>
      </c>
      <c r="D2660" s="557" t="s">
        <v>257</v>
      </c>
      <c r="E2660" s="531" t="s">
        <v>1122</v>
      </c>
      <c r="F2660" s="509" t="s">
        <v>24</v>
      </c>
      <c r="G2660" s="509" t="s">
        <v>130</v>
      </c>
      <c r="H2660" s="740" t="s">
        <v>3478</v>
      </c>
      <c r="I2660" s="442">
        <v>32502</v>
      </c>
      <c r="J2660" s="231">
        <f t="shared" ca="1" si="225"/>
        <v>33</v>
      </c>
      <c r="K2660" s="178" t="s">
        <v>493</v>
      </c>
      <c r="L2660" s="613">
        <v>881232460316</v>
      </c>
      <c r="M2660" s="181">
        <v>44920</v>
      </c>
      <c r="N2660" s="579">
        <v>42884</v>
      </c>
      <c r="O2660" s="1330">
        <v>43258</v>
      </c>
      <c r="P2660" s="658" t="s">
        <v>24</v>
      </c>
      <c r="Q2660" s="198">
        <f t="shared" si="229"/>
        <v>43623</v>
      </c>
      <c r="R2660" s="181" t="str">
        <f t="shared" ca="1" si="226"/>
        <v>EXPIRED</v>
      </c>
      <c r="S2660" s="472" t="s">
        <v>3515</v>
      </c>
      <c r="T2660" s="1330">
        <v>44555</v>
      </c>
      <c r="U2660" s="1329">
        <v>44555</v>
      </c>
      <c r="V2660" s="1330" t="s">
        <v>24</v>
      </c>
      <c r="W2660" s="136" t="s">
        <v>24</v>
      </c>
      <c r="X2660" s="200"/>
      <c r="Y2660" s="201"/>
      <c r="Z2660" s="202"/>
      <c r="AA2660" s="356" t="s">
        <v>100</v>
      </c>
      <c r="AB2660" s="360" t="s">
        <v>24</v>
      </c>
      <c r="AC2660" s="360"/>
      <c r="AD2660" s="360"/>
      <c r="AE2660" s="360"/>
      <c r="AF2660" s="360"/>
      <c r="AG2660" s="375"/>
      <c r="AH2660" s="350"/>
      <c r="AI2660" s="244" t="str">
        <f t="shared" si="230"/>
        <v>LIGHT VEHICLE-</v>
      </c>
      <c r="AJ2660" s="1315">
        <f t="shared" si="228"/>
        <v>42884</v>
      </c>
      <c r="AK2660" s="217" t="s">
        <v>24</v>
      </c>
      <c r="AL2660" s="614">
        <v>42889</v>
      </c>
      <c r="AM2660" s="230"/>
      <c r="AN2660" s="232"/>
      <c r="AO2660" s="232"/>
      <c r="AP2660" s="230"/>
      <c r="AQ2660" s="230"/>
      <c r="AR2660" s="230"/>
      <c r="AS2660" s="230"/>
      <c r="AT2660" s="230"/>
      <c r="AU2660" s="230"/>
      <c r="AV2660" s="177"/>
      <c r="AW2660" s="177"/>
      <c r="AX2660" s="177"/>
      <c r="AY2660" s="177"/>
      <c r="AZ2660" s="177"/>
    </row>
    <row r="2661" spans="2:60" ht="15" customHeight="1">
      <c r="B2661" s="1310">
        <v>2655</v>
      </c>
      <c r="C2661" s="548" t="s">
        <v>1386</v>
      </c>
      <c r="D2661" s="557" t="s">
        <v>257</v>
      </c>
      <c r="E2661" s="557" t="s">
        <v>1122</v>
      </c>
      <c r="F2661" s="509" t="s">
        <v>24</v>
      </c>
      <c r="G2661" s="509" t="s">
        <v>130</v>
      </c>
      <c r="H2661" s="740" t="s">
        <v>3479</v>
      </c>
      <c r="I2661" s="442">
        <v>33403</v>
      </c>
      <c r="J2661" s="231">
        <f t="shared" ca="1" si="225"/>
        <v>31</v>
      </c>
      <c r="K2661" s="178" t="s">
        <v>493</v>
      </c>
      <c r="L2661" s="613">
        <v>910619310373</v>
      </c>
      <c r="M2661" s="181">
        <v>44716</v>
      </c>
      <c r="N2661" s="579">
        <v>43066</v>
      </c>
      <c r="O2661" s="1330" t="s">
        <v>24</v>
      </c>
      <c r="P2661" s="658" t="s">
        <v>498</v>
      </c>
      <c r="Q2661" s="198" t="str">
        <f t="shared" si="229"/>
        <v>-</v>
      </c>
      <c r="R2661" s="181" t="str">
        <f t="shared" ca="1" si="226"/>
        <v>TIDAK MCU</v>
      </c>
      <c r="S2661" s="472" t="s">
        <v>3516</v>
      </c>
      <c r="T2661" s="1330">
        <v>44361</v>
      </c>
      <c r="U2661" s="1330">
        <v>44361</v>
      </c>
      <c r="V2661" s="1330" t="s">
        <v>24</v>
      </c>
      <c r="W2661" s="136" t="s">
        <v>24</v>
      </c>
      <c r="X2661" s="200"/>
      <c r="Y2661" s="201"/>
      <c r="Z2661" s="202"/>
      <c r="AA2661" s="357" t="s">
        <v>100</v>
      </c>
      <c r="AB2661" s="360" t="s">
        <v>24</v>
      </c>
      <c r="AC2661" s="360"/>
      <c r="AD2661" s="360"/>
      <c r="AE2661" s="360"/>
      <c r="AF2661" s="360"/>
      <c r="AG2661" s="375"/>
      <c r="AH2661" s="350"/>
      <c r="AI2661" s="244" t="str">
        <f t="shared" si="230"/>
        <v>LIGHT VEHICLE-</v>
      </c>
      <c r="AJ2661" s="209">
        <f t="shared" si="228"/>
        <v>43066</v>
      </c>
      <c r="AK2661" s="1330">
        <v>44069</v>
      </c>
      <c r="AL2661" s="670">
        <v>43078</v>
      </c>
      <c r="AM2661" s="230"/>
      <c r="AN2661" s="232"/>
      <c r="AO2661" s="232"/>
      <c r="AP2661" s="230"/>
      <c r="AQ2661" s="1231" t="s">
        <v>3094</v>
      </c>
      <c r="AR2661" s="230"/>
      <c r="AS2661" s="230"/>
      <c r="AT2661" s="230"/>
      <c r="AU2661" s="230"/>
      <c r="AV2661" s="177"/>
      <c r="AW2661" s="177"/>
      <c r="AX2661" s="177"/>
      <c r="AY2661" s="885"/>
      <c r="AZ2661" s="177"/>
    </row>
    <row r="2662" spans="2:60" ht="15" customHeight="1">
      <c r="B2662" s="1310">
        <v>2656</v>
      </c>
      <c r="C2662" s="548" t="s">
        <v>3480</v>
      </c>
      <c r="D2662" s="557" t="s">
        <v>257</v>
      </c>
      <c r="E2662" s="531" t="s">
        <v>1122</v>
      </c>
      <c r="F2662" s="509" t="s">
        <v>24</v>
      </c>
      <c r="G2662" s="509" t="s">
        <v>130</v>
      </c>
      <c r="H2662" s="740" t="s">
        <v>3481</v>
      </c>
      <c r="I2662" s="442">
        <v>35187</v>
      </c>
      <c r="J2662" s="231">
        <f t="shared" ca="1" si="225"/>
        <v>26</v>
      </c>
      <c r="K2662" s="178" t="s">
        <v>83</v>
      </c>
      <c r="L2662" s="613">
        <v>1723170300456</v>
      </c>
      <c r="M2662" s="181">
        <v>44683</v>
      </c>
      <c r="N2662" s="579">
        <v>43080</v>
      </c>
      <c r="O2662" s="1330" t="s">
        <v>24</v>
      </c>
      <c r="P2662" s="658" t="s">
        <v>24</v>
      </c>
      <c r="Q2662" s="198" t="str">
        <f t="shared" si="229"/>
        <v>-</v>
      </c>
      <c r="R2662" s="181" t="str">
        <f t="shared" ca="1" si="226"/>
        <v>TIDAK MCU</v>
      </c>
      <c r="S2662" s="472" t="s">
        <v>3517</v>
      </c>
      <c r="T2662" s="1330">
        <v>43953</v>
      </c>
      <c r="U2662" s="1329">
        <v>43953</v>
      </c>
      <c r="V2662" s="1313" t="s">
        <v>24</v>
      </c>
      <c r="W2662" s="1311" t="s">
        <v>24</v>
      </c>
      <c r="X2662" s="200"/>
      <c r="Y2662" s="201"/>
      <c r="Z2662" s="202"/>
      <c r="AA2662" s="1319" t="s">
        <v>100</v>
      </c>
      <c r="AB2662" s="360" t="s">
        <v>24</v>
      </c>
      <c r="AC2662" s="360"/>
      <c r="AD2662" s="360"/>
      <c r="AE2662" s="360"/>
      <c r="AF2662" s="360"/>
      <c r="AG2662" s="375"/>
      <c r="AH2662" s="350"/>
      <c r="AI2662" s="244" t="str">
        <f t="shared" si="230"/>
        <v>LIGHT VEHICLE-</v>
      </c>
      <c r="AJ2662" s="1307">
        <f t="shared" si="228"/>
        <v>43080</v>
      </c>
      <c r="AK2662" s="1330" t="s">
        <v>24</v>
      </c>
      <c r="AL2662" s="670">
        <v>43463</v>
      </c>
      <c r="AM2662" s="230"/>
      <c r="AN2662" s="232"/>
      <c r="AO2662" s="232"/>
      <c r="AP2662" s="230"/>
      <c r="AQ2662" s="1231" t="s">
        <v>3094</v>
      </c>
      <c r="AR2662" s="230"/>
      <c r="AS2662" s="230"/>
      <c r="AT2662" s="230"/>
      <c r="AU2662" s="230"/>
      <c r="AV2662" s="177"/>
      <c r="AW2662" s="177"/>
      <c r="AX2662" s="177"/>
      <c r="AY2662" s="177"/>
      <c r="AZ2662" s="177"/>
    </row>
    <row r="2663" spans="2:60" ht="15" customHeight="1">
      <c r="B2663" s="1310">
        <v>2657</v>
      </c>
      <c r="C2663" s="548" t="s">
        <v>3482</v>
      </c>
      <c r="D2663" s="557" t="s">
        <v>257</v>
      </c>
      <c r="E2663" s="557" t="s">
        <v>1122</v>
      </c>
      <c r="F2663" s="509" t="s">
        <v>24</v>
      </c>
      <c r="G2663" s="509" t="s">
        <v>130</v>
      </c>
      <c r="H2663" s="929" t="s">
        <v>12009</v>
      </c>
      <c r="I2663" s="750">
        <v>34376</v>
      </c>
      <c r="J2663" s="231">
        <f t="shared" ca="1" si="225"/>
        <v>28</v>
      </c>
      <c r="K2663" s="178" t="s">
        <v>83</v>
      </c>
      <c r="L2663" s="613">
        <v>940217230206</v>
      </c>
      <c r="M2663" s="181">
        <v>45333</v>
      </c>
      <c r="N2663" s="1901">
        <v>43654</v>
      </c>
      <c r="O2663" s="1330" t="s">
        <v>24</v>
      </c>
      <c r="P2663" s="472" t="s">
        <v>24</v>
      </c>
      <c r="Q2663" s="198" t="str">
        <f t="shared" si="229"/>
        <v>-</v>
      </c>
      <c r="R2663" s="181" t="str">
        <f t="shared" ca="1" si="226"/>
        <v>TIDAK MCU</v>
      </c>
      <c r="S2663" s="472" t="s">
        <v>3518</v>
      </c>
      <c r="T2663" s="930">
        <v>44593</v>
      </c>
      <c r="U2663" s="930">
        <v>44603</v>
      </c>
      <c r="V2663" s="904" t="s">
        <v>24</v>
      </c>
      <c r="W2663" s="136" t="s">
        <v>24</v>
      </c>
      <c r="X2663" s="200"/>
      <c r="Y2663" s="201"/>
      <c r="Z2663" s="202"/>
      <c r="AA2663" s="356" t="s">
        <v>100</v>
      </c>
      <c r="AB2663" s="360" t="s">
        <v>24</v>
      </c>
      <c r="AC2663" s="360"/>
      <c r="AD2663" s="360"/>
      <c r="AE2663" s="360"/>
      <c r="AF2663" s="360"/>
      <c r="AG2663" s="375"/>
      <c r="AH2663" s="350"/>
      <c r="AI2663" s="244" t="str">
        <f t="shared" si="230"/>
        <v>LIGHT VEHICLE-</v>
      </c>
      <c r="AJ2663" s="1307">
        <f t="shared" si="228"/>
        <v>43654</v>
      </c>
      <c r="AK2663" s="472">
        <v>43649</v>
      </c>
      <c r="AL2663" s="1185">
        <v>43650</v>
      </c>
      <c r="AM2663" s="230"/>
      <c r="AN2663" s="232"/>
      <c r="AO2663" s="232"/>
      <c r="AP2663" s="230"/>
      <c r="AQ2663" s="1231" t="s">
        <v>3094</v>
      </c>
      <c r="AR2663" s="230"/>
      <c r="AS2663" s="230"/>
      <c r="AT2663" s="230"/>
      <c r="AU2663" s="230"/>
      <c r="AV2663" s="177"/>
      <c r="AW2663" s="177"/>
      <c r="AX2663" s="177"/>
      <c r="AY2663" s="177"/>
      <c r="AZ2663" s="458"/>
      <c r="BA2663" s="2186"/>
      <c r="BB2663" s="2186"/>
      <c r="BC2663" s="2186"/>
      <c r="BD2663" s="2186"/>
      <c r="BE2663" s="2186"/>
      <c r="BF2663" s="2186"/>
      <c r="BG2663" s="2186"/>
      <c r="BH2663" s="2186"/>
    </row>
    <row r="2664" spans="2:60" ht="15" customHeight="1">
      <c r="B2664" s="1310">
        <v>2658</v>
      </c>
      <c r="C2664" s="548" t="s">
        <v>3483</v>
      </c>
      <c r="D2664" s="557" t="s">
        <v>257</v>
      </c>
      <c r="E2664" s="531" t="s">
        <v>1122</v>
      </c>
      <c r="F2664" s="509" t="s">
        <v>24</v>
      </c>
      <c r="G2664" s="509" t="s">
        <v>130</v>
      </c>
      <c r="H2664" s="740" t="s">
        <v>3484</v>
      </c>
      <c r="I2664" s="442">
        <v>34414</v>
      </c>
      <c r="J2664" s="903">
        <f t="shared" ref="J2664:J2727" ca="1" si="231">IF(OR(I2664="",I2664="-"),"-",ROUND((NOW()-I2664)/356,0))</f>
        <v>28</v>
      </c>
      <c r="K2664" s="178" t="s">
        <v>83</v>
      </c>
      <c r="L2664" s="613">
        <v>940319330213</v>
      </c>
      <c r="M2664" s="181">
        <v>45372</v>
      </c>
      <c r="N2664" s="1901">
        <v>43645</v>
      </c>
      <c r="O2664" s="1330">
        <v>43685</v>
      </c>
      <c r="P2664" s="472" t="s">
        <v>498</v>
      </c>
      <c r="Q2664" s="198">
        <f t="shared" si="229"/>
        <v>44050</v>
      </c>
      <c r="R2664" s="181" t="str">
        <f t="shared" ca="1" si="226"/>
        <v>EXPIRED</v>
      </c>
      <c r="S2664" s="472" t="s">
        <v>3519</v>
      </c>
      <c r="T2664" s="1330">
        <v>44276</v>
      </c>
      <c r="U2664" s="440">
        <v>44276</v>
      </c>
      <c r="V2664" s="904" t="s">
        <v>24</v>
      </c>
      <c r="W2664" s="136" t="s">
        <v>24</v>
      </c>
      <c r="X2664" s="200"/>
      <c r="Y2664" s="201"/>
      <c r="Z2664" s="202"/>
      <c r="AA2664" s="356" t="s">
        <v>100</v>
      </c>
      <c r="AB2664" s="360" t="s">
        <v>24</v>
      </c>
      <c r="AC2664" s="360"/>
      <c r="AD2664" s="360"/>
      <c r="AE2664" s="360"/>
      <c r="AF2664" s="360"/>
      <c r="AG2664" s="375"/>
      <c r="AH2664" s="1239"/>
      <c r="AI2664" s="244" t="str">
        <f t="shared" si="230"/>
        <v>LIGHT VEHICLE-</v>
      </c>
      <c r="AJ2664" s="1307">
        <f t="shared" si="228"/>
        <v>43645</v>
      </c>
      <c r="AK2664" s="592">
        <v>43641</v>
      </c>
      <c r="AL2664" s="679">
        <v>43610</v>
      </c>
      <c r="AM2664" s="230"/>
      <c r="AN2664" s="232"/>
      <c r="AO2664" s="232"/>
      <c r="AP2664" s="230"/>
      <c r="AQ2664" s="1231" t="s">
        <v>3094</v>
      </c>
      <c r="AR2664" s="230"/>
      <c r="AS2664" s="230"/>
      <c r="AT2664" s="230"/>
      <c r="AU2664" s="230"/>
      <c r="AV2664" s="177"/>
      <c r="AW2664" s="177"/>
      <c r="AX2664" s="177"/>
      <c r="AY2664" s="177"/>
      <c r="AZ2664" s="177"/>
    </row>
    <row r="2665" spans="2:60" ht="15" customHeight="1">
      <c r="B2665" s="1310">
        <v>2659</v>
      </c>
      <c r="C2665" s="1505" t="s">
        <v>3485</v>
      </c>
      <c r="D2665" s="557" t="s">
        <v>257</v>
      </c>
      <c r="E2665" s="531" t="s">
        <v>1122</v>
      </c>
      <c r="F2665" s="509" t="s">
        <v>24</v>
      </c>
      <c r="G2665" s="509" t="s">
        <v>130</v>
      </c>
      <c r="H2665" s="612" t="s">
        <v>3486</v>
      </c>
      <c r="I2665" s="442">
        <v>36092</v>
      </c>
      <c r="J2665" s="903">
        <f t="shared" ca="1" si="231"/>
        <v>23</v>
      </c>
      <c r="K2665" s="361" t="s">
        <v>83</v>
      </c>
      <c r="L2665" s="741">
        <v>981017231075</v>
      </c>
      <c r="M2665" s="442">
        <v>44493</v>
      </c>
      <c r="N2665" s="510">
        <v>43160</v>
      </c>
      <c r="O2665" s="1330">
        <v>43532</v>
      </c>
      <c r="P2665" s="658" t="s">
        <v>24</v>
      </c>
      <c r="Q2665" s="198">
        <f t="shared" si="229"/>
        <v>43897</v>
      </c>
      <c r="R2665" s="181" t="str">
        <f t="shared" ca="1" si="226"/>
        <v>EXPIRED</v>
      </c>
      <c r="S2665" s="472" t="s">
        <v>3520</v>
      </c>
      <c r="T2665" s="1330">
        <v>44493</v>
      </c>
      <c r="U2665" s="1329">
        <v>44493</v>
      </c>
      <c r="V2665" s="904" t="s">
        <v>24</v>
      </c>
      <c r="W2665" s="136" t="s">
        <v>24</v>
      </c>
      <c r="X2665" s="200"/>
      <c r="Y2665" s="201"/>
      <c r="Z2665" s="202"/>
      <c r="AA2665" s="356" t="s">
        <v>100</v>
      </c>
      <c r="AB2665" s="360" t="s">
        <v>24</v>
      </c>
      <c r="AC2665" s="360"/>
      <c r="AD2665" s="360"/>
      <c r="AE2665" s="360"/>
      <c r="AF2665" s="360"/>
      <c r="AG2665" s="375"/>
      <c r="AH2665" s="350"/>
      <c r="AI2665" s="244" t="str">
        <f t="shared" si="230"/>
        <v>LIGHT VEHICLE-</v>
      </c>
      <c r="AJ2665" s="1307">
        <f t="shared" si="228"/>
        <v>43160</v>
      </c>
      <c r="AK2665" s="217">
        <v>43161</v>
      </c>
      <c r="AL2665" s="614">
        <v>43185</v>
      </c>
      <c r="AM2665" s="230"/>
      <c r="AN2665" s="232"/>
      <c r="AO2665" s="232"/>
      <c r="AP2665" s="230"/>
      <c r="AQ2665" s="243" t="s">
        <v>3094</v>
      </c>
      <c r="AR2665" s="230"/>
      <c r="AS2665" s="230"/>
      <c r="AT2665" s="230"/>
      <c r="AU2665" s="230"/>
      <c r="AV2665" s="177"/>
      <c r="AW2665" s="177"/>
      <c r="AX2665" s="177"/>
      <c r="AY2665" s="177"/>
      <c r="AZ2665" s="177"/>
    </row>
    <row r="2666" spans="2:60" ht="16.5" customHeight="1">
      <c r="B2666" s="1310">
        <v>2660</v>
      </c>
      <c r="C2666" s="1505" t="s">
        <v>2306</v>
      </c>
      <c r="D2666" s="531" t="s">
        <v>257</v>
      </c>
      <c r="E2666" s="531" t="s">
        <v>1122</v>
      </c>
      <c r="F2666" s="509" t="s">
        <v>24</v>
      </c>
      <c r="G2666" s="509" t="s">
        <v>130</v>
      </c>
      <c r="H2666" s="740" t="s">
        <v>3487</v>
      </c>
      <c r="I2666" s="442">
        <v>35265</v>
      </c>
      <c r="J2666" s="903">
        <f t="shared" ca="1" si="231"/>
        <v>25</v>
      </c>
      <c r="K2666" s="178" t="s">
        <v>83</v>
      </c>
      <c r="L2666" s="613">
        <v>1723180200510</v>
      </c>
      <c r="M2666" s="181">
        <v>45126</v>
      </c>
      <c r="N2666" s="510">
        <v>43463</v>
      </c>
      <c r="O2666" s="1330" t="s">
        <v>24</v>
      </c>
      <c r="P2666" s="658" t="s">
        <v>24</v>
      </c>
      <c r="Q2666" s="198" t="str">
        <f t="shared" si="229"/>
        <v>-</v>
      </c>
      <c r="R2666" s="181" t="str">
        <f t="shared" ca="1" si="226"/>
        <v>TIDAK MCU</v>
      </c>
      <c r="S2666" s="472" t="s">
        <v>3521</v>
      </c>
      <c r="T2666" s="1330">
        <v>44031</v>
      </c>
      <c r="U2666" s="1329">
        <v>44031</v>
      </c>
      <c r="V2666" s="1330" t="s">
        <v>24</v>
      </c>
      <c r="W2666" s="136" t="s">
        <v>24</v>
      </c>
      <c r="X2666" s="200"/>
      <c r="Y2666" s="201"/>
      <c r="Z2666" s="202"/>
      <c r="AA2666" s="356" t="s">
        <v>100</v>
      </c>
      <c r="AB2666" s="360" t="s">
        <v>24</v>
      </c>
      <c r="AC2666" s="360"/>
      <c r="AD2666" s="360"/>
      <c r="AE2666" s="360"/>
      <c r="AF2666" s="360"/>
      <c r="AG2666" s="375"/>
      <c r="AH2666" s="350"/>
      <c r="AI2666" s="244" t="str">
        <f t="shared" si="230"/>
        <v>LIGHT VEHICLE-</v>
      </c>
      <c r="AJ2666" s="1315">
        <f t="shared" si="228"/>
        <v>43463</v>
      </c>
      <c r="AK2666" s="1330" t="s">
        <v>24</v>
      </c>
      <c r="AL2666" s="670">
        <v>43463</v>
      </c>
      <c r="AM2666" s="230"/>
      <c r="AN2666" s="232"/>
      <c r="AO2666" s="232"/>
      <c r="AP2666" s="230"/>
      <c r="AQ2666" s="180"/>
      <c r="AR2666" s="230"/>
      <c r="AS2666" s="230"/>
      <c r="AT2666" s="230"/>
      <c r="AU2666" s="230"/>
      <c r="AV2666" s="885"/>
      <c r="AW2666" s="885"/>
      <c r="AX2666" s="885"/>
      <c r="AY2666" s="885"/>
      <c r="AZ2666" s="177"/>
    </row>
    <row r="2667" spans="2:60" ht="15" customHeight="1">
      <c r="B2667" s="1310">
        <v>2661</v>
      </c>
      <c r="C2667" s="548" t="s">
        <v>3488</v>
      </c>
      <c r="D2667" s="557" t="s">
        <v>257</v>
      </c>
      <c r="E2667" s="557" t="s">
        <v>1122</v>
      </c>
      <c r="F2667" s="509" t="s">
        <v>24</v>
      </c>
      <c r="G2667" s="509" t="s">
        <v>130</v>
      </c>
      <c r="H2667" s="2031" t="s">
        <v>3489</v>
      </c>
      <c r="I2667" s="442">
        <v>34158</v>
      </c>
      <c r="J2667" s="903">
        <f t="shared" ca="1" si="231"/>
        <v>28</v>
      </c>
      <c r="K2667" s="361" t="s">
        <v>493</v>
      </c>
      <c r="L2667" s="741">
        <v>930732460169</v>
      </c>
      <c r="M2667" s="442">
        <v>45481</v>
      </c>
      <c r="N2667" s="1901">
        <v>43642</v>
      </c>
      <c r="O2667" s="1330" t="s">
        <v>24</v>
      </c>
      <c r="P2667" s="472" t="s">
        <v>24</v>
      </c>
      <c r="Q2667" s="198" t="str">
        <f t="shared" si="229"/>
        <v>-</v>
      </c>
      <c r="R2667" s="181" t="str">
        <f t="shared" ca="1" si="226"/>
        <v>TIDAK MCU</v>
      </c>
      <c r="S2667" s="472" t="s">
        <v>3522</v>
      </c>
      <c r="T2667" s="1330">
        <v>44385</v>
      </c>
      <c r="U2667" s="1330">
        <v>44385</v>
      </c>
      <c r="V2667" s="904" t="s">
        <v>24</v>
      </c>
      <c r="W2667" s="136" t="s">
        <v>24</v>
      </c>
      <c r="X2667" s="200"/>
      <c r="Y2667" s="201"/>
      <c r="Z2667" s="202"/>
      <c r="AA2667" s="356" t="s">
        <v>100</v>
      </c>
      <c r="AB2667" s="360" t="s">
        <v>24</v>
      </c>
      <c r="AC2667" s="360"/>
      <c r="AD2667" s="360"/>
      <c r="AE2667" s="360"/>
      <c r="AF2667" s="360"/>
      <c r="AG2667" s="375"/>
      <c r="AH2667" s="350"/>
      <c r="AI2667" s="244" t="str">
        <f t="shared" si="230"/>
        <v>LIGHT VEHICLE-</v>
      </c>
      <c r="AJ2667" s="1307">
        <f t="shared" si="228"/>
        <v>43642</v>
      </c>
      <c r="AK2667" s="472">
        <v>43992</v>
      </c>
      <c r="AL2667" s="1185">
        <v>43636</v>
      </c>
      <c r="AM2667" s="230"/>
      <c r="AN2667" s="232"/>
      <c r="AO2667" s="232"/>
      <c r="AP2667" s="230"/>
      <c r="AQ2667" s="1231" t="s">
        <v>3094</v>
      </c>
      <c r="AR2667" s="230"/>
      <c r="AS2667" s="230"/>
      <c r="AT2667" s="230"/>
      <c r="AU2667" s="230"/>
      <c r="AV2667" s="885"/>
      <c r="AW2667" s="885"/>
      <c r="AX2667" s="885"/>
      <c r="AY2667" s="885"/>
      <c r="AZ2667" s="885"/>
    </row>
    <row r="2668" spans="2:60" ht="15" customHeight="1">
      <c r="B2668" s="1310">
        <v>2662</v>
      </c>
      <c r="C2668" s="548" t="s">
        <v>3490</v>
      </c>
      <c r="D2668" s="557" t="s">
        <v>1503</v>
      </c>
      <c r="E2668" s="531" t="s">
        <v>1122</v>
      </c>
      <c r="F2668" s="1608" t="s">
        <v>12325</v>
      </c>
      <c r="G2668" s="509" t="s">
        <v>130</v>
      </c>
      <c r="H2668" s="612" t="s">
        <v>3491</v>
      </c>
      <c r="I2668" s="442">
        <v>33757</v>
      </c>
      <c r="J2668" s="903">
        <f t="shared" ca="1" si="231"/>
        <v>30</v>
      </c>
      <c r="K2668" s="178" t="s">
        <v>1627</v>
      </c>
      <c r="L2668" s="613">
        <v>820619310441</v>
      </c>
      <c r="M2668" s="181">
        <v>45810</v>
      </c>
      <c r="N2668" s="579">
        <v>43207</v>
      </c>
      <c r="O2668" s="1330">
        <v>43574</v>
      </c>
      <c r="P2668" s="658" t="s">
        <v>24</v>
      </c>
      <c r="Q2668" s="198">
        <f t="shared" si="229"/>
        <v>43939</v>
      </c>
      <c r="R2668" s="181" t="str">
        <f t="shared" ca="1" si="226"/>
        <v>EXPIRED</v>
      </c>
      <c r="S2668" s="472" t="s">
        <v>3523</v>
      </c>
      <c r="T2668" s="1330">
        <v>44349</v>
      </c>
      <c r="U2668" s="1330">
        <v>44349</v>
      </c>
      <c r="V2668" s="904" t="s">
        <v>24</v>
      </c>
      <c r="W2668" s="136" t="s">
        <v>24</v>
      </c>
      <c r="X2668" s="200"/>
      <c r="Y2668" s="201"/>
      <c r="Z2668" s="202"/>
      <c r="AA2668" s="357" t="s">
        <v>100</v>
      </c>
      <c r="AB2668" s="360" t="s">
        <v>24</v>
      </c>
      <c r="AC2668" s="360"/>
      <c r="AD2668" s="360"/>
      <c r="AE2668" s="360"/>
      <c r="AF2668" s="360"/>
      <c r="AG2668" s="375"/>
      <c r="AH2668" s="350"/>
      <c r="AI2668" s="244" t="str">
        <f t="shared" si="230"/>
        <v>LIGHT VEHICLE-</v>
      </c>
      <c r="AJ2668" s="1307">
        <f t="shared" si="228"/>
        <v>43207</v>
      </c>
      <c r="AK2668" s="1330">
        <v>43208</v>
      </c>
      <c r="AL2668" s="670">
        <v>43206</v>
      </c>
      <c r="AM2668" s="230"/>
      <c r="AN2668" s="232"/>
      <c r="AO2668" s="232"/>
      <c r="AP2668" s="230"/>
      <c r="AQ2668" s="1231" t="s">
        <v>3094</v>
      </c>
      <c r="AR2668" s="230"/>
      <c r="AS2668" s="230"/>
      <c r="AT2668" s="230"/>
      <c r="AU2668" s="230"/>
      <c r="AV2668" s="885"/>
      <c r="AW2668" s="885"/>
      <c r="AX2668" s="885"/>
      <c r="AY2668" s="885"/>
      <c r="AZ2668" s="177"/>
    </row>
    <row r="2669" spans="2:60" ht="15" customHeight="1">
      <c r="B2669" s="1310">
        <v>2663</v>
      </c>
      <c r="C2669" s="765" t="s">
        <v>1514</v>
      </c>
      <c r="D2669" s="557" t="s">
        <v>257</v>
      </c>
      <c r="E2669" s="531" t="s">
        <v>1122</v>
      </c>
      <c r="F2669" s="509" t="s">
        <v>24</v>
      </c>
      <c r="G2669" s="509" t="s">
        <v>130</v>
      </c>
      <c r="H2669" s="612" t="s">
        <v>3492</v>
      </c>
      <c r="I2669" s="442">
        <v>35617</v>
      </c>
      <c r="J2669" s="903">
        <f t="shared" ca="1" si="231"/>
        <v>24</v>
      </c>
      <c r="K2669" s="178" t="s">
        <v>83</v>
      </c>
      <c r="L2669" s="613">
        <v>1723180400178</v>
      </c>
      <c r="M2669" s="181">
        <v>45113</v>
      </c>
      <c r="N2669" s="579">
        <v>43235</v>
      </c>
      <c r="O2669" s="1330">
        <v>43593</v>
      </c>
      <c r="P2669" s="658" t="s">
        <v>24</v>
      </c>
      <c r="Q2669" s="198">
        <f t="shared" si="229"/>
        <v>43958</v>
      </c>
      <c r="R2669" s="181" t="str">
        <f t="shared" ca="1" si="226"/>
        <v>EXPIRED</v>
      </c>
      <c r="S2669" s="472" t="s">
        <v>3524</v>
      </c>
      <c r="T2669" s="1330">
        <v>44383</v>
      </c>
      <c r="U2669" s="1330">
        <v>44383</v>
      </c>
      <c r="V2669" s="904" t="s">
        <v>24</v>
      </c>
      <c r="W2669" s="136" t="s">
        <v>24</v>
      </c>
      <c r="X2669" s="200"/>
      <c r="Y2669" s="201"/>
      <c r="Z2669" s="202"/>
      <c r="AA2669" s="357" t="s">
        <v>100</v>
      </c>
      <c r="AB2669" s="360" t="s">
        <v>24</v>
      </c>
      <c r="AC2669" s="360"/>
      <c r="AD2669" s="360"/>
      <c r="AE2669" s="360"/>
      <c r="AF2669" s="360"/>
      <c r="AG2669" s="375"/>
      <c r="AH2669" s="350"/>
      <c r="AI2669" s="244" t="str">
        <f t="shared" si="230"/>
        <v>LIGHT VEHICLE-</v>
      </c>
      <c r="AJ2669" s="1307">
        <f t="shared" si="228"/>
        <v>43235</v>
      </c>
      <c r="AK2669" s="1330">
        <v>44074</v>
      </c>
      <c r="AL2669" s="670">
        <v>43223</v>
      </c>
      <c r="AM2669" s="230"/>
      <c r="AN2669" s="232"/>
      <c r="AO2669" s="232"/>
      <c r="AP2669" s="230"/>
      <c r="AQ2669" s="1231" t="s">
        <v>3094</v>
      </c>
      <c r="AR2669" s="230"/>
      <c r="AS2669" s="230"/>
      <c r="AT2669" s="230"/>
      <c r="AU2669" s="230"/>
      <c r="AV2669" s="885"/>
      <c r="AW2669" s="885"/>
      <c r="AX2669" s="885"/>
      <c r="AY2669" s="885"/>
      <c r="AZ2669" s="177"/>
    </row>
    <row r="2670" spans="2:60" ht="15" customHeight="1">
      <c r="B2670" s="1310">
        <v>2664</v>
      </c>
      <c r="C2670" s="751" t="s">
        <v>2905</v>
      </c>
      <c r="D2670" s="557" t="s">
        <v>257</v>
      </c>
      <c r="E2670" s="531" t="s">
        <v>1122</v>
      </c>
      <c r="F2670" s="509" t="s">
        <v>24</v>
      </c>
      <c r="G2670" s="509" t="s">
        <v>130</v>
      </c>
      <c r="H2670" s="612" t="s">
        <v>3493</v>
      </c>
      <c r="I2670" s="442">
        <v>33058</v>
      </c>
      <c r="J2670" s="1314">
        <f t="shared" ca="1" si="231"/>
        <v>32</v>
      </c>
      <c r="K2670" s="178" t="s">
        <v>494</v>
      </c>
      <c r="L2670" s="613">
        <v>900718210196</v>
      </c>
      <c r="M2670" s="181">
        <v>43650</v>
      </c>
      <c r="N2670" s="579">
        <v>43235</v>
      </c>
      <c r="O2670" s="1330">
        <v>43593</v>
      </c>
      <c r="P2670" s="658" t="s">
        <v>24</v>
      </c>
      <c r="Q2670" s="198">
        <f t="shared" si="229"/>
        <v>43958</v>
      </c>
      <c r="R2670" s="181" t="str">
        <f t="shared" ca="1" si="226"/>
        <v>EXPIRED</v>
      </c>
      <c r="S2670" s="472" t="s">
        <v>3525</v>
      </c>
      <c r="T2670" s="1330">
        <v>44381</v>
      </c>
      <c r="U2670" s="1329">
        <v>44381</v>
      </c>
      <c r="V2670" s="1313" t="s">
        <v>24</v>
      </c>
      <c r="W2670" s="1311" t="s">
        <v>24</v>
      </c>
      <c r="X2670" s="200"/>
      <c r="Y2670" s="201"/>
      <c r="Z2670" s="202"/>
      <c r="AA2670" s="356" t="s">
        <v>100</v>
      </c>
      <c r="AB2670" s="360" t="s">
        <v>24</v>
      </c>
      <c r="AC2670" s="360"/>
      <c r="AD2670" s="360"/>
      <c r="AE2670" s="360"/>
      <c r="AF2670" s="360"/>
      <c r="AG2670" s="375"/>
      <c r="AH2670" s="350"/>
      <c r="AI2670" s="244" t="str">
        <f t="shared" si="230"/>
        <v>LIGHT VEHICLE-</v>
      </c>
      <c r="AJ2670" s="1315">
        <f t="shared" si="228"/>
        <v>43235</v>
      </c>
      <c r="AK2670" s="1330">
        <v>44046</v>
      </c>
      <c r="AL2670" s="670">
        <v>44046</v>
      </c>
      <c r="AM2670" s="230"/>
      <c r="AN2670" s="232"/>
      <c r="AO2670" s="232"/>
      <c r="AP2670" s="230"/>
      <c r="AQ2670" s="180" t="s">
        <v>3094</v>
      </c>
      <c r="AR2670" s="230"/>
      <c r="AS2670" s="230"/>
      <c r="AT2670" s="230"/>
      <c r="AU2670" s="230"/>
      <c r="AV2670" s="885"/>
      <c r="AW2670" s="885"/>
      <c r="AX2670" s="885"/>
      <c r="AY2670" s="885"/>
      <c r="AZ2670" s="177"/>
    </row>
    <row r="2671" spans="2:60" ht="15" customHeight="1">
      <c r="B2671" s="1310">
        <v>2665</v>
      </c>
      <c r="C2671" s="548" t="s">
        <v>1417</v>
      </c>
      <c r="D2671" s="557" t="s">
        <v>257</v>
      </c>
      <c r="E2671" s="531" t="s">
        <v>1122</v>
      </c>
      <c r="F2671" s="509" t="s">
        <v>24</v>
      </c>
      <c r="G2671" s="509" t="s">
        <v>130</v>
      </c>
      <c r="H2671" s="688" t="s">
        <v>3494</v>
      </c>
      <c r="I2671" s="442">
        <v>36342</v>
      </c>
      <c r="J2671" s="903">
        <f t="shared" ca="1" si="231"/>
        <v>22</v>
      </c>
      <c r="K2671" s="178" t="s">
        <v>83</v>
      </c>
      <c r="L2671" s="613">
        <v>990719410141</v>
      </c>
      <c r="M2671" s="181">
        <v>45108</v>
      </c>
      <c r="N2671" s="1901">
        <v>43477</v>
      </c>
      <c r="O2671" s="1330">
        <v>43835</v>
      </c>
      <c r="P2671" s="472" t="s">
        <v>83</v>
      </c>
      <c r="Q2671" s="198">
        <f t="shared" si="229"/>
        <v>44200</v>
      </c>
      <c r="R2671" s="181" t="str">
        <f t="shared" ca="1" si="226"/>
        <v>EXPIRED</v>
      </c>
      <c r="S2671" s="472" t="s">
        <v>3526</v>
      </c>
      <c r="T2671" s="1330">
        <v>44378</v>
      </c>
      <c r="U2671" s="1330">
        <v>44378</v>
      </c>
      <c r="V2671" s="1330" t="s">
        <v>24</v>
      </c>
      <c r="W2671" s="136" t="s">
        <v>24</v>
      </c>
      <c r="X2671" s="200"/>
      <c r="Y2671" s="201"/>
      <c r="Z2671" s="202"/>
      <c r="AA2671" s="357" t="s">
        <v>100</v>
      </c>
      <c r="AB2671" s="360" t="s">
        <v>24</v>
      </c>
      <c r="AC2671" s="360"/>
      <c r="AD2671" s="360"/>
      <c r="AE2671" s="360"/>
      <c r="AF2671" s="360"/>
      <c r="AG2671" s="375"/>
      <c r="AH2671" s="350"/>
      <c r="AI2671" s="244" t="str">
        <f t="shared" si="230"/>
        <v>LIGHT VEHICLE-</v>
      </c>
      <c r="AJ2671" s="1315">
        <f t="shared" si="228"/>
        <v>43477</v>
      </c>
      <c r="AK2671" s="472">
        <v>44081</v>
      </c>
      <c r="AL2671" s="1185">
        <v>43468</v>
      </c>
      <c r="AM2671" s="230"/>
      <c r="AN2671" s="232"/>
      <c r="AO2671" s="232"/>
      <c r="AP2671" s="230"/>
      <c r="AQ2671" s="1231" t="s">
        <v>3094</v>
      </c>
      <c r="AR2671" s="230"/>
      <c r="AS2671" s="230"/>
      <c r="AT2671" s="230"/>
      <c r="AU2671" s="230"/>
      <c r="AV2671" s="885"/>
      <c r="AW2671" s="885"/>
      <c r="AX2671" s="885"/>
      <c r="AY2671" s="885"/>
      <c r="AZ2671" s="177"/>
    </row>
    <row r="2672" spans="2:60" ht="15" customHeight="1">
      <c r="B2672" s="1310">
        <v>2666</v>
      </c>
      <c r="C2672" s="548" t="s">
        <v>3495</v>
      </c>
      <c r="D2672" s="557" t="s">
        <v>234</v>
      </c>
      <c r="E2672" s="531" t="s">
        <v>1122</v>
      </c>
      <c r="F2672" s="509" t="s">
        <v>24</v>
      </c>
      <c r="G2672" s="509" t="s">
        <v>130</v>
      </c>
      <c r="H2672" s="522" t="s">
        <v>24</v>
      </c>
      <c r="I2672" s="750">
        <v>30377</v>
      </c>
      <c r="J2672" s="903">
        <f t="shared" ca="1" si="231"/>
        <v>39</v>
      </c>
      <c r="K2672" s="178" t="s">
        <v>83</v>
      </c>
      <c r="L2672" s="613">
        <v>780819330393</v>
      </c>
      <c r="M2672" s="181">
        <v>45520</v>
      </c>
      <c r="N2672" s="1901">
        <v>43491</v>
      </c>
      <c r="O2672" s="1330">
        <v>43876</v>
      </c>
      <c r="P2672" s="472" t="s">
        <v>24</v>
      </c>
      <c r="Q2672" s="198">
        <f t="shared" ref="Q2672:Q2703" si="232">IF(OR(O2672="-",O2672=""),"-",O2672+365)</f>
        <v>44241</v>
      </c>
      <c r="R2672" s="181" t="str">
        <f t="shared" ca="1" si="226"/>
        <v>EXPIRED</v>
      </c>
      <c r="S2672" s="472" t="s">
        <v>3527</v>
      </c>
      <c r="T2672" s="1330">
        <v>44257</v>
      </c>
      <c r="U2672" s="1330">
        <v>44257</v>
      </c>
      <c r="V2672" s="1330" t="s">
        <v>24</v>
      </c>
      <c r="W2672" s="136" t="s">
        <v>24</v>
      </c>
      <c r="X2672" s="200"/>
      <c r="Y2672" s="201"/>
      <c r="Z2672" s="202"/>
      <c r="AA2672" s="356" t="s">
        <v>100</v>
      </c>
      <c r="AB2672" s="360" t="s">
        <v>24</v>
      </c>
      <c r="AC2672" s="360"/>
      <c r="AD2672" s="360"/>
      <c r="AE2672" s="360"/>
      <c r="AF2672" s="360"/>
      <c r="AG2672" s="375"/>
      <c r="AH2672" s="350"/>
      <c r="AI2672" s="244" t="str">
        <f t="shared" si="230"/>
        <v>LIGHT VEHICLE-</v>
      </c>
      <c r="AJ2672" s="1307">
        <f t="shared" si="228"/>
        <v>43491</v>
      </c>
      <c r="AK2672" s="472">
        <v>43468</v>
      </c>
      <c r="AL2672" s="1185">
        <v>43468</v>
      </c>
      <c r="AM2672" s="230"/>
      <c r="AN2672" s="232"/>
      <c r="AO2672" s="232"/>
      <c r="AP2672" s="230"/>
      <c r="AQ2672" s="1231" t="s">
        <v>3094</v>
      </c>
      <c r="AR2672" s="230"/>
      <c r="AS2672" s="230"/>
      <c r="AT2672" s="230"/>
      <c r="AU2672" s="230"/>
      <c r="AV2672" s="885"/>
      <c r="AW2672" s="885"/>
      <c r="AX2672" s="885"/>
      <c r="AY2672" s="885"/>
      <c r="AZ2672" s="177"/>
    </row>
    <row r="2673" spans="1:60" ht="15" customHeight="1">
      <c r="B2673" s="1310">
        <v>2667</v>
      </c>
      <c r="C2673" s="548" t="s">
        <v>3496</v>
      </c>
      <c r="D2673" s="557" t="s">
        <v>257</v>
      </c>
      <c r="E2673" s="531" t="s">
        <v>1122</v>
      </c>
      <c r="F2673" s="509" t="s">
        <v>24</v>
      </c>
      <c r="G2673" s="509" t="s">
        <v>130</v>
      </c>
      <c r="H2673" s="740" t="s">
        <v>3497</v>
      </c>
      <c r="I2673" s="442">
        <v>35659</v>
      </c>
      <c r="J2673" s="903">
        <f t="shared" ca="1" si="231"/>
        <v>24</v>
      </c>
      <c r="K2673" s="178" t="s">
        <v>83</v>
      </c>
      <c r="L2673" s="613">
        <v>1720190100121</v>
      </c>
      <c r="M2673" s="181">
        <v>45521</v>
      </c>
      <c r="N2673" s="1901">
        <v>43517</v>
      </c>
      <c r="O2673" s="1330">
        <v>43899</v>
      </c>
      <c r="P2673" s="472" t="s">
        <v>24</v>
      </c>
      <c r="Q2673" s="198">
        <f t="shared" si="232"/>
        <v>44264</v>
      </c>
      <c r="R2673" s="181" t="str">
        <f t="shared" ca="1" si="226"/>
        <v>EXPIRED</v>
      </c>
      <c r="S2673" s="472" t="s">
        <v>3528</v>
      </c>
      <c r="T2673" s="1330">
        <v>44425</v>
      </c>
      <c r="U2673" s="451">
        <v>44425</v>
      </c>
      <c r="V2673" s="1330" t="s">
        <v>24</v>
      </c>
      <c r="W2673" s="136" t="s">
        <v>24</v>
      </c>
      <c r="X2673" s="200"/>
      <c r="Y2673" s="201"/>
      <c r="Z2673" s="202"/>
      <c r="AA2673" s="356" t="s">
        <v>100</v>
      </c>
      <c r="AB2673" s="360" t="s">
        <v>24</v>
      </c>
      <c r="AC2673" s="360"/>
      <c r="AD2673" s="360"/>
      <c r="AE2673" s="360"/>
      <c r="AF2673" s="360"/>
      <c r="AG2673" s="375"/>
      <c r="AH2673" s="350"/>
      <c r="AI2673" s="244" t="str">
        <f t="shared" si="230"/>
        <v>LIGHT VEHICLE-</v>
      </c>
      <c r="AJ2673" s="1307">
        <f t="shared" si="228"/>
        <v>43517</v>
      </c>
      <c r="AK2673" s="472">
        <v>43498</v>
      </c>
      <c r="AL2673" s="1185">
        <v>43517</v>
      </c>
      <c r="AM2673" s="230"/>
      <c r="AN2673" s="232"/>
      <c r="AO2673" s="232"/>
      <c r="AP2673" s="230"/>
      <c r="AQ2673" s="180"/>
      <c r="AR2673" s="230"/>
      <c r="AS2673" s="230"/>
      <c r="AT2673" s="230"/>
      <c r="AU2673" s="230"/>
      <c r="AV2673" s="885"/>
      <c r="AW2673" s="885"/>
      <c r="AX2673" s="885"/>
      <c r="AY2673" s="885"/>
      <c r="AZ2673" s="177"/>
    </row>
    <row r="2674" spans="1:60" ht="15" customHeight="1">
      <c r="A2674" s="1298"/>
      <c r="B2674" s="1310">
        <v>2668</v>
      </c>
      <c r="C2674" s="1523" t="s">
        <v>1946</v>
      </c>
      <c r="D2674" s="1570" t="s">
        <v>257</v>
      </c>
      <c r="E2674" s="1563" t="s">
        <v>1122</v>
      </c>
      <c r="F2674" s="912" t="s">
        <v>24</v>
      </c>
      <c r="G2674" s="912" t="s">
        <v>130</v>
      </c>
      <c r="H2674" s="1671" t="s">
        <v>3498</v>
      </c>
      <c r="I2674" s="1753">
        <v>35989</v>
      </c>
      <c r="J2674" s="445">
        <f t="shared" ca="1" si="231"/>
        <v>23</v>
      </c>
      <c r="K2674" s="916" t="s">
        <v>83</v>
      </c>
      <c r="L2674" s="918" t="s">
        <v>3499</v>
      </c>
      <c r="M2674" s="919">
        <v>45120</v>
      </c>
      <c r="N2674" s="1753">
        <v>43475</v>
      </c>
      <c r="O2674" s="446">
        <v>43469</v>
      </c>
      <c r="P2674" s="445" t="s">
        <v>498</v>
      </c>
      <c r="Q2674" s="920">
        <f t="shared" si="232"/>
        <v>43834</v>
      </c>
      <c r="R2674" s="919" t="str">
        <f t="shared" ca="1" si="226"/>
        <v>EXPIRED</v>
      </c>
      <c r="S2674" s="909" t="s">
        <v>3529</v>
      </c>
      <c r="T2674" s="446">
        <v>44025</v>
      </c>
      <c r="U2674" s="517">
        <v>44025</v>
      </c>
      <c r="V2674" s="446" t="s">
        <v>24</v>
      </c>
      <c r="W2674" s="446" t="s">
        <v>24</v>
      </c>
      <c r="X2674" s="1492"/>
      <c r="Y2674" s="922"/>
      <c r="Z2674" s="1949"/>
      <c r="AA2674" s="998" t="s">
        <v>100</v>
      </c>
      <c r="AB2674" s="1563" t="s">
        <v>24</v>
      </c>
      <c r="AC2674" s="1563"/>
      <c r="AD2674" s="1563"/>
      <c r="AE2674" s="1563"/>
      <c r="AF2674" s="1563"/>
      <c r="AG2674" s="972"/>
      <c r="AH2674" s="1027"/>
      <c r="AI2674" s="244" t="str">
        <f t="shared" si="230"/>
        <v>LIGHT VEHICLE-</v>
      </c>
      <c r="AJ2674" s="878">
        <f t="shared" si="228"/>
        <v>43475</v>
      </c>
      <c r="AK2674" s="446">
        <v>43468</v>
      </c>
      <c r="AL2674" s="446">
        <v>43469</v>
      </c>
      <c r="AM2674" s="877"/>
      <c r="AN2674" s="877"/>
      <c r="AO2674" s="877"/>
      <c r="AP2674" s="877"/>
      <c r="AQ2674" s="2001" t="s">
        <v>6564</v>
      </c>
      <c r="AR2674" s="877" t="s">
        <v>130</v>
      </c>
      <c r="AS2674" s="877" t="s">
        <v>257</v>
      </c>
      <c r="AT2674" s="877" t="s">
        <v>11598</v>
      </c>
      <c r="AU2674" s="877" t="s">
        <v>24</v>
      </c>
      <c r="AV2674" s="458"/>
      <c r="AW2674" s="458"/>
      <c r="AX2674" s="458"/>
      <c r="AY2674" s="458"/>
      <c r="AZ2674" s="177"/>
    </row>
    <row r="2675" spans="1:60" ht="15" customHeight="1">
      <c r="B2675" s="1310">
        <v>2669</v>
      </c>
      <c r="C2675" s="765" t="s">
        <v>3500</v>
      </c>
      <c r="D2675" s="557" t="s">
        <v>257</v>
      </c>
      <c r="E2675" s="360" t="s">
        <v>1122</v>
      </c>
      <c r="F2675" s="509" t="s">
        <v>24</v>
      </c>
      <c r="G2675" s="509" t="s">
        <v>130</v>
      </c>
      <c r="H2675" s="522" t="s">
        <v>12160</v>
      </c>
      <c r="I2675" s="750">
        <v>33465</v>
      </c>
      <c r="J2675" s="903">
        <f t="shared" ca="1" si="231"/>
        <v>30</v>
      </c>
      <c r="K2675" s="180" t="s">
        <v>1627</v>
      </c>
      <c r="L2675" s="732" t="s">
        <v>24</v>
      </c>
      <c r="M2675" s="518">
        <v>45103</v>
      </c>
      <c r="N2675" s="579">
        <v>43468</v>
      </c>
      <c r="O2675" s="1311">
        <v>43797</v>
      </c>
      <c r="P2675" s="1319" t="s">
        <v>24</v>
      </c>
      <c r="Q2675" s="198">
        <f t="shared" si="232"/>
        <v>44162</v>
      </c>
      <c r="R2675" s="181" t="str">
        <f t="shared" ca="1" si="226"/>
        <v>EXPIRED</v>
      </c>
      <c r="S2675" s="472" t="s">
        <v>3530</v>
      </c>
      <c r="T2675" s="1330">
        <v>44423</v>
      </c>
      <c r="U2675" s="1330">
        <v>44423</v>
      </c>
      <c r="V2675" s="904" t="s">
        <v>24</v>
      </c>
      <c r="W2675" s="136" t="s">
        <v>24</v>
      </c>
      <c r="X2675" s="200"/>
      <c r="Y2675" s="201"/>
      <c r="Z2675" s="202"/>
      <c r="AA2675" s="357" t="s">
        <v>100</v>
      </c>
      <c r="AB2675" s="360" t="s">
        <v>24</v>
      </c>
      <c r="AC2675" s="360"/>
      <c r="AD2675" s="360"/>
      <c r="AE2675" s="360"/>
      <c r="AF2675" s="360"/>
      <c r="AG2675" s="375"/>
      <c r="AH2675" s="350"/>
      <c r="AI2675" s="244" t="str">
        <f t="shared" si="230"/>
        <v>LIGHT VEHICLE-</v>
      </c>
      <c r="AJ2675" s="1307">
        <f t="shared" si="228"/>
        <v>43468</v>
      </c>
      <c r="AK2675" s="1311">
        <v>43425</v>
      </c>
      <c r="AL2675" s="670">
        <v>43426</v>
      </c>
      <c r="AM2675" s="230"/>
      <c r="AN2675" s="232"/>
      <c r="AO2675" s="232"/>
      <c r="AP2675" s="230"/>
      <c r="AQ2675" s="1231" t="s">
        <v>3094</v>
      </c>
      <c r="AR2675" s="230"/>
      <c r="AS2675" s="230"/>
      <c r="AT2675" s="230"/>
      <c r="AU2675" s="230"/>
      <c r="AV2675" s="885"/>
      <c r="AW2675" s="885"/>
      <c r="AX2675" s="885"/>
      <c r="AY2675" s="885"/>
      <c r="AZ2675" s="177"/>
    </row>
    <row r="2676" spans="1:60" ht="15" customHeight="1">
      <c r="B2676" s="1310">
        <v>2670</v>
      </c>
      <c r="C2676" s="765" t="s">
        <v>3501</v>
      </c>
      <c r="D2676" s="557" t="s">
        <v>257</v>
      </c>
      <c r="E2676" s="591" t="s">
        <v>1122</v>
      </c>
      <c r="F2676" s="509" t="s">
        <v>24</v>
      </c>
      <c r="G2676" s="509" t="s">
        <v>130</v>
      </c>
      <c r="H2676" s="522" t="s">
        <v>24</v>
      </c>
      <c r="I2676" s="750" t="s">
        <v>24</v>
      </c>
      <c r="J2676" s="1314" t="str">
        <f t="shared" ca="1" si="231"/>
        <v>-</v>
      </c>
      <c r="K2676" s="360" t="s">
        <v>83</v>
      </c>
      <c r="L2676" s="1438" t="s">
        <v>24</v>
      </c>
      <c r="M2676" s="594">
        <v>44786</v>
      </c>
      <c r="N2676" s="579">
        <v>43468</v>
      </c>
      <c r="O2676" s="1311">
        <v>43797</v>
      </c>
      <c r="P2676" s="1319" t="s">
        <v>24</v>
      </c>
      <c r="Q2676" s="198">
        <f t="shared" si="232"/>
        <v>44162</v>
      </c>
      <c r="R2676" s="181" t="str">
        <f t="shared" ref="R2676:R2732" ca="1" si="233">IF(OR(O2676="",O2676="-"),"TIDAK MCU",IF(Q2676&gt;TODAY(),"BERLAKU","EXPIRED"))</f>
        <v>EXPIRED</v>
      </c>
      <c r="S2676" s="472" t="s">
        <v>3531</v>
      </c>
      <c r="T2676" s="1311">
        <v>44421</v>
      </c>
      <c r="U2676" s="1311">
        <v>44421</v>
      </c>
      <c r="V2676" s="1330" t="s">
        <v>24</v>
      </c>
      <c r="W2676" s="1311" t="s">
        <v>24</v>
      </c>
      <c r="X2676" s="200"/>
      <c r="Y2676" s="201"/>
      <c r="Z2676" s="202"/>
      <c r="AA2676" s="357" t="s">
        <v>100</v>
      </c>
      <c r="AB2676" s="360" t="s">
        <v>24</v>
      </c>
      <c r="AC2676" s="360"/>
      <c r="AD2676" s="360"/>
      <c r="AE2676" s="360"/>
      <c r="AF2676" s="360"/>
      <c r="AG2676" s="375"/>
      <c r="AH2676" s="350"/>
      <c r="AI2676" s="244" t="str">
        <f t="shared" si="230"/>
        <v>LIGHT VEHICLE-</v>
      </c>
      <c r="AJ2676" s="1315">
        <f t="shared" si="228"/>
        <v>43468</v>
      </c>
      <c r="AK2676" s="1311">
        <v>44069</v>
      </c>
      <c r="AL2676" s="670">
        <v>43426</v>
      </c>
      <c r="AM2676" s="230"/>
      <c r="AN2676" s="232"/>
      <c r="AO2676" s="232"/>
      <c r="AP2676" s="230"/>
      <c r="AQ2676" s="1231" t="s">
        <v>3094</v>
      </c>
      <c r="AR2676" s="230"/>
      <c r="AS2676" s="230"/>
      <c r="AT2676" s="230"/>
      <c r="AU2676" s="230"/>
      <c r="AV2676" s="885"/>
      <c r="AW2676" s="885"/>
      <c r="AX2676" s="885"/>
      <c r="AY2676" s="885"/>
      <c r="AZ2676" s="177"/>
    </row>
    <row r="2677" spans="1:60" ht="15" customHeight="1">
      <c r="B2677" s="1310">
        <v>2671</v>
      </c>
      <c r="C2677" s="765" t="s">
        <v>3502</v>
      </c>
      <c r="D2677" s="591" t="s">
        <v>257</v>
      </c>
      <c r="E2677" s="361" t="s">
        <v>1122</v>
      </c>
      <c r="F2677" s="509" t="s">
        <v>24</v>
      </c>
      <c r="G2677" s="509" t="s">
        <v>130</v>
      </c>
      <c r="H2677" s="929" t="s">
        <v>12060</v>
      </c>
      <c r="I2677" s="750">
        <v>33231</v>
      </c>
      <c r="J2677" s="903">
        <f t="shared" ca="1" si="231"/>
        <v>31</v>
      </c>
      <c r="K2677" s="178" t="s">
        <v>83</v>
      </c>
      <c r="L2677" s="613">
        <v>1723170800726</v>
      </c>
      <c r="M2677" s="181">
        <v>44919</v>
      </c>
      <c r="N2677" s="579">
        <v>43012</v>
      </c>
      <c r="O2677" s="1330">
        <v>43389</v>
      </c>
      <c r="P2677" s="1314" t="s">
        <v>24</v>
      </c>
      <c r="Q2677" s="198">
        <f t="shared" si="232"/>
        <v>43754</v>
      </c>
      <c r="R2677" s="181" t="str">
        <f t="shared" ca="1" si="233"/>
        <v>EXPIRED</v>
      </c>
      <c r="S2677" s="472" t="s">
        <v>13720</v>
      </c>
      <c r="T2677" s="1330">
        <v>44554</v>
      </c>
      <c r="U2677" s="1330">
        <v>44554</v>
      </c>
      <c r="V2677" s="904" t="s">
        <v>24</v>
      </c>
      <c r="W2677" s="136" t="s">
        <v>24</v>
      </c>
      <c r="X2677" s="200"/>
      <c r="Y2677" s="201"/>
      <c r="Z2677" s="202"/>
      <c r="AA2677" s="356" t="s">
        <v>100</v>
      </c>
      <c r="AB2677" s="360" t="s">
        <v>24</v>
      </c>
      <c r="AC2677" s="360"/>
      <c r="AD2677" s="360"/>
      <c r="AE2677" s="360"/>
      <c r="AF2677" s="360"/>
      <c r="AG2677" s="375"/>
      <c r="AH2677" s="350"/>
      <c r="AI2677" s="244" t="str">
        <f t="shared" si="230"/>
        <v>LIGHT VEHICLE-</v>
      </c>
      <c r="AJ2677" s="1307">
        <f t="shared" si="228"/>
        <v>43012</v>
      </c>
      <c r="AK2677" s="1330">
        <v>43471</v>
      </c>
      <c r="AL2677" s="670">
        <v>43471</v>
      </c>
      <c r="AM2677" s="230"/>
      <c r="AN2677" s="232"/>
      <c r="AO2677" s="232"/>
      <c r="AP2677" s="230"/>
      <c r="AQ2677" s="1231" t="s">
        <v>3094</v>
      </c>
      <c r="AR2677" s="230"/>
      <c r="AS2677" s="230"/>
      <c r="AT2677" s="230"/>
      <c r="AU2677" s="230"/>
      <c r="AV2677" s="177"/>
      <c r="AW2677" s="177"/>
      <c r="AX2677" s="177"/>
      <c r="AY2677" s="177"/>
      <c r="AZ2677" s="177"/>
    </row>
    <row r="2678" spans="1:60" ht="15" customHeight="1">
      <c r="B2678" s="1310">
        <v>2672</v>
      </c>
      <c r="C2678" s="751" t="s">
        <v>3503</v>
      </c>
      <c r="D2678" s="361" t="s">
        <v>257</v>
      </c>
      <c r="E2678" s="361" t="s">
        <v>1122</v>
      </c>
      <c r="F2678" s="509" t="s">
        <v>24</v>
      </c>
      <c r="G2678" s="509" t="s">
        <v>130</v>
      </c>
      <c r="H2678" s="740" t="s">
        <v>3504</v>
      </c>
      <c r="I2678" s="442">
        <v>36339</v>
      </c>
      <c r="J2678" s="1314">
        <f t="shared" ca="1" si="231"/>
        <v>22</v>
      </c>
      <c r="K2678" s="178" t="s">
        <v>83</v>
      </c>
      <c r="L2678" s="613">
        <v>1723171200400</v>
      </c>
      <c r="M2678" s="181">
        <v>44709</v>
      </c>
      <c r="N2678" s="1901">
        <v>43477</v>
      </c>
      <c r="O2678" s="1330">
        <v>43834</v>
      </c>
      <c r="P2678" s="1314" t="s">
        <v>24</v>
      </c>
      <c r="Q2678" s="198">
        <f t="shared" si="232"/>
        <v>44199</v>
      </c>
      <c r="R2678" s="181" t="str">
        <f t="shared" ca="1" si="233"/>
        <v>EXPIRED</v>
      </c>
      <c r="S2678" s="472" t="s">
        <v>3532</v>
      </c>
      <c r="T2678" s="1330">
        <v>44010</v>
      </c>
      <c r="U2678" s="1329">
        <v>44010</v>
      </c>
      <c r="V2678" s="1330" t="s">
        <v>24</v>
      </c>
      <c r="W2678" s="1311" t="s">
        <v>24</v>
      </c>
      <c r="X2678" s="200"/>
      <c r="Y2678" s="201"/>
      <c r="Z2678" s="202"/>
      <c r="AA2678" s="356" t="s">
        <v>100</v>
      </c>
      <c r="AB2678" s="360" t="s">
        <v>24</v>
      </c>
      <c r="AC2678" s="360"/>
      <c r="AD2678" s="360"/>
      <c r="AE2678" s="360"/>
      <c r="AF2678" s="360"/>
      <c r="AG2678" s="375"/>
      <c r="AH2678" s="350"/>
      <c r="AI2678" s="244" t="str">
        <f t="shared" si="230"/>
        <v>LIGHT VEHICLE-</v>
      </c>
      <c r="AJ2678" s="1315">
        <f t="shared" si="228"/>
        <v>43477</v>
      </c>
      <c r="AK2678" s="472">
        <v>43468</v>
      </c>
      <c r="AL2678" s="1185">
        <v>43468</v>
      </c>
      <c r="AM2678" s="230"/>
      <c r="AN2678" s="232"/>
      <c r="AO2678" s="232"/>
      <c r="AP2678" s="230"/>
      <c r="AQ2678" s="180" t="s">
        <v>6564</v>
      </c>
      <c r="AR2678" s="230"/>
      <c r="AS2678" s="230"/>
      <c r="AT2678" s="230"/>
      <c r="AU2678" s="230"/>
      <c r="AV2678" s="885"/>
      <c r="AW2678" s="885"/>
      <c r="AX2678" s="885"/>
      <c r="AY2678" s="885"/>
      <c r="AZ2678" s="177"/>
    </row>
    <row r="2679" spans="1:60" ht="15.75" customHeight="1">
      <c r="B2679" s="1310">
        <v>2673</v>
      </c>
      <c r="C2679" s="765" t="s">
        <v>3505</v>
      </c>
      <c r="D2679" s="591" t="s">
        <v>257</v>
      </c>
      <c r="E2679" s="591" t="s">
        <v>1122</v>
      </c>
      <c r="F2679" s="509" t="s">
        <v>24</v>
      </c>
      <c r="G2679" s="509" t="s">
        <v>130</v>
      </c>
      <c r="H2679" s="666" t="s">
        <v>3506</v>
      </c>
      <c r="I2679" s="594">
        <v>28949</v>
      </c>
      <c r="J2679" s="903">
        <f t="shared" ca="1" si="231"/>
        <v>43</v>
      </c>
      <c r="K2679" s="361" t="s">
        <v>493</v>
      </c>
      <c r="L2679" s="1438">
        <v>790419410281</v>
      </c>
      <c r="M2679" s="594">
        <v>45386</v>
      </c>
      <c r="N2679" s="579">
        <v>43796</v>
      </c>
      <c r="O2679" s="1311" t="s">
        <v>24</v>
      </c>
      <c r="P2679" s="1314" t="s">
        <v>24</v>
      </c>
      <c r="Q2679" s="198" t="str">
        <f t="shared" si="232"/>
        <v>-</v>
      </c>
      <c r="R2679" s="181" t="str">
        <f t="shared" ca="1" si="233"/>
        <v>TIDAK MCU</v>
      </c>
      <c r="S2679" s="472" t="s">
        <v>3533</v>
      </c>
      <c r="T2679" s="1330">
        <v>44290</v>
      </c>
      <c r="U2679" s="1330">
        <v>44290</v>
      </c>
      <c r="V2679" s="1330" t="s">
        <v>24</v>
      </c>
      <c r="W2679" s="136" t="s">
        <v>24</v>
      </c>
      <c r="X2679" s="200"/>
      <c r="Y2679" s="201"/>
      <c r="Z2679" s="202"/>
      <c r="AA2679" s="356" t="s">
        <v>100</v>
      </c>
      <c r="AB2679" s="360" t="s">
        <v>24</v>
      </c>
      <c r="AC2679" s="360"/>
      <c r="AD2679" s="360"/>
      <c r="AE2679" s="360"/>
      <c r="AF2679" s="360"/>
      <c r="AG2679" s="375"/>
      <c r="AH2679" s="350"/>
      <c r="AI2679" s="244" t="str">
        <f t="shared" si="230"/>
        <v>LIGHT VEHICLE-</v>
      </c>
      <c r="AJ2679" s="1315">
        <f t="shared" si="228"/>
        <v>43796</v>
      </c>
      <c r="AK2679" s="770">
        <v>43796</v>
      </c>
      <c r="AL2679" s="1185">
        <v>43796</v>
      </c>
      <c r="AM2679" s="230"/>
      <c r="AN2679" s="232"/>
      <c r="AO2679" s="232"/>
      <c r="AP2679" s="230"/>
      <c r="AQ2679" s="1231" t="s">
        <v>3094</v>
      </c>
      <c r="AR2679" s="230"/>
      <c r="AS2679" s="230"/>
      <c r="AT2679" s="230"/>
      <c r="AU2679" s="230"/>
      <c r="AV2679" s="885"/>
      <c r="AW2679" s="885"/>
      <c r="AX2679" s="885"/>
      <c r="AY2679" s="885"/>
      <c r="AZ2679" s="177"/>
    </row>
    <row r="2680" spans="1:60" ht="15" customHeight="1">
      <c r="B2680" s="1310">
        <v>2674</v>
      </c>
      <c r="C2680" s="751" t="s">
        <v>3507</v>
      </c>
      <c r="D2680" s="591" t="s">
        <v>257</v>
      </c>
      <c r="E2680" s="361" t="s">
        <v>1122</v>
      </c>
      <c r="F2680" s="509" t="s">
        <v>24</v>
      </c>
      <c r="G2680" s="509" t="s">
        <v>130</v>
      </c>
      <c r="H2680" s="666" t="s">
        <v>3508</v>
      </c>
      <c r="I2680" s="594">
        <v>35597</v>
      </c>
      <c r="J2680" s="903">
        <f t="shared" ca="1" si="231"/>
        <v>24</v>
      </c>
      <c r="K2680" s="178" t="s">
        <v>496</v>
      </c>
      <c r="L2680" s="732">
        <v>970619330182</v>
      </c>
      <c r="M2680" s="518">
        <v>45459</v>
      </c>
      <c r="N2680" s="579">
        <v>43796</v>
      </c>
      <c r="O2680" s="1311" t="s">
        <v>24</v>
      </c>
      <c r="P2680" s="1314" t="s">
        <v>24</v>
      </c>
      <c r="Q2680" s="198" t="str">
        <f t="shared" si="232"/>
        <v>-</v>
      </c>
      <c r="R2680" s="181" t="str">
        <f t="shared" ca="1" si="233"/>
        <v>TIDAK MCU</v>
      </c>
      <c r="S2680" s="472" t="s">
        <v>3534</v>
      </c>
      <c r="T2680" s="1330">
        <v>44363</v>
      </c>
      <c r="U2680" s="1329">
        <v>44363</v>
      </c>
      <c r="V2680" s="904" t="s">
        <v>24</v>
      </c>
      <c r="W2680" s="136" t="s">
        <v>24</v>
      </c>
      <c r="X2680" s="200"/>
      <c r="Y2680" s="201"/>
      <c r="Z2680" s="202"/>
      <c r="AA2680" s="356" t="s">
        <v>100</v>
      </c>
      <c r="AB2680" s="360" t="s">
        <v>24</v>
      </c>
      <c r="AC2680" s="360"/>
      <c r="AD2680" s="360"/>
      <c r="AE2680" s="360"/>
      <c r="AF2680" s="360"/>
      <c r="AG2680" s="375"/>
      <c r="AH2680" s="350"/>
      <c r="AI2680" s="244" t="str">
        <f t="shared" si="230"/>
        <v>LIGHT VEHICLE-</v>
      </c>
      <c r="AJ2680" s="1315">
        <f t="shared" si="228"/>
        <v>43796</v>
      </c>
      <c r="AK2680" s="770">
        <v>44069</v>
      </c>
      <c r="AL2680" s="1185">
        <v>44069</v>
      </c>
      <c r="AM2680" s="230"/>
      <c r="AN2680" s="232"/>
      <c r="AO2680" s="232"/>
      <c r="AP2680" s="230"/>
      <c r="AQ2680" s="180" t="s">
        <v>3094</v>
      </c>
      <c r="AR2680" s="230"/>
      <c r="AS2680" s="230"/>
      <c r="AT2680" s="230"/>
      <c r="AU2680" s="230"/>
      <c r="AV2680" s="885"/>
      <c r="AW2680" s="885"/>
      <c r="AX2680" s="885"/>
      <c r="AY2680" s="885"/>
      <c r="AZ2680" s="458"/>
      <c r="BA2680" s="2186"/>
      <c r="BB2680" s="2186"/>
      <c r="BC2680" s="2186"/>
      <c r="BD2680" s="2186"/>
      <c r="BE2680" s="2186"/>
      <c r="BF2680" s="2186"/>
      <c r="BG2680" s="2186"/>
      <c r="BH2680" s="2186"/>
    </row>
    <row r="2681" spans="1:60" ht="15.75" customHeight="1">
      <c r="B2681" s="1310">
        <v>2675</v>
      </c>
      <c r="C2681" s="751" t="s">
        <v>3509</v>
      </c>
      <c r="D2681" s="591" t="s">
        <v>257</v>
      </c>
      <c r="E2681" s="361" t="s">
        <v>1122</v>
      </c>
      <c r="F2681" s="509" t="s">
        <v>24</v>
      </c>
      <c r="G2681" s="509" t="s">
        <v>130</v>
      </c>
      <c r="H2681" s="666" t="s">
        <v>3510</v>
      </c>
      <c r="I2681" s="594">
        <v>35390</v>
      </c>
      <c r="J2681" s="903">
        <f t="shared" ca="1" si="231"/>
        <v>25</v>
      </c>
      <c r="K2681" s="360" t="s">
        <v>493</v>
      </c>
      <c r="L2681" s="1438">
        <v>961125350337</v>
      </c>
      <c r="M2681" s="594">
        <v>45251</v>
      </c>
      <c r="N2681" s="579">
        <v>43384</v>
      </c>
      <c r="O2681" s="1311">
        <v>43441</v>
      </c>
      <c r="P2681" s="1314" t="s">
        <v>24</v>
      </c>
      <c r="Q2681" s="198">
        <f t="shared" si="232"/>
        <v>43806</v>
      </c>
      <c r="R2681" s="181" t="str">
        <f t="shared" ca="1" si="233"/>
        <v>EXPIRED</v>
      </c>
      <c r="S2681" s="472" t="s">
        <v>3535</v>
      </c>
      <c r="T2681" s="1330">
        <v>44521</v>
      </c>
      <c r="U2681" s="1329">
        <v>44521</v>
      </c>
      <c r="V2681" s="904" t="s">
        <v>24</v>
      </c>
      <c r="W2681" s="136" t="s">
        <v>24</v>
      </c>
      <c r="X2681" s="200"/>
      <c r="Y2681" s="201"/>
      <c r="Z2681" s="202"/>
      <c r="AA2681" s="356" t="s">
        <v>100</v>
      </c>
      <c r="AB2681" s="360" t="s">
        <v>24</v>
      </c>
      <c r="AC2681" s="360"/>
      <c r="AD2681" s="360"/>
      <c r="AE2681" s="360"/>
      <c r="AF2681" s="360"/>
      <c r="AG2681" s="375"/>
      <c r="AH2681" s="350"/>
      <c r="AI2681" s="244" t="str">
        <f t="shared" si="230"/>
        <v>LIGHT VEHICLE-</v>
      </c>
      <c r="AJ2681" s="1315">
        <f t="shared" si="228"/>
        <v>43384</v>
      </c>
      <c r="AK2681" s="1330" t="s">
        <v>24</v>
      </c>
      <c r="AL2681" s="670" t="s">
        <v>24</v>
      </c>
      <c r="AM2681" s="230"/>
      <c r="AN2681" s="232"/>
      <c r="AO2681" s="232"/>
      <c r="AP2681" s="230"/>
      <c r="AQ2681" s="180"/>
      <c r="AR2681" s="230"/>
      <c r="AS2681" s="230"/>
      <c r="AT2681" s="230"/>
      <c r="AU2681" s="230"/>
      <c r="AV2681" s="885"/>
      <c r="AW2681" s="885"/>
      <c r="AX2681" s="885"/>
      <c r="AY2681" s="885"/>
      <c r="AZ2681" s="177"/>
    </row>
    <row r="2682" spans="1:60" ht="15" customHeight="1">
      <c r="B2682" s="1310">
        <v>2676</v>
      </c>
      <c r="C2682" s="746" t="s">
        <v>6574</v>
      </c>
      <c r="D2682" s="1437" t="s">
        <v>257</v>
      </c>
      <c r="E2682" s="531" t="s">
        <v>1122</v>
      </c>
      <c r="F2682" s="509" t="s">
        <v>24</v>
      </c>
      <c r="G2682" s="836" t="s">
        <v>130</v>
      </c>
      <c r="H2682" s="522" t="s">
        <v>24</v>
      </c>
      <c r="I2682" s="1395">
        <v>32931</v>
      </c>
      <c r="J2682" s="903">
        <f t="shared" ca="1" si="231"/>
        <v>32</v>
      </c>
      <c r="K2682" s="1355" t="s">
        <v>83</v>
      </c>
      <c r="L2682" s="1357">
        <v>19339002000001</v>
      </c>
      <c r="M2682" s="1359">
        <v>45602</v>
      </c>
      <c r="N2682" s="579">
        <v>43876</v>
      </c>
      <c r="O2682" s="1311" t="s">
        <v>24</v>
      </c>
      <c r="P2682" s="1319" t="s">
        <v>24</v>
      </c>
      <c r="Q2682" s="198" t="str">
        <f t="shared" si="232"/>
        <v>-</v>
      </c>
      <c r="R2682" s="181" t="str">
        <f t="shared" ca="1" si="233"/>
        <v>TIDAK MCU</v>
      </c>
      <c r="S2682" s="1319" t="s">
        <v>6575</v>
      </c>
      <c r="T2682" s="450">
        <v>44254</v>
      </c>
      <c r="U2682" s="450">
        <v>44254</v>
      </c>
      <c r="V2682" s="904" t="s">
        <v>24</v>
      </c>
      <c r="W2682" s="136" t="s">
        <v>24</v>
      </c>
      <c r="X2682" s="714"/>
      <c r="Y2682" s="201"/>
      <c r="Z2682" s="202"/>
      <c r="AA2682" s="469" t="s">
        <v>100</v>
      </c>
      <c r="AB2682" s="360" t="s">
        <v>24</v>
      </c>
      <c r="AC2682" s="360"/>
      <c r="AD2682" s="360"/>
      <c r="AE2682" s="360"/>
      <c r="AF2682" s="360"/>
      <c r="AG2682" s="375"/>
      <c r="AH2682" s="350"/>
      <c r="AI2682" s="244" t="str">
        <f t="shared" si="230"/>
        <v>LIGHT VEHICLE-</v>
      </c>
      <c r="AJ2682" s="1307">
        <f t="shared" ref="AJ2682:AJ2745" si="234">N2682</f>
        <v>43876</v>
      </c>
      <c r="AK2682" s="1330">
        <v>43865</v>
      </c>
      <c r="AL2682" s="670">
        <v>43865</v>
      </c>
      <c r="AM2682" s="230"/>
      <c r="AN2682" s="232"/>
      <c r="AO2682" s="232"/>
      <c r="AP2682" s="230"/>
      <c r="AQ2682" s="1231" t="s">
        <v>3094</v>
      </c>
      <c r="AR2682" s="230"/>
      <c r="AS2682" s="230"/>
      <c r="AT2682" s="230"/>
      <c r="AU2682" s="230"/>
      <c r="AV2682" s="885"/>
      <c r="AW2682" s="885"/>
      <c r="AX2682" s="885"/>
      <c r="AY2682" s="885"/>
      <c r="AZ2682" s="177"/>
    </row>
    <row r="2683" spans="1:60" ht="15" customHeight="1">
      <c r="B2683" s="1310">
        <v>2677</v>
      </c>
      <c r="C2683" s="746" t="s">
        <v>6576</v>
      </c>
      <c r="D2683" s="1437" t="s">
        <v>257</v>
      </c>
      <c r="E2683" s="531" t="s">
        <v>1122</v>
      </c>
      <c r="F2683" s="509" t="s">
        <v>24</v>
      </c>
      <c r="G2683" s="836" t="s">
        <v>130</v>
      </c>
      <c r="H2683" s="522" t="s">
        <v>24</v>
      </c>
      <c r="I2683" s="1395">
        <v>35650</v>
      </c>
      <c r="J2683" s="903">
        <f t="shared" ca="1" si="231"/>
        <v>24</v>
      </c>
      <c r="K2683" s="139" t="s">
        <v>494</v>
      </c>
      <c r="L2683" s="140">
        <v>19419708000001</v>
      </c>
      <c r="M2683" s="141">
        <v>45602</v>
      </c>
      <c r="N2683" s="579">
        <v>43876</v>
      </c>
      <c r="O2683" s="1311" t="s">
        <v>24</v>
      </c>
      <c r="P2683" s="1319" t="s">
        <v>24</v>
      </c>
      <c r="Q2683" s="198" t="str">
        <f t="shared" si="232"/>
        <v>-</v>
      </c>
      <c r="R2683" s="181" t="str">
        <f t="shared" ca="1" si="233"/>
        <v>TIDAK MCU</v>
      </c>
      <c r="S2683" s="1319" t="s">
        <v>6577</v>
      </c>
      <c r="T2683" s="450">
        <v>44416</v>
      </c>
      <c r="U2683" s="450">
        <v>44416</v>
      </c>
      <c r="V2683" s="904" t="s">
        <v>24</v>
      </c>
      <c r="W2683" s="136" t="s">
        <v>24</v>
      </c>
      <c r="X2683" s="714"/>
      <c r="Y2683" s="201"/>
      <c r="Z2683" s="202"/>
      <c r="AA2683" s="1314" t="s">
        <v>100</v>
      </c>
      <c r="AB2683" s="360" t="s">
        <v>24</v>
      </c>
      <c r="AC2683" s="360"/>
      <c r="AD2683" s="360"/>
      <c r="AE2683" s="360"/>
      <c r="AF2683" s="360"/>
      <c r="AG2683" s="375"/>
      <c r="AH2683" s="350"/>
      <c r="AI2683" s="244" t="str">
        <f t="shared" si="230"/>
        <v>LIGHT VEHICLE-</v>
      </c>
      <c r="AJ2683" s="1307">
        <f t="shared" si="234"/>
        <v>43876</v>
      </c>
      <c r="AK2683" s="217">
        <v>43874</v>
      </c>
      <c r="AL2683" s="614">
        <v>43874</v>
      </c>
      <c r="AM2683" s="230"/>
      <c r="AN2683" s="232"/>
      <c r="AO2683" s="232"/>
      <c r="AP2683" s="230"/>
      <c r="AQ2683" s="243" t="s">
        <v>3094</v>
      </c>
      <c r="AR2683" s="230"/>
      <c r="AS2683" s="230"/>
      <c r="AT2683" s="230"/>
      <c r="AU2683" s="230"/>
      <c r="AV2683" s="885"/>
      <c r="AW2683" s="885"/>
      <c r="AX2683" s="885"/>
      <c r="AY2683" s="885"/>
      <c r="AZ2683" s="177"/>
    </row>
    <row r="2684" spans="1:60" ht="15" customHeight="1">
      <c r="B2684" s="1310">
        <v>2678</v>
      </c>
      <c r="C2684" s="746" t="s">
        <v>6578</v>
      </c>
      <c r="D2684" s="1437" t="s">
        <v>257</v>
      </c>
      <c r="E2684" s="531" t="s">
        <v>1122</v>
      </c>
      <c r="F2684" s="509" t="s">
        <v>24</v>
      </c>
      <c r="G2684" s="836" t="s">
        <v>130</v>
      </c>
      <c r="H2684" s="929" t="s">
        <v>24</v>
      </c>
      <c r="I2684" s="1395">
        <v>33405</v>
      </c>
      <c r="J2684" s="231">
        <f t="shared" ca="1" si="231"/>
        <v>31</v>
      </c>
      <c r="K2684" s="1355" t="s">
        <v>496</v>
      </c>
      <c r="L2684" s="1357">
        <v>910619230326</v>
      </c>
      <c r="M2684" s="1359">
        <v>44728</v>
      </c>
      <c r="N2684" s="579">
        <v>43876</v>
      </c>
      <c r="O2684" s="1311" t="s">
        <v>24</v>
      </c>
      <c r="P2684" s="1319" t="s">
        <v>24</v>
      </c>
      <c r="Q2684" s="198" t="str">
        <f t="shared" si="232"/>
        <v>-</v>
      </c>
      <c r="R2684" s="181" t="str">
        <f t="shared" ca="1" si="233"/>
        <v>TIDAK MCU</v>
      </c>
      <c r="S2684" s="1319" t="s">
        <v>6579</v>
      </c>
      <c r="T2684" s="1330">
        <v>44363</v>
      </c>
      <c r="U2684" s="1330">
        <v>44363</v>
      </c>
      <c r="V2684" s="395" t="s">
        <v>24</v>
      </c>
      <c r="W2684" s="136" t="s">
        <v>24</v>
      </c>
      <c r="X2684" s="714"/>
      <c r="Y2684" s="201"/>
      <c r="Z2684" s="202"/>
      <c r="AA2684" s="469" t="s">
        <v>100</v>
      </c>
      <c r="AB2684" s="360" t="s">
        <v>24</v>
      </c>
      <c r="AC2684" s="360"/>
      <c r="AD2684" s="360"/>
      <c r="AE2684" s="360"/>
      <c r="AF2684" s="360"/>
      <c r="AG2684" s="375"/>
      <c r="AH2684" s="350"/>
      <c r="AI2684" s="244" t="str">
        <f t="shared" si="230"/>
        <v>LIGHT VEHICLE-</v>
      </c>
      <c r="AJ2684" s="1307">
        <f t="shared" si="234"/>
        <v>43876</v>
      </c>
      <c r="AK2684" s="1330">
        <v>43874</v>
      </c>
      <c r="AL2684" s="670">
        <v>43874</v>
      </c>
      <c r="AM2684" s="230"/>
      <c r="AN2684" s="232"/>
      <c r="AO2684" s="232"/>
      <c r="AP2684" s="230"/>
      <c r="AQ2684" s="1231" t="s">
        <v>3094</v>
      </c>
      <c r="AR2684" s="230"/>
      <c r="AS2684" s="230"/>
      <c r="AT2684" s="230"/>
      <c r="AU2684" s="230"/>
      <c r="AV2684" s="177"/>
      <c r="AW2684" s="177"/>
      <c r="AX2684" s="177"/>
      <c r="AY2684" s="177"/>
      <c r="AZ2684" s="885"/>
    </row>
    <row r="2685" spans="1:60" ht="15" customHeight="1">
      <c r="B2685" s="1310">
        <v>2679</v>
      </c>
      <c r="C2685" s="765" t="s">
        <v>3410</v>
      </c>
      <c r="D2685" s="557" t="s">
        <v>1853</v>
      </c>
      <c r="E2685" s="557" t="s">
        <v>222</v>
      </c>
      <c r="F2685" s="509">
        <v>19002</v>
      </c>
      <c r="G2685" s="509" t="s">
        <v>131</v>
      </c>
      <c r="H2685" s="740" t="s">
        <v>3412</v>
      </c>
      <c r="I2685" s="744">
        <v>33316</v>
      </c>
      <c r="J2685" s="231">
        <f t="shared" ca="1" si="231"/>
        <v>31</v>
      </c>
      <c r="K2685" s="652" t="s">
        <v>83</v>
      </c>
      <c r="L2685" s="667">
        <v>910314210619</v>
      </c>
      <c r="M2685" s="652">
        <v>45004</v>
      </c>
      <c r="N2685" s="532">
        <v>43666</v>
      </c>
      <c r="O2685" s="1330" t="s">
        <v>24</v>
      </c>
      <c r="P2685" s="1314" t="s">
        <v>24</v>
      </c>
      <c r="Q2685" s="198" t="str">
        <f t="shared" si="232"/>
        <v>-</v>
      </c>
      <c r="R2685" s="181" t="str">
        <f t="shared" ca="1" si="233"/>
        <v>TIDAK MCU</v>
      </c>
      <c r="S2685" s="1319" t="s">
        <v>3453</v>
      </c>
      <c r="T2685" s="1330">
        <v>44274</v>
      </c>
      <c r="U2685" s="1329">
        <v>44274</v>
      </c>
      <c r="V2685" s="1313" t="s">
        <v>24</v>
      </c>
      <c r="W2685" s="136" t="s">
        <v>24</v>
      </c>
      <c r="X2685" s="200"/>
      <c r="Y2685" s="201"/>
      <c r="Z2685" s="202"/>
      <c r="AA2685" s="356" t="s">
        <v>100</v>
      </c>
      <c r="AB2685" s="360" t="s">
        <v>24</v>
      </c>
      <c r="AC2685" s="360"/>
      <c r="AD2685" s="360"/>
      <c r="AE2685" s="360"/>
      <c r="AF2685" s="360"/>
      <c r="AG2685" s="375"/>
      <c r="AH2685" s="350"/>
      <c r="AI2685" s="244" t="str">
        <f t="shared" si="230"/>
        <v>LIGHT VEHICLE-</v>
      </c>
      <c r="AJ2685" s="1307">
        <f t="shared" si="234"/>
        <v>43666</v>
      </c>
      <c r="AK2685" s="451">
        <v>43691</v>
      </c>
      <c r="AL2685" s="670">
        <v>43692</v>
      </c>
      <c r="AM2685" s="230"/>
      <c r="AN2685" s="232"/>
      <c r="AO2685" s="232"/>
      <c r="AP2685" s="230"/>
      <c r="AQ2685" s="1231" t="s">
        <v>3094</v>
      </c>
      <c r="AR2685" s="230"/>
      <c r="AS2685" s="230"/>
      <c r="AT2685" s="230"/>
      <c r="AU2685" s="230"/>
      <c r="AV2685" s="177"/>
      <c r="AW2685" s="177"/>
      <c r="AX2685" s="177"/>
      <c r="AY2685" s="177"/>
      <c r="AZ2685" s="177"/>
    </row>
    <row r="2686" spans="1:60" ht="15" customHeight="1">
      <c r="B2686" s="1310">
        <v>1610</v>
      </c>
      <c r="C2686" s="548" t="s">
        <v>8463</v>
      </c>
      <c r="D2686" s="591" t="s">
        <v>230</v>
      </c>
      <c r="E2686" s="531" t="s">
        <v>4228</v>
      </c>
      <c r="F2686" s="1314" t="s">
        <v>8464</v>
      </c>
      <c r="G2686" s="509" t="s">
        <v>102</v>
      </c>
      <c r="H2686" s="929" t="s">
        <v>24</v>
      </c>
      <c r="I2686" s="442">
        <v>33312</v>
      </c>
      <c r="J2686" s="903">
        <f t="shared" ca="1" si="231"/>
        <v>31</v>
      </c>
      <c r="K2686" s="315" t="s">
        <v>24</v>
      </c>
      <c r="L2686" s="325" t="s">
        <v>24</v>
      </c>
      <c r="M2686" s="335" t="s">
        <v>24</v>
      </c>
      <c r="N2686" s="579">
        <v>43827</v>
      </c>
      <c r="O2686" s="1311" t="s">
        <v>24</v>
      </c>
      <c r="P2686" s="1314" t="s">
        <v>24</v>
      </c>
      <c r="Q2686" s="198" t="str">
        <f t="shared" si="232"/>
        <v>-</v>
      </c>
      <c r="R2686" s="181" t="str">
        <f t="shared" ca="1" si="233"/>
        <v>TIDAK MCU</v>
      </c>
      <c r="S2686" s="451" t="s">
        <v>9057</v>
      </c>
      <c r="T2686" s="1330">
        <v>44635</v>
      </c>
      <c r="U2686" s="1329">
        <v>44635</v>
      </c>
      <c r="V2686" s="904" t="s">
        <v>24</v>
      </c>
      <c r="W2686" s="1311" t="s">
        <v>24</v>
      </c>
      <c r="X2686" s="200"/>
      <c r="Y2686" s="201"/>
      <c r="Z2686" s="202"/>
      <c r="AA2686" s="357" t="s">
        <v>9136</v>
      </c>
      <c r="AB2686" s="365" t="s">
        <v>4604</v>
      </c>
      <c r="AC2686" s="365" t="s">
        <v>1089</v>
      </c>
      <c r="AD2686" s="365" t="s">
        <v>9129</v>
      </c>
      <c r="AE2686" s="365" t="s">
        <v>9137</v>
      </c>
      <c r="AF2686" s="243" t="s">
        <v>14102</v>
      </c>
      <c r="AG2686" s="243" t="s">
        <v>13889</v>
      </c>
      <c r="AH2686" s="350"/>
      <c r="AI2686" s="244" t="str">
        <f t="shared" si="230"/>
        <v>SC P360 - SC P460 A/MNISSAN CWBVOLVO FMX 440VOLVO FH 16FMX 480SC R580 STRSC R580 DTR</v>
      </c>
      <c r="AJ2686" s="1307">
        <f t="shared" si="234"/>
        <v>43827</v>
      </c>
      <c r="AK2686" s="589">
        <v>44253</v>
      </c>
      <c r="AL2686" s="726">
        <v>44253</v>
      </c>
      <c r="AM2686" s="230"/>
      <c r="AN2686" s="232"/>
      <c r="AO2686" s="232"/>
      <c r="AP2686" s="213" t="s">
        <v>14110</v>
      </c>
      <c r="AQ2686" s="230" t="s">
        <v>3094</v>
      </c>
      <c r="AR2686" s="230"/>
      <c r="AS2686" s="230"/>
      <c r="AT2686" s="230"/>
      <c r="AU2686" s="230"/>
      <c r="AV2686" s="885"/>
      <c r="AW2686" s="885"/>
      <c r="AX2686" s="885"/>
      <c r="AY2686" s="885"/>
      <c r="AZ2686" s="177"/>
    </row>
    <row r="2687" spans="1:60" s="2186" customFormat="1" ht="15" customHeight="1">
      <c r="A2687" s="160"/>
      <c r="B2687" s="1310">
        <v>2681</v>
      </c>
      <c r="C2687" s="548" t="s">
        <v>3415</v>
      </c>
      <c r="D2687" s="557" t="s">
        <v>230</v>
      </c>
      <c r="E2687" s="531" t="s">
        <v>222</v>
      </c>
      <c r="F2687" s="509" t="s">
        <v>24</v>
      </c>
      <c r="G2687" s="509" t="s">
        <v>131</v>
      </c>
      <c r="H2687" s="740" t="s">
        <v>3416</v>
      </c>
      <c r="I2687" s="744">
        <v>36264</v>
      </c>
      <c r="J2687" s="903">
        <f t="shared" ca="1" si="231"/>
        <v>23</v>
      </c>
      <c r="K2687" s="772" t="s">
        <v>493</v>
      </c>
      <c r="L2687" s="748">
        <v>980419310142</v>
      </c>
      <c r="M2687" s="442">
        <v>45396</v>
      </c>
      <c r="N2687" s="1901">
        <v>43715</v>
      </c>
      <c r="O2687" s="1330" t="s">
        <v>24</v>
      </c>
      <c r="P2687" s="451" t="s">
        <v>24</v>
      </c>
      <c r="Q2687" s="198" t="str">
        <f t="shared" si="232"/>
        <v>-</v>
      </c>
      <c r="R2687" s="181" t="str">
        <f t="shared" ca="1" si="233"/>
        <v>TIDAK MCU</v>
      </c>
      <c r="S2687" s="1319" t="s">
        <v>3455</v>
      </c>
      <c r="T2687" s="1330">
        <v>44300</v>
      </c>
      <c r="U2687" s="1329">
        <v>44300</v>
      </c>
      <c r="V2687" s="904" t="s">
        <v>24</v>
      </c>
      <c r="W2687" s="1311" t="s">
        <v>24</v>
      </c>
      <c r="X2687" s="200"/>
      <c r="Y2687" s="201"/>
      <c r="Z2687" s="202"/>
      <c r="AA2687" s="357" t="s">
        <v>590</v>
      </c>
      <c r="AB2687" s="360" t="s">
        <v>1086</v>
      </c>
      <c r="AC2687" s="360" t="s">
        <v>24</v>
      </c>
      <c r="AD2687" s="360"/>
      <c r="AE2687" s="360"/>
      <c r="AF2687" s="360"/>
      <c r="AG2687" s="375"/>
      <c r="AH2687" s="350"/>
      <c r="AI2687" s="244" t="str">
        <f t="shared" si="230"/>
        <v>COMPACTOR HINO 260 JD/TI-</v>
      </c>
      <c r="AJ2687" s="209">
        <f t="shared" si="234"/>
        <v>43715</v>
      </c>
      <c r="AK2687" s="472">
        <v>43963</v>
      </c>
      <c r="AL2687" s="670">
        <v>43963</v>
      </c>
      <c r="AM2687" s="230"/>
      <c r="AN2687" s="232"/>
      <c r="AO2687" s="232"/>
      <c r="AP2687" s="230" t="s">
        <v>1086</v>
      </c>
      <c r="AQ2687" s="1231" t="s">
        <v>3094</v>
      </c>
      <c r="AR2687" s="230"/>
      <c r="AS2687" s="230"/>
      <c r="AT2687" s="230"/>
      <c r="AU2687" s="230"/>
      <c r="AV2687" s="885"/>
      <c r="AW2687" s="885"/>
      <c r="AX2687" s="885"/>
      <c r="AY2687" s="885"/>
      <c r="AZ2687" s="885"/>
      <c r="BA2687" s="1206"/>
      <c r="BB2687" s="1206"/>
      <c r="BC2687" s="1206"/>
      <c r="BD2687" s="1206"/>
      <c r="BE2687" s="1206"/>
      <c r="BF2687" s="1206"/>
      <c r="BG2687" s="1206"/>
      <c r="BH2687" s="1206"/>
    </row>
    <row r="2688" spans="1:60" ht="15" customHeight="1">
      <c r="B2688" s="1310">
        <v>2682</v>
      </c>
      <c r="C2688" s="765" t="s">
        <v>3417</v>
      </c>
      <c r="D2688" s="557" t="s">
        <v>230</v>
      </c>
      <c r="E2688" s="531" t="s">
        <v>222</v>
      </c>
      <c r="F2688" s="509" t="s">
        <v>24</v>
      </c>
      <c r="G2688" s="509" t="s">
        <v>131</v>
      </c>
      <c r="H2688" s="929" t="s">
        <v>24</v>
      </c>
      <c r="I2688" s="744">
        <v>36587</v>
      </c>
      <c r="J2688" s="1314">
        <f t="shared" ca="1" si="231"/>
        <v>22</v>
      </c>
      <c r="K2688" s="176" t="s">
        <v>24</v>
      </c>
      <c r="L2688" s="170" t="s">
        <v>24</v>
      </c>
      <c r="M2688" s="173" t="s">
        <v>24</v>
      </c>
      <c r="N2688" s="1901">
        <v>43721</v>
      </c>
      <c r="O2688" s="1330" t="s">
        <v>24</v>
      </c>
      <c r="P2688" s="1314" t="s">
        <v>24</v>
      </c>
      <c r="Q2688" s="198" t="str">
        <f t="shared" si="232"/>
        <v>-</v>
      </c>
      <c r="R2688" s="181" t="str">
        <f t="shared" ca="1" si="233"/>
        <v>TIDAK MCU</v>
      </c>
      <c r="S2688" s="1319" t="s">
        <v>3456</v>
      </c>
      <c r="T2688" s="1330">
        <v>44257</v>
      </c>
      <c r="U2688" s="1329">
        <v>44257</v>
      </c>
      <c r="V2688" s="1313" t="s">
        <v>24</v>
      </c>
      <c r="W2688" s="1311" t="s">
        <v>24</v>
      </c>
      <c r="X2688" s="200"/>
      <c r="Y2688" s="201"/>
      <c r="Z2688" s="952"/>
      <c r="AA2688" s="1305" t="s">
        <v>590</v>
      </c>
      <c r="AB2688" s="1020" t="s">
        <v>24</v>
      </c>
      <c r="AC2688" s="360"/>
      <c r="AD2688" s="360"/>
      <c r="AE2688" s="360"/>
      <c r="AF2688" s="360"/>
      <c r="AG2688" s="375"/>
      <c r="AH2688" s="350"/>
      <c r="AI2688" s="244" t="str">
        <f t="shared" si="230"/>
        <v>COMPACTOR -</v>
      </c>
      <c r="AJ2688" s="1315">
        <f t="shared" si="234"/>
        <v>43721</v>
      </c>
      <c r="AK2688" s="472">
        <v>43719</v>
      </c>
      <c r="AL2688" s="670">
        <v>43720</v>
      </c>
      <c r="AM2688" s="230"/>
      <c r="AN2688" s="232"/>
      <c r="AO2688" s="232"/>
      <c r="AP2688" s="230"/>
      <c r="AQ2688" s="1231" t="s">
        <v>3094</v>
      </c>
      <c r="AR2688" s="230"/>
      <c r="AS2688" s="230"/>
      <c r="AT2688" s="230"/>
      <c r="AU2688" s="230"/>
      <c r="AV2688" s="885"/>
      <c r="AW2688" s="885"/>
      <c r="AX2688" s="885"/>
      <c r="AY2688" s="885"/>
      <c r="AZ2688" s="177"/>
    </row>
    <row r="2689" spans="2:60" ht="15" customHeight="1">
      <c r="B2689" s="1310">
        <v>2683</v>
      </c>
      <c r="C2689" s="548" t="s">
        <v>3419</v>
      </c>
      <c r="D2689" s="591" t="s">
        <v>230</v>
      </c>
      <c r="E2689" s="531" t="s">
        <v>222</v>
      </c>
      <c r="F2689" s="509" t="s">
        <v>24</v>
      </c>
      <c r="G2689" s="509" t="s">
        <v>131</v>
      </c>
      <c r="H2689" s="612" t="s">
        <v>3420</v>
      </c>
      <c r="I2689" s="744">
        <v>29427</v>
      </c>
      <c r="J2689" s="903">
        <f t="shared" ca="1" si="231"/>
        <v>42</v>
      </c>
      <c r="K2689" s="678" t="s">
        <v>493</v>
      </c>
      <c r="L2689" s="2061" t="s">
        <v>3421</v>
      </c>
      <c r="M2689" s="771">
        <v>45498</v>
      </c>
      <c r="N2689" s="1912">
        <v>43745</v>
      </c>
      <c r="O2689" s="1330" t="s">
        <v>24</v>
      </c>
      <c r="P2689" s="1314" t="s">
        <v>24</v>
      </c>
      <c r="Q2689" s="198" t="str">
        <f t="shared" si="232"/>
        <v>-</v>
      </c>
      <c r="R2689" s="181" t="str">
        <f t="shared" ca="1" si="233"/>
        <v>TIDAK MCU</v>
      </c>
      <c r="S2689" s="1319" t="s">
        <v>3458</v>
      </c>
      <c r="T2689" s="442">
        <v>44402</v>
      </c>
      <c r="U2689" s="739">
        <v>44402</v>
      </c>
      <c r="V2689" s="1330" t="s">
        <v>24</v>
      </c>
      <c r="W2689" s="1311" t="s">
        <v>24</v>
      </c>
      <c r="X2689" s="200"/>
      <c r="Y2689" s="201"/>
      <c r="Z2689" s="202"/>
      <c r="AA2689" s="356" t="s">
        <v>590</v>
      </c>
      <c r="AB2689" s="360" t="s">
        <v>24</v>
      </c>
      <c r="AC2689" s="360"/>
      <c r="AD2689" s="360"/>
      <c r="AE2689" s="360"/>
      <c r="AF2689" s="360"/>
      <c r="AG2689" s="375"/>
      <c r="AH2689" s="350"/>
      <c r="AI2689" s="244" t="str">
        <f t="shared" si="230"/>
        <v>COMPACTOR -</v>
      </c>
      <c r="AJ2689" s="209">
        <f t="shared" si="234"/>
        <v>43745</v>
      </c>
      <c r="AK2689" s="763">
        <v>43740</v>
      </c>
      <c r="AL2689" s="1190">
        <v>43741</v>
      </c>
      <c r="AM2689" s="230"/>
      <c r="AN2689" s="232"/>
      <c r="AO2689" s="232"/>
      <c r="AP2689" s="230"/>
      <c r="AQ2689" s="1231" t="s">
        <v>3094</v>
      </c>
      <c r="AR2689" s="230"/>
      <c r="AS2689" s="230"/>
      <c r="AT2689" s="230"/>
      <c r="AU2689" s="230"/>
      <c r="AV2689" s="885"/>
      <c r="AW2689" s="885"/>
      <c r="AX2689" s="885"/>
      <c r="AY2689" s="885"/>
      <c r="AZ2689" s="458"/>
      <c r="BA2689" s="2186"/>
      <c r="BB2689" s="2186"/>
      <c r="BC2689" s="2186"/>
      <c r="BD2689" s="2186"/>
      <c r="BE2689" s="2186"/>
      <c r="BF2689" s="2186"/>
      <c r="BG2689" s="2186"/>
      <c r="BH2689" s="2186"/>
    </row>
    <row r="2690" spans="2:60" ht="15" customHeight="1">
      <c r="B2690" s="1310">
        <v>2684</v>
      </c>
      <c r="C2690" s="745" t="s">
        <v>3422</v>
      </c>
      <c r="D2690" s="361" t="s">
        <v>221</v>
      </c>
      <c r="E2690" s="531" t="s">
        <v>222</v>
      </c>
      <c r="F2690" s="509" t="s">
        <v>24</v>
      </c>
      <c r="G2690" s="509" t="s">
        <v>131</v>
      </c>
      <c r="H2690" s="740" t="s">
        <v>3423</v>
      </c>
      <c r="I2690" s="744">
        <v>35883</v>
      </c>
      <c r="J2690" s="903">
        <f t="shared" ca="1" si="231"/>
        <v>24</v>
      </c>
      <c r="K2690" s="678" t="s">
        <v>83</v>
      </c>
      <c r="L2690" s="667">
        <v>980318201027</v>
      </c>
      <c r="M2690" s="181">
        <v>45014</v>
      </c>
      <c r="N2690" s="532">
        <v>43740</v>
      </c>
      <c r="O2690" s="1330" t="s">
        <v>24</v>
      </c>
      <c r="P2690" s="1314" t="s">
        <v>24</v>
      </c>
      <c r="Q2690" s="198" t="str">
        <f t="shared" si="232"/>
        <v>-</v>
      </c>
      <c r="R2690" s="181" t="str">
        <f t="shared" ca="1" si="233"/>
        <v>TIDAK MCU</v>
      </c>
      <c r="S2690" s="1319" t="s">
        <v>3459</v>
      </c>
      <c r="T2690" s="1330">
        <v>44284</v>
      </c>
      <c r="U2690" s="1329">
        <v>44284</v>
      </c>
      <c r="V2690" s="904" t="s">
        <v>24</v>
      </c>
      <c r="W2690" s="136" t="s">
        <v>24</v>
      </c>
      <c r="X2690" s="200"/>
      <c r="Y2690" s="201"/>
      <c r="Z2690" s="202"/>
      <c r="AA2690" s="356" t="s">
        <v>100</v>
      </c>
      <c r="AB2690" s="360" t="s">
        <v>24</v>
      </c>
      <c r="AC2690" s="360"/>
      <c r="AD2690" s="360"/>
      <c r="AE2690" s="360"/>
      <c r="AF2690" s="360"/>
      <c r="AG2690" s="375"/>
      <c r="AH2690" s="350"/>
      <c r="AI2690" s="244" t="str">
        <f t="shared" si="230"/>
        <v>LIGHT VEHICLE-</v>
      </c>
      <c r="AJ2690" s="209">
        <f t="shared" si="234"/>
        <v>43740</v>
      </c>
      <c r="AK2690" s="472">
        <v>43733</v>
      </c>
      <c r="AL2690" s="670">
        <v>43734</v>
      </c>
      <c r="AM2690" s="230"/>
      <c r="AN2690" s="232"/>
      <c r="AO2690" s="232"/>
      <c r="AP2690" s="230"/>
      <c r="AQ2690" s="180" t="s">
        <v>6564</v>
      </c>
      <c r="AR2690" s="230"/>
      <c r="AS2690" s="230"/>
      <c r="AT2690" s="230" t="s">
        <v>11598</v>
      </c>
      <c r="AU2690" s="230"/>
      <c r="AV2690" s="885"/>
      <c r="AW2690" s="885"/>
      <c r="AX2690" s="885"/>
      <c r="AY2690" s="885"/>
      <c r="AZ2690" s="177"/>
    </row>
    <row r="2691" spans="2:60" ht="15" customHeight="1">
      <c r="B2691" s="1310">
        <v>2685</v>
      </c>
      <c r="C2691" s="765" t="s">
        <v>3424</v>
      </c>
      <c r="D2691" s="557" t="s">
        <v>230</v>
      </c>
      <c r="E2691" s="531" t="s">
        <v>222</v>
      </c>
      <c r="F2691" s="509" t="s">
        <v>24</v>
      </c>
      <c r="G2691" s="509" t="s">
        <v>131</v>
      </c>
      <c r="H2691" s="740" t="s">
        <v>3425</v>
      </c>
      <c r="I2691" s="744">
        <v>32949</v>
      </c>
      <c r="J2691" s="903">
        <f t="shared" ca="1" si="231"/>
        <v>32</v>
      </c>
      <c r="K2691" s="772" t="s">
        <v>493</v>
      </c>
      <c r="L2691" s="748">
        <v>900332460078</v>
      </c>
      <c r="M2691" s="772">
        <v>45368</v>
      </c>
      <c r="N2691" s="532">
        <v>43670</v>
      </c>
      <c r="O2691" s="1330" t="s">
        <v>24</v>
      </c>
      <c r="P2691" s="1314" t="s">
        <v>24</v>
      </c>
      <c r="Q2691" s="198" t="str">
        <f t="shared" si="232"/>
        <v>-</v>
      </c>
      <c r="R2691" s="181" t="str">
        <f t="shared" ca="1" si="233"/>
        <v>TIDAK MCU</v>
      </c>
      <c r="S2691" s="1319" t="s">
        <v>3460</v>
      </c>
      <c r="T2691" s="1330">
        <v>44272</v>
      </c>
      <c r="U2691" s="1329">
        <v>44272</v>
      </c>
      <c r="V2691" s="904" t="s">
        <v>24</v>
      </c>
      <c r="W2691" s="1311" t="s">
        <v>24</v>
      </c>
      <c r="X2691" s="200"/>
      <c r="Y2691" s="201"/>
      <c r="Z2691" s="202"/>
      <c r="AA2691" s="357" t="s">
        <v>589</v>
      </c>
      <c r="AB2691" s="360" t="s">
        <v>590</v>
      </c>
      <c r="AC2691" s="360" t="s">
        <v>24</v>
      </c>
      <c r="AD2691" s="360"/>
      <c r="AE2691" s="360"/>
      <c r="AF2691" s="360"/>
      <c r="AG2691" s="375"/>
      <c r="AH2691" s="350"/>
      <c r="AI2691" s="244" t="str">
        <f t="shared" si="230"/>
        <v>DZ 85COMPACTOR -</v>
      </c>
      <c r="AJ2691" s="1315">
        <f t="shared" si="234"/>
        <v>43670</v>
      </c>
      <c r="AK2691" s="451">
        <v>43970</v>
      </c>
      <c r="AL2691" s="670">
        <v>43970</v>
      </c>
      <c r="AM2691" s="230"/>
      <c r="AN2691" s="232"/>
      <c r="AO2691" s="232"/>
      <c r="AP2691" s="230" t="s">
        <v>593</v>
      </c>
      <c r="AQ2691" s="462" t="s">
        <v>3094</v>
      </c>
      <c r="AR2691" s="230"/>
      <c r="AS2691" s="230"/>
      <c r="AT2691" s="230"/>
      <c r="AU2691" s="230"/>
      <c r="AV2691" s="885"/>
      <c r="AW2691" s="885"/>
      <c r="AX2691" s="885"/>
      <c r="AY2691" s="885"/>
      <c r="AZ2691" s="177"/>
    </row>
    <row r="2692" spans="2:60" ht="15" customHeight="1">
      <c r="B2692" s="1310">
        <v>2686</v>
      </c>
      <c r="C2692" s="548" t="s">
        <v>3426</v>
      </c>
      <c r="D2692" s="591" t="s">
        <v>234</v>
      </c>
      <c r="E2692" s="531" t="s">
        <v>222</v>
      </c>
      <c r="F2692" s="509" t="s">
        <v>24</v>
      </c>
      <c r="G2692" s="509" t="s">
        <v>131</v>
      </c>
      <c r="H2692" s="740" t="s">
        <v>3427</v>
      </c>
      <c r="I2692" s="743">
        <v>29169</v>
      </c>
      <c r="J2692" s="1314">
        <f t="shared" ca="1" si="231"/>
        <v>42</v>
      </c>
      <c r="K2692" s="743" t="s">
        <v>83</v>
      </c>
      <c r="L2692" s="741">
        <v>791115331356</v>
      </c>
      <c r="M2692" s="743">
        <v>45240</v>
      </c>
      <c r="N2692" s="532">
        <v>43652</v>
      </c>
      <c r="O2692" s="1330" t="s">
        <v>24</v>
      </c>
      <c r="P2692" s="1314" t="s">
        <v>24</v>
      </c>
      <c r="Q2692" s="198" t="str">
        <f t="shared" si="232"/>
        <v>-</v>
      </c>
      <c r="R2692" s="181" t="str">
        <f t="shared" ca="1" si="233"/>
        <v>TIDAK MCU</v>
      </c>
      <c r="S2692" s="1319" t="s">
        <v>3461</v>
      </c>
      <c r="T2692" s="1330">
        <v>44510</v>
      </c>
      <c r="U2692" s="1329">
        <v>44510</v>
      </c>
      <c r="V2692" s="1313" t="s">
        <v>24</v>
      </c>
      <c r="W2692" s="1311" t="s">
        <v>24</v>
      </c>
      <c r="X2692" s="200"/>
      <c r="Y2692" s="201"/>
      <c r="Z2692" s="202"/>
      <c r="AA2692" s="356" t="s">
        <v>100</v>
      </c>
      <c r="AB2692" s="360" t="s">
        <v>24</v>
      </c>
      <c r="AC2692" s="360"/>
      <c r="AD2692" s="360"/>
      <c r="AE2692" s="360"/>
      <c r="AF2692" s="360"/>
      <c r="AG2692" s="375"/>
      <c r="AH2692" s="350"/>
      <c r="AI2692" s="244" t="str">
        <f t="shared" si="230"/>
        <v>LIGHT VEHICLE-</v>
      </c>
      <c r="AJ2692" s="1315">
        <f t="shared" si="234"/>
        <v>43652</v>
      </c>
      <c r="AK2692" s="472">
        <v>43649</v>
      </c>
      <c r="AL2692" s="670">
        <v>43650</v>
      </c>
      <c r="AM2692" s="230"/>
      <c r="AN2692" s="232"/>
      <c r="AO2692" s="232"/>
      <c r="AP2692" s="230"/>
      <c r="AQ2692" s="1231" t="s">
        <v>3094</v>
      </c>
      <c r="AR2692" s="230"/>
      <c r="AS2692" s="230"/>
      <c r="AT2692" s="230"/>
      <c r="AU2692" s="230"/>
      <c r="AV2692" s="885"/>
      <c r="AW2692" s="885"/>
      <c r="AX2692" s="885"/>
      <c r="AY2692" s="885"/>
      <c r="AZ2692" s="177"/>
    </row>
    <row r="2693" spans="2:60" ht="15" customHeight="1">
      <c r="B2693" s="1310">
        <v>2687</v>
      </c>
      <c r="C2693" s="751" t="s">
        <v>3428</v>
      </c>
      <c r="D2693" s="361" t="s">
        <v>221</v>
      </c>
      <c r="E2693" s="531" t="s">
        <v>222</v>
      </c>
      <c r="F2693" s="509" t="s">
        <v>24</v>
      </c>
      <c r="G2693" s="509" t="s">
        <v>131</v>
      </c>
      <c r="H2693" s="740" t="s">
        <v>3429</v>
      </c>
      <c r="I2693" s="744">
        <v>36892</v>
      </c>
      <c r="J2693" s="231">
        <f t="shared" ca="1" si="231"/>
        <v>21</v>
      </c>
      <c r="K2693" s="315" t="s">
        <v>24</v>
      </c>
      <c r="L2693" s="325" t="s">
        <v>24</v>
      </c>
      <c r="M2693" s="335" t="s">
        <v>24</v>
      </c>
      <c r="N2693" s="532">
        <v>43766</v>
      </c>
      <c r="O2693" s="1330" t="s">
        <v>24</v>
      </c>
      <c r="P2693" s="1314" t="s">
        <v>24</v>
      </c>
      <c r="Q2693" s="198" t="str">
        <f t="shared" si="232"/>
        <v>-</v>
      </c>
      <c r="R2693" s="181" t="str">
        <f t="shared" ca="1" si="233"/>
        <v>TIDAK MCU</v>
      </c>
      <c r="S2693" s="1319" t="s">
        <v>24</v>
      </c>
      <c r="T2693" s="1330">
        <v>44562</v>
      </c>
      <c r="U2693" s="1329" t="s">
        <v>99</v>
      </c>
      <c r="V2693" s="1330" t="s">
        <v>24</v>
      </c>
      <c r="W2693" s="1311" t="s">
        <v>24</v>
      </c>
      <c r="X2693" s="200"/>
      <c r="Y2693" s="201"/>
      <c r="Z2693" s="202"/>
      <c r="AA2693" s="356" t="s">
        <v>24</v>
      </c>
      <c r="AB2693" s="360" t="s">
        <v>24</v>
      </c>
      <c r="AC2693" s="360"/>
      <c r="AD2693" s="360"/>
      <c r="AE2693" s="360"/>
      <c r="AF2693" s="360"/>
      <c r="AG2693" s="375"/>
      <c r="AH2693" s="350"/>
      <c r="AI2693" s="244" t="str">
        <f t="shared" si="230"/>
        <v>--</v>
      </c>
      <c r="AJ2693" s="209">
        <f t="shared" si="234"/>
        <v>43766</v>
      </c>
      <c r="AK2693" s="1330" t="s">
        <v>24</v>
      </c>
      <c r="AL2693" s="670" t="s">
        <v>24</v>
      </c>
      <c r="AM2693" s="230"/>
      <c r="AN2693" s="232"/>
      <c r="AO2693" s="232"/>
      <c r="AP2693" s="230"/>
      <c r="AQ2693" s="230" t="s">
        <v>6564</v>
      </c>
      <c r="AR2693" s="230"/>
      <c r="AS2693" s="230"/>
      <c r="AT2693" s="230" t="s">
        <v>11598</v>
      </c>
      <c r="AU2693" s="230"/>
      <c r="AV2693" s="177"/>
      <c r="AW2693" s="177"/>
      <c r="AX2693" s="177"/>
      <c r="AY2693" s="177"/>
      <c r="AZ2693" s="885"/>
    </row>
    <row r="2694" spans="2:60" ht="15" customHeight="1">
      <c r="B2694" s="1310">
        <v>2688</v>
      </c>
      <c r="C2694" s="548" t="s">
        <v>3430</v>
      </c>
      <c r="D2694" s="591" t="s">
        <v>234</v>
      </c>
      <c r="E2694" s="531" t="s">
        <v>222</v>
      </c>
      <c r="F2694" s="509" t="s">
        <v>24</v>
      </c>
      <c r="G2694" s="509" t="s">
        <v>131</v>
      </c>
      <c r="H2694" s="740" t="s">
        <v>3431</v>
      </c>
      <c r="I2694" s="744">
        <v>35652</v>
      </c>
      <c r="J2694" s="231">
        <f t="shared" ca="1" si="231"/>
        <v>24</v>
      </c>
      <c r="K2694" s="678" t="s">
        <v>493</v>
      </c>
      <c r="L2694" s="613" t="s">
        <v>3432</v>
      </c>
      <c r="M2694" s="181">
        <v>45148</v>
      </c>
      <c r="N2694" s="532">
        <v>43769</v>
      </c>
      <c r="O2694" s="1330" t="s">
        <v>24</v>
      </c>
      <c r="P2694" s="1314" t="s">
        <v>24</v>
      </c>
      <c r="Q2694" s="198" t="str">
        <f t="shared" si="232"/>
        <v>-</v>
      </c>
      <c r="R2694" s="181" t="str">
        <f t="shared" ca="1" si="233"/>
        <v>TIDAK MCU</v>
      </c>
      <c r="S2694" s="1319" t="s">
        <v>3462</v>
      </c>
      <c r="T2694" s="1330">
        <v>44418</v>
      </c>
      <c r="U2694" s="1329">
        <v>44418</v>
      </c>
      <c r="V2694" s="395" t="s">
        <v>24</v>
      </c>
      <c r="W2694" s="136" t="s">
        <v>24</v>
      </c>
      <c r="X2694" s="200"/>
      <c r="Y2694" s="201"/>
      <c r="Z2694" s="952"/>
      <c r="AA2694" s="1000" t="s">
        <v>587</v>
      </c>
      <c r="AB2694" s="2096" t="s">
        <v>1086</v>
      </c>
      <c r="AC2694" s="360"/>
      <c r="AD2694" s="360"/>
      <c r="AE2694" s="360"/>
      <c r="AF2694" s="360"/>
      <c r="AG2694" s="375"/>
      <c r="AH2694" s="350"/>
      <c r="AI2694" s="244" t="str">
        <f t="shared" si="230"/>
        <v>LV, ELFHINO 260 JD/TI</v>
      </c>
      <c r="AJ2694" s="1307">
        <f t="shared" si="234"/>
        <v>43769</v>
      </c>
      <c r="AK2694" s="472">
        <v>44007</v>
      </c>
      <c r="AL2694" s="670">
        <v>44007</v>
      </c>
      <c r="AM2694" s="230"/>
      <c r="AN2694" s="232"/>
      <c r="AO2694" s="232"/>
      <c r="AP2694" s="230" t="s">
        <v>12489</v>
      </c>
      <c r="AQ2694" s="1231" t="s">
        <v>3094</v>
      </c>
      <c r="AR2694" s="230"/>
      <c r="AS2694" s="230"/>
      <c r="AT2694" s="230"/>
      <c r="AU2694" s="230"/>
      <c r="AV2694" s="177"/>
      <c r="AW2694" s="177"/>
      <c r="AX2694" s="177"/>
      <c r="AY2694" s="177"/>
      <c r="AZ2694" s="177"/>
    </row>
    <row r="2695" spans="2:60" ht="15" customHeight="1">
      <c r="B2695" s="1310">
        <v>2689</v>
      </c>
      <c r="C2695" s="745" t="s">
        <v>3433</v>
      </c>
      <c r="D2695" s="361" t="s">
        <v>230</v>
      </c>
      <c r="E2695" s="531" t="s">
        <v>222</v>
      </c>
      <c r="F2695" s="509" t="s">
        <v>24</v>
      </c>
      <c r="G2695" s="509" t="s">
        <v>131</v>
      </c>
      <c r="H2695" s="929" t="s">
        <v>24</v>
      </c>
      <c r="I2695" s="744">
        <v>35955</v>
      </c>
      <c r="J2695" s="231">
        <f t="shared" ca="1" si="231"/>
        <v>23</v>
      </c>
      <c r="K2695" s="744" t="s">
        <v>493</v>
      </c>
      <c r="L2695" s="741">
        <v>970619310754</v>
      </c>
      <c r="M2695" s="442">
        <v>45452</v>
      </c>
      <c r="N2695" s="532">
        <v>43778</v>
      </c>
      <c r="O2695" s="1330" t="s">
        <v>24</v>
      </c>
      <c r="P2695" s="1314" t="s">
        <v>24</v>
      </c>
      <c r="Q2695" s="198" t="str">
        <f t="shared" si="232"/>
        <v>-</v>
      </c>
      <c r="R2695" s="181" t="str">
        <f t="shared" ca="1" si="233"/>
        <v>TIDAK MCU</v>
      </c>
      <c r="S2695" s="1319" t="s">
        <v>3463</v>
      </c>
      <c r="T2695" s="1330">
        <v>44356</v>
      </c>
      <c r="U2695" s="1329">
        <v>44356</v>
      </c>
      <c r="V2695" s="1313" t="s">
        <v>24</v>
      </c>
      <c r="W2695" s="136" t="s">
        <v>24</v>
      </c>
      <c r="X2695" s="200"/>
      <c r="Y2695" s="201"/>
      <c r="Z2695" s="202"/>
      <c r="AA2695" s="356" t="s">
        <v>590</v>
      </c>
      <c r="AB2695" s="360" t="s">
        <v>24</v>
      </c>
      <c r="AC2695" s="360"/>
      <c r="AD2695" s="360"/>
      <c r="AE2695" s="360"/>
      <c r="AF2695" s="360"/>
      <c r="AG2695" s="375"/>
      <c r="AH2695" s="350"/>
      <c r="AI2695" s="244" t="str">
        <f t="shared" si="230"/>
        <v>COMPACTOR -</v>
      </c>
      <c r="AJ2695" s="1307">
        <f t="shared" si="234"/>
        <v>43778</v>
      </c>
      <c r="AK2695" s="592">
        <v>43788</v>
      </c>
      <c r="AL2695" s="614">
        <v>43788</v>
      </c>
      <c r="AM2695" s="230"/>
      <c r="AN2695" s="232"/>
      <c r="AO2695" s="232"/>
      <c r="AP2695" s="230"/>
      <c r="AQ2695" s="462" t="s">
        <v>3094</v>
      </c>
      <c r="AR2695" s="230"/>
      <c r="AS2695" s="230"/>
      <c r="AT2695" s="230"/>
      <c r="AU2695" s="230"/>
      <c r="AV2695" s="177"/>
      <c r="AW2695" s="177"/>
      <c r="AX2695" s="177"/>
      <c r="AY2695" s="177"/>
      <c r="AZ2695" s="177"/>
    </row>
    <row r="2696" spans="2:60" ht="15" customHeight="1">
      <c r="B2696" s="1310">
        <v>2690</v>
      </c>
      <c r="C2696" s="548" t="s">
        <v>3434</v>
      </c>
      <c r="D2696" s="557" t="s">
        <v>226</v>
      </c>
      <c r="E2696" s="531" t="s">
        <v>222</v>
      </c>
      <c r="F2696" s="509" t="s">
        <v>24</v>
      </c>
      <c r="G2696" s="509" t="s">
        <v>131</v>
      </c>
      <c r="H2696" s="929" t="s">
        <v>12159</v>
      </c>
      <c r="I2696" s="744">
        <v>31193</v>
      </c>
      <c r="J2696" s="903">
        <f t="shared" ca="1" si="231"/>
        <v>37</v>
      </c>
      <c r="K2696" s="315" t="s">
        <v>24</v>
      </c>
      <c r="L2696" s="325" t="s">
        <v>24</v>
      </c>
      <c r="M2696" s="335" t="s">
        <v>24</v>
      </c>
      <c r="N2696" s="532">
        <v>43681</v>
      </c>
      <c r="O2696" s="1330" t="s">
        <v>24</v>
      </c>
      <c r="P2696" s="1314" t="s">
        <v>24</v>
      </c>
      <c r="Q2696" s="198" t="str">
        <f t="shared" si="232"/>
        <v>-</v>
      </c>
      <c r="R2696" s="181" t="str">
        <f t="shared" ca="1" si="233"/>
        <v>TIDAK MCU</v>
      </c>
      <c r="S2696" s="1319" t="s">
        <v>24</v>
      </c>
      <c r="T2696" s="1330">
        <v>44322</v>
      </c>
      <c r="U2696" s="1329" t="s">
        <v>99</v>
      </c>
      <c r="V2696" s="395" t="s">
        <v>24</v>
      </c>
      <c r="W2696" s="136" t="s">
        <v>24</v>
      </c>
      <c r="X2696" s="200"/>
      <c r="Y2696" s="201"/>
      <c r="Z2696" s="202"/>
      <c r="AA2696" s="356" t="s">
        <v>24</v>
      </c>
      <c r="AB2696" s="360" t="s">
        <v>24</v>
      </c>
      <c r="AC2696" s="360"/>
      <c r="AD2696" s="360"/>
      <c r="AE2696" s="360"/>
      <c r="AF2696" s="360"/>
      <c r="AG2696" s="375"/>
      <c r="AH2696" s="350"/>
      <c r="AI2696" s="244" t="str">
        <f t="shared" si="230"/>
        <v>--</v>
      </c>
      <c r="AJ2696" s="1307">
        <f t="shared" si="234"/>
        <v>43681</v>
      </c>
      <c r="AK2696" s="1330" t="s">
        <v>24</v>
      </c>
      <c r="AL2696" s="670" t="s">
        <v>24</v>
      </c>
      <c r="AM2696" s="230"/>
      <c r="AN2696" s="232"/>
      <c r="AO2696" s="232"/>
      <c r="AP2696" s="230"/>
      <c r="AQ2696" s="1231" t="s">
        <v>3094</v>
      </c>
      <c r="AR2696" s="230"/>
      <c r="AS2696" s="230"/>
      <c r="AT2696" s="230"/>
      <c r="AU2696" s="230"/>
      <c r="AV2696" s="177"/>
      <c r="AW2696" s="177"/>
      <c r="AX2696" s="177"/>
      <c r="AY2696" s="177"/>
      <c r="AZ2696" s="177"/>
    </row>
    <row r="2697" spans="2:60" ht="15" customHeight="1">
      <c r="B2697" s="1310">
        <v>2691</v>
      </c>
      <c r="C2697" s="765" t="s">
        <v>3436</v>
      </c>
      <c r="D2697" s="557" t="s">
        <v>230</v>
      </c>
      <c r="E2697" s="531" t="s">
        <v>222</v>
      </c>
      <c r="F2697" s="509" t="s">
        <v>24</v>
      </c>
      <c r="G2697" s="509" t="s">
        <v>131</v>
      </c>
      <c r="H2697" s="740" t="s">
        <v>3437</v>
      </c>
      <c r="I2697" s="744">
        <v>32964</v>
      </c>
      <c r="J2697" s="1314">
        <f t="shared" ca="1" si="231"/>
        <v>32</v>
      </c>
      <c r="K2697" s="652" t="s">
        <v>493</v>
      </c>
      <c r="L2697" s="773" t="s">
        <v>3438</v>
      </c>
      <c r="M2697" s="652">
        <v>45017</v>
      </c>
      <c r="N2697" s="532">
        <v>43714</v>
      </c>
      <c r="O2697" s="1330" t="s">
        <v>24</v>
      </c>
      <c r="P2697" s="1314" t="s">
        <v>24</v>
      </c>
      <c r="Q2697" s="198" t="str">
        <f t="shared" si="232"/>
        <v>-</v>
      </c>
      <c r="R2697" s="181" t="str">
        <f t="shared" ca="1" si="233"/>
        <v>TIDAK MCU</v>
      </c>
      <c r="S2697" s="1319" t="s">
        <v>3464</v>
      </c>
      <c r="T2697" s="1330">
        <v>44287</v>
      </c>
      <c r="U2697" s="1329" t="s">
        <v>24</v>
      </c>
      <c r="V2697" s="1330" t="s">
        <v>24</v>
      </c>
      <c r="W2697" s="1311" t="s">
        <v>24</v>
      </c>
      <c r="X2697" s="200"/>
      <c r="Y2697" s="201"/>
      <c r="Z2697" s="202"/>
      <c r="AA2697" s="356" t="s">
        <v>591</v>
      </c>
      <c r="AB2697" s="360" t="s">
        <v>24</v>
      </c>
      <c r="AC2697" s="360"/>
      <c r="AD2697" s="360"/>
      <c r="AE2697" s="360"/>
      <c r="AF2697" s="360"/>
      <c r="AG2697" s="375"/>
      <c r="AH2697" s="350"/>
      <c r="AI2697" s="244" t="str">
        <f t="shared" si="230"/>
        <v>PC 200-</v>
      </c>
      <c r="AJ2697" s="1315">
        <f t="shared" si="234"/>
        <v>43714</v>
      </c>
      <c r="AK2697" s="1330" t="s">
        <v>24</v>
      </c>
      <c r="AL2697" s="670" t="s">
        <v>24</v>
      </c>
      <c r="AM2697" s="230"/>
      <c r="AN2697" s="232"/>
      <c r="AO2697" s="232"/>
      <c r="AP2697" s="230"/>
      <c r="AQ2697" s="1231" t="s">
        <v>3094</v>
      </c>
      <c r="AR2697" s="230"/>
      <c r="AS2697" s="230"/>
      <c r="AT2697" s="230"/>
      <c r="AU2697" s="230"/>
      <c r="AV2697" s="885"/>
      <c r="AW2697" s="885"/>
      <c r="AX2697" s="885"/>
      <c r="AY2697" s="885"/>
      <c r="AZ2697" s="458"/>
      <c r="BA2697" s="2186"/>
      <c r="BB2697" s="2186"/>
      <c r="BC2697" s="2186"/>
      <c r="BD2697" s="2186"/>
      <c r="BE2697" s="2186"/>
      <c r="BF2697" s="2186"/>
      <c r="BG2697" s="2186"/>
      <c r="BH2697" s="2186"/>
    </row>
    <row r="2698" spans="2:60" ht="15.75" customHeight="1">
      <c r="B2698" s="1310">
        <v>2692</v>
      </c>
      <c r="C2698" s="765" t="s">
        <v>3439</v>
      </c>
      <c r="D2698" s="531" t="s">
        <v>230</v>
      </c>
      <c r="E2698" s="531" t="s">
        <v>222</v>
      </c>
      <c r="F2698" s="509" t="s">
        <v>24</v>
      </c>
      <c r="G2698" s="509" t="s">
        <v>131</v>
      </c>
      <c r="H2698" s="612" t="s">
        <v>3440</v>
      </c>
      <c r="I2698" s="744">
        <v>35843</v>
      </c>
      <c r="J2698" s="231">
        <f t="shared" ca="1" si="231"/>
        <v>24</v>
      </c>
      <c r="K2698" s="772" t="s">
        <v>493</v>
      </c>
      <c r="L2698" s="748">
        <v>950232460001</v>
      </c>
      <c r="M2698" s="772">
        <v>44971</v>
      </c>
      <c r="N2698" s="532">
        <v>43670</v>
      </c>
      <c r="O2698" s="1330" t="s">
        <v>24</v>
      </c>
      <c r="P2698" s="1314" t="s">
        <v>24</v>
      </c>
      <c r="Q2698" s="198" t="str">
        <f t="shared" si="232"/>
        <v>-</v>
      </c>
      <c r="R2698" s="181" t="str">
        <f t="shared" ca="1" si="233"/>
        <v>TIDAK MCU</v>
      </c>
      <c r="S2698" s="1319" t="s">
        <v>3465</v>
      </c>
      <c r="T2698" s="1330">
        <v>44609</v>
      </c>
      <c r="U2698" s="1329">
        <v>44609</v>
      </c>
      <c r="V2698" s="395" t="s">
        <v>24</v>
      </c>
      <c r="W2698" s="136" t="s">
        <v>24</v>
      </c>
      <c r="X2698" s="200"/>
      <c r="Y2698" s="201"/>
      <c r="Z2698" s="202"/>
      <c r="AA2698" s="356" t="s">
        <v>589</v>
      </c>
      <c r="AB2698" s="360" t="s">
        <v>24</v>
      </c>
      <c r="AC2698" s="360"/>
      <c r="AD2698" s="360"/>
      <c r="AE2698" s="360"/>
      <c r="AF2698" s="360"/>
      <c r="AG2698" s="375"/>
      <c r="AH2698" s="350"/>
      <c r="AI2698" s="244" t="str">
        <f t="shared" si="230"/>
        <v>DZ 85-</v>
      </c>
      <c r="AJ2698" s="1307">
        <f t="shared" si="234"/>
        <v>43670</v>
      </c>
      <c r="AK2698" s="451">
        <v>43663</v>
      </c>
      <c r="AL2698" s="670">
        <v>43669</v>
      </c>
      <c r="AM2698" s="230"/>
      <c r="AN2698" s="232"/>
      <c r="AO2698" s="232"/>
      <c r="AP2698" s="230"/>
      <c r="AQ2698" s="1231" t="s">
        <v>3094</v>
      </c>
      <c r="AR2698" s="230"/>
      <c r="AS2698" s="230"/>
      <c r="AT2698" s="230"/>
      <c r="AU2698" s="230"/>
      <c r="AV2698" s="177"/>
      <c r="AW2698" s="177"/>
      <c r="AX2698" s="177"/>
      <c r="AY2698" s="177"/>
      <c r="AZ2698" s="885"/>
    </row>
    <row r="2699" spans="2:60" ht="15.75" customHeight="1">
      <c r="B2699" s="1310">
        <v>2693</v>
      </c>
      <c r="C2699" s="765" t="s">
        <v>3441</v>
      </c>
      <c r="D2699" s="557" t="s">
        <v>333</v>
      </c>
      <c r="E2699" s="531" t="s">
        <v>222</v>
      </c>
      <c r="F2699" s="509" t="s">
        <v>24</v>
      </c>
      <c r="G2699" s="509" t="s">
        <v>131</v>
      </c>
      <c r="H2699" s="929" t="s">
        <v>24</v>
      </c>
      <c r="I2699" s="744">
        <v>25771</v>
      </c>
      <c r="J2699" s="231">
        <f t="shared" ca="1" si="231"/>
        <v>52</v>
      </c>
      <c r="K2699" s="315" t="s">
        <v>24</v>
      </c>
      <c r="L2699" s="325" t="s">
        <v>24</v>
      </c>
      <c r="M2699" s="335" t="s">
        <v>24</v>
      </c>
      <c r="N2699" s="532">
        <v>43821</v>
      </c>
      <c r="O2699" s="1330" t="s">
        <v>24</v>
      </c>
      <c r="P2699" s="1314" t="s">
        <v>24</v>
      </c>
      <c r="Q2699" s="198" t="str">
        <f t="shared" si="232"/>
        <v>-</v>
      </c>
      <c r="R2699" s="181" t="str">
        <f t="shared" ca="1" si="233"/>
        <v>TIDAK MCU</v>
      </c>
      <c r="S2699" s="1319" t="s">
        <v>24</v>
      </c>
      <c r="T2699" s="904">
        <v>44399</v>
      </c>
      <c r="U2699" s="1329" t="s">
        <v>24</v>
      </c>
      <c r="V2699" s="904" t="s">
        <v>24</v>
      </c>
      <c r="W2699" s="136" t="s">
        <v>24</v>
      </c>
      <c r="X2699" s="200"/>
      <c r="Y2699" s="201"/>
      <c r="Z2699" s="202"/>
      <c r="AA2699" s="356" t="s">
        <v>24</v>
      </c>
      <c r="AB2699" s="360" t="s">
        <v>24</v>
      </c>
      <c r="AC2699" s="360"/>
      <c r="AD2699" s="360"/>
      <c r="AE2699" s="375"/>
      <c r="AF2699" s="360"/>
      <c r="AG2699" s="375"/>
      <c r="AH2699" s="350"/>
      <c r="AI2699" s="244" t="str">
        <f t="shared" si="230"/>
        <v>--</v>
      </c>
      <c r="AJ2699" s="209">
        <f t="shared" si="234"/>
        <v>43821</v>
      </c>
      <c r="AK2699" s="217" t="s">
        <v>24</v>
      </c>
      <c r="AL2699" s="614" t="s">
        <v>24</v>
      </c>
      <c r="AM2699" s="230"/>
      <c r="AN2699" s="232"/>
      <c r="AO2699" s="232"/>
      <c r="AP2699" s="230"/>
      <c r="AQ2699" s="1231" t="s">
        <v>3094</v>
      </c>
      <c r="AR2699" s="230"/>
      <c r="AS2699" s="230"/>
      <c r="AT2699" s="230"/>
      <c r="AU2699" s="230"/>
      <c r="AZ2699" s="177"/>
    </row>
    <row r="2700" spans="2:60" ht="15.75" customHeight="1">
      <c r="B2700" s="1310">
        <v>2694</v>
      </c>
      <c r="C2700" s="751" t="s">
        <v>3442</v>
      </c>
      <c r="D2700" s="531" t="s">
        <v>230</v>
      </c>
      <c r="E2700" s="531" t="s">
        <v>222</v>
      </c>
      <c r="F2700" s="509" t="s">
        <v>24</v>
      </c>
      <c r="G2700" s="509" t="s">
        <v>131</v>
      </c>
      <c r="H2700" s="522" t="s">
        <v>24</v>
      </c>
      <c r="I2700" s="744">
        <v>36248</v>
      </c>
      <c r="J2700" s="231">
        <f t="shared" ca="1" si="231"/>
        <v>23</v>
      </c>
      <c r="K2700" s="315" t="s">
        <v>24</v>
      </c>
      <c r="L2700" s="325" t="s">
        <v>24</v>
      </c>
      <c r="M2700" s="335" t="s">
        <v>24</v>
      </c>
      <c r="N2700" s="532">
        <v>43817</v>
      </c>
      <c r="O2700" s="1330" t="s">
        <v>24</v>
      </c>
      <c r="P2700" s="1314" t="s">
        <v>24</v>
      </c>
      <c r="Q2700" s="198" t="str">
        <f t="shared" si="232"/>
        <v>-</v>
      </c>
      <c r="R2700" s="181" t="str">
        <f t="shared" ca="1" si="233"/>
        <v>TIDAK MCU</v>
      </c>
      <c r="S2700" s="1319" t="s">
        <v>3466</v>
      </c>
      <c r="T2700" s="1330">
        <v>44649</v>
      </c>
      <c r="U2700" s="1329">
        <v>44649</v>
      </c>
      <c r="V2700" s="395" t="s">
        <v>24</v>
      </c>
      <c r="W2700" s="136" t="s">
        <v>24</v>
      </c>
      <c r="X2700" s="200"/>
      <c r="Y2700" s="201"/>
      <c r="Z2700" s="952"/>
      <c r="AA2700" s="1305" t="s">
        <v>589</v>
      </c>
      <c r="AB2700" s="1020" t="s">
        <v>24</v>
      </c>
      <c r="AC2700" s="360"/>
      <c r="AD2700" s="360"/>
      <c r="AE2700" s="360"/>
      <c r="AF2700" s="360"/>
      <c r="AG2700" s="375"/>
      <c r="AH2700" s="350"/>
      <c r="AI2700" s="244" t="str">
        <f t="shared" si="230"/>
        <v>DZ 85-</v>
      </c>
      <c r="AJ2700" s="1315">
        <f t="shared" si="234"/>
        <v>43817</v>
      </c>
      <c r="AK2700" s="451">
        <v>43815</v>
      </c>
      <c r="AL2700" s="670">
        <v>43818</v>
      </c>
      <c r="AM2700" s="230"/>
      <c r="AN2700" s="232"/>
      <c r="AO2700" s="232"/>
      <c r="AP2700" s="230"/>
      <c r="AQ2700" s="1231" t="s">
        <v>3094</v>
      </c>
      <c r="AR2700" s="230"/>
      <c r="AS2700" s="230"/>
      <c r="AT2700" s="230"/>
      <c r="AU2700" s="230"/>
      <c r="AV2700" s="177"/>
      <c r="AW2700" s="177"/>
      <c r="AX2700" s="177"/>
      <c r="AY2700" s="177"/>
      <c r="AZ2700" s="177"/>
    </row>
    <row r="2701" spans="2:60" ht="15.75" customHeight="1">
      <c r="B2701" s="1310">
        <v>2695</v>
      </c>
      <c r="C2701" s="751" t="s">
        <v>3443</v>
      </c>
      <c r="D2701" s="531" t="s">
        <v>230</v>
      </c>
      <c r="E2701" s="531" t="s">
        <v>222</v>
      </c>
      <c r="F2701" s="509" t="s">
        <v>24</v>
      </c>
      <c r="G2701" s="509" t="s">
        <v>131</v>
      </c>
      <c r="H2701" s="522" t="s">
        <v>24</v>
      </c>
      <c r="I2701" s="744">
        <v>33748</v>
      </c>
      <c r="J2701" s="1314">
        <f t="shared" ca="1" si="231"/>
        <v>30</v>
      </c>
      <c r="K2701" s="772" t="s">
        <v>493</v>
      </c>
      <c r="L2701" s="1858">
        <v>920532460110</v>
      </c>
      <c r="M2701" s="772">
        <v>45436</v>
      </c>
      <c r="N2701" s="532">
        <v>43841</v>
      </c>
      <c r="O2701" s="1330" t="s">
        <v>24</v>
      </c>
      <c r="P2701" s="1314" t="s">
        <v>24</v>
      </c>
      <c r="Q2701" s="198" t="str">
        <f t="shared" si="232"/>
        <v>-</v>
      </c>
      <c r="R2701" s="181" t="str">
        <f t="shared" ca="1" si="233"/>
        <v>TIDAK MCU</v>
      </c>
      <c r="S2701" s="1319" t="s">
        <v>3467</v>
      </c>
      <c r="T2701" s="1330">
        <v>44705</v>
      </c>
      <c r="U2701" s="1329">
        <v>44705</v>
      </c>
      <c r="V2701" s="1330" t="s">
        <v>24</v>
      </c>
      <c r="W2701" s="1311" t="s">
        <v>24</v>
      </c>
      <c r="X2701" s="200"/>
      <c r="Y2701" s="201"/>
      <c r="Z2701" s="202"/>
      <c r="AA2701" s="356" t="s">
        <v>590</v>
      </c>
      <c r="AB2701" s="360" t="s">
        <v>589</v>
      </c>
      <c r="AC2701" s="360"/>
      <c r="AD2701" s="360"/>
      <c r="AE2701" s="360"/>
      <c r="AF2701" s="360"/>
      <c r="AG2701" s="375"/>
      <c r="AH2701" s="350"/>
      <c r="AI2701" s="244" t="str">
        <f t="shared" si="230"/>
        <v>COMPACTOR DZ 85</v>
      </c>
      <c r="AJ2701" s="1315">
        <f t="shared" si="234"/>
        <v>43841</v>
      </c>
      <c r="AK2701" s="451">
        <v>43839</v>
      </c>
      <c r="AL2701" s="670">
        <v>43839</v>
      </c>
      <c r="AM2701" s="230"/>
      <c r="AN2701" s="232"/>
      <c r="AO2701" s="232"/>
      <c r="AP2701" s="230"/>
      <c r="AQ2701" s="1231" t="s">
        <v>3094</v>
      </c>
      <c r="AR2701" s="230"/>
      <c r="AS2701" s="230"/>
      <c r="AT2701" s="230"/>
      <c r="AU2701" s="230"/>
      <c r="AV2701" s="885"/>
      <c r="AW2701" s="885"/>
      <c r="AX2701" s="885"/>
      <c r="AY2701" s="885"/>
      <c r="AZ2701" s="885"/>
    </row>
    <row r="2702" spans="2:60" ht="15.75" customHeight="1">
      <c r="B2702" s="1310">
        <v>2696</v>
      </c>
      <c r="C2702" s="751" t="s">
        <v>963</v>
      </c>
      <c r="D2702" s="531" t="s">
        <v>230</v>
      </c>
      <c r="E2702" s="531" t="s">
        <v>222</v>
      </c>
      <c r="F2702" s="509" t="s">
        <v>24</v>
      </c>
      <c r="G2702" s="509" t="s">
        <v>131</v>
      </c>
      <c r="H2702" s="612" t="s">
        <v>3444</v>
      </c>
      <c r="I2702" s="744">
        <v>35506</v>
      </c>
      <c r="J2702" s="1314">
        <f t="shared" ca="1" si="231"/>
        <v>25</v>
      </c>
      <c r="K2702" s="772" t="s">
        <v>493</v>
      </c>
      <c r="L2702" s="1858">
        <v>950332460099</v>
      </c>
      <c r="M2702" s="772">
        <v>45002</v>
      </c>
      <c r="N2702" s="532">
        <v>43861</v>
      </c>
      <c r="O2702" s="1330" t="s">
        <v>24</v>
      </c>
      <c r="P2702" s="1314" t="s">
        <v>24</v>
      </c>
      <c r="Q2702" s="198" t="str">
        <f t="shared" si="232"/>
        <v>-</v>
      </c>
      <c r="R2702" s="181" t="str">
        <f t="shared" ca="1" si="233"/>
        <v>TIDAK MCU</v>
      </c>
      <c r="S2702" s="1319" t="s">
        <v>3468</v>
      </c>
      <c r="T2702" s="1313">
        <v>44272</v>
      </c>
      <c r="U2702" s="1329">
        <v>44272</v>
      </c>
      <c r="V2702" s="1313" t="s">
        <v>24</v>
      </c>
      <c r="W2702" s="1311" t="s">
        <v>24</v>
      </c>
      <c r="X2702" s="200"/>
      <c r="Y2702" s="201"/>
      <c r="Z2702" s="202"/>
      <c r="AA2702" s="356" t="s">
        <v>591</v>
      </c>
      <c r="AB2702" s="360" t="s">
        <v>24</v>
      </c>
      <c r="AC2702" s="360"/>
      <c r="AD2702" s="360"/>
      <c r="AE2702" s="360"/>
      <c r="AF2702" s="360"/>
      <c r="AG2702" s="375"/>
      <c r="AH2702" s="350"/>
      <c r="AI2702" s="244" t="str">
        <f t="shared" si="230"/>
        <v>PC 200-</v>
      </c>
      <c r="AJ2702" s="1315">
        <f t="shared" si="234"/>
        <v>43861</v>
      </c>
      <c r="AK2702" s="451">
        <v>43846</v>
      </c>
      <c r="AL2702" s="670">
        <v>43851</v>
      </c>
      <c r="AM2702" s="230"/>
      <c r="AN2702" s="232"/>
      <c r="AO2702" s="232"/>
      <c r="AP2702" s="230"/>
      <c r="AQ2702" s="1231" t="s">
        <v>3094</v>
      </c>
      <c r="AR2702" s="230"/>
      <c r="AS2702" s="230"/>
      <c r="AT2702" s="230"/>
      <c r="AU2702" s="230"/>
      <c r="AV2702" s="885"/>
      <c r="AW2702" s="885"/>
      <c r="AX2702" s="885"/>
      <c r="AY2702" s="885"/>
      <c r="AZ2702" s="177"/>
    </row>
    <row r="2703" spans="2:60" ht="15" customHeight="1">
      <c r="B2703" s="1310">
        <v>2697</v>
      </c>
      <c r="C2703" s="751" t="s">
        <v>3445</v>
      </c>
      <c r="D2703" s="531" t="s">
        <v>230</v>
      </c>
      <c r="E2703" s="531" t="s">
        <v>222</v>
      </c>
      <c r="F2703" s="509" t="s">
        <v>24</v>
      </c>
      <c r="G2703" s="509" t="s">
        <v>131</v>
      </c>
      <c r="H2703" s="740" t="s">
        <v>3446</v>
      </c>
      <c r="I2703" s="744">
        <v>33259</v>
      </c>
      <c r="J2703" s="1314">
        <f t="shared" ca="1" si="231"/>
        <v>31</v>
      </c>
      <c r="K2703" s="652" t="s">
        <v>493</v>
      </c>
      <c r="L2703" s="773">
        <v>910119310822</v>
      </c>
      <c r="M2703" s="652">
        <v>45312</v>
      </c>
      <c r="N2703" s="532">
        <v>43867</v>
      </c>
      <c r="O2703" s="1330" t="s">
        <v>24</v>
      </c>
      <c r="P2703" s="1314" t="s">
        <v>24</v>
      </c>
      <c r="Q2703" s="198" t="str">
        <f t="shared" si="232"/>
        <v>-</v>
      </c>
      <c r="R2703" s="181" t="str">
        <f t="shared" ca="1" si="233"/>
        <v>TIDAK MCU</v>
      </c>
      <c r="S2703" s="1319" t="s">
        <v>3469</v>
      </c>
      <c r="T2703" s="1330">
        <v>44217</v>
      </c>
      <c r="U2703" s="1329">
        <v>44217</v>
      </c>
      <c r="V2703" s="904" t="s">
        <v>24</v>
      </c>
      <c r="W2703" s="136" t="s">
        <v>24</v>
      </c>
      <c r="X2703" s="200"/>
      <c r="Y2703" s="201"/>
      <c r="Z2703" s="202"/>
      <c r="AA2703" s="356" t="s">
        <v>591</v>
      </c>
      <c r="AB2703" s="360" t="s">
        <v>24</v>
      </c>
      <c r="AC2703" s="360"/>
      <c r="AD2703" s="360"/>
      <c r="AE2703" s="360"/>
      <c r="AF2703" s="360"/>
      <c r="AG2703" s="375"/>
      <c r="AH2703" s="350"/>
      <c r="AI2703" s="244" t="str">
        <f t="shared" si="230"/>
        <v>PC 200-</v>
      </c>
      <c r="AJ2703" s="209">
        <f t="shared" si="234"/>
        <v>43867</v>
      </c>
      <c r="AK2703" s="451">
        <v>43860</v>
      </c>
      <c r="AL2703" s="670">
        <v>43865</v>
      </c>
      <c r="AM2703" s="230"/>
      <c r="AN2703" s="232"/>
      <c r="AO2703" s="232"/>
      <c r="AP2703" s="230"/>
      <c r="AQ2703" s="462" t="s">
        <v>3094</v>
      </c>
      <c r="AR2703" s="230"/>
      <c r="AS2703" s="230"/>
      <c r="AT2703" s="230"/>
      <c r="AU2703" s="230"/>
      <c r="AV2703" s="885"/>
      <c r="AW2703" s="885"/>
      <c r="AX2703" s="885"/>
      <c r="AY2703" s="885"/>
      <c r="AZ2703" s="177"/>
    </row>
    <row r="2704" spans="2:60" ht="15" customHeight="1">
      <c r="B2704" s="1310">
        <v>2698</v>
      </c>
      <c r="C2704" s="751" t="s">
        <v>3447</v>
      </c>
      <c r="D2704" s="531" t="s">
        <v>230</v>
      </c>
      <c r="E2704" s="531" t="s">
        <v>222</v>
      </c>
      <c r="F2704" s="509" t="s">
        <v>24</v>
      </c>
      <c r="G2704" s="509" t="s">
        <v>131</v>
      </c>
      <c r="H2704" s="740" t="s">
        <v>3448</v>
      </c>
      <c r="I2704" s="744">
        <v>33677</v>
      </c>
      <c r="J2704" s="231">
        <f t="shared" ca="1" si="231"/>
        <v>30</v>
      </c>
      <c r="K2704" s="652" t="s">
        <v>493</v>
      </c>
      <c r="L2704" s="773">
        <v>920317110533</v>
      </c>
      <c r="M2704" s="652">
        <v>44269</v>
      </c>
      <c r="N2704" s="532">
        <v>43867</v>
      </c>
      <c r="O2704" s="1330" t="s">
        <v>24</v>
      </c>
      <c r="P2704" s="1314" t="s">
        <v>24</v>
      </c>
      <c r="Q2704" s="198" t="str">
        <f t="shared" ref="Q2704:Q2732" si="235">IF(OR(O2704="-",O2704=""),"-",O2704+365)</f>
        <v>-</v>
      </c>
      <c r="R2704" s="181" t="str">
        <f t="shared" ca="1" si="233"/>
        <v>TIDAK MCU</v>
      </c>
      <c r="S2704" s="1319" t="s">
        <v>3469</v>
      </c>
      <c r="T2704" s="1330">
        <v>44269</v>
      </c>
      <c r="U2704" s="1329">
        <v>44269</v>
      </c>
      <c r="V2704" s="395" t="s">
        <v>24</v>
      </c>
      <c r="W2704" s="136" t="s">
        <v>24</v>
      </c>
      <c r="X2704" s="200"/>
      <c r="Y2704" s="201"/>
      <c r="Z2704" s="952"/>
      <c r="AA2704" s="1305" t="s">
        <v>591</v>
      </c>
      <c r="AB2704" s="1020" t="s">
        <v>590</v>
      </c>
      <c r="AC2704" s="360"/>
      <c r="AD2704" s="360"/>
      <c r="AE2704" s="360"/>
      <c r="AF2704" s="360"/>
      <c r="AG2704" s="375"/>
      <c r="AH2704" s="350"/>
      <c r="AI2704" s="244" t="str">
        <f t="shared" ref="AI2704:AI2767" si="236">+CONCATENATE(AA2704,AB2704,AC2704,AD2704,AE2704,AF2704,AG2704)</f>
        <v xml:space="preserve">PC 200COMPACTOR </v>
      </c>
      <c r="AJ2704" s="209">
        <f t="shared" si="234"/>
        <v>43867</v>
      </c>
      <c r="AK2704" s="451">
        <v>43860</v>
      </c>
      <c r="AL2704" s="670">
        <v>43865</v>
      </c>
      <c r="AM2704" s="230"/>
      <c r="AN2704" s="232"/>
      <c r="AO2704" s="232"/>
      <c r="AP2704" s="230"/>
      <c r="AQ2704" s="1231" t="s">
        <v>3094</v>
      </c>
      <c r="AR2704" s="230"/>
      <c r="AS2704" s="230"/>
      <c r="AT2704" s="230"/>
      <c r="AU2704" s="230"/>
      <c r="AV2704" s="177"/>
      <c r="AW2704" s="177"/>
      <c r="AX2704" s="177"/>
      <c r="AY2704" s="177"/>
      <c r="AZ2704" s="177"/>
    </row>
    <row r="2705" spans="1:60" ht="15" customHeight="1">
      <c r="B2705" s="1310">
        <v>2699</v>
      </c>
      <c r="C2705" s="765" t="s">
        <v>3449</v>
      </c>
      <c r="D2705" s="557" t="s">
        <v>230</v>
      </c>
      <c r="E2705" s="531" t="s">
        <v>222</v>
      </c>
      <c r="F2705" s="509" t="s">
        <v>24</v>
      </c>
      <c r="G2705" s="509" t="s">
        <v>131</v>
      </c>
      <c r="H2705" s="740" t="s">
        <v>3450</v>
      </c>
      <c r="I2705" s="744">
        <v>30839</v>
      </c>
      <c r="J2705" s="903">
        <f t="shared" ca="1" si="231"/>
        <v>38</v>
      </c>
      <c r="K2705" s="652" t="s">
        <v>493</v>
      </c>
      <c r="L2705" s="667">
        <v>840608310107</v>
      </c>
      <c r="M2705" s="652">
        <v>44718</v>
      </c>
      <c r="N2705" s="532">
        <v>43660</v>
      </c>
      <c r="O2705" s="1330" t="s">
        <v>24</v>
      </c>
      <c r="P2705" s="1314" t="s">
        <v>24</v>
      </c>
      <c r="Q2705" s="198" t="str">
        <f t="shared" si="235"/>
        <v>-</v>
      </c>
      <c r="R2705" s="181" t="str">
        <f t="shared" ca="1" si="233"/>
        <v>TIDAK MCU</v>
      </c>
      <c r="S2705" s="1319" t="s">
        <v>3470</v>
      </c>
      <c r="T2705" s="1330">
        <v>44353</v>
      </c>
      <c r="U2705" s="1329">
        <v>44353</v>
      </c>
      <c r="V2705" s="904" t="s">
        <v>24</v>
      </c>
      <c r="W2705" s="136" t="s">
        <v>24</v>
      </c>
      <c r="X2705" s="200"/>
      <c r="Y2705" s="201"/>
      <c r="Z2705" s="202"/>
      <c r="AA2705" s="357" t="s">
        <v>1086</v>
      </c>
      <c r="AB2705" s="365" t="s">
        <v>587</v>
      </c>
      <c r="AC2705" s="360"/>
      <c r="AD2705" s="360"/>
      <c r="AE2705" s="360"/>
      <c r="AF2705" s="360"/>
      <c r="AG2705" s="375"/>
      <c r="AH2705" s="350"/>
      <c r="AI2705" s="244" t="str">
        <f t="shared" si="236"/>
        <v>HINO 260 JD/TILV, ELF</v>
      </c>
      <c r="AJ2705" s="209">
        <f t="shared" si="234"/>
        <v>43660</v>
      </c>
      <c r="AK2705" s="472">
        <v>44007</v>
      </c>
      <c r="AL2705" s="670">
        <v>44007</v>
      </c>
      <c r="AM2705" s="230"/>
      <c r="AN2705" s="232"/>
      <c r="AO2705" s="232"/>
      <c r="AP2705" s="230" t="s">
        <v>12489</v>
      </c>
      <c r="AQ2705" s="1231" t="s">
        <v>3094</v>
      </c>
      <c r="AR2705" s="230"/>
      <c r="AS2705" s="230"/>
      <c r="AT2705" s="230"/>
      <c r="AU2705" s="230"/>
      <c r="AV2705" s="885"/>
      <c r="AW2705" s="885"/>
      <c r="AX2705" s="885"/>
      <c r="AY2705" s="885"/>
      <c r="AZ2705" s="177"/>
    </row>
    <row r="2706" spans="1:60" ht="15" customHeight="1">
      <c r="B2706" s="1310">
        <v>2700</v>
      </c>
      <c r="C2706" s="765" t="s">
        <v>3451</v>
      </c>
      <c r="D2706" s="531" t="s">
        <v>230</v>
      </c>
      <c r="E2706" s="531" t="s">
        <v>222</v>
      </c>
      <c r="F2706" s="509" t="s">
        <v>24</v>
      </c>
      <c r="G2706" s="509" t="s">
        <v>131</v>
      </c>
      <c r="H2706" s="740" t="s">
        <v>3452</v>
      </c>
      <c r="I2706" s="744">
        <v>30818</v>
      </c>
      <c r="J2706" s="1314">
        <f t="shared" ca="1" si="231"/>
        <v>38</v>
      </c>
      <c r="K2706" s="652" t="s">
        <v>493</v>
      </c>
      <c r="L2706" s="667">
        <v>840532460136</v>
      </c>
      <c r="M2706" s="652">
        <v>44697</v>
      </c>
      <c r="N2706" s="532">
        <v>43660</v>
      </c>
      <c r="O2706" s="1330" t="s">
        <v>24</v>
      </c>
      <c r="P2706" s="1314" t="s">
        <v>24</v>
      </c>
      <c r="Q2706" s="198" t="str">
        <f t="shared" si="235"/>
        <v>-</v>
      </c>
      <c r="R2706" s="181" t="str">
        <f t="shared" ca="1" si="233"/>
        <v>TIDAK MCU</v>
      </c>
      <c r="S2706" s="1319" t="s">
        <v>3471</v>
      </c>
      <c r="T2706" s="1330">
        <v>44332</v>
      </c>
      <c r="U2706" s="1329">
        <v>44332</v>
      </c>
      <c r="V2706" s="1313" t="s">
        <v>24</v>
      </c>
      <c r="W2706" s="1311" t="s">
        <v>24</v>
      </c>
      <c r="X2706" s="200"/>
      <c r="Y2706" s="201"/>
      <c r="Z2706" s="202"/>
      <c r="AA2706" s="356" t="s">
        <v>1086</v>
      </c>
      <c r="AB2706" s="360" t="s">
        <v>24</v>
      </c>
      <c r="AC2706" s="360"/>
      <c r="AD2706" s="360"/>
      <c r="AE2706" s="360"/>
      <c r="AF2706" s="360"/>
      <c r="AG2706" s="375"/>
      <c r="AH2706" s="350"/>
      <c r="AI2706" s="244" t="str">
        <f t="shared" si="236"/>
        <v>HINO 260 JD/TI-</v>
      </c>
      <c r="AJ2706" s="1315">
        <f t="shared" si="234"/>
        <v>43660</v>
      </c>
      <c r="AK2706" s="530">
        <v>43656</v>
      </c>
      <c r="AL2706" s="614">
        <v>43657</v>
      </c>
      <c r="AM2706" s="230"/>
      <c r="AN2706" s="232"/>
      <c r="AO2706" s="232"/>
      <c r="AP2706" s="230"/>
      <c r="AQ2706" s="462" t="s">
        <v>3094</v>
      </c>
      <c r="AR2706" s="230"/>
      <c r="AS2706" s="230"/>
      <c r="AT2706" s="230"/>
      <c r="AU2706" s="230"/>
      <c r="AV2706" s="885"/>
      <c r="AW2706" s="885"/>
      <c r="AX2706" s="885"/>
      <c r="AY2706" s="885"/>
      <c r="AZ2706" s="458"/>
      <c r="BA2706" s="2186"/>
      <c r="BB2706" s="2186"/>
      <c r="BC2706" s="2186"/>
      <c r="BD2706" s="2186"/>
      <c r="BE2706" s="2186"/>
      <c r="BF2706" s="2186"/>
      <c r="BG2706" s="2186"/>
      <c r="BH2706" s="2186"/>
    </row>
    <row r="2707" spans="1:60" ht="15" customHeight="1">
      <c r="B2707" s="1310">
        <v>2701</v>
      </c>
      <c r="C2707" s="765" t="s">
        <v>3104</v>
      </c>
      <c r="D2707" s="557" t="s">
        <v>3105</v>
      </c>
      <c r="E2707" s="531" t="s">
        <v>222</v>
      </c>
      <c r="F2707" s="509" t="s">
        <v>3106</v>
      </c>
      <c r="G2707" s="509" t="s">
        <v>136</v>
      </c>
      <c r="H2707" s="740" t="s">
        <v>3107</v>
      </c>
      <c r="I2707" s="442">
        <v>33881</v>
      </c>
      <c r="J2707" s="1314">
        <f t="shared" ca="1" si="231"/>
        <v>29</v>
      </c>
      <c r="K2707" s="652" t="s">
        <v>83</v>
      </c>
      <c r="L2707" s="667">
        <v>921018151464</v>
      </c>
      <c r="M2707" s="652">
        <v>45956</v>
      </c>
      <c r="N2707" s="579">
        <v>42844</v>
      </c>
      <c r="O2707" s="1330" t="s">
        <v>24</v>
      </c>
      <c r="P2707" s="1314" t="s">
        <v>24</v>
      </c>
      <c r="Q2707" s="198" t="str">
        <f t="shared" si="235"/>
        <v>-</v>
      </c>
      <c r="R2707" s="181" t="str">
        <f t="shared" ca="1" si="233"/>
        <v>TIDAK MCU</v>
      </c>
      <c r="S2707" s="1319" t="s">
        <v>3345</v>
      </c>
      <c r="T2707" s="1330">
        <v>44473</v>
      </c>
      <c r="U2707" s="1329">
        <v>44473</v>
      </c>
      <c r="V2707" s="904" t="s">
        <v>24</v>
      </c>
      <c r="W2707" s="136" t="s">
        <v>24</v>
      </c>
      <c r="X2707" s="200"/>
      <c r="Y2707" s="201"/>
      <c r="Z2707" s="202"/>
      <c r="AA2707" s="356" t="s">
        <v>100</v>
      </c>
      <c r="AB2707" s="360" t="s">
        <v>24</v>
      </c>
      <c r="AC2707" s="360"/>
      <c r="AD2707" s="360"/>
      <c r="AE2707" s="360"/>
      <c r="AF2707" s="360"/>
      <c r="AG2707" s="375"/>
      <c r="AH2707" s="1239"/>
      <c r="AI2707" s="244" t="str">
        <f t="shared" si="236"/>
        <v>LIGHT VEHICLE-</v>
      </c>
      <c r="AJ2707" s="209">
        <f t="shared" si="234"/>
        <v>42844</v>
      </c>
      <c r="AK2707" s="1314" t="s">
        <v>24</v>
      </c>
      <c r="AL2707" s="1185">
        <v>42844</v>
      </c>
      <c r="AM2707" s="230"/>
      <c r="AN2707" s="232"/>
      <c r="AO2707" s="232"/>
      <c r="AP2707" s="230"/>
      <c r="AQ2707" s="180" t="s">
        <v>3094</v>
      </c>
      <c r="AR2707" s="230"/>
      <c r="AS2707" s="230"/>
      <c r="AT2707" s="230"/>
      <c r="AU2707" s="230"/>
      <c r="AZ2707" s="177"/>
    </row>
    <row r="2708" spans="1:60" ht="15" customHeight="1">
      <c r="B2708" s="1310">
        <v>2702</v>
      </c>
      <c r="C2708" s="765" t="s">
        <v>3108</v>
      </c>
      <c r="D2708" s="361" t="s">
        <v>221</v>
      </c>
      <c r="E2708" s="531" t="s">
        <v>222</v>
      </c>
      <c r="F2708" s="509" t="s">
        <v>3109</v>
      </c>
      <c r="G2708" s="509" t="s">
        <v>136</v>
      </c>
      <c r="H2708" s="612" t="s">
        <v>3110</v>
      </c>
      <c r="I2708" s="442">
        <v>33097</v>
      </c>
      <c r="J2708" s="1314">
        <f t="shared" ca="1" si="231"/>
        <v>31</v>
      </c>
      <c r="K2708" s="176" t="s">
        <v>24</v>
      </c>
      <c r="L2708" s="170" t="s">
        <v>24</v>
      </c>
      <c r="M2708" s="173" t="s">
        <v>24</v>
      </c>
      <c r="N2708" s="579" t="s">
        <v>24</v>
      </c>
      <c r="O2708" s="1330" t="s">
        <v>24</v>
      </c>
      <c r="P2708" s="1314" t="s">
        <v>24</v>
      </c>
      <c r="Q2708" s="198" t="str">
        <f t="shared" si="235"/>
        <v>-</v>
      </c>
      <c r="R2708" s="181" t="str">
        <f t="shared" ca="1" si="233"/>
        <v>TIDAK MCU</v>
      </c>
      <c r="S2708" s="1319" t="s">
        <v>24</v>
      </c>
      <c r="T2708" s="1330">
        <v>44420</v>
      </c>
      <c r="U2708" s="1329" t="s">
        <v>99</v>
      </c>
      <c r="V2708" s="1330" t="s">
        <v>24</v>
      </c>
      <c r="W2708" s="1311" t="s">
        <v>24</v>
      </c>
      <c r="X2708" s="200"/>
      <c r="Y2708" s="201"/>
      <c r="Z2708" s="202"/>
      <c r="AA2708" s="356" t="s">
        <v>24</v>
      </c>
      <c r="AB2708" s="360" t="s">
        <v>24</v>
      </c>
      <c r="AC2708" s="360"/>
      <c r="AD2708" s="360"/>
      <c r="AE2708" s="360"/>
      <c r="AF2708" s="360"/>
      <c r="AG2708" s="375"/>
      <c r="AH2708" s="350"/>
      <c r="AI2708" s="244" t="str">
        <f t="shared" si="236"/>
        <v>--</v>
      </c>
      <c r="AJ2708" s="209" t="str">
        <f t="shared" si="234"/>
        <v>-</v>
      </c>
      <c r="AK2708" s="1330" t="s">
        <v>24</v>
      </c>
      <c r="AL2708" s="670" t="s">
        <v>24</v>
      </c>
      <c r="AM2708" s="230"/>
      <c r="AN2708" s="232"/>
      <c r="AO2708" s="232"/>
      <c r="AP2708" s="230"/>
      <c r="AQ2708" s="180"/>
      <c r="AR2708" s="230"/>
      <c r="AS2708" s="230"/>
      <c r="AT2708" s="230"/>
      <c r="AU2708" s="230"/>
      <c r="AV2708" s="885"/>
      <c r="AW2708" s="885"/>
      <c r="AX2708" s="885"/>
      <c r="AY2708" s="885"/>
      <c r="AZ2708" s="177"/>
    </row>
    <row r="2709" spans="1:60" ht="15" customHeight="1">
      <c r="B2709" s="1310">
        <v>2703</v>
      </c>
      <c r="C2709" s="548" t="s">
        <v>3111</v>
      </c>
      <c r="D2709" s="557" t="s">
        <v>230</v>
      </c>
      <c r="E2709" s="557" t="s">
        <v>222</v>
      </c>
      <c r="F2709" s="509" t="s">
        <v>3112</v>
      </c>
      <c r="G2709" s="509" t="s">
        <v>136</v>
      </c>
      <c r="H2709" s="612" t="s">
        <v>3113</v>
      </c>
      <c r="I2709" s="442">
        <v>32310</v>
      </c>
      <c r="J2709" s="1314">
        <f t="shared" ca="1" si="231"/>
        <v>34</v>
      </c>
      <c r="K2709" s="652" t="s">
        <v>494</v>
      </c>
      <c r="L2709" s="667">
        <v>880619310517</v>
      </c>
      <c r="M2709" s="771">
        <v>45093</v>
      </c>
      <c r="N2709" s="579">
        <v>43498</v>
      </c>
      <c r="O2709" s="1330">
        <v>43845</v>
      </c>
      <c r="P2709" s="1314" t="s">
        <v>498</v>
      </c>
      <c r="Q2709" s="198">
        <f t="shared" si="235"/>
        <v>44210</v>
      </c>
      <c r="R2709" s="181" t="str">
        <f t="shared" ca="1" si="233"/>
        <v>EXPIRED</v>
      </c>
      <c r="S2709" s="1319" t="s">
        <v>3346</v>
      </c>
      <c r="T2709" s="1330">
        <v>44363</v>
      </c>
      <c r="U2709" s="1329">
        <v>44363</v>
      </c>
      <c r="V2709" s="904" t="s">
        <v>24</v>
      </c>
      <c r="W2709" s="136" t="s">
        <v>24</v>
      </c>
      <c r="X2709" s="200"/>
      <c r="Y2709" s="201"/>
      <c r="Z2709" s="202"/>
      <c r="AA2709" s="356" t="s">
        <v>1086</v>
      </c>
      <c r="AB2709" s="360" t="s">
        <v>3409</v>
      </c>
      <c r="AC2709" s="360" t="s">
        <v>24</v>
      </c>
      <c r="AD2709" s="360"/>
      <c r="AE2709" s="360"/>
      <c r="AF2709" s="360"/>
      <c r="AG2709" s="375"/>
      <c r="AH2709" s="350"/>
      <c r="AI2709" s="244" t="str">
        <f t="shared" si="236"/>
        <v>HINO 260 JD/TIMERCY 4843-</v>
      </c>
      <c r="AJ2709" s="1307">
        <f t="shared" si="234"/>
        <v>43498</v>
      </c>
      <c r="AK2709" s="530">
        <v>43982</v>
      </c>
      <c r="AL2709" s="679">
        <v>43498</v>
      </c>
      <c r="AM2709" s="230"/>
      <c r="AN2709" s="232"/>
      <c r="AO2709" s="232"/>
      <c r="AP2709" s="230" t="s">
        <v>3409</v>
      </c>
      <c r="AQ2709" s="1231" t="s">
        <v>3094</v>
      </c>
      <c r="AR2709" s="230"/>
      <c r="AS2709" s="230"/>
      <c r="AT2709" s="230"/>
      <c r="AU2709" s="230"/>
      <c r="AV2709" s="885"/>
      <c r="AW2709" s="885"/>
      <c r="AX2709" s="885"/>
      <c r="AY2709" s="885"/>
      <c r="AZ2709" s="177"/>
    </row>
    <row r="2710" spans="1:60" ht="15" customHeight="1">
      <c r="B2710" s="1310">
        <v>2704</v>
      </c>
      <c r="C2710" s="548" t="s">
        <v>3114</v>
      </c>
      <c r="D2710" s="557" t="s">
        <v>337</v>
      </c>
      <c r="E2710" s="531" t="s">
        <v>222</v>
      </c>
      <c r="F2710" s="509" t="s">
        <v>3115</v>
      </c>
      <c r="G2710" s="509" t="s">
        <v>136</v>
      </c>
      <c r="H2710" s="612" t="s">
        <v>3116</v>
      </c>
      <c r="I2710" s="442">
        <v>30206</v>
      </c>
      <c r="J2710" s="1314">
        <f t="shared" ca="1" si="231"/>
        <v>40</v>
      </c>
      <c r="K2710" s="176" t="s">
        <v>24</v>
      </c>
      <c r="L2710" s="170" t="s">
        <v>24</v>
      </c>
      <c r="M2710" s="173" t="s">
        <v>24</v>
      </c>
      <c r="N2710" s="579" t="s">
        <v>24</v>
      </c>
      <c r="O2710" s="1330" t="s">
        <v>24</v>
      </c>
      <c r="P2710" s="1314" t="s">
        <v>24</v>
      </c>
      <c r="Q2710" s="198" t="str">
        <f t="shared" si="235"/>
        <v>-</v>
      </c>
      <c r="R2710" s="181" t="str">
        <f t="shared" ca="1" si="233"/>
        <v>TIDAK MCU</v>
      </c>
      <c r="S2710" s="1319" t="s">
        <v>24</v>
      </c>
      <c r="T2710" s="1330">
        <v>44451</v>
      </c>
      <c r="U2710" s="1329" t="s">
        <v>24</v>
      </c>
      <c r="V2710" s="904" t="s">
        <v>24</v>
      </c>
      <c r="W2710" s="136" t="s">
        <v>24</v>
      </c>
      <c r="X2710" s="200"/>
      <c r="Y2710" s="201"/>
      <c r="Z2710" s="202"/>
      <c r="AA2710" s="469" t="s">
        <v>24</v>
      </c>
      <c r="AB2710" s="360"/>
      <c r="AC2710" s="360"/>
      <c r="AD2710" s="360"/>
      <c r="AE2710" s="360"/>
      <c r="AF2710" s="360"/>
      <c r="AG2710" s="375"/>
      <c r="AH2710" s="350"/>
      <c r="AI2710" s="244" t="str">
        <f t="shared" si="236"/>
        <v>-</v>
      </c>
      <c r="AJ2710" s="1307" t="str">
        <f t="shared" si="234"/>
        <v>-</v>
      </c>
      <c r="AK2710" s="217" t="s">
        <v>24</v>
      </c>
      <c r="AL2710" s="614" t="s">
        <v>24</v>
      </c>
      <c r="AM2710" s="230"/>
      <c r="AN2710" s="232"/>
      <c r="AO2710" s="232"/>
      <c r="AP2710" s="230"/>
      <c r="AQ2710" s="1231" t="s">
        <v>3094</v>
      </c>
      <c r="AR2710" s="230"/>
      <c r="AS2710" s="230"/>
      <c r="AT2710" s="230"/>
      <c r="AU2710" s="230"/>
      <c r="AV2710" s="177"/>
      <c r="AW2710" s="177"/>
      <c r="AX2710" s="177"/>
      <c r="AY2710" s="177"/>
      <c r="AZ2710" s="885"/>
    </row>
    <row r="2711" spans="1:60" ht="15" customHeight="1">
      <c r="B2711" s="1310">
        <v>2705</v>
      </c>
      <c r="C2711" s="765" t="s">
        <v>3117</v>
      </c>
      <c r="D2711" s="557" t="s">
        <v>234</v>
      </c>
      <c r="E2711" s="557" t="s">
        <v>222</v>
      </c>
      <c r="F2711" s="509" t="s">
        <v>3118</v>
      </c>
      <c r="G2711" s="509" t="s">
        <v>136</v>
      </c>
      <c r="H2711" s="740" t="s">
        <v>3119</v>
      </c>
      <c r="I2711" s="442">
        <v>26768</v>
      </c>
      <c r="J2711" s="1314">
        <f t="shared" ca="1" si="231"/>
        <v>49</v>
      </c>
      <c r="K2711" s="602" t="s">
        <v>493</v>
      </c>
      <c r="L2711" s="667">
        <v>730417180560</v>
      </c>
      <c r="M2711" s="771">
        <v>44300</v>
      </c>
      <c r="N2711" s="579">
        <v>43475</v>
      </c>
      <c r="O2711" s="1330">
        <v>43845</v>
      </c>
      <c r="P2711" s="1314" t="s">
        <v>24</v>
      </c>
      <c r="Q2711" s="198">
        <f t="shared" si="235"/>
        <v>44210</v>
      </c>
      <c r="R2711" s="181" t="str">
        <f t="shared" ca="1" si="233"/>
        <v>EXPIRED</v>
      </c>
      <c r="S2711" s="1319" t="s">
        <v>3347</v>
      </c>
      <c r="T2711" s="1330">
        <v>44300</v>
      </c>
      <c r="U2711" s="1329">
        <v>44300</v>
      </c>
      <c r="V2711" s="904" t="s">
        <v>24</v>
      </c>
      <c r="W2711" s="1311" t="s">
        <v>24</v>
      </c>
      <c r="X2711" s="200"/>
      <c r="Y2711" s="201"/>
      <c r="Z2711" s="202"/>
      <c r="AA2711" s="357" t="s">
        <v>100</v>
      </c>
      <c r="AB2711" s="363" t="s">
        <v>1086</v>
      </c>
      <c r="AC2711" s="360" t="s">
        <v>5153</v>
      </c>
      <c r="AD2711" s="360"/>
      <c r="AE2711" s="360"/>
      <c r="AF2711" s="360"/>
      <c r="AG2711" s="375"/>
      <c r="AH2711" s="350"/>
      <c r="AI2711" s="244" t="str">
        <f t="shared" si="236"/>
        <v>LIGHT VEHICLEHINO 260 JD/TIBUS</v>
      </c>
      <c r="AJ2711" s="209">
        <f t="shared" si="234"/>
        <v>43475</v>
      </c>
      <c r="AK2711" s="232" t="s">
        <v>24</v>
      </c>
      <c r="AL2711" s="679">
        <v>43475</v>
      </c>
      <c r="AM2711" s="230"/>
      <c r="AN2711" s="232"/>
      <c r="AO2711" s="232"/>
      <c r="AP2711" s="230"/>
      <c r="AQ2711" s="1231" t="s">
        <v>3094</v>
      </c>
      <c r="AR2711" s="230"/>
      <c r="AS2711" s="230"/>
      <c r="AT2711" s="230"/>
      <c r="AU2711" s="230"/>
      <c r="AV2711" s="885"/>
      <c r="AW2711" s="885"/>
      <c r="AX2711" s="885"/>
      <c r="AY2711" s="885"/>
      <c r="AZ2711" s="177"/>
    </row>
    <row r="2712" spans="1:60" ht="15" customHeight="1">
      <c r="B2712" s="1310">
        <v>2706</v>
      </c>
      <c r="C2712" s="765" t="s">
        <v>3120</v>
      </c>
      <c r="D2712" s="557" t="s">
        <v>221</v>
      </c>
      <c r="E2712" s="531" t="s">
        <v>222</v>
      </c>
      <c r="F2712" s="509" t="s">
        <v>3121</v>
      </c>
      <c r="G2712" s="509" t="s">
        <v>136</v>
      </c>
      <c r="H2712" s="740" t="s">
        <v>3122</v>
      </c>
      <c r="I2712" s="744">
        <v>35600</v>
      </c>
      <c r="J2712" s="1314">
        <f t="shared" ca="1" si="231"/>
        <v>24</v>
      </c>
      <c r="K2712" s="176" t="s">
        <v>24</v>
      </c>
      <c r="L2712" s="170" t="s">
        <v>24</v>
      </c>
      <c r="M2712" s="173" t="s">
        <v>24</v>
      </c>
      <c r="N2712" s="579">
        <v>43531</v>
      </c>
      <c r="O2712" s="1330">
        <v>43898</v>
      </c>
      <c r="P2712" s="1314" t="s">
        <v>1458</v>
      </c>
      <c r="Q2712" s="198">
        <f t="shared" si="235"/>
        <v>44263</v>
      </c>
      <c r="R2712" s="181" t="str">
        <f t="shared" ca="1" si="233"/>
        <v>EXPIRED</v>
      </c>
      <c r="S2712" s="1319" t="s">
        <v>24</v>
      </c>
      <c r="T2712" s="1330">
        <v>44366</v>
      </c>
      <c r="U2712" s="1329" t="s">
        <v>24</v>
      </c>
      <c r="V2712" s="1330" t="s">
        <v>24</v>
      </c>
      <c r="W2712" s="136" t="s">
        <v>24</v>
      </c>
      <c r="X2712" s="200"/>
      <c r="Y2712" s="201"/>
      <c r="Z2712" s="202"/>
      <c r="AA2712" s="356" t="s">
        <v>24</v>
      </c>
      <c r="AB2712" s="360" t="s">
        <v>24</v>
      </c>
      <c r="AC2712" s="360"/>
      <c r="AD2712" s="360"/>
      <c r="AE2712" s="360"/>
      <c r="AF2712" s="360"/>
      <c r="AG2712" s="375"/>
      <c r="AH2712" s="350"/>
      <c r="AI2712" s="244" t="str">
        <f t="shared" si="236"/>
        <v>--</v>
      </c>
      <c r="AJ2712" s="209">
        <f t="shared" si="234"/>
        <v>43531</v>
      </c>
      <c r="AK2712" s="1330" t="s">
        <v>24</v>
      </c>
      <c r="AL2712" s="670" t="s">
        <v>24</v>
      </c>
      <c r="AM2712" s="230"/>
      <c r="AN2712" s="232"/>
      <c r="AO2712" s="232"/>
      <c r="AP2712" s="230"/>
      <c r="AQ2712" s="1231" t="s">
        <v>3094</v>
      </c>
      <c r="AR2712" s="230"/>
      <c r="AS2712" s="230"/>
      <c r="AT2712" s="230"/>
      <c r="AU2712" s="230"/>
      <c r="AV2712" s="177"/>
      <c r="AW2712" s="177"/>
      <c r="AX2712" s="177"/>
      <c r="AY2712" s="177"/>
      <c r="AZ2712" s="177"/>
    </row>
    <row r="2713" spans="1:60" ht="15" customHeight="1">
      <c r="B2713" s="1310">
        <v>2707</v>
      </c>
      <c r="C2713" s="765" t="s">
        <v>3123</v>
      </c>
      <c r="D2713" s="361" t="s">
        <v>230</v>
      </c>
      <c r="E2713" s="531" t="s">
        <v>222</v>
      </c>
      <c r="F2713" s="1319" t="s">
        <v>3124</v>
      </c>
      <c r="G2713" s="509" t="s">
        <v>136</v>
      </c>
      <c r="H2713" s="1654" t="s">
        <v>3125</v>
      </c>
      <c r="I2713" s="594">
        <v>30310</v>
      </c>
      <c r="J2713" s="1314">
        <f t="shared" ca="1" si="231"/>
        <v>39</v>
      </c>
      <c r="K2713" s="775" t="s">
        <v>494</v>
      </c>
      <c r="L2713" s="732">
        <v>17231812006557</v>
      </c>
      <c r="M2713" s="775">
        <v>45272</v>
      </c>
      <c r="N2713" s="579">
        <v>42671</v>
      </c>
      <c r="O2713" s="1330" t="s">
        <v>24</v>
      </c>
      <c r="P2713" s="1314" t="s">
        <v>24</v>
      </c>
      <c r="Q2713" s="198" t="str">
        <f t="shared" si="235"/>
        <v>-</v>
      </c>
      <c r="R2713" s="181" t="str">
        <f t="shared" ca="1" si="233"/>
        <v>TIDAK MCU</v>
      </c>
      <c r="S2713" s="1319" t="s">
        <v>3348</v>
      </c>
      <c r="T2713" s="1330">
        <v>44555</v>
      </c>
      <c r="U2713" s="1329">
        <v>44555</v>
      </c>
      <c r="V2713" s="395" t="s">
        <v>24</v>
      </c>
      <c r="W2713" s="1311" t="s">
        <v>24</v>
      </c>
      <c r="X2713" s="200"/>
      <c r="Y2713" s="201"/>
      <c r="Z2713" s="202"/>
      <c r="AA2713" s="356" t="s">
        <v>1086</v>
      </c>
      <c r="AB2713" s="360" t="s">
        <v>24</v>
      </c>
      <c r="AC2713" s="360"/>
      <c r="AD2713" s="360"/>
      <c r="AE2713" s="360"/>
      <c r="AF2713" s="360"/>
      <c r="AG2713" s="375"/>
      <c r="AH2713" s="350"/>
      <c r="AI2713" s="244" t="str">
        <f t="shared" si="236"/>
        <v>HINO 260 JD/TI-</v>
      </c>
      <c r="AJ2713" s="1307">
        <f t="shared" si="234"/>
        <v>42671</v>
      </c>
      <c r="AK2713" s="232" t="s">
        <v>24</v>
      </c>
      <c r="AL2713" s="679">
        <v>42671</v>
      </c>
      <c r="AM2713" s="230"/>
      <c r="AN2713" s="232"/>
      <c r="AO2713" s="232"/>
      <c r="AP2713" s="230"/>
      <c r="AQ2713" s="180"/>
      <c r="AR2713" s="230"/>
      <c r="AS2713" s="230"/>
      <c r="AT2713" s="230"/>
      <c r="AU2713" s="230"/>
      <c r="AV2713" s="177"/>
      <c r="AW2713" s="177"/>
      <c r="AX2713" s="177"/>
      <c r="AY2713" s="177"/>
      <c r="AZ2713" s="177"/>
    </row>
    <row r="2714" spans="1:60" ht="15" customHeight="1">
      <c r="B2714" s="1310">
        <v>2708</v>
      </c>
      <c r="C2714" s="751" t="s">
        <v>3126</v>
      </c>
      <c r="D2714" s="557" t="s">
        <v>221</v>
      </c>
      <c r="E2714" s="531" t="s">
        <v>222</v>
      </c>
      <c r="F2714" s="509" t="s">
        <v>3127</v>
      </c>
      <c r="G2714" s="509" t="s">
        <v>136</v>
      </c>
      <c r="H2714" s="612" t="s">
        <v>3128</v>
      </c>
      <c r="I2714" s="744">
        <v>30234</v>
      </c>
      <c r="J2714" s="1314">
        <f t="shared" ca="1" si="231"/>
        <v>39</v>
      </c>
      <c r="K2714" s="176" t="s">
        <v>24</v>
      </c>
      <c r="L2714" s="170" t="s">
        <v>24</v>
      </c>
      <c r="M2714" s="173" t="s">
        <v>24</v>
      </c>
      <c r="N2714" s="579">
        <v>43531</v>
      </c>
      <c r="O2714" s="1330">
        <v>43898</v>
      </c>
      <c r="P2714" s="1314" t="s">
        <v>1458</v>
      </c>
      <c r="Q2714" s="198">
        <f t="shared" si="235"/>
        <v>44263</v>
      </c>
      <c r="R2714" s="181" t="str">
        <f t="shared" ca="1" si="233"/>
        <v>EXPIRED</v>
      </c>
      <c r="S2714" s="1319" t="s">
        <v>24</v>
      </c>
      <c r="T2714" s="1330">
        <v>44479</v>
      </c>
      <c r="U2714" s="1329" t="s">
        <v>99</v>
      </c>
      <c r="V2714" s="904" t="s">
        <v>24</v>
      </c>
      <c r="W2714" s="1311" t="s">
        <v>24</v>
      </c>
      <c r="X2714" s="200"/>
      <c r="Y2714" s="201"/>
      <c r="Z2714" s="202"/>
      <c r="AA2714" s="356" t="s">
        <v>24</v>
      </c>
      <c r="AB2714" s="360" t="s">
        <v>24</v>
      </c>
      <c r="AC2714" s="360"/>
      <c r="AD2714" s="360"/>
      <c r="AE2714" s="360"/>
      <c r="AF2714" s="360"/>
      <c r="AG2714" s="375"/>
      <c r="AH2714" s="350"/>
      <c r="AI2714" s="244" t="str">
        <f t="shared" si="236"/>
        <v>--</v>
      </c>
      <c r="AJ2714" s="1307">
        <f t="shared" si="234"/>
        <v>43531</v>
      </c>
      <c r="AK2714" s="1330" t="s">
        <v>24</v>
      </c>
      <c r="AL2714" s="670" t="s">
        <v>24</v>
      </c>
      <c r="AM2714" s="230"/>
      <c r="AN2714" s="232"/>
      <c r="AO2714" s="232"/>
      <c r="AP2714" s="230"/>
      <c r="AQ2714" s="1231" t="s">
        <v>3094</v>
      </c>
      <c r="AR2714" s="230"/>
      <c r="AS2714" s="230"/>
      <c r="AT2714" s="230"/>
      <c r="AU2714" s="230"/>
      <c r="AV2714" s="885"/>
      <c r="AW2714" s="885"/>
      <c r="AX2714" s="885"/>
      <c r="AY2714" s="885"/>
      <c r="AZ2714" s="177"/>
    </row>
    <row r="2715" spans="1:60" ht="15" customHeight="1">
      <c r="B2715" s="1310">
        <v>2709</v>
      </c>
      <c r="C2715" s="765" t="s">
        <v>3129</v>
      </c>
      <c r="D2715" s="531" t="s">
        <v>221</v>
      </c>
      <c r="E2715" s="531" t="s">
        <v>222</v>
      </c>
      <c r="F2715" s="509" t="s">
        <v>3130</v>
      </c>
      <c r="G2715" s="509" t="s">
        <v>136</v>
      </c>
      <c r="H2715" s="740" t="s">
        <v>3131</v>
      </c>
      <c r="I2715" s="744">
        <v>34750</v>
      </c>
      <c r="J2715" s="1314">
        <f t="shared" ca="1" si="231"/>
        <v>27</v>
      </c>
      <c r="K2715" s="176" t="s">
        <v>24</v>
      </c>
      <c r="L2715" s="170" t="s">
        <v>24</v>
      </c>
      <c r="M2715" s="173" t="s">
        <v>24</v>
      </c>
      <c r="N2715" s="579">
        <v>43531</v>
      </c>
      <c r="O2715" s="1330">
        <v>43898</v>
      </c>
      <c r="P2715" s="1314" t="s">
        <v>499</v>
      </c>
      <c r="Q2715" s="198">
        <f t="shared" si="235"/>
        <v>44263</v>
      </c>
      <c r="R2715" s="181" t="str">
        <f t="shared" ca="1" si="233"/>
        <v>EXPIRED</v>
      </c>
      <c r="S2715" s="1319" t="s">
        <v>24</v>
      </c>
      <c r="T2715" s="1330">
        <v>44612</v>
      </c>
      <c r="U2715" s="1329" t="s">
        <v>99</v>
      </c>
      <c r="V2715" s="1330" t="s">
        <v>24</v>
      </c>
      <c r="W2715" s="1311" t="s">
        <v>24</v>
      </c>
      <c r="X2715" s="200"/>
      <c r="Y2715" s="201"/>
      <c r="Z2715" s="202"/>
      <c r="AA2715" s="356" t="s">
        <v>24</v>
      </c>
      <c r="AB2715" s="360" t="s">
        <v>24</v>
      </c>
      <c r="AC2715" s="360"/>
      <c r="AD2715" s="360"/>
      <c r="AE2715" s="360"/>
      <c r="AF2715" s="360"/>
      <c r="AG2715" s="375"/>
      <c r="AH2715" s="350"/>
      <c r="AI2715" s="244" t="str">
        <f t="shared" si="236"/>
        <v>--</v>
      </c>
      <c r="AJ2715" s="1315">
        <f t="shared" si="234"/>
        <v>43531</v>
      </c>
      <c r="AK2715" s="1330" t="s">
        <v>24</v>
      </c>
      <c r="AL2715" s="670" t="s">
        <v>24</v>
      </c>
      <c r="AM2715" s="230"/>
      <c r="AN2715" s="232"/>
      <c r="AO2715" s="232"/>
      <c r="AP2715" s="230"/>
      <c r="AQ2715" s="180"/>
      <c r="AR2715" s="230"/>
      <c r="AS2715" s="230"/>
      <c r="AT2715" s="230"/>
      <c r="AU2715" s="230"/>
      <c r="AV2715" s="885"/>
      <c r="AW2715" s="885"/>
      <c r="AX2715" s="885"/>
      <c r="AY2715" s="885"/>
      <c r="AZ2715" s="885"/>
    </row>
    <row r="2716" spans="1:60" ht="15" customHeight="1">
      <c r="B2716" s="1310">
        <v>2710</v>
      </c>
      <c r="C2716" s="548" t="s">
        <v>3132</v>
      </c>
      <c r="D2716" s="531" t="s">
        <v>221</v>
      </c>
      <c r="E2716" s="531" t="s">
        <v>222</v>
      </c>
      <c r="F2716" s="509" t="s">
        <v>3133</v>
      </c>
      <c r="G2716" s="509" t="s">
        <v>136</v>
      </c>
      <c r="H2716" s="740" t="s">
        <v>3134</v>
      </c>
      <c r="I2716" s="744">
        <v>35800</v>
      </c>
      <c r="J2716" s="1314">
        <f t="shared" ca="1" si="231"/>
        <v>24</v>
      </c>
      <c r="K2716" s="176" t="s">
        <v>24</v>
      </c>
      <c r="L2716" s="170" t="s">
        <v>24</v>
      </c>
      <c r="M2716" s="173" t="s">
        <v>24</v>
      </c>
      <c r="N2716" s="579">
        <v>43531</v>
      </c>
      <c r="O2716" s="1330">
        <v>43898</v>
      </c>
      <c r="P2716" s="1314" t="s">
        <v>501</v>
      </c>
      <c r="Q2716" s="198">
        <f t="shared" si="235"/>
        <v>44263</v>
      </c>
      <c r="R2716" s="181" t="str">
        <f t="shared" ca="1" si="233"/>
        <v>EXPIRED</v>
      </c>
      <c r="S2716" s="1319" t="s">
        <v>24</v>
      </c>
      <c r="T2716" s="1330">
        <v>44566</v>
      </c>
      <c r="U2716" s="1329" t="s">
        <v>99</v>
      </c>
      <c r="V2716" s="1330" t="s">
        <v>24</v>
      </c>
      <c r="W2716" s="1311" t="s">
        <v>24</v>
      </c>
      <c r="X2716" s="200"/>
      <c r="Y2716" s="201"/>
      <c r="Z2716" s="202"/>
      <c r="AA2716" s="356" t="s">
        <v>24</v>
      </c>
      <c r="AB2716" s="360" t="s">
        <v>24</v>
      </c>
      <c r="AC2716" s="360"/>
      <c r="AD2716" s="360"/>
      <c r="AE2716" s="360"/>
      <c r="AF2716" s="360"/>
      <c r="AG2716" s="375"/>
      <c r="AH2716" s="350"/>
      <c r="AI2716" s="244" t="str">
        <f t="shared" si="236"/>
        <v>--</v>
      </c>
      <c r="AJ2716" s="1315">
        <f t="shared" si="234"/>
        <v>43531</v>
      </c>
      <c r="AK2716" s="1330" t="s">
        <v>24</v>
      </c>
      <c r="AL2716" s="670" t="s">
        <v>24</v>
      </c>
      <c r="AM2716" s="230"/>
      <c r="AN2716" s="232"/>
      <c r="AO2716" s="232"/>
      <c r="AP2716" s="230"/>
      <c r="AQ2716" s="213"/>
      <c r="AR2716" s="230"/>
      <c r="AS2716" s="230"/>
      <c r="AT2716" s="230"/>
      <c r="AU2716" s="230"/>
      <c r="AV2716" s="885"/>
      <c r="AW2716" s="885"/>
      <c r="AX2716" s="885"/>
      <c r="AY2716" s="885"/>
      <c r="AZ2716" s="885"/>
    </row>
    <row r="2717" spans="1:60" s="2186" customFormat="1" ht="15" customHeight="1">
      <c r="A2717" s="160"/>
      <c r="B2717" s="1310">
        <v>2711</v>
      </c>
      <c r="C2717" s="765" t="s">
        <v>3135</v>
      </c>
      <c r="D2717" s="557" t="s">
        <v>3136</v>
      </c>
      <c r="E2717" s="557" t="s">
        <v>222</v>
      </c>
      <c r="F2717" s="509" t="s">
        <v>3137</v>
      </c>
      <c r="G2717" s="509" t="s">
        <v>136</v>
      </c>
      <c r="H2717" s="740" t="s">
        <v>3138</v>
      </c>
      <c r="I2717" s="744">
        <v>35515</v>
      </c>
      <c r="J2717" s="1314">
        <f t="shared" ca="1" si="231"/>
        <v>25</v>
      </c>
      <c r="K2717" s="176" t="s">
        <v>24</v>
      </c>
      <c r="L2717" s="170" t="s">
        <v>24</v>
      </c>
      <c r="M2717" s="173" t="s">
        <v>24</v>
      </c>
      <c r="N2717" s="579">
        <v>42947</v>
      </c>
      <c r="O2717" s="1330">
        <v>43310</v>
      </c>
      <c r="P2717" s="1314" t="s">
        <v>24</v>
      </c>
      <c r="Q2717" s="198">
        <f t="shared" si="235"/>
        <v>43675</v>
      </c>
      <c r="R2717" s="181" t="str">
        <f t="shared" ca="1" si="233"/>
        <v>EXPIRED</v>
      </c>
      <c r="S2717" s="1319" t="s">
        <v>24</v>
      </c>
      <c r="T2717" s="1330">
        <v>44281</v>
      </c>
      <c r="U2717" s="1329" t="s">
        <v>24</v>
      </c>
      <c r="V2717" s="1330" t="s">
        <v>24</v>
      </c>
      <c r="W2717" s="1311" t="s">
        <v>24</v>
      </c>
      <c r="X2717" s="200"/>
      <c r="Y2717" s="201"/>
      <c r="Z2717" s="202"/>
      <c r="AA2717" s="356" t="s">
        <v>24</v>
      </c>
      <c r="AB2717" s="360" t="s">
        <v>24</v>
      </c>
      <c r="AC2717" s="360"/>
      <c r="AD2717" s="360"/>
      <c r="AE2717" s="360"/>
      <c r="AF2717" s="360"/>
      <c r="AG2717" s="375"/>
      <c r="AH2717" s="350"/>
      <c r="AI2717" s="244" t="str">
        <f t="shared" si="236"/>
        <v>--</v>
      </c>
      <c r="AJ2717" s="1315">
        <f t="shared" si="234"/>
        <v>42947</v>
      </c>
      <c r="AK2717" s="1330" t="s">
        <v>24</v>
      </c>
      <c r="AL2717" s="670" t="s">
        <v>24</v>
      </c>
      <c r="AM2717" s="230"/>
      <c r="AN2717" s="232"/>
      <c r="AO2717" s="232"/>
      <c r="AP2717" s="230"/>
      <c r="AQ2717" s="1231" t="s">
        <v>3094</v>
      </c>
      <c r="AR2717" s="230"/>
      <c r="AS2717" s="230"/>
      <c r="AT2717" s="230"/>
      <c r="AU2717" s="230"/>
      <c r="AV2717" s="885"/>
      <c r="AW2717" s="885"/>
      <c r="AX2717" s="885"/>
      <c r="AY2717" s="885"/>
      <c r="AZ2717" s="885"/>
      <c r="BA2717" s="1206"/>
      <c r="BB2717" s="1206"/>
      <c r="BC2717" s="1206"/>
      <c r="BD2717" s="1206"/>
      <c r="BE2717" s="1206"/>
      <c r="BF2717" s="1206"/>
      <c r="BG2717" s="1206"/>
      <c r="BH2717" s="1206"/>
    </row>
    <row r="2718" spans="1:60" ht="15" customHeight="1">
      <c r="B2718" s="1310">
        <v>2712</v>
      </c>
      <c r="C2718" s="765" t="s">
        <v>3139</v>
      </c>
      <c r="D2718" s="531" t="s">
        <v>230</v>
      </c>
      <c r="E2718" s="531" t="s">
        <v>222</v>
      </c>
      <c r="F2718" s="509" t="s">
        <v>3140</v>
      </c>
      <c r="G2718" s="509" t="s">
        <v>136</v>
      </c>
      <c r="H2718" s="740" t="s">
        <v>3141</v>
      </c>
      <c r="I2718" s="744">
        <v>32798</v>
      </c>
      <c r="J2718" s="1314">
        <f t="shared" ca="1" si="231"/>
        <v>32</v>
      </c>
      <c r="K2718" s="602" t="s">
        <v>493</v>
      </c>
      <c r="L2718" s="667">
        <v>891032460063</v>
      </c>
      <c r="M2718" s="652">
        <v>44851</v>
      </c>
      <c r="N2718" s="579">
        <v>42737</v>
      </c>
      <c r="O2718" s="1330" t="s">
        <v>24</v>
      </c>
      <c r="P2718" s="1314" t="s">
        <v>24</v>
      </c>
      <c r="Q2718" s="198" t="str">
        <f t="shared" si="235"/>
        <v>-</v>
      </c>
      <c r="R2718" s="181" t="str">
        <f t="shared" ca="1" si="233"/>
        <v>TIDAK MCU</v>
      </c>
      <c r="S2718" s="1319" t="s">
        <v>3349</v>
      </c>
      <c r="T2718" s="1330">
        <v>44486</v>
      </c>
      <c r="U2718" s="1329">
        <v>44486</v>
      </c>
      <c r="V2718" s="395" t="s">
        <v>24</v>
      </c>
      <c r="W2718" s="1311" t="s">
        <v>24</v>
      </c>
      <c r="X2718" s="200"/>
      <c r="Y2718" s="201"/>
      <c r="Z2718" s="202"/>
      <c r="AA2718" s="356" t="s">
        <v>1086</v>
      </c>
      <c r="AB2718" s="360" t="s">
        <v>3409</v>
      </c>
      <c r="AC2718" s="360"/>
      <c r="AD2718" s="360"/>
      <c r="AE2718" s="360"/>
      <c r="AF2718" s="360"/>
      <c r="AG2718" s="375"/>
      <c r="AH2718" s="1239"/>
      <c r="AI2718" s="244" t="str">
        <f t="shared" si="236"/>
        <v>HINO 260 JD/TIMERCY 4843</v>
      </c>
      <c r="AJ2718" s="1315">
        <f t="shared" si="234"/>
        <v>42737</v>
      </c>
      <c r="AK2718" s="451">
        <v>43726</v>
      </c>
      <c r="AL2718" s="670">
        <v>43727</v>
      </c>
      <c r="AM2718" s="230"/>
      <c r="AN2718" s="232"/>
      <c r="AO2718" s="232"/>
      <c r="AP2718" s="230"/>
      <c r="AQ2718" s="180"/>
      <c r="AR2718" s="230"/>
      <c r="AS2718" s="230"/>
      <c r="AT2718" s="230"/>
      <c r="AU2718" s="230"/>
      <c r="AV2718" s="885"/>
      <c r="AW2718" s="885"/>
      <c r="AX2718" s="885"/>
      <c r="AY2718" s="885"/>
      <c r="AZ2718" s="885"/>
    </row>
    <row r="2719" spans="1:60" ht="15" customHeight="1">
      <c r="B2719" s="1310">
        <v>2713</v>
      </c>
      <c r="C2719" s="765" t="s">
        <v>3142</v>
      </c>
      <c r="D2719" s="531" t="s">
        <v>230</v>
      </c>
      <c r="E2719" s="531" t="s">
        <v>222</v>
      </c>
      <c r="F2719" s="509" t="s">
        <v>3143</v>
      </c>
      <c r="G2719" s="509" t="s">
        <v>136</v>
      </c>
      <c r="H2719" s="740" t="s">
        <v>3144</v>
      </c>
      <c r="I2719" s="744">
        <v>31675</v>
      </c>
      <c r="J2719" s="1314">
        <f t="shared" ca="1" si="231"/>
        <v>35</v>
      </c>
      <c r="K2719" s="652" t="s">
        <v>494</v>
      </c>
      <c r="L2719" s="667">
        <v>1723170500303</v>
      </c>
      <c r="M2719" s="652">
        <v>44824</v>
      </c>
      <c r="N2719" s="579">
        <v>43610</v>
      </c>
      <c r="O2719" s="1330">
        <v>43968</v>
      </c>
      <c r="P2719" s="1314" t="s">
        <v>501</v>
      </c>
      <c r="Q2719" s="198">
        <f t="shared" si="235"/>
        <v>44333</v>
      </c>
      <c r="R2719" s="181" t="str">
        <f t="shared" ca="1" si="233"/>
        <v>BERLAKU</v>
      </c>
      <c r="S2719" s="1319" t="s">
        <v>3350</v>
      </c>
      <c r="T2719" s="1330">
        <v>44459</v>
      </c>
      <c r="U2719" s="1329">
        <v>44459</v>
      </c>
      <c r="V2719" s="1330" t="s">
        <v>24</v>
      </c>
      <c r="W2719" s="1311" t="s">
        <v>24</v>
      </c>
      <c r="X2719" s="200"/>
      <c r="Y2719" s="201"/>
      <c r="Z2719" s="202"/>
      <c r="AA2719" s="356" t="s">
        <v>1086</v>
      </c>
      <c r="AB2719" s="360" t="s">
        <v>24</v>
      </c>
      <c r="AC2719" s="360"/>
      <c r="AD2719" s="360"/>
      <c r="AE2719" s="360"/>
      <c r="AF2719" s="360"/>
      <c r="AG2719" s="375"/>
      <c r="AH2719" s="350"/>
      <c r="AI2719" s="244" t="str">
        <f t="shared" si="236"/>
        <v>HINO 260 JD/TI-</v>
      </c>
      <c r="AJ2719" s="1315">
        <f t="shared" si="234"/>
        <v>43610</v>
      </c>
      <c r="AK2719" s="451">
        <v>43607</v>
      </c>
      <c r="AL2719" s="670">
        <v>43608</v>
      </c>
      <c r="AM2719" s="230"/>
      <c r="AN2719" s="232"/>
      <c r="AO2719" s="232"/>
      <c r="AP2719" s="230"/>
      <c r="AQ2719" s="180"/>
      <c r="AR2719" s="230"/>
      <c r="AS2719" s="230"/>
      <c r="AT2719" s="230"/>
      <c r="AU2719" s="230"/>
      <c r="AV2719" s="885"/>
      <c r="AW2719" s="885"/>
      <c r="AX2719" s="885"/>
      <c r="AY2719" s="885"/>
      <c r="AZ2719" s="885"/>
    </row>
    <row r="2720" spans="1:60" ht="15" customHeight="1">
      <c r="B2720" s="1310">
        <v>2714</v>
      </c>
      <c r="C2720" s="548" t="s">
        <v>11959</v>
      </c>
      <c r="D2720" s="557" t="s">
        <v>13533</v>
      </c>
      <c r="E2720" s="557" t="s">
        <v>222</v>
      </c>
      <c r="F2720" s="509" t="s">
        <v>3145</v>
      </c>
      <c r="G2720" s="509" t="s">
        <v>136</v>
      </c>
      <c r="H2720" s="740" t="s">
        <v>3146</v>
      </c>
      <c r="I2720" s="744">
        <v>35782</v>
      </c>
      <c r="J2720" s="1314">
        <f t="shared" ca="1" si="231"/>
        <v>24</v>
      </c>
      <c r="K2720" s="176" t="s">
        <v>493</v>
      </c>
      <c r="L2720" s="170">
        <v>971219310330</v>
      </c>
      <c r="M2720" s="173">
        <v>45644</v>
      </c>
      <c r="N2720" s="579">
        <v>43610</v>
      </c>
      <c r="O2720" s="1330">
        <v>43973</v>
      </c>
      <c r="P2720" s="1314" t="s">
        <v>499</v>
      </c>
      <c r="Q2720" s="198">
        <f t="shared" si="235"/>
        <v>44338</v>
      </c>
      <c r="R2720" s="181" t="str">
        <f t="shared" ca="1" si="233"/>
        <v>BERLAKU</v>
      </c>
      <c r="S2720" s="1319" t="s">
        <v>11960</v>
      </c>
      <c r="T2720" s="1330">
        <v>44548</v>
      </c>
      <c r="U2720" s="1330">
        <v>44548</v>
      </c>
      <c r="V2720" s="1330" t="s">
        <v>24</v>
      </c>
      <c r="W2720" s="1311" t="s">
        <v>24</v>
      </c>
      <c r="X2720" s="200"/>
      <c r="Y2720" s="201"/>
      <c r="Z2720" s="202"/>
      <c r="AA2720" s="356" t="s">
        <v>100</v>
      </c>
      <c r="AB2720" s="360" t="s">
        <v>24</v>
      </c>
      <c r="AC2720" s="360"/>
      <c r="AD2720" s="360"/>
      <c r="AE2720" s="360"/>
      <c r="AF2720" s="360"/>
      <c r="AG2720" s="375"/>
      <c r="AH2720" s="350"/>
      <c r="AI2720" s="244" t="str">
        <f t="shared" si="236"/>
        <v>LIGHT VEHICLE-</v>
      </c>
      <c r="AJ2720" s="1315">
        <f t="shared" si="234"/>
        <v>43610</v>
      </c>
      <c r="AK2720" s="1980">
        <v>43909</v>
      </c>
      <c r="AL2720" s="670">
        <v>43909</v>
      </c>
      <c r="AM2720" s="230"/>
      <c r="AN2720" s="232"/>
      <c r="AO2720" s="232"/>
      <c r="AP2720" s="230"/>
      <c r="AQ2720" s="462" t="s">
        <v>3094</v>
      </c>
      <c r="AR2720" s="230"/>
      <c r="AS2720" s="230"/>
      <c r="AT2720" s="230"/>
      <c r="AU2720" s="230"/>
      <c r="AZ2720" s="177"/>
    </row>
    <row r="2721" spans="2:52" ht="15" customHeight="1">
      <c r="B2721" s="1310">
        <v>2715</v>
      </c>
      <c r="C2721" s="765" t="s">
        <v>291</v>
      </c>
      <c r="D2721" s="361" t="s">
        <v>230</v>
      </c>
      <c r="E2721" s="531" t="s">
        <v>222</v>
      </c>
      <c r="F2721" s="1319" t="s">
        <v>3147</v>
      </c>
      <c r="G2721" s="509" t="s">
        <v>136</v>
      </c>
      <c r="H2721" s="938" t="s">
        <v>3148</v>
      </c>
      <c r="I2721" s="594">
        <v>30950</v>
      </c>
      <c r="J2721" s="1314">
        <f t="shared" ca="1" si="231"/>
        <v>37</v>
      </c>
      <c r="K2721" s="775" t="s">
        <v>493</v>
      </c>
      <c r="L2721" s="732" t="s">
        <v>24</v>
      </c>
      <c r="M2721" s="775">
        <v>44829</v>
      </c>
      <c r="N2721" s="579">
        <v>42884</v>
      </c>
      <c r="O2721" s="1330" t="s">
        <v>24</v>
      </c>
      <c r="P2721" s="1314" t="s">
        <v>24</v>
      </c>
      <c r="Q2721" s="198" t="str">
        <f t="shared" si="235"/>
        <v>-</v>
      </c>
      <c r="R2721" s="181" t="str">
        <f t="shared" ca="1" si="233"/>
        <v>TIDAK MCU</v>
      </c>
      <c r="S2721" s="1319" t="s">
        <v>3351</v>
      </c>
      <c r="T2721" s="1330">
        <v>44464</v>
      </c>
      <c r="U2721" s="1329">
        <v>44464</v>
      </c>
      <c r="V2721" s="1330" t="s">
        <v>24</v>
      </c>
      <c r="W2721" s="1311" t="s">
        <v>24</v>
      </c>
      <c r="X2721" s="200"/>
      <c r="Y2721" s="201"/>
      <c r="Z2721" s="202"/>
      <c r="AA2721" s="356" t="s">
        <v>1086</v>
      </c>
      <c r="AB2721" s="360" t="s">
        <v>24</v>
      </c>
      <c r="AC2721" s="360"/>
      <c r="AD2721" s="360"/>
      <c r="AE2721" s="360"/>
      <c r="AF2721" s="360"/>
      <c r="AG2721" s="375"/>
      <c r="AH2721" s="350"/>
      <c r="AI2721" s="244" t="str">
        <f t="shared" si="236"/>
        <v>HINO 260 JD/TI-</v>
      </c>
      <c r="AJ2721" s="1315">
        <f t="shared" si="234"/>
        <v>42884</v>
      </c>
      <c r="AK2721" s="232" t="s">
        <v>24</v>
      </c>
      <c r="AL2721" s="679">
        <v>42884</v>
      </c>
      <c r="AM2721" s="230"/>
      <c r="AN2721" s="232"/>
      <c r="AO2721" s="232"/>
      <c r="AP2721" s="230"/>
      <c r="AQ2721" s="230"/>
      <c r="AR2721" s="230"/>
      <c r="AS2721" s="230"/>
      <c r="AT2721" s="230"/>
      <c r="AU2721" s="230"/>
      <c r="AV2721" s="885"/>
      <c r="AW2721" s="885"/>
      <c r="AX2721" s="885"/>
      <c r="AY2721" s="885"/>
      <c r="AZ2721" s="177"/>
    </row>
    <row r="2722" spans="2:52" ht="15" customHeight="1">
      <c r="B2722" s="1310">
        <v>2716</v>
      </c>
      <c r="C2722" s="765" t="s">
        <v>319</v>
      </c>
      <c r="D2722" s="361" t="s">
        <v>226</v>
      </c>
      <c r="E2722" s="531" t="s">
        <v>222</v>
      </c>
      <c r="F2722" s="1319" t="s">
        <v>3149</v>
      </c>
      <c r="G2722" s="509" t="s">
        <v>136</v>
      </c>
      <c r="H2722" s="938" t="s">
        <v>3150</v>
      </c>
      <c r="I2722" s="594">
        <v>34727</v>
      </c>
      <c r="J2722" s="1314">
        <f t="shared" ca="1" si="231"/>
        <v>27</v>
      </c>
      <c r="K2722" s="591" t="s">
        <v>493</v>
      </c>
      <c r="L2722" s="1438">
        <v>950132460080</v>
      </c>
      <c r="M2722" s="1478">
        <v>44589</v>
      </c>
      <c r="N2722" s="579">
        <v>42846</v>
      </c>
      <c r="O2722" s="1330" t="s">
        <v>24</v>
      </c>
      <c r="P2722" s="1314" t="s">
        <v>24</v>
      </c>
      <c r="Q2722" s="198" t="str">
        <f t="shared" si="235"/>
        <v>-</v>
      </c>
      <c r="R2722" s="181" t="str">
        <f t="shared" ca="1" si="233"/>
        <v>TIDAK MCU</v>
      </c>
      <c r="S2722" s="1319" t="s">
        <v>3352</v>
      </c>
      <c r="T2722" s="1330">
        <v>44589</v>
      </c>
      <c r="U2722" s="1329">
        <v>44589</v>
      </c>
      <c r="V2722" s="1330" t="s">
        <v>24</v>
      </c>
      <c r="W2722" s="1311" t="s">
        <v>24</v>
      </c>
      <c r="X2722" s="200"/>
      <c r="Y2722" s="201"/>
      <c r="Z2722" s="202"/>
      <c r="AA2722" s="356" t="s">
        <v>100</v>
      </c>
      <c r="AB2722" s="360" t="s">
        <v>24</v>
      </c>
      <c r="AC2722" s="360"/>
      <c r="AD2722" s="360"/>
      <c r="AE2722" s="360"/>
      <c r="AF2722" s="360"/>
      <c r="AG2722" s="375"/>
      <c r="AH2722" s="350"/>
      <c r="AI2722" s="244" t="str">
        <f t="shared" si="236"/>
        <v>LIGHT VEHICLE-</v>
      </c>
      <c r="AJ2722" s="1315">
        <f t="shared" si="234"/>
        <v>42846</v>
      </c>
      <c r="AK2722" s="217">
        <v>44206</v>
      </c>
      <c r="AL2722" s="1185">
        <v>42846</v>
      </c>
      <c r="AM2722" s="230"/>
      <c r="AN2722" s="232"/>
      <c r="AO2722" s="232"/>
      <c r="AP2722" s="230"/>
      <c r="AQ2722" s="180"/>
      <c r="AR2722" s="230"/>
      <c r="AS2722" s="230"/>
      <c r="AT2722" s="230"/>
      <c r="AU2722" s="230"/>
      <c r="AV2722" s="885"/>
      <c r="AW2722" s="885"/>
      <c r="AX2722" s="885"/>
      <c r="AY2722" s="885"/>
      <c r="AZ2722" s="177"/>
    </row>
    <row r="2723" spans="2:52" ht="15" customHeight="1">
      <c r="B2723" s="1310">
        <v>2717</v>
      </c>
      <c r="C2723" s="765" t="s">
        <v>3151</v>
      </c>
      <c r="D2723" s="557" t="s">
        <v>230</v>
      </c>
      <c r="E2723" s="531" t="s">
        <v>222</v>
      </c>
      <c r="F2723" s="509" t="s">
        <v>3153</v>
      </c>
      <c r="G2723" s="509" t="s">
        <v>136</v>
      </c>
      <c r="H2723" s="612" t="s">
        <v>3154</v>
      </c>
      <c r="I2723" s="744">
        <v>36606</v>
      </c>
      <c r="J2723" s="1314">
        <f t="shared" ca="1" si="231"/>
        <v>22</v>
      </c>
      <c r="K2723" s="315" t="s">
        <v>493</v>
      </c>
      <c r="L2723" s="325" t="s">
        <v>24</v>
      </c>
      <c r="M2723" s="335">
        <v>44723</v>
      </c>
      <c r="N2723" s="579">
        <v>43619</v>
      </c>
      <c r="O2723" s="1330">
        <v>43994</v>
      </c>
      <c r="P2723" s="1314" t="s">
        <v>501</v>
      </c>
      <c r="Q2723" s="198">
        <f t="shared" si="235"/>
        <v>44359</v>
      </c>
      <c r="R2723" s="181" t="str">
        <f t="shared" ca="1" si="233"/>
        <v>BERLAKU</v>
      </c>
      <c r="S2723" s="1319" t="s">
        <v>13540</v>
      </c>
      <c r="T2723" s="1330">
        <v>44358</v>
      </c>
      <c r="U2723" s="1329">
        <v>44358</v>
      </c>
      <c r="V2723" s="1330" t="s">
        <v>24</v>
      </c>
      <c r="W2723" s="1311" t="s">
        <v>24</v>
      </c>
      <c r="X2723" s="200"/>
      <c r="Y2723" s="201"/>
      <c r="Z2723" s="202"/>
      <c r="AA2723" s="356" t="s">
        <v>1086</v>
      </c>
      <c r="AB2723" s="360" t="s">
        <v>3409</v>
      </c>
      <c r="AC2723" s="360" t="s">
        <v>13107</v>
      </c>
      <c r="AD2723" s="360"/>
      <c r="AE2723" s="360"/>
      <c r="AF2723" s="360"/>
      <c r="AG2723" s="375"/>
      <c r="AH2723" s="350"/>
      <c r="AI2723" s="244" t="str">
        <f t="shared" si="236"/>
        <v>HINO 260 JD/TIMERCY 4843MERCY 4054 S</v>
      </c>
      <c r="AJ2723" s="1315">
        <f t="shared" si="234"/>
        <v>43619</v>
      </c>
      <c r="AK2723" s="217">
        <v>44149</v>
      </c>
      <c r="AL2723" s="614">
        <v>44149</v>
      </c>
      <c r="AM2723" s="230"/>
      <c r="AN2723" s="232"/>
      <c r="AO2723" s="232"/>
      <c r="AP2723" s="230"/>
      <c r="AQ2723" s="1231" t="s">
        <v>3094</v>
      </c>
      <c r="AR2723" s="230"/>
      <c r="AS2723" s="230"/>
      <c r="AT2723" s="230"/>
      <c r="AU2723" s="230"/>
      <c r="AV2723" s="885"/>
      <c r="AW2723" s="885"/>
      <c r="AX2723" s="885"/>
      <c r="AY2723" s="885"/>
      <c r="AZ2723" s="177"/>
    </row>
    <row r="2724" spans="2:52" ht="15" customHeight="1">
      <c r="B2724" s="1310">
        <v>2718</v>
      </c>
      <c r="C2724" s="765" t="s">
        <v>3155</v>
      </c>
      <c r="D2724" s="591" t="s">
        <v>3156</v>
      </c>
      <c r="E2724" s="557" t="s">
        <v>222</v>
      </c>
      <c r="F2724" s="697" t="s">
        <v>3157</v>
      </c>
      <c r="G2724" s="509" t="s">
        <v>136</v>
      </c>
      <c r="H2724" s="1654" t="s">
        <v>3158</v>
      </c>
      <c r="I2724" s="594">
        <v>28649</v>
      </c>
      <c r="J2724" s="1314">
        <f t="shared" ca="1" si="231"/>
        <v>44</v>
      </c>
      <c r="K2724" s="772" t="s">
        <v>496</v>
      </c>
      <c r="L2724" s="1438">
        <v>780817181527</v>
      </c>
      <c r="M2724" s="1478">
        <v>45873</v>
      </c>
      <c r="N2724" s="579">
        <v>42858</v>
      </c>
      <c r="O2724" s="1330" t="s">
        <v>24</v>
      </c>
      <c r="P2724" s="1314" t="s">
        <v>24</v>
      </c>
      <c r="Q2724" s="198" t="str">
        <f t="shared" si="235"/>
        <v>-</v>
      </c>
      <c r="R2724" s="181" t="str">
        <f t="shared" ca="1" si="233"/>
        <v>TIDAK MCU</v>
      </c>
      <c r="S2724" s="1319" t="s">
        <v>3353</v>
      </c>
      <c r="T2724" s="1330">
        <v>44355</v>
      </c>
      <c r="U2724" s="1330">
        <v>44355</v>
      </c>
      <c r="V2724" s="1330" t="s">
        <v>24</v>
      </c>
      <c r="W2724" s="136" t="s">
        <v>24</v>
      </c>
      <c r="X2724" s="200"/>
      <c r="Y2724" s="201"/>
      <c r="Z2724" s="202"/>
      <c r="AA2724" s="357" t="s">
        <v>100</v>
      </c>
      <c r="AB2724" s="363" t="s">
        <v>1086</v>
      </c>
      <c r="AC2724" s="360"/>
      <c r="AD2724" s="360"/>
      <c r="AE2724" s="360"/>
      <c r="AF2724" s="360"/>
      <c r="AG2724" s="375"/>
      <c r="AH2724" s="350"/>
      <c r="AI2724" s="244" t="str">
        <f t="shared" si="236"/>
        <v>LIGHT VEHICLEHINO 260 JD/TI</v>
      </c>
      <c r="AJ2724" s="1307">
        <f t="shared" si="234"/>
        <v>42858</v>
      </c>
      <c r="AK2724" s="451">
        <v>43982</v>
      </c>
      <c r="AL2724" s="1185">
        <v>42858</v>
      </c>
      <c r="AM2724" s="230"/>
      <c r="AN2724" s="232"/>
      <c r="AO2724" s="232"/>
      <c r="AP2724" s="230"/>
      <c r="AQ2724" s="1231" t="s">
        <v>3094</v>
      </c>
      <c r="AR2724" s="230"/>
      <c r="AS2724" s="230"/>
      <c r="AT2724" s="230"/>
      <c r="AU2724" s="230"/>
      <c r="AZ2724" s="177"/>
    </row>
    <row r="2725" spans="2:52" ht="15" customHeight="1">
      <c r="B2725" s="1310">
        <v>2719</v>
      </c>
      <c r="C2725" s="765" t="s">
        <v>3159</v>
      </c>
      <c r="D2725" s="557" t="s">
        <v>230</v>
      </c>
      <c r="E2725" s="531" t="s">
        <v>222</v>
      </c>
      <c r="F2725" s="509" t="s">
        <v>3160</v>
      </c>
      <c r="G2725" s="509" t="s">
        <v>136</v>
      </c>
      <c r="H2725" s="740" t="s">
        <v>3161</v>
      </c>
      <c r="I2725" s="744">
        <v>32734</v>
      </c>
      <c r="J2725" s="1314">
        <f t="shared" ca="1" si="231"/>
        <v>32</v>
      </c>
      <c r="K2725" s="591" t="s">
        <v>493</v>
      </c>
      <c r="L2725" s="748">
        <v>890819310756</v>
      </c>
      <c r="M2725" s="772">
        <v>45518</v>
      </c>
      <c r="N2725" s="579">
        <v>43658</v>
      </c>
      <c r="O2725" s="1330" t="s">
        <v>24</v>
      </c>
      <c r="P2725" s="1314" t="s">
        <v>24</v>
      </c>
      <c r="Q2725" s="198" t="str">
        <f t="shared" si="235"/>
        <v>-</v>
      </c>
      <c r="R2725" s="181" t="str">
        <f t="shared" ca="1" si="233"/>
        <v>TIDAK MCU</v>
      </c>
      <c r="S2725" s="1319" t="s">
        <v>3354</v>
      </c>
      <c r="T2725" s="1330">
        <v>44422</v>
      </c>
      <c r="U2725" s="1329">
        <v>44422</v>
      </c>
      <c r="V2725" s="395" t="s">
        <v>24</v>
      </c>
      <c r="W2725" s="1311" t="s">
        <v>24</v>
      </c>
      <c r="X2725" s="200"/>
      <c r="Y2725" s="201"/>
      <c r="Z2725" s="202"/>
      <c r="AA2725" s="356" t="s">
        <v>1086</v>
      </c>
      <c r="AB2725" s="360" t="s">
        <v>3409</v>
      </c>
      <c r="AC2725" s="360"/>
      <c r="AD2725" s="360"/>
      <c r="AE2725" s="360"/>
      <c r="AF2725" s="360"/>
      <c r="AG2725" s="375"/>
      <c r="AH2725" s="350"/>
      <c r="AI2725" s="244" t="str">
        <f t="shared" si="236"/>
        <v>HINO 260 JD/TIMERCY 4843</v>
      </c>
      <c r="AJ2725" s="1307">
        <f t="shared" si="234"/>
        <v>43658</v>
      </c>
      <c r="AK2725" s="451">
        <v>44056</v>
      </c>
      <c r="AL2725" s="670">
        <v>44056</v>
      </c>
      <c r="AM2725" s="230"/>
      <c r="AN2725" s="232"/>
      <c r="AO2725" s="232"/>
      <c r="AP2725" s="230"/>
      <c r="AQ2725" s="1231" t="s">
        <v>3094</v>
      </c>
      <c r="AR2725" s="230"/>
      <c r="AS2725" s="230"/>
      <c r="AT2725" s="230"/>
      <c r="AU2725" s="230"/>
      <c r="AV2725" s="177"/>
      <c r="AW2725" s="177"/>
      <c r="AX2725" s="177"/>
      <c r="AY2725" s="177"/>
      <c r="AZ2725" s="177"/>
    </row>
    <row r="2726" spans="2:52" ht="15" customHeight="1">
      <c r="B2726" s="1310">
        <v>2720</v>
      </c>
      <c r="C2726" s="765" t="s">
        <v>3162</v>
      </c>
      <c r="D2726" s="531" t="s">
        <v>226</v>
      </c>
      <c r="E2726" s="531" t="s">
        <v>222</v>
      </c>
      <c r="F2726" s="509" t="s">
        <v>3163</v>
      </c>
      <c r="G2726" s="509" t="s">
        <v>136</v>
      </c>
      <c r="H2726" s="612" t="s">
        <v>3164</v>
      </c>
      <c r="I2726" s="744">
        <v>32088</v>
      </c>
      <c r="J2726" s="1314">
        <f t="shared" ca="1" si="231"/>
        <v>34</v>
      </c>
      <c r="K2726" s="772" t="s">
        <v>83</v>
      </c>
      <c r="L2726" s="748">
        <v>87115380495</v>
      </c>
      <c r="M2726" s="772">
        <v>44872</v>
      </c>
      <c r="N2726" s="579">
        <v>42877</v>
      </c>
      <c r="O2726" s="1330" t="s">
        <v>24</v>
      </c>
      <c r="P2726" s="1314" t="s">
        <v>24</v>
      </c>
      <c r="Q2726" s="198" t="str">
        <f t="shared" si="235"/>
        <v>-</v>
      </c>
      <c r="R2726" s="181" t="str">
        <f t="shared" ca="1" si="233"/>
        <v>TIDAK MCU</v>
      </c>
      <c r="S2726" s="1319" t="s">
        <v>3355</v>
      </c>
      <c r="T2726" s="1330">
        <v>44507</v>
      </c>
      <c r="U2726" s="443">
        <v>44507</v>
      </c>
      <c r="V2726" s="1330" t="s">
        <v>24</v>
      </c>
      <c r="W2726" s="136" t="s">
        <v>24</v>
      </c>
      <c r="X2726" s="200"/>
      <c r="Y2726" s="201"/>
      <c r="Z2726" s="202"/>
      <c r="AA2726" s="356" t="s">
        <v>100</v>
      </c>
      <c r="AB2726" s="360" t="s">
        <v>24</v>
      </c>
      <c r="AC2726" s="360"/>
      <c r="AD2726" s="360"/>
      <c r="AE2726" s="360"/>
      <c r="AF2726" s="360"/>
      <c r="AG2726" s="375"/>
      <c r="AH2726" s="350"/>
      <c r="AI2726" s="244" t="str">
        <f t="shared" si="236"/>
        <v>LIGHT VEHICLE-</v>
      </c>
      <c r="AJ2726" s="1307">
        <f t="shared" si="234"/>
        <v>42877</v>
      </c>
      <c r="AK2726" s="232" t="s">
        <v>24</v>
      </c>
      <c r="AL2726" s="679">
        <v>42877</v>
      </c>
      <c r="AM2726" s="230"/>
      <c r="AN2726" s="232"/>
      <c r="AO2726" s="232"/>
      <c r="AP2726" s="230"/>
      <c r="AQ2726" s="180"/>
      <c r="AR2726" s="230"/>
      <c r="AS2726" s="230"/>
      <c r="AT2726" s="230"/>
      <c r="AU2726" s="230"/>
      <c r="AV2726" s="885"/>
      <c r="AW2726" s="885"/>
      <c r="AX2726" s="885"/>
      <c r="AY2726" s="885"/>
      <c r="AZ2726" s="177"/>
    </row>
    <row r="2727" spans="2:52" ht="15" customHeight="1">
      <c r="B2727" s="1310">
        <v>2721</v>
      </c>
      <c r="C2727" s="765" t="s">
        <v>3165</v>
      </c>
      <c r="D2727" s="531" t="s">
        <v>230</v>
      </c>
      <c r="E2727" s="531" t="s">
        <v>222</v>
      </c>
      <c r="F2727" s="509" t="s">
        <v>3166</v>
      </c>
      <c r="G2727" s="509" t="s">
        <v>136</v>
      </c>
      <c r="H2727" s="612" t="s">
        <v>3167</v>
      </c>
      <c r="I2727" s="744">
        <v>28408</v>
      </c>
      <c r="J2727" s="1314">
        <f t="shared" ca="1" si="231"/>
        <v>45</v>
      </c>
      <c r="K2727" s="602" t="s">
        <v>493</v>
      </c>
      <c r="L2727" s="667">
        <v>17237710000009</v>
      </c>
      <c r="M2727" s="652">
        <v>45572</v>
      </c>
      <c r="N2727" s="579">
        <v>43674</v>
      </c>
      <c r="O2727" s="1330" t="s">
        <v>24</v>
      </c>
      <c r="P2727" s="1314" t="s">
        <v>24</v>
      </c>
      <c r="Q2727" s="198" t="str">
        <f t="shared" si="235"/>
        <v>-</v>
      </c>
      <c r="R2727" s="181" t="str">
        <f t="shared" ca="1" si="233"/>
        <v>TIDAK MCU</v>
      </c>
      <c r="S2727" s="1319" t="s">
        <v>3356</v>
      </c>
      <c r="T2727" s="1330">
        <v>44479</v>
      </c>
      <c r="U2727" s="1329">
        <v>44479</v>
      </c>
      <c r="V2727" s="1330" t="s">
        <v>24</v>
      </c>
      <c r="W2727" s="1311" t="s">
        <v>24</v>
      </c>
      <c r="X2727" s="200"/>
      <c r="Y2727" s="201"/>
      <c r="Z2727" s="202"/>
      <c r="AA2727" s="356" t="s">
        <v>1086</v>
      </c>
      <c r="AB2727" s="360" t="s">
        <v>3409</v>
      </c>
      <c r="AC2727" s="360"/>
      <c r="AD2727" s="360"/>
      <c r="AE2727" s="360"/>
      <c r="AF2727" s="360"/>
      <c r="AG2727" s="375"/>
      <c r="AH2727" s="350"/>
      <c r="AI2727" s="244" t="str">
        <f t="shared" si="236"/>
        <v>HINO 260 JD/TIMERCY 4843</v>
      </c>
      <c r="AJ2727" s="1315">
        <f t="shared" si="234"/>
        <v>43674</v>
      </c>
      <c r="AK2727" s="530">
        <v>43851</v>
      </c>
      <c r="AL2727" s="614">
        <v>43851</v>
      </c>
      <c r="AM2727" s="230"/>
      <c r="AN2727" s="232"/>
      <c r="AO2727" s="232"/>
      <c r="AP2727" s="230"/>
      <c r="AQ2727" s="180"/>
      <c r="AR2727" s="230"/>
      <c r="AS2727" s="230"/>
      <c r="AT2727" s="230"/>
      <c r="AU2727" s="230"/>
      <c r="AV2727" s="885"/>
      <c r="AW2727" s="885"/>
      <c r="AX2727" s="885"/>
      <c r="AY2727" s="885"/>
      <c r="AZ2727" s="885"/>
    </row>
    <row r="2728" spans="2:52" ht="15" customHeight="1">
      <c r="B2728" s="1310">
        <v>2722</v>
      </c>
      <c r="C2728" s="765" t="s">
        <v>3168</v>
      </c>
      <c r="D2728" s="557" t="s">
        <v>230</v>
      </c>
      <c r="E2728" s="557" t="s">
        <v>222</v>
      </c>
      <c r="F2728" s="509" t="s">
        <v>3169</v>
      </c>
      <c r="G2728" s="509" t="s">
        <v>136</v>
      </c>
      <c r="H2728" s="740" t="s">
        <v>3170</v>
      </c>
      <c r="I2728" s="744">
        <v>31291</v>
      </c>
      <c r="J2728" s="1314">
        <f t="shared" ref="J2728:J2732" ca="1" si="237">IF(OR(I2728="",I2728="-"),"-",ROUND((NOW()-I2728)/356,0))</f>
        <v>36</v>
      </c>
      <c r="K2728" s="602" t="s">
        <v>493</v>
      </c>
      <c r="L2728" s="667">
        <v>17238509000031</v>
      </c>
      <c r="M2728" s="652">
        <v>45896</v>
      </c>
      <c r="N2728" s="579">
        <v>43674</v>
      </c>
      <c r="O2728" s="1330" t="s">
        <v>24</v>
      </c>
      <c r="P2728" s="1314" t="s">
        <v>24</v>
      </c>
      <c r="Q2728" s="198" t="str">
        <f t="shared" si="235"/>
        <v>-</v>
      </c>
      <c r="R2728" s="181" t="str">
        <f t="shared" ca="1" si="233"/>
        <v>TIDAK MCU</v>
      </c>
      <c r="S2728" s="1319" t="s">
        <v>3357</v>
      </c>
      <c r="T2728" s="1330">
        <v>44440</v>
      </c>
      <c r="U2728" s="1330">
        <v>44440</v>
      </c>
      <c r="V2728" s="1330" t="s">
        <v>24</v>
      </c>
      <c r="W2728" s="1311" t="s">
        <v>24</v>
      </c>
      <c r="X2728" s="200"/>
      <c r="Y2728" s="201"/>
      <c r="Z2728" s="202"/>
      <c r="AA2728" s="357" t="s">
        <v>1086</v>
      </c>
      <c r="AB2728" s="365" t="s">
        <v>3409</v>
      </c>
      <c r="AC2728" s="360"/>
      <c r="AD2728" s="360"/>
      <c r="AE2728" s="360"/>
      <c r="AF2728" s="360"/>
      <c r="AG2728" s="375"/>
      <c r="AH2728" s="350"/>
      <c r="AI2728" s="244" t="str">
        <f t="shared" si="236"/>
        <v>HINO 260 JD/TIMERCY 4843</v>
      </c>
      <c r="AJ2728" s="1315">
        <f t="shared" si="234"/>
        <v>43674</v>
      </c>
      <c r="AK2728" s="530">
        <v>44012</v>
      </c>
      <c r="AL2728" s="614">
        <v>44012</v>
      </c>
      <c r="AM2728" s="230"/>
      <c r="AN2728" s="232"/>
      <c r="AO2728" s="232"/>
      <c r="AP2728" s="230"/>
      <c r="AQ2728" s="1231" t="s">
        <v>3094</v>
      </c>
      <c r="AR2728" s="230"/>
      <c r="AS2728" s="230"/>
      <c r="AT2728" s="230"/>
      <c r="AU2728" s="230"/>
      <c r="AV2728" s="885"/>
      <c r="AW2728" s="885"/>
      <c r="AX2728" s="885"/>
      <c r="AY2728" s="885"/>
      <c r="AZ2728" s="885"/>
    </row>
    <row r="2729" spans="2:52" ht="15" customHeight="1">
      <c r="B2729" s="1310">
        <v>2723</v>
      </c>
      <c r="C2729" s="765" t="s">
        <v>3171</v>
      </c>
      <c r="D2729" s="557" t="s">
        <v>230</v>
      </c>
      <c r="E2729" s="531" t="s">
        <v>222</v>
      </c>
      <c r="F2729" s="509" t="s">
        <v>3172</v>
      </c>
      <c r="G2729" s="509" t="s">
        <v>136</v>
      </c>
      <c r="H2729" s="740" t="s">
        <v>3173</v>
      </c>
      <c r="I2729" s="744">
        <v>30694</v>
      </c>
      <c r="J2729" s="1314">
        <f t="shared" ca="1" si="237"/>
        <v>38</v>
      </c>
      <c r="K2729" s="591" t="s">
        <v>493</v>
      </c>
      <c r="L2729" s="748">
        <v>840117230299</v>
      </c>
      <c r="M2729" s="772">
        <v>45304</v>
      </c>
      <c r="N2729" s="579">
        <v>43674</v>
      </c>
      <c r="O2729" s="1330" t="s">
        <v>24</v>
      </c>
      <c r="P2729" s="1314" t="s">
        <v>24</v>
      </c>
      <c r="Q2729" s="198" t="str">
        <f t="shared" si="235"/>
        <v>-</v>
      </c>
      <c r="R2729" s="181" t="str">
        <f t="shared" ca="1" si="233"/>
        <v>TIDAK MCU</v>
      </c>
      <c r="S2729" s="1319" t="s">
        <v>3358</v>
      </c>
      <c r="T2729" s="1330">
        <v>44574</v>
      </c>
      <c r="U2729" s="1329">
        <v>44574</v>
      </c>
      <c r="V2729" s="1330" t="s">
        <v>24</v>
      </c>
      <c r="W2729" s="1311" t="s">
        <v>24</v>
      </c>
      <c r="X2729" s="200"/>
      <c r="Y2729" s="201"/>
      <c r="Z2729" s="202"/>
      <c r="AA2729" s="356" t="s">
        <v>1086</v>
      </c>
      <c r="AB2729" s="365" t="s">
        <v>3409</v>
      </c>
      <c r="AC2729" s="360"/>
      <c r="AD2729" s="360"/>
      <c r="AE2729" s="360"/>
      <c r="AF2729" s="360"/>
      <c r="AG2729" s="375"/>
      <c r="AH2729" s="350"/>
      <c r="AI2729" s="244" t="str">
        <f t="shared" si="236"/>
        <v>HINO 260 JD/TIMERCY 4843</v>
      </c>
      <c r="AJ2729" s="1315">
        <f t="shared" si="234"/>
        <v>43674</v>
      </c>
      <c r="AK2729" s="530">
        <v>43675</v>
      </c>
      <c r="AL2729" s="614">
        <v>43676</v>
      </c>
      <c r="AM2729" s="1250">
        <v>44042</v>
      </c>
      <c r="AN2729" s="232"/>
      <c r="AO2729" s="232"/>
      <c r="AP2729" s="230"/>
      <c r="AQ2729" s="1231" t="s">
        <v>3094</v>
      </c>
      <c r="AR2729" s="230"/>
      <c r="AS2729" s="230"/>
      <c r="AT2729" s="230"/>
      <c r="AU2729" s="230"/>
      <c r="AV2729" s="885"/>
      <c r="AW2729" s="885"/>
      <c r="AX2729" s="885"/>
      <c r="AY2729" s="885"/>
      <c r="AZ2729" s="177"/>
    </row>
    <row r="2730" spans="2:52" ht="15" customHeight="1">
      <c r="B2730" s="1310">
        <v>2724</v>
      </c>
      <c r="C2730" s="1543" t="s">
        <v>3174</v>
      </c>
      <c r="D2730" s="361" t="s">
        <v>3175</v>
      </c>
      <c r="E2730" s="531" t="s">
        <v>222</v>
      </c>
      <c r="F2730" s="1319" t="s">
        <v>3176</v>
      </c>
      <c r="G2730" s="509" t="s">
        <v>136</v>
      </c>
      <c r="H2730" s="1654" t="s">
        <v>3177</v>
      </c>
      <c r="I2730" s="594">
        <v>27062</v>
      </c>
      <c r="J2730" s="1314">
        <f t="shared" ca="1" si="237"/>
        <v>48</v>
      </c>
      <c r="K2730" s="775" t="s">
        <v>83</v>
      </c>
      <c r="L2730" s="732">
        <v>740215361395</v>
      </c>
      <c r="M2730" s="775">
        <v>44594</v>
      </c>
      <c r="N2730" s="579">
        <v>42607</v>
      </c>
      <c r="O2730" s="1330" t="s">
        <v>24</v>
      </c>
      <c r="P2730" s="1314" t="s">
        <v>24</v>
      </c>
      <c r="Q2730" s="198" t="str">
        <f t="shared" si="235"/>
        <v>-</v>
      </c>
      <c r="R2730" s="181" t="str">
        <f t="shared" ca="1" si="233"/>
        <v>TIDAK MCU</v>
      </c>
      <c r="S2730" s="1319" t="s">
        <v>3359</v>
      </c>
      <c r="T2730" s="1330">
        <v>44229</v>
      </c>
      <c r="U2730" s="1329">
        <v>44229</v>
      </c>
      <c r="V2730" s="904" t="s">
        <v>24</v>
      </c>
      <c r="W2730" s="136" t="s">
        <v>24</v>
      </c>
      <c r="X2730" s="200"/>
      <c r="Y2730" s="201"/>
      <c r="Z2730" s="202"/>
      <c r="AA2730" s="356" t="s">
        <v>100</v>
      </c>
      <c r="AB2730" s="360" t="s">
        <v>24</v>
      </c>
      <c r="AC2730" s="360"/>
      <c r="AD2730" s="360"/>
      <c r="AE2730" s="360"/>
      <c r="AF2730" s="360"/>
      <c r="AG2730" s="375"/>
      <c r="AH2730" s="350"/>
      <c r="AI2730" s="244" t="str">
        <f t="shared" si="236"/>
        <v>LIGHT VEHICLE-</v>
      </c>
      <c r="AJ2730" s="1307">
        <f t="shared" si="234"/>
        <v>42607</v>
      </c>
      <c r="AK2730" s="232" t="s">
        <v>24</v>
      </c>
      <c r="AL2730" s="679">
        <v>42607</v>
      </c>
      <c r="AM2730" s="230"/>
      <c r="AN2730" s="232"/>
      <c r="AO2730" s="232"/>
      <c r="AP2730" s="230"/>
      <c r="AQ2730" s="1231" t="s">
        <v>3094</v>
      </c>
      <c r="AR2730" s="230"/>
      <c r="AS2730" s="230"/>
      <c r="AT2730" s="230"/>
      <c r="AU2730" s="230"/>
      <c r="AV2730" s="885"/>
      <c r="AW2730" s="885"/>
      <c r="AX2730" s="885"/>
      <c r="AY2730" s="885"/>
      <c r="AZ2730" s="177"/>
    </row>
    <row r="2731" spans="2:52" ht="15" customHeight="1">
      <c r="B2731" s="1310">
        <v>2725</v>
      </c>
      <c r="C2731" s="765" t="s">
        <v>3178</v>
      </c>
      <c r="D2731" s="591" t="s">
        <v>230</v>
      </c>
      <c r="E2731" s="531" t="s">
        <v>222</v>
      </c>
      <c r="F2731" s="1319" t="s">
        <v>3179</v>
      </c>
      <c r="G2731" s="509" t="s">
        <v>136</v>
      </c>
      <c r="H2731" s="1654" t="s">
        <v>3180</v>
      </c>
      <c r="I2731" s="594">
        <v>28523</v>
      </c>
      <c r="J2731" s="1314">
        <f t="shared" ca="1" si="237"/>
        <v>44</v>
      </c>
      <c r="K2731" s="602" t="s">
        <v>493</v>
      </c>
      <c r="L2731" s="732">
        <v>78023246107</v>
      </c>
      <c r="M2731" s="775">
        <v>44594</v>
      </c>
      <c r="N2731" s="579">
        <v>42716</v>
      </c>
      <c r="O2731" s="1330" t="s">
        <v>24</v>
      </c>
      <c r="P2731" s="1314" t="s">
        <v>24</v>
      </c>
      <c r="Q2731" s="198" t="str">
        <f t="shared" si="235"/>
        <v>-</v>
      </c>
      <c r="R2731" s="181" t="str">
        <f t="shared" ca="1" si="233"/>
        <v>TIDAK MCU</v>
      </c>
      <c r="S2731" s="1319" t="s">
        <v>3360</v>
      </c>
      <c r="T2731" s="1330">
        <v>44594</v>
      </c>
      <c r="U2731" s="1329">
        <v>44594</v>
      </c>
      <c r="V2731" s="904" t="s">
        <v>24</v>
      </c>
      <c r="W2731" s="136" t="s">
        <v>24</v>
      </c>
      <c r="X2731" s="200"/>
      <c r="Y2731" s="201"/>
      <c r="Z2731" s="202"/>
      <c r="AA2731" s="356" t="s">
        <v>1086</v>
      </c>
      <c r="AB2731" s="365" t="s">
        <v>3409</v>
      </c>
      <c r="AC2731" s="360"/>
      <c r="AD2731" s="360"/>
      <c r="AE2731" s="360"/>
      <c r="AF2731" s="360"/>
      <c r="AG2731" s="375"/>
      <c r="AH2731" s="350"/>
      <c r="AI2731" s="244" t="str">
        <f t="shared" si="236"/>
        <v>HINO 260 JD/TIMERCY 4843</v>
      </c>
      <c r="AJ2731" s="209">
        <f t="shared" si="234"/>
        <v>42716</v>
      </c>
      <c r="AK2731" s="1314" t="s">
        <v>24</v>
      </c>
      <c r="AL2731" s="1185">
        <v>42716</v>
      </c>
      <c r="AM2731" s="230"/>
      <c r="AN2731" s="232"/>
      <c r="AO2731" s="232"/>
      <c r="AP2731" s="230"/>
      <c r="AQ2731" s="462" t="s">
        <v>3094</v>
      </c>
      <c r="AR2731" s="230"/>
      <c r="AS2731" s="230"/>
      <c r="AT2731" s="230"/>
      <c r="AU2731" s="230"/>
      <c r="AV2731" s="177"/>
      <c r="AW2731" s="177"/>
      <c r="AX2731" s="177"/>
      <c r="AY2731" s="177"/>
      <c r="AZ2731" s="177"/>
    </row>
    <row r="2732" spans="2:52" ht="15" customHeight="1">
      <c r="B2732" s="1310">
        <v>2726</v>
      </c>
      <c r="C2732" s="548" t="s">
        <v>3181</v>
      </c>
      <c r="D2732" s="557" t="s">
        <v>234</v>
      </c>
      <c r="E2732" s="531" t="s">
        <v>222</v>
      </c>
      <c r="F2732" s="509" t="s">
        <v>3182</v>
      </c>
      <c r="G2732" s="509" t="s">
        <v>136</v>
      </c>
      <c r="H2732" s="740" t="s">
        <v>3183</v>
      </c>
      <c r="I2732" s="744">
        <v>27551</v>
      </c>
      <c r="J2732" s="1314">
        <f t="shared" ca="1" si="237"/>
        <v>47</v>
      </c>
      <c r="K2732" s="772" t="s">
        <v>83</v>
      </c>
      <c r="L2732" s="748">
        <v>750615361237</v>
      </c>
      <c r="M2732" s="772">
        <v>45449</v>
      </c>
      <c r="N2732" s="579">
        <v>43231</v>
      </c>
      <c r="O2732" s="1330" t="s">
        <v>24</v>
      </c>
      <c r="P2732" s="1314" t="s">
        <v>24</v>
      </c>
      <c r="Q2732" s="198" t="str">
        <f t="shared" si="235"/>
        <v>-</v>
      </c>
      <c r="R2732" s="181" t="str">
        <f t="shared" ca="1" si="233"/>
        <v>TIDAK MCU</v>
      </c>
      <c r="S2732" s="1319" t="s">
        <v>3361</v>
      </c>
      <c r="T2732" s="1330">
        <v>44353</v>
      </c>
      <c r="U2732" s="1329">
        <v>44353</v>
      </c>
      <c r="V2732" s="1330" t="s">
        <v>24</v>
      </c>
      <c r="W2732" s="1311" t="s">
        <v>24</v>
      </c>
      <c r="X2732" s="200"/>
      <c r="Y2732" s="201"/>
      <c r="Z2732" s="202"/>
      <c r="AA2732" s="356" t="s">
        <v>100</v>
      </c>
      <c r="AB2732" s="360" t="s">
        <v>24</v>
      </c>
      <c r="AC2732" s="360"/>
      <c r="AD2732" s="360"/>
      <c r="AE2732" s="360"/>
      <c r="AF2732" s="360"/>
      <c r="AG2732" s="375"/>
      <c r="AH2732" s="350"/>
      <c r="AI2732" s="244" t="str">
        <f t="shared" si="236"/>
        <v>LIGHT VEHICLE-</v>
      </c>
      <c r="AJ2732" s="1315">
        <f t="shared" si="234"/>
        <v>43231</v>
      </c>
      <c r="AK2732" s="451">
        <v>44012</v>
      </c>
      <c r="AL2732" s="670">
        <v>43704</v>
      </c>
      <c r="AM2732" s="230"/>
      <c r="AN2732" s="232"/>
      <c r="AO2732" s="232"/>
      <c r="AP2732" s="230"/>
      <c r="AQ2732" s="462" t="s">
        <v>3094</v>
      </c>
      <c r="AR2732" s="230"/>
      <c r="AS2732" s="230"/>
      <c r="AT2732" s="230"/>
      <c r="AU2732" s="230"/>
      <c r="AV2732" s="885"/>
      <c r="AW2732" s="885"/>
      <c r="AX2732" s="885"/>
      <c r="AY2732" s="885"/>
      <c r="AZ2732" s="177"/>
    </row>
    <row r="2733" spans="2:52" ht="15" customHeight="1">
      <c r="B2733" s="1310">
        <v>4873</v>
      </c>
      <c r="C2733" s="2354" t="s">
        <v>3881</v>
      </c>
      <c r="D2733" s="360" t="s">
        <v>705</v>
      </c>
      <c r="E2733" s="360" t="s">
        <v>1122</v>
      </c>
      <c r="F2733" s="1319" t="s">
        <v>14113</v>
      </c>
      <c r="G2733" s="1319" t="s">
        <v>102</v>
      </c>
      <c r="H2733" s="2360"/>
      <c r="I2733" s="594" t="s">
        <v>24</v>
      </c>
      <c r="J2733" s="1319"/>
      <c r="K2733" s="180" t="s">
        <v>24</v>
      </c>
      <c r="L2733" s="325" t="s">
        <v>24</v>
      </c>
      <c r="M2733" s="335" t="s">
        <v>24</v>
      </c>
      <c r="N2733" s="510">
        <v>44252</v>
      </c>
      <c r="O2733" s="1311"/>
      <c r="P2733" s="1319"/>
      <c r="Q2733" s="213"/>
      <c r="R2733" s="518"/>
      <c r="S2733" s="1314" t="s">
        <v>14114</v>
      </c>
      <c r="T2733" s="1311">
        <v>44926</v>
      </c>
      <c r="U2733" s="1311">
        <v>44926</v>
      </c>
      <c r="V2733" s="1311"/>
      <c r="W2733" s="1311"/>
      <c r="X2733" s="200"/>
      <c r="Y2733" s="201"/>
      <c r="Z2733" s="202"/>
      <c r="AA2733" s="357" t="s">
        <v>6970</v>
      </c>
      <c r="AB2733" s="365" t="s">
        <v>9136</v>
      </c>
      <c r="AC2733" s="365" t="s">
        <v>14118</v>
      </c>
      <c r="AD2733" s="365" t="s">
        <v>926</v>
      </c>
      <c r="AE2733" s="365" t="s">
        <v>6972</v>
      </c>
      <c r="AF2733" s="365" t="s">
        <v>14107</v>
      </c>
      <c r="AG2733" s="1475" t="s">
        <v>14108</v>
      </c>
      <c r="AH2733" s="350"/>
      <c r="AI2733" s="244" t="str">
        <f t="shared" si="236"/>
        <v>LV, ELF, BUSSC P360 - SC P460 A/MNISSAN, HM 400HD 465, HD 785VOLVO FM, FH 16SC R580 - SC R620 STRSC R580 - SC R620 DTR</v>
      </c>
      <c r="AJ2733" s="1315">
        <f t="shared" si="234"/>
        <v>44252</v>
      </c>
      <c r="AK2733" s="589">
        <v>44266</v>
      </c>
      <c r="AL2733" s="726">
        <v>44266</v>
      </c>
      <c r="AM2733" s="230"/>
      <c r="AN2733" s="232"/>
      <c r="AO2733" s="232"/>
      <c r="AP2733" s="230"/>
      <c r="AQ2733" s="1231" t="s">
        <v>3094</v>
      </c>
      <c r="AR2733" s="230"/>
      <c r="AS2733" s="230"/>
      <c r="AT2733" s="230"/>
      <c r="AU2733" s="230"/>
      <c r="AV2733" s="885"/>
      <c r="AW2733" s="885"/>
      <c r="AX2733" s="885"/>
      <c r="AY2733" s="885"/>
      <c r="AZ2733" s="177"/>
    </row>
    <row r="2734" spans="2:52" ht="15" customHeight="1">
      <c r="B2734" s="1310">
        <v>2728</v>
      </c>
      <c r="C2734" s="765" t="s">
        <v>1969</v>
      </c>
      <c r="D2734" s="557" t="s">
        <v>221</v>
      </c>
      <c r="E2734" s="531" t="s">
        <v>222</v>
      </c>
      <c r="F2734" s="509" t="s">
        <v>3188</v>
      </c>
      <c r="G2734" s="509" t="s">
        <v>136</v>
      </c>
      <c r="H2734" s="740" t="s">
        <v>3189</v>
      </c>
      <c r="I2734" s="744">
        <v>35128</v>
      </c>
      <c r="J2734" s="1314">
        <f t="shared" ref="J2734:J2765" ca="1" si="238">IF(OR(I2734="",I2734="-"),"-",ROUND((NOW()-I2734)/356,0))</f>
        <v>26</v>
      </c>
      <c r="K2734" s="315" t="s">
        <v>24</v>
      </c>
      <c r="L2734" s="325" t="s">
        <v>24</v>
      </c>
      <c r="M2734" s="335" t="s">
        <v>24</v>
      </c>
      <c r="N2734" s="510">
        <v>42627</v>
      </c>
      <c r="O2734" s="1330">
        <v>42997</v>
      </c>
      <c r="P2734" s="1314" t="s">
        <v>24</v>
      </c>
      <c r="Q2734" s="198">
        <f t="shared" ref="Q2734:Q2765" si="239">IF(OR(O2734="-",O2734=""),"-",O2734+365)</f>
        <v>43362</v>
      </c>
      <c r="R2734" s="181" t="str">
        <f t="shared" ref="R2734:R2765" ca="1" si="240">IF(OR(O2734="",O2734="-"),"TIDAK MCU",IF(Q2734&gt;TODAY(),"BERLAKU","EXPIRED"))</f>
        <v>EXPIRED</v>
      </c>
      <c r="S2734" s="1319" t="s">
        <v>24</v>
      </c>
      <c r="T2734" s="1330">
        <v>44259</v>
      </c>
      <c r="U2734" s="1329" t="s">
        <v>24</v>
      </c>
      <c r="V2734" s="395" t="s">
        <v>24</v>
      </c>
      <c r="W2734" s="136" t="s">
        <v>24</v>
      </c>
      <c r="X2734" s="200"/>
      <c r="Y2734" s="201"/>
      <c r="Z2734" s="202"/>
      <c r="AA2734" s="356" t="s">
        <v>24</v>
      </c>
      <c r="AB2734" s="360" t="s">
        <v>24</v>
      </c>
      <c r="AC2734" s="360"/>
      <c r="AD2734" s="360"/>
      <c r="AE2734" s="360"/>
      <c r="AF2734" s="360"/>
      <c r="AG2734" s="375"/>
      <c r="AH2734" s="350"/>
      <c r="AI2734" s="244" t="str">
        <f t="shared" si="236"/>
        <v>--</v>
      </c>
      <c r="AJ2734" s="1307">
        <f t="shared" si="234"/>
        <v>42627</v>
      </c>
      <c r="AK2734" s="1330" t="s">
        <v>24</v>
      </c>
      <c r="AL2734" s="670" t="s">
        <v>24</v>
      </c>
      <c r="AM2734" s="230"/>
      <c r="AN2734" s="232"/>
      <c r="AO2734" s="232"/>
      <c r="AP2734" s="230"/>
      <c r="AQ2734" s="462" t="s">
        <v>3094</v>
      </c>
      <c r="AR2734" s="230"/>
      <c r="AS2734" s="230"/>
      <c r="AT2734" s="230"/>
      <c r="AU2734" s="230"/>
      <c r="AV2734" s="177"/>
      <c r="AW2734" s="177"/>
      <c r="AX2734" s="177"/>
      <c r="AY2734" s="177"/>
      <c r="AZ2734" s="177"/>
    </row>
    <row r="2735" spans="2:52" ht="15" customHeight="1">
      <c r="B2735" s="1310">
        <v>2729</v>
      </c>
      <c r="C2735" s="548" t="s">
        <v>3190</v>
      </c>
      <c r="D2735" s="557" t="s">
        <v>230</v>
      </c>
      <c r="E2735" s="531" t="s">
        <v>222</v>
      </c>
      <c r="F2735" s="509" t="s">
        <v>3191</v>
      </c>
      <c r="G2735" s="509" t="s">
        <v>136</v>
      </c>
      <c r="H2735" s="740" t="s">
        <v>3192</v>
      </c>
      <c r="I2735" s="743">
        <v>31798</v>
      </c>
      <c r="J2735" s="1314">
        <f t="shared" ca="1" si="238"/>
        <v>35</v>
      </c>
      <c r="K2735" s="602" t="s">
        <v>493</v>
      </c>
      <c r="L2735" s="667">
        <v>870132460226</v>
      </c>
      <c r="M2735" s="652">
        <v>44582</v>
      </c>
      <c r="N2735" s="510">
        <v>42644</v>
      </c>
      <c r="O2735" s="1330">
        <v>43008</v>
      </c>
      <c r="P2735" s="1314" t="s">
        <v>498</v>
      </c>
      <c r="Q2735" s="198">
        <f t="shared" si="239"/>
        <v>43373</v>
      </c>
      <c r="R2735" s="181" t="str">
        <f t="shared" ca="1" si="240"/>
        <v>EXPIRED</v>
      </c>
      <c r="S2735" s="1319" t="s">
        <v>3363</v>
      </c>
      <c r="T2735" s="451">
        <v>44582</v>
      </c>
      <c r="U2735" s="451">
        <v>44582</v>
      </c>
      <c r="V2735" s="395" t="s">
        <v>24</v>
      </c>
      <c r="W2735" s="136" t="s">
        <v>24</v>
      </c>
      <c r="X2735" s="200"/>
      <c r="Y2735" s="201"/>
      <c r="Z2735" s="202"/>
      <c r="AA2735" s="357" t="s">
        <v>1086</v>
      </c>
      <c r="AB2735" s="365" t="s">
        <v>3409</v>
      </c>
      <c r="AC2735" s="365" t="s">
        <v>13847</v>
      </c>
      <c r="AD2735" s="360" t="s">
        <v>13846</v>
      </c>
      <c r="AE2735" s="360"/>
      <c r="AF2735" s="360"/>
      <c r="AG2735" s="375"/>
      <c r="AH2735" s="350"/>
      <c r="AI2735" s="244" t="str">
        <f t="shared" si="236"/>
        <v>HINO 260 JD/TIMERCY 4843MERCY 4054 STRMERCY 4054 DTR</v>
      </c>
      <c r="AJ2735" s="1307">
        <f t="shared" si="234"/>
        <v>42644</v>
      </c>
      <c r="AK2735" s="451">
        <v>44236</v>
      </c>
      <c r="AL2735" s="670">
        <v>44077</v>
      </c>
      <c r="AM2735" s="230"/>
      <c r="AN2735" s="232"/>
      <c r="AO2735" s="232"/>
      <c r="AP2735" s="230"/>
      <c r="AQ2735" s="462" t="s">
        <v>3094</v>
      </c>
      <c r="AR2735" s="230"/>
      <c r="AS2735" s="230"/>
      <c r="AT2735" s="230"/>
      <c r="AU2735" s="230"/>
      <c r="AV2735" s="177"/>
      <c r="AW2735" s="885"/>
      <c r="AX2735" s="885"/>
      <c r="AY2735" s="885"/>
      <c r="AZ2735" s="177"/>
    </row>
    <row r="2736" spans="2:52" ht="15" customHeight="1">
      <c r="B2736" s="1310">
        <v>2730</v>
      </c>
      <c r="C2736" s="765" t="s">
        <v>3193</v>
      </c>
      <c r="D2736" s="557" t="s">
        <v>230</v>
      </c>
      <c r="E2736" s="531" t="s">
        <v>222</v>
      </c>
      <c r="F2736" s="509" t="s">
        <v>3194</v>
      </c>
      <c r="G2736" s="509" t="s">
        <v>136</v>
      </c>
      <c r="H2736" s="740" t="s">
        <v>3195</v>
      </c>
      <c r="I2736" s="743">
        <v>27759</v>
      </c>
      <c r="J2736" s="1314">
        <f t="shared" ca="1" si="238"/>
        <v>46</v>
      </c>
      <c r="K2736" s="591" t="s">
        <v>493</v>
      </c>
      <c r="L2736" s="748">
        <v>751219311031</v>
      </c>
      <c r="M2736" s="772">
        <v>44561</v>
      </c>
      <c r="N2736" s="577">
        <v>42675</v>
      </c>
      <c r="O2736" s="1330">
        <v>43042</v>
      </c>
      <c r="P2736" s="451" t="s">
        <v>24</v>
      </c>
      <c r="Q2736" s="198">
        <f t="shared" si="239"/>
        <v>43407</v>
      </c>
      <c r="R2736" s="181" t="str">
        <f t="shared" ca="1" si="240"/>
        <v>EXPIRED</v>
      </c>
      <c r="S2736" s="1319" t="s">
        <v>3364</v>
      </c>
      <c r="T2736" s="451">
        <v>44561</v>
      </c>
      <c r="U2736" s="451">
        <v>44561</v>
      </c>
      <c r="V2736" s="395" t="s">
        <v>24</v>
      </c>
      <c r="W2736" s="136" t="s">
        <v>24</v>
      </c>
      <c r="X2736" s="200"/>
      <c r="Y2736" s="201"/>
      <c r="Z2736" s="202"/>
      <c r="AA2736" s="357" t="s">
        <v>1086</v>
      </c>
      <c r="AB2736" s="365" t="s">
        <v>3409</v>
      </c>
      <c r="AC2736" s="365" t="s">
        <v>13847</v>
      </c>
      <c r="AD2736" s="360" t="s">
        <v>13846</v>
      </c>
      <c r="AE2736" s="360"/>
      <c r="AF2736" s="360"/>
      <c r="AG2736" s="375"/>
      <c r="AH2736" s="350"/>
      <c r="AI2736" s="244" t="str">
        <f t="shared" si="236"/>
        <v>HINO 260 JD/TIMERCY 4843MERCY 4054 STRMERCY 4054 DTR</v>
      </c>
      <c r="AJ2736" s="1307">
        <f t="shared" si="234"/>
        <v>42675</v>
      </c>
      <c r="AK2736" s="530">
        <v>44077</v>
      </c>
      <c r="AL2736" s="614">
        <v>44077</v>
      </c>
      <c r="AM2736" s="230"/>
      <c r="AN2736" s="232"/>
      <c r="AO2736" s="232"/>
      <c r="AP2736" s="230"/>
      <c r="AQ2736" s="1231" t="s">
        <v>3094</v>
      </c>
      <c r="AR2736" s="230"/>
      <c r="AS2736" s="230"/>
      <c r="AT2736" s="230"/>
      <c r="AU2736" s="230"/>
      <c r="AV2736" s="177"/>
      <c r="AW2736" s="885"/>
      <c r="AX2736" s="885"/>
      <c r="AY2736" s="885"/>
      <c r="AZ2736" s="177"/>
    </row>
    <row r="2737" spans="1:60" ht="15" customHeight="1">
      <c r="B2737" s="1310">
        <v>2731</v>
      </c>
      <c r="C2737" s="765" t="s">
        <v>3196</v>
      </c>
      <c r="D2737" s="557" t="s">
        <v>230</v>
      </c>
      <c r="E2737" s="557" t="s">
        <v>222</v>
      </c>
      <c r="F2737" s="509" t="s">
        <v>3197</v>
      </c>
      <c r="G2737" s="509" t="s">
        <v>136</v>
      </c>
      <c r="H2737" s="740" t="s">
        <v>3198</v>
      </c>
      <c r="I2737" s="743">
        <v>28575</v>
      </c>
      <c r="J2737" s="1314">
        <f t="shared" ca="1" si="238"/>
        <v>44</v>
      </c>
      <c r="K2737" s="591" t="s">
        <v>493</v>
      </c>
      <c r="L2737" s="748">
        <v>760332430532</v>
      </c>
      <c r="M2737" s="772">
        <v>44646</v>
      </c>
      <c r="N2737" s="577">
        <v>42837</v>
      </c>
      <c r="O2737" s="1330">
        <v>43208</v>
      </c>
      <c r="P2737" s="451" t="s">
        <v>498</v>
      </c>
      <c r="Q2737" s="198">
        <f t="shared" si="239"/>
        <v>43573</v>
      </c>
      <c r="R2737" s="181" t="str">
        <f t="shared" ca="1" si="240"/>
        <v>EXPIRED</v>
      </c>
      <c r="S2737" s="1319" t="s">
        <v>3365</v>
      </c>
      <c r="T2737" s="451">
        <v>44646</v>
      </c>
      <c r="U2737" s="451">
        <v>44646</v>
      </c>
      <c r="V2737" s="1330" t="s">
        <v>24</v>
      </c>
      <c r="W2737" s="1311" t="s">
        <v>24</v>
      </c>
      <c r="X2737" s="200"/>
      <c r="Y2737" s="201"/>
      <c r="Z2737" s="202"/>
      <c r="AA2737" s="357" t="s">
        <v>1086</v>
      </c>
      <c r="AB2737" s="365" t="s">
        <v>3409</v>
      </c>
      <c r="AC2737" s="365" t="s">
        <v>13847</v>
      </c>
      <c r="AD2737" s="365" t="s">
        <v>13846</v>
      </c>
      <c r="AE2737" s="365" t="s">
        <v>13848</v>
      </c>
      <c r="AF2737" s="360"/>
      <c r="AG2737" s="375"/>
      <c r="AH2737" s="350"/>
      <c r="AI2737" s="244" t="str">
        <f t="shared" si="236"/>
        <v>HINO 260 JD/TIMERCY 4843MERCY 4054 STRMERCY 4054 DTRSCANIA R620 DTR</v>
      </c>
      <c r="AJ2737" s="1315">
        <f t="shared" si="234"/>
        <v>42837</v>
      </c>
      <c r="AK2737" s="451">
        <v>44077</v>
      </c>
      <c r="AL2737" s="670">
        <v>44077</v>
      </c>
      <c r="AM2737" s="230"/>
      <c r="AN2737" s="232"/>
      <c r="AO2737" s="232"/>
      <c r="AP2737" s="230"/>
      <c r="AQ2737" s="1231" t="s">
        <v>3094</v>
      </c>
      <c r="AR2737" s="230"/>
      <c r="AS2737" s="230"/>
      <c r="AT2737" s="230"/>
      <c r="AU2737" s="230"/>
      <c r="AZ2737" s="177"/>
    </row>
    <row r="2738" spans="1:60" ht="15" customHeight="1">
      <c r="B2738" s="1310">
        <v>2732</v>
      </c>
      <c r="C2738" s="765" t="s">
        <v>3199</v>
      </c>
      <c r="D2738" s="557" t="s">
        <v>230</v>
      </c>
      <c r="E2738" s="531" t="s">
        <v>222</v>
      </c>
      <c r="F2738" s="509" t="s">
        <v>3200</v>
      </c>
      <c r="G2738" s="509" t="s">
        <v>136</v>
      </c>
      <c r="H2738" s="740" t="s">
        <v>3201</v>
      </c>
      <c r="I2738" s="743">
        <v>32556</v>
      </c>
      <c r="J2738" s="1314">
        <f t="shared" ca="1" si="238"/>
        <v>33</v>
      </c>
      <c r="K2738" s="602" t="s">
        <v>493</v>
      </c>
      <c r="L2738" s="667">
        <v>890217180316</v>
      </c>
      <c r="M2738" s="652">
        <v>44609</v>
      </c>
      <c r="N2738" s="577">
        <v>42870</v>
      </c>
      <c r="O2738" s="1330">
        <v>43232</v>
      </c>
      <c r="P2738" s="451" t="s">
        <v>24</v>
      </c>
      <c r="Q2738" s="198">
        <f t="shared" si="239"/>
        <v>43597</v>
      </c>
      <c r="R2738" s="181" t="str">
        <f t="shared" ca="1" si="240"/>
        <v>EXPIRED</v>
      </c>
      <c r="S2738" s="1319" t="s">
        <v>3366</v>
      </c>
      <c r="T2738" s="451">
        <v>44609</v>
      </c>
      <c r="U2738" s="451">
        <v>44609</v>
      </c>
      <c r="V2738" s="1330" t="s">
        <v>24</v>
      </c>
      <c r="W2738" s="1311" t="s">
        <v>24</v>
      </c>
      <c r="X2738" s="200"/>
      <c r="Y2738" s="201"/>
      <c r="Z2738" s="202"/>
      <c r="AA2738" s="357" t="s">
        <v>1086</v>
      </c>
      <c r="AB2738" s="365" t="s">
        <v>3409</v>
      </c>
      <c r="AC2738" s="365" t="s">
        <v>13847</v>
      </c>
      <c r="AD2738" s="365" t="s">
        <v>13846</v>
      </c>
      <c r="AE2738" s="365" t="s">
        <v>13848</v>
      </c>
      <c r="AF2738" s="360"/>
      <c r="AG2738" s="375"/>
      <c r="AH2738" s="350"/>
      <c r="AI2738" s="244" t="str">
        <f t="shared" si="236"/>
        <v>HINO 260 JD/TIMERCY 4843MERCY 4054 STRMERCY 4054 DTRSCANIA R620 DTR</v>
      </c>
      <c r="AJ2738" s="1315">
        <f t="shared" si="234"/>
        <v>42870</v>
      </c>
      <c r="AK2738" s="451">
        <v>44077</v>
      </c>
      <c r="AL2738" s="670">
        <v>44077</v>
      </c>
      <c r="AM2738" s="230"/>
      <c r="AN2738" s="232"/>
      <c r="AO2738" s="232"/>
      <c r="AP2738" s="230"/>
      <c r="AQ2738" s="462" t="s">
        <v>3094</v>
      </c>
      <c r="AR2738" s="230"/>
      <c r="AS2738" s="230"/>
      <c r="AT2738" s="230"/>
      <c r="AU2738" s="230"/>
      <c r="AV2738" s="885"/>
      <c r="AW2738" s="885"/>
      <c r="AX2738" s="885"/>
      <c r="AY2738" s="885"/>
      <c r="AZ2738" s="177"/>
    </row>
    <row r="2739" spans="1:60" ht="15.75" customHeight="1">
      <c r="B2739" s="1310">
        <v>2733</v>
      </c>
      <c r="C2739" s="765" t="s">
        <v>3202</v>
      </c>
      <c r="D2739" s="557" t="s">
        <v>230</v>
      </c>
      <c r="E2739" s="531" t="s">
        <v>222</v>
      </c>
      <c r="F2739" s="509" t="s">
        <v>3203</v>
      </c>
      <c r="G2739" s="509" t="s">
        <v>136</v>
      </c>
      <c r="H2739" s="740" t="s">
        <v>3204</v>
      </c>
      <c r="I2739" s="743">
        <v>27171</v>
      </c>
      <c r="J2739" s="1314">
        <f t="shared" ca="1" si="238"/>
        <v>48</v>
      </c>
      <c r="K2739" s="591" t="s">
        <v>494</v>
      </c>
      <c r="L2739" s="748">
        <v>740517233012</v>
      </c>
      <c r="M2739" s="772">
        <v>44703</v>
      </c>
      <c r="N2739" s="532">
        <v>42982</v>
      </c>
      <c r="O2739" s="1330">
        <v>43351</v>
      </c>
      <c r="P2739" s="451" t="s">
        <v>24</v>
      </c>
      <c r="Q2739" s="198">
        <f t="shared" si="239"/>
        <v>43716</v>
      </c>
      <c r="R2739" s="181" t="str">
        <f t="shared" ca="1" si="240"/>
        <v>EXPIRED</v>
      </c>
      <c r="S2739" s="1319" t="s">
        <v>3367</v>
      </c>
      <c r="T2739" s="1330">
        <v>44703</v>
      </c>
      <c r="U2739" s="1329">
        <v>44703</v>
      </c>
      <c r="V2739" s="1330" t="s">
        <v>24</v>
      </c>
      <c r="W2739" s="136" t="s">
        <v>24</v>
      </c>
      <c r="X2739" s="200"/>
      <c r="Y2739" s="201"/>
      <c r="Z2739" s="202"/>
      <c r="AA2739" s="356" t="s">
        <v>1086</v>
      </c>
      <c r="AB2739" s="360" t="s">
        <v>3409</v>
      </c>
      <c r="AC2739" s="360" t="s">
        <v>13847</v>
      </c>
      <c r="AD2739" s="360"/>
      <c r="AE2739" s="360"/>
      <c r="AF2739" s="360"/>
      <c r="AG2739" s="375"/>
      <c r="AH2739" s="350"/>
      <c r="AI2739" s="244" t="str">
        <f t="shared" si="236"/>
        <v>HINO 260 JD/TIMERCY 4843MERCY 4054 STR</v>
      </c>
      <c r="AJ2739" s="1315">
        <f t="shared" si="234"/>
        <v>42982</v>
      </c>
      <c r="AK2739" s="451">
        <v>43712</v>
      </c>
      <c r="AL2739" s="670">
        <v>43713</v>
      </c>
      <c r="AM2739" s="230"/>
      <c r="AN2739" s="232"/>
      <c r="AO2739" s="232"/>
      <c r="AP2739" s="230"/>
      <c r="AQ2739" s="1231" t="s">
        <v>3094</v>
      </c>
      <c r="AR2739" s="230"/>
      <c r="AS2739" s="230"/>
      <c r="AT2739" s="230"/>
      <c r="AU2739" s="230"/>
      <c r="AV2739" s="885"/>
      <c r="AW2739" s="885"/>
      <c r="AX2739" s="885"/>
      <c r="AY2739" s="885"/>
      <c r="AZ2739" s="177"/>
    </row>
    <row r="2740" spans="1:60" ht="15" customHeight="1">
      <c r="B2740" s="1310">
        <v>2734</v>
      </c>
      <c r="C2740" s="765" t="s">
        <v>13106</v>
      </c>
      <c r="D2740" s="557" t="s">
        <v>230</v>
      </c>
      <c r="E2740" s="531" t="s">
        <v>222</v>
      </c>
      <c r="F2740" s="509" t="s">
        <v>3205</v>
      </c>
      <c r="G2740" s="509" t="s">
        <v>136</v>
      </c>
      <c r="H2740" s="740" t="s">
        <v>3206</v>
      </c>
      <c r="I2740" s="743">
        <v>29176</v>
      </c>
      <c r="J2740" s="1314">
        <f t="shared" ca="1" si="238"/>
        <v>42</v>
      </c>
      <c r="K2740" s="591" t="s">
        <v>493</v>
      </c>
      <c r="L2740" s="748">
        <v>791117180264</v>
      </c>
      <c r="M2740" s="772">
        <v>44517</v>
      </c>
      <c r="N2740" s="532">
        <v>43033</v>
      </c>
      <c r="O2740" s="1330">
        <v>43033</v>
      </c>
      <c r="P2740" s="451" t="s">
        <v>874</v>
      </c>
      <c r="Q2740" s="198">
        <f t="shared" si="239"/>
        <v>43398</v>
      </c>
      <c r="R2740" s="181" t="str">
        <f t="shared" ca="1" si="240"/>
        <v>EXPIRED</v>
      </c>
      <c r="S2740" s="1319" t="s">
        <v>3368</v>
      </c>
      <c r="T2740" s="763">
        <v>44517</v>
      </c>
      <c r="U2740" s="763">
        <v>44517</v>
      </c>
      <c r="V2740" s="395" t="s">
        <v>24</v>
      </c>
      <c r="W2740" s="136" t="s">
        <v>24</v>
      </c>
      <c r="X2740" s="200"/>
      <c r="Y2740" s="201"/>
      <c r="Z2740" s="202"/>
      <c r="AA2740" s="357" t="s">
        <v>1086</v>
      </c>
      <c r="AB2740" s="365" t="s">
        <v>3409</v>
      </c>
      <c r="AC2740" s="365" t="s">
        <v>13847</v>
      </c>
      <c r="AD2740" s="360" t="s">
        <v>13846</v>
      </c>
      <c r="AE2740" s="360"/>
      <c r="AF2740" s="360"/>
      <c r="AG2740" s="375"/>
      <c r="AH2740" s="350"/>
      <c r="AI2740" s="244" t="str">
        <f t="shared" si="236"/>
        <v>HINO 260 JD/TIMERCY 4843MERCY 4054 STRMERCY 4054 DTR</v>
      </c>
      <c r="AJ2740" s="209">
        <f t="shared" si="234"/>
        <v>43033</v>
      </c>
      <c r="AK2740" s="451">
        <v>44077</v>
      </c>
      <c r="AL2740" s="670">
        <v>44077</v>
      </c>
      <c r="AM2740" s="230"/>
      <c r="AN2740" s="232"/>
      <c r="AO2740" s="232"/>
      <c r="AP2740" s="230"/>
      <c r="AQ2740" s="462" t="s">
        <v>3094</v>
      </c>
      <c r="AR2740" s="230"/>
      <c r="AS2740" s="230"/>
      <c r="AT2740" s="230"/>
      <c r="AU2740" s="230"/>
      <c r="AV2740" s="177"/>
      <c r="AW2740" s="177"/>
      <c r="AX2740" s="177"/>
      <c r="AY2740" s="177"/>
      <c r="AZ2740" s="177"/>
    </row>
    <row r="2741" spans="1:60" ht="15" customHeight="1">
      <c r="B2741" s="1310">
        <v>2735</v>
      </c>
      <c r="C2741" s="765" t="s">
        <v>3207</v>
      </c>
      <c r="D2741" s="557" t="s">
        <v>230</v>
      </c>
      <c r="E2741" s="531" t="s">
        <v>222</v>
      </c>
      <c r="F2741" s="509" t="s">
        <v>3208</v>
      </c>
      <c r="G2741" s="509" t="s">
        <v>136</v>
      </c>
      <c r="H2741" s="740" t="s">
        <v>3209</v>
      </c>
      <c r="I2741" s="743">
        <v>32492</v>
      </c>
      <c r="J2741" s="1314">
        <f t="shared" ca="1" si="238"/>
        <v>33</v>
      </c>
      <c r="K2741" s="591" t="s">
        <v>493</v>
      </c>
      <c r="L2741" s="748">
        <v>880732460276</v>
      </c>
      <c r="M2741" s="772">
        <v>44545</v>
      </c>
      <c r="N2741" s="532">
        <v>43033</v>
      </c>
      <c r="O2741" s="1330">
        <v>43033</v>
      </c>
      <c r="P2741" s="451" t="s">
        <v>24</v>
      </c>
      <c r="Q2741" s="198">
        <f t="shared" si="239"/>
        <v>43398</v>
      </c>
      <c r="R2741" s="181" t="str">
        <f t="shared" ca="1" si="240"/>
        <v>EXPIRED</v>
      </c>
      <c r="S2741" s="1319" t="s">
        <v>3369</v>
      </c>
      <c r="T2741" s="1330">
        <v>44545</v>
      </c>
      <c r="U2741" s="1329">
        <v>44545</v>
      </c>
      <c r="V2741" s="395" t="s">
        <v>24</v>
      </c>
      <c r="W2741" s="136" t="s">
        <v>24</v>
      </c>
      <c r="X2741" s="200"/>
      <c r="Y2741" s="201"/>
      <c r="Z2741" s="202"/>
      <c r="AA2741" s="356" t="s">
        <v>1086</v>
      </c>
      <c r="AB2741" s="360" t="s">
        <v>3409</v>
      </c>
      <c r="AC2741" s="360" t="s">
        <v>13847</v>
      </c>
      <c r="AD2741" s="360" t="s">
        <v>13846</v>
      </c>
      <c r="AE2741" s="360"/>
      <c r="AF2741" s="360"/>
      <c r="AG2741" s="375"/>
      <c r="AH2741" s="350"/>
      <c r="AI2741" s="244" t="str">
        <f t="shared" si="236"/>
        <v>HINO 260 JD/TIMERCY 4843MERCY 4054 STRMERCY 4054 DTR</v>
      </c>
      <c r="AJ2741" s="209">
        <f t="shared" si="234"/>
        <v>43033</v>
      </c>
      <c r="AK2741" s="451">
        <v>44236</v>
      </c>
      <c r="AL2741" s="670">
        <v>43713</v>
      </c>
      <c r="AM2741" s="230"/>
      <c r="AN2741" s="232"/>
      <c r="AO2741" s="232"/>
      <c r="AP2741" s="230"/>
      <c r="AQ2741" s="462" t="s">
        <v>3094</v>
      </c>
      <c r="AR2741" s="230"/>
      <c r="AS2741" s="230"/>
      <c r="AT2741" s="230"/>
      <c r="AU2741" s="230"/>
      <c r="AV2741" s="885"/>
      <c r="AW2741" s="885"/>
      <c r="AX2741" s="885"/>
      <c r="AY2741" s="885"/>
      <c r="AZ2741" s="177"/>
    </row>
    <row r="2742" spans="1:60" ht="15" customHeight="1">
      <c r="B2742" s="1310">
        <v>2736</v>
      </c>
      <c r="C2742" s="765" t="s">
        <v>3210</v>
      </c>
      <c r="D2742" s="591" t="s">
        <v>230</v>
      </c>
      <c r="E2742" s="531" t="s">
        <v>222</v>
      </c>
      <c r="F2742" s="509" t="s">
        <v>3211</v>
      </c>
      <c r="G2742" s="509" t="s">
        <v>136</v>
      </c>
      <c r="H2742" s="740" t="s">
        <v>3212</v>
      </c>
      <c r="I2742" s="743">
        <v>29854</v>
      </c>
      <c r="J2742" s="1314">
        <f t="shared" ca="1" si="238"/>
        <v>41</v>
      </c>
      <c r="K2742" s="602" t="s">
        <v>493</v>
      </c>
      <c r="L2742" s="667">
        <v>810915441001</v>
      </c>
      <c r="M2742" s="652">
        <v>44829</v>
      </c>
      <c r="N2742" s="532">
        <v>42884</v>
      </c>
      <c r="O2742" s="1330">
        <v>43258</v>
      </c>
      <c r="P2742" s="451" t="s">
        <v>24</v>
      </c>
      <c r="Q2742" s="198">
        <f t="shared" si="239"/>
        <v>43623</v>
      </c>
      <c r="R2742" s="181" t="str">
        <f t="shared" ca="1" si="240"/>
        <v>EXPIRED</v>
      </c>
      <c r="S2742" s="1319" t="s">
        <v>3370</v>
      </c>
      <c r="T2742" s="451">
        <v>44829</v>
      </c>
      <c r="U2742" s="451">
        <v>44829</v>
      </c>
      <c r="V2742" s="1330" t="s">
        <v>24</v>
      </c>
      <c r="W2742" s="1311" t="s">
        <v>24</v>
      </c>
      <c r="X2742" s="200"/>
      <c r="Y2742" s="201"/>
      <c r="Z2742" s="202"/>
      <c r="AA2742" s="357" t="s">
        <v>1086</v>
      </c>
      <c r="AB2742" s="365" t="s">
        <v>3409</v>
      </c>
      <c r="AC2742" s="365" t="s">
        <v>14026</v>
      </c>
      <c r="AD2742" s="360" t="s">
        <v>13987</v>
      </c>
      <c r="AE2742" s="360"/>
      <c r="AF2742" s="360"/>
      <c r="AG2742" s="375"/>
      <c r="AH2742" s="350"/>
      <c r="AI2742" s="244" t="str">
        <f t="shared" si="236"/>
        <v>HINO 260 JD/TIMERCY 4843MERCY 4054 (STR, DTR)SC R620 (STR, DTR)</v>
      </c>
      <c r="AJ2742" s="209">
        <f t="shared" si="234"/>
        <v>42884</v>
      </c>
      <c r="AK2742" s="451">
        <v>44077</v>
      </c>
      <c r="AL2742" s="670">
        <v>44077</v>
      </c>
      <c r="AM2742" s="230"/>
      <c r="AN2742" s="232"/>
      <c r="AO2742" s="232"/>
      <c r="AP2742" s="230"/>
      <c r="AQ2742" s="1231" t="s">
        <v>3094</v>
      </c>
      <c r="AR2742" s="230"/>
      <c r="AS2742" s="230"/>
      <c r="AT2742" s="230"/>
      <c r="AU2742" s="230"/>
      <c r="AV2742" s="177"/>
      <c r="AW2742" s="177"/>
      <c r="AX2742" s="177"/>
      <c r="AY2742" s="177"/>
      <c r="AZ2742" s="177"/>
    </row>
    <row r="2743" spans="1:60" ht="15" customHeight="1">
      <c r="B2743" s="1310">
        <v>2737</v>
      </c>
      <c r="C2743" s="548" t="s">
        <v>3213</v>
      </c>
      <c r="D2743" s="778" t="s">
        <v>230</v>
      </c>
      <c r="E2743" s="531" t="s">
        <v>222</v>
      </c>
      <c r="F2743" s="509" t="s">
        <v>3214</v>
      </c>
      <c r="G2743" s="509" t="s">
        <v>136</v>
      </c>
      <c r="H2743" s="740" t="s">
        <v>3215</v>
      </c>
      <c r="I2743" s="743">
        <v>29220</v>
      </c>
      <c r="J2743" s="1314">
        <f t="shared" ca="1" si="238"/>
        <v>42</v>
      </c>
      <c r="K2743" s="602" t="s">
        <v>493</v>
      </c>
      <c r="L2743" s="613">
        <v>791232460006</v>
      </c>
      <c r="M2743" s="678">
        <v>44561</v>
      </c>
      <c r="N2743" s="1901">
        <v>42697</v>
      </c>
      <c r="O2743" s="1330">
        <v>43064</v>
      </c>
      <c r="P2743" s="472" t="s">
        <v>24</v>
      </c>
      <c r="Q2743" s="198">
        <f t="shared" si="239"/>
        <v>43429</v>
      </c>
      <c r="R2743" s="181" t="str">
        <f t="shared" ca="1" si="240"/>
        <v>EXPIRED</v>
      </c>
      <c r="S2743" s="1319" t="s">
        <v>3371</v>
      </c>
      <c r="T2743" s="472">
        <v>44561</v>
      </c>
      <c r="U2743" s="472">
        <v>44561</v>
      </c>
      <c r="V2743" s="1330" t="s">
        <v>24</v>
      </c>
      <c r="W2743" s="1311" t="s">
        <v>24</v>
      </c>
      <c r="X2743" s="200"/>
      <c r="Y2743" s="201"/>
      <c r="Z2743" s="202"/>
      <c r="AA2743" s="357" t="s">
        <v>1086</v>
      </c>
      <c r="AB2743" s="365" t="s">
        <v>3409</v>
      </c>
      <c r="AC2743" s="365" t="s">
        <v>13847</v>
      </c>
      <c r="AD2743" s="360" t="s">
        <v>13846</v>
      </c>
      <c r="AE2743" s="360"/>
      <c r="AF2743" s="360"/>
      <c r="AG2743" s="375"/>
      <c r="AH2743" s="350"/>
      <c r="AI2743" s="244" t="str">
        <f t="shared" si="236"/>
        <v>HINO 260 JD/TIMERCY 4843MERCY 4054 STRMERCY 4054 DTR</v>
      </c>
      <c r="AJ2743" s="209">
        <f t="shared" si="234"/>
        <v>42697</v>
      </c>
      <c r="AK2743" s="451">
        <v>44077</v>
      </c>
      <c r="AL2743" s="670">
        <v>44077</v>
      </c>
      <c r="AM2743" s="230"/>
      <c r="AN2743" s="232"/>
      <c r="AO2743" s="232"/>
      <c r="AP2743" s="230"/>
      <c r="AQ2743" s="1231" t="s">
        <v>3094</v>
      </c>
      <c r="AR2743" s="230"/>
      <c r="AS2743" s="230"/>
      <c r="AT2743" s="230"/>
      <c r="AU2743" s="230"/>
      <c r="AV2743" s="885"/>
      <c r="AW2743" s="177"/>
      <c r="AX2743" s="177"/>
      <c r="AY2743" s="177"/>
      <c r="AZ2743" s="177"/>
    </row>
    <row r="2744" spans="1:60" ht="15" customHeight="1">
      <c r="B2744" s="1310">
        <v>2738</v>
      </c>
      <c r="C2744" s="548" t="s">
        <v>3216</v>
      </c>
      <c r="D2744" s="591" t="s">
        <v>230</v>
      </c>
      <c r="E2744" s="531" t="s">
        <v>222</v>
      </c>
      <c r="F2744" s="509" t="s">
        <v>3217</v>
      </c>
      <c r="G2744" s="509" t="s">
        <v>136</v>
      </c>
      <c r="H2744" s="740" t="s">
        <v>3218</v>
      </c>
      <c r="I2744" s="442">
        <v>31549</v>
      </c>
      <c r="J2744" s="1314">
        <f t="shared" ca="1" si="238"/>
        <v>36</v>
      </c>
      <c r="K2744" s="602" t="s">
        <v>493</v>
      </c>
      <c r="L2744" s="613">
        <v>860519310187</v>
      </c>
      <c r="M2744" s="678">
        <v>44775</v>
      </c>
      <c r="N2744" s="532">
        <v>43461</v>
      </c>
      <c r="O2744" s="1330">
        <v>43817</v>
      </c>
      <c r="P2744" s="451" t="s">
        <v>498</v>
      </c>
      <c r="Q2744" s="198">
        <f t="shared" si="239"/>
        <v>44182</v>
      </c>
      <c r="R2744" s="181" t="str">
        <f t="shared" ca="1" si="240"/>
        <v>EXPIRED</v>
      </c>
      <c r="S2744" s="1319" t="s">
        <v>3372</v>
      </c>
      <c r="T2744" s="1330">
        <v>44698</v>
      </c>
      <c r="U2744" s="1329">
        <v>44698</v>
      </c>
      <c r="V2744" s="1330" t="s">
        <v>24</v>
      </c>
      <c r="W2744" s="1311" t="s">
        <v>24</v>
      </c>
      <c r="X2744" s="200"/>
      <c r="Y2744" s="201"/>
      <c r="Z2744" s="202"/>
      <c r="AA2744" s="356" t="s">
        <v>1086</v>
      </c>
      <c r="AB2744" s="360" t="s">
        <v>3409</v>
      </c>
      <c r="AC2744" s="360" t="s">
        <v>13847</v>
      </c>
      <c r="AD2744" s="360"/>
      <c r="AE2744" s="360"/>
      <c r="AF2744" s="360"/>
      <c r="AG2744" s="375"/>
      <c r="AH2744" s="350"/>
      <c r="AI2744" s="244" t="str">
        <f t="shared" si="236"/>
        <v>HINO 260 JD/TIMERCY 4843MERCY 4054 STR</v>
      </c>
      <c r="AJ2744" s="1315">
        <f t="shared" si="234"/>
        <v>43461</v>
      </c>
      <c r="AK2744" s="472">
        <v>43719</v>
      </c>
      <c r="AL2744" s="670">
        <v>43720</v>
      </c>
      <c r="AM2744" s="230"/>
      <c r="AN2744" s="232"/>
      <c r="AO2744" s="232"/>
      <c r="AP2744" s="230"/>
      <c r="AQ2744" s="1231" t="s">
        <v>3094</v>
      </c>
      <c r="AR2744" s="230"/>
      <c r="AS2744" s="230"/>
      <c r="AT2744" s="230"/>
      <c r="AU2744" s="230"/>
      <c r="AV2744" s="885"/>
      <c r="AW2744" s="885"/>
      <c r="AX2744" s="885"/>
      <c r="AY2744" s="885"/>
      <c r="AZ2744" s="177"/>
    </row>
    <row r="2745" spans="1:60" ht="15" customHeight="1">
      <c r="B2745" s="1310">
        <v>2739</v>
      </c>
      <c r="C2745" s="548" t="s">
        <v>3219</v>
      </c>
      <c r="D2745" s="591" t="s">
        <v>230</v>
      </c>
      <c r="E2745" s="557" t="s">
        <v>222</v>
      </c>
      <c r="F2745" s="509" t="s">
        <v>3220</v>
      </c>
      <c r="G2745" s="509" t="s">
        <v>136</v>
      </c>
      <c r="H2745" s="740" t="s">
        <v>3221</v>
      </c>
      <c r="I2745" s="743">
        <v>34477</v>
      </c>
      <c r="J2745" s="1314">
        <f t="shared" ca="1" si="238"/>
        <v>28</v>
      </c>
      <c r="K2745" s="602" t="s">
        <v>493</v>
      </c>
      <c r="L2745" s="613">
        <v>930517181387</v>
      </c>
      <c r="M2745" s="181">
        <v>45435</v>
      </c>
      <c r="N2745" s="579">
        <v>42982</v>
      </c>
      <c r="O2745" s="1330">
        <v>43351</v>
      </c>
      <c r="P2745" s="1330" t="s">
        <v>24</v>
      </c>
      <c r="Q2745" s="198">
        <f t="shared" si="239"/>
        <v>43716</v>
      </c>
      <c r="R2745" s="181" t="str">
        <f t="shared" ca="1" si="240"/>
        <v>EXPIRED</v>
      </c>
      <c r="S2745" s="1319" t="s">
        <v>3373</v>
      </c>
      <c r="T2745" s="451">
        <v>44704</v>
      </c>
      <c r="U2745" s="451">
        <v>44704</v>
      </c>
      <c r="V2745" s="1313" t="s">
        <v>24</v>
      </c>
      <c r="W2745" s="1311" t="s">
        <v>24</v>
      </c>
      <c r="X2745" s="200"/>
      <c r="Y2745" s="201"/>
      <c r="Z2745" s="202"/>
      <c r="AA2745" s="357" t="s">
        <v>1086</v>
      </c>
      <c r="AB2745" s="365" t="s">
        <v>3409</v>
      </c>
      <c r="AC2745" s="365" t="s">
        <v>13847</v>
      </c>
      <c r="AD2745" s="360" t="s">
        <v>13846</v>
      </c>
      <c r="AE2745" s="360"/>
      <c r="AF2745" s="360"/>
      <c r="AG2745" s="375"/>
      <c r="AH2745" s="350"/>
      <c r="AI2745" s="244" t="str">
        <f t="shared" si="236"/>
        <v>HINO 260 JD/TIMERCY 4843MERCY 4054 STRMERCY 4054 DTR</v>
      </c>
      <c r="AJ2745" s="1315">
        <f t="shared" si="234"/>
        <v>42982</v>
      </c>
      <c r="AK2745" s="451">
        <v>44077</v>
      </c>
      <c r="AL2745" s="670">
        <v>44077</v>
      </c>
      <c r="AM2745" s="230"/>
      <c r="AN2745" s="232"/>
      <c r="AO2745" s="232"/>
      <c r="AP2745" s="230"/>
      <c r="AQ2745" s="1231" t="s">
        <v>3094</v>
      </c>
      <c r="AR2745" s="230"/>
      <c r="AS2745" s="230"/>
      <c r="AT2745" s="230"/>
      <c r="AU2745" s="230"/>
      <c r="AV2745" s="177"/>
      <c r="AW2745" s="177"/>
      <c r="AX2745" s="177"/>
      <c r="AY2745" s="177"/>
      <c r="AZ2745" s="177"/>
    </row>
    <row r="2746" spans="1:60" ht="15" customHeight="1">
      <c r="B2746" s="1310">
        <v>2740</v>
      </c>
      <c r="C2746" s="548" t="s">
        <v>3222</v>
      </c>
      <c r="D2746" s="591" t="s">
        <v>230</v>
      </c>
      <c r="E2746" s="531" t="s">
        <v>222</v>
      </c>
      <c r="F2746" s="509" t="s">
        <v>3223</v>
      </c>
      <c r="G2746" s="509" t="s">
        <v>136</v>
      </c>
      <c r="H2746" s="740" t="s">
        <v>3224</v>
      </c>
      <c r="I2746" s="743">
        <v>30567</v>
      </c>
      <c r="J2746" s="1314">
        <f t="shared" ca="1" si="238"/>
        <v>39</v>
      </c>
      <c r="K2746" s="602" t="s">
        <v>494</v>
      </c>
      <c r="L2746" s="613">
        <v>830920280119</v>
      </c>
      <c r="M2746" s="771">
        <v>44447</v>
      </c>
      <c r="N2746" s="532">
        <v>42884</v>
      </c>
      <c r="O2746" s="1330">
        <v>43258</v>
      </c>
      <c r="P2746" s="1330" t="s">
        <v>24</v>
      </c>
      <c r="Q2746" s="198">
        <f t="shared" si="239"/>
        <v>43623</v>
      </c>
      <c r="R2746" s="181" t="str">
        <f t="shared" ca="1" si="240"/>
        <v>EXPIRED</v>
      </c>
      <c r="S2746" s="1319" t="s">
        <v>3374</v>
      </c>
      <c r="T2746" s="1330">
        <v>44447</v>
      </c>
      <c r="U2746" s="1329">
        <v>44447</v>
      </c>
      <c r="V2746" s="904" t="s">
        <v>24</v>
      </c>
      <c r="W2746" s="136" t="s">
        <v>24</v>
      </c>
      <c r="X2746" s="200"/>
      <c r="Y2746" s="201"/>
      <c r="Z2746" s="202"/>
      <c r="AA2746" s="356" t="s">
        <v>1086</v>
      </c>
      <c r="AB2746" s="365" t="s">
        <v>3409</v>
      </c>
      <c r="AC2746" s="360"/>
      <c r="AD2746" s="360"/>
      <c r="AE2746" s="360"/>
      <c r="AF2746" s="360"/>
      <c r="AG2746" s="375"/>
      <c r="AH2746" s="350"/>
      <c r="AI2746" s="244" t="str">
        <f t="shared" si="236"/>
        <v>HINO 260 JD/TIMERCY 4843</v>
      </c>
      <c r="AJ2746" s="1315">
        <f t="shared" ref="AJ2746:AJ2814" si="241">N2746</f>
        <v>42884</v>
      </c>
      <c r="AK2746" s="451">
        <v>43724</v>
      </c>
      <c r="AL2746" s="670">
        <v>43725</v>
      </c>
      <c r="AM2746" s="230"/>
      <c r="AN2746" s="232"/>
      <c r="AO2746" s="232"/>
      <c r="AP2746" s="230"/>
      <c r="AQ2746" s="1231" t="s">
        <v>3094</v>
      </c>
      <c r="AR2746" s="230"/>
      <c r="AS2746" s="230"/>
      <c r="AT2746" s="230"/>
      <c r="AU2746" s="230"/>
      <c r="AV2746" s="177"/>
      <c r="AW2746" s="177"/>
      <c r="AX2746" s="177"/>
      <c r="AY2746" s="177"/>
      <c r="AZ2746" s="177"/>
    </row>
    <row r="2747" spans="1:60" ht="15" customHeight="1">
      <c r="B2747" s="1310">
        <v>2741</v>
      </c>
      <c r="C2747" s="548" t="s">
        <v>3225</v>
      </c>
      <c r="D2747" s="591" t="s">
        <v>230</v>
      </c>
      <c r="E2747" s="557" t="s">
        <v>222</v>
      </c>
      <c r="F2747" s="509" t="s">
        <v>3226</v>
      </c>
      <c r="G2747" s="509" t="s">
        <v>136</v>
      </c>
      <c r="H2747" s="740" t="s">
        <v>3227</v>
      </c>
      <c r="I2747" s="743">
        <v>29319</v>
      </c>
      <c r="J2747" s="1314">
        <f t="shared" ca="1" si="238"/>
        <v>42</v>
      </c>
      <c r="K2747" s="602" t="s">
        <v>493</v>
      </c>
      <c r="L2747" s="613">
        <v>800417151030</v>
      </c>
      <c r="M2747" s="181">
        <v>45024</v>
      </c>
      <c r="N2747" s="532">
        <v>43461</v>
      </c>
      <c r="O2747" s="1330">
        <v>43817</v>
      </c>
      <c r="P2747" s="1330" t="s">
        <v>24</v>
      </c>
      <c r="Q2747" s="198">
        <f t="shared" si="239"/>
        <v>44182</v>
      </c>
      <c r="R2747" s="181" t="str">
        <f t="shared" ca="1" si="240"/>
        <v>EXPIRED</v>
      </c>
      <c r="S2747" s="1319" t="s">
        <v>3375</v>
      </c>
      <c r="T2747" s="451">
        <v>44659</v>
      </c>
      <c r="U2747" s="451">
        <v>44659</v>
      </c>
      <c r="V2747" s="1330" t="s">
        <v>24</v>
      </c>
      <c r="W2747" s="1311" t="s">
        <v>24</v>
      </c>
      <c r="X2747" s="200"/>
      <c r="Y2747" s="201"/>
      <c r="Z2747" s="202"/>
      <c r="AA2747" s="357" t="s">
        <v>1086</v>
      </c>
      <c r="AB2747" s="365" t="s">
        <v>3409</v>
      </c>
      <c r="AC2747" s="365" t="s">
        <v>13847</v>
      </c>
      <c r="AD2747" s="365" t="s">
        <v>13846</v>
      </c>
      <c r="AE2747" s="365" t="s">
        <v>13848</v>
      </c>
      <c r="AF2747" s="360"/>
      <c r="AG2747" s="375"/>
      <c r="AH2747" s="350"/>
      <c r="AI2747" s="244" t="str">
        <f t="shared" si="236"/>
        <v>HINO 260 JD/TIMERCY 4843MERCY 4054 STRMERCY 4054 DTRSCANIA R620 DTR</v>
      </c>
      <c r="AJ2747" s="1315">
        <f t="shared" si="241"/>
        <v>43461</v>
      </c>
      <c r="AK2747" s="451">
        <v>44077</v>
      </c>
      <c r="AL2747" s="670">
        <v>44077</v>
      </c>
      <c r="AM2747" s="230"/>
      <c r="AN2747" s="232"/>
      <c r="AO2747" s="232"/>
      <c r="AP2747" s="230"/>
      <c r="AQ2747" s="1231" t="s">
        <v>3094</v>
      </c>
      <c r="AR2747" s="230"/>
      <c r="AS2747" s="230"/>
      <c r="AT2747" s="230"/>
      <c r="AU2747" s="230"/>
      <c r="AV2747" s="885"/>
      <c r="AW2747" s="885"/>
      <c r="AX2747" s="885"/>
      <c r="AY2747" s="885"/>
      <c r="AZ2747" s="177"/>
    </row>
    <row r="2748" spans="1:60" ht="15" customHeight="1">
      <c r="B2748" s="1310">
        <v>2742</v>
      </c>
      <c r="C2748" s="745" t="s">
        <v>732</v>
      </c>
      <c r="D2748" s="591" t="s">
        <v>230</v>
      </c>
      <c r="E2748" s="531" t="s">
        <v>222</v>
      </c>
      <c r="F2748" s="509" t="s">
        <v>3228</v>
      </c>
      <c r="G2748" s="509" t="s">
        <v>136</v>
      </c>
      <c r="H2748" s="740" t="s">
        <v>3229</v>
      </c>
      <c r="I2748" s="1459">
        <v>33095</v>
      </c>
      <c r="J2748" s="1314">
        <f t="shared" ca="1" si="238"/>
        <v>31</v>
      </c>
      <c r="K2748" s="178" t="s">
        <v>494</v>
      </c>
      <c r="L2748" s="613">
        <v>930817211138</v>
      </c>
      <c r="M2748" s="181" t="s">
        <v>3230</v>
      </c>
      <c r="N2748" s="579">
        <v>42982</v>
      </c>
      <c r="O2748" s="1330">
        <v>43351</v>
      </c>
      <c r="P2748" s="1330" t="s">
        <v>24</v>
      </c>
      <c r="Q2748" s="198">
        <f t="shared" si="239"/>
        <v>43716</v>
      </c>
      <c r="R2748" s="181" t="str">
        <f t="shared" ca="1" si="240"/>
        <v>EXPIRED</v>
      </c>
      <c r="S2748" s="1319" t="s">
        <v>3376</v>
      </c>
      <c r="T2748" s="1330">
        <v>44418</v>
      </c>
      <c r="U2748" s="1329">
        <v>44418</v>
      </c>
      <c r="V2748" s="1330" t="s">
        <v>24</v>
      </c>
      <c r="W2748" s="1311" t="s">
        <v>24</v>
      </c>
      <c r="X2748" s="200"/>
      <c r="Y2748" s="201"/>
      <c r="Z2748" s="202"/>
      <c r="AA2748" s="356" t="s">
        <v>1086</v>
      </c>
      <c r="AB2748" s="360" t="s">
        <v>3409</v>
      </c>
      <c r="AC2748" s="360" t="s">
        <v>14026</v>
      </c>
      <c r="AD2748" s="360"/>
      <c r="AE2748" s="360"/>
      <c r="AF2748" s="360"/>
      <c r="AG2748" s="375"/>
      <c r="AH2748" s="350"/>
      <c r="AI2748" s="244" t="str">
        <f t="shared" si="236"/>
        <v>HINO 260 JD/TIMERCY 4843MERCY 4054 (STR, DTR)</v>
      </c>
      <c r="AJ2748" s="1315">
        <f t="shared" si="241"/>
        <v>42982</v>
      </c>
      <c r="AK2748" s="530">
        <v>44236</v>
      </c>
      <c r="AL2748" s="614">
        <v>43725</v>
      </c>
      <c r="AM2748" s="230"/>
      <c r="AN2748" s="232"/>
      <c r="AO2748" s="232"/>
      <c r="AP2748" s="230"/>
      <c r="AQ2748" s="180"/>
      <c r="AR2748" s="230"/>
      <c r="AS2748" s="230"/>
      <c r="AT2748" s="230"/>
      <c r="AU2748" s="230"/>
      <c r="AV2748" s="885"/>
      <c r="AW2748" s="885"/>
      <c r="AX2748" s="885"/>
      <c r="AY2748" s="885"/>
      <c r="AZ2748" s="458"/>
      <c r="BA2748" s="2186"/>
      <c r="BB2748" s="2186"/>
      <c r="BC2748" s="2186"/>
      <c r="BD2748" s="2186"/>
      <c r="BE2748" s="2186"/>
      <c r="BF2748" s="2186"/>
      <c r="BG2748" s="2186"/>
      <c r="BH2748" s="2186"/>
    </row>
    <row r="2749" spans="1:60" s="2345" customFormat="1" ht="15" customHeight="1">
      <c r="A2749" s="160"/>
      <c r="B2749" s="495">
        <v>2743</v>
      </c>
      <c r="C2749" s="548" t="s">
        <v>1018</v>
      </c>
      <c r="D2749" s="778" t="s">
        <v>230</v>
      </c>
      <c r="E2749" s="531" t="s">
        <v>222</v>
      </c>
      <c r="F2749" s="509" t="s">
        <v>3231</v>
      </c>
      <c r="G2749" s="509" t="s">
        <v>136</v>
      </c>
      <c r="H2749" s="740" t="s">
        <v>3232</v>
      </c>
      <c r="I2749" s="743">
        <v>32214</v>
      </c>
      <c r="J2749" s="1314">
        <f t="shared" ca="1" si="238"/>
        <v>34</v>
      </c>
      <c r="K2749" s="602" t="s">
        <v>493</v>
      </c>
      <c r="L2749" s="613">
        <v>1723170300010</v>
      </c>
      <c r="M2749" s="678">
        <v>44632</v>
      </c>
      <c r="N2749" s="743">
        <v>42598</v>
      </c>
      <c r="O2749" s="1330">
        <v>43337</v>
      </c>
      <c r="P2749" s="1314" t="s">
        <v>24</v>
      </c>
      <c r="Q2749" s="198">
        <f t="shared" si="239"/>
        <v>43702</v>
      </c>
      <c r="R2749" s="181" t="str">
        <f t="shared" ca="1" si="240"/>
        <v>EXPIRED</v>
      </c>
      <c r="S2749" s="1314" t="s">
        <v>3377</v>
      </c>
      <c r="T2749" s="451">
        <v>44632</v>
      </c>
      <c r="U2749" s="451">
        <v>44632</v>
      </c>
      <c r="V2749" s="1330" t="s">
        <v>24</v>
      </c>
      <c r="W2749" s="1330" t="s">
        <v>24</v>
      </c>
      <c r="X2749" s="547"/>
      <c r="Y2749" s="690"/>
      <c r="Z2749" s="2306"/>
      <c r="AA2749" s="469" t="s">
        <v>1086</v>
      </c>
      <c r="AB2749" s="361" t="s">
        <v>3409</v>
      </c>
      <c r="AC2749" s="361" t="s">
        <v>13107</v>
      </c>
      <c r="AD2749" s="361"/>
      <c r="AE2749" s="361"/>
      <c r="AF2749" s="361"/>
      <c r="AG2749" s="137"/>
      <c r="AH2749" s="1243"/>
      <c r="AI2749" s="244" t="str">
        <f t="shared" si="236"/>
        <v>HINO 260 JD/TIMERCY 4843MERCY 4054 S</v>
      </c>
      <c r="AJ2749" s="1315">
        <f t="shared" si="241"/>
        <v>42598</v>
      </c>
      <c r="AK2749" s="451">
        <v>44077</v>
      </c>
      <c r="AL2749" s="1330">
        <v>44077</v>
      </c>
      <c r="AM2749" s="232"/>
      <c r="AN2749" s="232"/>
      <c r="AO2749" s="232"/>
      <c r="AP2749" s="232"/>
      <c r="AQ2749" s="178" t="s">
        <v>3094</v>
      </c>
      <c r="AR2749" s="232"/>
      <c r="AS2749" s="232"/>
      <c r="AT2749" s="232"/>
      <c r="AU2749" s="232"/>
      <c r="AV2749" s="148"/>
      <c r="AW2749" s="148"/>
      <c r="AX2749" s="148"/>
      <c r="AY2749" s="148"/>
      <c r="AZ2749" s="148"/>
      <c r="BA2749" s="1210"/>
      <c r="BB2749" s="1210"/>
      <c r="BC2749" s="1210"/>
      <c r="BD2749" s="1210"/>
      <c r="BE2749" s="1210"/>
      <c r="BF2749" s="1210"/>
      <c r="BG2749" s="1210"/>
      <c r="BH2749" s="1210"/>
    </row>
    <row r="2750" spans="1:60" ht="15" customHeight="1">
      <c r="B2750" s="1310">
        <v>2744</v>
      </c>
      <c r="C2750" s="548" t="s">
        <v>3234</v>
      </c>
      <c r="D2750" s="591" t="s">
        <v>681</v>
      </c>
      <c r="E2750" s="557" t="s">
        <v>222</v>
      </c>
      <c r="F2750" s="697" t="s">
        <v>3235</v>
      </c>
      <c r="G2750" s="509" t="s">
        <v>136</v>
      </c>
      <c r="H2750" s="740" t="s">
        <v>3236</v>
      </c>
      <c r="I2750" s="743">
        <v>27513</v>
      </c>
      <c r="J2750" s="1314">
        <f t="shared" ca="1" si="238"/>
        <v>47</v>
      </c>
      <c r="K2750" s="178" t="s">
        <v>83</v>
      </c>
      <c r="L2750" s="613">
        <v>750418341165</v>
      </c>
      <c r="M2750" s="678">
        <v>44680</v>
      </c>
      <c r="N2750" s="532">
        <v>43052</v>
      </c>
      <c r="O2750" s="1330">
        <v>43394</v>
      </c>
      <c r="P2750" s="451" t="s">
        <v>498</v>
      </c>
      <c r="Q2750" s="198">
        <f t="shared" si="239"/>
        <v>43759</v>
      </c>
      <c r="R2750" s="181" t="str">
        <f t="shared" ca="1" si="240"/>
        <v>EXPIRED</v>
      </c>
      <c r="S2750" s="1319" t="s">
        <v>3378</v>
      </c>
      <c r="T2750" s="1330">
        <v>44680</v>
      </c>
      <c r="U2750" s="1329">
        <v>44680</v>
      </c>
      <c r="V2750" s="1330" t="s">
        <v>24</v>
      </c>
      <c r="W2750" s="1311" t="s">
        <v>24</v>
      </c>
      <c r="X2750" s="200"/>
      <c r="Y2750" s="201"/>
      <c r="Z2750" s="202"/>
      <c r="AA2750" s="356" t="s">
        <v>100</v>
      </c>
      <c r="AB2750" s="360" t="s">
        <v>3409</v>
      </c>
      <c r="AC2750" s="360" t="s">
        <v>13847</v>
      </c>
      <c r="AD2750" s="360" t="s">
        <v>13846</v>
      </c>
      <c r="AE2750" s="365" t="s">
        <v>13848</v>
      </c>
      <c r="AF2750" s="360"/>
      <c r="AG2750" s="375"/>
      <c r="AH2750" s="350"/>
      <c r="AI2750" s="244" t="str">
        <f t="shared" si="236"/>
        <v>LIGHT VEHICLEMERCY 4843MERCY 4054 STRMERCY 4054 DTRSCANIA R620 DTR</v>
      </c>
      <c r="AJ2750" s="1315">
        <f t="shared" si="241"/>
        <v>43052</v>
      </c>
      <c r="AK2750" s="1314" t="s">
        <v>24</v>
      </c>
      <c r="AL2750" s="1185">
        <v>43052</v>
      </c>
      <c r="AM2750" s="230"/>
      <c r="AN2750" s="232"/>
      <c r="AO2750" s="232"/>
      <c r="AP2750" s="230" t="s">
        <v>13107</v>
      </c>
      <c r="AQ2750" s="1231" t="s">
        <v>3094</v>
      </c>
      <c r="AR2750" s="230"/>
      <c r="AS2750" s="230"/>
      <c r="AT2750" s="230"/>
      <c r="AU2750" s="230"/>
      <c r="AV2750" s="885"/>
      <c r="AW2750" s="885"/>
      <c r="AX2750" s="885"/>
      <c r="AY2750" s="885"/>
      <c r="AZ2750" s="177"/>
    </row>
    <row r="2751" spans="1:60" ht="15" customHeight="1">
      <c r="B2751" s="1310">
        <v>2745</v>
      </c>
      <c r="C2751" s="2134" t="s">
        <v>3237</v>
      </c>
      <c r="D2751" s="591" t="s">
        <v>230</v>
      </c>
      <c r="E2751" s="531" t="s">
        <v>222</v>
      </c>
      <c r="F2751" s="509" t="s">
        <v>3238</v>
      </c>
      <c r="G2751" s="509" t="s">
        <v>136</v>
      </c>
      <c r="H2751" s="740" t="s">
        <v>3239</v>
      </c>
      <c r="I2751" s="743">
        <v>27379</v>
      </c>
      <c r="J2751" s="1314">
        <f t="shared" ca="1" si="238"/>
        <v>47</v>
      </c>
      <c r="K2751" s="602" t="s">
        <v>493</v>
      </c>
      <c r="L2751" s="667">
        <v>741014250306</v>
      </c>
      <c r="M2751" s="702">
        <v>45938</v>
      </c>
      <c r="N2751" s="579">
        <v>43125</v>
      </c>
      <c r="O2751" s="1330">
        <v>43480</v>
      </c>
      <c r="P2751" s="1330" t="s">
        <v>24</v>
      </c>
      <c r="Q2751" s="198">
        <f t="shared" si="239"/>
        <v>43845</v>
      </c>
      <c r="R2751" s="181" t="str">
        <f t="shared" ca="1" si="240"/>
        <v>EXPIRED</v>
      </c>
      <c r="S2751" s="1319" t="s">
        <v>3379</v>
      </c>
      <c r="T2751" s="451">
        <v>44479</v>
      </c>
      <c r="U2751" s="451">
        <v>44479</v>
      </c>
      <c r="V2751" s="1330" t="s">
        <v>24</v>
      </c>
      <c r="W2751" s="1311" t="s">
        <v>24</v>
      </c>
      <c r="X2751" s="200"/>
      <c r="Y2751" s="201"/>
      <c r="Z2751" s="202"/>
      <c r="AA2751" s="357" t="s">
        <v>1086</v>
      </c>
      <c r="AB2751" s="365" t="s">
        <v>3409</v>
      </c>
      <c r="AC2751" s="365" t="s">
        <v>14026</v>
      </c>
      <c r="AD2751" s="360" t="s">
        <v>13987</v>
      </c>
      <c r="AE2751" s="360"/>
      <c r="AF2751" s="360"/>
      <c r="AG2751" s="375"/>
      <c r="AH2751" s="350"/>
      <c r="AI2751" s="244" t="str">
        <f t="shared" si="236"/>
        <v>HINO 260 JD/TIMERCY 4843MERCY 4054 (STR, DTR)SC R620 (STR, DTR)</v>
      </c>
      <c r="AJ2751" s="1315">
        <f t="shared" si="241"/>
        <v>43125</v>
      </c>
      <c r="AK2751" s="451">
        <v>44246</v>
      </c>
      <c r="AL2751" s="670">
        <v>44077</v>
      </c>
      <c r="AM2751" s="230"/>
      <c r="AN2751" s="232"/>
      <c r="AO2751" s="232"/>
      <c r="AP2751" s="230"/>
      <c r="AQ2751" s="1231" t="s">
        <v>3094</v>
      </c>
      <c r="AR2751" s="230"/>
      <c r="AS2751" s="230"/>
      <c r="AT2751" s="230"/>
      <c r="AU2751" s="230"/>
      <c r="AV2751" s="885"/>
      <c r="AW2751" s="885"/>
      <c r="AX2751" s="885"/>
      <c r="AY2751" s="885"/>
      <c r="AZ2751" s="177"/>
    </row>
    <row r="2752" spans="1:60" ht="15" customHeight="1">
      <c r="B2752" s="1310">
        <v>2746</v>
      </c>
      <c r="C2752" s="765" t="s">
        <v>3240</v>
      </c>
      <c r="D2752" s="591" t="s">
        <v>230</v>
      </c>
      <c r="E2752" s="557" t="s">
        <v>222</v>
      </c>
      <c r="F2752" s="509" t="s">
        <v>3241</v>
      </c>
      <c r="G2752" s="509" t="s">
        <v>136</v>
      </c>
      <c r="H2752" s="740" t="s">
        <v>3242</v>
      </c>
      <c r="I2752" s="743">
        <v>34036</v>
      </c>
      <c r="J2752" s="1314">
        <f t="shared" ca="1" si="238"/>
        <v>29</v>
      </c>
      <c r="K2752" s="602" t="s">
        <v>493</v>
      </c>
      <c r="L2752" s="741">
        <v>17239303000050</v>
      </c>
      <c r="M2752" s="744">
        <v>45909</v>
      </c>
      <c r="N2752" s="1901">
        <v>43284</v>
      </c>
      <c r="O2752" s="1330">
        <v>43656</v>
      </c>
      <c r="P2752" s="472" t="s">
        <v>24</v>
      </c>
      <c r="Q2752" s="198">
        <f t="shared" si="239"/>
        <v>44021</v>
      </c>
      <c r="R2752" s="181" t="str">
        <f t="shared" ca="1" si="240"/>
        <v>EXPIRED</v>
      </c>
      <c r="S2752" s="1319" t="s">
        <v>3380</v>
      </c>
      <c r="T2752" s="451">
        <v>44628</v>
      </c>
      <c r="U2752" s="451">
        <v>44628</v>
      </c>
      <c r="V2752" s="1330" t="s">
        <v>24</v>
      </c>
      <c r="W2752" s="1311" t="s">
        <v>24</v>
      </c>
      <c r="X2752" s="200"/>
      <c r="Y2752" s="201"/>
      <c r="Z2752" s="202"/>
      <c r="AA2752" s="357" t="s">
        <v>1086</v>
      </c>
      <c r="AB2752" s="357" t="s">
        <v>3409</v>
      </c>
      <c r="AC2752" s="365" t="s">
        <v>13847</v>
      </c>
      <c r="AD2752" s="360" t="s">
        <v>13846</v>
      </c>
      <c r="AE2752" s="360"/>
      <c r="AF2752" s="360"/>
      <c r="AG2752" s="375"/>
      <c r="AH2752" s="350"/>
      <c r="AI2752" s="244" t="str">
        <f t="shared" si="236"/>
        <v>HINO 260 JD/TIMERCY 4843MERCY 4054 STRMERCY 4054 DTR</v>
      </c>
      <c r="AJ2752" s="1315">
        <f t="shared" si="241"/>
        <v>43284</v>
      </c>
      <c r="AK2752" s="451">
        <v>44077</v>
      </c>
      <c r="AL2752" s="670">
        <v>44077</v>
      </c>
      <c r="AM2752" s="230"/>
      <c r="AN2752" s="232"/>
      <c r="AO2752" s="232"/>
      <c r="AP2752" s="230"/>
      <c r="AQ2752" s="1231" t="s">
        <v>3094</v>
      </c>
      <c r="AR2752" s="230"/>
      <c r="AS2752" s="230"/>
      <c r="AT2752" s="230"/>
      <c r="AU2752" s="230"/>
      <c r="AV2752" s="885"/>
      <c r="AW2752" s="885"/>
      <c r="AX2752" s="885"/>
      <c r="AY2752" s="885"/>
      <c r="AZ2752" s="885"/>
    </row>
    <row r="2753" spans="1:52" s="2347" customFormat="1" ht="15" customHeight="1">
      <c r="A2753" s="2284"/>
      <c r="B2753" s="2285">
        <v>2747</v>
      </c>
      <c r="C2753" s="548" t="s">
        <v>1726</v>
      </c>
      <c r="D2753" s="2286" t="s">
        <v>230</v>
      </c>
      <c r="E2753" s="531" t="s">
        <v>222</v>
      </c>
      <c r="F2753" s="509" t="s">
        <v>3243</v>
      </c>
      <c r="G2753" s="2287" t="s">
        <v>136</v>
      </c>
      <c r="H2753" s="1630" t="s">
        <v>3244</v>
      </c>
      <c r="I2753" s="2288">
        <v>29869</v>
      </c>
      <c r="J2753" s="1303">
        <f t="shared" ca="1" si="238"/>
        <v>40</v>
      </c>
      <c r="K2753" s="2000" t="s">
        <v>493</v>
      </c>
      <c r="L2753" s="2289">
        <v>811019400197</v>
      </c>
      <c r="M2753" s="2290">
        <v>44479</v>
      </c>
      <c r="N2753" s="2288">
        <v>42870</v>
      </c>
      <c r="O2753" s="2291">
        <v>43232</v>
      </c>
      <c r="P2753" s="2292" t="s">
        <v>24</v>
      </c>
      <c r="Q2753" s="2293">
        <f t="shared" si="239"/>
        <v>43597</v>
      </c>
      <c r="R2753" s="2294" t="str">
        <f t="shared" ca="1" si="240"/>
        <v>EXPIRED</v>
      </c>
      <c r="S2753" s="1303" t="s">
        <v>3381</v>
      </c>
      <c r="T2753" s="2291">
        <v>44479</v>
      </c>
      <c r="U2753" s="2292">
        <v>44479</v>
      </c>
      <c r="V2753" s="2291" t="s">
        <v>24</v>
      </c>
      <c r="W2753" s="2291" t="s">
        <v>24</v>
      </c>
      <c r="X2753" s="2295"/>
      <c r="Y2753" s="2296"/>
      <c r="Z2753" s="2297"/>
      <c r="AA2753" s="357" t="s">
        <v>1086</v>
      </c>
      <c r="AB2753" s="365" t="s">
        <v>3409</v>
      </c>
      <c r="AC2753" s="365" t="s">
        <v>13847</v>
      </c>
      <c r="AD2753" s="365" t="s">
        <v>13846</v>
      </c>
      <c r="AE2753" s="2298"/>
      <c r="AF2753" s="2298"/>
      <c r="AG2753" s="2299"/>
      <c r="AH2753" s="2300"/>
      <c r="AI2753" s="244" t="str">
        <f t="shared" si="236"/>
        <v>HINO 260 JD/TIMERCY 4843MERCY 4054 STRMERCY 4054 DTR</v>
      </c>
      <c r="AJ2753" s="2301">
        <f t="shared" si="241"/>
        <v>42870</v>
      </c>
      <c r="AK2753" s="2302">
        <v>44149</v>
      </c>
      <c r="AL2753" s="2291">
        <v>44149</v>
      </c>
      <c r="AM2753" s="1433"/>
      <c r="AN2753" s="1433"/>
      <c r="AO2753" s="1433"/>
      <c r="AP2753" s="1433"/>
      <c r="AQ2753" s="2303" t="s">
        <v>3094</v>
      </c>
      <c r="AR2753" s="1433"/>
      <c r="AS2753" s="1433"/>
      <c r="AT2753" s="1433"/>
      <c r="AU2753" s="1433"/>
      <c r="AV2753" s="2304"/>
      <c r="AW2753" s="2304"/>
      <c r="AX2753" s="2304"/>
      <c r="AY2753" s="2304"/>
      <c r="AZ2753" s="2304"/>
    </row>
    <row r="2754" spans="1:52" ht="15" customHeight="1">
      <c r="B2754" s="1310">
        <v>2748</v>
      </c>
      <c r="C2754" s="751" t="s">
        <v>3245</v>
      </c>
      <c r="D2754" s="361" t="s">
        <v>230</v>
      </c>
      <c r="E2754" s="531" t="s">
        <v>222</v>
      </c>
      <c r="F2754" s="509" t="s">
        <v>3246</v>
      </c>
      <c r="G2754" s="509" t="s">
        <v>136</v>
      </c>
      <c r="H2754" s="740" t="s">
        <v>3247</v>
      </c>
      <c r="I2754" s="442">
        <v>33712</v>
      </c>
      <c r="J2754" s="1314">
        <f t="shared" ca="1" si="238"/>
        <v>30</v>
      </c>
      <c r="K2754" s="591" t="s">
        <v>493</v>
      </c>
      <c r="L2754" s="741">
        <v>92041931053</v>
      </c>
      <c r="M2754" s="744">
        <v>44669</v>
      </c>
      <c r="N2754" s="579">
        <v>43475</v>
      </c>
      <c r="O2754" s="1330" t="s">
        <v>24</v>
      </c>
      <c r="P2754" s="1314" t="s">
        <v>24</v>
      </c>
      <c r="Q2754" s="198" t="str">
        <f t="shared" si="239"/>
        <v>-</v>
      </c>
      <c r="R2754" s="181" t="str">
        <f t="shared" ca="1" si="240"/>
        <v>TIDAK MCU</v>
      </c>
      <c r="S2754" s="1319" t="s">
        <v>3382</v>
      </c>
      <c r="T2754" s="1330">
        <v>44304</v>
      </c>
      <c r="U2754" s="1329">
        <v>44304</v>
      </c>
      <c r="V2754" s="395" t="s">
        <v>24</v>
      </c>
      <c r="W2754" s="136" t="s">
        <v>24</v>
      </c>
      <c r="X2754" s="200"/>
      <c r="Y2754" s="201"/>
      <c r="Z2754" s="202"/>
      <c r="AA2754" s="356" t="s">
        <v>1086</v>
      </c>
      <c r="AB2754" s="360" t="s">
        <v>3409</v>
      </c>
      <c r="AC2754" s="360"/>
      <c r="AD2754" s="360"/>
      <c r="AE2754" s="360"/>
      <c r="AF2754" s="360"/>
      <c r="AG2754" s="375"/>
      <c r="AH2754" s="350"/>
      <c r="AI2754" s="244" t="str">
        <f t="shared" si="236"/>
        <v>HINO 260 JD/TIMERCY 4843</v>
      </c>
      <c r="AJ2754" s="209">
        <f t="shared" si="241"/>
        <v>43475</v>
      </c>
      <c r="AK2754" s="472">
        <v>43731</v>
      </c>
      <c r="AL2754" s="670">
        <v>43732</v>
      </c>
      <c r="AM2754" s="230"/>
      <c r="AN2754" s="232"/>
      <c r="AO2754" s="232"/>
      <c r="AP2754" s="230"/>
      <c r="AQ2754" s="462" t="s">
        <v>3094</v>
      </c>
      <c r="AR2754" s="230"/>
      <c r="AS2754" s="230"/>
      <c r="AT2754" s="230"/>
      <c r="AU2754" s="230"/>
      <c r="AV2754" s="177"/>
      <c r="AW2754" s="177"/>
      <c r="AX2754" s="177"/>
      <c r="AY2754" s="177"/>
      <c r="AZ2754" s="177"/>
    </row>
    <row r="2755" spans="1:52" ht="15" customHeight="1">
      <c r="B2755" s="1310">
        <v>2749</v>
      </c>
      <c r="C2755" s="548" t="s">
        <v>3248</v>
      </c>
      <c r="D2755" s="591" t="s">
        <v>230</v>
      </c>
      <c r="E2755" s="531" t="s">
        <v>222</v>
      </c>
      <c r="F2755" s="509" t="s">
        <v>3249</v>
      </c>
      <c r="G2755" s="509" t="s">
        <v>136</v>
      </c>
      <c r="H2755" s="740" t="s">
        <v>3250</v>
      </c>
      <c r="I2755" s="743">
        <v>27753</v>
      </c>
      <c r="J2755" s="1314">
        <f t="shared" ca="1" si="238"/>
        <v>46</v>
      </c>
      <c r="K2755" s="602" t="s">
        <v>493</v>
      </c>
      <c r="L2755" s="613">
        <v>751217180504</v>
      </c>
      <c r="M2755" s="678">
        <v>44920</v>
      </c>
      <c r="N2755" s="532">
        <v>42982</v>
      </c>
      <c r="O2755" s="1330">
        <v>43351</v>
      </c>
      <c r="P2755" s="451" t="s">
        <v>83</v>
      </c>
      <c r="Q2755" s="198">
        <f t="shared" si="239"/>
        <v>43716</v>
      </c>
      <c r="R2755" s="181" t="str">
        <f t="shared" ca="1" si="240"/>
        <v>EXPIRED</v>
      </c>
      <c r="S2755" s="1319" t="s">
        <v>3383</v>
      </c>
      <c r="T2755" s="1330">
        <v>44555</v>
      </c>
      <c r="U2755" s="1329">
        <v>44555</v>
      </c>
      <c r="V2755" s="1330" t="s">
        <v>24</v>
      </c>
      <c r="W2755" s="1311" t="s">
        <v>24</v>
      </c>
      <c r="X2755" s="200"/>
      <c r="Y2755" s="201"/>
      <c r="Z2755" s="202"/>
      <c r="AA2755" s="356" t="s">
        <v>1086</v>
      </c>
      <c r="AB2755" s="360" t="s">
        <v>3409</v>
      </c>
      <c r="AC2755" s="360"/>
      <c r="AD2755" s="360"/>
      <c r="AE2755" s="360"/>
      <c r="AF2755" s="360"/>
      <c r="AG2755" s="375"/>
      <c r="AH2755" s="350"/>
      <c r="AI2755" s="244" t="str">
        <f t="shared" si="236"/>
        <v>HINO 260 JD/TIMERCY 4843</v>
      </c>
      <c r="AJ2755" s="1315">
        <f t="shared" si="241"/>
        <v>42982</v>
      </c>
      <c r="AK2755" s="472">
        <v>43731</v>
      </c>
      <c r="AL2755" s="670">
        <v>43732</v>
      </c>
      <c r="AM2755" s="230"/>
      <c r="AN2755" s="232"/>
      <c r="AO2755" s="232"/>
      <c r="AP2755" s="230"/>
      <c r="AQ2755" s="1231" t="s">
        <v>3094</v>
      </c>
      <c r="AR2755" s="230"/>
      <c r="AS2755" s="230"/>
      <c r="AT2755" s="230"/>
      <c r="AU2755" s="230"/>
      <c r="AV2755" s="885"/>
      <c r="AW2755" s="885"/>
      <c r="AX2755" s="885"/>
      <c r="AY2755" s="885"/>
      <c r="AZ2755" s="177"/>
    </row>
    <row r="2756" spans="1:52" ht="15" customHeight="1">
      <c r="A2756" s="1299"/>
      <c r="B2756" s="1310">
        <v>2750</v>
      </c>
      <c r="C2756" s="1502" t="s">
        <v>3251</v>
      </c>
      <c r="D2756" s="1563" t="s">
        <v>230</v>
      </c>
      <c r="E2756" s="1570" t="s">
        <v>222</v>
      </c>
      <c r="F2756" s="912" t="s">
        <v>3252</v>
      </c>
      <c r="G2756" s="912" t="s">
        <v>136</v>
      </c>
      <c r="H2756" s="1674" t="s">
        <v>3253</v>
      </c>
      <c r="I2756" s="1776">
        <v>27010</v>
      </c>
      <c r="J2756" s="445">
        <f t="shared" ca="1" si="238"/>
        <v>48</v>
      </c>
      <c r="K2756" s="916" t="s">
        <v>493</v>
      </c>
      <c r="L2756" s="918">
        <v>741217231158</v>
      </c>
      <c r="M2756" s="917">
        <v>45638</v>
      </c>
      <c r="N2756" s="1776">
        <v>42872</v>
      </c>
      <c r="O2756" s="446">
        <v>43250</v>
      </c>
      <c r="P2756" s="517" t="s">
        <v>24</v>
      </c>
      <c r="Q2756" s="920">
        <f t="shared" si="239"/>
        <v>43615</v>
      </c>
      <c r="R2756" s="919" t="str">
        <f t="shared" ca="1" si="240"/>
        <v>EXPIRED</v>
      </c>
      <c r="S2756" s="445" t="s">
        <v>3384</v>
      </c>
      <c r="T2756" s="919">
        <v>44542</v>
      </c>
      <c r="U2756" s="1825">
        <v>44542</v>
      </c>
      <c r="V2756" s="446" t="s">
        <v>24</v>
      </c>
      <c r="W2756" s="446" t="s">
        <v>24</v>
      </c>
      <c r="X2756" s="1492"/>
      <c r="Y2756" s="922"/>
      <c r="Z2756" s="1949"/>
      <c r="AA2756" s="998" t="s">
        <v>1086</v>
      </c>
      <c r="AB2756" s="1563" t="s">
        <v>3409</v>
      </c>
      <c r="AC2756" s="1563"/>
      <c r="AD2756" s="1563"/>
      <c r="AE2756" s="1563"/>
      <c r="AF2756" s="1563"/>
      <c r="AG2756" s="972"/>
      <c r="AH2756" s="1027"/>
      <c r="AI2756" s="244" t="str">
        <f t="shared" si="236"/>
        <v>HINO 260 JD/TIMERCY 4843</v>
      </c>
      <c r="AJ2756" s="878">
        <f t="shared" si="241"/>
        <v>42872</v>
      </c>
      <c r="AK2756" s="909">
        <v>43731</v>
      </c>
      <c r="AL2756" s="446">
        <v>43732</v>
      </c>
      <c r="AM2756" s="877"/>
      <c r="AN2756" s="877"/>
      <c r="AO2756" s="877"/>
      <c r="AP2756" s="877"/>
      <c r="AQ2756" s="2001" t="s">
        <v>6564</v>
      </c>
      <c r="AR2756" s="877"/>
      <c r="AS2756" s="877"/>
      <c r="AT2756" s="877"/>
      <c r="AU2756" s="877"/>
      <c r="AV2756" s="458"/>
      <c r="AW2756" s="458"/>
      <c r="AX2756" s="458"/>
      <c r="AY2756" s="458"/>
      <c r="AZ2756" s="177"/>
    </row>
    <row r="2757" spans="1:52" ht="15.75" customHeight="1">
      <c r="B2757" s="1310">
        <v>2751</v>
      </c>
      <c r="C2757" s="751" t="s">
        <v>3254</v>
      </c>
      <c r="D2757" s="1579" t="s">
        <v>333</v>
      </c>
      <c r="E2757" s="531" t="s">
        <v>222</v>
      </c>
      <c r="F2757" s="509" t="s">
        <v>3255</v>
      </c>
      <c r="G2757" s="509" t="s">
        <v>136</v>
      </c>
      <c r="H2757" s="740" t="s">
        <v>3256</v>
      </c>
      <c r="I2757" s="744">
        <v>36159</v>
      </c>
      <c r="J2757" s="1314">
        <f t="shared" ca="1" si="238"/>
        <v>23</v>
      </c>
      <c r="K2757" s="315" t="s">
        <v>24</v>
      </c>
      <c r="L2757" s="325" t="s">
        <v>24</v>
      </c>
      <c r="M2757" s="335" t="s">
        <v>24</v>
      </c>
      <c r="N2757" s="579">
        <v>43738</v>
      </c>
      <c r="O2757" s="1330" t="s">
        <v>24</v>
      </c>
      <c r="P2757" s="1314" t="s">
        <v>24</v>
      </c>
      <c r="Q2757" s="198" t="str">
        <f t="shared" si="239"/>
        <v>-</v>
      </c>
      <c r="R2757" s="181" t="str">
        <f t="shared" ca="1" si="240"/>
        <v>TIDAK MCU</v>
      </c>
      <c r="S2757" s="1319" t="s">
        <v>24</v>
      </c>
      <c r="T2757" s="1330">
        <v>44560</v>
      </c>
      <c r="U2757" s="1329" t="s">
        <v>99</v>
      </c>
      <c r="V2757" s="395" t="s">
        <v>24</v>
      </c>
      <c r="W2757" s="136" t="s">
        <v>24</v>
      </c>
      <c r="X2757" s="200"/>
      <c r="Y2757" s="201"/>
      <c r="Z2757" s="202"/>
      <c r="AA2757" s="356" t="s">
        <v>24</v>
      </c>
      <c r="AB2757" s="360" t="s">
        <v>24</v>
      </c>
      <c r="AC2757" s="360"/>
      <c r="AD2757" s="360"/>
      <c r="AE2757" s="360"/>
      <c r="AF2757" s="360"/>
      <c r="AG2757" s="375"/>
      <c r="AH2757" s="350"/>
      <c r="AI2757" s="244" t="str">
        <f t="shared" si="236"/>
        <v>--</v>
      </c>
      <c r="AJ2757" s="209">
        <f t="shared" si="241"/>
        <v>43738</v>
      </c>
      <c r="AK2757" s="1330" t="s">
        <v>24</v>
      </c>
      <c r="AL2757" s="670" t="s">
        <v>24</v>
      </c>
      <c r="AM2757" s="230"/>
      <c r="AN2757" s="232"/>
      <c r="AO2757" s="232"/>
      <c r="AP2757" s="230"/>
      <c r="AQ2757" s="180"/>
      <c r="AR2757" s="230"/>
      <c r="AS2757" s="230"/>
      <c r="AT2757" s="230"/>
      <c r="AU2757" s="230"/>
      <c r="AZ2757" s="177"/>
    </row>
    <row r="2758" spans="1:52" ht="15" customHeight="1">
      <c r="B2758" s="1310">
        <v>2752</v>
      </c>
      <c r="C2758" s="745" t="s">
        <v>3257</v>
      </c>
      <c r="D2758" s="361" t="s">
        <v>230</v>
      </c>
      <c r="E2758" s="531" t="s">
        <v>222</v>
      </c>
      <c r="F2758" s="509" t="s">
        <v>3258</v>
      </c>
      <c r="G2758" s="509" t="s">
        <v>136</v>
      </c>
      <c r="H2758" s="740" t="s">
        <v>3259</v>
      </c>
      <c r="I2758" s="743">
        <v>31658</v>
      </c>
      <c r="J2758" s="1314">
        <f t="shared" ca="1" si="238"/>
        <v>35</v>
      </c>
      <c r="K2758" s="602" t="s">
        <v>493</v>
      </c>
      <c r="L2758" s="613">
        <v>172308192193</v>
      </c>
      <c r="M2758" s="181">
        <v>45538</v>
      </c>
      <c r="N2758" s="579">
        <v>42751</v>
      </c>
      <c r="O2758" s="1330" t="s">
        <v>24</v>
      </c>
      <c r="P2758" s="1314" t="s">
        <v>24</v>
      </c>
      <c r="Q2758" s="198" t="str">
        <f t="shared" si="239"/>
        <v>-</v>
      </c>
      <c r="R2758" s="181" t="str">
        <f t="shared" ca="1" si="240"/>
        <v>TIDAK MCU</v>
      </c>
      <c r="S2758" s="1319" t="s">
        <v>3385</v>
      </c>
      <c r="T2758" s="1330">
        <v>44442</v>
      </c>
      <c r="U2758" s="1329">
        <v>44442</v>
      </c>
      <c r="V2758" s="1330" t="s">
        <v>24</v>
      </c>
      <c r="W2758" s="1311" t="s">
        <v>24</v>
      </c>
      <c r="X2758" s="200"/>
      <c r="Y2758" s="201"/>
      <c r="Z2758" s="202"/>
      <c r="AA2758" s="356" t="s">
        <v>1086</v>
      </c>
      <c r="AB2758" s="360" t="s">
        <v>3409</v>
      </c>
      <c r="AC2758" s="360"/>
      <c r="AD2758" s="360"/>
      <c r="AE2758" s="360"/>
      <c r="AF2758" s="360"/>
      <c r="AG2758" s="375"/>
      <c r="AH2758" s="350"/>
      <c r="AI2758" s="244" t="str">
        <f t="shared" si="236"/>
        <v>HINO 260 JD/TIMERCY 4843</v>
      </c>
      <c r="AJ2758" s="1315">
        <f t="shared" si="241"/>
        <v>42751</v>
      </c>
      <c r="AK2758" s="472">
        <v>43740</v>
      </c>
      <c r="AL2758" s="670">
        <v>43741</v>
      </c>
      <c r="AM2758" s="230"/>
      <c r="AN2758" s="232"/>
      <c r="AO2758" s="232"/>
      <c r="AP2758" s="230"/>
      <c r="AQ2758" s="180"/>
      <c r="AR2758" s="230"/>
      <c r="AS2758" s="230"/>
      <c r="AT2758" s="230"/>
      <c r="AU2758" s="230"/>
      <c r="AV2758" s="885"/>
      <c r="AW2758" s="885"/>
      <c r="AX2758" s="885"/>
      <c r="AY2758" s="885"/>
      <c r="AZ2758" s="177"/>
    </row>
    <row r="2759" spans="1:52" ht="15" customHeight="1">
      <c r="B2759" s="1310">
        <v>2753</v>
      </c>
      <c r="C2759" s="548" t="s">
        <v>3260</v>
      </c>
      <c r="D2759" s="591" t="s">
        <v>230</v>
      </c>
      <c r="E2759" s="531" t="s">
        <v>222</v>
      </c>
      <c r="F2759" s="509" t="s">
        <v>3261</v>
      </c>
      <c r="G2759" s="509" t="s">
        <v>136</v>
      </c>
      <c r="H2759" s="740" t="s">
        <v>3262</v>
      </c>
      <c r="I2759" s="743">
        <v>29645</v>
      </c>
      <c r="J2759" s="1314">
        <f t="shared" ca="1" si="238"/>
        <v>41</v>
      </c>
      <c r="K2759" s="361" t="s">
        <v>494</v>
      </c>
      <c r="L2759" s="741">
        <v>810217241032</v>
      </c>
      <c r="M2759" s="744">
        <v>44620</v>
      </c>
      <c r="N2759" s="579">
        <v>42809</v>
      </c>
      <c r="O2759" s="1330" t="s">
        <v>24</v>
      </c>
      <c r="P2759" s="1314" t="s">
        <v>24</v>
      </c>
      <c r="Q2759" s="198" t="str">
        <f t="shared" si="239"/>
        <v>-</v>
      </c>
      <c r="R2759" s="181" t="str">
        <f t="shared" ca="1" si="240"/>
        <v>TIDAK MCU</v>
      </c>
      <c r="S2759" s="1319" t="s">
        <v>3386</v>
      </c>
      <c r="T2759" s="1330">
        <v>44620</v>
      </c>
      <c r="U2759" s="1329">
        <v>44620</v>
      </c>
      <c r="V2759" s="1330" t="s">
        <v>24</v>
      </c>
      <c r="W2759" s="1311" t="s">
        <v>24</v>
      </c>
      <c r="X2759" s="200"/>
      <c r="Y2759" s="201"/>
      <c r="Z2759" s="202"/>
      <c r="AA2759" s="357" t="s">
        <v>1086</v>
      </c>
      <c r="AB2759" s="365" t="s">
        <v>3409</v>
      </c>
      <c r="AC2759" s="365" t="s">
        <v>13847</v>
      </c>
      <c r="AD2759" s="365" t="s">
        <v>13846</v>
      </c>
      <c r="AE2759" s="360"/>
      <c r="AF2759" s="360"/>
      <c r="AG2759" s="375"/>
      <c r="AH2759" s="350"/>
      <c r="AI2759" s="244" t="str">
        <f t="shared" si="236"/>
        <v>HINO 260 JD/TIMERCY 4843MERCY 4054 STRMERCY 4054 DTR</v>
      </c>
      <c r="AJ2759" s="1315">
        <f t="shared" si="241"/>
        <v>42809</v>
      </c>
      <c r="AK2759" s="472">
        <v>44149</v>
      </c>
      <c r="AL2759" s="670">
        <v>44149</v>
      </c>
      <c r="AM2759" s="230"/>
      <c r="AN2759" s="232"/>
      <c r="AO2759" s="232"/>
      <c r="AP2759" s="230"/>
      <c r="AQ2759" s="1231" t="s">
        <v>3094</v>
      </c>
      <c r="AR2759" s="230"/>
      <c r="AS2759" s="230"/>
      <c r="AT2759" s="230"/>
      <c r="AU2759" s="230"/>
      <c r="AV2759" s="885"/>
      <c r="AW2759" s="885"/>
      <c r="AX2759" s="885"/>
      <c r="AY2759" s="885"/>
      <c r="AZ2759" s="177"/>
    </row>
    <row r="2760" spans="1:52" ht="15" customHeight="1">
      <c r="B2760" s="1310">
        <v>2754</v>
      </c>
      <c r="C2760" s="548" t="s">
        <v>3263</v>
      </c>
      <c r="D2760" s="591" t="s">
        <v>230</v>
      </c>
      <c r="E2760" s="531" t="s">
        <v>222</v>
      </c>
      <c r="F2760" s="509" t="s">
        <v>3264</v>
      </c>
      <c r="G2760" s="509" t="s">
        <v>136</v>
      </c>
      <c r="H2760" s="740" t="s">
        <v>3265</v>
      </c>
      <c r="I2760" s="743">
        <v>34459</v>
      </c>
      <c r="J2760" s="1314">
        <f t="shared" ca="1" si="238"/>
        <v>28</v>
      </c>
      <c r="K2760" s="602" t="s">
        <v>493</v>
      </c>
      <c r="L2760" s="613">
        <v>940532460053</v>
      </c>
      <c r="M2760" s="678">
        <v>45051</v>
      </c>
      <c r="N2760" s="579">
        <v>43350</v>
      </c>
      <c r="O2760" s="1330" t="s">
        <v>24</v>
      </c>
      <c r="P2760" s="1314" t="s">
        <v>24</v>
      </c>
      <c r="Q2760" s="198" t="str">
        <f t="shared" si="239"/>
        <v>-</v>
      </c>
      <c r="R2760" s="181" t="str">
        <f t="shared" ca="1" si="240"/>
        <v>TIDAK MCU</v>
      </c>
      <c r="S2760" s="1319" t="s">
        <v>3387</v>
      </c>
      <c r="T2760" s="451">
        <v>44686</v>
      </c>
      <c r="U2760" s="451">
        <v>44686</v>
      </c>
      <c r="V2760" s="1330" t="s">
        <v>24</v>
      </c>
      <c r="W2760" s="1311" t="s">
        <v>24</v>
      </c>
      <c r="X2760" s="200"/>
      <c r="Y2760" s="201"/>
      <c r="Z2760" s="202"/>
      <c r="AA2760" s="357" t="s">
        <v>1086</v>
      </c>
      <c r="AB2760" s="365" t="s">
        <v>3409</v>
      </c>
      <c r="AC2760" s="365" t="s">
        <v>13847</v>
      </c>
      <c r="AD2760" s="365" t="s">
        <v>13846</v>
      </c>
      <c r="AE2760" s="365" t="s">
        <v>13848</v>
      </c>
      <c r="AF2760" s="360"/>
      <c r="AG2760" s="375"/>
      <c r="AH2760" s="350"/>
      <c r="AI2760" s="244" t="str">
        <f t="shared" si="236"/>
        <v>HINO 260 JD/TIMERCY 4843MERCY 4054 STRMERCY 4054 DTRSCANIA R620 DTR</v>
      </c>
      <c r="AJ2760" s="1315">
        <f t="shared" si="241"/>
        <v>43350</v>
      </c>
      <c r="AK2760" s="451">
        <v>44077</v>
      </c>
      <c r="AL2760" s="670">
        <v>44077</v>
      </c>
      <c r="AM2760" s="230"/>
      <c r="AN2760" s="232"/>
      <c r="AO2760" s="232"/>
      <c r="AP2760" s="230"/>
      <c r="AQ2760" s="1231" t="s">
        <v>3094</v>
      </c>
      <c r="AR2760" s="230"/>
      <c r="AS2760" s="230"/>
      <c r="AT2760" s="230"/>
      <c r="AU2760" s="230"/>
      <c r="AV2760" s="885"/>
      <c r="AW2760" s="885"/>
      <c r="AX2760" s="885"/>
      <c r="AY2760" s="885"/>
      <c r="AZ2760" s="885"/>
    </row>
    <row r="2761" spans="1:52" ht="15" customHeight="1">
      <c r="B2761" s="1310">
        <v>2755</v>
      </c>
      <c r="C2761" s="548" t="s">
        <v>3266</v>
      </c>
      <c r="D2761" s="591" t="s">
        <v>230</v>
      </c>
      <c r="E2761" s="531" t="s">
        <v>222</v>
      </c>
      <c r="F2761" s="509" t="s">
        <v>3267</v>
      </c>
      <c r="G2761" s="509" t="s">
        <v>136</v>
      </c>
      <c r="H2761" s="740" t="s">
        <v>3268</v>
      </c>
      <c r="I2761" s="744">
        <v>31263</v>
      </c>
      <c r="J2761" s="1314">
        <f t="shared" ca="1" si="238"/>
        <v>37</v>
      </c>
      <c r="K2761" s="602" t="s">
        <v>493</v>
      </c>
      <c r="L2761" s="613">
        <v>1723161100486</v>
      </c>
      <c r="M2761" s="181">
        <v>44412</v>
      </c>
      <c r="N2761" s="579">
        <v>42872</v>
      </c>
      <c r="O2761" s="1330" t="s">
        <v>24</v>
      </c>
      <c r="P2761" s="1314" t="s">
        <v>24</v>
      </c>
      <c r="Q2761" s="198" t="str">
        <f t="shared" si="239"/>
        <v>-</v>
      </c>
      <c r="R2761" s="181" t="str">
        <f t="shared" ca="1" si="240"/>
        <v>TIDAK MCU</v>
      </c>
      <c r="S2761" s="1319" t="s">
        <v>3388</v>
      </c>
      <c r="T2761" s="472">
        <v>44412</v>
      </c>
      <c r="U2761" s="472">
        <v>44412</v>
      </c>
      <c r="V2761" s="904" t="s">
        <v>24</v>
      </c>
      <c r="W2761" s="136" t="s">
        <v>24</v>
      </c>
      <c r="X2761" s="200"/>
      <c r="Y2761" s="201"/>
      <c r="Z2761" s="202"/>
      <c r="AA2761" s="357" t="s">
        <v>1086</v>
      </c>
      <c r="AB2761" s="365" t="s">
        <v>3409</v>
      </c>
      <c r="AC2761" s="365" t="s">
        <v>13847</v>
      </c>
      <c r="AD2761" s="360" t="s">
        <v>13846</v>
      </c>
      <c r="AE2761" s="360"/>
      <c r="AF2761" s="360"/>
      <c r="AG2761" s="375"/>
      <c r="AH2761" s="350"/>
      <c r="AI2761" s="244" t="str">
        <f t="shared" si="236"/>
        <v>HINO 260 JD/TIMERCY 4843MERCY 4054 STRMERCY 4054 DTR</v>
      </c>
      <c r="AJ2761" s="209">
        <f t="shared" si="241"/>
        <v>42872</v>
      </c>
      <c r="AK2761" s="451">
        <v>44077</v>
      </c>
      <c r="AL2761" s="670">
        <v>44077</v>
      </c>
      <c r="AM2761" s="230"/>
      <c r="AN2761" s="232"/>
      <c r="AO2761" s="232"/>
      <c r="AP2761" s="230"/>
      <c r="AQ2761" s="462" t="s">
        <v>3094</v>
      </c>
      <c r="AR2761" s="230"/>
      <c r="AS2761" s="230"/>
      <c r="AT2761" s="230"/>
      <c r="AU2761" s="230"/>
      <c r="AV2761" s="885"/>
      <c r="AW2761" s="885"/>
      <c r="AX2761" s="885"/>
      <c r="AY2761" s="885"/>
      <c r="AZ2761" s="177"/>
    </row>
    <row r="2762" spans="1:52" ht="15" customHeight="1">
      <c r="B2762" s="1310">
        <v>2756</v>
      </c>
      <c r="C2762" s="765" t="s">
        <v>3269</v>
      </c>
      <c r="D2762" s="591" t="s">
        <v>230</v>
      </c>
      <c r="E2762" s="557" t="s">
        <v>222</v>
      </c>
      <c r="F2762" s="509">
        <v>3.19163</v>
      </c>
      <c r="G2762" s="509" t="s">
        <v>136</v>
      </c>
      <c r="H2762" s="740" t="s">
        <v>3270</v>
      </c>
      <c r="I2762" s="744">
        <v>29535</v>
      </c>
      <c r="J2762" s="1314">
        <f t="shared" ca="1" si="238"/>
        <v>41</v>
      </c>
      <c r="K2762" s="602" t="s">
        <v>493</v>
      </c>
      <c r="L2762" s="613">
        <v>801132460092</v>
      </c>
      <c r="M2762" s="181">
        <v>44875</v>
      </c>
      <c r="N2762" s="579">
        <v>43768</v>
      </c>
      <c r="O2762" s="1330" t="s">
        <v>24</v>
      </c>
      <c r="P2762" s="1314" t="s">
        <v>24</v>
      </c>
      <c r="Q2762" s="198" t="str">
        <f t="shared" si="239"/>
        <v>-</v>
      </c>
      <c r="R2762" s="181" t="str">
        <f t="shared" ca="1" si="240"/>
        <v>TIDAK MCU</v>
      </c>
      <c r="S2762" s="1319" t="s">
        <v>3389</v>
      </c>
      <c r="T2762" s="1330">
        <v>44510</v>
      </c>
      <c r="U2762" s="1329">
        <v>44510</v>
      </c>
      <c r="V2762" s="904" t="s">
        <v>24</v>
      </c>
      <c r="W2762" s="136" t="s">
        <v>24</v>
      </c>
      <c r="X2762" s="200"/>
      <c r="Y2762" s="201"/>
      <c r="Z2762" s="202"/>
      <c r="AA2762" s="356" t="s">
        <v>1086</v>
      </c>
      <c r="AB2762" s="365" t="s">
        <v>3409</v>
      </c>
      <c r="AC2762" s="360"/>
      <c r="AD2762" s="360"/>
      <c r="AE2762" s="360"/>
      <c r="AF2762" s="360"/>
      <c r="AG2762" s="375"/>
      <c r="AH2762" s="350"/>
      <c r="AI2762" s="244" t="str">
        <f t="shared" si="236"/>
        <v>HINO 260 JD/TIMERCY 4843</v>
      </c>
      <c r="AJ2762" s="209">
        <f t="shared" si="241"/>
        <v>43768</v>
      </c>
      <c r="AK2762" s="451">
        <v>44012</v>
      </c>
      <c r="AL2762" s="670">
        <v>44012</v>
      </c>
      <c r="AM2762" s="230"/>
      <c r="AN2762" s="232"/>
      <c r="AO2762" s="232"/>
      <c r="AP2762" s="230"/>
      <c r="AQ2762" s="1231" t="s">
        <v>3094</v>
      </c>
      <c r="AR2762" s="230"/>
      <c r="AS2762" s="230"/>
      <c r="AT2762" s="230"/>
      <c r="AU2762" s="230"/>
      <c r="AV2762" s="177"/>
      <c r="AW2762" s="177"/>
      <c r="AX2762" s="177"/>
      <c r="AY2762" s="177"/>
      <c r="AZ2762" s="177"/>
    </row>
    <row r="2763" spans="1:52" ht="15" customHeight="1">
      <c r="B2763" s="1310">
        <v>2757</v>
      </c>
      <c r="C2763" s="548" t="s">
        <v>3271</v>
      </c>
      <c r="D2763" s="591" t="s">
        <v>230</v>
      </c>
      <c r="E2763" s="557" t="s">
        <v>222</v>
      </c>
      <c r="F2763" s="509" t="s">
        <v>3272</v>
      </c>
      <c r="G2763" s="509" t="s">
        <v>136</v>
      </c>
      <c r="H2763" s="740" t="s">
        <v>3273</v>
      </c>
      <c r="I2763" s="743">
        <v>32610</v>
      </c>
      <c r="J2763" s="1314">
        <f t="shared" ca="1" si="238"/>
        <v>33</v>
      </c>
      <c r="K2763" s="602" t="s">
        <v>493</v>
      </c>
      <c r="L2763" s="613">
        <v>890419310613</v>
      </c>
      <c r="M2763" s="181">
        <v>45028</v>
      </c>
      <c r="N2763" s="579">
        <v>43763</v>
      </c>
      <c r="O2763" s="1330" t="s">
        <v>24</v>
      </c>
      <c r="P2763" s="1314" t="s">
        <v>24</v>
      </c>
      <c r="Q2763" s="198" t="str">
        <f t="shared" si="239"/>
        <v>-</v>
      </c>
      <c r="R2763" s="181" t="str">
        <f t="shared" ca="1" si="240"/>
        <v>TIDAK MCU</v>
      </c>
      <c r="S2763" s="1319" t="s">
        <v>3390</v>
      </c>
      <c r="T2763" s="1330">
        <v>44298</v>
      </c>
      <c r="U2763" s="1329">
        <v>44298</v>
      </c>
      <c r="V2763" s="1330" t="s">
        <v>24</v>
      </c>
      <c r="W2763" s="1311" t="s">
        <v>24</v>
      </c>
      <c r="X2763" s="200"/>
      <c r="Y2763" s="201"/>
      <c r="Z2763" s="202"/>
      <c r="AA2763" s="356" t="s">
        <v>1086</v>
      </c>
      <c r="AB2763" s="365" t="s">
        <v>3409</v>
      </c>
      <c r="AC2763" s="360"/>
      <c r="AD2763" s="360"/>
      <c r="AE2763" s="360"/>
      <c r="AF2763" s="1474"/>
      <c r="AG2763" s="375"/>
      <c r="AH2763" s="350"/>
      <c r="AI2763" s="244" t="str">
        <f t="shared" si="236"/>
        <v>HINO 260 JD/TIMERCY 4843</v>
      </c>
      <c r="AJ2763" s="1315">
        <f t="shared" si="241"/>
        <v>43763</v>
      </c>
      <c r="AK2763" s="472">
        <v>43761</v>
      </c>
      <c r="AL2763" s="670">
        <v>43762</v>
      </c>
      <c r="AM2763" s="230"/>
      <c r="AN2763" s="232"/>
      <c r="AO2763" s="232"/>
      <c r="AP2763" s="1250">
        <v>44047</v>
      </c>
      <c r="AQ2763" s="1231" t="s">
        <v>3094</v>
      </c>
      <c r="AR2763" s="230"/>
      <c r="AS2763" s="230"/>
      <c r="AT2763" s="230"/>
      <c r="AU2763" s="230"/>
      <c r="AV2763" s="885"/>
      <c r="AW2763" s="885"/>
      <c r="AX2763" s="885"/>
      <c r="AY2763" s="885"/>
      <c r="AZ2763" s="177"/>
    </row>
    <row r="2764" spans="1:52" ht="15" customHeight="1">
      <c r="B2764" s="1310">
        <v>2758</v>
      </c>
      <c r="C2764" s="548" t="s">
        <v>3151</v>
      </c>
      <c r="D2764" s="591" t="s">
        <v>230</v>
      </c>
      <c r="E2764" s="557" t="s">
        <v>222</v>
      </c>
      <c r="F2764" s="509" t="s">
        <v>3153</v>
      </c>
      <c r="G2764" s="509" t="s">
        <v>136</v>
      </c>
      <c r="H2764" s="740" t="s">
        <v>3154</v>
      </c>
      <c r="I2764" s="744">
        <v>31209</v>
      </c>
      <c r="J2764" s="1314">
        <f t="shared" ca="1" si="238"/>
        <v>37</v>
      </c>
      <c r="K2764" s="591" t="s">
        <v>493</v>
      </c>
      <c r="L2764" s="741">
        <v>850632460113</v>
      </c>
      <c r="M2764" s="744">
        <v>44723</v>
      </c>
      <c r="N2764" s="579">
        <v>43762</v>
      </c>
      <c r="O2764" s="1330" t="s">
        <v>24</v>
      </c>
      <c r="P2764" s="1314" t="s">
        <v>24</v>
      </c>
      <c r="Q2764" s="198" t="str">
        <f t="shared" si="239"/>
        <v>-</v>
      </c>
      <c r="R2764" s="181" t="str">
        <f t="shared" ca="1" si="240"/>
        <v>TIDAK MCU</v>
      </c>
      <c r="S2764" s="1319" t="s">
        <v>3391</v>
      </c>
      <c r="T2764" s="1330">
        <v>44358</v>
      </c>
      <c r="U2764" s="1329">
        <v>44358</v>
      </c>
      <c r="V2764" s="1330" t="s">
        <v>24</v>
      </c>
      <c r="W2764" s="1311" t="s">
        <v>24</v>
      </c>
      <c r="X2764" s="200"/>
      <c r="Y2764" s="201"/>
      <c r="Z2764" s="202"/>
      <c r="AA2764" s="357" t="s">
        <v>1086</v>
      </c>
      <c r="AB2764" s="365" t="s">
        <v>3409</v>
      </c>
      <c r="AC2764" s="365" t="s">
        <v>13847</v>
      </c>
      <c r="AD2764" s="365" t="s">
        <v>13846</v>
      </c>
      <c r="AE2764" s="360"/>
      <c r="AF2764" s="360"/>
      <c r="AG2764" s="375"/>
      <c r="AH2764" s="350"/>
      <c r="AI2764" s="244" t="str">
        <f t="shared" si="236"/>
        <v>HINO 260 JD/TIMERCY 4843MERCY 4054 STRMERCY 4054 DTR</v>
      </c>
      <c r="AJ2764" s="1315">
        <f t="shared" si="241"/>
        <v>43762</v>
      </c>
      <c r="AK2764" s="472">
        <v>43982</v>
      </c>
      <c r="AL2764" s="1185">
        <v>43762</v>
      </c>
      <c r="AM2764" s="230"/>
      <c r="AN2764" s="232"/>
      <c r="AO2764" s="232"/>
      <c r="AP2764" s="1250">
        <v>44047</v>
      </c>
      <c r="AQ2764" s="1231" t="s">
        <v>3094</v>
      </c>
      <c r="AR2764" s="230"/>
      <c r="AS2764" s="230"/>
      <c r="AT2764" s="230"/>
      <c r="AU2764" s="230"/>
      <c r="AV2764" s="885"/>
      <c r="AW2764" s="885"/>
      <c r="AX2764" s="885"/>
      <c r="AY2764" s="885"/>
      <c r="AZ2764" s="177"/>
    </row>
    <row r="2765" spans="1:52" ht="15" customHeight="1">
      <c r="B2765" s="1310">
        <v>2759</v>
      </c>
      <c r="C2765" s="1482" t="s">
        <v>3274</v>
      </c>
      <c r="D2765" s="778" t="s">
        <v>221</v>
      </c>
      <c r="E2765" s="531" t="s">
        <v>222</v>
      </c>
      <c r="F2765" s="361" t="s">
        <v>3275</v>
      </c>
      <c r="G2765" s="509" t="s">
        <v>136</v>
      </c>
      <c r="H2765" s="1633" t="s">
        <v>3276</v>
      </c>
      <c r="I2765" s="1450">
        <v>35751</v>
      </c>
      <c r="J2765" s="1314">
        <f t="shared" ca="1" si="238"/>
        <v>24</v>
      </c>
      <c r="K2765" s="1409" t="s">
        <v>83</v>
      </c>
      <c r="L2765" s="170">
        <v>1723170700432</v>
      </c>
      <c r="M2765" s="335">
        <v>44578</v>
      </c>
      <c r="N2765" s="1389">
        <v>43677</v>
      </c>
      <c r="O2765" s="442" t="s">
        <v>24</v>
      </c>
      <c r="P2765" s="1314" t="s">
        <v>24</v>
      </c>
      <c r="Q2765" s="198" t="str">
        <f t="shared" si="239"/>
        <v>-</v>
      </c>
      <c r="R2765" s="181" t="str">
        <f t="shared" ca="1" si="240"/>
        <v>TIDAK MCU</v>
      </c>
      <c r="S2765" s="1319" t="s">
        <v>11778</v>
      </c>
      <c r="T2765" s="1330">
        <v>44517</v>
      </c>
      <c r="U2765" s="1330">
        <v>44517</v>
      </c>
      <c r="V2765" s="904" t="s">
        <v>24</v>
      </c>
      <c r="W2765" s="136" t="s">
        <v>24</v>
      </c>
      <c r="X2765" s="200"/>
      <c r="Y2765" s="201"/>
      <c r="Z2765" s="202"/>
      <c r="AA2765" s="356" t="s">
        <v>100</v>
      </c>
      <c r="AB2765" s="360" t="s">
        <v>24</v>
      </c>
      <c r="AC2765" s="360"/>
      <c r="AD2765" s="360"/>
      <c r="AE2765" s="360"/>
      <c r="AF2765" s="360"/>
      <c r="AG2765" s="375"/>
      <c r="AH2765" s="350"/>
      <c r="AI2765" s="244" t="str">
        <f t="shared" si="236"/>
        <v>LIGHT VEHICLE-</v>
      </c>
      <c r="AJ2765" s="209">
        <f t="shared" si="241"/>
        <v>43677</v>
      </c>
      <c r="AK2765" s="1980">
        <v>43900</v>
      </c>
      <c r="AL2765" s="670">
        <v>43900</v>
      </c>
      <c r="AM2765" s="230"/>
      <c r="AN2765" s="232"/>
      <c r="AO2765" s="232"/>
      <c r="AP2765" s="230"/>
      <c r="AQ2765" s="1231" t="s">
        <v>3094</v>
      </c>
      <c r="AR2765" s="230"/>
      <c r="AS2765" s="230"/>
      <c r="AT2765" s="230"/>
      <c r="AU2765" s="230"/>
      <c r="AV2765" s="885"/>
      <c r="AW2765" s="885"/>
      <c r="AX2765" s="885"/>
      <c r="AY2765" s="885"/>
      <c r="AZ2765" s="177"/>
    </row>
    <row r="2766" spans="1:52" ht="15" customHeight="1">
      <c r="B2766" s="1310">
        <v>2760</v>
      </c>
      <c r="C2766" s="779" t="s">
        <v>3277</v>
      </c>
      <c r="D2766" s="1430" t="s">
        <v>3278</v>
      </c>
      <c r="E2766" s="531" t="s">
        <v>222</v>
      </c>
      <c r="F2766" s="1319" t="s">
        <v>3279</v>
      </c>
      <c r="G2766" s="509" t="s">
        <v>136</v>
      </c>
      <c r="H2766" s="1633" t="s">
        <v>3280</v>
      </c>
      <c r="I2766" s="1450">
        <v>33456</v>
      </c>
      <c r="J2766" s="1314">
        <f t="shared" ref="J2766:J2797" ca="1" si="242">IF(OR(I2766="",I2766="-"),"-",ROUND((NOW()-I2766)/356,0))</f>
        <v>30</v>
      </c>
      <c r="K2766" s="176" t="s">
        <v>24</v>
      </c>
      <c r="L2766" s="170" t="s">
        <v>24</v>
      </c>
      <c r="M2766" s="173" t="s">
        <v>24</v>
      </c>
      <c r="N2766" s="1389" t="s">
        <v>24</v>
      </c>
      <c r="O2766" s="442" t="s">
        <v>24</v>
      </c>
      <c r="P2766" s="1314" t="s">
        <v>24</v>
      </c>
      <c r="Q2766" s="198" t="str">
        <f t="shared" ref="Q2766:Q2797" si="243">IF(OR(O2766="-",O2766=""),"-",O2766+365)</f>
        <v>-</v>
      </c>
      <c r="R2766" s="181" t="str">
        <f t="shared" ref="R2766:R2797" ca="1" si="244">IF(OR(O2766="",O2766="-"),"TIDAK MCU",IF(Q2766&gt;TODAY(),"BERLAKU","EXPIRED"))</f>
        <v>TIDAK MCU</v>
      </c>
      <c r="S2766" s="1319" t="s">
        <v>24</v>
      </c>
      <c r="T2766" s="1330">
        <v>44414</v>
      </c>
      <c r="U2766" s="444" t="s">
        <v>99</v>
      </c>
      <c r="V2766" s="904" t="s">
        <v>24</v>
      </c>
      <c r="W2766" s="136" t="s">
        <v>24</v>
      </c>
      <c r="X2766" s="200"/>
      <c r="Y2766" s="201"/>
      <c r="Z2766" s="202"/>
      <c r="AA2766" s="356" t="s">
        <v>24</v>
      </c>
      <c r="AB2766" s="360" t="s">
        <v>24</v>
      </c>
      <c r="AC2766" s="360"/>
      <c r="AD2766" s="360"/>
      <c r="AE2766" s="360"/>
      <c r="AF2766" s="360"/>
      <c r="AG2766" s="375"/>
      <c r="AH2766" s="350"/>
      <c r="AI2766" s="244" t="str">
        <f t="shared" si="236"/>
        <v>--</v>
      </c>
      <c r="AJ2766" s="1315" t="str">
        <f t="shared" si="241"/>
        <v>-</v>
      </c>
      <c r="AK2766" s="1330" t="s">
        <v>24</v>
      </c>
      <c r="AL2766" s="670" t="s">
        <v>24</v>
      </c>
      <c r="AM2766" s="230"/>
      <c r="AN2766" s="232"/>
      <c r="AO2766" s="232"/>
      <c r="AP2766" s="230"/>
      <c r="AQ2766" s="180"/>
      <c r="AR2766" s="230"/>
      <c r="AS2766" s="230"/>
      <c r="AT2766" s="230"/>
      <c r="AU2766" s="230"/>
      <c r="AV2766" s="885"/>
      <c r="AW2766" s="885"/>
      <c r="AX2766" s="885"/>
      <c r="AY2766" s="885"/>
      <c r="AZ2766" s="177"/>
    </row>
    <row r="2767" spans="1:52" ht="15" customHeight="1">
      <c r="B2767" s="1310">
        <v>2761</v>
      </c>
      <c r="C2767" s="779" t="s">
        <v>2229</v>
      </c>
      <c r="D2767" s="778" t="s">
        <v>221</v>
      </c>
      <c r="E2767" s="531" t="s">
        <v>222</v>
      </c>
      <c r="F2767" s="361" t="s">
        <v>3281</v>
      </c>
      <c r="G2767" s="509" t="s">
        <v>136</v>
      </c>
      <c r="H2767" s="1633" t="s">
        <v>3282</v>
      </c>
      <c r="I2767" s="1450">
        <v>33887</v>
      </c>
      <c r="J2767" s="1314">
        <f t="shared" ca="1" si="242"/>
        <v>29</v>
      </c>
      <c r="K2767" s="315" t="s">
        <v>24</v>
      </c>
      <c r="L2767" s="325" t="s">
        <v>24</v>
      </c>
      <c r="M2767" s="335" t="s">
        <v>24</v>
      </c>
      <c r="N2767" s="1389" t="s">
        <v>24</v>
      </c>
      <c r="O2767" s="442" t="s">
        <v>24</v>
      </c>
      <c r="P2767" s="1314" t="s">
        <v>24</v>
      </c>
      <c r="Q2767" s="198" t="str">
        <f t="shared" si="243"/>
        <v>-</v>
      </c>
      <c r="R2767" s="181" t="str">
        <f t="shared" ca="1" si="244"/>
        <v>TIDAK MCU</v>
      </c>
      <c r="S2767" s="1319" t="s">
        <v>24</v>
      </c>
      <c r="T2767" s="1330">
        <v>44479</v>
      </c>
      <c r="U2767" s="1329" t="s">
        <v>99</v>
      </c>
      <c r="V2767" s="904" t="s">
        <v>24</v>
      </c>
      <c r="W2767" s="136" t="s">
        <v>24</v>
      </c>
      <c r="X2767" s="200"/>
      <c r="Y2767" s="201"/>
      <c r="Z2767" s="202"/>
      <c r="AA2767" s="356" t="s">
        <v>24</v>
      </c>
      <c r="AB2767" s="360" t="s">
        <v>24</v>
      </c>
      <c r="AC2767" s="360"/>
      <c r="AD2767" s="360"/>
      <c r="AE2767" s="360"/>
      <c r="AF2767" s="360"/>
      <c r="AG2767" s="375"/>
      <c r="AH2767" s="350"/>
      <c r="AI2767" s="244" t="str">
        <f t="shared" si="236"/>
        <v>--</v>
      </c>
      <c r="AJ2767" s="1307" t="str">
        <f t="shared" si="241"/>
        <v>-</v>
      </c>
      <c r="AK2767" s="593" t="s">
        <v>24</v>
      </c>
      <c r="AL2767" s="1191" t="s">
        <v>24</v>
      </c>
      <c r="AM2767" s="230"/>
      <c r="AN2767" s="232"/>
      <c r="AO2767" s="232"/>
      <c r="AP2767" s="230"/>
      <c r="AQ2767" s="1231" t="s">
        <v>3094</v>
      </c>
      <c r="AR2767" s="230"/>
      <c r="AS2767" s="230"/>
      <c r="AT2767" s="230"/>
      <c r="AU2767" s="230"/>
      <c r="AV2767" s="177"/>
      <c r="AW2767" s="177"/>
      <c r="AX2767" s="177"/>
      <c r="AY2767" s="177"/>
      <c r="AZ2767" s="177"/>
    </row>
    <row r="2768" spans="1:52" ht="15" customHeight="1">
      <c r="B2768" s="1310">
        <v>2762</v>
      </c>
      <c r="C2768" s="1482" t="s">
        <v>3283</v>
      </c>
      <c r="D2768" s="1430" t="s">
        <v>226</v>
      </c>
      <c r="E2768" s="531" t="s">
        <v>222</v>
      </c>
      <c r="F2768" s="360" t="s">
        <v>3284</v>
      </c>
      <c r="G2768" s="509" t="s">
        <v>136</v>
      </c>
      <c r="H2768" s="1633" t="s">
        <v>3285</v>
      </c>
      <c r="I2768" s="1450">
        <v>30350</v>
      </c>
      <c r="J2768" s="1314">
        <f t="shared" ca="1" si="242"/>
        <v>39</v>
      </c>
      <c r="K2768" s="315" t="s">
        <v>24</v>
      </c>
      <c r="L2768" s="325" t="s">
        <v>24</v>
      </c>
      <c r="M2768" s="335" t="s">
        <v>24</v>
      </c>
      <c r="N2768" s="1389" t="s">
        <v>24</v>
      </c>
      <c r="O2768" s="442" t="s">
        <v>24</v>
      </c>
      <c r="P2768" s="1314" t="s">
        <v>24</v>
      </c>
      <c r="Q2768" s="198" t="str">
        <f t="shared" si="243"/>
        <v>-</v>
      </c>
      <c r="R2768" s="181" t="str">
        <f t="shared" ca="1" si="244"/>
        <v>TIDAK MCU</v>
      </c>
      <c r="S2768" s="1319" t="s">
        <v>24</v>
      </c>
      <c r="T2768" s="1330">
        <v>44595</v>
      </c>
      <c r="U2768" s="1329" t="s">
        <v>99</v>
      </c>
      <c r="V2768" s="904" t="s">
        <v>24</v>
      </c>
      <c r="W2768" s="136" t="s">
        <v>24</v>
      </c>
      <c r="X2768" s="200"/>
      <c r="Y2768" s="201"/>
      <c r="Z2768" s="202"/>
      <c r="AA2768" s="356" t="s">
        <v>24</v>
      </c>
      <c r="AB2768" s="360" t="s">
        <v>24</v>
      </c>
      <c r="AC2768" s="360"/>
      <c r="AD2768" s="360"/>
      <c r="AE2768" s="360"/>
      <c r="AF2768" s="360"/>
      <c r="AG2768" s="375"/>
      <c r="AH2768" s="350"/>
      <c r="AI2768" s="244" t="str">
        <f t="shared" ref="AI2768:AI2831" si="245">+CONCATENATE(AA2768,AB2768,AC2768,AD2768,AE2768,AF2768,AG2768)</f>
        <v>--</v>
      </c>
      <c r="AJ2768" s="209" t="str">
        <f t="shared" si="241"/>
        <v>-</v>
      </c>
      <c r="AK2768" s="593" t="s">
        <v>24</v>
      </c>
      <c r="AL2768" s="1191" t="s">
        <v>24</v>
      </c>
      <c r="AM2768" s="230"/>
      <c r="AN2768" s="232"/>
      <c r="AO2768" s="232"/>
      <c r="AP2768" s="230"/>
      <c r="AQ2768" s="1231" t="s">
        <v>3094</v>
      </c>
      <c r="AR2768" s="230"/>
      <c r="AS2768" s="230"/>
      <c r="AT2768" s="230"/>
      <c r="AU2768" s="230"/>
      <c r="AV2768" s="177"/>
      <c r="AW2768" s="177"/>
      <c r="AX2768" s="177"/>
      <c r="AY2768" s="885"/>
      <c r="AZ2768" s="177"/>
    </row>
    <row r="2769" spans="1:60" ht="15" customHeight="1">
      <c r="B2769" s="1310">
        <v>2763</v>
      </c>
      <c r="C2769" s="1482" t="s">
        <v>3286</v>
      </c>
      <c r="D2769" s="1430" t="s">
        <v>3287</v>
      </c>
      <c r="E2769" s="531" t="s">
        <v>222</v>
      </c>
      <c r="F2769" s="360" t="s">
        <v>3288</v>
      </c>
      <c r="G2769" s="509" t="s">
        <v>136</v>
      </c>
      <c r="H2769" s="1633" t="s">
        <v>3289</v>
      </c>
      <c r="I2769" s="1450">
        <v>34744</v>
      </c>
      <c r="J2769" s="1314">
        <f t="shared" ca="1" si="242"/>
        <v>27</v>
      </c>
      <c r="K2769" s="176" t="s">
        <v>24</v>
      </c>
      <c r="L2769" s="170" t="s">
        <v>24</v>
      </c>
      <c r="M2769" s="173" t="s">
        <v>24</v>
      </c>
      <c r="N2769" s="1389" t="s">
        <v>24</v>
      </c>
      <c r="O2769" s="442" t="s">
        <v>24</v>
      </c>
      <c r="P2769" s="1314" t="s">
        <v>24</v>
      </c>
      <c r="Q2769" s="198" t="str">
        <f t="shared" si="243"/>
        <v>-</v>
      </c>
      <c r="R2769" s="181" t="str">
        <f t="shared" ca="1" si="244"/>
        <v>TIDAK MCU</v>
      </c>
      <c r="S2769" s="1319" t="s">
        <v>24</v>
      </c>
      <c r="T2769" s="1330">
        <v>44606</v>
      </c>
      <c r="U2769" s="1329" t="s">
        <v>99</v>
      </c>
      <c r="V2769" s="395" t="s">
        <v>24</v>
      </c>
      <c r="W2769" s="136" t="s">
        <v>24</v>
      </c>
      <c r="X2769" s="200"/>
      <c r="Y2769" s="201"/>
      <c r="Z2769" s="202"/>
      <c r="AA2769" s="356" t="s">
        <v>24</v>
      </c>
      <c r="AB2769" s="360" t="s">
        <v>24</v>
      </c>
      <c r="AC2769" s="360"/>
      <c r="AD2769" s="360"/>
      <c r="AE2769" s="360"/>
      <c r="AF2769" s="360"/>
      <c r="AG2769" s="375"/>
      <c r="AH2769" s="350"/>
      <c r="AI2769" s="244" t="str">
        <f t="shared" si="245"/>
        <v>--</v>
      </c>
      <c r="AJ2769" s="1307" t="str">
        <f t="shared" si="241"/>
        <v>-</v>
      </c>
      <c r="AK2769" s="593" t="s">
        <v>24</v>
      </c>
      <c r="AL2769" s="1191" t="s">
        <v>24</v>
      </c>
      <c r="AM2769" s="230"/>
      <c r="AN2769" s="232"/>
      <c r="AO2769" s="232"/>
      <c r="AP2769" s="230"/>
      <c r="AQ2769" s="213"/>
      <c r="AR2769" s="230"/>
      <c r="AS2769" s="230"/>
      <c r="AT2769" s="230"/>
      <c r="AU2769" s="230"/>
      <c r="AV2769" s="885"/>
      <c r="AW2769" s="885"/>
      <c r="AX2769" s="885"/>
      <c r="AY2769" s="885"/>
      <c r="AZ2769" s="177"/>
    </row>
    <row r="2770" spans="1:60" s="2186" customFormat="1" ht="15" customHeight="1">
      <c r="A2770" s="1298"/>
      <c r="B2770" s="1310">
        <v>2764</v>
      </c>
      <c r="C2770" s="1547" t="s">
        <v>2054</v>
      </c>
      <c r="D2770" s="1587" t="s">
        <v>3290</v>
      </c>
      <c r="E2770" s="1570" t="s">
        <v>222</v>
      </c>
      <c r="F2770" s="1563" t="s">
        <v>3291</v>
      </c>
      <c r="G2770" s="912" t="s">
        <v>136</v>
      </c>
      <c r="H2770" s="1697" t="s">
        <v>3292</v>
      </c>
      <c r="I2770" s="1796">
        <v>33816</v>
      </c>
      <c r="J2770" s="445">
        <f t="shared" ca="1" si="242"/>
        <v>29</v>
      </c>
      <c r="K2770" s="916" t="s">
        <v>493</v>
      </c>
      <c r="L2770" s="918">
        <v>920719310624</v>
      </c>
      <c r="M2770" s="917">
        <v>44773</v>
      </c>
      <c r="N2770" s="1796">
        <v>42811</v>
      </c>
      <c r="O2770" s="1753" t="s">
        <v>24</v>
      </c>
      <c r="P2770" s="445" t="s">
        <v>24</v>
      </c>
      <c r="Q2770" s="920" t="str">
        <f t="shared" si="243"/>
        <v>-</v>
      </c>
      <c r="R2770" s="919" t="str">
        <f t="shared" ca="1" si="244"/>
        <v>TIDAK MCU</v>
      </c>
      <c r="S2770" s="445" t="s">
        <v>3392</v>
      </c>
      <c r="T2770" s="446">
        <v>44408</v>
      </c>
      <c r="U2770" s="517">
        <v>44408</v>
      </c>
      <c r="V2770" s="446" t="s">
        <v>24</v>
      </c>
      <c r="W2770" s="446" t="s">
        <v>24</v>
      </c>
      <c r="X2770" s="1492"/>
      <c r="Y2770" s="922"/>
      <c r="Z2770" s="1949"/>
      <c r="AA2770" s="998" t="s">
        <v>100</v>
      </c>
      <c r="AB2770" s="1563" t="s">
        <v>1086</v>
      </c>
      <c r="AC2770" s="1563"/>
      <c r="AD2770" s="1563"/>
      <c r="AE2770" s="1563"/>
      <c r="AF2770" s="1563"/>
      <c r="AG2770" s="972"/>
      <c r="AH2770" s="1027"/>
      <c r="AI2770" s="244" t="str">
        <f t="shared" si="245"/>
        <v>LIGHT VEHICLEHINO 260 JD/TI</v>
      </c>
      <c r="AJ2770" s="878">
        <f t="shared" si="241"/>
        <v>42811</v>
      </c>
      <c r="AK2770" s="998" t="s">
        <v>24</v>
      </c>
      <c r="AL2770" s="1218">
        <v>42811</v>
      </c>
      <c r="AM2770" s="877"/>
      <c r="AN2770" s="877"/>
      <c r="AO2770" s="877"/>
      <c r="AP2770" s="877"/>
      <c r="AQ2770" s="2001" t="s">
        <v>6564</v>
      </c>
      <c r="AR2770" s="877"/>
      <c r="AS2770" s="877"/>
      <c r="AT2770" s="877"/>
      <c r="AU2770" s="877"/>
      <c r="AV2770" s="1308"/>
      <c r="AW2770" s="1308"/>
      <c r="AX2770" s="1308"/>
      <c r="AY2770" s="1308"/>
      <c r="AZ2770" s="885"/>
      <c r="BA2770" s="1206"/>
      <c r="BB2770" s="1206"/>
      <c r="BC2770" s="1206"/>
      <c r="BD2770" s="1206"/>
      <c r="BE2770" s="1206"/>
      <c r="BF2770" s="1206"/>
      <c r="BG2770" s="1206"/>
      <c r="BH2770" s="1206"/>
    </row>
    <row r="2771" spans="1:60" ht="15" customHeight="1">
      <c r="B2771" s="1310">
        <v>2765</v>
      </c>
      <c r="C2771" s="779" t="s">
        <v>3293</v>
      </c>
      <c r="D2771" s="778" t="s">
        <v>3294</v>
      </c>
      <c r="E2771" s="557" t="s">
        <v>222</v>
      </c>
      <c r="F2771" s="591" t="s">
        <v>3295</v>
      </c>
      <c r="G2771" s="509" t="s">
        <v>136</v>
      </c>
      <c r="H2771" s="1633" t="s">
        <v>3296</v>
      </c>
      <c r="I2771" s="1450">
        <v>33127</v>
      </c>
      <c r="J2771" s="903">
        <f t="shared" ca="1" si="242"/>
        <v>31</v>
      </c>
      <c r="K2771" s="2051" t="s">
        <v>83</v>
      </c>
      <c r="L2771" s="2072">
        <v>900932460007</v>
      </c>
      <c r="M2771" s="2051">
        <v>45180</v>
      </c>
      <c r="N2771" s="1389">
        <v>43115</v>
      </c>
      <c r="O2771" s="442" t="s">
        <v>24</v>
      </c>
      <c r="P2771" s="1314" t="s">
        <v>24</v>
      </c>
      <c r="Q2771" s="198" t="str">
        <f t="shared" si="243"/>
        <v>-</v>
      </c>
      <c r="R2771" s="181" t="str">
        <f t="shared" ca="1" si="244"/>
        <v>TIDAK MCU</v>
      </c>
      <c r="S2771" s="1319" t="s">
        <v>3393</v>
      </c>
      <c r="T2771" s="1330">
        <v>44450</v>
      </c>
      <c r="U2771" s="1329">
        <v>44450</v>
      </c>
      <c r="V2771" s="1330" t="s">
        <v>24</v>
      </c>
      <c r="W2771" s="136" t="s">
        <v>24</v>
      </c>
      <c r="X2771" s="200"/>
      <c r="Y2771" s="201"/>
      <c r="Z2771" s="202"/>
      <c r="AA2771" s="356" t="s">
        <v>100</v>
      </c>
      <c r="AB2771" s="360" t="s">
        <v>24</v>
      </c>
      <c r="AC2771" s="360"/>
      <c r="AD2771" s="360"/>
      <c r="AE2771" s="360"/>
      <c r="AF2771" s="360"/>
      <c r="AG2771" s="376"/>
      <c r="AH2771" s="952"/>
      <c r="AI2771" s="244" t="str">
        <f t="shared" si="245"/>
        <v>LIGHT VEHICLE-</v>
      </c>
      <c r="AJ2771" s="1315">
        <f t="shared" si="241"/>
        <v>43115</v>
      </c>
      <c r="AK2771" s="2104">
        <v>44069</v>
      </c>
      <c r="AL2771" s="679">
        <v>43115</v>
      </c>
      <c r="AM2771" s="230"/>
      <c r="AN2771" s="232"/>
      <c r="AO2771" s="232"/>
      <c r="AP2771" s="230"/>
      <c r="AQ2771" s="462" t="s">
        <v>3094</v>
      </c>
      <c r="AR2771" s="230"/>
      <c r="AS2771" s="230"/>
      <c r="AT2771" s="230"/>
      <c r="AU2771" s="230"/>
      <c r="AV2771" s="885"/>
      <c r="AW2771" s="885"/>
      <c r="AX2771" s="885"/>
      <c r="AY2771" s="885"/>
      <c r="AZ2771" s="458"/>
      <c r="BA2771" s="2186"/>
      <c r="BB2771" s="2186"/>
      <c r="BC2771" s="2186"/>
      <c r="BD2771" s="2186"/>
      <c r="BE2771" s="2186"/>
      <c r="BF2771" s="2186"/>
      <c r="BG2771" s="2186"/>
      <c r="BH2771" s="2186"/>
    </row>
    <row r="2772" spans="1:60" ht="15" customHeight="1">
      <c r="B2772" s="1310">
        <v>2766</v>
      </c>
      <c r="C2772" s="1482" t="s">
        <v>3297</v>
      </c>
      <c r="D2772" s="1430" t="s">
        <v>230</v>
      </c>
      <c r="E2772" s="531" t="s">
        <v>222</v>
      </c>
      <c r="F2772" s="360" t="s">
        <v>3298</v>
      </c>
      <c r="G2772" s="509" t="s">
        <v>136</v>
      </c>
      <c r="H2772" s="1633" t="s">
        <v>3299</v>
      </c>
      <c r="I2772" s="1450">
        <v>35412</v>
      </c>
      <c r="J2772" s="1314">
        <f t="shared" ca="1" si="242"/>
        <v>25</v>
      </c>
      <c r="K2772" s="775" t="s">
        <v>493</v>
      </c>
      <c r="L2772" s="732">
        <v>961232460226</v>
      </c>
      <c r="M2772" s="775">
        <v>45639</v>
      </c>
      <c r="N2772" s="1389">
        <v>43866</v>
      </c>
      <c r="O2772" s="442" t="s">
        <v>24</v>
      </c>
      <c r="P2772" s="1314" t="s">
        <v>24</v>
      </c>
      <c r="Q2772" s="198" t="str">
        <f t="shared" si="243"/>
        <v>-</v>
      </c>
      <c r="R2772" s="181" t="str">
        <f t="shared" ca="1" si="244"/>
        <v>TIDAK MCU</v>
      </c>
      <c r="S2772" s="1319" t="s">
        <v>3394</v>
      </c>
      <c r="T2772" s="1330">
        <v>44543</v>
      </c>
      <c r="U2772" s="1329">
        <v>44543</v>
      </c>
      <c r="V2772" s="1330" t="s">
        <v>24</v>
      </c>
      <c r="W2772" s="1311" t="s">
        <v>24</v>
      </c>
      <c r="X2772" s="200"/>
      <c r="Y2772" s="201"/>
      <c r="Z2772" s="202"/>
      <c r="AA2772" s="356" t="s">
        <v>1086</v>
      </c>
      <c r="AB2772" s="360" t="s">
        <v>24</v>
      </c>
      <c r="AC2772" s="360"/>
      <c r="AD2772" s="360"/>
      <c r="AE2772" s="360"/>
      <c r="AF2772" s="360"/>
      <c r="AG2772" s="375"/>
      <c r="AH2772" s="350"/>
      <c r="AI2772" s="244" t="str">
        <f t="shared" si="245"/>
        <v>HINO 260 JD/TI-</v>
      </c>
      <c r="AJ2772" s="1315">
        <f t="shared" si="241"/>
        <v>43866</v>
      </c>
      <c r="AK2772" s="1977">
        <v>43865</v>
      </c>
      <c r="AL2772" s="1191">
        <v>43865</v>
      </c>
      <c r="AM2772" s="230"/>
      <c r="AN2772" s="232"/>
      <c r="AO2772" s="232"/>
      <c r="AP2772" s="230"/>
      <c r="AQ2772" s="1231" t="s">
        <v>3094</v>
      </c>
      <c r="AR2772" s="230"/>
      <c r="AS2772" s="230"/>
      <c r="AT2772" s="230"/>
      <c r="AU2772" s="230"/>
      <c r="AV2772" s="885"/>
      <c r="AW2772" s="885"/>
      <c r="AX2772" s="885"/>
      <c r="AY2772" s="885"/>
      <c r="AZ2772" s="177"/>
    </row>
    <row r="2773" spans="1:60" ht="15" customHeight="1">
      <c r="B2773" s="1310">
        <v>2767</v>
      </c>
      <c r="C2773" s="779" t="s">
        <v>3300</v>
      </c>
      <c r="D2773" s="778" t="s">
        <v>257</v>
      </c>
      <c r="E2773" s="531" t="s">
        <v>222</v>
      </c>
      <c r="F2773" s="361" t="s">
        <v>3301</v>
      </c>
      <c r="G2773" s="509" t="s">
        <v>136</v>
      </c>
      <c r="H2773" s="1633" t="s">
        <v>3302</v>
      </c>
      <c r="I2773" s="1450">
        <v>22304</v>
      </c>
      <c r="J2773" s="903">
        <f t="shared" ca="1" si="242"/>
        <v>62</v>
      </c>
      <c r="K2773" s="602" t="s">
        <v>493</v>
      </c>
      <c r="L2773" s="732">
        <v>610117150632</v>
      </c>
      <c r="M2773" s="775">
        <v>44584</v>
      </c>
      <c r="N2773" s="1389">
        <v>43031</v>
      </c>
      <c r="O2773" s="442" t="s">
        <v>24</v>
      </c>
      <c r="P2773" s="1314" t="s">
        <v>24</v>
      </c>
      <c r="Q2773" s="198" t="str">
        <f t="shared" si="243"/>
        <v>-</v>
      </c>
      <c r="R2773" s="181" t="str">
        <f t="shared" ca="1" si="244"/>
        <v>TIDAK MCU</v>
      </c>
      <c r="S2773" s="1319" t="s">
        <v>3395</v>
      </c>
      <c r="T2773" s="1330">
        <v>44584</v>
      </c>
      <c r="U2773" s="1329">
        <v>44584</v>
      </c>
      <c r="V2773" s="904" t="s">
        <v>24</v>
      </c>
      <c r="W2773" s="136" t="s">
        <v>24</v>
      </c>
      <c r="X2773" s="200"/>
      <c r="Y2773" s="201"/>
      <c r="Z2773" s="202"/>
      <c r="AA2773" s="356" t="s">
        <v>6970</v>
      </c>
      <c r="AB2773" s="365" t="s">
        <v>12966</v>
      </c>
      <c r="AC2773" s="360"/>
      <c r="AD2773" s="360"/>
      <c r="AE2773" s="360"/>
      <c r="AF2773" s="360"/>
      <c r="AG2773" s="375"/>
      <c r="AH2773" s="350"/>
      <c r="AI2773" s="244" t="str">
        <f t="shared" si="245"/>
        <v>LV, ELF, BUSMAINHAULL</v>
      </c>
      <c r="AJ2773" s="1315">
        <f t="shared" si="241"/>
        <v>43031</v>
      </c>
      <c r="AK2773" s="469" t="s">
        <v>24</v>
      </c>
      <c r="AL2773" s="1984">
        <v>43031</v>
      </c>
      <c r="AM2773" s="230"/>
      <c r="AN2773" s="232"/>
      <c r="AO2773" s="232"/>
      <c r="AP2773" s="230"/>
      <c r="AQ2773" s="462" t="s">
        <v>3094</v>
      </c>
      <c r="AR2773" s="230"/>
      <c r="AS2773" s="230"/>
      <c r="AT2773" s="230"/>
      <c r="AU2773" s="230"/>
      <c r="AV2773" s="885"/>
      <c r="AW2773" s="885"/>
      <c r="AX2773" s="885"/>
      <c r="AY2773" s="885"/>
      <c r="AZ2773" s="177"/>
    </row>
    <row r="2774" spans="1:60" ht="15" customHeight="1">
      <c r="B2774" s="1310">
        <v>2768</v>
      </c>
      <c r="C2774" s="1482" t="s">
        <v>3303</v>
      </c>
      <c r="D2774" s="778" t="s">
        <v>230</v>
      </c>
      <c r="E2774" s="531" t="s">
        <v>222</v>
      </c>
      <c r="F2774" s="360" t="s">
        <v>3304</v>
      </c>
      <c r="G2774" s="509" t="s">
        <v>136</v>
      </c>
      <c r="H2774" s="1633" t="s">
        <v>3305</v>
      </c>
      <c r="I2774" s="1450">
        <v>26622</v>
      </c>
      <c r="J2774" s="1314">
        <f t="shared" ca="1" si="242"/>
        <v>50</v>
      </c>
      <c r="K2774" s="602" t="s">
        <v>493</v>
      </c>
      <c r="L2774" s="1438">
        <v>721016400052</v>
      </c>
      <c r="M2774" s="1478">
        <v>44853</v>
      </c>
      <c r="N2774" s="1389">
        <v>43136</v>
      </c>
      <c r="O2774" s="442" t="s">
        <v>24</v>
      </c>
      <c r="P2774" s="1314" t="s">
        <v>24</v>
      </c>
      <c r="Q2774" s="198" t="str">
        <f t="shared" si="243"/>
        <v>-</v>
      </c>
      <c r="R2774" s="181" t="str">
        <f t="shared" ca="1" si="244"/>
        <v>TIDAK MCU</v>
      </c>
      <c r="S2774" s="1319" t="s">
        <v>3396</v>
      </c>
      <c r="T2774" s="770">
        <v>44853</v>
      </c>
      <c r="U2774" s="770">
        <v>44853</v>
      </c>
      <c r="V2774" s="1330" t="s">
        <v>24</v>
      </c>
      <c r="W2774" s="1311" t="s">
        <v>24</v>
      </c>
      <c r="X2774" s="200"/>
      <c r="Y2774" s="201"/>
      <c r="Z2774" s="202"/>
      <c r="AA2774" s="357" t="s">
        <v>1086</v>
      </c>
      <c r="AB2774" s="365" t="s">
        <v>3409</v>
      </c>
      <c r="AC2774" s="365" t="s">
        <v>13107</v>
      </c>
      <c r="AD2774" s="360"/>
      <c r="AE2774" s="360"/>
      <c r="AF2774" s="360"/>
      <c r="AG2774" s="375"/>
      <c r="AH2774" s="350"/>
      <c r="AI2774" s="244" t="str">
        <f t="shared" si="245"/>
        <v>HINO 260 JD/TIMERCY 4843MERCY 4054 S</v>
      </c>
      <c r="AJ2774" s="1315">
        <f t="shared" si="241"/>
        <v>43136</v>
      </c>
      <c r="AK2774" s="451">
        <v>44077</v>
      </c>
      <c r="AL2774" s="670">
        <v>44077</v>
      </c>
      <c r="AM2774" s="230"/>
      <c r="AN2774" s="232"/>
      <c r="AO2774" s="232"/>
      <c r="AP2774" s="230"/>
      <c r="AQ2774" s="1231" t="s">
        <v>3094</v>
      </c>
      <c r="AR2774" s="230"/>
      <c r="AS2774" s="230"/>
      <c r="AT2774" s="230"/>
      <c r="AU2774" s="230"/>
      <c r="AV2774" s="885"/>
      <c r="AW2774" s="885"/>
      <c r="AX2774" s="885"/>
      <c r="AY2774" s="885"/>
      <c r="AZ2774" s="177"/>
    </row>
    <row r="2775" spans="1:60" ht="15" customHeight="1">
      <c r="B2775" s="1310">
        <v>2769</v>
      </c>
      <c r="C2775" s="1482" t="s">
        <v>3306</v>
      </c>
      <c r="D2775" s="778" t="s">
        <v>3156</v>
      </c>
      <c r="E2775" s="557" t="s">
        <v>222</v>
      </c>
      <c r="F2775" s="591" t="s">
        <v>3307</v>
      </c>
      <c r="G2775" s="509" t="s">
        <v>136</v>
      </c>
      <c r="H2775" s="1633" t="s">
        <v>3308</v>
      </c>
      <c r="I2775" s="1450">
        <v>25682</v>
      </c>
      <c r="J2775" s="1314">
        <f t="shared" ca="1" si="242"/>
        <v>52</v>
      </c>
      <c r="K2775" s="775" t="s">
        <v>83</v>
      </c>
      <c r="L2775" s="732">
        <v>700417181408</v>
      </c>
      <c r="M2775" s="775">
        <v>44310</v>
      </c>
      <c r="N2775" s="1389">
        <v>42947</v>
      </c>
      <c r="O2775" s="442" t="s">
        <v>24</v>
      </c>
      <c r="P2775" s="1314" t="s">
        <v>24</v>
      </c>
      <c r="Q2775" s="198" t="str">
        <f t="shared" si="243"/>
        <v>-</v>
      </c>
      <c r="R2775" s="181" t="str">
        <f t="shared" ca="1" si="244"/>
        <v>TIDAK MCU</v>
      </c>
      <c r="S2775" s="1319" t="s">
        <v>3397</v>
      </c>
      <c r="T2775" s="1330">
        <v>44310</v>
      </c>
      <c r="U2775" s="1329">
        <v>44310</v>
      </c>
      <c r="V2775" s="395" t="s">
        <v>24</v>
      </c>
      <c r="W2775" s="136" t="s">
        <v>24</v>
      </c>
      <c r="X2775" s="200"/>
      <c r="Y2775" s="201"/>
      <c r="Z2775" s="202"/>
      <c r="AA2775" s="356" t="s">
        <v>100</v>
      </c>
      <c r="AB2775" s="360" t="s">
        <v>24</v>
      </c>
      <c r="AC2775" s="360"/>
      <c r="AD2775" s="360"/>
      <c r="AE2775" s="360"/>
      <c r="AF2775" s="360"/>
      <c r="AG2775" s="375"/>
      <c r="AH2775" s="350"/>
      <c r="AI2775" s="244" t="str">
        <f t="shared" si="245"/>
        <v>LIGHT VEHICLE-</v>
      </c>
      <c r="AJ2775" s="1307">
        <f t="shared" si="241"/>
        <v>42947</v>
      </c>
      <c r="AK2775" s="1314" t="s">
        <v>24</v>
      </c>
      <c r="AL2775" s="1185">
        <v>42947</v>
      </c>
      <c r="AM2775" s="230"/>
      <c r="AN2775" s="232"/>
      <c r="AO2775" s="232"/>
      <c r="AP2775" s="230"/>
      <c r="AQ2775" s="1231" t="s">
        <v>3094</v>
      </c>
      <c r="AR2775" s="230"/>
      <c r="AS2775" s="230"/>
      <c r="AT2775" s="230"/>
      <c r="AU2775" s="230"/>
      <c r="AZ2775" s="460">
        <f>+AY2775+180</f>
        <v>180</v>
      </c>
    </row>
    <row r="2776" spans="1:60" ht="15" customHeight="1">
      <c r="B2776" s="1310">
        <v>2770</v>
      </c>
      <c r="C2776" s="1482" t="s">
        <v>3309</v>
      </c>
      <c r="D2776" s="778" t="s">
        <v>2534</v>
      </c>
      <c r="E2776" s="531" t="s">
        <v>222</v>
      </c>
      <c r="F2776" s="360" t="s">
        <v>3310</v>
      </c>
      <c r="G2776" s="509" t="s">
        <v>136</v>
      </c>
      <c r="H2776" s="1633" t="s">
        <v>3311</v>
      </c>
      <c r="I2776" s="1450">
        <v>35221</v>
      </c>
      <c r="J2776" s="1314">
        <f t="shared" ca="1" si="242"/>
        <v>25</v>
      </c>
      <c r="K2776" s="176" t="s">
        <v>24</v>
      </c>
      <c r="L2776" s="170" t="s">
        <v>24</v>
      </c>
      <c r="M2776" s="173" t="s">
        <v>24</v>
      </c>
      <c r="N2776" s="1389" t="s">
        <v>24</v>
      </c>
      <c r="O2776" s="442" t="s">
        <v>24</v>
      </c>
      <c r="P2776" s="1314" t="s">
        <v>24</v>
      </c>
      <c r="Q2776" s="198" t="str">
        <f t="shared" si="243"/>
        <v>-</v>
      </c>
      <c r="R2776" s="181" t="str">
        <f t="shared" ca="1" si="244"/>
        <v>TIDAK MCU</v>
      </c>
      <c r="S2776" s="1319" t="s">
        <v>24</v>
      </c>
      <c r="T2776" s="1330">
        <v>44352</v>
      </c>
      <c r="U2776" s="1329" t="s">
        <v>24</v>
      </c>
      <c r="V2776" s="904" t="s">
        <v>24</v>
      </c>
      <c r="W2776" s="136" t="s">
        <v>24</v>
      </c>
      <c r="X2776" s="200"/>
      <c r="Y2776" s="201"/>
      <c r="Z2776" s="202"/>
      <c r="AA2776" s="356" t="s">
        <v>24</v>
      </c>
      <c r="AB2776" s="360" t="s">
        <v>24</v>
      </c>
      <c r="AC2776" s="360"/>
      <c r="AD2776" s="360"/>
      <c r="AE2776" s="360"/>
      <c r="AF2776" s="360"/>
      <c r="AG2776" s="375"/>
      <c r="AH2776" s="350"/>
      <c r="AI2776" s="244" t="str">
        <f t="shared" si="245"/>
        <v>--</v>
      </c>
      <c r="AJ2776" s="209" t="str">
        <f t="shared" si="241"/>
        <v>-</v>
      </c>
      <c r="AK2776" s="1330" t="s">
        <v>24</v>
      </c>
      <c r="AL2776" s="670" t="s">
        <v>24</v>
      </c>
      <c r="AM2776" s="230"/>
      <c r="AN2776" s="232"/>
      <c r="AO2776" s="232"/>
      <c r="AP2776" s="230"/>
      <c r="AQ2776" s="1231" t="s">
        <v>3094</v>
      </c>
      <c r="AR2776" s="230"/>
      <c r="AS2776" s="230"/>
      <c r="AT2776" s="230"/>
      <c r="AU2776" s="230"/>
      <c r="AV2776" s="885"/>
      <c r="AW2776" s="885"/>
      <c r="AX2776" s="885"/>
      <c r="AY2776" s="885"/>
      <c r="AZ2776" s="177"/>
    </row>
    <row r="2777" spans="1:60" ht="15" customHeight="1">
      <c r="B2777" s="1310">
        <v>2771</v>
      </c>
      <c r="C2777" s="1482" t="s">
        <v>3312</v>
      </c>
      <c r="D2777" s="778" t="s">
        <v>375</v>
      </c>
      <c r="E2777" s="531" t="s">
        <v>222</v>
      </c>
      <c r="F2777" s="361" t="s">
        <v>3313</v>
      </c>
      <c r="G2777" s="509" t="s">
        <v>136</v>
      </c>
      <c r="H2777" s="1633" t="s">
        <v>3314</v>
      </c>
      <c r="I2777" s="1450">
        <v>36438</v>
      </c>
      <c r="J2777" s="1314">
        <f t="shared" ca="1" si="242"/>
        <v>22</v>
      </c>
      <c r="K2777" s="176" t="s">
        <v>24</v>
      </c>
      <c r="L2777" s="170" t="s">
        <v>24</v>
      </c>
      <c r="M2777" s="173" t="s">
        <v>24</v>
      </c>
      <c r="N2777" s="1389" t="s">
        <v>24</v>
      </c>
      <c r="O2777" s="442" t="s">
        <v>24</v>
      </c>
      <c r="P2777" s="1314" t="s">
        <v>24</v>
      </c>
      <c r="Q2777" s="198" t="str">
        <f t="shared" si="243"/>
        <v>-</v>
      </c>
      <c r="R2777" s="181" t="str">
        <f t="shared" ca="1" si="244"/>
        <v>TIDAK MCU</v>
      </c>
      <c r="S2777" s="1319" t="s">
        <v>24</v>
      </c>
      <c r="T2777" s="1330">
        <v>44474</v>
      </c>
      <c r="U2777" s="1329" t="s">
        <v>99</v>
      </c>
      <c r="V2777" s="904" t="s">
        <v>24</v>
      </c>
      <c r="W2777" s="136" t="s">
        <v>24</v>
      </c>
      <c r="X2777" s="200"/>
      <c r="Y2777" s="201"/>
      <c r="Z2777" s="202"/>
      <c r="AA2777" s="356" t="s">
        <v>24</v>
      </c>
      <c r="AB2777" s="360" t="s">
        <v>24</v>
      </c>
      <c r="AC2777" s="360"/>
      <c r="AD2777" s="360"/>
      <c r="AE2777" s="360"/>
      <c r="AF2777" s="360"/>
      <c r="AG2777" s="375"/>
      <c r="AH2777" s="350"/>
      <c r="AI2777" s="244" t="str">
        <f t="shared" si="245"/>
        <v>--</v>
      </c>
      <c r="AJ2777" s="1315" t="str">
        <f t="shared" si="241"/>
        <v>-</v>
      </c>
      <c r="AK2777" s="593" t="s">
        <v>24</v>
      </c>
      <c r="AL2777" s="1191" t="s">
        <v>24</v>
      </c>
      <c r="AM2777" s="230"/>
      <c r="AN2777" s="232"/>
      <c r="AO2777" s="232"/>
      <c r="AP2777" s="230"/>
      <c r="AQ2777" s="1231" t="s">
        <v>3094</v>
      </c>
      <c r="AR2777" s="230"/>
      <c r="AS2777" s="230"/>
      <c r="AT2777" s="230"/>
      <c r="AU2777" s="230"/>
      <c r="AZ2777" s="177"/>
    </row>
    <row r="2778" spans="1:60" ht="15" customHeight="1">
      <c r="B2778" s="1310">
        <v>2772</v>
      </c>
      <c r="C2778" s="1482" t="s">
        <v>3315</v>
      </c>
      <c r="D2778" s="778" t="s">
        <v>3136</v>
      </c>
      <c r="E2778" s="531" t="s">
        <v>222</v>
      </c>
      <c r="F2778" s="360" t="s">
        <v>3316</v>
      </c>
      <c r="G2778" s="509" t="s">
        <v>136</v>
      </c>
      <c r="H2778" s="1633" t="s">
        <v>3317</v>
      </c>
      <c r="I2778" s="1450">
        <v>34361</v>
      </c>
      <c r="J2778" s="903">
        <f t="shared" ca="1" si="242"/>
        <v>28</v>
      </c>
      <c r="K2778" s="315" t="s">
        <v>83</v>
      </c>
      <c r="L2778" s="325">
        <v>940114330619</v>
      </c>
      <c r="M2778" s="335">
        <v>45684</v>
      </c>
      <c r="N2778" s="1389">
        <v>41282</v>
      </c>
      <c r="O2778" s="442" t="s">
        <v>24</v>
      </c>
      <c r="P2778" s="1314" t="s">
        <v>24</v>
      </c>
      <c r="Q2778" s="198" t="str">
        <f t="shared" si="243"/>
        <v>-</v>
      </c>
      <c r="R2778" s="181" t="str">
        <f t="shared" ca="1" si="244"/>
        <v>TIDAK MCU</v>
      </c>
      <c r="S2778" s="1319" t="s">
        <v>11779</v>
      </c>
      <c r="T2778" s="1330">
        <v>44588</v>
      </c>
      <c r="U2778" s="1330">
        <v>44588</v>
      </c>
      <c r="V2778" s="904" t="s">
        <v>24</v>
      </c>
      <c r="W2778" s="136" t="s">
        <v>24</v>
      </c>
      <c r="X2778" s="200"/>
      <c r="Y2778" s="201"/>
      <c r="Z2778" s="202"/>
      <c r="AA2778" s="356" t="s">
        <v>100</v>
      </c>
      <c r="AB2778" s="360" t="s">
        <v>24</v>
      </c>
      <c r="AC2778" s="360"/>
      <c r="AD2778" s="360"/>
      <c r="AE2778" s="360"/>
      <c r="AF2778" s="360"/>
      <c r="AG2778" s="376"/>
      <c r="AH2778" s="952"/>
      <c r="AI2778" s="244" t="str">
        <f t="shared" si="245"/>
        <v>LIGHT VEHICLE-</v>
      </c>
      <c r="AJ2778" s="1307">
        <f t="shared" si="241"/>
        <v>41282</v>
      </c>
      <c r="AK2778" s="1977">
        <v>43900</v>
      </c>
      <c r="AL2778" s="1191">
        <v>43900</v>
      </c>
      <c r="AM2778" s="230"/>
      <c r="AN2778" s="232"/>
      <c r="AO2778" s="232"/>
      <c r="AP2778" s="230"/>
      <c r="AQ2778" s="1231" t="s">
        <v>3094</v>
      </c>
      <c r="AR2778" s="230"/>
      <c r="AS2778" s="230"/>
      <c r="AT2778" s="230"/>
      <c r="AU2778" s="230"/>
      <c r="AV2778" s="885"/>
      <c r="AW2778" s="885"/>
      <c r="AX2778" s="885"/>
      <c r="AY2778" s="885"/>
      <c r="AZ2778" s="177"/>
    </row>
    <row r="2779" spans="1:60" ht="15" customHeight="1">
      <c r="B2779" s="1310">
        <v>2773</v>
      </c>
      <c r="C2779" s="1482" t="s">
        <v>3318</v>
      </c>
      <c r="D2779" s="778" t="s">
        <v>221</v>
      </c>
      <c r="E2779" s="557" t="s">
        <v>222</v>
      </c>
      <c r="F2779" s="360" t="s">
        <v>3319</v>
      </c>
      <c r="G2779" s="509" t="s">
        <v>136</v>
      </c>
      <c r="H2779" s="1633" t="s">
        <v>3320</v>
      </c>
      <c r="I2779" s="1450">
        <v>35253</v>
      </c>
      <c r="J2779" s="1314">
        <f t="shared" ca="1" si="242"/>
        <v>25</v>
      </c>
      <c r="K2779" s="315" t="s">
        <v>24</v>
      </c>
      <c r="L2779" s="325" t="s">
        <v>24</v>
      </c>
      <c r="M2779" s="335" t="s">
        <v>24</v>
      </c>
      <c r="N2779" s="1389" t="s">
        <v>24</v>
      </c>
      <c r="O2779" s="442" t="s">
        <v>24</v>
      </c>
      <c r="P2779" s="1314" t="s">
        <v>24</v>
      </c>
      <c r="Q2779" s="198" t="str">
        <f t="shared" si="243"/>
        <v>-</v>
      </c>
      <c r="R2779" s="181" t="str">
        <f t="shared" ca="1" si="244"/>
        <v>TIDAK MCU</v>
      </c>
      <c r="S2779" s="1319" t="s">
        <v>24</v>
      </c>
      <c r="T2779" s="1330">
        <v>44384</v>
      </c>
      <c r="U2779" s="1329" t="s">
        <v>24</v>
      </c>
      <c r="V2779" s="1330" t="s">
        <v>24</v>
      </c>
      <c r="W2779" s="136" t="s">
        <v>24</v>
      </c>
      <c r="X2779" s="200"/>
      <c r="Y2779" s="201"/>
      <c r="Z2779" s="202"/>
      <c r="AA2779" s="356" t="s">
        <v>24</v>
      </c>
      <c r="AB2779" s="360" t="s">
        <v>24</v>
      </c>
      <c r="AC2779" s="360"/>
      <c r="AD2779" s="360"/>
      <c r="AE2779" s="360"/>
      <c r="AF2779" s="360"/>
      <c r="AG2779" s="376"/>
      <c r="AH2779" s="952"/>
      <c r="AI2779" s="244" t="str">
        <f t="shared" si="245"/>
        <v>--</v>
      </c>
      <c r="AJ2779" s="1315" t="str">
        <f t="shared" si="241"/>
        <v>-</v>
      </c>
      <c r="AK2779" s="593" t="s">
        <v>24</v>
      </c>
      <c r="AL2779" s="1191" t="s">
        <v>24</v>
      </c>
      <c r="AM2779" s="230"/>
      <c r="AN2779" s="232"/>
      <c r="AO2779" s="232"/>
      <c r="AP2779" s="230"/>
      <c r="AQ2779" s="243" t="s">
        <v>3094</v>
      </c>
      <c r="AR2779" s="230"/>
      <c r="AS2779" s="230"/>
      <c r="AT2779" s="230"/>
      <c r="AU2779" s="230"/>
      <c r="AV2779" s="885"/>
      <c r="AW2779" s="885"/>
      <c r="AX2779" s="885"/>
      <c r="AY2779" s="885"/>
      <c r="AZ2779" s="885"/>
    </row>
    <row r="2780" spans="1:60" ht="15" customHeight="1">
      <c r="B2780" s="1310">
        <v>2774</v>
      </c>
      <c r="C2780" s="1482" t="s">
        <v>3321</v>
      </c>
      <c r="D2780" s="778" t="s">
        <v>221</v>
      </c>
      <c r="E2780" s="531" t="s">
        <v>222</v>
      </c>
      <c r="F2780" s="360" t="s">
        <v>3322</v>
      </c>
      <c r="G2780" s="509" t="s">
        <v>136</v>
      </c>
      <c r="H2780" s="1633" t="s">
        <v>3323</v>
      </c>
      <c r="I2780" s="1450">
        <v>35231</v>
      </c>
      <c r="J2780" s="1314">
        <f t="shared" ca="1" si="242"/>
        <v>25</v>
      </c>
      <c r="K2780" s="315" t="s">
        <v>24</v>
      </c>
      <c r="L2780" s="325" t="s">
        <v>24</v>
      </c>
      <c r="M2780" s="335" t="s">
        <v>24</v>
      </c>
      <c r="N2780" s="1389" t="s">
        <v>24</v>
      </c>
      <c r="O2780" s="442" t="s">
        <v>24</v>
      </c>
      <c r="P2780" s="1314" t="s">
        <v>24</v>
      </c>
      <c r="Q2780" s="198" t="str">
        <f t="shared" si="243"/>
        <v>-</v>
      </c>
      <c r="R2780" s="181" t="str">
        <f t="shared" ca="1" si="244"/>
        <v>TIDAK MCU</v>
      </c>
      <c r="S2780" s="1319" t="s">
        <v>24</v>
      </c>
      <c r="T2780" s="1330">
        <v>44362</v>
      </c>
      <c r="U2780" s="1329" t="s">
        <v>24</v>
      </c>
      <c r="V2780" s="395" t="s">
        <v>24</v>
      </c>
      <c r="W2780" s="136" t="s">
        <v>24</v>
      </c>
      <c r="X2780" s="200"/>
      <c r="Y2780" s="201"/>
      <c r="Z2780" s="202"/>
      <c r="AA2780" s="356" t="s">
        <v>24</v>
      </c>
      <c r="AB2780" s="360" t="s">
        <v>24</v>
      </c>
      <c r="AC2780" s="360"/>
      <c r="AD2780" s="360"/>
      <c r="AE2780" s="360"/>
      <c r="AF2780" s="360"/>
      <c r="AG2780" s="376"/>
      <c r="AH2780" s="952"/>
      <c r="AI2780" s="244" t="str">
        <f t="shared" si="245"/>
        <v>--</v>
      </c>
      <c r="AJ2780" s="1315" t="str">
        <f t="shared" si="241"/>
        <v>-</v>
      </c>
      <c r="AK2780" s="217" t="s">
        <v>24</v>
      </c>
      <c r="AL2780" s="614" t="s">
        <v>24</v>
      </c>
      <c r="AM2780" s="230"/>
      <c r="AN2780" s="232"/>
      <c r="AO2780" s="232"/>
      <c r="AP2780" s="230"/>
      <c r="AQ2780" s="462" t="s">
        <v>3094</v>
      </c>
      <c r="AR2780" s="230"/>
      <c r="AS2780" s="230"/>
      <c r="AT2780" s="230"/>
      <c r="AU2780" s="230"/>
      <c r="AV2780" s="885"/>
      <c r="AW2780" s="885"/>
      <c r="AX2780" s="885"/>
      <c r="AY2780" s="885"/>
      <c r="AZ2780" s="177"/>
    </row>
    <row r="2781" spans="1:60" ht="15" customHeight="1">
      <c r="B2781" s="1310">
        <v>2775</v>
      </c>
      <c r="C2781" s="1482" t="s">
        <v>3324</v>
      </c>
      <c r="D2781" s="778" t="s">
        <v>3278</v>
      </c>
      <c r="E2781" s="531" t="s">
        <v>222</v>
      </c>
      <c r="F2781" s="361" t="s">
        <v>3325</v>
      </c>
      <c r="G2781" s="509" t="s">
        <v>136</v>
      </c>
      <c r="H2781" s="1633" t="s">
        <v>3326</v>
      </c>
      <c r="I2781" s="1450">
        <v>34372</v>
      </c>
      <c r="J2781" s="1314">
        <f t="shared" ca="1" si="242"/>
        <v>28</v>
      </c>
      <c r="K2781" s="176" t="s">
        <v>493</v>
      </c>
      <c r="L2781" s="170">
        <v>19209402000025</v>
      </c>
      <c r="M2781" s="173">
        <v>45841</v>
      </c>
      <c r="N2781" s="1389" t="s">
        <v>24</v>
      </c>
      <c r="O2781" s="442" t="s">
        <v>24</v>
      </c>
      <c r="P2781" s="1314" t="s">
        <v>24</v>
      </c>
      <c r="Q2781" s="198" t="str">
        <f t="shared" si="243"/>
        <v>-</v>
      </c>
      <c r="R2781" s="181" t="str">
        <f t="shared" ca="1" si="244"/>
        <v>TIDAK MCU</v>
      </c>
      <c r="S2781" s="1319" t="s">
        <v>13262</v>
      </c>
      <c r="T2781" s="1330">
        <v>44599</v>
      </c>
      <c r="U2781" s="1329">
        <v>44599</v>
      </c>
      <c r="V2781" s="1330" t="s">
        <v>24</v>
      </c>
      <c r="W2781" s="136" t="s">
        <v>24</v>
      </c>
      <c r="X2781" s="200"/>
      <c r="Y2781" s="201"/>
      <c r="Z2781" s="202"/>
      <c r="AA2781" s="356" t="s">
        <v>100</v>
      </c>
      <c r="AB2781" s="360" t="s">
        <v>24</v>
      </c>
      <c r="AC2781" s="360"/>
      <c r="AD2781" s="360"/>
      <c r="AE2781" s="360"/>
      <c r="AF2781" s="360"/>
      <c r="AG2781" s="376"/>
      <c r="AH2781" s="952"/>
      <c r="AI2781" s="244" t="str">
        <f t="shared" si="245"/>
        <v>LIGHT VEHICLE-</v>
      </c>
      <c r="AJ2781" s="1315" t="str">
        <f t="shared" si="241"/>
        <v>-</v>
      </c>
      <c r="AK2781" s="217">
        <v>44062</v>
      </c>
      <c r="AL2781" s="614">
        <v>44062</v>
      </c>
      <c r="AM2781" s="230"/>
      <c r="AN2781" s="232"/>
      <c r="AO2781" s="232"/>
      <c r="AP2781" s="230"/>
      <c r="AQ2781" s="1231" t="s">
        <v>3094</v>
      </c>
      <c r="AR2781" s="230"/>
      <c r="AS2781" s="230"/>
      <c r="AT2781" s="230"/>
      <c r="AU2781" s="230"/>
      <c r="AV2781" s="885"/>
      <c r="AW2781" s="885"/>
      <c r="AX2781" s="885"/>
      <c r="AY2781" s="885"/>
      <c r="AZ2781" s="885"/>
    </row>
    <row r="2782" spans="1:60" ht="15" customHeight="1">
      <c r="B2782" s="1310">
        <v>2776</v>
      </c>
      <c r="C2782" s="1482" t="s">
        <v>3327</v>
      </c>
      <c r="D2782" s="1430" t="s">
        <v>375</v>
      </c>
      <c r="E2782" s="531" t="s">
        <v>222</v>
      </c>
      <c r="F2782" s="360" t="s">
        <v>3328</v>
      </c>
      <c r="G2782" s="509" t="s">
        <v>136</v>
      </c>
      <c r="H2782" s="1633" t="s">
        <v>3148</v>
      </c>
      <c r="I2782" s="1450">
        <v>35613</v>
      </c>
      <c r="J2782" s="1314">
        <f t="shared" ca="1" si="242"/>
        <v>24</v>
      </c>
      <c r="K2782" s="315" t="s">
        <v>24</v>
      </c>
      <c r="L2782" s="325" t="s">
        <v>24</v>
      </c>
      <c r="M2782" s="335" t="s">
        <v>24</v>
      </c>
      <c r="N2782" s="1389" t="s">
        <v>24</v>
      </c>
      <c r="O2782" s="442" t="s">
        <v>24</v>
      </c>
      <c r="P2782" s="1314" t="s">
        <v>24</v>
      </c>
      <c r="Q2782" s="198" t="str">
        <f t="shared" si="243"/>
        <v>-</v>
      </c>
      <c r="R2782" s="181" t="str">
        <f t="shared" ca="1" si="244"/>
        <v>TIDAK MCU</v>
      </c>
      <c r="S2782" s="1319" t="s">
        <v>24</v>
      </c>
      <c r="T2782" s="1330">
        <v>44379</v>
      </c>
      <c r="U2782" s="1329" t="s">
        <v>99</v>
      </c>
      <c r="V2782" s="1330" t="s">
        <v>24</v>
      </c>
      <c r="W2782" s="136" t="s">
        <v>24</v>
      </c>
      <c r="X2782" s="200"/>
      <c r="Y2782" s="201"/>
      <c r="Z2782" s="202"/>
      <c r="AA2782" s="356" t="s">
        <v>24</v>
      </c>
      <c r="AB2782" s="360" t="s">
        <v>24</v>
      </c>
      <c r="AC2782" s="360"/>
      <c r="AD2782" s="360"/>
      <c r="AE2782" s="360"/>
      <c r="AF2782" s="360"/>
      <c r="AG2782" s="376"/>
      <c r="AH2782" s="952"/>
      <c r="AI2782" s="244" t="str">
        <f t="shared" si="245"/>
        <v>--</v>
      </c>
      <c r="AJ2782" s="1315" t="str">
        <f t="shared" si="241"/>
        <v>-</v>
      </c>
      <c r="AK2782" s="217" t="s">
        <v>24</v>
      </c>
      <c r="AL2782" s="614" t="s">
        <v>24</v>
      </c>
      <c r="AM2782" s="230"/>
      <c r="AN2782" s="232"/>
      <c r="AO2782" s="232"/>
      <c r="AP2782" s="230"/>
      <c r="AQ2782" s="462" t="s">
        <v>3094</v>
      </c>
      <c r="AR2782" s="230"/>
      <c r="AS2782" s="230"/>
      <c r="AT2782" s="230"/>
      <c r="AU2782" s="230"/>
      <c r="AZ2782" s="177"/>
    </row>
    <row r="2783" spans="1:60" ht="15" customHeight="1">
      <c r="B2783" s="1310">
        <v>2777</v>
      </c>
      <c r="C2783" s="1482" t="s">
        <v>3329</v>
      </c>
      <c r="D2783" s="778" t="s">
        <v>230</v>
      </c>
      <c r="E2783" s="557" t="s">
        <v>222</v>
      </c>
      <c r="F2783" s="360" t="s">
        <v>3330</v>
      </c>
      <c r="G2783" s="509" t="s">
        <v>136</v>
      </c>
      <c r="H2783" s="1633" t="s">
        <v>3331</v>
      </c>
      <c r="I2783" s="1450">
        <v>30784</v>
      </c>
      <c r="J2783" s="1314">
        <f t="shared" ca="1" si="242"/>
        <v>38</v>
      </c>
      <c r="K2783" s="591" t="s">
        <v>493</v>
      </c>
      <c r="L2783" s="1438">
        <v>87007230104</v>
      </c>
      <c r="M2783" s="1478">
        <v>44668</v>
      </c>
      <c r="N2783" s="1389">
        <v>42800</v>
      </c>
      <c r="O2783" s="442">
        <v>43174</v>
      </c>
      <c r="P2783" s="1314" t="s">
        <v>24</v>
      </c>
      <c r="Q2783" s="198">
        <f t="shared" si="243"/>
        <v>43539</v>
      </c>
      <c r="R2783" s="181" t="str">
        <f t="shared" ca="1" si="244"/>
        <v>EXPIRED</v>
      </c>
      <c r="S2783" s="1319" t="s">
        <v>3398</v>
      </c>
      <c r="T2783" s="1330">
        <v>44298</v>
      </c>
      <c r="U2783" s="1329">
        <v>44298</v>
      </c>
      <c r="V2783" s="1330" t="s">
        <v>24</v>
      </c>
      <c r="W2783" s="136" t="s">
        <v>24</v>
      </c>
      <c r="X2783" s="200"/>
      <c r="Y2783" s="201"/>
      <c r="Z2783" s="202"/>
      <c r="AA2783" s="356" t="s">
        <v>1086</v>
      </c>
      <c r="AB2783" s="365" t="s">
        <v>3409</v>
      </c>
      <c r="AC2783" s="360"/>
      <c r="AD2783" s="360"/>
      <c r="AE2783" s="360"/>
      <c r="AF2783" s="360"/>
      <c r="AG2783" s="376"/>
      <c r="AH2783" s="952"/>
      <c r="AI2783" s="244" t="str">
        <f t="shared" si="245"/>
        <v>HINO 260 JD/TIMERCY 4843</v>
      </c>
      <c r="AJ2783" s="1315">
        <f t="shared" si="241"/>
        <v>42800</v>
      </c>
      <c r="AK2783" s="217">
        <v>42801</v>
      </c>
      <c r="AL2783" s="679">
        <v>42807</v>
      </c>
      <c r="AM2783" s="230"/>
      <c r="AN2783" s="232"/>
      <c r="AO2783" s="232"/>
      <c r="AP2783" s="1250">
        <v>44049</v>
      </c>
      <c r="AQ2783" s="1231" t="s">
        <v>3094</v>
      </c>
      <c r="AR2783" s="230"/>
      <c r="AS2783" s="230"/>
      <c r="AT2783" s="230"/>
      <c r="AU2783" s="230"/>
      <c r="AV2783" s="885"/>
      <c r="AW2783" s="885"/>
      <c r="AX2783" s="885"/>
      <c r="AY2783" s="885"/>
      <c r="AZ2783" s="177"/>
    </row>
    <row r="2784" spans="1:60" s="2186" customFormat="1" ht="15" customHeight="1">
      <c r="A2784" s="160"/>
      <c r="B2784" s="1310">
        <v>2778</v>
      </c>
      <c r="C2784" s="1482" t="s">
        <v>3332</v>
      </c>
      <c r="D2784" s="778" t="s">
        <v>230</v>
      </c>
      <c r="E2784" s="531" t="s">
        <v>222</v>
      </c>
      <c r="F2784" s="361" t="s">
        <v>3333</v>
      </c>
      <c r="G2784" s="509" t="s">
        <v>136</v>
      </c>
      <c r="H2784" s="1633" t="s">
        <v>3334</v>
      </c>
      <c r="I2784" s="1450">
        <v>29572</v>
      </c>
      <c r="J2784" s="1314">
        <f t="shared" ca="1" si="242"/>
        <v>41</v>
      </c>
      <c r="K2784" s="591" t="s">
        <v>493</v>
      </c>
      <c r="L2784" s="1438">
        <v>801232460192</v>
      </c>
      <c r="M2784" s="1478">
        <v>44912</v>
      </c>
      <c r="N2784" s="1389">
        <v>42639</v>
      </c>
      <c r="O2784" s="442" t="s">
        <v>24</v>
      </c>
      <c r="P2784" s="1314" t="s">
        <v>24</v>
      </c>
      <c r="Q2784" s="198" t="str">
        <f t="shared" si="243"/>
        <v>-</v>
      </c>
      <c r="R2784" s="181" t="str">
        <f t="shared" ca="1" si="244"/>
        <v>TIDAK MCU</v>
      </c>
      <c r="S2784" s="1319" t="s">
        <v>3399</v>
      </c>
      <c r="T2784" s="1330">
        <v>44547</v>
      </c>
      <c r="U2784" s="1329">
        <v>44547</v>
      </c>
      <c r="V2784" s="1330" t="s">
        <v>24</v>
      </c>
      <c r="W2784" s="136" t="s">
        <v>24</v>
      </c>
      <c r="X2784" s="200"/>
      <c r="Y2784" s="201"/>
      <c r="Z2784" s="202"/>
      <c r="AA2784" s="356" t="s">
        <v>1086</v>
      </c>
      <c r="AB2784" s="360" t="s">
        <v>13546</v>
      </c>
      <c r="AC2784" s="360"/>
      <c r="AD2784" s="360"/>
      <c r="AE2784" s="360"/>
      <c r="AF2784" s="360"/>
      <c r="AG2784" s="376"/>
      <c r="AH2784" s="952"/>
      <c r="AI2784" s="244" t="str">
        <f t="shared" si="245"/>
        <v>HINO 260 JD/TIMERCY 4843 K</v>
      </c>
      <c r="AJ2784" s="1315">
        <f t="shared" si="241"/>
        <v>42639</v>
      </c>
      <c r="AK2784" s="1977">
        <v>44152</v>
      </c>
      <c r="AL2784" s="1984">
        <v>44152</v>
      </c>
      <c r="AM2784" s="230"/>
      <c r="AN2784" s="232"/>
      <c r="AO2784" s="232"/>
      <c r="AP2784" s="230"/>
      <c r="AQ2784" s="1231" t="s">
        <v>3094</v>
      </c>
      <c r="AR2784" s="230"/>
      <c r="AS2784" s="230"/>
      <c r="AT2784" s="230"/>
      <c r="AU2784" s="230"/>
      <c r="AV2784" s="885"/>
      <c r="AW2784" s="885"/>
      <c r="AX2784" s="885"/>
      <c r="AY2784" s="885"/>
      <c r="AZ2784" s="885"/>
      <c r="BA2784" s="1206"/>
      <c r="BB2784" s="1206"/>
      <c r="BC2784" s="1206"/>
      <c r="BD2784" s="1206"/>
      <c r="BE2784" s="1206"/>
      <c r="BF2784" s="1206"/>
      <c r="BG2784" s="1206"/>
      <c r="BH2784" s="1206"/>
    </row>
    <row r="2785" spans="2:53" ht="15" customHeight="1">
      <c r="B2785" s="1310">
        <v>2779</v>
      </c>
      <c r="C2785" s="1482" t="s">
        <v>3335</v>
      </c>
      <c r="D2785" s="778" t="s">
        <v>230</v>
      </c>
      <c r="E2785" s="557" t="s">
        <v>222</v>
      </c>
      <c r="F2785" s="591" t="s">
        <v>24</v>
      </c>
      <c r="G2785" s="509" t="s">
        <v>136</v>
      </c>
      <c r="H2785" s="1223" t="s">
        <v>24</v>
      </c>
      <c r="I2785" s="1450">
        <v>34553</v>
      </c>
      <c r="J2785" s="1314">
        <f t="shared" ca="1" si="242"/>
        <v>27</v>
      </c>
      <c r="K2785" s="591" t="s">
        <v>494</v>
      </c>
      <c r="L2785" s="1438">
        <v>940832460044</v>
      </c>
      <c r="M2785" s="1478">
        <v>45145</v>
      </c>
      <c r="N2785" s="1389">
        <v>43799</v>
      </c>
      <c r="O2785" s="442" t="s">
        <v>24</v>
      </c>
      <c r="P2785" s="1314" t="s">
        <v>24</v>
      </c>
      <c r="Q2785" s="198" t="str">
        <f t="shared" si="243"/>
        <v>-</v>
      </c>
      <c r="R2785" s="181" t="str">
        <f t="shared" ca="1" si="244"/>
        <v>TIDAK MCU</v>
      </c>
      <c r="S2785" s="1319" t="s">
        <v>3345</v>
      </c>
      <c r="T2785" s="1330">
        <v>44415</v>
      </c>
      <c r="U2785" s="1329">
        <v>44415</v>
      </c>
      <c r="V2785" s="1330" t="s">
        <v>24</v>
      </c>
      <c r="W2785" s="136" t="s">
        <v>24</v>
      </c>
      <c r="X2785" s="200"/>
      <c r="Y2785" s="201"/>
      <c r="Z2785" s="202"/>
      <c r="AA2785" s="356" t="s">
        <v>1086</v>
      </c>
      <c r="AB2785" s="365" t="s">
        <v>3409</v>
      </c>
      <c r="AC2785" s="360"/>
      <c r="AD2785" s="360"/>
      <c r="AE2785" s="360"/>
      <c r="AF2785" s="360"/>
      <c r="AG2785" s="376"/>
      <c r="AH2785" s="952"/>
      <c r="AI2785" s="244" t="str">
        <f t="shared" si="245"/>
        <v>HINO 260 JD/TIMERCY 4843</v>
      </c>
      <c r="AJ2785" s="1315">
        <f t="shared" si="241"/>
        <v>43799</v>
      </c>
      <c r="AK2785" s="776">
        <v>44012</v>
      </c>
      <c r="AL2785" s="1191">
        <v>44012</v>
      </c>
      <c r="AM2785" s="230"/>
      <c r="AN2785" s="232"/>
      <c r="AO2785" s="232"/>
      <c r="AP2785" s="230"/>
      <c r="AQ2785" s="1231" t="s">
        <v>3094</v>
      </c>
      <c r="AR2785" s="230"/>
      <c r="AS2785" s="230"/>
      <c r="AT2785" s="230"/>
      <c r="AU2785" s="230"/>
      <c r="AV2785" s="885"/>
      <c r="AW2785" s="885"/>
      <c r="AX2785" s="885"/>
      <c r="AY2785" s="885"/>
      <c r="AZ2785" s="177"/>
    </row>
    <row r="2786" spans="2:53" ht="15" customHeight="1">
      <c r="B2786" s="1310">
        <v>2780</v>
      </c>
      <c r="C2786" s="1482" t="s">
        <v>3336</v>
      </c>
      <c r="D2786" s="777" t="s">
        <v>230</v>
      </c>
      <c r="E2786" s="531" t="s">
        <v>222</v>
      </c>
      <c r="F2786" s="360" t="s">
        <v>24</v>
      </c>
      <c r="G2786" s="509" t="s">
        <v>136</v>
      </c>
      <c r="H2786" s="1223" t="s">
        <v>24</v>
      </c>
      <c r="I2786" s="1450">
        <v>31605</v>
      </c>
      <c r="J2786" s="1314">
        <f t="shared" ca="1" si="242"/>
        <v>36</v>
      </c>
      <c r="K2786" s="602" t="s">
        <v>494</v>
      </c>
      <c r="L2786" s="732">
        <v>860717180213</v>
      </c>
      <c r="M2786" s="775">
        <v>45485</v>
      </c>
      <c r="N2786" s="1389">
        <v>43799</v>
      </c>
      <c r="O2786" s="442" t="s">
        <v>24</v>
      </c>
      <c r="P2786" s="1314" t="s">
        <v>24</v>
      </c>
      <c r="Q2786" s="198" t="str">
        <f t="shared" si="243"/>
        <v>-</v>
      </c>
      <c r="R2786" s="181" t="str">
        <f t="shared" ca="1" si="244"/>
        <v>TIDAK MCU</v>
      </c>
      <c r="S2786" s="1319" t="s">
        <v>3400</v>
      </c>
      <c r="T2786" s="1330">
        <v>44389</v>
      </c>
      <c r="U2786" s="1329">
        <v>44389</v>
      </c>
      <c r="V2786" s="1330" t="s">
        <v>24</v>
      </c>
      <c r="W2786" s="136" t="s">
        <v>24</v>
      </c>
      <c r="X2786" s="200"/>
      <c r="Y2786" s="201"/>
      <c r="Z2786" s="202"/>
      <c r="AA2786" s="356" t="s">
        <v>1086</v>
      </c>
      <c r="AB2786" s="360" t="s">
        <v>24</v>
      </c>
      <c r="AC2786" s="360"/>
      <c r="AD2786" s="360"/>
      <c r="AE2786" s="360"/>
      <c r="AF2786" s="360"/>
      <c r="AG2786" s="376"/>
      <c r="AH2786" s="952"/>
      <c r="AI2786" s="244" t="str">
        <f t="shared" si="245"/>
        <v>HINO 260 JD/TI-</v>
      </c>
      <c r="AJ2786" s="1315">
        <f t="shared" si="241"/>
        <v>43799</v>
      </c>
      <c r="AK2786" s="1977">
        <v>43797</v>
      </c>
      <c r="AL2786" s="1984">
        <v>43797</v>
      </c>
      <c r="AM2786" s="230"/>
      <c r="AN2786" s="232"/>
      <c r="AO2786" s="232"/>
      <c r="AP2786" s="230"/>
      <c r="AQ2786" s="180"/>
      <c r="AR2786" s="230"/>
      <c r="AS2786" s="230"/>
      <c r="AT2786" s="230"/>
      <c r="AU2786" s="230"/>
      <c r="AV2786" s="885"/>
      <c r="AW2786" s="885"/>
      <c r="AX2786" s="885"/>
      <c r="AY2786" s="885"/>
      <c r="AZ2786" s="177"/>
    </row>
    <row r="2787" spans="2:53" ht="15" customHeight="1">
      <c r="B2787" s="1310">
        <v>2781</v>
      </c>
      <c r="C2787" s="1482" t="s">
        <v>3337</v>
      </c>
      <c r="D2787" s="778" t="s">
        <v>230</v>
      </c>
      <c r="E2787" s="531" t="s">
        <v>222</v>
      </c>
      <c r="F2787" s="360" t="s">
        <v>24</v>
      </c>
      <c r="G2787" s="509" t="s">
        <v>136</v>
      </c>
      <c r="H2787" s="1223" t="s">
        <v>24</v>
      </c>
      <c r="I2787" s="1450">
        <v>33062</v>
      </c>
      <c r="J2787" s="1314">
        <f t="shared" ca="1" si="242"/>
        <v>31</v>
      </c>
      <c r="K2787" s="602" t="s">
        <v>493</v>
      </c>
      <c r="L2787" s="732">
        <v>900715340853</v>
      </c>
      <c r="M2787" s="775">
        <v>45115</v>
      </c>
      <c r="N2787" s="1389">
        <v>43805</v>
      </c>
      <c r="O2787" s="442" t="s">
        <v>24</v>
      </c>
      <c r="P2787" s="1314" t="s">
        <v>24</v>
      </c>
      <c r="Q2787" s="198" t="str">
        <f t="shared" si="243"/>
        <v>-</v>
      </c>
      <c r="R2787" s="181" t="str">
        <f t="shared" ca="1" si="244"/>
        <v>TIDAK MCU</v>
      </c>
      <c r="S2787" s="1319" t="s">
        <v>3401</v>
      </c>
      <c r="T2787" s="1330">
        <v>44385</v>
      </c>
      <c r="U2787" s="1329">
        <v>44385</v>
      </c>
      <c r="V2787" s="1330" t="s">
        <v>24</v>
      </c>
      <c r="W2787" s="136" t="s">
        <v>24</v>
      </c>
      <c r="X2787" s="200"/>
      <c r="Y2787" s="201"/>
      <c r="Z2787" s="202"/>
      <c r="AA2787" s="356" t="s">
        <v>1086</v>
      </c>
      <c r="AB2787" s="365" t="s">
        <v>3409</v>
      </c>
      <c r="AC2787" s="360"/>
      <c r="AD2787" s="360"/>
      <c r="AE2787" s="360"/>
      <c r="AF2787" s="360"/>
      <c r="AG2787" s="376"/>
      <c r="AH2787" s="952"/>
      <c r="AI2787" s="244" t="str">
        <f t="shared" si="245"/>
        <v>HINO 260 JD/TIMERCY 4843</v>
      </c>
      <c r="AJ2787" s="1315">
        <f t="shared" si="241"/>
        <v>43805</v>
      </c>
      <c r="AK2787" s="1977">
        <v>43802</v>
      </c>
      <c r="AL2787" s="1984">
        <v>43802</v>
      </c>
      <c r="AM2787" s="230"/>
      <c r="AN2787" s="232"/>
      <c r="AO2787" s="232"/>
      <c r="AP2787" s="230"/>
      <c r="AQ2787" s="462" t="s">
        <v>3094</v>
      </c>
      <c r="AR2787" s="230"/>
      <c r="AS2787" s="230"/>
      <c r="AT2787" s="230"/>
      <c r="AU2787" s="230"/>
      <c r="AV2787" s="885"/>
      <c r="AW2787" s="885"/>
      <c r="AX2787" s="885"/>
      <c r="AY2787" s="885"/>
      <c r="AZ2787" s="177"/>
    </row>
    <row r="2788" spans="2:53" ht="15" customHeight="1">
      <c r="B2788" s="1310">
        <v>2782</v>
      </c>
      <c r="C2788" s="1482" t="s">
        <v>3338</v>
      </c>
      <c r="D2788" s="777" t="s">
        <v>230</v>
      </c>
      <c r="E2788" s="531" t="s">
        <v>222</v>
      </c>
      <c r="F2788" s="360" t="s">
        <v>24</v>
      </c>
      <c r="G2788" s="509" t="s">
        <v>136</v>
      </c>
      <c r="H2788" s="1223" t="s">
        <v>24</v>
      </c>
      <c r="I2788" s="1450">
        <v>32225</v>
      </c>
      <c r="J2788" s="1314">
        <f t="shared" ca="1" si="242"/>
        <v>34</v>
      </c>
      <c r="K2788" s="602" t="s">
        <v>493</v>
      </c>
      <c r="L2788" s="732">
        <v>880319310664</v>
      </c>
      <c r="M2788" s="775">
        <v>45008</v>
      </c>
      <c r="N2788" s="1389">
        <v>43847</v>
      </c>
      <c r="O2788" s="442" t="s">
        <v>24</v>
      </c>
      <c r="P2788" s="1314" t="s">
        <v>24</v>
      </c>
      <c r="Q2788" s="198" t="str">
        <f t="shared" si="243"/>
        <v>-</v>
      </c>
      <c r="R2788" s="181" t="str">
        <f t="shared" ca="1" si="244"/>
        <v>TIDAK MCU</v>
      </c>
      <c r="S2788" s="1319" t="s">
        <v>3402</v>
      </c>
      <c r="T2788" s="1330">
        <v>44278</v>
      </c>
      <c r="U2788" s="1329">
        <v>44278</v>
      </c>
      <c r="V2788" s="1330" t="s">
        <v>24</v>
      </c>
      <c r="W2788" s="136" t="s">
        <v>24</v>
      </c>
      <c r="X2788" s="200"/>
      <c r="Y2788" s="201"/>
      <c r="Z2788" s="202"/>
      <c r="AA2788" s="356" t="s">
        <v>1086</v>
      </c>
      <c r="AB2788" s="360" t="s">
        <v>24</v>
      </c>
      <c r="AC2788" s="360"/>
      <c r="AD2788" s="360"/>
      <c r="AE2788" s="360"/>
      <c r="AF2788" s="360"/>
      <c r="AG2788" s="376"/>
      <c r="AH2788" s="952"/>
      <c r="AI2788" s="244" t="str">
        <f t="shared" si="245"/>
        <v>HINO 260 JD/TI-</v>
      </c>
      <c r="AJ2788" s="1315">
        <f t="shared" si="241"/>
        <v>43847</v>
      </c>
      <c r="AK2788" s="1977">
        <v>43844</v>
      </c>
      <c r="AL2788" s="1984">
        <v>43844</v>
      </c>
      <c r="AM2788" s="230"/>
      <c r="AN2788" s="232"/>
      <c r="AO2788" s="232"/>
      <c r="AP2788" s="230"/>
      <c r="AQ2788" s="1231" t="s">
        <v>3094</v>
      </c>
      <c r="AR2788" s="230"/>
      <c r="AS2788" s="230"/>
      <c r="AT2788" s="230"/>
      <c r="AU2788" s="230"/>
      <c r="AV2788" s="885"/>
      <c r="AW2788" s="885"/>
      <c r="AX2788" s="885"/>
      <c r="AY2788" s="885"/>
      <c r="AZ2788" s="177"/>
    </row>
    <row r="2789" spans="2:53" ht="15" customHeight="1">
      <c r="B2789" s="1310">
        <v>2783</v>
      </c>
      <c r="C2789" s="1482" t="s">
        <v>3339</v>
      </c>
      <c r="D2789" s="777" t="s">
        <v>230</v>
      </c>
      <c r="E2789" s="531" t="s">
        <v>222</v>
      </c>
      <c r="F2789" s="360" t="s">
        <v>24</v>
      </c>
      <c r="G2789" s="509" t="s">
        <v>136</v>
      </c>
      <c r="H2789" s="1223" t="s">
        <v>24</v>
      </c>
      <c r="I2789" s="1450">
        <v>36125</v>
      </c>
      <c r="J2789" s="1314">
        <f t="shared" ca="1" si="242"/>
        <v>23</v>
      </c>
      <c r="K2789" s="602" t="s">
        <v>493</v>
      </c>
      <c r="L2789" s="732">
        <v>971132460152</v>
      </c>
      <c r="M2789" s="775">
        <v>45621</v>
      </c>
      <c r="N2789" s="1389">
        <v>43866</v>
      </c>
      <c r="O2789" s="442" t="s">
        <v>24</v>
      </c>
      <c r="P2789" s="1314" t="s">
        <v>24</v>
      </c>
      <c r="Q2789" s="198" t="str">
        <f t="shared" si="243"/>
        <v>-</v>
      </c>
      <c r="R2789" s="181" t="str">
        <f t="shared" ca="1" si="244"/>
        <v>TIDAK MCU</v>
      </c>
      <c r="S2789" s="1319" t="s">
        <v>3403</v>
      </c>
      <c r="T2789" s="1330">
        <v>44526</v>
      </c>
      <c r="U2789" s="443">
        <v>44526</v>
      </c>
      <c r="V2789" s="1330" t="s">
        <v>24</v>
      </c>
      <c r="W2789" s="136" t="s">
        <v>24</v>
      </c>
      <c r="X2789" s="200"/>
      <c r="Y2789" s="201"/>
      <c r="Z2789" s="202"/>
      <c r="AA2789" s="356" t="s">
        <v>1086</v>
      </c>
      <c r="AB2789" s="360" t="s">
        <v>13546</v>
      </c>
      <c r="AC2789" s="360"/>
      <c r="AD2789" s="360"/>
      <c r="AE2789" s="360"/>
      <c r="AF2789" s="360"/>
      <c r="AG2789" s="376"/>
      <c r="AH2789" s="952"/>
      <c r="AI2789" s="244" t="str">
        <f t="shared" si="245"/>
        <v>HINO 260 JD/TIMERCY 4843 K</v>
      </c>
      <c r="AJ2789" s="1315">
        <f t="shared" si="241"/>
        <v>43866</v>
      </c>
      <c r="AK2789" s="217">
        <v>44228</v>
      </c>
      <c r="AL2789" s="679">
        <v>43844</v>
      </c>
      <c r="AM2789" s="230"/>
      <c r="AN2789" s="232"/>
      <c r="AO2789" s="232"/>
      <c r="AP2789" s="230"/>
      <c r="AQ2789" s="1231" t="s">
        <v>3094</v>
      </c>
      <c r="AR2789" s="230"/>
      <c r="AS2789" s="230"/>
      <c r="AT2789" s="230"/>
      <c r="AU2789" s="230"/>
      <c r="AV2789" s="885"/>
      <c r="AW2789" s="885"/>
      <c r="AX2789" s="885"/>
      <c r="AY2789" s="885"/>
      <c r="AZ2789" s="177"/>
    </row>
    <row r="2790" spans="2:53" ht="15" customHeight="1">
      <c r="B2790" s="1310">
        <v>2784</v>
      </c>
      <c r="C2790" s="1482" t="s">
        <v>3340</v>
      </c>
      <c r="D2790" s="778" t="s">
        <v>230</v>
      </c>
      <c r="E2790" s="531" t="s">
        <v>222</v>
      </c>
      <c r="F2790" s="361" t="s">
        <v>24</v>
      </c>
      <c r="G2790" s="509" t="s">
        <v>136</v>
      </c>
      <c r="H2790" s="1223" t="s">
        <v>24</v>
      </c>
      <c r="I2790" s="1450">
        <v>35681</v>
      </c>
      <c r="J2790" s="1314">
        <f t="shared" ca="1" si="242"/>
        <v>24</v>
      </c>
      <c r="K2790" s="602" t="s">
        <v>493</v>
      </c>
      <c r="L2790" s="732">
        <v>970932460238</v>
      </c>
      <c r="M2790" s="775">
        <v>45543</v>
      </c>
      <c r="N2790" s="1389">
        <v>43868</v>
      </c>
      <c r="O2790" s="442" t="s">
        <v>24</v>
      </c>
      <c r="P2790" s="1314" t="s">
        <v>24</v>
      </c>
      <c r="Q2790" s="198" t="str">
        <f t="shared" si="243"/>
        <v>-</v>
      </c>
      <c r="R2790" s="181" t="str">
        <f t="shared" ca="1" si="244"/>
        <v>TIDAK MCU</v>
      </c>
      <c r="S2790" s="1319" t="s">
        <v>3404</v>
      </c>
      <c r="T2790" s="1330">
        <v>44447</v>
      </c>
      <c r="U2790" s="443">
        <v>44447</v>
      </c>
      <c r="V2790" s="1330" t="s">
        <v>24</v>
      </c>
      <c r="W2790" s="136" t="s">
        <v>24</v>
      </c>
      <c r="X2790" s="200"/>
      <c r="Y2790" s="201"/>
      <c r="Z2790" s="202"/>
      <c r="AA2790" s="356" t="s">
        <v>1086</v>
      </c>
      <c r="AB2790" s="360" t="s">
        <v>3409</v>
      </c>
      <c r="AC2790" s="360"/>
      <c r="AD2790" s="360"/>
      <c r="AE2790" s="360"/>
      <c r="AF2790" s="360"/>
      <c r="AG2790" s="376"/>
      <c r="AH2790" s="952"/>
      <c r="AI2790" s="244" t="str">
        <f t="shared" si="245"/>
        <v>HINO 260 JD/TIMERCY 4843</v>
      </c>
      <c r="AJ2790" s="1315">
        <f t="shared" si="241"/>
        <v>43868</v>
      </c>
      <c r="AK2790" s="1279">
        <v>43867</v>
      </c>
      <c r="AL2790" s="679">
        <v>43867</v>
      </c>
      <c r="AM2790" s="230"/>
      <c r="AN2790" s="232"/>
      <c r="AO2790" s="232"/>
      <c r="AP2790" s="230"/>
      <c r="AQ2790" s="1231" t="s">
        <v>3094</v>
      </c>
      <c r="AR2790" s="230"/>
      <c r="AS2790" s="230"/>
      <c r="AT2790" s="230"/>
      <c r="AU2790" s="230"/>
      <c r="AV2790" s="885"/>
      <c r="AW2790" s="885"/>
      <c r="AX2790" s="885"/>
      <c r="AY2790" s="885"/>
      <c r="AZ2790" s="177"/>
    </row>
    <row r="2791" spans="2:53" ht="15" customHeight="1">
      <c r="B2791" s="1310">
        <v>2785</v>
      </c>
      <c r="C2791" s="1482" t="s">
        <v>3341</v>
      </c>
      <c r="D2791" s="778" t="s">
        <v>230</v>
      </c>
      <c r="E2791" s="531" t="s">
        <v>222</v>
      </c>
      <c r="F2791" s="361" t="s">
        <v>24</v>
      </c>
      <c r="G2791" s="509" t="s">
        <v>136</v>
      </c>
      <c r="H2791" s="1223" t="s">
        <v>24</v>
      </c>
      <c r="I2791" s="1450">
        <v>34821</v>
      </c>
      <c r="J2791" s="1314">
        <f t="shared" ca="1" si="242"/>
        <v>27</v>
      </c>
      <c r="K2791" s="602" t="s">
        <v>493</v>
      </c>
      <c r="L2791" s="732">
        <v>950517171111</v>
      </c>
      <c r="M2791" s="775">
        <v>45048</v>
      </c>
      <c r="N2791" s="510">
        <v>43868</v>
      </c>
      <c r="O2791" s="442" t="s">
        <v>24</v>
      </c>
      <c r="P2791" s="1314" t="s">
        <v>24</v>
      </c>
      <c r="Q2791" s="198" t="str">
        <f t="shared" si="243"/>
        <v>-</v>
      </c>
      <c r="R2791" s="181" t="str">
        <f t="shared" ca="1" si="244"/>
        <v>TIDAK MCU</v>
      </c>
      <c r="S2791" s="1319" t="s">
        <v>3405</v>
      </c>
      <c r="T2791" s="1330">
        <v>44318</v>
      </c>
      <c r="U2791" s="443">
        <v>44318</v>
      </c>
      <c r="V2791" s="1330" t="s">
        <v>24</v>
      </c>
      <c r="W2791" s="136" t="s">
        <v>24</v>
      </c>
      <c r="X2791" s="200"/>
      <c r="Y2791" s="201"/>
      <c r="Z2791" s="202"/>
      <c r="AA2791" s="356" t="s">
        <v>1086</v>
      </c>
      <c r="AB2791" s="360" t="s">
        <v>13546</v>
      </c>
      <c r="AC2791" s="360"/>
      <c r="AD2791" s="360"/>
      <c r="AE2791" s="360"/>
      <c r="AF2791" s="360"/>
      <c r="AG2791" s="376"/>
      <c r="AH2791" s="952"/>
      <c r="AI2791" s="244" t="str">
        <f t="shared" si="245"/>
        <v>HINO 260 JD/TIMERCY 4843 K</v>
      </c>
      <c r="AJ2791" s="1315">
        <f t="shared" si="241"/>
        <v>43868</v>
      </c>
      <c r="AK2791" s="1984">
        <v>43867</v>
      </c>
      <c r="AL2791" s="1984">
        <v>43867</v>
      </c>
      <c r="AM2791" s="230"/>
      <c r="AN2791" s="232"/>
      <c r="AO2791" s="232"/>
      <c r="AP2791" s="230"/>
      <c r="AQ2791" s="1231" t="s">
        <v>3094</v>
      </c>
      <c r="AR2791" s="230"/>
      <c r="AS2791" s="230"/>
      <c r="AT2791" s="230"/>
      <c r="AU2791" s="230"/>
      <c r="AV2791" s="885"/>
      <c r="AW2791" s="885"/>
      <c r="AX2791" s="885"/>
      <c r="AY2791" s="885"/>
      <c r="AZ2791" s="177"/>
    </row>
    <row r="2792" spans="2:53" ht="15" customHeight="1">
      <c r="B2792" s="1310">
        <v>2786</v>
      </c>
      <c r="C2792" s="1482" t="s">
        <v>3342</v>
      </c>
      <c r="D2792" s="777" t="s">
        <v>230</v>
      </c>
      <c r="E2792" s="531" t="s">
        <v>222</v>
      </c>
      <c r="F2792" s="360" t="s">
        <v>24</v>
      </c>
      <c r="G2792" s="509" t="s">
        <v>136</v>
      </c>
      <c r="H2792" s="1223" t="s">
        <v>24</v>
      </c>
      <c r="I2792" s="1450">
        <v>34634</v>
      </c>
      <c r="J2792" s="1314">
        <f t="shared" ca="1" si="242"/>
        <v>27</v>
      </c>
      <c r="K2792" s="602" t="s">
        <v>493</v>
      </c>
      <c r="L2792" s="732">
        <v>881032460030</v>
      </c>
      <c r="M2792" s="775">
        <v>44861</v>
      </c>
      <c r="N2792" s="510">
        <v>43868</v>
      </c>
      <c r="O2792" s="442" t="s">
        <v>24</v>
      </c>
      <c r="P2792" s="1314" t="s">
        <v>24</v>
      </c>
      <c r="Q2792" s="198" t="str">
        <f t="shared" si="243"/>
        <v>-</v>
      </c>
      <c r="R2792" s="181" t="str">
        <f t="shared" ca="1" si="244"/>
        <v>TIDAK MCU</v>
      </c>
      <c r="S2792" s="1319" t="s">
        <v>3406</v>
      </c>
      <c r="T2792" s="1330">
        <v>44496</v>
      </c>
      <c r="U2792" s="443">
        <v>44496</v>
      </c>
      <c r="V2792" s="1330" t="s">
        <v>24</v>
      </c>
      <c r="W2792" s="136" t="s">
        <v>24</v>
      </c>
      <c r="X2792" s="200"/>
      <c r="Y2792" s="201"/>
      <c r="Z2792" s="202"/>
      <c r="AA2792" s="356" t="s">
        <v>1086</v>
      </c>
      <c r="AB2792" s="360" t="s">
        <v>24</v>
      </c>
      <c r="AC2792" s="360"/>
      <c r="AD2792" s="360"/>
      <c r="AE2792" s="360"/>
      <c r="AF2792" s="360"/>
      <c r="AG2792" s="376"/>
      <c r="AH2792" s="952"/>
      <c r="AI2792" s="244" t="str">
        <f t="shared" si="245"/>
        <v>HINO 260 JD/TI-</v>
      </c>
      <c r="AJ2792" s="1330">
        <f t="shared" si="241"/>
        <v>43868</v>
      </c>
      <c r="AK2792" s="1279">
        <v>43867</v>
      </c>
      <c r="AL2792" s="679">
        <v>43867</v>
      </c>
      <c r="AM2792" s="230"/>
      <c r="AN2792" s="232"/>
      <c r="AO2792" s="232"/>
      <c r="AP2792" s="230"/>
      <c r="AQ2792" s="1231" t="s">
        <v>3094</v>
      </c>
      <c r="AR2792" s="230"/>
      <c r="AS2792" s="230"/>
      <c r="AT2792" s="230"/>
      <c r="AU2792" s="230"/>
      <c r="AV2792" s="885"/>
      <c r="AW2792" s="885"/>
      <c r="AX2792" s="885"/>
      <c r="AY2792" s="885"/>
      <c r="AZ2792" s="461">
        <f>AY2792+180</f>
        <v>180</v>
      </c>
      <c r="BA2792" s="1206" t="s">
        <v>11989</v>
      </c>
    </row>
    <row r="2793" spans="2:53" ht="15" customHeight="1">
      <c r="B2793" s="1310">
        <v>2787</v>
      </c>
      <c r="C2793" s="1482" t="s">
        <v>3343</v>
      </c>
      <c r="D2793" s="778" t="s">
        <v>230</v>
      </c>
      <c r="E2793" s="531" t="s">
        <v>222</v>
      </c>
      <c r="F2793" s="361" t="s">
        <v>24</v>
      </c>
      <c r="G2793" s="509" t="s">
        <v>136</v>
      </c>
      <c r="H2793" s="1223" t="s">
        <v>24</v>
      </c>
      <c r="I2793" s="1450">
        <v>35781</v>
      </c>
      <c r="J2793" s="1314">
        <f t="shared" ca="1" si="242"/>
        <v>24</v>
      </c>
      <c r="K2793" s="602" t="s">
        <v>493</v>
      </c>
      <c r="L2793" s="732">
        <v>971232460214</v>
      </c>
      <c r="M2793" s="775">
        <v>45643</v>
      </c>
      <c r="N2793" s="510">
        <v>43868</v>
      </c>
      <c r="O2793" s="442" t="s">
        <v>24</v>
      </c>
      <c r="P2793" s="1314" t="s">
        <v>24</v>
      </c>
      <c r="Q2793" s="198" t="str">
        <f t="shared" si="243"/>
        <v>-</v>
      </c>
      <c r="R2793" s="181" t="str">
        <f t="shared" ca="1" si="244"/>
        <v>TIDAK MCU</v>
      </c>
      <c r="S2793" s="1319" t="s">
        <v>3407</v>
      </c>
      <c r="T2793" s="1330">
        <v>44547</v>
      </c>
      <c r="U2793" s="443">
        <v>44547</v>
      </c>
      <c r="V2793" s="1313" t="s">
        <v>24</v>
      </c>
      <c r="W2793" s="136" t="s">
        <v>24</v>
      </c>
      <c r="X2793" s="200"/>
      <c r="Y2793" s="201"/>
      <c r="Z2793" s="202"/>
      <c r="AA2793" s="356" t="s">
        <v>1086</v>
      </c>
      <c r="AB2793" s="360" t="s">
        <v>3409</v>
      </c>
      <c r="AC2793" s="360"/>
      <c r="AD2793" s="360"/>
      <c r="AE2793" s="360"/>
      <c r="AF2793" s="360"/>
      <c r="AG2793" s="376"/>
      <c r="AH2793" s="952"/>
      <c r="AI2793" s="244" t="str">
        <f t="shared" si="245"/>
        <v>HINO 260 JD/TIMERCY 4843</v>
      </c>
      <c r="AJ2793" s="1315">
        <f t="shared" si="241"/>
        <v>43868</v>
      </c>
      <c r="AK2793" s="592">
        <v>44152</v>
      </c>
      <c r="AL2793" s="679">
        <v>44152</v>
      </c>
      <c r="AM2793" s="230"/>
      <c r="AN2793" s="232"/>
      <c r="AO2793" s="232"/>
      <c r="AP2793" s="230"/>
      <c r="AQ2793" s="1231" t="s">
        <v>3094</v>
      </c>
      <c r="AR2793" s="230"/>
      <c r="AS2793" s="230"/>
      <c r="AT2793" s="230"/>
      <c r="AU2793" s="230"/>
      <c r="AV2793" s="885"/>
      <c r="AW2793" s="885"/>
      <c r="AX2793" s="885"/>
      <c r="AY2793" s="885"/>
      <c r="AZ2793" s="177"/>
    </row>
    <row r="2794" spans="2:53" ht="15" customHeight="1">
      <c r="B2794" s="1310">
        <v>2788</v>
      </c>
      <c r="C2794" s="765" t="s">
        <v>3344</v>
      </c>
      <c r="D2794" s="777" t="s">
        <v>230</v>
      </c>
      <c r="E2794" s="531" t="s">
        <v>222</v>
      </c>
      <c r="F2794" s="360" t="s">
        <v>24</v>
      </c>
      <c r="G2794" s="509" t="s">
        <v>136</v>
      </c>
      <c r="H2794" s="1223" t="s">
        <v>24</v>
      </c>
      <c r="I2794" s="1450">
        <v>34584</v>
      </c>
      <c r="J2794" s="1314">
        <f t="shared" ca="1" si="242"/>
        <v>27</v>
      </c>
      <c r="K2794" s="602" t="s">
        <v>493</v>
      </c>
      <c r="L2794" s="732">
        <v>17239409000020</v>
      </c>
      <c r="M2794" s="775">
        <v>45664</v>
      </c>
      <c r="N2794" s="510">
        <v>43868</v>
      </c>
      <c r="O2794" s="442" t="s">
        <v>24</v>
      </c>
      <c r="P2794" s="1314" t="s">
        <v>24</v>
      </c>
      <c r="Q2794" s="198" t="str">
        <f t="shared" si="243"/>
        <v>-</v>
      </c>
      <c r="R2794" s="181" t="str">
        <f t="shared" ca="1" si="244"/>
        <v>TIDAK MCU</v>
      </c>
      <c r="S2794" s="1319" t="s">
        <v>3408</v>
      </c>
      <c r="T2794" s="1330">
        <v>44446</v>
      </c>
      <c r="U2794" s="1329">
        <v>44446</v>
      </c>
      <c r="V2794" s="904" t="s">
        <v>24</v>
      </c>
      <c r="W2794" s="136" t="s">
        <v>24</v>
      </c>
      <c r="X2794" s="200"/>
      <c r="Y2794" s="201"/>
      <c r="Z2794" s="202"/>
      <c r="AA2794" s="356" t="s">
        <v>1086</v>
      </c>
      <c r="AB2794" s="360" t="s">
        <v>24</v>
      </c>
      <c r="AC2794" s="360"/>
      <c r="AD2794" s="360"/>
      <c r="AE2794" s="360"/>
      <c r="AF2794" s="360"/>
      <c r="AG2794" s="376"/>
      <c r="AH2794" s="952"/>
      <c r="AI2794" s="244" t="str">
        <f t="shared" si="245"/>
        <v>HINO 260 JD/TI-</v>
      </c>
      <c r="AJ2794" s="1315">
        <f t="shared" si="241"/>
        <v>43868</v>
      </c>
      <c r="AK2794" s="1279">
        <v>43867</v>
      </c>
      <c r="AL2794" s="679">
        <v>43867</v>
      </c>
      <c r="AM2794" s="230"/>
      <c r="AN2794" s="232"/>
      <c r="AO2794" s="232"/>
      <c r="AP2794" s="230"/>
      <c r="AQ2794" s="462" t="s">
        <v>3094</v>
      </c>
      <c r="AR2794" s="230"/>
      <c r="AS2794" s="230"/>
      <c r="AT2794" s="230"/>
      <c r="AU2794" s="230"/>
      <c r="AV2794" s="885"/>
      <c r="AW2794" s="885"/>
      <c r="AX2794" s="885"/>
      <c r="AY2794" s="885"/>
      <c r="AZ2794" s="885"/>
    </row>
    <row r="2795" spans="2:53" ht="15" customHeight="1">
      <c r="B2795" s="1310">
        <v>2789</v>
      </c>
      <c r="C2795" s="779" t="s">
        <v>3083</v>
      </c>
      <c r="D2795" s="1555" t="s">
        <v>3084</v>
      </c>
      <c r="E2795" s="531" t="s">
        <v>3085</v>
      </c>
      <c r="F2795" s="736" t="s">
        <v>24</v>
      </c>
      <c r="G2795" s="509" t="s">
        <v>132</v>
      </c>
      <c r="H2795" s="1223" t="s">
        <v>24</v>
      </c>
      <c r="I2795" s="1461">
        <v>33207</v>
      </c>
      <c r="J2795" s="1314">
        <f t="shared" ca="1" si="242"/>
        <v>31</v>
      </c>
      <c r="K2795" s="176" t="s">
        <v>24</v>
      </c>
      <c r="L2795" s="170" t="s">
        <v>24</v>
      </c>
      <c r="M2795" s="173" t="s">
        <v>24</v>
      </c>
      <c r="N2795" s="510" t="s">
        <v>24</v>
      </c>
      <c r="O2795" s="442" t="s">
        <v>24</v>
      </c>
      <c r="P2795" s="472" t="s">
        <v>24</v>
      </c>
      <c r="Q2795" s="198" t="str">
        <f t="shared" si="243"/>
        <v>-</v>
      </c>
      <c r="R2795" s="181" t="str">
        <f t="shared" ca="1" si="244"/>
        <v>TIDAK MCU</v>
      </c>
      <c r="S2795" s="1319" t="s">
        <v>24</v>
      </c>
      <c r="T2795" s="1311">
        <v>44530</v>
      </c>
      <c r="U2795" s="1329" t="s">
        <v>99</v>
      </c>
      <c r="V2795" s="904" t="s">
        <v>24</v>
      </c>
      <c r="W2795" s="136" t="s">
        <v>24</v>
      </c>
      <c r="X2795" s="348"/>
      <c r="Y2795" s="201"/>
      <c r="Z2795" s="202"/>
      <c r="AA2795" s="356" t="s">
        <v>24</v>
      </c>
      <c r="AB2795" s="360" t="s">
        <v>24</v>
      </c>
      <c r="AC2795" s="360"/>
      <c r="AD2795" s="360"/>
      <c r="AE2795" s="360"/>
      <c r="AF2795" s="360"/>
      <c r="AG2795" s="376"/>
      <c r="AH2795" s="952"/>
      <c r="AI2795" s="244" t="str">
        <f t="shared" si="245"/>
        <v>--</v>
      </c>
      <c r="AJ2795" s="1315" t="str">
        <f t="shared" si="241"/>
        <v>-</v>
      </c>
      <c r="AK2795" s="217" t="s">
        <v>24</v>
      </c>
      <c r="AL2795" s="614" t="s">
        <v>24</v>
      </c>
      <c r="AM2795" s="230"/>
      <c r="AN2795" s="232"/>
      <c r="AO2795" s="232"/>
      <c r="AP2795" s="230"/>
      <c r="AQ2795" s="1231" t="s">
        <v>3094</v>
      </c>
      <c r="AR2795" s="230"/>
      <c r="AS2795" s="230"/>
      <c r="AT2795" s="230"/>
      <c r="AU2795" s="230"/>
      <c r="AV2795" s="885"/>
      <c r="AW2795" s="885"/>
      <c r="AX2795" s="885"/>
      <c r="AY2795" s="885"/>
      <c r="AZ2795" s="885"/>
    </row>
    <row r="2796" spans="2:53" ht="15.75" customHeight="1">
      <c r="B2796" s="1310">
        <v>2790</v>
      </c>
      <c r="C2796" s="1399" t="s">
        <v>3086</v>
      </c>
      <c r="D2796" s="1555" t="s">
        <v>3084</v>
      </c>
      <c r="E2796" s="531" t="s">
        <v>3085</v>
      </c>
      <c r="F2796" s="736" t="s">
        <v>24</v>
      </c>
      <c r="G2796" s="509" t="s">
        <v>132</v>
      </c>
      <c r="H2796" s="1223" t="s">
        <v>24</v>
      </c>
      <c r="I2796" s="1461">
        <v>31777</v>
      </c>
      <c r="J2796" s="1314">
        <f t="shared" ca="1" si="242"/>
        <v>35</v>
      </c>
      <c r="K2796" s="315" t="s">
        <v>24</v>
      </c>
      <c r="L2796" s="325" t="s">
        <v>24</v>
      </c>
      <c r="M2796" s="335" t="s">
        <v>24</v>
      </c>
      <c r="N2796" s="510" t="s">
        <v>24</v>
      </c>
      <c r="O2796" s="442" t="s">
        <v>24</v>
      </c>
      <c r="P2796" s="472" t="s">
        <v>24</v>
      </c>
      <c r="Q2796" s="198" t="str">
        <f t="shared" si="243"/>
        <v>-</v>
      </c>
      <c r="R2796" s="181" t="str">
        <f t="shared" ca="1" si="244"/>
        <v>TIDAK MCU</v>
      </c>
      <c r="S2796" s="1319" t="s">
        <v>24</v>
      </c>
      <c r="T2796" s="1311">
        <v>44561</v>
      </c>
      <c r="U2796" s="1329" t="s">
        <v>99</v>
      </c>
      <c r="V2796" s="395" t="s">
        <v>24</v>
      </c>
      <c r="W2796" s="136" t="s">
        <v>24</v>
      </c>
      <c r="X2796" s="348"/>
      <c r="Y2796" s="201"/>
      <c r="Z2796" s="202"/>
      <c r="AA2796" s="356" t="s">
        <v>24</v>
      </c>
      <c r="AB2796" s="360" t="s">
        <v>24</v>
      </c>
      <c r="AC2796" s="360"/>
      <c r="AD2796" s="360"/>
      <c r="AE2796" s="360"/>
      <c r="AF2796" s="360"/>
      <c r="AG2796" s="376"/>
      <c r="AH2796" s="952"/>
      <c r="AI2796" s="244" t="str">
        <f t="shared" si="245"/>
        <v>--</v>
      </c>
      <c r="AJ2796" s="1315" t="str">
        <f t="shared" si="241"/>
        <v>-</v>
      </c>
      <c r="AK2796" s="593" t="s">
        <v>24</v>
      </c>
      <c r="AL2796" s="1191" t="s">
        <v>24</v>
      </c>
      <c r="AM2796" s="230"/>
      <c r="AN2796" s="232"/>
      <c r="AO2796" s="232"/>
      <c r="AP2796" s="230"/>
      <c r="AQ2796" s="243" t="s">
        <v>3094</v>
      </c>
      <c r="AR2796" s="230"/>
      <c r="AS2796" s="230"/>
      <c r="AT2796" s="230"/>
      <c r="AU2796" s="230"/>
      <c r="AV2796" s="885"/>
      <c r="AW2796" s="885"/>
      <c r="AX2796" s="885"/>
      <c r="AY2796" s="885"/>
      <c r="AZ2796" s="885"/>
    </row>
    <row r="2797" spans="2:53" ht="15" customHeight="1">
      <c r="B2797" s="1310">
        <v>2791</v>
      </c>
      <c r="C2797" s="779" t="s">
        <v>3087</v>
      </c>
      <c r="D2797" s="1555" t="s">
        <v>3084</v>
      </c>
      <c r="E2797" s="531" t="s">
        <v>3085</v>
      </c>
      <c r="F2797" s="780" t="s">
        <v>24</v>
      </c>
      <c r="G2797" s="509" t="s">
        <v>132</v>
      </c>
      <c r="H2797" s="1223" t="s">
        <v>24</v>
      </c>
      <c r="I2797" s="1461">
        <v>34985</v>
      </c>
      <c r="J2797" s="1314">
        <f t="shared" ca="1" si="242"/>
        <v>26</v>
      </c>
      <c r="K2797" s="176" t="s">
        <v>24</v>
      </c>
      <c r="L2797" s="170" t="s">
        <v>24</v>
      </c>
      <c r="M2797" s="173" t="s">
        <v>24</v>
      </c>
      <c r="N2797" s="1389" t="s">
        <v>24</v>
      </c>
      <c r="O2797" s="442" t="s">
        <v>24</v>
      </c>
      <c r="P2797" s="472" t="s">
        <v>24</v>
      </c>
      <c r="Q2797" s="198" t="str">
        <f t="shared" si="243"/>
        <v>-</v>
      </c>
      <c r="R2797" s="181" t="str">
        <f t="shared" ca="1" si="244"/>
        <v>TIDAK MCU</v>
      </c>
      <c r="S2797" s="1319" t="s">
        <v>24</v>
      </c>
      <c r="T2797" s="1311">
        <v>44482</v>
      </c>
      <c r="U2797" s="1329" t="s">
        <v>99</v>
      </c>
      <c r="V2797" s="904" t="s">
        <v>24</v>
      </c>
      <c r="W2797" s="136" t="s">
        <v>24</v>
      </c>
      <c r="X2797" s="348"/>
      <c r="Y2797" s="201"/>
      <c r="Z2797" s="202"/>
      <c r="AA2797" s="356" t="s">
        <v>24</v>
      </c>
      <c r="AB2797" s="360" t="s">
        <v>24</v>
      </c>
      <c r="AC2797" s="360"/>
      <c r="AD2797" s="360"/>
      <c r="AE2797" s="360"/>
      <c r="AF2797" s="360"/>
      <c r="AG2797" s="376"/>
      <c r="AH2797" s="952"/>
      <c r="AI2797" s="244" t="str">
        <f t="shared" si="245"/>
        <v>--</v>
      </c>
      <c r="AJ2797" s="1315" t="str">
        <f t="shared" si="241"/>
        <v>-</v>
      </c>
      <c r="AK2797" s="593" t="s">
        <v>24</v>
      </c>
      <c r="AL2797" s="1191" t="s">
        <v>24</v>
      </c>
      <c r="AM2797" s="230"/>
      <c r="AN2797" s="232"/>
      <c r="AO2797" s="232"/>
      <c r="AP2797" s="230"/>
      <c r="AQ2797" s="1231" t="s">
        <v>3094</v>
      </c>
      <c r="AR2797" s="230"/>
      <c r="AS2797" s="230"/>
      <c r="AT2797" s="230"/>
      <c r="AU2797" s="230"/>
      <c r="AV2797" s="885"/>
      <c r="AW2797" s="885"/>
      <c r="AX2797" s="885"/>
      <c r="AY2797" s="885"/>
      <c r="AZ2797" s="177"/>
    </row>
    <row r="2798" spans="2:53" ht="15" customHeight="1">
      <c r="B2798" s="1310">
        <v>2792</v>
      </c>
      <c r="C2798" s="745" t="s">
        <v>13784</v>
      </c>
      <c r="D2798" s="531" t="s">
        <v>3084</v>
      </c>
      <c r="E2798" s="531" t="s">
        <v>3085</v>
      </c>
      <c r="F2798" s="780" t="s">
        <v>24</v>
      </c>
      <c r="G2798" s="509" t="s">
        <v>13662</v>
      </c>
      <c r="H2798" s="929" t="s">
        <v>24</v>
      </c>
      <c r="I2798" s="749">
        <v>34347</v>
      </c>
      <c r="J2798" s="1314">
        <f t="shared" ref="J2798:J2829" ca="1" si="246">IF(OR(I2798="",I2798="-"),"-",ROUND((NOW()-I2798)/356,0))</f>
        <v>28</v>
      </c>
      <c r="K2798" s="176" t="s">
        <v>24</v>
      </c>
      <c r="L2798" s="170" t="s">
        <v>24</v>
      </c>
      <c r="M2798" s="173" t="s">
        <v>24</v>
      </c>
      <c r="N2798" s="2084">
        <v>43670</v>
      </c>
      <c r="O2798" s="442" t="s">
        <v>24</v>
      </c>
      <c r="P2798" s="472" t="s">
        <v>24</v>
      </c>
      <c r="Q2798" s="198" t="str">
        <f t="shared" ref="Q2798:Q2829" si="247">IF(OR(O2798="-",O2798=""),"-",O2798+365)</f>
        <v>-</v>
      </c>
      <c r="R2798" s="181" t="str">
        <f t="shared" ref="R2798:R2829" ca="1" si="248">IF(OR(O2798="",O2798="-"),"TIDAK MCU",IF(Q2798&gt;TODAY(),"BERLAKU","EXPIRED"))</f>
        <v>TIDAK MCU</v>
      </c>
      <c r="S2798" s="1319" t="s">
        <v>24</v>
      </c>
      <c r="T2798" s="1311">
        <v>44574</v>
      </c>
      <c r="U2798" s="443" t="s">
        <v>99</v>
      </c>
      <c r="V2798" s="395" t="s">
        <v>24</v>
      </c>
      <c r="W2798" s="136" t="s">
        <v>24</v>
      </c>
      <c r="X2798" s="348"/>
      <c r="Y2798" s="201"/>
      <c r="Z2798" s="202"/>
      <c r="AA2798" s="356" t="s">
        <v>24</v>
      </c>
      <c r="AB2798" s="360" t="s">
        <v>24</v>
      </c>
      <c r="AC2798" s="360"/>
      <c r="AD2798" s="360"/>
      <c r="AE2798" s="360"/>
      <c r="AF2798" s="360"/>
      <c r="AG2798" s="375"/>
      <c r="AH2798" s="350"/>
      <c r="AI2798" s="244" t="str">
        <f t="shared" si="245"/>
        <v>--</v>
      </c>
      <c r="AJ2798" s="1315">
        <f t="shared" si="241"/>
        <v>43670</v>
      </c>
      <c r="AK2798" s="1330" t="s">
        <v>24</v>
      </c>
      <c r="AL2798" s="1191" t="s">
        <v>24</v>
      </c>
      <c r="AM2798" s="230"/>
      <c r="AN2798" s="232"/>
      <c r="AO2798" s="232"/>
      <c r="AP2798" s="230"/>
      <c r="AQ2798" s="1231" t="s">
        <v>3094</v>
      </c>
      <c r="AR2798" s="230"/>
      <c r="AS2798" s="230"/>
      <c r="AT2798" s="230"/>
      <c r="AU2798" s="230"/>
      <c r="AV2798" s="885"/>
      <c r="AW2798" s="885"/>
      <c r="AX2798" s="885"/>
      <c r="AY2798" s="885"/>
      <c r="AZ2798" s="177"/>
    </row>
    <row r="2799" spans="2:53" ht="15" customHeight="1">
      <c r="B2799" s="1310">
        <v>2793</v>
      </c>
      <c r="C2799" s="1399" t="s">
        <v>3088</v>
      </c>
      <c r="D2799" s="1555" t="s">
        <v>3084</v>
      </c>
      <c r="E2799" s="531" t="s">
        <v>3085</v>
      </c>
      <c r="F2799" s="780" t="s">
        <v>24</v>
      </c>
      <c r="G2799" s="509" t="s">
        <v>132</v>
      </c>
      <c r="H2799" s="1701" t="s">
        <v>3089</v>
      </c>
      <c r="I2799" s="1461">
        <v>34588</v>
      </c>
      <c r="J2799" s="1314">
        <f t="shared" ca="1" si="246"/>
        <v>27</v>
      </c>
      <c r="K2799" s="176" t="s">
        <v>24</v>
      </c>
      <c r="L2799" s="170" t="s">
        <v>24</v>
      </c>
      <c r="M2799" s="173" t="s">
        <v>24</v>
      </c>
      <c r="N2799" s="2084">
        <v>43713</v>
      </c>
      <c r="O2799" s="442" t="s">
        <v>24</v>
      </c>
      <c r="P2799" s="472" t="s">
        <v>24</v>
      </c>
      <c r="Q2799" s="198" t="str">
        <f t="shared" si="247"/>
        <v>-</v>
      </c>
      <c r="R2799" s="181" t="str">
        <f t="shared" ca="1" si="248"/>
        <v>TIDAK MCU</v>
      </c>
      <c r="S2799" s="1319" t="s">
        <v>24</v>
      </c>
      <c r="T2799" s="1311">
        <v>44450</v>
      </c>
      <c r="U2799" s="1329" t="s">
        <v>99</v>
      </c>
      <c r="V2799" s="904" t="s">
        <v>24</v>
      </c>
      <c r="W2799" s="136" t="s">
        <v>24</v>
      </c>
      <c r="X2799" s="348"/>
      <c r="Y2799" s="201"/>
      <c r="Z2799" s="202"/>
      <c r="AA2799" s="356" t="s">
        <v>24</v>
      </c>
      <c r="AB2799" s="360" t="s">
        <v>24</v>
      </c>
      <c r="AC2799" s="360"/>
      <c r="AD2799" s="360"/>
      <c r="AE2799" s="360"/>
      <c r="AF2799" s="360"/>
      <c r="AG2799" s="376"/>
      <c r="AH2799" s="952"/>
      <c r="AI2799" s="244" t="str">
        <f t="shared" si="245"/>
        <v>--</v>
      </c>
      <c r="AJ2799" s="1315">
        <f t="shared" si="241"/>
        <v>43713</v>
      </c>
      <c r="AK2799" s="1330" t="s">
        <v>24</v>
      </c>
      <c r="AL2799" s="670" t="s">
        <v>24</v>
      </c>
      <c r="AM2799" s="230"/>
      <c r="AN2799" s="232"/>
      <c r="AO2799" s="232"/>
      <c r="AP2799" s="230"/>
      <c r="AQ2799" s="1231" t="s">
        <v>3094</v>
      </c>
      <c r="AR2799" s="230"/>
      <c r="AS2799" s="230"/>
      <c r="AT2799" s="230"/>
      <c r="AU2799" s="230"/>
      <c r="AV2799" s="885"/>
      <c r="AW2799" s="885"/>
      <c r="AX2799" s="885"/>
      <c r="AY2799" s="885"/>
      <c r="AZ2799" s="177"/>
    </row>
    <row r="2800" spans="2:53" ht="15" customHeight="1">
      <c r="B2800" s="1310">
        <v>2794</v>
      </c>
      <c r="C2800" s="1400" t="s">
        <v>3090</v>
      </c>
      <c r="D2800" s="1555" t="s">
        <v>3084</v>
      </c>
      <c r="E2800" s="531" t="s">
        <v>3085</v>
      </c>
      <c r="F2800" s="780" t="s">
        <v>24</v>
      </c>
      <c r="G2800" s="509" t="s">
        <v>132</v>
      </c>
      <c r="H2800" s="1223" t="s">
        <v>24</v>
      </c>
      <c r="I2800" s="1387">
        <v>31842</v>
      </c>
      <c r="J2800" s="1314">
        <f t="shared" ca="1" si="246"/>
        <v>35</v>
      </c>
      <c r="K2800" s="176" t="s">
        <v>24</v>
      </c>
      <c r="L2800" s="170" t="s">
        <v>24</v>
      </c>
      <c r="M2800" s="173" t="s">
        <v>24</v>
      </c>
      <c r="N2800" s="2084">
        <v>43592</v>
      </c>
      <c r="O2800" s="442" t="s">
        <v>24</v>
      </c>
      <c r="P2800" s="472" t="s">
        <v>24</v>
      </c>
      <c r="Q2800" s="198" t="str">
        <f t="shared" si="247"/>
        <v>-</v>
      </c>
      <c r="R2800" s="181" t="str">
        <f t="shared" ca="1" si="248"/>
        <v>TIDAK MCU</v>
      </c>
      <c r="S2800" s="1319" t="s">
        <v>24</v>
      </c>
      <c r="T2800" s="1311">
        <v>44261</v>
      </c>
      <c r="U2800" s="1329" t="s">
        <v>99</v>
      </c>
      <c r="V2800" s="395" t="s">
        <v>24</v>
      </c>
      <c r="W2800" s="136" t="s">
        <v>24</v>
      </c>
      <c r="X2800" s="348"/>
      <c r="Y2800" s="201"/>
      <c r="Z2800" s="202"/>
      <c r="AA2800" s="356" t="s">
        <v>24</v>
      </c>
      <c r="AB2800" s="360" t="s">
        <v>24</v>
      </c>
      <c r="AC2800" s="360"/>
      <c r="AD2800" s="360"/>
      <c r="AE2800" s="360"/>
      <c r="AF2800" s="360"/>
      <c r="AG2800" s="376"/>
      <c r="AH2800" s="952"/>
      <c r="AI2800" s="244" t="str">
        <f t="shared" si="245"/>
        <v>--</v>
      </c>
      <c r="AJ2800" s="1315">
        <f t="shared" si="241"/>
        <v>43592</v>
      </c>
      <c r="AK2800" s="593" t="s">
        <v>24</v>
      </c>
      <c r="AL2800" s="1191" t="s">
        <v>24</v>
      </c>
      <c r="AM2800" s="230"/>
      <c r="AN2800" s="232"/>
      <c r="AO2800" s="232"/>
      <c r="AP2800" s="230"/>
      <c r="AQ2800" s="1231" t="s">
        <v>3094</v>
      </c>
      <c r="AR2800" s="230"/>
      <c r="AS2800" s="230"/>
      <c r="AT2800" s="230"/>
      <c r="AU2800" s="230"/>
      <c r="AV2800" s="885"/>
      <c r="AW2800" s="885"/>
      <c r="AX2800" s="885"/>
      <c r="AY2800" s="885"/>
      <c r="AZ2800" s="177"/>
    </row>
    <row r="2801" spans="1:52" ht="15" customHeight="1">
      <c r="B2801" s="1310">
        <v>2795</v>
      </c>
      <c r="C2801" s="1400" t="s">
        <v>3091</v>
      </c>
      <c r="D2801" s="1555" t="s">
        <v>3084</v>
      </c>
      <c r="E2801" s="531" t="s">
        <v>3085</v>
      </c>
      <c r="F2801" s="780" t="s">
        <v>24</v>
      </c>
      <c r="G2801" s="509" t="s">
        <v>132</v>
      </c>
      <c r="H2801" s="1223" t="s">
        <v>24</v>
      </c>
      <c r="I2801" s="1387">
        <v>34969</v>
      </c>
      <c r="J2801" s="1314">
        <f t="shared" ca="1" si="246"/>
        <v>26</v>
      </c>
      <c r="K2801" s="176" t="s">
        <v>24</v>
      </c>
      <c r="L2801" s="170" t="s">
        <v>24</v>
      </c>
      <c r="M2801" s="173" t="s">
        <v>24</v>
      </c>
      <c r="N2801" s="2084">
        <v>43641</v>
      </c>
      <c r="O2801" s="442" t="s">
        <v>24</v>
      </c>
      <c r="P2801" s="472" t="s">
        <v>24</v>
      </c>
      <c r="Q2801" s="198" t="str">
        <f t="shared" si="247"/>
        <v>-</v>
      </c>
      <c r="R2801" s="181" t="str">
        <f t="shared" ca="1" si="248"/>
        <v>TIDAK MCU</v>
      </c>
      <c r="S2801" s="1319" t="s">
        <v>24</v>
      </c>
      <c r="T2801" s="1311">
        <v>44466</v>
      </c>
      <c r="U2801" s="1329" t="s">
        <v>99</v>
      </c>
      <c r="V2801" s="904" t="s">
        <v>24</v>
      </c>
      <c r="W2801" s="136" t="s">
        <v>24</v>
      </c>
      <c r="X2801" s="348"/>
      <c r="Y2801" s="201"/>
      <c r="Z2801" s="202"/>
      <c r="AA2801" s="356" t="s">
        <v>24</v>
      </c>
      <c r="AB2801" s="360" t="s">
        <v>24</v>
      </c>
      <c r="AC2801" s="360"/>
      <c r="AD2801" s="360"/>
      <c r="AE2801" s="360"/>
      <c r="AF2801" s="360"/>
      <c r="AG2801" s="376"/>
      <c r="AH2801" s="952"/>
      <c r="AI2801" s="244" t="str">
        <f t="shared" si="245"/>
        <v>--</v>
      </c>
      <c r="AJ2801" s="1315">
        <f t="shared" si="241"/>
        <v>43641</v>
      </c>
      <c r="AK2801" s="593" t="s">
        <v>24</v>
      </c>
      <c r="AL2801" s="1191" t="s">
        <v>24</v>
      </c>
      <c r="AM2801" s="230"/>
      <c r="AN2801" s="232"/>
      <c r="AO2801" s="232"/>
      <c r="AP2801" s="230"/>
      <c r="AQ2801" s="1231" t="s">
        <v>3094</v>
      </c>
      <c r="AR2801" s="230"/>
      <c r="AS2801" s="230"/>
      <c r="AT2801" s="230"/>
      <c r="AU2801" s="230"/>
      <c r="AV2801" s="885"/>
      <c r="AW2801" s="885"/>
      <c r="AX2801" s="885"/>
      <c r="AY2801" s="885"/>
      <c r="AZ2801" s="177"/>
    </row>
    <row r="2802" spans="1:52" ht="15" customHeight="1">
      <c r="B2802" s="1310">
        <v>2796</v>
      </c>
      <c r="C2802" s="745" t="s">
        <v>3092</v>
      </c>
      <c r="D2802" s="531" t="s">
        <v>3084</v>
      </c>
      <c r="E2802" s="531" t="s">
        <v>3085</v>
      </c>
      <c r="F2802" s="780" t="s">
        <v>24</v>
      </c>
      <c r="G2802" s="525" t="s">
        <v>13662</v>
      </c>
      <c r="H2802" s="1223" t="s">
        <v>24</v>
      </c>
      <c r="I2802" s="1387">
        <v>34868</v>
      </c>
      <c r="J2802" s="903">
        <f t="shared" ca="1" si="246"/>
        <v>26</v>
      </c>
      <c r="K2802" s="176" t="s">
        <v>24</v>
      </c>
      <c r="L2802" s="170" t="s">
        <v>24</v>
      </c>
      <c r="M2802" s="173" t="s">
        <v>24</v>
      </c>
      <c r="N2802" s="510" t="s">
        <v>24</v>
      </c>
      <c r="O2802" s="442" t="s">
        <v>24</v>
      </c>
      <c r="P2802" s="472" t="s">
        <v>24</v>
      </c>
      <c r="Q2802" s="198" t="str">
        <f t="shared" si="247"/>
        <v>-</v>
      </c>
      <c r="R2802" s="181" t="str">
        <f t="shared" ca="1" si="248"/>
        <v>TIDAK MCU</v>
      </c>
      <c r="S2802" s="1319" t="s">
        <v>24</v>
      </c>
      <c r="T2802" s="1311">
        <v>44365</v>
      </c>
      <c r="U2802" s="1329" t="s">
        <v>99</v>
      </c>
      <c r="V2802" s="395" t="s">
        <v>24</v>
      </c>
      <c r="W2802" s="136" t="s">
        <v>24</v>
      </c>
      <c r="X2802" s="348"/>
      <c r="Y2802" s="201"/>
      <c r="Z2802" s="202"/>
      <c r="AA2802" s="356" t="s">
        <v>24</v>
      </c>
      <c r="AB2802" s="360" t="s">
        <v>24</v>
      </c>
      <c r="AC2802" s="360"/>
      <c r="AD2802" s="360"/>
      <c r="AE2802" s="360"/>
      <c r="AF2802" s="360"/>
      <c r="AG2802" s="376"/>
      <c r="AH2802" s="952"/>
      <c r="AI2802" s="244" t="str">
        <f t="shared" si="245"/>
        <v>--</v>
      </c>
      <c r="AJ2802" s="209" t="str">
        <f t="shared" si="241"/>
        <v>-</v>
      </c>
      <c r="AK2802" s="593" t="s">
        <v>24</v>
      </c>
      <c r="AL2802" s="1191" t="s">
        <v>24</v>
      </c>
      <c r="AM2802" s="230"/>
      <c r="AN2802" s="232"/>
      <c r="AO2802" s="232"/>
      <c r="AP2802" s="230"/>
      <c r="AQ2802" s="243" t="s">
        <v>3094</v>
      </c>
      <c r="AR2802" s="230"/>
      <c r="AS2802" s="230"/>
      <c r="AT2802" s="230"/>
      <c r="AU2802" s="230"/>
      <c r="AV2802" s="177"/>
      <c r="AW2802" s="177"/>
      <c r="AX2802" s="177"/>
      <c r="AY2802" s="177"/>
      <c r="AZ2802" s="177"/>
    </row>
    <row r="2803" spans="1:52" ht="15.75" customHeight="1">
      <c r="B2803" s="1310">
        <v>2797</v>
      </c>
      <c r="C2803" s="1399" t="s">
        <v>2471</v>
      </c>
      <c r="D2803" s="2160" t="s">
        <v>230</v>
      </c>
      <c r="E2803" s="531" t="s">
        <v>222</v>
      </c>
      <c r="F2803" s="1561" t="s">
        <v>2472</v>
      </c>
      <c r="G2803" s="509" t="s">
        <v>139</v>
      </c>
      <c r="H2803" s="2032" t="s">
        <v>11825</v>
      </c>
      <c r="I2803" s="2037">
        <v>34480</v>
      </c>
      <c r="J2803" s="903">
        <f t="shared" ca="1" si="246"/>
        <v>28</v>
      </c>
      <c r="K2803" s="1437" t="s">
        <v>493</v>
      </c>
      <c r="L2803" s="1561" t="s">
        <v>2915</v>
      </c>
      <c r="M2803" s="1395">
        <v>45072</v>
      </c>
      <c r="N2803" s="577">
        <v>43470</v>
      </c>
      <c r="O2803" s="442">
        <v>43821</v>
      </c>
      <c r="P2803" s="472" t="s">
        <v>497</v>
      </c>
      <c r="Q2803" s="198">
        <f t="shared" si="247"/>
        <v>44186</v>
      </c>
      <c r="R2803" s="181" t="str">
        <f t="shared" ca="1" si="248"/>
        <v>EXPIRED</v>
      </c>
      <c r="S2803" s="1319" t="s">
        <v>2983</v>
      </c>
      <c r="T2803" s="1330">
        <v>44342</v>
      </c>
      <c r="U2803" s="443">
        <v>44342</v>
      </c>
      <c r="V2803" s="1330" t="s">
        <v>24</v>
      </c>
      <c r="W2803" s="136" t="s">
        <v>24</v>
      </c>
      <c r="X2803" s="348"/>
      <c r="Y2803" s="201"/>
      <c r="Z2803" s="202"/>
      <c r="AA2803" s="356" t="s">
        <v>3077</v>
      </c>
      <c r="AB2803" s="365" t="s">
        <v>3078</v>
      </c>
      <c r="AC2803" s="360"/>
      <c r="AD2803" s="360"/>
      <c r="AE2803" s="360"/>
      <c r="AF2803" s="360"/>
      <c r="AG2803" s="376"/>
      <c r="AH2803" s="952"/>
      <c r="AI2803" s="244" t="str">
        <f t="shared" si="245"/>
        <v>HINO 285 JD/TISCANIA P410 MATIC</v>
      </c>
      <c r="AJ2803" s="1315">
        <f t="shared" si="241"/>
        <v>43470</v>
      </c>
      <c r="AK2803" s="596">
        <v>43703</v>
      </c>
      <c r="AL2803" s="1984">
        <v>43704</v>
      </c>
      <c r="AM2803" s="230"/>
      <c r="AN2803" s="232"/>
      <c r="AO2803" s="232"/>
      <c r="AP2803" s="230"/>
      <c r="AQ2803" s="1231" t="s">
        <v>3094</v>
      </c>
      <c r="AR2803" s="230"/>
      <c r="AS2803" s="230"/>
      <c r="AT2803" s="230"/>
      <c r="AU2803" s="230"/>
      <c r="AV2803" s="885"/>
      <c r="AW2803" s="885"/>
      <c r="AX2803" s="885"/>
      <c r="AY2803" s="885"/>
      <c r="AZ2803" s="177"/>
    </row>
    <row r="2804" spans="1:52" ht="15" customHeight="1">
      <c r="B2804" s="1310">
        <v>2798</v>
      </c>
      <c r="C2804" s="1400" t="s">
        <v>2473</v>
      </c>
      <c r="D2804" s="1430" t="s">
        <v>2474</v>
      </c>
      <c r="E2804" s="531" t="s">
        <v>222</v>
      </c>
      <c r="F2804" s="360" t="s">
        <v>2475</v>
      </c>
      <c r="G2804" s="509" t="s">
        <v>139</v>
      </c>
      <c r="H2804" s="1633" t="s">
        <v>11826</v>
      </c>
      <c r="I2804" s="1450">
        <v>34804</v>
      </c>
      <c r="J2804" s="1314">
        <f t="shared" ca="1" si="246"/>
        <v>27</v>
      </c>
      <c r="K2804" s="315" t="s">
        <v>24</v>
      </c>
      <c r="L2804" s="325" t="s">
        <v>24</v>
      </c>
      <c r="M2804" s="335" t="s">
        <v>24</v>
      </c>
      <c r="N2804" s="577">
        <v>43468</v>
      </c>
      <c r="O2804" s="442">
        <v>43821</v>
      </c>
      <c r="P2804" s="472" t="s">
        <v>24</v>
      </c>
      <c r="Q2804" s="198">
        <f t="shared" si="247"/>
        <v>44186</v>
      </c>
      <c r="R2804" s="181" t="str">
        <f t="shared" ca="1" si="248"/>
        <v>EXPIRED</v>
      </c>
      <c r="S2804" s="1319" t="s">
        <v>24</v>
      </c>
      <c r="T2804" s="1330">
        <v>44301</v>
      </c>
      <c r="U2804" s="1329" t="s">
        <v>24</v>
      </c>
      <c r="V2804" s="395" t="s">
        <v>24</v>
      </c>
      <c r="W2804" s="136" t="s">
        <v>24</v>
      </c>
      <c r="X2804" s="348"/>
      <c r="Y2804" s="201"/>
      <c r="Z2804" s="202"/>
      <c r="AA2804" s="356" t="s">
        <v>24</v>
      </c>
      <c r="AB2804" s="360"/>
      <c r="AC2804" s="360"/>
      <c r="AD2804" s="360"/>
      <c r="AE2804" s="360"/>
      <c r="AF2804" s="360"/>
      <c r="AG2804" s="376"/>
      <c r="AH2804" s="952"/>
      <c r="AI2804" s="244" t="str">
        <f t="shared" si="245"/>
        <v>-</v>
      </c>
      <c r="AJ2804" s="1315">
        <f t="shared" si="241"/>
        <v>43468</v>
      </c>
      <c r="AK2804" s="593" t="s">
        <v>24</v>
      </c>
      <c r="AL2804" s="1191" t="s">
        <v>24</v>
      </c>
      <c r="AM2804" s="230"/>
      <c r="AN2804" s="232"/>
      <c r="AO2804" s="232"/>
      <c r="AP2804" s="230"/>
      <c r="AQ2804" s="1231" t="s">
        <v>3094</v>
      </c>
      <c r="AR2804" s="230"/>
      <c r="AS2804" s="230"/>
      <c r="AT2804" s="230"/>
      <c r="AU2804" s="230"/>
      <c r="AZ2804" s="177"/>
    </row>
    <row r="2805" spans="1:52" ht="15" customHeight="1">
      <c r="B2805" s="1310">
        <v>2799</v>
      </c>
      <c r="C2805" s="2010" t="s">
        <v>2476</v>
      </c>
      <c r="D2805" s="2019" t="s">
        <v>226</v>
      </c>
      <c r="E2805" s="557" t="s">
        <v>222</v>
      </c>
      <c r="F2805" s="1561" t="s">
        <v>2477</v>
      </c>
      <c r="G2805" s="509" t="s">
        <v>139</v>
      </c>
      <c r="H2805" s="2026" t="s">
        <v>2478</v>
      </c>
      <c r="I2805" s="1461">
        <v>28855</v>
      </c>
      <c r="J2805" s="1314">
        <f t="shared" ca="1" si="246"/>
        <v>43</v>
      </c>
      <c r="K2805" s="905" t="s">
        <v>83</v>
      </c>
      <c r="L2805" s="2062">
        <v>750418331079</v>
      </c>
      <c r="M2805" s="2079">
        <v>45024</v>
      </c>
      <c r="N2805" s="510" t="s">
        <v>24</v>
      </c>
      <c r="O2805" s="442">
        <v>43827</v>
      </c>
      <c r="P2805" s="472" t="s">
        <v>24</v>
      </c>
      <c r="Q2805" s="198">
        <f t="shared" si="247"/>
        <v>44192</v>
      </c>
      <c r="R2805" s="181" t="str">
        <f t="shared" ca="1" si="248"/>
        <v>EXPIRED</v>
      </c>
      <c r="S2805" s="1319" t="s">
        <v>2984</v>
      </c>
      <c r="T2805" s="1330">
        <v>44561</v>
      </c>
      <c r="U2805" s="1329">
        <v>44561</v>
      </c>
      <c r="V2805" s="904" t="s">
        <v>24</v>
      </c>
      <c r="W2805" s="136" t="s">
        <v>24</v>
      </c>
      <c r="X2805" s="348"/>
      <c r="Y2805" s="201"/>
      <c r="Z2805" s="202"/>
      <c r="AA2805" s="356" t="s">
        <v>100</v>
      </c>
      <c r="AB2805" s="360"/>
      <c r="AC2805" s="360"/>
      <c r="AD2805" s="360"/>
      <c r="AE2805" s="360"/>
      <c r="AF2805" s="360"/>
      <c r="AG2805" s="376"/>
      <c r="AH2805" s="952"/>
      <c r="AI2805" s="244" t="str">
        <f t="shared" si="245"/>
        <v>LIGHT VEHICLE</v>
      </c>
      <c r="AJ2805" s="1315" t="str">
        <f t="shared" si="241"/>
        <v>-</v>
      </c>
      <c r="AK2805" s="593" t="s">
        <v>24</v>
      </c>
      <c r="AL2805" s="1191" t="s">
        <v>24</v>
      </c>
      <c r="AM2805" s="230"/>
      <c r="AN2805" s="232"/>
      <c r="AO2805" s="232"/>
      <c r="AP2805" s="230"/>
      <c r="AQ2805" s="243" t="s">
        <v>3094</v>
      </c>
      <c r="AR2805" s="230"/>
      <c r="AS2805" s="230"/>
      <c r="AT2805" s="230"/>
      <c r="AU2805" s="230"/>
      <c r="AV2805" s="885"/>
      <c r="AW2805" s="885"/>
      <c r="AX2805" s="885"/>
      <c r="AY2805" s="885"/>
      <c r="AZ2805" s="177"/>
    </row>
    <row r="2806" spans="1:52" ht="15" customHeight="1">
      <c r="B2806" s="1310">
        <v>2800</v>
      </c>
      <c r="C2806" s="779" t="s">
        <v>2479</v>
      </c>
      <c r="D2806" s="2019" t="s">
        <v>234</v>
      </c>
      <c r="E2806" s="557" t="s">
        <v>222</v>
      </c>
      <c r="F2806" s="1550" t="s">
        <v>2480</v>
      </c>
      <c r="G2806" s="509" t="s">
        <v>139</v>
      </c>
      <c r="H2806" s="2026" t="s">
        <v>2481</v>
      </c>
      <c r="I2806" s="2037">
        <v>29312</v>
      </c>
      <c r="J2806" s="1314">
        <f t="shared" ca="1" si="246"/>
        <v>42</v>
      </c>
      <c r="K2806" s="138" t="s">
        <v>493</v>
      </c>
      <c r="L2806" s="143" t="s">
        <v>24</v>
      </c>
      <c r="M2806" s="134">
        <v>45017</v>
      </c>
      <c r="N2806" s="510">
        <v>43103</v>
      </c>
      <c r="O2806" s="442">
        <v>43913</v>
      </c>
      <c r="P2806" s="472" t="s">
        <v>498</v>
      </c>
      <c r="Q2806" s="198">
        <f t="shared" si="247"/>
        <v>44278</v>
      </c>
      <c r="R2806" s="181" t="str">
        <f t="shared" ca="1" si="248"/>
        <v>BERLAKU</v>
      </c>
      <c r="S2806" s="1319" t="s">
        <v>2985</v>
      </c>
      <c r="T2806" s="1330">
        <v>44287</v>
      </c>
      <c r="U2806" s="1330">
        <v>44287</v>
      </c>
      <c r="V2806" s="1330" t="s">
        <v>24</v>
      </c>
      <c r="W2806" s="1311" t="s">
        <v>24</v>
      </c>
      <c r="X2806" s="348"/>
      <c r="Y2806" s="201"/>
      <c r="Z2806" s="202"/>
      <c r="AA2806" s="358" t="s">
        <v>100</v>
      </c>
      <c r="AB2806" s="360" t="s">
        <v>24</v>
      </c>
      <c r="AC2806" s="360"/>
      <c r="AD2806" s="360"/>
      <c r="AE2806" s="360"/>
      <c r="AF2806" s="360"/>
      <c r="AG2806" s="376"/>
      <c r="AH2806" s="952"/>
      <c r="AI2806" s="244" t="str">
        <f t="shared" si="245"/>
        <v>LIGHT VEHICLE-</v>
      </c>
      <c r="AJ2806" s="1307">
        <f t="shared" si="241"/>
        <v>43103</v>
      </c>
      <c r="AK2806" s="596">
        <v>43771</v>
      </c>
      <c r="AL2806" s="1984">
        <v>43771</v>
      </c>
      <c r="AM2806" s="230"/>
      <c r="AN2806" s="232"/>
      <c r="AO2806" s="232"/>
      <c r="AP2806" s="230"/>
      <c r="AQ2806" s="1231" t="s">
        <v>3094</v>
      </c>
      <c r="AR2806" s="230"/>
      <c r="AS2806" s="230"/>
      <c r="AT2806" s="230"/>
      <c r="AU2806" s="230"/>
      <c r="AV2806" s="885"/>
      <c r="AW2806" s="885"/>
      <c r="AX2806" s="885"/>
      <c r="AY2806" s="885"/>
      <c r="AZ2806" s="177"/>
    </row>
    <row r="2807" spans="1:52" ht="15" customHeight="1">
      <c r="B2807" s="1310">
        <v>2801</v>
      </c>
      <c r="C2807" s="548" t="s">
        <v>2482</v>
      </c>
      <c r="D2807" s="2019" t="s">
        <v>234</v>
      </c>
      <c r="E2807" s="531" t="s">
        <v>222</v>
      </c>
      <c r="F2807" s="1561" t="s">
        <v>2483</v>
      </c>
      <c r="G2807" s="509" t="s">
        <v>139</v>
      </c>
      <c r="H2807" s="1630" t="s">
        <v>2484</v>
      </c>
      <c r="I2807" s="1723">
        <v>26540</v>
      </c>
      <c r="J2807" s="1314">
        <f t="shared" ca="1" si="246"/>
        <v>50</v>
      </c>
      <c r="K2807" s="176" t="s">
        <v>24</v>
      </c>
      <c r="L2807" s="170" t="s">
        <v>24</v>
      </c>
      <c r="M2807" s="173" t="s">
        <v>24</v>
      </c>
      <c r="N2807" s="577">
        <v>43468</v>
      </c>
      <c r="O2807" s="1330"/>
      <c r="P2807" s="472" t="s">
        <v>24</v>
      </c>
      <c r="Q2807" s="198" t="str">
        <f t="shared" si="247"/>
        <v>-</v>
      </c>
      <c r="R2807" s="181" t="str">
        <f t="shared" ca="1" si="248"/>
        <v>TIDAK MCU</v>
      </c>
      <c r="S2807" s="1319" t="s">
        <v>24</v>
      </c>
      <c r="T2807" s="1330">
        <v>44437</v>
      </c>
      <c r="U2807" s="1329" t="s">
        <v>24</v>
      </c>
      <c r="V2807" s="1330" t="s">
        <v>24</v>
      </c>
      <c r="W2807" s="1311" t="s">
        <v>24</v>
      </c>
      <c r="X2807" s="348"/>
      <c r="Y2807" s="201"/>
      <c r="Z2807" s="202"/>
      <c r="AA2807" s="357" t="s">
        <v>3077</v>
      </c>
      <c r="AB2807" s="360" t="s">
        <v>24</v>
      </c>
      <c r="AC2807" s="360"/>
      <c r="AD2807" s="360"/>
      <c r="AE2807" s="360"/>
      <c r="AF2807" s="360"/>
      <c r="AG2807" s="376"/>
      <c r="AH2807" s="952"/>
      <c r="AI2807" s="244" t="str">
        <f t="shared" si="245"/>
        <v>HINO 285 JD/TI-</v>
      </c>
      <c r="AJ2807" s="1315">
        <f t="shared" si="241"/>
        <v>43468</v>
      </c>
      <c r="AK2807" s="472">
        <v>43535</v>
      </c>
      <c r="AL2807" s="1185">
        <v>43536</v>
      </c>
      <c r="AM2807" s="230"/>
      <c r="AN2807" s="232"/>
      <c r="AO2807" s="232"/>
      <c r="AP2807" s="230"/>
      <c r="AQ2807" s="1231" t="s">
        <v>3094</v>
      </c>
      <c r="AR2807" s="230"/>
      <c r="AS2807" s="230"/>
      <c r="AT2807" s="230"/>
      <c r="AU2807" s="230"/>
      <c r="AV2807" s="885"/>
      <c r="AW2807" s="885"/>
      <c r="AX2807" s="885"/>
      <c r="AY2807" s="885"/>
      <c r="AZ2807" s="885"/>
    </row>
    <row r="2808" spans="1:52" ht="15" customHeight="1">
      <c r="B2808" s="1310">
        <v>2802</v>
      </c>
      <c r="C2808" s="745" t="s">
        <v>2485</v>
      </c>
      <c r="D2808" s="2019" t="s">
        <v>2486</v>
      </c>
      <c r="E2808" s="531" t="s">
        <v>222</v>
      </c>
      <c r="F2808" s="1561" t="s">
        <v>2487</v>
      </c>
      <c r="G2808" s="509" t="s">
        <v>139</v>
      </c>
      <c r="H2808" s="1630" t="s">
        <v>2488</v>
      </c>
      <c r="I2808" s="1704">
        <v>30646</v>
      </c>
      <c r="J2808" s="1314">
        <f t="shared" ca="1" si="246"/>
        <v>38</v>
      </c>
      <c r="K2808" s="138" t="s">
        <v>493</v>
      </c>
      <c r="L2808" s="142">
        <v>831119310425</v>
      </c>
      <c r="M2808" s="141">
        <v>45256</v>
      </c>
      <c r="N2808" s="577">
        <v>43379</v>
      </c>
      <c r="O2808" s="1311" t="s">
        <v>24</v>
      </c>
      <c r="P2808" s="472" t="s">
        <v>24</v>
      </c>
      <c r="Q2808" s="198" t="str">
        <f t="shared" si="247"/>
        <v>-</v>
      </c>
      <c r="R2808" s="181" t="str">
        <f t="shared" ca="1" si="248"/>
        <v>TIDAK MCU</v>
      </c>
      <c r="S2808" s="1319" t="s">
        <v>2986</v>
      </c>
      <c r="T2808" s="1330">
        <v>44526</v>
      </c>
      <c r="U2808" s="1329">
        <v>44526</v>
      </c>
      <c r="V2808" s="1330" t="s">
        <v>24</v>
      </c>
      <c r="W2808" s="1311" t="s">
        <v>24</v>
      </c>
      <c r="X2808" s="348"/>
      <c r="Y2808" s="201"/>
      <c r="Z2808" s="202"/>
      <c r="AA2808" s="356" t="s">
        <v>100</v>
      </c>
      <c r="AB2808" s="361"/>
      <c r="AC2808" s="360"/>
      <c r="AD2808" s="360"/>
      <c r="AE2808" s="360"/>
      <c r="AF2808" s="360"/>
      <c r="AG2808" s="376"/>
      <c r="AH2808" s="952"/>
      <c r="AI2808" s="244" t="str">
        <f t="shared" si="245"/>
        <v>LIGHT VEHICLE</v>
      </c>
      <c r="AJ2808" s="1307">
        <f t="shared" si="241"/>
        <v>43379</v>
      </c>
      <c r="AK2808" s="1330">
        <v>44137</v>
      </c>
      <c r="AL2808" s="670">
        <v>44137</v>
      </c>
      <c r="AM2808" s="230"/>
      <c r="AN2808" s="232"/>
      <c r="AO2808" s="232"/>
      <c r="AP2808" s="230"/>
      <c r="AQ2808" s="1231" t="s">
        <v>3094</v>
      </c>
      <c r="AR2808" s="230"/>
      <c r="AS2808" s="230"/>
      <c r="AT2808" s="230"/>
      <c r="AU2808" s="230"/>
      <c r="AV2808" s="885"/>
      <c r="AW2808" s="885"/>
      <c r="AX2808" s="885"/>
      <c r="AY2808" s="885"/>
      <c r="AZ2808" s="177"/>
    </row>
    <row r="2809" spans="1:52" ht="15" customHeight="1">
      <c r="B2809" s="1310">
        <v>2803</v>
      </c>
      <c r="C2809" s="548" t="s">
        <v>2489</v>
      </c>
      <c r="D2809" s="1550" t="s">
        <v>226</v>
      </c>
      <c r="E2809" s="557" t="s">
        <v>222</v>
      </c>
      <c r="F2809" s="1561" t="s">
        <v>2490</v>
      </c>
      <c r="G2809" s="509" t="s">
        <v>139</v>
      </c>
      <c r="H2809" s="1630" t="s">
        <v>2491</v>
      </c>
      <c r="I2809" s="1704">
        <v>35231</v>
      </c>
      <c r="J2809" s="903">
        <f t="shared" ca="1" si="246"/>
        <v>25</v>
      </c>
      <c r="K2809" s="176" t="s">
        <v>24</v>
      </c>
      <c r="L2809" s="170" t="s">
        <v>24</v>
      </c>
      <c r="M2809" s="173" t="s">
        <v>24</v>
      </c>
      <c r="N2809" s="510">
        <v>43470</v>
      </c>
      <c r="O2809" s="442">
        <v>43821</v>
      </c>
      <c r="P2809" s="744" t="s">
        <v>83</v>
      </c>
      <c r="Q2809" s="198">
        <f t="shared" si="247"/>
        <v>44186</v>
      </c>
      <c r="R2809" s="181" t="str">
        <f t="shared" ca="1" si="248"/>
        <v>EXPIRED</v>
      </c>
      <c r="S2809" s="360" t="s">
        <v>24</v>
      </c>
      <c r="T2809" s="442">
        <v>44362</v>
      </c>
      <c r="U2809" s="1329" t="s">
        <v>24</v>
      </c>
      <c r="V2809" s="904" t="s">
        <v>24</v>
      </c>
      <c r="W2809" s="136" t="s">
        <v>24</v>
      </c>
      <c r="X2809" s="348"/>
      <c r="Y2809" s="201"/>
      <c r="Z2809" s="202"/>
      <c r="AA2809" s="357" t="s">
        <v>100</v>
      </c>
      <c r="AB2809" s="360"/>
      <c r="AC2809" s="360"/>
      <c r="AD2809" s="360"/>
      <c r="AE2809" s="360"/>
      <c r="AF2809" s="360"/>
      <c r="AG2809" s="376"/>
      <c r="AH2809" s="952"/>
      <c r="AI2809" s="244" t="str">
        <f t="shared" si="245"/>
        <v>LIGHT VEHICLE</v>
      </c>
      <c r="AJ2809" s="1307">
        <f t="shared" si="241"/>
        <v>43470</v>
      </c>
      <c r="AK2809" s="592" t="s">
        <v>24</v>
      </c>
      <c r="AL2809" s="679">
        <v>43478</v>
      </c>
      <c r="AM2809" s="230"/>
      <c r="AN2809" s="232"/>
      <c r="AO2809" s="232"/>
      <c r="AP2809" s="230"/>
      <c r="AQ2809" s="1231" t="s">
        <v>3094</v>
      </c>
      <c r="AR2809" s="230"/>
      <c r="AS2809" s="230"/>
      <c r="AT2809" s="230"/>
      <c r="AU2809" s="230"/>
      <c r="AV2809" s="177"/>
      <c r="AW2809" s="177"/>
      <c r="AX2809" s="177"/>
      <c r="AY2809" s="177"/>
      <c r="AZ2809" s="177"/>
    </row>
    <row r="2810" spans="1:52" ht="15" customHeight="1">
      <c r="B2810" s="1310">
        <v>2804</v>
      </c>
      <c r="C2810" s="783" t="s">
        <v>2492</v>
      </c>
      <c r="D2810" s="905" t="s">
        <v>230</v>
      </c>
      <c r="E2810" s="557" t="s">
        <v>222</v>
      </c>
      <c r="F2810" s="1550" t="s">
        <v>2493</v>
      </c>
      <c r="G2810" s="509" t="s">
        <v>139</v>
      </c>
      <c r="H2810" s="1628" t="s">
        <v>2494</v>
      </c>
      <c r="I2810" s="594">
        <v>27492</v>
      </c>
      <c r="J2810" s="903">
        <f t="shared" ca="1" si="246"/>
        <v>47</v>
      </c>
      <c r="K2810" s="138" t="s">
        <v>493</v>
      </c>
      <c r="L2810" s="782" t="s">
        <v>2916</v>
      </c>
      <c r="M2810" s="134">
        <v>45755</v>
      </c>
      <c r="N2810" s="532">
        <v>41585</v>
      </c>
      <c r="O2810" s="442" t="s">
        <v>24</v>
      </c>
      <c r="P2810" s="744" t="s">
        <v>24</v>
      </c>
      <c r="Q2810" s="198" t="str">
        <f t="shared" si="247"/>
        <v>-</v>
      </c>
      <c r="R2810" s="181" t="str">
        <f t="shared" ca="1" si="248"/>
        <v>TIDAK MCU</v>
      </c>
      <c r="S2810" s="360" t="s">
        <v>2987</v>
      </c>
      <c r="T2810" s="1330">
        <v>44294</v>
      </c>
      <c r="U2810" s="1330">
        <v>44294</v>
      </c>
      <c r="V2810" s="1330" t="s">
        <v>24</v>
      </c>
      <c r="W2810" s="136" t="s">
        <v>24</v>
      </c>
      <c r="X2810" s="348"/>
      <c r="Y2810" s="201"/>
      <c r="Z2810" s="202"/>
      <c r="AA2810" s="357" t="s">
        <v>3077</v>
      </c>
      <c r="AB2810" s="365" t="s">
        <v>3078</v>
      </c>
      <c r="AC2810" s="360" t="s">
        <v>24</v>
      </c>
      <c r="AD2810" s="360"/>
      <c r="AE2810" s="360"/>
      <c r="AF2810" s="360"/>
      <c r="AG2810" s="376"/>
      <c r="AH2810" s="952"/>
      <c r="AI2810" s="244" t="str">
        <f t="shared" si="245"/>
        <v>HINO 285 JD/TISCANIA P410 MATIC-</v>
      </c>
      <c r="AJ2810" s="1315">
        <f t="shared" si="241"/>
        <v>41585</v>
      </c>
      <c r="AK2810" s="592">
        <v>43654</v>
      </c>
      <c r="AL2810" s="679">
        <v>43655</v>
      </c>
      <c r="AM2810" s="230"/>
      <c r="AN2810" s="232"/>
      <c r="AO2810" s="232"/>
      <c r="AP2810" s="230"/>
      <c r="AQ2810" s="1231" t="s">
        <v>3094</v>
      </c>
      <c r="AR2810" s="230"/>
      <c r="AS2810" s="230"/>
      <c r="AT2810" s="230"/>
      <c r="AU2810" s="230"/>
      <c r="AV2810" s="885"/>
      <c r="AW2810" s="885"/>
      <c r="AX2810" s="885"/>
      <c r="AY2810" s="885"/>
      <c r="AZ2810" s="177"/>
    </row>
    <row r="2811" spans="1:52" ht="15" customHeight="1">
      <c r="B2811" s="1310">
        <v>2805</v>
      </c>
      <c r="C2811" s="548" t="s">
        <v>2495</v>
      </c>
      <c r="D2811" s="1550" t="s">
        <v>1503</v>
      </c>
      <c r="E2811" s="531" t="s">
        <v>222</v>
      </c>
      <c r="F2811" s="1561" t="s">
        <v>2496</v>
      </c>
      <c r="G2811" s="509" t="s">
        <v>139</v>
      </c>
      <c r="H2811" s="1630" t="s">
        <v>2497</v>
      </c>
      <c r="I2811" s="1704">
        <v>28556</v>
      </c>
      <c r="J2811" s="903">
        <f t="shared" ca="1" si="246"/>
        <v>44</v>
      </c>
      <c r="K2811" s="138" t="s">
        <v>496</v>
      </c>
      <c r="L2811" s="140" t="s">
        <v>2917</v>
      </c>
      <c r="M2811" s="134">
        <v>44627</v>
      </c>
      <c r="N2811" s="577">
        <v>42502</v>
      </c>
      <c r="O2811" s="442">
        <v>43453</v>
      </c>
      <c r="P2811" s="744" t="s">
        <v>83</v>
      </c>
      <c r="Q2811" s="198">
        <f t="shared" si="247"/>
        <v>43818</v>
      </c>
      <c r="R2811" s="181" t="str">
        <f t="shared" ca="1" si="248"/>
        <v>EXPIRED</v>
      </c>
      <c r="S2811" s="360" t="s">
        <v>2988</v>
      </c>
      <c r="T2811" s="1330">
        <v>44627</v>
      </c>
      <c r="U2811" s="1330">
        <v>44627</v>
      </c>
      <c r="V2811" s="904" t="s">
        <v>24</v>
      </c>
      <c r="W2811" s="136" t="s">
        <v>24</v>
      </c>
      <c r="X2811" s="348"/>
      <c r="Y2811" s="201"/>
      <c r="Z2811" s="202"/>
      <c r="AA2811" s="356" t="s">
        <v>100</v>
      </c>
      <c r="AB2811" s="360" t="s">
        <v>24</v>
      </c>
      <c r="AC2811" s="360" t="s">
        <v>24</v>
      </c>
      <c r="AD2811" s="360"/>
      <c r="AE2811" s="360"/>
      <c r="AF2811" s="360"/>
      <c r="AG2811" s="376"/>
      <c r="AH2811" s="952"/>
      <c r="AI2811" s="244" t="str">
        <f t="shared" si="245"/>
        <v>LIGHT VEHICLE--</v>
      </c>
      <c r="AJ2811" s="1307">
        <f t="shared" si="241"/>
        <v>42502</v>
      </c>
      <c r="AK2811" s="217" t="s">
        <v>24</v>
      </c>
      <c r="AL2811" s="614" t="s">
        <v>24</v>
      </c>
      <c r="AM2811" s="230"/>
      <c r="AN2811" s="232"/>
      <c r="AO2811" s="232"/>
      <c r="AP2811" s="230"/>
      <c r="AQ2811" s="1231" t="s">
        <v>3094</v>
      </c>
      <c r="AR2811" s="230"/>
      <c r="AS2811" s="230"/>
      <c r="AT2811" s="230"/>
      <c r="AU2811" s="230"/>
      <c r="AV2811" s="177"/>
      <c r="AW2811" s="177"/>
      <c r="AX2811" s="177"/>
      <c r="AY2811" s="177"/>
      <c r="AZ2811" s="177"/>
    </row>
    <row r="2812" spans="1:52" s="2186" customFormat="1" ht="15" customHeight="1">
      <c r="A2812" s="1299"/>
      <c r="B2812" s="1310">
        <v>2806</v>
      </c>
      <c r="C2812" s="1502" t="s">
        <v>962</v>
      </c>
      <c r="D2812" s="1570" t="s">
        <v>230</v>
      </c>
      <c r="E2812" s="1570" t="s">
        <v>222</v>
      </c>
      <c r="F2812" s="1624" t="s">
        <v>24</v>
      </c>
      <c r="G2812" s="912" t="s">
        <v>150</v>
      </c>
      <c r="H2812" s="1674" t="s">
        <v>1101</v>
      </c>
      <c r="I2812" s="1753">
        <v>28508</v>
      </c>
      <c r="J2812" s="445">
        <f t="shared" ca="1" si="246"/>
        <v>44</v>
      </c>
      <c r="K2812" s="916" t="s">
        <v>493</v>
      </c>
      <c r="L2812" s="918">
        <v>1723161100565</v>
      </c>
      <c r="M2812" s="919">
        <v>44214</v>
      </c>
      <c r="N2812" s="2252">
        <v>42688</v>
      </c>
      <c r="O2812" s="1753" t="s">
        <v>24</v>
      </c>
      <c r="P2812" s="1911" t="s">
        <v>24</v>
      </c>
      <c r="Q2812" s="920" t="str">
        <f t="shared" si="247"/>
        <v>-</v>
      </c>
      <c r="R2812" s="919" t="str">
        <f t="shared" ca="1" si="248"/>
        <v>TIDAK MCU</v>
      </c>
      <c r="S2812" s="1563" t="s">
        <v>1046</v>
      </c>
      <c r="T2812" s="446">
        <v>43848</v>
      </c>
      <c r="U2812" s="446">
        <v>43848</v>
      </c>
      <c r="V2812" s="446" t="s">
        <v>24</v>
      </c>
      <c r="W2812" s="446" t="s">
        <v>24</v>
      </c>
      <c r="X2812" s="921"/>
      <c r="Y2812" s="922"/>
      <c r="Z2812" s="923"/>
      <c r="AA2812" s="998" t="s">
        <v>1086</v>
      </c>
      <c r="AB2812" s="1563" t="s">
        <v>1089</v>
      </c>
      <c r="AC2812" s="1563"/>
      <c r="AD2812" s="1563"/>
      <c r="AE2812" s="1563"/>
      <c r="AF2812" s="1563"/>
      <c r="AG2812" s="2253"/>
      <c r="AH2812" s="1956"/>
      <c r="AI2812" s="244" t="str">
        <f t="shared" si="245"/>
        <v>HINO 260 JD/TIVOLVO FMX 440</v>
      </c>
      <c r="AJ2812" s="878">
        <f t="shared" si="241"/>
        <v>42688</v>
      </c>
      <c r="AK2812" s="1727" t="s">
        <v>24</v>
      </c>
      <c r="AL2812" s="1727" t="s">
        <v>24</v>
      </c>
      <c r="AM2812" s="877"/>
      <c r="AN2812" s="877"/>
      <c r="AO2812" s="877"/>
      <c r="AP2812" s="877"/>
      <c r="AQ2812" s="916" t="s">
        <v>6564</v>
      </c>
      <c r="AR2812" s="877"/>
      <c r="AS2812" s="877"/>
      <c r="AT2812" s="877"/>
      <c r="AU2812" s="877"/>
      <c r="AV2812" s="1308"/>
      <c r="AW2812" s="1308"/>
      <c r="AX2812" s="1308"/>
      <c r="AY2812" s="1308"/>
      <c r="AZ2812" s="458"/>
    </row>
    <row r="2813" spans="1:52" ht="15" customHeight="1">
      <c r="B2813" s="1310">
        <v>2807</v>
      </c>
      <c r="C2813" s="548" t="s">
        <v>2501</v>
      </c>
      <c r="D2813" s="1550" t="s">
        <v>226</v>
      </c>
      <c r="E2813" s="531" t="s">
        <v>222</v>
      </c>
      <c r="F2813" s="1561" t="s">
        <v>2502</v>
      </c>
      <c r="G2813" s="509" t="s">
        <v>139</v>
      </c>
      <c r="H2813" s="936" t="s">
        <v>2503</v>
      </c>
      <c r="I2813" s="1704">
        <v>22983</v>
      </c>
      <c r="J2813" s="903">
        <f t="shared" ca="1" si="246"/>
        <v>60</v>
      </c>
      <c r="K2813" s="176" t="s">
        <v>24</v>
      </c>
      <c r="L2813" s="170" t="s">
        <v>24</v>
      </c>
      <c r="M2813" s="173" t="s">
        <v>24</v>
      </c>
      <c r="N2813" s="579" t="s">
        <v>24</v>
      </c>
      <c r="O2813" s="442">
        <v>43814</v>
      </c>
      <c r="P2813" s="361" t="s">
        <v>498</v>
      </c>
      <c r="Q2813" s="198">
        <f t="shared" si="247"/>
        <v>44179</v>
      </c>
      <c r="R2813" s="181" t="str">
        <f t="shared" ca="1" si="248"/>
        <v>EXPIRED</v>
      </c>
      <c r="S2813" s="360" t="s">
        <v>24</v>
      </c>
      <c r="T2813" s="1330">
        <v>44533</v>
      </c>
      <c r="U2813" s="1329" t="s">
        <v>99</v>
      </c>
      <c r="V2813" s="904" t="s">
        <v>24</v>
      </c>
      <c r="W2813" s="136" t="s">
        <v>24</v>
      </c>
      <c r="X2813" s="348"/>
      <c r="Y2813" s="201"/>
      <c r="Z2813" s="202"/>
      <c r="AA2813" s="357" t="s">
        <v>100</v>
      </c>
      <c r="AB2813" s="360"/>
      <c r="AC2813" s="360"/>
      <c r="AD2813" s="360"/>
      <c r="AE2813" s="360"/>
      <c r="AF2813" s="360"/>
      <c r="AG2813" s="376"/>
      <c r="AH2813" s="952"/>
      <c r="AI2813" s="244" t="str">
        <f t="shared" si="245"/>
        <v>LIGHT VEHICLE</v>
      </c>
      <c r="AJ2813" s="209" t="str">
        <f t="shared" si="241"/>
        <v>-</v>
      </c>
      <c r="AK2813" s="217" t="s">
        <v>24</v>
      </c>
      <c r="AL2813" s="614" t="s">
        <v>24</v>
      </c>
      <c r="AM2813" s="230"/>
      <c r="AN2813" s="232"/>
      <c r="AO2813" s="232"/>
      <c r="AP2813" s="230"/>
      <c r="AQ2813" s="1231" t="s">
        <v>3094</v>
      </c>
      <c r="AR2813" s="230"/>
      <c r="AS2813" s="230"/>
      <c r="AT2813" s="230"/>
      <c r="AU2813" s="230"/>
      <c r="AV2813" s="177"/>
      <c r="AW2813" s="177"/>
      <c r="AX2813" s="177"/>
      <c r="AY2813" s="177"/>
      <c r="AZ2813" s="177"/>
    </row>
    <row r="2814" spans="1:52" ht="15" customHeight="1">
      <c r="B2814" s="1310">
        <v>2808</v>
      </c>
      <c r="C2814" s="1499" t="s">
        <v>2504</v>
      </c>
      <c r="D2814" s="1550" t="s">
        <v>226</v>
      </c>
      <c r="E2814" s="557" t="s">
        <v>222</v>
      </c>
      <c r="F2814" s="1599" t="s">
        <v>2505</v>
      </c>
      <c r="G2814" s="509" t="s">
        <v>139</v>
      </c>
      <c r="H2814" s="936" t="s">
        <v>2506</v>
      </c>
      <c r="I2814" s="594">
        <v>35175</v>
      </c>
      <c r="J2814" s="903">
        <f t="shared" ca="1" si="246"/>
        <v>26</v>
      </c>
      <c r="K2814" s="138" t="s">
        <v>83</v>
      </c>
      <c r="L2814" s="143">
        <v>970816280256</v>
      </c>
      <c r="M2814" s="134">
        <v>44797</v>
      </c>
      <c r="N2814" s="532">
        <v>43481</v>
      </c>
      <c r="O2814" s="442">
        <v>43828</v>
      </c>
      <c r="P2814" s="744" t="s">
        <v>498</v>
      </c>
      <c r="Q2814" s="198">
        <f t="shared" si="247"/>
        <v>44193</v>
      </c>
      <c r="R2814" s="181" t="str">
        <f t="shared" ca="1" si="248"/>
        <v>EXPIRED</v>
      </c>
      <c r="S2814" s="360" t="s">
        <v>2989</v>
      </c>
      <c r="T2814" s="1330">
        <v>44306</v>
      </c>
      <c r="U2814" s="1330">
        <v>44306</v>
      </c>
      <c r="V2814" s="904" t="s">
        <v>24</v>
      </c>
      <c r="W2814" s="136" t="s">
        <v>24</v>
      </c>
      <c r="X2814" s="348"/>
      <c r="Y2814" s="201"/>
      <c r="Z2814" s="202"/>
      <c r="AA2814" s="356" t="s">
        <v>100</v>
      </c>
      <c r="AB2814" s="360"/>
      <c r="AC2814" s="360"/>
      <c r="AD2814" s="360"/>
      <c r="AE2814" s="360"/>
      <c r="AF2814" s="360"/>
      <c r="AG2814" s="376"/>
      <c r="AH2814" s="952"/>
      <c r="AI2814" s="244" t="str">
        <f t="shared" si="245"/>
        <v>LIGHT VEHICLE</v>
      </c>
      <c r="AJ2814" s="209">
        <f t="shared" si="241"/>
        <v>43481</v>
      </c>
      <c r="AK2814" s="592">
        <v>43677</v>
      </c>
      <c r="AL2814" s="679">
        <v>43678</v>
      </c>
      <c r="AM2814" s="230"/>
      <c r="AN2814" s="232"/>
      <c r="AO2814" s="232"/>
      <c r="AP2814" s="230"/>
      <c r="AQ2814" s="1231" t="s">
        <v>3094</v>
      </c>
      <c r="AR2814" s="230"/>
      <c r="AS2814" s="230"/>
      <c r="AT2814" s="230"/>
      <c r="AU2814" s="230"/>
      <c r="AV2814" s="885"/>
      <c r="AW2814" s="885"/>
      <c r="AX2814" s="885"/>
      <c r="AY2814" s="885"/>
      <c r="AZ2814" s="177"/>
    </row>
    <row r="2815" spans="1:52" ht="15" customHeight="1">
      <c r="B2815" s="1310">
        <v>2809</v>
      </c>
      <c r="C2815" s="548" t="s">
        <v>2507</v>
      </c>
      <c r="D2815" s="1550" t="s">
        <v>234</v>
      </c>
      <c r="E2815" s="531" t="s">
        <v>222</v>
      </c>
      <c r="F2815" s="1561" t="s">
        <v>2508</v>
      </c>
      <c r="G2815" s="509" t="s">
        <v>139</v>
      </c>
      <c r="H2815" s="936" t="s">
        <v>2509</v>
      </c>
      <c r="I2815" s="1704">
        <v>27268</v>
      </c>
      <c r="J2815" s="903">
        <f t="shared" ca="1" si="246"/>
        <v>48</v>
      </c>
      <c r="K2815" s="138" t="s">
        <v>494</v>
      </c>
      <c r="L2815" s="142" t="s">
        <v>24</v>
      </c>
      <c r="M2815" s="134">
        <v>45058</v>
      </c>
      <c r="N2815" s="532">
        <v>42377</v>
      </c>
      <c r="O2815" s="442">
        <v>43821</v>
      </c>
      <c r="P2815" s="744" t="s">
        <v>498</v>
      </c>
      <c r="Q2815" s="198">
        <f t="shared" si="247"/>
        <v>44186</v>
      </c>
      <c r="R2815" s="181" t="str">
        <f t="shared" ca="1" si="248"/>
        <v>EXPIRED</v>
      </c>
      <c r="S2815" s="360" t="s">
        <v>2990</v>
      </c>
      <c r="T2815" s="1330">
        <v>44435</v>
      </c>
      <c r="U2815" s="1330">
        <v>44435</v>
      </c>
      <c r="V2815" s="904" t="s">
        <v>24</v>
      </c>
      <c r="W2815" s="136" t="s">
        <v>24</v>
      </c>
      <c r="X2815" s="348"/>
      <c r="Y2815" s="201"/>
      <c r="Z2815" s="202"/>
      <c r="AA2815" s="357" t="s">
        <v>100</v>
      </c>
      <c r="AB2815" s="365" t="s">
        <v>3079</v>
      </c>
      <c r="AC2815" s="365" t="s">
        <v>3077</v>
      </c>
      <c r="AD2815" s="365" t="s">
        <v>3078</v>
      </c>
      <c r="AE2815" s="360"/>
      <c r="AF2815" s="360"/>
      <c r="AG2815" s="376"/>
      <c r="AH2815" s="952"/>
      <c r="AI2815" s="244" t="str">
        <f t="shared" si="245"/>
        <v>LIGHT VEHICLEFUELTRUCK HINO 285 JD/TISCANIA P410 MATIC</v>
      </c>
      <c r="AJ2815" s="1307">
        <v>43867</v>
      </c>
      <c r="AK2815" s="592">
        <v>44082</v>
      </c>
      <c r="AL2815" s="679">
        <v>43706</v>
      </c>
      <c r="AM2815" s="230"/>
      <c r="AN2815" s="232"/>
      <c r="AO2815" s="232"/>
      <c r="AP2815" s="230" t="s">
        <v>3095</v>
      </c>
      <c r="AQ2815" s="1231" t="s">
        <v>3094</v>
      </c>
      <c r="AR2815" s="230"/>
      <c r="AS2815" s="230"/>
      <c r="AT2815" s="230"/>
      <c r="AU2815" s="230"/>
      <c r="AV2815" s="885"/>
      <c r="AW2815" s="885"/>
      <c r="AX2815" s="885"/>
      <c r="AY2815" s="885"/>
      <c r="AZ2815" s="177"/>
    </row>
    <row r="2816" spans="1:52" ht="15" customHeight="1">
      <c r="B2816" s="1310">
        <v>2810</v>
      </c>
      <c r="C2816" s="548" t="s">
        <v>2510</v>
      </c>
      <c r="D2816" s="1550" t="s">
        <v>337</v>
      </c>
      <c r="E2816" s="531" t="s">
        <v>222</v>
      </c>
      <c r="F2816" s="1599" t="s">
        <v>2511</v>
      </c>
      <c r="G2816" s="509" t="s">
        <v>139</v>
      </c>
      <c r="H2816" s="612" t="s">
        <v>2512</v>
      </c>
      <c r="I2816" s="1704">
        <v>22831</v>
      </c>
      <c r="J2816" s="903">
        <f t="shared" ca="1" si="246"/>
        <v>60</v>
      </c>
      <c r="K2816" s="176" t="s">
        <v>24</v>
      </c>
      <c r="L2816" s="170" t="s">
        <v>24</v>
      </c>
      <c r="M2816" s="173" t="s">
        <v>24</v>
      </c>
      <c r="N2816" s="532">
        <v>42926</v>
      </c>
      <c r="O2816" s="442">
        <v>43817</v>
      </c>
      <c r="P2816" s="1438" t="s">
        <v>874</v>
      </c>
      <c r="Q2816" s="198">
        <f t="shared" si="247"/>
        <v>44182</v>
      </c>
      <c r="R2816" s="181" t="str">
        <f t="shared" ca="1" si="248"/>
        <v>EXPIRED</v>
      </c>
      <c r="S2816" s="360" t="s">
        <v>24</v>
      </c>
      <c r="T2816" s="1330">
        <v>44381</v>
      </c>
      <c r="U2816" s="1329" t="s">
        <v>24</v>
      </c>
      <c r="V2816" s="904" t="s">
        <v>24</v>
      </c>
      <c r="W2816" s="136" t="s">
        <v>24</v>
      </c>
      <c r="X2816" s="348"/>
      <c r="Y2816" s="201"/>
      <c r="Z2816" s="202"/>
      <c r="AA2816" s="356" t="s">
        <v>3077</v>
      </c>
      <c r="AB2816" s="360" t="s">
        <v>24</v>
      </c>
      <c r="AC2816" s="360"/>
      <c r="AD2816" s="360"/>
      <c r="AE2816" s="360"/>
      <c r="AF2816" s="360"/>
      <c r="AG2816" s="376"/>
      <c r="AH2816" s="952"/>
      <c r="AI2816" s="244" t="str">
        <f t="shared" si="245"/>
        <v>HINO 285 JD/TI-</v>
      </c>
      <c r="AJ2816" s="1307">
        <f t="shared" ref="AJ2816:AJ2879" si="249">N2816</f>
        <v>42926</v>
      </c>
      <c r="AK2816" s="592">
        <v>43726</v>
      </c>
      <c r="AL2816" s="679">
        <v>43727</v>
      </c>
      <c r="AM2816" s="230"/>
      <c r="AN2816" s="232"/>
      <c r="AO2816" s="232"/>
      <c r="AP2816" s="230"/>
      <c r="AQ2816" s="1231" t="s">
        <v>3094</v>
      </c>
      <c r="AR2816" s="230"/>
      <c r="AS2816" s="230"/>
      <c r="AT2816" s="230"/>
      <c r="AU2816" s="230"/>
      <c r="AV2816" s="885"/>
      <c r="AW2816" s="885"/>
      <c r="AX2816" s="885"/>
      <c r="AY2816" s="885"/>
      <c r="AZ2816" s="177"/>
    </row>
    <row r="2817" spans="2:60" ht="15" customHeight="1">
      <c r="B2817" s="1310">
        <v>2811</v>
      </c>
      <c r="C2817" s="1499" t="s">
        <v>2513</v>
      </c>
      <c r="D2817" s="1550" t="s">
        <v>234</v>
      </c>
      <c r="E2817" s="531" t="s">
        <v>222</v>
      </c>
      <c r="F2817" s="1561" t="s">
        <v>2514</v>
      </c>
      <c r="G2817" s="509" t="s">
        <v>139</v>
      </c>
      <c r="H2817" s="936" t="s">
        <v>2515</v>
      </c>
      <c r="I2817" s="1704">
        <v>33025</v>
      </c>
      <c r="J2817" s="903">
        <f t="shared" ca="1" si="246"/>
        <v>32</v>
      </c>
      <c r="K2817" s="138" t="s">
        <v>83</v>
      </c>
      <c r="L2817" s="143">
        <v>900615460817</v>
      </c>
      <c r="M2817" s="134">
        <v>43983</v>
      </c>
      <c r="N2817" s="532">
        <v>42604</v>
      </c>
      <c r="O2817" s="442">
        <v>43820</v>
      </c>
      <c r="P2817" s="744" t="s">
        <v>24</v>
      </c>
      <c r="Q2817" s="198">
        <f t="shared" si="247"/>
        <v>44185</v>
      </c>
      <c r="R2817" s="181" t="str">
        <f t="shared" ca="1" si="248"/>
        <v>EXPIRED</v>
      </c>
      <c r="S2817" s="360" t="s">
        <v>2991</v>
      </c>
      <c r="T2817" s="1330">
        <v>44348</v>
      </c>
      <c r="U2817" s="1329">
        <v>43983</v>
      </c>
      <c r="V2817" s="395" t="s">
        <v>24</v>
      </c>
      <c r="W2817" s="136" t="s">
        <v>24</v>
      </c>
      <c r="X2817" s="348"/>
      <c r="Y2817" s="201"/>
      <c r="Z2817" s="202"/>
      <c r="AA2817" s="356" t="s">
        <v>100</v>
      </c>
      <c r="AB2817" s="360"/>
      <c r="AC2817" s="360"/>
      <c r="AD2817" s="360"/>
      <c r="AE2817" s="360"/>
      <c r="AF2817" s="360"/>
      <c r="AG2817" s="376"/>
      <c r="AH2817" s="952"/>
      <c r="AI2817" s="244" t="str">
        <f t="shared" si="245"/>
        <v>LIGHT VEHICLE</v>
      </c>
      <c r="AJ2817" s="1307">
        <f t="shared" si="249"/>
        <v>42604</v>
      </c>
      <c r="AK2817" s="596">
        <v>43563</v>
      </c>
      <c r="AL2817" s="1984">
        <v>43564</v>
      </c>
      <c r="AM2817" s="230"/>
      <c r="AN2817" s="232"/>
      <c r="AO2817" s="232"/>
      <c r="AP2817" s="230"/>
      <c r="AQ2817" s="1231" t="s">
        <v>3094</v>
      </c>
      <c r="AR2817" s="230"/>
      <c r="AS2817" s="230"/>
      <c r="AT2817" s="230"/>
      <c r="AU2817" s="230"/>
      <c r="AV2817" s="885"/>
      <c r="AW2817" s="885"/>
      <c r="AX2817" s="885"/>
      <c r="AY2817" s="885"/>
      <c r="AZ2817" s="458"/>
      <c r="BA2817" s="2186"/>
      <c r="BB2817" s="2186"/>
      <c r="BC2817" s="2186"/>
      <c r="BD2817" s="2186"/>
      <c r="BE2817" s="2186"/>
      <c r="BF2817" s="2186"/>
      <c r="BG2817" s="2186"/>
      <c r="BH2817" s="2186"/>
    </row>
    <row r="2818" spans="2:60" ht="15" customHeight="1">
      <c r="B2818" s="1310">
        <v>2812</v>
      </c>
      <c r="C2818" s="548" t="s">
        <v>2516</v>
      </c>
      <c r="D2818" s="1550" t="s">
        <v>226</v>
      </c>
      <c r="E2818" s="531" t="s">
        <v>222</v>
      </c>
      <c r="F2818" s="1599" t="s">
        <v>2517</v>
      </c>
      <c r="G2818" s="509" t="s">
        <v>139</v>
      </c>
      <c r="H2818" s="936" t="s">
        <v>2518</v>
      </c>
      <c r="I2818" s="1704">
        <v>28199</v>
      </c>
      <c r="J2818" s="903">
        <f t="shared" ca="1" si="246"/>
        <v>45</v>
      </c>
      <c r="K2818" s="138" t="s">
        <v>83</v>
      </c>
      <c r="L2818" s="140">
        <v>770319380427</v>
      </c>
      <c r="M2818" s="134">
        <v>45000</v>
      </c>
      <c r="N2818" s="532">
        <v>43441</v>
      </c>
      <c r="O2818" s="442">
        <v>43906</v>
      </c>
      <c r="P2818" s="744" t="s">
        <v>874</v>
      </c>
      <c r="Q2818" s="198">
        <f t="shared" si="247"/>
        <v>44271</v>
      </c>
      <c r="R2818" s="181" t="str">
        <f t="shared" ca="1" si="248"/>
        <v>EXPIRED</v>
      </c>
      <c r="S2818" s="360" t="s">
        <v>2992</v>
      </c>
      <c r="T2818" s="1330">
        <v>44635</v>
      </c>
      <c r="U2818" s="1329">
        <v>44635</v>
      </c>
      <c r="V2818" s="395" t="s">
        <v>24</v>
      </c>
      <c r="W2818" s="136" t="s">
        <v>24</v>
      </c>
      <c r="X2818" s="348"/>
      <c r="Y2818" s="201"/>
      <c r="Z2818" s="202"/>
      <c r="AA2818" s="357" t="s">
        <v>100</v>
      </c>
      <c r="AB2818" s="360" t="s">
        <v>24</v>
      </c>
      <c r="AC2818" s="360" t="s">
        <v>24</v>
      </c>
      <c r="AD2818" s="360"/>
      <c r="AE2818" s="360"/>
      <c r="AF2818" s="360"/>
      <c r="AG2818" s="376"/>
      <c r="AH2818" s="952"/>
      <c r="AI2818" s="244" t="str">
        <f t="shared" si="245"/>
        <v>LIGHT VEHICLE--</v>
      </c>
      <c r="AJ2818" s="209">
        <f t="shared" si="249"/>
        <v>43441</v>
      </c>
      <c r="AK2818" s="592">
        <v>43703</v>
      </c>
      <c r="AL2818" s="679">
        <v>43704</v>
      </c>
      <c r="AM2818" s="230"/>
      <c r="AN2818" s="232"/>
      <c r="AO2818" s="232"/>
      <c r="AP2818" s="230"/>
      <c r="AQ2818" s="1231" t="s">
        <v>3094</v>
      </c>
      <c r="AR2818" s="230"/>
      <c r="AS2818" s="230"/>
      <c r="AT2818" s="230"/>
      <c r="AU2818" s="230"/>
      <c r="AV2818" s="885"/>
      <c r="AW2818" s="885"/>
      <c r="AX2818" s="885"/>
      <c r="AY2818" s="885"/>
      <c r="AZ2818" s="885"/>
    </row>
    <row r="2819" spans="2:60" ht="15" customHeight="1">
      <c r="B2819" s="1310">
        <v>2813</v>
      </c>
      <c r="C2819" s="548" t="s">
        <v>5062</v>
      </c>
      <c r="D2819" s="748" t="s">
        <v>4270</v>
      </c>
      <c r="E2819" s="531" t="s">
        <v>4228</v>
      </c>
      <c r="F2819" s="736" t="s">
        <v>12567</v>
      </c>
      <c r="G2819" s="509" t="s">
        <v>98</v>
      </c>
      <c r="H2819" s="666" t="s">
        <v>5063</v>
      </c>
      <c r="I2819" s="739">
        <v>34718</v>
      </c>
      <c r="J2819" s="903">
        <f t="shared" ca="1" si="246"/>
        <v>27</v>
      </c>
      <c r="K2819" s="178" t="s">
        <v>493</v>
      </c>
      <c r="L2819" s="613">
        <v>950119310268</v>
      </c>
      <c r="M2819" s="444">
        <v>44580</v>
      </c>
      <c r="N2819" s="532">
        <v>44019</v>
      </c>
      <c r="O2819" s="442" t="s">
        <v>24</v>
      </c>
      <c r="P2819" s="744" t="s">
        <v>24</v>
      </c>
      <c r="Q2819" s="198" t="str">
        <f t="shared" si="247"/>
        <v>-</v>
      </c>
      <c r="R2819" s="181" t="str">
        <f t="shared" ca="1" si="248"/>
        <v>TIDAK MCU</v>
      </c>
      <c r="S2819" s="360" t="s">
        <v>12568</v>
      </c>
      <c r="T2819" s="1330">
        <v>44580</v>
      </c>
      <c r="U2819" s="1330">
        <v>44580</v>
      </c>
      <c r="V2819" s="395" t="s">
        <v>24</v>
      </c>
      <c r="W2819" s="136" t="s">
        <v>24</v>
      </c>
      <c r="X2819" s="200"/>
      <c r="Y2819" s="201"/>
      <c r="Z2819" s="202"/>
      <c r="AA2819" s="357" t="s">
        <v>4457</v>
      </c>
      <c r="AB2819" s="361" t="s">
        <v>24</v>
      </c>
      <c r="AC2819" s="360"/>
      <c r="AD2819" s="360"/>
      <c r="AE2819" s="360"/>
      <c r="AF2819" s="360"/>
      <c r="AG2819" s="376"/>
      <c r="AH2819" s="952"/>
      <c r="AI2819" s="244" t="str">
        <f t="shared" si="245"/>
        <v>SC P360, SC P380-</v>
      </c>
      <c r="AJ2819" s="1315">
        <f t="shared" si="249"/>
        <v>44019</v>
      </c>
      <c r="AK2819" s="592">
        <v>43881</v>
      </c>
      <c r="AL2819" s="614">
        <v>43881</v>
      </c>
      <c r="AM2819" s="230"/>
      <c r="AN2819" s="232"/>
      <c r="AO2819" s="232"/>
      <c r="AP2819" s="230"/>
      <c r="AQ2819" s="1231" t="s">
        <v>3094</v>
      </c>
      <c r="AR2819" s="230" t="s">
        <v>5055</v>
      </c>
      <c r="AS2819" s="681" t="s">
        <v>257</v>
      </c>
      <c r="AT2819" s="230" t="s">
        <v>11598</v>
      </c>
      <c r="AU2819" s="230"/>
      <c r="AV2819" s="177"/>
      <c r="AW2819" s="177"/>
      <c r="AX2819" s="177"/>
      <c r="AY2819" s="177"/>
      <c r="AZ2819" s="177"/>
    </row>
    <row r="2820" spans="2:60" ht="15" customHeight="1">
      <c r="B2820" s="1310">
        <v>2814</v>
      </c>
      <c r="C2820" s="1533" t="s">
        <v>2523</v>
      </c>
      <c r="D2820" s="905" t="s">
        <v>230</v>
      </c>
      <c r="E2820" s="531" t="s">
        <v>222</v>
      </c>
      <c r="F2820" s="1561" t="s">
        <v>2524</v>
      </c>
      <c r="G2820" s="509" t="s">
        <v>139</v>
      </c>
      <c r="H2820" s="1177" t="s">
        <v>2525</v>
      </c>
      <c r="I2820" s="1704">
        <v>30619</v>
      </c>
      <c r="J2820" s="903">
        <f t="shared" ca="1" si="246"/>
        <v>38</v>
      </c>
      <c r="K2820" s="138" t="s">
        <v>493</v>
      </c>
      <c r="L2820" s="782">
        <v>1723181001285</v>
      </c>
      <c r="M2820" s="134" t="s">
        <v>2918</v>
      </c>
      <c r="N2820" s="532">
        <v>42565</v>
      </c>
      <c r="O2820" s="442">
        <v>43816</v>
      </c>
      <c r="P2820" s="744" t="s">
        <v>498</v>
      </c>
      <c r="Q2820" s="198">
        <f t="shared" si="247"/>
        <v>44181</v>
      </c>
      <c r="R2820" s="181" t="str">
        <f t="shared" ca="1" si="248"/>
        <v>EXPIRED</v>
      </c>
      <c r="S2820" s="360" t="s">
        <v>2993</v>
      </c>
      <c r="T2820" s="1330">
        <v>44499</v>
      </c>
      <c r="U2820" s="1329">
        <v>44499</v>
      </c>
      <c r="V2820" s="904" t="s">
        <v>24</v>
      </c>
      <c r="W2820" s="136" t="s">
        <v>24</v>
      </c>
      <c r="X2820" s="348"/>
      <c r="Y2820" s="201"/>
      <c r="Z2820" s="202"/>
      <c r="AA2820" s="356" t="s">
        <v>3077</v>
      </c>
      <c r="AB2820" s="360" t="s">
        <v>3078</v>
      </c>
      <c r="AC2820" s="360"/>
      <c r="AD2820" s="360"/>
      <c r="AE2820" s="360"/>
      <c r="AF2820" s="360"/>
      <c r="AG2820" s="376"/>
      <c r="AH2820" s="952"/>
      <c r="AI2820" s="244" t="str">
        <f t="shared" si="245"/>
        <v>HINO 285 JD/TISCANIA P410 MATIC</v>
      </c>
      <c r="AJ2820" s="1307">
        <f t="shared" si="249"/>
        <v>42565</v>
      </c>
      <c r="AK2820" s="596">
        <v>44106</v>
      </c>
      <c r="AL2820" s="1185">
        <v>43725</v>
      </c>
      <c r="AM2820" s="230"/>
      <c r="AN2820" s="232"/>
      <c r="AO2820" s="232"/>
      <c r="AP2820" s="230"/>
      <c r="AQ2820" s="1231" t="s">
        <v>3094</v>
      </c>
      <c r="AR2820" s="230"/>
      <c r="AS2820" s="230"/>
      <c r="AT2820" s="230"/>
      <c r="AU2820" s="230"/>
      <c r="AV2820" s="885"/>
      <c r="AW2820" s="885"/>
      <c r="AX2820" s="885"/>
      <c r="AY2820" s="885"/>
      <c r="AZ2820" s="177"/>
    </row>
    <row r="2821" spans="2:60" ht="15" customHeight="1">
      <c r="B2821" s="1310">
        <v>2815</v>
      </c>
      <c r="C2821" s="1533" t="s">
        <v>2526</v>
      </c>
      <c r="D2821" s="1550" t="s">
        <v>226</v>
      </c>
      <c r="E2821" s="557" t="s">
        <v>222</v>
      </c>
      <c r="F2821" s="1561" t="s">
        <v>2527</v>
      </c>
      <c r="G2821" s="509" t="s">
        <v>139</v>
      </c>
      <c r="H2821" s="936" t="s">
        <v>2528</v>
      </c>
      <c r="I2821" s="1704">
        <v>23571</v>
      </c>
      <c r="J2821" s="1314">
        <f t="shared" ca="1" si="246"/>
        <v>58</v>
      </c>
      <c r="K2821" s="176" t="s">
        <v>24</v>
      </c>
      <c r="L2821" s="170" t="s">
        <v>24</v>
      </c>
      <c r="M2821" s="173" t="s">
        <v>24</v>
      </c>
      <c r="N2821" s="532">
        <v>42598</v>
      </c>
      <c r="O2821" s="442">
        <v>43827</v>
      </c>
      <c r="P2821" s="744" t="s">
        <v>498</v>
      </c>
      <c r="Q2821" s="198">
        <f t="shared" si="247"/>
        <v>44192</v>
      </c>
      <c r="R2821" s="181" t="str">
        <f t="shared" ca="1" si="248"/>
        <v>EXPIRED</v>
      </c>
      <c r="S2821" s="360" t="s">
        <v>24</v>
      </c>
      <c r="T2821" s="1330">
        <v>44390</v>
      </c>
      <c r="U2821" s="1329" t="s">
        <v>1497</v>
      </c>
      <c r="V2821" s="904" t="s">
        <v>24</v>
      </c>
      <c r="W2821" s="136" t="s">
        <v>24</v>
      </c>
      <c r="X2821" s="348"/>
      <c r="Y2821" s="201"/>
      <c r="Z2821" s="202"/>
      <c r="AA2821" s="1305" t="s">
        <v>3077</v>
      </c>
      <c r="AB2821" s="360"/>
      <c r="AC2821" s="360"/>
      <c r="AD2821" s="360"/>
      <c r="AE2821" s="360"/>
      <c r="AF2821" s="360"/>
      <c r="AG2821" s="376"/>
      <c r="AH2821" s="952"/>
      <c r="AI2821" s="244" t="str">
        <f t="shared" si="245"/>
        <v>HINO 285 JD/TI</v>
      </c>
      <c r="AJ2821" s="1315">
        <f t="shared" si="249"/>
        <v>42598</v>
      </c>
      <c r="AK2821" s="596">
        <v>43654</v>
      </c>
      <c r="AL2821" s="1185">
        <v>43655</v>
      </c>
      <c r="AM2821" s="230"/>
      <c r="AN2821" s="232"/>
      <c r="AO2821" s="232"/>
      <c r="AP2821" s="230"/>
      <c r="AQ2821" s="1231" t="s">
        <v>3094</v>
      </c>
      <c r="AR2821" s="230"/>
      <c r="AS2821" s="230"/>
      <c r="AT2821" s="230"/>
      <c r="AU2821" s="230"/>
      <c r="AV2821" s="885"/>
      <c r="AW2821" s="885"/>
      <c r="AX2821" s="885"/>
      <c r="AY2821" s="885"/>
      <c r="AZ2821" s="885"/>
    </row>
    <row r="2822" spans="2:60" ht="15" customHeight="1">
      <c r="B2822" s="1310">
        <v>2816</v>
      </c>
      <c r="C2822" s="1480" t="s">
        <v>2806</v>
      </c>
      <c r="D2822" s="905" t="s">
        <v>230</v>
      </c>
      <c r="E2822" s="531" t="s">
        <v>222</v>
      </c>
      <c r="F2822" s="1561" t="s">
        <v>2807</v>
      </c>
      <c r="G2822" s="509" t="s">
        <v>139</v>
      </c>
      <c r="H2822" s="2028" t="s">
        <v>2808</v>
      </c>
      <c r="I2822" s="749">
        <v>35454</v>
      </c>
      <c r="J2822" s="903">
        <f t="shared" ca="1" si="246"/>
        <v>25</v>
      </c>
      <c r="K2822" s="138" t="s">
        <v>493</v>
      </c>
      <c r="L2822" s="788" t="s">
        <v>2970</v>
      </c>
      <c r="M2822" s="134" t="s">
        <v>2971</v>
      </c>
      <c r="N2822" s="577">
        <v>43708</v>
      </c>
      <c r="O2822" s="442" t="s">
        <v>24</v>
      </c>
      <c r="P2822" s="744" t="s">
        <v>24</v>
      </c>
      <c r="Q2822" s="198" t="str">
        <f t="shared" si="247"/>
        <v>-</v>
      </c>
      <c r="R2822" s="181" t="str">
        <f t="shared" ca="1" si="248"/>
        <v>TIDAK MCU</v>
      </c>
      <c r="S2822" s="360" t="s">
        <v>3055</v>
      </c>
      <c r="T2822" s="1330">
        <v>44585</v>
      </c>
      <c r="U2822" s="1329">
        <v>44575</v>
      </c>
      <c r="V2822" s="1313" t="s">
        <v>24</v>
      </c>
      <c r="W2822" s="136" t="s">
        <v>24</v>
      </c>
      <c r="X2822" s="348"/>
      <c r="Y2822" s="201"/>
      <c r="Z2822" s="202"/>
      <c r="AA2822" s="356" t="s">
        <v>3077</v>
      </c>
      <c r="AB2822" s="365" t="s">
        <v>3078</v>
      </c>
      <c r="AC2822" s="360"/>
      <c r="AD2822" s="360"/>
      <c r="AE2822" s="360"/>
      <c r="AF2822" s="360"/>
      <c r="AG2822" s="376"/>
      <c r="AH2822" s="952"/>
      <c r="AI2822" s="244" t="str">
        <f t="shared" si="245"/>
        <v>HINO 285 JD/TISCANIA P410 MATIC</v>
      </c>
      <c r="AJ2822" s="1315">
        <f t="shared" si="249"/>
        <v>43708</v>
      </c>
      <c r="AK2822" s="592" t="s">
        <v>24</v>
      </c>
      <c r="AL2822" s="1999">
        <v>43482</v>
      </c>
      <c r="AM2822" s="230"/>
      <c r="AN2822" s="232"/>
      <c r="AO2822" s="232"/>
      <c r="AP2822" s="230"/>
      <c r="AQ2822" s="243" t="s">
        <v>3094</v>
      </c>
      <c r="AR2822" s="230"/>
      <c r="AS2822" s="230"/>
      <c r="AT2822" s="230"/>
      <c r="AU2822" s="230"/>
      <c r="AV2822" s="885"/>
      <c r="AW2822" s="885"/>
      <c r="AX2822" s="885"/>
      <c r="AY2822" s="885"/>
      <c r="AZ2822" s="177"/>
    </row>
    <row r="2823" spans="2:60" ht="15" customHeight="1">
      <c r="B2823" s="1310">
        <v>2817</v>
      </c>
      <c r="C2823" s="783" t="s">
        <v>2533</v>
      </c>
      <c r="D2823" s="1550" t="s">
        <v>2534</v>
      </c>
      <c r="E2823" s="531" t="s">
        <v>222</v>
      </c>
      <c r="F2823" s="1599" t="s">
        <v>2535</v>
      </c>
      <c r="G2823" s="509" t="s">
        <v>139</v>
      </c>
      <c r="H2823" s="936" t="s">
        <v>2536</v>
      </c>
      <c r="I2823" s="1704">
        <v>34047</v>
      </c>
      <c r="J2823" s="1314">
        <f t="shared" ca="1" si="246"/>
        <v>29</v>
      </c>
      <c r="K2823" s="176" t="s">
        <v>24</v>
      </c>
      <c r="L2823" s="170" t="s">
        <v>24</v>
      </c>
      <c r="M2823" s="173" t="s">
        <v>24</v>
      </c>
      <c r="N2823" s="510" t="s">
        <v>24</v>
      </c>
      <c r="O2823" s="442">
        <v>43906</v>
      </c>
      <c r="P2823" s="744" t="s">
        <v>874</v>
      </c>
      <c r="Q2823" s="198">
        <f t="shared" si="247"/>
        <v>44271</v>
      </c>
      <c r="R2823" s="181" t="str">
        <f t="shared" ca="1" si="248"/>
        <v>EXPIRED</v>
      </c>
      <c r="S2823" s="360" t="s">
        <v>24</v>
      </c>
      <c r="T2823" s="1330">
        <v>44274</v>
      </c>
      <c r="U2823" s="1329" t="s">
        <v>24</v>
      </c>
      <c r="V2823" s="1330" t="s">
        <v>24</v>
      </c>
      <c r="W2823" s="1311" t="s">
        <v>24</v>
      </c>
      <c r="X2823" s="348"/>
      <c r="Y2823" s="201"/>
      <c r="Z2823" s="202"/>
      <c r="AA2823" s="356" t="s">
        <v>24</v>
      </c>
      <c r="AB2823" s="360"/>
      <c r="AC2823" s="360"/>
      <c r="AD2823" s="360"/>
      <c r="AE2823" s="360"/>
      <c r="AF2823" s="360"/>
      <c r="AG2823" s="376"/>
      <c r="AH2823" s="1239"/>
      <c r="AI2823" s="244" t="str">
        <f t="shared" si="245"/>
        <v>-</v>
      </c>
      <c r="AJ2823" s="1315" t="str">
        <f t="shared" si="249"/>
        <v>-</v>
      </c>
      <c r="AK2823" s="593" t="s">
        <v>24</v>
      </c>
      <c r="AL2823" s="670" t="s">
        <v>24</v>
      </c>
      <c r="AM2823" s="230"/>
      <c r="AN2823" s="232"/>
      <c r="AO2823" s="232"/>
      <c r="AP2823" s="230"/>
      <c r="AQ2823" s="243" t="s">
        <v>3094</v>
      </c>
      <c r="AR2823" s="230"/>
      <c r="AS2823" s="230"/>
      <c r="AT2823" s="230"/>
      <c r="AU2823" s="230"/>
      <c r="AV2823" s="885"/>
      <c r="AW2823" s="885"/>
      <c r="AX2823" s="885"/>
      <c r="AY2823" s="885"/>
      <c r="AZ2823" s="177"/>
    </row>
    <row r="2824" spans="2:60" ht="15" customHeight="1">
      <c r="B2824" s="1310">
        <v>2818</v>
      </c>
      <c r="C2824" s="548" t="s">
        <v>2537</v>
      </c>
      <c r="D2824" s="1550" t="s">
        <v>226</v>
      </c>
      <c r="E2824" s="557" t="s">
        <v>222</v>
      </c>
      <c r="F2824" s="1550" t="s">
        <v>2538</v>
      </c>
      <c r="G2824" s="509" t="s">
        <v>139</v>
      </c>
      <c r="H2824" s="936" t="s">
        <v>2539</v>
      </c>
      <c r="I2824" s="1704">
        <v>25298</v>
      </c>
      <c r="J2824" s="903">
        <f t="shared" ca="1" si="246"/>
        <v>53</v>
      </c>
      <c r="K2824" s="176" t="s">
        <v>24</v>
      </c>
      <c r="L2824" s="170" t="s">
        <v>24</v>
      </c>
      <c r="M2824" s="173" t="s">
        <v>24</v>
      </c>
      <c r="N2824" s="577">
        <v>42560</v>
      </c>
      <c r="O2824" s="442">
        <v>43913</v>
      </c>
      <c r="P2824" s="744" t="s">
        <v>497</v>
      </c>
      <c r="Q2824" s="198">
        <f t="shared" si="247"/>
        <v>44278</v>
      </c>
      <c r="R2824" s="181" t="str">
        <f t="shared" ca="1" si="248"/>
        <v>BERLAKU</v>
      </c>
      <c r="S2824" s="360" t="s">
        <v>24</v>
      </c>
      <c r="T2824" s="1330">
        <v>44291</v>
      </c>
      <c r="U2824" s="1329" t="s">
        <v>24</v>
      </c>
      <c r="V2824" s="904" t="s">
        <v>24</v>
      </c>
      <c r="W2824" s="136" t="s">
        <v>24</v>
      </c>
      <c r="X2824" s="348"/>
      <c r="Y2824" s="201"/>
      <c r="Z2824" s="202"/>
      <c r="AA2824" s="357" t="s">
        <v>100</v>
      </c>
      <c r="AB2824" s="360" t="s">
        <v>24</v>
      </c>
      <c r="AC2824" s="360"/>
      <c r="AD2824" s="360"/>
      <c r="AE2824" s="360"/>
      <c r="AF2824" s="360"/>
      <c r="AG2824" s="376"/>
      <c r="AH2824" s="952"/>
      <c r="AI2824" s="244" t="str">
        <f t="shared" si="245"/>
        <v>LIGHT VEHICLE-</v>
      </c>
      <c r="AJ2824" s="209">
        <f t="shared" si="249"/>
        <v>42560</v>
      </c>
      <c r="AK2824" s="596" t="s">
        <v>24</v>
      </c>
      <c r="AL2824" s="1185">
        <v>43481</v>
      </c>
      <c r="AM2824" s="230"/>
      <c r="AN2824" s="232"/>
      <c r="AO2824" s="232"/>
      <c r="AP2824" s="230"/>
      <c r="AQ2824" s="243" t="s">
        <v>3094</v>
      </c>
      <c r="AR2824" s="230"/>
      <c r="AS2824" s="230"/>
      <c r="AT2824" s="230"/>
      <c r="AU2824" s="230"/>
      <c r="AV2824" s="885"/>
      <c r="AW2824" s="885"/>
      <c r="AX2824" s="885"/>
      <c r="AY2824" s="885"/>
      <c r="AZ2824" s="177"/>
    </row>
    <row r="2825" spans="2:60" ht="15" customHeight="1">
      <c r="B2825" s="1310">
        <v>2819</v>
      </c>
      <c r="C2825" s="548" t="s">
        <v>3476</v>
      </c>
      <c r="D2825" s="531" t="s">
        <v>257</v>
      </c>
      <c r="E2825" s="531" t="s">
        <v>1122</v>
      </c>
      <c r="F2825" s="736" t="s">
        <v>24</v>
      </c>
      <c r="G2825" s="509" t="s">
        <v>130</v>
      </c>
      <c r="H2825" s="612" t="s">
        <v>3477</v>
      </c>
      <c r="I2825" s="442">
        <v>32167</v>
      </c>
      <c r="J2825" s="1314">
        <f t="shared" ca="1" si="246"/>
        <v>34</v>
      </c>
      <c r="K2825" s="178" t="s">
        <v>493</v>
      </c>
      <c r="L2825" s="613">
        <v>880132460165</v>
      </c>
      <c r="M2825" s="181">
        <v>44586</v>
      </c>
      <c r="N2825" s="579">
        <v>43066</v>
      </c>
      <c r="O2825" s="442" t="s">
        <v>24</v>
      </c>
      <c r="P2825" s="741" t="s">
        <v>24</v>
      </c>
      <c r="Q2825" s="198" t="str">
        <f t="shared" si="247"/>
        <v>-</v>
      </c>
      <c r="R2825" s="181" t="str">
        <f t="shared" ca="1" si="248"/>
        <v>TIDAK MCU</v>
      </c>
      <c r="S2825" s="744" t="s">
        <v>3514</v>
      </c>
      <c r="T2825" s="1330">
        <v>43855</v>
      </c>
      <c r="U2825" s="1329">
        <v>43855</v>
      </c>
      <c r="V2825" s="904" t="s">
        <v>24</v>
      </c>
      <c r="W2825" s="136" t="s">
        <v>24</v>
      </c>
      <c r="X2825" s="200"/>
      <c r="Y2825" s="201"/>
      <c r="Z2825" s="202"/>
      <c r="AA2825" s="356" t="s">
        <v>100</v>
      </c>
      <c r="AB2825" s="360" t="s">
        <v>24</v>
      </c>
      <c r="AC2825" s="360"/>
      <c r="AD2825" s="360"/>
      <c r="AE2825" s="360"/>
      <c r="AF2825" s="360"/>
      <c r="AG2825" s="376"/>
      <c r="AH2825" s="952"/>
      <c r="AI2825" s="244" t="str">
        <f t="shared" si="245"/>
        <v>LIGHT VEHICLE-</v>
      </c>
      <c r="AJ2825" s="1307">
        <f t="shared" si="249"/>
        <v>43066</v>
      </c>
      <c r="AK2825" s="217" t="s">
        <v>24</v>
      </c>
      <c r="AL2825" s="614">
        <v>43078</v>
      </c>
      <c r="AM2825" s="230"/>
      <c r="AN2825" s="232"/>
      <c r="AO2825" s="232"/>
      <c r="AP2825" s="230"/>
      <c r="AQ2825" s="180"/>
      <c r="AR2825" s="230"/>
      <c r="AS2825" s="230"/>
      <c r="AT2825" s="230"/>
      <c r="AU2825" s="230"/>
      <c r="AV2825" s="885"/>
      <c r="AW2825" s="885"/>
      <c r="AX2825" s="885"/>
      <c r="AY2825" s="885"/>
      <c r="AZ2825" s="177"/>
    </row>
    <row r="2826" spans="2:60" ht="15" customHeight="1">
      <c r="B2826" s="1310">
        <v>2820</v>
      </c>
      <c r="C2826" s="548" t="s">
        <v>2543</v>
      </c>
      <c r="D2826" s="1550" t="s">
        <v>2544</v>
      </c>
      <c r="E2826" s="557" t="s">
        <v>222</v>
      </c>
      <c r="F2826" s="1561" t="s">
        <v>2545</v>
      </c>
      <c r="G2826" s="509" t="s">
        <v>139</v>
      </c>
      <c r="H2826" s="1630" t="s">
        <v>2546</v>
      </c>
      <c r="I2826" s="1704">
        <v>33396</v>
      </c>
      <c r="J2826" s="1314">
        <f t="shared" ca="1" si="246"/>
        <v>31</v>
      </c>
      <c r="K2826" s="176" t="s">
        <v>24</v>
      </c>
      <c r="L2826" s="170" t="s">
        <v>24</v>
      </c>
      <c r="M2826" s="173" t="s">
        <v>24</v>
      </c>
      <c r="N2826" s="532">
        <v>42467</v>
      </c>
      <c r="O2826" s="442">
        <v>43834</v>
      </c>
      <c r="P2826" s="744" t="s">
        <v>498</v>
      </c>
      <c r="Q2826" s="198">
        <f t="shared" si="247"/>
        <v>44199</v>
      </c>
      <c r="R2826" s="181" t="str">
        <f t="shared" ca="1" si="248"/>
        <v>EXPIRED</v>
      </c>
      <c r="S2826" s="360" t="s">
        <v>24</v>
      </c>
      <c r="T2826" s="1330">
        <v>44354</v>
      </c>
      <c r="U2826" s="1329" t="s">
        <v>24</v>
      </c>
      <c r="V2826" s="1330" t="s">
        <v>24</v>
      </c>
      <c r="W2826" s="136" t="s">
        <v>24</v>
      </c>
      <c r="X2826" s="348"/>
      <c r="Y2826" s="201"/>
      <c r="Z2826" s="202"/>
      <c r="AA2826" s="356"/>
      <c r="AB2826" s="360"/>
      <c r="AC2826" s="360"/>
      <c r="AD2826" s="360"/>
      <c r="AE2826" s="360"/>
      <c r="AF2826" s="360"/>
      <c r="AG2826" s="376"/>
      <c r="AH2826" s="952"/>
      <c r="AI2826" s="244" t="str">
        <f t="shared" si="245"/>
        <v/>
      </c>
      <c r="AJ2826" s="1315">
        <f t="shared" si="249"/>
        <v>42467</v>
      </c>
      <c r="AK2826" s="217" t="s">
        <v>24</v>
      </c>
      <c r="AL2826" s="614" t="s">
        <v>24</v>
      </c>
      <c r="AM2826" s="230"/>
      <c r="AN2826" s="232"/>
      <c r="AO2826" s="232"/>
      <c r="AP2826" s="230"/>
      <c r="AQ2826" s="1231" t="s">
        <v>3094</v>
      </c>
      <c r="AR2826" s="230"/>
      <c r="AS2826" s="230"/>
      <c r="AT2826" s="230"/>
      <c r="AU2826" s="230"/>
      <c r="AZ2826" s="177"/>
    </row>
    <row r="2827" spans="2:60" ht="15" customHeight="1">
      <c r="B2827" s="1310">
        <v>2821</v>
      </c>
      <c r="C2827" s="745" t="s">
        <v>2547</v>
      </c>
      <c r="D2827" s="1561" t="s">
        <v>2520</v>
      </c>
      <c r="E2827" s="531" t="s">
        <v>222</v>
      </c>
      <c r="F2827" s="1561" t="s">
        <v>2548</v>
      </c>
      <c r="G2827" s="509" t="s">
        <v>139</v>
      </c>
      <c r="H2827" s="936" t="s">
        <v>2549</v>
      </c>
      <c r="I2827" s="1704">
        <v>32325</v>
      </c>
      <c r="J2827" s="1314">
        <f t="shared" ca="1" si="246"/>
        <v>34</v>
      </c>
      <c r="K2827" s="138" t="s">
        <v>83</v>
      </c>
      <c r="L2827" s="143" t="s">
        <v>24</v>
      </c>
      <c r="M2827" s="134">
        <v>44013</v>
      </c>
      <c r="N2827" s="532">
        <v>41620</v>
      </c>
      <c r="O2827" s="442">
        <v>43820</v>
      </c>
      <c r="P2827" s="744" t="s">
        <v>24</v>
      </c>
      <c r="Q2827" s="198">
        <f t="shared" si="247"/>
        <v>44185</v>
      </c>
      <c r="R2827" s="181" t="str">
        <f t="shared" ca="1" si="248"/>
        <v>EXPIRED</v>
      </c>
      <c r="S2827" s="360" t="s">
        <v>2994</v>
      </c>
      <c r="T2827" s="1330">
        <v>44013</v>
      </c>
      <c r="U2827" s="1329">
        <v>44013</v>
      </c>
      <c r="V2827" s="1330" t="s">
        <v>24</v>
      </c>
      <c r="W2827" s="136" t="s">
        <v>24</v>
      </c>
      <c r="X2827" s="348"/>
      <c r="Y2827" s="201"/>
      <c r="Z2827" s="202"/>
      <c r="AA2827" s="356" t="s">
        <v>100</v>
      </c>
      <c r="AB2827" s="360"/>
      <c r="AC2827" s="360"/>
      <c r="AD2827" s="360"/>
      <c r="AE2827" s="360"/>
      <c r="AF2827" s="360"/>
      <c r="AG2827" s="376"/>
      <c r="AH2827" s="952"/>
      <c r="AI2827" s="244" t="str">
        <f t="shared" si="245"/>
        <v>LIGHT VEHICLE</v>
      </c>
      <c r="AJ2827" s="1315">
        <f t="shared" si="249"/>
        <v>41620</v>
      </c>
      <c r="AK2827" s="596">
        <v>43586</v>
      </c>
      <c r="AL2827" s="1185">
        <v>43587</v>
      </c>
      <c r="AM2827" s="230"/>
      <c r="AN2827" s="232"/>
      <c r="AO2827" s="232"/>
      <c r="AP2827" s="230"/>
      <c r="AQ2827" s="1231" t="s">
        <v>3094</v>
      </c>
      <c r="AR2827" s="230"/>
      <c r="AS2827" s="230"/>
      <c r="AT2827" s="230"/>
      <c r="AU2827" s="230"/>
      <c r="AV2827" s="885"/>
      <c r="AW2827" s="885"/>
      <c r="AX2827" s="885"/>
      <c r="AY2827" s="885"/>
      <c r="AZ2827" s="177"/>
    </row>
    <row r="2828" spans="2:60" ht="15" customHeight="1">
      <c r="B2828" s="1310">
        <v>2822</v>
      </c>
      <c r="C2828" s="548" t="s">
        <v>2550</v>
      </c>
      <c r="D2828" s="1550" t="s">
        <v>2551</v>
      </c>
      <c r="E2828" s="557" t="s">
        <v>222</v>
      </c>
      <c r="F2828" s="1550" t="s">
        <v>2552</v>
      </c>
      <c r="G2828" s="509" t="s">
        <v>139</v>
      </c>
      <c r="H2828" s="936" t="s">
        <v>2553</v>
      </c>
      <c r="I2828" s="1704">
        <v>30142</v>
      </c>
      <c r="J2828" s="1314">
        <f t="shared" ca="1" si="246"/>
        <v>40</v>
      </c>
      <c r="K2828" s="176" t="s">
        <v>24</v>
      </c>
      <c r="L2828" s="170" t="s">
        <v>24</v>
      </c>
      <c r="M2828" s="173" t="s">
        <v>24</v>
      </c>
      <c r="N2828" s="577">
        <v>41898</v>
      </c>
      <c r="O2828" s="442">
        <v>43820</v>
      </c>
      <c r="P2828" s="744" t="s">
        <v>497</v>
      </c>
      <c r="Q2828" s="198">
        <f t="shared" si="247"/>
        <v>44185</v>
      </c>
      <c r="R2828" s="181" t="str">
        <f t="shared" ca="1" si="248"/>
        <v>EXPIRED</v>
      </c>
      <c r="S2828" s="360" t="s">
        <v>24</v>
      </c>
      <c r="T2828" s="1330">
        <v>44387</v>
      </c>
      <c r="U2828" s="1329" t="s">
        <v>24</v>
      </c>
      <c r="V2828" s="904" t="s">
        <v>24</v>
      </c>
      <c r="W2828" s="136" t="s">
        <v>24</v>
      </c>
      <c r="X2828" s="348"/>
      <c r="Y2828" s="201"/>
      <c r="Z2828" s="202"/>
      <c r="AA2828" s="469"/>
      <c r="AB2828" s="361"/>
      <c r="AC2828" s="360"/>
      <c r="AD2828" s="360"/>
      <c r="AE2828" s="360"/>
      <c r="AF2828" s="360"/>
      <c r="AG2828" s="376"/>
      <c r="AH2828" s="952"/>
      <c r="AI2828" s="244" t="str">
        <f t="shared" si="245"/>
        <v/>
      </c>
      <c r="AJ2828" s="1315">
        <f t="shared" si="249"/>
        <v>41898</v>
      </c>
      <c r="AK2828" s="593" t="s">
        <v>24</v>
      </c>
      <c r="AL2828" s="670" t="s">
        <v>24</v>
      </c>
      <c r="AM2828" s="230"/>
      <c r="AN2828" s="232"/>
      <c r="AO2828" s="232"/>
      <c r="AP2828" s="230"/>
      <c r="AQ2828" s="1231" t="s">
        <v>3094</v>
      </c>
      <c r="AR2828" s="230"/>
      <c r="AS2828" s="230"/>
      <c r="AT2828" s="230"/>
      <c r="AU2828" s="230"/>
      <c r="AZ2828" s="177"/>
    </row>
    <row r="2829" spans="2:60" ht="15" customHeight="1">
      <c r="B2829" s="1310">
        <v>2823</v>
      </c>
      <c r="C2829" s="745" t="s">
        <v>1440</v>
      </c>
      <c r="D2829" s="1550" t="s">
        <v>226</v>
      </c>
      <c r="E2829" s="531" t="s">
        <v>222</v>
      </c>
      <c r="F2829" s="1561" t="s">
        <v>2554</v>
      </c>
      <c r="G2829" s="509" t="s">
        <v>139</v>
      </c>
      <c r="H2829" s="936" t="s">
        <v>2555</v>
      </c>
      <c r="I2829" s="1704">
        <v>32873</v>
      </c>
      <c r="J2829" s="1314">
        <f t="shared" ca="1" si="246"/>
        <v>32</v>
      </c>
      <c r="K2829" s="176" t="s">
        <v>24</v>
      </c>
      <c r="L2829" s="170" t="s">
        <v>24</v>
      </c>
      <c r="M2829" s="173" t="s">
        <v>24</v>
      </c>
      <c r="N2829" s="577">
        <v>42807</v>
      </c>
      <c r="O2829" s="442">
        <v>43821</v>
      </c>
      <c r="P2829" s="744" t="s">
        <v>24</v>
      </c>
      <c r="Q2829" s="198">
        <f t="shared" si="247"/>
        <v>44186</v>
      </c>
      <c r="R2829" s="181" t="str">
        <f t="shared" ca="1" si="248"/>
        <v>EXPIRED</v>
      </c>
      <c r="S2829" s="360" t="s">
        <v>24</v>
      </c>
      <c r="T2829" s="1330">
        <v>44561</v>
      </c>
      <c r="U2829" s="1329" t="s">
        <v>99</v>
      </c>
      <c r="V2829" s="1330" t="s">
        <v>24</v>
      </c>
      <c r="W2829" s="136" t="s">
        <v>24</v>
      </c>
      <c r="X2829" s="348"/>
      <c r="Y2829" s="201"/>
      <c r="Z2829" s="202"/>
      <c r="AA2829" s="356"/>
      <c r="AB2829" s="360"/>
      <c r="AC2829" s="360"/>
      <c r="AD2829" s="360"/>
      <c r="AE2829" s="360"/>
      <c r="AF2829" s="360"/>
      <c r="AG2829" s="376"/>
      <c r="AH2829" s="952"/>
      <c r="AI2829" s="244" t="str">
        <f t="shared" si="245"/>
        <v/>
      </c>
      <c r="AJ2829" s="1307">
        <f t="shared" si="249"/>
        <v>42807</v>
      </c>
      <c r="AK2829" s="593" t="s">
        <v>24</v>
      </c>
      <c r="AL2829" s="670" t="s">
        <v>24</v>
      </c>
      <c r="AM2829" s="230"/>
      <c r="AN2829" s="232"/>
      <c r="AO2829" s="232"/>
      <c r="AP2829" s="230"/>
      <c r="AQ2829" s="1231" t="s">
        <v>3094</v>
      </c>
      <c r="AR2829" s="230"/>
      <c r="AS2829" s="230"/>
      <c r="AT2829" s="230"/>
      <c r="AU2829" s="230"/>
      <c r="AV2829" s="885"/>
      <c r="AW2829" s="885"/>
      <c r="AX2829" s="885"/>
      <c r="AY2829" s="885"/>
      <c r="AZ2829" s="177"/>
    </row>
    <row r="2830" spans="2:60" ht="15" customHeight="1">
      <c r="B2830" s="1310">
        <v>1935</v>
      </c>
      <c r="C2830" s="746" t="s">
        <v>9689</v>
      </c>
      <c r="D2830" s="557" t="s">
        <v>9229</v>
      </c>
      <c r="E2830" s="531" t="s">
        <v>4241</v>
      </c>
      <c r="F2830" s="736" t="s">
        <v>9690</v>
      </c>
      <c r="G2830" s="509" t="s">
        <v>102</v>
      </c>
      <c r="H2830" s="929" t="s">
        <v>24</v>
      </c>
      <c r="I2830" s="749">
        <v>35548</v>
      </c>
      <c r="J2830" s="1314">
        <f t="shared" ref="J2830:J2861" ca="1" si="250">IF(OR(I2830="",I2830="-"),"-",ROUND((NOW()-I2830)/356,0))</f>
        <v>25</v>
      </c>
      <c r="K2830" s="176" t="s">
        <v>24</v>
      </c>
      <c r="L2830" s="170" t="s">
        <v>24</v>
      </c>
      <c r="M2830" s="173" t="s">
        <v>24</v>
      </c>
      <c r="N2830" s="532">
        <v>43000</v>
      </c>
      <c r="O2830" s="594" t="s">
        <v>24</v>
      </c>
      <c r="P2830" s="594" t="s">
        <v>24</v>
      </c>
      <c r="Q2830" s="198" t="str">
        <f t="shared" ref="Q2830:Q2861" si="251">IF(OR(O2830="-",O2830=""),"-",O2830+365)</f>
        <v>-</v>
      </c>
      <c r="R2830" s="181" t="str">
        <f t="shared" ref="R2830:R2861" ca="1" si="252">IF(OR(O2830="",O2830="-"),"TIDAK MCU",IF(Q2830&gt;TODAY(),"BERLAKU","EXPIRED"))</f>
        <v>TIDAK MCU</v>
      </c>
      <c r="S2830" s="743" t="s">
        <v>9940</v>
      </c>
      <c r="T2830" s="1330">
        <v>44679</v>
      </c>
      <c r="U2830" s="1329">
        <v>44314</v>
      </c>
      <c r="V2830" s="904" t="s">
        <v>24</v>
      </c>
      <c r="W2830" s="136" t="s">
        <v>24</v>
      </c>
      <c r="X2830" s="200"/>
      <c r="Y2830" s="201"/>
      <c r="Z2830" s="202"/>
      <c r="AA2830" s="2279" t="s">
        <v>927</v>
      </c>
      <c r="AB2830" s="361" t="s">
        <v>24</v>
      </c>
      <c r="AC2830" s="361" t="s">
        <v>24</v>
      </c>
      <c r="AD2830" s="361" t="s">
        <v>24</v>
      </c>
      <c r="AE2830" s="361" t="s">
        <v>24</v>
      </c>
      <c r="AF2830" s="361" t="s">
        <v>24</v>
      </c>
      <c r="AG2830" s="975" t="s">
        <v>24</v>
      </c>
      <c r="AH2830" s="902"/>
      <c r="AI2830" s="244" t="str">
        <f t="shared" si="245"/>
        <v>SC P360 - SC P410 A/M------</v>
      </c>
      <c r="AJ2830" s="1307">
        <f t="shared" si="249"/>
        <v>43000</v>
      </c>
      <c r="AK2830" s="597" t="s">
        <v>24</v>
      </c>
      <c r="AL2830" s="742">
        <v>43452</v>
      </c>
      <c r="AM2830" s="230"/>
      <c r="AN2830" s="232"/>
      <c r="AO2830" s="232"/>
      <c r="AP2830" s="230"/>
      <c r="AQ2830" s="1231" t="s">
        <v>3094</v>
      </c>
      <c r="AR2830" s="230"/>
      <c r="AS2830" s="230"/>
      <c r="AT2830" s="230"/>
      <c r="AU2830" s="230"/>
      <c r="AV2830" s="885"/>
      <c r="AW2830" s="885"/>
      <c r="AX2830" s="885"/>
      <c r="AY2830" s="885"/>
      <c r="AZ2830" s="885"/>
    </row>
    <row r="2831" spans="2:60" ht="15" customHeight="1">
      <c r="B2831" s="1310">
        <v>2825</v>
      </c>
      <c r="C2831" s="745" t="s">
        <v>2559</v>
      </c>
      <c r="D2831" s="905" t="s">
        <v>230</v>
      </c>
      <c r="E2831" s="531" t="s">
        <v>222</v>
      </c>
      <c r="F2831" s="1561" t="s">
        <v>2560</v>
      </c>
      <c r="G2831" s="509" t="s">
        <v>139</v>
      </c>
      <c r="H2831" s="1628" t="s">
        <v>2561</v>
      </c>
      <c r="I2831" s="1704">
        <v>33226</v>
      </c>
      <c r="J2831" s="1314">
        <f t="shared" ca="1" si="250"/>
        <v>31</v>
      </c>
      <c r="K2831" s="138" t="s">
        <v>493</v>
      </c>
      <c r="L2831" s="782" t="s">
        <v>2919</v>
      </c>
      <c r="M2831" s="134" t="s">
        <v>24</v>
      </c>
      <c r="N2831" s="510" t="s">
        <v>24</v>
      </c>
      <c r="O2831" s="442">
        <v>43828</v>
      </c>
      <c r="P2831" s="744" t="s">
        <v>498</v>
      </c>
      <c r="Q2831" s="198">
        <f t="shared" si="251"/>
        <v>44193</v>
      </c>
      <c r="R2831" s="181" t="str">
        <f t="shared" ca="1" si="252"/>
        <v>EXPIRED</v>
      </c>
      <c r="S2831" s="360" t="s">
        <v>2995</v>
      </c>
      <c r="T2831" s="1330">
        <v>44549</v>
      </c>
      <c r="U2831" s="1329">
        <v>44549</v>
      </c>
      <c r="V2831" s="1330" t="s">
        <v>24</v>
      </c>
      <c r="W2831" s="136" t="s">
        <v>24</v>
      </c>
      <c r="X2831" s="348"/>
      <c r="Y2831" s="201"/>
      <c r="Z2831" s="202"/>
      <c r="AA2831" s="356" t="s">
        <v>3077</v>
      </c>
      <c r="AB2831" s="365" t="s">
        <v>3078</v>
      </c>
      <c r="AC2831" s="360"/>
      <c r="AD2831" s="360"/>
      <c r="AE2831" s="360"/>
      <c r="AF2831" s="360"/>
      <c r="AG2831" s="376"/>
      <c r="AH2831" s="952"/>
      <c r="AI2831" s="244" t="str">
        <f t="shared" si="245"/>
        <v>HINO 285 JD/TISCANIA P410 MATIC</v>
      </c>
      <c r="AJ2831" s="1307" t="str">
        <f t="shared" si="249"/>
        <v>-</v>
      </c>
      <c r="AK2831" s="593" t="s">
        <v>24</v>
      </c>
      <c r="AL2831" s="670" t="s">
        <v>24</v>
      </c>
      <c r="AM2831" s="230"/>
      <c r="AN2831" s="232"/>
      <c r="AO2831" s="232"/>
      <c r="AP2831" s="230"/>
      <c r="AQ2831" s="1231" t="s">
        <v>3094</v>
      </c>
      <c r="AR2831" s="230"/>
      <c r="AS2831" s="230"/>
      <c r="AT2831" s="230"/>
      <c r="AU2831" s="230"/>
      <c r="AV2831" s="885"/>
      <c r="AW2831" s="885"/>
      <c r="AX2831" s="885"/>
      <c r="AY2831" s="885"/>
      <c r="AZ2831" s="177"/>
    </row>
    <row r="2832" spans="2:60" ht="15" customHeight="1">
      <c r="B2832" s="1310">
        <v>2826</v>
      </c>
      <c r="C2832" s="548" t="s">
        <v>2498</v>
      </c>
      <c r="D2832" s="1550" t="s">
        <v>226</v>
      </c>
      <c r="E2832" s="531" t="s">
        <v>222</v>
      </c>
      <c r="F2832" s="1561" t="s">
        <v>2499</v>
      </c>
      <c r="G2832" s="509" t="s">
        <v>139</v>
      </c>
      <c r="H2832" s="1630" t="s">
        <v>2500</v>
      </c>
      <c r="I2832" s="1704">
        <v>27055</v>
      </c>
      <c r="J2832" s="1314">
        <f t="shared" ca="1" si="250"/>
        <v>48</v>
      </c>
      <c r="K2832" s="176" t="s">
        <v>24</v>
      </c>
      <c r="L2832" s="170" t="s">
        <v>24</v>
      </c>
      <c r="M2832" s="173" t="s">
        <v>24</v>
      </c>
      <c r="N2832" s="577">
        <v>42560</v>
      </c>
      <c r="O2832" s="442">
        <v>43819</v>
      </c>
      <c r="P2832" s="744" t="s">
        <v>83</v>
      </c>
      <c r="Q2832" s="198">
        <f t="shared" si="251"/>
        <v>44184</v>
      </c>
      <c r="R2832" s="181" t="str">
        <f t="shared" ca="1" si="252"/>
        <v>EXPIRED</v>
      </c>
      <c r="S2832" s="360" t="s">
        <v>24</v>
      </c>
      <c r="T2832" s="1330">
        <v>44587</v>
      </c>
      <c r="U2832" s="212" t="s">
        <v>99</v>
      </c>
      <c r="V2832" s="904" t="s">
        <v>24</v>
      </c>
      <c r="W2832" s="136" t="s">
        <v>24</v>
      </c>
      <c r="X2832" s="348"/>
      <c r="Y2832" s="201"/>
      <c r="Z2832" s="202"/>
      <c r="AA2832" s="213"/>
      <c r="AB2832" s="360"/>
      <c r="AC2832" s="360"/>
      <c r="AD2832" s="360"/>
      <c r="AE2832" s="360"/>
      <c r="AF2832" s="360"/>
      <c r="AG2832" s="376"/>
      <c r="AH2832" s="952"/>
      <c r="AI2832" s="244" t="str">
        <f t="shared" ref="AI2832:AI2895" si="253">+CONCATENATE(AA2832,AB2832,AC2832,AD2832,AE2832,AF2832,AG2832)</f>
        <v/>
      </c>
      <c r="AJ2832" s="1307">
        <f t="shared" si="249"/>
        <v>42560</v>
      </c>
      <c r="AK2832" s="593" t="s">
        <v>24</v>
      </c>
      <c r="AL2832" s="670" t="s">
        <v>24</v>
      </c>
      <c r="AM2832" s="230"/>
      <c r="AN2832" s="232"/>
      <c r="AO2832" s="232"/>
      <c r="AP2832" s="230"/>
      <c r="AQ2832" s="1231" t="s">
        <v>3094</v>
      </c>
      <c r="AR2832" s="230"/>
      <c r="AS2832" s="360"/>
      <c r="AT2832" s="230"/>
      <c r="AU2832" s="230"/>
      <c r="AV2832" s="885"/>
      <c r="AW2832" s="885"/>
      <c r="AX2832" s="885"/>
      <c r="AY2832" s="885"/>
      <c r="AZ2832" s="177"/>
    </row>
    <row r="2833" spans="2:52" ht="15" customHeight="1">
      <c r="B2833" s="1310">
        <v>2827</v>
      </c>
      <c r="C2833" s="1499" t="s">
        <v>2566</v>
      </c>
      <c r="D2833" s="1550" t="s">
        <v>226</v>
      </c>
      <c r="E2833" s="531" t="s">
        <v>222</v>
      </c>
      <c r="F2833" s="1561" t="s">
        <v>2567</v>
      </c>
      <c r="G2833" s="509" t="s">
        <v>139</v>
      </c>
      <c r="H2833" s="1630" t="s">
        <v>2568</v>
      </c>
      <c r="I2833" s="594">
        <v>34463</v>
      </c>
      <c r="J2833" s="1314">
        <f t="shared" ca="1" si="250"/>
        <v>28</v>
      </c>
      <c r="K2833" s="176" t="s">
        <v>24</v>
      </c>
      <c r="L2833" s="170" t="s">
        <v>24</v>
      </c>
      <c r="M2833" s="173" t="s">
        <v>24</v>
      </c>
      <c r="N2833" s="577">
        <v>42565</v>
      </c>
      <c r="O2833" s="442">
        <v>42957</v>
      </c>
      <c r="P2833" s="744" t="s">
        <v>24</v>
      </c>
      <c r="Q2833" s="198">
        <f t="shared" si="251"/>
        <v>43322</v>
      </c>
      <c r="R2833" s="181" t="str">
        <f t="shared" ca="1" si="252"/>
        <v>EXPIRED</v>
      </c>
      <c r="S2833" s="360" t="s">
        <v>24</v>
      </c>
      <c r="T2833" s="1330">
        <v>43960</v>
      </c>
      <c r="U2833" s="1329" t="s">
        <v>99</v>
      </c>
      <c r="V2833" s="904" t="s">
        <v>24</v>
      </c>
      <c r="W2833" s="136" t="s">
        <v>24</v>
      </c>
      <c r="X2833" s="348"/>
      <c r="Y2833" s="201"/>
      <c r="Z2833" s="202"/>
      <c r="AA2833" s="356"/>
      <c r="AB2833" s="360"/>
      <c r="AC2833" s="360"/>
      <c r="AD2833" s="360"/>
      <c r="AE2833" s="360"/>
      <c r="AF2833" s="360"/>
      <c r="AG2833" s="376"/>
      <c r="AH2833" s="952"/>
      <c r="AI2833" s="244" t="str">
        <f t="shared" si="253"/>
        <v/>
      </c>
      <c r="AJ2833" s="1307">
        <f t="shared" si="249"/>
        <v>42565</v>
      </c>
      <c r="AK2833" s="593" t="s">
        <v>24</v>
      </c>
      <c r="AL2833" s="670" t="s">
        <v>24</v>
      </c>
      <c r="AM2833" s="230"/>
      <c r="AN2833" s="232"/>
      <c r="AO2833" s="232"/>
      <c r="AP2833" s="230"/>
      <c r="AQ2833" s="1231" t="s">
        <v>3094</v>
      </c>
      <c r="AR2833" s="230"/>
      <c r="AS2833" s="230"/>
      <c r="AT2833" s="230"/>
      <c r="AU2833" s="230"/>
      <c r="AV2833" s="885"/>
      <c r="AW2833" s="885"/>
      <c r="AX2833" s="885"/>
      <c r="AY2833" s="885"/>
      <c r="AZ2833" s="177"/>
    </row>
    <row r="2834" spans="2:52" ht="15" customHeight="1">
      <c r="B2834" s="1310">
        <v>2828</v>
      </c>
      <c r="C2834" s="745" t="s">
        <v>2529</v>
      </c>
      <c r="D2834" s="1561" t="s">
        <v>226</v>
      </c>
      <c r="E2834" s="531" t="s">
        <v>222</v>
      </c>
      <c r="F2834" s="1599" t="s">
        <v>2530</v>
      </c>
      <c r="G2834" s="509" t="s">
        <v>139</v>
      </c>
      <c r="H2834" s="1630" t="s">
        <v>2531</v>
      </c>
      <c r="I2834" s="1704">
        <v>24864</v>
      </c>
      <c r="J2834" s="1314">
        <f t="shared" ca="1" si="250"/>
        <v>55</v>
      </c>
      <c r="K2834" s="176" t="s">
        <v>24</v>
      </c>
      <c r="L2834" s="170" t="s">
        <v>24</v>
      </c>
      <c r="M2834" s="173" t="s">
        <v>24</v>
      </c>
      <c r="N2834" s="532">
        <v>42821</v>
      </c>
      <c r="O2834" s="442">
        <v>43817</v>
      </c>
      <c r="P2834" s="744" t="s">
        <v>24</v>
      </c>
      <c r="Q2834" s="198">
        <f t="shared" si="251"/>
        <v>44182</v>
      </c>
      <c r="R2834" s="181" t="str">
        <f t="shared" ca="1" si="252"/>
        <v>EXPIRED</v>
      </c>
      <c r="S2834" s="360" t="s">
        <v>24</v>
      </c>
      <c r="T2834" s="1330">
        <v>44588</v>
      </c>
      <c r="U2834" s="443" t="s">
        <v>99</v>
      </c>
      <c r="V2834" s="904" t="s">
        <v>24</v>
      </c>
      <c r="W2834" s="136" t="s">
        <v>24</v>
      </c>
      <c r="X2834" s="348"/>
      <c r="Y2834" s="201"/>
      <c r="Z2834" s="202"/>
      <c r="AA2834" s="356"/>
      <c r="AB2834" s="360"/>
      <c r="AC2834" s="360"/>
      <c r="AD2834" s="360"/>
      <c r="AE2834" s="360"/>
      <c r="AF2834" s="360"/>
      <c r="AG2834" s="376"/>
      <c r="AH2834" s="952"/>
      <c r="AI2834" s="244" t="str">
        <f t="shared" si="253"/>
        <v/>
      </c>
      <c r="AJ2834" s="1315">
        <f t="shared" si="249"/>
        <v>42821</v>
      </c>
      <c r="AK2834" s="593" t="s">
        <v>24</v>
      </c>
      <c r="AL2834" s="670" t="s">
        <v>24</v>
      </c>
      <c r="AM2834" s="230"/>
      <c r="AN2834" s="232"/>
      <c r="AO2834" s="232"/>
      <c r="AP2834" s="230"/>
      <c r="AQ2834" s="1231" t="s">
        <v>3094</v>
      </c>
      <c r="AR2834" s="230"/>
      <c r="AS2834" s="230"/>
      <c r="AT2834" s="230"/>
      <c r="AU2834" s="230"/>
      <c r="AV2834" s="885"/>
      <c r="AW2834" s="885"/>
      <c r="AX2834" s="885"/>
      <c r="AY2834" s="885"/>
      <c r="AZ2834" s="177"/>
    </row>
    <row r="2835" spans="2:52" ht="15" customHeight="1">
      <c r="B2835" s="1310">
        <v>2829</v>
      </c>
      <c r="C2835" s="1499" t="s">
        <v>2572</v>
      </c>
      <c r="D2835" s="1550" t="s">
        <v>2544</v>
      </c>
      <c r="E2835" s="531" t="s">
        <v>222</v>
      </c>
      <c r="F2835" s="1599" t="s">
        <v>2573</v>
      </c>
      <c r="G2835" s="509" t="s">
        <v>139</v>
      </c>
      <c r="H2835" s="1630" t="s">
        <v>2574</v>
      </c>
      <c r="I2835" s="749">
        <v>32755</v>
      </c>
      <c r="J2835" s="1314">
        <f t="shared" ca="1" si="250"/>
        <v>32</v>
      </c>
      <c r="K2835" s="176" t="s">
        <v>24</v>
      </c>
      <c r="L2835" s="170" t="s">
        <v>24</v>
      </c>
      <c r="M2835" s="173" t="s">
        <v>24</v>
      </c>
      <c r="N2835" s="577">
        <v>43477</v>
      </c>
      <c r="O2835" s="442">
        <v>43844</v>
      </c>
      <c r="P2835" s="744" t="s">
        <v>498</v>
      </c>
      <c r="Q2835" s="198">
        <f t="shared" si="251"/>
        <v>44209</v>
      </c>
      <c r="R2835" s="181" t="str">
        <f t="shared" ca="1" si="252"/>
        <v>EXPIRED</v>
      </c>
      <c r="S2835" s="360" t="s">
        <v>24</v>
      </c>
      <c r="T2835" s="1330">
        <v>44443</v>
      </c>
      <c r="U2835" s="1329" t="s">
        <v>24</v>
      </c>
      <c r="V2835" s="904" t="s">
        <v>24</v>
      </c>
      <c r="W2835" s="136" t="s">
        <v>24</v>
      </c>
      <c r="X2835" s="348"/>
      <c r="Y2835" s="201"/>
      <c r="Z2835" s="202"/>
      <c r="AA2835" s="356" t="s">
        <v>24</v>
      </c>
      <c r="AB2835" s="360"/>
      <c r="AC2835" s="360"/>
      <c r="AD2835" s="360"/>
      <c r="AE2835" s="360"/>
      <c r="AF2835" s="360"/>
      <c r="AG2835" s="376"/>
      <c r="AH2835" s="952"/>
      <c r="AI2835" s="244" t="str">
        <f t="shared" si="253"/>
        <v>-</v>
      </c>
      <c r="AJ2835" s="1315">
        <f t="shared" si="249"/>
        <v>43477</v>
      </c>
      <c r="AK2835" s="593" t="s">
        <v>24</v>
      </c>
      <c r="AL2835" s="670" t="s">
        <v>24</v>
      </c>
      <c r="AM2835" s="230"/>
      <c r="AN2835" s="232"/>
      <c r="AO2835" s="232"/>
      <c r="AP2835" s="230"/>
      <c r="AQ2835" s="1231" t="s">
        <v>3094</v>
      </c>
      <c r="AR2835" s="230"/>
      <c r="AS2835" s="230"/>
      <c r="AT2835" s="230"/>
      <c r="AU2835" s="230"/>
      <c r="AZ2835" s="177"/>
    </row>
    <row r="2836" spans="2:52" ht="15" customHeight="1">
      <c r="B2836" s="1310">
        <v>2830</v>
      </c>
      <c r="C2836" s="548" t="s">
        <v>2575</v>
      </c>
      <c r="D2836" s="905" t="s">
        <v>230</v>
      </c>
      <c r="E2836" s="531" t="s">
        <v>222</v>
      </c>
      <c r="F2836" s="1561" t="s">
        <v>2576</v>
      </c>
      <c r="G2836" s="509" t="s">
        <v>139</v>
      </c>
      <c r="H2836" s="1641" t="s">
        <v>2577</v>
      </c>
      <c r="I2836" s="1704">
        <v>33478</v>
      </c>
      <c r="J2836" s="1314">
        <f t="shared" ca="1" si="250"/>
        <v>30</v>
      </c>
      <c r="K2836" s="138" t="s">
        <v>493</v>
      </c>
      <c r="L2836" s="781" t="s">
        <v>2920</v>
      </c>
      <c r="M2836" s="134">
        <v>44801</v>
      </c>
      <c r="N2836" s="577">
        <v>43477</v>
      </c>
      <c r="O2836" s="442">
        <v>43847</v>
      </c>
      <c r="P2836" s="744" t="s">
        <v>498</v>
      </c>
      <c r="Q2836" s="198">
        <f t="shared" si="251"/>
        <v>44212</v>
      </c>
      <c r="R2836" s="181" t="str">
        <f t="shared" ca="1" si="252"/>
        <v>EXPIRED</v>
      </c>
      <c r="S2836" s="360" t="s">
        <v>2996</v>
      </c>
      <c r="T2836" s="1330">
        <v>44436</v>
      </c>
      <c r="U2836" s="1330">
        <v>44436</v>
      </c>
      <c r="V2836" s="904" t="s">
        <v>24</v>
      </c>
      <c r="W2836" s="136" t="s">
        <v>24</v>
      </c>
      <c r="X2836" s="348"/>
      <c r="Y2836" s="201"/>
      <c r="Z2836" s="202"/>
      <c r="AA2836" s="357" t="s">
        <v>3077</v>
      </c>
      <c r="AB2836" s="365" t="s">
        <v>3078</v>
      </c>
      <c r="AC2836" s="360"/>
      <c r="AD2836" s="360"/>
      <c r="AE2836" s="360"/>
      <c r="AF2836" s="360"/>
      <c r="AG2836" s="376"/>
      <c r="AH2836" s="952"/>
      <c r="AI2836" s="244" t="str">
        <f t="shared" si="253"/>
        <v>HINO 285 JD/TISCANIA P410 MATIC</v>
      </c>
      <c r="AJ2836" s="1307">
        <f t="shared" si="249"/>
        <v>43477</v>
      </c>
      <c r="AK2836" s="592">
        <v>43533</v>
      </c>
      <c r="AL2836" s="679">
        <v>43536</v>
      </c>
      <c r="AM2836" s="230"/>
      <c r="AN2836" s="232"/>
      <c r="AO2836" s="232"/>
      <c r="AP2836" s="230"/>
      <c r="AQ2836" s="1231" t="s">
        <v>3094</v>
      </c>
      <c r="AR2836" s="230"/>
      <c r="AS2836" s="230"/>
      <c r="AT2836" s="230"/>
      <c r="AU2836" s="230"/>
      <c r="AV2836" s="885"/>
      <c r="AW2836" s="885"/>
      <c r="AX2836" s="885"/>
      <c r="AY2836" s="885"/>
      <c r="AZ2836" s="177"/>
    </row>
    <row r="2837" spans="2:52" ht="15" customHeight="1">
      <c r="B2837" s="1310">
        <v>2831</v>
      </c>
      <c r="C2837" s="745" t="s">
        <v>2599</v>
      </c>
      <c r="D2837" s="1437" t="s">
        <v>230</v>
      </c>
      <c r="E2837" s="531" t="s">
        <v>222</v>
      </c>
      <c r="F2837" s="360" t="s">
        <v>2600</v>
      </c>
      <c r="G2837" s="509" t="s">
        <v>139</v>
      </c>
      <c r="H2837" s="1654" t="s">
        <v>2601</v>
      </c>
      <c r="I2837" s="594">
        <v>29983</v>
      </c>
      <c r="J2837" s="1314">
        <f t="shared" ca="1" si="250"/>
        <v>40</v>
      </c>
      <c r="K2837" s="138" t="s">
        <v>493</v>
      </c>
      <c r="L2837" s="180" t="s">
        <v>2925</v>
      </c>
      <c r="M2837" s="134">
        <v>43862</v>
      </c>
      <c r="N2837" s="762">
        <v>43491</v>
      </c>
      <c r="O2837" s="774">
        <v>43852</v>
      </c>
      <c r="P2837" s="744" t="s">
        <v>497</v>
      </c>
      <c r="Q2837" s="198">
        <f t="shared" si="251"/>
        <v>44217</v>
      </c>
      <c r="R2837" s="181" t="str">
        <f t="shared" ca="1" si="252"/>
        <v>EXPIRED</v>
      </c>
      <c r="S2837" s="360" t="s">
        <v>3003</v>
      </c>
      <c r="T2837" s="1330">
        <v>43862</v>
      </c>
      <c r="U2837" s="1329">
        <v>43862</v>
      </c>
      <c r="V2837" s="904" t="s">
        <v>24</v>
      </c>
      <c r="W2837" s="136" t="s">
        <v>24</v>
      </c>
      <c r="X2837" s="348"/>
      <c r="Y2837" s="201"/>
      <c r="Z2837" s="202"/>
      <c r="AA2837" s="356" t="s">
        <v>3077</v>
      </c>
      <c r="AB2837" s="365" t="s">
        <v>24</v>
      </c>
      <c r="AC2837" s="360"/>
      <c r="AD2837" s="360"/>
      <c r="AE2837" s="360"/>
      <c r="AF2837" s="360"/>
      <c r="AG2837" s="376"/>
      <c r="AH2837" s="952"/>
      <c r="AI2837" s="244" t="str">
        <f t="shared" si="253"/>
        <v>HINO 285 JD/TI-</v>
      </c>
      <c r="AJ2837" s="1307">
        <f t="shared" si="249"/>
        <v>43491</v>
      </c>
      <c r="AK2837" s="592">
        <v>43726</v>
      </c>
      <c r="AL2837" s="679">
        <v>43727</v>
      </c>
      <c r="AM2837" s="230"/>
      <c r="AN2837" s="232"/>
      <c r="AO2837" s="232"/>
      <c r="AP2837" s="230"/>
      <c r="AQ2837" s="1231" t="s">
        <v>3094</v>
      </c>
      <c r="AR2837" s="230"/>
      <c r="AS2837" s="230"/>
      <c r="AT2837" s="230"/>
      <c r="AU2837" s="230"/>
      <c r="AV2837" s="885"/>
      <c r="AW2837" s="885"/>
      <c r="AX2837" s="885"/>
      <c r="AY2837" s="885"/>
      <c r="AZ2837" s="177"/>
    </row>
    <row r="2838" spans="2:52" ht="15" customHeight="1">
      <c r="B2838" s="1310">
        <v>2832</v>
      </c>
      <c r="C2838" s="746" t="s">
        <v>2581</v>
      </c>
      <c r="D2838" s="1437" t="s">
        <v>230</v>
      </c>
      <c r="E2838" s="531" t="s">
        <v>222</v>
      </c>
      <c r="F2838" s="1561" t="s">
        <v>2582</v>
      </c>
      <c r="G2838" s="509" t="s">
        <v>139</v>
      </c>
      <c r="H2838" s="1641" t="s">
        <v>2583</v>
      </c>
      <c r="I2838" s="1704">
        <v>32366</v>
      </c>
      <c r="J2838" s="1314">
        <f t="shared" ca="1" si="250"/>
        <v>33</v>
      </c>
      <c r="K2838" s="138" t="s">
        <v>493</v>
      </c>
      <c r="L2838" s="781" t="s">
        <v>2922</v>
      </c>
      <c r="M2838" s="134">
        <v>45149</v>
      </c>
      <c r="N2838" s="532">
        <v>43491</v>
      </c>
      <c r="O2838" s="442">
        <v>43848</v>
      </c>
      <c r="P2838" s="744" t="s">
        <v>498</v>
      </c>
      <c r="Q2838" s="198">
        <f t="shared" si="251"/>
        <v>44213</v>
      </c>
      <c r="R2838" s="181" t="str">
        <f t="shared" ca="1" si="252"/>
        <v>EXPIRED</v>
      </c>
      <c r="S2838" s="360" t="s">
        <v>2998</v>
      </c>
      <c r="T2838" s="1330">
        <v>44054</v>
      </c>
      <c r="U2838" s="1329">
        <v>44054</v>
      </c>
      <c r="V2838" s="904" t="s">
        <v>24</v>
      </c>
      <c r="W2838" s="136" t="s">
        <v>24</v>
      </c>
      <c r="X2838" s="348"/>
      <c r="Y2838" s="201"/>
      <c r="Z2838" s="202"/>
      <c r="AA2838" s="356" t="s">
        <v>3077</v>
      </c>
      <c r="AB2838" s="365" t="s">
        <v>3078</v>
      </c>
      <c r="AC2838" s="360"/>
      <c r="AD2838" s="360"/>
      <c r="AE2838" s="360"/>
      <c r="AF2838" s="360"/>
      <c r="AG2838" s="376"/>
      <c r="AH2838" s="952"/>
      <c r="AI2838" s="244" t="str">
        <f t="shared" si="253"/>
        <v>HINO 285 JD/TISCANIA P410 MATIC</v>
      </c>
      <c r="AJ2838" s="1307">
        <f t="shared" si="249"/>
        <v>43491</v>
      </c>
      <c r="AK2838" s="2099">
        <v>43535</v>
      </c>
      <c r="AL2838" s="2107">
        <v>43536</v>
      </c>
      <c r="AM2838" s="230"/>
      <c r="AN2838" s="232"/>
      <c r="AO2838" s="232"/>
      <c r="AP2838" s="230"/>
      <c r="AQ2838" s="1231" t="s">
        <v>3094</v>
      </c>
      <c r="AR2838" s="230"/>
      <c r="AS2838" s="230"/>
      <c r="AT2838" s="230"/>
      <c r="AU2838" s="230"/>
      <c r="AV2838" s="885"/>
      <c r="AW2838" s="885"/>
      <c r="AX2838" s="885"/>
      <c r="AY2838" s="885"/>
      <c r="AZ2838" s="177"/>
    </row>
    <row r="2839" spans="2:52" ht="15" customHeight="1">
      <c r="B2839" s="1310">
        <v>2833</v>
      </c>
      <c r="C2839" s="746" t="s">
        <v>2584</v>
      </c>
      <c r="D2839" s="905" t="s">
        <v>230</v>
      </c>
      <c r="E2839" s="531" t="s">
        <v>222</v>
      </c>
      <c r="F2839" s="1561" t="s">
        <v>2585</v>
      </c>
      <c r="G2839" s="509" t="s">
        <v>139</v>
      </c>
      <c r="H2839" s="1641" t="s">
        <v>2586</v>
      </c>
      <c r="I2839" s="1704">
        <v>33000</v>
      </c>
      <c r="J2839" s="1314">
        <f t="shared" ca="1" si="250"/>
        <v>32</v>
      </c>
      <c r="K2839" s="138" t="s">
        <v>493</v>
      </c>
      <c r="L2839" s="781" t="s">
        <v>2923</v>
      </c>
      <c r="M2839" s="610">
        <v>45053</v>
      </c>
      <c r="N2839" s="706">
        <v>43491</v>
      </c>
      <c r="O2839" s="774">
        <v>43845</v>
      </c>
      <c r="P2839" s="772" t="s">
        <v>498</v>
      </c>
      <c r="Q2839" s="198">
        <f t="shared" si="251"/>
        <v>44210</v>
      </c>
      <c r="R2839" s="181" t="str">
        <f t="shared" ca="1" si="252"/>
        <v>EXPIRED</v>
      </c>
      <c r="S2839" s="360" t="s">
        <v>2999</v>
      </c>
      <c r="T2839" s="1330">
        <v>44323</v>
      </c>
      <c r="U2839" s="1330">
        <v>44323</v>
      </c>
      <c r="V2839" s="904" t="s">
        <v>24</v>
      </c>
      <c r="W2839" s="136" t="s">
        <v>24</v>
      </c>
      <c r="X2839" s="348"/>
      <c r="Y2839" s="201"/>
      <c r="Z2839" s="202"/>
      <c r="AA2839" s="357" t="s">
        <v>3077</v>
      </c>
      <c r="AB2839" s="365" t="s">
        <v>3078</v>
      </c>
      <c r="AC2839" s="360" t="s">
        <v>24</v>
      </c>
      <c r="AD2839" s="360"/>
      <c r="AE2839" s="360"/>
      <c r="AF2839" s="360"/>
      <c r="AG2839" s="376"/>
      <c r="AH2839" s="952"/>
      <c r="AI2839" s="244" t="str">
        <f t="shared" si="253"/>
        <v>HINO 285 JD/TISCANIA P410 MATIC-</v>
      </c>
      <c r="AJ2839" s="1307">
        <f t="shared" si="249"/>
        <v>43491</v>
      </c>
      <c r="AK2839" s="596">
        <v>43292</v>
      </c>
      <c r="AL2839" s="1185">
        <v>43293</v>
      </c>
      <c r="AM2839" s="230"/>
      <c r="AN2839" s="232"/>
      <c r="AO2839" s="232"/>
      <c r="AP2839" s="230"/>
      <c r="AQ2839" s="462" t="s">
        <v>3094</v>
      </c>
      <c r="AR2839" s="230"/>
      <c r="AS2839" s="230"/>
      <c r="AT2839" s="230"/>
      <c r="AU2839" s="230"/>
      <c r="AV2839" s="885"/>
      <c r="AW2839" s="885"/>
      <c r="AX2839" s="885"/>
      <c r="AY2839" s="885"/>
      <c r="AZ2839" s="177"/>
    </row>
    <row r="2840" spans="2:52" ht="15" customHeight="1">
      <c r="B2840" s="1310">
        <v>2834</v>
      </c>
      <c r="C2840" s="1533" t="s">
        <v>2587</v>
      </c>
      <c r="D2840" s="1561" t="s">
        <v>226</v>
      </c>
      <c r="E2840" s="531" t="s">
        <v>222</v>
      </c>
      <c r="F2840" s="1561" t="s">
        <v>2588</v>
      </c>
      <c r="G2840" s="509" t="s">
        <v>139</v>
      </c>
      <c r="H2840" s="1630" t="s">
        <v>2589</v>
      </c>
      <c r="I2840" s="749">
        <v>31199</v>
      </c>
      <c r="J2840" s="1314">
        <f t="shared" ca="1" si="250"/>
        <v>37</v>
      </c>
      <c r="K2840" s="138" t="s">
        <v>83</v>
      </c>
      <c r="L2840" s="143">
        <v>760217141325</v>
      </c>
      <c r="M2840" s="134">
        <v>43864</v>
      </c>
      <c r="N2840" s="577">
        <v>43491</v>
      </c>
      <c r="O2840" s="442">
        <v>43853</v>
      </c>
      <c r="P2840" s="744" t="s">
        <v>497</v>
      </c>
      <c r="Q2840" s="198">
        <f t="shared" si="251"/>
        <v>44218</v>
      </c>
      <c r="R2840" s="181" t="str">
        <f t="shared" ca="1" si="252"/>
        <v>EXPIRED</v>
      </c>
      <c r="S2840" s="360" t="s">
        <v>3000</v>
      </c>
      <c r="T2840" s="1330">
        <v>43983</v>
      </c>
      <c r="U2840" s="443">
        <v>43983</v>
      </c>
      <c r="V2840" s="904" t="s">
        <v>24</v>
      </c>
      <c r="W2840" s="136" t="s">
        <v>24</v>
      </c>
      <c r="X2840" s="348"/>
      <c r="Y2840" s="201"/>
      <c r="Z2840" s="202"/>
      <c r="AA2840" s="356" t="s">
        <v>100</v>
      </c>
      <c r="AB2840" s="360"/>
      <c r="AC2840" s="360"/>
      <c r="AD2840" s="360"/>
      <c r="AE2840" s="360"/>
      <c r="AF2840" s="360"/>
      <c r="AG2840" s="376"/>
      <c r="AH2840" s="1239"/>
      <c r="AI2840" s="244" t="str">
        <f t="shared" si="253"/>
        <v>LIGHT VEHICLE</v>
      </c>
      <c r="AJ2840" s="1307">
        <f t="shared" si="249"/>
        <v>43491</v>
      </c>
      <c r="AK2840" s="592">
        <v>43467</v>
      </c>
      <c r="AL2840" s="614">
        <v>43468</v>
      </c>
      <c r="AM2840" s="230"/>
      <c r="AN2840" s="232"/>
      <c r="AO2840" s="232"/>
      <c r="AP2840" s="230"/>
      <c r="AQ2840" s="1231" t="s">
        <v>3094</v>
      </c>
      <c r="AR2840" s="230"/>
      <c r="AS2840" s="230"/>
      <c r="AT2840" s="230"/>
      <c r="AU2840" s="230"/>
      <c r="AV2840" s="885"/>
      <c r="AW2840" s="885"/>
      <c r="AX2840" s="885"/>
      <c r="AY2840" s="885"/>
      <c r="AZ2840" s="177"/>
    </row>
    <row r="2841" spans="2:52" ht="15" customHeight="1">
      <c r="B2841" s="1310">
        <v>2835</v>
      </c>
      <c r="C2841" s="548" t="s">
        <v>2590</v>
      </c>
      <c r="D2841" s="1561" t="s">
        <v>611</v>
      </c>
      <c r="E2841" s="531" t="s">
        <v>222</v>
      </c>
      <c r="F2841" s="1561" t="s">
        <v>2591</v>
      </c>
      <c r="G2841" s="509" t="s">
        <v>139</v>
      </c>
      <c r="H2841" s="1681" t="s">
        <v>2592</v>
      </c>
      <c r="I2841" s="1723">
        <v>29569</v>
      </c>
      <c r="J2841" s="1314">
        <f t="shared" ca="1" si="250"/>
        <v>41</v>
      </c>
      <c r="K2841" s="176" t="s">
        <v>24</v>
      </c>
      <c r="L2841" s="170" t="s">
        <v>24</v>
      </c>
      <c r="M2841" s="173" t="s">
        <v>24</v>
      </c>
      <c r="N2841" s="532">
        <v>42765</v>
      </c>
      <c r="O2841" s="442">
        <v>43845</v>
      </c>
      <c r="P2841" s="744" t="s">
        <v>874</v>
      </c>
      <c r="Q2841" s="198">
        <f t="shared" si="251"/>
        <v>44210</v>
      </c>
      <c r="R2841" s="181" t="str">
        <f t="shared" ca="1" si="252"/>
        <v>EXPIRED</v>
      </c>
      <c r="S2841" s="360" t="s">
        <v>24</v>
      </c>
      <c r="T2841" s="1330">
        <v>44544</v>
      </c>
      <c r="U2841" s="1329" t="s">
        <v>1497</v>
      </c>
      <c r="V2841" s="904" t="s">
        <v>24</v>
      </c>
      <c r="W2841" s="136" t="s">
        <v>24</v>
      </c>
      <c r="X2841" s="348"/>
      <c r="Y2841" s="201"/>
      <c r="Z2841" s="202"/>
      <c r="AA2841" s="1571" t="s">
        <v>100</v>
      </c>
      <c r="AB2841" s="1967"/>
      <c r="AC2841" s="360"/>
      <c r="AD2841" s="360"/>
      <c r="AE2841" s="360"/>
      <c r="AF2841" s="360"/>
      <c r="AG2841" s="376"/>
      <c r="AH2841" s="952"/>
      <c r="AI2841" s="244" t="str">
        <f t="shared" si="253"/>
        <v>LIGHT VEHICLE</v>
      </c>
      <c r="AJ2841" s="1307">
        <f t="shared" si="249"/>
        <v>42765</v>
      </c>
      <c r="AK2841" s="2099">
        <v>43535</v>
      </c>
      <c r="AL2841" s="2107">
        <v>43536</v>
      </c>
      <c r="AM2841" s="230"/>
      <c r="AN2841" s="232"/>
      <c r="AO2841" s="232"/>
      <c r="AP2841" s="230"/>
      <c r="AQ2841" s="1231" t="s">
        <v>3094</v>
      </c>
      <c r="AR2841" s="230"/>
      <c r="AS2841" s="230"/>
      <c r="AT2841" s="230"/>
      <c r="AU2841" s="230"/>
      <c r="AV2841" s="885"/>
      <c r="AW2841" s="885"/>
      <c r="AX2841" s="885"/>
      <c r="AY2841" s="885"/>
      <c r="AZ2841" s="177"/>
    </row>
    <row r="2842" spans="2:52" ht="15" customHeight="1">
      <c r="B2842" s="1310">
        <v>2836</v>
      </c>
      <c r="C2842" s="548" t="s">
        <v>2593</v>
      </c>
      <c r="D2842" s="1550" t="s">
        <v>226</v>
      </c>
      <c r="E2842" s="531" t="s">
        <v>222</v>
      </c>
      <c r="F2842" s="1561" t="s">
        <v>2594</v>
      </c>
      <c r="G2842" s="509" t="s">
        <v>139</v>
      </c>
      <c r="H2842" s="1681" t="s">
        <v>2595</v>
      </c>
      <c r="I2842" s="1704">
        <v>27729</v>
      </c>
      <c r="J2842" s="1314">
        <f t="shared" ca="1" si="250"/>
        <v>46</v>
      </c>
      <c r="K2842" s="138" t="s">
        <v>83</v>
      </c>
      <c r="L2842" s="143" t="s">
        <v>24</v>
      </c>
      <c r="M2842" s="134">
        <v>45261</v>
      </c>
      <c r="N2842" s="762">
        <v>43491</v>
      </c>
      <c r="O2842" s="774" t="s">
        <v>24</v>
      </c>
      <c r="P2842" s="772" t="s">
        <v>24</v>
      </c>
      <c r="Q2842" s="198" t="str">
        <f t="shared" si="251"/>
        <v>-</v>
      </c>
      <c r="R2842" s="181" t="str">
        <f t="shared" ca="1" si="252"/>
        <v>TIDAK MCU</v>
      </c>
      <c r="S2842" s="360" t="s">
        <v>3001</v>
      </c>
      <c r="T2842" s="1330">
        <v>44531</v>
      </c>
      <c r="U2842" s="443">
        <v>44531</v>
      </c>
      <c r="V2842" s="904" t="s">
        <v>24</v>
      </c>
      <c r="W2842" s="136" t="s">
        <v>24</v>
      </c>
      <c r="X2842" s="348"/>
      <c r="Y2842" s="201"/>
      <c r="Z2842" s="202"/>
      <c r="AA2842" s="356" t="s">
        <v>100</v>
      </c>
      <c r="AB2842" s="360"/>
      <c r="AC2842" s="360"/>
      <c r="AD2842" s="360"/>
      <c r="AE2842" s="360"/>
      <c r="AF2842" s="360"/>
      <c r="AG2842" s="376"/>
      <c r="AH2842" s="952"/>
      <c r="AI2842" s="244" t="str">
        <f t="shared" si="253"/>
        <v>LIGHT VEHICLE</v>
      </c>
      <c r="AJ2842" s="1307">
        <f t="shared" si="249"/>
        <v>43491</v>
      </c>
      <c r="AK2842" s="592">
        <v>43642</v>
      </c>
      <c r="AL2842" s="679">
        <v>43643</v>
      </c>
      <c r="AM2842" s="230"/>
      <c r="AN2842" s="232"/>
      <c r="AO2842" s="232"/>
      <c r="AP2842" s="230"/>
      <c r="AQ2842" s="1231" t="s">
        <v>3094</v>
      </c>
      <c r="AR2842" s="230"/>
      <c r="AS2842" s="230"/>
      <c r="AT2842" s="230"/>
      <c r="AU2842" s="230"/>
      <c r="AV2842" s="885"/>
      <c r="AW2842" s="885"/>
      <c r="AX2842" s="885"/>
      <c r="AY2842" s="885"/>
      <c r="AZ2842" s="177"/>
    </row>
    <row r="2843" spans="2:52" ht="15" customHeight="1">
      <c r="B2843" s="1310">
        <v>2837</v>
      </c>
      <c r="C2843" s="745" t="s">
        <v>2519</v>
      </c>
      <c r="D2843" s="1550" t="s">
        <v>2520</v>
      </c>
      <c r="E2843" s="531" t="s">
        <v>222</v>
      </c>
      <c r="F2843" s="1561" t="s">
        <v>2521</v>
      </c>
      <c r="G2843" s="509" t="s">
        <v>139</v>
      </c>
      <c r="H2843" s="1630" t="s">
        <v>2522</v>
      </c>
      <c r="I2843" s="1704">
        <v>34732</v>
      </c>
      <c r="J2843" s="1314">
        <f t="shared" ca="1" si="250"/>
        <v>27</v>
      </c>
      <c r="K2843" s="176" t="s">
        <v>24</v>
      </c>
      <c r="L2843" s="170" t="s">
        <v>24</v>
      </c>
      <c r="M2843" s="173" t="s">
        <v>24</v>
      </c>
      <c r="N2843" s="532">
        <v>42604</v>
      </c>
      <c r="O2843" s="442">
        <v>43816</v>
      </c>
      <c r="P2843" s="744" t="s">
        <v>24</v>
      </c>
      <c r="Q2843" s="198">
        <f t="shared" si="251"/>
        <v>44181</v>
      </c>
      <c r="R2843" s="181" t="str">
        <f t="shared" ca="1" si="252"/>
        <v>EXPIRED</v>
      </c>
      <c r="S2843" s="360" t="s">
        <v>24</v>
      </c>
      <c r="T2843" s="1330">
        <v>44594</v>
      </c>
      <c r="U2843" s="1329" t="s">
        <v>1497</v>
      </c>
      <c r="V2843" s="904" t="s">
        <v>24</v>
      </c>
      <c r="W2843" s="136" t="s">
        <v>24</v>
      </c>
      <c r="X2843" s="348"/>
      <c r="Y2843" s="201"/>
      <c r="Z2843" s="202"/>
      <c r="AA2843" s="357" t="s">
        <v>3077</v>
      </c>
      <c r="AB2843" s="360"/>
      <c r="AC2843" s="360"/>
      <c r="AD2843" s="360"/>
      <c r="AE2843" s="360"/>
      <c r="AF2843" s="360"/>
      <c r="AG2843" s="376"/>
      <c r="AH2843" s="952"/>
      <c r="AI2843" s="244" t="str">
        <f t="shared" si="253"/>
        <v>HINO 285 JD/TI</v>
      </c>
      <c r="AJ2843" s="1307">
        <f t="shared" si="249"/>
        <v>42604</v>
      </c>
      <c r="AK2843" s="592">
        <v>43502</v>
      </c>
      <c r="AL2843" s="679">
        <v>43503</v>
      </c>
      <c r="AM2843" s="230"/>
      <c r="AN2843" s="232"/>
      <c r="AO2843" s="232"/>
      <c r="AP2843" s="230"/>
      <c r="AQ2843" s="1231" t="s">
        <v>3094</v>
      </c>
      <c r="AR2843" s="230"/>
      <c r="AS2843" s="230"/>
      <c r="AT2843" s="230"/>
      <c r="AU2843" s="230"/>
      <c r="AV2843" s="885"/>
      <c r="AW2843" s="885"/>
      <c r="AX2843" s="885"/>
      <c r="AY2843" s="885"/>
      <c r="AZ2843" s="177"/>
    </row>
    <row r="2844" spans="2:52" ht="15" customHeight="1">
      <c r="B2844" s="1310">
        <v>2838</v>
      </c>
      <c r="C2844" s="745" t="s">
        <v>2757</v>
      </c>
      <c r="D2844" s="905" t="s">
        <v>230</v>
      </c>
      <c r="E2844" s="531" t="s">
        <v>222</v>
      </c>
      <c r="F2844" s="361" t="s">
        <v>2758</v>
      </c>
      <c r="G2844" s="509" t="s">
        <v>139</v>
      </c>
      <c r="H2844" s="1654" t="s">
        <v>2759</v>
      </c>
      <c r="I2844" s="594">
        <v>30714</v>
      </c>
      <c r="J2844" s="1314">
        <f t="shared" ca="1" si="250"/>
        <v>38</v>
      </c>
      <c r="K2844" s="138" t="s">
        <v>493</v>
      </c>
      <c r="L2844" s="180" t="s">
        <v>2959</v>
      </c>
      <c r="M2844" s="134">
        <v>44594</v>
      </c>
      <c r="N2844" s="532">
        <v>43643</v>
      </c>
      <c r="O2844" s="442" t="s">
        <v>24</v>
      </c>
      <c r="P2844" s="744" t="s">
        <v>24</v>
      </c>
      <c r="Q2844" s="198" t="str">
        <f t="shared" si="251"/>
        <v>-</v>
      </c>
      <c r="R2844" s="181" t="str">
        <f t="shared" ca="1" si="252"/>
        <v>TIDAK MCU</v>
      </c>
      <c r="S2844" s="360" t="s">
        <v>3044</v>
      </c>
      <c r="T2844" s="1330">
        <v>44594</v>
      </c>
      <c r="U2844" s="1329">
        <v>44594</v>
      </c>
      <c r="V2844" s="904" t="s">
        <v>24</v>
      </c>
      <c r="W2844" s="136" t="s">
        <v>24</v>
      </c>
      <c r="X2844" s="348"/>
      <c r="Y2844" s="201"/>
      <c r="Z2844" s="202"/>
      <c r="AA2844" s="356" t="s">
        <v>3077</v>
      </c>
      <c r="AB2844" s="360" t="s">
        <v>3078</v>
      </c>
      <c r="AC2844" s="360"/>
      <c r="AD2844" s="360"/>
      <c r="AE2844" s="360"/>
      <c r="AF2844" s="360"/>
      <c r="AG2844" s="376"/>
      <c r="AH2844" s="952"/>
      <c r="AI2844" s="244" t="str">
        <f t="shared" si="253"/>
        <v>HINO 285 JD/TISCANIA P410 MATIC</v>
      </c>
      <c r="AJ2844" s="1307">
        <f t="shared" si="249"/>
        <v>43643</v>
      </c>
      <c r="AK2844" s="596">
        <v>43761</v>
      </c>
      <c r="AL2844" s="1185">
        <v>43762</v>
      </c>
      <c r="AM2844" s="230"/>
      <c r="AN2844" s="232"/>
      <c r="AO2844" s="232"/>
      <c r="AP2844" s="230"/>
      <c r="AQ2844" s="1231" t="s">
        <v>3094</v>
      </c>
      <c r="AR2844" s="230"/>
      <c r="AS2844" s="230"/>
      <c r="AT2844" s="230"/>
      <c r="AU2844" s="230"/>
      <c r="AV2844" s="885"/>
      <c r="AW2844" s="885"/>
      <c r="AX2844" s="885"/>
      <c r="AY2844" s="885"/>
      <c r="AZ2844" s="177"/>
    </row>
    <row r="2845" spans="2:52" ht="15" customHeight="1">
      <c r="B2845" s="1310">
        <v>2839</v>
      </c>
      <c r="C2845" s="1529" t="s">
        <v>2602</v>
      </c>
      <c r="D2845" s="591" t="s">
        <v>2603</v>
      </c>
      <c r="E2845" s="557" t="s">
        <v>222</v>
      </c>
      <c r="F2845" s="1561" t="s">
        <v>2604</v>
      </c>
      <c r="G2845" s="509" t="s">
        <v>139</v>
      </c>
      <c r="H2845" s="769" t="s">
        <v>2605</v>
      </c>
      <c r="I2845" s="1459">
        <v>27928</v>
      </c>
      <c r="J2845" s="1314">
        <f t="shared" ca="1" si="250"/>
        <v>46</v>
      </c>
      <c r="K2845" s="176" t="s">
        <v>24</v>
      </c>
      <c r="L2845" s="170" t="s">
        <v>24</v>
      </c>
      <c r="M2845" s="173" t="s">
        <v>24</v>
      </c>
      <c r="N2845" s="532">
        <v>43496</v>
      </c>
      <c r="O2845" s="442" t="s">
        <v>24</v>
      </c>
      <c r="P2845" s="744" t="s">
        <v>24</v>
      </c>
      <c r="Q2845" s="198" t="str">
        <f t="shared" si="251"/>
        <v>-</v>
      </c>
      <c r="R2845" s="181" t="str">
        <f t="shared" ca="1" si="252"/>
        <v>TIDAK MCU</v>
      </c>
      <c r="S2845" s="360" t="s">
        <v>24</v>
      </c>
      <c r="T2845" s="1330">
        <v>44364</v>
      </c>
      <c r="U2845" s="1329" t="s">
        <v>24</v>
      </c>
      <c r="V2845" s="904" t="s">
        <v>24</v>
      </c>
      <c r="W2845" s="136" t="s">
        <v>24</v>
      </c>
      <c r="X2845" s="348"/>
      <c r="Y2845" s="201"/>
      <c r="Z2845" s="202"/>
      <c r="AA2845" s="356" t="s">
        <v>24</v>
      </c>
      <c r="AB2845" s="360"/>
      <c r="AC2845" s="360"/>
      <c r="AD2845" s="360"/>
      <c r="AE2845" s="360"/>
      <c r="AF2845" s="360"/>
      <c r="AG2845" s="376"/>
      <c r="AH2845" s="952"/>
      <c r="AI2845" s="244" t="str">
        <f t="shared" si="253"/>
        <v>-</v>
      </c>
      <c r="AJ2845" s="1315">
        <f t="shared" si="249"/>
        <v>43496</v>
      </c>
      <c r="AK2845" s="217" t="s">
        <v>24</v>
      </c>
      <c r="AL2845" s="614" t="s">
        <v>24</v>
      </c>
      <c r="AM2845" s="230"/>
      <c r="AN2845" s="232"/>
      <c r="AO2845" s="232"/>
      <c r="AP2845" s="230"/>
      <c r="AQ2845" s="1231" t="s">
        <v>3094</v>
      </c>
      <c r="AR2845" s="230"/>
      <c r="AS2845" s="230"/>
      <c r="AT2845" s="230"/>
      <c r="AU2845" s="230"/>
      <c r="AV2845" s="885"/>
      <c r="AW2845" s="885"/>
      <c r="AX2845" s="885"/>
      <c r="AY2845" s="885"/>
      <c r="AZ2845" s="177"/>
    </row>
    <row r="2846" spans="2:52" ht="15" customHeight="1">
      <c r="B2846" s="1310">
        <v>2840</v>
      </c>
      <c r="C2846" s="765" t="s">
        <v>2606</v>
      </c>
      <c r="D2846" s="905" t="s">
        <v>230</v>
      </c>
      <c r="E2846" s="531" t="s">
        <v>222</v>
      </c>
      <c r="F2846" s="1561" t="s">
        <v>2607</v>
      </c>
      <c r="G2846" s="509" t="s">
        <v>139</v>
      </c>
      <c r="H2846" s="1628" t="s">
        <v>2608</v>
      </c>
      <c r="I2846" s="1704">
        <v>33052</v>
      </c>
      <c r="J2846" s="1314">
        <f t="shared" ca="1" si="250"/>
        <v>32</v>
      </c>
      <c r="K2846" s="138" t="s">
        <v>493</v>
      </c>
      <c r="L2846" s="782">
        <v>1720170600475</v>
      </c>
      <c r="M2846" s="134">
        <v>44740</v>
      </c>
      <c r="N2846" s="532">
        <v>42991</v>
      </c>
      <c r="O2846" s="774">
        <v>43848</v>
      </c>
      <c r="P2846" s="744" t="s">
        <v>498</v>
      </c>
      <c r="Q2846" s="198">
        <f t="shared" si="251"/>
        <v>44213</v>
      </c>
      <c r="R2846" s="181" t="str">
        <f t="shared" ca="1" si="252"/>
        <v>EXPIRED</v>
      </c>
      <c r="S2846" s="360" t="s">
        <v>3004</v>
      </c>
      <c r="T2846" s="1330">
        <v>44375</v>
      </c>
      <c r="U2846" s="1330">
        <v>44375</v>
      </c>
      <c r="V2846" s="904" t="s">
        <v>24</v>
      </c>
      <c r="W2846" s="136" t="s">
        <v>24</v>
      </c>
      <c r="X2846" s="348"/>
      <c r="Y2846" s="201"/>
      <c r="Z2846" s="202"/>
      <c r="AA2846" s="357" t="s">
        <v>3077</v>
      </c>
      <c r="AB2846" s="365" t="s">
        <v>3078</v>
      </c>
      <c r="AC2846" s="360"/>
      <c r="AD2846" s="360"/>
      <c r="AE2846" s="360"/>
      <c r="AF2846" s="360"/>
      <c r="AG2846" s="376"/>
      <c r="AH2846" s="952"/>
      <c r="AI2846" s="244" t="str">
        <f t="shared" si="253"/>
        <v>HINO 285 JD/TISCANIA P410 MATIC</v>
      </c>
      <c r="AJ2846" s="1315">
        <f t="shared" si="249"/>
        <v>42991</v>
      </c>
      <c r="AK2846" s="592" t="s">
        <v>24</v>
      </c>
      <c r="AL2846" s="679">
        <v>43481</v>
      </c>
      <c r="AM2846" s="230"/>
      <c r="AN2846" s="232"/>
      <c r="AO2846" s="232"/>
      <c r="AP2846" s="230"/>
      <c r="AQ2846" s="1231" t="s">
        <v>3094</v>
      </c>
      <c r="AR2846" s="230"/>
      <c r="AS2846" s="230"/>
      <c r="AT2846" s="230"/>
      <c r="AU2846" s="230"/>
      <c r="AV2846" s="885"/>
      <c r="AW2846" s="885"/>
      <c r="AX2846" s="885"/>
      <c r="AY2846" s="885"/>
      <c r="AZ2846" s="177"/>
    </row>
    <row r="2847" spans="2:52" ht="15" customHeight="1">
      <c r="B2847" s="1310">
        <v>2841</v>
      </c>
      <c r="C2847" s="1499" t="s">
        <v>2609</v>
      </c>
      <c r="D2847" s="1550" t="s">
        <v>272</v>
      </c>
      <c r="E2847" s="557" t="s">
        <v>222</v>
      </c>
      <c r="F2847" s="1550" t="s">
        <v>2610</v>
      </c>
      <c r="G2847" s="509" t="s">
        <v>139</v>
      </c>
      <c r="H2847" s="1630" t="s">
        <v>2611</v>
      </c>
      <c r="I2847" s="749">
        <v>31140</v>
      </c>
      <c r="J2847" s="1314">
        <f t="shared" ca="1" si="250"/>
        <v>37</v>
      </c>
      <c r="K2847" s="176" t="s">
        <v>24</v>
      </c>
      <c r="L2847" s="170" t="s">
        <v>24</v>
      </c>
      <c r="M2847" s="173" t="s">
        <v>24</v>
      </c>
      <c r="N2847" s="532">
        <v>43505</v>
      </c>
      <c r="O2847" s="442">
        <v>43913</v>
      </c>
      <c r="P2847" s="744" t="s">
        <v>874</v>
      </c>
      <c r="Q2847" s="198">
        <f t="shared" si="251"/>
        <v>44278</v>
      </c>
      <c r="R2847" s="181" t="str">
        <f t="shared" ca="1" si="252"/>
        <v>BERLAKU</v>
      </c>
      <c r="S2847" s="360" t="s">
        <v>24</v>
      </c>
      <c r="T2847" s="1330">
        <v>44289</v>
      </c>
      <c r="U2847" s="1329" t="s">
        <v>24</v>
      </c>
      <c r="V2847" s="904" t="s">
        <v>24</v>
      </c>
      <c r="W2847" s="136" t="s">
        <v>24</v>
      </c>
      <c r="X2847" s="348"/>
      <c r="Y2847" s="201"/>
      <c r="Z2847" s="202"/>
      <c r="AA2847" s="356" t="s">
        <v>24</v>
      </c>
      <c r="AB2847" s="360"/>
      <c r="AC2847" s="360"/>
      <c r="AD2847" s="360"/>
      <c r="AE2847" s="360"/>
      <c r="AF2847" s="360"/>
      <c r="AG2847" s="376"/>
      <c r="AH2847" s="952"/>
      <c r="AI2847" s="244" t="str">
        <f t="shared" si="253"/>
        <v>-</v>
      </c>
      <c r="AJ2847" s="1315">
        <f t="shared" si="249"/>
        <v>43505</v>
      </c>
      <c r="AK2847" s="217" t="s">
        <v>24</v>
      </c>
      <c r="AL2847" s="614" t="s">
        <v>24</v>
      </c>
      <c r="AM2847" s="230"/>
      <c r="AN2847" s="232"/>
      <c r="AO2847" s="232"/>
      <c r="AP2847" s="230"/>
      <c r="AQ2847" s="1231" t="s">
        <v>3094</v>
      </c>
      <c r="AR2847" s="230"/>
      <c r="AS2847" s="230"/>
      <c r="AT2847" s="230"/>
      <c r="AU2847" s="230"/>
      <c r="AV2847" s="885"/>
      <c r="AW2847" s="885"/>
      <c r="AX2847" s="885"/>
      <c r="AY2847" s="885"/>
      <c r="AZ2847" s="177"/>
    </row>
    <row r="2848" spans="2:52" ht="15" customHeight="1">
      <c r="B2848" s="1310">
        <v>2842</v>
      </c>
      <c r="C2848" s="548" t="s">
        <v>1353</v>
      </c>
      <c r="D2848" s="1550" t="s">
        <v>2534</v>
      </c>
      <c r="E2848" s="557" t="s">
        <v>222</v>
      </c>
      <c r="F2848" s="1599" t="s">
        <v>2612</v>
      </c>
      <c r="G2848" s="509" t="s">
        <v>139</v>
      </c>
      <c r="H2848" s="1630" t="s">
        <v>2613</v>
      </c>
      <c r="I2848" s="1704">
        <v>26849</v>
      </c>
      <c r="J2848" s="1314">
        <f t="shared" ca="1" si="250"/>
        <v>49</v>
      </c>
      <c r="K2848" s="176" t="s">
        <v>24</v>
      </c>
      <c r="L2848" s="170" t="s">
        <v>24</v>
      </c>
      <c r="M2848" s="173" t="s">
        <v>24</v>
      </c>
      <c r="N2848" s="532">
        <v>41565</v>
      </c>
      <c r="O2848" s="442">
        <v>43845</v>
      </c>
      <c r="P2848" s="744" t="s">
        <v>498</v>
      </c>
      <c r="Q2848" s="198">
        <f t="shared" si="251"/>
        <v>44210</v>
      </c>
      <c r="R2848" s="181" t="str">
        <f t="shared" ca="1" si="252"/>
        <v>EXPIRED</v>
      </c>
      <c r="S2848" s="360" t="s">
        <v>24</v>
      </c>
      <c r="T2848" s="1330">
        <v>44381</v>
      </c>
      <c r="U2848" s="1329" t="s">
        <v>24</v>
      </c>
      <c r="V2848" s="904" t="s">
        <v>24</v>
      </c>
      <c r="W2848" s="136" t="s">
        <v>24</v>
      </c>
      <c r="X2848" s="348"/>
      <c r="Y2848" s="201"/>
      <c r="Z2848" s="202"/>
      <c r="AA2848" s="356" t="s">
        <v>24</v>
      </c>
      <c r="AB2848" s="360"/>
      <c r="AC2848" s="360"/>
      <c r="AD2848" s="360"/>
      <c r="AE2848" s="360"/>
      <c r="AF2848" s="360"/>
      <c r="AG2848" s="376"/>
      <c r="AH2848" s="952"/>
      <c r="AI2848" s="244" t="str">
        <f t="shared" si="253"/>
        <v>-</v>
      </c>
      <c r="AJ2848" s="1315">
        <f t="shared" si="249"/>
        <v>41565</v>
      </c>
      <c r="AK2848" s="217" t="s">
        <v>24</v>
      </c>
      <c r="AL2848" s="614" t="s">
        <v>24</v>
      </c>
      <c r="AM2848" s="230"/>
      <c r="AN2848" s="232"/>
      <c r="AO2848" s="232"/>
      <c r="AP2848" s="230"/>
      <c r="AQ2848" s="1231" t="s">
        <v>3094</v>
      </c>
      <c r="AR2848" s="230"/>
      <c r="AS2848" s="230"/>
      <c r="AT2848" s="230"/>
      <c r="AU2848" s="230"/>
      <c r="AV2848" s="885"/>
      <c r="AW2848" s="885"/>
      <c r="AX2848" s="885"/>
      <c r="AY2848" s="885"/>
      <c r="AZ2848" s="177"/>
    </row>
    <row r="2849" spans="2:52" ht="15" customHeight="1">
      <c r="B2849" s="1310">
        <v>2843</v>
      </c>
      <c r="C2849" s="1480" t="s">
        <v>2614</v>
      </c>
      <c r="D2849" s="1561" t="s">
        <v>2544</v>
      </c>
      <c r="E2849" s="531" t="s">
        <v>222</v>
      </c>
      <c r="F2849" s="1561" t="s">
        <v>2615</v>
      </c>
      <c r="G2849" s="509" t="s">
        <v>139</v>
      </c>
      <c r="H2849" s="1681" t="s">
        <v>2616</v>
      </c>
      <c r="I2849" s="594">
        <v>31248</v>
      </c>
      <c r="J2849" s="1314">
        <f t="shared" ca="1" si="250"/>
        <v>37</v>
      </c>
      <c r="K2849" s="176" t="s">
        <v>24</v>
      </c>
      <c r="L2849" s="170" t="s">
        <v>24</v>
      </c>
      <c r="M2849" s="173" t="s">
        <v>24</v>
      </c>
      <c r="N2849" s="532">
        <v>43454</v>
      </c>
      <c r="O2849" s="442">
        <v>43827</v>
      </c>
      <c r="P2849" s="744" t="s">
        <v>83</v>
      </c>
      <c r="Q2849" s="198">
        <f t="shared" si="251"/>
        <v>44192</v>
      </c>
      <c r="R2849" s="181" t="str">
        <f t="shared" ca="1" si="252"/>
        <v>EXPIRED</v>
      </c>
      <c r="S2849" s="360" t="s">
        <v>24</v>
      </c>
      <c r="T2849" s="1330">
        <v>44397</v>
      </c>
      <c r="U2849" s="1329" t="s">
        <v>1497</v>
      </c>
      <c r="V2849" s="904" t="s">
        <v>24</v>
      </c>
      <c r="W2849" s="136" t="s">
        <v>24</v>
      </c>
      <c r="X2849" s="348"/>
      <c r="Y2849" s="201"/>
      <c r="Z2849" s="202"/>
      <c r="AA2849" s="1310" t="s">
        <v>3077</v>
      </c>
      <c r="AB2849" s="362"/>
      <c r="AC2849" s="360"/>
      <c r="AD2849" s="360"/>
      <c r="AE2849" s="360"/>
      <c r="AF2849" s="360"/>
      <c r="AG2849" s="376"/>
      <c r="AH2849" s="952"/>
      <c r="AI2849" s="244" t="str">
        <f t="shared" si="253"/>
        <v>HINO 285 JD/TI</v>
      </c>
      <c r="AJ2849" s="1330">
        <f t="shared" si="249"/>
        <v>43454</v>
      </c>
      <c r="AK2849" s="592">
        <v>43698</v>
      </c>
      <c r="AL2849" s="679">
        <v>43699</v>
      </c>
      <c r="AM2849" s="230"/>
      <c r="AN2849" s="232"/>
      <c r="AO2849" s="232"/>
      <c r="AP2849" s="230"/>
      <c r="AQ2849" s="1231" t="s">
        <v>3094</v>
      </c>
      <c r="AR2849" s="230"/>
      <c r="AS2849" s="230"/>
      <c r="AT2849" s="230"/>
      <c r="AU2849" s="230"/>
      <c r="AZ2849" s="177"/>
    </row>
    <row r="2850" spans="2:52" ht="15" customHeight="1">
      <c r="B2850" s="1310">
        <v>2844</v>
      </c>
      <c r="C2850" s="746" t="s">
        <v>2617</v>
      </c>
      <c r="D2850" s="905" t="s">
        <v>230</v>
      </c>
      <c r="E2850" s="557" t="s">
        <v>222</v>
      </c>
      <c r="F2850" s="1550" t="s">
        <v>2618</v>
      </c>
      <c r="G2850" s="509" t="s">
        <v>139</v>
      </c>
      <c r="H2850" s="1678" t="s">
        <v>2619</v>
      </c>
      <c r="I2850" s="1704">
        <v>28220</v>
      </c>
      <c r="J2850" s="1314">
        <f t="shared" ca="1" si="250"/>
        <v>45</v>
      </c>
      <c r="K2850" s="138" t="s">
        <v>493</v>
      </c>
      <c r="L2850" s="782" t="s">
        <v>2926</v>
      </c>
      <c r="M2850" s="134">
        <v>45033</v>
      </c>
      <c r="N2850" s="577">
        <v>42942</v>
      </c>
      <c r="O2850" s="442">
        <v>43817</v>
      </c>
      <c r="P2850" s="744" t="s">
        <v>24</v>
      </c>
      <c r="Q2850" s="198">
        <f t="shared" si="251"/>
        <v>44182</v>
      </c>
      <c r="R2850" s="181" t="str">
        <f t="shared" ca="1" si="252"/>
        <v>EXPIRED</v>
      </c>
      <c r="S2850" s="360" t="s">
        <v>3005</v>
      </c>
      <c r="T2850" s="1330">
        <v>44291</v>
      </c>
      <c r="U2850" s="1330">
        <v>44291</v>
      </c>
      <c r="V2850" s="904" t="s">
        <v>24</v>
      </c>
      <c r="W2850" s="136" t="s">
        <v>24</v>
      </c>
      <c r="X2850" s="348"/>
      <c r="Y2850" s="201"/>
      <c r="Z2850" s="202"/>
      <c r="AA2850" s="356" t="s">
        <v>3077</v>
      </c>
      <c r="AB2850" s="357" t="s">
        <v>3078</v>
      </c>
      <c r="AC2850" s="356" t="s">
        <v>24</v>
      </c>
      <c r="AD2850" s="356"/>
      <c r="AE2850" s="356"/>
      <c r="AF2850" s="356"/>
      <c r="AG2850" s="376"/>
      <c r="AH2850" s="952"/>
      <c r="AI2850" s="244" t="str">
        <f t="shared" si="253"/>
        <v>HINO 285 JD/TISCANIA P410 MATIC-</v>
      </c>
      <c r="AJ2850" s="1330">
        <f t="shared" si="249"/>
        <v>42942</v>
      </c>
      <c r="AK2850" s="596">
        <v>43467</v>
      </c>
      <c r="AL2850" s="1185">
        <v>43468</v>
      </c>
      <c r="AM2850" s="230"/>
      <c r="AN2850" s="232"/>
      <c r="AO2850" s="232"/>
      <c r="AP2850" s="230"/>
      <c r="AQ2850" s="1231" t="s">
        <v>3094</v>
      </c>
      <c r="AR2850" s="230"/>
      <c r="AS2850" s="230"/>
      <c r="AT2850" s="230"/>
      <c r="AU2850" s="230"/>
      <c r="AV2850" s="885"/>
      <c r="AW2850" s="885"/>
      <c r="AX2850" s="885"/>
      <c r="AY2850" s="885"/>
      <c r="AZ2850" s="177"/>
    </row>
    <row r="2851" spans="2:52" ht="15" customHeight="1">
      <c r="B2851" s="1310">
        <v>2845</v>
      </c>
      <c r="C2851" s="745" t="s">
        <v>2851</v>
      </c>
      <c r="D2851" s="591" t="s">
        <v>2852</v>
      </c>
      <c r="E2851" s="531" t="s">
        <v>222</v>
      </c>
      <c r="F2851" s="361" t="s">
        <v>2853</v>
      </c>
      <c r="G2851" s="509" t="s">
        <v>139</v>
      </c>
      <c r="H2851" s="1654" t="s">
        <v>2854</v>
      </c>
      <c r="I2851" s="594">
        <v>35828</v>
      </c>
      <c r="J2851" s="1314">
        <f t="shared" ca="1" si="250"/>
        <v>24</v>
      </c>
      <c r="K2851" s="176" t="s">
        <v>24</v>
      </c>
      <c r="L2851" s="170" t="s">
        <v>24</v>
      </c>
      <c r="M2851" s="173" t="s">
        <v>24</v>
      </c>
      <c r="N2851" s="577">
        <v>43720</v>
      </c>
      <c r="O2851" s="442" t="s">
        <v>24</v>
      </c>
      <c r="P2851" s="744" t="s">
        <v>24</v>
      </c>
      <c r="Q2851" s="198" t="str">
        <f t="shared" si="251"/>
        <v>-</v>
      </c>
      <c r="R2851" s="181" t="str">
        <f t="shared" ca="1" si="252"/>
        <v>TIDAK MCU</v>
      </c>
      <c r="S2851" s="360" t="s">
        <v>24</v>
      </c>
      <c r="T2851" s="1330">
        <v>44594</v>
      </c>
      <c r="U2851" s="1329" t="s">
        <v>1497</v>
      </c>
      <c r="V2851" s="904" t="s">
        <v>24</v>
      </c>
      <c r="W2851" s="136" t="s">
        <v>24</v>
      </c>
      <c r="X2851" s="348"/>
      <c r="Y2851" s="201"/>
      <c r="Z2851" s="202"/>
      <c r="AA2851" s="356" t="s">
        <v>3077</v>
      </c>
      <c r="AB2851" s="365" t="s">
        <v>3078</v>
      </c>
      <c r="AC2851" s="360"/>
      <c r="AD2851" s="360"/>
      <c r="AE2851" s="356"/>
      <c r="AF2851" s="356"/>
      <c r="AG2851" s="378"/>
      <c r="AH2851" s="952"/>
      <c r="AI2851" s="244" t="str">
        <f t="shared" si="253"/>
        <v>HINO 285 JD/TISCANIA P410 MATIC</v>
      </c>
      <c r="AJ2851" s="1307">
        <f t="shared" si="249"/>
        <v>43720</v>
      </c>
      <c r="AK2851" s="596">
        <v>43533</v>
      </c>
      <c r="AL2851" s="1185">
        <v>43536</v>
      </c>
      <c r="AM2851" s="230"/>
      <c r="AN2851" s="232"/>
      <c r="AO2851" s="232"/>
      <c r="AP2851" s="230"/>
      <c r="AQ2851" s="1231" t="s">
        <v>3094</v>
      </c>
      <c r="AR2851" s="230"/>
      <c r="AS2851" s="230"/>
      <c r="AT2851" s="230"/>
      <c r="AU2851" s="230"/>
      <c r="AV2851" s="885"/>
      <c r="AW2851" s="885"/>
      <c r="AX2851" s="885"/>
      <c r="AY2851" s="885"/>
      <c r="AZ2851" s="177"/>
    </row>
    <row r="2852" spans="2:52" ht="15" customHeight="1">
      <c r="B2852" s="1310">
        <v>2846</v>
      </c>
      <c r="C2852" s="1499" t="s">
        <v>2623</v>
      </c>
      <c r="D2852" s="1561" t="s">
        <v>226</v>
      </c>
      <c r="E2852" s="531" t="s">
        <v>222</v>
      </c>
      <c r="F2852" s="1607" t="s">
        <v>2624</v>
      </c>
      <c r="G2852" s="509" t="s">
        <v>139</v>
      </c>
      <c r="H2852" s="1630" t="s">
        <v>2625</v>
      </c>
      <c r="I2852" s="594">
        <v>35064</v>
      </c>
      <c r="J2852" s="1314">
        <f t="shared" ca="1" si="250"/>
        <v>26</v>
      </c>
      <c r="K2852" s="315" t="s">
        <v>24</v>
      </c>
      <c r="L2852" s="325" t="s">
        <v>24</v>
      </c>
      <c r="M2852" s="335" t="s">
        <v>24</v>
      </c>
      <c r="N2852" s="532">
        <v>42723</v>
      </c>
      <c r="O2852" s="442">
        <v>43820</v>
      </c>
      <c r="P2852" s="744" t="s">
        <v>83</v>
      </c>
      <c r="Q2852" s="198">
        <f t="shared" si="251"/>
        <v>44185</v>
      </c>
      <c r="R2852" s="181" t="str">
        <f t="shared" ca="1" si="252"/>
        <v>EXPIRED</v>
      </c>
      <c r="S2852" s="360" t="s">
        <v>24</v>
      </c>
      <c r="T2852" s="1330">
        <v>44561</v>
      </c>
      <c r="U2852" s="1329" t="s">
        <v>99</v>
      </c>
      <c r="V2852" s="904" t="s">
        <v>24</v>
      </c>
      <c r="W2852" s="136" t="s">
        <v>24</v>
      </c>
      <c r="X2852" s="348"/>
      <c r="Y2852" s="201"/>
      <c r="Z2852" s="202"/>
      <c r="AA2852" s="356"/>
      <c r="AB2852" s="356"/>
      <c r="AC2852" s="356"/>
      <c r="AD2852" s="356"/>
      <c r="AE2852" s="356"/>
      <c r="AF2852" s="356"/>
      <c r="AG2852" s="378"/>
      <c r="AH2852" s="952"/>
      <c r="AI2852" s="244" t="str">
        <f t="shared" si="253"/>
        <v/>
      </c>
      <c r="AJ2852" s="209">
        <f t="shared" si="249"/>
        <v>42723</v>
      </c>
      <c r="AK2852" s="593" t="s">
        <v>24</v>
      </c>
      <c r="AL2852" s="670" t="s">
        <v>24</v>
      </c>
      <c r="AM2852" s="230"/>
      <c r="AN2852" s="232"/>
      <c r="AO2852" s="232"/>
      <c r="AP2852" s="230"/>
      <c r="AQ2852" s="1231" t="s">
        <v>3094</v>
      </c>
      <c r="AR2852" s="230"/>
      <c r="AS2852" s="230"/>
      <c r="AT2852" s="230"/>
      <c r="AU2852" s="230"/>
      <c r="AV2852" s="177"/>
      <c r="AW2852" s="177"/>
      <c r="AX2852" s="177"/>
      <c r="AY2852" s="177"/>
      <c r="AZ2852" s="177"/>
    </row>
    <row r="2853" spans="2:52" ht="15" customHeight="1">
      <c r="B2853" s="1310">
        <v>2847</v>
      </c>
      <c r="C2853" s="745" t="s">
        <v>2626</v>
      </c>
      <c r="D2853" s="905" t="s">
        <v>230</v>
      </c>
      <c r="E2853" s="531" t="s">
        <v>222</v>
      </c>
      <c r="F2853" s="1607" t="s">
        <v>2627</v>
      </c>
      <c r="G2853" s="509" t="s">
        <v>139</v>
      </c>
      <c r="H2853" s="1641" t="s">
        <v>2628</v>
      </c>
      <c r="I2853" s="1723">
        <v>31003</v>
      </c>
      <c r="J2853" s="1314">
        <f t="shared" ca="1" si="250"/>
        <v>37</v>
      </c>
      <c r="K2853" s="1437" t="s">
        <v>493</v>
      </c>
      <c r="L2853" s="2063">
        <v>871119410199</v>
      </c>
      <c r="M2853" s="1395">
        <v>45160</v>
      </c>
      <c r="N2853" s="532">
        <v>41958</v>
      </c>
      <c r="O2853" s="442">
        <v>43821</v>
      </c>
      <c r="P2853" s="744" t="s">
        <v>24</v>
      </c>
      <c r="Q2853" s="198">
        <f t="shared" si="251"/>
        <v>44186</v>
      </c>
      <c r="R2853" s="181" t="str">
        <f t="shared" ca="1" si="252"/>
        <v>EXPIRED</v>
      </c>
      <c r="S2853" s="360" t="s">
        <v>3007</v>
      </c>
      <c r="T2853" s="1330">
        <v>44517</v>
      </c>
      <c r="U2853" s="1329">
        <v>44517</v>
      </c>
      <c r="V2853" s="904" t="s">
        <v>24</v>
      </c>
      <c r="W2853" s="136" t="s">
        <v>24</v>
      </c>
      <c r="X2853" s="348"/>
      <c r="Y2853" s="201"/>
      <c r="Z2853" s="202"/>
      <c r="AA2853" s="356" t="s">
        <v>3077</v>
      </c>
      <c r="AB2853" s="357" t="s">
        <v>3078</v>
      </c>
      <c r="AC2853" s="356"/>
      <c r="AD2853" s="356"/>
      <c r="AE2853" s="356"/>
      <c r="AF2853" s="356"/>
      <c r="AG2853" s="378"/>
      <c r="AH2853" s="952"/>
      <c r="AI2853" s="244" t="str">
        <f t="shared" si="253"/>
        <v>HINO 285 JD/TISCANIA P410 MATIC</v>
      </c>
      <c r="AJ2853" s="1315">
        <f t="shared" si="249"/>
        <v>41958</v>
      </c>
      <c r="AK2853" s="593">
        <v>44137</v>
      </c>
      <c r="AL2853" s="670">
        <v>44137</v>
      </c>
      <c r="AM2853" s="230"/>
      <c r="AN2853" s="232"/>
      <c r="AO2853" s="232"/>
      <c r="AP2853" s="230"/>
      <c r="AQ2853" s="1231" t="s">
        <v>3094</v>
      </c>
      <c r="AR2853" s="230"/>
      <c r="AS2853" s="230"/>
      <c r="AT2853" s="230"/>
      <c r="AU2853" s="230"/>
      <c r="AV2853" s="885"/>
      <c r="AW2853" s="885"/>
      <c r="AX2853" s="885"/>
      <c r="AY2853" s="885"/>
      <c r="AZ2853" s="177"/>
    </row>
    <row r="2854" spans="2:52" ht="15" customHeight="1">
      <c r="B2854" s="1310">
        <v>2848</v>
      </c>
      <c r="C2854" s="1520" t="s">
        <v>2629</v>
      </c>
      <c r="D2854" s="905" t="s">
        <v>230</v>
      </c>
      <c r="E2854" s="531" t="s">
        <v>222</v>
      </c>
      <c r="F2854" s="1607" t="s">
        <v>2630</v>
      </c>
      <c r="G2854" s="509" t="s">
        <v>139</v>
      </c>
      <c r="H2854" s="1628" t="s">
        <v>11468</v>
      </c>
      <c r="I2854" s="1704">
        <v>33152</v>
      </c>
      <c r="J2854" s="1314">
        <f t="shared" ca="1" si="250"/>
        <v>31</v>
      </c>
      <c r="K2854" s="1437" t="s">
        <v>493</v>
      </c>
      <c r="L2854" s="1833">
        <v>901017230078</v>
      </c>
      <c r="M2854" s="1395" t="s">
        <v>13165</v>
      </c>
      <c r="N2854" s="532">
        <v>43441</v>
      </c>
      <c r="O2854" s="442">
        <v>43819</v>
      </c>
      <c r="P2854" s="744" t="s">
        <v>497</v>
      </c>
      <c r="Q2854" s="198">
        <f t="shared" si="251"/>
        <v>44184</v>
      </c>
      <c r="R2854" s="181" t="str">
        <f t="shared" ca="1" si="252"/>
        <v>EXPIRED</v>
      </c>
      <c r="S2854" s="360" t="s">
        <v>3008</v>
      </c>
      <c r="T2854" s="1330">
        <v>44475</v>
      </c>
      <c r="U2854" s="1329">
        <v>44475</v>
      </c>
      <c r="V2854" s="1330" t="s">
        <v>24</v>
      </c>
      <c r="W2854" s="1311" t="s">
        <v>24</v>
      </c>
      <c r="X2854" s="348"/>
      <c r="Y2854" s="201"/>
      <c r="Z2854" s="202"/>
      <c r="AA2854" s="356" t="s">
        <v>3077</v>
      </c>
      <c r="AB2854" s="357" t="s">
        <v>3078</v>
      </c>
      <c r="AC2854" s="356"/>
      <c r="AD2854" s="356"/>
      <c r="AE2854" s="356"/>
      <c r="AF2854" s="356"/>
      <c r="AG2854" s="378"/>
      <c r="AH2854" s="952"/>
      <c r="AI2854" s="244" t="str">
        <f t="shared" si="253"/>
        <v>HINO 285 JD/TISCANIA P410 MATIC</v>
      </c>
      <c r="AJ2854" s="1315">
        <f t="shared" si="249"/>
        <v>43441</v>
      </c>
      <c r="AK2854" s="593">
        <v>44106</v>
      </c>
      <c r="AL2854" s="670" t="s">
        <v>24</v>
      </c>
      <c r="AM2854" s="230"/>
      <c r="AN2854" s="232"/>
      <c r="AO2854" s="232"/>
      <c r="AP2854" s="230"/>
      <c r="AQ2854" s="1231" t="s">
        <v>3094</v>
      </c>
      <c r="AR2854" s="230"/>
      <c r="AS2854" s="230"/>
      <c r="AT2854" s="230"/>
      <c r="AU2854" s="230"/>
      <c r="AV2854" s="177"/>
      <c r="AW2854" s="177"/>
      <c r="AX2854" s="177"/>
      <c r="AY2854" s="177"/>
      <c r="AZ2854" s="177"/>
    </row>
    <row r="2855" spans="2:52" ht="15" customHeight="1">
      <c r="B2855" s="1310">
        <v>2849</v>
      </c>
      <c r="C2855" s="1520" t="s">
        <v>2631</v>
      </c>
      <c r="D2855" s="905" t="s">
        <v>230</v>
      </c>
      <c r="E2855" s="531" t="s">
        <v>222</v>
      </c>
      <c r="F2855" s="1561" t="s">
        <v>2632</v>
      </c>
      <c r="G2855" s="509" t="s">
        <v>139</v>
      </c>
      <c r="H2855" s="1628" t="s">
        <v>2633</v>
      </c>
      <c r="I2855" s="1704">
        <v>34603</v>
      </c>
      <c r="J2855" s="1314">
        <f t="shared" ca="1" si="250"/>
        <v>27</v>
      </c>
      <c r="K2855" s="1437" t="s">
        <v>493</v>
      </c>
      <c r="L2855" s="1833" t="s">
        <v>2928</v>
      </c>
      <c r="M2855" s="1395" t="s">
        <v>24</v>
      </c>
      <c r="N2855" s="532">
        <v>42106</v>
      </c>
      <c r="O2855" s="442">
        <v>43818</v>
      </c>
      <c r="P2855" s="744" t="s">
        <v>24</v>
      </c>
      <c r="Q2855" s="198">
        <f t="shared" si="251"/>
        <v>44183</v>
      </c>
      <c r="R2855" s="181" t="str">
        <f t="shared" ca="1" si="252"/>
        <v>EXPIRED</v>
      </c>
      <c r="S2855" s="360" t="s">
        <v>3009</v>
      </c>
      <c r="T2855" s="1330">
        <v>44465</v>
      </c>
      <c r="U2855" s="1330">
        <v>44465</v>
      </c>
      <c r="V2855" s="904" t="s">
        <v>24</v>
      </c>
      <c r="W2855" s="136" t="s">
        <v>24</v>
      </c>
      <c r="X2855" s="348"/>
      <c r="Y2855" s="201"/>
      <c r="Z2855" s="202"/>
      <c r="AA2855" s="357" t="s">
        <v>3077</v>
      </c>
      <c r="AB2855" s="357" t="s">
        <v>3078</v>
      </c>
      <c r="AC2855" s="356"/>
      <c r="AD2855" s="356"/>
      <c r="AE2855" s="356"/>
      <c r="AF2855" s="356"/>
      <c r="AG2855" s="378"/>
      <c r="AH2855" s="952"/>
      <c r="AI2855" s="244" t="str">
        <f t="shared" si="253"/>
        <v>HINO 285 JD/TISCANIA P410 MATIC</v>
      </c>
      <c r="AJ2855" s="1315">
        <f t="shared" si="249"/>
        <v>42106</v>
      </c>
      <c r="AK2855" s="596">
        <v>44082</v>
      </c>
      <c r="AL2855" s="1185">
        <v>43545</v>
      </c>
      <c r="AM2855" s="230"/>
      <c r="AN2855" s="232"/>
      <c r="AO2855" s="232"/>
      <c r="AP2855" s="230"/>
      <c r="AQ2855" s="1231" t="s">
        <v>3094</v>
      </c>
      <c r="AR2855" s="230"/>
      <c r="AS2855" s="230"/>
      <c r="AT2855" s="230"/>
      <c r="AU2855" s="230"/>
      <c r="AV2855" s="885"/>
      <c r="AW2855" s="885"/>
      <c r="AX2855" s="885"/>
      <c r="AY2855" s="885"/>
      <c r="AZ2855" s="177"/>
    </row>
    <row r="2856" spans="2:52" ht="15" customHeight="1">
      <c r="B2856" s="1310">
        <v>2850</v>
      </c>
      <c r="C2856" s="1499" t="s">
        <v>2634</v>
      </c>
      <c r="D2856" s="1550" t="s">
        <v>226</v>
      </c>
      <c r="E2856" s="531" t="s">
        <v>222</v>
      </c>
      <c r="F2856" s="1561" t="s">
        <v>2635</v>
      </c>
      <c r="G2856" s="509" t="s">
        <v>139</v>
      </c>
      <c r="H2856" s="1630" t="s">
        <v>2636</v>
      </c>
      <c r="I2856" s="442">
        <v>27284</v>
      </c>
      <c r="J2856" s="1314">
        <f t="shared" ca="1" si="250"/>
        <v>48</v>
      </c>
      <c r="K2856" s="315" t="s">
        <v>24</v>
      </c>
      <c r="L2856" s="325" t="s">
        <v>24</v>
      </c>
      <c r="M2856" s="335" t="s">
        <v>24</v>
      </c>
      <c r="N2856" s="579" t="s">
        <v>24</v>
      </c>
      <c r="O2856" s="442">
        <v>43818</v>
      </c>
      <c r="P2856" s="744" t="s">
        <v>874</v>
      </c>
      <c r="Q2856" s="198">
        <f t="shared" si="251"/>
        <v>44183</v>
      </c>
      <c r="R2856" s="181" t="str">
        <f t="shared" ca="1" si="252"/>
        <v>EXPIRED</v>
      </c>
      <c r="S2856" s="360" t="s">
        <v>24</v>
      </c>
      <c r="T2856" s="1330">
        <v>44451</v>
      </c>
      <c r="U2856" s="1329" t="s">
        <v>24</v>
      </c>
      <c r="V2856" s="904" t="s">
        <v>24</v>
      </c>
      <c r="W2856" s="136" t="s">
        <v>24</v>
      </c>
      <c r="X2856" s="348"/>
      <c r="Y2856" s="201"/>
      <c r="Z2856" s="202"/>
      <c r="AA2856" s="356" t="s">
        <v>24</v>
      </c>
      <c r="AB2856" s="356"/>
      <c r="AC2856" s="356"/>
      <c r="AD2856" s="356"/>
      <c r="AE2856" s="356"/>
      <c r="AF2856" s="356"/>
      <c r="AG2856" s="378"/>
      <c r="AH2856" s="952"/>
      <c r="AI2856" s="244" t="str">
        <f t="shared" si="253"/>
        <v>-</v>
      </c>
      <c r="AJ2856" s="209" t="str">
        <f t="shared" si="249"/>
        <v>-</v>
      </c>
      <c r="AK2856" s="593" t="s">
        <v>24</v>
      </c>
      <c r="AL2856" s="670" t="s">
        <v>24</v>
      </c>
      <c r="AM2856" s="230"/>
      <c r="AN2856" s="232"/>
      <c r="AO2856" s="232"/>
      <c r="AP2856" s="230"/>
      <c r="AQ2856" s="1231" t="s">
        <v>3094</v>
      </c>
      <c r="AR2856" s="230"/>
      <c r="AS2856" s="230"/>
      <c r="AT2856" s="230"/>
      <c r="AU2856" s="230"/>
      <c r="AV2856" s="177"/>
      <c r="AW2856" s="177"/>
      <c r="AX2856" s="177"/>
      <c r="AY2856" s="177"/>
      <c r="AZ2856" s="177"/>
    </row>
    <row r="2857" spans="2:52" ht="15" customHeight="1">
      <c r="B2857" s="1310">
        <v>2851</v>
      </c>
      <c r="C2857" s="1520" t="s">
        <v>2637</v>
      </c>
      <c r="D2857" s="905" t="s">
        <v>230</v>
      </c>
      <c r="E2857" s="531" t="s">
        <v>222</v>
      </c>
      <c r="F2857" s="1561" t="s">
        <v>2638</v>
      </c>
      <c r="G2857" s="509" t="s">
        <v>139</v>
      </c>
      <c r="H2857" s="1628" t="s">
        <v>2639</v>
      </c>
      <c r="I2857" s="1704">
        <v>28050</v>
      </c>
      <c r="J2857" s="1314">
        <f t="shared" ca="1" si="250"/>
        <v>46</v>
      </c>
      <c r="K2857" s="138" t="s">
        <v>493</v>
      </c>
      <c r="L2857" s="782" t="s">
        <v>2929</v>
      </c>
      <c r="M2857" s="134" t="s">
        <v>2930</v>
      </c>
      <c r="N2857" s="532">
        <v>42593</v>
      </c>
      <c r="O2857" s="442">
        <v>43816</v>
      </c>
      <c r="P2857" s="744" t="s">
        <v>24</v>
      </c>
      <c r="Q2857" s="198">
        <f t="shared" si="251"/>
        <v>44181</v>
      </c>
      <c r="R2857" s="181" t="str">
        <f t="shared" ca="1" si="252"/>
        <v>EXPIRED</v>
      </c>
      <c r="S2857" s="360" t="s">
        <v>3010</v>
      </c>
      <c r="T2857" s="1330">
        <v>44486</v>
      </c>
      <c r="U2857" s="1329">
        <v>44486</v>
      </c>
      <c r="V2857" s="1330" t="s">
        <v>24</v>
      </c>
      <c r="W2857" s="1311" t="s">
        <v>24</v>
      </c>
      <c r="X2857" s="348"/>
      <c r="Y2857" s="201"/>
      <c r="Z2857" s="202"/>
      <c r="AA2857" s="356" t="s">
        <v>3077</v>
      </c>
      <c r="AB2857" s="357" t="s">
        <v>3078</v>
      </c>
      <c r="AC2857" s="356"/>
      <c r="AD2857" s="356"/>
      <c r="AE2857" s="356"/>
      <c r="AF2857" s="356"/>
      <c r="AG2857" s="378"/>
      <c r="AH2857" s="952"/>
      <c r="AI2857" s="244" t="str">
        <f t="shared" si="253"/>
        <v>HINO 285 JD/TISCANIA P410 MATIC</v>
      </c>
      <c r="AJ2857" s="1315">
        <f t="shared" si="249"/>
        <v>42593</v>
      </c>
      <c r="AK2857" s="593">
        <v>44106</v>
      </c>
      <c r="AL2857" s="670" t="s">
        <v>24</v>
      </c>
      <c r="AM2857" s="230"/>
      <c r="AN2857" s="232"/>
      <c r="AO2857" s="232"/>
      <c r="AP2857" s="230"/>
      <c r="AQ2857" s="1231" t="s">
        <v>3094</v>
      </c>
      <c r="AR2857" s="230"/>
      <c r="AS2857" s="230"/>
      <c r="AT2857" s="230"/>
      <c r="AU2857" s="230"/>
      <c r="AV2857" s="885"/>
      <c r="AW2857" s="885"/>
      <c r="AX2857" s="885"/>
      <c r="AY2857" s="885"/>
      <c r="AZ2857" s="177"/>
    </row>
    <row r="2858" spans="2:52" ht="15" customHeight="1">
      <c r="B2858" s="1310">
        <v>2852</v>
      </c>
      <c r="C2858" s="1480" t="s">
        <v>2640</v>
      </c>
      <c r="D2858" s="905" t="s">
        <v>230</v>
      </c>
      <c r="E2858" s="531" t="s">
        <v>222</v>
      </c>
      <c r="F2858" s="1561" t="s">
        <v>2641</v>
      </c>
      <c r="G2858" s="509" t="s">
        <v>139</v>
      </c>
      <c r="H2858" s="1628" t="s">
        <v>2642</v>
      </c>
      <c r="I2858" s="749">
        <v>32470</v>
      </c>
      <c r="J2858" s="1314">
        <f t="shared" ca="1" si="250"/>
        <v>33</v>
      </c>
      <c r="K2858" s="138" t="s">
        <v>493</v>
      </c>
      <c r="L2858" s="782">
        <v>770319310307</v>
      </c>
      <c r="M2858" s="134" t="s">
        <v>24</v>
      </c>
      <c r="N2858" s="577">
        <v>42560</v>
      </c>
      <c r="O2858" s="442">
        <v>43819</v>
      </c>
      <c r="P2858" s="744" t="s">
        <v>24</v>
      </c>
      <c r="Q2858" s="198">
        <f t="shared" si="251"/>
        <v>44184</v>
      </c>
      <c r="R2858" s="181" t="str">
        <f t="shared" ca="1" si="252"/>
        <v>EXPIRED</v>
      </c>
      <c r="S2858" s="360" t="s">
        <v>3011</v>
      </c>
      <c r="T2858" s="1330">
        <v>44523</v>
      </c>
      <c r="U2858" s="1329">
        <v>44523</v>
      </c>
      <c r="V2858" s="904" t="s">
        <v>24</v>
      </c>
      <c r="W2858" s="136" t="s">
        <v>24</v>
      </c>
      <c r="X2858" s="348"/>
      <c r="Y2858" s="201"/>
      <c r="Z2858" s="202"/>
      <c r="AA2858" s="356" t="s">
        <v>3077</v>
      </c>
      <c r="AB2858" s="356" t="s">
        <v>3078</v>
      </c>
      <c r="AC2858" s="356"/>
      <c r="AD2858" s="356"/>
      <c r="AE2858" s="356"/>
      <c r="AF2858" s="356"/>
      <c r="AG2858" s="378"/>
      <c r="AH2858" s="952"/>
      <c r="AI2858" s="244" t="str">
        <f t="shared" si="253"/>
        <v>HINO 285 JD/TISCANIA P410 MATIC</v>
      </c>
      <c r="AJ2858" s="1315">
        <f t="shared" si="249"/>
        <v>42560</v>
      </c>
      <c r="AK2858" s="596">
        <v>43605</v>
      </c>
      <c r="AL2858" s="1185">
        <v>43607</v>
      </c>
      <c r="AM2858" s="230"/>
      <c r="AN2858" s="232"/>
      <c r="AO2858" s="232"/>
      <c r="AP2858" s="230"/>
      <c r="AQ2858" s="1231" t="s">
        <v>3094</v>
      </c>
      <c r="AR2858" s="230"/>
      <c r="AS2858" s="230"/>
      <c r="AT2858" s="230"/>
      <c r="AU2858" s="230"/>
      <c r="AV2858" s="885"/>
      <c r="AW2858" s="885"/>
      <c r="AX2858" s="885"/>
      <c r="AY2858" s="885"/>
      <c r="AZ2858" s="177"/>
    </row>
    <row r="2859" spans="2:52" ht="15.75" customHeight="1">
      <c r="B2859" s="1310">
        <v>2853</v>
      </c>
      <c r="C2859" s="1520" t="s">
        <v>2643</v>
      </c>
      <c r="D2859" s="1437" t="s">
        <v>230</v>
      </c>
      <c r="E2859" s="531" t="s">
        <v>222</v>
      </c>
      <c r="F2859" s="1561" t="s">
        <v>2644</v>
      </c>
      <c r="G2859" s="509" t="s">
        <v>139</v>
      </c>
      <c r="H2859" s="1628" t="s">
        <v>2645</v>
      </c>
      <c r="I2859" s="1704">
        <v>34916</v>
      </c>
      <c r="J2859" s="1314">
        <f t="shared" ca="1" si="250"/>
        <v>26</v>
      </c>
      <c r="K2859" s="1437" t="s">
        <v>493</v>
      </c>
      <c r="L2859" s="1833" t="s">
        <v>2931</v>
      </c>
      <c r="M2859" s="1395" t="s">
        <v>24</v>
      </c>
      <c r="N2859" s="510" t="s">
        <v>24</v>
      </c>
      <c r="O2859" s="442" t="s">
        <v>24</v>
      </c>
      <c r="P2859" s="744" t="s">
        <v>24</v>
      </c>
      <c r="Q2859" s="198" t="str">
        <f t="shared" si="251"/>
        <v>-</v>
      </c>
      <c r="R2859" s="181" t="str">
        <f t="shared" ca="1" si="252"/>
        <v>TIDAK MCU</v>
      </c>
      <c r="S2859" s="360" t="s">
        <v>3012</v>
      </c>
      <c r="T2859" s="1330">
        <v>44048</v>
      </c>
      <c r="U2859" s="1329" t="s">
        <v>99</v>
      </c>
      <c r="V2859" s="395" t="s">
        <v>24</v>
      </c>
      <c r="W2859" s="136" t="s">
        <v>24</v>
      </c>
      <c r="X2859" s="348"/>
      <c r="Y2859" s="201"/>
      <c r="Z2859" s="202"/>
      <c r="AA2859" s="272" t="s">
        <v>3077</v>
      </c>
      <c r="AB2859" s="272" t="s">
        <v>3078</v>
      </c>
      <c r="AC2859" s="272"/>
      <c r="AD2859" s="272"/>
      <c r="AE2859" s="272"/>
      <c r="AF2859" s="272"/>
      <c r="AG2859" s="272"/>
      <c r="AH2859" s="1020"/>
      <c r="AI2859" s="244" t="str">
        <f t="shared" si="253"/>
        <v>HINO 285 JD/TISCANIA P410 MATIC</v>
      </c>
      <c r="AJ2859" s="1315" t="str">
        <f t="shared" si="249"/>
        <v>-</v>
      </c>
      <c r="AK2859" s="217" t="s">
        <v>24</v>
      </c>
      <c r="AL2859" s="614" t="s">
        <v>24</v>
      </c>
      <c r="AM2859" s="230"/>
      <c r="AN2859" s="232"/>
      <c r="AO2859" s="232"/>
      <c r="AP2859" s="230"/>
      <c r="AQ2859" s="1231" t="s">
        <v>3094</v>
      </c>
      <c r="AR2859" s="230"/>
      <c r="AS2859" s="230"/>
      <c r="AT2859" s="230"/>
      <c r="AU2859" s="230"/>
      <c r="AV2859" s="177"/>
      <c r="AW2859" s="177"/>
      <c r="AX2859" s="177"/>
      <c r="AY2859" s="885"/>
      <c r="AZ2859" s="177"/>
    </row>
    <row r="2860" spans="2:52" ht="15" customHeight="1">
      <c r="B2860" s="1310">
        <v>2854</v>
      </c>
      <c r="C2860" s="2017" t="s">
        <v>2646</v>
      </c>
      <c r="D2860" s="1572" t="s">
        <v>230</v>
      </c>
      <c r="E2860" s="1570" t="s">
        <v>222</v>
      </c>
      <c r="F2860" s="2023" t="s">
        <v>2647</v>
      </c>
      <c r="G2860" s="912" t="s">
        <v>139</v>
      </c>
      <c r="H2860" s="1676" t="s">
        <v>2648</v>
      </c>
      <c r="I2860" s="1755">
        <v>33845</v>
      </c>
      <c r="J2860" s="445">
        <f t="shared" ca="1" si="250"/>
        <v>29</v>
      </c>
      <c r="K2860" s="1814" t="s">
        <v>493</v>
      </c>
      <c r="L2860" s="1849" t="s">
        <v>2932</v>
      </c>
      <c r="M2860" s="2083">
        <v>44802</v>
      </c>
      <c r="N2860" s="1776">
        <v>43132</v>
      </c>
      <c r="O2860" s="1753">
        <v>43818</v>
      </c>
      <c r="P2860" s="1911" t="s">
        <v>498</v>
      </c>
      <c r="Q2860" s="920">
        <f t="shared" si="251"/>
        <v>44183</v>
      </c>
      <c r="R2860" s="919" t="str">
        <f t="shared" ca="1" si="252"/>
        <v>EXPIRED</v>
      </c>
      <c r="S2860" s="1563" t="s">
        <v>3013</v>
      </c>
      <c r="T2860" s="446">
        <v>44072</v>
      </c>
      <c r="U2860" s="517" t="s">
        <v>99</v>
      </c>
      <c r="V2860" s="446" t="s">
        <v>24</v>
      </c>
      <c r="W2860" s="446" t="s">
        <v>24</v>
      </c>
      <c r="X2860" s="921"/>
      <c r="Y2860" s="922"/>
      <c r="Z2860" s="1949"/>
      <c r="AA2860" s="1562" t="s">
        <v>3077</v>
      </c>
      <c r="AB2860" s="1562" t="s">
        <v>3078</v>
      </c>
      <c r="AC2860" s="1562"/>
      <c r="AD2860" s="1562"/>
      <c r="AE2860" s="1562"/>
      <c r="AF2860" s="1562"/>
      <c r="AG2860" s="1562"/>
      <c r="AH2860" s="1973"/>
      <c r="AI2860" s="244" t="str">
        <f t="shared" si="253"/>
        <v>HINO 285 JD/TISCANIA P410 MATIC</v>
      </c>
      <c r="AJ2860" s="878">
        <f t="shared" si="249"/>
        <v>43132</v>
      </c>
      <c r="AK2860" s="1218" t="s">
        <v>24</v>
      </c>
      <c r="AL2860" s="2111" t="s">
        <v>24</v>
      </c>
      <c r="AM2860" s="877"/>
      <c r="AN2860" s="877"/>
      <c r="AO2860" s="877"/>
      <c r="AP2860" s="877"/>
      <c r="AQ2860" s="2001" t="s">
        <v>6564</v>
      </c>
      <c r="AR2860" s="877"/>
      <c r="AS2860" s="877"/>
      <c r="AT2860" s="877"/>
      <c r="AU2860" s="877" t="s">
        <v>11523</v>
      </c>
      <c r="AV2860" s="458"/>
      <c r="AW2860" s="458"/>
      <c r="AX2860" s="458"/>
      <c r="AY2860" s="458"/>
      <c r="AZ2860" s="461">
        <f>90+AY2860</f>
        <v>90</v>
      </c>
    </row>
    <row r="2861" spans="2:52" ht="15" customHeight="1">
      <c r="B2861" s="1310">
        <v>2855</v>
      </c>
      <c r="C2861" s="1523" t="s">
        <v>2649</v>
      </c>
      <c r="D2861" s="1572" t="s">
        <v>230</v>
      </c>
      <c r="E2861" s="1570" t="s">
        <v>222</v>
      </c>
      <c r="F2861" s="2023" t="s">
        <v>2650</v>
      </c>
      <c r="G2861" s="912" t="s">
        <v>139</v>
      </c>
      <c r="H2861" s="1676" t="s">
        <v>2651</v>
      </c>
      <c r="I2861" s="1753">
        <v>32140</v>
      </c>
      <c r="J2861" s="445">
        <f t="shared" ca="1" si="250"/>
        <v>34</v>
      </c>
      <c r="K2861" s="1814" t="s">
        <v>493</v>
      </c>
      <c r="L2861" s="1849" t="s">
        <v>2933</v>
      </c>
      <c r="M2861" s="1886" t="s">
        <v>24</v>
      </c>
      <c r="N2861" s="1776">
        <v>43280</v>
      </c>
      <c r="O2861" s="1753">
        <v>43883</v>
      </c>
      <c r="P2861" s="1911" t="s">
        <v>497</v>
      </c>
      <c r="Q2861" s="920">
        <f t="shared" si="251"/>
        <v>44248</v>
      </c>
      <c r="R2861" s="919" t="str">
        <f t="shared" ca="1" si="252"/>
        <v>EXPIRED</v>
      </c>
      <c r="S2861" s="1563" t="s">
        <v>24</v>
      </c>
      <c r="T2861" s="446">
        <v>44194</v>
      </c>
      <c r="U2861" s="517">
        <v>44194</v>
      </c>
      <c r="V2861" s="446" t="s">
        <v>24</v>
      </c>
      <c r="W2861" s="446" t="s">
        <v>24</v>
      </c>
      <c r="X2861" s="921"/>
      <c r="Y2861" s="922"/>
      <c r="Z2861" s="1949"/>
      <c r="AA2861" s="1562" t="s">
        <v>3077</v>
      </c>
      <c r="AB2861" s="1562" t="s">
        <v>3078</v>
      </c>
      <c r="AC2861" s="1562"/>
      <c r="AD2861" s="1562"/>
      <c r="AE2861" s="1562"/>
      <c r="AF2861" s="1562"/>
      <c r="AG2861" s="1562"/>
      <c r="AH2861" s="1973"/>
      <c r="AI2861" s="244" t="str">
        <f t="shared" si="253"/>
        <v>HINO 285 JD/TISCANIA P410 MATIC</v>
      </c>
      <c r="AJ2861" s="878">
        <f t="shared" si="249"/>
        <v>43280</v>
      </c>
      <c r="AK2861" s="1029">
        <v>43287</v>
      </c>
      <c r="AL2861" s="1997">
        <v>43279</v>
      </c>
      <c r="AM2861" s="877"/>
      <c r="AN2861" s="877"/>
      <c r="AO2861" s="877"/>
      <c r="AP2861" s="877"/>
      <c r="AQ2861" s="2001" t="s">
        <v>6564</v>
      </c>
      <c r="AR2861" s="877"/>
      <c r="AS2861" s="877"/>
      <c r="AT2861" s="877"/>
      <c r="AU2861" s="877" t="s">
        <v>11523</v>
      </c>
      <c r="AV2861" s="458"/>
      <c r="AW2861" s="458"/>
      <c r="AX2861" s="458"/>
      <c r="AY2861" s="458"/>
      <c r="AZ2861" s="177"/>
    </row>
    <row r="2862" spans="2:52" ht="15" customHeight="1">
      <c r="B2862" s="1310">
        <v>2856</v>
      </c>
      <c r="C2862" s="745" t="s">
        <v>2652</v>
      </c>
      <c r="D2862" s="905" t="s">
        <v>230</v>
      </c>
      <c r="E2862" s="531" t="s">
        <v>222</v>
      </c>
      <c r="F2862" s="1561" t="s">
        <v>2653</v>
      </c>
      <c r="G2862" s="509" t="s">
        <v>139</v>
      </c>
      <c r="H2862" s="1641" t="s">
        <v>2654</v>
      </c>
      <c r="I2862" s="1704">
        <v>29525</v>
      </c>
      <c r="J2862" s="1314">
        <f t="shared" ref="J2862:J2875" ca="1" si="254">IF(OR(I2862="",I2862="-"),"-",ROUND((NOW()-I2862)/356,0))</f>
        <v>41</v>
      </c>
      <c r="K2862" s="138" t="s">
        <v>493</v>
      </c>
      <c r="L2862" s="781" t="s">
        <v>2934</v>
      </c>
      <c r="M2862" s="134">
        <v>45230</v>
      </c>
      <c r="N2862" s="532">
        <v>43519</v>
      </c>
      <c r="O2862" s="442">
        <v>43883</v>
      </c>
      <c r="P2862" s="744" t="s">
        <v>497</v>
      </c>
      <c r="Q2862" s="198">
        <f t="shared" ref="Q2862:Q2875" si="255">IF(OR(O2862="-",O2862=""),"-",O2862+365)</f>
        <v>44248</v>
      </c>
      <c r="R2862" s="181" t="str">
        <f t="shared" ref="R2862:R2875" ca="1" si="256">IF(OR(O2862="",O2862="-"),"TIDAK MCU",IF(Q2862&gt;TODAY(),"BERLAKU","EXPIRED"))</f>
        <v>EXPIRED</v>
      </c>
      <c r="S2862" s="360" t="s">
        <v>3015</v>
      </c>
      <c r="T2862" s="1330">
        <v>44500</v>
      </c>
      <c r="U2862" s="443">
        <v>44500</v>
      </c>
      <c r="V2862" s="1330" t="s">
        <v>24</v>
      </c>
      <c r="W2862" s="1311" t="s">
        <v>24</v>
      </c>
      <c r="X2862" s="348"/>
      <c r="Y2862" s="201"/>
      <c r="Z2862" s="202"/>
      <c r="AA2862" s="356" t="s">
        <v>3077</v>
      </c>
      <c r="AB2862" s="272" t="s">
        <v>3078</v>
      </c>
      <c r="AC2862" s="272"/>
      <c r="AD2862" s="272"/>
      <c r="AE2862" s="272"/>
      <c r="AF2862" s="272"/>
      <c r="AG2862" s="272"/>
      <c r="AH2862" s="1020"/>
      <c r="AI2862" s="244" t="str">
        <f t="shared" si="253"/>
        <v>HINO 285 JD/TISCANIA P410 MATIC</v>
      </c>
      <c r="AJ2862" s="1330">
        <f t="shared" si="249"/>
        <v>43519</v>
      </c>
      <c r="AK2862" s="592">
        <v>44106</v>
      </c>
      <c r="AL2862" s="679" t="s">
        <v>24</v>
      </c>
      <c r="AM2862" s="230"/>
      <c r="AN2862" s="232"/>
      <c r="AO2862" s="232"/>
      <c r="AP2862" s="230"/>
      <c r="AQ2862" s="1231" t="s">
        <v>3094</v>
      </c>
      <c r="AR2862" s="230"/>
      <c r="AS2862" s="230"/>
      <c r="AT2862" s="230"/>
      <c r="AU2862" s="230"/>
      <c r="AV2862" s="885"/>
      <c r="AW2862" s="885"/>
      <c r="AX2862" s="885"/>
      <c r="AY2862" s="885"/>
      <c r="AZ2862" s="177"/>
    </row>
    <row r="2863" spans="2:52" ht="15" customHeight="1">
      <c r="B2863" s="1310">
        <v>2857</v>
      </c>
      <c r="C2863" s="784" t="s">
        <v>2655</v>
      </c>
      <c r="D2863" s="321" t="s">
        <v>230</v>
      </c>
      <c r="E2863" s="538" t="s">
        <v>222</v>
      </c>
      <c r="F2863" s="1557" t="s">
        <v>2656</v>
      </c>
      <c r="G2863" s="509" t="s">
        <v>139</v>
      </c>
      <c r="H2863" s="1656" t="s">
        <v>2657</v>
      </c>
      <c r="I2863" s="1710">
        <v>30183</v>
      </c>
      <c r="J2863" s="1314">
        <f t="shared" ca="1" si="254"/>
        <v>40</v>
      </c>
      <c r="K2863" s="138" t="s">
        <v>493</v>
      </c>
      <c r="L2863" s="781" t="s">
        <v>2935</v>
      </c>
      <c r="M2863" s="134">
        <v>44063</v>
      </c>
      <c r="N2863" s="555">
        <v>43519</v>
      </c>
      <c r="O2863" s="1330">
        <v>43883</v>
      </c>
      <c r="P2863" s="472" t="s">
        <v>83</v>
      </c>
      <c r="Q2863" s="198">
        <f t="shared" si="255"/>
        <v>44248</v>
      </c>
      <c r="R2863" s="181" t="str">
        <f t="shared" ca="1" si="256"/>
        <v>EXPIRED</v>
      </c>
      <c r="S2863" s="1319" t="s">
        <v>3016</v>
      </c>
      <c r="T2863" s="1330">
        <v>44063</v>
      </c>
      <c r="U2863" s="1329">
        <v>44063</v>
      </c>
      <c r="V2863" s="1330" t="s">
        <v>24</v>
      </c>
      <c r="W2863" s="1311" t="s">
        <v>24</v>
      </c>
      <c r="X2863" s="348"/>
      <c r="Y2863" s="201"/>
      <c r="Z2863" s="202"/>
      <c r="AA2863" s="471" t="s">
        <v>3077</v>
      </c>
      <c r="AB2863" s="272" t="s">
        <v>3078</v>
      </c>
      <c r="AC2863" s="272"/>
      <c r="AD2863" s="272"/>
      <c r="AE2863" s="272"/>
      <c r="AF2863" s="272"/>
      <c r="AG2863" s="272"/>
      <c r="AH2863" s="1020"/>
      <c r="AI2863" s="244" t="str">
        <f t="shared" si="253"/>
        <v>HINO 285 JD/TISCANIA P410 MATIC</v>
      </c>
      <c r="AJ2863" s="1315">
        <f t="shared" si="249"/>
        <v>43519</v>
      </c>
      <c r="AK2863" s="379">
        <v>43563</v>
      </c>
      <c r="AL2863" s="1380">
        <v>43564</v>
      </c>
      <c r="AM2863" s="230"/>
      <c r="AN2863" s="232"/>
      <c r="AO2863" s="232"/>
      <c r="AP2863" s="230"/>
      <c r="AQ2863" s="1231" t="s">
        <v>3094</v>
      </c>
      <c r="AR2863" s="230"/>
      <c r="AS2863" s="230"/>
      <c r="AT2863" s="230"/>
      <c r="AU2863" s="230"/>
      <c r="AV2863" s="885"/>
      <c r="AW2863" s="885"/>
      <c r="AX2863" s="885"/>
      <c r="AY2863" s="885"/>
      <c r="AZ2863" s="177"/>
    </row>
    <row r="2864" spans="2:52" ht="15" customHeight="1">
      <c r="B2864" s="1310">
        <v>2858</v>
      </c>
      <c r="C2864" s="784" t="s">
        <v>2658</v>
      </c>
      <c r="D2864" s="321" t="s">
        <v>230</v>
      </c>
      <c r="E2864" s="538" t="s">
        <v>222</v>
      </c>
      <c r="F2864" s="1557" t="s">
        <v>2659</v>
      </c>
      <c r="G2864" s="509" t="s">
        <v>139</v>
      </c>
      <c r="H2864" s="1638" t="s">
        <v>2660</v>
      </c>
      <c r="I2864" s="1710">
        <v>33018</v>
      </c>
      <c r="J2864" s="1314">
        <f t="shared" ca="1" si="254"/>
        <v>32</v>
      </c>
      <c r="K2864" s="321" t="s">
        <v>493</v>
      </c>
      <c r="L2864" s="1830" t="s">
        <v>2936</v>
      </c>
      <c r="M2864" s="1364">
        <v>44706</v>
      </c>
      <c r="N2864" s="555">
        <v>43294</v>
      </c>
      <c r="O2864" s="1330">
        <v>43660</v>
      </c>
      <c r="P2864" s="472" t="s">
        <v>24</v>
      </c>
      <c r="Q2864" s="198">
        <f t="shared" si="255"/>
        <v>44025</v>
      </c>
      <c r="R2864" s="181" t="str">
        <f t="shared" ca="1" si="256"/>
        <v>EXPIRED</v>
      </c>
      <c r="S2864" s="1319" t="s">
        <v>3017</v>
      </c>
      <c r="T2864" s="1330">
        <v>43976</v>
      </c>
      <c r="U2864" s="1329" t="s">
        <v>99</v>
      </c>
      <c r="V2864" s="1330" t="s">
        <v>24</v>
      </c>
      <c r="W2864" s="1311" t="s">
        <v>24</v>
      </c>
      <c r="X2864" s="348"/>
      <c r="Y2864" s="201"/>
      <c r="Z2864" s="202"/>
      <c r="AA2864" s="272" t="s">
        <v>3077</v>
      </c>
      <c r="AB2864" s="272" t="s">
        <v>3078</v>
      </c>
      <c r="AC2864" s="272"/>
      <c r="AD2864" s="272"/>
      <c r="AE2864" s="272"/>
      <c r="AF2864" s="272"/>
      <c r="AG2864" s="272"/>
      <c r="AH2864" s="1020"/>
      <c r="AI2864" s="244" t="str">
        <f t="shared" si="253"/>
        <v>HINO 285 JD/TISCANIA P410 MATIC</v>
      </c>
      <c r="AJ2864" s="1315">
        <f t="shared" si="249"/>
        <v>43294</v>
      </c>
      <c r="AK2864" s="345" t="s">
        <v>24</v>
      </c>
      <c r="AL2864" s="1192" t="s">
        <v>24</v>
      </c>
      <c r="AM2864" s="230"/>
      <c r="AN2864" s="232"/>
      <c r="AO2864" s="232"/>
      <c r="AP2864" s="230"/>
      <c r="AQ2864" s="1231" t="s">
        <v>3094</v>
      </c>
      <c r="AR2864" s="230"/>
      <c r="AS2864" s="230"/>
      <c r="AT2864" s="230"/>
      <c r="AU2864" s="230"/>
      <c r="AV2864" s="885"/>
      <c r="AW2864" s="885"/>
      <c r="AX2864" s="885"/>
      <c r="AY2864" s="885"/>
      <c r="AZ2864" s="885"/>
    </row>
    <row r="2865" spans="1:60" ht="15" customHeight="1">
      <c r="B2865" s="1310">
        <v>2859</v>
      </c>
      <c r="C2865" s="787" t="s">
        <v>2661</v>
      </c>
      <c r="D2865" s="791" t="s">
        <v>230</v>
      </c>
      <c r="E2865" s="538" t="s">
        <v>222</v>
      </c>
      <c r="F2865" s="1557" t="s">
        <v>2662</v>
      </c>
      <c r="G2865" s="509" t="s">
        <v>139</v>
      </c>
      <c r="H2865" s="1638" t="s">
        <v>2663</v>
      </c>
      <c r="I2865" s="1710">
        <v>31003</v>
      </c>
      <c r="J2865" s="1314">
        <f t="shared" ca="1" si="254"/>
        <v>37</v>
      </c>
      <c r="K2865" s="321" t="s">
        <v>493</v>
      </c>
      <c r="L2865" s="1830" t="s">
        <v>2937</v>
      </c>
      <c r="M2865" s="1364">
        <v>45613</v>
      </c>
      <c r="N2865" s="555">
        <v>43294</v>
      </c>
      <c r="O2865" s="1330">
        <v>43660</v>
      </c>
      <c r="P2865" s="472" t="s">
        <v>24</v>
      </c>
      <c r="Q2865" s="198">
        <f t="shared" si="255"/>
        <v>44025</v>
      </c>
      <c r="R2865" s="181" t="str">
        <f t="shared" ca="1" si="256"/>
        <v>EXPIRED</v>
      </c>
      <c r="S2865" s="1319" t="s">
        <v>3018</v>
      </c>
      <c r="T2865" s="1330">
        <v>44517</v>
      </c>
      <c r="U2865" s="1329">
        <v>44517</v>
      </c>
      <c r="V2865" s="1330" t="s">
        <v>24</v>
      </c>
      <c r="W2865" s="1311" t="s">
        <v>24</v>
      </c>
      <c r="X2865" s="348"/>
      <c r="Y2865" s="201"/>
      <c r="Z2865" s="202"/>
      <c r="AA2865" s="272" t="s">
        <v>3077</v>
      </c>
      <c r="AB2865" s="272" t="s">
        <v>3078</v>
      </c>
      <c r="AC2865" s="272"/>
      <c r="AD2865" s="272"/>
      <c r="AE2865" s="272"/>
      <c r="AF2865" s="272"/>
      <c r="AG2865" s="272"/>
      <c r="AH2865" s="1020"/>
      <c r="AI2865" s="244" t="str">
        <f t="shared" si="253"/>
        <v>HINO 285 JD/TISCANIA P410 MATIC</v>
      </c>
      <c r="AJ2865" s="1315">
        <f t="shared" si="249"/>
        <v>43294</v>
      </c>
      <c r="AK2865" s="345" t="s">
        <v>24</v>
      </c>
      <c r="AL2865" s="1192" t="s">
        <v>24</v>
      </c>
      <c r="AM2865" s="230"/>
      <c r="AN2865" s="232"/>
      <c r="AO2865" s="232"/>
      <c r="AP2865" s="230"/>
      <c r="AQ2865" s="1231" t="s">
        <v>3094</v>
      </c>
      <c r="AR2865" s="230"/>
      <c r="AS2865" s="230"/>
      <c r="AT2865" s="230"/>
      <c r="AU2865" s="230"/>
      <c r="AV2865" s="885"/>
      <c r="AW2865" s="885"/>
      <c r="AX2865" s="885"/>
      <c r="AY2865" s="885"/>
      <c r="AZ2865" s="177"/>
    </row>
    <row r="2866" spans="1:60" ht="15" customHeight="1">
      <c r="B2866" s="1310">
        <v>2860</v>
      </c>
      <c r="C2866" s="1500" t="s">
        <v>2664</v>
      </c>
      <c r="D2866" s="791" t="s">
        <v>230</v>
      </c>
      <c r="E2866" s="538" t="s">
        <v>222</v>
      </c>
      <c r="F2866" s="1557" t="s">
        <v>2665</v>
      </c>
      <c r="G2866" s="509" t="s">
        <v>139</v>
      </c>
      <c r="H2866" s="1638" t="s">
        <v>2666</v>
      </c>
      <c r="I2866" s="593">
        <v>27284</v>
      </c>
      <c r="J2866" s="1314">
        <f t="shared" ca="1" si="254"/>
        <v>48</v>
      </c>
      <c r="K2866" s="138" t="s">
        <v>493</v>
      </c>
      <c r="L2866" s="782">
        <v>17237409000007</v>
      </c>
      <c r="M2866" s="134">
        <v>45853</v>
      </c>
      <c r="N2866" s="555">
        <v>43280</v>
      </c>
      <c r="O2866" s="1330">
        <v>43648</v>
      </c>
      <c r="P2866" s="658" t="s">
        <v>498</v>
      </c>
      <c r="Q2866" s="198">
        <f t="shared" si="255"/>
        <v>44013</v>
      </c>
      <c r="R2866" s="181" t="str">
        <f t="shared" ca="1" si="256"/>
        <v>EXPIRED</v>
      </c>
      <c r="S2866" s="1319" t="s">
        <v>3019</v>
      </c>
      <c r="T2866" s="1330">
        <v>44457</v>
      </c>
      <c r="U2866" s="1330">
        <v>44457</v>
      </c>
      <c r="V2866" s="904" t="s">
        <v>24</v>
      </c>
      <c r="W2866" s="136" t="s">
        <v>24</v>
      </c>
      <c r="X2866" s="348"/>
      <c r="Y2866" s="201"/>
      <c r="Z2866" s="202"/>
      <c r="AA2866" s="471" t="s">
        <v>3077</v>
      </c>
      <c r="AB2866" s="471" t="s">
        <v>3078</v>
      </c>
      <c r="AC2866" s="272"/>
      <c r="AD2866" s="272"/>
      <c r="AE2866" s="272"/>
      <c r="AF2866" s="272"/>
      <c r="AG2866" s="272"/>
      <c r="AH2866" s="1020"/>
      <c r="AI2866" s="244" t="str">
        <f t="shared" si="253"/>
        <v>HINO 285 JD/TISCANIA P410 MATIC</v>
      </c>
      <c r="AJ2866" s="1315">
        <f t="shared" si="249"/>
        <v>43280</v>
      </c>
      <c r="AK2866" s="592">
        <v>44082</v>
      </c>
      <c r="AL2866" s="614" t="s">
        <v>24</v>
      </c>
      <c r="AM2866" s="230"/>
      <c r="AN2866" s="232"/>
      <c r="AO2866" s="232"/>
      <c r="AP2866" s="230"/>
      <c r="AQ2866" s="1231" t="s">
        <v>3094</v>
      </c>
      <c r="AR2866" s="230"/>
      <c r="AS2866" s="230"/>
      <c r="AT2866" s="230"/>
      <c r="AU2866" s="230"/>
      <c r="AV2866" s="885"/>
      <c r="AW2866" s="885"/>
      <c r="AX2866" s="885"/>
      <c r="AY2866" s="885"/>
      <c r="AZ2866" s="177"/>
    </row>
    <row r="2867" spans="1:60" ht="15" customHeight="1">
      <c r="B2867" s="1310">
        <v>2861</v>
      </c>
      <c r="C2867" s="1491" t="s">
        <v>2569</v>
      </c>
      <c r="D2867" s="1557" t="s">
        <v>226</v>
      </c>
      <c r="E2867" s="538" t="s">
        <v>222</v>
      </c>
      <c r="F2867" s="1604" t="s">
        <v>2570</v>
      </c>
      <c r="G2867" s="509" t="s">
        <v>139</v>
      </c>
      <c r="H2867" s="1647" t="s">
        <v>2571</v>
      </c>
      <c r="I2867" s="1715">
        <v>27793</v>
      </c>
      <c r="J2867" s="1314">
        <f t="shared" ca="1" si="254"/>
        <v>46</v>
      </c>
      <c r="K2867" s="176" t="s">
        <v>24</v>
      </c>
      <c r="L2867" s="170" t="s">
        <v>24</v>
      </c>
      <c r="M2867" s="173" t="s">
        <v>24</v>
      </c>
      <c r="N2867" s="555">
        <v>43475</v>
      </c>
      <c r="O2867" s="1330">
        <v>43834</v>
      </c>
      <c r="P2867" s="472" t="s">
        <v>497</v>
      </c>
      <c r="Q2867" s="198">
        <f t="shared" si="255"/>
        <v>44199</v>
      </c>
      <c r="R2867" s="181" t="str">
        <f t="shared" ca="1" si="256"/>
        <v>EXPIRED</v>
      </c>
      <c r="S2867" s="1319" t="s">
        <v>24</v>
      </c>
      <c r="T2867" s="1330">
        <v>44595</v>
      </c>
      <c r="U2867" s="1329" t="s">
        <v>1497</v>
      </c>
      <c r="V2867" s="904" t="s">
        <v>24</v>
      </c>
      <c r="W2867" s="136" t="s">
        <v>24</v>
      </c>
      <c r="X2867" s="348"/>
      <c r="Y2867" s="201"/>
      <c r="Z2867" s="202"/>
      <c r="AA2867" s="1310" t="s">
        <v>3077</v>
      </c>
      <c r="AB2867" s="362"/>
      <c r="AC2867" s="362"/>
      <c r="AD2867" s="362"/>
      <c r="AE2867" s="362"/>
      <c r="AF2867" s="362"/>
      <c r="AG2867" s="372"/>
      <c r="AH2867" s="1244"/>
      <c r="AI2867" s="244" t="str">
        <f t="shared" si="253"/>
        <v>HINO 285 JD/TI</v>
      </c>
      <c r="AJ2867" s="1307">
        <f t="shared" si="249"/>
        <v>43475</v>
      </c>
      <c r="AK2867" s="592">
        <v>43656</v>
      </c>
      <c r="AL2867" s="679">
        <v>43657</v>
      </c>
      <c r="AM2867" s="230"/>
      <c r="AN2867" s="232"/>
      <c r="AO2867" s="232"/>
      <c r="AP2867" s="230"/>
      <c r="AQ2867" s="1231" t="s">
        <v>3094</v>
      </c>
      <c r="AR2867" s="230"/>
      <c r="AS2867" s="230"/>
      <c r="AT2867" s="230"/>
      <c r="AU2867" s="230"/>
      <c r="AV2867" s="885"/>
      <c r="AW2867" s="885"/>
      <c r="AX2867" s="885"/>
      <c r="AY2867" s="885"/>
      <c r="AZ2867" s="177"/>
    </row>
    <row r="2868" spans="1:60" ht="15" customHeight="1">
      <c r="B2868" s="1310">
        <v>2862</v>
      </c>
      <c r="C2868" s="1500" t="s">
        <v>2562</v>
      </c>
      <c r="D2868" s="1557" t="s">
        <v>2563</v>
      </c>
      <c r="E2868" s="538" t="s">
        <v>222</v>
      </c>
      <c r="F2868" s="1604" t="s">
        <v>2564</v>
      </c>
      <c r="G2868" s="509" t="s">
        <v>139</v>
      </c>
      <c r="H2868" s="1647" t="s">
        <v>2565</v>
      </c>
      <c r="I2868" s="1710">
        <v>34004</v>
      </c>
      <c r="J2868" s="1314">
        <f t="shared" ca="1" si="254"/>
        <v>29</v>
      </c>
      <c r="K2868" s="176" t="s">
        <v>24</v>
      </c>
      <c r="L2868" s="170" t="s">
        <v>24</v>
      </c>
      <c r="M2868" s="173" t="s">
        <v>24</v>
      </c>
      <c r="N2868" s="555">
        <v>42760</v>
      </c>
      <c r="O2868" s="1330">
        <v>43446</v>
      </c>
      <c r="P2868" s="472" t="s">
        <v>24</v>
      </c>
      <c r="Q2868" s="198">
        <f t="shared" si="255"/>
        <v>43811</v>
      </c>
      <c r="R2868" s="181" t="str">
        <f t="shared" ca="1" si="256"/>
        <v>EXPIRED</v>
      </c>
      <c r="S2868" s="1319" t="s">
        <v>24</v>
      </c>
      <c r="T2868" s="1330">
        <v>44596</v>
      </c>
      <c r="U2868" s="1329" t="s">
        <v>99</v>
      </c>
      <c r="V2868" s="904" t="s">
        <v>24</v>
      </c>
      <c r="W2868" s="136" t="s">
        <v>24</v>
      </c>
      <c r="X2868" s="348"/>
      <c r="Y2868" s="201"/>
      <c r="Z2868" s="202"/>
      <c r="AA2868" s="1310"/>
      <c r="AB2868" s="362"/>
      <c r="AC2868" s="362"/>
      <c r="AD2868" s="362"/>
      <c r="AE2868" s="362"/>
      <c r="AF2868" s="362"/>
      <c r="AG2868" s="372"/>
      <c r="AH2868" s="1244"/>
      <c r="AI2868" s="244" t="str">
        <f t="shared" si="253"/>
        <v/>
      </c>
      <c r="AJ2868" s="1307">
        <f t="shared" si="249"/>
        <v>42760</v>
      </c>
      <c r="AK2868" s="217" t="s">
        <v>24</v>
      </c>
      <c r="AL2868" s="614" t="s">
        <v>24</v>
      </c>
      <c r="AM2868" s="230"/>
      <c r="AN2868" s="232"/>
      <c r="AO2868" s="232"/>
      <c r="AP2868" s="230"/>
      <c r="AQ2868" s="1231" t="s">
        <v>3094</v>
      </c>
      <c r="AR2868" s="230"/>
      <c r="AS2868" s="230"/>
      <c r="AT2868" s="230"/>
      <c r="AU2868" s="230"/>
      <c r="AV2868" s="885"/>
      <c r="AW2868" s="885"/>
      <c r="AX2868" s="885"/>
      <c r="AY2868" s="885"/>
      <c r="AZ2868" s="458"/>
      <c r="BA2868" s="2186"/>
      <c r="BB2868" s="2186"/>
      <c r="BC2868" s="2186"/>
      <c r="BD2868" s="2186"/>
      <c r="BE2868" s="2186"/>
      <c r="BF2868" s="2186"/>
      <c r="BG2868" s="2186"/>
      <c r="BH2868" s="2186"/>
    </row>
    <row r="2869" spans="1:60" ht="15" customHeight="1">
      <c r="B2869" s="1310">
        <v>2863</v>
      </c>
      <c r="C2869" s="549" t="s">
        <v>2673</v>
      </c>
      <c r="D2869" s="791" t="s">
        <v>230</v>
      </c>
      <c r="E2869" s="538" t="s">
        <v>222</v>
      </c>
      <c r="F2869" s="1557" t="s">
        <v>2674</v>
      </c>
      <c r="G2869" s="509" t="s">
        <v>139</v>
      </c>
      <c r="H2869" s="1638" t="s">
        <v>2675</v>
      </c>
      <c r="I2869" s="1710">
        <v>34235</v>
      </c>
      <c r="J2869" s="1314">
        <f t="shared" ca="1" si="254"/>
        <v>28</v>
      </c>
      <c r="K2869" s="138" t="s">
        <v>493</v>
      </c>
      <c r="L2869" s="782" t="s">
        <v>2939</v>
      </c>
      <c r="M2869" s="134">
        <v>45192</v>
      </c>
      <c r="N2869" s="789">
        <v>43336</v>
      </c>
      <c r="O2869" s="1330">
        <v>43690</v>
      </c>
      <c r="P2869" s="472" t="s">
        <v>24</v>
      </c>
      <c r="Q2869" s="198">
        <f t="shared" si="255"/>
        <v>44055</v>
      </c>
      <c r="R2869" s="181" t="str">
        <f t="shared" ca="1" si="256"/>
        <v>EXPIRED</v>
      </c>
      <c r="S2869" s="1319" t="s">
        <v>3021</v>
      </c>
      <c r="T2869" s="1330">
        <v>44462</v>
      </c>
      <c r="U2869" s="1330">
        <v>44462</v>
      </c>
      <c r="V2869" s="395" t="s">
        <v>24</v>
      </c>
      <c r="W2869" s="136" t="s">
        <v>24</v>
      </c>
      <c r="X2869" s="348"/>
      <c r="Y2869" s="201"/>
      <c r="Z2869" s="202"/>
      <c r="AA2869" s="473" t="s">
        <v>3077</v>
      </c>
      <c r="AB2869" s="494" t="s">
        <v>3078</v>
      </c>
      <c r="AC2869" s="362"/>
      <c r="AD2869" s="362"/>
      <c r="AE2869" s="362"/>
      <c r="AF2869" s="362"/>
      <c r="AG2869" s="372"/>
      <c r="AH2869" s="1244"/>
      <c r="AI2869" s="244" t="str">
        <f t="shared" si="253"/>
        <v>HINO 285 JD/TISCANIA P410 MATIC</v>
      </c>
      <c r="AJ2869" s="1307">
        <f t="shared" si="249"/>
        <v>43336</v>
      </c>
      <c r="AK2869" s="596">
        <v>44082</v>
      </c>
      <c r="AL2869" s="1192" t="s">
        <v>24</v>
      </c>
      <c r="AM2869" s="230"/>
      <c r="AN2869" s="232"/>
      <c r="AO2869" s="232"/>
      <c r="AP2869" s="230"/>
      <c r="AQ2869" s="1231" t="s">
        <v>3094</v>
      </c>
      <c r="AR2869" s="230"/>
      <c r="AS2869" s="230"/>
      <c r="AT2869" s="230"/>
      <c r="AU2869" s="230"/>
      <c r="AV2869" s="177"/>
      <c r="AW2869" s="177"/>
      <c r="AX2869" s="177"/>
      <c r="AY2869" s="177"/>
      <c r="AZ2869" s="177"/>
    </row>
    <row r="2870" spans="1:60" ht="15" customHeight="1">
      <c r="B2870" s="1310">
        <v>2864</v>
      </c>
      <c r="C2870" s="787" t="s">
        <v>2676</v>
      </c>
      <c r="D2870" s="321" t="s">
        <v>230</v>
      </c>
      <c r="E2870" s="538" t="s">
        <v>222</v>
      </c>
      <c r="F2870" s="1557" t="s">
        <v>2677</v>
      </c>
      <c r="G2870" s="509" t="s">
        <v>139</v>
      </c>
      <c r="H2870" s="1638" t="s">
        <v>2678</v>
      </c>
      <c r="I2870" s="1710">
        <v>33081</v>
      </c>
      <c r="J2870" s="1314">
        <f t="shared" ca="1" si="254"/>
        <v>31</v>
      </c>
      <c r="K2870" s="138" t="s">
        <v>493</v>
      </c>
      <c r="L2870" s="782" t="s">
        <v>2940</v>
      </c>
      <c r="M2870" s="134">
        <v>45134</v>
      </c>
      <c r="N2870" s="555">
        <v>43364</v>
      </c>
      <c r="O2870" s="1330">
        <v>43732</v>
      </c>
      <c r="P2870" s="472" t="s">
        <v>24</v>
      </c>
      <c r="Q2870" s="198">
        <f t="shared" si="255"/>
        <v>44097</v>
      </c>
      <c r="R2870" s="181" t="str">
        <f t="shared" ca="1" si="256"/>
        <v>EXPIRED</v>
      </c>
      <c r="S2870" s="1319" t="s">
        <v>3022</v>
      </c>
      <c r="T2870" s="1330">
        <v>44039</v>
      </c>
      <c r="U2870" s="1329">
        <v>44039</v>
      </c>
      <c r="V2870" s="904" t="s">
        <v>24</v>
      </c>
      <c r="W2870" s="136" t="s">
        <v>24</v>
      </c>
      <c r="X2870" s="348"/>
      <c r="Y2870" s="201"/>
      <c r="Z2870" s="202"/>
      <c r="AA2870" s="473" t="s">
        <v>3077</v>
      </c>
      <c r="AB2870" s="494" t="s">
        <v>3078</v>
      </c>
      <c r="AC2870" s="362"/>
      <c r="AD2870" s="362"/>
      <c r="AE2870" s="362"/>
      <c r="AF2870" s="362"/>
      <c r="AG2870" s="372"/>
      <c r="AH2870" s="1244"/>
      <c r="AI2870" s="244" t="str">
        <f t="shared" si="253"/>
        <v>HINO 285 JD/TISCANIA P410 MATIC</v>
      </c>
      <c r="AJ2870" s="1330">
        <f t="shared" si="249"/>
        <v>43364</v>
      </c>
      <c r="AK2870" s="592">
        <v>43712</v>
      </c>
      <c r="AL2870" s="679">
        <v>43713</v>
      </c>
      <c r="AM2870" s="230"/>
      <c r="AN2870" s="232"/>
      <c r="AO2870" s="232"/>
      <c r="AP2870" s="230"/>
      <c r="AQ2870" s="1231" t="s">
        <v>3094</v>
      </c>
      <c r="AR2870" s="230"/>
      <c r="AS2870" s="230"/>
      <c r="AT2870" s="230"/>
      <c r="AU2870" s="230"/>
      <c r="AV2870" s="885"/>
      <c r="AW2870" s="885"/>
      <c r="AX2870" s="885"/>
      <c r="AY2870" s="885"/>
      <c r="AZ2870" s="177"/>
    </row>
    <row r="2871" spans="1:60" ht="15" customHeight="1">
      <c r="B2871" s="1310">
        <v>2865</v>
      </c>
      <c r="C2871" s="793" t="s">
        <v>2679</v>
      </c>
      <c r="D2871" s="791" t="s">
        <v>230</v>
      </c>
      <c r="E2871" s="796" t="s">
        <v>222</v>
      </c>
      <c r="F2871" s="1557" t="s">
        <v>2680</v>
      </c>
      <c r="G2871" s="509" t="s">
        <v>139</v>
      </c>
      <c r="H2871" s="790" t="s">
        <v>2681</v>
      </c>
      <c r="I2871" s="596">
        <v>33724</v>
      </c>
      <c r="J2871" s="1314">
        <f t="shared" ca="1" si="254"/>
        <v>30</v>
      </c>
      <c r="K2871" s="178" t="s">
        <v>493</v>
      </c>
      <c r="L2871" s="467">
        <v>1718170600909</v>
      </c>
      <c r="M2871" s="702">
        <v>44681</v>
      </c>
      <c r="N2871" s="555">
        <v>43361</v>
      </c>
      <c r="O2871" s="1330">
        <v>43732</v>
      </c>
      <c r="P2871" s="472" t="s">
        <v>24</v>
      </c>
      <c r="Q2871" s="198">
        <f t="shared" si="255"/>
        <v>44097</v>
      </c>
      <c r="R2871" s="181" t="str">
        <f t="shared" ca="1" si="256"/>
        <v>EXPIRED</v>
      </c>
      <c r="S2871" s="1319" t="s">
        <v>3023</v>
      </c>
      <c r="T2871" s="1330">
        <v>44316</v>
      </c>
      <c r="U2871" s="1330">
        <v>44316</v>
      </c>
      <c r="V2871" s="904" t="s">
        <v>24</v>
      </c>
      <c r="W2871" s="136" t="s">
        <v>24</v>
      </c>
      <c r="X2871" s="348"/>
      <c r="Y2871" s="201"/>
      <c r="Z2871" s="202"/>
      <c r="AA2871" s="473" t="s">
        <v>3077</v>
      </c>
      <c r="AB2871" s="494" t="s">
        <v>3078</v>
      </c>
      <c r="AC2871" s="362"/>
      <c r="AD2871" s="362"/>
      <c r="AE2871" s="362"/>
      <c r="AF2871" s="362"/>
      <c r="AG2871" s="372"/>
      <c r="AH2871" s="1244"/>
      <c r="AI2871" s="244" t="str">
        <f t="shared" si="253"/>
        <v>HINO 285 JD/TISCANIA P410 MATIC</v>
      </c>
      <c r="AJ2871" s="1315">
        <f t="shared" si="249"/>
        <v>43361</v>
      </c>
      <c r="AK2871" s="592" t="s">
        <v>24</v>
      </c>
      <c r="AL2871" s="679" t="s">
        <v>3082</v>
      </c>
      <c r="AM2871" s="230"/>
      <c r="AN2871" s="232"/>
      <c r="AO2871" s="232"/>
      <c r="AP2871" s="230"/>
      <c r="AQ2871" s="1231" t="s">
        <v>3094</v>
      </c>
      <c r="AR2871" s="230"/>
      <c r="AS2871" s="230"/>
      <c r="AT2871" s="230"/>
      <c r="AU2871" s="230"/>
      <c r="AV2871" s="885"/>
      <c r="AW2871" s="885"/>
      <c r="AX2871" s="885"/>
      <c r="AY2871" s="885"/>
      <c r="AZ2871" s="177"/>
    </row>
    <row r="2872" spans="1:60" ht="15" customHeight="1">
      <c r="B2872" s="1310">
        <v>2866</v>
      </c>
      <c r="C2872" s="970" t="s">
        <v>2682</v>
      </c>
      <c r="D2872" s="1566" t="s">
        <v>230</v>
      </c>
      <c r="E2872" s="911" t="s">
        <v>222</v>
      </c>
      <c r="F2872" s="1609" t="s">
        <v>2683</v>
      </c>
      <c r="G2872" s="912" t="s">
        <v>139</v>
      </c>
      <c r="H2872" s="1668" t="s">
        <v>2684</v>
      </c>
      <c r="I2872" s="1745">
        <v>33220</v>
      </c>
      <c r="J2872" s="445">
        <f t="shared" ca="1" si="254"/>
        <v>31</v>
      </c>
      <c r="K2872" s="1814" t="s">
        <v>493</v>
      </c>
      <c r="L2872" s="1849" t="s">
        <v>2941</v>
      </c>
      <c r="M2872" s="1886" t="s">
        <v>2942</v>
      </c>
      <c r="N2872" s="1903">
        <v>43407</v>
      </c>
      <c r="O2872" s="446" t="s">
        <v>24</v>
      </c>
      <c r="P2872" s="909" t="s">
        <v>24</v>
      </c>
      <c r="Q2872" s="920" t="str">
        <f t="shared" si="255"/>
        <v>-</v>
      </c>
      <c r="R2872" s="919" t="str">
        <f t="shared" ca="1" si="256"/>
        <v>TIDAK MCU</v>
      </c>
      <c r="S2872" s="445" t="s">
        <v>24</v>
      </c>
      <c r="T2872" s="446">
        <v>44178</v>
      </c>
      <c r="U2872" s="517">
        <v>44178</v>
      </c>
      <c r="V2872" s="446" t="s">
        <v>24</v>
      </c>
      <c r="W2872" s="446" t="s">
        <v>24</v>
      </c>
      <c r="X2872" s="921"/>
      <c r="Y2872" s="922"/>
      <c r="Z2872" s="1949"/>
      <c r="AA2872" s="924" t="s">
        <v>3077</v>
      </c>
      <c r="AB2872" s="925" t="s">
        <v>3078</v>
      </c>
      <c r="AC2872" s="925"/>
      <c r="AD2872" s="925"/>
      <c r="AE2872" s="925"/>
      <c r="AF2872" s="925"/>
      <c r="AG2872" s="926"/>
      <c r="AH2872" s="1971"/>
      <c r="AI2872" s="244" t="str">
        <f t="shared" si="253"/>
        <v>HINO 285 JD/TISCANIA P410 MATIC</v>
      </c>
      <c r="AJ2872" s="878">
        <f t="shared" si="249"/>
        <v>43407</v>
      </c>
      <c r="AK2872" s="915">
        <v>43533</v>
      </c>
      <c r="AL2872" s="1993">
        <v>43536</v>
      </c>
      <c r="AM2872" s="877"/>
      <c r="AN2872" s="877"/>
      <c r="AO2872" s="877"/>
      <c r="AP2872" s="877"/>
      <c r="AQ2872" s="2001" t="s">
        <v>6564</v>
      </c>
      <c r="AR2872" s="877"/>
      <c r="AS2872" s="877"/>
      <c r="AT2872" s="877"/>
      <c r="AU2872" s="877" t="s">
        <v>11598</v>
      </c>
      <c r="AV2872" s="458"/>
      <c r="AW2872" s="458"/>
      <c r="AX2872" s="458"/>
      <c r="AY2872" s="458"/>
      <c r="AZ2872" s="885"/>
    </row>
    <row r="2873" spans="1:60" ht="15" customHeight="1">
      <c r="B2873" s="1310">
        <v>2867</v>
      </c>
      <c r="C2873" s="549" t="s">
        <v>2685</v>
      </c>
      <c r="D2873" s="791" t="s">
        <v>230</v>
      </c>
      <c r="E2873" s="538" t="s">
        <v>222</v>
      </c>
      <c r="F2873" s="1557" t="s">
        <v>2686</v>
      </c>
      <c r="G2873" s="509" t="s">
        <v>139</v>
      </c>
      <c r="H2873" s="1638" t="s">
        <v>2687</v>
      </c>
      <c r="I2873" s="1710">
        <v>33125</v>
      </c>
      <c r="J2873" s="1314">
        <f t="shared" ca="1" si="254"/>
        <v>31</v>
      </c>
      <c r="K2873" s="138" t="s">
        <v>493</v>
      </c>
      <c r="L2873" s="782" t="s">
        <v>2943</v>
      </c>
      <c r="M2873" s="632">
        <v>45178</v>
      </c>
      <c r="N2873" s="555">
        <v>43343</v>
      </c>
      <c r="O2873" s="1330">
        <v>43712</v>
      </c>
      <c r="P2873" s="472" t="s">
        <v>24</v>
      </c>
      <c r="Q2873" s="198">
        <f t="shared" si="255"/>
        <v>44077</v>
      </c>
      <c r="R2873" s="181" t="str">
        <f t="shared" ca="1" si="256"/>
        <v>EXPIRED</v>
      </c>
      <c r="S2873" s="1319" t="s">
        <v>3025</v>
      </c>
      <c r="T2873" s="1330">
        <v>44448</v>
      </c>
      <c r="U2873" s="1330">
        <v>44448</v>
      </c>
      <c r="V2873" s="395" t="s">
        <v>24</v>
      </c>
      <c r="W2873" s="136" t="s">
        <v>24</v>
      </c>
      <c r="X2873" s="348"/>
      <c r="Y2873" s="201"/>
      <c r="Z2873" s="202"/>
      <c r="AA2873" s="1472" t="s">
        <v>3077</v>
      </c>
      <c r="AB2873" s="494" t="s">
        <v>3078</v>
      </c>
      <c r="AC2873" s="362"/>
      <c r="AD2873" s="362"/>
      <c r="AE2873" s="362"/>
      <c r="AF2873" s="362"/>
      <c r="AG2873" s="372"/>
      <c r="AH2873" s="1244"/>
      <c r="AI2873" s="244" t="str">
        <f t="shared" si="253"/>
        <v>HINO 285 JD/TISCANIA P410 MATIC</v>
      </c>
      <c r="AJ2873" s="1315">
        <f t="shared" si="249"/>
        <v>43343</v>
      </c>
      <c r="AK2873" s="592">
        <v>44082</v>
      </c>
      <c r="AL2873" s="679">
        <v>43669</v>
      </c>
      <c r="AM2873" s="230"/>
      <c r="AN2873" s="232"/>
      <c r="AO2873" s="232"/>
      <c r="AP2873" s="230"/>
      <c r="AQ2873" s="1231" t="s">
        <v>3094</v>
      </c>
      <c r="AR2873" s="230"/>
      <c r="AS2873" s="230"/>
      <c r="AT2873" s="230"/>
      <c r="AU2873" s="230"/>
      <c r="AV2873" s="177"/>
      <c r="AW2873" s="177"/>
      <c r="AX2873" s="177"/>
      <c r="AY2873" s="177"/>
      <c r="AZ2873" s="177"/>
    </row>
    <row r="2874" spans="1:60" s="2186" customFormat="1" ht="15" customHeight="1">
      <c r="A2874" s="160"/>
      <c r="B2874" s="1310">
        <v>2868</v>
      </c>
      <c r="C2874" s="1496" t="s">
        <v>2688</v>
      </c>
      <c r="D2874" s="321" t="s">
        <v>230</v>
      </c>
      <c r="E2874" s="538" t="s">
        <v>222</v>
      </c>
      <c r="F2874" s="1557" t="s">
        <v>2689</v>
      </c>
      <c r="G2874" s="509" t="s">
        <v>139</v>
      </c>
      <c r="H2874" s="1638" t="s">
        <v>2690</v>
      </c>
      <c r="I2874" s="1715">
        <v>32699</v>
      </c>
      <c r="J2874" s="1314">
        <f t="shared" ca="1" si="254"/>
        <v>33</v>
      </c>
      <c r="K2874" s="138" t="s">
        <v>493</v>
      </c>
      <c r="L2874" s="782" t="s">
        <v>2944</v>
      </c>
      <c r="M2874" s="134">
        <v>44325</v>
      </c>
      <c r="N2874" s="555">
        <v>43538</v>
      </c>
      <c r="O2874" s="1330" t="s">
        <v>24</v>
      </c>
      <c r="P2874" s="472" t="s">
        <v>24</v>
      </c>
      <c r="Q2874" s="198" t="str">
        <f t="shared" si="255"/>
        <v>-</v>
      </c>
      <c r="R2874" s="181" t="str">
        <f t="shared" ca="1" si="256"/>
        <v>TIDAK MCU</v>
      </c>
      <c r="S2874" s="1319" t="s">
        <v>3026</v>
      </c>
      <c r="T2874" s="1330">
        <v>44022</v>
      </c>
      <c r="U2874" s="1329">
        <v>44022</v>
      </c>
      <c r="V2874" s="1330" t="s">
        <v>24</v>
      </c>
      <c r="W2874" s="1311" t="s">
        <v>24</v>
      </c>
      <c r="X2874" s="348"/>
      <c r="Y2874" s="201"/>
      <c r="Z2874" s="202"/>
      <c r="AA2874" s="473" t="s">
        <v>3077</v>
      </c>
      <c r="AB2874" s="494" t="s">
        <v>3078</v>
      </c>
      <c r="AC2874" s="362"/>
      <c r="AD2874" s="362"/>
      <c r="AE2874" s="362"/>
      <c r="AF2874" s="362"/>
      <c r="AG2874" s="372"/>
      <c r="AH2874" s="1244"/>
      <c r="AI2874" s="244" t="str">
        <f t="shared" si="253"/>
        <v>HINO 285 JD/TISCANIA P410 MATIC</v>
      </c>
      <c r="AJ2874" s="1315">
        <f t="shared" si="249"/>
        <v>43538</v>
      </c>
      <c r="AK2874" s="592">
        <v>43545</v>
      </c>
      <c r="AL2874" s="679">
        <v>43552</v>
      </c>
      <c r="AM2874" s="230"/>
      <c r="AN2874" s="232"/>
      <c r="AO2874" s="232"/>
      <c r="AP2874" s="230"/>
      <c r="AQ2874" s="1231" t="s">
        <v>3094</v>
      </c>
      <c r="AR2874" s="230"/>
      <c r="AS2874" s="230"/>
      <c r="AT2874" s="230"/>
      <c r="AU2874" s="230"/>
      <c r="AV2874" s="885"/>
      <c r="AW2874" s="885"/>
      <c r="AX2874" s="885"/>
      <c r="AY2874" s="885"/>
      <c r="AZ2874" s="885"/>
      <c r="BA2874" s="1206"/>
      <c r="BB2874" s="1206"/>
      <c r="BC2874" s="1206"/>
      <c r="BD2874" s="1206"/>
      <c r="BE2874" s="1206"/>
      <c r="BF2874" s="1206"/>
      <c r="BG2874" s="1206"/>
      <c r="BH2874" s="1206"/>
    </row>
    <row r="2875" spans="1:60" s="2186" customFormat="1" ht="15" customHeight="1">
      <c r="A2875" s="160"/>
      <c r="B2875" s="1310">
        <v>2869</v>
      </c>
      <c r="C2875" s="1491" t="s">
        <v>2691</v>
      </c>
      <c r="D2875" s="791" t="s">
        <v>230</v>
      </c>
      <c r="E2875" s="538" t="s">
        <v>222</v>
      </c>
      <c r="F2875" s="1557" t="s">
        <v>2692</v>
      </c>
      <c r="G2875" s="509" t="s">
        <v>139</v>
      </c>
      <c r="H2875" s="1638" t="s">
        <v>2693</v>
      </c>
      <c r="I2875" s="1715">
        <v>33156</v>
      </c>
      <c r="J2875" s="1314">
        <f t="shared" ca="1" si="254"/>
        <v>31</v>
      </c>
      <c r="K2875" s="321" t="s">
        <v>493</v>
      </c>
      <c r="L2875" s="1830">
        <v>881117254498</v>
      </c>
      <c r="M2875" s="1364" t="s">
        <v>24</v>
      </c>
      <c r="N2875" s="555">
        <v>43538</v>
      </c>
      <c r="O2875" s="1330" t="s">
        <v>24</v>
      </c>
      <c r="P2875" s="472" t="s">
        <v>24</v>
      </c>
      <c r="Q2875" s="198" t="str">
        <f t="shared" si="255"/>
        <v>-</v>
      </c>
      <c r="R2875" s="181" t="str">
        <f t="shared" ca="1" si="256"/>
        <v>TIDAK MCU</v>
      </c>
      <c r="S2875" s="1319" t="s">
        <v>3027</v>
      </c>
      <c r="T2875" s="1330">
        <v>44479</v>
      </c>
      <c r="U2875" s="1329">
        <v>44479</v>
      </c>
      <c r="V2875" s="1330" t="s">
        <v>24</v>
      </c>
      <c r="W2875" s="1311" t="s">
        <v>24</v>
      </c>
      <c r="X2875" s="348"/>
      <c r="Y2875" s="201"/>
      <c r="Z2875" s="202"/>
      <c r="AA2875" s="473" t="s">
        <v>3077</v>
      </c>
      <c r="AB2875" s="1419" t="s">
        <v>3078</v>
      </c>
      <c r="AC2875" s="1310"/>
      <c r="AD2875" s="362"/>
      <c r="AE2875" s="362"/>
      <c r="AF2875" s="362"/>
      <c r="AG2875" s="372"/>
      <c r="AH2875" s="1244"/>
      <c r="AI2875" s="244" t="str">
        <f t="shared" si="253"/>
        <v>HINO 285 JD/TISCANIA P410 MATIC</v>
      </c>
      <c r="AJ2875" s="1315">
        <f t="shared" si="249"/>
        <v>43538</v>
      </c>
      <c r="AK2875" s="379">
        <v>44106</v>
      </c>
      <c r="AL2875" s="1380" t="s">
        <v>24</v>
      </c>
      <c r="AM2875" s="230"/>
      <c r="AN2875" s="232"/>
      <c r="AO2875" s="232"/>
      <c r="AP2875" s="230"/>
      <c r="AQ2875" s="1231" t="s">
        <v>3094</v>
      </c>
      <c r="AR2875" s="230"/>
      <c r="AS2875" s="230"/>
      <c r="AT2875" s="230"/>
      <c r="AU2875" s="230"/>
      <c r="AV2875" s="885"/>
      <c r="AW2875" s="885"/>
      <c r="AX2875" s="885"/>
      <c r="AY2875" s="885"/>
      <c r="AZ2875" s="885"/>
      <c r="BA2875" s="1206"/>
      <c r="BB2875" s="1206"/>
      <c r="BC2875" s="1206"/>
      <c r="BD2875" s="1206"/>
      <c r="BE2875" s="1206"/>
      <c r="BF2875" s="1206"/>
      <c r="BG2875" s="1206"/>
      <c r="BH2875" s="1206"/>
    </row>
    <row r="2876" spans="1:60" ht="15" customHeight="1">
      <c r="B2876" s="1310">
        <v>4874</v>
      </c>
      <c r="C2876" s="2355" t="s">
        <v>14116</v>
      </c>
      <c r="D2876" s="356" t="s">
        <v>705</v>
      </c>
      <c r="E2876" s="356" t="s">
        <v>1122</v>
      </c>
      <c r="F2876" s="2359" t="s">
        <v>14132</v>
      </c>
      <c r="G2876" s="1319" t="s">
        <v>102</v>
      </c>
      <c r="H2876" s="2362"/>
      <c r="I2876" s="597" t="s">
        <v>24</v>
      </c>
      <c r="J2876" s="1319"/>
      <c r="K2876" s="2364" t="s">
        <v>24</v>
      </c>
      <c r="L2876" s="2366" t="s">
        <v>24</v>
      </c>
      <c r="M2876" s="518" t="s">
        <v>24</v>
      </c>
      <c r="N2876" s="341">
        <v>44252</v>
      </c>
      <c r="O2876" s="2086"/>
      <c r="P2876" s="840"/>
      <c r="Q2876" s="839"/>
      <c r="R2876" s="518"/>
      <c r="S2876" s="1314" t="s">
        <v>14117</v>
      </c>
      <c r="T2876" s="1311">
        <v>44632</v>
      </c>
      <c r="U2876" s="1311">
        <v>44632</v>
      </c>
      <c r="V2876" s="1311"/>
      <c r="W2876" s="1311"/>
      <c r="X2876" s="200"/>
      <c r="Y2876" s="201"/>
      <c r="Z2876" s="202"/>
      <c r="AA2876" s="473" t="s">
        <v>6970</v>
      </c>
      <c r="AB2876" s="494" t="s">
        <v>926</v>
      </c>
      <c r="AC2876" s="494" t="s">
        <v>14115</v>
      </c>
      <c r="AD2876" s="494" t="s">
        <v>9136</v>
      </c>
      <c r="AE2876" s="494" t="s">
        <v>14107</v>
      </c>
      <c r="AF2876" s="494" t="s">
        <v>14108</v>
      </c>
      <c r="AG2876" s="494"/>
      <c r="AH2876" s="1244"/>
      <c r="AI2876" s="244" t="str">
        <f t="shared" si="253"/>
        <v>LV, ELF, BUSHD 465, HD 785NISSAN, HINO, HM 400SC P360 - SC P460 A/MSC R580 - SC R620 STRSC R580 - SC R620 DTR</v>
      </c>
      <c r="AJ2876" s="1315">
        <f t="shared" si="249"/>
        <v>44252</v>
      </c>
      <c r="AK2876" s="589">
        <v>44266</v>
      </c>
      <c r="AL2876" s="726">
        <v>44266</v>
      </c>
      <c r="AM2876" s="230"/>
      <c r="AN2876" s="232"/>
      <c r="AO2876" s="232"/>
      <c r="AP2876" s="230"/>
      <c r="AQ2876" s="1231" t="s">
        <v>3094</v>
      </c>
      <c r="AR2876" s="230"/>
      <c r="AS2876" s="230"/>
      <c r="AT2876" s="230"/>
      <c r="AU2876" s="230"/>
      <c r="AV2876" s="885"/>
      <c r="AW2876" s="885"/>
      <c r="AX2876" s="885"/>
      <c r="AY2876" s="885"/>
      <c r="AZ2876" s="885"/>
    </row>
    <row r="2877" spans="1:60" ht="15" customHeight="1">
      <c r="B2877" s="1310">
        <v>2871</v>
      </c>
      <c r="C2877" s="1500" t="s">
        <v>2696</v>
      </c>
      <c r="D2877" s="791" t="s">
        <v>230</v>
      </c>
      <c r="E2877" s="538" t="s">
        <v>222</v>
      </c>
      <c r="F2877" s="1557" t="s">
        <v>2697</v>
      </c>
      <c r="G2877" s="509" t="s">
        <v>139</v>
      </c>
      <c r="H2877" s="1638" t="s">
        <v>2698</v>
      </c>
      <c r="I2877" s="1715">
        <v>35499</v>
      </c>
      <c r="J2877" s="1314">
        <f t="shared" ref="J2877:J2940" ca="1" si="257">IF(OR(I2877="",I2877="-"),"-",ROUND((NOW()-I2877)/356,0))</f>
        <v>25</v>
      </c>
      <c r="K2877" s="138" t="s">
        <v>493</v>
      </c>
      <c r="L2877" s="782" t="s">
        <v>2946</v>
      </c>
      <c r="M2877" s="134" t="s">
        <v>2947</v>
      </c>
      <c r="N2877" s="555">
        <v>43552</v>
      </c>
      <c r="O2877" s="1330" t="s">
        <v>24</v>
      </c>
      <c r="P2877" s="472" t="s">
        <v>24</v>
      </c>
      <c r="Q2877" s="198" t="str">
        <f t="shared" ref="Q2877:Q2940" si="258">IF(OR(O2877="-",O2877=""),"-",O2877+365)</f>
        <v>-</v>
      </c>
      <c r="R2877" s="181" t="str">
        <f t="shared" ref="R2877:R2940" ca="1" si="259">IF(OR(O2877="",O2877="-"),"TIDAK MCU",IF(Q2877&gt;TODAY(),"BERLAKU","EXPIRED"))</f>
        <v>TIDAK MCU</v>
      </c>
      <c r="S2877" s="1319" t="s">
        <v>3029</v>
      </c>
      <c r="T2877" s="1330">
        <v>44630</v>
      </c>
      <c r="U2877" s="1329">
        <v>44630</v>
      </c>
      <c r="V2877" s="1330" t="s">
        <v>24</v>
      </c>
      <c r="W2877" s="1311" t="s">
        <v>24</v>
      </c>
      <c r="X2877" s="348"/>
      <c r="Y2877" s="201"/>
      <c r="Z2877" s="202"/>
      <c r="AA2877" s="473" t="s">
        <v>3077</v>
      </c>
      <c r="AB2877" s="494" t="s">
        <v>3078</v>
      </c>
      <c r="AC2877" s="362" t="s">
        <v>24</v>
      </c>
      <c r="AD2877" s="362"/>
      <c r="AE2877" s="362"/>
      <c r="AF2877" s="362"/>
      <c r="AG2877" s="372"/>
      <c r="AH2877" s="1244"/>
      <c r="AI2877" s="244" t="str">
        <f t="shared" si="253"/>
        <v>HINO 285 JD/TISCANIA P410 MATIC-</v>
      </c>
      <c r="AJ2877" s="1315">
        <f t="shared" si="249"/>
        <v>43552</v>
      </c>
      <c r="AK2877" s="379">
        <v>43563</v>
      </c>
      <c r="AL2877" s="1380">
        <v>43564</v>
      </c>
      <c r="AM2877" s="230"/>
      <c r="AN2877" s="232"/>
      <c r="AO2877" s="232"/>
      <c r="AP2877" s="230"/>
      <c r="AQ2877" s="1231" t="s">
        <v>3094</v>
      </c>
      <c r="AR2877" s="230"/>
      <c r="AS2877" s="230"/>
      <c r="AT2877" s="230"/>
      <c r="AU2877" s="230"/>
      <c r="AV2877" s="885"/>
      <c r="AW2877" s="885"/>
      <c r="AX2877" s="885"/>
      <c r="AY2877" s="885"/>
      <c r="AZ2877" s="885"/>
    </row>
    <row r="2878" spans="1:60" s="2186" customFormat="1" ht="15" customHeight="1">
      <c r="A2878" s="160"/>
      <c r="B2878" s="1310">
        <v>2872</v>
      </c>
      <c r="C2878" s="549" t="s">
        <v>2699</v>
      </c>
      <c r="D2878" s="906" t="s">
        <v>2700</v>
      </c>
      <c r="E2878" s="796" t="s">
        <v>222</v>
      </c>
      <c r="F2878" s="906" t="s">
        <v>2701</v>
      </c>
      <c r="G2878" s="509" t="s">
        <v>139</v>
      </c>
      <c r="H2878" s="1642" t="s">
        <v>2702</v>
      </c>
      <c r="I2878" s="1710">
        <v>34428</v>
      </c>
      <c r="J2878" s="1314">
        <f t="shared" ca="1" si="257"/>
        <v>28</v>
      </c>
      <c r="K2878" s="176" t="s">
        <v>24</v>
      </c>
      <c r="L2878" s="170" t="s">
        <v>24</v>
      </c>
      <c r="M2878" s="173" t="s">
        <v>24</v>
      </c>
      <c r="N2878" s="555">
        <v>43552</v>
      </c>
      <c r="O2878" s="1330">
        <v>43913</v>
      </c>
      <c r="P2878" s="472" t="s">
        <v>497</v>
      </c>
      <c r="Q2878" s="198">
        <f t="shared" si="258"/>
        <v>44278</v>
      </c>
      <c r="R2878" s="181" t="str">
        <f t="shared" ca="1" si="259"/>
        <v>BERLAKU</v>
      </c>
      <c r="S2878" s="1319" t="s">
        <v>24</v>
      </c>
      <c r="T2878" s="1330">
        <v>44290</v>
      </c>
      <c r="U2878" s="1329" t="s">
        <v>24</v>
      </c>
      <c r="V2878" s="1330" t="s">
        <v>24</v>
      </c>
      <c r="W2878" s="1311" t="s">
        <v>24</v>
      </c>
      <c r="X2878" s="348"/>
      <c r="Y2878" s="201"/>
      <c r="Z2878" s="202"/>
      <c r="AA2878" s="473" t="s">
        <v>3077</v>
      </c>
      <c r="AB2878" s="494" t="s">
        <v>3078</v>
      </c>
      <c r="AC2878" s="362" t="s">
        <v>24</v>
      </c>
      <c r="AD2878" s="362"/>
      <c r="AE2878" s="362"/>
      <c r="AF2878" s="362"/>
      <c r="AG2878" s="372"/>
      <c r="AH2878" s="1244"/>
      <c r="AI2878" s="244" t="str">
        <f t="shared" si="253"/>
        <v>HINO 285 JD/TISCANIA P410 MATIC-</v>
      </c>
      <c r="AJ2878" s="1315">
        <f t="shared" si="249"/>
        <v>43552</v>
      </c>
      <c r="AK2878" s="592">
        <v>43703</v>
      </c>
      <c r="AL2878" s="679">
        <v>43704</v>
      </c>
      <c r="AM2878" s="230"/>
      <c r="AN2878" s="232"/>
      <c r="AO2878" s="232"/>
      <c r="AP2878" s="230"/>
      <c r="AQ2878" s="1231" t="s">
        <v>3094</v>
      </c>
      <c r="AR2878" s="230"/>
      <c r="AS2878" s="230"/>
      <c r="AT2878" s="230"/>
      <c r="AU2878" s="230"/>
      <c r="AV2878" s="885"/>
      <c r="AW2878" s="885"/>
      <c r="AX2878" s="885"/>
      <c r="AY2878" s="885"/>
      <c r="AZ2878" s="885"/>
      <c r="BA2878" s="1206"/>
      <c r="BB2878" s="1206"/>
      <c r="BC2878" s="1206"/>
      <c r="BD2878" s="1206"/>
      <c r="BE2878" s="1206"/>
      <c r="BF2878" s="1206"/>
      <c r="BG2878" s="1206"/>
      <c r="BH2878" s="1206"/>
    </row>
    <row r="2879" spans="1:60" ht="15" customHeight="1">
      <c r="B2879" s="1310">
        <v>2873</v>
      </c>
      <c r="C2879" s="549" t="s">
        <v>2703</v>
      </c>
      <c r="D2879" s="791" t="s">
        <v>230</v>
      </c>
      <c r="E2879" s="796" t="s">
        <v>222</v>
      </c>
      <c r="F2879" s="1557" t="s">
        <v>2704</v>
      </c>
      <c r="G2879" s="509" t="s">
        <v>139</v>
      </c>
      <c r="H2879" s="1638" t="s">
        <v>2705</v>
      </c>
      <c r="I2879" s="792">
        <v>26466</v>
      </c>
      <c r="J2879" s="1314">
        <f t="shared" ca="1" si="257"/>
        <v>50</v>
      </c>
      <c r="K2879" s="138" t="s">
        <v>493</v>
      </c>
      <c r="L2879" s="782" t="s">
        <v>2948</v>
      </c>
      <c r="M2879" s="134" t="s">
        <v>2949</v>
      </c>
      <c r="N2879" s="341">
        <v>43706</v>
      </c>
      <c r="O2879" s="1330" t="s">
        <v>24</v>
      </c>
      <c r="P2879" s="472" t="s">
        <v>24</v>
      </c>
      <c r="Q2879" s="198" t="str">
        <f t="shared" si="258"/>
        <v>-</v>
      </c>
      <c r="R2879" s="181" t="str">
        <f t="shared" ca="1" si="259"/>
        <v>TIDAK MCU</v>
      </c>
      <c r="S2879" s="1319" t="s">
        <v>3030</v>
      </c>
      <c r="T2879" s="1330">
        <v>44363</v>
      </c>
      <c r="U2879" s="1330">
        <v>44363</v>
      </c>
      <c r="V2879" s="904" t="s">
        <v>24</v>
      </c>
      <c r="W2879" s="136" t="s">
        <v>24</v>
      </c>
      <c r="X2879" s="348"/>
      <c r="Y2879" s="201"/>
      <c r="Z2879" s="202"/>
      <c r="AA2879" s="473" t="s">
        <v>3077</v>
      </c>
      <c r="AB2879" s="473" t="s">
        <v>3078</v>
      </c>
      <c r="AC2879" s="362"/>
      <c r="AD2879" s="362"/>
      <c r="AE2879" s="362"/>
      <c r="AF2879" s="362"/>
      <c r="AG2879" s="372"/>
      <c r="AH2879" s="1244"/>
      <c r="AI2879" s="244" t="str">
        <f t="shared" si="253"/>
        <v>HINO 285 JD/TISCANIA P410 MATIC</v>
      </c>
      <c r="AJ2879" s="1307">
        <f t="shared" si="249"/>
        <v>43706</v>
      </c>
      <c r="AK2879" s="592">
        <v>43726</v>
      </c>
      <c r="AL2879" s="679">
        <v>43727</v>
      </c>
      <c r="AM2879" s="230"/>
      <c r="AN2879" s="232"/>
      <c r="AO2879" s="232"/>
      <c r="AP2879" s="230"/>
      <c r="AQ2879" s="243" t="s">
        <v>3094</v>
      </c>
      <c r="AR2879" s="230"/>
      <c r="AS2879" s="230"/>
      <c r="AT2879" s="230"/>
      <c r="AU2879" s="230"/>
      <c r="AV2879" s="885"/>
      <c r="AW2879" s="885"/>
      <c r="AX2879" s="885"/>
      <c r="AY2879" s="885"/>
      <c r="AZ2879" s="177"/>
    </row>
    <row r="2880" spans="1:60" ht="15" customHeight="1">
      <c r="B2880" s="1310">
        <v>2874</v>
      </c>
      <c r="C2880" s="784" t="s">
        <v>2706</v>
      </c>
      <c r="D2880" s="321" t="s">
        <v>230</v>
      </c>
      <c r="E2880" s="538" t="s">
        <v>222</v>
      </c>
      <c r="F2880" s="1557" t="s">
        <v>2707</v>
      </c>
      <c r="G2880" s="509" t="s">
        <v>139</v>
      </c>
      <c r="H2880" s="540" t="s">
        <v>24</v>
      </c>
      <c r="I2880" s="1363">
        <v>32142</v>
      </c>
      <c r="J2880" s="1314">
        <f t="shared" ca="1" si="257"/>
        <v>34</v>
      </c>
      <c r="K2880" s="138" t="s">
        <v>493</v>
      </c>
      <c r="L2880" s="143">
        <v>871219310973</v>
      </c>
      <c r="M2880" s="134">
        <v>44926</v>
      </c>
      <c r="N2880" s="341" t="s">
        <v>24</v>
      </c>
      <c r="O2880" s="1330" t="s">
        <v>24</v>
      </c>
      <c r="P2880" s="472" t="s">
        <v>24</v>
      </c>
      <c r="Q2880" s="198" t="str">
        <f t="shared" si="258"/>
        <v>-</v>
      </c>
      <c r="R2880" s="181" t="str">
        <f t="shared" ca="1" si="259"/>
        <v>TIDAK MCU</v>
      </c>
      <c r="S2880" s="1319" t="s">
        <v>3031</v>
      </c>
      <c r="T2880" s="1330">
        <v>44196</v>
      </c>
      <c r="U2880" s="1329">
        <v>44196</v>
      </c>
      <c r="V2880" s="904" t="s">
        <v>24</v>
      </c>
      <c r="W2880" s="136" t="s">
        <v>24</v>
      </c>
      <c r="X2880" s="348"/>
      <c r="Y2880" s="201"/>
      <c r="Z2880" s="202"/>
      <c r="AA2880" s="473" t="s">
        <v>3077</v>
      </c>
      <c r="AB2880" s="494" t="s">
        <v>3078</v>
      </c>
      <c r="AC2880" s="362"/>
      <c r="AD2880" s="362"/>
      <c r="AE2880" s="362"/>
      <c r="AF2880" s="362"/>
      <c r="AG2880" s="372"/>
      <c r="AH2880" s="1244"/>
      <c r="AI2880" s="244" t="str">
        <f t="shared" si="253"/>
        <v>HINO 285 JD/TISCANIA P410 MATIC</v>
      </c>
      <c r="AJ2880" s="1315" t="str">
        <f t="shared" ref="AJ2880:AJ2943" si="260">N2880</f>
        <v>-</v>
      </c>
      <c r="AK2880" s="596">
        <v>43605</v>
      </c>
      <c r="AL2880" s="679">
        <v>43607</v>
      </c>
      <c r="AM2880" s="230"/>
      <c r="AN2880" s="232"/>
      <c r="AO2880" s="232"/>
      <c r="AP2880" s="230"/>
      <c r="AQ2880" s="1231" t="s">
        <v>3094</v>
      </c>
      <c r="AR2880" s="230"/>
      <c r="AS2880" s="230"/>
      <c r="AT2880" s="230"/>
      <c r="AU2880" s="230"/>
      <c r="AV2880" s="885"/>
      <c r="AW2880" s="885"/>
      <c r="AX2880" s="885"/>
      <c r="AY2880" s="885"/>
      <c r="AZ2880" s="177"/>
    </row>
    <row r="2881" spans="1:60" ht="15" customHeight="1">
      <c r="B2881" s="1310">
        <v>2875</v>
      </c>
      <c r="C2881" s="1491" t="s">
        <v>2708</v>
      </c>
      <c r="D2881" s="321" t="s">
        <v>230</v>
      </c>
      <c r="E2881" s="538" t="s">
        <v>222</v>
      </c>
      <c r="F2881" s="1557" t="s">
        <v>2709</v>
      </c>
      <c r="G2881" s="509" t="s">
        <v>139</v>
      </c>
      <c r="H2881" s="1656" t="s">
        <v>2710</v>
      </c>
      <c r="I2881" s="1747">
        <v>30083</v>
      </c>
      <c r="J2881" s="1314">
        <f t="shared" ca="1" si="257"/>
        <v>40</v>
      </c>
      <c r="K2881" s="138" t="s">
        <v>493</v>
      </c>
      <c r="L2881" s="788" t="s">
        <v>2950</v>
      </c>
      <c r="M2881" s="134" t="s">
        <v>2949</v>
      </c>
      <c r="N2881" s="341" t="s">
        <v>24</v>
      </c>
      <c r="O2881" s="1330" t="s">
        <v>24</v>
      </c>
      <c r="P2881" s="472" t="s">
        <v>24</v>
      </c>
      <c r="Q2881" s="198" t="str">
        <f t="shared" si="258"/>
        <v>-</v>
      </c>
      <c r="R2881" s="181" t="str">
        <f t="shared" ca="1" si="259"/>
        <v>TIDAK MCU</v>
      </c>
      <c r="S2881" s="1319" t="s">
        <v>3032</v>
      </c>
      <c r="T2881" s="1330">
        <v>43963</v>
      </c>
      <c r="U2881" s="1329">
        <v>43963</v>
      </c>
      <c r="V2881" s="904" t="s">
        <v>24</v>
      </c>
      <c r="W2881" s="136" t="s">
        <v>24</v>
      </c>
      <c r="X2881" s="348"/>
      <c r="Y2881" s="201"/>
      <c r="Z2881" s="202"/>
      <c r="AA2881" s="473" t="s">
        <v>3077</v>
      </c>
      <c r="AB2881" s="494" t="s">
        <v>3078</v>
      </c>
      <c r="AC2881" s="362"/>
      <c r="AD2881" s="362"/>
      <c r="AE2881" s="362"/>
      <c r="AF2881" s="362"/>
      <c r="AG2881" s="372"/>
      <c r="AH2881" s="1244"/>
      <c r="AI2881" s="244" t="str">
        <f t="shared" si="253"/>
        <v>HINO 285 JD/TISCANIA P410 MATIC</v>
      </c>
      <c r="AJ2881" s="1315" t="str">
        <f t="shared" si="260"/>
        <v>-</v>
      </c>
      <c r="AK2881" s="379">
        <v>43563</v>
      </c>
      <c r="AL2881" s="1380">
        <v>43564</v>
      </c>
      <c r="AM2881" s="230"/>
      <c r="AN2881" s="232"/>
      <c r="AO2881" s="232"/>
      <c r="AP2881" s="230"/>
      <c r="AQ2881" s="1231" t="s">
        <v>3094</v>
      </c>
      <c r="AR2881" s="230"/>
      <c r="AS2881" s="230"/>
      <c r="AT2881" s="230"/>
      <c r="AU2881" s="230"/>
      <c r="AV2881" s="885"/>
      <c r="AW2881" s="885"/>
      <c r="AX2881" s="885"/>
      <c r="AY2881" s="885"/>
      <c r="AZ2881" s="177"/>
    </row>
    <row r="2882" spans="1:60" ht="15" customHeight="1">
      <c r="B2882" s="1310">
        <v>2876</v>
      </c>
      <c r="C2882" s="784" t="s">
        <v>2711</v>
      </c>
      <c r="D2882" s="791" t="s">
        <v>230</v>
      </c>
      <c r="E2882" s="538" t="s">
        <v>222</v>
      </c>
      <c r="F2882" s="1557" t="s">
        <v>2712</v>
      </c>
      <c r="G2882" s="509" t="s">
        <v>139</v>
      </c>
      <c r="H2882" s="1638" t="s">
        <v>2713</v>
      </c>
      <c r="I2882" s="597">
        <v>33158</v>
      </c>
      <c r="J2882" s="1314">
        <f t="shared" ca="1" si="257"/>
        <v>31</v>
      </c>
      <c r="K2882" s="138" t="s">
        <v>493</v>
      </c>
      <c r="L2882" s="782" t="s">
        <v>2951</v>
      </c>
      <c r="M2882" s="134">
        <v>45182</v>
      </c>
      <c r="N2882" s="341" t="s">
        <v>24</v>
      </c>
      <c r="O2882" s="1330" t="s">
        <v>24</v>
      </c>
      <c r="P2882" s="472" t="s">
        <v>24</v>
      </c>
      <c r="Q2882" s="198" t="str">
        <f t="shared" si="258"/>
        <v>-</v>
      </c>
      <c r="R2882" s="181" t="str">
        <f t="shared" ca="1" si="259"/>
        <v>TIDAK MCU</v>
      </c>
      <c r="S2882" s="1319" t="s">
        <v>3033</v>
      </c>
      <c r="T2882" s="1330">
        <v>44481</v>
      </c>
      <c r="U2882" s="1329">
        <v>44481</v>
      </c>
      <c r="V2882" s="904" t="s">
        <v>24</v>
      </c>
      <c r="W2882" s="136" t="s">
        <v>24</v>
      </c>
      <c r="X2882" s="348"/>
      <c r="Y2882" s="201"/>
      <c r="Z2882" s="202"/>
      <c r="AA2882" s="473" t="s">
        <v>3077</v>
      </c>
      <c r="AB2882" s="494" t="s">
        <v>3078</v>
      </c>
      <c r="AC2882" s="362"/>
      <c r="AD2882" s="362"/>
      <c r="AE2882" s="362"/>
      <c r="AF2882" s="362"/>
      <c r="AG2882" s="372"/>
      <c r="AH2882" s="1244"/>
      <c r="AI2882" s="244" t="str">
        <f t="shared" si="253"/>
        <v>HINO 285 JD/TISCANIA P410 MATIC</v>
      </c>
      <c r="AJ2882" s="1307" t="str">
        <f t="shared" si="260"/>
        <v>-</v>
      </c>
      <c r="AK2882" s="217" t="s">
        <v>24</v>
      </c>
      <c r="AL2882" s="614" t="s">
        <v>24</v>
      </c>
      <c r="AM2882" s="230"/>
      <c r="AN2882" s="232"/>
      <c r="AO2882" s="232"/>
      <c r="AP2882" s="230"/>
      <c r="AQ2882" s="1231" t="s">
        <v>3094</v>
      </c>
      <c r="AR2882" s="230"/>
      <c r="AS2882" s="230"/>
      <c r="AT2882" s="230"/>
      <c r="AU2882" s="230"/>
      <c r="AV2882" s="885"/>
      <c r="AW2882" s="885"/>
      <c r="AX2882" s="885"/>
      <c r="AY2882" s="885"/>
      <c r="AZ2882" s="177"/>
    </row>
    <row r="2883" spans="1:60" ht="15" customHeight="1">
      <c r="B2883" s="1310">
        <v>2877</v>
      </c>
      <c r="C2883" s="784" t="s">
        <v>1537</v>
      </c>
      <c r="D2883" s="791" t="s">
        <v>230</v>
      </c>
      <c r="E2883" s="538" t="s">
        <v>222</v>
      </c>
      <c r="F2883" s="1557" t="s">
        <v>2714</v>
      </c>
      <c r="G2883" s="509" t="s">
        <v>139</v>
      </c>
      <c r="H2883" s="1638" t="s">
        <v>2715</v>
      </c>
      <c r="I2883" s="1710">
        <v>26972</v>
      </c>
      <c r="J2883" s="1314">
        <f t="shared" ca="1" si="257"/>
        <v>49</v>
      </c>
      <c r="K2883" s="321" t="s">
        <v>493</v>
      </c>
      <c r="L2883" s="1830">
        <v>701217180532</v>
      </c>
      <c r="M2883" s="1364">
        <v>44504</v>
      </c>
      <c r="N2883" s="577">
        <v>43421</v>
      </c>
      <c r="O2883" s="1330" t="s">
        <v>24</v>
      </c>
      <c r="P2883" s="472" t="s">
        <v>24</v>
      </c>
      <c r="Q2883" s="198" t="str">
        <f t="shared" si="258"/>
        <v>-</v>
      </c>
      <c r="R2883" s="181" t="str">
        <f t="shared" ca="1" si="259"/>
        <v>TIDAK MCU</v>
      </c>
      <c r="S2883" s="1319" t="s">
        <v>3034</v>
      </c>
      <c r="T2883" s="1330">
        <v>44504</v>
      </c>
      <c r="U2883" s="1329">
        <v>44504</v>
      </c>
      <c r="V2883" s="904" t="s">
        <v>24</v>
      </c>
      <c r="W2883" s="136" t="s">
        <v>24</v>
      </c>
      <c r="X2883" s="348"/>
      <c r="Y2883" s="201"/>
      <c r="Z2883" s="202"/>
      <c r="AA2883" s="494" t="s">
        <v>3077</v>
      </c>
      <c r="AB2883" s="1418" t="s">
        <v>3078</v>
      </c>
      <c r="AC2883" s="362"/>
      <c r="AD2883" s="362"/>
      <c r="AE2883" s="362"/>
      <c r="AF2883" s="362"/>
      <c r="AG2883" s="372"/>
      <c r="AH2883" s="1244"/>
      <c r="AI2883" s="244" t="str">
        <f t="shared" si="253"/>
        <v>HINO 285 JD/TISCANIA P410 MATIC</v>
      </c>
      <c r="AJ2883" s="1307">
        <f t="shared" si="260"/>
        <v>43421</v>
      </c>
      <c r="AK2883" s="593">
        <v>44137</v>
      </c>
      <c r="AL2883" s="614">
        <v>44137</v>
      </c>
      <c r="AM2883" s="230"/>
      <c r="AN2883" s="232"/>
      <c r="AO2883" s="232"/>
      <c r="AP2883" s="230"/>
      <c r="AQ2883" s="1231" t="s">
        <v>3094</v>
      </c>
      <c r="AR2883" s="230"/>
      <c r="AS2883" s="230"/>
      <c r="AT2883" s="230"/>
      <c r="AU2883" s="230"/>
      <c r="AV2883" s="177"/>
      <c r="AW2883" s="177"/>
      <c r="AX2883" s="177"/>
      <c r="AY2883" s="177"/>
      <c r="AZ2883" s="177"/>
    </row>
    <row r="2884" spans="1:60" ht="15" customHeight="1">
      <c r="B2884" s="1310">
        <v>2878</v>
      </c>
      <c r="C2884" s="1500" t="s">
        <v>2716</v>
      </c>
      <c r="D2884" s="321" t="s">
        <v>230</v>
      </c>
      <c r="E2884" s="538" t="s">
        <v>222</v>
      </c>
      <c r="F2884" s="1557" t="s">
        <v>2717</v>
      </c>
      <c r="G2884" s="509" t="s">
        <v>139</v>
      </c>
      <c r="H2884" s="1656" t="s">
        <v>2718</v>
      </c>
      <c r="I2884" s="597">
        <v>35234</v>
      </c>
      <c r="J2884" s="1314">
        <f t="shared" ca="1" si="257"/>
        <v>25</v>
      </c>
      <c r="K2884" s="321" t="s">
        <v>493</v>
      </c>
      <c r="L2884" s="1862" t="s">
        <v>2953</v>
      </c>
      <c r="M2884" s="1364">
        <v>44702</v>
      </c>
      <c r="N2884" s="577">
        <v>43421</v>
      </c>
      <c r="O2884" s="1330" t="s">
        <v>24</v>
      </c>
      <c r="P2884" s="472" t="s">
        <v>24</v>
      </c>
      <c r="Q2884" s="198" t="str">
        <f t="shared" si="258"/>
        <v>-</v>
      </c>
      <c r="R2884" s="181" t="str">
        <f t="shared" ca="1" si="259"/>
        <v>TIDAK MCU</v>
      </c>
      <c r="S2884" s="1319" t="s">
        <v>3035</v>
      </c>
      <c r="T2884" s="1330">
        <v>44365</v>
      </c>
      <c r="U2884" s="1329">
        <v>44365</v>
      </c>
      <c r="V2884" s="1330" t="s">
        <v>24</v>
      </c>
      <c r="W2884" s="136" t="s">
        <v>24</v>
      </c>
      <c r="X2884" s="348"/>
      <c r="Y2884" s="201"/>
      <c r="Z2884" s="202"/>
      <c r="AA2884" s="494" t="s">
        <v>3077</v>
      </c>
      <c r="AB2884" s="1418" t="s">
        <v>3078</v>
      </c>
      <c r="AC2884" s="362" t="s">
        <v>13697</v>
      </c>
      <c r="AD2884" s="362" t="s">
        <v>13892</v>
      </c>
      <c r="AE2884" s="362"/>
      <c r="AF2884" s="362"/>
      <c r="AG2884" s="372"/>
      <c r="AH2884" s="1244"/>
      <c r="AI2884" s="244" t="str">
        <f t="shared" si="253"/>
        <v>HINO 285 JD/TISCANIA P410 MATICVOLVO FH16 610 DTRVOLVO FH16 610 STR</v>
      </c>
      <c r="AJ2884" s="1307">
        <f t="shared" si="260"/>
        <v>43421</v>
      </c>
      <c r="AK2884" s="379">
        <v>44226</v>
      </c>
      <c r="AL2884" s="1380">
        <v>43704</v>
      </c>
      <c r="AM2884" s="230"/>
      <c r="AN2884" s="232"/>
      <c r="AO2884" s="232"/>
      <c r="AP2884" s="230"/>
      <c r="AQ2884" s="243" t="s">
        <v>3094</v>
      </c>
      <c r="AR2884" s="230"/>
      <c r="AS2884" s="230"/>
      <c r="AT2884" s="230"/>
      <c r="AU2884" s="230"/>
      <c r="AV2884" s="885"/>
      <c r="AW2884" s="885"/>
      <c r="AX2884" s="885"/>
      <c r="AY2884" s="885"/>
      <c r="AZ2884" s="177"/>
    </row>
    <row r="2885" spans="1:60" ht="15" customHeight="1">
      <c r="B2885" s="1310">
        <v>2879</v>
      </c>
      <c r="C2885" s="784" t="s">
        <v>2719</v>
      </c>
      <c r="D2885" s="791" t="s">
        <v>230</v>
      </c>
      <c r="E2885" s="538" t="s">
        <v>222</v>
      </c>
      <c r="F2885" s="1557" t="s">
        <v>2720</v>
      </c>
      <c r="G2885" s="509" t="s">
        <v>139</v>
      </c>
      <c r="H2885" s="1638" t="s">
        <v>2721</v>
      </c>
      <c r="I2885" s="1710">
        <v>32808</v>
      </c>
      <c r="J2885" s="1314">
        <f t="shared" ca="1" si="257"/>
        <v>32</v>
      </c>
      <c r="K2885" s="321" t="s">
        <v>493</v>
      </c>
      <c r="L2885" s="1830">
        <v>17238910000010</v>
      </c>
      <c r="M2885" s="1364" t="s">
        <v>2954</v>
      </c>
      <c r="N2885" s="555">
        <v>43407</v>
      </c>
      <c r="O2885" s="1330" t="s">
        <v>24</v>
      </c>
      <c r="P2885" s="472" t="s">
        <v>24</v>
      </c>
      <c r="Q2885" s="198" t="str">
        <f t="shared" si="258"/>
        <v>-</v>
      </c>
      <c r="R2885" s="181" t="str">
        <f t="shared" ca="1" si="259"/>
        <v>TIDAK MCU</v>
      </c>
      <c r="S2885" s="1319" t="s">
        <v>3036</v>
      </c>
      <c r="T2885" s="1330">
        <v>44496</v>
      </c>
      <c r="U2885" s="1329">
        <v>44496</v>
      </c>
      <c r="V2885" s="1330" t="s">
        <v>24</v>
      </c>
      <c r="W2885" s="1311" t="s">
        <v>24</v>
      </c>
      <c r="X2885" s="348"/>
      <c r="Y2885" s="201"/>
      <c r="Z2885" s="202"/>
      <c r="AA2885" s="494" t="s">
        <v>3077</v>
      </c>
      <c r="AB2885" s="1418" t="s">
        <v>3078</v>
      </c>
      <c r="AC2885" s="362"/>
      <c r="AD2885" s="362"/>
      <c r="AE2885" s="362"/>
      <c r="AF2885" s="362"/>
      <c r="AG2885" s="372"/>
      <c r="AH2885" s="1244"/>
      <c r="AI2885" s="244" t="str">
        <f t="shared" si="253"/>
        <v>HINO 285 JD/TISCANIA P410 MATIC</v>
      </c>
      <c r="AJ2885" s="1315">
        <f t="shared" si="260"/>
        <v>43407</v>
      </c>
      <c r="AK2885" s="379">
        <v>44106</v>
      </c>
      <c r="AL2885" s="1380">
        <v>43564</v>
      </c>
      <c r="AM2885" s="230"/>
      <c r="AN2885" s="232"/>
      <c r="AO2885" s="232"/>
      <c r="AP2885" s="230"/>
      <c r="AQ2885" s="1231" t="s">
        <v>3094</v>
      </c>
      <c r="AR2885" s="230"/>
      <c r="AS2885" s="230"/>
      <c r="AT2885" s="230"/>
      <c r="AU2885" s="230"/>
      <c r="AV2885" s="885"/>
      <c r="AW2885" s="885"/>
      <c r="AX2885" s="885"/>
      <c r="AY2885" s="885"/>
      <c r="AZ2885" s="885"/>
    </row>
    <row r="2886" spans="1:60" s="2186" customFormat="1" ht="15" customHeight="1">
      <c r="A2886" s="160"/>
      <c r="B2886" s="1310">
        <v>2880</v>
      </c>
      <c r="C2886" s="549" t="s">
        <v>11368</v>
      </c>
      <c r="D2886" s="797" t="s">
        <v>3294</v>
      </c>
      <c r="E2886" s="796" t="s">
        <v>3085</v>
      </c>
      <c r="F2886" s="539" t="s">
        <v>11369</v>
      </c>
      <c r="G2886" s="509" t="s">
        <v>102</v>
      </c>
      <c r="H2886" s="540" t="s">
        <v>24</v>
      </c>
      <c r="I2886" s="776">
        <v>28892</v>
      </c>
      <c r="J2886" s="1314">
        <f t="shared" ca="1" si="257"/>
        <v>43</v>
      </c>
      <c r="K2886" s="702" t="s">
        <v>83</v>
      </c>
      <c r="L2886" s="702" t="s">
        <v>24</v>
      </c>
      <c r="M2886" s="702">
        <v>45328</v>
      </c>
      <c r="N2886" s="577">
        <v>43153</v>
      </c>
      <c r="O2886" s="1330" t="s">
        <v>24</v>
      </c>
      <c r="P2886" s="1314" t="s">
        <v>24</v>
      </c>
      <c r="Q2886" s="198" t="str">
        <f t="shared" si="258"/>
        <v>-</v>
      </c>
      <c r="R2886" s="181" t="str">
        <f t="shared" ca="1" si="259"/>
        <v>TIDAK MCU</v>
      </c>
      <c r="S2886" s="1319" t="s">
        <v>11387</v>
      </c>
      <c r="T2886" s="1330">
        <v>44598</v>
      </c>
      <c r="U2886" s="1330">
        <v>44598</v>
      </c>
      <c r="V2886" s="1330">
        <v>44233</v>
      </c>
      <c r="W2886" s="1330">
        <v>44233</v>
      </c>
      <c r="X2886" s="200"/>
      <c r="Y2886" s="201"/>
      <c r="Z2886" s="202"/>
      <c r="AA2886" s="494" t="s">
        <v>100</v>
      </c>
      <c r="AB2886" s="947"/>
      <c r="AC2886" s="362"/>
      <c r="AD2886" s="362"/>
      <c r="AE2886" s="362"/>
      <c r="AF2886" s="362"/>
      <c r="AG2886" s="372"/>
      <c r="AH2886" s="1244"/>
      <c r="AI2886" s="244" t="str">
        <f t="shared" si="253"/>
        <v>LIGHT VEHICLE</v>
      </c>
      <c r="AJ2886" s="1307">
        <f t="shared" si="260"/>
        <v>43153</v>
      </c>
      <c r="AK2886" s="346" t="s">
        <v>24</v>
      </c>
      <c r="AL2886" s="1192">
        <v>43153</v>
      </c>
      <c r="AM2886" s="230"/>
      <c r="AN2886" s="232"/>
      <c r="AO2886" s="232"/>
      <c r="AP2886" s="230"/>
      <c r="AQ2886" s="1231" t="s">
        <v>3094</v>
      </c>
      <c r="AR2886" s="230"/>
      <c r="AS2886" s="230"/>
      <c r="AT2886" s="230"/>
      <c r="AU2886" s="230"/>
      <c r="AV2886" s="885"/>
      <c r="AW2886" s="885"/>
      <c r="AX2886" s="885"/>
      <c r="AY2886" s="885"/>
      <c r="AZ2886" s="885"/>
      <c r="BA2886" s="1206"/>
      <c r="BB2886" s="1206"/>
      <c r="BC2886" s="1206"/>
      <c r="BD2886" s="1206"/>
      <c r="BE2886" s="1206"/>
      <c r="BF2886" s="1206"/>
      <c r="BG2886" s="1206"/>
      <c r="BH2886" s="1206"/>
    </row>
    <row r="2887" spans="1:60" ht="15" customHeight="1">
      <c r="B2887" s="1310">
        <v>2881</v>
      </c>
      <c r="C2887" s="1491" t="s">
        <v>2725</v>
      </c>
      <c r="D2887" s="321" t="s">
        <v>230</v>
      </c>
      <c r="E2887" s="538" t="s">
        <v>222</v>
      </c>
      <c r="F2887" s="1557" t="s">
        <v>2726</v>
      </c>
      <c r="G2887" s="509" t="s">
        <v>139</v>
      </c>
      <c r="H2887" s="1638" t="s">
        <v>2727</v>
      </c>
      <c r="I2887" s="597">
        <v>26897</v>
      </c>
      <c r="J2887" s="1314">
        <f t="shared" ca="1" si="257"/>
        <v>49</v>
      </c>
      <c r="K2887" s="138" t="s">
        <v>493</v>
      </c>
      <c r="L2887" s="1333" t="s">
        <v>2955</v>
      </c>
      <c r="M2887" s="134">
        <v>44833</v>
      </c>
      <c r="N2887" s="510" t="s">
        <v>24</v>
      </c>
      <c r="O2887" s="904" t="s">
        <v>24</v>
      </c>
      <c r="P2887" s="472" t="s">
        <v>24</v>
      </c>
      <c r="Q2887" s="198" t="str">
        <f t="shared" si="258"/>
        <v>-</v>
      </c>
      <c r="R2887" s="181" t="str">
        <f t="shared" ca="1" si="259"/>
        <v>TIDAK MCU</v>
      </c>
      <c r="S2887" s="1319" t="s">
        <v>3038</v>
      </c>
      <c r="T2887" s="1330">
        <v>44064</v>
      </c>
      <c r="U2887" s="1329" t="s">
        <v>99</v>
      </c>
      <c r="V2887" s="1330" t="s">
        <v>24</v>
      </c>
      <c r="W2887" s="136" t="s">
        <v>24</v>
      </c>
      <c r="X2887" s="348"/>
      <c r="Y2887" s="201"/>
      <c r="Z2887" s="202"/>
      <c r="AA2887" s="362" t="s">
        <v>3077</v>
      </c>
      <c r="AB2887" s="1418" t="s">
        <v>3078</v>
      </c>
      <c r="AC2887" s="362"/>
      <c r="AD2887" s="362"/>
      <c r="AE2887" s="362"/>
      <c r="AF2887" s="362"/>
      <c r="AG2887" s="372"/>
      <c r="AH2887" s="1244"/>
      <c r="AI2887" s="244" t="str">
        <f t="shared" si="253"/>
        <v>HINO 285 JD/TISCANIA P410 MATIC</v>
      </c>
      <c r="AJ2887" s="1307" t="str">
        <f t="shared" si="260"/>
        <v>-</v>
      </c>
      <c r="AK2887" s="593" t="s">
        <v>24</v>
      </c>
      <c r="AL2887" s="1192" t="s">
        <v>24</v>
      </c>
      <c r="AM2887" s="230"/>
      <c r="AN2887" s="232"/>
      <c r="AO2887" s="232"/>
      <c r="AP2887" s="230"/>
      <c r="AQ2887" s="1231" t="s">
        <v>3094</v>
      </c>
      <c r="AR2887" s="230"/>
      <c r="AS2887" s="230"/>
      <c r="AT2887" s="230"/>
      <c r="AU2887" s="230"/>
      <c r="AV2887" s="885"/>
      <c r="AW2887" s="885"/>
      <c r="AX2887" s="885"/>
      <c r="AY2887" s="885"/>
      <c r="AZ2887" s="177"/>
    </row>
    <row r="2888" spans="1:60" ht="15" customHeight="1">
      <c r="B2888" s="1310">
        <v>2882</v>
      </c>
      <c r="C2888" s="784" t="s">
        <v>2728</v>
      </c>
      <c r="D2888" s="791" t="s">
        <v>230</v>
      </c>
      <c r="E2888" s="538" t="s">
        <v>222</v>
      </c>
      <c r="F2888" s="1557" t="s">
        <v>2729</v>
      </c>
      <c r="G2888" s="509" t="s">
        <v>139</v>
      </c>
      <c r="H2888" s="1638" t="s">
        <v>2730</v>
      </c>
      <c r="I2888" s="1710">
        <v>34872</v>
      </c>
      <c r="J2888" s="1314">
        <f t="shared" ca="1" si="257"/>
        <v>26</v>
      </c>
      <c r="K2888" s="138" t="s">
        <v>493</v>
      </c>
      <c r="L2888" s="782">
        <v>920619310380</v>
      </c>
      <c r="M2888" s="134" t="s">
        <v>24</v>
      </c>
      <c r="N2888" s="555">
        <v>43447</v>
      </c>
      <c r="O2888" s="1330" t="s">
        <v>24</v>
      </c>
      <c r="P2888" s="472" t="s">
        <v>24</v>
      </c>
      <c r="Q2888" s="198" t="str">
        <f t="shared" si="258"/>
        <v>-</v>
      </c>
      <c r="R2888" s="181" t="str">
        <f t="shared" ca="1" si="259"/>
        <v>TIDAK MCU</v>
      </c>
      <c r="S2888" s="1319" t="s">
        <v>3039</v>
      </c>
      <c r="T2888" s="1330">
        <v>44369</v>
      </c>
      <c r="U2888" s="1329">
        <v>44369</v>
      </c>
      <c r="V2888" s="904" t="s">
        <v>24</v>
      </c>
      <c r="W2888" s="1311" t="s">
        <v>24</v>
      </c>
      <c r="X2888" s="348"/>
      <c r="Y2888" s="201"/>
      <c r="Z2888" s="202"/>
      <c r="AA2888" s="362" t="s">
        <v>3077</v>
      </c>
      <c r="AB2888" s="1418" t="s">
        <v>3078</v>
      </c>
      <c r="AC2888" s="362"/>
      <c r="AD2888" s="362"/>
      <c r="AE2888" s="362"/>
      <c r="AF2888" s="362"/>
      <c r="AG2888" s="372"/>
      <c r="AH2888" s="1244"/>
      <c r="AI2888" s="244" t="str">
        <f t="shared" si="253"/>
        <v>HINO 285 JD/TISCANIA P410 MATIC</v>
      </c>
      <c r="AJ2888" s="1307">
        <f t="shared" si="260"/>
        <v>43447</v>
      </c>
      <c r="AK2888" s="379">
        <v>43480</v>
      </c>
      <c r="AL2888" s="1192">
        <v>43480</v>
      </c>
      <c r="AM2888" s="230"/>
      <c r="AN2888" s="232"/>
      <c r="AO2888" s="232"/>
      <c r="AP2888" s="230"/>
      <c r="AQ2888" s="1231" t="s">
        <v>3094</v>
      </c>
      <c r="AR2888" s="230"/>
      <c r="AS2888" s="230"/>
      <c r="AT2888" s="230"/>
      <c r="AU2888" s="230"/>
      <c r="AV2888" s="885"/>
      <c r="AW2888" s="885"/>
      <c r="AX2888" s="885"/>
      <c r="AY2888" s="885"/>
      <c r="AZ2888" s="885"/>
    </row>
    <row r="2889" spans="1:60" ht="15" customHeight="1">
      <c r="B2889" s="1310">
        <v>2883</v>
      </c>
      <c r="C2889" s="784" t="s">
        <v>2731</v>
      </c>
      <c r="D2889" s="906" t="s">
        <v>226</v>
      </c>
      <c r="E2889" s="538" t="s">
        <v>222</v>
      </c>
      <c r="F2889" s="1557" t="s">
        <v>2732</v>
      </c>
      <c r="G2889" s="509" t="s">
        <v>139</v>
      </c>
      <c r="H2889" s="1642" t="s">
        <v>2733</v>
      </c>
      <c r="I2889" s="1710">
        <v>34262</v>
      </c>
      <c r="J2889" s="1314">
        <f t="shared" ca="1" si="257"/>
        <v>28</v>
      </c>
      <c r="K2889" s="313" t="s">
        <v>24</v>
      </c>
      <c r="L2889" s="323" t="s">
        <v>24</v>
      </c>
      <c r="M2889" s="333" t="s">
        <v>24</v>
      </c>
      <c r="N2889" s="555">
        <v>43566</v>
      </c>
      <c r="O2889" s="1330">
        <v>43929</v>
      </c>
      <c r="P2889" s="472" t="s">
        <v>498</v>
      </c>
      <c r="Q2889" s="198">
        <f t="shared" si="258"/>
        <v>44294</v>
      </c>
      <c r="R2889" s="181" t="str">
        <f t="shared" ca="1" si="259"/>
        <v>BERLAKU</v>
      </c>
      <c r="S2889" s="1319" t="s">
        <v>24</v>
      </c>
      <c r="T2889" s="1330">
        <v>44489</v>
      </c>
      <c r="U2889" s="1329" t="s">
        <v>99</v>
      </c>
      <c r="V2889" s="1330" t="s">
        <v>24</v>
      </c>
      <c r="W2889" s="1311" t="s">
        <v>24</v>
      </c>
      <c r="X2889" s="348"/>
      <c r="Y2889" s="201"/>
      <c r="Z2889" s="202"/>
      <c r="AA2889" s="362"/>
      <c r="AB2889" s="947"/>
      <c r="AC2889" s="362"/>
      <c r="AD2889" s="362"/>
      <c r="AE2889" s="362"/>
      <c r="AF2889" s="362"/>
      <c r="AG2889" s="372"/>
      <c r="AH2889" s="1244"/>
      <c r="AI2889" s="244" t="str">
        <f t="shared" si="253"/>
        <v/>
      </c>
      <c r="AJ2889" s="1315">
        <f t="shared" si="260"/>
        <v>43566</v>
      </c>
      <c r="AK2889" s="345" t="s">
        <v>24</v>
      </c>
      <c r="AL2889" s="1192" t="s">
        <v>24</v>
      </c>
      <c r="AM2889" s="230"/>
      <c r="AN2889" s="232"/>
      <c r="AO2889" s="232"/>
      <c r="AP2889" s="230"/>
      <c r="AQ2889" s="1231" t="s">
        <v>3094</v>
      </c>
      <c r="AR2889" s="230"/>
      <c r="AS2889" s="230"/>
      <c r="AT2889" s="230"/>
      <c r="AU2889" s="230"/>
      <c r="AV2889" s="885"/>
      <c r="AW2889" s="885"/>
      <c r="AX2889" s="885"/>
      <c r="AY2889" s="885"/>
      <c r="AZ2889" s="885"/>
    </row>
    <row r="2890" spans="1:60" ht="15" customHeight="1">
      <c r="B2890" s="1310">
        <v>2884</v>
      </c>
      <c r="C2890" s="549" t="s">
        <v>2734</v>
      </c>
      <c r="D2890" s="906" t="s">
        <v>226</v>
      </c>
      <c r="E2890" s="538" t="s">
        <v>222</v>
      </c>
      <c r="F2890" s="1557" t="s">
        <v>2735</v>
      </c>
      <c r="G2890" s="509" t="s">
        <v>139</v>
      </c>
      <c r="H2890" s="1642" t="s">
        <v>2736</v>
      </c>
      <c r="I2890" s="1710">
        <v>35190</v>
      </c>
      <c r="J2890" s="1314">
        <f t="shared" ca="1" si="257"/>
        <v>26</v>
      </c>
      <c r="K2890" s="176" t="s">
        <v>24</v>
      </c>
      <c r="L2890" s="170" t="s">
        <v>24</v>
      </c>
      <c r="M2890" s="173" t="s">
        <v>24</v>
      </c>
      <c r="N2890" s="555">
        <v>43566</v>
      </c>
      <c r="O2890" s="1330">
        <v>43931</v>
      </c>
      <c r="P2890" s="472" t="s">
        <v>83</v>
      </c>
      <c r="Q2890" s="198">
        <f t="shared" si="258"/>
        <v>44296</v>
      </c>
      <c r="R2890" s="181" t="str">
        <f t="shared" ca="1" si="259"/>
        <v>BERLAKU</v>
      </c>
      <c r="S2890" s="1319" t="s">
        <v>24</v>
      </c>
      <c r="T2890" s="1330">
        <v>44321</v>
      </c>
      <c r="U2890" s="1329" t="s">
        <v>24</v>
      </c>
      <c r="V2890" s="1313" t="s">
        <v>24</v>
      </c>
      <c r="W2890" s="1311" t="s">
        <v>24</v>
      </c>
      <c r="X2890" s="348"/>
      <c r="Y2890" s="201"/>
      <c r="Z2890" s="202"/>
      <c r="AA2890" s="362" t="s">
        <v>24</v>
      </c>
      <c r="AB2890" s="947"/>
      <c r="AC2890" s="362"/>
      <c r="AD2890" s="362"/>
      <c r="AE2890" s="362"/>
      <c r="AF2890" s="362"/>
      <c r="AG2890" s="372"/>
      <c r="AH2890" s="1244"/>
      <c r="AI2890" s="244" t="str">
        <f t="shared" si="253"/>
        <v>-</v>
      </c>
      <c r="AJ2890" s="1315">
        <f t="shared" si="260"/>
        <v>43566</v>
      </c>
      <c r="AK2890" s="345" t="s">
        <v>24</v>
      </c>
      <c r="AL2890" s="1192" t="s">
        <v>24</v>
      </c>
      <c r="AM2890" s="230"/>
      <c r="AN2890" s="232"/>
      <c r="AO2890" s="232"/>
      <c r="AP2890" s="230"/>
      <c r="AQ2890" s="1231" t="s">
        <v>3094</v>
      </c>
      <c r="AR2890" s="230"/>
      <c r="AS2890" s="230"/>
      <c r="AT2890" s="230"/>
      <c r="AU2890" s="230"/>
      <c r="AV2890" s="885"/>
      <c r="AW2890" s="885"/>
      <c r="AX2890" s="885"/>
      <c r="AY2890" s="885"/>
      <c r="AZ2890" s="177"/>
    </row>
    <row r="2891" spans="1:60" ht="15" customHeight="1">
      <c r="B2891" s="1310">
        <v>2885</v>
      </c>
      <c r="C2891" s="1501" t="s">
        <v>2737</v>
      </c>
      <c r="D2891" s="906" t="s">
        <v>611</v>
      </c>
      <c r="E2891" s="796" t="s">
        <v>222</v>
      </c>
      <c r="F2891" s="1557" t="s">
        <v>2738</v>
      </c>
      <c r="G2891" s="509" t="s">
        <v>139</v>
      </c>
      <c r="H2891" s="1647" t="s">
        <v>2739</v>
      </c>
      <c r="I2891" s="1715">
        <v>28600</v>
      </c>
      <c r="J2891" s="1314">
        <f t="shared" ca="1" si="257"/>
        <v>44</v>
      </c>
      <c r="K2891" s="176" t="s">
        <v>24</v>
      </c>
      <c r="L2891" s="170" t="s">
        <v>24</v>
      </c>
      <c r="M2891" s="173" t="s">
        <v>24</v>
      </c>
      <c r="N2891" s="555">
        <v>43589</v>
      </c>
      <c r="O2891" s="1330" t="s">
        <v>24</v>
      </c>
      <c r="P2891" s="472" t="s">
        <v>24</v>
      </c>
      <c r="Q2891" s="198" t="str">
        <f t="shared" si="258"/>
        <v>-</v>
      </c>
      <c r="R2891" s="181" t="str">
        <f t="shared" ca="1" si="259"/>
        <v>TIDAK MCU</v>
      </c>
      <c r="S2891" s="1319" t="s">
        <v>24</v>
      </c>
      <c r="T2891" s="1330">
        <v>44306</v>
      </c>
      <c r="U2891" s="1329" t="s">
        <v>24</v>
      </c>
      <c r="V2891" s="1313" t="s">
        <v>24</v>
      </c>
      <c r="W2891" s="1311" t="s">
        <v>24</v>
      </c>
      <c r="X2891" s="348"/>
      <c r="Y2891" s="201"/>
      <c r="Z2891" s="202"/>
      <c r="AA2891" s="362" t="s">
        <v>24</v>
      </c>
      <c r="AB2891" s="947"/>
      <c r="AC2891" s="362"/>
      <c r="AD2891" s="362"/>
      <c r="AE2891" s="362"/>
      <c r="AF2891" s="362"/>
      <c r="AG2891" s="372"/>
      <c r="AH2891" s="1244"/>
      <c r="AI2891" s="244" t="str">
        <f t="shared" si="253"/>
        <v>-</v>
      </c>
      <c r="AJ2891" s="1315">
        <f t="shared" si="260"/>
        <v>43589</v>
      </c>
      <c r="AK2891" s="345" t="s">
        <v>24</v>
      </c>
      <c r="AL2891" s="1192" t="s">
        <v>24</v>
      </c>
      <c r="AM2891" s="230"/>
      <c r="AN2891" s="232"/>
      <c r="AO2891" s="232"/>
      <c r="AP2891" s="230"/>
      <c r="AQ2891" s="1231" t="s">
        <v>3094</v>
      </c>
      <c r="AR2891" s="230"/>
      <c r="AS2891" s="230"/>
      <c r="AT2891" s="230"/>
      <c r="AU2891" s="230"/>
      <c r="AV2891" s="885"/>
      <c r="AW2891" s="885"/>
      <c r="AX2891" s="885"/>
      <c r="AY2891" s="885"/>
      <c r="AZ2891" s="177"/>
    </row>
    <row r="2892" spans="1:60" ht="15" customHeight="1">
      <c r="B2892" s="1310">
        <v>2886</v>
      </c>
      <c r="C2892" s="549" t="s">
        <v>2751</v>
      </c>
      <c r="D2892" s="906" t="s">
        <v>234</v>
      </c>
      <c r="E2892" s="538" t="s">
        <v>222</v>
      </c>
      <c r="F2892" s="1557" t="s">
        <v>2752</v>
      </c>
      <c r="G2892" s="509" t="s">
        <v>139</v>
      </c>
      <c r="H2892" s="1656" t="s">
        <v>2753</v>
      </c>
      <c r="I2892" s="1730">
        <v>33641</v>
      </c>
      <c r="J2892" s="1314">
        <f t="shared" ca="1" si="257"/>
        <v>30</v>
      </c>
      <c r="K2892" s="313" t="s">
        <v>494</v>
      </c>
      <c r="L2892" s="323">
        <v>920219310864</v>
      </c>
      <c r="M2892" s="333">
        <v>45329</v>
      </c>
      <c r="N2892" s="555">
        <v>43639</v>
      </c>
      <c r="O2892" s="1330" t="s">
        <v>24</v>
      </c>
      <c r="P2892" s="472" t="s">
        <v>24</v>
      </c>
      <c r="Q2892" s="198" t="str">
        <f t="shared" si="258"/>
        <v>-</v>
      </c>
      <c r="R2892" s="181" t="str">
        <f t="shared" ca="1" si="259"/>
        <v>TIDAK MCU</v>
      </c>
      <c r="S2892" s="1319" t="s">
        <v>3014</v>
      </c>
      <c r="T2892" s="1330">
        <v>44234</v>
      </c>
      <c r="U2892" s="1330">
        <v>44234</v>
      </c>
      <c r="V2892" s="1313" t="s">
        <v>24</v>
      </c>
      <c r="W2892" s="1311" t="s">
        <v>24</v>
      </c>
      <c r="X2892" s="348"/>
      <c r="Y2892" s="201"/>
      <c r="Z2892" s="202"/>
      <c r="AA2892" s="362" t="s">
        <v>100</v>
      </c>
      <c r="AB2892" s="947"/>
      <c r="AC2892" s="362"/>
      <c r="AD2892" s="362"/>
      <c r="AE2892" s="362"/>
      <c r="AF2892" s="362"/>
      <c r="AG2892" s="372"/>
      <c r="AH2892" s="1244"/>
      <c r="AI2892" s="244" t="str">
        <f t="shared" si="253"/>
        <v>LIGHT VEHICLE</v>
      </c>
      <c r="AJ2892" s="1315">
        <f t="shared" si="260"/>
        <v>43639</v>
      </c>
      <c r="AK2892" s="379">
        <v>44012</v>
      </c>
      <c r="AL2892" s="1380">
        <v>44012</v>
      </c>
      <c r="AM2892" s="230"/>
      <c r="AN2892" s="232"/>
      <c r="AO2892" s="232"/>
      <c r="AP2892" s="230"/>
      <c r="AQ2892" s="1231" t="s">
        <v>3094</v>
      </c>
      <c r="AR2892" s="230"/>
      <c r="AS2892" s="230"/>
      <c r="AT2892" s="230"/>
      <c r="AU2892" s="230"/>
      <c r="AV2892" s="885"/>
      <c r="AW2892" s="885"/>
      <c r="AX2892" s="885"/>
      <c r="AY2892" s="885"/>
      <c r="AZ2892" s="177"/>
    </row>
    <row r="2893" spans="1:60" ht="15" customHeight="1">
      <c r="B2893" s="1310">
        <v>2887</v>
      </c>
      <c r="C2893" s="1500" t="s">
        <v>2742</v>
      </c>
      <c r="D2893" s="906" t="s">
        <v>226</v>
      </c>
      <c r="E2893" s="796" t="s">
        <v>222</v>
      </c>
      <c r="F2893" s="1604" t="s">
        <v>2743</v>
      </c>
      <c r="G2893" s="509" t="s">
        <v>139</v>
      </c>
      <c r="H2893" s="1647" t="s">
        <v>2744</v>
      </c>
      <c r="I2893" s="597">
        <v>34499</v>
      </c>
      <c r="J2893" s="1314">
        <f t="shared" ca="1" si="257"/>
        <v>27</v>
      </c>
      <c r="K2893" s="176" t="s">
        <v>24</v>
      </c>
      <c r="L2893" s="170" t="s">
        <v>24</v>
      </c>
      <c r="M2893" s="173" t="s">
        <v>24</v>
      </c>
      <c r="N2893" s="555">
        <v>43421</v>
      </c>
      <c r="O2893" s="1330" t="s">
        <v>24</v>
      </c>
      <c r="P2893" s="472" t="s">
        <v>24</v>
      </c>
      <c r="Q2893" s="198" t="str">
        <f t="shared" si="258"/>
        <v>-</v>
      </c>
      <c r="R2893" s="181" t="str">
        <f t="shared" ca="1" si="259"/>
        <v>TIDAK MCU</v>
      </c>
      <c r="S2893" s="1319" t="s">
        <v>24</v>
      </c>
      <c r="T2893" s="1330">
        <v>44361</v>
      </c>
      <c r="U2893" s="1329" t="s">
        <v>24</v>
      </c>
      <c r="V2893" s="1330" t="s">
        <v>24</v>
      </c>
      <c r="W2893" s="1311" t="s">
        <v>24</v>
      </c>
      <c r="X2893" s="348"/>
      <c r="Y2893" s="201"/>
      <c r="Z2893" s="202"/>
      <c r="AA2893" s="494" t="s">
        <v>3077</v>
      </c>
      <c r="AB2893" s="1418" t="s">
        <v>3078</v>
      </c>
      <c r="AC2893" s="362"/>
      <c r="AD2893" s="362"/>
      <c r="AE2893" s="362"/>
      <c r="AF2893" s="362"/>
      <c r="AG2893" s="372"/>
      <c r="AH2893" s="1244"/>
      <c r="AI2893" s="244" t="str">
        <f t="shared" si="253"/>
        <v>HINO 285 JD/TISCANIA P410 MATIC</v>
      </c>
      <c r="AJ2893" s="1315">
        <f t="shared" si="260"/>
        <v>43421</v>
      </c>
      <c r="AK2893" s="379">
        <v>43533</v>
      </c>
      <c r="AL2893" s="1380">
        <v>43536</v>
      </c>
      <c r="AM2893" s="230"/>
      <c r="AN2893" s="232"/>
      <c r="AO2893" s="232"/>
      <c r="AP2893" s="230"/>
      <c r="AQ2893" s="1231" t="s">
        <v>3094</v>
      </c>
      <c r="AR2893" s="230"/>
      <c r="AS2893" s="230"/>
      <c r="AT2893" s="230"/>
      <c r="AU2893" s="230"/>
      <c r="AV2893" s="885"/>
      <c r="AW2893" s="885"/>
      <c r="AX2893" s="885"/>
      <c r="AY2893" s="885"/>
      <c r="AZ2893" s="177"/>
    </row>
    <row r="2894" spans="1:60" ht="15" customHeight="1">
      <c r="B2894" s="1310">
        <v>2888</v>
      </c>
      <c r="C2894" s="784" t="s">
        <v>2745</v>
      </c>
      <c r="D2894" s="321" t="s">
        <v>230</v>
      </c>
      <c r="E2894" s="538" t="s">
        <v>222</v>
      </c>
      <c r="F2894" s="356" t="s">
        <v>2746</v>
      </c>
      <c r="G2894" s="509" t="s">
        <v>139</v>
      </c>
      <c r="H2894" s="1441" t="s">
        <v>2747</v>
      </c>
      <c r="I2894" s="597">
        <v>30134</v>
      </c>
      <c r="J2894" s="1314">
        <f t="shared" ca="1" si="257"/>
        <v>40</v>
      </c>
      <c r="K2894" s="138" t="s">
        <v>493</v>
      </c>
      <c r="L2894" s="180" t="s">
        <v>2957</v>
      </c>
      <c r="M2894" s="134">
        <v>45475</v>
      </c>
      <c r="N2894" s="555">
        <v>43608</v>
      </c>
      <c r="O2894" s="1330">
        <v>43975</v>
      </c>
      <c r="P2894" s="472" t="s">
        <v>83</v>
      </c>
      <c r="Q2894" s="198">
        <f t="shared" si="258"/>
        <v>44340</v>
      </c>
      <c r="R2894" s="181" t="str">
        <f t="shared" ca="1" si="259"/>
        <v>BERLAKU</v>
      </c>
      <c r="S2894" s="1319" t="s">
        <v>3041</v>
      </c>
      <c r="T2894" s="1330">
        <v>44014</v>
      </c>
      <c r="U2894" s="1329">
        <v>44014</v>
      </c>
      <c r="V2894" s="395" t="s">
        <v>24</v>
      </c>
      <c r="W2894" s="136" t="s">
        <v>24</v>
      </c>
      <c r="X2894" s="348"/>
      <c r="Y2894" s="201"/>
      <c r="Z2894" s="202"/>
      <c r="AA2894" s="362" t="s">
        <v>3077</v>
      </c>
      <c r="AB2894" s="947" t="s">
        <v>3078</v>
      </c>
      <c r="AC2894" s="362"/>
      <c r="AD2894" s="362"/>
      <c r="AE2894" s="1310"/>
      <c r="AF2894" s="362"/>
      <c r="AG2894" s="372"/>
      <c r="AH2894" s="1244"/>
      <c r="AI2894" s="244" t="str">
        <f t="shared" si="253"/>
        <v>HINO 285 JD/TISCANIA P410 MATIC</v>
      </c>
      <c r="AJ2894" s="1307">
        <f t="shared" si="260"/>
        <v>43608</v>
      </c>
      <c r="AK2894" s="379">
        <v>43727</v>
      </c>
      <c r="AL2894" s="1380">
        <v>43725</v>
      </c>
      <c r="AM2894" s="230"/>
      <c r="AN2894" s="232"/>
      <c r="AO2894" s="232"/>
      <c r="AP2894" s="230"/>
      <c r="AQ2894" s="1231" t="s">
        <v>3094</v>
      </c>
      <c r="AR2894" s="230"/>
      <c r="AS2894" s="230"/>
      <c r="AT2894" s="230"/>
      <c r="AU2894" s="230"/>
      <c r="AV2894" s="885"/>
      <c r="AW2894" s="885"/>
      <c r="AX2894" s="885"/>
      <c r="AY2894" s="885"/>
      <c r="AZ2894" s="177"/>
    </row>
    <row r="2895" spans="1:60" ht="15" customHeight="1">
      <c r="B2895" s="1310">
        <v>2889</v>
      </c>
      <c r="C2895" s="1500" t="s">
        <v>2885</v>
      </c>
      <c r="D2895" s="1557" t="s">
        <v>2886</v>
      </c>
      <c r="E2895" s="538" t="s">
        <v>222</v>
      </c>
      <c r="F2895" s="1557" t="s">
        <v>2887</v>
      </c>
      <c r="G2895" s="509" t="s">
        <v>139</v>
      </c>
      <c r="H2895" s="1647" t="s">
        <v>2888</v>
      </c>
      <c r="I2895" s="597">
        <v>32181</v>
      </c>
      <c r="J2895" s="1314">
        <f t="shared" ca="1" si="257"/>
        <v>34</v>
      </c>
      <c r="K2895" s="176" t="s">
        <v>24</v>
      </c>
      <c r="L2895" s="170" t="s">
        <v>24</v>
      </c>
      <c r="M2895" s="173" t="s">
        <v>24</v>
      </c>
      <c r="N2895" s="341" t="s">
        <v>24</v>
      </c>
      <c r="O2895" s="1330" t="s">
        <v>24</v>
      </c>
      <c r="P2895" s="472" t="s">
        <v>24</v>
      </c>
      <c r="Q2895" s="198" t="str">
        <f t="shared" si="258"/>
        <v>-</v>
      </c>
      <c r="R2895" s="181" t="str">
        <f t="shared" ca="1" si="259"/>
        <v>TIDAK MCU</v>
      </c>
      <c r="S2895" s="1319" t="s">
        <v>24</v>
      </c>
      <c r="T2895" s="1330">
        <v>44600</v>
      </c>
      <c r="U2895" s="1329" t="s">
        <v>99</v>
      </c>
      <c r="V2895" s="904" t="s">
        <v>24</v>
      </c>
      <c r="W2895" s="136" t="s">
        <v>24</v>
      </c>
      <c r="X2895" s="348"/>
      <c r="Y2895" s="201"/>
      <c r="Z2895" s="202"/>
      <c r="AA2895" s="362" t="s">
        <v>24</v>
      </c>
      <c r="AB2895" s="947" t="s">
        <v>24</v>
      </c>
      <c r="AC2895" s="362"/>
      <c r="AD2895" s="362"/>
      <c r="AE2895" s="362"/>
      <c r="AF2895" s="362"/>
      <c r="AG2895" s="372"/>
      <c r="AH2895" s="1244"/>
      <c r="AI2895" s="244" t="str">
        <f t="shared" si="253"/>
        <v>--</v>
      </c>
      <c r="AJ2895" s="1307" t="str">
        <f t="shared" si="260"/>
        <v>-</v>
      </c>
      <c r="AK2895" s="345" t="s">
        <v>24</v>
      </c>
      <c r="AL2895" s="1192" t="s">
        <v>24</v>
      </c>
      <c r="AM2895" s="230"/>
      <c r="AN2895" s="232"/>
      <c r="AO2895" s="232"/>
      <c r="AP2895" s="230"/>
      <c r="AQ2895" s="1231" t="s">
        <v>3094</v>
      </c>
      <c r="AR2895" s="230"/>
      <c r="AS2895" s="230"/>
      <c r="AT2895" s="230"/>
      <c r="AU2895" s="230"/>
      <c r="AZ2895" s="177"/>
    </row>
    <row r="2896" spans="1:60" ht="15" customHeight="1">
      <c r="B2896" s="1310">
        <v>2890</v>
      </c>
      <c r="C2896" s="1496" t="s">
        <v>2722</v>
      </c>
      <c r="D2896" s="791" t="s">
        <v>230</v>
      </c>
      <c r="E2896" s="538" t="s">
        <v>222</v>
      </c>
      <c r="F2896" s="1557" t="s">
        <v>2723</v>
      </c>
      <c r="G2896" s="509" t="s">
        <v>139</v>
      </c>
      <c r="H2896" s="1638" t="s">
        <v>2724</v>
      </c>
      <c r="I2896" s="1710">
        <v>34376</v>
      </c>
      <c r="J2896" s="1314">
        <f t="shared" ca="1" si="257"/>
        <v>28</v>
      </c>
      <c r="K2896" s="321" t="s">
        <v>493</v>
      </c>
      <c r="L2896" s="1830">
        <v>940225268563</v>
      </c>
      <c r="M2896" s="1364">
        <v>44603</v>
      </c>
      <c r="N2896" s="555">
        <v>43454</v>
      </c>
      <c r="O2896" s="1330" t="s">
        <v>24</v>
      </c>
      <c r="P2896" s="472" t="s">
        <v>24</v>
      </c>
      <c r="Q2896" s="198" t="str">
        <f t="shared" si="258"/>
        <v>-</v>
      </c>
      <c r="R2896" s="181" t="str">
        <f t="shared" ca="1" si="259"/>
        <v>TIDAK MCU</v>
      </c>
      <c r="S2896" s="1319" t="s">
        <v>3037</v>
      </c>
      <c r="T2896" s="1330">
        <v>44603</v>
      </c>
      <c r="U2896" s="1329">
        <v>44603</v>
      </c>
      <c r="V2896" s="1330" t="s">
        <v>24</v>
      </c>
      <c r="W2896" s="1311" t="s">
        <v>24</v>
      </c>
      <c r="X2896" s="348"/>
      <c r="Y2896" s="201"/>
      <c r="Z2896" s="202"/>
      <c r="AA2896" s="362" t="s">
        <v>3077</v>
      </c>
      <c r="AB2896" s="947" t="s">
        <v>3078</v>
      </c>
      <c r="AC2896" s="362"/>
      <c r="AD2896" s="362"/>
      <c r="AE2896" s="362"/>
      <c r="AF2896" s="362"/>
      <c r="AG2896" s="362"/>
      <c r="AH2896" s="1020"/>
      <c r="AI2896" s="244" t="str">
        <f t="shared" ref="AI2896:AI2959" si="261">+CONCATENATE(AA2896,AB2896,AC2896,AD2896,AE2896,AF2896,AG2896)</f>
        <v>HINO 285 JD/TISCANIA P410 MATIC</v>
      </c>
      <c r="AJ2896" s="1315">
        <f t="shared" si="260"/>
        <v>43454</v>
      </c>
      <c r="AK2896" s="217" t="s">
        <v>24</v>
      </c>
      <c r="AL2896" s="614" t="s">
        <v>24</v>
      </c>
      <c r="AM2896" s="230"/>
      <c r="AN2896" s="232"/>
      <c r="AO2896" s="232"/>
      <c r="AP2896" s="230"/>
      <c r="AQ2896" s="1231" t="s">
        <v>3094</v>
      </c>
      <c r="AR2896" s="230"/>
      <c r="AS2896" s="230"/>
      <c r="AT2896" s="230"/>
      <c r="AU2896" s="230"/>
      <c r="AV2896" s="885"/>
      <c r="AW2896" s="885"/>
      <c r="AX2896" s="885"/>
      <c r="AY2896" s="885"/>
      <c r="AZ2896" s="177"/>
    </row>
    <row r="2897" spans="2:60" ht="15" customHeight="1">
      <c r="B2897" s="1310">
        <v>2891</v>
      </c>
      <c r="C2897" s="1496" t="s">
        <v>2754</v>
      </c>
      <c r="D2897" s="1557" t="s">
        <v>681</v>
      </c>
      <c r="E2897" s="538" t="s">
        <v>222</v>
      </c>
      <c r="F2897" s="1557" t="s">
        <v>2755</v>
      </c>
      <c r="G2897" s="509" t="s">
        <v>139</v>
      </c>
      <c r="H2897" s="1647" t="s">
        <v>2756</v>
      </c>
      <c r="I2897" s="1715">
        <v>31378</v>
      </c>
      <c r="J2897" s="1314">
        <f t="shared" ca="1" si="257"/>
        <v>36</v>
      </c>
      <c r="K2897" s="138" t="s">
        <v>83</v>
      </c>
      <c r="L2897" s="143"/>
      <c r="M2897" s="134">
        <v>44162</v>
      </c>
      <c r="N2897" s="555">
        <v>43639</v>
      </c>
      <c r="O2897" s="1330" t="s">
        <v>24</v>
      </c>
      <c r="P2897" s="472" t="s">
        <v>24</v>
      </c>
      <c r="Q2897" s="198" t="str">
        <f t="shared" si="258"/>
        <v>-</v>
      </c>
      <c r="R2897" s="181" t="str">
        <f t="shared" ca="1" si="259"/>
        <v>TIDAK MCU</v>
      </c>
      <c r="S2897" s="1319" t="s">
        <v>3043</v>
      </c>
      <c r="T2897" s="1330">
        <v>44162</v>
      </c>
      <c r="U2897" s="1329">
        <v>44162</v>
      </c>
      <c r="V2897" s="904" t="s">
        <v>24</v>
      </c>
      <c r="W2897" s="136" t="s">
        <v>24</v>
      </c>
      <c r="X2897" s="348"/>
      <c r="Y2897" s="201"/>
      <c r="Z2897" s="202"/>
      <c r="AA2897" s="362" t="s">
        <v>100</v>
      </c>
      <c r="AB2897" s="2094" t="s">
        <v>3077</v>
      </c>
      <c r="AC2897" s="367"/>
      <c r="AD2897" s="362"/>
      <c r="AE2897" s="362"/>
      <c r="AF2897" s="362"/>
      <c r="AG2897" s="372"/>
      <c r="AH2897" s="1244"/>
      <c r="AI2897" s="244" t="str">
        <f t="shared" si="261"/>
        <v>LIGHT VEHICLEHINO 285 JD/TI</v>
      </c>
      <c r="AJ2897" s="1315">
        <f t="shared" si="260"/>
        <v>43639</v>
      </c>
      <c r="AK2897" s="592">
        <v>43535</v>
      </c>
      <c r="AL2897" s="679">
        <v>43536</v>
      </c>
      <c r="AM2897" s="230"/>
      <c r="AN2897" s="232"/>
      <c r="AO2897" s="232"/>
      <c r="AP2897" s="230"/>
      <c r="AQ2897" s="1231" t="s">
        <v>3094</v>
      </c>
      <c r="AR2897" s="230"/>
      <c r="AS2897" s="230"/>
      <c r="AT2897" s="230"/>
      <c r="AU2897" s="230"/>
      <c r="AV2897" s="885"/>
      <c r="AW2897" s="885"/>
      <c r="AX2897" s="885"/>
      <c r="AY2897" s="885"/>
      <c r="AZ2897" s="885"/>
    </row>
    <row r="2898" spans="2:60" ht="15" customHeight="1">
      <c r="B2898" s="1310">
        <v>2892</v>
      </c>
      <c r="C2898" s="549" t="s">
        <v>11380</v>
      </c>
      <c r="D2898" s="469" t="s">
        <v>3294</v>
      </c>
      <c r="E2898" s="538" t="s">
        <v>3085</v>
      </c>
      <c r="F2898" s="1593" t="s">
        <v>11381</v>
      </c>
      <c r="G2898" s="509" t="s">
        <v>102</v>
      </c>
      <c r="H2898" s="540" t="s">
        <v>24</v>
      </c>
      <c r="I2898" s="776">
        <v>31820</v>
      </c>
      <c r="J2898" s="1314">
        <f t="shared" ca="1" si="257"/>
        <v>35</v>
      </c>
      <c r="K2898" s="176" t="s">
        <v>24</v>
      </c>
      <c r="L2898" s="170" t="s">
        <v>24</v>
      </c>
      <c r="M2898" s="173" t="s">
        <v>24</v>
      </c>
      <c r="N2898" s="555">
        <v>43792</v>
      </c>
      <c r="O2898" s="1330" t="s">
        <v>24</v>
      </c>
      <c r="P2898" s="1314" t="s">
        <v>24</v>
      </c>
      <c r="Q2898" s="198" t="str">
        <f t="shared" si="258"/>
        <v>-</v>
      </c>
      <c r="R2898" s="181" t="str">
        <f t="shared" ca="1" si="259"/>
        <v>TIDAK MCU</v>
      </c>
      <c r="S2898" s="1319" t="s">
        <v>24</v>
      </c>
      <c r="T2898" s="1330">
        <v>44604</v>
      </c>
      <c r="U2898" s="1329" t="s">
        <v>24</v>
      </c>
      <c r="V2898" s="1311">
        <v>43873</v>
      </c>
      <c r="W2898" s="136">
        <v>43873</v>
      </c>
      <c r="X2898" s="200"/>
      <c r="Y2898" s="201"/>
      <c r="Z2898" s="202"/>
      <c r="AA2898" s="371" t="s">
        <v>24</v>
      </c>
      <c r="AB2898" s="947"/>
      <c r="AC2898" s="362"/>
      <c r="AD2898" s="362"/>
      <c r="AE2898" s="362"/>
      <c r="AF2898" s="362"/>
      <c r="AG2898" s="372"/>
      <c r="AH2898" s="1244"/>
      <c r="AI2898" s="244" t="str">
        <f t="shared" si="261"/>
        <v>-</v>
      </c>
      <c r="AJ2898" s="1315">
        <f t="shared" si="260"/>
        <v>43792</v>
      </c>
      <c r="AK2898" s="345" t="s">
        <v>24</v>
      </c>
      <c r="AL2898" s="1192" t="s">
        <v>24</v>
      </c>
      <c r="AM2898" s="230"/>
      <c r="AN2898" s="232"/>
      <c r="AO2898" s="232"/>
      <c r="AP2898" s="230"/>
      <c r="AQ2898" s="1231" t="s">
        <v>3094</v>
      </c>
      <c r="AR2898" s="230"/>
      <c r="AS2898" s="230"/>
      <c r="AT2898" s="230"/>
      <c r="AU2898" s="230"/>
      <c r="AV2898" s="885"/>
      <c r="AW2898" s="885"/>
      <c r="AX2898" s="885"/>
      <c r="AY2898" s="885"/>
      <c r="AZ2898" s="177"/>
    </row>
    <row r="2899" spans="2:60" ht="15" customHeight="1">
      <c r="B2899" s="1310">
        <v>2893</v>
      </c>
      <c r="C2899" s="1512" t="s">
        <v>2760</v>
      </c>
      <c r="D2899" s="906" t="s">
        <v>2761</v>
      </c>
      <c r="E2899" s="538" t="s">
        <v>222</v>
      </c>
      <c r="F2899" s="1557" t="s">
        <v>2762</v>
      </c>
      <c r="G2899" s="509" t="s">
        <v>139</v>
      </c>
      <c r="H2899" s="1647" t="s">
        <v>2763</v>
      </c>
      <c r="I2899" s="1710">
        <v>25370</v>
      </c>
      <c r="J2899" s="1314">
        <f t="shared" ca="1" si="257"/>
        <v>53</v>
      </c>
      <c r="K2899" s="138" t="s">
        <v>83</v>
      </c>
      <c r="L2899" s="143">
        <v>17236906000007</v>
      </c>
      <c r="M2899" s="134">
        <v>45816</v>
      </c>
      <c r="N2899" s="555">
        <v>43400</v>
      </c>
      <c r="O2899" s="1330" t="s">
        <v>24</v>
      </c>
      <c r="P2899" s="472" t="s">
        <v>24</v>
      </c>
      <c r="Q2899" s="198" t="str">
        <f t="shared" si="258"/>
        <v>-</v>
      </c>
      <c r="R2899" s="181" t="str">
        <f t="shared" ca="1" si="259"/>
        <v>TIDAK MCU</v>
      </c>
      <c r="S2899" s="1319" t="s">
        <v>3045</v>
      </c>
      <c r="T2899" s="1330">
        <v>44363</v>
      </c>
      <c r="U2899" s="1330">
        <v>44363</v>
      </c>
      <c r="V2899" s="904" t="s">
        <v>24</v>
      </c>
      <c r="W2899" s="1311" t="s">
        <v>24</v>
      </c>
      <c r="X2899" s="348"/>
      <c r="Y2899" s="201"/>
      <c r="Z2899" s="202"/>
      <c r="AA2899" s="494" t="s">
        <v>100</v>
      </c>
      <c r="AB2899" s="947"/>
      <c r="AC2899" s="362"/>
      <c r="AD2899" s="362"/>
      <c r="AE2899" s="362"/>
      <c r="AF2899" s="362"/>
      <c r="AG2899" s="372"/>
      <c r="AH2899" s="1244"/>
      <c r="AI2899" s="244" t="str">
        <f t="shared" si="261"/>
        <v>LIGHT VEHICLE</v>
      </c>
      <c r="AJ2899" s="1315">
        <f t="shared" si="260"/>
        <v>43400</v>
      </c>
      <c r="AK2899" s="379">
        <v>44082</v>
      </c>
      <c r="AL2899" s="1380">
        <v>43685</v>
      </c>
      <c r="AM2899" s="230"/>
      <c r="AN2899" s="232"/>
      <c r="AO2899" s="232"/>
      <c r="AP2899" s="230"/>
      <c r="AQ2899" s="1231" t="s">
        <v>3094</v>
      </c>
      <c r="AR2899" s="230"/>
      <c r="AS2899" s="230"/>
      <c r="AT2899" s="230"/>
      <c r="AU2899" s="230"/>
      <c r="AV2899" s="885"/>
      <c r="AW2899" s="885"/>
      <c r="AX2899" s="885"/>
      <c r="AY2899" s="885"/>
      <c r="AZ2899" s="177"/>
    </row>
    <row r="2900" spans="2:60" ht="15" customHeight="1">
      <c r="B2900" s="1310">
        <v>2894</v>
      </c>
      <c r="C2900" s="784" t="s">
        <v>491</v>
      </c>
      <c r="D2900" s="797" t="s">
        <v>272</v>
      </c>
      <c r="E2900" s="538" t="s">
        <v>222</v>
      </c>
      <c r="F2900" s="1557" t="s">
        <v>2764</v>
      </c>
      <c r="G2900" s="509" t="s">
        <v>139</v>
      </c>
      <c r="H2900" s="1656" t="s">
        <v>2765</v>
      </c>
      <c r="I2900" s="1730">
        <v>28829</v>
      </c>
      <c r="J2900" s="1314">
        <f t="shared" ca="1" si="257"/>
        <v>43</v>
      </c>
      <c r="K2900" s="176" t="s">
        <v>24</v>
      </c>
      <c r="L2900" s="170" t="s">
        <v>24</v>
      </c>
      <c r="M2900" s="173" t="s">
        <v>24</v>
      </c>
      <c r="N2900" s="555">
        <v>43649</v>
      </c>
      <c r="O2900" s="1330" t="s">
        <v>24</v>
      </c>
      <c r="P2900" s="472" t="s">
        <v>24</v>
      </c>
      <c r="Q2900" s="198" t="str">
        <f t="shared" si="258"/>
        <v>-</v>
      </c>
      <c r="R2900" s="181" t="str">
        <f t="shared" ca="1" si="259"/>
        <v>TIDAK MCU</v>
      </c>
      <c r="S2900" s="1319" t="s">
        <v>24</v>
      </c>
      <c r="T2900" s="1330">
        <v>44535</v>
      </c>
      <c r="U2900" s="1329" t="s">
        <v>1497</v>
      </c>
      <c r="V2900" s="1330" t="s">
        <v>24</v>
      </c>
      <c r="W2900" s="136" t="s">
        <v>24</v>
      </c>
      <c r="X2900" s="348"/>
      <c r="Y2900" s="201"/>
      <c r="Z2900" s="202"/>
      <c r="AA2900" s="1310" t="s">
        <v>3077</v>
      </c>
      <c r="AB2900" s="362"/>
      <c r="AC2900" s="362"/>
      <c r="AD2900" s="362"/>
      <c r="AE2900" s="362"/>
      <c r="AF2900" s="362"/>
      <c r="AG2900" s="372"/>
      <c r="AH2900" s="1244"/>
      <c r="AI2900" s="244" t="str">
        <f t="shared" si="261"/>
        <v>HINO 285 JD/TI</v>
      </c>
      <c r="AJ2900" s="1315">
        <f t="shared" si="260"/>
        <v>43649</v>
      </c>
      <c r="AK2900" s="379">
        <v>43677</v>
      </c>
      <c r="AL2900" s="1380">
        <v>43678</v>
      </c>
      <c r="AM2900" s="230"/>
      <c r="AN2900" s="232"/>
      <c r="AO2900" s="232"/>
      <c r="AP2900" s="230"/>
      <c r="AQ2900" s="1231" t="s">
        <v>3094</v>
      </c>
      <c r="AR2900" s="230"/>
      <c r="AS2900" s="230"/>
      <c r="AT2900" s="230"/>
      <c r="AU2900" s="230"/>
      <c r="AV2900" s="885"/>
      <c r="AW2900" s="885"/>
      <c r="AX2900" s="885"/>
      <c r="AY2900" s="885"/>
      <c r="AZ2900" s="177"/>
    </row>
    <row r="2901" spans="2:60" ht="15" customHeight="1">
      <c r="B2901" s="1310">
        <v>2895</v>
      </c>
      <c r="C2901" s="549" t="s">
        <v>2766</v>
      </c>
      <c r="D2901" s="906" t="s">
        <v>234</v>
      </c>
      <c r="E2901" s="538" t="s">
        <v>222</v>
      </c>
      <c r="F2901" s="1557" t="s">
        <v>2767</v>
      </c>
      <c r="G2901" s="509" t="s">
        <v>139</v>
      </c>
      <c r="H2901" s="1656" t="s">
        <v>2768</v>
      </c>
      <c r="I2901" s="1730">
        <v>29345</v>
      </c>
      <c r="J2901" s="1314">
        <f t="shared" ca="1" si="257"/>
        <v>42</v>
      </c>
      <c r="K2901" s="176" t="s">
        <v>24</v>
      </c>
      <c r="L2901" s="170" t="s">
        <v>24</v>
      </c>
      <c r="M2901" s="173" t="s">
        <v>24</v>
      </c>
      <c r="N2901" s="555">
        <v>43649</v>
      </c>
      <c r="O2901" s="1330" t="s">
        <v>24</v>
      </c>
      <c r="P2901" s="472" t="s">
        <v>24</v>
      </c>
      <c r="Q2901" s="198" t="str">
        <f t="shared" si="258"/>
        <v>-</v>
      </c>
      <c r="R2901" s="181" t="str">
        <f t="shared" ca="1" si="259"/>
        <v>TIDAK MCU</v>
      </c>
      <c r="S2901" s="1319" t="s">
        <v>24</v>
      </c>
      <c r="T2901" s="1330">
        <v>43955</v>
      </c>
      <c r="U2901" s="1329" t="s">
        <v>99</v>
      </c>
      <c r="V2901" s="904" t="s">
        <v>24</v>
      </c>
      <c r="W2901" s="136" t="s">
        <v>24</v>
      </c>
      <c r="X2901" s="348"/>
      <c r="Y2901" s="201"/>
      <c r="Z2901" s="202"/>
      <c r="AA2901" s="2092"/>
      <c r="AB2901" s="483"/>
      <c r="AC2901" s="362"/>
      <c r="AD2901" s="362"/>
      <c r="AE2901" s="362"/>
      <c r="AF2901" s="362"/>
      <c r="AG2901" s="372"/>
      <c r="AH2901" s="1244"/>
      <c r="AI2901" s="244" t="str">
        <f t="shared" si="261"/>
        <v/>
      </c>
      <c r="AJ2901" s="1315">
        <f t="shared" si="260"/>
        <v>43649</v>
      </c>
      <c r="AK2901" s="217" t="s">
        <v>24</v>
      </c>
      <c r="AL2901" s="614" t="s">
        <v>24</v>
      </c>
      <c r="AM2901" s="230"/>
      <c r="AN2901" s="232"/>
      <c r="AO2901" s="232"/>
      <c r="AP2901" s="230"/>
      <c r="AQ2901" s="1231" t="s">
        <v>3094</v>
      </c>
      <c r="AR2901" s="230"/>
      <c r="AS2901" s="230"/>
      <c r="AT2901" s="230"/>
      <c r="AU2901" s="230"/>
      <c r="AV2901" s="885"/>
      <c r="AW2901" s="885"/>
      <c r="AX2901" s="885"/>
      <c r="AY2901" s="885"/>
      <c r="AZ2901" s="177"/>
    </row>
    <row r="2902" spans="2:60" ht="15" customHeight="1">
      <c r="B2902" s="1310">
        <v>2896</v>
      </c>
      <c r="C2902" s="1491" t="s">
        <v>2800</v>
      </c>
      <c r="D2902" s="791" t="s">
        <v>230</v>
      </c>
      <c r="E2902" s="538" t="s">
        <v>222</v>
      </c>
      <c r="F2902" s="1557" t="s">
        <v>2801</v>
      </c>
      <c r="G2902" s="509" t="s">
        <v>139</v>
      </c>
      <c r="H2902" s="1638" t="s">
        <v>2802</v>
      </c>
      <c r="I2902" s="597">
        <v>30724</v>
      </c>
      <c r="J2902" s="1314">
        <f t="shared" ca="1" si="257"/>
        <v>38</v>
      </c>
      <c r="K2902" s="138" t="s">
        <v>493</v>
      </c>
      <c r="L2902" s="782" t="s">
        <v>2968</v>
      </c>
      <c r="M2902" s="134" t="s">
        <v>24</v>
      </c>
      <c r="N2902" s="341" t="s">
        <v>24</v>
      </c>
      <c r="O2902" s="1330" t="s">
        <v>24</v>
      </c>
      <c r="P2902" s="472" t="s">
        <v>24</v>
      </c>
      <c r="Q2902" s="198" t="str">
        <f t="shared" si="258"/>
        <v>-</v>
      </c>
      <c r="R2902" s="181" t="str">
        <f t="shared" ca="1" si="259"/>
        <v>TIDAK MCU</v>
      </c>
      <c r="S2902" s="1319" t="s">
        <v>3053</v>
      </c>
      <c r="T2902" s="1330">
        <v>44604</v>
      </c>
      <c r="U2902" s="1329">
        <v>44604</v>
      </c>
      <c r="V2902" s="1330" t="s">
        <v>24</v>
      </c>
      <c r="W2902" s="136" t="s">
        <v>24</v>
      </c>
      <c r="X2902" s="348"/>
      <c r="Y2902" s="201"/>
      <c r="Z2902" s="202"/>
      <c r="AA2902" s="1310" t="s">
        <v>3077</v>
      </c>
      <c r="AB2902" s="362" t="s">
        <v>3078</v>
      </c>
      <c r="AC2902" s="362"/>
      <c r="AD2902" s="362"/>
      <c r="AE2902" s="362"/>
      <c r="AF2902" s="362"/>
      <c r="AG2902" s="372"/>
      <c r="AH2902" s="1244"/>
      <c r="AI2902" s="244" t="str">
        <f t="shared" si="261"/>
        <v>HINO 285 JD/TISCANIA P410 MATIC</v>
      </c>
      <c r="AJ2902" s="1315" t="str">
        <f t="shared" si="260"/>
        <v>-</v>
      </c>
      <c r="AK2902" s="345" t="s">
        <v>24</v>
      </c>
      <c r="AL2902" s="1192" t="s">
        <v>24</v>
      </c>
      <c r="AM2902" s="230"/>
      <c r="AN2902" s="232"/>
      <c r="AO2902" s="232"/>
      <c r="AP2902" s="230"/>
      <c r="AQ2902" s="1231" t="s">
        <v>3094</v>
      </c>
      <c r="AR2902" s="230"/>
      <c r="AS2902" s="230"/>
      <c r="AT2902" s="230"/>
      <c r="AU2902" s="230"/>
      <c r="AV2902" s="885"/>
      <c r="AW2902" s="885"/>
      <c r="AX2902" s="885"/>
      <c r="AY2902" s="885"/>
      <c r="AZ2902" s="177"/>
    </row>
    <row r="2903" spans="2:60" ht="15" customHeight="1">
      <c r="B2903" s="1310">
        <v>2897</v>
      </c>
      <c r="C2903" s="787" t="s">
        <v>2772</v>
      </c>
      <c r="D2903" s="356" t="s">
        <v>257</v>
      </c>
      <c r="E2903" s="538" t="s">
        <v>222</v>
      </c>
      <c r="F2903" s="1557" t="s">
        <v>2773</v>
      </c>
      <c r="G2903" s="509" t="s">
        <v>139</v>
      </c>
      <c r="H2903" s="1656" t="s">
        <v>2774</v>
      </c>
      <c r="I2903" s="1730">
        <v>28591</v>
      </c>
      <c r="J2903" s="1314">
        <f t="shared" ca="1" si="257"/>
        <v>44</v>
      </c>
      <c r="K2903" s="178" t="s">
        <v>83</v>
      </c>
      <c r="L2903" s="613">
        <v>780423271058</v>
      </c>
      <c r="M2903" s="181">
        <v>45027</v>
      </c>
      <c r="N2903" s="555">
        <v>43656</v>
      </c>
      <c r="O2903" s="1330" t="s">
        <v>24</v>
      </c>
      <c r="P2903" s="472" t="s">
        <v>24</v>
      </c>
      <c r="Q2903" s="198" t="str">
        <f t="shared" si="258"/>
        <v>-</v>
      </c>
      <c r="R2903" s="181" t="str">
        <f t="shared" ca="1" si="259"/>
        <v>TIDAK MCU</v>
      </c>
      <c r="S2903" s="1319" t="s">
        <v>3046</v>
      </c>
      <c r="T2903" s="1330">
        <v>43932</v>
      </c>
      <c r="U2903" s="1329">
        <v>43932</v>
      </c>
      <c r="V2903" s="1330" t="s">
        <v>24</v>
      </c>
      <c r="W2903" s="136" t="s">
        <v>24</v>
      </c>
      <c r="X2903" s="348"/>
      <c r="Y2903" s="201"/>
      <c r="Z2903" s="202"/>
      <c r="AA2903" s="1310" t="s">
        <v>100</v>
      </c>
      <c r="AB2903" s="362" t="s">
        <v>24</v>
      </c>
      <c r="AC2903" s="360"/>
      <c r="AD2903" s="362"/>
      <c r="AE2903" s="362"/>
      <c r="AF2903" s="362"/>
      <c r="AG2903" s="372"/>
      <c r="AH2903" s="1244"/>
      <c r="AI2903" s="244" t="str">
        <f t="shared" si="261"/>
        <v>LIGHT VEHICLE-</v>
      </c>
      <c r="AJ2903" s="1315">
        <f t="shared" si="260"/>
        <v>43656</v>
      </c>
      <c r="AK2903" s="592">
        <v>43727</v>
      </c>
      <c r="AL2903" s="679">
        <v>43725</v>
      </c>
      <c r="AM2903" s="230"/>
      <c r="AN2903" s="232"/>
      <c r="AO2903" s="232"/>
      <c r="AP2903" s="230"/>
      <c r="AQ2903" s="1231" t="s">
        <v>3094</v>
      </c>
      <c r="AR2903" s="230"/>
      <c r="AS2903" s="230"/>
      <c r="AT2903" s="230"/>
      <c r="AU2903" s="230"/>
      <c r="AV2903" s="885"/>
      <c r="AW2903" s="885"/>
      <c r="AX2903" s="885"/>
      <c r="AY2903" s="885"/>
      <c r="AZ2903" s="458"/>
      <c r="BA2903" s="2186"/>
      <c r="BB2903" s="2186"/>
      <c r="BC2903" s="2186"/>
      <c r="BD2903" s="2186"/>
      <c r="BE2903" s="2186"/>
      <c r="BF2903" s="2186"/>
      <c r="BG2903" s="2186"/>
      <c r="BH2903" s="2186"/>
    </row>
    <row r="2904" spans="2:60" ht="15" customHeight="1">
      <c r="B2904" s="1310">
        <v>2898</v>
      </c>
      <c r="C2904" s="793" t="s">
        <v>2775</v>
      </c>
      <c r="D2904" s="791" t="s">
        <v>230</v>
      </c>
      <c r="E2904" s="538" t="s">
        <v>222</v>
      </c>
      <c r="F2904" s="356" t="s">
        <v>2776</v>
      </c>
      <c r="G2904" s="509" t="s">
        <v>139</v>
      </c>
      <c r="H2904" s="1441" t="s">
        <v>2777</v>
      </c>
      <c r="I2904" s="597">
        <v>32209</v>
      </c>
      <c r="J2904" s="1314">
        <f t="shared" ca="1" si="257"/>
        <v>34</v>
      </c>
      <c r="K2904" s="138" t="s">
        <v>493</v>
      </c>
      <c r="L2904" s="180" t="s">
        <v>2961</v>
      </c>
      <c r="M2904" s="134">
        <v>44627</v>
      </c>
      <c r="N2904" s="555">
        <v>43656</v>
      </c>
      <c r="O2904" s="1330" t="s">
        <v>24</v>
      </c>
      <c r="P2904" s="472" t="s">
        <v>24</v>
      </c>
      <c r="Q2904" s="198" t="str">
        <f t="shared" si="258"/>
        <v>-</v>
      </c>
      <c r="R2904" s="181" t="str">
        <f t="shared" ca="1" si="259"/>
        <v>TIDAK MCU</v>
      </c>
      <c r="S2904" s="1319" t="s">
        <v>3047</v>
      </c>
      <c r="T2904" s="1330">
        <v>44262</v>
      </c>
      <c r="U2904" s="1329">
        <v>44262</v>
      </c>
      <c r="V2904" s="395" t="s">
        <v>24</v>
      </c>
      <c r="W2904" s="136" t="s">
        <v>24</v>
      </c>
      <c r="X2904" s="348"/>
      <c r="Y2904" s="201"/>
      <c r="Z2904" s="202"/>
      <c r="AA2904" s="473" t="s">
        <v>3077</v>
      </c>
      <c r="AB2904" s="473" t="s">
        <v>3078</v>
      </c>
      <c r="AC2904" s="360" t="s">
        <v>24</v>
      </c>
      <c r="AD2904" s="362"/>
      <c r="AE2904" s="362"/>
      <c r="AF2904" s="362"/>
      <c r="AG2904" s="362"/>
      <c r="AH2904" s="1020"/>
      <c r="AI2904" s="244" t="str">
        <f t="shared" si="261"/>
        <v>HINO 285 JD/TISCANIA P410 MATIC-</v>
      </c>
      <c r="AJ2904" s="1307">
        <f t="shared" si="260"/>
        <v>43656</v>
      </c>
      <c r="AK2904" s="592">
        <v>43761</v>
      </c>
      <c r="AL2904" s="679">
        <v>43762</v>
      </c>
      <c r="AM2904" s="230"/>
      <c r="AN2904" s="232"/>
      <c r="AO2904" s="232"/>
      <c r="AP2904" s="230"/>
      <c r="AQ2904" s="1231" t="s">
        <v>3094</v>
      </c>
      <c r="AR2904" s="230"/>
      <c r="AS2904" s="230"/>
      <c r="AT2904" s="230"/>
      <c r="AU2904" s="230"/>
      <c r="AV2904" s="177"/>
      <c r="AW2904" s="177"/>
      <c r="AX2904" s="177"/>
      <c r="AY2904" s="177"/>
      <c r="AZ2904" s="177"/>
    </row>
    <row r="2905" spans="2:60" ht="15" customHeight="1">
      <c r="B2905" s="1310">
        <v>2899</v>
      </c>
      <c r="C2905" s="1501" t="s">
        <v>2778</v>
      </c>
      <c r="D2905" s="906" t="s">
        <v>1850</v>
      </c>
      <c r="E2905" s="538" t="s">
        <v>222</v>
      </c>
      <c r="F2905" s="1557" t="s">
        <v>2779</v>
      </c>
      <c r="G2905" s="509" t="s">
        <v>139</v>
      </c>
      <c r="H2905" s="1647" t="s">
        <v>2780</v>
      </c>
      <c r="I2905" s="1715">
        <v>30083</v>
      </c>
      <c r="J2905" s="1314">
        <f t="shared" ca="1" si="257"/>
        <v>40</v>
      </c>
      <c r="K2905" s="176" t="s">
        <v>24</v>
      </c>
      <c r="L2905" s="170" t="s">
        <v>24</v>
      </c>
      <c r="M2905" s="173" t="s">
        <v>24</v>
      </c>
      <c r="N2905" s="555">
        <v>43658</v>
      </c>
      <c r="O2905" s="1330" t="s">
        <v>24</v>
      </c>
      <c r="P2905" s="472" t="s">
        <v>24</v>
      </c>
      <c r="Q2905" s="198" t="str">
        <f t="shared" si="258"/>
        <v>-</v>
      </c>
      <c r="R2905" s="181" t="str">
        <f t="shared" ca="1" si="259"/>
        <v>TIDAK MCU</v>
      </c>
      <c r="S2905" s="1319" t="s">
        <v>24</v>
      </c>
      <c r="T2905" s="1330">
        <v>44328</v>
      </c>
      <c r="U2905" s="1329" t="s">
        <v>24</v>
      </c>
      <c r="V2905" s="904" t="s">
        <v>24</v>
      </c>
      <c r="W2905" s="136" t="s">
        <v>24</v>
      </c>
      <c r="X2905" s="348"/>
      <c r="Y2905" s="201"/>
      <c r="Z2905" s="952"/>
      <c r="AA2905" s="356" t="s">
        <v>24</v>
      </c>
      <c r="AB2905" s="1019"/>
      <c r="AC2905" s="362"/>
      <c r="AD2905" s="362"/>
      <c r="AE2905" s="362"/>
      <c r="AF2905" s="362"/>
      <c r="AG2905" s="1310"/>
      <c r="AH2905" s="1020"/>
      <c r="AI2905" s="244" t="str">
        <f t="shared" si="261"/>
        <v>-</v>
      </c>
      <c r="AJ2905" s="1307">
        <f t="shared" si="260"/>
        <v>43658</v>
      </c>
      <c r="AK2905" s="217" t="s">
        <v>24</v>
      </c>
      <c r="AL2905" s="614" t="s">
        <v>24</v>
      </c>
      <c r="AM2905" s="230"/>
      <c r="AN2905" s="232"/>
      <c r="AO2905" s="232"/>
      <c r="AP2905" s="230"/>
      <c r="AQ2905" s="1231" t="s">
        <v>3094</v>
      </c>
      <c r="AR2905" s="230"/>
      <c r="AS2905" s="230"/>
      <c r="AT2905" s="230"/>
      <c r="AU2905" s="230"/>
      <c r="AV2905" s="177"/>
      <c r="AW2905" s="177"/>
      <c r="AX2905" s="177"/>
      <c r="AY2905" s="885"/>
      <c r="AZ2905" s="177"/>
    </row>
    <row r="2906" spans="2:60" ht="15" customHeight="1">
      <c r="B2906" s="1310">
        <v>2900</v>
      </c>
      <c r="C2906" s="1491" t="s">
        <v>2781</v>
      </c>
      <c r="D2906" s="321" t="s">
        <v>230</v>
      </c>
      <c r="E2906" s="538" t="s">
        <v>222</v>
      </c>
      <c r="F2906" s="1557" t="s">
        <v>2782</v>
      </c>
      <c r="G2906" s="509" t="s">
        <v>139</v>
      </c>
      <c r="H2906" s="1638" t="s">
        <v>2783</v>
      </c>
      <c r="I2906" s="1715">
        <v>33945</v>
      </c>
      <c r="J2906" s="1314">
        <f t="shared" ca="1" si="257"/>
        <v>29</v>
      </c>
      <c r="K2906" s="321" t="s">
        <v>493</v>
      </c>
      <c r="L2906" s="1830" t="s">
        <v>2962</v>
      </c>
      <c r="M2906" s="1364" t="s">
        <v>24</v>
      </c>
      <c r="N2906" s="577">
        <v>43664</v>
      </c>
      <c r="O2906" s="1330" t="s">
        <v>24</v>
      </c>
      <c r="P2906" s="472" t="s">
        <v>24</v>
      </c>
      <c r="Q2906" s="198" t="str">
        <f t="shared" si="258"/>
        <v>-</v>
      </c>
      <c r="R2906" s="181" t="str">
        <f t="shared" ca="1" si="259"/>
        <v>TIDAK MCU</v>
      </c>
      <c r="S2906" s="1319" t="s">
        <v>3048</v>
      </c>
      <c r="T2906" s="1330">
        <v>44172</v>
      </c>
      <c r="U2906" s="1329">
        <v>44172</v>
      </c>
      <c r="V2906" s="904" t="s">
        <v>24</v>
      </c>
      <c r="W2906" s="136" t="s">
        <v>24</v>
      </c>
      <c r="X2906" s="348"/>
      <c r="Y2906" s="201"/>
      <c r="Z2906" s="202"/>
      <c r="AA2906" s="1310" t="s">
        <v>3077</v>
      </c>
      <c r="AB2906" s="362" t="s">
        <v>3078</v>
      </c>
      <c r="AC2906" s="362"/>
      <c r="AD2906" s="362"/>
      <c r="AE2906" s="362"/>
      <c r="AF2906" s="362"/>
      <c r="AG2906" s="372"/>
      <c r="AH2906" s="1244"/>
      <c r="AI2906" s="244" t="str">
        <f t="shared" si="261"/>
        <v>HINO 285 JD/TISCANIA P410 MATIC</v>
      </c>
      <c r="AJ2906" s="1307">
        <f t="shared" si="260"/>
        <v>43664</v>
      </c>
      <c r="AK2906" s="592">
        <v>43727</v>
      </c>
      <c r="AL2906" s="679">
        <v>43725</v>
      </c>
      <c r="AM2906" s="230"/>
      <c r="AN2906" s="232"/>
      <c r="AO2906" s="232"/>
      <c r="AP2906" s="230"/>
      <c r="AQ2906" s="1231" t="s">
        <v>3094</v>
      </c>
      <c r="AR2906" s="230"/>
      <c r="AS2906" s="230"/>
      <c r="AT2906" s="230"/>
      <c r="AU2906" s="230"/>
      <c r="AV2906" s="177"/>
      <c r="AW2906" s="177"/>
      <c r="AX2906" s="177"/>
      <c r="AY2906" s="177"/>
      <c r="AZ2906" s="177"/>
    </row>
    <row r="2907" spans="2:60" ht="15" customHeight="1">
      <c r="B2907" s="1310">
        <v>2901</v>
      </c>
      <c r="C2907" s="1491" t="s">
        <v>2784</v>
      </c>
      <c r="D2907" s="321" t="s">
        <v>230</v>
      </c>
      <c r="E2907" s="538" t="s">
        <v>222</v>
      </c>
      <c r="F2907" s="1557" t="s">
        <v>2785</v>
      </c>
      <c r="G2907" s="509" t="s">
        <v>139</v>
      </c>
      <c r="H2907" s="1638" t="s">
        <v>2786</v>
      </c>
      <c r="I2907" s="1715">
        <v>35666</v>
      </c>
      <c r="J2907" s="1314">
        <f t="shared" ca="1" si="257"/>
        <v>24</v>
      </c>
      <c r="K2907" s="138" t="s">
        <v>493</v>
      </c>
      <c r="L2907" s="782" t="s">
        <v>2963</v>
      </c>
      <c r="M2907" s="134">
        <v>44980</v>
      </c>
      <c r="N2907" s="577">
        <v>43678</v>
      </c>
      <c r="O2907" s="1330" t="s">
        <v>24</v>
      </c>
      <c r="P2907" s="472" t="s">
        <v>24</v>
      </c>
      <c r="Q2907" s="198" t="str">
        <f t="shared" si="258"/>
        <v>-</v>
      </c>
      <c r="R2907" s="181" t="str">
        <f t="shared" ca="1" si="259"/>
        <v>TIDAK MCU</v>
      </c>
      <c r="S2907" s="1319" t="s">
        <v>3049</v>
      </c>
      <c r="T2907" s="1330">
        <v>44067</v>
      </c>
      <c r="U2907" s="1329">
        <v>44067</v>
      </c>
      <c r="V2907" s="1330" t="s">
        <v>24</v>
      </c>
      <c r="W2907" s="136" t="s">
        <v>24</v>
      </c>
      <c r="X2907" s="348"/>
      <c r="Y2907" s="201"/>
      <c r="Z2907" s="202"/>
      <c r="AA2907" s="1310" t="s">
        <v>3077</v>
      </c>
      <c r="AB2907" s="362" t="s">
        <v>3078</v>
      </c>
      <c r="AC2907" s="362"/>
      <c r="AD2907" s="362"/>
      <c r="AE2907" s="362"/>
      <c r="AF2907" s="362"/>
      <c r="AG2907" s="372"/>
      <c r="AH2907" s="1239"/>
      <c r="AI2907" s="244" t="str">
        <f t="shared" si="261"/>
        <v>HINO 285 JD/TISCANIA P410 MATIC</v>
      </c>
      <c r="AJ2907" s="1307">
        <f t="shared" si="260"/>
        <v>43678</v>
      </c>
      <c r="AK2907" s="379">
        <v>43477</v>
      </c>
      <c r="AL2907" s="1192">
        <v>43477</v>
      </c>
      <c r="AM2907" s="230"/>
      <c r="AN2907" s="232"/>
      <c r="AO2907" s="232"/>
      <c r="AP2907" s="230"/>
      <c r="AQ2907" s="1231" t="s">
        <v>3094</v>
      </c>
      <c r="AR2907" s="230"/>
      <c r="AS2907" s="230"/>
      <c r="AT2907" s="230"/>
      <c r="AU2907" s="230"/>
      <c r="AV2907" s="177"/>
      <c r="AW2907" s="177"/>
      <c r="AX2907" s="177"/>
      <c r="AY2907" s="177"/>
      <c r="AZ2907" s="885"/>
    </row>
    <row r="2908" spans="2:60" ht="15" customHeight="1">
      <c r="B2908" s="1310">
        <v>2902</v>
      </c>
      <c r="C2908" s="787" t="s">
        <v>2787</v>
      </c>
      <c r="D2908" s="791" t="s">
        <v>230</v>
      </c>
      <c r="E2908" s="538" t="s">
        <v>222</v>
      </c>
      <c r="F2908" s="469" t="s">
        <v>2788</v>
      </c>
      <c r="G2908" s="509" t="s">
        <v>139</v>
      </c>
      <c r="H2908" s="938" t="s">
        <v>2789</v>
      </c>
      <c r="I2908" s="597">
        <v>29220</v>
      </c>
      <c r="J2908" s="1314">
        <f t="shared" ca="1" si="257"/>
        <v>42</v>
      </c>
      <c r="K2908" s="138" t="s">
        <v>493</v>
      </c>
      <c r="L2908" s="180" t="s">
        <v>2964</v>
      </c>
      <c r="M2908" s="134">
        <v>45291</v>
      </c>
      <c r="N2908" s="577">
        <v>43679</v>
      </c>
      <c r="O2908" s="1330" t="s">
        <v>24</v>
      </c>
      <c r="P2908" s="472" t="s">
        <v>24</v>
      </c>
      <c r="Q2908" s="198" t="str">
        <f t="shared" si="258"/>
        <v>-</v>
      </c>
      <c r="R2908" s="181" t="str">
        <f t="shared" ca="1" si="259"/>
        <v>TIDAK MCU</v>
      </c>
      <c r="S2908" s="1319" t="s">
        <v>3050</v>
      </c>
      <c r="T2908" s="1330">
        <v>44561</v>
      </c>
      <c r="U2908" s="443">
        <v>44561</v>
      </c>
      <c r="V2908" s="1330" t="s">
        <v>24</v>
      </c>
      <c r="W2908" s="136" t="s">
        <v>24</v>
      </c>
      <c r="X2908" s="348"/>
      <c r="Y2908" s="201"/>
      <c r="Z2908" s="202"/>
      <c r="AA2908" s="1310" t="s">
        <v>3077</v>
      </c>
      <c r="AB2908" s="362" t="s">
        <v>3078</v>
      </c>
      <c r="AC2908" s="362"/>
      <c r="AD2908" s="362"/>
      <c r="AE2908" s="362"/>
      <c r="AF2908" s="362"/>
      <c r="AG2908" s="372"/>
      <c r="AH2908" s="1239"/>
      <c r="AI2908" s="244" t="str">
        <f t="shared" si="261"/>
        <v>HINO 285 JD/TISCANIA P410 MATIC</v>
      </c>
      <c r="AJ2908" s="1315">
        <f t="shared" si="260"/>
        <v>43679</v>
      </c>
      <c r="AK2908" s="379">
        <v>43761</v>
      </c>
      <c r="AL2908" s="1380">
        <v>43762</v>
      </c>
      <c r="AM2908" s="230"/>
      <c r="AN2908" s="232"/>
      <c r="AO2908" s="232"/>
      <c r="AP2908" s="230"/>
      <c r="AQ2908" s="1231" t="s">
        <v>3094</v>
      </c>
      <c r="AR2908" s="230"/>
      <c r="AS2908" s="230"/>
      <c r="AT2908" s="230"/>
      <c r="AU2908" s="230"/>
      <c r="AV2908" s="885"/>
      <c r="AW2908" s="885"/>
      <c r="AX2908" s="885"/>
      <c r="AY2908" s="885"/>
      <c r="AZ2908" s="177"/>
    </row>
    <row r="2909" spans="2:60" ht="15" customHeight="1">
      <c r="B2909" s="1310">
        <v>2903</v>
      </c>
      <c r="C2909" s="787" t="s">
        <v>2791</v>
      </c>
      <c r="D2909" s="321" t="s">
        <v>230</v>
      </c>
      <c r="E2909" s="538" t="s">
        <v>222</v>
      </c>
      <c r="F2909" s="356" t="s">
        <v>2792</v>
      </c>
      <c r="G2909" s="509" t="s">
        <v>139</v>
      </c>
      <c r="H2909" s="1441" t="s">
        <v>2793</v>
      </c>
      <c r="I2909" s="597">
        <v>30066</v>
      </c>
      <c r="J2909" s="1314">
        <f t="shared" ca="1" si="257"/>
        <v>40</v>
      </c>
      <c r="K2909" s="138" t="s">
        <v>493</v>
      </c>
      <c r="L2909" s="180" t="s">
        <v>2965</v>
      </c>
      <c r="M2909" s="134">
        <v>45407</v>
      </c>
      <c r="N2909" s="577">
        <v>43691</v>
      </c>
      <c r="O2909" s="1330" t="s">
        <v>24</v>
      </c>
      <c r="P2909" s="472" t="s">
        <v>24</v>
      </c>
      <c r="Q2909" s="198" t="str">
        <f t="shared" si="258"/>
        <v>-</v>
      </c>
      <c r="R2909" s="181" t="str">
        <f t="shared" ca="1" si="259"/>
        <v>TIDAK MCU</v>
      </c>
      <c r="S2909" s="1319" t="s">
        <v>3051</v>
      </c>
      <c r="T2909" s="1330">
        <v>43946</v>
      </c>
      <c r="U2909" s="1329">
        <v>43946</v>
      </c>
      <c r="V2909" s="395" t="s">
        <v>24</v>
      </c>
      <c r="W2909" s="136" t="s">
        <v>24</v>
      </c>
      <c r="X2909" s="348"/>
      <c r="Y2909" s="201"/>
      <c r="Z2909" s="202"/>
      <c r="AA2909" s="367" t="s">
        <v>3077</v>
      </c>
      <c r="AB2909" s="367" t="s">
        <v>3078</v>
      </c>
      <c r="AC2909" s="1310"/>
      <c r="AD2909" s="362"/>
      <c r="AE2909" s="362"/>
      <c r="AF2909" s="362"/>
      <c r="AG2909" s="372"/>
      <c r="AH2909" s="1244"/>
      <c r="AI2909" s="244" t="str">
        <f t="shared" si="261"/>
        <v>HINO 285 JD/TISCANIA P410 MATIC</v>
      </c>
      <c r="AJ2909" s="1307">
        <f t="shared" si="260"/>
        <v>43691</v>
      </c>
      <c r="AK2909" s="379">
        <v>43775</v>
      </c>
      <c r="AL2909" s="1380">
        <v>43776</v>
      </c>
      <c r="AM2909" s="230"/>
      <c r="AN2909" s="232"/>
      <c r="AO2909" s="232"/>
      <c r="AP2909" s="230"/>
      <c r="AQ2909" s="1231" t="s">
        <v>3094</v>
      </c>
      <c r="AR2909" s="230"/>
      <c r="AS2909" s="230"/>
      <c r="AT2909" s="230"/>
      <c r="AU2909" s="230"/>
      <c r="AV2909" s="885"/>
      <c r="AW2909" s="885"/>
      <c r="AX2909" s="885"/>
      <c r="AY2909" s="885"/>
      <c r="AZ2909" s="458"/>
      <c r="BA2909" s="2186"/>
      <c r="BB2909" s="2186"/>
      <c r="BC2909" s="2186"/>
      <c r="BD2909" s="2186"/>
      <c r="BE2909" s="2186"/>
      <c r="BF2909" s="2186"/>
      <c r="BG2909" s="2186"/>
      <c r="BH2909" s="2186"/>
    </row>
    <row r="2910" spans="2:60" ht="15" customHeight="1">
      <c r="B2910" s="1310">
        <v>2904</v>
      </c>
      <c r="C2910" s="1491" t="s">
        <v>2794</v>
      </c>
      <c r="D2910" s="321" t="s">
        <v>230</v>
      </c>
      <c r="E2910" s="538" t="s">
        <v>222</v>
      </c>
      <c r="F2910" s="1557" t="s">
        <v>2795</v>
      </c>
      <c r="G2910" s="509" t="s">
        <v>139</v>
      </c>
      <c r="H2910" s="1638" t="s">
        <v>2796</v>
      </c>
      <c r="I2910" s="1715">
        <v>32338</v>
      </c>
      <c r="J2910" s="1314">
        <f t="shared" ca="1" si="257"/>
        <v>34</v>
      </c>
      <c r="K2910" s="138" t="s">
        <v>493</v>
      </c>
      <c r="L2910" s="782" t="s">
        <v>2966</v>
      </c>
      <c r="M2910" s="134" t="s">
        <v>2967</v>
      </c>
      <c r="N2910" s="577">
        <v>43708</v>
      </c>
      <c r="O2910" s="1330" t="s">
        <v>24</v>
      </c>
      <c r="P2910" s="472" t="s">
        <v>24</v>
      </c>
      <c r="Q2910" s="198" t="str">
        <f t="shared" si="258"/>
        <v>-</v>
      </c>
      <c r="R2910" s="181" t="str">
        <f t="shared" ca="1" si="259"/>
        <v>TIDAK MCU</v>
      </c>
      <c r="S2910" s="1319" t="s">
        <v>3052</v>
      </c>
      <c r="T2910" s="1330">
        <v>44026</v>
      </c>
      <c r="U2910" s="1329">
        <v>44026</v>
      </c>
      <c r="V2910" s="904" t="s">
        <v>24</v>
      </c>
      <c r="W2910" s="136" t="s">
        <v>24</v>
      </c>
      <c r="X2910" s="348"/>
      <c r="Y2910" s="201"/>
      <c r="Z2910" s="202"/>
      <c r="AA2910" s="1310" t="s">
        <v>3077</v>
      </c>
      <c r="AB2910" s="362" t="s">
        <v>3078</v>
      </c>
      <c r="AC2910" s="362"/>
      <c r="AD2910" s="362"/>
      <c r="AE2910" s="362"/>
      <c r="AF2910" s="362"/>
      <c r="AG2910" s="372"/>
      <c r="AH2910" s="1244"/>
      <c r="AI2910" s="244" t="str">
        <f t="shared" si="261"/>
        <v>HINO 285 JD/TISCANIA P410 MATIC</v>
      </c>
      <c r="AJ2910" s="1315">
        <f t="shared" si="260"/>
        <v>43708</v>
      </c>
      <c r="AK2910" s="592">
        <v>43727</v>
      </c>
      <c r="AL2910" s="679">
        <v>43725</v>
      </c>
      <c r="AM2910" s="230"/>
      <c r="AN2910" s="232"/>
      <c r="AO2910" s="232"/>
      <c r="AP2910" s="230"/>
      <c r="AQ2910" s="1231" t="s">
        <v>3094</v>
      </c>
      <c r="AR2910" s="230"/>
      <c r="AS2910" s="230"/>
      <c r="AT2910" s="230"/>
      <c r="AU2910" s="230"/>
      <c r="AV2910" s="885"/>
      <c r="AW2910" s="885"/>
      <c r="AX2910" s="885"/>
      <c r="AY2910" s="885"/>
      <c r="AZ2910" s="458"/>
      <c r="BA2910" s="2186"/>
      <c r="BB2910" s="2186"/>
      <c r="BC2910" s="2186"/>
      <c r="BD2910" s="2186"/>
      <c r="BE2910" s="2186"/>
      <c r="BF2910" s="2186"/>
      <c r="BG2910" s="2186"/>
      <c r="BH2910" s="2186"/>
    </row>
    <row r="2911" spans="2:60" ht="15" customHeight="1">
      <c r="B2911" s="1310">
        <v>2905</v>
      </c>
      <c r="C2911" s="1491" t="s">
        <v>2797</v>
      </c>
      <c r="D2911" s="1557" t="s">
        <v>681</v>
      </c>
      <c r="E2911" s="538" t="s">
        <v>222</v>
      </c>
      <c r="F2911" s="1557" t="s">
        <v>2798</v>
      </c>
      <c r="G2911" s="509" t="s">
        <v>139</v>
      </c>
      <c r="H2911" s="1647" t="s">
        <v>2799</v>
      </c>
      <c r="I2911" s="1715">
        <v>32368</v>
      </c>
      <c r="J2911" s="1314">
        <f t="shared" ca="1" si="257"/>
        <v>33</v>
      </c>
      <c r="K2911" s="176" t="s">
        <v>24</v>
      </c>
      <c r="L2911" s="170" t="s">
        <v>24</v>
      </c>
      <c r="M2911" s="173" t="s">
        <v>24</v>
      </c>
      <c r="N2911" s="555">
        <v>43740</v>
      </c>
      <c r="O2911" s="1330" t="s">
        <v>24</v>
      </c>
      <c r="P2911" s="472" t="s">
        <v>24</v>
      </c>
      <c r="Q2911" s="198" t="str">
        <f t="shared" si="258"/>
        <v>-</v>
      </c>
      <c r="R2911" s="181" t="str">
        <f t="shared" ca="1" si="259"/>
        <v>TIDAK MCU</v>
      </c>
      <c r="S2911" s="1319" t="s">
        <v>24</v>
      </c>
      <c r="T2911" s="1330">
        <v>44056</v>
      </c>
      <c r="U2911" s="1329" t="s">
        <v>99</v>
      </c>
      <c r="V2911" s="395" t="s">
        <v>24</v>
      </c>
      <c r="W2911" s="136" t="s">
        <v>24</v>
      </c>
      <c r="X2911" s="348"/>
      <c r="Y2911" s="201"/>
      <c r="Z2911" s="202"/>
      <c r="AA2911" s="1310"/>
      <c r="AB2911" s="362"/>
      <c r="AC2911" s="362"/>
      <c r="AD2911" s="362"/>
      <c r="AE2911" s="362"/>
      <c r="AF2911" s="362"/>
      <c r="AG2911" s="372"/>
      <c r="AH2911" s="1244"/>
      <c r="AI2911" s="244" t="str">
        <f t="shared" si="261"/>
        <v/>
      </c>
      <c r="AJ2911" s="1307">
        <f t="shared" si="260"/>
        <v>43740</v>
      </c>
      <c r="AK2911" s="217" t="s">
        <v>24</v>
      </c>
      <c r="AL2911" s="614" t="s">
        <v>24</v>
      </c>
      <c r="AM2911" s="230"/>
      <c r="AN2911" s="232"/>
      <c r="AO2911" s="232"/>
      <c r="AP2911" s="230"/>
      <c r="AQ2911" s="1231" t="s">
        <v>3094</v>
      </c>
      <c r="AR2911" s="230"/>
      <c r="AS2911" s="230"/>
      <c r="AT2911" s="230"/>
      <c r="AU2911" s="230"/>
      <c r="AV2911" s="177"/>
      <c r="AW2911" s="177"/>
      <c r="AX2911" s="177"/>
      <c r="AY2911" s="177"/>
      <c r="AZ2911" s="458"/>
      <c r="BA2911" s="2186"/>
      <c r="BB2911" s="2186"/>
      <c r="BC2911" s="2186"/>
      <c r="BD2911" s="2186"/>
      <c r="BE2911" s="2186"/>
      <c r="BF2911" s="2186"/>
      <c r="BG2911" s="2186"/>
      <c r="BH2911" s="2186"/>
    </row>
    <row r="2912" spans="2:60" ht="15" customHeight="1">
      <c r="B2912" s="1310">
        <v>2906</v>
      </c>
      <c r="C2912" s="1491" t="s">
        <v>2596</v>
      </c>
      <c r="D2912" s="791" t="s">
        <v>230</v>
      </c>
      <c r="E2912" s="538" t="s">
        <v>222</v>
      </c>
      <c r="F2912" s="1557" t="s">
        <v>2597</v>
      </c>
      <c r="G2912" s="509" t="s">
        <v>139</v>
      </c>
      <c r="H2912" s="1638" t="s">
        <v>2598</v>
      </c>
      <c r="I2912" s="1795">
        <v>33283</v>
      </c>
      <c r="J2912" s="1314">
        <f t="shared" ca="1" si="257"/>
        <v>31</v>
      </c>
      <c r="K2912" s="138" t="s">
        <v>493</v>
      </c>
      <c r="L2912" s="782" t="s">
        <v>2924</v>
      </c>
      <c r="M2912" s="134" t="s">
        <v>24</v>
      </c>
      <c r="N2912" s="1335">
        <v>43491</v>
      </c>
      <c r="O2912" s="382">
        <v>43840</v>
      </c>
      <c r="P2912" s="763" t="s">
        <v>24</v>
      </c>
      <c r="Q2912" s="198">
        <f t="shared" si="258"/>
        <v>44205</v>
      </c>
      <c r="R2912" s="181" t="str">
        <f t="shared" ca="1" si="259"/>
        <v>EXPIRED</v>
      </c>
      <c r="S2912" s="1319" t="s">
        <v>3002</v>
      </c>
      <c r="T2912" s="1330">
        <v>44606</v>
      </c>
      <c r="U2912" s="1329">
        <v>44606</v>
      </c>
      <c r="V2912" s="395" t="s">
        <v>24</v>
      </c>
      <c r="W2912" s="136" t="s">
        <v>24</v>
      </c>
      <c r="X2912" s="348"/>
      <c r="Y2912" s="201"/>
      <c r="Z2912" s="202"/>
      <c r="AA2912" s="473" t="s">
        <v>3077</v>
      </c>
      <c r="AB2912" s="494" t="s">
        <v>3078</v>
      </c>
      <c r="AC2912" s="362"/>
      <c r="AD2912" s="362"/>
      <c r="AE2912" s="362"/>
      <c r="AF2912" s="362"/>
      <c r="AG2912" s="372"/>
      <c r="AH2912" s="1244"/>
      <c r="AI2912" s="244" t="str">
        <f t="shared" si="261"/>
        <v>HINO 285 JD/TISCANIA P410 MATIC</v>
      </c>
      <c r="AJ2912" s="1307">
        <f t="shared" si="260"/>
        <v>43491</v>
      </c>
      <c r="AK2912" s="379" t="s">
        <v>24</v>
      </c>
      <c r="AL2912" s="1380" t="s">
        <v>3081</v>
      </c>
      <c r="AM2912" s="230"/>
      <c r="AN2912" s="232"/>
      <c r="AO2912" s="232"/>
      <c r="AP2912" s="230"/>
      <c r="AQ2912" s="1231" t="s">
        <v>3094</v>
      </c>
      <c r="AR2912" s="230"/>
      <c r="AS2912" s="230"/>
      <c r="AT2912" s="230"/>
      <c r="AU2912" s="230"/>
      <c r="AV2912" s="177"/>
      <c r="AW2912" s="177"/>
      <c r="AX2912" s="177"/>
      <c r="AY2912" s="177"/>
      <c r="AZ2912" s="177"/>
    </row>
    <row r="2913" spans="1:60" ht="15" customHeight="1">
      <c r="B2913" s="1310">
        <v>2727</v>
      </c>
      <c r="C2913" s="2356" t="s">
        <v>3184</v>
      </c>
      <c r="D2913" s="796" t="s">
        <v>234</v>
      </c>
      <c r="E2913" s="796" t="s">
        <v>222</v>
      </c>
      <c r="F2913" s="539" t="s">
        <v>3185</v>
      </c>
      <c r="G2913" s="509" t="s">
        <v>136</v>
      </c>
      <c r="H2913" s="790" t="s">
        <v>3186</v>
      </c>
      <c r="I2913" s="596">
        <v>28186</v>
      </c>
      <c r="J2913" s="1314">
        <f t="shared" ca="1" si="257"/>
        <v>45</v>
      </c>
      <c r="K2913" s="602" t="s">
        <v>493</v>
      </c>
      <c r="L2913" s="773" t="s">
        <v>3187</v>
      </c>
      <c r="M2913" s="652">
        <v>44257</v>
      </c>
      <c r="N2913" s="341">
        <v>43357</v>
      </c>
      <c r="O2913" s="1330" t="s">
        <v>24</v>
      </c>
      <c r="P2913" s="1314" t="s">
        <v>24</v>
      </c>
      <c r="Q2913" s="198" t="str">
        <f t="shared" si="258"/>
        <v>-</v>
      </c>
      <c r="R2913" s="181" t="str">
        <f t="shared" ca="1" si="259"/>
        <v>TIDAK MCU</v>
      </c>
      <c r="S2913" s="1319" t="s">
        <v>3362</v>
      </c>
      <c r="T2913" s="1330">
        <v>44622</v>
      </c>
      <c r="U2913" s="1329">
        <v>44622</v>
      </c>
      <c r="V2913" s="904" t="s">
        <v>24</v>
      </c>
      <c r="W2913" s="136" t="s">
        <v>24</v>
      </c>
      <c r="X2913" s="200"/>
      <c r="Y2913" s="201"/>
      <c r="Z2913" s="202"/>
      <c r="AA2913" s="473" t="s">
        <v>6970</v>
      </c>
      <c r="AB2913" s="496" t="s">
        <v>1086</v>
      </c>
      <c r="AC2913" s="362" t="s">
        <v>24</v>
      </c>
      <c r="AD2913" s="362"/>
      <c r="AE2913" s="362"/>
      <c r="AF2913" s="362"/>
      <c r="AG2913" s="372"/>
      <c r="AH2913" s="1244"/>
      <c r="AI2913" s="244" t="str">
        <f t="shared" si="261"/>
        <v>LV, ELF, BUSHINO 260 JD/TI-</v>
      </c>
      <c r="AJ2913" s="1307">
        <f t="shared" si="260"/>
        <v>43357</v>
      </c>
      <c r="AK2913" s="589">
        <v>44266</v>
      </c>
      <c r="AL2913" s="726">
        <v>44266</v>
      </c>
      <c r="AM2913" s="230"/>
      <c r="AN2913" s="232"/>
      <c r="AO2913" s="232"/>
      <c r="AP2913" s="230"/>
      <c r="AQ2913" s="1231" t="s">
        <v>3094</v>
      </c>
      <c r="AR2913" s="230"/>
      <c r="AS2913" s="230"/>
      <c r="AT2913" s="230"/>
      <c r="AU2913" s="230"/>
      <c r="AV2913" s="885"/>
      <c r="AW2913" s="885"/>
      <c r="AX2913" s="885"/>
      <c r="AY2913" s="885"/>
      <c r="AZ2913" s="885"/>
    </row>
    <row r="2914" spans="1:60" ht="15" customHeight="1">
      <c r="A2914" s="1296"/>
      <c r="B2914" s="1310">
        <v>2908</v>
      </c>
      <c r="C2914" s="784" t="s">
        <v>824</v>
      </c>
      <c r="D2914" s="469" t="s">
        <v>600</v>
      </c>
      <c r="E2914" s="538" t="s">
        <v>601</v>
      </c>
      <c r="F2914" s="802">
        <v>71306023</v>
      </c>
      <c r="G2914" s="509" t="s">
        <v>151</v>
      </c>
      <c r="H2914" s="804" t="s">
        <v>825</v>
      </c>
      <c r="I2914" s="1715">
        <v>31822</v>
      </c>
      <c r="J2914" s="1314">
        <f t="shared" ca="1" si="257"/>
        <v>35</v>
      </c>
      <c r="K2914" s="178" t="s">
        <v>83</v>
      </c>
      <c r="L2914" s="1839" t="s">
        <v>11525</v>
      </c>
      <c r="M2914" s="181">
        <v>45685</v>
      </c>
      <c r="N2914" s="577">
        <v>43771</v>
      </c>
      <c r="O2914" s="1330" t="s">
        <v>24</v>
      </c>
      <c r="P2914" s="451" t="s">
        <v>24</v>
      </c>
      <c r="Q2914" s="198" t="str">
        <f t="shared" si="258"/>
        <v>-</v>
      </c>
      <c r="R2914" s="181" t="str">
        <f t="shared" ca="1" si="259"/>
        <v>TIDAK MCU</v>
      </c>
      <c r="S2914" s="1319" t="s">
        <v>919</v>
      </c>
      <c r="T2914" s="1330">
        <v>43875</v>
      </c>
      <c r="U2914" s="1330">
        <v>44241</v>
      </c>
      <c r="V2914" s="904" t="s">
        <v>24</v>
      </c>
      <c r="W2914" s="136" t="s">
        <v>24</v>
      </c>
      <c r="X2914" s="348"/>
      <c r="Y2914" s="201"/>
      <c r="Z2914" s="351"/>
      <c r="AA2914" s="473" t="s">
        <v>100</v>
      </c>
      <c r="AB2914" s="371" t="s">
        <v>24</v>
      </c>
      <c r="AC2914" s="371" t="s">
        <v>24</v>
      </c>
      <c r="AD2914" s="371" t="s">
        <v>24</v>
      </c>
      <c r="AE2914" s="371" t="s">
        <v>24</v>
      </c>
      <c r="AF2914" s="371"/>
      <c r="AG2914" s="377"/>
      <c r="AH2914" s="1245"/>
      <c r="AI2914" s="244" t="str">
        <f t="shared" si="261"/>
        <v>LIGHT VEHICLE----</v>
      </c>
      <c r="AJ2914" s="1307">
        <f t="shared" si="260"/>
        <v>43771</v>
      </c>
      <c r="AK2914" s="593">
        <v>43830</v>
      </c>
      <c r="AL2914" s="1192">
        <v>43830</v>
      </c>
      <c r="AM2914" s="230"/>
      <c r="AN2914" s="232"/>
      <c r="AO2914" s="232"/>
      <c r="AP2914" s="230"/>
      <c r="AQ2914" s="180"/>
      <c r="AR2914" s="230"/>
      <c r="AS2914" s="230"/>
      <c r="AT2914" s="230"/>
      <c r="AU2914" s="230"/>
    </row>
    <row r="2915" spans="1:60" ht="15" customHeight="1">
      <c r="B2915" s="1310">
        <v>2909</v>
      </c>
      <c r="C2915" s="784" t="s">
        <v>2809</v>
      </c>
      <c r="D2915" s="321" t="s">
        <v>230</v>
      </c>
      <c r="E2915" s="538" t="s">
        <v>222</v>
      </c>
      <c r="F2915" s="356" t="s">
        <v>2810</v>
      </c>
      <c r="G2915" s="509" t="s">
        <v>139</v>
      </c>
      <c r="H2915" s="1441" t="s">
        <v>2811</v>
      </c>
      <c r="I2915" s="597">
        <v>32251</v>
      </c>
      <c r="J2915" s="1314">
        <f t="shared" ca="1" si="257"/>
        <v>34</v>
      </c>
      <c r="K2915" s="138" t="s">
        <v>493</v>
      </c>
      <c r="L2915" s="180" t="s">
        <v>2972</v>
      </c>
      <c r="M2915" s="134">
        <v>44304</v>
      </c>
      <c r="N2915" s="577">
        <v>43704</v>
      </c>
      <c r="O2915" s="1330" t="s">
        <v>24</v>
      </c>
      <c r="P2915" s="472" t="s">
        <v>24</v>
      </c>
      <c r="Q2915" s="198" t="str">
        <f t="shared" si="258"/>
        <v>-</v>
      </c>
      <c r="R2915" s="181" t="str">
        <f t="shared" ca="1" si="259"/>
        <v>TIDAK MCU</v>
      </c>
      <c r="S2915" s="1319" t="s">
        <v>3056</v>
      </c>
      <c r="T2915" s="1330">
        <v>43939</v>
      </c>
      <c r="U2915" s="1329">
        <v>43939</v>
      </c>
      <c r="V2915" s="904" t="s">
        <v>24</v>
      </c>
      <c r="W2915" s="136" t="s">
        <v>24</v>
      </c>
      <c r="X2915" s="348"/>
      <c r="Y2915" s="201"/>
      <c r="Z2915" s="202"/>
      <c r="AA2915" s="473" t="s">
        <v>3077</v>
      </c>
      <c r="AB2915" s="362" t="s">
        <v>24</v>
      </c>
      <c r="AC2915" s="362"/>
      <c r="AD2915" s="362"/>
      <c r="AE2915" s="362"/>
      <c r="AF2915" s="362"/>
      <c r="AG2915" s="372"/>
      <c r="AH2915" s="1244"/>
      <c r="AI2915" s="244" t="str">
        <f t="shared" si="261"/>
        <v>HINO 285 JD/TI-</v>
      </c>
      <c r="AJ2915" s="1307">
        <f t="shared" si="260"/>
        <v>43704</v>
      </c>
      <c r="AK2915" s="379">
        <v>43689</v>
      </c>
      <c r="AL2915" s="1380">
        <v>43690</v>
      </c>
      <c r="AM2915" s="230"/>
      <c r="AN2915" s="232"/>
      <c r="AO2915" s="232"/>
      <c r="AP2915" s="230"/>
      <c r="AQ2915" s="1231" t="s">
        <v>3094</v>
      </c>
      <c r="AR2915" s="230"/>
      <c r="AS2915" s="230"/>
      <c r="AT2915" s="230"/>
      <c r="AU2915" s="230"/>
      <c r="AV2915" s="885"/>
      <c r="AW2915" s="885"/>
      <c r="AX2915" s="885"/>
      <c r="AY2915" s="885"/>
      <c r="AZ2915" s="885"/>
    </row>
    <row r="2916" spans="1:60" ht="15" customHeight="1">
      <c r="B2916" s="1310">
        <v>2910</v>
      </c>
      <c r="C2916" s="1496" t="s">
        <v>2812</v>
      </c>
      <c r="D2916" s="791" t="s">
        <v>230</v>
      </c>
      <c r="E2916" s="538" t="s">
        <v>222</v>
      </c>
      <c r="F2916" s="1557" t="s">
        <v>2813</v>
      </c>
      <c r="G2916" s="509" t="s">
        <v>139</v>
      </c>
      <c r="H2916" s="1638" t="s">
        <v>2814</v>
      </c>
      <c r="I2916" s="1715">
        <v>31758</v>
      </c>
      <c r="J2916" s="1314">
        <f t="shared" ca="1" si="257"/>
        <v>35</v>
      </c>
      <c r="K2916" s="138" t="s">
        <v>493</v>
      </c>
      <c r="L2916" s="782" t="s">
        <v>2973</v>
      </c>
      <c r="M2916" s="134" t="s">
        <v>24</v>
      </c>
      <c r="N2916" s="341" t="s">
        <v>24</v>
      </c>
      <c r="O2916" s="1330" t="s">
        <v>24</v>
      </c>
      <c r="P2916" s="472" t="s">
        <v>24</v>
      </c>
      <c r="Q2916" s="198" t="str">
        <f t="shared" si="258"/>
        <v>-</v>
      </c>
      <c r="R2916" s="181" t="str">
        <f t="shared" ca="1" si="259"/>
        <v>TIDAK MCU</v>
      </c>
      <c r="S2916" s="1319" t="s">
        <v>3057</v>
      </c>
      <c r="T2916" s="1330">
        <v>44542</v>
      </c>
      <c r="U2916" s="1329">
        <v>44542</v>
      </c>
      <c r="V2916" s="1330" t="s">
        <v>24</v>
      </c>
      <c r="W2916" s="136" t="s">
        <v>24</v>
      </c>
      <c r="X2916" s="348"/>
      <c r="Y2916" s="201"/>
      <c r="Z2916" s="202"/>
      <c r="AA2916" s="473" t="s">
        <v>3077</v>
      </c>
      <c r="AB2916" s="494" t="s">
        <v>3078</v>
      </c>
      <c r="AC2916" s="362"/>
      <c r="AD2916" s="362"/>
      <c r="AE2916" s="362"/>
      <c r="AF2916" s="362"/>
      <c r="AG2916" s="372"/>
      <c r="AH2916" s="1244"/>
      <c r="AI2916" s="244" t="str">
        <f t="shared" si="261"/>
        <v>HINO 285 JD/TISCANIA P410 MATIC</v>
      </c>
      <c r="AJ2916" s="1307" t="str">
        <f t="shared" si="260"/>
        <v>-</v>
      </c>
      <c r="AK2916" s="592">
        <v>42943</v>
      </c>
      <c r="AL2916" s="679" t="s">
        <v>3081</v>
      </c>
      <c r="AM2916" s="230"/>
      <c r="AN2916" s="232"/>
      <c r="AO2916" s="232"/>
      <c r="AP2916" s="230"/>
      <c r="AQ2916" s="1231" t="s">
        <v>3094</v>
      </c>
      <c r="AR2916" s="230"/>
      <c r="AS2916" s="230"/>
      <c r="AT2916" s="230"/>
      <c r="AU2916" s="230"/>
      <c r="AV2916" s="885"/>
      <c r="AW2916" s="885"/>
      <c r="AX2916" s="885"/>
      <c r="AY2916" s="885"/>
      <c r="AZ2916" s="177"/>
    </row>
    <row r="2917" spans="1:60" ht="15" customHeight="1">
      <c r="B2917" s="1310">
        <v>2911</v>
      </c>
      <c r="C2917" s="784" t="s">
        <v>2815</v>
      </c>
      <c r="D2917" s="1557" t="s">
        <v>226</v>
      </c>
      <c r="E2917" s="538" t="s">
        <v>222</v>
      </c>
      <c r="F2917" s="356" t="s">
        <v>2816</v>
      </c>
      <c r="G2917" s="509" t="s">
        <v>139</v>
      </c>
      <c r="H2917" s="1441" t="s">
        <v>2817</v>
      </c>
      <c r="I2917" s="597">
        <v>33411</v>
      </c>
      <c r="J2917" s="1314">
        <f t="shared" ca="1" si="257"/>
        <v>31</v>
      </c>
      <c r="K2917" s="176" t="s">
        <v>24</v>
      </c>
      <c r="L2917" s="170" t="s">
        <v>24</v>
      </c>
      <c r="M2917" s="173" t="s">
        <v>24</v>
      </c>
      <c r="N2917" s="555">
        <v>43704</v>
      </c>
      <c r="O2917" s="1330" t="s">
        <v>24</v>
      </c>
      <c r="P2917" s="472" t="s">
        <v>24</v>
      </c>
      <c r="Q2917" s="198" t="str">
        <f t="shared" si="258"/>
        <v>-</v>
      </c>
      <c r="R2917" s="181" t="str">
        <f t="shared" ca="1" si="259"/>
        <v>TIDAK MCU</v>
      </c>
      <c r="S2917" s="1319" t="s">
        <v>24</v>
      </c>
      <c r="T2917" s="1330">
        <v>44004</v>
      </c>
      <c r="U2917" s="1329" t="s">
        <v>1497</v>
      </c>
      <c r="V2917" s="1330" t="s">
        <v>24</v>
      </c>
      <c r="W2917" s="1311" t="s">
        <v>24</v>
      </c>
      <c r="X2917" s="348"/>
      <c r="Y2917" s="201"/>
      <c r="Z2917" s="202"/>
      <c r="AA2917" s="473" t="s">
        <v>3077</v>
      </c>
      <c r="AB2917" s="362"/>
      <c r="AC2917" s="1310"/>
      <c r="AD2917" s="362"/>
      <c r="AE2917" s="362"/>
      <c r="AF2917" s="362"/>
      <c r="AG2917" s="362"/>
      <c r="AH2917" s="1020"/>
      <c r="AI2917" s="244" t="str">
        <f t="shared" si="261"/>
        <v>HINO 285 JD/TI</v>
      </c>
      <c r="AJ2917" s="1315">
        <f t="shared" si="260"/>
        <v>43704</v>
      </c>
      <c r="AK2917" s="592">
        <v>43642</v>
      </c>
      <c r="AL2917" s="679">
        <v>43643</v>
      </c>
      <c r="AM2917" s="230"/>
      <c r="AN2917" s="232"/>
      <c r="AO2917" s="232"/>
      <c r="AP2917" s="230"/>
      <c r="AQ2917" s="1231" t="s">
        <v>3094</v>
      </c>
      <c r="AR2917" s="230"/>
      <c r="AS2917" s="230"/>
      <c r="AT2917" s="230"/>
      <c r="AU2917" s="230"/>
      <c r="AV2917" s="885"/>
      <c r="AW2917" s="885"/>
      <c r="AX2917" s="885"/>
      <c r="AY2917" s="885"/>
      <c r="AZ2917" s="177"/>
    </row>
    <row r="2918" spans="1:60" ht="15" customHeight="1">
      <c r="B2918" s="1310">
        <v>2912</v>
      </c>
      <c r="C2918" s="1491" t="s">
        <v>2818</v>
      </c>
      <c r="D2918" s="321" t="s">
        <v>230</v>
      </c>
      <c r="E2918" s="538" t="s">
        <v>222</v>
      </c>
      <c r="F2918" s="1557" t="s">
        <v>2819</v>
      </c>
      <c r="G2918" s="509" t="s">
        <v>139</v>
      </c>
      <c r="H2918" s="1638" t="s">
        <v>2820</v>
      </c>
      <c r="I2918" s="597">
        <v>27951</v>
      </c>
      <c r="J2918" s="1314">
        <f t="shared" ca="1" si="257"/>
        <v>46</v>
      </c>
      <c r="K2918" s="138" t="s">
        <v>493</v>
      </c>
      <c r="L2918" s="782" t="s">
        <v>2974</v>
      </c>
      <c r="M2918" s="134">
        <v>44022</v>
      </c>
      <c r="N2918" s="341" t="s">
        <v>24</v>
      </c>
      <c r="O2918" s="1330" t="s">
        <v>24</v>
      </c>
      <c r="P2918" s="472" t="s">
        <v>24</v>
      </c>
      <c r="Q2918" s="198" t="str">
        <f t="shared" si="258"/>
        <v>-</v>
      </c>
      <c r="R2918" s="181" t="str">
        <f t="shared" ca="1" si="259"/>
        <v>TIDAK MCU</v>
      </c>
      <c r="S2918" s="1319" t="s">
        <v>3058</v>
      </c>
      <c r="T2918" s="1330">
        <v>44022</v>
      </c>
      <c r="U2918" s="1329" t="s">
        <v>99</v>
      </c>
      <c r="V2918" s="1330" t="s">
        <v>24</v>
      </c>
      <c r="W2918" s="1311" t="s">
        <v>24</v>
      </c>
      <c r="X2918" s="348"/>
      <c r="Y2918" s="201"/>
      <c r="Z2918" s="202"/>
      <c r="AA2918" s="473" t="s">
        <v>3077</v>
      </c>
      <c r="AB2918" s="494" t="s">
        <v>3078</v>
      </c>
      <c r="AC2918" s="362"/>
      <c r="AD2918" s="362"/>
      <c r="AE2918" s="362"/>
      <c r="AF2918" s="362"/>
      <c r="AG2918" s="372"/>
      <c r="AH2918" s="1244"/>
      <c r="AI2918" s="244" t="str">
        <f t="shared" si="261"/>
        <v>HINO 285 JD/TISCANIA P410 MATIC</v>
      </c>
      <c r="AJ2918" s="1315" t="str">
        <f t="shared" si="260"/>
        <v>-</v>
      </c>
      <c r="AK2918" s="345" t="s">
        <v>24</v>
      </c>
      <c r="AL2918" s="1192" t="s">
        <v>24</v>
      </c>
      <c r="AM2918" s="230"/>
      <c r="AN2918" s="232"/>
      <c r="AO2918" s="232"/>
      <c r="AP2918" s="230"/>
      <c r="AQ2918" s="1231" t="s">
        <v>3094</v>
      </c>
      <c r="AR2918" s="230"/>
      <c r="AS2918" s="230"/>
      <c r="AT2918" s="230"/>
      <c r="AU2918" s="230"/>
      <c r="AV2918" s="885"/>
      <c r="AW2918" s="885"/>
      <c r="AX2918" s="885"/>
      <c r="AY2918" s="885"/>
      <c r="AZ2918" s="885"/>
    </row>
    <row r="2919" spans="1:60" ht="15" customHeight="1">
      <c r="B2919" s="1310">
        <v>2913</v>
      </c>
      <c r="C2919" s="549" t="s">
        <v>2821</v>
      </c>
      <c r="D2919" s="791" t="s">
        <v>230</v>
      </c>
      <c r="E2919" s="538" t="s">
        <v>222</v>
      </c>
      <c r="F2919" s="356" t="s">
        <v>2822</v>
      </c>
      <c r="G2919" s="509" t="s">
        <v>139</v>
      </c>
      <c r="H2919" s="1441" t="s">
        <v>2823</v>
      </c>
      <c r="I2919" s="597">
        <v>34033</v>
      </c>
      <c r="J2919" s="1314">
        <f t="shared" ca="1" si="257"/>
        <v>29</v>
      </c>
      <c r="K2919" s="138" t="s">
        <v>493</v>
      </c>
      <c r="L2919" s="180" t="s">
        <v>2975</v>
      </c>
      <c r="M2919" s="134">
        <v>44990</v>
      </c>
      <c r="N2919" s="555">
        <v>43705</v>
      </c>
      <c r="O2919" s="1330" t="s">
        <v>24</v>
      </c>
      <c r="P2919" s="472" t="s">
        <v>24</v>
      </c>
      <c r="Q2919" s="198" t="str">
        <f t="shared" si="258"/>
        <v>-</v>
      </c>
      <c r="R2919" s="181" t="str">
        <f t="shared" ca="1" si="259"/>
        <v>TIDAK MCU</v>
      </c>
      <c r="S2919" s="1319" t="s">
        <v>3059</v>
      </c>
      <c r="T2919" s="1330">
        <v>44625</v>
      </c>
      <c r="U2919" s="1329">
        <v>44625</v>
      </c>
      <c r="V2919" s="1330" t="s">
        <v>24</v>
      </c>
      <c r="W2919" s="1311" t="s">
        <v>24</v>
      </c>
      <c r="X2919" s="348"/>
      <c r="Y2919" s="201"/>
      <c r="Z2919" s="202"/>
      <c r="AA2919" s="473" t="s">
        <v>3077</v>
      </c>
      <c r="AB2919" s="494" t="s">
        <v>3078</v>
      </c>
      <c r="AC2919" s="362"/>
      <c r="AD2919" s="362"/>
      <c r="AE2919" s="362"/>
      <c r="AF2919" s="362"/>
      <c r="AG2919" s="372"/>
      <c r="AH2919" s="1244"/>
      <c r="AI2919" s="244" t="str">
        <f t="shared" si="261"/>
        <v>HINO 285 JD/TISCANIA P410 MATIC</v>
      </c>
      <c r="AJ2919" s="1315">
        <f t="shared" si="260"/>
        <v>43705</v>
      </c>
      <c r="AK2919" s="379">
        <v>43703</v>
      </c>
      <c r="AL2919" s="1380">
        <v>43704</v>
      </c>
      <c r="AM2919" s="230"/>
      <c r="AN2919" s="232"/>
      <c r="AO2919" s="232"/>
      <c r="AP2919" s="230"/>
      <c r="AQ2919" s="1231" t="s">
        <v>3094</v>
      </c>
      <c r="AR2919" s="230"/>
      <c r="AS2919" s="230"/>
      <c r="AT2919" s="230"/>
      <c r="AU2919" s="230"/>
      <c r="AV2919" s="885"/>
      <c r="AW2919" s="885"/>
      <c r="AX2919" s="885"/>
      <c r="AY2919" s="885"/>
      <c r="AZ2919" s="177"/>
    </row>
    <row r="2920" spans="1:60" ht="15" customHeight="1">
      <c r="B2920" s="1310">
        <v>2914</v>
      </c>
      <c r="C2920" s="784" t="s">
        <v>2824</v>
      </c>
      <c r="D2920" s="321" t="s">
        <v>230</v>
      </c>
      <c r="E2920" s="538" t="s">
        <v>222</v>
      </c>
      <c r="F2920" s="356" t="s">
        <v>2825</v>
      </c>
      <c r="G2920" s="509" t="s">
        <v>139</v>
      </c>
      <c r="H2920" s="1441" t="s">
        <v>2826</v>
      </c>
      <c r="I2920" s="597">
        <v>32320</v>
      </c>
      <c r="J2920" s="1314">
        <f t="shared" ca="1" si="257"/>
        <v>34</v>
      </c>
      <c r="K2920" s="138" t="s">
        <v>493</v>
      </c>
      <c r="L2920" s="180" t="s">
        <v>2976</v>
      </c>
      <c r="M2920" s="134">
        <v>45103</v>
      </c>
      <c r="N2920" s="555">
        <v>43712</v>
      </c>
      <c r="O2920" s="1330" t="s">
        <v>24</v>
      </c>
      <c r="P2920" s="472" t="s">
        <v>24</v>
      </c>
      <c r="Q2920" s="198" t="str">
        <f t="shared" si="258"/>
        <v>-</v>
      </c>
      <c r="R2920" s="181" t="str">
        <f t="shared" ca="1" si="259"/>
        <v>TIDAK MCU</v>
      </c>
      <c r="S2920" s="1319" t="s">
        <v>3060</v>
      </c>
      <c r="T2920" s="1330">
        <v>44008</v>
      </c>
      <c r="U2920" s="1329">
        <v>44008</v>
      </c>
      <c r="V2920" s="1330" t="s">
        <v>24</v>
      </c>
      <c r="W2920" s="1311" t="s">
        <v>24</v>
      </c>
      <c r="X2920" s="348"/>
      <c r="Y2920" s="201"/>
      <c r="Z2920" s="202"/>
      <c r="AA2920" s="357" t="s">
        <v>3077</v>
      </c>
      <c r="AB2920" s="494" t="s">
        <v>3078</v>
      </c>
      <c r="AC2920" s="1310"/>
      <c r="AD2920" s="362"/>
      <c r="AE2920" s="362"/>
      <c r="AF2920" s="362"/>
      <c r="AG2920" s="372"/>
      <c r="AH2920" s="1244"/>
      <c r="AI2920" s="244" t="str">
        <f t="shared" si="261"/>
        <v>HINO 285 JD/TISCANIA P410 MATIC</v>
      </c>
      <c r="AJ2920" s="1315">
        <f t="shared" si="260"/>
        <v>43712</v>
      </c>
      <c r="AK2920" s="592">
        <v>43761</v>
      </c>
      <c r="AL2920" s="679">
        <v>43762</v>
      </c>
      <c r="AM2920" s="230"/>
      <c r="AN2920" s="232"/>
      <c r="AO2920" s="232"/>
      <c r="AP2920" s="230"/>
      <c r="AQ2920" s="1231" t="s">
        <v>3094</v>
      </c>
      <c r="AR2920" s="230"/>
      <c r="AS2920" s="230"/>
      <c r="AT2920" s="230"/>
      <c r="AU2920" s="230"/>
      <c r="AV2920" s="885"/>
      <c r="AW2920" s="885"/>
      <c r="AX2920" s="885"/>
      <c r="AY2920" s="885"/>
      <c r="AZ2920" s="177"/>
    </row>
    <row r="2921" spans="1:60" ht="15" customHeight="1">
      <c r="B2921" s="1310">
        <v>2915</v>
      </c>
      <c r="C2921" s="549" t="s">
        <v>2827</v>
      </c>
      <c r="D2921" s="906" t="s">
        <v>234</v>
      </c>
      <c r="E2921" s="538" t="s">
        <v>222</v>
      </c>
      <c r="F2921" s="356" t="s">
        <v>2828</v>
      </c>
      <c r="G2921" s="509" t="s">
        <v>139</v>
      </c>
      <c r="H2921" s="1445" t="s">
        <v>2829</v>
      </c>
      <c r="I2921" s="1363">
        <v>33381</v>
      </c>
      <c r="J2921" s="1314">
        <f t="shared" ca="1" si="257"/>
        <v>31</v>
      </c>
      <c r="K2921" s="178" t="s">
        <v>83</v>
      </c>
      <c r="L2921" s="467" t="s">
        <v>2977</v>
      </c>
      <c r="M2921" s="181">
        <v>44339</v>
      </c>
      <c r="N2921" s="555">
        <v>43704</v>
      </c>
      <c r="O2921" s="1330" t="s">
        <v>24</v>
      </c>
      <c r="P2921" s="472" t="s">
        <v>24</v>
      </c>
      <c r="Q2921" s="198" t="str">
        <f t="shared" si="258"/>
        <v>-</v>
      </c>
      <c r="R2921" s="181" t="str">
        <f t="shared" ca="1" si="259"/>
        <v>TIDAK MCU</v>
      </c>
      <c r="S2921" s="1319" t="s">
        <v>3061</v>
      </c>
      <c r="T2921" s="1330">
        <v>44339</v>
      </c>
      <c r="U2921" s="1330">
        <v>44339</v>
      </c>
      <c r="V2921" s="1330" t="s">
        <v>24</v>
      </c>
      <c r="W2921" s="136" t="s">
        <v>24</v>
      </c>
      <c r="X2921" s="348"/>
      <c r="Y2921" s="201"/>
      <c r="Z2921" s="202"/>
      <c r="AA2921" s="473" t="s">
        <v>100</v>
      </c>
      <c r="AB2921" s="371"/>
      <c r="AC2921" s="362"/>
      <c r="AD2921" s="362"/>
      <c r="AE2921" s="362"/>
      <c r="AF2921" s="362"/>
      <c r="AG2921" s="372"/>
      <c r="AH2921" s="1244"/>
      <c r="AI2921" s="244" t="str">
        <f t="shared" si="261"/>
        <v>LIGHT VEHICLE</v>
      </c>
      <c r="AJ2921" s="1315">
        <f t="shared" si="260"/>
        <v>43704</v>
      </c>
      <c r="AK2921" s="379">
        <v>43467</v>
      </c>
      <c r="AL2921" s="1192">
        <v>43468</v>
      </c>
      <c r="AM2921" s="230"/>
      <c r="AN2921" s="232"/>
      <c r="AO2921" s="232"/>
      <c r="AP2921" s="230"/>
      <c r="AQ2921" s="1231" t="s">
        <v>3094</v>
      </c>
      <c r="AR2921" s="230"/>
      <c r="AS2921" s="230"/>
      <c r="AT2921" s="230"/>
      <c r="AU2921" s="230"/>
      <c r="AV2921" s="885"/>
      <c r="AW2921" s="885"/>
      <c r="AX2921" s="885"/>
      <c r="AY2921" s="885"/>
      <c r="AZ2921" s="177"/>
    </row>
    <row r="2922" spans="1:60" ht="15" customHeight="1">
      <c r="B2922" s="1310">
        <v>2916</v>
      </c>
      <c r="C2922" s="549" t="s">
        <v>2830</v>
      </c>
      <c r="D2922" s="906" t="s">
        <v>234</v>
      </c>
      <c r="E2922" s="796" t="s">
        <v>222</v>
      </c>
      <c r="F2922" s="356" t="s">
        <v>2831</v>
      </c>
      <c r="G2922" s="509" t="s">
        <v>139</v>
      </c>
      <c r="H2922" s="1445" t="s">
        <v>2832</v>
      </c>
      <c r="I2922" s="1363">
        <v>28430</v>
      </c>
      <c r="J2922" s="1314">
        <f t="shared" ca="1" si="257"/>
        <v>45</v>
      </c>
      <c r="K2922" s="178" t="s">
        <v>83</v>
      </c>
      <c r="L2922" s="613">
        <v>771118331121</v>
      </c>
      <c r="M2922" s="181">
        <v>44501</v>
      </c>
      <c r="N2922" s="555">
        <v>43692</v>
      </c>
      <c r="O2922" s="1330" t="s">
        <v>24</v>
      </c>
      <c r="P2922" s="472" t="s">
        <v>24</v>
      </c>
      <c r="Q2922" s="198" t="str">
        <f t="shared" si="258"/>
        <v>-</v>
      </c>
      <c r="R2922" s="181" t="str">
        <f t="shared" ca="1" si="259"/>
        <v>TIDAK MCU</v>
      </c>
      <c r="S2922" s="1319" t="s">
        <v>3062</v>
      </c>
      <c r="T2922" s="1330">
        <v>44501</v>
      </c>
      <c r="U2922" s="1330">
        <v>44501</v>
      </c>
      <c r="V2922" s="1330" t="s">
        <v>24</v>
      </c>
      <c r="W2922" s="1311" t="s">
        <v>24</v>
      </c>
      <c r="X2922" s="348"/>
      <c r="Y2922" s="201"/>
      <c r="Z2922" s="202"/>
      <c r="AA2922" s="473" t="s">
        <v>100</v>
      </c>
      <c r="AB2922" s="362"/>
      <c r="AC2922" s="362"/>
      <c r="AD2922" s="362"/>
      <c r="AE2922" s="362"/>
      <c r="AF2922" s="362"/>
      <c r="AG2922" s="372"/>
      <c r="AH2922" s="1244"/>
      <c r="AI2922" s="244" t="str">
        <f t="shared" si="261"/>
        <v>LIGHT VEHICLE</v>
      </c>
      <c r="AJ2922" s="1315">
        <f t="shared" si="260"/>
        <v>43692</v>
      </c>
      <c r="AK2922" s="795">
        <v>42724</v>
      </c>
      <c r="AL2922" s="1380">
        <v>42724</v>
      </c>
      <c r="AM2922" s="230"/>
      <c r="AN2922" s="232"/>
      <c r="AO2922" s="232"/>
      <c r="AP2922" s="230"/>
      <c r="AQ2922" s="1231" t="s">
        <v>3094</v>
      </c>
      <c r="AR2922" s="230"/>
      <c r="AS2922" s="230"/>
      <c r="AT2922" s="230"/>
      <c r="AU2922" s="230"/>
      <c r="AV2922" s="885"/>
      <c r="AW2922" s="885"/>
      <c r="AX2922" s="885"/>
      <c r="AY2922" s="885"/>
      <c r="AZ2922" s="177"/>
    </row>
    <row r="2923" spans="1:60" ht="15" customHeight="1">
      <c r="B2923" s="1310">
        <v>2917</v>
      </c>
      <c r="C2923" s="784" t="s">
        <v>2833</v>
      </c>
      <c r="D2923" s="791" t="s">
        <v>230</v>
      </c>
      <c r="E2923" s="538" t="s">
        <v>222</v>
      </c>
      <c r="F2923" s="469" t="s">
        <v>2834</v>
      </c>
      <c r="G2923" s="509" t="s">
        <v>139</v>
      </c>
      <c r="H2923" s="1441" t="s">
        <v>2835</v>
      </c>
      <c r="I2923" s="597">
        <v>33887</v>
      </c>
      <c r="J2923" s="1314">
        <f t="shared" ca="1" si="257"/>
        <v>29</v>
      </c>
      <c r="K2923" s="138" t="s">
        <v>493</v>
      </c>
      <c r="L2923" s="732">
        <v>921017200016</v>
      </c>
      <c r="M2923" s="134">
        <v>45575</v>
      </c>
      <c r="N2923" s="555">
        <v>43687</v>
      </c>
      <c r="O2923" s="1330" t="s">
        <v>24</v>
      </c>
      <c r="P2923" s="472" t="s">
        <v>24</v>
      </c>
      <c r="Q2923" s="198" t="str">
        <f t="shared" si="258"/>
        <v>-</v>
      </c>
      <c r="R2923" s="181" t="str">
        <f t="shared" ca="1" si="259"/>
        <v>TIDAK MCU</v>
      </c>
      <c r="S2923" s="1319" t="s">
        <v>3063</v>
      </c>
      <c r="T2923" s="1330">
        <v>44479</v>
      </c>
      <c r="U2923" s="1329">
        <v>44479</v>
      </c>
      <c r="V2923" s="1330" t="s">
        <v>24</v>
      </c>
      <c r="W2923" s="1311" t="s">
        <v>24</v>
      </c>
      <c r="X2923" s="348"/>
      <c r="Y2923" s="201"/>
      <c r="Z2923" s="202"/>
      <c r="AA2923" s="473" t="s">
        <v>3077</v>
      </c>
      <c r="AB2923" s="494" t="s">
        <v>3078</v>
      </c>
      <c r="AC2923" s="362"/>
      <c r="AD2923" s="362"/>
      <c r="AE2923" s="362"/>
      <c r="AF2923" s="362"/>
      <c r="AG2923" s="372"/>
      <c r="AH2923" s="1244"/>
      <c r="AI2923" s="244" t="str">
        <f t="shared" si="261"/>
        <v>HINO 285 JD/TISCANIA P410 MATIC</v>
      </c>
      <c r="AJ2923" s="1315">
        <f t="shared" si="260"/>
        <v>43687</v>
      </c>
      <c r="AK2923" s="379">
        <v>44106</v>
      </c>
      <c r="AL2923" s="1380">
        <v>43762</v>
      </c>
      <c r="AM2923" s="230"/>
      <c r="AN2923" s="232"/>
      <c r="AO2923" s="232"/>
      <c r="AP2923" s="230"/>
      <c r="AQ2923" s="1231" t="s">
        <v>3094</v>
      </c>
      <c r="AR2923" s="230"/>
      <c r="AS2923" s="230"/>
      <c r="AT2923" s="230"/>
      <c r="AU2923" s="230"/>
      <c r="AV2923" s="885"/>
      <c r="AW2923" s="885"/>
      <c r="AX2923" s="885"/>
      <c r="AY2923" s="885"/>
      <c r="AZ2923" s="458"/>
      <c r="BA2923" s="2186"/>
      <c r="BB2923" s="2186"/>
      <c r="BC2923" s="2186"/>
      <c r="BD2923" s="2186"/>
      <c r="BE2923" s="2186"/>
      <c r="BF2923" s="2186"/>
      <c r="BG2923" s="2186"/>
      <c r="BH2923" s="2186"/>
    </row>
    <row r="2924" spans="1:60" ht="15" customHeight="1">
      <c r="B2924" s="1310">
        <v>2918</v>
      </c>
      <c r="C2924" s="784" t="s">
        <v>11425</v>
      </c>
      <c r="D2924" s="797" t="s">
        <v>11426</v>
      </c>
      <c r="E2924" s="538" t="s">
        <v>601</v>
      </c>
      <c r="F2924" s="1593" t="s">
        <v>11427</v>
      </c>
      <c r="G2924" s="509" t="s">
        <v>102</v>
      </c>
      <c r="H2924" s="790" t="s">
        <v>11428</v>
      </c>
      <c r="I2924" s="1759">
        <v>33286</v>
      </c>
      <c r="J2924" s="1314">
        <f t="shared" ca="1" si="257"/>
        <v>31</v>
      </c>
      <c r="K2924" s="176" t="s">
        <v>24</v>
      </c>
      <c r="L2924" s="170" t="s">
        <v>24</v>
      </c>
      <c r="M2924" s="173" t="s">
        <v>24</v>
      </c>
      <c r="N2924" s="555">
        <v>42814</v>
      </c>
      <c r="O2924" s="1330" t="s">
        <v>24</v>
      </c>
      <c r="P2924" s="1314" t="s">
        <v>24</v>
      </c>
      <c r="Q2924" s="198" t="str">
        <f t="shared" si="258"/>
        <v>-</v>
      </c>
      <c r="R2924" s="181" t="str">
        <f t="shared" ca="1" si="259"/>
        <v>TIDAK MCU</v>
      </c>
      <c r="S2924" s="1319" t="s">
        <v>24</v>
      </c>
      <c r="T2924" s="1330">
        <v>44609</v>
      </c>
      <c r="U2924" s="1329" t="s">
        <v>99</v>
      </c>
      <c r="V2924" s="904" t="s">
        <v>24</v>
      </c>
      <c r="W2924" s="136" t="s">
        <v>24</v>
      </c>
      <c r="X2924" s="200"/>
      <c r="Y2924" s="201"/>
      <c r="Z2924" s="202"/>
      <c r="AA2924" s="1310"/>
      <c r="AB2924" s="362"/>
      <c r="AC2924" s="362"/>
      <c r="AD2924" s="362"/>
      <c r="AE2924" s="362"/>
      <c r="AF2924" s="362"/>
      <c r="AG2924" s="372"/>
      <c r="AH2924" s="1244"/>
      <c r="AI2924" s="244" t="str">
        <f t="shared" si="261"/>
        <v/>
      </c>
      <c r="AJ2924" s="1315">
        <f t="shared" si="260"/>
        <v>42814</v>
      </c>
      <c r="AK2924" s="217" t="s">
        <v>24</v>
      </c>
      <c r="AL2924" s="614" t="s">
        <v>24</v>
      </c>
      <c r="AM2924" s="230"/>
      <c r="AN2924" s="232"/>
      <c r="AO2924" s="232"/>
      <c r="AP2924" s="230"/>
      <c r="AQ2924" s="180"/>
      <c r="AR2924" s="230"/>
      <c r="AS2924" s="230"/>
      <c r="AT2924" s="230"/>
      <c r="AU2924" s="230"/>
      <c r="AV2924" s="885"/>
      <c r="AW2924" s="885"/>
      <c r="AX2924" s="885"/>
      <c r="AY2924" s="885"/>
      <c r="AZ2924" s="177"/>
    </row>
    <row r="2925" spans="1:60" ht="15" customHeight="1">
      <c r="B2925" s="1310">
        <v>2919</v>
      </c>
      <c r="C2925" s="784" t="s">
        <v>2839</v>
      </c>
      <c r="D2925" s="906" t="s">
        <v>226</v>
      </c>
      <c r="E2925" s="538" t="s">
        <v>222</v>
      </c>
      <c r="F2925" s="469" t="s">
        <v>2840</v>
      </c>
      <c r="G2925" s="509" t="s">
        <v>139</v>
      </c>
      <c r="H2925" s="1441" t="s">
        <v>2841</v>
      </c>
      <c r="I2925" s="597">
        <v>36426</v>
      </c>
      <c r="J2925" s="1314">
        <f t="shared" ca="1" si="257"/>
        <v>22</v>
      </c>
      <c r="K2925" s="176" t="s">
        <v>24</v>
      </c>
      <c r="L2925" s="170" t="s">
        <v>24</v>
      </c>
      <c r="M2925" s="173" t="s">
        <v>24</v>
      </c>
      <c r="N2925" s="555">
        <v>43712</v>
      </c>
      <c r="O2925" s="1330" t="s">
        <v>24</v>
      </c>
      <c r="P2925" s="472" t="s">
        <v>24</v>
      </c>
      <c r="Q2925" s="198" t="str">
        <f t="shared" si="258"/>
        <v>-</v>
      </c>
      <c r="R2925" s="181" t="str">
        <f t="shared" ca="1" si="259"/>
        <v>TIDAK MCU</v>
      </c>
      <c r="S2925" s="1319" t="s">
        <v>24</v>
      </c>
      <c r="T2925" s="1330">
        <v>44462</v>
      </c>
      <c r="U2925" s="1329" t="s">
        <v>99</v>
      </c>
      <c r="V2925" s="1330" t="s">
        <v>24</v>
      </c>
      <c r="W2925" s="1311" t="s">
        <v>24</v>
      </c>
      <c r="X2925" s="348"/>
      <c r="Y2925" s="201"/>
      <c r="Z2925" s="202"/>
      <c r="AA2925" s="1310"/>
      <c r="AB2925" s="362"/>
      <c r="AC2925" s="362"/>
      <c r="AD2925" s="362"/>
      <c r="AE2925" s="362"/>
      <c r="AF2925" s="362"/>
      <c r="AG2925" s="372"/>
      <c r="AH2925" s="1244"/>
      <c r="AI2925" s="244" t="str">
        <f t="shared" si="261"/>
        <v/>
      </c>
      <c r="AJ2925" s="1315">
        <f t="shared" si="260"/>
        <v>43712</v>
      </c>
      <c r="AK2925" s="345" t="s">
        <v>24</v>
      </c>
      <c r="AL2925" s="1192" t="s">
        <v>24</v>
      </c>
      <c r="AM2925" s="230"/>
      <c r="AN2925" s="232"/>
      <c r="AO2925" s="232"/>
      <c r="AP2925" s="230"/>
      <c r="AQ2925" s="1231" t="s">
        <v>3094</v>
      </c>
      <c r="AR2925" s="230"/>
      <c r="AS2925" s="230"/>
      <c r="AT2925" s="230"/>
      <c r="AU2925" s="230"/>
      <c r="AV2925" s="885"/>
      <c r="AW2925" s="885"/>
      <c r="AX2925" s="885"/>
      <c r="AY2925" s="885"/>
      <c r="AZ2925" s="177"/>
    </row>
    <row r="2926" spans="1:60" ht="15" customHeight="1">
      <c r="B2926" s="1310">
        <v>2920</v>
      </c>
      <c r="C2926" s="549" t="s">
        <v>2842</v>
      </c>
      <c r="D2926" s="906" t="s">
        <v>226</v>
      </c>
      <c r="E2926" s="538" t="s">
        <v>222</v>
      </c>
      <c r="F2926" s="356" t="s">
        <v>2843</v>
      </c>
      <c r="G2926" s="509" t="s">
        <v>139</v>
      </c>
      <c r="H2926" s="1441" t="s">
        <v>2844</v>
      </c>
      <c r="I2926" s="597">
        <v>36068</v>
      </c>
      <c r="J2926" s="1314">
        <f t="shared" ca="1" si="257"/>
        <v>23</v>
      </c>
      <c r="K2926" s="176" t="s">
        <v>24</v>
      </c>
      <c r="L2926" s="170" t="s">
        <v>24</v>
      </c>
      <c r="M2926" s="173" t="s">
        <v>24</v>
      </c>
      <c r="N2926" s="555">
        <v>43717</v>
      </c>
      <c r="O2926" s="1330" t="s">
        <v>24</v>
      </c>
      <c r="P2926" s="472" t="s">
        <v>24</v>
      </c>
      <c r="Q2926" s="198" t="str">
        <f t="shared" si="258"/>
        <v>-</v>
      </c>
      <c r="R2926" s="181" t="str">
        <f t="shared" ca="1" si="259"/>
        <v>TIDAK MCU</v>
      </c>
      <c r="S2926" s="1319" t="s">
        <v>24</v>
      </c>
      <c r="T2926" s="1330">
        <v>44469</v>
      </c>
      <c r="U2926" s="1329" t="s">
        <v>24</v>
      </c>
      <c r="V2926" s="904" t="s">
        <v>24</v>
      </c>
      <c r="W2926" s="136" t="s">
        <v>24</v>
      </c>
      <c r="X2926" s="348"/>
      <c r="Y2926" s="201"/>
      <c r="Z2926" s="202"/>
      <c r="AA2926" s="473" t="s">
        <v>3077</v>
      </c>
      <c r="AB2926" s="494" t="s">
        <v>3078</v>
      </c>
      <c r="AC2926" s="362"/>
      <c r="AD2926" s="362"/>
      <c r="AE2926" s="362"/>
      <c r="AF2926" s="362"/>
      <c r="AG2926" s="372"/>
      <c r="AH2926" s="1244"/>
      <c r="AI2926" s="244" t="str">
        <f t="shared" si="261"/>
        <v>HINO 285 JD/TISCANIA P410 MATIC</v>
      </c>
      <c r="AJ2926" s="1315">
        <f t="shared" si="260"/>
        <v>43717</v>
      </c>
      <c r="AK2926" s="345" t="s">
        <v>24</v>
      </c>
      <c r="AL2926" s="1192" t="s">
        <v>24</v>
      </c>
      <c r="AM2926" s="230"/>
      <c r="AN2926" s="232"/>
      <c r="AO2926" s="232"/>
      <c r="AP2926" s="230"/>
      <c r="AQ2926" s="1231" t="s">
        <v>3094</v>
      </c>
      <c r="AR2926" s="230"/>
      <c r="AS2926" s="230"/>
      <c r="AT2926" s="230"/>
      <c r="AU2926" s="230"/>
      <c r="AV2926" s="885"/>
      <c r="AW2926" s="885"/>
      <c r="AX2926" s="885"/>
      <c r="AY2926" s="885"/>
      <c r="AZ2926" s="177"/>
    </row>
    <row r="2927" spans="1:60" ht="15" customHeight="1">
      <c r="B2927" s="1310">
        <v>2921</v>
      </c>
      <c r="C2927" s="787" t="s">
        <v>2845</v>
      </c>
      <c r="D2927" s="791" t="s">
        <v>230</v>
      </c>
      <c r="E2927" s="538" t="s">
        <v>222</v>
      </c>
      <c r="F2927" s="469" t="s">
        <v>2846</v>
      </c>
      <c r="G2927" s="509" t="s">
        <v>139</v>
      </c>
      <c r="H2927" s="1441" t="s">
        <v>2847</v>
      </c>
      <c r="I2927" s="597">
        <v>34676</v>
      </c>
      <c r="J2927" s="1314">
        <f t="shared" ca="1" si="257"/>
        <v>27</v>
      </c>
      <c r="K2927" s="138" t="s">
        <v>493</v>
      </c>
      <c r="L2927" s="180" t="s">
        <v>2978</v>
      </c>
      <c r="M2927" s="134">
        <v>45268</v>
      </c>
      <c r="N2927" s="555">
        <v>43717</v>
      </c>
      <c r="O2927" s="1330" t="s">
        <v>24</v>
      </c>
      <c r="P2927" s="472" t="s">
        <v>24</v>
      </c>
      <c r="Q2927" s="198" t="str">
        <f t="shared" si="258"/>
        <v>-</v>
      </c>
      <c r="R2927" s="181" t="str">
        <f t="shared" ca="1" si="259"/>
        <v>TIDAK MCU</v>
      </c>
      <c r="S2927" s="1319" t="s">
        <v>3064</v>
      </c>
      <c r="T2927" s="1330">
        <v>44538</v>
      </c>
      <c r="U2927" s="1329">
        <v>44538</v>
      </c>
      <c r="V2927" s="1330" t="s">
        <v>24</v>
      </c>
      <c r="W2927" s="136" t="s">
        <v>24</v>
      </c>
      <c r="X2927" s="348"/>
      <c r="Y2927" s="201"/>
      <c r="Z2927" s="202"/>
      <c r="AA2927" s="494" t="s">
        <v>3077</v>
      </c>
      <c r="AB2927" s="494" t="s">
        <v>3078</v>
      </c>
      <c r="AC2927" s="362"/>
      <c r="AD2927" s="362"/>
      <c r="AE2927" s="362"/>
      <c r="AF2927" s="362"/>
      <c r="AG2927" s="372"/>
      <c r="AH2927" s="1244"/>
      <c r="AI2927" s="244" t="str">
        <f t="shared" si="261"/>
        <v>HINO 285 JD/TISCANIA P410 MATIC</v>
      </c>
      <c r="AJ2927" s="1315">
        <f t="shared" si="260"/>
        <v>43717</v>
      </c>
      <c r="AK2927" s="592">
        <v>43761</v>
      </c>
      <c r="AL2927" s="679">
        <v>43762</v>
      </c>
      <c r="AM2927" s="230"/>
      <c r="AN2927" s="232"/>
      <c r="AO2927" s="232"/>
      <c r="AP2927" s="230"/>
      <c r="AQ2927" s="1231" t="s">
        <v>3094</v>
      </c>
      <c r="AR2927" s="230"/>
      <c r="AS2927" s="230"/>
      <c r="AT2927" s="230"/>
      <c r="AU2927" s="230"/>
      <c r="AV2927" s="885"/>
      <c r="AW2927" s="885"/>
      <c r="AX2927" s="885"/>
      <c r="AY2927" s="885"/>
      <c r="AZ2927" s="885"/>
    </row>
    <row r="2928" spans="1:60" ht="15" customHeight="1">
      <c r="B2928" s="1310">
        <v>2922</v>
      </c>
      <c r="C2928" s="787" t="s">
        <v>2848</v>
      </c>
      <c r="D2928" s="356" t="s">
        <v>303</v>
      </c>
      <c r="E2928" s="538" t="s">
        <v>222</v>
      </c>
      <c r="F2928" s="356" t="s">
        <v>2849</v>
      </c>
      <c r="G2928" s="509" t="s">
        <v>139</v>
      </c>
      <c r="H2928" s="1441" t="s">
        <v>2850</v>
      </c>
      <c r="I2928" s="597">
        <v>34311</v>
      </c>
      <c r="J2928" s="1314">
        <f t="shared" ca="1" si="257"/>
        <v>28</v>
      </c>
      <c r="K2928" s="176" t="s">
        <v>24</v>
      </c>
      <c r="L2928" s="170" t="s">
        <v>24</v>
      </c>
      <c r="M2928" s="173" t="s">
        <v>24</v>
      </c>
      <c r="N2928" s="555">
        <v>43720</v>
      </c>
      <c r="O2928" s="1330" t="s">
        <v>24</v>
      </c>
      <c r="P2928" s="472" t="s">
        <v>24</v>
      </c>
      <c r="Q2928" s="198" t="str">
        <f t="shared" si="258"/>
        <v>-</v>
      </c>
      <c r="R2928" s="181" t="str">
        <f t="shared" ca="1" si="259"/>
        <v>TIDAK MCU</v>
      </c>
      <c r="S2928" s="1319" t="s">
        <v>24</v>
      </c>
      <c r="T2928" s="1330">
        <v>44173</v>
      </c>
      <c r="U2928" s="1329" t="s">
        <v>1497</v>
      </c>
      <c r="V2928" s="904" t="s">
        <v>24</v>
      </c>
      <c r="W2928" s="136" t="s">
        <v>24</v>
      </c>
      <c r="X2928" s="348"/>
      <c r="Y2928" s="201"/>
      <c r="Z2928" s="202"/>
      <c r="AA2928" s="473" t="s">
        <v>3077</v>
      </c>
      <c r="AB2928" s="494" t="s">
        <v>3078</v>
      </c>
      <c r="AC2928" s="362"/>
      <c r="AD2928" s="362"/>
      <c r="AE2928" s="362"/>
      <c r="AF2928" s="362"/>
      <c r="AG2928" s="372"/>
      <c r="AH2928" s="1244"/>
      <c r="AI2928" s="244" t="str">
        <f t="shared" si="261"/>
        <v>HINO 285 JD/TISCANIA P410 MATIC</v>
      </c>
      <c r="AJ2928" s="1315">
        <f t="shared" si="260"/>
        <v>43720</v>
      </c>
      <c r="AK2928" s="379">
        <v>43727</v>
      </c>
      <c r="AL2928" s="1380">
        <v>43725</v>
      </c>
      <c r="AM2928" s="230"/>
      <c r="AN2928" s="232"/>
      <c r="AO2928" s="232"/>
      <c r="AP2928" s="230"/>
      <c r="AQ2928" s="1231" t="s">
        <v>3094</v>
      </c>
      <c r="AR2928" s="230"/>
      <c r="AS2928" s="230"/>
      <c r="AT2928" s="230"/>
      <c r="AU2928" s="230"/>
      <c r="AV2928" s="885"/>
      <c r="AW2928" s="885"/>
      <c r="AX2928" s="885"/>
      <c r="AY2928" s="885"/>
      <c r="AZ2928" s="177"/>
    </row>
    <row r="2929" spans="2:60" ht="15" customHeight="1">
      <c r="B2929" s="1310">
        <v>2923</v>
      </c>
      <c r="C2929" s="786" t="s">
        <v>1518</v>
      </c>
      <c r="D2929" s="538" t="s">
        <v>230</v>
      </c>
      <c r="E2929" s="538" t="s">
        <v>222</v>
      </c>
      <c r="F2929" s="539" t="s">
        <v>24</v>
      </c>
      <c r="G2929" s="509" t="s">
        <v>139</v>
      </c>
      <c r="H2929" s="1445" t="s">
        <v>2902</v>
      </c>
      <c r="I2929" s="1363">
        <v>31097</v>
      </c>
      <c r="J2929" s="1314">
        <f t="shared" ca="1" si="257"/>
        <v>37</v>
      </c>
      <c r="K2929" s="178" t="s">
        <v>493</v>
      </c>
      <c r="L2929" s="613">
        <v>850217171006</v>
      </c>
      <c r="M2929" s="181">
        <v>44611</v>
      </c>
      <c r="N2929" s="555">
        <v>43789</v>
      </c>
      <c r="O2929" s="1330" t="s">
        <v>24</v>
      </c>
      <c r="P2929" s="472" t="s">
        <v>24</v>
      </c>
      <c r="Q2929" s="198" t="str">
        <f t="shared" si="258"/>
        <v>-</v>
      </c>
      <c r="R2929" s="181" t="str">
        <f t="shared" ca="1" si="259"/>
        <v>TIDAK MCU</v>
      </c>
      <c r="S2929" s="1319" t="s">
        <v>3074</v>
      </c>
      <c r="T2929" s="1330">
        <v>44611</v>
      </c>
      <c r="U2929" s="1330">
        <v>44611</v>
      </c>
      <c r="V2929" s="904" t="s">
        <v>24</v>
      </c>
      <c r="W2929" s="136" t="s">
        <v>24</v>
      </c>
      <c r="X2929" s="348"/>
      <c r="Y2929" s="201"/>
      <c r="Z2929" s="202"/>
      <c r="AA2929" s="473" t="s">
        <v>3077</v>
      </c>
      <c r="AB2929" s="494" t="s">
        <v>3078</v>
      </c>
      <c r="AC2929" s="362"/>
      <c r="AD2929" s="362"/>
      <c r="AE2929" s="362"/>
      <c r="AF2929" s="362"/>
      <c r="AG2929" s="372"/>
      <c r="AH2929" s="1244"/>
      <c r="AI2929" s="244" t="str">
        <f t="shared" si="261"/>
        <v>HINO 285 JD/TISCANIA P410 MATIC</v>
      </c>
      <c r="AJ2929" s="1315">
        <f t="shared" si="260"/>
        <v>43789</v>
      </c>
      <c r="AK2929" s="379">
        <v>43787</v>
      </c>
      <c r="AL2929" s="1380">
        <v>43788</v>
      </c>
      <c r="AM2929" s="230"/>
      <c r="AN2929" s="232"/>
      <c r="AO2929" s="232"/>
      <c r="AP2929" s="592">
        <v>44049</v>
      </c>
      <c r="AQ2929" s="1231" t="s">
        <v>3094</v>
      </c>
      <c r="AR2929" s="230"/>
      <c r="AS2929" s="230"/>
      <c r="AT2929" s="230"/>
      <c r="AU2929" s="230"/>
      <c r="AV2929" s="885"/>
      <c r="AW2929" s="885"/>
      <c r="AX2929" s="885"/>
      <c r="AY2929" s="885"/>
      <c r="AZ2929" s="177"/>
    </row>
    <row r="2930" spans="2:60" ht="15" customHeight="1">
      <c r="B2930" s="1310">
        <v>1948</v>
      </c>
      <c r="C2930" s="549" t="s">
        <v>9716</v>
      </c>
      <c r="D2930" s="469" t="s">
        <v>9229</v>
      </c>
      <c r="E2930" s="538" t="s">
        <v>4241</v>
      </c>
      <c r="F2930" s="539" t="s">
        <v>9717</v>
      </c>
      <c r="G2930" s="509" t="s">
        <v>102</v>
      </c>
      <c r="H2930" s="540" t="s">
        <v>24</v>
      </c>
      <c r="I2930" s="1715">
        <v>35102</v>
      </c>
      <c r="J2930" s="1314">
        <f t="shared" ca="1" si="257"/>
        <v>26</v>
      </c>
      <c r="K2930" s="176" t="s">
        <v>24</v>
      </c>
      <c r="L2930" s="170" t="s">
        <v>24</v>
      </c>
      <c r="M2930" s="173" t="s">
        <v>24</v>
      </c>
      <c r="N2930" s="555">
        <v>42789</v>
      </c>
      <c r="O2930" s="1311" t="s">
        <v>24</v>
      </c>
      <c r="P2930" s="1311" t="s">
        <v>24</v>
      </c>
      <c r="Q2930" s="198" t="str">
        <f t="shared" si="258"/>
        <v>-</v>
      </c>
      <c r="R2930" s="181" t="str">
        <f t="shared" ca="1" si="259"/>
        <v>TIDAK MCU</v>
      </c>
      <c r="S2930" s="451" t="s">
        <v>9948</v>
      </c>
      <c r="T2930" s="1330">
        <v>44599</v>
      </c>
      <c r="U2930" s="1329">
        <v>44234</v>
      </c>
      <c r="V2930" s="1330" t="s">
        <v>24</v>
      </c>
      <c r="W2930" s="136" t="s">
        <v>24</v>
      </c>
      <c r="X2930" s="200"/>
      <c r="Y2930" s="201"/>
      <c r="Z2930" s="202"/>
      <c r="AA2930" s="2282" t="s">
        <v>927</v>
      </c>
      <c r="AB2930" s="371" t="s">
        <v>24</v>
      </c>
      <c r="AC2930" s="371" t="s">
        <v>24</v>
      </c>
      <c r="AD2930" s="495" t="s">
        <v>24</v>
      </c>
      <c r="AE2930" s="371" t="s">
        <v>24</v>
      </c>
      <c r="AF2930" s="371" t="s">
        <v>24</v>
      </c>
      <c r="AG2930" s="377" t="s">
        <v>24</v>
      </c>
      <c r="AH2930" s="902"/>
      <c r="AI2930" s="244" t="str">
        <f t="shared" si="261"/>
        <v>SC P360 - SC P410 A/M------</v>
      </c>
      <c r="AJ2930" s="1315">
        <f t="shared" si="260"/>
        <v>42789</v>
      </c>
      <c r="AK2930" s="346" t="s">
        <v>24</v>
      </c>
      <c r="AL2930" s="2283">
        <v>43452</v>
      </c>
      <c r="AM2930" s="230"/>
      <c r="AN2930" s="232"/>
      <c r="AO2930" s="232"/>
      <c r="AP2930" s="230"/>
      <c r="AQ2930" s="1231" t="s">
        <v>3094</v>
      </c>
      <c r="AR2930" s="230"/>
      <c r="AS2930" s="230"/>
      <c r="AT2930" s="230"/>
      <c r="AU2930" s="230"/>
      <c r="AV2930" s="885"/>
      <c r="AW2930" s="885"/>
      <c r="AX2930" s="885"/>
      <c r="AY2930" s="885"/>
      <c r="AZ2930" s="885"/>
    </row>
    <row r="2931" spans="2:60" ht="15" customHeight="1">
      <c r="B2931" s="1310">
        <v>2925</v>
      </c>
      <c r="C2931" s="549" t="s">
        <v>2858</v>
      </c>
      <c r="D2931" s="791" t="s">
        <v>230</v>
      </c>
      <c r="E2931" s="538" t="s">
        <v>222</v>
      </c>
      <c r="F2931" s="356" t="s">
        <v>2859</v>
      </c>
      <c r="G2931" s="509" t="s">
        <v>139</v>
      </c>
      <c r="H2931" s="1441" t="s">
        <v>2860</v>
      </c>
      <c r="I2931" s="597">
        <v>33712</v>
      </c>
      <c r="J2931" s="1314">
        <f t="shared" ca="1" si="257"/>
        <v>30</v>
      </c>
      <c r="K2931" s="138" t="s">
        <v>493</v>
      </c>
      <c r="L2931" s="180" t="s">
        <v>2979</v>
      </c>
      <c r="M2931" s="134">
        <v>45400</v>
      </c>
      <c r="N2931" s="555">
        <v>43731</v>
      </c>
      <c r="O2931" s="1330" t="s">
        <v>24</v>
      </c>
      <c r="P2931" s="472" t="s">
        <v>24</v>
      </c>
      <c r="Q2931" s="198" t="str">
        <f t="shared" si="258"/>
        <v>-</v>
      </c>
      <c r="R2931" s="181" t="str">
        <f t="shared" ca="1" si="259"/>
        <v>TIDAK MCU</v>
      </c>
      <c r="S2931" s="1319" t="s">
        <v>3065</v>
      </c>
      <c r="T2931" s="1330">
        <v>44304</v>
      </c>
      <c r="U2931" s="1330">
        <v>44304</v>
      </c>
      <c r="V2931" s="1330" t="s">
        <v>24</v>
      </c>
      <c r="W2931" s="1311" t="s">
        <v>24</v>
      </c>
      <c r="X2931" s="348"/>
      <c r="Y2931" s="201"/>
      <c r="Z2931" s="202"/>
      <c r="AA2931" s="494" t="s">
        <v>3077</v>
      </c>
      <c r="AB2931" s="362" t="s">
        <v>24</v>
      </c>
      <c r="AC2931" s="1310"/>
      <c r="AD2931" s="362"/>
      <c r="AE2931" s="362"/>
      <c r="AF2931" s="362"/>
      <c r="AG2931" s="372"/>
      <c r="AH2931" s="1244"/>
      <c r="AI2931" s="244" t="str">
        <f t="shared" si="261"/>
        <v>HINO 285 JD/TI-</v>
      </c>
      <c r="AJ2931" s="1315">
        <f t="shared" si="260"/>
        <v>43731</v>
      </c>
      <c r="AK2931" s="379">
        <v>43299</v>
      </c>
      <c r="AL2931" s="1380">
        <v>43283</v>
      </c>
      <c r="AM2931" s="230"/>
      <c r="AN2931" s="232"/>
      <c r="AO2931" s="232"/>
      <c r="AP2931" s="230"/>
      <c r="AQ2931" s="1231" t="s">
        <v>3094</v>
      </c>
      <c r="AR2931" s="230"/>
      <c r="AS2931" s="230"/>
      <c r="AT2931" s="230"/>
      <c r="AU2931" s="230"/>
      <c r="AV2931" s="885"/>
      <c r="AW2931" s="885"/>
      <c r="AX2931" s="885"/>
      <c r="AY2931" s="885"/>
      <c r="AZ2931" s="177"/>
    </row>
    <row r="2932" spans="2:60" ht="15" customHeight="1">
      <c r="B2932" s="1310">
        <v>2926</v>
      </c>
      <c r="C2932" s="784" t="s">
        <v>2861</v>
      </c>
      <c r="D2932" s="797" t="s">
        <v>272</v>
      </c>
      <c r="E2932" s="538" t="s">
        <v>222</v>
      </c>
      <c r="F2932" s="469" t="s">
        <v>2862</v>
      </c>
      <c r="G2932" s="509" t="s">
        <v>139</v>
      </c>
      <c r="H2932" s="1441" t="s">
        <v>2863</v>
      </c>
      <c r="I2932" s="597">
        <v>34282</v>
      </c>
      <c r="J2932" s="1314">
        <f t="shared" ca="1" si="257"/>
        <v>28</v>
      </c>
      <c r="K2932" s="176" t="s">
        <v>24</v>
      </c>
      <c r="L2932" s="170" t="s">
        <v>24</v>
      </c>
      <c r="M2932" s="173" t="s">
        <v>24</v>
      </c>
      <c r="N2932" s="555">
        <v>43742</v>
      </c>
      <c r="O2932" s="1330" t="s">
        <v>24</v>
      </c>
      <c r="P2932" s="472" t="s">
        <v>24</v>
      </c>
      <c r="Q2932" s="198" t="str">
        <f t="shared" si="258"/>
        <v>-</v>
      </c>
      <c r="R2932" s="181" t="str">
        <f t="shared" ca="1" si="259"/>
        <v>TIDAK MCU</v>
      </c>
      <c r="S2932" s="1319" t="s">
        <v>24</v>
      </c>
      <c r="T2932" s="1330">
        <v>44509</v>
      </c>
      <c r="U2932" s="1329" t="s">
        <v>99</v>
      </c>
      <c r="V2932" s="1330" t="s">
        <v>24</v>
      </c>
      <c r="W2932" s="136" t="s">
        <v>24</v>
      </c>
      <c r="X2932" s="348"/>
      <c r="Y2932" s="201"/>
      <c r="Z2932" s="202"/>
      <c r="AA2932" s="473" t="s">
        <v>100</v>
      </c>
      <c r="AB2932" s="362" t="s">
        <v>24</v>
      </c>
      <c r="AC2932" s="360"/>
      <c r="AD2932" s="362"/>
      <c r="AE2932" s="362"/>
      <c r="AF2932" s="362"/>
      <c r="AG2932" s="372"/>
      <c r="AH2932" s="1244"/>
      <c r="AI2932" s="244" t="str">
        <f t="shared" si="261"/>
        <v>LIGHT VEHICLE-</v>
      </c>
      <c r="AJ2932" s="1315">
        <f t="shared" si="260"/>
        <v>43742</v>
      </c>
      <c r="AK2932" s="379">
        <v>43696</v>
      </c>
      <c r="AL2932" s="1380">
        <v>43697</v>
      </c>
      <c r="AM2932" s="230"/>
      <c r="AN2932" s="232"/>
      <c r="AO2932" s="232"/>
      <c r="AP2932" s="230"/>
      <c r="AQ2932" s="1231" t="s">
        <v>3094</v>
      </c>
      <c r="AR2932" s="230"/>
      <c r="AS2932" s="230"/>
      <c r="AT2932" s="230"/>
      <c r="AU2932" s="230"/>
      <c r="AV2932" s="885"/>
      <c r="AW2932" s="885"/>
      <c r="AX2932" s="885"/>
      <c r="AY2932" s="885"/>
      <c r="AZ2932" s="458"/>
      <c r="BA2932" s="2186"/>
      <c r="BB2932" s="2186"/>
      <c r="BC2932" s="2186"/>
      <c r="BD2932" s="2186"/>
      <c r="BE2932" s="2186"/>
      <c r="BF2932" s="2186"/>
      <c r="BG2932" s="2186"/>
      <c r="BH2932" s="2186"/>
    </row>
    <row r="2933" spans="2:60" ht="15" customHeight="1">
      <c r="B2933" s="1310">
        <v>2927</v>
      </c>
      <c r="C2933" s="784" t="s">
        <v>2836</v>
      </c>
      <c r="D2933" s="356" t="s">
        <v>2603</v>
      </c>
      <c r="E2933" s="538" t="s">
        <v>222</v>
      </c>
      <c r="F2933" s="356" t="s">
        <v>2837</v>
      </c>
      <c r="G2933" s="509" t="s">
        <v>139</v>
      </c>
      <c r="H2933" s="1441" t="s">
        <v>2838</v>
      </c>
      <c r="I2933" s="597">
        <v>33655</v>
      </c>
      <c r="J2933" s="1314">
        <f t="shared" ca="1" si="257"/>
        <v>30</v>
      </c>
      <c r="K2933" s="176" t="s">
        <v>24</v>
      </c>
      <c r="L2933" s="170" t="s">
        <v>24</v>
      </c>
      <c r="M2933" s="173" t="s">
        <v>24</v>
      </c>
      <c r="N2933" s="555">
        <v>43712</v>
      </c>
      <c r="O2933" s="1330" t="s">
        <v>24</v>
      </c>
      <c r="P2933" s="472" t="s">
        <v>24</v>
      </c>
      <c r="Q2933" s="198" t="str">
        <f t="shared" si="258"/>
        <v>-</v>
      </c>
      <c r="R2933" s="181" t="str">
        <f t="shared" ca="1" si="259"/>
        <v>TIDAK MCU</v>
      </c>
      <c r="S2933" s="1319" t="s">
        <v>24</v>
      </c>
      <c r="T2933" s="1330">
        <v>43882</v>
      </c>
      <c r="U2933" s="1329" t="s">
        <v>99</v>
      </c>
      <c r="V2933" s="1330" t="s">
        <v>24</v>
      </c>
      <c r="W2933" s="1311" t="s">
        <v>24</v>
      </c>
      <c r="X2933" s="348"/>
      <c r="Y2933" s="201"/>
      <c r="Z2933" s="202"/>
      <c r="AA2933" s="1310"/>
      <c r="AB2933" s="362" t="s">
        <v>24</v>
      </c>
      <c r="AC2933" s="362"/>
      <c r="AD2933" s="362"/>
      <c r="AE2933" s="362"/>
      <c r="AF2933" s="362"/>
      <c r="AG2933" s="372"/>
      <c r="AH2933" s="1244"/>
      <c r="AI2933" s="244" t="str">
        <f t="shared" si="261"/>
        <v>-</v>
      </c>
      <c r="AJ2933" s="1315">
        <f t="shared" si="260"/>
        <v>43712</v>
      </c>
      <c r="AK2933" s="345" t="s">
        <v>24</v>
      </c>
      <c r="AL2933" s="1192" t="s">
        <v>24</v>
      </c>
      <c r="AM2933" s="230"/>
      <c r="AN2933" s="232"/>
      <c r="AO2933" s="232"/>
      <c r="AP2933" s="230"/>
      <c r="AQ2933" s="1231" t="s">
        <v>3094</v>
      </c>
      <c r="AR2933" s="230"/>
      <c r="AS2933" s="230"/>
      <c r="AT2933" s="230"/>
      <c r="AU2933" s="230"/>
      <c r="AV2933" s="885"/>
      <c r="AW2933" s="885"/>
      <c r="AX2933" s="885"/>
      <c r="AY2933" s="885"/>
      <c r="AZ2933" s="177"/>
    </row>
    <row r="2934" spans="2:60" ht="15" customHeight="1">
      <c r="B2934" s="1310">
        <v>2928</v>
      </c>
      <c r="C2934" s="1501" t="s">
        <v>2866</v>
      </c>
      <c r="D2934" s="906" t="s">
        <v>2867</v>
      </c>
      <c r="E2934" s="796" t="s">
        <v>222</v>
      </c>
      <c r="F2934" s="906" t="s">
        <v>2868</v>
      </c>
      <c r="G2934" s="509" t="s">
        <v>139</v>
      </c>
      <c r="H2934" s="1647" t="s">
        <v>2869</v>
      </c>
      <c r="I2934" s="597">
        <v>28855</v>
      </c>
      <c r="J2934" s="1314">
        <f t="shared" ca="1" si="257"/>
        <v>43</v>
      </c>
      <c r="K2934" s="176" t="s">
        <v>24</v>
      </c>
      <c r="L2934" s="170" t="s">
        <v>24</v>
      </c>
      <c r="M2934" s="173" t="s">
        <v>24</v>
      </c>
      <c r="N2934" s="794">
        <v>43783</v>
      </c>
      <c r="O2934" s="1330" t="s">
        <v>24</v>
      </c>
      <c r="P2934" s="472" t="s">
        <v>24</v>
      </c>
      <c r="Q2934" s="198" t="str">
        <f t="shared" si="258"/>
        <v>-</v>
      </c>
      <c r="R2934" s="181" t="str">
        <f t="shared" ca="1" si="259"/>
        <v>TIDAK MCU</v>
      </c>
      <c r="S2934" s="1319" t="s">
        <v>24</v>
      </c>
      <c r="T2934" s="1330">
        <v>44561</v>
      </c>
      <c r="U2934" s="1329" t="s">
        <v>24</v>
      </c>
      <c r="V2934" s="1330" t="s">
        <v>24</v>
      </c>
      <c r="W2934" s="1311" t="s">
        <v>24</v>
      </c>
      <c r="X2934" s="348"/>
      <c r="Y2934" s="201"/>
      <c r="Z2934" s="202"/>
      <c r="AA2934" s="1310" t="s">
        <v>24</v>
      </c>
      <c r="AB2934" s="362" t="s">
        <v>24</v>
      </c>
      <c r="AC2934" s="362"/>
      <c r="AD2934" s="362"/>
      <c r="AE2934" s="362"/>
      <c r="AF2934" s="362"/>
      <c r="AG2934" s="372"/>
      <c r="AH2934" s="1244"/>
      <c r="AI2934" s="244" t="str">
        <f t="shared" si="261"/>
        <v>--</v>
      </c>
      <c r="AJ2934" s="1315">
        <f t="shared" si="260"/>
        <v>43783</v>
      </c>
      <c r="AK2934" s="217" t="s">
        <v>24</v>
      </c>
      <c r="AL2934" s="614" t="s">
        <v>24</v>
      </c>
      <c r="AM2934" s="230"/>
      <c r="AN2934" s="232"/>
      <c r="AO2934" s="232"/>
      <c r="AP2934" s="230"/>
      <c r="AQ2934" s="1231" t="s">
        <v>3094</v>
      </c>
      <c r="AR2934" s="230"/>
      <c r="AS2934" s="230"/>
      <c r="AT2934" s="230"/>
      <c r="AU2934" s="230"/>
      <c r="AV2934" s="885"/>
      <c r="AW2934" s="885"/>
      <c r="AX2934" s="885"/>
      <c r="AY2934" s="885"/>
      <c r="AZ2934" s="177"/>
    </row>
    <row r="2935" spans="2:60" ht="15" customHeight="1">
      <c r="B2935" s="1310">
        <v>2929</v>
      </c>
      <c r="C2935" s="1501" t="s">
        <v>2870</v>
      </c>
      <c r="D2935" s="791" t="s">
        <v>234</v>
      </c>
      <c r="E2935" s="538" t="s">
        <v>222</v>
      </c>
      <c r="F2935" s="1557" t="s">
        <v>2871</v>
      </c>
      <c r="G2935" s="509" t="s">
        <v>139</v>
      </c>
      <c r="H2935" s="1638" t="s">
        <v>2872</v>
      </c>
      <c r="I2935" s="597">
        <v>32694</v>
      </c>
      <c r="J2935" s="1314">
        <f t="shared" ca="1" si="257"/>
        <v>33</v>
      </c>
      <c r="K2935" s="138" t="s">
        <v>493</v>
      </c>
      <c r="L2935" s="782" t="s">
        <v>2981</v>
      </c>
      <c r="M2935" s="134">
        <v>44786</v>
      </c>
      <c r="N2935" s="555">
        <v>41940</v>
      </c>
      <c r="O2935" s="1330" t="s">
        <v>24</v>
      </c>
      <c r="P2935" s="472" t="s">
        <v>24</v>
      </c>
      <c r="Q2935" s="198" t="str">
        <f t="shared" si="258"/>
        <v>-</v>
      </c>
      <c r="R2935" s="181" t="str">
        <f t="shared" ca="1" si="259"/>
        <v>TIDAK MCU</v>
      </c>
      <c r="S2935" s="1319" t="s">
        <v>3067</v>
      </c>
      <c r="T2935" s="1330">
        <v>44382</v>
      </c>
      <c r="U2935" s="1330">
        <v>44382</v>
      </c>
      <c r="V2935" s="1330" t="s">
        <v>24</v>
      </c>
      <c r="W2935" s="1311" t="s">
        <v>24</v>
      </c>
      <c r="X2935" s="348"/>
      <c r="Y2935" s="201"/>
      <c r="Z2935" s="202"/>
      <c r="AA2935" s="473" t="s">
        <v>100</v>
      </c>
      <c r="AB2935" s="494" t="s">
        <v>3077</v>
      </c>
      <c r="AC2935" s="494" t="s">
        <v>3078</v>
      </c>
      <c r="AD2935" s="362"/>
      <c r="AE2935" s="362"/>
      <c r="AF2935" s="362"/>
      <c r="AG2935" s="372"/>
      <c r="AH2935" s="362"/>
      <c r="AI2935" s="244" t="str">
        <f t="shared" si="261"/>
        <v>LIGHT VEHICLEHINO 285 JD/TISCANIA P410 MATIC</v>
      </c>
      <c r="AJ2935" s="1315">
        <f t="shared" si="260"/>
        <v>41940</v>
      </c>
      <c r="AK2935" s="379">
        <v>43930</v>
      </c>
      <c r="AL2935" s="1380">
        <v>43930</v>
      </c>
      <c r="AM2935" s="230"/>
      <c r="AN2935" s="232"/>
      <c r="AO2935" s="232"/>
      <c r="AP2935" s="230"/>
      <c r="AQ2935" s="1231" t="s">
        <v>3094</v>
      </c>
      <c r="AR2935" s="230" t="s">
        <v>139</v>
      </c>
      <c r="AS2935" s="230" t="s">
        <v>230</v>
      </c>
      <c r="AT2935" s="230" t="s">
        <v>12029</v>
      </c>
      <c r="AU2935" s="230"/>
      <c r="AV2935" s="885"/>
      <c r="AW2935" s="885"/>
      <c r="AX2935" s="885"/>
      <c r="AY2935" s="885"/>
      <c r="AZ2935" s="177"/>
    </row>
    <row r="2936" spans="2:60" ht="15" customHeight="1">
      <c r="B2936" s="1310">
        <v>2930</v>
      </c>
      <c r="C2936" s="1491" t="s">
        <v>2873</v>
      </c>
      <c r="D2936" s="791" t="s">
        <v>230</v>
      </c>
      <c r="E2936" s="538" t="s">
        <v>222</v>
      </c>
      <c r="F2936" s="1557" t="s">
        <v>2874</v>
      </c>
      <c r="G2936" s="509" t="s">
        <v>139</v>
      </c>
      <c r="H2936" s="1638" t="s">
        <v>2875</v>
      </c>
      <c r="I2936" s="597">
        <v>35406</v>
      </c>
      <c r="J2936" s="1314">
        <f t="shared" ca="1" si="257"/>
        <v>25</v>
      </c>
      <c r="K2936" s="138" t="s">
        <v>493</v>
      </c>
      <c r="L2936" s="782"/>
      <c r="M2936" s="134">
        <v>45046</v>
      </c>
      <c r="N2936" s="341" t="s">
        <v>24</v>
      </c>
      <c r="O2936" s="1330" t="s">
        <v>24</v>
      </c>
      <c r="P2936" s="472" t="s">
        <v>24</v>
      </c>
      <c r="Q2936" s="198" t="str">
        <f t="shared" si="258"/>
        <v>-</v>
      </c>
      <c r="R2936" s="181" t="str">
        <f t="shared" ca="1" si="259"/>
        <v>TIDAK MCU</v>
      </c>
      <c r="S2936" s="1319" t="s">
        <v>3068</v>
      </c>
      <c r="T2936" s="1330">
        <v>44537</v>
      </c>
      <c r="U2936" s="1329">
        <v>44537</v>
      </c>
      <c r="V2936" s="1330" t="s">
        <v>24</v>
      </c>
      <c r="W2936" s="1311" t="s">
        <v>24</v>
      </c>
      <c r="X2936" s="348"/>
      <c r="Y2936" s="201"/>
      <c r="Z2936" s="202"/>
      <c r="AA2936" s="473" t="s">
        <v>3077</v>
      </c>
      <c r="AB2936" s="494" t="s">
        <v>3078</v>
      </c>
      <c r="AC2936" s="362"/>
      <c r="AD2936" s="362"/>
      <c r="AE2936" s="362"/>
      <c r="AF2936" s="362"/>
      <c r="AG2936" s="372"/>
      <c r="AH2936" s="1244"/>
      <c r="AI2936" s="244" t="str">
        <f t="shared" si="261"/>
        <v>HINO 285 JD/TISCANIA P410 MATIC</v>
      </c>
      <c r="AJ2936" s="1315" t="str">
        <f t="shared" si="260"/>
        <v>-</v>
      </c>
      <c r="AK2936" s="345" t="s">
        <v>24</v>
      </c>
      <c r="AL2936" s="1192" t="s">
        <v>24</v>
      </c>
      <c r="AM2936" s="230"/>
      <c r="AN2936" s="232"/>
      <c r="AO2936" s="232"/>
      <c r="AP2936" s="230"/>
      <c r="AQ2936" s="1231" t="s">
        <v>3094</v>
      </c>
      <c r="AR2936" s="230"/>
      <c r="AS2936" s="230"/>
      <c r="AT2936" s="230"/>
      <c r="AU2936" s="230"/>
      <c r="AV2936" s="885"/>
      <c r="AW2936" s="885"/>
      <c r="AX2936" s="885"/>
      <c r="AY2936" s="885"/>
      <c r="AZ2936" s="885"/>
    </row>
    <row r="2937" spans="2:60" ht="15" customHeight="1">
      <c r="B2937" s="1310">
        <v>2931</v>
      </c>
      <c r="C2937" s="1491" t="s">
        <v>2876</v>
      </c>
      <c r="D2937" s="906" t="s">
        <v>226</v>
      </c>
      <c r="E2937" s="796" t="s">
        <v>222</v>
      </c>
      <c r="F2937" s="1557" t="s">
        <v>2877</v>
      </c>
      <c r="G2937" s="509" t="s">
        <v>139</v>
      </c>
      <c r="H2937" s="1647" t="s">
        <v>2878</v>
      </c>
      <c r="I2937" s="597">
        <v>29872</v>
      </c>
      <c r="J2937" s="1314">
        <f t="shared" ca="1" si="257"/>
        <v>40</v>
      </c>
      <c r="K2937" s="176" t="s">
        <v>24</v>
      </c>
      <c r="L2937" s="170" t="s">
        <v>24</v>
      </c>
      <c r="M2937" s="173" t="s">
        <v>24</v>
      </c>
      <c r="N2937" s="341" t="s">
        <v>24</v>
      </c>
      <c r="O2937" s="1330" t="s">
        <v>24</v>
      </c>
      <c r="P2937" s="472" t="s">
        <v>24</v>
      </c>
      <c r="Q2937" s="198" t="str">
        <f t="shared" si="258"/>
        <v>-</v>
      </c>
      <c r="R2937" s="181" t="str">
        <f t="shared" ca="1" si="259"/>
        <v>TIDAK MCU</v>
      </c>
      <c r="S2937" s="1319" t="s">
        <v>24</v>
      </c>
      <c r="T2937" s="1330">
        <v>44482</v>
      </c>
      <c r="U2937" s="1329" t="s">
        <v>99</v>
      </c>
      <c r="V2937" s="1330" t="s">
        <v>24</v>
      </c>
      <c r="W2937" s="1311" t="s">
        <v>24</v>
      </c>
      <c r="X2937" s="348"/>
      <c r="Y2937" s="201"/>
      <c r="Z2937" s="952"/>
      <c r="AA2937" s="1305" t="s">
        <v>24</v>
      </c>
      <c r="AB2937" s="1020" t="s">
        <v>24</v>
      </c>
      <c r="AC2937" s="362"/>
      <c r="AD2937" s="362"/>
      <c r="AE2937" s="362"/>
      <c r="AF2937" s="362"/>
      <c r="AG2937" s="372"/>
      <c r="AH2937" s="1244"/>
      <c r="AI2937" s="244" t="str">
        <f t="shared" si="261"/>
        <v>--</v>
      </c>
      <c r="AJ2937" s="1315" t="str">
        <f t="shared" si="260"/>
        <v>-</v>
      </c>
      <c r="AK2937" s="345" t="s">
        <v>24</v>
      </c>
      <c r="AL2937" s="1192" t="s">
        <v>24</v>
      </c>
      <c r="AM2937" s="230"/>
      <c r="AN2937" s="232"/>
      <c r="AO2937" s="232"/>
      <c r="AP2937" s="230"/>
      <c r="AQ2937" s="1231" t="s">
        <v>3094</v>
      </c>
      <c r="AR2937" s="230"/>
      <c r="AS2937" s="230"/>
      <c r="AT2937" s="230"/>
      <c r="AU2937" s="230"/>
      <c r="AV2937" s="885"/>
      <c r="AW2937" s="885"/>
      <c r="AX2937" s="885"/>
      <c r="AY2937" s="885"/>
      <c r="AZ2937" s="177"/>
    </row>
    <row r="2938" spans="2:60" ht="15" customHeight="1">
      <c r="B2938" s="1310">
        <v>2932</v>
      </c>
      <c r="C2938" s="1501" t="s">
        <v>2879</v>
      </c>
      <c r="D2938" s="906" t="s">
        <v>226</v>
      </c>
      <c r="E2938" s="796" t="s">
        <v>222</v>
      </c>
      <c r="F2938" s="1557" t="s">
        <v>2880</v>
      </c>
      <c r="G2938" s="509" t="s">
        <v>139</v>
      </c>
      <c r="H2938" s="1647" t="s">
        <v>2881</v>
      </c>
      <c r="I2938" s="597">
        <v>29702</v>
      </c>
      <c r="J2938" s="1314">
        <f t="shared" ca="1" si="257"/>
        <v>41</v>
      </c>
      <c r="K2938" s="176" t="s">
        <v>24</v>
      </c>
      <c r="L2938" s="170" t="s">
        <v>24</v>
      </c>
      <c r="M2938" s="173" t="s">
        <v>24</v>
      </c>
      <c r="N2938" s="341" t="s">
        <v>24</v>
      </c>
      <c r="O2938" s="1330" t="s">
        <v>24</v>
      </c>
      <c r="P2938" s="472" t="s">
        <v>24</v>
      </c>
      <c r="Q2938" s="198" t="str">
        <f t="shared" si="258"/>
        <v>-</v>
      </c>
      <c r="R2938" s="181" t="str">
        <f t="shared" ca="1" si="259"/>
        <v>TIDAK MCU</v>
      </c>
      <c r="S2938" s="1319" t="s">
        <v>24</v>
      </c>
      <c r="T2938" s="1330">
        <v>44312</v>
      </c>
      <c r="U2938" s="1329" t="s">
        <v>24</v>
      </c>
      <c r="V2938" s="1330" t="s">
        <v>24</v>
      </c>
      <c r="W2938" s="1311" t="s">
        <v>24</v>
      </c>
      <c r="X2938" s="348"/>
      <c r="Y2938" s="201"/>
      <c r="Z2938" s="202"/>
      <c r="AA2938" s="1310" t="s">
        <v>24</v>
      </c>
      <c r="AB2938" s="362" t="s">
        <v>24</v>
      </c>
      <c r="AC2938" s="362"/>
      <c r="AD2938" s="362"/>
      <c r="AE2938" s="362"/>
      <c r="AF2938" s="362"/>
      <c r="AG2938" s="372"/>
      <c r="AH2938" s="1244"/>
      <c r="AI2938" s="244" t="str">
        <f t="shared" si="261"/>
        <v>--</v>
      </c>
      <c r="AJ2938" s="1315" t="str">
        <f t="shared" si="260"/>
        <v>-</v>
      </c>
      <c r="AK2938" s="345" t="s">
        <v>24</v>
      </c>
      <c r="AL2938" s="1192" t="s">
        <v>24</v>
      </c>
      <c r="AM2938" s="230"/>
      <c r="AN2938" s="232"/>
      <c r="AO2938" s="232"/>
      <c r="AP2938" s="230"/>
      <c r="AQ2938" s="1231" t="s">
        <v>3094</v>
      </c>
      <c r="AR2938" s="230"/>
      <c r="AS2938" s="230"/>
      <c r="AT2938" s="230"/>
      <c r="AU2938" s="230"/>
      <c r="AV2938" s="885"/>
      <c r="AW2938" s="885"/>
      <c r="AX2938" s="885"/>
      <c r="AY2938" s="885"/>
      <c r="AZ2938" s="177"/>
    </row>
    <row r="2939" spans="2:60" ht="15" customHeight="1">
      <c r="B2939" s="1310">
        <v>2933</v>
      </c>
      <c r="C2939" s="1491" t="s">
        <v>2882</v>
      </c>
      <c r="D2939" s="1557" t="s">
        <v>234</v>
      </c>
      <c r="E2939" s="538" t="s">
        <v>222</v>
      </c>
      <c r="F2939" s="1557" t="s">
        <v>2883</v>
      </c>
      <c r="G2939" s="509" t="s">
        <v>139</v>
      </c>
      <c r="H2939" s="1647" t="s">
        <v>2884</v>
      </c>
      <c r="I2939" s="597">
        <v>33725</v>
      </c>
      <c r="J2939" s="1314">
        <f t="shared" ca="1" si="257"/>
        <v>30</v>
      </c>
      <c r="K2939" s="138" t="s">
        <v>83</v>
      </c>
      <c r="L2939" s="143">
        <v>8140415143847</v>
      </c>
      <c r="M2939" s="134">
        <v>44677</v>
      </c>
      <c r="N2939" s="341" t="s">
        <v>24</v>
      </c>
      <c r="O2939" s="1330" t="s">
        <v>24</v>
      </c>
      <c r="P2939" s="472" t="s">
        <v>24</v>
      </c>
      <c r="Q2939" s="198" t="str">
        <f t="shared" si="258"/>
        <v>-</v>
      </c>
      <c r="R2939" s="181" t="str">
        <f t="shared" ca="1" si="259"/>
        <v>TIDAK MCU</v>
      </c>
      <c r="S2939" s="1319" t="s">
        <v>3069</v>
      </c>
      <c r="T2939" s="1330">
        <v>43952</v>
      </c>
      <c r="U2939" s="1329" t="s">
        <v>99</v>
      </c>
      <c r="V2939" s="1330" t="s">
        <v>24</v>
      </c>
      <c r="W2939" s="1311" t="s">
        <v>24</v>
      </c>
      <c r="X2939" s="348"/>
      <c r="Y2939" s="201"/>
      <c r="Z2939" s="202"/>
      <c r="AA2939" s="473" t="s">
        <v>100</v>
      </c>
      <c r="AB2939" s="362" t="s">
        <v>24</v>
      </c>
      <c r="AC2939" s="362"/>
      <c r="AD2939" s="362"/>
      <c r="AE2939" s="362"/>
      <c r="AF2939" s="372"/>
      <c r="AG2939" s="372"/>
      <c r="AH2939" s="1244"/>
      <c r="AI2939" s="244" t="str">
        <f t="shared" si="261"/>
        <v>LIGHT VEHICLE-</v>
      </c>
      <c r="AJ2939" s="1315" t="str">
        <f t="shared" si="260"/>
        <v>-</v>
      </c>
      <c r="AK2939" s="345" t="s">
        <v>24</v>
      </c>
      <c r="AL2939" s="1192" t="s">
        <v>24</v>
      </c>
      <c r="AM2939" s="230"/>
      <c r="AN2939" s="232"/>
      <c r="AO2939" s="232"/>
      <c r="AP2939" s="230"/>
      <c r="AQ2939" s="1231" t="s">
        <v>3094</v>
      </c>
      <c r="AR2939" s="230"/>
      <c r="AS2939" s="230"/>
      <c r="AT2939" s="230"/>
      <c r="AU2939" s="230"/>
      <c r="AV2939" s="885"/>
      <c r="AW2939" s="885"/>
      <c r="AX2939" s="885"/>
      <c r="AY2939" s="885"/>
      <c r="AZ2939" s="177"/>
    </row>
    <row r="2940" spans="2:60" ht="15" customHeight="1">
      <c r="B2940" s="1310">
        <v>2934</v>
      </c>
      <c r="C2940" s="787" t="s">
        <v>3097</v>
      </c>
      <c r="D2940" s="796" t="s">
        <v>1866</v>
      </c>
      <c r="E2940" s="538" t="s">
        <v>1122</v>
      </c>
      <c r="F2940" s="1593" t="s">
        <v>24</v>
      </c>
      <c r="G2940" s="509" t="s">
        <v>143</v>
      </c>
      <c r="H2940" s="540" t="s">
        <v>24</v>
      </c>
      <c r="I2940" s="593">
        <v>30733</v>
      </c>
      <c r="J2940" s="1314">
        <f t="shared" ca="1" si="257"/>
        <v>38</v>
      </c>
      <c r="K2940" s="176" t="s">
        <v>24</v>
      </c>
      <c r="L2940" s="170" t="s">
        <v>24</v>
      </c>
      <c r="M2940" s="173" t="s">
        <v>24</v>
      </c>
      <c r="N2940" s="555">
        <v>43865</v>
      </c>
      <c r="O2940" s="1330" t="s">
        <v>24</v>
      </c>
      <c r="P2940" s="472" t="s">
        <v>24</v>
      </c>
      <c r="Q2940" s="198" t="str">
        <f t="shared" si="258"/>
        <v>-</v>
      </c>
      <c r="R2940" s="181" t="str">
        <f t="shared" ca="1" si="259"/>
        <v>TIDAK MCU</v>
      </c>
      <c r="S2940" s="1319" t="s">
        <v>24</v>
      </c>
      <c r="T2940" s="1311">
        <v>44613</v>
      </c>
      <c r="U2940" s="1329" t="s">
        <v>99</v>
      </c>
      <c r="V2940" s="1330" t="s">
        <v>24</v>
      </c>
      <c r="W2940" s="136" t="s">
        <v>24</v>
      </c>
      <c r="X2940" s="714"/>
      <c r="Y2940" s="201"/>
      <c r="Z2940" s="202"/>
      <c r="AA2940" s="1310" t="s">
        <v>24</v>
      </c>
      <c r="AB2940" s="362" t="s">
        <v>24</v>
      </c>
      <c r="AC2940" s="362"/>
      <c r="AD2940" s="362"/>
      <c r="AE2940" s="362"/>
      <c r="AF2940" s="362"/>
      <c r="AG2940" s="372"/>
      <c r="AH2940" s="1244"/>
      <c r="AI2940" s="244" t="str">
        <f t="shared" si="261"/>
        <v>--</v>
      </c>
      <c r="AJ2940" s="1315">
        <f t="shared" si="260"/>
        <v>43865</v>
      </c>
      <c r="AK2940" s="217" t="s">
        <v>24</v>
      </c>
      <c r="AL2940" s="614" t="s">
        <v>24</v>
      </c>
      <c r="AM2940" s="230"/>
      <c r="AN2940" s="232"/>
      <c r="AO2940" s="232"/>
      <c r="AP2940" s="230"/>
      <c r="AQ2940" s="462" t="s">
        <v>3094</v>
      </c>
      <c r="AR2940" s="230"/>
      <c r="AS2940" s="230"/>
      <c r="AT2940" s="230"/>
      <c r="AU2940" s="230"/>
      <c r="AV2940" s="885"/>
      <c r="AW2940" s="885"/>
      <c r="AX2940" s="885"/>
      <c r="AY2940" s="885"/>
      <c r="AZ2940" s="966"/>
      <c r="BA2940" s="2344"/>
      <c r="BB2940" s="2344"/>
      <c r="BC2940" s="2344"/>
      <c r="BD2940" s="2344"/>
      <c r="BE2940" s="2344"/>
      <c r="BF2940" s="2344"/>
      <c r="BG2940" s="2344"/>
      <c r="BH2940" s="2344"/>
    </row>
    <row r="2941" spans="2:60" ht="15" customHeight="1">
      <c r="B2941" s="1310">
        <v>2935</v>
      </c>
      <c r="C2941" s="1491" t="s">
        <v>2889</v>
      </c>
      <c r="D2941" s="321" t="s">
        <v>230</v>
      </c>
      <c r="E2941" s="538" t="s">
        <v>222</v>
      </c>
      <c r="F2941" s="1557" t="s">
        <v>2890</v>
      </c>
      <c r="G2941" s="509" t="s">
        <v>139</v>
      </c>
      <c r="H2941" s="1638" t="s">
        <v>2891</v>
      </c>
      <c r="I2941" s="597">
        <v>27951</v>
      </c>
      <c r="J2941" s="1314">
        <f t="shared" ref="J2941:J3004" ca="1" si="262">IF(OR(I2941="",I2941="-"),"-",ROUND((NOW()-I2941)/356,0))</f>
        <v>46</v>
      </c>
      <c r="K2941" s="138" t="s">
        <v>493</v>
      </c>
      <c r="L2941" s="782">
        <v>1723180200599</v>
      </c>
      <c r="M2941" s="134" t="s">
        <v>24</v>
      </c>
      <c r="N2941" s="510" t="s">
        <v>24</v>
      </c>
      <c r="O2941" s="1330" t="s">
        <v>24</v>
      </c>
      <c r="P2941" s="472" t="s">
        <v>24</v>
      </c>
      <c r="Q2941" s="198" t="str">
        <f t="shared" ref="Q2941:Q3004" si="263">IF(OR(O2941="-",O2941=""),"-",O2941+365)</f>
        <v>-</v>
      </c>
      <c r="R2941" s="181" t="str">
        <f t="shared" ref="R2941:R3004" ca="1" si="264">IF(OR(O2941="",O2941="-"),"TIDAK MCU",IF(Q2941&gt;TODAY(),"BERLAKU","EXPIRED"))</f>
        <v>TIDAK MCU</v>
      </c>
      <c r="S2941" s="1319" t="s">
        <v>3070</v>
      </c>
      <c r="T2941" s="1330">
        <v>44022</v>
      </c>
      <c r="U2941" s="1329" t="s">
        <v>99</v>
      </c>
      <c r="V2941" s="1330" t="s">
        <v>24</v>
      </c>
      <c r="W2941" s="136" t="s">
        <v>24</v>
      </c>
      <c r="X2941" s="348"/>
      <c r="Y2941" s="201"/>
      <c r="Z2941" s="202"/>
      <c r="AA2941" s="473" t="s">
        <v>3077</v>
      </c>
      <c r="AB2941" s="494" t="s">
        <v>3078</v>
      </c>
      <c r="AC2941" s="362"/>
      <c r="AD2941" s="362"/>
      <c r="AE2941" s="362"/>
      <c r="AF2941" s="362"/>
      <c r="AG2941" s="372"/>
      <c r="AH2941" s="1244"/>
      <c r="AI2941" s="244" t="str">
        <f t="shared" si="261"/>
        <v>HINO 285 JD/TISCANIA P410 MATIC</v>
      </c>
      <c r="AJ2941" s="1315" t="str">
        <f t="shared" si="260"/>
        <v>-</v>
      </c>
      <c r="AK2941" s="217" t="s">
        <v>24</v>
      </c>
      <c r="AL2941" s="614" t="s">
        <v>24</v>
      </c>
      <c r="AM2941" s="230"/>
      <c r="AN2941" s="232"/>
      <c r="AO2941" s="232"/>
      <c r="AP2941" s="230"/>
      <c r="AQ2941" s="1231" t="s">
        <v>3094</v>
      </c>
      <c r="AR2941" s="230"/>
      <c r="AS2941" s="230"/>
      <c r="AT2941" s="230"/>
      <c r="AU2941" s="230"/>
      <c r="AV2941" s="885"/>
      <c r="AW2941" s="885"/>
      <c r="AX2941" s="885"/>
      <c r="AY2941" s="885"/>
      <c r="AZ2941" s="177"/>
    </row>
    <row r="2942" spans="2:60" ht="15" customHeight="1">
      <c r="B2942" s="1310">
        <v>2936</v>
      </c>
      <c r="C2942" s="549" t="s">
        <v>2892</v>
      </c>
      <c r="D2942" s="797" t="s">
        <v>230</v>
      </c>
      <c r="E2942" s="538" t="s">
        <v>222</v>
      </c>
      <c r="F2942" s="539" t="s">
        <v>24</v>
      </c>
      <c r="G2942" s="509" t="s">
        <v>139</v>
      </c>
      <c r="H2942" s="1445" t="s">
        <v>2893</v>
      </c>
      <c r="I2942" s="1363">
        <v>30960</v>
      </c>
      <c r="J2942" s="1314">
        <f t="shared" ca="1" si="262"/>
        <v>37</v>
      </c>
      <c r="K2942" s="178" t="s">
        <v>493</v>
      </c>
      <c r="L2942" s="467" t="s">
        <v>2982</v>
      </c>
      <c r="M2942" s="181">
        <v>45570</v>
      </c>
      <c r="N2942" s="577">
        <v>43740</v>
      </c>
      <c r="O2942" s="1330" t="s">
        <v>24</v>
      </c>
      <c r="P2942" s="472" t="s">
        <v>24</v>
      </c>
      <c r="Q2942" s="198" t="str">
        <f t="shared" si="263"/>
        <v>-</v>
      </c>
      <c r="R2942" s="181" t="str">
        <f t="shared" ca="1" si="264"/>
        <v>TIDAK MCU</v>
      </c>
      <c r="S2942" s="1319" t="s">
        <v>3071</v>
      </c>
      <c r="T2942" s="1330">
        <v>44474</v>
      </c>
      <c r="U2942" s="1330">
        <v>44474</v>
      </c>
      <c r="V2942" s="1330" t="s">
        <v>24</v>
      </c>
      <c r="W2942" s="1311" t="s">
        <v>24</v>
      </c>
      <c r="X2942" s="348"/>
      <c r="Y2942" s="201"/>
      <c r="Z2942" s="202"/>
      <c r="AA2942" s="1000" t="s">
        <v>3077</v>
      </c>
      <c r="AB2942" s="365" t="s">
        <v>3078</v>
      </c>
      <c r="AC2942" s="360"/>
      <c r="AD2942" s="362"/>
      <c r="AE2942" s="362"/>
      <c r="AF2942" s="362"/>
      <c r="AG2942" s="372"/>
      <c r="AH2942" s="1244"/>
      <c r="AI2942" s="244" t="str">
        <f t="shared" si="261"/>
        <v>HINO 285 JD/TISCANIA P410 MATIC</v>
      </c>
      <c r="AJ2942" s="1315">
        <f t="shared" si="260"/>
        <v>43740</v>
      </c>
      <c r="AK2942" s="592">
        <v>44035</v>
      </c>
      <c r="AL2942" s="679">
        <v>44035</v>
      </c>
      <c r="AM2942" s="230"/>
      <c r="AN2942" s="232"/>
      <c r="AO2942" s="232"/>
      <c r="AP2942" s="230" t="s">
        <v>3095</v>
      </c>
      <c r="AQ2942" s="1231" t="s">
        <v>3094</v>
      </c>
      <c r="AR2942" s="230"/>
      <c r="AS2942" s="230"/>
      <c r="AT2942" s="230"/>
      <c r="AU2942" s="230"/>
      <c r="AV2942" s="885"/>
      <c r="AW2942" s="885"/>
      <c r="AX2942" s="885"/>
      <c r="AY2942" s="885"/>
      <c r="AZ2942" s="177"/>
    </row>
    <row r="2943" spans="2:60" ht="15" customHeight="1">
      <c r="B2943" s="1310">
        <v>2937</v>
      </c>
      <c r="C2943" s="1539" t="s">
        <v>2894</v>
      </c>
      <c r="D2943" s="911" t="s">
        <v>230</v>
      </c>
      <c r="E2943" s="911" t="s">
        <v>222</v>
      </c>
      <c r="F2943" s="913" t="s">
        <v>24</v>
      </c>
      <c r="G2943" s="912" t="s">
        <v>139</v>
      </c>
      <c r="H2943" s="969" t="s">
        <v>2895</v>
      </c>
      <c r="I2943" s="1786">
        <v>29726</v>
      </c>
      <c r="J2943" s="445">
        <f t="shared" ca="1" si="262"/>
        <v>41</v>
      </c>
      <c r="K2943" s="916" t="s">
        <v>493</v>
      </c>
      <c r="L2943" s="918">
        <v>810315253205</v>
      </c>
      <c r="M2943" s="919">
        <v>45371</v>
      </c>
      <c r="N2943" s="1903">
        <v>43754</v>
      </c>
      <c r="O2943" s="446" t="s">
        <v>24</v>
      </c>
      <c r="P2943" s="909" t="s">
        <v>24</v>
      </c>
      <c r="Q2943" s="920" t="str">
        <f t="shared" si="263"/>
        <v>-</v>
      </c>
      <c r="R2943" s="919" t="str">
        <f t="shared" ca="1" si="264"/>
        <v>TIDAK MCU</v>
      </c>
      <c r="S2943" s="445" t="s">
        <v>3072</v>
      </c>
      <c r="T2943" s="446">
        <v>44336</v>
      </c>
      <c r="U2943" s="446">
        <v>44336</v>
      </c>
      <c r="V2943" s="446" t="s">
        <v>24</v>
      </c>
      <c r="W2943" s="446" t="s">
        <v>24</v>
      </c>
      <c r="X2943" s="921"/>
      <c r="Y2943" s="922"/>
      <c r="Z2943" s="1949"/>
      <c r="AA2943" s="925" t="s">
        <v>3077</v>
      </c>
      <c r="AB2943" s="924" t="s">
        <v>24</v>
      </c>
      <c r="AC2943" s="925"/>
      <c r="AD2943" s="925"/>
      <c r="AE2943" s="925"/>
      <c r="AF2943" s="925"/>
      <c r="AG2943" s="926"/>
      <c r="AH2943" s="1971"/>
      <c r="AI2943" s="244" t="str">
        <f t="shared" si="261"/>
        <v>HINO 285 JD/TI-</v>
      </c>
      <c r="AJ2943" s="878">
        <f t="shared" si="260"/>
        <v>43754</v>
      </c>
      <c r="AK2943" s="915">
        <v>43752</v>
      </c>
      <c r="AL2943" s="1993">
        <v>43753</v>
      </c>
      <c r="AM2943" s="877"/>
      <c r="AN2943" s="877"/>
      <c r="AO2943" s="877"/>
      <c r="AP2943" s="877"/>
      <c r="AQ2943" s="2001" t="s">
        <v>6564</v>
      </c>
      <c r="AR2943" s="877"/>
      <c r="AS2943" s="877"/>
      <c r="AT2943" s="877"/>
      <c r="AU2943" s="877" t="s">
        <v>11598</v>
      </c>
      <c r="AV2943" s="458"/>
      <c r="AW2943" s="458"/>
      <c r="AX2943" s="458"/>
      <c r="AY2943" s="458"/>
      <c r="AZ2943" s="177"/>
    </row>
    <row r="2944" spans="2:60" ht="15" customHeight="1">
      <c r="B2944" s="1310">
        <v>2938</v>
      </c>
      <c r="C2944" s="786" t="s">
        <v>2896</v>
      </c>
      <c r="D2944" s="796" t="s">
        <v>230</v>
      </c>
      <c r="E2944" s="796" t="s">
        <v>222</v>
      </c>
      <c r="F2944" s="539" t="s">
        <v>24</v>
      </c>
      <c r="G2944" s="509" t="s">
        <v>139</v>
      </c>
      <c r="H2944" s="1445" t="s">
        <v>2897</v>
      </c>
      <c r="I2944" s="1363">
        <v>34094</v>
      </c>
      <c r="J2944" s="1314">
        <f t="shared" ca="1" si="262"/>
        <v>29</v>
      </c>
      <c r="K2944" s="178" t="s">
        <v>493</v>
      </c>
      <c r="L2944" s="613">
        <v>940517211179</v>
      </c>
      <c r="M2944" s="181">
        <v>44321</v>
      </c>
      <c r="N2944" s="555">
        <v>43783</v>
      </c>
      <c r="O2944" s="1330" t="s">
        <v>24</v>
      </c>
      <c r="P2944" s="472" t="s">
        <v>24</v>
      </c>
      <c r="Q2944" s="198" t="str">
        <f t="shared" si="263"/>
        <v>-</v>
      </c>
      <c r="R2944" s="181" t="str">
        <f t="shared" ca="1" si="264"/>
        <v>TIDAK MCU</v>
      </c>
      <c r="S2944" s="1319" t="s">
        <v>3072</v>
      </c>
      <c r="T2944" s="1330">
        <v>44321</v>
      </c>
      <c r="U2944" s="1330">
        <v>44321</v>
      </c>
      <c r="V2944" s="1330" t="s">
        <v>24</v>
      </c>
      <c r="W2944" s="1311" t="s">
        <v>24</v>
      </c>
      <c r="X2944" s="348"/>
      <c r="Y2944" s="201"/>
      <c r="Z2944" s="202"/>
      <c r="AA2944" s="473" t="s">
        <v>3077</v>
      </c>
      <c r="AB2944" s="494" t="s">
        <v>3078</v>
      </c>
      <c r="AC2944" s="362"/>
      <c r="AD2944" s="362"/>
      <c r="AE2944" s="362"/>
      <c r="AF2944" s="362"/>
      <c r="AG2944" s="372"/>
      <c r="AH2944" s="1244"/>
      <c r="AI2944" s="244" t="str">
        <f t="shared" si="261"/>
        <v>HINO 285 JD/TISCANIA P410 MATIC</v>
      </c>
      <c r="AJ2944" s="1315">
        <f t="shared" ref="AJ2944:AJ3007" si="265">N2944</f>
        <v>43783</v>
      </c>
      <c r="AK2944" s="379">
        <v>44033</v>
      </c>
      <c r="AL2944" s="1380">
        <v>44033</v>
      </c>
      <c r="AM2944" s="230"/>
      <c r="AN2944" s="232"/>
      <c r="AO2944" s="232"/>
      <c r="AP2944" s="230" t="s">
        <v>3095</v>
      </c>
      <c r="AQ2944" s="1231" t="s">
        <v>3094</v>
      </c>
      <c r="AR2944" s="230"/>
      <c r="AS2944" s="230"/>
      <c r="AT2944" s="230"/>
      <c r="AU2944" s="230"/>
      <c r="AV2944" s="885"/>
      <c r="AW2944" s="885"/>
      <c r="AX2944" s="885"/>
      <c r="AY2944" s="885"/>
      <c r="AZ2944" s="885"/>
    </row>
    <row r="2945" spans="1:60" ht="15" customHeight="1">
      <c r="B2945" s="1310">
        <v>2939</v>
      </c>
      <c r="C2945" s="786" t="s">
        <v>2898</v>
      </c>
      <c r="D2945" s="796" t="s">
        <v>230</v>
      </c>
      <c r="E2945" s="538" t="s">
        <v>222</v>
      </c>
      <c r="F2945" s="539" t="s">
        <v>24</v>
      </c>
      <c r="G2945" s="509" t="s">
        <v>139</v>
      </c>
      <c r="H2945" s="1445" t="s">
        <v>2899</v>
      </c>
      <c r="I2945" s="1363">
        <v>33372</v>
      </c>
      <c r="J2945" s="1314">
        <f t="shared" ca="1" si="262"/>
        <v>31</v>
      </c>
      <c r="K2945" s="469" t="s">
        <v>493</v>
      </c>
      <c r="L2945" s="2064">
        <v>910519310890</v>
      </c>
      <c r="M2945" s="593">
        <v>45060</v>
      </c>
      <c r="N2945" s="577">
        <v>43786</v>
      </c>
      <c r="O2945" s="1330" t="s">
        <v>24</v>
      </c>
      <c r="P2945" s="472" t="s">
        <v>24</v>
      </c>
      <c r="Q2945" s="198" t="str">
        <f t="shared" si="263"/>
        <v>-</v>
      </c>
      <c r="R2945" s="181" t="str">
        <f t="shared" ca="1" si="264"/>
        <v>TIDAK MCU</v>
      </c>
      <c r="S2945" s="1319" t="s">
        <v>3073</v>
      </c>
      <c r="T2945" s="1330">
        <v>44330</v>
      </c>
      <c r="U2945" s="1330">
        <v>44330</v>
      </c>
      <c r="V2945" s="1330" t="s">
        <v>24</v>
      </c>
      <c r="W2945" s="1311" t="s">
        <v>24</v>
      </c>
      <c r="X2945" s="348"/>
      <c r="Y2945" s="201"/>
      <c r="Z2945" s="202"/>
      <c r="AA2945" s="473" t="s">
        <v>3077</v>
      </c>
      <c r="AB2945" s="473" t="s">
        <v>3078</v>
      </c>
      <c r="AC2945" s="362"/>
      <c r="AD2945" s="362"/>
      <c r="AE2945" s="362"/>
      <c r="AF2945" s="362"/>
      <c r="AG2945" s="372"/>
      <c r="AH2945" s="1244"/>
      <c r="AI2945" s="244" t="str">
        <f t="shared" si="261"/>
        <v>HINO 285 JD/TISCANIA P410 MATIC</v>
      </c>
      <c r="AJ2945" s="1315">
        <f t="shared" si="265"/>
        <v>43786</v>
      </c>
      <c r="AK2945" s="379">
        <v>43780</v>
      </c>
      <c r="AL2945" s="1380">
        <v>43781</v>
      </c>
      <c r="AM2945" s="230"/>
      <c r="AN2945" s="232"/>
      <c r="AO2945" s="232"/>
      <c r="AP2945" s="272" t="s">
        <v>3095</v>
      </c>
      <c r="AQ2945" s="1231" t="s">
        <v>3094</v>
      </c>
      <c r="AR2945" s="230"/>
      <c r="AS2945" s="230"/>
      <c r="AT2945" s="230"/>
      <c r="AU2945" s="230"/>
      <c r="AV2945" s="885"/>
      <c r="AW2945" s="885"/>
      <c r="AX2945" s="885"/>
      <c r="AY2945" s="885"/>
      <c r="AZ2945" s="458"/>
      <c r="BA2945" s="2186"/>
      <c r="BB2945" s="2186"/>
      <c r="BC2945" s="2186"/>
      <c r="BD2945" s="2186"/>
      <c r="BE2945" s="2186"/>
      <c r="BF2945" s="2186"/>
      <c r="BG2945" s="2186"/>
      <c r="BH2945" s="2186"/>
    </row>
    <row r="2946" spans="1:60" ht="15" customHeight="1">
      <c r="B2946" s="1310">
        <v>2940</v>
      </c>
      <c r="C2946" s="786" t="s">
        <v>2900</v>
      </c>
      <c r="D2946" s="796" t="s">
        <v>226</v>
      </c>
      <c r="E2946" s="538" t="s">
        <v>222</v>
      </c>
      <c r="F2946" s="539" t="s">
        <v>24</v>
      </c>
      <c r="G2946" s="509" t="s">
        <v>139</v>
      </c>
      <c r="H2946" s="1445" t="s">
        <v>2901</v>
      </c>
      <c r="I2946" s="1363">
        <v>35520</v>
      </c>
      <c r="J2946" s="1314">
        <f t="shared" ca="1" si="262"/>
        <v>25</v>
      </c>
      <c r="K2946" s="176" t="s">
        <v>24</v>
      </c>
      <c r="L2946" s="170" t="s">
        <v>24</v>
      </c>
      <c r="M2946" s="173" t="s">
        <v>24</v>
      </c>
      <c r="N2946" s="577">
        <v>43789</v>
      </c>
      <c r="O2946" s="1330" t="s">
        <v>24</v>
      </c>
      <c r="P2946" s="472" t="s">
        <v>24</v>
      </c>
      <c r="Q2946" s="198" t="str">
        <f t="shared" si="263"/>
        <v>-</v>
      </c>
      <c r="R2946" s="181" t="str">
        <f t="shared" ca="1" si="264"/>
        <v>TIDAK MCU</v>
      </c>
      <c r="S2946" s="1319" t="s">
        <v>24</v>
      </c>
      <c r="T2946" s="1330">
        <v>44286</v>
      </c>
      <c r="U2946" s="1329" t="s">
        <v>24</v>
      </c>
      <c r="V2946" s="1330" t="s">
        <v>24</v>
      </c>
      <c r="W2946" s="136" t="s">
        <v>24</v>
      </c>
      <c r="X2946" s="348"/>
      <c r="Y2946" s="201"/>
      <c r="Z2946" s="202"/>
      <c r="AA2946" s="1310" t="s">
        <v>24</v>
      </c>
      <c r="AB2946" s="362" t="s">
        <v>24</v>
      </c>
      <c r="AC2946" s="362"/>
      <c r="AD2946" s="362"/>
      <c r="AE2946" s="362"/>
      <c r="AF2946" s="362"/>
      <c r="AG2946" s="372"/>
      <c r="AH2946" s="1244"/>
      <c r="AI2946" s="244" t="str">
        <f t="shared" si="261"/>
        <v>--</v>
      </c>
      <c r="AJ2946" s="1315">
        <f t="shared" si="265"/>
        <v>43789</v>
      </c>
      <c r="AK2946" s="217" t="s">
        <v>24</v>
      </c>
      <c r="AL2946" s="614" t="s">
        <v>24</v>
      </c>
      <c r="AM2946" s="230"/>
      <c r="AN2946" s="232"/>
      <c r="AO2946" s="232"/>
      <c r="AP2946" s="230"/>
      <c r="AQ2946" s="462" t="s">
        <v>3094</v>
      </c>
      <c r="AR2946" s="230"/>
      <c r="AS2946" s="230"/>
      <c r="AT2946" s="230"/>
      <c r="AU2946" s="230"/>
      <c r="AV2946" s="885"/>
      <c r="AW2946" s="885"/>
      <c r="AX2946" s="885"/>
      <c r="AY2946" s="885"/>
      <c r="AZ2946" s="177"/>
    </row>
    <row r="2947" spans="1:60" ht="15" customHeight="1">
      <c r="B2947" s="1310">
        <v>2941</v>
      </c>
      <c r="C2947" s="787" t="s">
        <v>6685</v>
      </c>
      <c r="D2947" s="469" t="s">
        <v>6623</v>
      </c>
      <c r="E2947" s="538" t="s">
        <v>4292</v>
      </c>
      <c r="F2947" s="1593" t="s">
        <v>6686</v>
      </c>
      <c r="G2947" s="525" t="s">
        <v>102</v>
      </c>
      <c r="H2947" s="1648" t="s">
        <v>6687</v>
      </c>
      <c r="I2947" s="1801">
        <v>32195</v>
      </c>
      <c r="J2947" s="1314">
        <f t="shared" ca="1" si="262"/>
        <v>34</v>
      </c>
      <c r="K2947" s="176" t="s">
        <v>24</v>
      </c>
      <c r="L2947" s="170" t="s">
        <v>24</v>
      </c>
      <c r="M2947" s="173" t="s">
        <v>24</v>
      </c>
      <c r="N2947" s="577">
        <v>43707</v>
      </c>
      <c r="O2947" s="1330" t="s">
        <v>24</v>
      </c>
      <c r="P2947" s="1314" t="s">
        <v>24</v>
      </c>
      <c r="Q2947" s="198" t="str">
        <f t="shared" si="263"/>
        <v>-</v>
      </c>
      <c r="R2947" s="181" t="str">
        <f t="shared" ca="1" si="264"/>
        <v>TIDAK MCU</v>
      </c>
      <c r="S2947" s="1314" t="s">
        <v>24</v>
      </c>
      <c r="T2947" s="1330">
        <v>43883</v>
      </c>
      <c r="U2947" s="1330" t="s">
        <v>24</v>
      </c>
      <c r="V2947" s="1330" t="s">
        <v>24</v>
      </c>
      <c r="W2947" s="1311" t="s">
        <v>24</v>
      </c>
      <c r="X2947" s="200"/>
      <c r="Y2947" s="201"/>
      <c r="Z2947" s="202"/>
      <c r="AA2947" s="495" t="s">
        <v>24</v>
      </c>
      <c r="AB2947" s="362"/>
      <c r="AC2947" s="362"/>
      <c r="AD2947" s="362"/>
      <c r="AE2947" s="362"/>
      <c r="AF2947" s="362"/>
      <c r="AG2947" s="372"/>
      <c r="AH2947" s="1244"/>
      <c r="AI2947" s="244" t="str">
        <f t="shared" si="261"/>
        <v>-</v>
      </c>
      <c r="AJ2947" s="1315">
        <f t="shared" si="265"/>
        <v>43707</v>
      </c>
      <c r="AK2947" s="345" t="s">
        <v>24</v>
      </c>
      <c r="AL2947" s="1192" t="s">
        <v>24</v>
      </c>
      <c r="AM2947" s="230"/>
      <c r="AN2947" s="232"/>
      <c r="AO2947" s="232"/>
      <c r="AP2947" s="230"/>
      <c r="AQ2947" s="1231" t="s">
        <v>3094</v>
      </c>
      <c r="AR2947" s="230"/>
      <c r="AS2947" s="230"/>
      <c r="AT2947" s="230"/>
      <c r="AU2947" s="230"/>
      <c r="AV2947" s="885"/>
      <c r="AW2947" s="885"/>
      <c r="AX2947" s="885"/>
      <c r="AY2947" s="885"/>
      <c r="AZ2947" s="177"/>
    </row>
    <row r="2948" spans="1:60" ht="15" customHeight="1">
      <c r="B2948" s="1310">
        <v>2942</v>
      </c>
      <c r="C2948" s="549" t="s">
        <v>2903</v>
      </c>
      <c r="D2948" s="797" t="s">
        <v>226</v>
      </c>
      <c r="E2948" s="538" t="s">
        <v>222</v>
      </c>
      <c r="F2948" s="539" t="s">
        <v>24</v>
      </c>
      <c r="G2948" s="509" t="s">
        <v>139</v>
      </c>
      <c r="H2948" s="1445" t="s">
        <v>2904</v>
      </c>
      <c r="I2948" s="597">
        <v>36286</v>
      </c>
      <c r="J2948" s="1314">
        <f t="shared" ca="1" si="262"/>
        <v>22</v>
      </c>
      <c r="K2948" s="176" t="s">
        <v>24</v>
      </c>
      <c r="L2948" s="170" t="s">
        <v>24</v>
      </c>
      <c r="M2948" s="173" t="s">
        <v>24</v>
      </c>
      <c r="N2948" s="577">
        <v>43786</v>
      </c>
      <c r="O2948" s="1330" t="s">
        <v>24</v>
      </c>
      <c r="P2948" s="472" t="s">
        <v>24</v>
      </c>
      <c r="Q2948" s="198" t="str">
        <f t="shared" si="263"/>
        <v>-</v>
      </c>
      <c r="R2948" s="181" t="str">
        <f t="shared" ca="1" si="264"/>
        <v>TIDAK MCU</v>
      </c>
      <c r="S2948" s="1319" t="s">
        <v>24</v>
      </c>
      <c r="T2948" s="1330">
        <v>44322</v>
      </c>
      <c r="U2948" s="1329" t="s">
        <v>24</v>
      </c>
      <c r="V2948" s="1330" t="s">
        <v>24</v>
      </c>
      <c r="W2948" s="1311" t="s">
        <v>24</v>
      </c>
      <c r="X2948" s="348"/>
      <c r="Y2948" s="201"/>
      <c r="Z2948" s="202"/>
      <c r="AA2948" s="362" t="s">
        <v>24</v>
      </c>
      <c r="AB2948" s="362" t="s">
        <v>24</v>
      </c>
      <c r="AC2948" s="362"/>
      <c r="AD2948" s="362"/>
      <c r="AE2948" s="362"/>
      <c r="AF2948" s="362"/>
      <c r="AG2948" s="372"/>
      <c r="AH2948" s="1244"/>
      <c r="AI2948" s="244" t="str">
        <f t="shared" si="261"/>
        <v>--</v>
      </c>
      <c r="AJ2948" s="1315">
        <f t="shared" si="265"/>
        <v>43786</v>
      </c>
      <c r="AK2948" s="345" t="s">
        <v>24</v>
      </c>
      <c r="AL2948" s="1192" t="s">
        <v>24</v>
      </c>
      <c r="AM2948" s="230"/>
      <c r="AN2948" s="232"/>
      <c r="AO2948" s="232"/>
      <c r="AP2948" s="230"/>
      <c r="AQ2948" s="1231" t="s">
        <v>3094</v>
      </c>
      <c r="AR2948" s="230"/>
      <c r="AS2948" s="230"/>
      <c r="AT2948" s="230"/>
      <c r="AU2948" s="230"/>
      <c r="AV2948" s="885"/>
      <c r="AW2948" s="885"/>
      <c r="AX2948" s="885"/>
      <c r="AY2948" s="885"/>
      <c r="AZ2948" s="177"/>
    </row>
    <row r="2949" spans="1:60" ht="15" customHeight="1">
      <c r="B2949" s="1310">
        <v>2943</v>
      </c>
      <c r="C2949" s="786" t="s">
        <v>2578</v>
      </c>
      <c r="D2949" s="791" t="s">
        <v>230</v>
      </c>
      <c r="E2949" s="538" t="s">
        <v>222</v>
      </c>
      <c r="F2949" s="1557" t="s">
        <v>2579</v>
      </c>
      <c r="G2949" s="509" t="s">
        <v>139</v>
      </c>
      <c r="H2949" s="1656" t="s">
        <v>2580</v>
      </c>
      <c r="I2949" s="1710">
        <v>30004</v>
      </c>
      <c r="J2949" s="1314">
        <f t="shared" ca="1" si="262"/>
        <v>40</v>
      </c>
      <c r="K2949" s="138" t="s">
        <v>493</v>
      </c>
      <c r="L2949" s="781" t="s">
        <v>2921</v>
      </c>
      <c r="M2949" s="134">
        <v>45344</v>
      </c>
      <c r="N2949" s="555">
        <v>41840</v>
      </c>
      <c r="O2949" s="1330">
        <v>43848</v>
      </c>
      <c r="P2949" s="472" t="s">
        <v>83</v>
      </c>
      <c r="Q2949" s="198">
        <f t="shared" si="263"/>
        <v>44213</v>
      </c>
      <c r="R2949" s="181" t="str">
        <f t="shared" ca="1" si="264"/>
        <v>EXPIRED</v>
      </c>
      <c r="S2949" s="1319" t="s">
        <v>2997</v>
      </c>
      <c r="T2949" s="1330">
        <v>44614</v>
      </c>
      <c r="U2949" s="1329">
        <v>44614</v>
      </c>
      <c r="V2949" s="1330" t="s">
        <v>24</v>
      </c>
      <c r="W2949" s="1311" t="s">
        <v>24</v>
      </c>
      <c r="X2949" s="348"/>
      <c r="Y2949" s="201"/>
      <c r="Z2949" s="202"/>
      <c r="AA2949" s="473" t="s">
        <v>3077</v>
      </c>
      <c r="AB2949" s="494" t="s">
        <v>3078</v>
      </c>
      <c r="AC2949" s="362"/>
      <c r="AD2949" s="362"/>
      <c r="AE2949" s="362"/>
      <c r="AF2949" s="362"/>
      <c r="AG2949" s="372"/>
      <c r="AH2949" s="1244"/>
      <c r="AI2949" s="244" t="str">
        <f t="shared" si="261"/>
        <v>HINO 285 JD/TISCANIA P410 MATIC</v>
      </c>
      <c r="AJ2949" s="1315">
        <f t="shared" si="265"/>
        <v>41840</v>
      </c>
      <c r="AK2949" s="592">
        <v>43752</v>
      </c>
      <c r="AL2949" s="679">
        <v>43753</v>
      </c>
      <c r="AM2949" s="230"/>
      <c r="AN2949" s="232"/>
      <c r="AO2949" s="232"/>
      <c r="AP2949" s="230"/>
      <c r="AQ2949" s="1231" t="s">
        <v>3094</v>
      </c>
      <c r="AR2949" s="230"/>
      <c r="AS2949" s="230"/>
      <c r="AT2949" s="230"/>
      <c r="AU2949" s="230"/>
      <c r="AV2949" s="885"/>
      <c r="AW2949" s="885"/>
      <c r="AX2949" s="885"/>
      <c r="AY2949" s="885"/>
      <c r="AZ2949" s="885"/>
    </row>
    <row r="2950" spans="1:60" ht="15" customHeight="1">
      <c r="B2950" s="1310">
        <v>2944</v>
      </c>
      <c r="C2950" s="784" t="s">
        <v>2907</v>
      </c>
      <c r="D2950" s="356" t="s">
        <v>230</v>
      </c>
      <c r="E2950" s="538" t="s">
        <v>222</v>
      </c>
      <c r="F2950" s="539" t="s">
        <v>24</v>
      </c>
      <c r="G2950" s="509" t="s">
        <v>139</v>
      </c>
      <c r="H2950" s="540" t="s">
        <v>24</v>
      </c>
      <c r="I2950" s="597">
        <v>32810</v>
      </c>
      <c r="J2950" s="1314">
        <f t="shared" ca="1" si="262"/>
        <v>32</v>
      </c>
      <c r="K2950" s="138" t="s">
        <v>493</v>
      </c>
      <c r="L2950" s="143">
        <v>891019310573</v>
      </c>
      <c r="M2950" s="134">
        <v>45228</v>
      </c>
      <c r="N2950" s="794">
        <v>43791</v>
      </c>
      <c r="O2950" s="1330" t="s">
        <v>24</v>
      </c>
      <c r="P2950" s="472" t="s">
        <v>24</v>
      </c>
      <c r="Q2950" s="198" t="str">
        <f t="shared" si="263"/>
        <v>-</v>
      </c>
      <c r="R2950" s="181" t="str">
        <f t="shared" ca="1" si="264"/>
        <v>TIDAK MCU</v>
      </c>
      <c r="S2950" s="1319" t="s">
        <v>3075</v>
      </c>
      <c r="T2950" s="1330">
        <v>44133</v>
      </c>
      <c r="U2950" s="1329">
        <v>44133</v>
      </c>
      <c r="V2950" s="1330" t="s">
        <v>24</v>
      </c>
      <c r="W2950" s="136" t="s">
        <v>24</v>
      </c>
      <c r="X2950" s="348"/>
      <c r="Y2950" s="201"/>
      <c r="Z2950" s="202"/>
      <c r="AA2950" s="473" t="s">
        <v>3077</v>
      </c>
      <c r="AB2950" s="362" t="s">
        <v>24</v>
      </c>
      <c r="AC2950" s="362"/>
      <c r="AD2950" s="362"/>
      <c r="AE2950" s="362"/>
      <c r="AF2950" s="362"/>
      <c r="AG2950" s="372"/>
      <c r="AH2950" s="1244"/>
      <c r="AI2950" s="244" t="str">
        <f t="shared" si="261"/>
        <v>HINO 285 JD/TI-</v>
      </c>
      <c r="AJ2950" s="1315">
        <f t="shared" si="265"/>
        <v>43791</v>
      </c>
      <c r="AK2950" s="592">
        <v>43789</v>
      </c>
      <c r="AL2950" s="679">
        <v>43790</v>
      </c>
      <c r="AM2950" s="230"/>
      <c r="AN2950" s="232"/>
      <c r="AO2950" s="232"/>
      <c r="AP2950" s="230"/>
      <c r="AQ2950" s="1231" t="s">
        <v>3094</v>
      </c>
      <c r="AR2950" s="230"/>
      <c r="AS2950" s="230"/>
      <c r="AT2950" s="230"/>
      <c r="AU2950" s="230"/>
      <c r="AV2950" s="885"/>
      <c r="AW2950" s="885"/>
      <c r="AX2950" s="885"/>
      <c r="AY2950" s="885"/>
      <c r="AZ2950" s="177"/>
    </row>
    <row r="2951" spans="1:60" ht="15" customHeight="1">
      <c r="B2951" s="1310">
        <v>2945</v>
      </c>
      <c r="C2951" s="784" t="s">
        <v>2908</v>
      </c>
      <c r="D2951" s="797" t="s">
        <v>600</v>
      </c>
      <c r="E2951" s="538" t="s">
        <v>222</v>
      </c>
      <c r="F2951" s="539" t="s">
        <v>24</v>
      </c>
      <c r="G2951" s="509" t="s">
        <v>139</v>
      </c>
      <c r="H2951" s="540" t="s">
        <v>24</v>
      </c>
      <c r="I2951" s="597">
        <v>30270</v>
      </c>
      <c r="J2951" s="1314">
        <f t="shared" ca="1" si="262"/>
        <v>39</v>
      </c>
      <c r="K2951" s="138" t="s">
        <v>496</v>
      </c>
      <c r="L2951" s="143">
        <v>82111205973053</v>
      </c>
      <c r="M2951" s="134">
        <v>44515</v>
      </c>
      <c r="N2951" s="555">
        <v>43810</v>
      </c>
      <c r="O2951" s="1330" t="s">
        <v>24</v>
      </c>
      <c r="P2951" s="472" t="s">
        <v>24</v>
      </c>
      <c r="Q2951" s="198" t="str">
        <f t="shared" si="263"/>
        <v>-</v>
      </c>
      <c r="R2951" s="181" t="str">
        <f t="shared" ca="1" si="264"/>
        <v>TIDAK MCU</v>
      </c>
      <c r="S2951" s="1319" t="s">
        <v>3076</v>
      </c>
      <c r="T2951" s="1330">
        <v>44515</v>
      </c>
      <c r="U2951" s="1329">
        <v>44484</v>
      </c>
      <c r="V2951" s="1330" t="s">
        <v>24</v>
      </c>
      <c r="W2951" s="136" t="s">
        <v>24</v>
      </c>
      <c r="X2951" s="348"/>
      <c r="Y2951" s="201"/>
      <c r="Z2951" s="202"/>
      <c r="AA2951" s="494" t="s">
        <v>100</v>
      </c>
      <c r="AB2951" s="362" t="s">
        <v>24</v>
      </c>
      <c r="AC2951" s="362"/>
      <c r="AD2951" s="362"/>
      <c r="AE2951" s="362"/>
      <c r="AF2951" s="362"/>
      <c r="AG2951" s="372"/>
      <c r="AH2951" s="1244"/>
      <c r="AI2951" s="244" t="str">
        <f t="shared" si="261"/>
        <v>LIGHT VEHICLE-</v>
      </c>
      <c r="AJ2951" s="1315">
        <f t="shared" si="265"/>
        <v>43810</v>
      </c>
      <c r="AK2951" s="379">
        <v>44137</v>
      </c>
      <c r="AL2951" s="1380">
        <v>44137</v>
      </c>
      <c r="AM2951" s="230"/>
      <c r="AN2951" s="232"/>
      <c r="AO2951" s="232"/>
      <c r="AP2951" s="230"/>
      <c r="AQ2951" s="1231" t="s">
        <v>3094</v>
      </c>
      <c r="AR2951" s="230"/>
      <c r="AS2951" s="230"/>
      <c r="AT2951" s="230"/>
      <c r="AU2951" s="230"/>
      <c r="AV2951" s="885"/>
      <c r="AW2951" s="885"/>
      <c r="AX2951" s="885"/>
      <c r="AY2951" s="885"/>
      <c r="AZ2951" s="177"/>
    </row>
    <row r="2952" spans="1:60" ht="15" customHeight="1">
      <c r="B2952" s="1310">
        <v>2946</v>
      </c>
      <c r="C2952" s="549" t="s">
        <v>11708</v>
      </c>
      <c r="D2952" s="797" t="s">
        <v>2909</v>
      </c>
      <c r="E2952" s="538" t="s">
        <v>222</v>
      </c>
      <c r="F2952" s="539" t="s">
        <v>24</v>
      </c>
      <c r="G2952" s="509" t="s">
        <v>139</v>
      </c>
      <c r="H2952" s="540" t="s">
        <v>24</v>
      </c>
      <c r="I2952" s="597">
        <v>36164</v>
      </c>
      <c r="J2952" s="1314">
        <f t="shared" ca="1" si="262"/>
        <v>23</v>
      </c>
      <c r="K2952" s="176" t="s">
        <v>24</v>
      </c>
      <c r="L2952" s="170" t="s">
        <v>24</v>
      </c>
      <c r="M2952" s="173" t="s">
        <v>24</v>
      </c>
      <c r="N2952" s="555">
        <v>43813</v>
      </c>
      <c r="O2952" s="1330" t="s">
        <v>24</v>
      </c>
      <c r="P2952" s="472" t="s">
        <v>24</v>
      </c>
      <c r="Q2952" s="198" t="str">
        <f t="shared" si="263"/>
        <v>-</v>
      </c>
      <c r="R2952" s="181" t="str">
        <f t="shared" ca="1" si="264"/>
        <v>TIDAK MCU</v>
      </c>
      <c r="S2952" s="1319" t="s">
        <v>24</v>
      </c>
      <c r="T2952" s="1330">
        <v>44565</v>
      </c>
      <c r="U2952" s="1329" t="s">
        <v>24</v>
      </c>
      <c r="V2952" s="1330" t="s">
        <v>24</v>
      </c>
      <c r="W2952" s="136" t="s">
        <v>24</v>
      </c>
      <c r="X2952" s="348"/>
      <c r="Y2952" s="201"/>
      <c r="Z2952" s="202"/>
      <c r="AA2952" s="1310" t="s">
        <v>24</v>
      </c>
      <c r="AB2952" s="362"/>
      <c r="AC2952" s="362"/>
      <c r="AD2952" s="362"/>
      <c r="AE2952" s="362"/>
      <c r="AF2952" s="362"/>
      <c r="AG2952" s="372"/>
      <c r="AH2952" s="1244"/>
      <c r="AI2952" s="244" t="str">
        <f t="shared" si="261"/>
        <v>-</v>
      </c>
      <c r="AJ2952" s="1315">
        <f t="shared" si="265"/>
        <v>43813</v>
      </c>
      <c r="AK2952" s="217" t="s">
        <v>24</v>
      </c>
      <c r="AL2952" s="614" t="s">
        <v>24</v>
      </c>
      <c r="AM2952" s="230"/>
      <c r="AN2952" s="232"/>
      <c r="AO2952" s="232"/>
      <c r="AP2952" s="230"/>
      <c r="AQ2952" s="1231" t="s">
        <v>3094</v>
      </c>
      <c r="AR2952" s="230"/>
      <c r="AS2952" s="230"/>
      <c r="AT2952" s="230"/>
      <c r="AU2952" s="230"/>
      <c r="AV2952" s="885"/>
      <c r="AW2952" s="885"/>
      <c r="AX2952" s="885"/>
      <c r="AY2952" s="885"/>
      <c r="AZ2952" s="177"/>
    </row>
    <row r="2953" spans="1:60" ht="15" customHeight="1">
      <c r="B2953" s="1310">
        <v>2947</v>
      </c>
      <c r="C2953" s="784" t="s">
        <v>2910</v>
      </c>
      <c r="D2953" s="356" t="s">
        <v>611</v>
      </c>
      <c r="E2953" s="538" t="s">
        <v>222</v>
      </c>
      <c r="F2953" s="539" t="s">
        <v>24</v>
      </c>
      <c r="G2953" s="509" t="s">
        <v>139</v>
      </c>
      <c r="H2953" s="540" t="s">
        <v>24</v>
      </c>
      <c r="I2953" s="597">
        <v>36157</v>
      </c>
      <c r="J2953" s="1314">
        <f t="shared" ca="1" si="262"/>
        <v>23</v>
      </c>
      <c r="K2953" s="176" t="s">
        <v>24</v>
      </c>
      <c r="L2953" s="170" t="s">
        <v>24</v>
      </c>
      <c r="M2953" s="173" t="s">
        <v>24</v>
      </c>
      <c r="N2953" s="555">
        <v>43813</v>
      </c>
      <c r="O2953" s="1330" t="s">
        <v>24</v>
      </c>
      <c r="P2953" s="472" t="s">
        <v>24</v>
      </c>
      <c r="Q2953" s="198" t="str">
        <f t="shared" si="263"/>
        <v>-</v>
      </c>
      <c r="R2953" s="181" t="str">
        <f t="shared" ca="1" si="264"/>
        <v>TIDAK MCU</v>
      </c>
      <c r="S2953" s="1319" t="s">
        <v>24</v>
      </c>
      <c r="T2953" s="1330">
        <v>44558</v>
      </c>
      <c r="U2953" s="1329" t="s">
        <v>99</v>
      </c>
      <c r="V2953" s="1330" t="s">
        <v>24</v>
      </c>
      <c r="W2953" s="1311" t="s">
        <v>24</v>
      </c>
      <c r="X2953" s="348"/>
      <c r="Y2953" s="201"/>
      <c r="Z2953" s="202"/>
      <c r="AA2953" s="1310" t="s">
        <v>24</v>
      </c>
      <c r="AB2953" s="362" t="s">
        <v>24</v>
      </c>
      <c r="AC2953" s="362"/>
      <c r="AD2953" s="362"/>
      <c r="AE2953" s="362"/>
      <c r="AF2953" s="362"/>
      <c r="AG2953" s="372"/>
      <c r="AH2953" s="1244"/>
      <c r="AI2953" s="244" t="str">
        <f t="shared" si="261"/>
        <v>--</v>
      </c>
      <c r="AJ2953" s="1315">
        <f t="shared" si="265"/>
        <v>43813</v>
      </c>
      <c r="AK2953" s="217" t="s">
        <v>24</v>
      </c>
      <c r="AL2953" s="614" t="s">
        <v>24</v>
      </c>
      <c r="AM2953" s="230"/>
      <c r="AN2953" s="232"/>
      <c r="AO2953" s="232"/>
      <c r="AP2953" s="230"/>
      <c r="AQ2953" s="1231" t="s">
        <v>3094</v>
      </c>
      <c r="AR2953" s="230"/>
      <c r="AS2953" s="230"/>
      <c r="AT2953" s="230"/>
      <c r="AU2953" s="230"/>
      <c r="AV2953" s="885"/>
      <c r="AW2953" s="885"/>
      <c r="AX2953" s="885"/>
      <c r="AY2953" s="885"/>
      <c r="AZ2953" s="177"/>
    </row>
    <row r="2954" spans="1:60" ht="15" customHeight="1">
      <c r="B2954" s="1310">
        <v>2948</v>
      </c>
      <c r="C2954" s="549" t="s">
        <v>2911</v>
      </c>
      <c r="D2954" s="797" t="s">
        <v>611</v>
      </c>
      <c r="E2954" s="796" t="s">
        <v>222</v>
      </c>
      <c r="F2954" s="539" t="s">
        <v>24</v>
      </c>
      <c r="G2954" s="509" t="s">
        <v>139</v>
      </c>
      <c r="H2954" s="1445" t="s">
        <v>2912</v>
      </c>
      <c r="I2954" s="597">
        <v>37009</v>
      </c>
      <c r="J2954" s="1314">
        <f t="shared" ca="1" si="262"/>
        <v>20</v>
      </c>
      <c r="K2954" s="176" t="s">
        <v>24</v>
      </c>
      <c r="L2954" s="170" t="s">
        <v>24</v>
      </c>
      <c r="M2954" s="173" t="s">
        <v>24</v>
      </c>
      <c r="N2954" s="555">
        <v>43823</v>
      </c>
      <c r="O2954" s="1330" t="s">
        <v>24</v>
      </c>
      <c r="P2954" s="472" t="s">
        <v>24</v>
      </c>
      <c r="Q2954" s="198" t="str">
        <f t="shared" si="263"/>
        <v>-</v>
      </c>
      <c r="R2954" s="181" t="str">
        <f t="shared" ca="1" si="264"/>
        <v>TIDAK MCU</v>
      </c>
      <c r="S2954" s="1319" t="s">
        <v>24</v>
      </c>
      <c r="T2954" s="1330">
        <v>44314</v>
      </c>
      <c r="U2954" s="1329" t="s">
        <v>24</v>
      </c>
      <c r="V2954" s="1330" t="s">
        <v>24</v>
      </c>
      <c r="W2954" s="136" t="s">
        <v>24</v>
      </c>
      <c r="X2954" s="348"/>
      <c r="Y2954" s="201"/>
      <c r="Z2954" s="202"/>
      <c r="AA2954" s="1310" t="s">
        <v>24</v>
      </c>
      <c r="AB2954" s="362" t="s">
        <v>24</v>
      </c>
      <c r="AC2954" s="362"/>
      <c r="AD2954" s="362"/>
      <c r="AE2954" s="362"/>
      <c r="AF2954" s="362"/>
      <c r="AG2954" s="372"/>
      <c r="AH2954" s="1244"/>
      <c r="AI2954" s="244" t="str">
        <f t="shared" si="261"/>
        <v>--</v>
      </c>
      <c r="AJ2954" s="1315">
        <f t="shared" si="265"/>
        <v>43823</v>
      </c>
      <c r="AK2954" s="217" t="s">
        <v>24</v>
      </c>
      <c r="AL2954" s="614" t="s">
        <v>24</v>
      </c>
      <c r="AM2954" s="230"/>
      <c r="AN2954" s="232"/>
      <c r="AO2954" s="232"/>
      <c r="AP2954" s="230"/>
      <c r="AQ2954" s="1231" t="s">
        <v>3094</v>
      </c>
      <c r="AR2954" s="230"/>
      <c r="AS2954" s="230"/>
      <c r="AT2954" s="230"/>
      <c r="AU2954" s="230"/>
      <c r="AV2954" s="885"/>
      <c r="AW2954" s="885"/>
      <c r="AX2954" s="885"/>
      <c r="AY2954" s="885"/>
      <c r="AZ2954" s="177"/>
    </row>
    <row r="2955" spans="1:60" ht="15" customHeight="1">
      <c r="B2955" s="1310">
        <v>2949</v>
      </c>
      <c r="C2955" s="784" t="s">
        <v>2913</v>
      </c>
      <c r="D2955" s="356" t="s">
        <v>2486</v>
      </c>
      <c r="E2955" s="538" t="s">
        <v>222</v>
      </c>
      <c r="F2955" s="539" t="s">
        <v>24</v>
      </c>
      <c r="G2955" s="509" t="s">
        <v>139</v>
      </c>
      <c r="H2955" s="1445" t="s">
        <v>2914</v>
      </c>
      <c r="I2955" s="597">
        <v>28994</v>
      </c>
      <c r="J2955" s="1314">
        <f t="shared" ca="1" si="262"/>
        <v>43</v>
      </c>
      <c r="K2955" s="176" t="s">
        <v>24</v>
      </c>
      <c r="L2955" s="170" t="s">
        <v>24</v>
      </c>
      <c r="M2955" s="173" t="s">
        <v>24</v>
      </c>
      <c r="N2955" s="555">
        <v>43823</v>
      </c>
      <c r="O2955" s="1330" t="s">
        <v>24</v>
      </c>
      <c r="P2955" s="472" t="s">
        <v>24</v>
      </c>
      <c r="Q2955" s="198" t="str">
        <f t="shared" si="263"/>
        <v>-</v>
      </c>
      <c r="R2955" s="181" t="str">
        <f t="shared" ca="1" si="264"/>
        <v>TIDAK MCU</v>
      </c>
      <c r="S2955" s="1319" t="s">
        <v>24</v>
      </c>
      <c r="T2955" s="1330">
        <v>43970</v>
      </c>
      <c r="U2955" s="1329" t="s">
        <v>99</v>
      </c>
      <c r="V2955" s="1330" t="s">
        <v>24</v>
      </c>
      <c r="W2955" s="136" t="s">
        <v>24</v>
      </c>
      <c r="X2955" s="348"/>
      <c r="Y2955" s="201"/>
      <c r="Z2955" s="202"/>
      <c r="AA2955" s="1310" t="s">
        <v>24</v>
      </c>
      <c r="AB2955" s="362" t="s">
        <v>24</v>
      </c>
      <c r="AC2955" s="362"/>
      <c r="AD2955" s="362"/>
      <c r="AE2955" s="362"/>
      <c r="AF2955" s="362"/>
      <c r="AG2955" s="372"/>
      <c r="AH2955" s="1244"/>
      <c r="AI2955" s="244" t="str">
        <f t="shared" si="261"/>
        <v>--</v>
      </c>
      <c r="AJ2955" s="1315">
        <f t="shared" si="265"/>
        <v>43823</v>
      </c>
      <c r="AK2955" s="217" t="s">
        <v>24</v>
      </c>
      <c r="AL2955" s="614" t="s">
        <v>24</v>
      </c>
      <c r="AM2955" s="230"/>
      <c r="AN2955" s="232"/>
      <c r="AO2955" s="232"/>
      <c r="AP2955" s="230"/>
      <c r="AQ2955" s="1231" t="s">
        <v>3094</v>
      </c>
      <c r="AR2955" s="230"/>
      <c r="AS2955" s="230"/>
      <c r="AT2955" s="230"/>
      <c r="AU2955" s="230"/>
      <c r="AV2955" s="885"/>
      <c r="AW2955" s="885"/>
      <c r="AX2955" s="885"/>
      <c r="AY2955" s="885"/>
      <c r="AZ2955" s="177"/>
    </row>
    <row r="2956" spans="1:60" ht="15" customHeight="1">
      <c r="B2956" s="1310">
        <v>2950</v>
      </c>
      <c r="C2956" s="784" t="s">
        <v>11439</v>
      </c>
      <c r="D2956" s="538" t="s">
        <v>11440</v>
      </c>
      <c r="E2956" s="538" t="s">
        <v>601</v>
      </c>
      <c r="F2956" s="1593" t="s">
        <v>24</v>
      </c>
      <c r="G2956" s="509" t="s">
        <v>11441</v>
      </c>
      <c r="H2956" s="540" t="s">
        <v>24</v>
      </c>
      <c r="I2956" s="792" t="s">
        <v>24</v>
      </c>
      <c r="J2956" s="1314" t="str">
        <f t="shared" ca="1" si="262"/>
        <v>-</v>
      </c>
      <c r="K2956" s="176" t="s">
        <v>24</v>
      </c>
      <c r="L2956" s="170" t="s">
        <v>24</v>
      </c>
      <c r="M2956" s="173" t="s">
        <v>24</v>
      </c>
      <c r="N2956" s="555">
        <v>43750</v>
      </c>
      <c r="O2956" s="1330" t="s">
        <v>24</v>
      </c>
      <c r="P2956" s="1314" t="s">
        <v>24</v>
      </c>
      <c r="Q2956" s="198" t="str">
        <f t="shared" si="263"/>
        <v>-</v>
      </c>
      <c r="R2956" s="181" t="str">
        <f t="shared" ca="1" si="264"/>
        <v>TIDAK MCU</v>
      </c>
      <c r="S2956" s="1319" t="s">
        <v>24</v>
      </c>
      <c r="T2956" s="1330" t="s">
        <v>24</v>
      </c>
      <c r="U2956" s="1329" t="s">
        <v>24</v>
      </c>
      <c r="V2956" s="1330" t="s">
        <v>24</v>
      </c>
      <c r="W2956" s="136" t="s">
        <v>24</v>
      </c>
      <c r="X2956" s="200"/>
      <c r="Y2956" s="201"/>
      <c r="Z2956" s="202"/>
      <c r="AA2956" s="1310"/>
      <c r="AB2956" s="362"/>
      <c r="AC2956" s="362"/>
      <c r="AD2956" s="362"/>
      <c r="AE2956" s="362"/>
      <c r="AF2956" s="362"/>
      <c r="AG2956" s="372"/>
      <c r="AH2956" s="1244"/>
      <c r="AI2956" s="244" t="str">
        <f t="shared" si="261"/>
        <v/>
      </c>
      <c r="AJ2956" s="1315">
        <f t="shared" si="265"/>
        <v>43750</v>
      </c>
      <c r="AK2956" s="217" t="s">
        <v>24</v>
      </c>
      <c r="AL2956" s="614" t="s">
        <v>24</v>
      </c>
      <c r="AM2956" s="230"/>
      <c r="AN2956" s="232"/>
      <c r="AO2956" s="232"/>
      <c r="AP2956" s="230"/>
      <c r="AQ2956" s="180"/>
      <c r="AR2956" s="230"/>
      <c r="AS2956" s="230"/>
      <c r="AT2956" s="230"/>
      <c r="AU2956" s="230"/>
      <c r="AV2956" s="885"/>
      <c r="AW2956" s="885"/>
      <c r="AX2956" s="885"/>
      <c r="AY2956" s="885"/>
      <c r="AZ2956" s="177"/>
    </row>
    <row r="2957" spans="1:60" ht="15" customHeight="1">
      <c r="B2957" s="1310">
        <v>2951</v>
      </c>
      <c r="C2957" s="784" t="s">
        <v>11442</v>
      </c>
      <c r="D2957" s="538" t="s">
        <v>11440</v>
      </c>
      <c r="E2957" s="538" t="s">
        <v>601</v>
      </c>
      <c r="F2957" s="1593" t="s">
        <v>24</v>
      </c>
      <c r="G2957" s="509" t="s">
        <v>11441</v>
      </c>
      <c r="H2957" s="540" t="s">
        <v>24</v>
      </c>
      <c r="I2957" s="792" t="s">
        <v>24</v>
      </c>
      <c r="J2957" s="1314" t="str">
        <f t="shared" ca="1" si="262"/>
        <v>-</v>
      </c>
      <c r="K2957" s="176" t="s">
        <v>24</v>
      </c>
      <c r="L2957" s="170" t="s">
        <v>24</v>
      </c>
      <c r="M2957" s="173" t="s">
        <v>24</v>
      </c>
      <c r="N2957" s="555">
        <v>43750</v>
      </c>
      <c r="O2957" s="1330" t="s">
        <v>24</v>
      </c>
      <c r="P2957" s="1314" t="s">
        <v>24</v>
      </c>
      <c r="Q2957" s="198" t="str">
        <f t="shared" si="263"/>
        <v>-</v>
      </c>
      <c r="R2957" s="181" t="str">
        <f t="shared" ca="1" si="264"/>
        <v>TIDAK MCU</v>
      </c>
      <c r="S2957" s="1319" t="s">
        <v>24</v>
      </c>
      <c r="T2957" s="1330" t="s">
        <v>24</v>
      </c>
      <c r="U2957" s="1329" t="s">
        <v>24</v>
      </c>
      <c r="V2957" s="1330" t="s">
        <v>24</v>
      </c>
      <c r="W2957" s="136" t="s">
        <v>24</v>
      </c>
      <c r="X2957" s="200"/>
      <c r="Y2957" s="201"/>
      <c r="Z2957" s="202"/>
      <c r="AA2957" s="1310"/>
      <c r="AB2957" s="362"/>
      <c r="AC2957" s="362"/>
      <c r="AD2957" s="362"/>
      <c r="AE2957" s="362"/>
      <c r="AF2957" s="362"/>
      <c r="AG2957" s="372"/>
      <c r="AH2957" s="1244"/>
      <c r="AI2957" s="244" t="str">
        <f t="shared" si="261"/>
        <v/>
      </c>
      <c r="AJ2957" s="1315">
        <f t="shared" si="265"/>
        <v>43750</v>
      </c>
      <c r="AK2957" s="217" t="s">
        <v>24</v>
      </c>
      <c r="AL2957" s="614" t="s">
        <v>24</v>
      </c>
      <c r="AM2957" s="230"/>
      <c r="AN2957" s="232"/>
      <c r="AO2957" s="232"/>
      <c r="AP2957" s="230"/>
      <c r="AQ2957" s="180"/>
      <c r="AR2957" s="230"/>
      <c r="AS2957" s="230"/>
      <c r="AT2957" s="230"/>
      <c r="AU2957" s="230"/>
      <c r="AV2957" s="885"/>
      <c r="AW2957" s="885"/>
      <c r="AX2957" s="885"/>
      <c r="AY2957" s="885"/>
      <c r="AZ2957" s="177"/>
    </row>
    <row r="2958" spans="1:60" ht="15" customHeight="1">
      <c r="B2958" s="1310">
        <v>2952</v>
      </c>
      <c r="C2958" s="787" t="s">
        <v>5629</v>
      </c>
      <c r="D2958" s="538" t="s">
        <v>4458</v>
      </c>
      <c r="E2958" s="538" t="s">
        <v>9986</v>
      </c>
      <c r="F2958" s="539" t="s">
        <v>24</v>
      </c>
      <c r="G2958" s="509" t="s">
        <v>10002</v>
      </c>
      <c r="H2958" s="540" t="s">
        <v>24</v>
      </c>
      <c r="I2958" s="776">
        <v>32054</v>
      </c>
      <c r="J2958" s="1314">
        <f t="shared" ca="1" si="262"/>
        <v>34</v>
      </c>
      <c r="K2958" s="176" t="s">
        <v>24</v>
      </c>
      <c r="L2958" s="170" t="s">
        <v>24</v>
      </c>
      <c r="M2958" s="173" t="s">
        <v>24</v>
      </c>
      <c r="N2958" s="555">
        <v>43682</v>
      </c>
      <c r="O2958" s="1330" t="s">
        <v>24</v>
      </c>
      <c r="P2958" s="1314" t="s">
        <v>24</v>
      </c>
      <c r="Q2958" s="198" t="str">
        <f t="shared" si="263"/>
        <v>-</v>
      </c>
      <c r="R2958" s="181" t="str">
        <f t="shared" ca="1" si="264"/>
        <v>TIDAK MCU</v>
      </c>
      <c r="S2958" s="1319" t="s">
        <v>24</v>
      </c>
      <c r="T2958" s="1330">
        <v>44473</v>
      </c>
      <c r="U2958" s="1329" t="s">
        <v>99</v>
      </c>
      <c r="V2958" s="1330" t="s">
        <v>24</v>
      </c>
      <c r="W2958" s="1311" t="s">
        <v>24</v>
      </c>
      <c r="X2958" s="200"/>
      <c r="Y2958" s="201"/>
      <c r="Z2958" s="202"/>
      <c r="AA2958" s="1310" t="s">
        <v>24</v>
      </c>
      <c r="AB2958" s="362" t="s">
        <v>24</v>
      </c>
      <c r="AC2958" s="362" t="s">
        <v>24</v>
      </c>
      <c r="AD2958" s="362" t="s">
        <v>24</v>
      </c>
      <c r="AE2958" s="362" t="s">
        <v>24</v>
      </c>
      <c r="AF2958" s="362" t="s">
        <v>24</v>
      </c>
      <c r="AG2958" s="372" t="s">
        <v>24</v>
      </c>
      <c r="AH2958" s="1244"/>
      <c r="AI2958" s="244" t="str">
        <f t="shared" si="261"/>
        <v>-------</v>
      </c>
      <c r="AJ2958" s="1330">
        <f t="shared" si="265"/>
        <v>43682</v>
      </c>
      <c r="AK2958" s="345" t="s">
        <v>24</v>
      </c>
      <c r="AL2958" s="1192" t="s">
        <v>24</v>
      </c>
      <c r="AM2958" s="230"/>
      <c r="AN2958" s="232"/>
      <c r="AO2958" s="232"/>
      <c r="AP2958" s="230"/>
      <c r="AQ2958" s="1231" t="s">
        <v>3094</v>
      </c>
      <c r="AR2958" s="230"/>
      <c r="AS2958" s="230"/>
      <c r="AT2958" s="230"/>
      <c r="AU2958" s="230"/>
      <c r="AV2958" s="885"/>
      <c r="AW2958" s="885"/>
      <c r="AX2958" s="885"/>
      <c r="AY2958" s="885"/>
      <c r="AZ2958" s="177"/>
    </row>
    <row r="2959" spans="1:60" s="2186" customFormat="1" ht="15" customHeight="1">
      <c r="A2959" s="160"/>
      <c r="B2959" s="1310">
        <v>2953</v>
      </c>
      <c r="C2959" s="786" t="s">
        <v>10005</v>
      </c>
      <c r="D2959" s="538" t="s">
        <v>4458</v>
      </c>
      <c r="E2959" s="538" t="s">
        <v>9986</v>
      </c>
      <c r="F2959" s="539" t="s">
        <v>24</v>
      </c>
      <c r="G2959" s="509" t="s">
        <v>10002</v>
      </c>
      <c r="H2959" s="540" t="s">
        <v>24</v>
      </c>
      <c r="I2959" s="596">
        <v>34428</v>
      </c>
      <c r="J2959" s="1314">
        <f t="shared" ca="1" si="262"/>
        <v>28</v>
      </c>
      <c r="K2959" s="176" t="s">
        <v>24</v>
      </c>
      <c r="L2959" s="170" t="s">
        <v>24</v>
      </c>
      <c r="M2959" s="173" t="s">
        <v>24</v>
      </c>
      <c r="N2959" s="555">
        <v>43770</v>
      </c>
      <c r="O2959" s="1330" t="s">
        <v>24</v>
      </c>
      <c r="P2959" s="1314" t="s">
        <v>24</v>
      </c>
      <c r="Q2959" s="198" t="str">
        <f t="shared" si="263"/>
        <v>-</v>
      </c>
      <c r="R2959" s="181" t="str">
        <f t="shared" ca="1" si="264"/>
        <v>TIDAK MCU</v>
      </c>
      <c r="S2959" s="1319" t="s">
        <v>24</v>
      </c>
      <c r="T2959" s="1330">
        <v>44290</v>
      </c>
      <c r="U2959" s="1329" t="s">
        <v>99</v>
      </c>
      <c r="V2959" s="1330" t="s">
        <v>24</v>
      </c>
      <c r="W2959" s="1311" t="s">
        <v>24</v>
      </c>
      <c r="X2959" s="200"/>
      <c r="Y2959" s="201"/>
      <c r="Z2959" s="202"/>
      <c r="AA2959" s="1310" t="s">
        <v>24</v>
      </c>
      <c r="AB2959" s="362" t="s">
        <v>24</v>
      </c>
      <c r="AC2959" s="362" t="s">
        <v>24</v>
      </c>
      <c r="AD2959" s="362" t="s">
        <v>24</v>
      </c>
      <c r="AE2959" s="362" t="s">
        <v>10017</v>
      </c>
      <c r="AF2959" s="362" t="s">
        <v>24</v>
      </c>
      <c r="AG2959" s="372" t="s">
        <v>24</v>
      </c>
      <c r="AH2959" s="1244"/>
      <c r="AI2959" s="244" t="str">
        <f t="shared" si="261"/>
        <v>----------</v>
      </c>
      <c r="AJ2959" s="1315">
        <f t="shared" si="265"/>
        <v>43770</v>
      </c>
      <c r="AK2959" s="345" t="s">
        <v>24</v>
      </c>
      <c r="AL2959" s="1192" t="s">
        <v>24</v>
      </c>
      <c r="AM2959" s="230"/>
      <c r="AN2959" s="232"/>
      <c r="AO2959" s="232"/>
      <c r="AP2959" s="230"/>
      <c r="AQ2959" s="180" t="s">
        <v>6564</v>
      </c>
      <c r="AR2959" s="230"/>
      <c r="AS2959" s="230"/>
      <c r="AT2959" s="230"/>
      <c r="AU2959" s="230"/>
      <c r="AV2959" s="885"/>
      <c r="AW2959" s="885"/>
      <c r="AX2959" s="885"/>
      <c r="AY2959" s="885"/>
      <c r="AZ2959" s="885"/>
      <c r="BA2959" s="1206"/>
      <c r="BB2959" s="1206"/>
      <c r="BC2959" s="1206"/>
      <c r="BD2959" s="1206"/>
      <c r="BE2959" s="1206"/>
      <c r="BF2959" s="1206"/>
      <c r="BG2959" s="1206"/>
      <c r="BH2959" s="1206"/>
    </row>
    <row r="2960" spans="1:60" ht="15" customHeight="1">
      <c r="B2960" s="1310">
        <v>2954</v>
      </c>
      <c r="C2960" s="793" t="s">
        <v>4702</v>
      </c>
      <c r="D2960" s="796" t="s">
        <v>1853</v>
      </c>
      <c r="E2960" s="538" t="s">
        <v>4241</v>
      </c>
      <c r="F2960" s="1593" t="s">
        <v>24</v>
      </c>
      <c r="G2960" s="509" t="s">
        <v>120</v>
      </c>
      <c r="H2960" s="790" t="s">
        <v>4703</v>
      </c>
      <c r="I2960" s="593">
        <v>28113</v>
      </c>
      <c r="J2960" s="1314">
        <f t="shared" ca="1" si="262"/>
        <v>45</v>
      </c>
      <c r="K2960" s="178" t="s">
        <v>83</v>
      </c>
      <c r="L2960" s="467">
        <v>761217140397</v>
      </c>
      <c r="M2960" s="702">
        <v>44914</v>
      </c>
      <c r="N2960" s="555">
        <v>43412</v>
      </c>
      <c r="O2960" s="1330" t="s">
        <v>24</v>
      </c>
      <c r="P2960" s="1314" t="s">
        <v>24</v>
      </c>
      <c r="Q2960" s="198" t="str">
        <f t="shared" si="263"/>
        <v>-</v>
      </c>
      <c r="R2960" s="181" t="str">
        <f t="shared" ca="1" si="264"/>
        <v>TIDAK MCU</v>
      </c>
      <c r="S2960" s="1319" t="s">
        <v>4771</v>
      </c>
      <c r="T2960" s="1330">
        <v>44549</v>
      </c>
      <c r="U2960" s="1329">
        <v>44549</v>
      </c>
      <c r="V2960" s="1330" t="s">
        <v>24</v>
      </c>
      <c r="W2960" s="136" t="s">
        <v>24</v>
      </c>
      <c r="X2960" s="200"/>
      <c r="Y2960" s="201"/>
      <c r="Z2960" s="952"/>
      <c r="AA2960" s="1305" t="s">
        <v>100</v>
      </c>
      <c r="AB2960" s="230"/>
      <c r="AC2960" s="1310"/>
      <c r="AD2960" s="362"/>
      <c r="AE2960" s="362"/>
      <c r="AF2960" s="362"/>
      <c r="AG2960" s="372"/>
      <c r="AH2960" s="1244"/>
      <c r="AI2960" s="244" t="str">
        <f t="shared" ref="AI2960:AI3023" si="266">+CONCATENATE(AA2960,AB2960,AC2960,AD2960,AE2960,AF2960,AG2960)</f>
        <v>LIGHT VEHICLE</v>
      </c>
      <c r="AJ2960" s="1315">
        <f t="shared" si="265"/>
        <v>43412</v>
      </c>
      <c r="AK2960" s="380"/>
      <c r="AL2960" s="1192">
        <v>43494</v>
      </c>
      <c r="AM2960" s="230"/>
      <c r="AN2960" s="232"/>
      <c r="AO2960" s="232"/>
      <c r="AP2960" s="230"/>
      <c r="AQ2960" s="180"/>
      <c r="AR2960" s="230"/>
      <c r="AS2960" s="230"/>
      <c r="AT2960" s="230"/>
      <c r="AU2960" s="230"/>
      <c r="AV2960" s="885"/>
      <c r="AW2960" s="885"/>
      <c r="AX2960" s="885"/>
      <c r="AY2960" s="885"/>
      <c r="AZ2960" s="177"/>
    </row>
    <row r="2961" spans="2:52" ht="15" customHeight="1">
      <c r="B2961" s="1310">
        <v>2955</v>
      </c>
      <c r="C2961" s="793" t="s">
        <v>4704</v>
      </c>
      <c r="D2961" s="796" t="s">
        <v>4458</v>
      </c>
      <c r="E2961" s="538" t="s">
        <v>4241</v>
      </c>
      <c r="F2961" s="1593">
        <v>429</v>
      </c>
      <c r="G2961" s="509" t="s">
        <v>120</v>
      </c>
      <c r="H2961" s="790" t="s">
        <v>4705</v>
      </c>
      <c r="I2961" s="593">
        <v>28562</v>
      </c>
      <c r="J2961" s="1314">
        <f t="shared" ca="1" si="262"/>
        <v>44</v>
      </c>
      <c r="K2961" s="176" t="s">
        <v>24</v>
      </c>
      <c r="L2961" s="170" t="s">
        <v>24</v>
      </c>
      <c r="M2961" s="173" t="s">
        <v>24</v>
      </c>
      <c r="N2961" s="555">
        <v>41941</v>
      </c>
      <c r="O2961" s="1330" t="s">
        <v>24</v>
      </c>
      <c r="P2961" s="1314" t="s">
        <v>24</v>
      </c>
      <c r="Q2961" s="198" t="str">
        <f t="shared" si="263"/>
        <v>-</v>
      </c>
      <c r="R2961" s="181" t="str">
        <f t="shared" ca="1" si="264"/>
        <v>TIDAK MCU</v>
      </c>
      <c r="S2961" s="1319" t="s">
        <v>24</v>
      </c>
      <c r="T2961" s="1330">
        <v>44268</v>
      </c>
      <c r="U2961" s="1329" t="s">
        <v>24</v>
      </c>
      <c r="V2961" s="1330" t="s">
        <v>24</v>
      </c>
      <c r="W2961" s="1311" t="s">
        <v>24</v>
      </c>
      <c r="X2961" s="200"/>
      <c r="Y2961" s="201"/>
      <c r="Z2961" s="952"/>
      <c r="AA2961" s="1305" t="s">
        <v>24</v>
      </c>
      <c r="AB2961" s="230"/>
      <c r="AC2961" s="1310"/>
      <c r="AD2961" s="362"/>
      <c r="AE2961" s="362"/>
      <c r="AF2961" s="362"/>
      <c r="AG2961" s="372"/>
      <c r="AH2961" s="1244"/>
      <c r="AI2961" s="244" t="str">
        <f t="shared" si="266"/>
        <v>-</v>
      </c>
      <c r="AJ2961" s="1315">
        <f t="shared" si="265"/>
        <v>41941</v>
      </c>
      <c r="AK2961" s="345" t="s">
        <v>24</v>
      </c>
      <c r="AL2961" s="1192" t="s">
        <v>24</v>
      </c>
      <c r="AM2961" s="230"/>
      <c r="AN2961" s="232"/>
      <c r="AO2961" s="232"/>
      <c r="AP2961" s="230"/>
      <c r="AQ2961" s="1231" t="s">
        <v>3094</v>
      </c>
      <c r="AR2961" s="230"/>
      <c r="AS2961" s="230"/>
      <c r="AT2961" s="230"/>
      <c r="AU2961" s="230"/>
      <c r="AV2961" s="885"/>
      <c r="AW2961" s="885"/>
      <c r="AX2961" s="885"/>
      <c r="AY2961" s="885"/>
      <c r="AZ2961" s="177"/>
    </row>
    <row r="2962" spans="2:52" ht="15" customHeight="1">
      <c r="B2962" s="1310">
        <v>2956</v>
      </c>
      <c r="C2962" s="793" t="s">
        <v>4706</v>
      </c>
      <c r="D2962" s="796" t="s">
        <v>4458</v>
      </c>
      <c r="E2962" s="538" t="s">
        <v>4241</v>
      </c>
      <c r="F2962" s="1593">
        <v>555</v>
      </c>
      <c r="G2962" s="509" t="s">
        <v>120</v>
      </c>
      <c r="H2962" s="790" t="s">
        <v>4707</v>
      </c>
      <c r="I2962" s="593">
        <v>31543</v>
      </c>
      <c r="J2962" s="1314">
        <f t="shared" ca="1" si="262"/>
        <v>36</v>
      </c>
      <c r="K2962" s="176" t="s">
        <v>24</v>
      </c>
      <c r="L2962" s="170" t="s">
        <v>24</v>
      </c>
      <c r="M2962" s="173" t="s">
        <v>24</v>
      </c>
      <c r="N2962" s="789">
        <v>42303</v>
      </c>
      <c r="O2962" s="1330" t="s">
        <v>24</v>
      </c>
      <c r="P2962" s="1314" t="s">
        <v>24</v>
      </c>
      <c r="Q2962" s="198" t="str">
        <f t="shared" si="263"/>
        <v>-</v>
      </c>
      <c r="R2962" s="181" t="str">
        <f t="shared" ca="1" si="264"/>
        <v>TIDAK MCU</v>
      </c>
      <c r="S2962" s="1319"/>
      <c r="T2962" s="1330">
        <v>44327</v>
      </c>
      <c r="U2962" s="1329" t="s">
        <v>99</v>
      </c>
      <c r="V2962" s="1330" t="s">
        <v>24</v>
      </c>
      <c r="W2962" s="136" t="s">
        <v>24</v>
      </c>
      <c r="X2962" s="200"/>
      <c r="Y2962" s="201"/>
      <c r="Z2962" s="202"/>
      <c r="AA2962" s="1310"/>
      <c r="AB2962" s="362"/>
      <c r="AC2962" s="362"/>
      <c r="AD2962" s="362"/>
      <c r="AE2962" s="362"/>
      <c r="AF2962" s="362"/>
      <c r="AG2962" s="372"/>
      <c r="AH2962" s="1244"/>
      <c r="AI2962" s="244" t="str">
        <f t="shared" si="266"/>
        <v/>
      </c>
      <c r="AJ2962" s="1315">
        <f t="shared" si="265"/>
        <v>42303</v>
      </c>
      <c r="AK2962" s="217" t="s">
        <v>24</v>
      </c>
      <c r="AL2962" s="614" t="s">
        <v>24</v>
      </c>
      <c r="AM2962" s="230"/>
      <c r="AN2962" s="232"/>
      <c r="AO2962" s="232"/>
      <c r="AP2962" s="230"/>
      <c r="AQ2962" s="1231" t="s">
        <v>3094</v>
      </c>
      <c r="AR2962" s="230"/>
      <c r="AS2962" s="230"/>
      <c r="AT2962" s="230"/>
      <c r="AU2962" s="230"/>
      <c r="AV2962" s="885"/>
      <c r="AW2962" s="885"/>
      <c r="AX2962" s="885"/>
      <c r="AY2962" s="885"/>
      <c r="AZ2962" s="177"/>
    </row>
    <row r="2963" spans="2:52" ht="15" customHeight="1">
      <c r="B2963" s="1310">
        <v>2957</v>
      </c>
      <c r="C2963" s="793" t="s">
        <v>4708</v>
      </c>
      <c r="D2963" s="796" t="s">
        <v>4458</v>
      </c>
      <c r="E2963" s="796" t="s">
        <v>4241</v>
      </c>
      <c r="F2963" s="1593" t="s">
        <v>24</v>
      </c>
      <c r="G2963" s="509" t="s">
        <v>120</v>
      </c>
      <c r="H2963" s="790" t="s">
        <v>4709</v>
      </c>
      <c r="I2963" s="593">
        <v>34553</v>
      </c>
      <c r="J2963" s="1314">
        <f t="shared" ca="1" si="262"/>
        <v>27</v>
      </c>
      <c r="K2963" s="178" t="s">
        <v>83</v>
      </c>
      <c r="L2963" s="467">
        <v>1714180903492</v>
      </c>
      <c r="M2963" s="702">
        <v>45145</v>
      </c>
      <c r="N2963" s="789">
        <v>42947</v>
      </c>
      <c r="O2963" s="1330" t="s">
        <v>24</v>
      </c>
      <c r="P2963" s="1314" t="s">
        <v>24</v>
      </c>
      <c r="Q2963" s="198" t="str">
        <f t="shared" si="263"/>
        <v>-</v>
      </c>
      <c r="R2963" s="181" t="str">
        <f t="shared" ca="1" si="264"/>
        <v>TIDAK MCU</v>
      </c>
      <c r="S2963" s="1319" t="s">
        <v>4772</v>
      </c>
      <c r="T2963" s="1330">
        <v>44415</v>
      </c>
      <c r="U2963" s="1329">
        <v>44415</v>
      </c>
      <c r="V2963" s="1330" t="s">
        <v>24</v>
      </c>
      <c r="W2963" s="136" t="s">
        <v>24</v>
      </c>
      <c r="X2963" s="200"/>
      <c r="Y2963" s="201"/>
      <c r="Z2963" s="202"/>
      <c r="AA2963" s="473" t="s">
        <v>100</v>
      </c>
      <c r="AB2963" s="362"/>
      <c r="AC2963" s="362"/>
      <c r="AD2963" s="362"/>
      <c r="AE2963" s="362"/>
      <c r="AF2963" s="362"/>
      <c r="AG2963" s="372"/>
      <c r="AH2963" s="1244"/>
      <c r="AI2963" s="244" t="str">
        <f t="shared" si="266"/>
        <v>LIGHT VEHICLE</v>
      </c>
      <c r="AJ2963" s="1315">
        <f t="shared" si="265"/>
        <v>42947</v>
      </c>
      <c r="AK2963" s="1280"/>
      <c r="AL2963" s="614">
        <v>43501</v>
      </c>
      <c r="AM2963" s="230"/>
      <c r="AN2963" s="232"/>
      <c r="AO2963" s="232"/>
      <c r="AP2963" s="230"/>
      <c r="AQ2963" s="1231" t="s">
        <v>3094</v>
      </c>
      <c r="AR2963" s="230"/>
      <c r="AS2963" s="230"/>
      <c r="AT2963" s="230"/>
      <c r="AU2963" s="230"/>
      <c r="AV2963" s="885"/>
      <c r="AW2963" s="885"/>
      <c r="AX2963" s="885"/>
      <c r="AY2963" s="885"/>
      <c r="AZ2963" s="177"/>
    </row>
    <row r="2964" spans="2:52" ht="15" customHeight="1">
      <c r="B2964" s="1310">
        <v>2958</v>
      </c>
      <c r="C2964" s="793" t="s">
        <v>4710</v>
      </c>
      <c r="D2964" s="538" t="s">
        <v>4458</v>
      </c>
      <c r="E2964" s="538" t="s">
        <v>4241</v>
      </c>
      <c r="F2964" s="1593" t="s">
        <v>24</v>
      </c>
      <c r="G2964" s="509" t="s">
        <v>120</v>
      </c>
      <c r="H2964" s="790" t="s">
        <v>4711</v>
      </c>
      <c r="I2964" s="593">
        <v>35619</v>
      </c>
      <c r="J2964" s="1314">
        <f t="shared" ca="1" si="262"/>
        <v>24</v>
      </c>
      <c r="K2964" s="178" t="s">
        <v>83</v>
      </c>
      <c r="L2964" s="467">
        <v>970709260164</v>
      </c>
      <c r="M2964" s="702">
        <v>44385</v>
      </c>
      <c r="N2964" s="789">
        <v>43469</v>
      </c>
      <c r="O2964" s="1330" t="s">
        <v>24</v>
      </c>
      <c r="P2964" s="1314" t="s">
        <v>24</v>
      </c>
      <c r="Q2964" s="198" t="str">
        <f t="shared" si="263"/>
        <v>-</v>
      </c>
      <c r="R2964" s="181" t="str">
        <f t="shared" ca="1" si="264"/>
        <v>TIDAK MCU</v>
      </c>
      <c r="S2964" s="1319" t="s">
        <v>4773</v>
      </c>
      <c r="T2964" s="1330">
        <v>44385</v>
      </c>
      <c r="U2964" s="1329">
        <v>44385</v>
      </c>
      <c r="V2964" s="1330" t="s">
        <v>24</v>
      </c>
      <c r="W2964" s="136" t="s">
        <v>24</v>
      </c>
      <c r="X2964" s="200"/>
      <c r="Y2964" s="201"/>
      <c r="Z2964" s="952"/>
      <c r="AA2964" s="1305" t="s">
        <v>100</v>
      </c>
      <c r="AB2964" s="1020"/>
      <c r="AC2964" s="362"/>
      <c r="AD2964" s="362"/>
      <c r="AE2964" s="362"/>
      <c r="AF2964" s="362"/>
      <c r="AG2964" s="372"/>
      <c r="AH2964" s="1244"/>
      <c r="AI2964" s="244" t="str">
        <f t="shared" si="266"/>
        <v>LIGHT VEHICLE</v>
      </c>
      <c r="AJ2964" s="1315">
        <f t="shared" si="265"/>
        <v>43469</v>
      </c>
      <c r="AK2964" s="1280"/>
      <c r="AL2964" s="614">
        <v>43501</v>
      </c>
      <c r="AM2964" s="230"/>
      <c r="AN2964" s="232"/>
      <c r="AO2964" s="232"/>
      <c r="AP2964" s="230"/>
      <c r="AQ2964" s="180"/>
      <c r="AR2964" s="230"/>
      <c r="AS2964" s="230"/>
      <c r="AT2964" s="230"/>
      <c r="AU2964" s="230"/>
      <c r="AV2964" s="885"/>
      <c r="AW2964" s="885"/>
      <c r="AX2964" s="885"/>
      <c r="AY2964" s="885"/>
      <c r="AZ2964" s="177"/>
    </row>
    <row r="2965" spans="2:52" ht="15" customHeight="1">
      <c r="B2965" s="1310">
        <v>2959</v>
      </c>
      <c r="C2965" s="793" t="s">
        <v>4712</v>
      </c>
      <c r="D2965" s="538" t="s">
        <v>333</v>
      </c>
      <c r="E2965" s="538" t="s">
        <v>4241</v>
      </c>
      <c r="F2965" s="1593" t="s">
        <v>24</v>
      </c>
      <c r="G2965" s="509" t="s">
        <v>120</v>
      </c>
      <c r="H2965" s="790" t="s">
        <v>4713</v>
      </c>
      <c r="I2965" s="593">
        <v>36045</v>
      </c>
      <c r="J2965" s="1314">
        <f t="shared" ca="1" si="262"/>
        <v>23</v>
      </c>
      <c r="K2965" s="176" t="s">
        <v>24</v>
      </c>
      <c r="L2965" s="170" t="s">
        <v>24</v>
      </c>
      <c r="M2965" s="173" t="s">
        <v>24</v>
      </c>
      <c r="N2965" s="510" t="s">
        <v>24</v>
      </c>
      <c r="O2965" s="1330" t="s">
        <v>24</v>
      </c>
      <c r="P2965" s="1314" t="s">
        <v>24</v>
      </c>
      <c r="Q2965" s="198" t="str">
        <f t="shared" si="263"/>
        <v>-</v>
      </c>
      <c r="R2965" s="181" t="str">
        <f t="shared" ca="1" si="264"/>
        <v>TIDAK MCU</v>
      </c>
      <c r="S2965" s="1319"/>
      <c r="T2965" s="1330">
        <v>44446</v>
      </c>
      <c r="U2965" s="1329" t="s">
        <v>99</v>
      </c>
      <c r="V2965" s="1330" t="s">
        <v>24</v>
      </c>
      <c r="W2965" s="136" t="s">
        <v>24</v>
      </c>
      <c r="X2965" s="200"/>
      <c r="Y2965" s="201"/>
      <c r="Z2965" s="202"/>
      <c r="AA2965" s="1310"/>
      <c r="AB2965" s="362"/>
      <c r="AC2965" s="362"/>
      <c r="AD2965" s="362"/>
      <c r="AE2965" s="362"/>
      <c r="AF2965" s="362"/>
      <c r="AG2965" s="372"/>
      <c r="AH2965" s="1244"/>
      <c r="AI2965" s="244" t="str">
        <f t="shared" si="266"/>
        <v/>
      </c>
      <c r="AJ2965" s="1315" t="str">
        <f t="shared" si="265"/>
        <v>-</v>
      </c>
      <c r="AK2965" s="345" t="s">
        <v>24</v>
      </c>
      <c r="AL2965" s="1192" t="s">
        <v>24</v>
      </c>
      <c r="AM2965" s="230"/>
      <c r="AN2965" s="232"/>
      <c r="AO2965" s="232"/>
      <c r="AP2965" s="230"/>
      <c r="AQ2965" s="180" t="s">
        <v>6564</v>
      </c>
      <c r="AR2965" s="230"/>
      <c r="AS2965" s="230"/>
      <c r="AT2965" s="230"/>
      <c r="AU2965" s="230"/>
      <c r="AZ2965" s="177"/>
    </row>
    <row r="2966" spans="2:52" ht="15" customHeight="1">
      <c r="B2966" s="1310">
        <v>2960</v>
      </c>
      <c r="C2966" s="784" t="s">
        <v>4768</v>
      </c>
      <c r="D2966" s="538" t="s">
        <v>4458</v>
      </c>
      <c r="E2966" s="538" t="s">
        <v>4241</v>
      </c>
      <c r="F2966" s="1593" t="s">
        <v>24</v>
      </c>
      <c r="G2966" s="525" t="s">
        <v>120</v>
      </c>
      <c r="H2966" s="540" t="s">
        <v>24</v>
      </c>
      <c r="I2966" s="593">
        <v>37134</v>
      </c>
      <c r="J2966" s="1314">
        <f t="shared" ca="1" si="262"/>
        <v>20</v>
      </c>
      <c r="K2966" s="176" t="s">
        <v>24</v>
      </c>
      <c r="L2966" s="170" t="s">
        <v>24</v>
      </c>
      <c r="M2966" s="173" t="s">
        <v>24</v>
      </c>
      <c r="N2966" s="577">
        <v>43850</v>
      </c>
      <c r="O2966" s="1330" t="s">
        <v>24</v>
      </c>
      <c r="P2966" s="1314" t="s">
        <v>24</v>
      </c>
      <c r="Q2966" s="198" t="str">
        <f t="shared" si="263"/>
        <v>-</v>
      </c>
      <c r="R2966" s="181" t="str">
        <f t="shared" ca="1" si="264"/>
        <v>TIDAK MCU</v>
      </c>
      <c r="S2966" s="1319" t="s">
        <v>24</v>
      </c>
      <c r="T2966" s="1330">
        <v>44439</v>
      </c>
      <c r="U2966" s="1329" t="s">
        <v>99</v>
      </c>
      <c r="V2966" s="1330" t="s">
        <v>24</v>
      </c>
      <c r="W2966" s="1311" t="s">
        <v>24</v>
      </c>
      <c r="X2966" s="200"/>
      <c r="Y2966" s="201"/>
      <c r="Z2966" s="202"/>
      <c r="AA2966" s="1310"/>
      <c r="AB2966" s="362"/>
      <c r="AC2966" s="362"/>
      <c r="AD2966" s="362"/>
      <c r="AE2966" s="362"/>
      <c r="AF2966" s="362"/>
      <c r="AG2966" s="372"/>
      <c r="AH2966" s="1244"/>
      <c r="AI2966" s="244" t="str">
        <f t="shared" si="266"/>
        <v/>
      </c>
      <c r="AJ2966" s="1315">
        <f t="shared" si="265"/>
        <v>43850</v>
      </c>
      <c r="AK2966" s="345" t="s">
        <v>24</v>
      </c>
      <c r="AL2966" s="1192" t="s">
        <v>24</v>
      </c>
      <c r="AM2966" s="230"/>
      <c r="AN2966" s="232"/>
      <c r="AO2966" s="232"/>
      <c r="AP2966" s="230"/>
      <c r="AQ2966" s="1231" t="s">
        <v>3094</v>
      </c>
      <c r="AR2966" s="230"/>
      <c r="AS2966" s="230"/>
      <c r="AT2966" s="230"/>
      <c r="AU2966" s="230"/>
      <c r="AV2966" s="885"/>
      <c r="AW2966" s="885"/>
      <c r="AX2966" s="885"/>
      <c r="AY2966" s="885"/>
      <c r="AZ2966" s="177"/>
    </row>
    <row r="2967" spans="2:52" ht="15" customHeight="1">
      <c r="B2967" s="1310">
        <v>2961</v>
      </c>
      <c r="C2967" s="793" t="s">
        <v>2005</v>
      </c>
      <c r="D2967" s="796" t="s">
        <v>257</v>
      </c>
      <c r="E2967" s="538" t="s">
        <v>1122</v>
      </c>
      <c r="F2967" s="539" t="s">
        <v>24</v>
      </c>
      <c r="G2967" s="509" t="s">
        <v>149</v>
      </c>
      <c r="H2967" s="790" t="s">
        <v>2006</v>
      </c>
      <c r="I2967" s="596">
        <v>30362</v>
      </c>
      <c r="J2967" s="1314">
        <f t="shared" ca="1" si="262"/>
        <v>39</v>
      </c>
      <c r="K2967" s="652" t="s">
        <v>493</v>
      </c>
      <c r="L2967" s="667">
        <v>830219310145</v>
      </c>
      <c r="M2967" s="652">
        <v>44972</v>
      </c>
      <c r="N2967" s="577">
        <v>44082</v>
      </c>
      <c r="O2967" s="1330" t="s">
        <v>24</v>
      </c>
      <c r="P2967" s="472" t="s">
        <v>24</v>
      </c>
      <c r="Q2967" s="198" t="str">
        <f t="shared" si="263"/>
        <v>-</v>
      </c>
      <c r="R2967" s="181" t="str">
        <f t="shared" ca="1" si="264"/>
        <v>TIDAK MCU</v>
      </c>
      <c r="S2967" s="1319" t="s">
        <v>13092</v>
      </c>
      <c r="T2967" s="1330">
        <v>44242</v>
      </c>
      <c r="U2967" s="1329">
        <v>44242</v>
      </c>
      <c r="V2967" s="1330" t="s">
        <v>24</v>
      </c>
      <c r="W2967" s="136" t="s">
        <v>24</v>
      </c>
      <c r="X2967" s="348"/>
      <c r="Y2967" s="201"/>
      <c r="Z2967" s="351"/>
      <c r="AA2967" s="473" t="s">
        <v>100</v>
      </c>
      <c r="AB2967" s="1310" t="s">
        <v>24</v>
      </c>
      <c r="AC2967" s="362"/>
      <c r="AD2967" s="362"/>
      <c r="AE2967" s="362"/>
      <c r="AF2967" s="362"/>
      <c r="AG2967" s="372"/>
      <c r="AH2967" s="1244"/>
      <c r="AI2967" s="244" t="str">
        <f t="shared" si="266"/>
        <v>LIGHT VEHICLE-</v>
      </c>
      <c r="AJ2967" s="1315">
        <f t="shared" si="265"/>
        <v>44082</v>
      </c>
      <c r="AK2967" s="798">
        <v>44069</v>
      </c>
      <c r="AL2967" s="1192">
        <v>44069</v>
      </c>
      <c r="AM2967" s="230"/>
      <c r="AN2967" s="232"/>
      <c r="AO2967" s="232"/>
      <c r="AP2967" s="230"/>
      <c r="AQ2967" s="1231" t="s">
        <v>3094</v>
      </c>
      <c r="AR2967" s="230"/>
      <c r="AS2967" s="230"/>
      <c r="AT2967" s="230"/>
      <c r="AU2967" s="230"/>
      <c r="AZ2967" s="177"/>
    </row>
    <row r="2968" spans="2:52" ht="15" customHeight="1">
      <c r="B2968" s="1310">
        <v>2962</v>
      </c>
      <c r="C2968" s="793" t="s">
        <v>2007</v>
      </c>
      <c r="D2968" s="538" t="s">
        <v>257</v>
      </c>
      <c r="E2968" s="538" t="s">
        <v>1122</v>
      </c>
      <c r="F2968" s="539" t="s">
        <v>24</v>
      </c>
      <c r="G2968" s="509" t="s">
        <v>140</v>
      </c>
      <c r="H2968" s="790" t="s">
        <v>2008</v>
      </c>
      <c r="I2968" s="596">
        <v>26706</v>
      </c>
      <c r="J2968" s="1314">
        <f t="shared" ca="1" si="262"/>
        <v>49</v>
      </c>
      <c r="K2968" s="652" t="s">
        <v>493</v>
      </c>
      <c r="L2968" s="667">
        <v>730217140053</v>
      </c>
      <c r="M2968" s="652">
        <v>44238</v>
      </c>
      <c r="N2968" s="577">
        <v>43132</v>
      </c>
      <c r="O2968" s="1330" t="s">
        <v>24</v>
      </c>
      <c r="P2968" s="472" t="s">
        <v>24</v>
      </c>
      <c r="Q2968" s="198" t="str">
        <f t="shared" si="263"/>
        <v>-</v>
      </c>
      <c r="R2968" s="181" t="str">
        <f t="shared" ca="1" si="264"/>
        <v>TIDAK MCU</v>
      </c>
      <c r="S2968" s="1319" t="s">
        <v>2059</v>
      </c>
      <c r="T2968" s="1330">
        <v>44238</v>
      </c>
      <c r="U2968" s="1329">
        <v>44238</v>
      </c>
      <c r="V2968" s="1330" t="s">
        <v>24</v>
      </c>
      <c r="W2968" s="136" t="s">
        <v>24</v>
      </c>
      <c r="X2968" s="348"/>
      <c r="Y2968" s="201"/>
      <c r="Z2968" s="351"/>
      <c r="AA2968" s="1310" t="s">
        <v>2084</v>
      </c>
      <c r="AB2968" s="362" t="s">
        <v>24</v>
      </c>
      <c r="AC2968" s="362"/>
      <c r="AD2968" s="362"/>
      <c r="AE2968" s="362"/>
      <c r="AF2968" s="362"/>
      <c r="AG2968" s="372"/>
      <c r="AH2968" s="1244"/>
      <c r="AI2968" s="244" t="str">
        <f t="shared" si="266"/>
        <v>BUS -</v>
      </c>
      <c r="AJ2968" s="1315">
        <f t="shared" si="265"/>
        <v>43132</v>
      </c>
      <c r="AK2968" s="530">
        <v>43500</v>
      </c>
      <c r="AL2968" s="614">
        <v>43501</v>
      </c>
      <c r="AM2968" s="230"/>
      <c r="AN2968" s="232"/>
      <c r="AO2968" s="232"/>
      <c r="AP2968" s="230"/>
      <c r="AQ2968" s="180"/>
      <c r="AR2968" s="230"/>
      <c r="AS2968" s="230"/>
      <c r="AT2968" s="230"/>
      <c r="AU2968" s="230"/>
      <c r="AV2968" s="885"/>
      <c r="AW2968" s="885"/>
      <c r="AX2968" s="885"/>
      <c r="AY2968" s="885"/>
      <c r="AZ2968" s="177"/>
    </row>
    <row r="2969" spans="2:52" ht="15" customHeight="1">
      <c r="B2969" s="1310">
        <v>2963</v>
      </c>
      <c r="C2969" s="793" t="s">
        <v>2009</v>
      </c>
      <c r="D2969" s="796" t="s">
        <v>257</v>
      </c>
      <c r="E2969" s="796" t="s">
        <v>1122</v>
      </c>
      <c r="F2969" s="539" t="s">
        <v>24</v>
      </c>
      <c r="G2969" s="509" t="s">
        <v>140</v>
      </c>
      <c r="H2969" s="1446" t="s">
        <v>2010</v>
      </c>
      <c r="I2969" s="1456">
        <v>27609</v>
      </c>
      <c r="J2969" s="1314">
        <f t="shared" ca="1" si="262"/>
        <v>47</v>
      </c>
      <c r="K2969" s="799" t="s">
        <v>493</v>
      </c>
      <c r="L2969" s="800">
        <v>750819410350</v>
      </c>
      <c r="M2969" s="799">
        <v>44776</v>
      </c>
      <c r="N2969" s="529">
        <v>43019</v>
      </c>
      <c r="O2969" s="1330">
        <v>43389</v>
      </c>
      <c r="P2969" s="1314" t="s">
        <v>24</v>
      </c>
      <c r="Q2969" s="198">
        <f t="shared" si="263"/>
        <v>43754</v>
      </c>
      <c r="R2969" s="181" t="str">
        <f t="shared" ca="1" si="264"/>
        <v>EXPIRED</v>
      </c>
      <c r="S2969" s="1319" t="s">
        <v>2060</v>
      </c>
      <c r="T2969" s="1330">
        <v>44411</v>
      </c>
      <c r="U2969" s="1329">
        <v>44411</v>
      </c>
      <c r="V2969" s="904" t="s">
        <v>24</v>
      </c>
      <c r="W2969" s="136" t="s">
        <v>24</v>
      </c>
      <c r="X2969" s="348"/>
      <c r="Y2969" s="201"/>
      <c r="Z2969" s="351"/>
      <c r="AA2969" s="473" t="s">
        <v>2084</v>
      </c>
      <c r="AB2969" s="362" t="s">
        <v>24</v>
      </c>
      <c r="AC2969" s="362"/>
      <c r="AD2969" s="362"/>
      <c r="AE2969" s="362"/>
      <c r="AF2969" s="362"/>
      <c r="AG2969" s="372"/>
      <c r="AH2969" s="1244"/>
      <c r="AI2969" s="244" t="str">
        <f t="shared" si="266"/>
        <v>BUS -</v>
      </c>
      <c r="AJ2969" s="1315">
        <f t="shared" si="265"/>
        <v>43019</v>
      </c>
      <c r="AK2969" s="217" t="s">
        <v>24</v>
      </c>
      <c r="AL2969" s="614" t="s">
        <v>24</v>
      </c>
      <c r="AM2969" s="230"/>
      <c r="AN2969" s="232"/>
      <c r="AO2969" s="232"/>
      <c r="AP2969" s="230"/>
      <c r="AQ2969" s="1231" t="s">
        <v>3094</v>
      </c>
      <c r="AR2969" s="230"/>
      <c r="AS2969" s="230"/>
      <c r="AT2969" s="230"/>
      <c r="AU2969" s="230"/>
      <c r="AV2969" s="885"/>
      <c r="AW2969" s="885"/>
      <c r="AX2969" s="885"/>
      <c r="AY2969" s="885"/>
      <c r="AZ2969" s="177"/>
    </row>
    <row r="2970" spans="2:52" ht="15" customHeight="1">
      <c r="B2970" s="1310">
        <v>2964</v>
      </c>
      <c r="C2970" s="793" t="s">
        <v>2011</v>
      </c>
      <c r="D2970" s="796" t="s">
        <v>257</v>
      </c>
      <c r="E2970" s="538" t="s">
        <v>1122</v>
      </c>
      <c r="F2970" s="539" t="s">
        <v>24</v>
      </c>
      <c r="G2970" s="509" t="s">
        <v>140</v>
      </c>
      <c r="H2970" s="1446" t="s">
        <v>2012</v>
      </c>
      <c r="I2970" s="1456">
        <v>34520</v>
      </c>
      <c r="J2970" s="1314">
        <f t="shared" ca="1" si="262"/>
        <v>27</v>
      </c>
      <c r="K2970" s="178" t="s">
        <v>496</v>
      </c>
      <c r="L2970" s="613">
        <v>940719052131</v>
      </c>
      <c r="M2970" s="702">
        <v>45112</v>
      </c>
      <c r="N2970" s="577">
        <v>43368</v>
      </c>
      <c r="O2970" s="1330" t="s">
        <v>24</v>
      </c>
      <c r="P2970" s="1314" t="s">
        <v>499</v>
      </c>
      <c r="Q2970" s="198" t="str">
        <f t="shared" si="263"/>
        <v>-</v>
      </c>
      <c r="R2970" s="181" t="str">
        <f t="shared" ca="1" si="264"/>
        <v>TIDAK MCU</v>
      </c>
      <c r="S2970" s="1319" t="s">
        <v>2061</v>
      </c>
      <c r="T2970" s="1330">
        <v>44382</v>
      </c>
      <c r="U2970" s="1329">
        <v>44382</v>
      </c>
      <c r="V2970" s="904" t="s">
        <v>24</v>
      </c>
      <c r="W2970" s="136" t="s">
        <v>24</v>
      </c>
      <c r="X2970" s="348"/>
      <c r="Y2970" s="201"/>
      <c r="Z2970" s="351"/>
      <c r="AA2970" s="473" t="s">
        <v>2084</v>
      </c>
      <c r="AB2970" s="362" t="s">
        <v>24</v>
      </c>
      <c r="AC2970" s="362"/>
      <c r="AD2970" s="362"/>
      <c r="AE2970" s="362"/>
      <c r="AF2970" s="362"/>
      <c r="AG2970" s="372"/>
      <c r="AH2970" s="1244"/>
      <c r="AI2970" s="244" t="str">
        <f t="shared" si="266"/>
        <v>BUS -</v>
      </c>
      <c r="AJ2970" s="1315">
        <f t="shared" si="265"/>
        <v>43368</v>
      </c>
      <c r="AK2970" s="592">
        <v>43372</v>
      </c>
      <c r="AL2970" s="679">
        <v>43370</v>
      </c>
      <c r="AM2970" s="230"/>
      <c r="AN2970" s="232"/>
      <c r="AO2970" s="232"/>
      <c r="AP2970" s="230"/>
      <c r="AQ2970" s="1231" t="s">
        <v>3094</v>
      </c>
      <c r="AR2970" s="230"/>
      <c r="AS2970" s="230"/>
      <c r="AT2970" s="230"/>
      <c r="AU2970" s="230"/>
      <c r="AV2970" s="885"/>
      <c r="AW2970" s="885"/>
      <c r="AX2970" s="885"/>
      <c r="AY2970" s="885"/>
      <c r="AZ2970" s="885"/>
    </row>
    <row r="2971" spans="2:52" ht="15" customHeight="1">
      <c r="B2971" s="1310">
        <v>2965</v>
      </c>
      <c r="C2971" s="793" t="s">
        <v>13509</v>
      </c>
      <c r="D2971" s="538" t="s">
        <v>257</v>
      </c>
      <c r="E2971" s="538" t="s">
        <v>1122</v>
      </c>
      <c r="F2971" s="539" t="s">
        <v>24</v>
      </c>
      <c r="G2971" s="509" t="s">
        <v>140</v>
      </c>
      <c r="H2971" s="790" t="s">
        <v>2013</v>
      </c>
      <c r="I2971" s="596">
        <v>31047</v>
      </c>
      <c r="J2971" s="1314">
        <f t="shared" ca="1" si="262"/>
        <v>37</v>
      </c>
      <c r="K2971" s="652" t="s">
        <v>496</v>
      </c>
      <c r="L2971" s="667">
        <v>881217231118</v>
      </c>
      <c r="M2971" s="652">
        <v>45291</v>
      </c>
      <c r="N2971" s="577">
        <v>43336</v>
      </c>
      <c r="O2971" s="1330" t="s">
        <v>24</v>
      </c>
      <c r="P2971" s="1314"/>
      <c r="Q2971" s="198" t="str">
        <f t="shared" si="263"/>
        <v>-</v>
      </c>
      <c r="R2971" s="181" t="str">
        <f t="shared" ca="1" si="264"/>
        <v>TIDAK MCU</v>
      </c>
      <c r="S2971" s="1319" t="s">
        <v>2062</v>
      </c>
      <c r="T2971" s="1330">
        <v>44561</v>
      </c>
      <c r="U2971" s="1329">
        <v>44561</v>
      </c>
      <c r="V2971" s="395" t="s">
        <v>24</v>
      </c>
      <c r="W2971" s="136" t="s">
        <v>24</v>
      </c>
      <c r="X2971" s="348"/>
      <c r="Y2971" s="201"/>
      <c r="Z2971" s="351"/>
      <c r="AA2971" s="1310" t="s">
        <v>2084</v>
      </c>
      <c r="AB2971" s="362" t="s">
        <v>24</v>
      </c>
      <c r="AC2971" s="362"/>
      <c r="AD2971" s="362"/>
      <c r="AE2971" s="362"/>
      <c r="AF2971" s="362"/>
      <c r="AG2971" s="372"/>
      <c r="AH2971" s="1244"/>
      <c r="AI2971" s="244" t="str">
        <f t="shared" si="266"/>
        <v>BUS -</v>
      </c>
      <c r="AJ2971" s="1315">
        <f t="shared" si="265"/>
        <v>43336</v>
      </c>
      <c r="AK2971" s="530">
        <v>43507</v>
      </c>
      <c r="AL2971" s="614">
        <v>43508</v>
      </c>
      <c r="AM2971" s="230"/>
      <c r="AN2971" s="232"/>
      <c r="AO2971" s="232"/>
      <c r="AP2971" s="230"/>
      <c r="AQ2971" s="1231" t="s">
        <v>3094</v>
      </c>
      <c r="AR2971" s="230"/>
      <c r="AS2971" s="230"/>
      <c r="AT2971" s="230"/>
      <c r="AU2971" s="230"/>
      <c r="AV2971" s="885"/>
      <c r="AW2971" s="885"/>
      <c r="AX2971" s="885"/>
      <c r="AY2971" s="885"/>
      <c r="AZ2971" s="177"/>
    </row>
    <row r="2972" spans="2:52" ht="15" customHeight="1">
      <c r="B2972" s="1310">
        <v>2966</v>
      </c>
      <c r="C2972" s="793" t="s">
        <v>2014</v>
      </c>
      <c r="D2972" s="796" t="s">
        <v>257</v>
      </c>
      <c r="E2972" s="796" t="s">
        <v>1122</v>
      </c>
      <c r="F2972" s="539" t="s">
        <v>24</v>
      </c>
      <c r="G2972" s="509" t="s">
        <v>140</v>
      </c>
      <c r="H2972" s="1446" t="s">
        <v>2015</v>
      </c>
      <c r="I2972" s="1456">
        <v>35598</v>
      </c>
      <c r="J2972" s="1314">
        <f t="shared" ca="1" si="262"/>
        <v>24</v>
      </c>
      <c r="K2972" s="652" t="s">
        <v>493</v>
      </c>
      <c r="L2972" s="667">
        <v>850619310540</v>
      </c>
      <c r="M2972" s="652">
        <v>45090</v>
      </c>
      <c r="N2972" s="555">
        <v>43510</v>
      </c>
      <c r="O2972" s="1330" t="s">
        <v>24</v>
      </c>
      <c r="P2972" s="1314" t="s">
        <v>24</v>
      </c>
      <c r="Q2972" s="198" t="str">
        <f t="shared" si="263"/>
        <v>-</v>
      </c>
      <c r="R2972" s="181" t="str">
        <f t="shared" ca="1" si="264"/>
        <v>TIDAK MCU</v>
      </c>
      <c r="S2972" s="1319" t="s">
        <v>2063</v>
      </c>
      <c r="T2972" s="1330">
        <v>44364</v>
      </c>
      <c r="U2972" s="212">
        <v>44364</v>
      </c>
      <c r="V2972" s="904" t="s">
        <v>24</v>
      </c>
      <c r="W2972" s="136" t="s">
        <v>24</v>
      </c>
      <c r="X2972" s="348"/>
      <c r="Y2972" s="201"/>
      <c r="Z2972" s="351"/>
      <c r="AA2972" s="473" t="s">
        <v>2085</v>
      </c>
      <c r="AB2972" s="362" t="s">
        <v>24</v>
      </c>
      <c r="AC2972" s="362"/>
      <c r="AD2972" s="362"/>
      <c r="AE2972" s="362"/>
      <c r="AF2972" s="362"/>
      <c r="AG2972" s="372"/>
      <c r="AH2972" s="1244"/>
      <c r="AI2972" s="244" t="str">
        <f t="shared" si="266"/>
        <v>BUS, ELF-</v>
      </c>
      <c r="AJ2972" s="1330">
        <f t="shared" si="265"/>
        <v>43510</v>
      </c>
      <c r="AK2972" s="530">
        <v>43999</v>
      </c>
      <c r="AL2972" s="614">
        <v>43508</v>
      </c>
      <c r="AM2972" s="230"/>
      <c r="AN2972" s="232"/>
      <c r="AO2972" s="232"/>
      <c r="AP2972" s="230"/>
      <c r="AQ2972" s="1231" t="s">
        <v>3094</v>
      </c>
      <c r="AR2972" s="230"/>
      <c r="AS2972" s="230"/>
      <c r="AT2972" s="230"/>
      <c r="AU2972" s="230"/>
      <c r="AV2972" s="885"/>
      <c r="AW2972" s="885"/>
      <c r="AX2972" s="885"/>
      <c r="AY2972" s="885"/>
      <c r="AZ2972" s="177"/>
    </row>
    <row r="2973" spans="2:52" ht="15" customHeight="1">
      <c r="B2973" s="1310">
        <v>2967</v>
      </c>
      <c r="C2973" s="793" t="s">
        <v>2016</v>
      </c>
      <c r="D2973" s="538" t="s">
        <v>257</v>
      </c>
      <c r="E2973" s="538" t="s">
        <v>1122</v>
      </c>
      <c r="F2973" s="539" t="s">
        <v>24</v>
      </c>
      <c r="G2973" s="509" t="s">
        <v>140</v>
      </c>
      <c r="H2973" s="1446" t="s">
        <v>2017</v>
      </c>
      <c r="I2973" s="1456">
        <v>33221</v>
      </c>
      <c r="J2973" s="1314">
        <f t="shared" ca="1" si="262"/>
        <v>31</v>
      </c>
      <c r="K2973" s="799" t="s">
        <v>493</v>
      </c>
      <c r="L2973" s="800">
        <v>901217231044</v>
      </c>
      <c r="M2973" s="799">
        <v>45274</v>
      </c>
      <c r="N2973" s="555">
        <v>43510</v>
      </c>
      <c r="O2973" s="1330">
        <v>43880</v>
      </c>
      <c r="P2973" s="1314" t="s">
        <v>1458</v>
      </c>
      <c r="Q2973" s="198">
        <f t="shared" si="263"/>
        <v>44245</v>
      </c>
      <c r="R2973" s="181" t="str">
        <f t="shared" ca="1" si="264"/>
        <v>EXPIRED</v>
      </c>
      <c r="S2973" s="1319" t="s">
        <v>2064</v>
      </c>
      <c r="T2973" s="1330">
        <v>44544</v>
      </c>
      <c r="U2973" s="212">
        <v>44544</v>
      </c>
      <c r="V2973" s="904" t="s">
        <v>24</v>
      </c>
      <c r="W2973" s="136" t="s">
        <v>24</v>
      </c>
      <c r="X2973" s="348"/>
      <c r="Y2973" s="201"/>
      <c r="Z2973" s="351"/>
      <c r="AA2973" s="1310" t="s">
        <v>2085</v>
      </c>
      <c r="AB2973" s="362" t="s">
        <v>24</v>
      </c>
      <c r="AC2973" s="362"/>
      <c r="AD2973" s="362"/>
      <c r="AE2973" s="362"/>
      <c r="AF2973" s="362"/>
      <c r="AG2973" s="372"/>
      <c r="AH2973" s="1244"/>
      <c r="AI2973" s="244" t="str">
        <f t="shared" si="266"/>
        <v>BUS, ELF-</v>
      </c>
      <c r="AJ2973" s="1330">
        <f t="shared" si="265"/>
        <v>43510</v>
      </c>
      <c r="AK2973" s="530">
        <v>43507</v>
      </c>
      <c r="AL2973" s="614">
        <v>43508</v>
      </c>
      <c r="AM2973" s="230"/>
      <c r="AN2973" s="232"/>
      <c r="AO2973" s="232"/>
      <c r="AP2973" s="230"/>
      <c r="AQ2973" s="230"/>
      <c r="AR2973" s="230"/>
      <c r="AS2973" s="230"/>
      <c r="AT2973" s="230"/>
      <c r="AU2973" s="230"/>
      <c r="AV2973" s="885"/>
      <c r="AW2973" s="885"/>
      <c r="AX2973" s="885"/>
      <c r="AY2973" s="885"/>
      <c r="AZ2973" s="177"/>
    </row>
    <row r="2974" spans="2:52" ht="15" customHeight="1">
      <c r="B2974" s="1310">
        <v>2968</v>
      </c>
      <c r="C2974" s="793" t="s">
        <v>2018</v>
      </c>
      <c r="D2974" s="796" t="s">
        <v>257</v>
      </c>
      <c r="E2974" s="796" t="s">
        <v>1122</v>
      </c>
      <c r="F2974" s="539" t="s">
        <v>24</v>
      </c>
      <c r="G2974" s="509" t="s">
        <v>140</v>
      </c>
      <c r="H2974" s="790" t="s">
        <v>2019</v>
      </c>
      <c r="I2974" s="596">
        <v>30483</v>
      </c>
      <c r="J2974" s="1314">
        <f t="shared" ca="1" si="262"/>
        <v>39</v>
      </c>
      <c r="K2974" s="602" t="s">
        <v>493</v>
      </c>
      <c r="L2974" s="667">
        <v>830619410297</v>
      </c>
      <c r="M2974" s="652">
        <v>45093</v>
      </c>
      <c r="N2974" s="555">
        <v>43454</v>
      </c>
      <c r="O2974" s="1330" t="s">
        <v>24</v>
      </c>
      <c r="P2974" s="1314" t="s">
        <v>24</v>
      </c>
      <c r="Q2974" s="198" t="str">
        <f t="shared" si="263"/>
        <v>-</v>
      </c>
      <c r="R2974" s="181" t="str">
        <f t="shared" ca="1" si="264"/>
        <v>TIDAK MCU</v>
      </c>
      <c r="S2974" s="1319" t="s">
        <v>2065</v>
      </c>
      <c r="T2974" s="1330">
        <v>44363</v>
      </c>
      <c r="U2974" s="1329">
        <v>44363</v>
      </c>
      <c r="V2974" s="1330" t="s">
        <v>24</v>
      </c>
      <c r="W2974" s="1311" t="s">
        <v>24</v>
      </c>
      <c r="X2974" s="348"/>
      <c r="Y2974" s="201"/>
      <c r="Z2974" s="351"/>
      <c r="AA2974" s="473" t="s">
        <v>2084</v>
      </c>
      <c r="AB2974" s="362" t="s">
        <v>24</v>
      </c>
      <c r="AC2974" s="362"/>
      <c r="AD2974" s="362"/>
      <c r="AE2974" s="362"/>
      <c r="AF2974" s="362"/>
      <c r="AG2974" s="372"/>
      <c r="AH2974" s="1244"/>
      <c r="AI2974" s="244" t="str">
        <f t="shared" si="266"/>
        <v>BUS -</v>
      </c>
      <c r="AJ2974" s="1315">
        <f t="shared" si="265"/>
        <v>43454</v>
      </c>
      <c r="AK2974" s="530">
        <v>43999</v>
      </c>
      <c r="AL2974" s="614">
        <v>43363</v>
      </c>
      <c r="AM2974" s="230"/>
      <c r="AN2974" s="232"/>
      <c r="AO2974" s="232"/>
      <c r="AP2974" s="230"/>
      <c r="AQ2974" s="1231" t="s">
        <v>3094</v>
      </c>
      <c r="AR2974" s="230"/>
      <c r="AS2974" s="230"/>
      <c r="AT2974" s="230"/>
      <c r="AU2974" s="230"/>
      <c r="AV2974" s="885"/>
      <c r="AW2974" s="885"/>
      <c r="AX2974" s="885"/>
      <c r="AY2974" s="885"/>
      <c r="AZ2974" s="177"/>
    </row>
    <row r="2975" spans="2:52" ht="15" customHeight="1">
      <c r="B2975" s="1310">
        <v>2969</v>
      </c>
      <c r="C2975" s="787" t="s">
        <v>2020</v>
      </c>
      <c r="D2975" s="538" t="s">
        <v>257</v>
      </c>
      <c r="E2975" s="538" t="s">
        <v>1122</v>
      </c>
      <c r="F2975" s="539" t="s">
        <v>24</v>
      </c>
      <c r="G2975" s="509" t="s">
        <v>140</v>
      </c>
      <c r="H2975" s="1446" t="s">
        <v>2021</v>
      </c>
      <c r="I2975" s="1456">
        <v>33445</v>
      </c>
      <c r="J2975" s="1314">
        <f t="shared" ca="1" si="262"/>
        <v>30</v>
      </c>
      <c r="K2975" s="178" t="s">
        <v>493</v>
      </c>
      <c r="L2975" s="613">
        <v>910732460258</v>
      </c>
      <c r="M2975" s="702">
        <v>45499</v>
      </c>
      <c r="N2975" s="555">
        <v>43139</v>
      </c>
      <c r="O2975" s="1330" t="s">
        <v>24</v>
      </c>
      <c r="P2975" s="1314" t="s">
        <v>24</v>
      </c>
      <c r="Q2975" s="198" t="str">
        <f t="shared" si="263"/>
        <v>-</v>
      </c>
      <c r="R2975" s="181" t="str">
        <f t="shared" ca="1" si="264"/>
        <v>TIDAK MCU</v>
      </c>
      <c r="S2975" s="1319" t="s">
        <v>2066</v>
      </c>
      <c r="T2975" s="1330">
        <v>44403</v>
      </c>
      <c r="U2975" s="1329">
        <v>44403</v>
      </c>
      <c r="V2975" s="904" t="s">
        <v>24</v>
      </c>
      <c r="W2975" s="1311" t="s">
        <v>24</v>
      </c>
      <c r="X2975" s="348"/>
      <c r="Y2975" s="201"/>
      <c r="Z2975" s="351"/>
      <c r="AA2975" s="1310" t="s">
        <v>2084</v>
      </c>
      <c r="AB2975" s="362" t="s">
        <v>24</v>
      </c>
      <c r="AC2975" s="362"/>
      <c r="AD2975" s="362"/>
      <c r="AE2975" s="362"/>
      <c r="AF2975" s="362"/>
      <c r="AG2975" s="372"/>
      <c r="AH2975" s="1244"/>
      <c r="AI2975" s="244" t="str">
        <f t="shared" si="266"/>
        <v>BUS -</v>
      </c>
      <c r="AJ2975" s="1315">
        <f t="shared" si="265"/>
        <v>43139</v>
      </c>
      <c r="AK2975" s="530">
        <v>43144</v>
      </c>
      <c r="AL2975" s="614">
        <v>43145</v>
      </c>
      <c r="AM2975" s="230"/>
      <c r="AN2975" s="232"/>
      <c r="AO2975" s="232"/>
      <c r="AP2975" s="230"/>
      <c r="AQ2975" s="213"/>
      <c r="AR2975" s="230"/>
      <c r="AS2975" s="230"/>
      <c r="AT2975" s="230"/>
      <c r="AU2975" s="230"/>
      <c r="AV2975" s="885"/>
      <c r="AW2975" s="885"/>
      <c r="AX2975" s="885"/>
      <c r="AY2975" s="885"/>
      <c r="AZ2975" s="177"/>
    </row>
    <row r="2976" spans="2:52" ht="15" customHeight="1">
      <c r="B2976" s="1310">
        <v>2970</v>
      </c>
      <c r="C2976" s="787" t="s">
        <v>2022</v>
      </c>
      <c r="D2976" s="538" t="s">
        <v>257</v>
      </c>
      <c r="E2976" s="538" t="s">
        <v>1122</v>
      </c>
      <c r="F2976" s="539" t="s">
        <v>24</v>
      </c>
      <c r="G2976" s="509" t="s">
        <v>140</v>
      </c>
      <c r="H2976" s="790" t="s">
        <v>2023</v>
      </c>
      <c r="I2976" s="596">
        <v>32730</v>
      </c>
      <c r="J2976" s="1314">
        <f t="shared" ca="1" si="262"/>
        <v>32</v>
      </c>
      <c r="K2976" s="652" t="s">
        <v>493</v>
      </c>
      <c r="L2976" s="667">
        <v>890817231062</v>
      </c>
      <c r="M2976" s="652">
        <v>44418</v>
      </c>
      <c r="N2976" s="555">
        <v>42692</v>
      </c>
      <c r="O2976" s="1330" t="s">
        <v>24</v>
      </c>
      <c r="P2976" s="1314" t="s">
        <v>24</v>
      </c>
      <c r="Q2976" s="198" t="str">
        <f t="shared" si="263"/>
        <v>-</v>
      </c>
      <c r="R2976" s="181" t="str">
        <f t="shared" ca="1" si="264"/>
        <v>TIDAK MCU</v>
      </c>
      <c r="S2976" s="1319" t="s">
        <v>2067</v>
      </c>
      <c r="T2976" s="1330">
        <v>44418</v>
      </c>
      <c r="U2976" s="1329">
        <v>44418</v>
      </c>
      <c r="V2976" s="904" t="s">
        <v>24</v>
      </c>
      <c r="W2976" s="136" t="s">
        <v>24</v>
      </c>
      <c r="X2976" s="348"/>
      <c r="Y2976" s="201"/>
      <c r="Z2976" s="351"/>
      <c r="AA2976" s="1310" t="s">
        <v>2084</v>
      </c>
      <c r="AB2976" s="362" t="s">
        <v>24</v>
      </c>
      <c r="AC2976" s="362"/>
      <c r="AD2976" s="362"/>
      <c r="AE2976" s="362"/>
      <c r="AF2976" s="362"/>
      <c r="AG2976" s="372"/>
      <c r="AH2976" s="1244"/>
      <c r="AI2976" s="244" t="str">
        <f t="shared" si="266"/>
        <v>BUS -</v>
      </c>
      <c r="AJ2976" s="1315">
        <f t="shared" si="265"/>
        <v>42692</v>
      </c>
      <c r="AK2976" s="798">
        <v>43521</v>
      </c>
      <c r="AL2976" s="1192">
        <v>43522</v>
      </c>
      <c r="AM2976" s="230"/>
      <c r="AN2976" s="232"/>
      <c r="AO2976" s="232"/>
      <c r="AP2976" s="230"/>
      <c r="AQ2976" s="230"/>
      <c r="AR2976" s="230"/>
      <c r="AS2976" s="230"/>
      <c r="AT2976" s="230"/>
      <c r="AU2976" s="230"/>
      <c r="AV2976" s="885"/>
      <c r="AW2976" s="885"/>
      <c r="AX2976" s="885"/>
      <c r="AY2976" s="885"/>
      <c r="AZ2976" s="177"/>
    </row>
    <row r="2977" spans="1:52" ht="15" customHeight="1">
      <c r="B2977" s="1310">
        <v>2971</v>
      </c>
      <c r="C2977" s="1501" t="s">
        <v>2667</v>
      </c>
      <c r="D2977" s="1557" t="s">
        <v>226</v>
      </c>
      <c r="E2977" s="538" t="s">
        <v>222</v>
      </c>
      <c r="F2977" s="1604" t="s">
        <v>2668</v>
      </c>
      <c r="G2977" s="509" t="s">
        <v>139</v>
      </c>
      <c r="H2977" s="1647" t="s">
        <v>2669</v>
      </c>
      <c r="I2977" s="593">
        <v>34023</v>
      </c>
      <c r="J2977" s="1314">
        <f t="shared" ca="1" si="262"/>
        <v>29</v>
      </c>
      <c r="K2977" s="176" t="s">
        <v>24</v>
      </c>
      <c r="L2977" s="170" t="s">
        <v>24</v>
      </c>
      <c r="M2977" s="173" t="s">
        <v>24</v>
      </c>
      <c r="N2977" s="789">
        <v>43284</v>
      </c>
      <c r="O2977" s="1330">
        <v>43650</v>
      </c>
      <c r="P2977" s="472" t="s">
        <v>24</v>
      </c>
      <c r="Q2977" s="198">
        <f t="shared" si="263"/>
        <v>44015</v>
      </c>
      <c r="R2977" s="181" t="str">
        <f t="shared" ca="1" si="264"/>
        <v>EXPIRED</v>
      </c>
      <c r="S2977" s="1319" t="s">
        <v>24</v>
      </c>
      <c r="T2977" s="1330">
        <v>44615</v>
      </c>
      <c r="U2977" s="1329" t="s">
        <v>99</v>
      </c>
      <c r="V2977" s="904" t="s">
        <v>24</v>
      </c>
      <c r="W2977" s="1311" t="s">
        <v>24</v>
      </c>
      <c r="X2977" s="348"/>
      <c r="Y2977" s="201"/>
      <c r="Z2977" s="202"/>
      <c r="AA2977" s="1310"/>
      <c r="AB2977" s="362"/>
      <c r="AC2977" s="362"/>
      <c r="AD2977" s="362"/>
      <c r="AE2977" s="362"/>
      <c r="AF2977" s="362"/>
      <c r="AG2977" s="372"/>
      <c r="AH2977" s="1244"/>
      <c r="AI2977" s="244" t="str">
        <f t="shared" si="266"/>
        <v/>
      </c>
      <c r="AJ2977" s="1315">
        <f t="shared" si="265"/>
        <v>43284</v>
      </c>
      <c r="AK2977" s="217" t="s">
        <v>24</v>
      </c>
      <c r="AL2977" s="614" t="s">
        <v>24</v>
      </c>
      <c r="AM2977" s="230"/>
      <c r="AN2977" s="232"/>
      <c r="AO2977" s="232"/>
      <c r="AP2977" s="230"/>
      <c r="AQ2977" s="243" t="s">
        <v>3094</v>
      </c>
      <c r="AR2977" s="230"/>
      <c r="AS2977" s="230"/>
      <c r="AT2977" s="230"/>
      <c r="AU2977" s="230"/>
      <c r="AV2977" s="885"/>
      <c r="AW2977" s="885"/>
      <c r="AX2977" s="885"/>
      <c r="AY2977" s="885"/>
      <c r="AZ2977" s="177"/>
    </row>
    <row r="2978" spans="1:52" ht="15" customHeight="1">
      <c r="B2978" s="1310">
        <v>2972</v>
      </c>
      <c r="C2978" s="787" t="s">
        <v>2026</v>
      </c>
      <c r="D2978" s="538" t="s">
        <v>257</v>
      </c>
      <c r="E2978" s="538" t="s">
        <v>1122</v>
      </c>
      <c r="F2978" s="539" t="s">
        <v>24</v>
      </c>
      <c r="G2978" s="509" t="s">
        <v>140</v>
      </c>
      <c r="H2978" s="1446" t="s">
        <v>2027</v>
      </c>
      <c r="I2978" s="1456">
        <v>34196</v>
      </c>
      <c r="J2978" s="903">
        <f t="shared" ca="1" si="262"/>
        <v>28</v>
      </c>
      <c r="K2978" s="652" t="s">
        <v>493</v>
      </c>
      <c r="L2978" s="667">
        <v>930832460050</v>
      </c>
      <c r="M2978" s="652">
        <v>45153</v>
      </c>
      <c r="N2978" s="555">
        <v>43524</v>
      </c>
      <c r="O2978" s="1330">
        <v>43615</v>
      </c>
      <c r="P2978" s="1314" t="s">
        <v>24</v>
      </c>
      <c r="Q2978" s="198">
        <f t="shared" si="263"/>
        <v>43980</v>
      </c>
      <c r="R2978" s="181" t="str">
        <f t="shared" ca="1" si="264"/>
        <v>EXPIRED</v>
      </c>
      <c r="S2978" s="1319" t="s">
        <v>2068</v>
      </c>
      <c r="T2978" s="904">
        <v>44423</v>
      </c>
      <c r="U2978" s="1329">
        <v>44423</v>
      </c>
      <c r="V2978" s="1330" t="s">
        <v>24</v>
      </c>
      <c r="W2978" s="136" t="s">
        <v>24</v>
      </c>
      <c r="X2978" s="348"/>
      <c r="Y2978" s="201"/>
      <c r="Z2978" s="351"/>
      <c r="AA2978" s="1310" t="s">
        <v>2085</v>
      </c>
      <c r="AB2978" s="362" t="s">
        <v>24</v>
      </c>
      <c r="AC2978" s="362"/>
      <c r="AD2978" s="362"/>
      <c r="AE2978" s="362"/>
      <c r="AF2978" s="362"/>
      <c r="AG2978" s="372"/>
      <c r="AH2978" s="1244"/>
      <c r="AI2978" s="244" t="str">
        <f t="shared" si="266"/>
        <v>BUS, ELF-</v>
      </c>
      <c r="AJ2978" s="1315">
        <f t="shared" si="265"/>
        <v>43524</v>
      </c>
      <c r="AK2978" s="530">
        <v>43521</v>
      </c>
      <c r="AL2978" s="614">
        <v>43522</v>
      </c>
      <c r="AM2978" s="230"/>
      <c r="AN2978" s="232"/>
      <c r="AO2978" s="232"/>
      <c r="AP2978" s="230"/>
      <c r="AQ2978" s="180"/>
      <c r="AR2978" s="230"/>
      <c r="AS2978" s="230"/>
      <c r="AT2978" s="230"/>
      <c r="AU2978" s="230"/>
      <c r="AV2978" s="885"/>
      <c r="AW2978" s="885"/>
      <c r="AX2978" s="885"/>
      <c r="AY2978" s="885"/>
      <c r="AZ2978" s="177"/>
    </row>
    <row r="2979" spans="1:52" ht="15" customHeight="1">
      <c r="B2979" s="1310">
        <v>2973</v>
      </c>
      <c r="C2979" s="793" t="s">
        <v>2028</v>
      </c>
      <c r="D2979" s="796" t="s">
        <v>257</v>
      </c>
      <c r="E2979" s="538" t="s">
        <v>1122</v>
      </c>
      <c r="F2979" s="539" t="s">
        <v>24</v>
      </c>
      <c r="G2979" s="509" t="s">
        <v>140</v>
      </c>
      <c r="H2979" s="1446" t="s">
        <v>2029</v>
      </c>
      <c r="I2979" s="1456">
        <v>26215</v>
      </c>
      <c r="J2979" s="903">
        <f t="shared" ca="1" si="262"/>
        <v>51</v>
      </c>
      <c r="K2979" s="652" t="s">
        <v>493</v>
      </c>
      <c r="L2979" s="667">
        <v>711014310453</v>
      </c>
      <c r="M2979" s="652">
        <v>45909</v>
      </c>
      <c r="N2979" s="555">
        <v>43561</v>
      </c>
      <c r="O2979" s="1330" t="s">
        <v>24</v>
      </c>
      <c r="P2979" s="1314" t="s">
        <v>24</v>
      </c>
      <c r="Q2979" s="198" t="str">
        <f t="shared" si="263"/>
        <v>-</v>
      </c>
      <c r="R2979" s="181" t="str">
        <f t="shared" ca="1" si="264"/>
        <v>TIDAK MCU</v>
      </c>
      <c r="S2979" s="1319" t="s">
        <v>2069</v>
      </c>
      <c r="T2979" s="1330">
        <v>44478</v>
      </c>
      <c r="U2979" s="1329">
        <v>44478</v>
      </c>
      <c r="V2979" s="1330" t="s">
        <v>24</v>
      </c>
      <c r="W2979" s="136" t="s">
        <v>24</v>
      </c>
      <c r="X2979" s="348"/>
      <c r="Y2979" s="201"/>
      <c r="Z2979" s="351"/>
      <c r="AA2979" s="1310" t="s">
        <v>2084</v>
      </c>
      <c r="AB2979" s="362" t="s">
        <v>2086</v>
      </c>
      <c r="AC2979" s="362" t="s">
        <v>100</v>
      </c>
      <c r="AD2979" s="362"/>
      <c r="AE2979" s="362"/>
      <c r="AF2979" s="362"/>
      <c r="AG2979" s="372"/>
      <c r="AH2979" s="1244"/>
      <c r="AI2979" s="244" t="str">
        <f t="shared" si="266"/>
        <v>BUS ELF LIGHT VEHICLE</v>
      </c>
      <c r="AJ2979" s="1315">
        <f t="shared" si="265"/>
        <v>43561</v>
      </c>
      <c r="AK2979" s="798">
        <v>44137</v>
      </c>
      <c r="AL2979" s="1192">
        <v>44137</v>
      </c>
      <c r="AM2979" s="230"/>
      <c r="AN2979" s="232"/>
      <c r="AO2979" s="232"/>
      <c r="AP2979" s="230"/>
      <c r="AQ2979" s="1231" t="s">
        <v>3094</v>
      </c>
      <c r="AR2979" s="230"/>
      <c r="AS2979" s="230"/>
      <c r="AT2979" s="230"/>
      <c r="AU2979" s="230"/>
      <c r="AV2979" s="885"/>
      <c r="AW2979" s="885"/>
      <c r="AX2979" s="885"/>
      <c r="AY2979" s="885"/>
      <c r="AZ2979" s="177"/>
    </row>
    <row r="2980" spans="1:52" ht="15" customHeight="1">
      <c r="A2980" s="1298"/>
      <c r="B2980" s="1310">
        <v>2974</v>
      </c>
      <c r="C2980" s="970" t="s">
        <v>2030</v>
      </c>
      <c r="D2980" s="911" t="s">
        <v>257</v>
      </c>
      <c r="E2980" s="911" t="s">
        <v>1122</v>
      </c>
      <c r="F2980" s="913" t="s">
        <v>24</v>
      </c>
      <c r="G2980" s="912" t="s">
        <v>140</v>
      </c>
      <c r="H2980" s="2027" t="s">
        <v>2031</v>
      </c>
      <c r="I2980" s="2043">
        <v>31211</v>
      </c>
      <c r="J2980" s="445">
        <f t="shared" ca="1" si="262"/>
        <v>37</v>
      </c>
      <c r="K2980" s="917" t="s">
        <v>493</v>
      </c>
      <c r="L2980" s="918">
        <v>950919310585</v>
      </c>
      <c r="M2980" s="917">
        <v>45186</v>
      </c>
      <c r="N2980" s="1903">
        <v>43608</v>
      </c>
      <c r="O2980" s="446" t="s">
        <v>24</v>
      </c>
      <c r="P2980" s="445" t="s">
        <v>24</v>
      </c>
      <c r="Q2980" s="920" t="str">
        <f t="shared" si="263"/>
        <v>-</v>
      </c>
      <c r="R2980" s="919" t="str">
        <f t="shared" ca="1" si="264"/>
        <v>TIDAK MCU</v>
      </c>
      <c r="S2980" s="445" t="s">
        <v>2070</v>
      </c>
      <c r="T2980" s="446">
        <v>44360</v>
      </c>
      <c r="U2980" s="517">
        <v>44360</v>
      </c>
      <c r="V2980" s="446" t="s">
        <v>24</v>
      </c>
      <c r="W2980" s="446" t="s">
        <v>24</v>
      </c>
      <c r="X2980" s="921"/>
      <c r="Y2980" s="922"/>
      <c r="Z2980" s="923"/>
      <c r="AA2980" s="924" t="s">
        <v>2086</v>
      </c>
      <c r="AB2980" s="925" t="s">
        <v>24</v>
      </c>
      <c r="AC2980" s="925"/>
      <c r="AD2980" s="925"/>
      <c r="AE2980" s="925"/>
      <c r="AF2980" s="925"/>
      <c r="AG2980" s="926"/>
      <c r="AH2980" s="1971"/>
      <c r="AI2980" s="244" t="str">
        <f t="shared" si="266"/>
        <v>ELF -</v>
      </c>
      <c r="AJ2980" s="878">
        <f t="shared" si="265"/>
        <v>43608</v>
      </c>
      <c r="AK2980" s="1794">
        <v>43605</v>
      </c>
      <c r="AL2980" s="1724">
        <v>43606</v>
      </c>
      <c r="AM2980" s="877"/>
      <c r="AN2980" s="877"/>
      <c r="AO2980" s="877"/>
      <c r="AP2980" s="877"/>
      <c r="AQ2980" s="1010" t="s">
        <v>6564</v>
      </c>
      <c r="AR2980" s="877"/>
      <c r="AS2980" s="877"/>
      <c r="AT2980" s="877"/>
      <c r="AU2980" s="877"/>
      <c r="AV2980" s="458"/>
      <c r="AW2980" s="458"/>
      <c r="AX2980" s="458"/>
      <c r="AY2980" s="458"/>
      <c r="AZ2980" s="177"/>
    </row>
    <row r="2981" spans="1:52" ht="15" customHeight="1">
      <c r="B2981" s="1310">
        <v>2975</v>
      </c>
      <c r="C2981" s="787" t="s">
        <v>2032</v>
      </c>
      <c r="D2981" s="796" t="s">
        <v>13343</v>
      </c>
      <c r="E2981" s="538" t="s">
        <v>1122</v>
      </c>
      <c r="F2981" s="539" t="s">
        <v>24</v>
      </c>
      <c r="G2981" s="509" t="s">
        <v>140</v>
      </c>
      <c r="H2981" s="941" t="s">
        <v>2033</v>
      </c>
      <c r="I2981" s="1456">
        <v>27494</v>
      </c>
      <c r="J2981" s="1314">
        <f t="shared" ca="1" si="262"/>
        <v>47</v>
      </c>
      <c r="K2981" s="799" t="s">
        <v>493</v>
      </c>
      <c r="L2981" s="800">
        <v>1815180400707</v>
      </c>
      <c r="M2981" s="799">
        <v>45026</v>
      </c>
      <c r="N2981" s="555">
        <v>43139</v>
      </c>
      <c r="O2981" s="1330" t="s">
        <v>24</v>
      </c>
      <c r="P2981" s="1314" t="s">
        <v>24</v>
      </c>
      <c r="Q2981" s="198" t="str">
        <f t="shared" si="263"/>
        <v>-</v>
      </c>
      <c r="R2981" s="181" t="str">
        <f t="shared" ca="1" si="264"/>
        <v>TIDAK MCU</v>
      </c>
      <c r="S2981" s="1319" t="s">
        <v>2071</v>
      </c>
      <c r="T2981" s="1330">
        <v>44296</v>
      </c>
      <c r="U2981" s="1329">
        <v>44296</v>
      </c>
      <c r="V2981" s="904" t="s">
        <v>24</v>
      </c>
      <c r="W2981" s="1311" t="s">
        <v>24</v>
      </c>
      <c r="X2981" s="348"/>
      <c r="Y2981" s="201"/>
      <c r="Z2981" s="351"/>
      <c r="AA2981" s="473" t="s">
        <v>100</v>
      </c>
      <c r="AB2981" s="494" t="s">
        <v>2084</v>
      </c>
      <c r="AC2981" s="362" t="s">
        <v>2464</v>
      </c>
      <c r="AD2981" s="362"/>
      <c r="AE2981" s="362"/>
      <c r="AF2981" s="362"/>
      <c r="AG2981" s="372"/>
      <c r="AH2981" s="1244"/>
      <c r="AI2981" s="244" t="str">
        <f t="shared" si="266"/>
        <v>LIGHT VEHICLEBUS ELF</v>
      </c>
      <c r="AJ2981" s="1315">
        <f t="shared" si="265"/>
        <v>43139</v>
      </c>
      <c r="AK2981" s="592">
        <v>43991</v>
      </c>
      <c r="AL2981" s="614">
        <v>43991</v>
      </c>
      <c r="AM2981" s="230"/>
      <c r="AN2981" s="232"/>
      <c r="AO2981" s="232"/>
      <c r="AP2981" s="230"/>
      <c r="AQ2981" s="1231" t="s">
        <v>3094</v>
      </c>
      <c r="AR2981" s="230"/>
      <c r="AS2981" s="230"/>
      <c r="AT2981" s="230"/>
      <c r="AU2981" s="230"/>
      <c r="AV2981" s="885"/>
      <c r="AW2981" s="885"/>
      <c r="AX2981" s="885"/>
      <c r="AY2981" s="885"/>
      <c r="AZ2981" s="885"/>
    </row>
    <row r="2982" spans="1:52" ht="15" customHeight="1">
      <c r="B2982" s="1310">
        <v>2976</v>
      </c>
      <c r="C2982" s="793" t="s">
        <v>2034</v>
      </c>
      <c r="D2982" s="796" t="s">
        <v>257</v>
      </c>
      <c r="E2982" s="796" t="s">
        <v>1122</v>
      </c>
      <c r="F2982" s="539" t="s">
        <v>24</v>
      </c>
      <c r="G2982" s="509" t="s">
        <v>140</v>
      </c>
      <c r="H2982" s="941" t="s">
        <v>2035</v>
      </c>
      <c r="I2982" s="1456">
        <v>26810</v>
      </c>
      <c r="J2982" s="1314">
        <f t="shared" ca="1" si="262"/>
        <v>49</v>
      </c>
      <c r="K2982" s="178" t="s">
        <v>493</v>
      </c>
      <c r="L2982" s="667">
        <v>25267305000102</v>
      </c>
      <c r="M2982" s="652">
        <v>45803</v>
      </c>
      <c r="N2982" s="555">
        <v>43645</v>
      </c>
      <c r="O2982" s="1330" t="s">
        <v>24</v>
      </c>
      <c r="P2982" s="1314" t="s">
        <v>24</v>
      </c>
      <c r="Q2982" s="198" t="str">
        <f t="shared" si="263"/>
        <v>-</v>
      </c>
      <c r="R2982" s="181" t="str">
        <f t="shared" ca="1" si="264"/>
        <v>TIDAK MCU</v>
      </c>
      <c r="S2982" s="1319" t="s">
        <v>2072</v>
      </c>
      <c r="T2982" s="1330">
        <v>44342</v>
      </c>
      <c r="U2982" s="1329">
        <v>44342</v>
      </c>
      <c r="V2982" s="1330" t="s">
        <v>24</v>
      </c>
      <c r="W2982" s="1311" t="s">
        <v>24</v>
      </c>
      <c r="X2982" s="348"/>
      <c r="Y2982" s="201"/>
      <c r="Z2982" s="351"/>
      <c r="AA2982" s="473" t="s">
        <v>2085</v>
      </c>
      <c r="AB2982" s="362" t="s">
        <v>24</v>
      </c>
      <c r="AC2982" s="362"/>
      <c r="AD2982" s="362"/>
      <c r="AE2982" s="362"/>
      <c r="AF2982" s="362"/>
      <c r="AG2982" s="372"/>
      <c r="AH2982" s="1244"/>
      <c r="AI2982" s="244" t="str">
        <f t="shared" si="266"/>
        <v>BUS, ELF-</v>
      </c>
      <c r="AJ2982" s="1315">
        <f t="shared" si="265"/>
        <v>43645</v>
      </c>
      <c r="AK2982" s="530">
        <v>43983</v>
      </c>
      <c r="AL2982" s="614">
        <v>43643</v>
      </c>
      <c r="AM2982" s="230"/>
      <c r="AN2982" s="232"/>
      <c r="AO2982" s="232"/>
      <c r="AP2982" s="230"/>
      <c r="AQ2982" s="1231" t="s">
        <v>3094</v>
      </c>
      <c r="AR2982" s="230"/>
      <c r="AS2982" s="230"/>
      <c r="AT2982" s="230"/>
      <c r="AU2982" s="230"/>
      <c r="AV2982" s="885"/>
      <c r="AW2982" s="885"/>
      <c r="AX2982" s="885"/>
      <c r="AY2982" s="885"/>
      <c r="AZ2982" s="177"/>
    </row>
    <row r="2983" spans="1:52" ht="15" customHeight="1">
      <c r="B2983" s="1310">
        <v>2977</v>
      </c>
      <c r="C2983" s="793" t="s">
        <v>2036</v>
      </c>
      <c r="D2983" s="796" t="s">
        <v>230</v>
      </c>
      <c r="E2983" s="538" t="s">
        <v>222</v>
      </c>
      <c r="F2983" s="539" t="s">
        <v>24</v>
      </c>
      <c r="G2983" s="509" t="s">
        <v>127</v>
      </c>
      <c r="H2983" s="522" t="s">
        <v>24</v>
      </c>
      <c r="I2983" s="596">
        <v>30139</v>
      </c>
      <c r="J2983" s="1314">
        <f t="shared" ca="1" si="262"/>
        <v>40</v>
      </c>
      <c r="K2983" s="652" t="s">
        <v>493</v>
      </c>
      <c r="L2983" s="667">
        <v>820719310833</v>
      </c>
      <c r="M2983" s="652">
        <v>45114</v>
      </c>
      <c r="N2983" s="555">
        <v>43789</v>
      </c>
      <c r="O2983" s="1330">
        <v>43796</v>
      </c>
      <c r="P2983" s="1314" t="s">
        <v>83</v>
      </c>
      <c r="Q2983" s="198">
        <f t="shared" si="263"/>
        <v>44161</v>
      </c>
      <c r="R2983" s="181" t="str">
        <f t="shared" ca="1" si="264"/>
        <v>EXPIRED</v>
      </c>
      <c r="S2983" s="1319" t="s">
        <v>12013</v>
      </c>
      <c r="T2983" s="1330">
        <v>44384</v>
      </c>
      <c r="U2983" s="1329">
        <v>44384</v>
      </c>
      <c r="V2983" s="1330" t="s">
        <v>24</v>
      </c>
      <c r="W2983" s="1311" t="s">
        <v>24</v>
      </c>
      <c r="X2983" s="348"/>
      <c r="Y2983" s="201"/>
      <c r="Z2983" s="351"/>
      <c r="AA2983" s="1310" t="s">
        <v>1086</v>
      </c>
      <c r="AB2983" s="362" t="s">
        <v>24</v>
      </c>
      <c r="AC2983" s="362"/>
      <c r="AD2983" s="362"/>
      <c r="AE2983" s="362"/>
      <c r="AF2983" s="362"/>
      <c r="AG2983" s="372"/>
      <c r="AH2983" s="1244"/>
      <c r="AI2983" s="244" t="str">
        <f t="shared" si="266"/>
        <v>HINO 260 JD/TI-</v>
      </c>
      <c r="AJ2983" s="1330">
        <f t="shared" si="265"/>
        <v>43789</v>
      </c>
      <c r="AK2983" s="798">
        <v>43787</v>
      </c>
      <c r="AL2983" s="1192">
        <v>43788</v>
      </c>
      <c r="AM2983" s="230"/>
      <c r="AN2983" s="232"/>
      <c r="AO2983" s="232"/>
      <c r="AP2983" s="230"/>
      <c r="AQ2983" s="1231" t="s">
        <v>3094</v>
      </c>
      <c r="AR2983" s="230" t="s">
        <v>140</v>
      </c>
      <c r="AS2983" s="230" t="s">
        <v>257</v>
      </c>
      <c r="AT2983" s="230" t="s">
        <v>11598</v>
      </c>
      <c r="AU2983" s="230"/>
      <c r="AV2983" s="885"/>
      <c r="AW2983" s="885"/>
      <c r="AX2983" s="885"/>
      <c r="AY2983" s="885"/>
      <c r="AZ2983" s="177"/>
    </row>
    <row r="2984" spans="1:52" ht="15" customHeight="1">
      <c r="B2984" s="1310">
        <v>2978</v>
      </c>
      <c r="C2984" s="1536" t="s">
        <v>2037</v>
      </c>
      <c r="D2984" s="538" t="s">
        <v>257</v>
      </c>
      <c r="E2984" s="538" t="s">
        <v>1122</v>
      </c>
      <c r="F2984" s="539" t="s">
        <v>24</v>
      </c>
      <c r="G2984" s="509" t="s">
        <v>140</v>
      </c>
      <c r="H2984" s="1446" t="s">
        <v>2038</v>
      </c>
      <c r="I2984" s="1456">
        <v>33980</v>
      </c>
      <c r="J2984" s="1314">
        <f t="shared" ca="1" si="262"/>
        <v>29</v>
      </c>
      <c r="K2984" s="652" t="s">
        <v>493</v>
      </c>
      <c r="L2984" s="667">
        <v>930119410264</v>
      </c>
      <c r="M2984" s="652">
        <v>45302</v>
      </c>
      <c r="N2984" s="555">
        <v>43678</v>
      </c>
      <c r="O2984" s="1330" t="s">
        <v>24</v>
      </c>
      <c r="P2984" s="1314" t="s">
        <v>24</v>
      </c>
      <c r="Q2984" s="198" t="str">
        <f t="shared" si="263"/>
        <v>-</v>
      </c>
      <c r="R2984" s="181" t="str">
        <f t="shared" ca="1" si="264"/>
        <v>TIDAK MCU</v>
      </c>
      <c r="S2984" s="1319" t="s">
        <v>2073</v>
      </c>
      <c r="T2984" s="1330">
        <v>44207</v>
      </c>
      <c r="U2984" s="1329">
        <v>44207</v>
      </c>
      <c r="V2984" s="1330" t="s">
        <v>24</v>
      </c>
      <c r="W2984" s="1311" t="s">
        <v>24</v>
      </c>
      <c r="X2984" s="348"/>
      <c r="Y2984" s="201"/>
      <c r="Z2984" s="351"/>
      <c r="AA2984" s="1310" t="s">
        <v>2085</v>
      </c>
      <c r="AB2984" s="362" t="s">
        <v>24</v>
      </c>
      <c r="AC2984" s="362"/>
      <c r="AD2984" s="362"/>
      <c r="AE2984" s="362"/>
      <c r="AF2984" s="362"/>
      <c r="AG2984" s="372"/>
      <c r="AH2984" s="1244"/>
      <c r="AI2984" s="244" t="str">
        <f t="shared" si="266"/>
        <v>BUS, ELF-</v>
      </c>
      <c r="AJ2984" s="1315">
        <f t="shared" si="265"/>
        <v>43678</v>
      </c>
      <c r="AK2984" s="798">
        <v>43675</v>
      </c>
      <c r="AL2984" s="1192">
        <v>43676</v>
      </c>
      <c r="AM2984" s="230"/>
      <c r="AN2984" s="232"/>
      <c r="AO2984" s="232"/>
      <c r="AP2984" s="230"/>
      <c r="AQ2984" s="180"/>
      <c r="AR2984" s="230"/>
      <c r="AS2984" s="230"/>
      <c r="AT2984" s="230"/>
      <c r="AU2984" s="230"/>
      <c r="AV2984" s="885"/>
      <c r="AW2984" s="885"/>
      <c r="AX2984" s="885"/>
      <c r="AY2984" s="885"/>
      <c r="AZ2984" s="177"/>
    </row>
    <row r="2985" spans="1:52" ht="15" customHeight="1">
      <c r="B2985" s="1310">
        <v>2979</v>
      </c>
      <c r="C2985" s="549" t="s">
        <v>2039</v>
      </c>
      <c r="D2985" s="796" t="s">
        <v>257</v>
      </c>
      <c r="E2985" s="538" t="s">
        <v>1122</v>
      </c>
      <c r="F2985" s="539" t="s">
        <v>24</v>
      </c>
      <c r="G2985" s="509" t="s">
        <v>140</v>
      </c>
      <c r="H2985" s="1446" t="s">
        <v>2040</v>
      </c>
      <c r="I2985" s="1456">
        <v>35610</v>
      </c>
      <c r="J2985" s="1314">
        <f t="shared" ca="1" si="262"/>
        <v>24</v>
      </c>
      <c r="K2985" s="652" t="s">
        <v>493</v>
      </c>
      <c r="L2985" s="667">
        <v>970619310577</v>
      </c>
      <c r="M2985" s="652">
        <v>45472</v>
      </c>
      <c r="N2985" s="555">
        <v>43680</v>
      </c>
      <c r="O2985" s="1330" t="s">
        <v>24</v>
      </c>
      <c r="P2985" s="1314" t="s">
        <v>24</v>
      </c>
      <c r="Q2985" s="198" t="str">
        <f t="shared" si="263"/>
        <v>-</v>
      </c>
      <c r="R2985" s="181" t="str">
        <f t="shared" ca="1" si="264"/>
        <v>TIDAK MCU</v>
      </c>
      <c r="S2985" s="1319" t="s">
        <v>2074</v>
      </c>
      <c r="T2985" s="1330">
        <v>44376</v>
      </c>
      <c r="U2985" s="1329">
        <v>44376</v>
      </c>
      <c r="V2985" s="1330" t="s">
        <v>24</v>
      </c>
      <c r="W2985" s="1311" t="s">
        <v>24</v>
      </c>
      <c r="X2985" s="348"/>
      <c r="Y2985" s="201"/>
      <c r="Z2985" s="351"/>
      <c r="AA2985" s="473" t="s">
        <v>2085</v>
      </c>
      <c r="AB2985" s="362" t="s">
        <v>24</v>
      </c>
      <c r="AC2985" s="362"/>
      <c r="AD2985" s="362"/>
      <c r="AE2985" s="362"/>
      <c r="AF2985" s="362"/>
      <c r="AG2985" s="372"/>
      <c r="AH2985" s="1244"/>
      <c r="AI2985" s="244" t="str">
        <f t="shared" si="266"/>
        <v>BUS, ELF-</v>
      </c>
      <c r="AJ2985" s="1315">
        <f t="shared" si="265"/>
        <v>43680</v>
      </c>
      <c r="AK2985" s="530">
        <v>43677</v>
      </c>
      <c r="AL2985" s="614">
        <v>43678</v>
      </c>
      <c r="AM2985" s="230"/>
      <c r="AN2985" s="232"/>
      <c r="AO2985" s="232"/>
      <c r="AP2985" s="230"/>
      <c r="AQ2985" s="1231" t="s">
        <v>3094</v>
      </c>
      <c r="AR2985" s="230"/>
      <c r="AS2985" s="230"/>
      <c r="AT2985" s="230"/>
      <c r="AU2985" s="230"/>
      <c r="AV2985" s="885"/>
      <c r="AW2985" s="885"/>
      <c r="AX2985" s="885"/>
      <c r="AY2985" s="885"/>
      <c r="AZ2985" s="177"/>
    </row>
    <row r="2986" spans="1:52" ht="15" customHeight="1">
      <c r="B2986" s="1310">
        <v>2980</v>
      </c>
      <c r="C2986" s="549" t="s">
        <v>2041</v>
      </c>
      <c r="D2986" s="796" t="s">
        <v>226</v>
      </c>
      <c r="E2986" s="538" t="s">
        <v>1122</v>
      </c>
      <c r="F2986" s="539" t="s">
        <v>24</v>
      </c>
      <c r="G2986" s="509" t="s">
        <v>140</v>
      </c>
      <c r="H2986" s="522" t="s">
        <v>24</v>
      </c>
      <c r="I2986" s="596">
        <v>34845</v>
      </c>
      <c r="J2986" s="1314">
        <f t="shared" ca="1" si="262"/>
        <v>26</v>
      </c>
      <c r="K2986" s="176" t="s">
        <v>24</v>
      </c>
      <c r="L2986" s="170" t="s">
        <v>24</v>
      </c>
      <c r="M2986" s="173" t="s">
        <v>24</v>
      </c>
      <c r="N2986" s="555">
        <v>43680</v>
      </c>
      <c r="O2986" s="1330" t="s">
        <v>24</v>
      </c>
      <c r="P2986" s="1314" t="s">
        <v>24</v>
      </c>
      <c r="Q2986" s="198" t="str">
        <f t="shared" si="263"/>
        <v>-</v>
      </c>
      <c r="R2986" s="181" t="str">
        <f t="shared" ca="1" si="264"/>
        <v>TIDAK MCU</v>
      </c>
      <c r="S2986" s="1319" t="s">
        <v>24</v>
      </c>
      <c r="T2986" s="1330">
        <v>44342</v>
      </c>
      <c r="U2986" s="1329" t="s">
        <v>24</v>
      </c>
      <c r="V2986" s="1330" t="s">
        <v>24</v>
      </c>
      <c r="W2986" s="1311" t="s">
        <v>24</v>
      </c>
      <c r="X2986" s="348"/>
      <c r="Y2986" s="201"/>
      <c r="Z2986" s="351"/>
      <c r="AA2986" s="1310" t="s">
        <v>24</v>
      </c>
      <c r="AB2986" s="362" t="s">
        <v>24</v>
      </c>
      <c r="AC2986" s="362"/>
      <c r="AD2986" s="362"/>
      <c r="AE2986" s="362"/>
      <c r="AF2986" s="362"/>
      <c r="AG2986" s="372"/>
      <c r="AH2986" s="1244"/>
      <c r="AI2986" s="244" t="str">
        <f t="shared" si="266"/>
        <v>--</v>
      </c>
      <c r="AJ2986" s="1315">
        <f t="shared" si="265"/>
        <v>43680</v>
      </c>
      <c r="AK2986" s="345" t="s">
        <v>24</v>
      </c>
      <c r="AL2986" s="1192" t="s">
        <v>24</v>
      </c>
      <c r="AM2986" s="230"/>
      <c r="AN2986" s="232"/>
      <c r="AO2986" s="232"/>
      <c r="AP2986" s="230"/>
      <c r="AQ2986" s="1231" t="s">
        <v>3094</v>
      </c>
      <c r="AR2986" s="230"/>
      <c r="AS2986" s="230"/>
      <c r="AT2986" s="230"/>
      <c r="AU2986" s="230"/>
      <c r="AV2986" s="885"/>
      <c r="AW2986" s="885"/>
      <c r="AX2986" s="885"/>
      <c r="AY2986" s="885"/>
      <c r="AZ2986" s="177"/>
    </row>
    <row r="2987" spans="1:52" ht="15" customHeight="1">
      <c r="B2987" s="1310">
        <v>2981</v>
      </c>
      <c r="C2987" s="787" t="s">
        <v>2042</v>
      </c>
      <c r="D2987" s="796" t="s">
        <v>226</v>
      </c>
      <c r="E2987" s="538" t="s">
        <v>1122</v>
      </c>
      <c r="F2987" s="539" t="s">
        <v>24</v>
      </c>
      <c r="G2987" s="509" t="s">
        <v>140</v>
      </c>
      <c r="H2987" s="612" t="s">
        <v>2043</v>
      </c>
      <c r="I2987" s="596">
        <v>34564</v>
      </c>
      <c r="J2987" s="1314">
        <f t="shared" ca="1" si="262"/>
        <v>27</v>
      </c>
      <c r="K2987" s="176" t="s">
        <v>24</v>
      </c>
      <c r="L2987" s="170" t="s">
        <v>24</v>
      </c>
      <c r="M2987" s="173" t="s">
        <v>24</v>
      </c>
      <c r="N2987" s="555">
        <v>43756</v>
      </c>
      <c r="O2987" s="1330" t="s">
        <v>24</v>
      </c>
      <c r="P2987" s="1314" t="s">
        <v>24</v>
      </c>
      <c r="Q2987" s="198" t="str">
        <f t="shared" si="263"/>
        <v>-</v>
      </c>
      <c r="R2987" s="181" t="str">
        <f t="shared" ca="1" si="264"/>
        <v>TIDAK MCU</v>
      </c>
      <c r="S2987" s="1319" t="s">
        <v>24</v>
      </c>
      <c r="T2987" s="1330">
        <v>44426</v>
      </c>
      <c r="U2987" s="1329" t="s">
        <v>99</v>
      </c>
      <c r="V2987" s="1330" t="s">
        <v>24</v>
      </c>
      <c r="W2987" s="1311" t="s">
        <v>24</v>
      </c>
      <c r="X2987" s="348"/>
      <c r="Y2987" s="201"/>
      <c r="Z2987" s="351"/>
      <c r="AA2987" s="362" t="s">
        <v>24</v>
      </c>
      <c r="AB2987" s="362" t="s">
        <v>24</v>
      </c>
      <c r="AC2987" s="362"/>
      <c r="AD2987" s="362"/>
      <c r="AE2987" s="362"/>
      <c r="AF2987" s="362"/>
      <c r="AG2987" s="372"/>
      <c r="AH2987" s="1244"/>
      <c r="AI2987" s="244" t="str">
        <f t="shared" si="266"/>
        <v>--</v>
      </c>
      <c r="AJ2987" s="1315">
        <f t="shared" si="265"/>
        <v>43756</v>
      </c>
      <c r="AK2987" s="345" t="s">
        <v>24</v>
      </c>
      <c r="AL2987" s="1192" t="s">
        <v>24</v>
      </c>
      <c r="AM2987" s="230"/>
      <c r="AN2987" s="232"/>
      <c r="AO2987" s="232"/>
      <c r="AP2987" s="230"/>
      <c r="AQ2987" s="230" t="s">
        <v>3094</v>
      </c>
      <c r="AR2987" s="230"/>
      <c r="AS2987" s="230"/>
      <c r="AT2987" s="230"/>
      <c r="AU2987" s="230"/>
      <c r="AV2987" s="885"/>
      <c r="AW2987" s="885"/>
      <c r="AX2987" s="885"/>
      <c r="AY2987" s="885"/>
      <c r="AZ2987" s="177"/>
    </row>
    <row r="2988" spans="1:52" ht="15" customHeight="1">
      <c r="B2988" s="1310">
        <v>2982</v>
      </c>
      <c r="C2988" s="793" t="s">
        <v>2044</v>
      </c>
      <c r="D2988" s="796" t="s">
        <v>234</v>
      </c>
      <c r="E2988" s="538" t="s">
        <v>222</v>
      </c>
      <c r="F2988" s="539" t="s">
        <v>24</v>
      </c>
      <c r="G2988" s="509" t="s">
        <v>131</v>
      </c>
      <c r="H2988" s="941" t="s">
        <v>2045</v>
      </c>
      <c r="I2988" s="1456">
        <v>32019</v>
      </c>
      <c r="J2988" s="1314">
        <f t="shared" ca="1" si="262"/>
        <v>34</v>
      </c>
      <c r="K2988" s="652" t="s">
        <v>493</v>
      </c>
      <c r="L2988" s="773" t="s">
        <v>2058</v>
      </c>
      <c r="M2988" s="652">
        <v>45168</v>
      </c>
      <c r="N2988" s="555">
        <v>43903</v>
      </c>
      <c r="O2988" s="1330" t="s">
        <v>24</v>
      </c>
      <c r="P2988" s="1314" t="s">
        <v>24</v>
      </c>
      <c r="Q2988" s="198" t="str">
        <f t="shared" si="263"/>
        <v>-</v>
      </c>
      <c r="R2988" s="181" t="str">
        <f t="shared" ca="1" si="264"/>
        <v>TIDAK MCU</v>
      </c>
      <c r="S2988" s="1319" t="s">
        <v>11823</v>
      </c>
      <c r="T2988" s="1330">
        <v>44438</v>
      </c>
      <c r="U2988" s="1329">
        <v>44438</v>
      </c>
      <c r="V2988" s="1330" t="s">
        <v>24</v>
      </c>
      <c r="W2988" s="1311" t="s">
        <v>24</v>
      </c>
      <c r="X2988" s="348"/>
      <c r="Y2988" s="201" t="s">
        <v>11769</v>
      </c>
      <c r="Z2988" s="351"/>
      <c r="AA2988" s="473" t="s">
        <v>100</v>
      </c>
      <c r="AB2988" s="494" t="s">
        <v>1086</v>
      </c>
      <c r="AC2988" s="362" t="s">
        <v>24</v>
      </c>
      <c r="AD2988" s="362"/>
      <c r="AE2988" s="362"/>
      <c r="AF2988" s="362"/>
      <c r="AG2988" s="372"/>
      <c r="AH2988" s="1244"/>
      <c r="AI2988" s="244" t="str">
        <f t="shared" si="266"/>
        <v>LIGHT VEHICLEHINO 260 JD/TI-</v>
      </c>
      <c r="AJ2988" s="1315">
        <f t="shared" si="265"/>
        <v>43903</v>
      </c>
      <c r="AK2988" s="345">
        <v>43895</v>
      </c>
      <c r="AL2988" s="1192">
        <v>43895</v>
      </c>
      <c r="AM2988" s="230"/>
      <c r="AN2988" s="232"/>
      <c r="AO2988" s="232"/>
      <c r="AP2988" s="230"/>
      <c r="AQ2988" s="1231" t="s">
        <v>3094</v>
      </c>
      <c r="AR2988" s="230" t="s">
        <v>140</v>
      </c>
      <c r="AS2988" s="230" t="s">
        <v>257</v>
      </c>
      <c r="AT2988" s="230" t="s">
        <v>11598</v>
      </c>
      <c r="AU2988" s="230"/>
      <c r="AV2988" s="885"/>
      <c r="AW2988" s="885"/>
      <c r="AX2988" s="885"/>
      <c r="AY2988" s="885"/>
      <c r="AZ2988" s="177"/>
    </row>
    <row r="2989" spans="1:52" ht="15" customHeight="1">
      <c r="B2989" s="1310">
        <v>2983</v>
      </c>
      <c r="C2989" s="1524" t="s">
        <v>11982</v>
      </c>
      <c r="D2989" s="911" t="s">
        <v>257</v>
      </c>
      <c r="E2989" s="911" t="s">
        <v>1122</v>
      </c>
      <c r="F2989" s="913" t="s">
        <v>24</v>
      </c>
      <c r="G2989" s="912" t="s">
        <v>140</v>
      </c>
      <c r="H2989" s="2027" t="s">
        <v>2046</v>
      </c>
      <c r="I2989" s="1760">
        <v>35301</v>
      </c>
      <c r="J2989" s="445">
        <f t="shared" ca="1" si="262"/>
        <v>25</v>
      </c>
      <c r="K2989" s="917" t="s">
        <v>493</v>
      </c>
      <c r="L2989" s="918">
        <v>9308019310414</v>
      </c>
      <c r="M2989" s="917">
        <v>44797</v>
      </c>
      <c r="N2989" s="1903">
        <v>43712</v>
      </c>
      <c r="O2989" s="446" t="s">
        <v>24</v>
      </c>
      <c r="P2989" s="445" t="s">
        <v>24</v>
      </c>
      <c r="Q2989" s="920" t="str">
        <f t="shared" si="263"/>
        <v>-</v>
      </c>
      <c r="R2989" s="919" t="str">
        <f t="shared" ca="1" si="264"/>
        <v>TIDAK MCU</v>
      </c>
      <c r="S2989" s="445" t="s">
        <v>2075</v>
      </c>
      <c r="T2989" s="446">
        <v>44432</v>
      </c>
      <c r="U2989" s="517">
        <v>44432</v>
      </c>
      <c r="V2989" s="446" t="s">
        <v>24</v>
      </c>
      <c r="W2989" s="446" t="s">
        <v>24</v>
      </c>
      <c r="X2989" s="921"/>
      <c r="Y2989" s="922"/>
      <c r="Z2989" s="923"/>
      <c r="AA2989" s="924" t="s">
        <v>2084</v>
      </c>
      <c r="AB2989" s="925" t="s">
        <v>24</v>
      </c>
      <c r="AC2989" s="925"/>
      <c r="AD2989" s="925"/>
      <c r="AE2989" s="925"/>
      <c r="AF2989" s="925"/>
      <c r="AG2989" s="926"/>
      <c r="AH2989" s="1971"/>
      <c r="AI2989" s="244" t="str">
        <f t="shared" si="266"/>
        <v>BUS -</v>
      </c>
      <c r="AJ2989" s="878">
        <f t="shared" si="265"/>
        <v>43712</v>
      </c>
      <c r="AK2989" s="1794">
        <v>43710</v>
      </c>
      <c r="AL2989" s="1996">
        <v>43711</v>
      </c>
      <c r="AM2989" s="877"/>
      <c r="AN2989" s="877"/>
      <c r="AO2989" s="877"/>
      <c r="AP2989" s="877"/>
      <c r="AQ2989" s="1010" t="s">
        <v>6564</v>
      </c>
      <c r="AR2989" s="877" t="s">
        <v>124</v>
      </c>
      <c r="AS2989" s="877" t="s">
        <v>2534</v>
      </c>
      <c r="AT2989" s="877" t="s">
        <v>11694</v>
      </c>
      <c r="AU2989" s="877"/>
      <c r="AV2989" s="458"/>
      <c r="AW2989" s="458"/>
      <c r="AX2989" s="458"/>
      <c r="AY2989" s="458"/>
      <c r="AZ2989" s="177"/>
    </row>
    <row r="2990" spans="1:52" ht="15" customHeight="1">
      <c r="B2990" s="1310">
        <v>2984</v>
      </c>
      <c r="C2990" s="549" t="s">
        <v>2769</v>
      </c>
      <c r="D2990" s="797" t="s">
        <v>2603</v>
      </c>
      <c r="E2990" s="538" t="s">
        <v>222</v>
      </c>
      <c r="F2990" s="1557" t="s">
        <v>2770</v>
      </c>
      <c r="G2990" s="509" t="s">
        <v>139</v>
      </c>
      <c r="H2990" s="1656" t="s">
        <v>2771</v>
      </c>
      <c r="I2990" s="1730">
        <v>30744</v>
      </c>
      <c r="J2990" s="1314">
        <f t="shared" ca="1" si="262"/>
        <v>38</v>
      </c>
      <c r="K2990" s="176" t="s">
        <v>24</v>
      </c>
      <c r="L2990" s="170" t="s">
        <v>24</v>
      </c>
      <c r="M2990" s="173" t="s">
        <v>24</v>
      </c>
      <c r="N2990" s="555">
        <v>43653</v>
      </c>
      <c r="O2990" s="1330" t="s">
        <v>24</v>
      </c>
      <c r="P2990" s="472" t="s">
        <v>24</v>
      </c>
      <c r="Q2990" s="198" t="str">
        <f t="shared" si="263"/>
        <v>-</v>
      </c>
      <c r="R2990" s="181" t="str">
        <f t="shared" ca="1" si="264"/>
        <v>TIDAK MCU</v>
      </c>
      <c r="S2990" s="1319" t="s">
        <v>24</v>
      </c>
      <c r="T2990" s="1330">
        <v>44258</v>
      </c>
      <c r="U2990" s="1329" t="s">
        <v>24</v>
      </c>
      <c r="V2990" s="1330" t="s">
        <v>24</v>
      </c>
      <c r="W2990" s="1311" t="s">
        <v>24</v>
      </c>
      <c r="X2990" s="348"/>
      <c r="Y2990" s="201"/>
      <c r="Z2990" s="202"/>
      <c r="AA2990" s="495"/>
      <c r="AB2990" s="371"/>
      <c r="AC2990" s="362"/>
      <c r="AD2990" s="362"/>
      <c r="AE2990" s="362"/>
      <c r="AF2990" s="362"/>
      <c r="AG2990" s="372"/>
      <c r="AH2990" s="1244"/>
      <c r="AI2990" s="244" t="str">
        <f t="shared" si="266"/>
        <v/>
      </c>
      <c r="AJ2990" s="1315">
        <f t="shared" si="265"/>
        <v>43653</v>
      </c>
      <c r="AK2990" s="345" t="s">
        <v>24</v>
      </c>
      <c r="AL2990" s="1192" t="s">
        <v>24</v>
      </c>
      <c r="AM2990" s="230"/>
      <c r="AN2990" s="232"/>
      <c r="AO2990" s="232"/>
      <c r="AP2990" s="230"/>
      <c r="AQ2990" s="1231" t="s">
        <v>3094</v>
      </c>
      <c r="AR2990" s="230"/>
      <c r="AS2990" s="230"/>
      <c r="AT2990" s="230"/>
      <c r="AU2990" s="230"/>
      <c r="AV2990" s="885"/>
      <c r="AW2990" s="885"/>
      <c r="AX2990" s="885"/>
      <c r="AY2990" s="885"/>
      <c r="AZ2990" s="177"/>
    </row>
    <row r="2991" spans="1:52" ht="15" customHeight="1">
      <c r="B2991" s="1310">
        <v>2985</v>
      </c>
      <c r="C2991" s="793" t="s">
        <v>1576</v>
      </c>
      <c r="D2991" s="796" t="s">
        <v>257</v>
      </c>
      <c r="E2991" s="796" t="s">
        <v>1122</v>
      </c>
      <c r="F2991" s="539" t="s">
        <v>24</v>
      </c>
      <c r="G2991" s="509" t="s">
        <v>140</v>
      </c>
      <c r="H2991" s="1446" t="s">
        <v>2049</v>
      </c>
      <c r="I2991" s="1781">
        <v>36278</v>
      </c>
      <c r="J2991" s="1314">
        <f t="shared" ca="1" si="262"/>
        <v>22</v>
      </c>
      <c r="K2991" s="1344" t="s">
        <v>493</v>
      </c>
      <c r="L2991" s="1346">
        <v>970419310649</v>
      </c>
      <c r="M2991" s="1347">
        <v>45410</v>
      </c>
      <c r="N2991" s="555">
        <v>43721</v>
      </c>
      <c r="O2991" s="1330" t="s">
        <v>24</v>
      </c>
      <c r="P2991" s="1314" t="s">
        <v>24</v>
      </c>
      <c r="Q2991" s="198" t="str">
        <f t="shared" si="263"/>
        <v>-</v>
      </c>
      <c r="R2991" s="181" t="str">
        <f t="shared" ca="1" si="264"/>
        <v>TIDAK MCU</v>
      </c>
      <c r="S2991" s="1319" t="s">
        <v>2076</v>
      </c>
      <c r="T2991" s="1330">
        <v>44314</v>
      </c>
      <c r="U2991" s="1329">
        <v>44314</v>
      </c>
      <c r="V2991" s="1330" t="s">
        <v>24</v>
      </c>
      <c r="W2991" s="1311" t="s">
        <v>24</v>
      </c>
      <c r="X2991" s="348"/>
      <c r="Y2991" s="201"/>
      <c r="Z2991" s="351"/>
      <c r="AA2991" s="473" t="s">
        <v>2086</v>
      </c>
      <c r="AB2991" s="362" t="s">
        <v>24</v>
      </c>
      <c r="AC2991" s="362"/>
      <c r="AD2991" s="362"/>
      <c r="AE2991" s="362"/>
      <c r="AF2991" s="362"/>
      <c r="AG2991" s="372"/>
      <c r="AH2991" s="1244"/>
      <c r="AI2991" s="244" t="str">
        <f t="shared" si="266"/>
        <v>ELF -</v>
      </c>
      <c r="AJ2991" s="1315">
        <f t="shared" si="265"/>
        <v>43721</v>
      </c>
      <c r="AK2991" s="798">
        <v>43983</v>
      </c>
      <c r="AL2991" s="1192">
        <v>43720</v>
      </c>
      <c r="AM2991" s="230"/>
      <c r="AN2991" s="232"/>
      <c r="AO2991" s="232"/>
      <c r="AP2991" s="230"/>
      <c r="AQ2991" s="1231" t="s">
        <v>3094</v>
      </c>
      <c r="AR2991" s="230"/>
      <c r="AS2991" s="230"/>
      <c r="AT2991" s="230"/>
      <c r="AU2991" s="230"/>
      <c r="AZ2991" s="177"/>
    </row>
    <row r="2992" spans="1:52" ht="15" customHeight="1">
      <c r="B2992" s="1310">
        <v>2986</v>
      </c>
      <c r="C2992" s="793" t="s">
        <v>2050</v>
      </c>
      <c r="D2992" s="538" t="s">
        <v>257</v>
      </c>
      <c r="E2992" s="538" t="s">
        <v>1122</v>
      </c>
      <c r="F2992" s="539" t="s">
        <v>24</v>
      </c>
      <c r="G2992" s="509" t="s">
        <v>140</v>
      </c>
      <c r="H2992" s="540" t="s">
        <v>24</v>
      </c>
      <c r="I2992" s="596">
        <v>33772</v>
      </c>
      <c r="J2992" s="1314">
        <f t="shared" ca="1" si="262"/>
        <v>30</v>
      </c>
      <c r="K2992" s="652" t="s">
        <v>493</v>
      </c>
      <c r="L2992" s="667">
        <v>831219370214</v>
      </c>
      <c r="M2992" s="652">
        <v>44851</v>
      </c>
      <c r="N2992" s="555">
        <v>43736</v>
      </c>
      <c r="O2992" s="1330" t="s">
        <v>24</v>
      </c>
      <c r="P2992" s="1314" t="s">
        <v>24</v>
      </c>
      <c r="Q2992" s="198" t="str">
        <f t="shared" si="263"/>
        <v>-</v>
      </c>
      <c r="R2992" s="181" t="str">
        <f t="shared" ca="1" si="264"/>
        <v>TIDAK MCU</v>
      </c>
      <c r="S2992" s="1319" t="s">
        <v>2077</v>
      </c>
      <c r="T2992" s="1330">
        <v>44364</v>
      </c>
      <c r="U2992" s="1329">
        <v>44364</v>
      </c>
      <c r="V2992" s="1330" t="s">
        <v>24</v>
      </c>
      <c r="W2992" s="1311" t="s">
        <v>24</v>
      </c>
      <c r="X2992" s="348"/>
      <c r="Y2992" s="201"/>
      <c r="Z2992" s="351"/>
      <c r="AA2992" s="1310" t="s">
        <v>2084</v>
      </c>
      <c r="AB2992" s="362" t="s">
        <v>24</v>
      </c>
      <c r="AC2992" s="362"/>
      <c r="AD2992" s="362"/>
      <c r="AE2992" s="362"/>
      <c r="AF2992" s="362"/>
      <c r="AG2992" s="372"/>
      <c r="AH2992" s="1244"/>
      <c r="AI2992" s="244" t="str">
        <f t="shared" si="266"/>
        <v>BUS -</v>
      </c>
      <c r="AJ2992" s="1315">
        <f t="shared" si="265"/>
        <v>43736</v>
      </c>
      <c r="AK2992" s="798">
        <v>43733</v>
      </c>
      <c r="AL2992" s="1192">
        <v>43734</v>
      </c>
      <c r="AM2992" s="230"/>
      <c r="AN2992" s="232"/>
      <c r="AO2992" s="232"/>
      <c r="AP2992" s="230"/>
      <c r="AQ2992" s="230"/>
      <c r="AR2992" s="230"/>
      <c r="AS2992" s="230"/>
      <c r="AT2992" s="230"/>
      <c r="AU2992" s="230"/>
      <c r="AV2992" s="885"/>
      <c r="AW2992" s="885"/>
      <c r="AX2992" s="885"/>
      <c r="AY2992" s="885"/>
      <c r="AZ2992" s="885"/>
    </row>
    <row r="2993" spans="1:60" ht="15" customHeight="1">
      <c r="B2993" s="1310">
        <v>2987</v>
      </c>
      <c r="C2993" s="787" t="s">
        <v>2051</v>
      </c>
      <c r="D2993" s="538" t="s">
        <v>257</v>
      </c>
      <c r="E2993" s="538" t="s">
        <v>1122</v>
      </c>
      <c r="F2993" s="539" t="s">
        <v>24</v>
      </c>
      <c r="G2993" s="509" t="s">
        <v>140</v>
      </c>
      <c r="H2993" s="1446" t="s">
        <v>2052</v>
      </c>
      <c r="I2993" s="1456">
        <v>35764</v>
      </c>
      <c r="J2993" s="1314">
        <f t="shared" ca="1" si="262"/>
        <v>24</v>
      </c>
      <c r="K2993" s="652" t="s">
        <v>493</v>
      </c>
      <c r="L2993" s="667">
        <v>971132460224</v>
      </c>
      <c r="M2993" s="652">
        <v>45626</v>
      </c>
      <c r="N2993" s="555">
        <v>43743</v>
      </c>
      <c r="O2993" s="1330" t="s">
        <v>24</v>
      </c>
      <c r="P2993" s="1314" t="s">
        <v>24</v>
      </c>
      <c r="Q2993" s="198" t="str">
        <f t="shared" si="263"/>
        <v>-</v>
      </c>
      <c r="R2993" s="181" t="str">
        <f t="shared" ca="1" si="264"/>
        <v>TIDAK MCU</v>
      </c>
      <c r="S2993" s="1319" t="s">
        <v>2078</v>
      </c>
      <c r="T2993" s="1330">
        <v>44530</v>
      </c>
      <c r="U2993" s="1329">
        <v>44530</v>
      </c>
      <c r="V2993" s="1330" t="s">
        <v>24</v>
      </c>
      <c r="W2993" s="1311" t="s">
        <v>24</v>
      </c>
      <c r="X2993" s="348"/>
      <c r="Y2993" s="201"/>
      <c r="Z2993" s="351"/>
      <c r="AA2993" s="1310" t="s">
        <v>2085</v>
      </c>
      <c r="AB2993" s="362" t="s">
        <v>24</v>
      </c>
      <c r="AC2993" s="362"/>
      <c r="AD2993" s="362"/>
      <c r="AE2993" s="362"/>
      <c r="AF2993" s="362"/>
      <c r="AG2993" s="372"/>
      <c r="AH2993" s="1244"/>
      <c r="AI2993" s="244" t="str">
        <f t="shared" si="266"/>
        <v>BUS, ELF-</v>
      </c>
      <c r="AJ2993" s="1315">
        <f t="shared" si="265"/>
        <v>43743</v>
      </c>
      <c r="AK2993" s="530">
        <v>43733</v>
      </c>
      <c r="AL2993" s="614">
        <v>43734</v>
      </c>
      <c r="AM2993" s="230"/>
      <c r="AN2993" s="232"/>
      <c r="AO2993" s="232"/>
      <c r="AP2993" s="230"/>
      <c r="AQ2993" s="180" t="s">
        <v>3094</v>
      </c>
      <c r="AR2993" s="230"/>
      <c r="AS2993" s="230"/>
      <c r="AT2993" s="230"/>
      <c r="AU2993" s="230"/>
      <c r="AV2993" s="885"/>
      <c r="AW2993" s="885"/>
      <c r="AX2993" s="885"/>
      <c r="AY2993" s="885"/>
      <c r="AZ2993" s="177"/>
    </row>
    <row r="2994" spans="1:60" ht="15" customHeight="1">
      <c r="B2994" s="1310">
        <v>2988</v>
      </c>
      <c r="C2994" s="793" t="s">
        <v>2053</v>
      </c>
      <c r="D2994" s="796" t="s">
        <v>257</v>
      </c>
      <c r="E2994" s="796" t="s">
        <v>1122</v>
      </c>
      <c r="F2994" s="539" t="s">
        <v>24</v>
      </c>
      <c r="G2994" s="509" t="s">
        <v>140</v>
      </c>
      <c r="H2994" s="540" t="s">
        <v>24</v>
      </c>
      <c r="I2994" s="1456">
        <v>36348</v>
      </c>
      <c r="J2994" s="1314">
        <f t="shared" ca="1" si="262"/>
        <v>22</v>
      </c>
      <c r="K2994" s="652" t="s">
        <v>493</v>
      </c>
      <c r="L2994" s="667">
        <v>950719310605</v>
      </c>
      <c r="M2994" s="652">
        <v>45114</v>
      </c>
      <c r="N2994" s="577">
        <v>43817</v>
      </c>
      <c r="O2994" s="1330" t="s">
        <v>24</v>
      </c>
      <c r="P2994" s="1314" t="s">
        <v>24</v>
      </c>
      <c r="Q2994" s="198" t="str">
        <f t="shared" si="263"/>
        <v>-</v>
      </c>
      <c r="R2994" s="181" t="str">
        <f t="shared" ca="1" si="264"/>
        <v>TIDAK MCU</v>
      </c>
      <c r="S2994" s="1319" t="s">
        <v>2079</v>
      </c>
      <c r="T2994" s="1330">
        <v>44384</v>
      </c>
      <c r="U2994" s="1329">
        <v>44384</v>
      </c>
      <c r="V2994" s="1330" t="s">
        <v>24</v>
      </c>
      <c r="W2994" s="1311" t="s">
        <v>24</v>
      </c>
      <c r="X2994" s="348"/>
      <c r="Y2994" s="201"/>
      <c r="Z2994" s="351"/>
      <c r="AA2994" s="473" t="s">
        <v>2085</v>
      </c>
      <c r="AB2994" s="362" t="s">
        <v>24</v>
      </c>
      <c r="AC2994" s="362"/>
      <c r="AD2994" s="362"/>
      <c r="AE2994" s="362"/>
      <c r="AF2994" s="362"/>
      <c r="AG2994" s="372"/>
      <c r="AH2994" s="1244"/>
      <c r="AI2994" s="244" t="str">
        <f t="shared" si="266"/>
        <v>BUS, ELF-</v>
      </c>
      <c r="AJ2994" s="1315">
        <f t="shared" si="265"/>
        <v>43817</v>
      </c>
      <c r="AK2994" s="798">
        <v>43816</v>
      </c>
      <c r="AL2994" s="1192">
        <v>43816</v>
      </c>
      <c r="AM2994" s="230"/>
      <c r="AN2994" s="232"/>
      <c r="AO2994" s="232"/>
      <c r="AP2994" s="230"/>
      <c r="AQ2994" s="462" t="s">
        <v>3094</v>
      </c>
      <c r="AR2994" s="230"/>
      <c r="AS2994" s="230"/>
      <c r="AT2994" s="230"/>
      <c r="AU2994" s="230"/>
      <c r="AV2994" s="885"/>
      <c r="AW2994" s="885"/>
      <c r="AX2994" s="885"/>
      <c r="AY2994" s="885"/>
      <c r="AZ2994" s="177"/>
    </row>
    <row r="2995" spans="1:60" ht="15" customHeight="1">
      <c r="B2995" s="1310">
        <v>2989</v>
      </c>
      <c r="C2995" s="787" t="s">
        <v>2054</v>
      </c>
      <c r="D2995" s="538" t="s">
        <v>257</v>
      </c>
      <c r="E2995" s="538" t="s">
        <v>1122</v>
      </c>
      <c r="F2995" s="539" t="s">
        <v>24</v>
      </c>
      <c r="G2995" s="509" t="s">
        <v>140</v>
      </c>
      <c r="H2995" s="1441" t="s">
        <v>3292</v>
      </c>
      <c r="I2995" s="1456">
        <v>33816</v>
      </c>
      <c r="J2995" s="1314">
        <f t="shared" ca="1" si="262"/>
        <v>29</v>
      </c>
      <c r="K2995" s="652" t="s">
        <v>493</v>
      </c>
      <c r="L2995" s="667">
        <v>920719310624</v>
      </c>
      <c r="M2995" s="652">
        <v>44773</v>
      </c>
      <c r="N2995" s="577">
        <v>43841</v>
      </c>
      <c r="O2995" s="1330" t="s">
        <v>24</v>
      </c>
      <c r="P2995" s="1314" t="s">
        <v>24</v>
      </c>
      <c r="Q2995" s="198" t="str">
        <f t="shared" si="263"/>
        <v>-</v>
      </c>
      <c r="R2995" s="181" t="str">
        <f t="shared" ca="1" si="264"/>
        <v>TIDAK MCU</v>
      </c>
      <c r="S2995" s="1319" t="s">
        <v>2080</v>
      </c>
      <c r="T2995" s="1330">
        <v>44408</v>
      </c>
      <c r="U2995" s="1329">
        <v>44408</v>
      </c>
      <c r="V2995" s="904" t="s">
        <v>24</v>
      </c>
      <c r="W2995" s="136" t="s">
        <v>24</v>
      </c>
      <c r="X2995" s="348"/>
      <c r="Y2995" s="201"/>
      <c r="Z2995" s="351"/>
      <c r="AA2995" s="1310" t="s">
        <v>2084</v>
      </c>
      <c r="AB2995" s="362" t="s">
        <v>24</v>
      </c>
      <c r="AC2995" s="362"/>
      <c r="AD2995" s="362"/>
      <c r="AE2995" s="362"/>
      <c r="AF2995" s="362"/>
      <c r="AG2995" s="372"/>
      <c r="AH2995" s="1244"/>
      <c r="AI2995" s="244" t="str">
        <f t="shared" si="266"/>
        <v>BUS -</v>
      </c>
      <c r="AJ2995" s="1315">
        <f t="shared" si="265"/>
        <v>43841</v>
      </c>
      <c r="AK2995" s="798">
        <v>43839</v>
      </c>
      <c r="AL2995" s="1192">
        <v>43840</v>
      </c>
      <c r="AM2995" s="230"/>
      <c r="AN2995" s="232"/>
      <c r="AO2995" s="232"/>
      <c r="AP2995" s="230"/>
      <c r="AQ2995" s="1231" t="s">
        <v>3094</v>
      </c>
      <c r="AR2995" s="230" t="s">
        <v>136</v>
      </c>
      <c r="AS2995" s="230" t="s">
        <v>12021</v>
      </c>
      <c r="AT2995" s="230" t="s">
        <v>11598</v>
      </c>
      <c r="AU2995" s="230"/>
      <c r="AV2995" s="885"/>
      <c r="AW2995" s="885"/>
      <c r="AX2995" s="885"/>
      <c r="AY2995" s="885"/>
      <c r="AZ2995" s="177"/>
    </row>
    <row r="2996" spans="1:60" s="2186" customFormat="1" ht="15" customHeight="1">
      <c r="A2996" s="160"/>
      <c r="B2996" s="1310">
        <v>2990</v>
      </c>
      <c r="C2996" s="787" t="s">
        <v>2055</v>
      </c>
      <c r="D2996" s="538" t="s">
        <v>257</v>
      </c>
      <c r="E2996" s="538" t="s">
        <v>1122</v>
      </c>
      <c r="F2996" s="539" t="s">
        <v>24</v>
      </c>
      <c r="G2996" s="509" t="s">
        <v>140</v>
      </c>
      <c r="H2996" s="522" t="s">
        <v>24</v>
      </c>
      <c r="I2996" s="1456">
        <v>36160</v>
      </c>
      <c r="J2996" s="1314">
        <f t="shared" ca="1" si="262"/>
        <v>23</v>
      </c>
      <c r="K2996" s="652" t="s">
        <v>493</v>
      </c>
      <c r="L2996" s="667">
        <v>951219310499</v>
      </c>
      <c r="M2996" s="652">
        <v>44926</v>
      </c>
      <c r="N2996" s="555">
        <v>43841</v>
      </c>
      <c r="O2996" s="1330" t="s">
        <v>24</v>
      </c>
      <c r="P2996" s="1314" t="s">
        <v>24</v>
      </c>
      <c r="Q2996" s="198" t="str">
        <f t="shared" si="263"/>
        <v>-</v>
      </c>
      <c r="R2996" s="181" t="str">
        <f t="shared" ca="1" si="264"/>
        <v>TIDAK MCU</v>
      </c>
      <c r="S2996" s="1319" t="s">
        <v>2081</v>
      </c>
      <c r="T2996" s="1330">
        <v>44561</v>
      </c>
      <c r="U2996" s="1329">
        <v>44561</v>
      </c>
      <c r="V2996" s="904" t="s">
        <v>24</v>
      </c>
      <c r="W2996" s="136" t="s">
        <v>24</v>
      </c>
      <c r="X2996" s="348"/>
      <c r="Y2996" s="201"/>
      <c r="Z2996" s="351"/>
      <c r="AA2996" s="1310" t="s">
        <v>2084</v>
      </c>
      <c r="AB2996" s="362" t="s">
        <v>24</v>
      </c>
      <c r="AC2996" s="362"/>
      <c r="AD2996" s="362"/>
      <c r="AE2996" s="362"/>
      <c r="AF2996" s="362"/>
      <c r="AG2996" s="372"/>
      <c r="AH2996" s="1244"/>
      <c r="AI2996" s="244" t="str">
        <f t="shared" si="266"/>
        <v>BUS -</v>
      </c>
      <c r="AJ2996" s="1315">
        <f t="shared" si="265"/>
        <v>43841</v>
      </c>
      <c r="AK2996" s="798">
        <v>43839</v>
      </c>
      <c r="AL2996" s="1192">
        <v>43840</v>
      </c>
      <c r="AM2996" s="230"/>
      <c r="AN2996" s="232"/>
      <c r="AO2996" s="232"/>
      <c r="AP2996" s="230"/>
      <c r="AQ2996" s="1231" t="s">
        <v>3094</v>
      </c>
      <c r="AR2996" s="230"/>
      <c r="AS2996" s="230"/>
      <c r="AT2996" s="230"/>
      <c r="AU2996" s="230"/>
      <c r="AV2996" s="885"/>
      <c r="AW2996" s="885"/>
      <c r="AX2996" s="885"/>
      <c r="AY2996" s="885"/>
      <c r="AZ2996" s="885"/>
      <c r="BA2996" s="1206"/>
      <c r="BB2996" s="1206"/>
      <c r="BC2996" s="1206"/>
      <c r="BD2996" s="1206"/>
      <c r="BE2996" s="1206"/>
      <c r="BF2996" s="1206"/>
      <c r="BG2996" s="1206"/>
      <c r="BH2996" s="1206"/>
    </row>
    <row r="2997" spans="1:60" ht="15" customHeight="1">
      <c r="B2997" s="1310">
        <v>2991</v>
      </c>
      <c r="C2997" s="793" t="s">
        <v>2056</v>
      </c>
      <c r="D2997" s="538" t="s">
        <v>257</v>
      </c>
      <c r="E2997" s="538" t="s">
        <v>1122</v>
      </c>
      <c r="F2997" s="539" t="s">
        <v>24</v>
      </c>
      <c r="G2997" s="509" t="s">
        <v>140</v>
      </c>
      <c r="H2997" s="540" t="s">
        <v>24</v>
      </c>
      <c r="I2997" s="596">
        <v>26332</v>
      </c>
      <c r="J2997" s="1314">
        <f t="shared" ca="1" si="262"/>
        <v>50</v>
      </c>
      <c r="K2997" s="652" t="s">
        <v>493</v>
      </c>
      <c r="L2997" s="667">
        <v>720217231140</v>
      </c>
      <c r="M2997" s="652">
        <v>44230</v>
      </c>
      <c r="N2997" s="555">
        <v>43841</v>
      </c>
      <c r="O2997" s="1330" t="s">
        <v>24</v>
      </c>
      <c r="P2997" s="1314" t="s">
        <v>24</v>
      </c>
      <c r="Q2997" s="198" t="str">
        <f t="shared" si="263"/>
        <v>-</v>
      </c>
      <c r="R2997" s="181" t="str">
        <f t="shared" ca="1" si="264"/>
        <v>TIDAK MCU</v>
      </c>
      <c r="S2997" s="1319" t="s">
        <v>2082</v>
      </c>
      <c r="T2997" s="1330">
        <v>44230</v>
      </c>
      <c r="U2997" s="1329">
        <v>44230</v>
      </c>
      <c r="V2997" s="904" t="s">
        <v>24</v>
      </c>
      <c r="W2997" s="136" t="s">
        <v>24</v>
      </c>
      <c r="X2997" s="348"/>
      <c r="Y2997" s="201"/>
      <c r="Z2997" s="351"/>
      <c r="AA2997" s="1310" t="s">
        <v>2084</v>
      </c>
      <c r="AB2997" s="1310" t="s">
        <v>24</v>
      </c>
      <c r="AC2997" s="362"/>
      <c r="AD2997" s="362"/>
      <c r="AE2997" s="362"/>
      <c r="AF2997" s="362"/>
      <c r="AG2997" s="372"/>
      <c r="AH2997" s="1244"/>
      <c r="AI2997" s="244" t="str">
        <f t="shared" si="266"/>
        <v>BUS -</v>
      </c>
      <c r="AJ2997" s="1315">
        <f t="shared" si="265"/>
        <v>43841</v>
      </c>
      <c r="AK2997" s="798">
        <v>43839</v>
      </c>
      <c r="AL2997" s="1192">
        <v>43840</v>
      </c>
      <c r="AM2997" s="230"/>
      <c r="AN2997" s="232"/>
      <c r="AO2997" s="232"/>
      <c r="AP2997" s="230"/>
      <c r="AQ2997" s="1231" t="s">
        <v>3094</v>
      </c>
      <c r="AR2997" s="230"/>
      <c r="AS2997" s="230"/>
      <c r="AT2997" s="230"/>
      <c r="AU2997" s="230"/>
      <c r="AV2997" s="885"/>
      <c r="AW2997" s="885"/>
      <c r="AX2997" s="885"/>
      <c r="AY2997" s="885"/>
      <c r="AZ2997" s="177"/>
    </row>
    <row r="2998" spans="1:60" ht="15" customHeight="1">
      <c r="B2998" s="1310">
        <v>2992</v>
      </c>
      <c r="C2998" s="793" t="s">
        <v>2057</v>
      </c>
      <c r="D2998" s="538" t="s">
        <v>257</v>
      </c>
      <c r="E2998" s="538" t="s">
        <v>1122</v>
      </c>
      <c r="F2998" s="539" t="s">
        <v>24</v>
      </c>
      <c r="G2998" s="509" t="s">
        <v>140</v>
      </c>
      <c r="H2998" s="540" t="s">
        <v>24</v>
      </c>
      <c r="I2998" s="596">
        <v>35661</v>
      </c>
      <c r="J2998" s="1314">
        <f t="shared" ca="1" si="262"/>
        <v>24</v>
      </c>
      <c r="K2998" s="652" t="s">
        <v>493</v>
      </c>
      <c r="L2998" s="667">
        <v>970832460329</v>
      </c>
      <c r="M2998" s="652">
        <v>45523</v>
      </c>
      <c r="N2998" s="555">
        <v>43852</v>
      </c>
      <c r="O2998" s="1330" t="s">
        <v>24</v>
      </c>
      <c r="P2998" s="1314" t="s">
        <v>24</v>
      </c>
      <c r="Q2998" s="198" t="str">
        <f t="shared" si="263"/>
        <v>-</v>
      </c>
      <c r="R2998" s="181" t="str">
        <f t="shared" ca="1" si="264"/>
        <v>TIDAK MCU</v>
      </c>
      <c r="S2998" s="1319" t="s">
        <v>2083</v>
      </c>
      <c r="T2998" s="1330">
        <v>44427</v>
      </c>
      <c r="U2998" s="1329">
        <v>44427</v>
      </c>
      <c r="V2998" s="904" t="s">
        <v>24</v>
      </c>
      <c r="W2998" s="136" t="s">
        <v>24</v>
      </c>
      <c r="X2998" s="348"/>
      <c r="Y2998" s="201"/>
      <c r="Z2998" s="351"/>
      <c r="AA2998" s="1310" t="s">
        <v>2086</v>
      </c>
      <c r="AB2998" s="362" t="s">
        <v>24</v>
      </c>
      <c r="AC2998" s="362"/>
      <c r="AD2998" s="362"/>
      <c r="AE2998" s="362"/>
      <c r="AF2998" s="362"/>
      <c r="AG2998" s="372"/>
      <c r="AH2998" s="1244"/>
      <c r="AI2998" s="244" t="str">
        <f t="shared" si="266"/>
        <v>ELF -</v>
      </c>
      <c r="AJ2998" s="1315">
        <f t="shared" si="265"/>
        <v>43852</v>
      </c>
      <c r="AK2998" s="743">
        <v>43846</v>
      </c>
      <c r="AL2998" s="1192">
        <v>43852</v>
      </c>
      <c r="AM2998" s="230"/>
      <c r="AN2998" s="232"/>
      <c r="AO2998" s="232"/>
      <c r="AP2998" s="230"/>
      <c r="AQ2998" s="1231" t="s">
        <v>3094</v>
      </c>
      <c r="AR2998" s="230"/>
      <c r="AS2998" s="230"/>
      <c r="AT2998" s="230"/>
      <c r="AU2998" s="230"/>
      <c r="AV2998" s="885"/>
      <c r="AW2998" s="885"/>
      <c r="AX2998" s="885"/>
      <c r="AY2998" s="885"/>
      <c r="AZ2998" s="177"/>
    </row>
    <row r="2999" spans="1:60" ht="15" customHeight="1">
      <c r="B2999" s="1310">
        <v>2993</v>
      </c>
      <c r="C2999" s="787" t="s">
        <v>4693</v>
      </c>
      <c r="D2999" s="469" t="s">
        <v>4694</v>
      </c>
      <c r="E2999" s="538" t="s">
        <v>4241</v>
      </c>
      <c r="F2999" s="1593" t="s">
        <v>24</v>
      </c>
      <c r="G2999" s="509" t="s">
        <v>4695</v>
      </c>
      <c r="H2999" s="790" t="s">
        <v>4696</v>
      </c>
      <c r="I2999" s="776">
        <v>32791</v>
      </c>
      <c r="J2999" s="231">
        <f t="shared" ca="1" si="262"/>
        <v>32</v>
      </c>
      <c r="K2999" s="178" t="s">
        <v>83</v>
      </c>
      <c r="L2999" s="613">
        <v>1714181200935</v>
      </c>
      <c r="M2999" s="181">
        <v>45209</v>
      </c>
      <c r="N2999" s="555">
        <v>43322</v>
      </c>
      <c r="O2999" s="1330">
        <v>43676</v>
      </c>
      <c r="P2999" s="1314" t="s">
        <v>24</v>
      </c>
      <c r="Q2999" s="198">
        <f t="shared" si="263"/>
        <v>44041</v>
      </c>
      <c r="R2999" s="181" t="str">
        <f t="shared" ca="1" si="264"/>
        <v>EXPIRED</v>
      </c>
      <c r="S2999" s="1319" t="s">
        <v>11524</v>
      </c>
      <c r="T2999" s="904">
        <v>44479</v>
      </c>
      <c r="U2999" s="1329">
        <v>44479</v>
      </c>
      <c r="V2999" s="395" t="s">
        <v>24</v>
      </c>
      <c r="W2999" s="136" t="s">
        <v>24</v>
      </c>
      <c r="X2999" s="200"/>
      <c r="Y2999" s="201"/>
      <c r="Z2999" s="202"/>
      <c r="AA2999" s="473" t="s">
        <v>100</v>
      </c>
      <c r="AB2999" s="362" t="s">
        <v>24</v>
      </c>
      <c r="AC2999" s="362" t="s">
        <v>24</v>
      </c>
      <c r="AD2999" s="362" t="s">
        <v>24</v>
      </c>
      <c r="AE2999" s="362"/>
      <c r="AF2999" s="362"/>
      <c r="AG2999" s="372"/>
      <c r="AH2999" s="1244"/>
      <c r="AI2999" s="244" t="str">
        <f t="shared" si="266"/>
        <v>LIGHT VEHICLE---</v>
      </c>
      <c r="AJ2999" s="1315">
        <f t="shared" si="265"/>
        <v>43322</v>
      </c>
      <c r="AK2999" s="380"/>
      <c r="AL2999" s="1192">
        <v>43578</v>
      </c>
      <c r="AM2999" s="230"/>
      <c r="AN2999" s="232"/>
      <c r="AO2999" s="232"/>
      <c r="AP2999" s="230"/>
      <c r="AQ2999" s="180"/>
      <c r="AR2999" s="230"/>
      <c r="AS2999" s="230"/>
      <c r="AT2999" s="230"/>
      <c r="AU2999" s="230"/>
      <c r="AV2999" s="885"/>
      <c r="AW2999" s="885"/>
      <c r="AX2999" s="885"/>
      <c r="AY2999" s="885"/>
      <c r="AZ2999" s="177"/>
    </row>
    <row r="3000" spans="1:60" ht="15" customHeight="1">
      <c r="B3000" s="1310">
        <v>2994</v>
      </c>
      <c r="C3000" s="784" t="s">
        <v>4697</v>
      </c>
      <c r="D3000" s="538" t="s">
        <v>4698</v>
      </c>
      <c r="E3000" s="538" t="s">
        <v>4241</v>
      </c>
      <c r="F3000" s="1593" t="s">
        <v>24</v>
      </c>
      <c r="G3000" s="509" t="s">
        <v>4695</v>
      </c>
      <c r="H3000" s="790" t="s">
        <v>4699</v>
      </c>
      <c r="I3000" s="776">
        <v>29119</v>
      </c>
      <c r="J3000" s="903">
        <f t="shared" ca="1" si="262"/>
        <v>43</v>
      </c>
      <c r="K3000" s="176" t="s">
        <v>24</v>
      </c>
      <c r="L3000" s="170" t="s">
        <v>24</v>
      </c>
      <c r="M3000" s="173" t="s">
        <v>24</v>
      </c>
      <c r="N3000" s="555">
        <v>43343</v>
      </c>
      <c r="O3000" s="1330">
        <v>43697</v>
      </c>
      <c r="P3000" s="658" t="s">
        <v>497</v>
      </c>
      <c r="Q3000" s="198">
        <f t="shared" si="263"/>
        <v>44062</v>
      </c>
      <c r="R3000" s="181" t="str">
        <f t="shared" ca="1" si="264"/>
        <v>EXPIRED</v>
      </c>
      <c r="S3000" s="1319" t="s">
        <v>24</v>
      </c>
      <c r="T3000" s="904">
        <v>44460</v>
      </c>
      <c r="U3000" s="1329" t="s">
        <v>99</v>
      </c>
      <c r="V3000" s="395" t="s">
        <v>24</v>
      </c>
      <c r="W3000" s="136" t="s">
        <v>24</v>
      </c>
      <c r="X3000" s="200"/>
      <c r="Y3000" s="201"/>
      <c r="Z3000" s="202"/>
      <c r="AA3000" s="1310" t="s">
        <v>24</v>
      </c>
      <c r="AB3000" s="362" t="s">
        <v>24</v>
      </c>
      <c r="AC3000" s="362" t="s">
        <v>24</v>
      </c>
      <c r="AD3000" s="362" t="s">
        <v>24</v>
      </c>
      <c r="AE3000" s="362"/>
      <c r="AF3000" s="362"/>
      <c r="AG3000" s="372"/>
      <c r="AH3000" s="1244"/>
      <c r="AI3000" s="244" t="str">
        <f t="shared" si="266"/>
        <v>----</v>
      </c>
      <c r="AJ3000" s="1315">
        <f t="shared" si="265"/>
        <v>43343</v>
      </c>
      <c r="AK3000" s="345" t="s">
        <v>24</v>
      </c>
      <c r="AL3000" s="1192" t="s">
        <v>24</v>
      </c>
      <c r="AM3000" s="230"/>
      <c r="AN3000" s="232"/>
      <c r="AO3000" s="232"/>
      <c r="AP3000" s="230"/>
      <c r="AQ3000" s="230"/>
      <c r="AR3000" s="230"/>
      <c r="AS3000" s="230"/>
      <c r="AT3000" s="230"/>
      <c r="AU3000" s="230"/>
      <c r="AV3000" s="885"/>
      <c r="AW3000" s="885"/>
      <c r="AX3000" s="885"/>
      <c r="AY3000" s="885"/>
      <c r="AZ3000" s="177"/>
    </row>
    <row r="3001" spans="1:60" ht="15" customHeight="1">
      <c r="B3001" s="1310">
        <v>2995</v>
      </c>
      <c r="C3001" s="793" t="s">
        <v>4700</v>
      </c>
      <c r="D3001" s="538" t="s">
        <v>337</v>
      </c>
      <c r="E3001" s="538" t="s">
        <v>4241</v>
      </c>
      <c r="F3001" s="1593" t="s">
        <v>24</v>
      </c>
      <c r="G3001" s="509" t="s">
        <v>4695</v>
      </c>
      <c r="H3001" s="790" t="s">
        <v>4701</v>
      </c>
      <c r="I3001" s="596">
        <v>28630</v>
      </c>
      <c r="J3001" s="903">
        <f t="shared" ca="1" si="262"/>
        <v>44</v>
      </c>
      <c r="K3001" s="176" t="s">
        <v>24</v>
      </c>
      <c r="L3001" s="170" t="s">
        <v>24</v>
      </c>
      <c r="M3001" s="173" t="s">
        <v>24</v>
      </c>
      <c r="N3001" s="555">
        <v>43455</v>
      </c>
      <c r="O3001" s="1330" t="s">
        <v>24</v>
      </c>
      <c r="P3001" s="1314" t="s">
        <v>24</v>
      </c>
      <c r="Q3001" s="198" t="str">
        <f t="shared" si="263"/>
        <v>-</v>
      </c>
      <c r="R3001" s="181" t="str">
        <f t="shared" ca="1" si="264"/>
        <v>TIDAK MCU</v>
      </c>
      <c r="S3001" s="1319" t="s">
        <v>24</v>
      </c>
      <c r="T3001" s="904">
        <v>44336</v>
      </c>
      <c r="U3001" s="1329" t="s">
        <v>99</v>
      </c>
      <c r="V3001" s="904" t="s">
        <v>24</v>
      </c>
      <c r="W3001" s="136" t="s">
        <v>24</v>
      </c>
      <c r="X3001" s="200"/>
      <c r="Y3001" s="201"/>
      <c r="Z3001" s="202"/>
      <c r="AA3001" s="1310" t="s">
        <v>24</v>
      </c>
      <c r="AB3001" s="362" t="s">
        <v>24</v>
      </c>
      <c r="AC3001" s="362" t="s">
        <v>24</v>
      </c>
      <c r="AD3001" s="362" t="s">
        <v>24</v>
      </c>
      <c r="AE3001" s="362"/>
      <c r="AF3001" s="362"/>
      <c r="AG3001" s="372"/>
      <c r="AH3001" s="1244"/>
      <c r="AI3001" s="244" t="str">
        <f t="shared" si="266"/>
        <v>----</v>
      </c>
      <c r="AJ3001" s="1315">
        <f t="shared" si="265"/>
        <v>43455</v>
      </c>
      <c r="AK3001" s="345" t="s">
        <v>24</v>
      </c>
      <c r="AL3001" s="1192" t="s">
        <v>24</v>
      </c>
      <c r="AM3001" s="230"/>
      <c r="AN3001" s="232"/>
      <c r="AO3001" s="232"/>
      <c r="AP3001" s="230"/>
      <c r="AQ3001" s="180"/>
      <c r="AR3001" s="230"/>
      <c r="AS3001" s="230"/>
      <c r="AT3001" s="230"/>
      <c r="AU3001" s="230"/>
      <c r="AV3001" s="885"/>
      <c r="AW3001" s="885"/>
      <c r="AX3001" s="885"/>
      <c r="AY3001" s="885"/>
      <c r="AZ3001" s="177"/>
    </row>
    <row r="3002" spans="1:60" ht="15" customHeight="1">
      <c r="B3002" s="1310">
        <v>2996</v>
      </c>
      <c r="C3002" s="1545" t="s">
        <v>599</v>
      </c>
      <c r="D3002" s="1586" t="s">
        <v>221</v>
      </c>
      <c r="E3002" s="538" t="s">
        <v>222</v>
      </c>
      <c r="F3002" s="2145" t="s">
        <v>223</v>
      </c>
      <c r="G3002" s="509" t="s">
        <v>141</v>
      </c>
      <c r="H3002" s="801" t="s">
        <v>224</v>
      </c>
      <c r="I3002" s="1729">
        <v>36825</v>
      </c>
      <c r="J3002" s="903">
        <f t="shared" ca="1" si="262"/>
        <v>21</v>
      </c>
      <c r="K3002" s="176" t="s">
        <v>24</v>
      </c>
      <c r="L3002" s="170" t="s">
        <v>24</v>
      </c>
      <c r="M3002" s="173" t="s">
        <v>24</v>
      </c>
      <c r="N3002" s="341">
        <v>43779</v>
      </c>
      <c r="O3002" s="1330" t="s">
        <v>24</v>
      </c>
      <c r="P3002" s="1314" t="s">
        <v>24</v>
      </c>
      <c r="Q3002" s="198" t="str">
        <f t="shared" si="263"/>
        <v>-</v>
      </c>
      <c r="R3002" s="181" t="str">
        <f t="shared" ca="1" si="264"/>
        <v>TIDAK MCU</v>
      </c>
      <c r="S3002" s="1319" t="s">
        <v>24</v>
      </c>
      <c r="T3002" s="904">
        <v>44495</v>
      </c>
      <c r="U3002" s="1329" t="s">
        <v>99</v>
      </c>
      <c r="V3002" s="395" t="s">
        <v>24</v>
      </c>
      <c r="W3002" s="136" t="s">
        <v>24</v>
      </c>
      <c r="X3002" s="712"/>
      <c r="Y3002" s="201"/>
      <c r="Z3002" s="351"/>
      <c r="AA3002" s="495" t="s">
        <v>24</v>
      </c>
      <c r="AB3002" s="371"/>
      <c r="AC3002" s="371"/>
      <c r="AD3002" s="362"/>
      <c r="AE3002" s="362"/>
      <c r="AF3002" s="362"/>
      <c r="AG3002" s="372"/>
      <c r="AH3002" s="1244"/>
      <c r="AI3002" s="244" t="str">
        <f t="shared" si="266"/>
        <v>-</v>
      </c>
      <c r="AJ3002" s="1315">
        <f t="shared" si="265"/>
        <v>43779</v>
      </c>
      <c r="AK3002" s="217" t="s">
        <v>24</v>
      </c>
      <c r="AL3002" s="614" t="s">
        <v>24</v>
      </c>
      <c r="AM3002" s="230"/>
      <c r="AN3002" s="232"/>
      <c r="AO3002" s="232"/>
      <c r="AP3002" s="230"/>
      <c r="AQ3002" s="180"/>
      <c r="AR3002" s="230"/>
      <c r="AS3002" s="230"/>
      <c r="AT3002" s="230"/>
      <c r="AU3002" s="230"/>
      <c r="AV3002" s="459"/>
      <c r="AW3002" s="177"/>
      <c r="AX3002" s="177"/>
      <c r="AY3002" s="177"/>
      <c r="AZ3002" s="177"/>
    </row>
    <row r="3003" spans="1:60" ht="15" customHeight="1">
      <c r="B3003" s="1310">
        <v>2997</v>
      </c>
      <c r="C3003" s="793" t="s">
        <v>225</v>
      </c>
      <c r="D3003" s="797" t="s">
        <v>226</v>
      </c>
      <c r="E3003" s="538" t="s">
        <v>222</v>
      </c>
      <c r="F3003" s="2145" t="s">
        <v>227</v>
      </c>
      <c r="G3003" s="509" t="s">
        <v>141</v>
      </c>
      <c r="H3003" s="1655" t="s">
        <v>228</v>
      </c>
      <c r="I3003" s="1729">
        <v>26212</v>
      </c>
      <c r="J3003" s="1314">
        <f t="shared" ca="1" si="262"/>
        <v>51</v>
      </c>
      <c r="K3003" s="176" t="s">
        <v>493</v>
      </c>
      <c r="L3003" s="170" t="s">
        <v>24</v>
      </c>
      <c r="M3003" s="173">
        <v>44475</v>
      </c>
      <c r="N3003" s="341">
        <v>43442</v>
      </c>
      <c r="O3003" s="1330" t="s">
        <v>24</v>
      </c>
      <c r="P3003" s="1314" t="s">
        <v>24</v>
      </c>
      <c r="Q3003" s="198" t="str">
        <f t="shared" si="263"/>
        <v>-</v>
      </c>
      <c r="R3003" s="181" t="str">
        <f t="shared" ca="1" si="264"/>
        <v>TIDAK MCU</v>
      </c>
      <c r="S3003" s="1319" t="s">
        <v>502</v>
      </c>
      <c r="T3003" s="1330">
        <v>44475</v>
      </c>
      <c r="U3003" s="1329">
        <v>44475</v>
      </c>
      <c r="V3003" s="1330" t="s">
        <v>24</v>
      </c>
      <c r="W3003" s="1311" t="s">
        <v>24</v>
      </c>
      <c r="X3003" s="712"/>
      <c r="Y3003" s="201"/>
      <c r="Z3003" s="351"/>
      <c r="AA3003" s="473" t="s">
        <v>587</v>
      </c>
      <c r="AB3003" s="362" t="s">
        <v>588</v>
      </c>
      <c r="AC3003" s="496" t="s">
        <v>589</v>
      </c>
      <c r="AD3003" s="496" t="s">
        <v>590</v>
      </c>
      <c r="AE3003" s="496" t="s">
        <v>591</v>
      </c>
      <c r="AF3003" s="362" t="s">
        <v>24</v>
      </c>
      <c r="AG3003" s="372"/>
      <c r="AH3003" s="1244"/>
      <c r="AI3003" s="244" t="str">
        <f t="shared" si="266"/>
        <v>LV, ELFWATER TRUCKDZ 85COMPACTOR PC 200-</v>
      </c>
      <c r="AJ3003" s="1315">
        <f t="shared" si="265"/>
        <v>43442</v>
      </c>
      <c r="AK3003" s="217" t="s">
        <v>24</v>
      </c>
      <c r="AL3003" s="614">
        <v>43442</v>
      </c>
      <c r="AM3003" s="230"/>
      <c r="AN3003" s="232"/>
      <c r="AO3003" s="232"/>
      <c r="AP3003" s="230"/>
      <c r="AQ3003" s="230"/>
      <c r="AR3003" s="230"/>
      <c r="AS3003" s="230"/>
      <c r="AT3003" s="230"/>
      <c r="AU3003" s="230"/>
      <c r="AV3003" s="459"/>
      <c r="AW3003" s="885"/>
      <c r="AX3003" s="885"/>
      <c r="AY3003" s="885"/>
      <c r="AZ3003" s="177"/>
    </row>
    <row r="3004" spans="1:60" ht="15" customHeight="1">
      <c r="B3004" s="1310">
        <v>2998</v>
      </c>
      <c r="C3004" s="549" t="s">
        <v>229</v>
      </c>
      <c r="D3004" s="538" t="s">
        <v>230</v>
      </c>
      <c r="E3004" s="538" t="s">
        <v>222</v>
      </c>
      <c r="F3004" s="802" t="s">
        <v>231</v>
      </c>
      <c r="G3004" s="509" t="s">
        <v>141</v>
      </c>
      <c r="H3004" s="790" t="s">
        <v>232</v>
      </c>
      <c r="I3004" s="593">
        <v>35064</v>
      </c>
      <c r="J3004" s="903">
        <f t="shared" ca="1" si="262"/>
        <v>26</v>
      </c>
      <c r="K3004" s="176" t="s">
        <v>24</v>
      </c>
      <c r="L3004" s="170" t="s">
        <v>24</v>
      </c>
      <c r="M3004" s="173" t="s">
        <v>24</v>
      </c>
      <c r="N3004" s="341">
        <v>43340</v>
      </c>
      <c r="O3004" s="1330">
        <v>43713</v>
      </c>
      <c r="P3004" s="1314" t="s">
        <v>24</v>
      </c>
      <c r="Q3004" s="198">
        <f t="shared" si="263"/>
        <v>44078</v>
      </c>
      <c r="R3004" s="181" t="str">
        <f t="shared" ca="1" si="264"/>
        <v>EXPIRED</v>
      </c>
      <c r="S3004" s="1319" t="s">
        <v>503</v>
      </c>
      <c r="T3004" s="1330">
        <v>44561</v>
      </c>
      <c r="U3004" s="1329">
        <v>44561</v>
      </c>
      <c r="V3004" s="395" t="s">
        <v>24</v>
      </c>
      <c r="W3004" s="136" t="s">
        <v>24</v>
      </c>
      <c r="X3004" s="712"/>
      <c r="Y3004" s="201"/>
      <c r="Z3004" s="351"/>
      <c r="AA3004" s="473" t="s">
        <v>592</v>
      </c>
      <c r="AB3004" s="371" t="s">
        <v>24</v>
      </c>
      <c r="AC3004" s="371"/>
      <c r="AD3004" s="362"/>
      <c r="AE3004" s="362"/>
      <c r="AF3004" s="362"/>
      <c r="AG3004" s="372"/>
      <c r="AH3004" s="1244"/>
      <c r="AI3004" s="244" t="str">
        <f t="shared" si="266"/>
        <v>PC 200, PC 300-</v>
      </c>
      <c r="AJ3004" s="1315">
        <f t="shared" si="265"/>
        <v>43340</v>
      </c>
      <c r="AK3004" s="345" t="s">
        <v>24</v>
      </c>
      <c r="AL3004" s="1192">
        <v>43470</v>
      </c>
      <c r="AM3004" s="230"/>
      <c r="AN3004" s="232"/>
      <c r="AO3004" s="232"/>
      <c r="AP3004" s="230"/>
      <c r="AQ3004" s="180"/>
      <c r="AR3004" s="230"/>
      <c r="AS3004" s="230"/>
      <c r="AT3004" s="230"/>
      <c r="AU3004" s="230"/>
      <c r="AV3004" s="459"/>
      <c r="AW3004" s="177"/>
      <c r="AX3004" s="177"/>
      <c r="AY3004" s="177"/>
      <c r="AZ3004" s="177"/>
    </row>
    <row r="3005" spans="1:60" ht="15" customHeight="1">
      <c r="B3005" s="1310">
        <v>2999</v>
      </c>
      <c r="C3005" s="549" t="s">
        <v>233</v>
      </c>
      <c r="D3005" s="796" t="s">
        <v>234</v>
      </c>
      <c r="E3005" s="538" t="s">
        <v>222</v>
      </c>
      <c r="F3005" s="802" t="s">
        <v>235</v>
      </c>
      <c r="G3005" s="509" t="s">
        <v>141</v>
      </c>
      <c r="H3005" s="540" t="s">
        <v>24</v>
      </c>
      <c r="I3005" s="593">
        <v>27193</v>
      </c>
      <c r="J3005" s="1314">
        <f t="shared" ref="J3005:J3068" ca="1" si="267">IF(OR(I3005="",I3005="-"),"-",ROUND((NOW()-I3005)/356,0))</f>
        <v>48</v>
      </c>
      <c r="K3005" s="176" t="s">
        <v>83</v>
      </c>
      <c r="L3005" s="170">
        <v>740614530297</v>
      </c>
      <c r="M3005" s="173">
        <v>45821</v>
      </c>
      <c r="N3005" s="341">
        <v>43768</v>
      </c>
      <c r="O3005" s="1330" t="s">
        <v>24</v>
      </c>
      <c r="P3005" s="1314" t="s">
        <v>24</v>
      </c>
      <c r="Q3005" s="198" t="str">
        <f t="shared" ref="Q3005:Q3068" si="268">IF(OR(O3005="-",O3005=""),"-",O3005+365)</f>
        <v>-</v>
      </c>
      <c r="R3005" s="181" t="str">
        <f t="shared" ref="R3005:R3068" ca="1" si="269">IF(OR(O3005="",O3005="-"),"TIDAK MCU",IF(Q3005&gt;TODAY(),"BERLAKU","EXPIRED"))</f>
        <v>TIDAK MCU</v>
      </c>
      <c r="S3005" s="1319" t="s">
        <v>504</v>
      </c>
      <c r="T3005" s="1330">
        <v>44360</v>
      </c>
      <c r="U3005" s="1329">
        <v>44360</v>
      </c>
      <c r="V3005" s="1330" t="s">
        <v>24</v>
      </c>
      <c r="W3005" s="1311" t="s">
        <v>24</v>
      </c>
      <c r="X3005" s="712"/>
      <c r="Y3005" s="201"/>
      <c r="Z3005" s="351"/>
      <c r="AA3005" s="473" t="s">
        <v>587</v>
      </c>
      <c r="AB3005" s="371" t="s">
        <v>24</v>
      </c>
      <c r="AC3005" s="371"/>
      <c r="AD3005" s="362"/>
      <c r="AE3005" s="362"/>
      <c r="AF3005" s="362"/>
      <c r="AG3005" s="372"/>
      <c r="AH3005" s="1244"/>
      <c r="AI3005" s="244" t="str">
        <f t="shared" si="266"/>
        <v>LV, ELF-</v>
      </c>
      <c r="AJ3005" s="1315">
        <f t="shared" si="265"/>
        <v>43768</v>
      </c>
      <c r="AK3005" s="345">
        <v>43766</v>
      </c>
      <c r="AL3005" s="1192">
        <v>43767</v>
      </c>
      <c r="AM3005" s="230"/>
      <c r="AN3005" s="232"/>
      <c r="AO3005" s="232"/>
      <c r="AP3005" s="230"/>
      <c r="AQ3005" s="1231" t="s">
        <v>3094</v>
      </c>
      <c r="AR3005" s="230"/>
      <c r="AS3005" s="230"/>
      <c r="AT3005" s="230"/>
      <c r="AU3005" s="230"/>
      <c r="AV3005" s="459"/>
      <c r="AW3005" s="885"/>
      <c r="AX3005" s="885"/>
      <c r="AY3005" s="885"/>
      <c r="AZ3005" s="177"/>
    </row>
    <row r="3006" spans="1:60" ht="15" customHeight="1">
      <c r="B3006" s="1310">
        <v>3000</v>
      </c>
      <c r="C3006" s="793" t="s">
        <v>236</v>
      </c>
      <c r="D3006" s="796" t="s">
        <v>230</v>
      </c>
      <c r="E3006" s="538" t="s">
        <v>222</v>
      </c>
      <c r="F3006" s="802" t="s">
        <v>237</v>
      </c>
      <c r="G3006" s="509" t="s">
        <v>141</v>
      </c>
      <c r="H3006" s="790" t="s">
        <v>238</v>
      </c>
      <c r="I3006" s="593">
        <v>34664</v>
      </c>
      <c r="J3006" s="903">
        <f t="shared" ca="1" si="267"/>
        <v>27</v>
      </c>
      <c r="K3006" s="176" t="s">
        <v>24</v>
      </c>
      <c r="L3006" s="170" t="s">
        <v>24</v>
      </c>
      <c r="M3006" s="173" t="s">
        <v>24</v>
      </c>
      <c r="N3006" s="341">
        <v>43312</v>
      </c>
      <c r="O3006" s="1330">
        <v>43680</v>
      </c>
      <c r="P3006" s="472" t="s">
        <v>497</v>
      </c>
      <c r="Q3006" s="198">
        <f t="shared" si="268"/>
        <v>44045</v>
      </c>
      <c r="R3006" s="181" t="str">
        <f t="shared" ca="1" si="269"/>
        <v>EXPIRED</v>
      </c>
      <c r="S3006" s="1319" t="s">
        <v>505</v>
      </c>
      <c r="T3006" s="904">
        <v>44526</v>
      </c>
      <c r="U3006" s="1329">
        <v>44526</v>
      </c>
      <c r="V3006" s="904" t="s">
        <v>24</v>
      </c>
      <c r="W3006" s="136" t="s">
        <v>24</v>
      </c>
      <c r="X3006" s="712"/>
      <c r="Y3006" s="201"/>
      <c r="Z3006" s="351"/>
      <c r="AA3006" s="473" t="s">
        <v>592</v>
      </c>
      <c r="AB3006" s="371" t="s">
        <v>24</v>
      </c>
      <c r="AC3006" s="371"/>
      <c r="AD3006" s="362"/>
      <c r="AE3006" s="362"/>
      <c r="AF3006" s="362"/>
      <c r="AG3006" s="372"/>
      <c r="AH3006" s="1244"/>
      <c r="AI3006" s="244" t="str">
        <f t="shared" si="266"/>
        <v>PC 200, PC 300-</v>
      </c>
      <c r="AJ3006" s="1315">
        <f t="shared" si="265"/>
        <v>43312</v>
      </c>
      <c r="AK3006" s="217" t="s">
        <v>24</v>
      </c>
      <c r="AL3006" s="614">
        <v>44139</v>
      </c>
      <c r="AM3006" s="230"/>
      <c r="AN3006" s="232"/>
      <c r="AO3006" s="232"/>
      <c r="AP3006" s="230"/>
      <c r="AQ3006" s="180" t="s">
        <v>3094</v>
      </c>
      <c r="AR3006" s="230"/>
      <c r="AS3006" s="230"/>
      <c r="AT3006" s="230"/>
      <c r="AU3006" s="230"/>
      <c r="AV3006" s="459"/>
      <c r="AW3006" s="885"/>
      <c r="AX3006" s="885"/>
      <c r="AY3006" s="885"/>
      <c r="AZ3006" s="177"/>
    </row>
    <row r="3007" spans="1:60" ht="15" customHeight="1">
      <c r="B3007" s="1310">
        <v>3001</v>
      </c>
      <c r="C3007" s="793" t="s">
        <v>239</v>
      </c>
      <c r="D3007" s="538" t="s">
        <v>230</v>
      </c>
      <c r="E3007" s="538" t="s">
        <v>222</v>
      </c>
      <c r="F3007" s="2145" t="s">
        <v>240</v>
      </c>
      <c r="G3007" s="509" t="s">
        <v>141</v>
      </c>
      <c r="H3007" s="1655" t="s">
        <v>241</v>
      </c>
      <c r="I3007" s="1729">
        <v>34457</v>
      </c>
      <c r="J3007" s="231">
        <f t="shared" ca="1" si="267"/>
        <v>28</v>
      </c>
      <c r="K3007" s="444" t="s">
        <v>493</v>
      </c>
      <c r="L3007" s="732">
        <v>340532460085</v>
      </c>
      <c r="M3007" s="518">
        <v>44684</v>
      </c>
      <c r="N3007" s="341">
        <v>42922</v>
      </c>
      <c r="O3007" s="1330" t="s">
        <v>24</v>
      </c>
      <c r="P3007" s="1314" t="s">
        <v>24</v>
      </c>
      <c r="Q3007" s="198" t="str">
        <f t="shared" si="268"/>
        <v>-</v>
      </c>
      <c r="R3007" s="181" t="str">
        <f t="shared" ca="1" si="269"/>
        <v>TIDAK MCU</v>
      </c>
      <c r="S3007" s="1319" t="s">
        <v>506</v>
      </c>
      <c r="T3007" s="904">
        <v>44319</v>
      </c>
      <c r="U3007" s="1329" t="s">
        <v>99</v>
      </c>
      <c r="V3007" s="904" t="s">
        <v>24</v>
      </c>
      <c r="W3007" s="136" t="s">
        <v>24</v>
      </c>
      <c r="X3007" s="348"/>
      <c r="Y3007" s="201"/>
      <c r="Z3007" s="351"/>
      <c r="AA3007" s="473" t="s">
        <v>593</v>
      </c>
      <c r="AB3007" s="371" t="s">
        <v>24</v>
      </c>
      <c r="AC3007" s="371"/>
      <c r="AD3007" s="362"/>
      <c r="AE3007" s="362"/>
      <c r="AF3007" s="362"/>
      <c r="AG3007" s="372"/>
      <c r="AH3007" s="1244"/>
      <c r="AI3007" s="244" t="str">
        <f t="shared" si="266"/>
        <v>COMPACTOR-</v>
      </c>
      <c r="AJ3007" s="1315">
        <f t="shared" si="265"/>
        <v>42922</v>
      </c>
      <c r="AK3007" s="594">
        <v>42924</v>
      </c>
      <c r="AL3007" s="1192">
        <v>42924</v>
      </c>
      <c r="AM3007" s="230"/>
      <c r="AN3007" s="232"/>
      <c r="AO3007" s="232"/>
      <c r="AP3007" s="230"/>
      <c r="AQ3007" s="180"/>
      <c r="AR3007" s="230"/>
      <c r="AS3007" s="230"/>
      <c r="AT3007" s="230"/>
      <c r="AU3007" s="230"/>
      <c r="AV3007" s="459"/>
      <c r="AW3007" s="177"/>
      <c r="AX3007" s="177"/>
      <c r="AY3007" s="177"/>
      <c r="AZ3007" s="885"/>
    </row>
    <row r="3008" spans="1:60" ht="15" customHeight="1">
      <c r="B3008" s="1310">
        <v>3002</v>
      </c>
      <c r="C3008" s="793" t="s">
        <v>242</v>
      </c>
      <c r="D3008" s="797" t="s">
        <v>221</v>
      </c>
      <c r="E3008" s="538" t="s">
        <v>222</v>
      </c>
      <c r="F3008" s="2145" t="s">
        <v>243</v>
      </c>
      <c r="G3008" s="509" t="s">
        <v>141</v>
      </c>
      <c r="H3008" s="1655" t="s">
        <v>244</v>
      </c>
      <c r="I3008" s="1729">
        <v>34717</v>
      </c>
      <c r="J3008" s="903">
        <f t="shared" ca="1" si="267"/>
        <v>27</v>
      </c>
      <c r="K3008" s="176" t="s">
        <v>24</v>
      </c>
      <c r="L3008" s="170" t="s">
        <v>24</v>
      </c>
      <c r="M3008" s="173" t="s">
        <v>24</v>
      </c>
      <c r="N3008" s="341">
        <v>43645</v>
      </c>
      <c r="O3008" s="1330" t="s">
        <v>24</v>
      </c>
      <c r="P3008" s="1314" t="s">
        <v>24</v>
      </c>
      <c r="Q3008" s="198" t="str">
        <f t="shared" si="268"/>
        <v>-</v>
      </c>
      <c r="R3008" s="181" t="str">
        <f t="shared" ca="1" si="269"/>
        <v>TIDAK MCU</v>
      </c>
      <c r="S3008" s="1319" t="s">
        <v>24</v>
      </c>
      <c r="T3008" s="904">
        <v>44579</v>
      </c>
      <c r="U3008" s="1329" t="s">
        <v>99</v>
      </c>
      <c r="V3008" s="1330" t="s">
        <v>24</v>
      </c>
      <c r="W3008" s="136" t="s">
        <v>24</v>
      </c>
      <c r="X3008" s="712"/>
      <c r="Y3008" s="201"/>
      <c r="Z3008" s="351"/>
      <c r="AA3008" s="495" t="s">
        <v>24</v>
      </c>
      <c r="AB3008" s="371"/>
      <c r="AC3008" s="371"/>
      <c r="AD3008" s="362"/>
      <c r="AE3008" s="362"/>
      <c r="AF3008" s="362"/>
      <c r="AG3008" s="372"/>
      <c r="AH3008" s="1244"/>
      <c r="AI3008" s="244" t="str">
        <f t="shared" si="266"/>
        <v>-</v>
      </c>
      <c r="AJ3008" s="1315">
        <f t="shared" ref="AJ3008:AJ3071" si="270">N3008</f>
        <v>43645</v>
      </c>
      <c r="AK3008" s="345" t="s">
        <v>24</v>
      </c>
      <c r="AL3008" s="1192" t="s">
        <v>24</v>
      </c>
      <c r="AM3008" s="230"/>
      <c r="AN3008" s="232"/>
      <c r="AO3008" s="232"/>
      <c r="AP3008" s="230"/>
      <c r="AQ3008" s="180"/>
      <c r="AR3008" s="230"/>
      <c r="AS3008" s="230"/>
      <c r="AT3008" s="230"/>
      <c r="AU3008" s="230"/>
      <c r="AV3008" s="885"/>
      <c r="AW3008" s="885"/>
      <c r="AX3008" s="885"/>
      <c r="AY3008" s="885"/>
      <c r="AZ3008" s="885"/>
    </row>
    <row r="3009" spans="1:60" ht="15" customHeight="1">
      <c r="B3009" s="1310">
        <v>3003</v>
      </c>
      <c r="C3009" s="793" t="s">
        <v>245</v>
      </c>
      <c r="D3009" s="538" t="s">
        <v>230</v>
      </c>
      <c r="E3009" s="538" t="s">
        <v>222</v>
      </c>
      <c r="F3009" s="802" t="s">
        <v>246</v>
      </c>
      <c r="G3009" s="509" t="s">
        <v>141</v>
      </c>
      <c r="H3009" s="1445" t="s">
        <v>247</v>
      </c>
      <c r="I3009" s="597">
        <v>31592</v>
      </c>
      <c r="J3009" s="231">
        <f t="shared" ca="1" si="267"/>
        <v>36</v>
      </c>
      <c r="K3009" s="176" t="s">
        <v>494</v>
      </c>
      <c r="L3009" s="170">
        <v>860617151192</v>
      </c>
      <c r="M3009" s="173">
        <v>44011</v>
      </c>
      <c r="N3009" s="341">
        <v>42975</v>
      </c>
      <c r="O3009" s="1330" t="s">
        <v>24</v>
      </c>
      <c r="P3009" s="1314" t="s">
        <v>24</v>
      </c>
      <c r="Q3009" s="198" t="str">
        <f t="shared" si="268"/>
        <v>-</v>
      </c>
      <c r="R3009" s="181" t="str">
        <f t="shared" ca="1" si="269"/>
        <v>TIDAK MCU</v>
      </c>
      <c r="S3009" s="1319" t="s">
        <v>507</v>
      </c>
      <c r="T3009" s="904">
        <v>44376</v>
      </c>
      <c r="U3009" s="887">
        <v>44376</v>
      </c>
      <c r="V3009" s="395" t="s">
        <v>24</v>
      </c>
      <c r="W3009" s="1311" t="s">
        <v>24</v>
      </c>
      <c r="X3009" s="712"/>
      <c r="Y3009" s="201"/>
      <c r="Z3009" s="351"/>
      <c r="AA3009" s="473" t="s">
        <v>589</v>
      </c>
      <c r="AB3009" s="371" t="s">
        <v>24</v>
      </c>
      <c r="AC3009" s="371"/>
      <c r="AD3009" s="362"/>
      <c r="AE3009" s="362"/>
      <c r="AF3009" s="362"/>
      <c r="AG3009" s="372"/>
      <c r="AH3009" s="1244"/>
      <c r="AI3009" s="244" t="str">
        <f t="shared" si="266"/>
        <v>DZ 85-</v>
      </c>
      <c r="AJ3009" s="1315">
        <f t="shared" si="270"/>
        <v>42975</v>
      </c>
      <c r="AK3009" s="345" t="s">
        <v>24</v>
      </c>
      <c r="AL3009" s="1192" t="s">
        <v>495</v>
      </c>
      <c r="AM3009" s="230"/>
      <c r="AN3009" s="232"/>
      <c r="AO3009" s="232"/>
      <c r="AP3009" s="230"/>
      <c r="AQ3009" s="230"/>
      <c r="AR3009" s="230"/>
      <c r="AS3009" s="230"/>
      <c r="AT3009" s="230"/>
      <c r="AU3009" s="230"/>
      <c r="AV3009" s="885"/>
      <c r="AW3009" s="177"/>
      <c r="AX3009" s="177"/>
      <c r="AY3009" s="177"/>
      <c r="AZ3009" s="177"/>
    </row>
    <row r="3010" spans="1:60" ht="15" customHeight="1">
      <c r="B3010" s="1310">
        <v>3004</v>
      </c>
      <c r="C3010" s="793" t="s">
        <v>248</v>
      </c>
      <c r="D3010" s="538" t="s">
        <v>230</v>
      </c>
      <c r="E3010" s="538" t="s">
        <v>222</v>
      </c>
      <c r="F3010" s="802" t="s">
        <v>249</v>
      </c>
      <c r="G3010" s="509" t="s">
        <v>141</v>
      </c>
      <c r="H3010" s="540" t="s">
        <v>24</v>
      </c>
      <c r="I3010" s="597">
        <v>34456</v>
      </c>
      <c r="J3010" s="1314">
        <f t="shared" ca="1" si="267"/>
        <v>28</v>
      </c>
      <c r="K3010" s="176" t="s">
        <v>83</v>
      </c>
      <c r="L3010" s="170" t="s">
        <v>24</v>
      </c>
      <c r="M3010" s="173">
        <v>45414</v>
      </c>
      <c r="N3010" s="1229">
        <v>42807</v>
      </c>
      <c r="O3010" s="1311">
        <v>43202</v>
      </c>
      <c r="P3010" s="1314" t="s">
        <v>24</v>
      </c>
      <c r="Q3010" s="198">
        <f t="shared" si="268"/>
        <v>43567</v>
      </c>
      <c r="R3010" s="181" t="str">
        <f t="shared" ca="1" si="269"/>
        <v>EXPIRED</v>
      </c>
      <c r="S3010" s="1319" t="s">
        <v>508</v>
      </c>
      <c r="T3010" s="1330">
        <v>44318</v>
      </c>
      <c r="U3010" s="1329">
        <v>44318</v>
      </c>
      <c r="V3010" s="1330" t="s">
        <v>24</v>
      </c>
      <c r="W3010" s="1311" t="s">
        <v>24</v>
      </c>
      <c r="X3010" s="712"/>
      <c r="Y3010" s="201"/>
      <c r="Z3010" s="351"/>
      <c r="AA3010" s="473" t="s">
        <v>590</v>
      </c>
      <c r="AB3010" s="494" t="s">
        <v>589</v>
      </c>
      <c r="AC3010" s="362" t="s">
        <v>24</v>
      </c>
      <c r="AD3010" s="362"/>
      <c r="AE3010" s="362"/>
      <c r="AF3010" s="362"/>
      <c r="AG3010" s="372"/>
      <c r="AH3010" s="1244"/>
      <c r="AI3010" s="244" t="str">
        <f t="shared" si="266"/>
        <v>COMPACTOR DZ 85-</v>
      </c>
      <c r="AJ3010" s="1315">
        <f t="shared" si="270"/>
        <v>42807</v>
      </c>
      <c r="AK3010" s="345">
        <v>42810</v>
      </c>
      <c r="AL3010" s="1192">
        <v>42812</v>
      </c>
      <c r="AM3010" s="230"/>
      <c r="AN3010" s="232"/>
      <c r="AO3010" s="232"/>
      <c r="AP3010" s="230"/>
      <c r="AQ3010" s="180"/>
      <c r="AR3010" s="230"/>
      <c r="AS3010" s="230"/>
      <c r="AT3010" s="230"/>
      <c r="AU3010" s="230"/>
      <c r="AV3010" s="885"/>
      <c r="AW3010" s="885"/>
      <c r="AX3010" s="885"/>
      <c r="AY3010" s="885"/>
      <c r="AZ3010" s="177"/>
    </row>
    <row r="3011" spans="1:60" ht="15" customHeight="1">
      <c r="B3011" s="1310">
        <v>3005</v>
      </c>
      <c r="C3011" s="793" t="s">
        <v>250</v>
      </c>
      <c r="D3011" s="538" t="s">
        <v>230</v>
      </c>
      <c r="E3011" s="538" t="s">
        <v>222</v>
      </c>
      <c r="F3011" s="802" t="s">
        <v>251</v>
      </c>
      <c r="G3011" s="509" t="s">
        <v>141</v>
      </c>
      <c r="H3011" s="790" t="s">
        <v>252</v>
      </c>
      <c r="I3011" s="593">
        <v>33684</v>
      </c>
      <c r="J3011" s="1314">
        <f t="shared" ca="1" si="267"/>
        <v>30</v>
      </c>
      <c r="K3011" s="176" t="s">
        <v>24</v>
      </c>
      <c r="L3011" s="170" t="s">
        <v>24</v>
      </c>
      <c r="M3011" s="173" t="s">
        <v>24</v>
      </c>
      <c r="N3011" s="341">
        <v>43136</v>
      </c>
      <c r="O3011" s="1330" t="s">
        <v>24</v>
      </c>
      <c r="P3011" s="1329" t="s">
        <v>498</v>
      </c>
      <c r="Q3011" s="198" t="str">
        <f t="shared" si="268"/>
        <v>-</v>
      </c>
      <c r="R3011" s="181" t="str">
        <f t="shared" ca="1" si="269"/>
        <v>TIDAK MCU</v>
      </c>
      <c r="S3011" s="1319" t="s">
        <v>509</v>
      </c>
      <c r="T3011" s="1330">
        <v>44276</v>
      </c>
      <c r="U3011" s="1329">
        <v>44276</v>
      </c>
      <c r="V3011" s="1330" t="s">
        <v>24</v>
      </c>
      <c r="W3011" s="1311" t="s">
        <v>24</v>
      </c>
      <c r="X3011" s="348"/>
      <c r="Y3011" s="201"/>
      <c r="Z3011" s="351"/>
      <c r="AA3011" s="473" t="s">
        <v>589</v>
      </c>
      <c r="AB3011" s="362" t="s">
        <v>24</v>
      </c>
      <c r="AC3011" s="362"/>
      <c r="AD3011" s="362"/>
      <c r="AE3011" s="362"/>
      <c r="AF3011" s="362"/>
      <c r="AG3011" s="372"/>
      <c r="AH3011" s="1244"/>
      <c r="AI3011" s="244" t="str">
        <f t="shared" si="266"/>
        <v>DZ 85-</v>
      </c>
      <c r="AJ3011" s="1315">
        <f t="shared" si="270"/>
        <v>43136</v>
      </c>
      <c r="AK3011" s="345">
        <v>43140</v>
      </c>
      <c r="AL3011" s="1192">
        <v>43138</v>
      </c>
      <c r="AM3011" s="230"/>
      <c r="AN3011" s="232"/>
      <c r="AO3011" s="232"/>
      <c r="AP3011" s="230"/>
      <c r="AQ3011" s="180"/>
      <c r="AR3011" s="230"/>
      <c r="AS3011" s="230"/>
      <c r="AT3011" s="230"/>
      <c r="AU3011" s="230"/>
      <c r="AV3011" s="885"/>
      <c r="AW3011" s="885"/>
      <c r="AX3011" s="885"/>
      <c r="AY3011" s="885"/>
      <c r="AZ3011" s="177"/>
    </row>
    <row r="3012" spans="1:60" ht="15" customHeight="1">
      <c r="B3012" s="1310">
        <v>3006</v>
      </c>
      <c r="C3012" s="793" t="s">
        <v>253</v>
      </c>
      <c r="D3012" s="796" t="s">
        <v>230</v>
      </c>
      <c r="E3012" s="796" t="s">
        <v>222</v>
      </c>
      <c r="F3012" s="1611" t="s">
        <v>254</v>
      </c>
      <c r="G3012" s="509" t="s">
        <v>141</v>
      </c>
      <c r="H3012" s="1655" t="s">
        <v>255</v>
      </c>
      <c r="I3012" s="1729">
        <v>36378</v>
      </c>
      <c r="J3012" s="231">
        <f t="shared" ca="1" si="267"/>
        <v>22</v>
      </c>
      <c r="K3012" s="176" t="s">
        <v>24</v>
      </c>
      <c r="L3012" s="170" t="s">
        <v>24</v>
      </c>
      <c r="M3012" s="173" t="s">
        <v>24</v>
      </c>
      <c r="N3012" s="341">
        <v>43426</v>
      </c>
      <c r="O3012" s="1330" t="s">
        <v>24</v>
      </c>
      <c r="P3012" s="1314" t="s">
        <v>24</v>
      </c>
      <c r="Q3012" s="198" t="str">
        <f t="shared" si="268"/>
        <v>-</v>
      </c>
      <c r="R3012" s="181" t="str">
        <f t="shared" ca="1" si="269"/>
        <v>TIDAK MCU</v>
      </c>
      <c r="S3012" s="394" t="s">
        <v>510</v>
      </c>
      <c r="T3012" s="904">
        <v>44414</v>
      </c>
      <c r="U3012" s="1329">
        <v>44414</v>
      </c>
      <c r="V3012" s="395" t="s">
        <v>24</v>
      </c>
      <c r="W3012" s="1311" t="s">
        <v>24</v>
      </c>
      <c r="X3012" s="348"/>
      <c r="Y3012" s="201"/>
      <c r="Z3012" s="351"/>
      <c r="AA3012" s="473" t="s">
        <v>590</v>
      </c>
      <c r="AB3012" s="362" t="s">
        <v>24</v>
      </c>
      <c r="AC3012" s="362"/>
      <c r="AD3012" s="362"/>
      <c r="AE3012" s="362"/>
      <c r="AF3012" s="362"/>
      <c r="AG3012" s="372"/>
      <c r="AH3012" s="1244"/>
      <c r="AI3012" s="244" t="str">
        <f t="shared" si="266"/>
        <v>COMPACTOR -</v>
      </c>
      <c r="AJ3012" s="1315">
        <f t="shared" si="270"/>
        <v>43426</v>
      </c>
      <c r="AK3012" s="345">
        <v>44086</v>
      </c>
      <c r="AL3012" s="1192">
        <v>43426</v>
      </c>
      <c r="AM3012" s="230"/>
      <c r="AN3012" s="232"/>
      <c r="AO3012" s="232"/>
      <c r="AP3012" s="230"/>
      <c r="AQ3012" s="1231" t="s">
        <v>3094</v>
      </c>
      <c r="AR3012" s="230"/>
      <c r="AS3012" s="230"/>
      <c r="AT3012" s="230"/>
      <c r="AU3012" s="230"/>
      <c r="AV3012" s="885"/>
      <c r="AW3012" s="177"/>
      <c r="AX3012" s="177"/>
      <c r="AY3012" s="177"/>
      <c r="AZ3012" s="177"/>
    </row>
    <row r="3013" spans="1:60" ht="15" customHeight="1">
      <c r="B3013" s="1310">
        <v>3007</v>
      </c>
      <c r="C3013" s="793" t="s">
        <v>256</v>
      </c>
      <c r="D3013" s="1565" t="s">
        <v>257</v>
      </c>
      <c r="E3013" s="538" t="s">
        <v>222</v>
      </c>
      <c r="F3013" s="2145" t="s">
        <v>258</v>
      </c>
      <c r="G3013" s="509" t="s">
        <v>141</v>
      </c>
      <c r="H3013" s="1667" t="s">
        <v>259</v>
      </c>
      <c r="I3013" s="1729">
        <v>26406</v>
      </c>
      <c r="J3013" s="903">
        <f t="shared" ca="1" si="267"/>
        <v>50</v>
      </c>
      <c r="K3013" s="313" t="s">
        <v>493</v>
      </c>
      <c r="L3013" s="2065">
        <v>850132460168</v>
      </c>
      <c r="M3013" s="333">
        <v>44717</v>
      </c>
      <c r="N3013" s="341">
        <v>43538</v>
      </c>
      <c r="O3013" s="1330" t="s">
        <v>24</v>
      </c>
      <c r="P3013" s="1314" t="s">
        <v>24</v>
      </c>
      <c r="Q3013" s="198" t="str">
        <f t="shared" si="268"/>
        <v>-</v>
      </c>
      <c r="R3013" s="181" t="str">
        <f t="shared" ca="1" si="269"/>
        <v>TIDAK MCU</v>
      </c>
      <c r="S3013" s="1319" t="s">
        <v>511</v>
      </c>
      <c r="T3013" s="904">
        <v>44303</v>
      </c>
      <c r="U3013" s="1329">
        <v>44303</v>
      </c>
      <c r="V3013" s="904" t="s">
        <v>24</v>
      </c>
      <c r="W3013" s="136" t="s">
        <v>24</v>
      </c>
      <c r="X3013" s="348"/>
      <c r="Y3013" s="201"/>
      <c r="Z3013" s="351"/>
      <c r="AA3013" s="213" t="s">
        <v>587</v>
      </c>
      <c r="AB3013" s="371" t="s">
        <v>588</v>
      </c>
      <c r="AC3013" s="362" t="s">
        <v>24</v>
      </c>
      <c r="AD3013" s="362"/>
      <c r="AE3013" s="362"/>
      <c r="AF3013" s="372"/>
      <c r="AG3013" s="372"/>
      <c r="AH3013" s="1244"/>
      <c r="AI3013" s="244" t="str">
        <f t="shared" si="266"/>
        <v>LV, ELFWATER TRUCK-</v>
      </c>
      <c r="AJ3013" s="1315">
        <f t="shared" si="270"/>
        <v>43538</v>
      </c>
      <c r="AK3013" s="345">
        <v>43538</v>
      </c>
      <c r="AL3013" s="1192">
        <v>43538</v>
      </c>
      <c r="AM3013" s="230"/>
      <c r="AN3013" s="232"/>
      <c r="AO3013" s="232"/>
      <c r="AP3013" s="230"/>
      <c r="AQ3013" s="180"/>
      <c r="AR3013" s="230"/>
      <c r="AS3013" s="230"/>
      <c r="AT3013" s="230"/>
      <c r="AU3013" s="230"/>
      <c r="AV3013" s="885"/>
      <c r="AW3013" s="177"/>
      <c r="AX3013" s="177"/>
      <c r="AY3013" s="177"/>
      <c r="AZ3013" s="177"/>
    </row>
    <row r="3014" spans="1:60" ht="15" customHeight="1">
      <c r="B3014" s="1310">
        <v>3008</v>
      </c>
      <c r="C3014" s="793" t="s">
        <v>260</v>
      </c>
      <c r="D3014" s="538" t="s">
        <v>234</v>
      </c>
      <c r="E3014" s="538" t="s">
        <v>222</v>
      </c>
      <c r="F3014" s="802" t="s">
        <v>261</v>
      </c>
      <c r="G3014" s="509" t="s">
        <v>141</v>
      </c>
      <c r="H3014" s="790" t="s">
        <v>262</v>
      </c>
      <c r="I3014" s="1715">
        <v>31090</v>
      </c>
      <c r="J3014" s="1314">
        <f t="shared" ca="1" si="267"/>
        <v>37</v>
      </c>
      <c r="K3014" s="176" t="s">
        <v>83</v>
      </c>
      <c r="L3014" s="170">
        <v>850219310496</v>
      </c>
      <c r="M3014" s="173">
        <v>44239</v>
      </c>
      <c r="N3014" s="341">
        <v>43768</v>
      </c>
      <c r="O3014" s="1330" t="s">
        <v>24</v>
      </c>
      <c r="P3014" s="1314" t="s">
        <v>24</v>
      </c>
      <c r="Q3014" s="198" t="str">
        <f t="shared" si="268"/>
        <v>-</v>
      </c>
      <c r="R3014" s="181" t="str">
        <f t="shared" ca="1" si="269"/>
        <v>TIDAK MCU</v>
      </c>
      <c r="S3014" s="394" t="s">
        <v>512</v>
      </c>
      <c r="T3014" s="1330">
        <v>44239</v>
      </c>
      <c r="U3014" s="1329">
        <v>44239</v>
      </c>
      <c r="V3014" s="395" t="s">
        <v>24</v>
      </c>
      <c r="W3014" s="1311" t="s">
        <v>24</v>
      </c>
      <c r="X3014" s="348"/>
      <c r="Y3014" s="201"/>
      <c r="Z3014" s="351"/>
      <c r="AA3014" s="473" t="s">
        <v>587</v>
      </c>
      <c r="AB3014" s="362" t="s">
        <v>24</v>
      </c>
      <c r="AC3014" s="362"/>
      <c r="AD3014" s="362"/>
      <c r="AE3014" s="362"/>
      <c r="AF3014" s="362"/>
      <c r="AG3014" s="372"/>
      <c r="AH3014" s="1244"/>
      <c r="AI3014" s="244" t="str">
        <f t="shared" si="266"/>
        <v>LV, ELF-</v>
      </c>
      <c r="AJ3014" s="1315">
        <f t="shared" si="270"/>
        <v>43768</v>
      </c>
      <c r="AK3014" s="345">
        <v>43766</v>
      </c>
      <c r="AL3014" s="1192">
        <v>43767</v>
      </c>
      <c r="AM3014" s="230"/>
      <c r="AN3014" s="232"/>
      <c r="AO3014" s="232"/>
      <c r="AP3014" s="230"/>
      <c r="AQ3014" s="180"/>
      <c r="AR3014" s="230"/>
      <c r="AS3014" s="230"/>
      <c r="AT3014" s="230"/>
      <c r="AU3014" s="230"/>
      <c r="AV3014" s="885"/>
      <c r="AW3014" s="885"/>
      <c r="AX3014" s="885"/>
      <c r="AY3014" s="885"/>
      <c r="AZ3014" s="885"/>
    </row>
    <row r="3015" spans="1:60" ht="15" customHeight="1">
      <c r="B3015" s="1310">
        <v>3009</v>
      </c>
      <c r="C3015" s="793" t="s">
        <v>263</v>
      </c>
      <c r="D3015" s="796" t="s">
        <v>230</v>
      </c>
      <c r="E3015" s="538" t="s">
        <v>222</v>
      </c>
      <c r="F3015" s="802" t="s">
        <v>264</v>
      </c>
      <c r="G3015" s="509" t="s">
        <v>141</v>
      </c>
      <c r="H3015" s="790" t="s">
        <v>265</v>
      </c>
      <c r="I3015" s="1715">
        <v>36093</v>
      </c>
      <c r="J3015" s="1314">
        <f t="shared" ca="1" si="267"/>
        <v>23</v>
      </c>
      <c r="K3015" s="176" t="s">
        <v>24</v>
      </c>
      <c r="L3015" s="170" t="s">
        <v>24</v>
      </c>
      <c r="M3015" s="173" t="s">
        <v>24</v>
      </c>
      <c r="N3015" s="341">
        <v>43146</v>
      </c>
      <c r="O3015" s="1330" t="s">
        <v>24</v>
      </c>
      <c r="P3015" s="1314" t="s">
        <v>24</v>
      </c>
      <c r="Q3015" s="198" t="str">
        <f t="shared" si="268"/>
        <v>-</v>
      </c>
      <c r="R3015" s="181" t="str">
        <f t="shared" ca="1" si="269"/>
        <v>TIDAK MCU</v>
      </c>
      <c r="S3015" s="1319" t="s">
        <v>513</v>
      </c>
      <c r="T3015" s="1330">
        <v>44494</v>
      </c>
      <c r="U3015" s="1329">
        <v>44494</v>
      </c>
      <c r="V3015" s="1330" t="s">
        <v>24</v>
      </c>
      <c r="W3015" s="1311" t="s">
        <v>24</v>
      </c>
      <c r="X3015" s="348"/>
      <c r="Y3015" s="201"/>
      <c r="Z3015" s="351"/>
      <c r="AA3015" s="473" t="s">
        <v>590</v>
      </c>
      <c r="AB3015" s="362" t="s">
        <v>24</v>
      </c>
      <c r="AC3015" s="362"/>
      <c r="AD3015" s="362"/>
      <c r="AE3015" s="362"/>
      <c r="AF3015" s="362"/>
      <c r="AG3015" s="372"/>
      <c r="AH3015" s="1244"/>
      <c r="AI3015" s="244" t="str">
        <f t="shared" si="266"/>
        <v>COMPACTOR -</v>
      </c>
      <c r="AJ3015" s="1315">
        <f t="shared" si="270"/>
        <v>43146</v>
      </c>
      <c r="AK3015" s="345" t="s">
        <v>24</v>
      </c>
      <c r="AL3015" s="1192">
        <v>44137</v>
      </c>
      <c r="AM3015" s="230"/>
      <c r="AN3015" s="232"/>
      <c r="AO3015" s="232"/>
      <c r="AP3015" s="230"/>
      <c r="AQ3015" s="230" t="s">
        <v>3094</v>
      </c>
      <c r="AR3015" s="230"/>
      <c r="AS3015" s="230"/>
      <c r="AT3015" s="230"/>
      <c r="AU3015" s="230"/>
      <c r="AV3015" s="885"/>
      <c r="AW3015" s="885"/>
      <c r="AX3015" s="885"/>
      <c r="AY3015" s="885"/>
      <c r="AZ3015" s="177"/>
    </row>
    <row r="3016" spans="1:60" ht="15" customHeight="1">
      <c r="B3016" s="1310">
        <v>3010</v>
      </c>
      <c r="C3016" s="549" t="s">
        <v>266</v>
      </c>
      <c r="D3016" s="796" t="s">
        <v>234</v>
      </c>
      <c r="E3016" s="538" t="s">
        <v>222</v>
      </c>
      <c r="F3016" s="802" t="s">
        <v>267</v>
      </c>
      <c r="G3016" s="509" t="s">
        <v>141</v>
      </c>
      <c r="H3016" s="522" t="s">
        <v>24</v>
      </c>
      <c r="I3016" s="593">
        <v>27841</v>
      </c>
      <c r="J3016" s="1314">
        <f t="shared" ca="1" si="267"/>
        <v>46</v>
      </c>
      <c r="K3016" s="176" t="s">
        <v>83</v>
      </c>
      <c r="L3016" s="170">
        <v>760315141888</v>
      </c>
      <c r="M3016" s="173">
        <v>44277</v>
      </c>
      <c r="N3016" s="341">
        <v>43768</v>
      </c>
      <c r="O3016" s="1330" t="s">
        <v>24</v>
      </c>
      <c r="P3016" s="1314" t="s">
        <v>24</v>
      </c>
      <c r="Q3016" s="198" t="str">
        <f t="shared" si="268"/>
        <v>-</v>
      </c>
      <c r="R3016" s="181" t="str">
        <f t="shared" ca="1" si="269"/>
        <v>TIDAK MCU</v>
      </c>
      <c r="S3016" s="1319" t="s">
        <v>514</v>
      </c>
      <c r="T3016" s="1330">
        <v>44277</v>
      </c>
      <c r="U3016" s="1329">
        <v>44277</v>
      </c>
      <c r="V3016" s="1330" t="s">
        <v>24</v>
      </c>
      <c r="W3016" s="136" t="s">
        <v>24</v>
      </c>
      <c r="X3016" s="348"/>
      <c r="Y3016" s="201"/>
      <c r="Z3016" s="351"/>
      <c r="AA3016" s="473" t="s">
        <v>587</v>
      </c>
      <c r="AB3016" s="362" t="s">
        <v>24</v>
      </c>
      <c r="AC3016" s="362"/>
      <c r="AD3016" s="362"/>
      <c r="AE3016" s="362"/>
      <c r="AF3016" s="362"/>
      <c r="AG3016" s="372"/>
      <c r="AH3016" s="1244"/>
      <c r="AI3016" s="244" t="str">
        <f t="shared" si="266"/>
        <v>LV, ELF-</v>
      </c>
      <c r="AJ3016" s="1315">
        <f t="shared" si="270"/>
        <v>43768</v>
      </c>
      <c r="AK3016" s="217">
        <v>43766</v>
      </c>
      <c r="AL3016" s="614">
        <v>43767</v>
      </c>
      <c r="AM3016" s="230" t="s">
        <v>24</v>
      </c>
      <c r="AN3016" s="232" t="s">
        <v>24</v>
      </c>
      <c r="AO3016" s="232" t="s">
        <v>24</v>
      </c>
      <c r="AP3016" s="230" t="s">
        <v>24</v>
      </c>
      <c r="AQ3016" s="462" t="s">
        <v>3094</v>
      </c>
      <c r="AR3016" s="230" t="s">
        <v>24</v>
      </c>
      <c r="AS3016" s="230" t="s">
        <v>24</v>
      </c>
      <c r="AT3016" s="230" t="s">
        <v>24</v>
      </c>
      <c r="AU3016" s="230" t="s">
        <v>24</v>
      </c>
      <c r="AV3016" s="885"/>
      <c r="AW3016" s="885"/>
      <c r="AX3016" s="885"/>
      <c r="AY3016" s="885"/>
      <c r="AZ3016" s="177"/>
    </row>
    <row r="3017" spans="1:60" ht="15" customHeight="1">
      <c r="B3017" s="1310">
        <v>3011</v>
      </c>
      <c r="C3017" s="793" t="s">
        <v>268</v>
      </c>
      <c r="D3017" s="796" t="s">
        <v>230</v>
      </c>
      <c r="E3017" s="538" t="s">
        <v>222</v>
      </c>
      <c r="F3017" s="802" t="s">
        <v>269</v>
      </c>
      <c r="G3017" s="509" t="s">
        <v>141</v>
      </c>
      <c r="H3017" s="790" t="s">
        <v>270</v>
      </c>
      <c r="I3017" s="593">
        <v>30906</v>
      </c>
      <c r="J3017" s="1314">
        <f t="shared" ca="1" si="267"/>
        <v>38</v>
      </c>
      <c r="K3017" s="176" t="s">
        <v>24</v>
      </c>
      <c r="L3017" s="170" t="s">
        <v>24</v>
      </c>
      <c r="M3017" s="173" t="s">
        <v>24</v>
      </c>
      <c r="N3017" s="556">
        <v>43066</v>
      </c>
      <c r="O3017" s="1330">
        <v>43424</v>
      </c>
      <c r="P3017" s="1314" t="s">
        <v>24</v>
      </c>
      <c r="Q3017" s="198">
        <f t="shared" si="268"/>
        <v>43789</v>
      </c>
      <c r="R3017" s="181" t="str">
        <f t="shared" ca="1" si="269"/>
        <v>EXPIRED</v>
      </c>
      <c r="S3017" s="1319" t="s">
        <v>515</v>
      </c>
      <c r="T3017" s="1330">
        <v>44420</v>
      </c>
      <c r="U3017" s="1329">
        <v>44420</v>
      </c>
      <c r="V3017" s="1330" t="s">
        <v>24</v>
      </c>
      <c r="W3017" s="1311" t="s">
        <v>24</v>
      </c>
      <c r="X3017" s="348"/>
      <c r="Y3017" s="201"/>
      <c r="Z3017" s="351"/>
      <c r="AA3017" s="462" t="s">
        <v>589</v>
      </c>
      <c r="AB3017" s="230" t="s">
        <v>24</v>
      </c>
      <c r="AC3017" s="362"/>
      <c r="AD3017" s="362"/>
      <c r="AE3017" s="362"/>
      <c r="AF3017" s="362"/>
      <c r="AG3017" s="372"/>
      <c r="AH3017" s="1244"/>
      <c r="AI3017" s="244" t="str">
        <f t="shared" si="266"/>
        <v>DZ 85-</v>
      </c>
      <c r="AJ3017" s="1315">
        <f t="shared" si="270"/>
        <v>43066</v>
      </c>
      <c r="AK3017" s="217" t="s">
        <v>24</v>
      </c>
      <c r="AL3017" s="614">
        <v>43068</v>
      </c>
      <c r="AM3017" s="230"/>
      <c r="AN3017" s="232"/>
      <c r="AO3017" s="232"/>
      <c r="AP3017" s="230"/>
      <c r="AQ3017" s="1231" t="s">
        <v>3094</v>
      </c>
      <c r="AR3017" s="230"/>
      <c r="AS3017" s="230"/>
      <c r="AT3017" s="230"/>
      <c r="AU3017" s="230"/>
      <c r="AV3017" s="885"/>
      <c r="AW3017" s="885"/>
      <c r="AX3017" s="885"/>
      <c r="AY3017" s="885"/>
      <c r="AZ3017" s="177"/>
    </row>
    <row r="3018" spans="1:60" ht="15" customHeight="1">
      <c r="B3018" s="1310">
        <v>3012</v>
      </c>
      <c r="C3018" s="793" t="s">
        <v>271</v>
      </c>
      <c r="D3018" s="796" t="s">
        <v>272</v>
      </c>
      <c r="E3018" s="538" t="s">
        <v>222</v>
      </c>
      <c r="F3018" s="802" t="s">
        <v>273</v>
      </c>
      <c r="G3018" s="509" t="s">
        <v>141</v>
      </c>
      <c r="H3018" s="540" t="s">
        <v>24</v>
      </c>
      <c r="I3018" s="593">
        <v>34852</v>
      </c>
      <c r="J3018" s="1314">
        <f t="shared" ca="1" si="267"/>
        <v>26</v>
      </c>
      <c r="K3018" s="176" t="s">
        <v>24</v>
      </c>
      <c r="L3018" s="170" t="s">
        <v>24</v>
      </c>
      <c r="M3018" s="173" t="s">
        <v>24</v>
      </c>
      <c r="N3018" s="341">
        <v>43766</v>
      </c>
      <c r="O3018" s="1330" t="s">
        <v>24</v>
      </c>
      <c r="P3018" s="1314" t="s">
        <v>24</v>
      </c>
      <c r="Q3018" s="198" t="str">
        <f t="shared" si="268"/>
        <v>-</v>
      </c>
      <c r="R3018" s="181" t="str">
        <f t="shared" ca="1" si="269"/>
        <v>TIDAK MCU</v>
      </c>
      <c r="S3018" s="394" t="s">
        <v>24</v>
      </c>
      <c r="T3018" s="1330">
        <v>44349</v>
      </c>
      <c r="U3018" s="1329" t="s">
        <v>99</v>
      </c>
      <c r="V3018" s="1330" t="s">
        <v>24</v>
      </c>
      <c r="W3018" s="136" t="s">
        <v>24</v>
      </c>
      <c r="X3018" s="348"/>
      <c r="Y3018" s="201"/>
      <c r="Z3018" s="351"/>
      <c r="AA3018" s="495" t="s">
        <v>24</v>
      </c>
      <c r="AB3018" s="362"/>
      <c r="AC3018" s="362"/>
      <c r="AD3018" s="362"/>
      <c r="AE3018" s="362"/>
      <c r="AF3018" s="362"/>
      <c r="AG3018" s="372"/>
      <c r="AH3018" s="1244"/>
      <c r="AI3018" s="244" t="str">
        <f t="shared" si="266"/>
        <v>-</v>
      </c>
      <c r="AJ3018" s="1315">
        <f t="shared" si="270"/>
        <v>43766</v>
      </c>
      <c r="AK3018" s="217" t="s">
        <v>24</v>
      </c>
      <c r="AL3018" s="614" t="s">
        <v>24</v>
      </c>
      <c r="AM3018" s="230"/>
      <c r="AN3018" s="232"/>
      <c r="AO3018" s="232"/>
      <c r="AP3018" s="230"/>
      <c r="AQ3018" s="230" t="s">
        <v>3094</v>
      </c>
      <c r="AR3018" s="230"/>
      <c r="AS3018" s="230"/>
      <c r="AT3018" s="230"/>
      <c r="AU3018" s="230"/>
      <c r="AZ3018" s="177"/>
    </row>
    <row r="3019" spans="1:60" s="2345" customFormat="1" ht="15" customHeight="1">
      <c r="A3019" s="160"/>
      <c r="B3019" s="1310">
        <v>3013</v>
      </c>
      <c r="C3019" s="793" t="s">
        <v>274</v>
      </c>
      <c r="D3019" s="538" t="s">
        <v>230</v>
      </c>
      <c r="E3019" s="538" t="s">
        <v>222</v>
      </c>
      <c r="F3019" s="802" t="s">
        <v>275</v>
      </c>
      <c r="G3019" s="509" t="s">
        <v>141</v>
      </c>
      <c r="H3019" s="790" t="s">
        <v>276</v>
      </c>
      <c r="I3019" s="593">
        <v>34441</v>
      </c>
      <c r="J3019" s="1314">
        <f t="shared" ca="1" si="267"/>
        <v>28</v>
      </c>
      <c r="K3019" s="176" t="s">
        <v>24</v>
      </c>
      <c r="L3019" s="170" t="s">
        <v>24</v>
      </c>
      <c r="M3019" s="173" t="s">
        <v>24</v>
      </c>
      <c r="N3019" s="341">
        <v>43277</v>
      </c>
      <c r="O3019" s="1330">
        <v>43662</v>
      </c>
      <c r="P3019" s="1314" t="s">
        <v>24</v>
      </c>
      <c r="Q3019" s="198">
        <f t="shared" si="268"/>
        <v>44027</v>
      </c>
      <c r="R3019" s="181" t="str">
        <f t="shared" ca="1" si="269"/>
        <v>EXPIRED</v>
      </c>
      <c r="S3019" s="1319" t="s">
        <v>516</v>
      </c>
      <c r="T3019" s="1330">
        <v>44303</v>
      </c>
      <c r="U3019" s="1329">
        <v>44303</v>
      </c>
      <c r="V3019" s="1330" t="s">
        <v>24</v>
      </c>
      <c r="W3019" s="1311" t="s">
        <v>24</v>
      </c>
      <c r="X3019" s="348"/>
      <c r="Y3019" s="201"/>
      <c r="Z3019" s="351"/>
      <c r="AA3019" s="473" t="s">
        <v>590</v>
      </c>
      <c r="AB3019" s="362" t="s">
        <v>24</v>
      </c>
      <c r="AC3019" s="362"/>
      <c r="AD3019" s="362"/>
      <c r="AE3019" s="362"/>
      <c r="AF3019" s="362"/>
      <c r="AG3019" s="372"/>
      <c r="AH3019" s="1244"/>
      <c r="AI3019" s="244" t="str">
        <f t="shared" si="266"/>
        <v>COMPACTOR -</v>
      </c>
      <c r="AJ3019" s="1315">
        <f t="shared" si="270"/>
        <v>43277</v>
      </c>
      <c r="AK3019" s="345" t="s">
        <v>24</v>
      </c>
      <c r="AL3019" s="1192">
        <v>43276</v>
      </c>
      <c r="AM3019" s="230"/>
      <c r="AN3019" s="232"/>
      <c r="AO3019" s="232"/>
      <c r="AP3019" s="230"/>
      <c r="AQ3019" s="213"/>
      <c r="AR3019" s="230"/>
      <c r="AS3019" s="230"/>
      <c r="AT3019" s="230"/>
      <c r="AU3019" s="230"/>
      <c r="AV3019" s="885"/>
      <c r="AW3019" s="885"/>
      <c r="AX3019" s="885"/>
      <c r="AY3019" s="885"/>
      <c r="AZ3019" s="885"/>
      <c r="BA3019" s="1206"/>
      <c r="BB3019" s="1206"/>
      <c r="BC3019" s="1206"/>
      <c r="BD3019" s="1206"/>
      <c r="BE3019" s="1206"/>
      <c r="BF3019" s="1206"/>
      <c r="BG3019" s="1206"/>
      <c r="BH3019" s="1206"/>
    </row>
    <row r="3020" spans="1:60" ht="15" customHeight="1">
      <c r="B3020" s="1310">
        <v>3014</v>
      </c>
      <c r="C3020" s="549" t="s">
        <v>277</v>
      </c>
      <c r="D3020" s="796" t="s">
        <v>234</v>
      </c>
      <c r="E3020" s="538" t="s">
        <v>222</v>
      </c>
      <c r="F3020" s="802" t="s">
        <v>278</v>
      </c>
      <c r="G3020" s="509" t="s">
        <v>141</v>
      </c>
      <c r="H3020" s="790" t="s">
        <v>279</v>
      </c>
      <c r="I3020" s="593">
        <v>33724</v>
      </c>
      <c r="J3020" s="903">
        <f t="shared" ca="1" si="267"/>
        <v>30</v>
      </c>
      <c r="K3020" s="176" t="s">
        <v>83</v>
      </c>
      <c r="L3020" s="170">
        <v>15469204000022</v>
      </c>
      <c r="M3020" s="173">
        <v>45591</v>
      </c>
      <c r="N3020" s="341">
        <v>43777</v>
      </c>
      <c r="O3020" s="1330" t="s">
        <v>24</v>
      </c>
      <c r="P3020" s="1314" t="s">
        <v>24</v>
      </c>
      <c r="Q3020" s="198" t="str">
        <f t="shared" si="268"/>
        <v>-</v>
      </c>
      <c r="R3020" s="181" t="str">
        <f t="shared" ca="1" si="269"/>
        <v>TIDAK MCU</v>
      </c>
      <c r="S3020" s="1319" t="s">
        <v>517</v>
      </c>
      <c r="T3020" s="904">
        <v>44316</v>
      </c>
      <c r="U3020" s="1329">
        <v>44316</v>
      </c>
      <c r="V3020" s="904" t="s">
        <v>24</v>
      </c>
      <c r="W3020" s="136" t="s">
        <v>24</v>
      </c>
      <c r="X3020" s="348"/>
      <c r="Y3020" s="201"/>
      <c r="Z3020" s="351"/>
      <c r="AA3020" s="473" t="s">
        <v>100</v>
      </c>
      <c r="AB3020" s="362" t="s">
        <v>24</v>
      </c>
      <c r="AC3020" s="362"/>
      <c r="AD3020" s="362"/>
      <c r="AE3020" s="362"/>
      <c r="AF3020" s="362"/>
      <c r="AG3020" s="372"/>
      <c r="AH3020" s="1244"/>
      <c r="AI3020" s="244" t="str">
        <f t="shared" si="266"/>
        <v>LIGHT VEHICLE-</v>
      </c>
      <c r="AJ3020" s="1315">
        <f t="shared" si="270"/>
        <v>43777</v>
      </c>
      <c r="AK3020" s="345">
        <v>43773</v>
      </c>
      <c r="AL3020" s="1192">
        <v>43774</v>
      </c>
      <c r="AM3020" s="230" t="s">
        <v>24</v>
      </c>
      <c r="AN3020" s="232" t="s">
        <v>24</v>
      </c>
      <c r="AO3020" s="232" t="s">
        <v>24</v>
      </c>
      <c r="AP3020" s="230" t="s">
        <v>24</v>
      </c>
      <c r="AQ3020" s="462" t="s">
        <v>3094</v>
      </c>
      <c r="AR3020" s="230"/>
      <c r="AS3020" s="230"/>
      <c r="AT3020" s="230"/>
      <c r="AU3020" s="230"/>
      <c r="AV3020" s="885"/>
      <c r="AW3020" s="885"/>
      <c r="AX3020" s="885"/>
      <c r="AY3020" s="885"/>
      <c r="AZ3020" s="177"/>
    </row>
    <row r="3021" spans="1:60" ht="15" customHeight="1">
      <c r="B3021" s="1310">
        <v>3015</v>
      </c>
      <c r="C3021" s="549" t="s">
        <v>280</v>
      </c>
      <c r="D3021" s="538" t="s">
        <v>272</v>
      </c>
      <c r="E3021" s="538" t="s">
        <v>222</v>
      </c>
      <c r="F3021" s="802" t="s">
        <v>281</v>
      </c>
      <c r="G3021" s="509" t="s">
        <v>141</v>
      </c>
      <c r="H3021" s="790" t="s">
        <v>282</v>
      </c>
      <c r="I3021" s="593">
        <v>35780</v>
      </c>
      <c r="J3021" s="1314">
        <f t="shared" ca="1" si="267"/>
        <v>24</v>
      </c>
      <c r="K3021" s="176" t="s">
        <v>24</v>
      </c>
      <c r="L3021" s="170" t="s">
        <v>24</v>
      </c>
      <c r="M3021" s="173" t="s">
        <v>24</v>
      </c>
      <c r="N3021" s="341">
        <v>43778</v>
      </c>
      <c r="O3021" s="1330" t="s">
        <v>24</v>
      </c>
      <c r="P3021" s="1314" t="s">
        <v>24</v>
      </c>
      <c r="Q3021" s="198" t="str">
        <f t="shared" si="268"/>
        <v>-</v>
      </c>
      <c r="R3021" s="181" t="str">
        <f t="shared" ca="1" si="269"/>
        <v>TIDAK MCU</v>
      </c>
      <c r="S3021" s="1319" t="s">
        <v>24</v>
      </c>
      <c r="T3021" s="1330">
        <v>44546</v>
      </c>
      <c r="U3021" s="1329" t="s">
        <v>99</v>
      </c>
      <c r="V3021" s="1330" t="s">
        <v>24</v>
      </c>
      <c r="W3021" s="1311" t="s">
        <v>24</v>
      </c>
      <c r="X3021" s="348"/>
      <c r="Y3021" s="201"/>
      <c r="Z3021" s="351"/>
      <c r="AA3021" s="495" t="s">
        <v>24</v>
      </c>
      <c r="AB3021" s="362"/>
      <c r="AC3021" s="362"/>
      <c r="AD3021" s="362"/>
      <c r="AE3021" s="362"/>
      <c r="AF3021" s="362"/>
      <c r="AG3021" s="372"/>
      <c r="AH3021" s="1239"/>
      <c r="AI3021" s="244" t="str">
        <f t="shared" si="266"/>
        <v>-</v>
      </c>
      <c r="AJ3021" s="1315">
        <f t="shared" si="270"/>
        <v>43778</v>
      </c>
      <c r="AK3021" s="345" t="s">
        <v>24</v>
      </c>
      <c r="AL3021" s="1192" t="s">
        <v>24</v>
      </c>
      <c r="AM3021" s="230"/>
      <c r="AN3021" s="232"/>
      <c r="AO3021" s="232"/>
      <c r="AP3021" s="230"/>
      <c r="AQ3021" s="180"/>
      <c r="AR3021" s="230"/>
      <c r="AS3021" s="230"/>
      <c r="AT3021" s="230"/>
      <c r="AU3021" s="230"/>
      <c r="AV3021" s="885"/>
      <c r="AW3021" s="885"/>
      <c r="AX3021" s="885"/>
      <c r="AY3021" s="885"/>
      <c r="AZ3021" s="177"/>
    </row>
    <row r="3022" spans="1:60" ht="15" customHeight="1">
      <c r="B3022" s="1310">
        <v>3016</v>
      </c>
      <c r="C3022" s="793" t="s">
        <v>283</v>
      </c>
      <c r="D3022" s="538" t="s">
        <v>221</v>
      </c>
      <c r="E3022" s="538" t="s">
        <v>222</v>
      </c>
      <c r="F3022" s="802" t="s">
        <v>284</v>
      </c>
      <c r="G3022" s="509" t="s">
        <v>141</v>
      </c>
      <c r="H3022" s="522" t="s">
        <v>24</v>
      </c>
      <c r="I3022" s="593">
        <v>33933</v>
      </c>
      <c r="J3022" s="1314">
        <f t="shared" ca="1" si="267"/>
        <v>29</v>
      </c>
      <c r="K3022" s="176" t="s">
        <v>83</v>
      </c>
      <c r="L3022" s="170" t="s">
        <v>24</v>
      </c>
      <c r="M3022" s="173">
        <v>44525</v>
      </c>
      <c r="N3022" s="341">
        <v>42766</v>
      </c>
      <c r="O3022" s="382">
        <v>42765</v>
      </c>
      <c r="P3022" s="1314" t="s">
        <v>24</v>
      </c>
      <c r="Q3022" s="198">
        <f t="shared" si="268"/>
        <v>43130</v>
      </c>
      <c r="R3022" s="181" t="str">
        <f t="shared" ca="1" si="269"/>
        <v>EXPIRED</v>
      </c>
      <c r="S3022" s="1319" t="s">
        <v>518</v>
      </c>
      <c r="T3022" s="1330">
        <v>44525</v>
      </c>
      <c r="U3022" s="1329">
        <v>44525</v>
      </c>
      <c r="V3022" s="1330" t="s">
        <v>24</v>
      </c>
      <c r="W3022" s="1311" t="s">
        <v>24</v>
      </c>
      <c r="X3022" s="348"/>
      <c r="Y3022" s="201"/>
      <c r="Z3022" s="351"/>
      <c r="AA3022" s="473" t="s">
        <v>100</v>
      </c>
      <c r="AB3022" s="496" t="s">
        <v>589</v>
      </c>
      <c r="AC3022" s="496" t="s">
        <v>594</v>
      </c>
      <c r="AD3022" s="362" t="s">
        <v>24</v>
      </c>
      <c r="AE3022" s="362"/>
      <c r="AF3022" s="362"/>
      <c r="AG3022" s="372"/>
      <c r="AH3022" s="1244"/>
      <c r="AI3022" s="244" t="str">
        <f t="shared" si="266"/>
        <v>LIGHT VEHICLEDZ 85PC 200 - PC 400-</v>
      </c>
      <c r="AJ3022" s="1315">
        <f t="shared" si="270"/>
        <v>42766</v>
      </c>
      <c r="AK3022" s="345" t="s">
        <v>24</v>
      </c>
      <c r="AL3022" s="1192">
        <v>42872</v>
      </c>
      <c r="AM3022" s="230" t="s">
        <v>24</v>
      </c>
      <c r="AN3022" s="232" t="s">
        <v>24</v>
      </c>
      <c r="AO3022" s="232" t="s">
        <v>24</v>
      </c>
      <c r="AP3022" s="230" t="s">
        <v>24</v>
      </c>
      <c r="AQ3022" s="462" t="s">
        <v>3094</v>
      </c>
      <c r="AR3022" s="230" t="s">
        <v>24</v>
      </c>
      <c r="AS3022" s="230" t="s">
        <v>24</v>
      </c>
      <c r="AT3022" s="230" t="s">
        <v>24</v>
      </c>
      <c r="AU3022" s="230" t="s">
        <v>24</v>
      </c>
      <c r="AV3022" s="885"/>
      <c r="AW3022" s="885"/>
      <c r="AX3022" s="885"/>
      <c r="AY3022" s="885"/>
      <c r="AZ3022" s="177"/>
    </row>
    <row r="3023" spans="1:60" ht="15" customHeight="1">
      <c r="B3023" s="1310">
        <v>3017</v>
      </c>
      <c r="C3023" s="793" t="s">
        <v>285</v>
      </c>
      <c r="D3023" s="796" t="s">
        <v>226</v>
      </c>
      <c r="E3023" s="538" t="s">
        <v>222</v>
      </c>
      <c r="F3023" s="802" t="s">
        <v>286</v>
      </c>
      <c r="G3023" s="509" t="s">
        <v>141</v>
      </c>
      <c r="H3023" s="790" t="s">
        <v>287</v>
      </c>
      <c r="I3023" s="593">
        <v>29976</v>
      </c>
      <c r="J3023" s="231">
        <f t="shared" ca="1" si="267"/>
        <v>40</v>
      </c>
      <c r="K3023" s="176" t="s">
        <v>493</v>
      </c>
      <c r="L3023" s="170">
        <v>820119310392</v>
      </c>
      <c r="M3023" s="173">
        <v>44779</v>
      </c>
      <c r="N3023" s="341">
        <v>42954</v>
      </c>
      <c r="O3023" s="1330" t="s">
        <v>24</v>
      </c>
      <c r="P3023" s="1314" t="s">
        <v>24</v>
      </c>
      <c r="Q3023" s="198" t="str">
        <f t="shared" si="268"/>
        <v>-</v>
      </c>
      <c r="R3023" s="181" t="str">
        <f t="shared" ca="1" si="269"/>
        <v>TIDAK MCU</v>
      </c>
      <c r="S3023" s="1319" t="s">
        <v>519</v>
      </c>
      <c r="T3023" s="904">
        <v>44586</v>
      </c>
      <c r="U3023" s="1312">
        <v>44586</v>
      </c>
      <c r="V3023" s="1330" t="s">
        <v>24</v>
      </c>
      <c r="W3023" s="1311" t="s">
        <v>24</v>
      </c>
      <c r="X3023" s="348"/>
      <c r="Y3023" s="201"/>
      <c r="Z3023" s="351"/>
      <c r="AA3023" s="473" t="s">
        <v>100</v>
      </c>
      <c r="AB3023" s="362" t="s">
        <v>24</v>
      </c>
      <c r="AC3023" s="362"/>
      <c r="AD3023" s="362"/>
      <c r="AE3023" s="362"/>
      <c r="AF3023" s="362"/>
      <c r="AG3023" s="372"/>
      <c r="AH3023" s="1244"/>
      <c r="AI3023" s="244" t="str">
        <f t="shared" si="266"/>
        <v>LIGHT VEHICLE-</v>
      </c>
      <c r="AJ3023" s="1315">
        <f t="shared" si="270"/>
        <v>42954</v>
      </c>
      <c r="AK3023" s="345" t="s">
        <v>24</v>
      </c>
      <c r="AL3023" s="1192">
        <v>42977</v>
      </c>
      <c r="AM3023" s="230"/>
      <c r="AN3023" s="232"/>
      <c r="AO3023" s="232"/>
      <c r="AP3023" s="230"/>
      <c r="AQ3023" s="230"/>
      <c r="AR3023" s="230"/>
      <c r="AS3023" s="230"/>
      <c r="AT3023" s="230"/>
      <c r="AU3023" s="230"/>
      <c r="AV3023" s="885"/>
      <c r="AW3023" s="177"/>
      <c r="AX3023" s="177"/>
      <c r="AY3023" s="177"/>
      <c r="AZ3023" s="177"/>
    </row>
    <row r="3024" spans="1:60" ht="15" customHeight="1">
      <c r="B3024" s="1310">
        <v>3018</v>
      </c>
      <c r="C3024" s="793" t="s">
        <v>288</v>
      </c>
      <c r="D3024" s="538" t="s">
        <v>230</v>
      </c>
      <c r="E3024" s="538" t="s">
        <v>222</v>
      </c>
      <c r="F3024" s="802" t="s">
        <v>289</v>
      </c>
      <c r="G3024" s="509" t="s">
        <v>141</v>
      </c>
      <c r="H3024" s="612" t="s">
        <v>290</v>
      </c>
      <c r="I3024" s="593">
        <v>33653</v>
      </c>
      <c r="J3024" s="1314">
        <f t="shared" ca="1" si="267"/>
        <v>30</v>
      </c>
      <c r="K3024" s="176" t="s">
        <v>24</v>
      </c>
      <c r="L3024" s="170" t="s">
        <v>24</v>
      </c>
      <c r="M3024" s="173" t="s">
        <v>24</v>
      </c>
      <c r="N3024" s="341">
        <v>43719</v>
      </c>
      <c r="O3024" s="1330" t="s">
        <v>24</v>
      </c>
      <c r="P3024" s="1314" t="s">
        <v>24</v>
      </c>
      <c r="Q3024" s="198" t="str">
        <f t="shared" si="268"/>
        <v>-</v>
      </c>
      <c r="R3024" s="181" t="str">
        <f t="shared" ca="1" si="269"/>
        <v>TIDAK MCU</v>
      </c>
      <c r="S3024" s="1319" t="s">
        <v>520</v>
      </c>
      <c r="T3024" s="1330">
        <v>44246</v>
      </c>
      <c r="U3024" s="1329">
        <v>44246</v>
      </c>
      <c r="V3024" s="1330" t="s">
        <v>24</v>
      </c>
      <c r="W3024" s="1311" t="s">
        <v>24</v>
      </c>
      <c r="X3024" s="348"/>
      <c r="Y3024" s="201"/>
      <c r="Z3024" s="351"/>
      <c r="AA3024" s="473" t="s">
        <v>589</v>
      </c>
      <c r="AB3024" s="362" t="s">
        <v>24</v>
      </c>
      <c r="AC3024" s="362"/>
      <c r="AD3024" s="362"/>
      <c r="AE3024" s="362"/>
      <c r="AF3024" s="362"/>
      <c r="AG3024" s="372"/>
      <c r="AH3024" s="1244"/>
      <c r="AI3024" s="244" t="str">
        <f t="shared" ref="AI3024:AI3087" si="271">+CONCATENATE(AA3024,AB3024,AC3024,AD3024,AE3024,AF3024,AG3024)</f>
        <v>DZ 85-</v>
      </c>
      <c r="AJ3024" s="1315">
        <f t="shared" si="270"/>
        <v>43719</v>
      </c>
      <c r="AK3024" s="217">
        <v>43717</v>
      </c>
      <c r="AL3024" s="614">
        <v>43718</v>
      </c>
      <c r="AM3024" s="230"/>
      <c r="AN3024" s="232"/>
      <c r="AO3024" s="232"/>
      <c r="AP3024" s="230"/>
      <c r="AQ3024" s="180"/>
      <c r="AR3024" s="230"/>
      <c r="AS3024" s="230"/>
      <c r="AT3024" s="230"/>
      <c r="AU3024" s="230"/>
      <c r="AV3024" s="885"/>
      <c r="AW3024" s="885"/>
      <c r="AX3024" s="885"/>
      <c r="AY3024" s="885"/>
      <c r="AZ3024" s="177"/>
    </row>
    <row r="3025" spans="1:52" ht="15" customHeight="1">
      <c r="B3025" s="1310">
        <v>3019</v>
      </c>
      <c r="C3025" s="793" t="s">
        <v>291</v>
      </c>
      <c r="D3025" s="538" t="s">
        <v>257</v>
      </c>
      <c r="E3025" s="538" t="s">
        <v>222</v>
      </c>
      <c r="F3025" s="802" t="s">
        <v>292</v>
      </c>
      <c r="G3025" s="509" t="s">
        <v>141</v>
      </c>
      <c r="H3025" s="612" t="s">
        <v>293</v>
      </c>
      <c r="I3025" s="593">
        <v>34773</v>
      </c>
      <c r="J3025" s="1314">
        <f t="shared" ca="1" si="267"/>
        <v>27</v>
      </c>
      <c r="K3025" s="176" t="s">
        <v>24</v>
      </c>
      <c r="L3025" s="170" t="s">
        <v>24</v>
      </c>
      <c r="M3025" s="173" t="s">
        <v>24</v>
      </c>
      <c r="N3025" s="341">
        <v>43762</v>
      </c>
      <c r="O3025" s="1330" t="s">
        <v>24</v>
      </c>
      <c r="P3025" s="1314" t="s">
        <v>24</v>
      </c>
      <c r="Q3025" s="198" t="str">
        <f t="shared" si="268"/>
        <v>-</v>
      </c>
      <c r="R3025" s="181" t="str">
        <f t="shared" ca="1" si="269"/>
        <v>TIDAK MCU</v>
      </c>
      <c r="S3025" s="1319" t="s">
        <v>521</v>
      </c>
      <c r="T3025" s="1330">
        <v>44270</v>
      </c>
      <c r="U3025" s="1329">
        <v>44270</v>
      </c>
      <c r="V3025" s="1330" t="s">
        <v>24</v>
      </c>
      <c r="W3025" s="1311" t="s">
        <v>24</v>
      </c>
      <c r="X3025" s="348"/>
      <c r="Y3025" s="201"/>
      <c r="Z3025" s="351"/>
      <c r="AA3025" s="473" t="s">
        <v>100</v>
      </c>
      <c r="AB3025" s="371" t="s">
        <v>24</v>
      </c>
      <c r="AC3025" s="371"/>
      <c r="AD3025" s="371"/>
      <c r="AE3025" s="362"/>
      <c r="AF3025" s="362"/>
      <c r="AG3025" s="372"/>
      <c r="AH3025" s="1244"/>
      <c r="AI3025" s="244" t="str">
        <f t="shared" si="271"/>
        <v>LIGHT VEHICLE-</v>
      </c>
      <c r="AJ3025" s="1315">
        <f t="shared" si="270"/>
        <v>43762</v>
      </c>
      <c r="AK3025" s="345">
        <v>43759</v>
      </c>
      <c r="AL3025" s="1192">
        <v>43760</v>
      </c>
      <c r="AM3025" s="230"/>
      <c r="AN3025" s="232"/>
      <c r="AO3025" s="232"/>
      <c r="AP3025" s="230"/>
      <c r="AQ3025" s="180"/>
      <c r="AR3025" s="230"/>
      <c r="AS3025" s="230"/>
      <c r="AT3025" s="230"/>
      <c r="AU3025" s="230"/>
      <c r="AV3025" s="885"/>
      <c r="AW3025" s="885"/>
      <c r="AX3025" s="885"/>
      <c r="AY3025" s="885"/>
      <c r="AZ3025" s="885"/>
    </row>
    <row r="3026" spans="1:52" ht="15" customHeight="1">
      <c r="B3026" s="1310">
        <v>3020</v>
      </c>
      <c r="C3026" s="793" t="s">
        <v>294</v>
      </c>
      <c r="D3026" s="796" t="s">
        <v>221</v>
      </c>
      <c r="E3026" s="796" t="s">
        <v>222</v>
      </c>
      <c r="F3026" s="802" t="s">
        <v>295</v>
      </c>
      <c r="G3026" s="509" t="s">
        <v>141</v>
      </c>
      <c r="H3026" s="522" t="s">
        <v>24</v>
      </c>
      <c r="I3026" s="593">
        <v>35953</v>
      </c>
      <c r="J3026" s="903">
        <f t="shared" ca="1" si="267"/>
        <v>23</v>
      </c>
      <c r="K3026" s="176" t="s">
        <v>24</v>
      </c>
      <c r="L3026" s="170" t="s">
        <v>24</v>
      </c>
      <c r="M3026" s="173" t="s">
        <v>24</v>
      </c>
      <c r="N3026" s="341">
        <v>43090</v>
      </c>
      <c r="O3026" s="1330" t="s">
        <v>24</v>
      </c>
      <c r="P3026" s="1314" t="s">
        <v>24</v>
      </c>
      <c r="Q3026" s="198" t="str">
        <f t="shared" si="268"/>
        <v>-</v>
      </c>
      <c r="R3026" s="181" t="str">
        <f t="shared" ca="1" si="269"/>
        <v>TIDAK MCU</v>
      </c>
      <c r="S3026" s="1319" t="s">
        <v>24</v>
      </c>
      <c r="T3026" s="904">
        <v>44354</v>
      </c>
      <c r="U3026" s="1312" t="s">
        <v>99</v>
      </c>
      <c r="V3026" s="395" t="s">
        <v>24</v>
      </c>
      <c r="W3026" s="136" t="s">
        <v>24</v>
      </c>
      <c r="X3026" s="348"/>
      <c r="Y3026" s="201"/>
      <c r="Z3026" s="351"/>
      <c r="AA3026" s="495" t="s">
        <v>24</v>
      </c>
      <c r="AB3026" s="362"/>
      <c r="AC3026" s="362"/>
      <c r="AD3026" s="362"/>
      <c r="AE3026" s="362"/>
      <c r="AF3026" s="362"/>
      <c r="AG3026" s="372"/>
      <c r="AH3026" s="1244"/>
      <c r="AI3026" s="244" t="str">
        <f t="shared" si="271"/>
        <v>-</v>
      </c>
      <c r="AJ3026" s="1315">
        <f t="shared" si="270"/>
        <v>43090</v>
      </c>
      <c r="AK3026" s="345" t="s">
        <v>24</v>
      </c>
      <c r="AL3026" s="1192" t="s">
        <v>24</v>
      </c>
      <c r="AM3026" s="230"/>
      <c r="AN3026" s="232"/>
      <c r="AO3026" s="232"/>
      <c r="AP3026" s="230"/>
      <c r="AQ3026" s="1231" t="s">
        <v>3094</v>
      </c>
      <c r="AR3026" s="230"/>
      <c r="AS3026" s="230"/>
      <c r="AT3026" s="230"/>
      <c r="AU3026" s="230"/>
      <c r="AV3026" s="885"/>
      <c r="AW3026" s="885"/>
      <c r="AX3026" s="885"/>
      <c r="AY3026" s="885"/>
      <c r="AZ3026" s="177"/>
    </row>
    <row r="3027" spans="1:52" ht="15" customHeight="1">
      <c r="B3027" s="1310">
        <v>3021</v>
      </c>
      <c r="C3027" s="793" t="s">
        <v>296</v>
      </c>
      <c r="D3027" s="796" t="s">
        <v>234</v>
      </c>
      <c r="E3027" s="538" t="s">
        <v>222</v>
      </c>
      <c r="F3027" s="802" t="s">
        <v>297</v>
      </c>
      <c r="G3027" s="509" t="s">
        <v>141</v>
      </c>
      <c r="H3027" s="612" t="s">
        <v>298</v>
      </c>
      <c r="I3027" s="593">
        <v>33748</v>
      </c>
      <c r="J3027" s="903">
        <f t="shared" ca="1" si="267"/>
        <v>30</v>
      </c>
      <c r="K3027" s="176" t="s">
        <v>493</v>
      </c>
      <c r="L3027" s="170" t="s">
        <v>24</v>
      </c>
      <c r="M3027" s="173">
        <v>44340</v>
      </c>
      <c r="N3027" s="341">
        <v>43715</v>
      </c>
      <c r="O3027" s="1330" t="s">
        <v>24</v>
      </c>
      <c r="P3027" s="1314" t="s">
        <v>24</v>
      </c>
      <c r="Q3027" s="198" t="str">
        <f t="shared" si="268"/>
        <v>-</v>
      </c>
      <c r="R3027" s="181" t="str">
        <f t="shared" ca="1" si="269"/>
        <v>TIDAK MCU</v>
      </c>
      <c r="S3027" s="1319" t="s">
        <v>522</v>
      </c>
      <c r="T3027" s="1330">
        <v>44340</v>
      </c>
      <c r="U3027" s="1330">
        <v>44340</v>
      </c>
      <c r="V3027" s="904" t="s">
        <v>24</v>
      </c>
      <c r="W3027" s="136" t="s">
        <v>24</v>
      </c>
      <c r="X3027" s="348"/>
      <c r="Y3027" s="201"/>
      <c r="Z3027" s="351"/>
      <c r="AA3027" s="473" t="s">
        <v>587</v>
      </c>
      <c r="AB3027" s="362" t="s">
        <v>24</v>
      </c>
      <c r="AC3027" s="362"/>
      <c r="AD3027" s="362"/>
      <c r="AE3027" s="362"/>
      <c r="AF3027" s="362"/>
      <c r="AG3027" s="372"/>
      <c r="AH3027" s="1244"/>
      <c r="AI3027" s="244" t="str">
        <f t="shared" si="271"/>
        <v>LV, ELF-</v>
      </c>
      <c r="AJ3027" s="1315">
        <f t="shared" si="270"/>
        <v>43715</v>
      </c>
      <c r="AK3027" s="345" t="s">
        <v>24</v>
      </c>
      <c r="AL3027" s="1192">
        <v>43715</v>
      </c>
      <c r="AM3027" s="230"/>
      <c r="AN3027" s="232"/>
      <c r="AO3027" s="232"/>
      <c r="AP3027" s="230"/>
      <c r="AQ3027" s="1231" t="s">
        <v>3094</v>
      </c>
      <c r="AR3027" s="230"/>
      <c r="AS3027" s="230"/>
      <c r="AT3027" s="230"/>
      <c r="AU3027" s="230"/>
      <c r="AV3027" s="885"/>
      <c r="AW3027" s="177"/>
      <c r="AX3027" s="177"/>
      <c r="AY3027" s="177"/>
      <c r="AZ3027" s="177"/>
    </row>
    <row r="3028" spans="1:52" ht="15" customHeight="1">
      <c r="B3028" s="1310">
        <v>3022</v>
      </c>
      <c r="C3028" s="793" t="s">
        <v>299</v>
      </c>
      <c r="D3028" s="796" t="s">
        <v>230</v>
      </c>
      <c r="E3028" s="538" t="s">
        <v>222</v>
      </c>
      <c r="F3028" s="802" t="s">
        <v>300</v>
      </c>
      <c r="G3028" s="509" t="s">
        <v>141</v>
      </c>
      <c r="H3028" s="612" t="s">
        <v>301</v>
      </c>
      <c r="I3028" s="593">
        <v>31519</v>
      </c>
      <c r="J3028" s="903">
        <f t="shared" ca="1" si="267"/>
        <v>36</v>
      </c>
      <c r="K3028" s="176" t="s">
        <v>24</v>
      </c>
      <c r="L3028" s="170" t="s">
        <v>24</v>
      </c>
      <c r="M3028" s="173" t="s">
        <v>24</v>
      </c>
      <c r="N3028" s="341">
        <v>43157</v>
      </c>
      <c r="O3028" s="1330">
        <v>43510</v>
      </c>
      <c r="P3028" s="1314" t="s">
        <v>24</v>
      </c>
      <c r="Q3028" s="198">
        <f t="shared" si="268"/>
        <v>43875</v>
      </c>
      <c r="R3028" s="181" t="str">
        <f t="shared" ca="1" si="269"/>
        <v>EXPIRED</v>
      </c>
      <c r="S3028" s="1319" t="s">
        <v>523</v>
      </c>
      <c r="T3028" s="1330">
        <v>44303</v>
      </c>
      <c r="U3028" s="887">
        <v>44303</v>
      </c>
      <c r="V3028" s="904" t="s">
        <v>24</v>
      </c>
      <c r="W3028" s="136" t="s">
        <v>24</v>
      </c>
      <c r="X3028" s="348"/>
      <c r="Y3028" s="201"/>
      <c r="Z3028" s="351"/>
      <c r="AA3028" s="473" t="s">
        <v>589</v>
      </c>
      <c r="AB3028" s="362" t="s">
        <v>24</v>
      </c>
      <c r="AC3028" s="362"/>
      <c r="AD3028" s="362"/>
      <c r="AE3028" s="362"/>
      <c r="AF3028" s="362"/>
      <c r="AG3028" s="372"/>
      <c r="AH3028" s="1244"/>
      <c r="AI3028" s="244" t="str">
        <f t="shared" si="271"/>
        <v>DZ 85-</v>
      </c>
      <c r="AJ3028" s="1315">
        <f t="shared" si="270"/>
        <v>43157</v>
      </c>
      <c r="AK3028" s="345" t="s">
        <v>24</v>
      </c>
      <c r="AL3028" s="1192">
        <v>43470</v>
      </c>
      <c r="AM3028" s="230"/>
      <c r="AN3028" s="232"/>
      <c r="AO3028" s="232"/>
      <c r="AP3028" s="230"/>
      <c r="AQ3028" s="1231" t="s">
        <v>3094</v>
      </c>
      <c r="AR3028" s="230"/>
      <c r="AS3028" s="230"/>
      <c r="AT3028" s="230"/>
      <c r="AU3028" s="230"/>
      <c r="AV3028" s="885"/>
      <c r="AW3028" s="177"/>
      <c r="AX3028" s="177"/>
      <c r="AY3028" s="177"/>
      <c r="AZ3028" s="177"/>
    </row>
    <row r="3029" spans="1:52" ht="15" customHeight="1">
      <c r="A3029" s="1298"/>
      <c r="B3029" s="1310">
        <v>3023</v>
      </c>
      <c r="C3029" s="1487" t="s">
        <v>302</v>
      </c>
      <c r="D3029" s="911" t="s">
        <v>303</v>
      </c>
      <c r="E3029" s="911" t="s">
        <v>222</v>
      </c>
      <c r="F3029" s="1617" t="s">
        <v>304</v>
      </c>
      <c r="G3029" s="912" t="s">
        <v>141</v>
      </c>
      <c r="H3029" s="969" t="s">
        <v>305</v>
      </c>
      <c r="I3029" s="1745">
        <v>34582</v>
      </c>
      <c r="J3029" s="445">
        <f t="shared" ca="1" si="267"/>
        <v>27</v>
      </c>
      <c r="K3029" s="1803" t="s">
        <v>493</v>
      </c>
      <c r="L3029" s="1831" t="s">
        <v>24</v>
      </c>
      <c r="M3029" s="1876">
        <v>45540</v>
      </c>
      <c r="N3029" s="1745">
        <v>43707</v>
      </c>
      <c r="O3029" s="446" t="s">
        <v>24</v>
      </c>
      <c r="P3029" s="445" t="s">
        <v>24</v>
      </c>
      <c r="Q3029" s="920" t="str">
        <f t="shared" si="268"/>
        <v>-</v>
      </c>
      <c r="R3029" s="919" t="str">
        <f t="shared" ca="1" si="269"/>
        <v>TIDAK MCU</v>
      </c>
      <c r="S3029" s="445" t="s">
        <v>24</v>
      </c>
      <c r="T3029" s="446">
        <v>44444</v>
      </c>
      <c r="U3029" s="517">
        <v>44444</v>
      </c>
      <c r="V3029" s="446" t="s">
        <v>24</v>
      </c>
      <c r="W3029" s="446" t="s">
        <v>24</v>
      </c>
      <c r="X3029" s="921"/>
      <c r="Y3029" s="922"/>
      <c r="Z3029" s="923"/>
      <c r="AA3029" s="924" t="s">
        <v>587</v>
      </c>
      <c r="AB3029" s="925" t="s">
        <v>24</v>
      </c>
      <c r="AC3029" s="925"/>
      <c r="AD3029" s="925"/>
      <c r="AE3029" s="925"/>
      <c r="AF3029" s="925"/>
      <c r="AG3029" s="926"/>
      <c r="AH3029" s="1971"/>
      <c r="AI3029" s="244" t="str">
        <f t="shared" si="271"/>
        <v>LV, ELF-</v>
      </c>
      <c r="AJ3029" s="878">
        <f t="shared" si="270"/>
        <v>43707</v>
      </c>
      <c r="AK3029" s="1724">
        <v>43710</v>
      </c>
      <c r="AL3029" s="1724">
        <v>43711</v>
      </c>
      <c r="AM3029" s="877"/>
      <c r="AN3029" s="877"/>
      <c r="AO3029" s="877"/>
      <c r="AP3029" s="877"/>
      <c r="AQ3029" s="1010" t="s">
        <v>6564</v>
      </c>
      <c r="AR3029" s="877"/>
      <c r="AS3029" s="877"/>
      <c r="AT3029" s="877"/>
      <c r="AU3029" s="877"/>
      <c r="AV3029" s="458"/>
      <c r="AW3029" s="458"/>
      <c r="AX3029" s="458"/>
      <c r="AY3029" s="458"/>
      <c r="AZ3029" s="177"/>
    </row>
    <row r="3030" spans="1:52" ht="15" customHeight="1">
      <c r="B3030" s="1310">
        <v>3024</v>
      </c>
      <c r="C3030" s="793" t="s">
        <v>306</v>
      </c>
      <c r="D3030" s="796" t="s">
        <v>230</v>
      </c>
      <c r="E3030" s="796" t="s">
        <v>222</v>
      </c>
      <c r="F3030" s="802" t="s">
        <v>307</v>
      </c>
      <c r="G3030" s="509" t="s">
        <v>141</v>
      </c>
      <c r="H3030" s="540" t="s">
        <v>24</v>
      </c>
      <c r="I3030" s="593">
        <v>33059</v>
      </c>
      <c r="J3030" s="1314">
        <f t="shared" ca="1" si="267"/>
        <v>32</v>
      </c>
      <c r="K3030" s="176" t="s">
        <v>493</v>
      </c>
      <c r="L3030" s="170">
        <v>988719310952</v>
      </c>
      <c r="M3030" s="173">
        <v>45085</v>
      </c>
      <c r="N3030" s="341">
        <v>43713</v>
      </c>
      <c r="O3030" s="1330" t="s">
        <v>24</v>
      </c>
      <c r="P3030" s="1314" t="s">
        <v>24</v>
      </c>
      <c r="Q3030" s="198" t="str">
        <f t="shared" si="268"/>
        <v>-</v>
      </c>
      <c r="R3030" s="181" t="str">
        <f t="shared" ca="1" si="269"/>
        <v>TIDAK MCU</v>
      </c>
      <c r="S3030" s="1319" t="s">
        <v>525</v>
      </c>
      <c r="T3030" s="1330">
        <v>44382</v>
      </c>
      <c r="U3030" s="1329">
        <v>44382</v>
      </c>
      <c r="V3030" s="1330" t="s">
        <v>24</v>
      </c>
      <c r="W3030" s="1311" t="s">
        <v>24</v>
      </c>
      <c r="X3030" s="348"/>
      <c r="Y3030" s="201"/>
      <c r="Z3030" s="351"/>
      <c r="AA3030" s="473" t="s">
        <v>589</v>
      </c>
      <c r="AB3030" s="362" t="s">
        <v>24</v>
      </c>
      <c r="AC3030" s="362"/>
      <c r="AD3030" s="362"/>
      <c r="AE3030" s="362"/>
      <c r="AF3030" s="362"/>
      <c r="AG3030" s="372"/>
      <c r="AH3030" s="1244"/>
      <c r="AI3030" s="244" t="str">
        <f t="shared" si="271"/>
        <v>DZ 85-</v>
      </c>
      <c r="AJ3030" s="1315">
        <f t="shared" si="270"/>
        <v>43713</v>
      </c>
      <c r="AK3030" s="345">
        <v>44069</v>
      </c>
      <c r="AL3030" s="1192">
        <v>43711</v>
      </c>
      <c r="AM3030" s="230"/>
      <c r="AN3030" s="232"/>
      <c r="AO3030" s="232"/>
      <c r="AP3030" s="230"/>
      <c r="AQ3030" s="462" t="s">
        <v>3094</v>
      </c>
      <c r="AR3030" s="230"/>
      <c r="AS3030" s="230"/>
      <c r="AT3030" s="230"/>
      <c r="AU3030" s="230"/>
      <c r="AV3030" s="885"/>
      <c r="AW3030" s="885"/>
      <c r="AX3030" s="885"/>
      <c r="AY3030" s="885"/>
      <c r="AZ3030" s="885"/>
    </row>
    <row r="3031" spans="1:52" ht="15" customHeight="1">
      <c r="B3031" s="1310">
        <v>3025</v>
      </c>
      <c r="C3031" s="793" t="s">
        <v>308</v>
      </c>
      <c r="D3031" s="796" t="s">
        <v>230</v>
      </c>
      <c r="E3031" s="538" t="s">
        <v>222</v>
      </c>
      <c r="F3031" s="802" t="s">
        <v>309</v>
      </c>
      <c r="G3031" s="509" t="s">
        <v>141</v>
      </c>
      <c r="H3031" s="790" t="s">
        <v>310</v>
      </c>
      <c r="I3031" s="593">
        <v>30434</v>
      </c>
      <c r="J3031" s="1314">
        <f t="shared" ca="1" si="267"/>
        <v>39</v>
      </c>
      <c r="K3031" s="176" t="s">
        <v>24</v>
      </c>
      <c r="L3031" s="170" t="s">
        <v>24</v>
      </c>
      <c r="M3031" s="173" t="s">
        <v>24</v>
      </c>
      <c r="N3031" s="341">
        <v>43210</v>
      </c>
      <c r="O3031" s="1330" t="s">
        <v>24</v>
      </c>
      <c r="P3031" s="1314" t="s">
        <v>24</v>
      </c>
      <c r="Q3031" s="198" t="str">
        <f t="shared" si="268"/>
        <v>-</v>
      </c>
      <c r="R3031" s="181" t="str">
        <f t="shared" ca="1" si="269"/>
        <v>TIDAK MCU</v>
      </c>
      <c r="S3031" s="1319" t="s">
        <v>526</v>
      </c>
      <c r="T3031" s="1330">
        <v>44314</v>
      </c>
      <c r="U3031" s="1329">
        <v>44314</v>
      </c>
      <c r="V3031" s="1330" t="s">
        <v>24</v>
      </c>
      <c r="W3031" s="1311" t="s">
        <v>24</v>
      </c>
      <c r="X3031" s="348"/>
      <c r="Y3031" s="201"/>
      <c r="Z3031" s="351"/>
      <c r="AA3031" s="473" t="s">
        <v>589</v>
      </c>
      <c r="AB3031" s="362" t="s">
        <v>24</v>
      </c>
      <c r="AC3031" s="362"/>
      <c r="AD3031" s="362"/>
      <c r="AE3031" s="362"/>
      <c r="AF3031" s="362"/>
      <c r="AG3031" s="372"/>
      <c r="AH3031" s="1244"/>
      <c r="AI3031" s="244" t="str">
        <f t="shared" si="271"/>
        <v>DZ 85-</v>
      </c>
      <c r="AJ3031" s="1315">
        <f t="shared" si="270"/>
        <v>43210</v>
      </c>
      <c r="AK3031" s="345" t="s">
        <v>24</v>
      </c>
      <c r="AL3031" s="1192">
        <v>43211</v>
      </c>
      <c r="AM3031" s="230"/>
      <c r="AN3031" s="232"/>
      <c r="AO3031" s="232"/>
      <c r="AP3031" s="230"/>
      <c r="AQ3031" s="462" t="s">
        <v>3094</v>
      </c>
      <c r="AR3031" s="230"/>
      <c r="AS3031" s="230"/>
      <c r="AT3031" s="230"/>
      <c r="AU3031" s="230"/>
      <c r="AV3031" s="885"/>
      <c r="AW3031" s="885"/>
      <c r="AX3031" s="885"/>
      <c r="AY3031" s="885"/>
      <c r="AZ3031" s="177"/>
    </row>
    <row r="3032" spans="1:52" ht="15" customHeight="1">
      <c r="B3032" s="1310">
        <v>3026</v>
      </c>
      <c r="C3032" s="549" t="s">
        <v>311</v>
      </c>
      <c r="D3032" s="796" t="s">
        <v>230</v>
      </c>
      <c r="E3032" s="538" t="s">
        <v>222</v>
      </c>
      <c r="F3032" s="802" t="s">
        <v>312</v>
      </c>
      <c r="G3032" s="509" t="s">
        <v>141</v>
      </c>
      <c r="H3032" s="1693" t="s">
        <v>313</v>
      </c>
      <c r="I3032" s="803">
        <v>26901</v>
      </c>
      <c r="J3032" s="903">
        <f t="shared" ca="1" si="267"/>
        <v>49</v>
      </c>
      <c r="K3032" s="176" t="s">
        <v>24</v>
      </c>
      <c r="L3032" s="170" t="s">
        <v>24</v>
      </c>
      <c r="M3032" s="173" t="s">
        <v>24</v>
      </c>
      <c r="N3032" s="341">
        <v>42696</v>
      </c>
      <c r="O3032" s="1330" t="s">
        <v>24</v>
      </c>
      <c r="P3032" s="1314" t="s">
        <v>24</v>
      </c>
      <c r="Q3032" s="198" t="str">
        <f t="shared" si="268"/>
        <v>-</v>
      </c>
      <c r="R3032" s="181" t="str">
        <f t="shared" ca="1" si="269"/>
        <v>TIDAK MCU</v>
      </c>
      <c r="S3032" s="1319" t="s">
        <v>527</v>
      </c>
      <c r="T3032" s="1330">
        <v>44433</v>
      </c>
      <c r="U3032" s="1329">
        <v>44433</v>
      </c>
      <c r="V3032" s="395" t="s">
        <v>24</v>
      </c>
      <c r="W3032" s="136" t="s">
        <v>24</v>
      </c>
      <c r="X3032" s="348"/>
      <c r="Y3032" s="201"/>
      <c r="Z3032" s="351"/>
      <c r="AA3032" s="473" t="s">
        <v>590</v>
      </c>
      <c r="AB3032" s="362" t="s">
        <v>24</v>
      </c>
      <c r="AC3032" s="362"/>
      <c r="AD3032" s="362"/>
      <c r="AE3032" s="362"/>
      <c r="AF3032" s="362"/>
      <c r="AG3032" s="372"/>
      <c r="AH3032" s="1244"/>
      <c r="AI3032" s="244" t="str">
        <f t="shared" si="271"/>
        <v>COMPACTOR -</v>
      </c>
      <c r="AJ3032" s="1315">
        <f t="shared" si="270"/>
        <v>42696</v>
      </c>
      <c r="AK3032" s="345" t="s">
        <v>24</v>
      </c>
      <c r="AL3032" s="1192">
        <v>43470</v>
      </c>
      <c r="AM3032" s="230"/>
      <c r="AN3032" s="232"/>
      <c r="AO3032" s="232"/>
      <c r="AP3032" s="230"/>
      <c r="AQ3032" s="1231" t="s">
        <v>3094</v>
      </c>
      <c r="AR3032" s="230"/>
      <c r="AS3032" s="230"/>
      <c r="AT3032" s="230"/>
      <c r="AU3032" s="230"/>
      <c r="AV3032" s="885"/>
      <c r="AW3032" s="177"/>
      <c r="AX3032" s="177"/>
      <c r="AY3032" s="177"/>
      <c r="AZ3032" s="177"/>
    </row>
    <row r="3033" spans="1:52" ht="15" customHeight="1">
      <c r="B3033" s="1310">
        <v>3027</v>
      </c>
      <c r="C3033" s="793" t="s">
        <v>314</v>
      </c>
      <c r="D3033" s="538" t="s">
        <v>230</v>
      </c>
      <c r="E3033" s="538" t="s">
        <v>222</v>
      </c>
      <c r="F3033" s="802" t="s">
        <v>315</v>
      </c>
      <c r="G3033" s="509" t="s">
        <v>141</v>
      </c>
      <c r="H3033" s="804" t="s">
        <v>316</v>
      </c>
      <c r="I3033" s="593">
        <v>29636</v>
      </c>
      <c r="J3033" s="1314">
        <f t="shared" ca="1" si="267"/>
        <v>41</v>
      </c>
      <c r="K3033" s="176" t="s">
        <v>493</v>
      </c>
      <c r="L3033" s="170">
        <v>810225263696</v>
      </c>
      <c r="M3033" s="173">
        <v>44630</v>
      </c>
      <c r="N3033" s="341">
        <v>43713</v>
      </c>
      <c r="O3033" s="1330" t="s">
        <v>24</v>
      </c>
      <c r="P3033" s="1314" t="s">
        <v>24</v>
      </c>
      <c r="Q3033" s="198" t="str">
        <f t="shared" si="268"/>
        <v>-</v>
      </c>
      <c r="R3033" s="181" t="str">
        <f t="shared" ca="1" si="269"/>
        <v>TIDAK MCU</v>
      </c>
      <c r="S3033" s="1319" t="s">
        <v>528</v>
      </c>
      <c r="T3033" s="1330">
        <v>44246</v>
      </c>
      <c r="U3033" s="1329">
        <v>44246</v>
      </c>
      <c r="V3033" s="1330" t="s">
        <v>24</v>
      </c>
      <c r="W3033" s="1311" t="s">
        <v>24</v>
      </c>
      <c r="X3033" s="348"/>
      <c r="Y3033" s="201"/>
      <c r="Z3033" s="351"/>
      <c r="AA3033" s="1022" t="s">
        <v>589</v>
      </c>
      <c r="AB3033" s="1305" t="s">
        <v>24</v>
      </c>
      <c r="AC3033" s="362"/>
      <c r="AD3033" s="362"/>
      <c r="AE3033" s="362"/>
      <c r="AF3033" s="362"/>
      <c r="AG3033" s="372"/>
      <c r="AH3033" s="1239"/>
      <c r="AI3033" s="244" t="str">
        <f t="shared" si="271"/>
        <v>DZ 85-</v>
      </c>
      <c r="AJ3033" s="1315">
        <f t="shared" si="270"/>
        <v>43713</v>
      </c>
      <c r="AK3033" s="345">
        <v>43710</v>
      </c>
      <c r="AL3033" s="1192">
        <v>43711</v>
      </c>
      <c r="AM3033" s="230"/>
      <c r="AN3033" s="232"/>
      <c r="AO3033" s="232"/>
      <c r="AP3033" s="230"/>
      <c r="AQ3033" s="180"/>
      <c r="AR3033" s="230"/>
      <c r="AS3033" s="230"/>
      <c r="AT3033" s="230"/>
      <c r="AU3033" s="230"/>
      <c r="AV3033" s="885"/>
      <c r="AW3033" s="885"/>
      <c r="AX3033" s="885"/>
      <c r="AY3033" s="885"/>
      <c r="AZ3033" s="885"/>
    </row>
    <row r="3034" spans="1:52" ht="15" customHeight="1">
      <c r="B3034" s="1310">
        <v>3028</v>
      </c>
      <c r="C3034" s="793" t="s">
        <v>317</v>
      </c>
      <c r="D3034" s="796" t="s">
        <v>230</v>
      </c>
      <c r="E3034" s="796" t="s">
        <v>222</v>
      </c>
      <c r="F3034" s="802" t="s">
        <v>318</v>
      </c>
      <c r="G3034" s="509" t="s">
        <v>141</v>
      </c>
      <c r="H3034" s="540" t="s">
        <v>24</v>
      </c>
      <c r="I3034" s="593">
        <v>25728</v>
      </c>
      <c r="J3034" s="903">
        <f t="shared" ca="1" si="267"/>
        <v>52</v>
      </c>
      <c r="K3034" s="176" t="s">
        <v>24</v>
      </c>
      <c r="L3034" s="170" t="s">
        <v>24</v>
      </c>
      <c r="M3034" s="173" t="s">
        <v>24</v>
      </c>
      <c r="N3034" s="341">
        <v>43068</v>
      </c>
      <c r="O3034" s="1330">
        <v>43427</v>
      </c>
      <c r="P3034" s="1314" t="s">
        <v>24</v>
      </c>
      <c r="Q3034" s="198">
        <f t="shared" si="268"/>
        <v>43792</v>
      </c>
      <c r="R3034" s="181" t="str">
        <f t="shared" ca="1" si="269"/>
        <v>EXPIRED</v>
      </c>
      <c r="S3034" s="1319" t="s">
        <v>529</v>
      </c>
      <c r="T3034" s="904">
        <v>44356</v>
      </c>
      <c r="U3034" s="1329">
        <v>44356</v>
      </c>
      <c r="V3034" s="395" t="s">
        <v>24</v>
      </c>
      <c r="W3034" s="1311" t="s">
        <v>24</v>
      </c>
      <c r="X3034" s="348"/>
      <c r="Y3034" s="201"/>
      <c r="Z3034" s="351"/>
      <c r="AA3034" s="473" t="s">
        <v>592</v>
      </c>
      <c r="AB3034" s="362" t="s">
        <v>24</v>
      </c>
      <c r="AC3034" s="362"/>
      <c r="AD3034" s="362"/>
      <c r="AE3034" s="362"/>
      <c r="AF3034" s="362"/>
      <c r="AG3034" s="372"/>
      <c r="AH3034" s="1244"/>
      <c r="AI3034" s="244" t="str">
        <f t="shared" si="271"/>
        <v>PC 200, PC 300-</v>
      </c>
      <c r="AJ3034" s="1315">
        <f t="shared" si="270"/>
        <v>43068</v>
      </c>
      <c r="AK3034" s="217">
        <v>43991</v>
      </c>
      <c r="AL3034" s="614">
        <v>43071</v>
      </c>
      <c r="AM3034" s="230"/>
      <c r="AN3034" s="232"/>
      <c r="AO3034" s="232"/>
      <c r="AP3034" s="230"/>
      <c r="AQ3034" s="462" t="s">
        <v>3094</v>
      </c>
      <c r="AR3034" s="230"/>
      <c r="AS3034" s="230"/>
      <c r="AT3034" s="230"/>
      <c r="AU3034" s="230"/>
      <c r="AV3034" s="885"/>
      <c r="AW3034" s="885"/>
      <c r="AX3034" s="885"/>
      <c r="AY3034" s="885"/>
      <c r="AZ3034" s="177"/>
    </row>
    <row r="3035" spans="1:52" ht="15" customHeight="1">
      <c r="B3035" s="1310">
        <v>3029</v>
      </c>
      <c r="C3035" s="793" t="s">
        <v>319</v>
      </c>
      <c r="D3035" s="538" t="s">
        <v>230</v>
      </c>
      <c r="E3035" s="538" t="s">
        <v>222</v>
      </c>
      <c r="F3035" s="802" t="s">
        <v>320</v>
      </c>
      <c r="G3035" s="509" t="s">
        <v>141</v>
      </c>
      <c r="H3035" s="522" t="s">
        <v>24</v>
      </c>
      <c r="I3035" s="593">
        <v>32198</v>
      </c>
      <c r="J3035" s="903">
        <f t="shared" ca="1" si="267"/>
        <v>34</v>
      </c>
      <c r="K3035" s="176" t="s">
        <v>24</v>
      </c>
      <c r="L3035" s="170" t="s">
        <v>24</v>
      </c>
      <c r="M3035" s="173" t="s">
        <v>24</v>
      </c>
      <c r="N3035" s="341">
        <v>43066</v>
      </c>
      <c r="O3035" s="1330" t="s">
        <v>24</v>
      </c>
      <c r="P3035" s="1314" t="s">
        <v>24</v>
      </c>
      <c r="Q3035" s="198" t="str">
        <f t="shared" si="268"/>
        <v>-</v>
      </c>
      <c r="R3035" s="181" t="str">
        <f t="shared" ca="1" si="269"/>
        <v>TIDAK MCU</v>
      </c>
      <c r="S3035" s="394" t="s">
        <v>530</v>
      </c>
      <c r="T3035" s="904">
        <v>44617</v>
      </c>
      <c r="U3035" s="1329">
        <v>44617</v>
      </c>
      <c r="V3035" s="1330" t="s">
        <v>24</v>
      </c>
      <c r="W3035" s="136" t="s">
        <v>24</v>
      </c>
      <c r="X3035" s="348"/>
      <c r="Y3035" s="201"/>
      <c r="Z3035" s="351"/>
      <c r="AA3035" s="473" t="s">
        <v>590</v>
      </c>
      <c r="AB3035" s="362" t="s">
        <v>24</v>
      </c>
      <c r="AC3035" s="362"/>
      <c r="AD3035" s="362"/>
      <c r="AE3035" s="362"/>
      <c r="AF3035" s="362"/>
      <c r="AG3035" s="372"/>
      <c r="AH3035" s="1244"/>
      <c r="AI3035" s="244" t="str">
        <f t="shared" si="271"/>
        <v>COMPACTOR -</v>
      </c>
      <c r="AJ3035" s="1315">
        <f t="shared" si="270"/>
        <v>43066</v>
      </c>
      <c r="AK3035" s="345" t="s">
        <v>24</v>
      </c>
      <c r="AL3035" s="1192">
        <v>43470</v>
      </c>
      <c r="AM3035" s="230"/>
      <c r="AN3035" s="232"/>
      <c r="AO3035" s="232"/>
      <c r="AP3035" s="230"/>
      <c r="AQ3035" s="462" t="s">
        <v>3094</v>
      </c>
      <c r="AR3035" s="230"/>
      <c r="AS3035" s="230"/>
      <c r="AT3035" s="230"/>
      <c r="AU3035" s="230"/>
      <c r="AV3035" s="885"/>
      <c r="AW3035" s="885"/>
      <c r="AX3035" s="885"/>
      <c r="AY3035" s="885"/>
      <c r="AZ3035" s="177"/>
    </row>
    <row r="3036" spans="1:52" ht="15" customHeight="1">
      <c r="B3036" s="1310">
        <v>3030</v>
      </c>
      <c r="C3036" s="793" t="s">
        <v>321</v>
      </c>
      <c r="D3036" s="796" t="s">
        <v>230</v>
      </c>
      <c r="E3036" s="538" t="s">
        <v>222</v>
      </c>
      <c r="F3036" s="802" t="s">
        <v>322</v>
      </c>
      <c r="G3036" s="509" t="s">
        <v>141</v>
      </c>
      <c r="H3036" s="540" t="s">
        <v>24</v>
      </c>
      <c r="I3036" s="593">
        <v>35256</v>
      </c>
      <c r="J3036" s="903">
        <f t="shared" ca="1" si="267"/>
        <v>25</v>
      </c>
      <c r="K3036" s="176" t="s">
        <v>24</v>
      </c>
      <c r="L3036" s="170" t="s">
        <v>24</v>
      </c>
      <c r="M3036" s="173" t="s">
        <v>24</v>
      </c>
      <c r="N3036" s="341">
        <v>43249</v>
      </c>
      <c r="O3036" s="1330">
        <v>43620</v>
      </c>
      <c r="P3036" s="1314" t="s">
        <v>24</v>
      </c>
      <c r="Q3036" s="198">
        <f t="shared" si="268"/>
        <v>43985</v>
      </c>
      <c r="R3036" s="181" t="str">
        <f t="shared" ca="1" si="269"/>
        <v>EXPIRED</v>
      </c>
      <c r="S3036" s="394" t="s">
        <v>531</v>
      </c>
      <c r="T3036" s="904">
        <v>44387</v>
      </c>
      <c r="U3036" s="1329">
        <v>44387</v>
      </c>
      <c r="V3036" s="904" t="s">
        <v>24</v>
      </c>
      <c r="W3036" s="136" t="s">
        <v>24</v>
      </c>
      <c r="X3036" s="348"/>
      <c r="Y3036" s="201"/>
      <c r="Z3036" s="351"/>
      <c r="AA3036" s="473" t="s">
        <v>592</v>
      </c>
      <c r="AB3036" s="362" t="s">
        <v>24</v>
      </c>
      <c r="AC3036" s="362"/>
      <c r="AD3036" s="362"/>
      <c r="AE3036" s="362"/>
      <c r="AF3036" s="362"/>
      <c r="AG3036" s="372"/>
      <c r="AH3036" s="1244"/>
      <c r="AI3036" s="244" t="str">
        <f t="shared" si="271"/>
        <v>PC 200, PC 300-</v>
      </c>
      <c r="AJ3036" s="1315">
        <f t="shared" si="270"/>
        <v>43249</v>
      </c>
      <c r="AK3036" s="345">
        <v>43998</v>
      </c>
      <c r="AL3036" s="1192">
        <v>43251</v>
      </c>
      <c r="AM3036" s="230"/>
      <c r="AN3036" s="232"/>
      <c r="AO3036" s="232"/>
      <c r="AP3036" s="230"/>
      <c r="AQ3036" s="1231" t="s">
        <v>3094</v>
      </c>
      <c r="AR3036" s="230"/>
      <c r="AS3036" s="230"/>
      <c r="AT3036" s="230"/>
      <c r="AU3036" s="230"/>
      <c r="AV3036" s="885"/>
      <c r="AW3036" s="885"/>
      <c r="AX3036" s="885"/>
      <c r="AY3036" s="885"/>
      <c r="AZ3036" s="177"/>
    </row>
    <row r="3037" spans="1:52" ht="15" customHeight="1">
      <c r="B3037" s="1310">
        <v>3031</v>
      </c>
      <c r="C3037" s="793" t="s">
        <v>323</v>
      </c>
      <c r="D3037" s="538" t="s">
        <v>221</v>
      </c>
      <c r="E3037" s="538" t="s">
        <v>222</v>
      </c>
      <c r="F3037" s="802" t="s">
        <v>324</v>
      </c>
      <c r="G3037" s="509" t="s">
        <v>141</v>
      </c>
      <c r="H3037" s="790" t="s">
        <v>325</v>
      </c>
      <c r="I3037" s="593">
        <v>35123</v>
      </c>
      <c r="J3037" s="903">
        <f t="shared" ca="1" si="267"/>
        <v>26</v>
      </c>
      <c r="K3037" s="176" t="s">
        <v>24</v>
      </c>
      <c r="L3037" s="170" t="s">
        <v>24</v>
      </c>
      <c r="M3037" s="173" t="s">
        <v>24</v>
      </c>
      <c r="N3037" s="341">
        <v>43203</v>
      </c>
      <c r="O3037" s="1330">
        <v>43674</v>
      </c>
      <c r="P3037" s="472" t="s">
        <v>498</v>
      </c>
      <c r="Q3037" s="198">
        <f t="shared" si="268"/>
        <v>44039</v>
      </c>
      <c r="R3037" s="181" t="str">
        <f t="shared" ca="1" si="269"/>
        <v>EXPIRED</v>
      </c>
      <c r="S3037" s="1319" t="s">
        <v>24</v>
      </c>
      <c r="T3037" s="1330">
        <v>44620</v>
      </c>
      <c r="U3037" s="1329" t="s">
        <v>99</v>
      </c>
      <c r="V3037" s="395" t="s">
        <v>24</v>
      </c>
      <c r="W3037" s="136" t="s">
        <v>24</v>
      </c>
      <c r="X3037" s="348"/>
      <c r="Y3037" s="201"/>
      <c r="Z3037" s="351"/>
      <c r="AA3037" s="1310" t="s">
        <v>24</v>
      </c>
      <c r="AB3037" s="362"/>
      <c r="AC3037" s="362"/>
      <c r="AD3037" s="362"/>
      <c r="AE3037" s="362"/>
      <c r="AF3037" s="362"/>
      <c r="AG3037" s="372"/>
      <c r="AH3037" s="1244"/>
      <c r="AI3037" s="244" t="str">
        <f t="shared" si="271"/>
        <v>-</v>
      </c>
      <c r="AJ3037" s="1315">
        <f t="shared" si="270"/>
        <v>43203</v>
      </c>
      <c r="AK3037" s="217" t="s">
        <v>24</v>
      </c>
      <c r="AL3037" s="614" t="s">
        <v>24</v>
      </c>
      <c r="AM3037" s="230"/>
      <c r="AN3037" s="232"/>
      <c r="AO3037" s="232"/>
      <c r="AP3037" s="230"/>
      <c r="AQ3037" s="230"/>
      <c r="AR3037" s="230"/>
      <c r="AS3037" s="230"/>
      <c r="AT3037" s="230"/>
      <c r="AU3037" s="230"/>
      <c r="AV3037" s="885"/>
      <c r="AW3037" s="885"/>
      <c r="AX3037" s="885"/>
      <c r="AY3037" s="885"/>
      <c r="AZ3037" s="177"/>
    </row>
    <row r="3038" spans="1:52" ht="15" customHeight="1">
      <c r="B3038" s="1310">
        <v>3032</v>
      </c>
      <c r="C3038" s="793" t="s">
        <v>326</v>
      </c>
      <c r="D3038" s="1575" t="s">
        <v>221</v>
      </c>
      <c r="E3038" s="538" t="s">
        <v>222</v>
      </c>
      <c r="F3038" s="802" t="s">
        <v>327</v>
      </c>
      <c r="G3038" s="509" t="s">
        <v>141</v>
      </c>
      <c r="H3038" s="790" t="s">
        <v>328</v>
      </c>
      <c r="I3038" s="593">
        <v>36453</v>
      </c>
      <c r="J3038" s="903">
        <f t="shared" ca="1" si="267"/>
        <v>22</v>
      </c>
      <c r="K3038" s="313" t="s">
        <v>24</v>
      </c>
      <c r="L3038" s="323" t="s">
        <v>24</v>
      </c>
      <c r="M3038" s="333" t="s">
        <v>24</v>
      </c>
      <c r="N3038" s="341" t="s">
        <v>24</v>
      </c>
      <c r="O3038" s="1330" t="s">
        <v>24</v>
      </c>
      <c r="P3038" s="658" t="s">
        <v>83</v>
      </c>
      <c r="Q3038" s="198" t="str">
        <f t="shared" si="268"/>
        <v>-</v>
      </c>
      <c r="R3038" s="181" t="str">
        <f t="shared" ca="1" si="269"/>
        <v>TIDAK MCU</v>
      </c>
      <c r="S3038" s="1319" t="s">
        <v>24</v>
      </c>
      <c r="T3038" s="904">
        <v>44489</v>
      </c>
      <c r="U3038" s="1329" t="s">
        <v>99</v>
      </c>
      <c r="V3038" s="904" t="s">
        <v>24</v>
      </c>
      <c r="W3038" s="136" t="s">
        <v>24</v>
      </c>
      <c r="X3038" s="348"/>
      <c r="Y3038" s="201"/>
      <c r="Z3038" s="351"/>
      <c r="AA3038" s="1310" t="s">
        <v>24</v>
      </c>
      <c r="AB3038" s="362"/>
      <c r="AC3038" s="362"/>
      <c r="AD3038" s="362"/>
      <c r="AE3038" s="362"/>
      <c r="AF3038" s="362"/>
      <c r="AG3038" s="372"/>
      <c r="AH3038" s="1244"/>
      <c r="AI3038" s="244" t="str">
        <f t="shared" si="271"/>
        <v>-</v>
      </c>
      <c r="AJ3038" s="1315" t="str">
        <f t="shared" si="270"/>
        <v>-</v>
      </c>
      <c r="AK3038" s="345" t="s">
        <v>24</v>
      </c>
      <c r="AL3038" s="1192" t="s">
        <v>24</v>
      </c>
      <c r="AM3038" s="230"/>
      <c r="AN3038" s="232"/>
      <c r="AO3038" s="232"/>
      <c r="AP3038" s="230"/>
      <c r="AQ3038" s="180"/>
      <c r="AR3038" s="230"/>
      <c r="AS3038" s="230"/>
      <c r="AT3038" s="230"/>
      <c r="AU3038" s="230"/>
      <c r="AV3038" s="885"/>
      <c r="AW3038" s="177"/>
      <c r="AX3038" s="177"/>
      <c r="AY3038" s="177"/>
      <c r="AZ3038" s="177"/>
    </row>
    <row r="3039" spans="1:52" ht="15" customHeight="1">
      <c r="B3039" s="1310">
        <v>3033</v>
      </c>
      <c r="C3039" s="793" t="s">
        <v>329</v>
      </c>
      <c r="D3039" s="797" t="s">
        <v>221</v>
      </c>
      <c r="E3039" s="538" t="s">
        <v>222</v>
      </c>
      <c r="F3039" s="802" t="s">
        <v>330</v>
      </c>
      <c r="G3039" s="509" t="s">
        <v>141</v>
      </c>
      <c r="H3039" s="790" t="s">
        <v>331</v>
      </c>
      <c r="I3039" s="593">
        <v>36533</v>
      </c>
      <c r="J3039" s="903">
        <f t="shared" ca="1" si="267"/>
        <v>22</v>
      </c>
      <c r="K3039" s="176" t="s">
        <v>24</v>
      </c>
      <c r="L3039" s="170" t="s">
        <v>24</v>
      </c>
      <c r="M3039" s="173" t="s">
        <v>24</v>
      </c>
      <c r="N3039" s="341">
        <v>43315</v>
      </c>
      <c r="O3039" s="1330">
        <v>43645</v>
      </c>
      <c r="P3039" s="1314" t="s">
        <v>24</v>
      </c>
      <c r="Q3039" s="198">
        <f t="shared" si="268"/>
        <v>44010</v>
      </c>
      <c r="R3039" s="181" t="str">
        <f t="shared" ca="1" si="269"/>
        <v>EXPIRED</v>
      </c>
      <c r="S3039" s="1319" t="s">
        <v>24</v>
      </c>
      <c r="T3039" s="1330">
        <v>44569</v>
      </c>
      <c r="U3039" s="1329" t="s">
        <v>99</v>
      </c>
      <c r="V3039" s="904" t="s">
        <v>24</v>
      </c>
      <c r="W3039" s="136" t="s">
        <v>24</v>
      </c>
      <c r="X3039" s="348"/>
      <c r="Y3039" s="201"/>
      <c r="Z3039" s="351"/>
      <c r="AA3039" s="1310" t="s">
        <v>24</v>
      </c>
      <c r="AB3039" s="362"/>
      <c r="AC3039" s="362"/>
      <c r="AD3039" s="362"/>
      <c r="AE3039" s="362"/>
      <c r="AF3039" s="362"/>
      <c r="AG3039" s="372"/>
      <c r="AH3039" s="1244"/>
      <c r="AI3039" s="244" t="str">
        <f t="shared" si="271"/>
        <v>-</v>
      </c>
      <c r="AJ3039" s="1315">
        <f t="shared" si="270"/>
        <v>43315</v>
      </c>
      <c r="AK3039" s="345" t="s">
        <v>24</v>
      </c>
      <c r="AL3039" s="1192" t="s">
        <v>24</v>
      </c>
      <c r="AM3039" s="230"/>
      <c r="AN3039" s="232"/>
      <c r="AO3039" s="232"/>
      <c r="AP3039" s="230"/>
      <c r="AQ3039" s="180"/>
      <c r="AR3039" s="230"/>
      <c r="AS3039" s="230"/>
      <c r="AT3039" s="230"/>
      <c r="AU3039" s="230"/>
      <c r="AV3039" s="885"/>
      <c r="AW3039" s="177"/>
      <c r="AX3039" s="177"/>
      <c r="AY3039" s="177"/>
      <c r="AZ3039" s="177"/>
    </row>
    <row r="3040" spans="1:52" ht="15" customHeight="1">
      <c r="B3040" s="1310">
        <v>3034</v>
      </c>
      <c r="C3040" s="549" t="s">
        <v>332</v>
      </c>
      <c r="D3040" s="469" t="s">
        <v>333</v>
      </c>
      <c r="E3040" s="538" t="s">
        <v>222</v>
      </c>
      <c r="F3040" s="802" t="s">
        <v>334</v>
      </c>
      <c r="G3040" s="509" t="s">
        <v>141</v>
      </c>
      <c r="H3040" s="612" t="s">
        <v>335</v>
      </c>
      <c r="I3040" s="593">
        <v>34745</v>
      </c>
      <c r="J3040" s="1314">
        <f t="shared" ca="1" si="267"/>
        <v>27</v>
      </c>
      <c r="K3040" s="176" t="s">
        <v>24</v>
      </c>
      <c r="L3040" s="170" t="s">
        <v>24</v>
      </c>
      <c r="M3040" s="173" t="s">
        <v>24</v>
      </c>
      <c r="N3040" s="341">
        <v>43301</v>
      </c>
      <c r="O3040" s="1330">
        <v>43655</v>
      </c>
      <c r="P3040" s="451" t="s">
        <v>499</v>
      </c>
      <c r="Q3040" s="198">
        <f t="shared" si="268"/>
        <v>44020</v>
      </c>
      <c r="R3040" s="181" t="str">
        <f t="shared" ca="1" si="269"/>
        <v>EXPIRED</v>
      </c>
      <c r="S3040" s="1319" t="s">
        <v>24</v>
      </c>
      <c r="T3040" s="1330">
        <v>44607</v>
      </c>
      <c r="U3040" s="1329" t="s">
        <v>99</v>
      </c>
      <c r="V3040" s="1330" t="s">
        <v>24</v>
      </c>
      <c r="W3040" s="1311" t="s">
        <v>24</v>
      </c>
      <c r="X3040" s="348"/>
      <c r="Y3040" s="201"/>
      <c r="Z3040" s="351"/>
      <c r="AA3040" s="1310" t="s">
        <v>24</v>
      </c>
      <c r="AB3040" s="362"/>
      <c r="AC3040" s="362"/>
      <c r="AD3040" s="362"/>
      <c r="AE3040" s="362"/>
      <c r="AF3040" s="362"/>
      <c r="AG3040" s="372"/>
      <c r="AH3040" s="1244"/>
      <c r="AI3040" s="244" t="str">
        <f t="shared" si="271"/>
        <v>-</v>
      </c>
      <c r="AJ3040" s="1315">
        <f t="shared" si="270"/>
        <v>43301</v>
      </c>
      <c r="AK3040" s="345" t="s">
        <v>24</v>
      </c>
      <c r="AL3040" s="1192" t="s">
        <v>24</v>
      </c>
      <c r="AM3040" s="230"/>
      <c r="AN3040" s="232"/>
      <c r="AO3040" s="232"/>
      <c r="AP3040" s="230"/>
      <c r="AQ3040" s="230"/>
      <c r="AR3040" s="230"/>
      <c r="AS3040" s="230"/>
      <c r="AT3040" s="230"/>
      <c r="AU3040" s="230"/>
      <c r="AV3040" s="1309"/>
      <c r="AZ3040" s="177"/>
    </row>
    <row r="3041" spans="1:60" ht="15" customHeight="1">
      <c r="B3041" s="1310">
        <v>3035</v>
      </c>
      <c r="C3041" s="793" t="s">
        <v>336</v>
      </c>
      <c r="D3041" s="797" t="s">
        <v>337</v>
      </c>
      <c r="E3041" s="538" t="s">
        <v>222</v>
      </c>
      <c r="F3041" s="802" t="s">
        <v>338</v>
      </c>
      <c r="G3041" s="509" t="s">
        <v>141</v>
      </c>
      <c r="H3041" s="790" t="s">
        <v>339</v>
      </c>
      <c r="I3041" s="593">
        <v>30095</v>
      </c>
      <c r="J3041" s="903">
        <f t="shared" ca="1" si="267"/>
        <v>40</v>
      </c>
      <c r="K3041" s="176" t="s">
        <v>24</v>
      </c>
      <c r="L3041" s="170" t="s">
        <v>24</v>
      </c>
      <c r="M3041" s="173" t="s">
        <v>24</v>
      </c>
      <c r="N3041" s="341">
        <v>43210</v>
      </c>
      <c r="O3041" s="1330">
        <v>43571</v>
      </c>
      <c r="P3041" s="1314" t="s">
        <v>24</v>
      </c>
      <c r="Q3041" s="198">
        <f t="shared" si="268"/>
        <v>43936</v>
      </c>
      <c r="R3041" s="181" t="str">
        <f t="shared" ca="1" si="269"/>
        <v>EXPIRED</v>
      </c>
      <c r="S3041" s="394" t="s">
        <v>24</v>
      </c>
      <c r="T3041" s="904">
        <v>44340</v>
      </c>
      <c r="U3041" s="1329" t="s">
        <v>99</v>
      </c>
      <c r="V3041" s="904" t="s">
        <v>24</v>
      </c>
      <c r="W3041" s="1311" t="s">
        <v>24</v>
      </c>
      <c r="X3041" s="348"/>
      <c r="Y3041" s="201"/>
      <c r="Z3041" s="351"/>
      <c r="AA3041" s="1310" t="s">
        <v>24</v>
      </c>
      <c r="AB3041" s="362"/>
      <c r="AC3041" s="362"/>
      <c r="AD3041" s="362"/>
      <c r="AE3041" s="362"/>
      <c r="AF3041" s="362"/>
      <c r="AG3041" s="372"/>
      <c r="AH3041" s="1244"/>
      <c r="AI3041" s="244" t="str">
        <f t="shared" si="271"/>
        <v>-</v>
      </c>
      <c r="AJ3041" s="1315">
        <f t="shared" si="270"/>
        <v>43210</v>
      </c>
      <c r="AK3041" s="345" t="s">
        <v>24</v>
      </c>
      <c r="AL3041" s="1192" t="s">
        <v>24</v>
      </c>
      <c r="AM3041" s="230"/>
      <c r="AN3041" s="232"/>
      <c r="AO3041" s="232"/>
      <c r="AP3041" s="230"/>
      <c r="AQ3041" s="462" t="s">
        <v>3094</v>
      </c>
      <c r="AR3041" s="230"/>
      <c r="AS3041" s="230"/>
      <c r="AT3041" s="230"/>
      <c r="AU3041" s="230"/>
      <c r="AV3041" s="885"/>
      <c r="AW3041" s="885"/>
      <c r="AX3041" s="885"/>
      <c r="AY3041" s="885"/>
      <c r="AZ3041" s="177"/>
    </row>
    <row r="3042" spans="1:60" ht="15" customHeight="1">
      <c r="B3042" s="1310">
        <v>3036</v>
      </c>
      <c r="C3042" s="549" t="s">
        <v>340</v>
      </c>
      <c r="D3042" s="469" t="s">
        <v>230</v>
      </c>
      <c r="E3042" s="538" t="s">
        <v>222</v>
      </c>
      <c r="F3042" s="802" t="s">
        <v>341</v>
      </c>
      <c r="G3042" s="509" t="s">
        <v>141</v>
      </c>
      <c r="H3042" s="540" t="s">
        <v>24</v>
      </c>
      <c r="I3042" s="593">
        <v>35860</v>
      </c>
      <c r="J3042" s="1314">
        <f t="shared" ca="1" si="267"/>
        <v>24</v>
      </c>
      <c r="K3042" s="176" t="s">
        <v>24</v>
      </c>
      <c r="L3042" s="170" t="s">
        <v>24</v>
      </c>
      <c r="M3042" s="173" t="s">
        <v>24</v>
      </c>
      <c r="N3042" s="1905">
        <v>43689</v>
      </c>
      <c r="O3042" s="1330" t="s">
        <v>24</v>
      </c>
      <c r="P3042" s="1314" t="s">
        <v>24</v>
      </c>
      <c r="Q3042" s="198" t="str">
        <f t="shared" si="268"/>
        <v>-</v>
      </c>
      <c r="R3042" s="181" t="str">
        <f t="shared" ca="1" si="269"/>
        <v>TIDAK MCU</v>
      </c>
      <c r="S3042" s="1319" t="s">
        <v>532</v>
      </c>
      <c r="T3042" s="1330">
        <v>44261</v>
      </c>
      <c r="U3042" s="1329">
        <v>44261</v>
      </c>
      <c r="V3042" s="1330" t="s">
        <v>24</v>
      </c>
      <c r="W3042" s="1311" t="s">
        <v>24</v>
      </c>
      <c r="X3042" s="348"/>
      <c r="Y3042" s="201"/>
      <c r="Z3042" s="351"/>
      <c r="AA3042" s="1310" t="s">
        <v>592</v>
      </c>
      <c r="AB3042" s="362" t="s">
        <v>24</v>
      </c>
      <c r="AC3042" s="362"/>
      <c r="AD3042" s="362"/>
      <c r="AE3042" s="362"/>
      <c r="AF3042" s="362"/>
      <c r="AG3042" s="372"/>
      <c r="AH3042" s="1244"/>
      <c r="AI3042" s="244" t="str">
        <f t="shared" si="271"/>
        <v>PC 200, PC 300-</v>
      </c>
      <c r="AJ3042" s="1315">
        <f t="shared" si="270"/>
        <v>43689</v>
      </c>
      <c r="AK3042" s="217">
        <v>43684</v>
      </c>
      <c r="AL3042" s="614">
        <v>43685</v>
      </c>
      <c r="AM3042" s="230"/>
      <c r="AN3042" s="232"/>
      <c r="AO3042" s="232"/>
      <c r="AP3042" s="230"/>
      <c r="AQ3042" s="180"/>
      <c r="AR3042" s="230"/>
      <c r="AS3042" s="230"/>
      <c r="AT3042" s="230"/>
      <c r="AU3042" s="230"/>
      <c r="AV3042" s="885"/>
      <c r="AW3042" s="885"/>
      <c r="AX3042" s="885"/>
      <c r="AY3042" s="885"/>
      <c r="AZ3042" s="885"/>
    </row>
    <row r="3043" spans="1:60" ht="15" customHeight="1">
      <c r="A3043" s="1296"/>
      <c r="B3043" s="1310">
        <v>3037</v>
      </c>
      <c r="C3043" s="549" t="s">
        <v>342</v>
      </c>
      <c r="D3043" s="797" t="s">
        <v>221</v>
      </c>
      <c r="E3043" s="796" t="s">
        <v>222</v>
      </c>
      <c r="F3043" s="802" t="s">
        <v>343</v>
      </c>
      <c r="G3043" s="509" t="s">
        <v>141</v>
      </c>
      <c r="H3043" s="790" t="s">
        <v>344</v>
      </c>
      <c r="I3043" s="593">
        <v>35604</v>
      </c>
      <c r="J3043" s="903">
        <f t="shared" ca="1" si="267"/>
        <v>24</v>
      </c>
      <c r="K3043" s="138" t="s">
        <v>493</v>
      </c>
      <c r="L3043" s="143">
        <v>970619310329</v>
      </c>
      <c r="M3043" s="181">
        <v>44370</v>
      </c>
      <c r="N3043" s="341">
        <v>42893</v>
      </c>
      <c r="O3043" s="1330">
        <v>43256</v>
      </c>
      <c r="P3043" s="1314" t="s">
        <v>24</v>
      </c>
      <c r="Q3043" s="198">
        <f t="shared" si="268"/>
        <v>43621</v>
      </c>
      <c r="R3043" s="181" t="str">
        <f t="shared" ca="1" si="269"/>
        <v>EXPIRED</v>
      </c>
      <c r="S3043" s="394" t="s">
        <v>533</v>
      </c>
      <c r="T3043" s="1330">
        <v>44370</v>
      </c>
      <c r="U3043" s="1329">
        <v>44370</v>
      </c>
      <c r="V3043" s="1330" t="s">
        <v>24</v>
      </c>
      <c r="W3043" s="136" t="s">
        <v>24</v>
      </c>
      <c r="X3043" s="348"/>
      <c r="Y3043" s="201"/>
      <c r="Z3043" s="351"/>
      <c r="AA3043" s="1961" t="s">
        <v>587</v>
      </c>
      <c r="AB3043" s="483" t="s">
        <v>24</v>
      </c>
      <c r="AC3043" s="483"/>
      <c r="AD3043" s="483"/>
      <c r="AE3043" s="483"/>
      <c r="AF3043" s="483"/>
      <c r="AG3043" s="845"/>
      <c r="AH3043" s="1972"/>
      <c r="AI3043" s="244" t="str">
        <f t="shared" si="271"/>
        <v>LV, ELF-</v>
      </c>
      <c r="AJ3043" s="1315">
        <f t="shared" si="270"/>
        <v>42893</v>
      </c>
      <c r="AK3043" s="805">
        <v>43591</v>
      </c>
      <c r="AL3043" s="1236">
        <v>43662</v>
      </c>
      <c r="AM3043" s="230"/>
      <c r="AN3043" s="232"/>
      <c r="AO3043" s="232"/>
      <c r="AP3043" s="230"/>
      <c r="AQ3043" s="1231" t="s">
        <v>3094</v>
      </c>
      <c r="AR3043" s="230"/>
      <c r="AS3043" s="230"/>
      <c r="AT3043" s="230"/>
      <c r="AU3043" s="230"/>
      <c r="AV3043" s="885"/>
      <c r="AW3043" s="885"/>
      <c r="AX3043" s="885"/>
      <c r="AY3043" s="885"/>
      <c r="AZ3043" s="177"/>
    </row>
    <row r="3044" spans="1:60" ht="15" customHeight="1">
      <c r="A3044" s="1296"/>
      <c r="B3044" s="1310">
        <v>3038</v>
      </c>
      <c r="C3044" s="549" t="s">
        <v>345</v>
      </c>
      <c r="D3044" s="469" t="s">
        <v>230</v>
      </c>
      <c r="E3044" s="538" t="s">
        <v>222</v>
      </c>
      <c r="F3044" s="802" t="s">
        <v>346</v>
      </c>
      <c r="G3044" s="509" t="s">
        <v>141</v>
      </c>
      <c r="H3044" s="540" t="s">
        <v>24</v>
      </c>
      <c r="I3044" s="593">
        <v>32690</v>
      </c>
      <c r="J3044" s="1314">
        <f t="shared" ca="1" si="267"/>
        <v>33</v>
      </c>
      <c r="K3044" s="176" t="s">
        <v>24</v>
      </c>
      <c r="L3044" s="170" t="s">
        <v>24</v>
      </c>
      <c r="M3044" s="173" t="s">
        <v>24</v>
      </c>
      <c r="N3044" s="341">
        <v>43468</v>
      </c>
      <c r="O3044" s="1330" t="s">
        <v>24</v>
      </c>
      <c r="P3044" s="1314" t="s">
        <v>24</v>
      </c>
      <c r="Q3044" s="198" t="str">
        <f t="shared" si="268"/>
        <v>-</v>
      </c>
      <c r="R3044" s="181" t="str">
        <f t="shared" ca="1" si="269"/>
        <v>TIDAK MCU</v>
      </c>
      <c r="S3044" s="1319" t="s">
        <v>534</v>
      </c>
      <c r="T3044" s="1330">
        <v>44378</v>
      </c>
      <c r="U3044" s="1329">
        <v>44378</v>
      </c>
      <c r="V3044" s="1330" t="s">
        <v>24</v>
      </c>
      <c r="W3044" s="1311" t="s">
        <v>24</v>
      </c>
      <c r="X3044" s="348"/>
      <c r="Y3044" s="201"/>
      <c r="Z3044" s="351"/>
      <c r="AA3044" s="473" t="s">
        <v>592</v>
      </c>
      <c r="AB3044" s="362" t="s">
        <v>24</v>
      </c>
      <c r="AC3044" s="483"/>
      <c r="AD3044" s="483"/>
      <c r="AE3044" s="483"/>
      <c r="AF3044" s="483"/>
      <c r="AG3044" s="845"/>
      <c r="AH3044" s="1972"/>
      <c r="AI3044" s="244" t="str">
        <f t="shared" si="271"/>
        <v>PC 200, PC 300-</v>
      </c>
      <c r="AJ3044" s="1315">
        <f t="shared" si="270"/>
        <v>43468</v>
      </c>
      <c r="AK3044" s="345" t="s">
        <v>24</v>
      </c>
      <c r="AL3044" s="1192">
        <v>43462</v>
      </c>
      <c r="AM3044" s="230"/>
      <c r="AN3044" s="232"/>
      <c r="AO3044" s="232"/>
      <c r="AP3044" s="230"/>
      <c r="AQ3044" s="180"/>
      <c r="AR3044" s="230"/>
      <c r="AS3044" s="230"/>
      <c r="AT3044" s="230"/>
      <c r="AU3044" s="230"/>
      <c r="AV3044" s="885"/>
      <c r="AW3044" s="885"/>
      <c r="AX3044" s="885"/>
      <c r="AY3044" s="885"/>
      <c r="AZ3044" s="177"/>
    </row>
    <row r="3045" spans="1:60" s="2186" customFormat="1" ht="15" customHeight="1">
      <c r="A3045" s="1296"/>
      <c r="B3045" s="1310">
        <v>3039</v>
      </c>
      <c r="C3045" s="549" t="s">
        <v>347</v>
      </c>
      <c r="D3045" s="797" t="s">
        <v>230</v>
      </c>
      <c r="E3045" s="538" t="s">
        <v>222</v>
      </c>
      <c r="F3045" s="802" t="s">
        <v>348</v>
      </c>
      <c r="G3045" s="509" t="s">
        <v>141</v>
      </c>
      <c r="H3045" s="790" t="s">
        <v>349</v>
      </c>
      <c r="I3045" s="1715">
        <v>34687</v>
      </c>
      <c r="J3045" s="903">
        <f t="shared" ca="1" si="267"/>
        <v>27</v>
      </c>
      <c r="K3045" s="176" t="s">
        <v>24</v>
      </c>
      <c r="L3045" s="170" t="s">
        <v>24</v>
      </c>
      <c r="M3045" s="333" t="s">
        <v>24</v>
      </c>
      <c r="N3045" s="341">
        <v>43475</v>
      </c>
      <c r="O3045" s="1330" t="s">
        <v>24</v>
      </c>
      <c r="P3045" s="1314" t="s">
        <v>24</v>
      </c>
      <c r="Q3045" s="198" t="str">
        <f t="shared" si="268"/>
        <v>-</v>
      </c>
      <c r="R3045" s="181" t="str">
        <f t="shared" ca="1" si="269"/>
        <v>TIDAK MCU</v>
      </c>
      <c r="S3045" s="394" t="s">
        <v>535</v>
      </c>
      <c r="T3045" s="1330">
        <v>44549</v>
      </c>
      <c r="U3045" s="1329">
        <v>44549</v>
      </c>
      <c r="V3045" s="1313" t="s">
        <v>24</v>
      </c>
      <c r="W3045" s="136" t="s">
        <v>24</v>
      </c>
      <c r="X3045" s="348"/>
      <c r="Y3045" s="201"/>
      <c r="Z3045" s="351"/>
      <c r="AA3045" s="473" t="s">
        <v>590</v>
      </c>
      <c r="AB3045" s="362" t="s">
        <v>24</v>
      </c>
      <c r="AC3045" s="483"/>
      <c r="AD3045" s="483"/>
      <c r="AE3045" s="483"/>
      <c r="AF3045" s="483"/>
      <c r="AG3045" s="845"/>
      <c r="AH3045" s="1972"/>
      <c r="AI3045" s="244" t="str">
        <f t="shared" si="271"/>
        <v>COMPACTOR -</v>
      </c>
      <c r="AJ3045" s="1315">
        <f t="shared" si="270"/>
        <v>43475</v>
      </c>
      <c r="AK3045" s="345" t="s">
        <v>24</v>
      </c>
      <c r="AL3045" s="1192">
        <v>43473</v>
      </c>
      <c r="AM3045" s="230"/>
      <c r="AN3045" s="232"/>
      <c r="AO3045" s="232"/>
      <c r="AP3045" s="230"/>
      <c r="AQ3045" s="180"/>
      <c r="AR3045" s="230"/>
      <c r="AS3045" s="230"/>
      <c r="AT3045" s="230"/>
      <c r="AU3045" s="230"/>
      <c r="AV3045" s="885"/>
      <c r="AW3045" s="885"/>
      <c r="AX3045" s="885"/>
      <c r="AY3045" s="885"/>
      <c r="AZ3045" s="885"/>
      <c r="BA3045" s="1206"/>
      <c r="BB3045" s="1206"/>
      <c r="BC3045" s="1206"/>
      <c r="BD3045" s="1206"/>
      <c r="BE3045" s="1206"/>
      <c r="BF3045" s="1206"/>
      <c r="BG3045" s="1206"/>
      <c r="BH3045" s="1206"/>
    </row>
    <row r="3046" spans="1:60" ht="15" customHeight="1">
      <c r="A3046" s="1296"/>
      <c r="B3046" s="1310">
        <v>3040</v>
      </c>
      <c r="C3046" s="549" t="s">
        <v>350</v>
      </c>
      <c r="D3046" s="797" t="s">
        <v>230</v>
      </c>
      <c r="E3046" s="538" t="s">
        <v>222</v>
      </c>
      <c r="F3046" s="802" t="s">
        <v>24</v>
      </c>
      <c r="G3046" s="509" t="s">
        <v>98</v>
      </c>
      <c r="H3046" s="612" t="s">
        <v>352</v>
      </c>
      <c r="I3046" s="593">
        <v>34847</v>
      </c>
      <c r="J3046" s="903">
        <f t="shared" ca="1" si="267"/>
        <v>26</v>
      </c>
      <c r="K3046" s="176" t="s">
        <v>24</v>
      </c>
      <c r="L3046" s="170" t="s">
        <v>24</v>
      </c>
      <c r="M3046" s="173" t="s">
        <v>24</v>
      </c>
      <c r="N3046" s="341">
        <v>43444</v>
      </c>
      <c r="O3046" s="1330" t="s">
        <v>24</v>
      </c>
      <c r="P3046" s="1314" t="s">
        <v>24</v>
      </c>
      <c r="Q3046" s="198" t="str">
        <f t="shared" si="268"/>
        <v>-</v>
      </c>
      <c r="R3046" s="181" t="str">
        <f t="shared" ca="1" si="269"/>
        <v>TIDAK MCU</v>
      </c>
      <c r="S3046" s="394" t="s">
        <v>12299</v>
      </c>
      <c r="T3046" s="1330">
        <v>44344</v>
      </c>
      <c r="U3046" s="1330">
        <v>44344</v>
      </c>
      <c r="V3046" s="1313" t="s">
        <v>24</v>
      </c>
      <c r="W3046" s="136" t="s">
        <v>24</v>
      </c>
      <c r="X3046" s="348"/>
      <c r="Y3046" s="201"/>
      <c r="Z3046" s="351"/>
      <c r="AA3046" s="473" t="s">
        <v>592</v>
      </c>
      <c r="AB3046" s="362" t="s">
        <v>24</v>
      </c>
      <c r="AC3046" s="483"/>
      <c r="AD3046" s="483"/>
      <c r="AE3046" s="483"/>
      <c r="AF3046" s="483"/>
      <c r="AG3046" s="845"/>
      <c r="AH3046" s="1972"/>
      <c r="AI3046" s="244" t="str">
        <f t="shared" si="271"/>
        <v>PC 200, PC 300-</v>
      </c>
      <c r="AJ3046" s="1315">
        <f t="shared" si="270"/>
        <v>43444</v>
      </c>
      <c r="AK3046" s="345">
        <v>43998</v>
      </c>
      <c r="AL3046" s="1192">
        <v>43998</v>
      </c>
      <c r="AM3046" s="230"/>
      <c r="AN3046" s="232"/>
      <c r="AO3046" s="232"/>
      <c r="AP3046" s="230"/>
      <c r="AQ3046" s="1231" t="s">
        <v>3094</v>
      </c>
      <c r="AR3046" s="230" t="s">
        <v>141</v>
      </c>
      <c r="AS3046" s="230" t="s">
        <v>230</v>
      </c>
      <c r="AT3046" s="230" t="s">
        <v>6567</v>
      </c>
      <c r="AU3046" s="230"/>
      <c r="AV3046" s="885"/>
      <c r="AW3046" s="885"/>
      <c r="AX3046" s="885"/>
      <c r="AY3046" s="885"/>
      <c r="AZ3046" s="177"/>
    </row>
    <row r="3047" spans="1:60" ht="15" customHeight="1">
      <c r="A3047" s="1296"/>
      <c r="B3047" s="1310">
        <v>3041</v>
      </c>
      <c r="C3047" s="549" t="s">
        <v>353</v>
      </c>
      <c r="D3047" s="469" t="s">
        <v>230</v>
      </c>
      <c r="E3047" s="538" t="s">
        <v>222</v>
      </c>
      <c r="F3047" s="802" t="s">
        <v>354</v>
      </c>
      <c r="G3047" s="509" t="s">
        <v>141</v>
      </c>
      <c r="H3047" s="790" t="s">
        <v>355</v>
      </c>
      <c r="I3047" s="593">
        <v>32170</v>
      </c>
      <c r="J3047" s="903">
        <f t="shared" ca="1" si="267"/>
        <v>34</v>
      </c>
      <c r="K3047" s="176" t="s">
        <v>24</v>
      </c>
      <c r="L3047" s="170" t="s">
        <v>24</v>
      </c>
      <c r="M3047" s="173" t="s">
        <v>24</v>
      </c>
      <c r="N3047" s="341">
        <v>43704</v>
      </c>
      <c r="O3047" s="1330" t="s">
        <v>24</v>
      </c>
      <c r="P3047" s="1314" t="s">
        <v>24</v>
      </c>
      <c r="Q3047" s="198" t="str">
        <f t="shared" si="268"/>
        <v>-</v>
      </c>
      <c r="R3047" s="181" t="str">
        <f t="shared" ca="1" si="269"/>
        <v>TIDAK MCU</v>
      </c>
      <c r="S3047" s="394" t="s">
        <v>537</v>
      </c>
      <c r="T3047" s="1330">
        <v>44224</v>
      </c>
      <c r="U3047" s="1329">
        <v>44224</v>
      </c>
      <c r="V3047" s="1330" t="s">
        <v>24</v>
      </c>
      <c r="W3047" s="136" t="s">
        <v>24</v>
      </c>
      <c r="X3047" s="348"/>
      <c r="Y3047" s="201"/>
      <c r="Z3047" s="351"/>
      <c r="AA3047" s="1310" t="s">
        <v>592</v>
      </c>
      <c r="AB3047" s="362" t="s">
        <v>24</v>
      </c>
      <c r="AC3047" s="362"/>
      <c r="AD3047" s="483"/>
      <c r="AE3047" s="483"/>
      <c r="AF3047" s="483"/>
      <c r="AG3047" s="845"/>
      <c r="AH3047" s="1972"/>
      <c r="AI3047" s="244" t="str">
        <f t="shared" si="271"/>
        <v>PC 200, PC 300-</v>
      </c>
      <c r="AJ3047" s="1315">
        <f t="shared" si="270"/>
        <v>43704</v>
      </c>
      <c r="AK3047" s="345">
        <v>43689</v>
      </c>
      <c r="AL3047" s="1192">
        <v>43693</v>
      </c>
      <c r="AM3047" s="230"/>
      <c r="AN3047" s="232"/>
      <c r="AO3047" s="232"/>
      <c r="AP3047" s="230"/>
      <c r="AQ3047" s="180"/>
      <c r="AR3047" s="230"/>
      <c r="AS3047" s="230"/>
      <c r="AT3047" s="230"/>
      <c r="AU3047" s="230"/>
      <c r="AV3047" s="885"/>
      <c r="AW3047" s="885"/>
      <c r="AX3047" s="885"/>
      <c r="AY3047" s="885"/>
      <c r="AZ3047" s="177"/>
    </row>
    <row r="3048" spans="1:60" ht="15" customHeight="1">
      <c r="A3048" s="1296"/>
      <c r="B3048" s="1310">
        <v>3042</v>
      </c>
      <c r="C3048" s="549" t="s">
        <v>356</v>
      </c>
      <c r="D3048" s="797" t="s">
        <v>230</v>
      </c>
      <c r="E3048" s="796" t="s">
        <v>222</v>
      </c>
      <c r="F3048" s="802" t="s">
        <v>357</v>
      </c>
      <c r="G3048" s="509" t="s">
        <v>141</v>
      </c>
      <c r="H3048" s="688" t="s">
        <v>358</v>
      </c>
      <c r="I3048" s="1715">
        <v>34783</v>
      </c>
      <c r="J3048" s="903">
        <f t="shared" ca="1" si="267"/>
        <v>27</v>
      </c>
      <c r="K3048" s="139" t="s">
        <v>493</v>
      </c>
      <c r="L3048" s="140" t="s">
        <v>24</v>
      </c>
      <c r="M3048" s="141">
        <v>44645</v>
      </c>
      <c r="N3048" s="341">
        <v>43040</v>
      </c>
      <c r="O3048" s="1330">
        <v>43410</v>
      </c>
      <c r="P3048" s="1314" t="s">
        <v>24</v>
      </c>
      <c r="Q3048" s="198">
        <f t="shared" si="268"/>
        <v>43775</v>
      </c>
      <c r="R3048" s="181" t="str">
        <f t="shared" ca="1" si="269"/>
        <v>EXPIRED</v>
      </c>
      <c r="S3048" s="394" t="s">
        <v>538</v>
      </c>
      <c r="T3048" s="1330">
        <v>44280</v>
      </c>
      <c r="U3048" s="1329">
        <v>44280</v>
      </c>
      <c r="V3048" s="395" t="s">
        <v>24</v>
      </c>
      <c r="W3048" s="136" t="s">
        <v>24</v>
      </c>
      <c r="X3048" s="348"/>
      <c r="Y3048" s="201"/>
      <c r="Z3048" s="351"/>
      <c r="AA3048" s="473" t="s">
        <v>590</v>
      </c>
      <c r="AB3048" s="362" t="s">
        <v>24</v>
      </c>
      <c r="AC3048" s="362"/>
      <c r="AD3048" s="483"/>
      <c r="AE3048" s="483"/>
      <c r="AF3048" s="483"/>
      <c r="AG3048" s="845"/>
      <c r="AH3048" s="1972"/>
      <c r="AI3048" s="244" t="str">
        <f t="shared" si="271"/>
        <v>COMPACTOR -</v>
      </c>
      <c r="AJ3048" s="1315">
        <f t="shared" si="270"/>
        <v>43040</v>
      </c>
      <c r="AK3048" s="217">
        <v>43041</v>
      </c>
      <c r="AL3048" s="614" t="s">
        <v>595</v>
      </c>
      <c r="AM3048" s="230"/>
      <c r="AN3048" s="232"/>
      <c r="AO3048" s="232"/>
      <c r="AP3048" s="230"/>
      <c r="AQ3048" s="180"/>
      <c r="AR3048" s="230"/>
      <c r="AS3048" s="230"/>
      <c r="AT3048" s="230"/>
      <c r="AU3048" s="230"/>
      <c r="AV3048" s="177"/>
      <c r="AW3048" s="177"/>
      <c r="AX3048" s="177"/>
      <c r="AY3048" s="177"/>
      <c r="AZ3048" s="177"/>
    </row>
    <row r="3049" spans="1:60" ht="15" customHeight="1">
      <c r="A3049" s="1296"/>
      <c r="B3049" s="1310">
        <v>3043</v>
      </c>
      <c r="C3049" s="786" t="s">
        <v>359</v>
      </c>
      <c r="D3049" s="538" t="s">
        <v>234</v>
      </c>
      <c r="E3049" s="538" t="s">
        <v>222</v>
      </c>
      <c r="F3049" s="802" t="s">
        <v>360</v>
      </c>
      <c r="G3049" s="509" t="s">
        <v>141</v>
      </c>
      <c r="H3049" s="790" t="s">
        <v>361</v>
      </c>
      <c r="I3049" s="593">
        <v>31067</v>
      </c>
      <c r="J3049" s="1314">
        <f t="shared" ca="1" si="267"/>
        <v>37</v>
      </c>
      <c r="K3049" s="138" t="s">
        <v>493</v>
      </c>
      <c r="L3049" s="143" t="s">
        <v>24</v>
      </c>
      <c r="M3049" s="134">
        <v>44216</v>
      </c>
      <c r="N3049" s="341">
        <v>43384</v>
      </c>
      <c r="O3049" s="1330" t="s">
        <v>24</v>
      </c>
      <c r="P3049" s="1314" t="s">
        <v>24</v>
      </c>
      <c r="Q3049" s="198" t="str">
        <f t="shared" si="268"/>
        <v>-</v>
      </c>
      <c r="R3049" s="181" t="str">
        <f t="shared" ca="1" si="269"/>
        <v>TIDAK MCU</v>
      </c>
      <c r="S3049" s="394" t="s">
        <v>539</v>
      </c>
      <c r="T3049" s="1330">
        <v>44216</v>
      </c>
      <c r="U3049" s="1329">
        <v>44216</v>
      </c>
      <c r="V3049" s="1313" t="s">
        <v>24</v>
      </c>
      <c r="W3049" s="1311" t="s">
        <v>24</v>
      </c>
      <c r="X3049" s="348"/>
      <c r="Y3049" s="201"/>
      <c r="Z3049" s="351"/>
      <c r="AA3049" s="473" t="s">
        <v>587</v>
      </c>
      <c r="AB3049" s="362" t="s">
        <v>588</v>
      </c>
      <c r="AC3049" s="362" t="s">
        <v>24</v>
      </c>
      <c r="AD3049" s="483"/>
      <c r="AE3049" s="483"/>
      <c r="AF3049" s="483"/>
      <c r="AG3049" s="845"/>
      <c r="AH3049" s="1972"/>
      <c r="AI3049" s="244" t="str">
        <f t="shared" si="271"/>
        <v>LV, ELFWATER TRUCK-</v>
      </c>
      <c r="AJ3049" s="1315">
        <f t="shared" si="270"/>
        <v>43384</v>
      </c>
      <c r="AK3049" s="345" t="s">
        <v>24</v>
      </c>
      <c r="AL3049" s="1192" t="s">
        <v>596</v>
      </c>
      <c r="AM3049" s="230"/>
      <c r="AN3049" s="232"/>
      <c r="AO3049" s="232"/>
      <c r="AP3049" s="230"/>
      <c r="AQ3049" s="230"/>
      <c r="AR3049" s="230"/>
      <c r="AS3049" s="230"/>
      <c r="AT3049" s="230"/>
      <c r="AU3049" s="230"/>
      <c r="AV3049" s="885"/>
      <c r="AW3049" s="885"/>
      <c r="AX3049" s="885"/>
      <c r="AY3049" s="885"/>
      <c r="AZ3049" s="177"/>
    </row>
    <row r="3050" spans="1:60" ht="15" customHeight="1">
      <c r="A3050" s="1296"/>
      <c r="B3050" s="1310">
        <v>3044</v>
      </c>
      <c r="C3050" s="793" t="s">
        <v>362</v>
      </c>
      <c r="D3050" s="797" t="s">
        <v>230</v>
      </c>
      <c r="E3050" s="796" t="s">
        <v>222</v>
      </c>
      <c r="F3050" s="802" t="s">
        <v>363</v>
      </c>
      <c r="G3050" s="509" t="s">
        <v>141</v>
      </c>
      <c r="H3050" s="790" t="s">
        <v>364</v>
      </c>
      <c r="I3050" s="593">
        <v>32670</v>
      </c>
      <c r="J3050" s="903">
        <f t="shared" ca="1" si="267"/>
        <v>33</v>
      </c>
      <c r="K3050" s="138" t="s">
        <v>493</v>
      </c>
      <c r="L3050" s="143">
        <v>890619310624</v>
      </c>
      <c r="M3050" s="134">
        <v>44525</v>
      </c>
      <c r="N3050" s="341">
        <v>43666</v>
      </c>
      <c r="O3050" s="1330" t="s">
        <v>24</v>
      </c>
      <c r="P3050" s="1314" t="s">
        <v>24</v>
      </c>
      <c r="Q3050" s="198" t="str">
        <f t="shared" si="268"/>
        <v>-</v>
      </c>
      <c r="R3050" s="181" t="str">
        <f t="shared" ca="1" si="269"/>
        <v>TIDAK MCU</v>
      </c>
      <c r="S3050" s="1319" t="s">
        <v>540</v>
      </c>
      <c r="T3050" s="1330">
        <v>44358</v>
      </c>
      <c r="U3050" s="1329">
        <v>44358</v>
      </c>
      <c r="V3050" s="904" t="s">
        <v>24</v>
      </c>
      <c r="W3050" s="136" t="s">
        <v>24</v>
      </c>
      <c r="X3050" s="348"/>
      <c r="Y3050" s="201"/>
      <c r="Z3050" s="351"/>
      <c r="AA3050" s="1310" t="s">
        <v>592</v>
      </c>
      <c r="AB3050" s="362" t="s">
        <v>24</v>
      </c>
      <c r="AC3050" s="362"/>
      <c r="AD3050" s="483"/>
      <c r="AE3050" s="483"/>
      <c r="AF3050" s="483"/>
      <c r="AG3050" s="845"/>
      <c r="AH3050" s="1972"/>
      <c r="AI3050" s="244" t="str">
        <f t="shared" si="271"/>
        <v>PC 200, PC 300-</v>
      </c>
      <c r="AJ3050" s="1315">
        <f t="shared" si="270"/>
        <v>43666</v>
      </c>
      <c r="AK3050" s="345">
        <v>43656</v>
      </c>
      <c r="AL3050" s="1192">
        <v>43662</v>
      </c>
      <c r="AM3050" s="230"/>
      <c r="AN3050" s="232"/>
      <c r="AO3050" s="232"/>
      <c r="AP3050" s="230"/>
      <c r="AQ3050" s="1231" t="s">
        <v>3094</v>
      </c>
      <c r="AR3050" s="230"/>
      <c r="AS3050" s="230"/>
      <c r="AT3050" s="230"/>
      <c r="AU3050" s="230"/>
      <c r="AV3050" s="885"/>
      <c r="AW3050" s="885"/>
      <c r="AX3050" s="885"/>
      <c r="AY3050" s="885"/>
      <c r="AZ3050" s="177"/>
    </row>
    <row r="3051" spans="1:60" ht="15" customHeight="1">
      <c r="A3051" s="1296"/>
      <c r="B3051" s="1310">
        <v>3045</v>
      </c>
      <c r="C3051" s="549" t="s">
        <v>365</v>
      </c>
      <c r="D3051" s="797" t="s">
        <v>230</v>
      </c>
      <c r="E3051" s="538" t="s">
        <v>222</v>
      </c>
      <c r="F3051" s="802" t="s">
        <v>366</v>
      </c>
      <c r="G3051" s="509" t="s">
        <v>141</v>
      </c>
      <c r="H3051" s="790" t="s">
        <v>367</v>
      </c>
      <c r="I3051" s="593">
        <v>34625</v>
      </c>
      <c r="J3051" s="903">
        <f t="shared" ca="1" si="267"/>
        <v>27</v>
      </c>
      <c r="K3051" s="176" t="s">
        <v>24</v>
      </c>
      <c r="L3051" s="170" t="s">
        <v>24</v>
      </c>
      <c r="M3051" s="173" t="s">
        <v>24</v>
      </c>
      <c r="N3051" s="341">
        <v>43667</v>
      </c>
      <c r="O3051" s="1330" t="s">
        <v>24</v>
      </c>
      <c r="P3051" s="1314" t="s">
        <v>24</v>
      </c>
      <c r="Q3051" s="198" t="str">
        <f t="shared" si="268"/>
        <v>-</v>
      </c>
      <c r="R3051" s="181" t="str">
        <f t="shared" ca="1" si="269"/>
        <v>TIDAK MCU</v>
      </c>
      <c r="S3051" s="1319" t="s">
        <v>541</v>
      </c>
      <c r="T3051" s="1330">
        <v>44487</v>
      </c>
      <c r="U3051" s="1329">
        <v>44487</v>
      </c>
      <c r="V3051" s="904" t="s">
        <v>24</v>
      </c>
      <c r="W3051" s="136" t="s">
        <v>24</v>
      </c>
      <c r="X3051" s="348"/>
      <c r="Y3051" s="201"/>
      <c r="Z3051" s="351"/>
      <c r="AA3051" s="1310" t="s">
        <v>589</v>
      </c>
      <c r="AB3051" s="362" t="s">
        <v>24</v>
      </c>
      <c r="AC3051" s="362"/>
      <c r="AD3051" s="483"/>
      <c r="AE3051" s="483"/>
      <c r="AF3051" s="483"/>
      <c r="AG3051" s="845"/>
      <c r="AH3051" s="1972"/>
      <c r="AI3051" s="244" t="str">
        <f t="shared" si="271"/>
        <v>DZ 85-</v>
      </c>
      <c r="AJ3051" s="1315">
        <f t="shared" si="270"/>
        <v>43667</v>
      </c>
      <c r="AK3051" s="345">
        <v>43661</v>
      </c>
      <c r="AL3051" s="1192">
        <v>43662</v>
      </c>
      <c r="AM3051" s="230"/>
      <c r="AN3051" s="232"/>
      <c r="AO3051" s="232"/>
      <c r="AP3051" s="230"/>
      <c r="AQ3051" s="420"/>
      <c r="AR3051" s="230"/>
      <c r="AS3051" s="230"/>
      <c r="AT3051" s="230"/>
      <c r="AU3051" s="230"/>
      <c r="AV3051" s="885"/>
      <c r="AW3051" s="885"/>
      <c r="AX3051" s="885"/>
      <c r="AY3051" s="885"/>
      <c r="AZ3051" s="177"/>
    </row>
    <row r="3052" spans="1:60" ht="15" customHeight="1">
      <c r="A3052" s="1296"/>
      <c r="B3052" s="1310">
        <v>3046</v>
      </c>
      <c r="C3052" s="793" t="s">
        <v>368</v>
      </c>
      <c r="D3052" s="797" t="s">
        <v>230</v>
      </c>
      <c r="E3052" s="538" t="s">
        <v>222</v>
      </c>
      <c r="F3052" s="802" t="s">
        <v>369</v>
      </c>
      <c r="G3052" s="509" t="s">
        <v>141</v>
      </c>
      <c r="H3052" s="740" t="s">
        <v>370</v>
      </c>
      <c r="I3052" s="593">
        <v>32762</v>
      </c>
      <c r="J3052" s="903">
        <f t="shared" ca="1" si="267"/>
        <v>32</v>
      </c>
      <c r="K3052" s="138" t="s">
        <v>493</v>
      </c>
      <c r="L3052" s="143">
        <v>930432460159</v>
      </c>
      <c r="M3052" s="134">
        <v>45010</v>
      </c>
      <c r="N3052" s="341">
        <v>43312</v>
      </c>
      <c r="O3052" s="1330" t="s">
        <v>24</v>
      </c>
      <c r="P3052" s="1314" t="s">
        <v>498</v>
      </c>
      <c r="Q3052" s="198" t="str">
        <f t="shared" si="268"/>
        <v>-</v>
      </c>
      <c r="R3052" s="181" t="str">
        <f t="shared" ca="1" si="269"/>
        <v>TIDAK MCU</v>
      </c>
      <c r="S3052" s="1319" t="s">
        <v>542</v>
      </c>
      <c r="T3052" s="1330">
        <v>44450</v>
      </c>
      <c r="U3052" s="1329">
        <v>44450</v>
      </c>
      <c r="V3052" s="904" t="s">
        <v>24</v>
      </c>
      <c r="W3052" s="136" t="s">
        <v>24</v>
      </c>
      <c r="X3052" s="348"/>
      <c r="Y3052" s="201"/>
      <c r="Z3052" s="351"/>
      <c r="AA3052" s="1310" t="s">
        <v>592</v>
      </c>
      <c r="AB3052" s="362" t="s">
        <v>24</v>
      </c>
      <c r="AC3052" s="362"/>
      <c r="AD3052" s="483"/>
      <c r="AE3052" s="483"/>
      <c r="AF3052" s="483"/>
      <c r="AG3052" s="845"/>
      <c r="AH3052" s="1972"/>
      <c r="AI3052" s="244" t="str">
        <f t="shared" si="271"/>
        <v>PC 200, PC 300-</v>
      </c>
      <c r="AJ3052" s="1315">
        <f t="shared" si="270"/>
        <v>43312</v>
      </c>
      <c r="AK3052" s="345">
        <v>44113</v>
      </c>
      <c r="AL3052" s="1192">
        <v>44113</v>
      </c>
      <c r="AM3052" s="230"/>
      <c r="AN3052" s="232"/>
      <c r="AO3052" s="232"/>
      <c r="AP3052" s="230"/>
      <c r="AQ3052" s="1231" t="s">
        <v>3094</v>
      </c>
      <c r="AR3052" s="230"/>
      <c r="AS3052" s="230"/>
      <c r="AT3052" s="230"/>
      <c r="AU3052" s="230"/>
      <c r="AZ3052" s="177"/>
    </row>
    <row r="3053" spans="1:60" ht="15" customHeight="1">
      <c r="A3053" s="1296"/>
      <c r="B3053" s="1310">
        <v>3047</v>
      </c>
      <c r="C3053" s="549" t="s">
        <v>371</v>
      </c>
      <c r="D3053" s="797" t="s">
        <v>230</v>
      </c>
      <c r="E3053" s="538" t="s">
        <v>222</v>
      </c>
      <c r="F3053" s="802" t="s">
        <v>372</v>
      </c>
      <c r="G3053" s="509" t="s">
        <v>141</v>
      </c>
      <c r="H3053" s="790" t="s">
        <v>373</v>
      </c>
      <c r="I3053" s="593">
        <v>34638</v>
      </c>
      <c r="J3053" s="1314">
        <f t="shared" ca="1" si="267"/>
        <v>27</v>
      </c>
      <c r="K3053" s="138" t="s">
        <v>493</v>
      </c>
      <c r="L3053" s="143">
        <v>941019310286</v>
      </c>
      <c r="M3053" s="134">
        <v>44865</v>
      </c>
      <c r="N3053" s="341">
        <v>43655</v>
      </c>
      <c r="O3053" s="1330" t="s">
        <v>24</v>
      </c>
      <c r="P3053" s="1314" t="s">
        <v>24</v>
      </c>
      <c r="Q3053" s="198" t="str">
        <f t="shared" si="268"/>
        <v>-</v>
      </c>
      <c r="R3053" s="181" t="str">
        <f t="shared" ca="1" si="269"/>
        <v>TIDAK MCU</v>
      </c>
      <c r="S3053" s="394" t="s">
        <v>543</v>
      </c>
      <c r="T3053" s="1330">
        <v>44500</v>
      </c>
      <c r="U3053" s="1329">
        <v>44500</v>
      </c>
      <c r="V3053" s="904" t="s">
        <v>24</v>
      </c>
      <c r="W3053" s="136" t="s">
        <v>24</v>
      </c>
      <c r="X3053" s="348"/>
      <c r="Y3053" s="201"/>
      <c r="Z3053" s="351"/>
      <c r="AA3053" s="473" t="s">
        <v>592</v>
      </c>
      <c r="AB3053" s="362" t="s">
        <v>24</v>
      </c>
      <c r="AC3053" s="362"/>
      <c r="AD3053" s="483"/>
      <c r="AE3053" s="483"/>
      <c r="AF3053" s="483"/>
      <c r="AG3053" s="845"/>
      <c r="AH3053" s="1972"/>
      <c r="AI3053" s="244" t="str">
        <f t="shared" si="271"/>
        <v>PC 200, PC 300-</v>
      </c>
      <c r="AJ3053" s="1315">
        <f t="shared" si="270"/>
        <v>43655</v>
      </c>
      <c r="AK3053" s="217">
        <v>43998</v>
      </c>
      <c r="AL3053" s="614">
        <v>43643</v>
      </c>
      <c r="AM3053" s="230"/>
      <c r="AN3053" s="232"/>
      <c r="AO3053" s="232"/>
      <c r="AP3053" s="230"/>
      <c r="AQ3053" s="462" t="s">
        <v>3094</v>
      </c>
      <c r="AR3053" s="230"/>
      <c r="AS3053" s="230"/>
      <c r="AT3053" s="230"/>
      <c r="AU3053" s="230"/>
      <c r="AV3053" s="885"/>
      <c r="AW3053" s="885"/>
      <c r="AX3053" s="885"/>
      <c r="AY3053" s="885"/>
      <c r="AZ3053" s="177"/>
    </row>
    <row r="3054" spans="1:60" ht="15" customHeight="1">
      <c r="A3054" s="1296"/>
      <c r="B3054" s="1310">
        <v>3048</v>
      </c>
      <c r="C3054" s="549" t="s">
        <v>374</v>
      </c>
      <c r="D3054" s="469" t="s">
        <v>375</v>
      </c>
      <c r="E3054" s="538" t="s">
        <v>222</v>
      </c>
      <c r="F3054" s="802" t="s">
        <v>376</v>
      </c>
      <c r="G3054" s="509" t="s">
        <v>141</v>
      </c>
      <c r="H3054" s="790" t="s">
        <v>377</v>
      </c>
      <c r="I3054" s="593">
        <v>36522</v>
      </c>
      <c r="J3054" s="1314">
        <f t="shared" ca="1" si="267"/>
        <v>22</v>
      </c>
      <c r="K3054" s="176" t="s">
        <v>24</v>
      </c>
      <c r="L3054" s="170" t="s">
        <v>24</v>
      </c>
      <c r="M3054" s="173" t="s">
        <v>24</v>
      </c>
      <c r="N3054" s="341">
        <v>43661</v>
      </c>
      <c r="O3054" s="1330" t="s">
        <v>24</v>
      </c>
      <c r="P3054" s="1314" t="s">
        <v>24</v>
      </c>
      <c r="Q3054" s="198" t="str">
        <f t="shared" si="268"/>
        <v>-</v>
      </c>
      <c r="R3054" s="181" t="str">
        <f t="shared" ca="1" si="269"/>
        <v>TIDAK MCU</v>
      </c>
      <c r="S3054" s="394" t="s">
        <v>24</v>
      </c>
      <c r="T3054" s="1330">
        <v>44558</v>
      </c>
      <c r="U3054" s="1329" t="s">
        <v>99</v>
      </c>
      <c r="V3054" s="904" t="s">
        <v>24</v>
      </c>
      <c r="W3054" s="136" t="s">
        <v>24</v>
      </c>
      <c r="X3054" s="348"/>
      <c r="Y3054" s="201"/>
      <c r="Z3054" s="351"/>
      <c r="AA3054" s="495" t="s">
        <v>24</v>
      </c>
      <c r="AB3054" s="362"/>
      <c r="AC3054" s="362"/>
      <c r="AD3054" s="483"/>
      <c r="AE3054" s="483"/>
      <c r="AF3054" s="483"/>
      <c r="AG3054" s="845"/>
      <c r="AH3054" s="1972"/>
      <c r="AI3054" s="244" t="str">
        <f t="shared" si="271"/>
        <v>-</v>
      </c>
      <c r="AJ3054" s="1315">
        <f t="shared" si="270"/>
        <v>43661</v>
      </c>
      <c r="AK3054" s="217" t="s">
        <v>24</v>
      </c>
      <c r="AL3054" s="614" t="s">
        <v>24</v>
      </c>
      <c r="AM3054" s="230"/>
      <c r="AN3054" s="232"/>
      <c r="AO3054" s="232"/>
      <c r="AP3054" s="230"/>
      <c r="AQ3054" s="180"/>
      <c r="AR3054" s="230"/>
      <c r="AS3054" s="230"/>
      <c r="AT3054" s="230"/>
      <c r="AU3054" s="230"/>
      <c r="AZ3054" s="177"/>
    </row>
    <row r="3055" spans="1:60" ht="15" customHeight="1">
      <c r="A3055" s="1296"/>
      <c r="B3055" s="1310">
        <v>3049</v>
      </c>
      <c r="C3055" s="793" t="s">
        <v>378</v>
      </c>
      <c r="D3055" s="1435" t="s">
        <v>230</v>
      </c>
      <c r="E3055" s="796" t="s">
        <v>222</v>
      </c>
      <c r="F3055" s="802" t="s">
        <v>379</v>
      </c>
      <c r="G3055" s="509" t="s">
        <v>141</v>
      </c>
      <c r="H3055" s="790" t="s">
        <v>380</v>
      </c>
      <c r="I3055" s="593">
        <v>35164</v>
      </c>
      <c r="J3055" s="1314">
        <f t="shared" ca="1" si="267"/>
        <v>26</v>
      </c>
      <c r="K3055" s="138" t="s">
        <v>493</v>
      </c>
      <c r="L3055" s="143">
        <v>951132450113</v>
      </c>
      <c r="M3055" s="134">
        <v>45116</v>
      </c>
      <c r="N3055" s="341">
        <v>43146</v>
      </c>
      <c r="O3055" s="1330">
        <v>43515</v>
      </c>
      <c r="P3055" s="1314" t="s">
        <v>24</v>
      </c>
      <c r="Q3055" s="198">
        <f t="shared" si="268"/>
        <v>43880</v>
      </c>
      <c r="R3055" s="181" t="str">
        <f t="shared" ca="1" si="269"/>
        <v>EXPIRED</v>
      </c>
      <c r="S3055" s="1319" t="s">
        <v>544</v>
      </c>
      <c r="T3055" s="1330">
        <v>44295</v>
      </c>
      <c r="U3055" s="1329">
        <v>44295</v>
      </c>
      <c r="V3055" s="395" t="s">
        <v>24</v>
      </c>
      <c r="W3055" s="136" t="s">
        <v>24</v>
      </c>
      <c r="X3055" s="348"/>
      <c r="Y3055" s="201"/>
      <c r="Z3055" s="351"/>
      <c r="AA3055" s="473" t="s">
        <v>590</v>
      </c>
      <c r="AB3055" s="362" t="s">
        <v>24</v>
      </c>
      <c r="AC3055" s="362"/>
      <c r="AD3055" s="483"/>
      <c r="AE3055" s="483"/>
      <c r="AF3055" s="483"/>
      <c r="AG3055" s="845"/>
      <c r="AH3055" s="1972"/>
      <c r="AI3055" s="244" t="str">
        <f t="shared" si="271"/>
        <v>COMPACTOR -</v>
      </c>
      <c r="AJ3055" s="1315">
        <f t="shared" si="270"/>
        <v>43146</v>
      </c>
      <c r="AK3055" s="217">
        <v>43991</v>
      </c>
      <c r="AL3055" s="614">
        <v>43147</v>
      </c>
      <c r="AM3055" s="230"/>
      <c r="AN3055" s="232"/>
      <c r="AO3055" s="232"/>
      <c r="AP3055" s="230"/>
      <c r="AQ3055" s="1231" t="s">
        <v>3094</v>
      </c>
      <c r="AR3055" s="230"/>
      <c r="AS3055" s="230"/>
      <c r="AT3055" s="230"/>
      <c r="AU3055" s="230"/>
      <c r="AV3055" s="885"/>
      <c r="AW3055" s="177"/>
      <c r="AX3055" s="177"/>
      <c r="AY3055" s="177"/>
      <c r="AZ3055" s="177"/>
    </row>
    <row r="3056" spans="1:60" ht="15" customHeight="1">
      <c r="A3056" s="1296"/>
      <c r="B3056" s="1310">
        <v>3050</v>
      </c>
      <c r="C3056" s="549" t="s">
        <v>381</v>
      </c>
      <c r="D3056" s="469" t="s">
        <v>230</v>
      </c>
      <c r="E3056" s="538" t="s">
        <v>222</v>
      </c>
      <c r="F3056" s="802" t="s">
        <v>382</v>
      </c>
      <c r="G3056" s="509" t="s">
        <v>141</v>
      </c>
      <c r="H3056" s="612" t="s">
        <v>383</v>
      </c>
      <c r="I3056" s="593">
        <v>34870</v>
      </c>
      <c r="J3056" s="1314">
        <f t="shared" ca="1" si="267"/>
        <v>26</v>
      </c>
      <c r="K3056" s="176" t="s">
        <v>24</v>
      </c>
      <c r="L3056" s="170" t="s">
        <v>24</v>
      </c>
      <c r="M3056" s="173" t="s">
        <v>24</v>
      </c>
      <c r="N3056" s="341">
        <v>43393</v>
      </c>
      <c r="O3056" s="1330" t="s">
        <v>24</v>
      </c>
      <c r="P3056" s="1314" t="s">
        <v>24</v>
      </c>
      <c r="Q3056" s="198" t="str">
        <f t="shared" si="268"/>
        <v>-</v>
      </c>
      <c r="R3056" s="181" t="str">
        <f t="shared" ca="1" si="269"/>
        <v>TIDAK MCU</v>
      </c>
      <c r="S3056" s="1319" t="s">
        <v>545</v>
      </c>
      <c r="T3056" s="1330">
        <v>44367</v>
      </c>
      <c r="U3056" s="1329">
        <v>44367</v>
      </c>
      <c r="V3056" s="1330" t="s">
        <v>24</v>
      </c>
      <c r="W3056" s="1311" t="s">
        <v>24</v>
      </c>
      <c r="X3056" s="348"/>
      <c r="Y3056" s="201"/>
      <c r="Z3056" s="351"/>
      <c r="AA3056" s="1310" t="s">
        <v>589</v>
      </c>
      <c r="AB3056" s="362" t="s">
        <v>24</v>
      </c>
      <c r="AC3056" s="362"/>
      <c r="AD3056" s="483"/>
      <c r="AE3056" s="483"/>
      <c r="AF3056" s="483"/>
      <c r="AG3056" s="845"/>
      <c r="AH3056" s="1972"/>
      <c r="AI3056" s="244" t="str">
        <f t="shared" si="271"/>
        <v>DZ 85-</v>
      </c>
      <c r="AJ3056" s="1315">
        <f t="shared" si="270"/>
        <v>43393</v>
      </c>
      <c r="AK3056" s="217" t="s">
        <v>24</v>
      </c>
      <c r="AL3056" s="614" t="s">
        <v>597</v>
      </c>
      <c r="AM3056" s="230"/>
      <c r="AN3056" s="232"/>
      <c r="AO3056" s="232"/>
      <c r="AP3056" s="230"/>
      <c r="AQ3056" s="230"/>
      <c r="AR3056" s="230"/>
      <c r="AS3056" s="230"/>
      <c r="AT3056" s="230"/>
      <c r="AU3056" s="230"/>
      <c r="AV3056" s="885"/>
      <c r="AW3056" s="885"/>
      <c r="AX3056" s="885"/>
      <c r="AY3056" s="885"/>
      <c r="AZ3056" s="885"/>
    </row>
    <row r="3057" spans="1:60" ht="15" customHeight="1">
      <c r="A3057" s="1296"/>
      <c r="B3057" s="1310">
        <v>3051</v>
      </c>
      <c r="C3057" s="549" t="s">
        <v>384</v>
      </c>
      <c r="D3057" s="469" t="s">
        <v>230</v>
      </c>
      <c r="E3057" s="538" t="s">
        <v>222</v>
      </c>
      <c r="F3057" s="802" t="s">
        <v>385</v>
      </c>
      <c r="G3057" s="509" t="s">
        <v>141</v>
      </c>
      <c r="H3057" s="1682" t="s">
        <v>386</v>
      </c>
      <c r="I3057" s="593">
        <v>33386</v>
      </c>
      <c r="J3057" s="1314">
        <f t="shared" ca="1" si="267"/>
        <v>31</v>
      </c>
      <c r="K3057" s="176" t="s">
        <v>24</v>
      </c>
      <c r="L3057" s="170" t="s">
        <v>24</v>
      </c>
      <c r="M3057" s="173" t="s">
        <v>24</v>
      </c>
      <c r="N3057" s="341">
        <v>43652</v>
      </c>
      <c r="O3057" s="1330" t="s">
        <v>24</v>
      </c>
      <c r="P3057" s="1314" t="s">
        <v>24</v>
      </c>
      <c r="Q3057" s="198" t="str">
        <f t="shared" si="268"/>
        <v>-</v>
      </c>
      <c r="R3057" s="181" t="str">
        <f t="shared" ca="1" si="269"/>
        <v>TIDAK MCU</v>
      </c>
      <c r="S3057" s="1319" t="s">
        <v>546</v>
      </c>
      <c r="T3057" s="1330">
        <v>44344</v>
      </c>
      <c r="U3057" s="1329">
        <v>44344</v>
      </c>
      <c r="V3057" s="1313" t="s">
        <v>24</v>
      </c>
      <c r="W3057" s="1311" t="s">
        <v>24</v>
      </c>
      <c r="X3057" s="348"/>
      <c r="Y3057" s="201"/>
      <c r="Z3057" s="351"/>
      <c r="AA3057" s="1310" t="s">
        <v>589</v>
      </c>
      <c r="AB3057" s="362" t="s">
        <v>24</v>
      </c>
      <c r="AC3057" s="362"/>
      <c r="AD3057" s="483"/>
      <c r="AE3057" s="483"/>
      <c r="AF3057" s="483"/>
      <c r="AG3057" s="845"/>
      <c r="AH3057" s="1972"/>
      <c r="AI3057" s="244" t="str">
        <f t="shared" si="271"/>
        <v>DZ 85-</v>
      </c>
      <c r="AJ3057" s="1315">
        <f t="shared" si="270"/>
        <v>43652</v>
      </c>
      <c r="AK3057" s="217">
        <v>43647</v>
      </c>
      <c r="AL3057" s="614">
        <v>43651</v>
      </c>
      <c r="AM3057" s="230"/>
      <c r="AN3057" s="232"/>
      <c r="AO3057" s="232"/>
      <c r="AP3057" s="230"/>
      <c r="AQ3057" s="180"/>
      <c r="AR3057" s="230"/>
      <c r="AS3057" s="230"/>
      <c r="AT3057" s="230"/>
      <c r="AU3057" s="230"/>
      <c r="AV3057" s="885"/>
      <c r="AW3057" s="885"/>
      <c r="AX3057" s="885"/>
      <c r="AY3057" s="885"/>
      <c r="AZ3057" s="177"/>
    </row>
    <row r="3058" spans="1:60" ht="15" customHeight="1">
      <c r="A3058" s="1296"/>
      <c r="B3058" s="1310">
        <v>3052</v>
      </c>
      <c r="C3058" s="549" t="s">
        <v>387</v>
      </c>
      <c r="D3058" s="1435" t="s">
        <v>230</v>
      </c>
      <c r="E3058" s="538" t="s">
        <v>222</v>
      </c>
      <c r="F3058" s="802" t="s">
        <v>388</v>
      </c>
      <c r="G3058" s="509" t="s">
        <v>141</v>
      </c>
      <c r="H3058" s="790" t="s">
        <v>389</v>
      </c>
      <c r="I3058" s="593">
        <v>27437</v>
      </c>
      <c r="J3058" s="903">
        <f t="shared" ca="1" si="267"/>
        <v>47</v>
      </c>
      <c r="K3058" s="176" t="s">
        <v>24</v>
      </c>
      <c r="L3058" s="170" t="s">
        <v>24</v>
      </c>
      <c r="M3058" s="173" t="s">
        <v>24</v>
      </c>
      <c r="N3058" s="341">
        <v>43652</v>
      </c>
      <c r="O3058" s="1330" t="s">
        <v>24</v>
      </c>
      <c r="P3058" s="1314" t="s">
        <v>24</v>
      </c>
      <c r="Q3058" s="198" t="str">
        <f t="shared" si="268"/>
        <v>-</v>
      </c>
      <c r="R3058" s="181" t="str">
        <f t="shared" ca="1" si="269"/>
        <v>TIDAK MCU</v>
      </c>
      <c r="S3058" s="1319" t="s">
        <v>547</v>
      </c>
      <c r="T3058" s="1330">
        <v>44239</v>
      </c>
      <c r="U3058" s="1329">
        <v>44239</v>
      </c>
      <c r="V3058" s="904" t="s">
        <v>24</v>
      </c>
      <c r="W3058" s="136" t="s">
        <v>24</v>
      </c>
      <c r="X3058" s="348"/>
      <c r="Y3058" s="201"/>
      <c r="Z3058" s="351"/>
      <c r="AA3058" s="1310" t="s">
        <v>589</v>
      </c>
      <c r="AB3058" s="362" t="s">
        <v>24</v>
      </c>
      <c r="AC3058" s="362"/>
      <c r="AD3058" s="483"/>
      <c r="AE3058" s="483"/>
      <c r="AF3058" s="483"/>
      <c r="AG3058" s="845"/>
      <c r="AH3058" s="1972"/>
      <c r="AI3058" s="244" t="str">
        <f t="shared" si="271"/>
        <v>DZ 85-</v>
      </c>
      <c r="AJ3058" s="1315">
        <f t="shared" si="270"/>
        <v>43652</v>
      </c>
      <c r="AK3058" s="345">
        <v>43647</v>
      </c>
      <c r="AL3058" s="1192">
        <v>43651</v>
      </c>
      <c r="AM3058" s="230"/>
      <c r="AN3058" s="232"/>
      <c r="AO3058" s="232"/>
      <c r="AP3058" s="230"/>
      <c r="AQ3058" s="230"/>
      <c r="AR3058" s="230"/>
      <c r="AS3058" s="230"/>
      <c r="AT3058" s="230"/>
      <c r="AU3058" s="230"/>
      <c r="AV3058" s="177"/>
      <c r="AW3058" s="177"/>
      <c r="AX3058" s="177"/>
      <c r="AY3058" s="177"/>
      <c r="AZ3058" s="177"/>
    </row>
    <row r="3059" spans="1:60" ht="15" customHeight="1">
      <c r="A3059" s="1296"/>
      <c r="B3059" s="1310">
        <v>3053</v>
      </c>
      <c r="C3059" s="549" t="s">
        <v>390</v>
      </c>
      <c r="D3059" s="797" t="s">
        <v>257</v>
      </c>
      <c r="E3059" s="538" t="s">
        <v>222</v>
      </c>
      <c r="F3059" s="802" t="s">
        <v>391</v>
      </c>
      <c r="G3059" s="509" t="s">
        <v>141</v>
      </c>
      <c r="H3059" s="790" t="s">
        <v>392</v>
      </c>
      <c r="I3059" s="593">
        <v>26584</v>
      </c>
      <c r="J3059" s="903">
        <f t="shared" ca="1" si="267"/>
        <v>50</v>
      </c>
      <c r="K3059" s="313" t="s">
        <v>24</v>
      </c>
      <c r="L3059" s="323" t="s">
        <v>24</v>
      </c>
      <c r="M3059" s="333" t="s">
        <v>24</v>
      </c>
      <c r="N3059" s="341">
        <v>43620</v>
      </c>
      <c r="O3059" s="1330">
        <v>43958</v>
      </c>
      <c r="P3059" s="1314" t="s">
        <v>500</v>
      </c>
      <c r="Q3059" s="198">
        <f t="shared" si="268"/>
        <v>44323</v>
      </c>
      <c r="R3059" s="181" t="str">
        <f t="shared" ca="1" si="269"/>
        <v>BERLAKU</v>
      </c>
      <c r="S3059" s="1319" t="s">
        <v>548</v>
      </c>
      <c r="T3059" s="1330">
        <v>44481</v>
      </c>
      <c r="U3059" s="887">
        <v>44481</v>
      </c>
      <c r="V3059" s="904" t="s">
        <v>24</v>
      </c>
      <c r="W3059" s="136" t="s">
        <v>24</v>
      </c>
      <c r="X3059" s="348"/>
      <c r="Y3059" s="201"/>
      <c r="Z3059" s="351"/>
      <c r="AA3059" s="1310" t="s">
        <v>587</v>
      </c>
      <c r="AB3059" s="362" t="s">
        <v>24</v>
      </c>
      <c r="AC3059" s="362"/>
      <c r="AD3059" s="483"/>
      <c r="AE3059" s="483"/>
      <c r="AF3059" s="483"/>
      <c r="AG3059" s="845"/>
      <c r="AH3059" s="1972"/>
      <c r="AI3059" s="244" t="str">
        <f t="shared" si="271"/>
        <v>LV, ELF-</v>
      </c>
      <c r="AJ3059" s="1315">
        <f t="shared" si="270"/>
        <v>43620</v>
      </c>
      <c r="AK3059" s="345">
        <v>43612</v>
      </c>
      <c r="AL3059" s="1192">
        <v>43615</v>
      </c>
      <c r="AM3059" s="230"/>
      <c r="AN3059" s="232"/>
      <c r="AO3059" s="232"/>
      <c r="AP3059" s="230"/>
      <c r="AQ3059" s="180"/>
      <c r="AR3059" s="230"/>
      <c r="AS3059" s="230"/>
      <c r="AT3059" s="230"/>
      <c r="AU3059" s="230"/>
      <c r="AV3059" s="885"/>
      <c r="AW3059" s="885"/>
      <c r="AX3059" s="885"/>
      <c r="AY3059" s="885"/>
      <c r="AZ3059" s="177"/>
    </row>
    <row r="3060" spans="1:60" ht="15" customHeight="1">
      <c r="A3060" s="1296"/>
      <c r="B3060" s="1310">
        <v>3054</v>
      </c>
      <c r="C3060" s="793" t="s">
        <v>393</v>
      </c>
      <c r="D3060" s="1435" t="s">
        <v>230</v>
      </c>
      <c r="E3060" s="538" t="s">
        <v>222</v>
      </c>
      <c r="F3060" s="802" t="s">
        <v>394</v>
      </c>
      <c r="G3060" s="509" t="s">
        <v>141</v>
      </c>
      <c r="H3060" s="612" t="s">
        <v>395</v>
      </c>
      <c r="I3060" s="593">
        <v>34686</v>
      </c>
      <c r="J3060" s="903">
        <f t="shared" ca="1" si="267"/>
        <v>27</v>
      </c>
      <c r="K3060" s="176" t="s">
        <v>24</v>
      </c>
      <c r="L3060" s="170" t="s">
        <v>24</v>
      </c>
      <c r="M3060" s="173" t="s">
        <v>24</v>
      </c>
      <c r="N3060" s="341">
        <v>43125</v>
      </c>
      <c r="O3060" s="1330" t="s">
        <v>24</v>
      </c>
      <c r="P3060" s="1314" t="s">
        <v>24</v>
      </c>
      <c r="Q3060" s="198" t="str">
        <f t="shared" si="268"/>
        <v>-</v>
      </c>
      <c r="R3060" s="181" t="str">
        <f t="shared" ca="1" si="269"/>
        <v>TIDAK MCU</v>
      </c>
      <c r="S3060" s="1319" t="s">
        <v>549</v>
      </c>
      <c r="T3060" s="1330">
        <v>44548</v>
      </c>
      <c r="U3060" s="1329">
        <v>44548</v>
      </c>
      <c r="V3060" s="904" t="s">
        <v>24</v>
      </c>
      <c r="W3060" s="136" t="s">
        <v>24</v>
      </c>
      <c r="X3060" s="348"/>
      <c r="Y3060" s="201"/>
      <c r="Z3060" s="351"/>
      <c r="AA3060" s="1310" t="s">
        <v>590</v>
      </c>
      <c r="AB3060" s="362" t="s">
        <v>24</v>
      </c>
      <c r="AC3060" s="362"/>
      <c r="AD3060" s="483"/>
      <c r="AE3060" s="483"/>
      <c r="AF3060" s="483"/>
      <c r="AG3060" s="845"/>
      <c r="AH3060" s="1972"/>
      <c r="AI3060" s="244" t="str">
        <f t="shared" si="271"/>
        <v>COMPACTOR -</v>
      </c>
      <c r="AJ3060" s="1315">
        <f t="shared" si="270"/>
        <v>43125</v>
      </c>
      <c r="AK3060" s="345">
        <v>43126</v>
      </c>
      <c r="AL3060" s="1192">
        <v>43127</v>
      </c>
      <c r="AM3060" s="230"/>
      <c r="AN3060" s="232"/>
      <c r="AO3060" s="232"/>
      <c r="AP3060" s="230"/>
      <c r="AQ3060" s="230"/>
      <c r="AR3060" s="230"/>
      <c r="AS3060" s="230"/>
      <c r="AT3060" s="230"/>
      <c r="AU3060" s="230"/>
      <c r="AV3060" s="885"/>
      <c r="AW3060" s="885"/>
      <c r="AX3060" s="885"/>
      <c r="AY3060" s="885"/>
      <c r="AZ3060" s="177"/>
    </row>
    <row r="3061" spans="1:60" ht="15" customHeight="1">
      <c r="A3061" s="1296"/>
      <c r="B3061" s="1310">
        <v>3055</v>
      </c>
      <c r="C3061" s="793" t="s">
        <v>396</v>
      </c>
      <c r="D3061" s="1435" t="s">
        <v>226</v>
      </c>
      <c r="E3061" s="538" t="s">
        <v>222</v>
      </c>
      <c r="F3061" s="802" t="s">
        <v>397</v>
      </c>
      <c r="G3061" s="509" t="s">
        <v>141</v>
      </c>
      <c r="H3061" s="790" t="s">
        <v>398</v>
      </c>
      <c r="I3061" s="593">
        <v>22806</v>
      </c>
      <c r="J3061" s="903">
        <f t="shared" ca="1" si="267"/>
        <v>60</v>
      </c>
      <c r="K3061" s="176" t="s">
        <v>24</v>
      </c>
      <c r="L3061" s="170" t="s">
        <v>24</v>
      </c>
      <c r="M3061" s="173" t="s">
        <v>24</v>
      </c>
      <c r="N3061" s="341">
        <v>43681</v>
      </c>
      <c r="O3061" s="1330" t="s">
        <v>24</v>
      </c>
      <c r="P3061" s="1314" t="s">
        <v>24</v>
      </c>
      <c r="Q3061" s="198" t="str">
        <f t="shared" si="268"/>
        <v>-</v>
      </c>
      <c r="R3061" s="181" t="str">
        <f t="shared" ca="1" si="269"/>
        <v>TIDAK MCU</v>
      </c>
      <c r="S3061" s="1319" t="s">
        <v>550</v>
      </c>
      <c r="T3061" s="1330">
        <v>44356</v>
      </c>
      <c r="U3061" s="1329">
        <v>44356</v>
      </c>
      <c r="V3061" s="395" t="s">
        <v>24</v>
      </c>
      <c r="W3061" s="136" t="s">
        <v>24</v>
      </c>
      <c r="X3061" s="348"/>
      <c r="Y3061" s="201"/>
      <c r="Z3061" s="351"/>
      <c r="AA3061" s="1310" t="s">
        <v>100</v>
      </c>
      <c r="AB3061" s="362" t="s">
        <v>24</v>
      </c>
      <c r="AC3061" s="362"/>
      <c r="AD3061" s="483"/>
      <c r="AE3061" s="483"/>
      <c r="AF3061" s="483"/>
      <c r="AG3061" s="845"/>
      <c r="AH3061" s="1972"/>
      <c r="AI3061" s="244" t="str">
        <f t="shared" si="271"/>
        <v>LIGHT VEHICLE-</v>
      </c>
      <c r="AJ3061" s="1315">
        <f t="shared" si="270"/>
        <v>43681</v>
      </c>
      <c r="AK3061" s="345">
        <v>43677</v>
      </c>
      <c r="AL3061" s="1192">
        <v>43678</v>
      </c>
      <c r="AM3061" s="230"/>
      <c r="AN3061" s="232"/>
      <c r="AO3061" s="232"/>
      <c r="AP3061" s="230"/>
      <c r="AQ3061" s="230"/>
      <c r="AR3061" s="230"/>
      <c r="AS3061" s="230"/>
      <c r="AT3061" s="230"/>
      <c r="AU3061" s="230"/>
      <c r="AV3061" s="885"/>
      <c r="AW3061" s="177"/>
      <c r="AX3061" s="177"/>
      <c r="AY3061" s="177"/>
      <c r="AZ3061" s="177"/>
    </row>
    <row r="3062" spans="1:60" ht="15" customHeight="1">
      <c r="A3062" s="1296"/>
      <c r="B3062" s="1310">
        <v>3056</v>
      </c>
      <c r="C3062" s="549" t="s">
        <v>399</v>
      </c>
      <c r="D3062" s="797" t="s">
        <v>230</v>
      </c>
      <c r="E3062" s="538" t="s">
        <v>222</v>
      </c>
      <c r="F3062" s="802" t="s">
        <v>400</v>
      </c>
      <c r="G3062" s="509" t="s">
        <v>141</v>
      </c>
      <c r="H3062" s="790" t="s">
        <v>401</v>
      </c>
      <c r="I3062" s="593">
        <v>34828</v>
      </c>
      <c r="J3062" s="903">
        <f t="shared" ca="1" si="267"/>
        <v>27</v>
      </c>
      <c r="K3062" s="176" t="s">
        <v>24</v>
      </c>
      <c r="L3062" s="170" t="s">
        <v>24</v>
      </c>
      <c r="M3062" s="173" t="s">
        <v>24</v>
      </c>
      <c r="N3062" s="341">
        <v>43368</v>
      </c>
      <c r="O3062" s="1330" t="s">
        <v>24</v>
      </c>
      <c r="P3062" s="1314" t="s">
        <v>24</v>
      </c>
      <c r="Q3062" s="198" t="str">
        <f t="shared" si="268"/>
        <v>-</v>
      </c>
      <c r="R3062" s="181" t="str">
        <f t="shared" ca="1" si="269"/>
        <v>TIDAK MCU</v>
      </c>
      <c r="S3062" s="1319" t="s">
        <v>551</v>
      </c>
      <c r="T3062" s="1330">
        <v>44325</v>
      </c>
      <c r="U3062" s="1329">
        <v>44325</v>
      </c>
      <c r="V3062" s="1330" t="s">
        <v>24</v>
      </c>
      <c r="W3062" s="136" t="s">
        <v>24</v>
      </c>
      <c r="X3062" s="348"/>
      <c r="Y3062" s="201"/>
      <c r="Z3062" s="901"/>
      <c r="AA3062" s="1000" t="s">
        <v>589</v>
      </c>
      <c r="AB3062" s="1022" t="s">
        <v>590</v>
      </c>
      <c r="AC3062" s="494" t="s">
        <v>592</v>
      </c>
      <c r="AD3062" s="483" t="s">
        <v>24</v>
      </c>
      <c r="AE3062" s="483"/>
      <c r="AF3062" s="483"/>
      <c r="AG3062" s="845"/>
      <c r="AH3062" s="1246"/>
      <c r="AI3062" s="244" t="str">
        <f t="shared" si="271"/>
        <v>DZ 85COMPACTOR PC 200, PC 300-</v>
      </c>
      <c r="AJ3062" s="1315">
        <f t="shared" si="270"/>
        <v>43368</v>
      </c>
      <c r="AK3062" s="345">
        <v>43719</v>
      </c>
      <c r="AL3062" s="1192">
        <v>43720</v>
      </c>
      <c r="AM3062" s="230"/>
      <c r="AN3062" s="232"/>
      <c r="AO3062" s="232"/>
      <c r="AP3062" s="230"/>
      <c r="AQ3062" s="1231" t="s">
        <v>3094</v>
      </c>
      <c r="AR3062" s="230"/>
      <c r="AS3062" s="230"/>
      <c r="AT3062" s="230"/>
      <c r="AU3062" s="230"/>
      <c r="AV3062" s="885"/>
      <c r="AW3062" s="885"/>
      <c r="AX3062" s="885"/>
      <c r="AY3062" s="885"/>
      <c r="AZ3062" s="458"/>
      <c r="BA3062" s="2186"/>
      <c r="BB3062" s="2186"/>
      <c r="BC3062" s="2186"/>
      <c r="BD3062" s="2186"/>
      <c r="BE3062" s="2186"/>
      <c r="BF3062" s="2186"/>
      <c r="BG3062" s="2186"/>
      <c r="BH3062" s="2186"/>
    </row>
    <row r="3063" spans="1:60" ht="15" customHeight="1">
      <c r="A3063" s="1296"/>
      <c r="B3063" s="1310">
        <v>3057</v>
      </c>
      <c r="C3063" s="549" t="s">
        <v>402</v>
      </c>
      <c r="D3063" s="797" t="s">
        <v>221</v>
      </c>
      <c r="E3063" s="796" t="s">
        <v>222</v>
      </c>
      <c r="F3063" s="802" t="s">
        <v>403</v>
      </c>
      <c r="G3063" s="509" t="s">
        <v>141</v>
      </c>
      <c r="H3063" s="790" t="s">
        <v>404</v>
      </c>
      <c r="I3063" s="593">
        <v>35974</v>
      </c>
      <c r="J3063" s="903">
        <f t="shared" ca="1" si="267"/>
        <v>23</v>
      </c>
      <c r="K3063" s="176" t="s">
        <v>24</v>
      </c>
      <c r="L3063" s="170" t="s">
        <v>24</v>
      </c>
      <c r="M3063" s="173" t="s">
        <v>24</v>
      </c>
      <c r="N3063" s="341">
        <v>43610</v>
      </c>
      <c r="O3063" s="1330">
        <v>43969</v>
      </c>
      <c r="P3063" s="1314" t="s">
        <v>499</v>
      </c>
      <c r="Q3063" s="198">
        <f t="shared" si="268"/>
        <v>44334</v>
      </c>
      <c r="R3063" s="181" t="str">
        <f t="shared" ca="1" si="269"/>
        <v>BERLAKU</v>
      </c>
      <c r="S3063" s="1319" t="s">
        <v>24</v>
      </c>
      <c r="T3063" s="1330">
        <v>44375</v>
      </c>
      <c r="U3063" s="1329" t="s">
        <v>24</v>
      </c>
      <c r="V3063" s="1330" t="s">
        <v>24</v>
      </c>
      <c r="W3063" s="136" t="s">
        <v>24</v>
      </c>
      <c r="X3063" s="348"/>
      <c r="Y3063" s="201"/>
      <c r="Z3063" s="351"/>
      <c r="AA3063" s="1310" t="s">
        <v>24</v>
      </c>
      <c r="AB3063" s="362"/>
      <c r="AC3063" s="362"/>
      <c r="AD3063" s="483"/>
      <c r="AE3063" s="483"/>
      <c r="AF3063" s="483"/>
      <c r="AG3063" s="845"/>
      <c r="AH3063" s="1972"/>
      <c r="AI3063" s="244" t="str">
        <f t="shared" si="271"/>
        <v>-</v>
      </c>
      <c r="AJ3063" s="1315">
        <f t="shared" si="270"/>
        <v>43610</v>
      </c>
      <c r="AK3063" s="345" t="s">
        <v>24</v>
      </c>
      <c r="AL3063" s="1192" t="s">
        <v>24</v>
      </c>
      <c r="AM3063" s="230"/>
      <c r="AN3063" s="232"/>
      <c r="AO3063" s="232"/>
      <c r="AP3063" s="230"/>
      <c r="AQ3063" s="462" t="s">
        <v>3094</v>
      </c>
      <c r="AR3063" s="230"/>
      <c r="AS3063" s="230"/>
      <c r="AT3063" s="230"/>
      <c r="AU3063" s="230"/>
      <c r="AV3063" s="885"/>
      <c r="AW3063" s="885"/>
      <c r="AX3063" s="885"/>
      <c r="AY3063" s="885"/>
      <c r="AZ3063" s="177"/>
    </row>
    <row r="3064" spans="1:60" ht="15" customHeight="1">
      <c r="A3064" s="1296"/>
      <c r="B3064" s="1310">
        <v>3058</v>
      </c>
      <c r="C3064" s="549" t="s">
        <v>405</v>
      </c>
      <c r="D3064" s="469" t="s">
        <v>230</v>
      </c>
      <c r="E3064" s="538" t="s">
        <v>222</v>
      </c>
      <c r="F3064" s="802" t="s">
        <v>406</v>
      </c>
      <c r="G3064" s="509" t="s">
        <v>141</v>
      </c>
      <c r="H3064" s="612" t="s">
        <v>407</v>
      </c>
      <c r="I3064" s="593">
        <v>31211</v>
      </c>
      <c r="J3064" s="903">
        <f t="shared" ca="1" si="267"/>
        <v>37</v>
      </c>
      <c r="K3064" s="138" t="s">
        <v>493</v>
      </c>
      <c r="L3064" s="143">
        <v>870722200311</v>
      </c>
      <c r="M3064" s="134">
        <v>44913</v>
      </c>
      <c r="N3064" s="341">
        <v>43601</v>
      </c>
      <c r="O3064" s="1330">
        <v>43945</v>
      </c>
      <c r="P3064" s="1314" t="s">
        <v>501</v>
      </c>
      <c r="Q3064" s="198">
        <f t="shared" si="268"/>
        <v>44310</v>
      </c>
      <c r="R3064" s="181" t="str">
        <f t="shared" ca="1" si="269"/>
        <v>BERLAKU</v>
      </c>
      <c r="S3064" s="1319" t="s">
        <v>552</v>
      </c>
      <c r="T3064" s="1330">
        <v>44360</v>
      </c>
      <c r="U3064" s="1329">
        <v>44360</v>
      </c>
      <c r="V3064" s="904" t="s">
        <v>24</v>
      </c>
      <c r="W3064" s="136" t="s">
        <v>24</v>
      </c>
      <c r="X3064" s="348"/>
      <c r="Y3064" s="201"/>
      <c r="Z3064" s="351"/>
      <c r="AA3064" s="1310" t="s">
        <v>591</v>
      </c>
      <c r="AB3064" s="362" t="s">
        <v>24</v>
      </c>
      <c r="AC3064" s="362"/>
      <c r="AD3064" s="483"/>
      <c r="AE3064" s="483"/>
      <c r="AF3064" s="483"/>
      <c r="AG3064" s="845"/>
      <c r="AH3064" s="1972"/>
      <c r="AI3064" s="244" t="str">
        <f t="shared" si="271"/>
        <v>PC 200-</v>
      </c>
      <c r="AJ3064" s="1315">
        <f t="shared" si="270"/>
        <v>43601</v>
      </c>
      <c r="AK3064" s="345">
        <v>43599</v>
      </c>
      <c r="AL3064" s="1192">
        <v>43599</v>
      </c>
      <c r="AM3064" s="230"/>
      <c r="AN3064" s="232"/>
      <c r="AO3064" s="232"/>
      <c r="AP3064" s="230"/>
      <c r="AQ3064" s="230"/>
      <c r="AR3064" s="230"/>
      <c r="AS3064" s="230"/>
      <c r="AT3064" s="230"/>
      <c r="AU3064" s="230"/>
      <c r="AV3064" s="885"/>
      <c r="AW3064" s="885"/>
      <c r="AX3064" s="885"/>
      <c r="AY3064" s="885"/>
      <c r="AZ3064" s="885"/>
    </row>
    <row r="3065" spans="1:60" ht="15" customHeight="1">
      <c r="A3065" s="1296"/>
      <c r="B3065" s="1310">
        <v>3059</v>
      </c>
      <c r="C3065" s="793" t="s">
        <v>408</v>
      </c>
      <c r="D3065" s="1435" t="s">
        <v>409</v>
      </c>
      <c r="E3065" s="538" t="s">
        <v>222</v>
      </c>
      <c r="F3065" s="802" t="s">
        <v>410</v>
      </c>
      <c r="G3065" s="509" t="s">
        <v>141</v>
      </c>
      <c r="H3065" s="612" t="s">
        <v>411</v>
      </c>
      <c r="I3065" s="593">
        <v>30401</v>
      </c>
      <c r="J3065" s="1314">
        <f t="shared" ca="1" si="267"/>
        <v>39</v>
      </c>
      <c r="K3065" s="138" t="s">
        <v>83</v>
      </c>
      <c r="L3065" s="143">
        <v>830315551806</v>
      </c>
      <c r="M3065" s="134">
        <v>45109</v>
      </c>
      <c r="N3065" s="341">
        <v>43601</v>
      </c>
      <c r="O3065" s="1330">
        <v>43807</v>
      </c>
      <c r="P3065" s="1319" t="s">
        <v>499</v>
      </c>
      <c r="Q3065" s="198">
        <f t="shared" si="268"/>
        <v>44172</v>
      </c>
      <c r="R3065" s="181" t="str">
        <f t="shared" ca="1" si="269"/>
        <v>EXPIRED</v>
      </c>
      <c r="S3065" s="1319" t="s">
        <v>553</v>
      </c>
      <c r="T3065" s="1330">
        <v>44281</v>
      </c>
      <c r="U3065" s="1329">
        <v>44281</v>
      </c>
      <c r="V3065" s="1330" t="s">
        <v>24</v>
      </c>
      <c r="W3065" s="136" t="s">
        <v>24</v>
      </c>
      <c r="X3065" s="348"/>
      <c r="Y3065" s="201"/>
      <c r="Z3065" s="351"/>
      <c r="AA3065" s="473" t="s">
        <v>587</v>
      </c>
      <c r="AB3065" s="362" t="s">
        <v>24</v>
      </c>
      <c r="AC3065" s="362"/>
      <c r="AD3065" s="483"/>
      <c r="AE3065" s="483"/>
      <c r="AF3065" s="483"/>
      <c r="AG3065" s="845"/>
      <c r="AH3065" s="1972"/>
      <c r="AI3065" s="244" t="str">
        <f t="shared" si="271"/>
        <v>LV, ELF-</v>
      </c>
      <c r="AJ3065" s="1315">
        <f t="shared" si="270"/>
        <v>43601</v>
      </c>
      <c r="AK3065" s="345">
        <v>43738</v>
      </c>
      <c r="AL3065" s="1192">
        <v>43739</v>
      </c>
      <c r="AM3065" s="230" t="s">
        <v>24</v>
      </c>
      <c r="AN3065" s="232" t="s">
        <v>24</v>
      </c>
      <c r="AO3065" s="232" t="s">
        <v>24</v>
      </c>
      <c r="AP3065" s="230" t="s">
        <v>24</v>
      </c>
      <c r="AQ3065" s="462" t="s">
        <v>3094</v>
      </c>
      <c r="AR3065" s="230" t="s">
        <v>24</v>
      </c>
      <c r="AS3065" s="230" t="s">
        <v>24</v>
      </c>
      <c r="AT3065" s="230" t="s">
        <v>24</v>
      </c>
      <c r="AU3065" s="230" t="s">
        <v>24</v>
      </c>
      <c r="AV3065" s="148"/>
      <c r="AW3065" s="885"/>
      <c r="AX3065" s="885"/>
      <c r="AY3065" s="885"/>
      <c r="AZ3065" s="177"/>
    </row>
    <row r="3066" spans="1:60" ht="15" customHeight="1">
      <c r="A3066" s="1296"/>
      <c r="B3066" s="1310">
        <v>3060</v>
      </c>
      <c r="C3066" s="549" t="s">
        <v>412</v>
      </c>
      <c r="D3066" s="469" t="s">
        <v>230</v>
      </c>
      <c r="E3066" s="538" t="s">
        <v>222</v>
      </c>
      <c r="F3066" s="802" t="s">
        <v>413</v>
      </c>
      <c r="G3066" s="509" t="s">
        <v>141</v>
      </c>
      <c r="H3066" s="790" t="s">
        <v>414</v>
      </c>
      <c r="I3066" s="593">
        <v>32753</v>
      </c>
      <c r="J3066" s="1314">
        <f t="shared" ca="1" si="267"/>
        <v>32</v>
      </c>
      <c r="K3066" s="176" t="s">
        <v>24</v>
      </c>
      <c r="L3066" s="170" t="s">
        <v>24</v>
      </c>
      <c r="M3066" s="173" t="s">
        <v>24</v>
      </c>
      <c r="N3066" s="341">
        <v>43491</v>
      </c>
      <c r="O3066" s="1330">
        <v>43859</v>
      </c>
      <c r="P3066" s="1314" t="s">
        <v>498</v>
      </c>
      <c r="Q3066" s="198">
        <f t="shared" si="268"/>
        <v>44224</v>
      </c>
      <c r="R3066" s="181" t="str">
        <f t="shared" ca="1" si="269"/>
        <v>EXPIRED</v>
      </c>
      <c r="S3066" s="394" t="s">
        <v>554</v>
      </c>
      <c r="T3066" s="1330">
        <v>44441</v>
      </c>
      <c r="U3066" s="1329">
        <v>44441</v>
      </c>
      <c r="V3066" s="904" t="s">
        <v>24</v>
      </c>
      <c r="W3066" s="136" t="s">
        <v>24</v>
      </c>
      <c r="X3066" s="348"/>
      <c r="Y3066" s="201"/>
      <c r="Z3066" s="351"/>
      <c r="AA3066" s="1310" t="s">
        <v>592</v>
      </c>
      <c r="AB3066" s="362" t="s">
        <v>24</v>
      </c>
      <c r="AC3066" s="362"/>
      <c r="AD3066" s="483"/>
      <c r="AE3066" s="483"/>
      <c r="AF3066" s="483"/>
      <c r="AG3066" s="845"/>
      <c r="AH3066" s="1246"/>
      <c r="AI3066" s="244" t="str">
        <f t="shared" si="271"/>
        <v>PC 200, PC 300-</v>
      </c>
      <c r="AJ3066" s="1315">
        <f t="shared" si="270"/>
        <v>43491</v>
      </c>
      <c r="AK3066" s="345" t="s">
        <v>24</v>
      </c>
      <c r="AL3066" s="1192">
        <v>43487</v>
      </c>
      <c r="AM3066" s="230"/>
      <c r="AN3066" s="232"/>
      <c r="AO3066" s="232"/>
      <c r="AP3066" s="230"/>
      <c r="AQ3066" s="180"/>
      <c r="AR3066" s="230"/>
      <c r="AS3066" s="230"/>
      <c r="AT3066" s="230"/>
      <c r="AU3066" s="230"/>
      <c r="AV3066" s="885"/>
      <c r="AW3066" s="885"/>
      <c r="AX3066" s="885"/>
      <c r="AY3066" s="885"/>
      <c r="AZ3066" s="177"/>
    </row>
    <row r="3067" spans="1:60" ht="15" customHeight="1">
      <c r="B3067" s="1310">
        <v>3061</v>
      </c>
      <c r="C3067" s="549" t="s">
        <v>415</v>
      </c>
      <c r="D3067" s="797" t="s">
        <v>230</v>
      </c>
      <c r="E3067" s="796" t="s">
        <v>222</v>
      </c>
      <c r="F3067" s="802" t="s">
        <v>24</v>
      </c>
      <c r="G3067" s="509" t="s">
        <v>98</v>
      </c>
      <c r="H3067" s="790" t="s">
        <v>416</v>
      </c>
      <c r="I3067" s="593">
        <v>36059</v>
      </c>
      <c r="J3067" s="1314">
        <f t="shared" ca="1" si="267"/>
        <v>23</v>
      </c>
      <c r="K3067" s="176" t="s">
        <v>24</v>
      </c>
      <c r="L3067" s="170" t="s">
        <v>24</v>
      </c>
      <c r="M3067" s="173" t="s">
        <v>24</v>
      </c>
      <c r="N3067" s="510">
        <v>43491</v>
      </c>
      <c r="O3067" s="1330">
        <v>43859</v>
      </c>
      <c r="P3067" s="1314" t="s">
        <v>498</v>
      </c>
      <c r="Q3067" s="198">
        <f t="shared" si="268"/>
        <v>44224</v>
      </c>
      <c r="R3067" s="181" t="str">
        <f t="shared" ca="1" si="269"/>
        <v>EXPIRED</v>
      </c>
      <c r="S3067" s="394" t="s">
        <v>12264</v>
      </c>
      <c r="T3067" s="1330">
        <v>44460</v>
      </c>
      <c r="U3067" s="1329">
        <v>44460</v>
      </c>
      <c r="V3067" s="904" t="s">
        <v>24</v>
      </c>
      <c r="W3067" s="136" t="s">
        <v>24</v>
      </c>
      <c r="X3067" s="348"/>
      <c r="Y3067" s="201"/>
      <c r="Z3067" s="351"/>
      <c r="AA3067" s="473" t="s">
        <v>592</v>
      </c>
      <c r="AB3067" s="362" t="s">
        <v>24</v>
      </c>
      <c r="AC3067" s="362"/>
      <c r="AD3067" s="362"/>
      <c r="AE3067" s="362"/>
      <c r="AF3067" s="362"/>
      <c r="AG3067" s="372"/>
      <c r="AH3067" s="1244"/>
      <c r="AI3067" s="244" t="str">
        <f t="shared" si="271"/>
        <v>PC 200, PC 300-</v>
      </c>
      <c r="AJ3067" s="1315">
        <f t="shared" si="270"/>
        <v>43491</v>
      </c>
      <c r="AK3067" s="345">
        <v>43979</v>
      </c>
      <c r="AL3067" s="1192">
        <v>43979</v>
      </c>
      <c r="AM3067" s="230"/>
      <c r="AN3067" s="232"/>
      <c r="AO3067" s="232"/>
      <c r="AP3067" s="230"/>
      <c r="AQ3067" s="462" t="s">
        <v>3094</v>
      </c>
      <c r="AR3067" s="230" t="s">
        <v>141</v>
      </c>
      <c r="AS3067" s="230" t="s">
        <v>230</v>
      </c>
      <c r="AT3067" s="230" t="s">
        <v>11598</v>
      </c>
      <c r="AU3067" s="230"/>
      <c r="AV3067" s="885"/>
      <c r="AW3067" s="885"/>
      <c r="AX3067" s="885"/>
      <c r="AY3067" s="885"/>
      <c r="AZ3067" s="177"/>
    </row>
    <row r="3068" spans="1:60" ht="15" customHeight="1">
      <c r="A3068" s="1296"/>
      <c r="B3068" s="1310">
        <v>3062</v>
      </c>
      <c r="C3068" s="549" t="s">
        <v>417</v>
      </c>
      <c r="D3068" s="797" t="s">
        <v>418</v>
      </c>
      <c r="E3068" s="796" t="s">
        <v>222</v>
      </c>
      <c r="F3068" s="802" t="s">
        <v>419</v>
      </c>
      <c r="G3068" s="509" t="s">
        <v>141</v>
      </c>
      <c r="H3068" s="790" t="s">
        <v>420</v>
      </c>
      <c r="I3068" s="593">
        <v>26489</v>
      </c>
      <c r="J3068" s="1314">
        <f t="shared" ca="1" si="267"/>
        <v>50</v>
      </c>
      <c r="K3068" s="138" t="s">
        <v>493</v>
      </c>
      <c r="L3068" s="143">
        <v>720732460005</v>
      </c>
      <c r="M3068" s="134">
        <v>44611</v>
      </c>
      <c r="N3068" s="510">
        <v>43491</v>
      </c>
      <c r="O3068" s="1330">
        <v>43847</v>
      </c>
      <c r="P3068" s="1314" t="s">
        <v>24</v>
      </c>
      <c r="Q3068" s="198">
        <f t="shared" si="268"/>
        <v>44212</v>
      </c>
      <c r="R3068" s="181" t="str">
        <f t="shared" ca="1" si="269"/>
        <v>EXPIRED</v>
      </c>
      <c r="S3068" s="394" t="s">
        <v>555</v>
      </c>
      <c r="T3068" s="1330">
        <v>44386</v>
      </c>
      <c r="U3068" s="1329">
        <v>44386</v>
      </c>
      <c r="V3068" s="904" t="s">
        <v>24</v>
      </c>
      <c r="W3068" s="136" t="s">
        <v>24</v>
      </c>
      <c r="X3068" s="348"/>
      <c r="Y3068" s="201"/>
      <c r="Z3068" s="351"/>
      <c r="AA3068" s="495" t="s">
        <v>587</v>
      </c>
      <c r="AB3068" s="494" t="s">
        <v>588</v>
      </c>
      <c r="AC3068" s="371" t="s">
        <v>24</v>
      </c>
      <c r="AD3068" s="371"/>
      <c r="AE3068" s="371"/>
      <c r="AF3068" s="371"/>
      <c r="AG3068" s="377"/>
      <c r="AH3068" s="1245"/>
      <c r="AI3068" s="244" t="str">
        <f t="shared" si="271"/>
        <v>LV, ELFWATER TRUCK-</v>
      </c>
      <c r="AJ3068" s="1315">
        <f t="shared" si="270"/>
        <v>43491</v>
      </c>
      <c r="AK3068" s="345">
        <v>43485</v>
      </c>
      <c r="AL3068" s="1192">
        <v>43517</v>
      </c>
      <c r="AM3068" s="230"/>
      <c r="AN3068" s="232"/>
      <c r="AO3068" s="232"/>
      <c r="AP3068" s="230"/>
      <c r="AQ3068" s="462" t="s">
        <v>3094</v>
      </c>
      <c r="AR3068" s="230"/>
      <c r="AS3068" s="230"/>
      <c r="AT3068" s="230"/>
      <c r="AU3068" s="230"/>
      <c r="AV3068" s="885"/>
      <c r="AW3068" s="177"/>
      <c r="AX3068" s="177"/>
      <c r="AY3068" s="177"/>
      <c r="AZ3068" s="177"/>
    </row>
    <row r="3069" spans="1:60" ht="15" customHeight="1">
      <c r="A3069" s="1296"/>
      <c r="B3069" s="1310">
        <v>3063</v>
      </c>
      <c r="C3069" s="549" t="s">
        <v>421</v>
      </c>
      <c r="D3069" s="797" t="s">
        <v>226</v>
      </c>
      <c r="E3069" s="796" t="s">
        <v>222</v>
      </c>
      <c r="F3069" s="802" t="s">
        <v>422</v>
      </c>
      <c r="G3069" s="509" t="s">
        <v>141</v>
      </c>
      <c r="H3069" s="540" t="s">
        <v>24</v>
      </c>
      <c r="I3069" s="593">
        <v>34500</v>
      </c>
      <c r="J3069" s="1314">
        <f t="shared" ref="J3069:J3132" ca="1" si="272">IF(OR(I3069="",I3069="-"),"-",ROUND((NOW()-I3069)/356,0))</f>
        <v>27</v>
      </c>
      <c r="K3069" s="138" t="s">
        <v>496</v>
      </c>
      <c r="L3069" s="135" t="s">
        <v>24</v>
      </c>
      <c r="M3069" s="134">
        <v>44362</v>
      </c>
      <c r="N3069" s="341">
        <v>43201</v>
      </c>
      <c r="O3069" s="1330" t="s">
        <v>24</v>
      </c>
      <c r="P3069" s="1314" t="s">
        <v>24</v>
      </c>
      <c r="Q3069" s="198" t="str">
        <f t="shared" ref="Q3069:Q3105" si="273">IF(OR(O3069="-",O3069=""),"-",O3069+365)</f>
        <v>-</v>
      </c>
      <c r="R3069" s="181" t="str">
        <f t="shared" ref="R3069:R3105" ca="1" si="274">IF(OR(O3069="",O3069="-"),"TIDAK MCU",IF(Q3069&gt;TODAY(),"BERLAKU","EXPIRED"))</f>
        <v>TIDAK MCU</v>
      </c>
      <c r="S3069" s="394" t="s">
        <v>556</v>
      </c>
      <c r="T3069" s="1330">
        <v>44362</v>
      </c>
      <c r="U3069" s="1330">
        <v>44362</v>
      </c>
      <c r="V3069" s="1313" t="s">
        <v>24</v>
      </c>
      <c r="W3069" s="1311" t="s">
        <v>24</v>
      </c>
      <c r="X3069" s="348"/>
      <c r="Y3069" s="201"/>
      <c r="Z3069" s="351"/>
      <c r="AA3069" s="473" t="s">
        <v>587</v>
      </c>
      <c r="AB3069" s="494" t="s">
        <v>588</v>
      </c>
      <c r="AC3069" s="496" t="s">
        <v>589</v>
      </c>
      <c r="AD3069" s="496" t="s">
        <v>590</v>
      </c>
      <c r="AE3069" s="496" t="s">
        <v>591</v>
      </c>
      <c r="AF3069" s="362" t="s">
        <v>24</v>
      </c>
      <c r="AG3069" s="372"/>
      <c r="AH3069" s="1244"/>
      <c r="AI3069" s="244" t="str">
        <f t="shared" si="271"/>
        <v>LV, ELFWATER TRUCKDZ 85COMPACTOR PC 200-</v>
      </c>
      <c r="AJ3069" s="1315">
        <f t="shared" si="270"/>
        <v>43201</v>
      </c>
      <c r="AK3069" s="345">
        <v>43599</v>
      </c>
      <c r="AL3069" s="1192">
        <v>43599</v>
      </c>
      <c r="AM3069" s="230"/>
      <c r="AN3069" s="232"/>
      <c r="AO3069" s="232"/>
      <c r="AP3069" s="230"/>
      <c r="AQ3069" s="1231" t="s">
        <v>3094</v>
      </c>
      <c r="AR3069" s="230"/>
      <c r="AS3069" s="230"/>
      <c r="AT3069" s="230"/>
      <c r="AU3069" s="230"/>
      <c r="AV3069" s="885"/>
      <c r="AW3069" s="885"/>
      <c r="AX3069" s="885"/>
      <c r="AY3069" s="885"/>
      <c r="AZ3069" s="177"/>
    </row>
    <row r="3070" spans="1:60" ht="15" customHeight="1">
      <c r="A3070" s="1296"/>
      <c r="B3070" s="1310">
        <v>3064</v>
      </c>
      <c r="C3070" s="549" t="s">
        <v>423</v>
      </c>
      <c r="D3070" s="797" t="s">
        <v>230</v>
      </c>
      <c r="E3070" s="796" t="s">
        <v>222</v>
      </c>
      <c r="F3070" s="802" t="s">
        <v>424</v>
      </c>
      <c r="G3070" s="509" t="s">
        <v>141</v>
      </c>
      <c r="H3070" s="790" t="s">
        <v>425</v>
      </c>
      <c r="I3070" s="593">
        <v>31596</v>
      </c>
      <c r="J3070" s="903">
        <f t="shared" ca="1" si="272"/>
        <v>36</v>
      </c>
      <c r="K3070" s="176" t="s">
        <v>24</v>
      </c>
      <c r="L3070" s="170" t="s">
        <v>24</v>
      </c>
      <c r="M3070" s="173" t="s">
        <v>24</v>
      </c>
      <c r="N3070" s="341">
        <v>43603</v>
      </c>
      <c r="O3070" s="1330" t="s">
        <v>24</v>
      </c>
      <c r="P3070" s="1314" t="s">
        <v>24</v>
      </c>
      <c r="Q3070" s="198" t="str">
        <f t="shared" si="273"/>
        <v>-</v>
      </c>
      <c r="R3070" s="181" t="str">
        <f t="shared" ca="1" si="274"/>
        <v>TIDAK MCU</v>
      </c>
      <c r="S3070" s="1319" t="s">
        <v>557</v>
      </c>
      <c r="T3070" s="1330">
        <v>44380</v>
      </c>
      <c r="U3070" s="1329">
        <v>44380</v>
      </c>
      <c r="V3070" s="395" t="s">
        <v>24</v>
      </c>
      <c r="W3070" s="136" t="s">
        <v>24</v>
      </c>
      <c r="X3070" s="348"/>
      <c r="Y3070" s="201"/>
      <c r="Z3070" s="351"/>
      <c r="AA3070" s="473" t="s">
        <v>591</v>
      </c>
      <c r="AB3070" s="362" t="s">
        <v>24</v>
      </c>
      <c r="AC3070" s="362"/>
      <c r="AD3070" s="362"/>
      <c r="AE3070" s="362"/>
      <c r="AF3070" s="362"/>
      <c r="AG3070" s="372"/>
      <c r="AH3070" s="1244"/>
      <c r="AI3070" s="244" t="str">
        <f t="shared" si="271"/>
        <v>PC 200-</v>
      </c>
      <c r="AJ3070" s="1315">
        <f t="shared" si="270"/>
        <v>43603</v>
      </c>
      <c r="AK3070" s="217">
        <v>43991</v>
      </c>
      <c r="AL3070" s="614">
        <v>43601</v>
      </c>
      <c r="AM3070" s="230"/>
      <c r="AN3070" s="232"/>
      <c r="AO3070" s="232"/>
      <c r="AP3070" s="230"/>
      <c r="AQ3070" s="462" t="s">
        <v>3094</v>
      </c>
      <c r="AR3070" s="230"/>
      <c r="AS3070" s="230"/>
      <c r="AT3070" s="230"/>
      <c r="AU3070" s="230"/>
      <c r="AV3070" s="885"/>
      <c r="AW3070" s="177"/>
      <c r="AX3070" s="177"/>
      <c r="AY3070" s="177"/>
      <c r="AZ3070" s="177"/>
    </row>
    <row r="3071" spans="1:60" ht="15" customHeight="1">
      <c r="A3071" s="1296"/>
      <c r="B3071" s="1310">
        <v>3065</v>
      </c>
      <c r="C3071" s="549" t="s">
        <v>426</v>
      </c>
      <c r="D3071" s="469" t="s">
        <v>230</v>
      </c>
      <c r="E3071" s="538" t="s">
        <v>222</v>
      </c>
      <c r="F3071" s="802" t="s">
        <v>427</v>
      </c>
      <c r="G3071" s="509" t="s">
        <v>141</v>
      </c>
      <c r="H3071" s="790" t="s">
        <v>428</v>
      </c>
      <c r="I3071" s="593">
        <v>30944</v>
      </c>
      <c r="J3071" s="903">
        <f t="shared" ca="1" si="272"/>
        <v>37</v>
      </c>
      <c r="K3071" s="138" t="s">
        <v>494</v>
      </c>
      <c r="L3071" s="143">
        <v>840914580654</v>
      </c>
      <c r="M3071" s="134">
        <v>44823</v>
      </c>
      <c r="N3071" s="341">
        <v>43594</v>
      </c>
      <c r="O3071" s="1330">
        <v>43730</v>
      </c>
      <c r="P3071" s="1314" t="s">
        <v>499</v>
      </c>
      <c r="Q3071" s="198">
        <f t="shared" si="273"/>
        <v>44095</v>
      </c>
      <c r="R3071" s="181" t="str">
        <f t="shared" ca="1" si="274"/>
        <v>EXPIRED</v>
      </c>
      <c r="S3071" s="1319" t="s">
        <v>558</v>
      </c>
      <c r="T3071" s="1330">
        <v>44458</v>
      </c>
      <c r="U3071" s="1329">
        <v>44458</v>
      </c>
      <c r="V3071" s="1330" t="s">
        <v>24</v>
      </c>
      <c r="W3071" s="136" t="s">
        <v>24</v>
      </c>
      <c r="X3071" s="348"/>
      <c r="Y3071" s="201"/>
      <c r="Z3071" s="351"/>
      <c r="AA3071" s="1310" t="s">
        <v>589</v>
      </c>
      <c r="AB3071" s="362" t="s">
        <v>24</v>
      </c>
      <c r="AC3071" s="362"/>
      <c r="AD3071" s="362"/>
      <c r="AE3071" s="362"/>
      <c r="AF3071" s="362"/>
      <c r="AG3071" s="372"/>
      <c r="AH3071" s="1244"/>
      <c r="AI3071" s="244" t="str">
        <f t="shared" si="271"/>
        <v>DZ 85-</v>
      </c>
      <c r="AJ3071" s="1315">
        <f t="shared" si="270"/>
        <v>43594</v>
      </c>
      <c r="AK3071" s="345">
        <v>43591</v>
      </c>
      <c r="AL3071" s="1192">
        <v>43592</v>
      </c>
      <c r="AM3071" s="230"/>
      <c r="AN3071" s="232"/>
      <c r="AO3071" s="232"/>
      <c r="AP3071" s="230"/>
      <c r="AQ3071" s="180"/>
      <c r="AR3071" s="230"/>
      <c r="AS3071" s="230"/>
      <c r="AT3071" s="230"/>
      <c r="AU3071" s="230"/>
      <c r="AV3071" s="885"/>
      <c r="AW3071" s="885"/>
      <c r="AX3071" s="885"/>
      <c r="AY3071" s="885"/>
      <c r="AZ3071" s="177"/>
    </row>
    <row r="3072" spans="1:60" ht="15" customHeight="1">
      <c r="A3072" s="1296"/>
      <c r="B3072" s="1310">
        <v>3066</v>
      </c>
      <c r="C3072" s="549" t="s">
        <v>429</v>
      </c>
      <c r="D3072" s="469" t="s">
        <v>230</v>
      </c>
      <c r="E3072" s="538" t="s">
        <v>222</v>
      </c>
      <c r="F3072" s="802" t="s">
        <v>430</v>
      </c>
      <c r="G3072" s="509" t="s">
        <v>141</v>
      </c>
      <c r="H3072" s="612" t="s">
        <v>431</v>
      </c>
      <c r="I3072" s="593">
        <v>28600</v>
      </c>
      <c r="J3072" s="903">
        <f t="shared" ca="1" si="272"/>
        <v>44</v>
      </c>
      <c r="K3072" s="176" t="s">
        <v>24</v>
      </c>
      <c r="L3072" s="170" t="s">
        <v>24</v>
      </c>
      <c r="M3072" s="173" t="s">
        <v>24</v>
      </c>
      <c r="N3072" s="341">
        <v>43505</v>
      </c>
      <c r="O3072" s="1330">
        <v>43880</v>
      </c>
      <c r="P3072" s="1314" t="s">
        <v>497</v>
      </c>
      <c r="Q3072" s="198">
        <f t="shared" si="273"/>
        <v>44245</v>
      </c>
      <c r="R3072" s="181" t="str">
        <f t="shared" ca="1" si="274"/>
        <v>EXPIRED</v>
      </c>
      <c r="S3072" s="1319" t="s">
        <v>559</v>
      </c>
      <c r="T3072" s="1330">
        <v>44306</v>
      </c>
      <c r="U3072" s="1329">
        <v>44306</v>
      </c>
      <c r="V3072" s="904" t="s">
        <v>24</v>
      </c>
      <c r="W3072" s="136" t="s">
        <v>24</v>
      </c>
      <c r="X3072" s="348"/>
      <c r="Y3072" s="201"/>
      <c r="Z3072" s="351"/>
      <c r="AA3072" s="1310" t="s">
        <v>589</v>
      </c>
      <c r="AB3072" s="362" t="s">
        <v>24</v>
      </c>
      <c r="AC3072" s="362"/>
      <c r="AD3072" s="362"/>
      <c r="AE3072" s="362"/>
      <c r="AF3072" s="362"/>
      <c r="AG3072" s="372"/>
      <c r="AH3072" s="1244"/>
      <c r="AI3072" s="244" t="str">
        <f t="shared" si="271"/>
        <v>DZ 85-</v>
      </c>
      <c r="AJ3072" s="1315">
        <f t="shared" ref="AJ3072:AJ3105" si="275">N3072</f>
        <v>43505</v>
      </c>
      <c r="AK3072" s="345">
        <v>43502</v>
      </c>
      <c r="AL3072" s="1192">
        <v>43503</v>
      </c>
      <c r="AM3072" s="230"/>
      <c r="AN3072" s="232"/>
      <c r="AO3072" s="232"/>
      <c r="AP3072" s="230"/>
      <c r="AQ3072" s="230"/>
      <c r="AR3072" s="230"/>
      <c r="AS3072" s="230"/>
      <c r="AT3072" s="230"/>
      <c r="AU3072" s="230"/>
      <c r="AV3072" s="885"/>
      <c r="AW3072" s="885"/>
      <c r="AX3072" s="885"/>
      <c r="AY3072" s="885"/>
      <c r="AZ3072" s="177"/>
    </row>
    <row r="3073" spans="1:52" ht="15" customHeight="1">
      <c r="A3073" s="1296"/>
      <c r="B3073" s="1310">
        <v>3067</v>
      </c>
      <c r="C3073" s="549" t="s">
        <v>432</v>
      </c>
      <c r="D3073" s="797" t="s">
        <v>230</v>
      </c>
      <c r="E3073" s="796" t="s">
        <v>222</v>
      </c>
      <c r="F3073" s="802" t="s">
        <v>433</v>
      </c>
      <c r="G3073" s="509" t="s">
        <v>141</v>
      </c>
      <c r="H3073" s="790" t="s">
        <v>434</v>
      </c>
      <c r="I3073" s="593">
        <v>33406</v>
      </c>
      <c r="J3073" s="1314">
        <f t="shared" ca="1" si="272"/>
        <v>31</v>
      </c>
      <c r="K3073" s="176" t="s">
        <v>24</v>
      </c>
      <c r="L3073" s="170" t="s">
        <v>24</v>
      </c>
      <c r="M3073" s="173" t="s">
        <v>24</v>
      </c>
      <c r="N3073" s="341">
        <v>43066</v>
      </c>
      <c r="O3073" s="1330">
        <v>43428</v>
      </c>
      <c r="P3073" s="1314" t="s">
        <v>24</v>
      </c>
      <c r="Q3073" s="198">
        <f t="shared" si="273"/>
        <v>43793</v>
      </c>
      <c r="R3073" s="181" t="str">
        <f t="shared" ca="1" si="274"/>
        <v>EXPIRED</v>
      </c>
      <c r="S3073" s="394" t="s">
        <v>560</v>
      </c>
      <c r="T3073" s="1330">
        <v>44364</v>
      </c>
      <c r="U3073" s="1329">
        <v>44364</v>
      </c>
      <c r="V3073" s="1330" t="s">
        <v>24</v>
      </c>
      <c r="W3073" s="136" t="s">
        <v>24</v>
      </c>
      <c r="X3073" s="348"/>
      <c r="Y3073" s="201"/>
      <c r="Z3073" s="351"/>
      <c r="AA3073" s="473" t="s">
        <v>590</v>
      </c>
      <c r="AB3073" s="362" t="s">
        <v>24</v>
      </c>
      <c r="AC3073" s="362"/>
      <c r="AD3073" s="362"/>
      <c r="AE3073" s="362"/>
      <c r="AF3073" s="362"/>
      <c r="AG3073" s="372"/>
      <c r="AH3073" s="1244"/>
      <c r="AI3073" s="244" t="str">
        <f t="shared" si="271"/>
        <v>COMPACTOR -</v>
      </c>
      <c r="AJ3073" s="1315">
        <f t="shared" si="275"/>
        <v>43066</v>
      </c>
      <c r="AK3073" s="345">
        <v>43980</v>
      </c>
      <c r="AL3073" s="1192" t="s">
        <v>598</v>
      </c>
      <c r="AM3073" s="230"/>
      <c r="AN3073" s="232"/>
      <c r="AO3073" s="232"/>
      <c r="AP3073" s="230"/>
      <c r="AQ3073" s="462" t="s">
        <v>3094</v>
      </c>
      <c r="AR3073" s="230"/>
      <c r="AS3073" s="230"/>
      <c r="AT3073" s="230"/>
      <c r="AU3073" s="230"/>
      <c r="AV3073" s="885"/>
      <c r="AW3073" s="177"/>
      <c r="AX3073" s="177"/>
      <c r="AY3073" s="177"/>
      <c r="AZ3073" s="177"/>
    </row>
    <row r="3074" spans="1:52" ht="15" customHeight="1">
      <c r="B3074" s="1310">
        <v>3068</v>
      </c>
      <c r="C3074" s="549" t="s">
        <v>435</v>
      </c>
      <c r="D3074" s="797" t="s">
        <v>230</v>
      </c>
      <c r="E3074" s="538" t="s">
        <v>222</v>
      </c>
      <c r="F3074" s="802" t="s">
        <v>436</v>
      </c>
      <c r="G3074" s="509" t="s">
        <v>141</v>
      </c>
      <c r="H3074" s="612" t="s">
        <v>407</v>
      </c>
      <c r="I3074" s="593">
        <v>35399</v>
      </c>
      <c r="J3074" s="903">
        <f t="shared" ca="1" si="272"/>
        <v>25</v>
      </c>
      <c r="K3074" s="176" t="s">
        <v>24</v>
      </c>
      <c r="L3074" s="170" t="s">
        <v>24</v>
      </c>
      <c r="M3074" s="173" t="s">
        <v>24</v>
      </c>
      <c r="N3074" s="341">
        <v>43594</v>
      </c>
      <c r="O3074" s="1330">
        <v>43946</v>
      </c>
      <c r="P3074" s="1314" t="s">
        <v>499</v>
      </c>
      <c r="Q3074" s="198">
        <f t="shared" si="273"/>
        <v>44311</v>
      </c>
      <c r="R3074" s="181" t="str">
        <f t="shared" ca="1" si="274"/>
        <v>BERLAKU</v>
      </c>
      <c r="S3074" s="1319" t="s">
        <v>561</v>
      </c>
      <c r="T3074" s="1330">
        <v>44530</v>
      </c>
      <c r="U3074" s="1329">
        <v>44530</v>
      </c>
      <c r="V3074" s="904" t="s">
        <v>24</v>
      </c>
      <c r="W3074" s="136" t="s">
        <v>24</v>
      </c>
      <c r="X3074" s="348"/>
      <c r="Y3074" s="201"/>
      <c r="Z3074" s="351"/>
      <c r="AA3074" s="1310" t="s">
        <v>589</v>
      </c>
      <c r="AB3074" s="362" t="s">
        <v>24</v>
      </c>
      <c r="AC3074" s="362"/>
      <c r="AD3074" s="362"/>
      <c r="AE3074" s="362"/>
      <c r="AF3074" s="362"/>
      <c r="AG3074" s="372"/>
      <c r="AH3074" s="1244"/>
      <c r="AI3074" s="244" t="str">
        <f t="shared" si="271"/>
        <v>DZ 85-</v>
      </c>
      <c r="AJ3074" s="1315">
        <f t="shared" si="275"/>
        <v>43594</v>
      </c>
      <c r="AK3074" s="345">
        <v>43591</v>
      </c>
      <c r="AL3074" s="1192">
        <v>43592</v>
      </c>
      <c r="AM3074" s="230"/>
      <c r="AN3074" s="232"/>
      <c r="AO3074" s="232"/>
      <c r="AP3074" s="230"/>
      <c r="AQ3074" s="230"/>
      <c r="AR3074" s="230"/>
      <c r="AS3074" s="230"/>
      <c r="AT3074" s="230"/>
      <c r="AU3074" s="230"/>
      <c r="AV3074" s="177"/>
      <c r="AW3074" s="177"/>
      <c r="AX3074" s="177"/>
      <c r="AY3074" s="177"/>
      <c r="AZ3074" s="177"/>
    </row>
    <row r="3075" spans="1:52" ht="15" customHeight="1">
      <c r="B3075" s="1310">
        <v>3069</v>
      </c>
      <c r="C3075" s="786" t="s">
        <v>437</v>
      </c>
      <c r="D3075" s="796" t="s">
        <v>226</v>
      </c>
      <c r="E3075" s="538" t="s">
        <v>222</v>
      </c>
      <c r="F3075" s="802" t="s">
        <v>438</v>
      </c>
      <c r="G3075" s="509" t="s">
        <v>141</v>
      </c>
      <c r="H3075" s="790" t="s">
        <v>439</v>
      </c>
      <c r="I3075" s="597">
        <v>35701</v>
      </c>
      <c r="J3075" s="903">
        <f t="shared" ca="1" si="272"/>
        <v>24</v>
      </c>
      <c r="K3075" s="138" t="s">
        <v>493</v>
      </c>
      <c r="L3075" s="143" t="s">
        <v>24</v>
      </c>
      <c r="M3075" s="134">
        <v>44467</v>
      </c>
      <c r="N3075" s="341">
        <v>42821</v>
      </c>
      <c r="O3075" s="1311">
        <v>43177</v>
      </c>
      <c r="P3075" s="1314" t="s">
        <v>24</v>
      </c>
      <c r="Q3075" s="198">
        <f t="shared" si="273"/>
        <v>43542</v>
      </c>
      <c r="R3075" s="181" t="str">
        <f t="shared" ca="1" si="274"/>
        <v>EXPIRED</v>
      </c>
      <c r="S3075" s="1319" t="s">
        <v>562</v>
      </c>
      <c r="T3075" s="1330">
        <v>44467</v>
      </c>
      <c r="U3075" s="887">
        <v>44467</v>
      </c>
      <c r="V3075" s="904" t="s">
        <v>24</v>
      </c>
      <c r="W3075" s="136" t="s">
        <v>24</v>
      </c>
      <c r="X3075" s="348"/>
      <c r="Y3075" s="201"/>
      <c r="Z3075" s="351"/>
      <c r="AA3075" s="1310" t="s">
        <v>587</v>
      </c>
      <c r="AB3075" s="362" t="s">
        <v>588</v>
      </c>
      <c r="AC3075" s="496" t="s">
        <v>589</v>
      </c>
      <c r="AD3075" s="496" t="s">
        <v>590</v>
      </c>
      <c r="AE3075" s="496" t="s">
        <v>592</v>
      </c>
      <c r="AF3075" s="362" t="s">
        <v>24</v>
      </c>
      <c r="AG3075" s="372"/>
      <c r="AH3075" s="1244"/>
      <c r="AI3075" s="244" t="str">
        <f t="shared" si="271"/>
        <v>LV, ELFWATER TRUCKDZ 85COMPACTOR PC 200, PC 300-</v>
      </c>
      <c r="AJ3075" s="1315">
        <f t="shared" si="275"/>
        <v>42821</v>
      </c>
      <c r="AK3075" s="345">
        <v>42822</v>
      </c>
      <c r="AL3075" s="1192">
        <v>42826</v>
      </c>
      <c r="AM3075" s="230"/>
      <c r="AN3075" s="232"/>
      <c r="AO3075" s="232"/>
      <c r="AP3075" s="230"/>
      <c r="AQ3075" s="462" t="s">
        <v>3094</v>
      </c>
      <c r="AR3075" s="230"/>
      <c r="AS3075" s="230"/>
      <c r="AT3075" s="230"/>
      <c r="AU3075" s="230"/>
      <c r="AV3075" s="885"/>
      <c r="AW3075" s="885"/>
      <c r="AX3075" s="885"/>
      <c r="AY3075" s="885"/>
      <c r="AZ3075" s="177"/>
    </row>
    <row r="3076" spans="1:52" ht="15" customHeight="1">
      <c r="B3076" s="1310">
        <v>3070</v>
      </c>
      <c r="C3076" s="786" t="s">
        <v>440</v>
      </c>
      <c r="D3076" s="538" t="s">
        <v>230</v>
      </c>
      <c r="E3076" s="538" t="s">
        <v>222</v>
      </c>
      <c r="F3076" s="802" t="s">
        <v>441</v>
      </c>
      <c r="G3076" s="509" t="s">
        <v>141</v>
      </c>
      <c r="H3076" s="790" t="s">
        <v>442</v>
      </c>
      <c r="I3076" s="593">
        <v>35203</v>
      </c>
      <c r="J3076" s="903">
        <f t="shared" ca="1" si="272"/>
        <v>25</v>
      </c>
      <c r="K3076" s="176" t="s">
        <v>24</v>
      </c>
      <c r="L3076" s="170" t="s">
        <v>24</v>
      </c>
      <c r="M3076" s="173" t="s">
        <v>24</v>
      </c>
      <c r="N3076" s="341">
        <v>43519</v>
      </c>
      <c r="O3076" s="1330">
        <v>43882</v>
      </c>
      <c r="P3076" s="451" t="s">
        <v>498</v>
      </c>
      <c r="Q3076" s="198">
        <f t="shared" si="273"/>
        <v>44247</v>
      </c>
      <c r="R3076" s="181" t="str">
        <f t="shared" ca="1" si="274"/>
        <v>EXPIRED</v>
      </c>
      <c r="S3076" s="1319" t="s">
        <v>563</v>
      </c>
      <c r="T3076" s="1330">
        <v>44334</v>
      </c>
      <c r="U3076" s="1329">
        <v>44334</v>
      </c>
      <c r="V3076" s="904" t="s">
        <v>24</v>
      </c>
      <c r="W3076" s="136" t="s">
        <v>24</v>
      </c>
      <c r="X3076" s="348"/>
      <c r="Y3076" s="201"/>
      <c r="Z3076" s="351"/>
      <c r="AA3076" s="1310" t="s">
        <v>589</v>
      </c>
      <c r="AB3076" s="362" t="s">
        <v>24</v>
      </c>
      <c r="AC3076" s="362"/>
      <c r="AD3076" s="362"/>
      <c r="AE3076" s="362"/>
      <c r="AF3076" s="362"/>
      <c r="AG3076" s="372"/>
      <c r="AH3076" s="1244"/>
      <c r="AI3076" s="244" t="str">
        <f t="shared" si="271"/>
        <v>DZ 85-</v>
      </c>
      <c r="AJ3076" s="1307">
        <f t="shared" si="275"/>
        <v>43519</v>
      </c>
      <c r="AK3076" s="345">
        <v>43515</v>
      </c>
      <c r="AL3076" s="1192">
        <v>43515</v>
      </c>
      <c r="AM3076" s="230"/>
      <c r="AN3076" s="232"/>
      <c r="AO3076" s="232"/>
      <c r="AP3076" s="230"/>
      <c r="AQ3076" s="230"/>
      <c r="AR3076" s="230"/>
      <c r="AS3076" s="230"/>
      <c r="AT3076" s="230"/>
      <c r="AU3076" s="230"/>
      <c r="AV3076" s="177"/>
      <c r="AW3076" s="177"/>
      <c r="AX3076" s="177"/>
      <c r="AY3076" s="177"/>
      <c r="AZ3076" s="177"/>
    </row>
    <row r="3077" spans="1:52" ht="15" customHeight="1">
      <c r="B3077" s="1310">
        <v>3071</v>
      </c>
      <c r="C3077" s="549" t="s">
        <v>443</v>
      </c>
      <c r="D3077" s="796" t="s">
        <v>230</v>
      </c>
      <c r="E3077" s="796" t="s">
        <v>222</v>
      </c>
      <c r="F3077" s="802" t="s">
        <v>444</v>
      </c>
      <c r="G3077" s="509" t="s">
        <v>141</v>
      </c>
      <c r="H3077" s="540" t="s">
        <v>24</v>
      </c>
      <c r="I3077" s="593">
        <v>26046</v>
      </c>
      <c r="J3077" s="903">
        <f t="shared" ca="1" si="272"/>
        <v>51</v>
      </c>
      <c r="K3077" s="176" t="s">
        <v>24</v>
      </c>
      <c r="L3077" s="170" t="s">
        <v>24</v>
      </c>
      <c r="M3077" s="173" t="s">
        <v>24</v>
      </c>
      <c r="N3077" s="341">
        <v>43552</v>
      </c>
      <c r="O3077" s="1330" t="s">
        <v>24</v>
      </c>
      <c r="P3077" s="1314" t="s">
        <v>24</v>
      </c>
      <c r="Q3077" s="198" t="str">
        <f t="shared" si="273"/>
        <v>-</v>
      </c>
      <c r="R3077" s="181" t="str">
        <f t="shared" ca="1" si="274"/>
        <v>TIDAK MCU</v>
      </c>
      <c r="S3077" s="1319" t="s">
        <v>564</v>
      </c>
      <c r="T3077" s="1330">
        <v>44309</v>
      </c>
      <c r="U3077" s="1329">
        <v>44309</v>
      </c>
      <c r="V3077" s="395" t="s">
        <v>24</v>
      </c>
      <c r="W3077" s="136" t="s">
        <v>24</v>
      </c>
      <c r="X3077" s="348"/>
      <c r="Y3077" s="201"/>
      <c r="Z3077" s="351"/>
      <c r="AA3077" s="1310" t="s">
        <v>592</v>
      </c>
      <c r="AB3077" s="362" t="s">
        <v>24</v>
      </c>
      <c r="AC3077" s="362"/>
      <c r="AD3077" s="362"/>
      <c r="AE3077" s="362"/>
      <c r="AF3077" s="362"/>
      <c r="AG3077" s="372"/>
      <c r="AH3077" s="1244"/>
      <c r="AI3077" s="244" t="str">
        <f t="shared" si="271"/>
        <v>PC 200, PC 300-</v>
      </c>
      <c r="AJ3077" s="1307">
        <f t="shared" si="275"/>
        <v>43552</v>
      </c>
      <c r="AK3077" s="345">
        <v>43550</v>
      </c>
      <c r="AL3077" s="1192">
        <v>43551</v>
      </c>
      <c r="AM3077" s="230"/>
      <c r="AN3077" s="232"/>
      <c r="AO3077" s="232"/>
      <c r="AP3077" s="230"/>
      <c r="AQ3077" s="462" t="s">
        <v>3094</v>
      </c>
      <c r="AR3077" s="230"/>
      <c r="AS3077" s="230"/>
      <c r="AT3077" s="230"/>
      <c r="AU3077" s="230"/>
      <c r="AV3077" s="177"/>
      <c r="AW3077" s="177"/>
      <c r="AX3077" s="177"/>
      <c r="AY3077" s="177"/>
      <c r="AZ3077" s="177"/>
    </row>
    <row r="3078" spans="1:52" ht="15" customHeight="1">
      <c r="B3078" s="1310">
        <v>3072</v>
      </c>
      <c r="C3078" s="549" t="s">
        <v>445</v>
      </c>
      <c r="D3078" s="796" t="s">
        <v>230</v>
      </c>
      <c r="E3078" s="796" t="s">
        <v>222</v>
      </c>
      <c r="F3078" s="802" t="s">
        <v>446</v>
      </c>
      <c r="G3078" s="509" t="s">
        <v>141</v>
      </c>
      <c r="H3078" s="790" t="s">
        <v>447</v>
      </c>
      <c r="I3078" s="593">
        <v>36685</v>
      </c>
      <c r="J3078" s="903">
        <f t="shared" ca="1" si="272"/>
        <v>21</v>
      </c>
      <c r="K3078" s="176" t="s">
        <v>24</v>
      </c>
      <c r="L3078" s="170" t="s">
        <v>24</v>
      </c>
      <c r="M3078" s="173" t="s">
        <v>24</v>
      </c>
      <c r="N3078" s="341">
        <v>43519</v>
      </c>
      <c r="O3078" s="1330">
        <v>43882</v>
      </c>
      <c r="P3078" s="451" t="s">
        <v>497</v>
      </c>
      <c r="Q3078" s="198">
        <f t="shared" si="273"/>
        <v>44247</v>
      </c>
      <c r="R3078" s="181" t="str">
        <f t="shared" ca="1" si="274"/>
        <v>EXPIRED</v>
      </c>
      <c r="S3078" s="1319" t="s">
        <v>565</v>
      </c>
      <c r="T3078" s="1330">
        <v>44355</v>
      </c>
      <c r="U3078" s="1329">
        <v>44355</v>
      </c>
      <c r="V3078" s="395" t="s">
        <v>24</v>
      </c>
      <c r="W3078" s="136" t="s">
        <v>24</v>
      </c>
      <c r="X3078" s="348"/>
      <c r="Y3078" s="201"/>
      <c r="Z3078" s="351"/>
      <c r="AA3078" s="473" t="s">
        <v>590</v>
      </c>
      <c r="AB3078" s="362" t="s">
        <v>24</v>
      </c>
      <c r="AC3078" s="362"/>
      <c r="AD3078" s="362"/>
      <c r="AE3078" s="362"/>
      <c r="AF3078" s="362"/>
      <c r="AG3078" s="372"/>
      <c r="AH3078" s="1244"/>
      <c r="AI3078" s="244" t="str">
        <f t="shared" si="271"/>
        <v>COMPACTOR -</v>
      </c>
      <c r="AJ3078" s="1307">
        <f t="shared" si="275"/>
        <v>43519</v>
      </c>
      <c r="AK3078" s="345">
        <v>43991</v>
      </c>
      <c r="AL3078" s="1192">
        <v>43515</v>
      </c>
      <c r="AM3078" s="230"/>
      <c r="AN3078" s="232"/>
      <c r="AO3078" s="232"/>
      <c r="AP3078" s="230"/>
      <c r="AQ3078" s="1231" t="s">
        <v>3094</v>
      </c>
      <c r="AR3078" s="230"/>
      <c r="AS3078" s="230"/>
      <c r="AT3078" s="230"/>
      <c r="AU3078" s="230"/>
      <c r="AV3078" s="177"/>
      <c r="AW3078" s="177"/>
      <c r="AX3078" s="177"/>
      <c r="AY3078" s="885"/>
      <c r="AZ3078" s="177"/>
    </row>
    <row r="3079" spans="1:52" ht="15" customHeight="1">
      <c r="B3079" s="1310">
        <v>3073</v>
      </c>
      <c r="C3079" s="549" t="s">
        <v>448</v>
      </c>
      <c r="D3079" s="797" t="s">
        <v>230</v>
      </c>
      <c r="E3079" s="538" t="s">
        <v>222</v>
      </c>
      <c r="F3079" s="802" t="s">
        <v>449</v>
      </c>
      <c r="G3079" s="509" t="s">
        <v>141</v>
      </c>
      <c r="H3079" s="790" t="s">
        <v>450</v>
      </c>
      <c r="I3079" s="593">
        <v>35973</v>
      </c>
      <c r="J3079" s="1314">
        <f t="shared" ca="1" si="272"/>
        <v>23</v>
      </c>
      <c r="K3079" s="176" t="s">
        <v>24</v>
      </c>
      <c r="L3079" s="170" t="s">
        <v>24</v>
      </c>
      <c r="M3079" s="173" t="s">
        <v>24</v>
      </c>
      <c r="N3079" s="341">
        <v>43538</v>
      </c>
      <c r="O3079" s="1330">
        <v>43898</v>
      </c>
      <c r="P3079" s="1314" t="s">
        <v>498</v>
      </c>
      <c r="Q3079" s="198">
        <f t="shared" si="273"/>
        <v>44263</v>
      </c>
      <c r="R3079" s="181" t="str">
        <f t="shared" ca="1" si="274"/>
        <v>EXPIRED</v>
      </c>
      <c r="S3079" s="1319" t="s">
        <v>566</v>
      </c>
      <c r="T3079" s="1330">
        <v>44374</v>
      </c>
      <c r="U3079" s="1329">
        <v>44374</v>
      </c>
      <c r="V3079" s="1313" t="s">
        <v>24</v>
      </c>
      <c r="W3079" s="1311" t="s">
        <v>24</v>
      </c>
      <c r="X3079" s="348"/>
      <c r="Y3079" s="201"/>
      <c r="Z3079" s="351"/>
      <c r="AA3079" s="1310" t="s">
        <v>590</v>
      </c>
      <c r="AB3079" s="362" t="s">
        <v>24</v>
      </c>
      <c r="AC3079" s="362"/>
      <c r="AD3079" s="362"/>
      <c r="AE3079" s="362"/>
      <c r="AF3079" s="362"/>
      <c r="AG3079" s="372"/>
      <c r="AH3079" s="1244"/>
      <c r="AI3079" s="244" t="str">
        <f t="shared" si="271"/>
        <v>COMPACTOR -</v>
      </c>
      <c r="AJ3079" s="1315">
        <f t="shared" si="275"/>
        <v>43538</v>
      </c>
      <c r="AK3079" s="217">
        <v>44008</v>
      </c>
      <c r="AL3079" s="614">
        <v>44008</v>
      </c>
      <c r="AM3079" s="230"/>
      <c r="AN3079" s="232"/>
      <c r="AO3079" s="232"/>
      <c r="AP3079" s="230"/>
      <c r="AQ3079" s="1231" t="s">
        <v>3094</v>
      </c>
      <c r="AR3079" s="230"/>
      <c r="AS3079" s="230"/>
      <c r="AT3079" s="230"/>
      <c r="AU3079" s="230"/>
      <c r="AV3079" s="885"/>
      <c r="AW3079" s="885"/>
      <c r="AX3079" s="885"/>
      <c r="AY3079" s="885"/>
      <c r="AZ3079" s="177"/>
    </row>
    <row r="3080" spans="1:52" ht="15" customHeight="1">
      <c r="B3080" s="1310">
        <v>3074</v>
      </c>
      <c r="C3080" s="549" t="s">
        <v>451</v>
      </c>
      <c r="D3080" s="469" t="s">
        <v>230</v>
      </c>
      <c r="E3080" s="538" t="s">
        <v>222</v>
      </c>
      <c r="F3080" s="802" t="s">
        <v>452</v>
      </c>
      <c r="G3080" s="509" t="s">
        <v>141</v>
      </c>
      <c r="H3080" s="790" t="s">
        <v>453</v>
      </c>
      <c r="I3080" s="593">
        <v>34051</v>
      </c>
      <c r="J3080" s="903">
        <f t="shared" ca="1" si="272"/>
        <v>29</v>
      </c>
      <c r="K3080" s="176" t="s">
        <v>24</v>
      </c>
      <c r="L3080" s="170" t="s">
        <v>24</v>
      </c>
      <c r="M3080" s="173" t="s">
        <v>24</v>
      </c>
      <c r="N3080" s="341">
        <v>43519</v>
      </c>
      <c r="O3080" s="1330">
        <v>43882</v>
      </c>
      <c r="P3080" s="1314" t="s">
        <v>498</v>
      </c>
      <c r="Q3080" s="198">
        <f t="shared" si="273"/>
        <v>44247</v>
      </c>
      <c r="R3080" s="181" t="str">
        <f t="shared" ca="1" si="274"/>
        <v>EXPIRED</v>
      </c>
      <c r="S3080" s="1319" t="s">
        <v>567</v>
      </c>
      <c r="T3080" s="1330">
        <v>44278</v>
      </c>
      <c r="U3080" s="1329">
        <v>44278</v>
      </c>
      <c r="V3080" s="395" t="s">
        <v>24</v>
      </c>
      <c r="W3080" s="136" t="s">
        <v>24</v>
      </c>
      <c r="X3080" s="348"/>
      <c r="Y3080" s="201"/>
      <c r="Z3080" s="351"/>
      <c r="AA3080" s="1310" t="s">
        <v>589</v>
      </c>
      <c r="AB3080" s="362" t="s">
        <v>24</v>
      </c>
      <c r="AC3080" s="362"/>
      <c r="AD3080" s="362"/>
      <c r="AE3080" s="362"/>
      <c r="AF3080" s="362"/>
      <c r="AG3080" s="372"/>
      <c r="AH3080" s="1244"/>
      <c r="AI3080" s="244" t="str">
        <f t="shared" si="271"/>
        <v>DZ 85-</v>
      </c>
      <c r="AJ3080" s="1307">
        <f t="shared" si="275"/>
        <v>43519</v>
      </c>
      <c r="AK3080" s="345">
        <v>43515</v>
      </c>
      <c r="AL3080" s="1192">
        <v>43515</v>
      </c>
      <c r="AM3080" s="230"/>
      <c r="AN3080" s="232"/>
      <c r="AO3080" s="232"/>
      <c r="AP3080" s="230"/>
      <c r="AQ3080" s="230"/>
      <c r="AR3080" s="230"/>
      <c r="AS3080" s="230"/>
      <c r="AT3080" s="230"/>
      <c r="AU3080" s="230"/>
      <c r="AV3080" s="885"/>
      <c r="AW3080" s="885"/>
      <c r="AX3080" s="885"/>
      <c r="AY3080" s="885"/>
      <c r="AZ3080" s="177"/>
    </row>
    <row r="3081" spans="1:52" ht="15" customHeight="1">
      <c r="B3081" s="1310">
        <v>3075</v>
      </c>
      <c r="C3081" s="549" t="s">
        <v>454</v>
      </c>
      <c r="D3081" s="797" t="s">
        <v>230</v>
      </c>
      <c r="E3081" s="538" t="s">
        <v>222</v>
      </c>
      <c r="F3081" s="802" t="s">
        <v>455</v>
      </c>
      <c r="G3081" s="509" t="s">
        <v>141</v>
      </c>
      <c r="H3081" s="790" t="s">
        <v>456</v>
      </c>
      <c r="I3081" s="593">
        <v>34116</v>
      </c>
      <c r="J3081" s="903">
        <f t="shared" ca="1" si="272"/>
        <v>29</v>
      </c>
      <c r="K3081" s="138" t="s">
        <v>493</v>
      </c>
      <c r="L3081" s="135">
        <v>930519310643</v>
      </c>
      <c r="M3081" s="134">
        <v>44718</v>
      </c>
      <c r="N3081" s="341">
        <v>43519</v>
      </c>
      <c r="O3081" s="1330">
        <v>43898</v>
      </c>
      <c r="P3081" s="1314" t="s">
        <v>498</v>
      </c>
      <c r="Q3081" s="198">
        <f t="shared" si="273"/>
        <v>44263</v>
      </c>
      <c r="R3081" s="181" t="str">
        <f t="shared" ca="1" si="274"/>
        <v>EXPIRED</v>
      </c>
      <c r="S3081" s="1319" t="s">
        <v>568</v>
      </c>
      <c r="T3081" s="1330">
        <v>44343</v>
      </c>
      <c r="U3081" s="1329">
        <v>44343</v>
      </c>
      <c r="V3081" s="904" t="s">
        <v>24</v>
      </c>
      <c r="W3081" s="136" t="s">
        <v>24</v>
      </c>
      <c r="X3081" s="348"/>
      <c r="Y3081" s="201"/>
      <c r="Z3081" s="351"/>
      <c r="AA3081" s="473" t="s">
        <v>590</v>
      </c>
      <c r="AB3081" s="362" t="s">
        <v>24</v>
      </c>
      <c r="AC3081" s="362"/>
      <c r="AD3081" s="362"/>
      <c r="AE3081" s="362"/>
      <c r="AF3081" s="362"/>
      <c r="AG3081" s="372"/>
      <c r="AH3081" s="1244"/>
      <c r="AI3081" s="244" t="str">
        <f t="shared" si="271"/>
        <v>COMPACTOR -</v>
      </c>
      <c r="AJ3081" s="1307">
        <f t="shared" si="275"/>
        <v>43519</v>
      </c>
      <c r="AK3081" s="345">
        <v>43521</v>
      </c>
      <c r="AL3081" s="1192">
        <v>43524</v>
      </c>
      <c r="AM3081" s="230"/>
      <c r="AN3081" s="232"/>
      <c r="AO3081" s="232"/>
      <c r="AP3081" s="230"/>
      <c r="AQ3081" s="462" t="s">
        <v>3094</v>
      </c>
      <c r="AR3081" s="230"/>
      <c r="AS3081" s="230"/>
      <c r="AT3081" s="230"/>
      <c r="AU3081" s="230"/>
      <c r="AV3081" s="885"/>
      <c r="AW3081" s="885"/>
      <c r="AX3081" s="885"/>
      <c r="AY3081" s="885"/>
      <c r="AZ3081" s="177"/>
    </row>
    <row r="3082" spans="1:52" ht="15" customHeight="1">
      <c r="B3082" s="1310">
        <v>3076</v>
      </c>
      <c r="C3082" s="549" t="s">
        <v>457</v>
      </c>
      <c r="D3082" s="796" t="s">
        <v>230</v>
      </c>
      <c r="E3082" s="538" t="s">
        <v>222</v>
      </c>
      <c r="F3082" s="802" t="s">
        <v>458</v>
      </c>
      <c r="G3082" s="509" t="s">
        <v>141</v>
      </c>
      <c r="H3082" s="790" t="s">
        <v>459</v>
      </c>
      <c r="I3082" s="593">
        <v>32589</v>
      </c>
      <c r="J3082" s="903">
        <f t="shared" ca="1" si="272"/>
        <v>33</v>
      </c>
      <c r="K3082" s="138" t="s">
        <v>493</v>
      </c>
      <c r="L3082" s="135">
        <v>890315410502</v>
      </c>
      <c r="M3082" s="134">
        <v>45000</v>
      </c>
      <c r="N3082" s="341">
        <v>43533</v>
      </c>
      <c r="O3082" s="1330">
        <v>43898</v>
      </c>
      <c r="P3082" s="1314" t="s">
        <v>499</v>
      </c>
      <c r="Q3082" s="198">
        <f t="shared" si="273"/>
        <v>44263</v>
      </c>
      <c r="R3082" s="181" t="str">
        <f t="shared" ca="1" si="274"/>
        <v>EXPIRED</v>
      </c>
      <c r="S3082" s="1319" t="s">
        <v>569</v>
      </c>
      <c r="T3082" s="1330">
        <v>44277</v>
      </c>
      <c r="U3082" s="1329">
        <v>44277</v>
      </c>
      <c r="V3082" s="395" t="s">
        <v>24</v>
      </c>
      <c r="W3082" s="136" t="s">
        <v>24</v>
      </c>
      <c r="X3082" s="348"/>
      <c r="Y3082" s="201"/>
      <c r="Z3082" s="351"/>
      <c r="AA3082" s="473" t="s">
        <v>590</v>
      </c>
      <c r="AB3082" s="362" t="s">
        <v>24</v>
      </c>
      <c r="AC3082" s="362"/>
      <c r="AD3082" s="362"/>
      <c r="AE3082" s="362"/>
      <c r="AF3082" s="362"/>
      <c r="AG3082" s="372"/>
      <c r="AH3082" s="1244"/>
      <c r="AI3082" s="244" t="str">
        <f t="shared" si="271"/>
        <v>COMPACTOR -</v>
      </c>
      <c r="AJ3082" s="1307">
        <f t="shared" si="275"/>
        <v>43533</v>
      </c>
      <c r="AK3082" s="442">
        <v>43530</v>
      </c>
      <c r="AL3082" s="1192">
        <v>43531</v>
      </c>
      <c r="AM3082" s="230" t="s">
        <v>24</v>
      </c>
      <c r="AN3082" s="232" t="s">
        <v>24</v>
      </c>
      <c r="AO3082" s="232" t="s">
        <v>24</v>
      </c>
      <c r="AP3082" s="230" t="s">
        <v>24</v>
      </c>
      <c r="AQ3082" s="1231" t="s">
        <v>3094</v>
      </c>
      <c r="AR3082" s="230"/>
      <c r="AS3082" s="230"/>
      <c r="AT3082" s="230"/>
      <c r="AU3082" s="230"/>
      <c r="AV3082" s="885"/>
      <c r="AW3082" s="885"/>
      <c r="AX3082" s="885"/>
      <c r="AY3082" s="885"/>
      <c r="AZ3082" s="177"/>
    </row>
    <row r="3083" spans="1:52" ht="15" customHeight="1">
      <c r="B3083" s="1310">
        <v>3077</v>
      </c>
      <c r="C3083" s="549" t="s">
        <v>460</v>
      </c>
      <c r="D3083" s="469" t="s">
        <v>234</v>
      </c>
      <c r="E3083" s="538" t="s">
        <v>222</v>
      </c>
      <c r="F3083" s="802" t="s">
        <v>24</v>
      </c>
      <c r="G3083" s="509" t="s">
        <v>141</v>
      </c>
      <c r="H3083" s="540" t="s">
        <v>24</v>
      </c>
      <c r="I3083" s="593">
        <v>26798</v>
      </c>
      <c r="J3083" s="903">
        <f t="shared" ca="1" si="272"/>
        <v>49</v>
      </c>
      <c r="K3083" s="138" t="s">
        <v>493</v>
      </c>
      <c r="L3083" s="143">
        <v>730613371529</v>
      </c>
      <c r="M3083" s="134">
        <v>45060</v>
      </c>
      <c r="N3083" s="341">
        <v>43812</v>
      </c>
      <c r="O3083" s="1330" t="s">
        <v>24</v>
      </c>
      <c r="P3083" s="1314" t="s">
        <v>24</v>
      </c>
      <c r="Q3083" s="198" t="str">
        <f t="shared" si="273"/>
        <v>-</v>
      </c>
      <c r="R3083" s="181" t="str">
        <f t="shared" ca="1" si="274"/>
        <v>TIDAK MCU</v>
      </c>
      <c r="S3083" s="1319" t="s">
        <v>570</v>
      </c>
      <c r="T3083" s="1330">
        <v>44330</v>
      </c>
      <c r="U3083" s="1329">
        <v>44330</v>
      </c>
      <c r="V3083" s="904" t="s">
        <v>24</v>
      </c>
      <c r="W3083" s="136" t="s">
        <v>24</v>
      </c>
      <c r="X3083" s="348"/>
      <c r="Y3083" s="201"/>
      <c r="Z3083" s="351"/>
      <c r="AA3083" s="1305" t="s">
        <v>587</v>
      </c>
      <c r="AB3083" s="362" t="s">
        <v>24</v>
      </c>
      <c r="AC3083" s="362"/>
      <c r="AD3083" s="362"/>
      <c r="AE3083" s="362"/>
      <c r="AF3083" s="362"/>
      <c r="AG3083" s="372"/>
      <c r="AH3083" s="1244"/>
      <c r="AI3083" s="244" t="str">
        <f t="shared" si="271"/>
        <v>LV, ELF-</v>
      </c>
      <c r="AJ3083" s="1307">
        <f t="shared" si="275"/>
        <v>43812</v>
      </c>
      <c r="AK3083" s="345">
        <v>43830</v>
      </c>
      <c r="AL3083" s="1192">
        <v>43830</v>
      </c>
      <c r="AM3083" s="230"/>
      <c r="AN3083" s="232"/>
      <c r="AO3083" s="232"/>
      <c r="AP3083" s="230"/>
      <c r="AQ3083" s="180"/>
      <c r="AR3083" s="1305"/>
      <c r="AS3083" s="1305"/>
      <c r="AT3083" s="1305"/>
      <c r="AU3083" s="1305"/>
      <c r="AV3083" s="177"/>
      <c r="AW3083" s="177"/>
      <c r="AX3083" s="177"/>
      <c r="AY3083" s="177"/>
      <c r="AZ3083" s="177"/>
    </row>
    <row r="3084" spans="1:52" ht="15" customHeight="1">
      <c r="B3084" s="1310">
        <v>3078</v>
      </c>
      <c r="C3084" s="549" t="s">
        <v>461</v>
      </c>
      <c r="D3084" s="469" t="s">
        <v>230</v>
      </c>
      <c r="E3084" s="538" t="s">
        <v>222</v>
      </c>
      <c r="F3084" s="802" t="s">
        <v>24</v>
      </c>
      <c r="G3084" s="509" t="s">
        <v>141</v>
      </c>
      <c r="H3084" s="790" t="s">
        <v>462</v>
      </c>
      <c r="I3084" s="593">
        <v>32867</v>
      </c>
      <c r="J3084" s="231">
        <f t="shared" ca="1" si="272"/>
        <v>32</v>
      </c>
      <c r="K3084" s="138" t="s">
        <v>493</v>
      </c>
      <c r="L3084" s="135">
        <v>920511230521</v>
      </c>
      <c r="M3084" s="134">
        <v>44190</v>
      </c>
      <c r="N3084" s="341">
        <v>43828</v>
      </c>
      <c r="O3084" s="1330" t="s">
        <v>24</v>
      </c>
      <c r="P3084" s="1314" t="s">
        <v>24</v>
      </c>
      <c r="Q3084" s="198" t="str">
        <f t="shared" si="273"/>
        <v>-</v>
      </c>
      <c r="R3084" s="181" t="str">
        <f t="shared" ca="1" si="274"/>
        <v>TIDAK MCU</v>
      </c>
      <c r="S3084" s="1319" t="s">
        <v>571</v>
      </c>
      <c r="T3084" s="1330">
        <v>44555</v>
      </c>
      <c r="U3084" s="1329">
        <v>44555</v>
      </c>
      <c r="V3084" s="904" t="s">
        <v>24</v>
      </c>
      <c r="W3084" s="136" t="s">
        <v>24</v>
      </c>
      <c r="X3084" s="712"/>
      <c r="Y3084" s="201"/>
      <c r="Z3084" s="351"/>
      <c r="AA3084" s="473" t="s">
        <v>592</v>
      </c>
      <c r="AB3084" s="362" t="s">
        <v>24</v>
      </c>
      <c r="AC3084" s="362"/>
      <c r="AD3084" s="362"/>
      <c r="AE3084" s="362"/>
      <c r="AF3084" s="362"/>
      <c r="AG3084" s="372"/>
      <c r="AH3084" s="1244"/>
      <c r="AI3084" s="244" t="str">
        <f t="shared" si="271"/>
        <v>PC 200, PC 300-</v>
      </c>
      <c r="AJ3084" s="1315">
        <f t="shared" si="275"/>
        <v>43828</v>
      </c>
      <c r="AK3084" s="345">
        <v>43795</v>
      </c>
      <c r="AL3084" s="1192">
        <v>43795</v>
      </c>
      <c r="AM3084" s="230" t="s">
        <v>24</v>
      </c>
      <c r="AN3084" s="232" t="s">
        <v>24</v>
      </c>
      <c r="AO3084" s="232" t="s">
        <v>24</v>
      </c>
      <c r="AP3084" s="230" t="s">
        <v>24</v>
      </c>
      <c r="AQ3084" s="1231" t="s">
        <v>3094</v>
      </c>
      <c r="AR3084" s="230" t="s">
        <v>24</v>
      </c>
      <c r="AS3084" s="230" t="s">
        <v>24</v>
      </c>
      <c r="AT3084" s="230" t="s">
        <v>24</v>
      </c>
      <c r="AU3084" s="230" t="s">
        <v>24</v>
      </c>
      <c r="AV3084" s="885"/>
      <c r="AW3084" s="177"/>
      <c r="AX3084" s="177"/>
      <c r="AY3084" s="177"/>
      <c r="AZ3084" s="177"/>
    </row>
    <row r="3085" spans="1:52" ht="15" customHeight="1">
      <c r="B3085" s="1310">
        <v>3079</v>
      </c>
      <c r="C3085" s="1522" t="s">
        <v>463</v>
      </c>
      <c r="D3085" s="797" t="s">
        <v>464</v>
      </c>
      <c r="E3085" s="538" t="s">
        <v>222</v>
      </c>
      <c r="F3085" s="802" t="s">
        <v>465</v>
      </c>
      <c r="G3085" s="509" t="s">
        <v>141</v>
      </c>
      <c r="H3085" s="801" t="s">
        <v>466</v>
      </c>
      <c r="I3085" s="593">
        <v>22839</v>
      </c>
      <c r="J3085" s="231">
        <f t="shared" ca="1" si="272"/>
        <v>60</v>
      </c>
      <c r="K3085" s="176" t="s">
        <v>24</v>
      </c>
      <c r="L3085" s="170" t="s">
        <v>24</v>
      </c>
      <c r="M3085" s="173" t="s">
        <v>24</v>
      </c>
      <c r="N3085" s="341">
        <v>43316</v>
      </c>
      <c r="O3085" s="1330">
        <v>43406</v>
      </c>
      <c r="P3085" s="1314" t="s">
        <v>24</v>
      </c>
      <c r="Q3085" s="198">
        <f t="shared" si="273"/>
        <v>43771</v>
      </c>
      <c r="R3085" s="181" t="str">
        <f t="shared" ca="1" si="274"/>
        <v>EXPIRED</v>
      </c>
      <c r="S3085" s="1319" t="s">
        <v>24</v>
      </c>
      <c r="T3085" s="1330">
        <v>44389</v>
      </c>
      <c r="U3085" s="1329" t="s">
        <v>24</v>
      </c>
      <c r="V3085" s="395" t="s">
        <v>24</v>
      </c>
      <c r="W3085" s="136" t="s">
        <v>24</v>
      </c>
      <c r="X3085" s="348"/>
      <c r="Y3085" s="201"/>
      <c r="Z3085" s="351"/>
      <c r="AA3085" s="1310" t="s">
        <v>24</v>
      </c>
      <c r="AB3085" s="362"/>
      <c r="AC3085" s="362"/>
      <c r="AD3085" s="362"/>
      <c r="AE3085" s="362"/>
      <c r="AF3085" s="362"/>
      <c r="AG3085" s="372"/>
      <c r="AH3085" s="1244"/>
      <c r="AI3085" s="244" t="str">
        <f t="shared" si="271"/>
        <v>-</v>
      </c>
      <c r="AJ3085" s="1307">
        <f t="shared" si="275"/>
        <v>43316</v>
      </c>
      <c r="AK3085" s="345" t="s">
        <v>24</v>
      </c>
      <c r="AL3085" s="1192" t="s">
        <v>24</v>
      </c>
      <c r="AM3085" s="230"/>
      <c r="AN3085" s="232"/>
      <c r="AO3085" s="232"/>
      <c r="AP3085" s="230"/>
      <c r="AQ3085" s="1231" t="s">
        <v>3094</v>
      </c>
      <c r="AR3085" s="230"/>
      <c r="AS3085" s="230"/>
      <c r="AT3085" s="230"/>
      <c r="AU3085" s="230"/>
      <c r="AV3085" s="885"/>
      <c r="AW3085" s="885"/>
      <c r="AX3085" s="885"/>
      <c r="AY3085" s="885"/>
      <c r="AZ3085" s="177"/>
    </row>
    <row r="3086" spans="1:52" ht="15" customHeight="1">
      <c r="B3086" s="1310">
        <v>3080</v>
      </c>
      <c r="C3086" s="1522" t="s">
        <v>467</v>
      </c>
      <c r="D3086" s="797" t="s">
        <v>226</v>
      </c>
      <c r="E3086" s="538" t="s">
        <v>222</v>
      </c>
      <c r="F3086" s="802" t="s">
        <v>468</v>
      </c>
      <c r="G3086" s="509" t="s">
        <v>141</v>
      </c>
      <c r="H3086" s="801" t="s">
        <v>469</v>
      </c>
      <c r="I3086" s="593">
        <v>33211</v>
      </c>
      <c r="J3086" s="903">
        <f t="shared" ca="1" si="272"/>
        <v>31</v>
      </c>
      <c r="K3086" s="176" t="s">
        <v>24</v>
      </c>
      <c r="L3086" s="170" t="s">
        <v>24</v>
      </c>
      <c r="M3086" s="173" t="s">
        <v>24</v>
      </c>
      <c r="N3086" s="341">
        <v>43601</v>
      </c>
      <c r="O3086" s="1330" t="s">
        <v>24</v>
      </c>
      <c r="P3086" s="1314" t="s">
        <v>24</v>
      </c>
      <c r="Q3086" s="198" t="str">
        <f t="shared" si="273"/>
        <v>-</v>
      </c>
      <c r="R3086" s="181" t="str">
        <f t="shared" ca="1" si="274"/>
        <v>TIDAK MCU</v>
      </c>
      <c r="S3086" s="1319" t="s">
        <v>24</v>
      </c>
      <c r="T3086" s="1330">
        <v>44534</v>
      </c>
      <c r="U3086" s="1329" t="s">
        <v>99</v>
      </c>
      <c r="V3086" s="904" t="s">
        <v>24</v>
      </c>
      <c r="W3086" s="136" t="s">
        <v>24</v>
      </c>
      <c r="X3086" s="348"/>
      <c r="Y3086" s="201"/>
      <c r="Z3086" s="351"/>
      <c r="AA3086" s="1310" t="s">
        <v>24</v>
      </c>
      <c r="AB3086" s="362"/>
      <c r="AC3086" s="362"/>
      <c r="AD3086" s="362"/>
      <c r="AE3086" s="362"/>
      <c r="AF3086" s="362"/>
      <c r="AG3086" s="372"/>
      <c r="AH3086" s="1244"/>
      <c r="AI3086" s="244" t="str">
        <f t="shared" si="271"/>
        <v>-</v>
      </c>
      <c r="AJ3086" s="1307">
        <f t="shared" si="275"/>
        <v>43601</v>
      </c>
      <c r="AK3086" s="345" t="s">
        <v>24</v>
      </c>
      <c r="AL3086" s="1192" t="s">
        <v>24</v>
      </c>
      <c r="AM3086" s="230"/>
      <c r="AN3086" s="232"/>
      <c r="AO3086" s="232"/>
      <c r="AP3086" s="230"/>
      <c r="AQ3086" s="230"/>
      <c r="AR3086" s="230"/>
      <c r="AS3086" s="230"/>
      <c r="AT3086" s="230"/>
      <c r="AU3086" s="230"/>
      <c r="AV3086" s="885"/>
      <c r="AW3086" s="885"/>
      <c r="AX3086" s="885"/>
      <c r="AY3086" s="885"/>
      <c r="AZ3086" s="177"/>
    </row>
    <row r="3087" spans="1:52" ht="15" customHeight="1">
      <c r="B3087" s="1310">
        <v>3081</v>
      </c>
      <c r="C3087" s="549" t="s">
        <v>470</v>
      </c>
      <c r="D3087" s="797" t="s">
        <v>230</v>
      </c>
      <c r="E3087" s="538" t="s">
        <v>222</v>
      </c>
      <c r="F3087" s="802" t="s">
        <v>24</v>
      </c>
      <c r="G3087" s="509" t="s">
        <v>136</v>
      </c>
      <c r="H3087" s="801" t="s">
        <v>472</v>
      </c>
      <c r="I3087" s="593">
        <v>36134</v>
      </c>
      <c r="J3087" s="903">
        <f t="shared" ca="1" si="272"/>
        <v>23</v>
      </c>
      <c r="K3087" s="138" t="s">
        <v>493</v>
      </c>
      <c r="L3087" s="143">
        <v>930513450460</v>
      </c>
      <c r="M3087" s="134">
        <v>45265</v>
      </c>
      <c r="N3087" s="341">
        <v>43742</v>
      </c>
      <c r="O3087" s="1330" t="s">
        <v>24</v>
      </c>
      <c r="P3087" s="1314" t="s">
        <v>24</v>
      </c>
      <c r="Q3087" s="198" t="str">
        <f t="shared" si="273"/>
        <v>-</v>
      </c>
      <c r="R3087" s="181" t="str">
        <f t="shared" ca="1" si="274"/>
        <v>TIDAK MCU</v>
      </c>
      <c r="S3087" s="1319" t="s">
        <v>12107</v>
      </c>
      <c r="T3087" s="1313">
        <v>44535</v>
      </c>
      <c r="U3087" s="1329">
        <v>44535</v>
      </c>
      <c r="V3087" s="904" t="s">
        <v>24</v>
      </c>
      <c r="W3087" s="136" t="s">
        <v>24</v>
      </c>
      <c r="X3087" s="348"/>
      <c r="Y3087" s="201"/>
      <c r="Z3087" s="351"/>
      <c r="AA3087" s="473" t="s">
        <v>1086</v>
      </c>
      <c r="AB3087" s="362" t="s">
        <v>13546</v>
      </c>
      <c r="AC3087" s="362"/>
      <c r="AD3087" s="362"/>
      <c r="AE3087" s="362"/>
      <c r="AF3087" s="362"/>
      <c r="AG3087" s="372"/>
      <c r="AH3087" s="1244"/>
      <c r="AI3087" s="244" t="str">
        <f t="shared" si="271"/>
        <v>HINO 260 JD/TIMERCY 4843 K</v>
      </c>
      <c r="AJ3087" s="1315">
        <f t="shared" si="275"/>
        <v>43742</v>
      </c>
      <c r="AK3087" s="345">
        <v>44221</v>
      </c>
      <c r="AL3087" s="1192">
        <v>38388</v>
      </c>
      <c r="AM3087" s="230" t="s">
        <v>24</v>
      </c>
      <c r="AN3087" s="232" t="s">
        <v>24</v>
      </c>
      <c r="AO3087" s="232" t="s">
        <v>24</v>
      </c>
      <c r="AP3087" s="230" t="s">
        <v>24</v>
      </c>
      <c r="AQ3087" s="462" t="s">
        <v>3094</v>
      </c>
      <c r="AR3087" s="230" t="s">
        <v>24</v>
      </c>
      <c r="AS3087" s="230" t="s">
        <v>24</v>
      </c>
      <c r="AT3087" s="230" t="s">
        <v>24</v>
      </c>
      <c r="AU3087" s="230" t="s">
        <v>24</v>
      </c>
      <c r="AV3087" s="885"/>
      <c r="AW3087" s="885"/>
      <c r="AX3087" s="885"/>
      <c r="AY3087" s="885"/>
      <c r="AZ3087" s="177"/>
    </row>
    <row r="3088" spans="1:52" ht="15" customHeight="1">
      <c r="B3088" s="1310">
        <v>3082</v>
      </c>
      <c r="C3088" s="549" t="s">
        <v>473</v>
      </c>
      <c r="D3088" s="797" t="s">
        <v>230</v>
      </c>
      <c r="E3088" s="538" t="s">
        <v>222</v>
      </c>
      <c r="F3088" s="802" t="s">
        <v>24</v>
      </c>
      <c r="G3088" s="509" t="s">
        <v>141</v>
      </c>
      <c r="H3088" s="790" t="s">
        <v>474</v>
      </c>
      <c r="I3088" s="593">
        <v>27360</v>
      </c>
      <c r="J3088" s="231">
        <f t="shared" ca="1" si="272"/>
        <v>48</v>
      </c>
      <c r="K3088" s="176" t="s">
        <v>24</v>
      </c>
      <c r="L3088" s="170" t="s">
        <v>24</v>
      </c>
      <c r="M3088" s="173" t="s">
        <v>24</v>
      </c>
      <c r="N3088" s="1908">
        <v>43826</v>
      </c>
      <c r="O3088" s="1330" t="s">
        <v>24</v>
      </c>
      <c r="P3088" s="1314" t="s">
        <v>24</v>
      </c>
      <c r="Q3088" s="198" t="str">
        <f t="shared" si="273"/>
        <v>-</v>
      </c>
      <c r="R3088" s="181" t="str">
        <f t="shared" ca="1" si="274"/>
        <v>TIDAK MCU</v>
      </c>
      <c r="S3088" s="1319" t="s">
        <v>573</v>
      </c>
      <c r="T3088" s="1330">
        <v>44527</v>
      </c>
      <c r="U3088" s="1329">
        <v>44527</v>
      </c>
      <c r="V3088" s="395" t="s">
        <v>24</v>
      </c>
      <c r="W3088" s="136" t="s">
        <v>24</v>
      </c>
      <c r="X3088" s="348"/>
      <c r="Y3088" s="201"/>
      <c r="Z3088" s="351"/>
      <c r="AA3088" s="473" t="s">
        <v>592</v>
      </c>
      <c r="AB3088" s="362" t="s">
        <v>24</v>
      </c>
      <c r="AC3088" s="362"/>
      <c r="AD3088" s="362"/>
      <c r="AE3088" s="362"/>
      <c r="AF3088" s="362"/>
      <c r="AG3088" s="372"/>
      <c r="AH3088" s="1244"/>
      <c r="AI3088" s="244" t="str">
        <f t="shared" ref="AI3088:AI3151" si="276">+CONCATENATE(AA3088,AB3088,AC3088,AD3088,AE3088,AF3088,AG3088)</f>
        <v>PC 200, PC 300-</v>
      </c>
      <c r="AJ3088" s="1315">
        <f t="shared" si="275"/>
        <v>43826</v>
      </c>
      <c r="AK3088" s="345">
        <v>43825</v>
      </c>
      <c r="AL3088" s="1192">
        <v>43825</v>
      </c>
      <c r="AM3088" s="230"/>
      <c r="AN3088" s="232"/>
      <c r="AO3088" s="232"/>
      <c r="AP3088" s="230"/>
      <c r="AQ3088" s="180"/>
      <c r="AR3088" s="230"/>
      <c r="AS3088" s="230"/>
      <c r="AT3088" s="230"/>
      <c r="AU3088" s="230"/>
      <c r="AV3088" s="177"/>
      <c r="AW3088" s="177"/>
      <c r="AX3088" s="177"/>
      <c r="AY3088" s="177"/>
      <c r="AZ3088" s="177"/>
    </row>
    <row r="3089" spans="2:60" ht="15" customHeight="1">
      <c r="B3089" s="1310">
        <v>3083</v>
      </c>
      <c r="C3089" s="549" t="s">
        <v>475</v>
      </c>
      <c r="D3089" s="797" t="s">
        <v>230</v>
      </c>
      <c r="E3089" s="538" t="s">
        <v>222</v>
      </c>
      <c r="F3089" s="802" t="s">
        <v>24</v>
      </c>
      <c r="G3089" s="509" t="s">
        <v>141</v>
      </c>
      <c r="H3089" s="790" t="s">
        <v>476</v>
      </c>
      <c r="I3089" s="593">
        <v>34658</v>
      </c>
      <c r="J3089" s="903">
        <f t="shared" ca="1" si="272"/>
        <v>27</v>
      </c>
      <c r="K3089" s="176" t="s">
        <v>24</v>
      </c>
      <c r="L3089" s="170" t="s">
        <v>24</v>
      </c>
      <c r="M3089" s="173" t="s">
        <v>24</v>
      </c>
      <c r="N3089" s="341">
        <v>43826</v>
      </c>
      <c r="O3089" s="1330" t="s">
        <v>24</v>
      </c>
      <c r="P3089" s="1314" t="s">
        <v>24</v>
      </c>
      <c r="Q3089" s="198" t="str">
        <f t="shared" si="273"/>
        <v>-</v>
      </c>
      <c r="R3089" s="181" t="str">
        <f t="shared" ca="1" si="274"/>
        <v>TIDAK MCU</v>
      </c>
      <c r="S3089" s="1319" t="s">
        <v>574</v>
      </c>
      <c r="T3089" s="1330">
        <v>44520</v>
      </c>
      <c r="U3089" s="1329">
        <v>44520</v>
      </c>
      <c r="V3089" s="395" t="s">
        <v>24</v>
      </c>
      <c r="W3089" s="136" t="s">
        <v>24</v>
      </c>
      <c r="X3089" s="348"/>
      <c r="Y3089" s="201"/>
      <c r="Z3089" s="351"/>
      <c r="AA3089" s="473" t="s">
        <v>589</v>
      </c>
      <c r="AB3089" s="362" t="s">
        <v>24</v>
      </c>
      <c r="AC3089" s="362"/>
      <c r="AD3089" s="362"/>
      <c r="AE3089" s="362"/>
      <c r="AF3089" s="362"/>
      <c r="AG3089" s="372"/>
      <c r="AH3089" s="1244"/>
      <c r="AI3089" s="244" t="str">
        <f t="shared" si="276"/>
        <v>DZ 85-</v>
      </c>
      <c r="AJ3089" s="1315">
        <f t="shared" si="275"/>
        <v>43826</v>
      </c>
      <c r="AK3089" s="345">
        <v>43825</v>
      </c>
      <c r="AL3089" s="1192">
        <v>44137</v>
      </c>
      <c r="AM3089" s="230"/>
      <c r="AN3089" s="232"/>
      <c r="AO3089" s="232"/>
      <c r="AP3089" s="230"/>
      <c r="AQ3089" s="230" t="s">
        <v>3094</v>
      </c>
      <c r="AR3089" s="230"/>
      <c r="AS3089" s="230"/>
      <c r="AT3089" s="230"/>
      <c r="AU3089" s="230"/>
      <c r="AV3089" s="885"/>
      <c r="AW3089" s="885"/>
      <c r="AX3089" s="885"/>
      <c r="AY3089" s="885"/>
      <c r="AZ3089" s="458"/>
      <c r="BA3089" s="2186"/>
      <c r="BB3089" s="2186"/>
      <c r="BC3089" s="2186"/>
      <c r="BD3089" s="2186"/>
      <c r="BE3089" s="2186"/>
      <c r="BF3089" s="2186"/>
      <c r="BG3089" s="2186"/>
      <c r="BH3089" s="2186"/>
    </row>
    <row r="3090" spans="2:60" ht="15" customHeight="1">
      <c r="B3090" s="1310">
        <v>3084</v>
      </c>
      <c r="C3090" s="549" t="s">
        <v>477</v>
      </c>
      <c r="D3090" s="469" t="s">
        <v>230</v>
      </c>
      <c r="E3090" s="538" t="s">
        <v>222</v>
      </c>
      <c r="F3090" s="802" t="s">
        <v>24</v>
      </c>
      <c r="G3090" s="509" t="s">
        <v>141</v>
      </c>
      <c r="H3090" s="790" t="s">
        <v>478</v>
      </c>
      <c r="I3090" s="593">
        <v>35990</v>
      </c>
      <c r="J3090" s="231">
        <f t="shared" ca="1" si="272"/>
        <v>23</v>
      </c>
      <c r="K3090" s="176" t="s">
        <v>24</v>
      </c>
      <c r="L3090" s="170" t="s">
        <v>24</v>
      </c>
      <c r="M3090" s="173" t="s">
        <v>24</v>
      </c>
      <c r="N3090" s="341">
        <v>43826</v>
      </c>
      <c r="O3090" s="1330" t="s">
        <v>24</v>
      </c>
      <c r="P3090" s="1314" t="s">
        <v>24</v>
      </c>
      <c r="Q3090" s="198" t="str">
        <f t="shared" si="273"/>
        <v>-</v>
      </c>
      <c r="R3090" s="181" t="str">
        <f t="shared" ca="1" si="274"/>
        <v>TIDAK MCU</v>
      </c>
      <c r="S3090" s="1319" t="s">
        <v>575</v>
      </c>
      <c r="T3090" s="1330">
        <v>44391</v>
      </c>
      <c r="U3090" s="1329">
        <v>44391</v>
      </c>
      <c r="V3090" s="904" t="s">
        <v>24</v>
      </c>
      <c r="W3090" s="136" t="s">
        <v>24</v>
      </c>
      <c r="X3090" s="348"/>
      <c r="Y3090" s="201"/>
      <c r="Z3090" s="351"/>
      <c r="AA3090" s="473" t="s">
        <v>589</v>
      </c>
      <c r="AB3090" s="362" t="s">
        <v>24</v>
      </c>
      <c r="AC3090" s="362"/>
      <c r="AD3090" s="362"/>
      <c r="AE3090" s="362"/>
      <c r="AF3090" s="362"/>
      <c r="AG3090" s="372"/>
      <c r="AH3090" s="1244"/>
      <c r="AI3090" s="244" t="str">
        <f t="shared" si="276"/>
        <v>DZ 85-</v>
      </c>
      <c r="AJ3090" s="1307">
        <f t="shared" si="275"/>
        <v>43826</v>
      </c>
      <c r="AK3090" s="345">
        <v>43825</v>
      </c>
      <c r="AL3090" s="1192">
        <v>43825</v>
      </c>
      <c r="AM3090" s="230"/>
      <c r="AN3090" s="232"/>
      <c r="AO3090" s="232"/>
      <c r="AP3090" s="230"/>
      <c r="AQ3090" s="180"/>
      <c r="AR3090" s="230"/>
      <c r="AS3090" s="230"/>
      <c r="AT3090" s="230"/>
      <c r="AU3090" s="230"/>
      <c r="AV3090" s="885"/>
      <c r="AW3090" s="177"/>
      <c r="AX3090" s="177"/>
      <c r="AY3090" s="177"/>
      <c r="AZ3090" s="177"/>
    </row>
    <row r="3091" spans="2:60" ht="15" customHeight="1">
      <c r="B3091" s="1310">
        <v>3085</v>
      </c>
      <c r="C3091" s="549" t="s">
        <v>479</v>
      </c>
      <c r="D3091" s="797" t="s">
        <v>600</v>
      </c>
      <c r="E3091" s="538" t="s">
        <v>222</v>
      </c>
      <c r="F3091" s="802" t="s">
        <v>24</v>
      </c>
      <c r="G3091" s="509" t="s">
        <v>141</v>
      </c>
      <c r="H3091" s="540" t="s">
        <v>24</v>
      </c>
      <c r="I3091" s="593">
        <v>29501</v>
      </c>
      <c r="J3091" s="231">
        <f t="shared" ca="1" si="272"/>
        <v>42</v>
      </c>
      <c r="K3091" s="466" t="s">
        <v>493</v>
      </c>
      <c r="L3091" s="467"/>
      <c r="M3091" s="134">
        <v>44476</v>
      </c>
      <c r="N3091" s="341">
        <v>43837</v>
      </c>
      <c r="O3091" s="1330" t="s">
        <v>24</v>
      </c>
      <c r="P3091" s="1314" t="s">
        <v>24</v>
      </c>
      <c r="Q3091" s="198" t="str">
        <f t="shared" si="273"/>
        <v>-</v>
      </c>
      <c r="R3091" s="181" t="str">
        <f t="shared" ca="1" si="274"/>
        <v>TIDAK MCU</v>
      </c>
      <c r="S3091" s="1319" t="s">
        <v>576</v>
      </c>
      <c r="T3091" s="1330">
        <v>44476</v>
      </c>
      <c r="U3091" s="1329">
        <v>44476</v>
      </c>
      <c r="V3091" s="904" t="s">
        <v>24</v>
      </c>
      <c r="W3091" s="136" t="s">
        <v>24</v>
      </c>
      <c r="X3091" s="348"/>
      <c r="Y3091" s="201"/>
      <c r="Z3091" s="351"/>
      <c r="AA3091" s="473" t="s">
        <v>100</v>
      </c>
      <c r="AB3091" s="494" t="s">
        <v>591</v>
      </c>
      <c r="AC3091" s="494" t="s">
        <v>589</v>
      </c>
      <c r="AD3091" s="494" t="s">
        <v>590</v>
      </c>
      <c r="AE3091" s="362" t="s">
        <v>24</v>
      </c>
      <c r="AF3091" s="362"/>
      <c r="AG3091" s="372"/>
      <c r="AH3091" s="1244"/>
      <c r="AI3091" s="244" t="str">
        <f t="shared" si="276"/>
        <v>LIGHT VEHICLEPC 200DZ 85COMPACTOR -</v>
      </c>
      <c r="AJ3091" s="1307">
        <f t="shared" si="275"/>
        <v>43837</v>
      </c>
      <c r="AK3091" s="345">
        <v>43858</v>
      </c>
      <c r="AL3091" s="1192">
        <v>43858</v>
      </c>
      <c r="AM3091" s="230" t="s">
        <v>24</v>
      </c>
      <c r="AN3091" s="232" t="s">
        <v>24</v>
      </c>
      <c r="AO3091" s="232" t="s">
        <v>24</v>
      </c>
      <c r="AP3091" s="230" t="s">
        <v>24</v>
      </c>
      <c r="AQ3091" s="462" t="s">
        <v>3094</v>
      </c>
      <c r="AR3091" s="230" t="s">
        <v>24</v>
      </c>
      <c r="AS3091" s="230" t="s">
        <v>24</v>
      </c>
      <c r="AT3091" s="230" t="s">
        <v>24</v>
      </c>
      <c r="AU3091" s="230" t="s">
        <v>24</v>
      </c>
      <c r="AV3091" s="885"/>
      <c r="AW3091" s="177"/>
      <c r="AX3091" s="177"/>
      <c r="AY3091" s="177"/>
      <c r="AZ3091" s="885"/>
    </row>
    <row r="3092" spans="2:60" ht="15" customHeight="1">
      <c r="B3092" s="1310">
        <v>3086</v>
      </c>
      <c r="C3092" s="549" t="s">
        <v>480</v>
      </c>
      <c r="D3092" s="469" t="s">
        <v>230</v>
      </c>
      <c r="E3092" s="538" t="s">
        <v>222</v>
      </c>
      <c r="F3092" s="802" t="s">
        <v>24</v>
      </c>
      <c r="G3092" s="509" t="s">
        <v>141</v>
      </c>
      <c r="H3092" s="540" t="s">
        <v>24</v>
      </c>
      <c r="I3092" s="593">
        <v>31739</v>
      </c>
      <c r="J3092" s="231">
        <f t="shared" ca="1" si="272"/>
        <v>35</v>
      </c>
      <c r="K3092" s="176" t="s">
        <v>24</v>
      </c>
      <c r="L3092" s="170" t="s">
        <v>24</v>
      </c>
      <c r="M3092" s="173" t="s">
        <v>24</v>
      </c>
      <c r="N3092" s="341">
        <v>43832</v>
      </c>
      <c r="O3092" s="1330" t="s">
        <v>24</v>
      </c>
      <c r="P3092" s="1314" t="s">
        <v>24</v>
      </c>
      <c r="Q3092" s="198" t="str">
        <f t="shared" si="273"/>
        <v>-</v>
      </c>
      <c r="R3092" s="181" t="str">
        <f t="shared" ca="1" si="274"/>
        <v>TIDAK MCU</v>
      </c>
      <c r="S3092" s="1319" t="s">
        <v>577</v>
      </c>
      <c r="T3092" s="1330">
        <v>44523</v>
      </c>
      <c r="U3092" s="1329">
        <v>44523</v>
      </c>
      <c r="V3092" s="395" t="s">
        <v>24</v>
      </c>
      <c r="W3092" s="136" t="s">
        <v>24</v>
      </c>
      <c r="X3092" s="348"/>
      <c r="Y3092" s="201"/>
      <c r="Z3092" s="351"/>
      <c r="AA3092" s="473" t="s">
        <v>592</v>
      </c>
      <c r="AB3092" s="362" t="s">
        <v>24</v>
      </c>
      <c r="AC3092" s="362"/>
      <c r="AD3092" s="362"/>
      <c r="AE3092" s="362"/>
      <c r="AF3092" s="362"/>
      <c r="AG3092" s="372"/>
      <c r="AH3092" s="1239"/>
      <c r="AI3092" s="244" t="str">
        <f t="shared" si="276"/>
        <v>PC 200, PC 300-</v>
      </c>
      <c r="AJ3092" s="1307">
        <f t="shared" si="275"/>
        <v>43832</v>
      </c>
      <c r="AK3092" s="345">
        <v>43830</v>
      </c>
      <c r="AL3092" s="1192">
        <v>43830</v>
      </c>
      <c r="AM3092" s="230" t="s">
        <v>24</v>
      </c>
      <c r="AN3092" s="232" t="s">
        <v>24</v>
      </c>
      <c r="AO3092" s="232" t="s">
        <v>24</v>
      </c>
      <c r="AP3092" s="230" t="s">
        <v>24</v>
      </c>
      <c r="AQ3092" s="1231" t="s">
        <v>3094</v>
      </c>
      <c r="AR3092" s="230" t="s">
        <v>24</v>
      </c>
      <c r="AS3092" s="230" t="s">
        <v>24</v>
      </c>
      <c r="AT3092" s="230" t="s">
        <v>24</v>
      </c>
      <c r="AU3092" s="230" t="s">
        <v>24</v>
      </c>
      <c r="AV3092" s="177"/>
      <c r="AW3092" s="177"/>
      <c r="AX3092" s="177"/>
      <c r="AY3092" s="177"/>
      <c r="AZ3092" s="177"/>
    </row>
    <row r="3093" spans="2:60" ht="15" customHeight="1">
      <c r="B3093" s="1310">
        <v>3087</v>
      </c>
      <c r="C3093" s="549" t="s">
        <v>481</v>
      </c>
      <c r="D3093" s="469" t="s">
        <v>230</v>
      </c>
      <c r="E3093" s="538" t="s">
        <v>222</v>
      </c>
      <c r="F3093" s="802" t="s">
        <v>24</v>
      </c>
      <c r="G3093" s="509" t="s">
        <v>141</v>
      </c>
      <c r="H3093" s="540" t="s">
        <v>24</v>
      </c>
      <c r="I3093" s="593">
        <v>35463</v>
      </c>
      <c r="J3093" s="1314">
        <f t="shared" ca="1" si="272"/>
        <v>25</v>
      </c>
      <c r="K3093" s="176" t="s">
        <v>24</v>
      </c>
      <c r="L3093" s="170" t="s">
        <v>24</v>
      </c>
      <c r="M3093" s="173" t="s">
        <v>24</v>
      </c>
      <c r="N3093" s="341">
        <v>43832</v>
      </c>
      <c r="O3093" s="1330" t="s">
        <v>24</v>
      </c>
      <c r="P3093" s="1314" t="s">
        <v>24</v>
      </c>
      <c r="Q3093" s="198" t="str">
        <f t="shared" si="273"/>
        <v>-</v>
      </c>
      <c r="R3093" s="181" t="str">
        <f t="shared" ca="1" si="274"/>
        <v>TIDAK MCU</v>
      </c>
      <c r="S3093" s="1319" t="s">
        <v>578</v>
      </c>
      <c r="T3093" s="1330">
        <v>44229</v>
      </c>
      <c r="U3093" s="1329">
        <v>44229</v>
      </c>
      <c r="V3093" s="1330" t="s">
        <v>24</v>
      </c>
      <c r="W3093" s="1311" t="s">
        <v>24</v>
      </c>
      <c r="X3093" s="348"/>
      <c r="Y3093" s="201"/>
      <c r="Z3093" s="351"/>
      <c r="AA3093" s="473" t="s">
        <v>592</v>
      </c>
      <c r="AB3093" s="362" t="s">
        <v>24</v>
      </c>
      <c r="AC3093" s="362"/>
      <c r="AD3093" s="362"/>
      <c r="AE3093" s="362"/>
      <c r="AF3093" s="362"/>
      <c r="AG3093" s="372"/>
      <c r="AH3093" s="1244"/>
      <c r="AI3093" s="244" t="str">
        <f t="shared" si="276"/>
        <v>PC 200, PC 300-</v>
      </c>
      <c r="AJ3093" s="1315">
        <f t="shared" si="275"/>
        <v>43832</v>
      </c>
      <c r="AK3093" s="345">
        <v>43830</v>
      </c>
      <c r="AL3093" s="1192">
        <v>43830</v>
      </c>
      <c r="AM3093" s="230" t="s">
        <v>24</v>
      </c>
      <c r="AN3093" s="232" t="s">
        <v>24</v>
      </c>
      <c r="AO3093" s="232" t="s">
        <v>24</v>
      </c>
      <c r="AP3093" s="230" t="s">
        <v>24</v>
      </c>
      <c r="AQ3093" s="1231" t="s">
        <v>3094</v>
      </c>
      <c r="AR3093" s="230" t="s">
        <v>24</v>
      </c>
      <c r="AS3093" s="230" t="s">
        <v>24</v>
      </c>
      <c r="AT3093" s="230" t="s">
        <v>24</v>
      </c>
      <c r="AU3093" s="230" t="s">
        <v>24</v>
      </c>
      <c r="AV3093" s="885"/>
      <c r="AW3093" s="885"/>
      <c r="AX3093" s="885"/>
      <c r="AY3093" s="885"/>
      <c r="AZ3093" s="177"/>
    </row>
    <row r="3094" spans="2:60" ht="15" customHeight="1">
      <c r="B3094" s="1310">
        <v>3088</v>
      </c>
      <c r="C3094" s="549" t="s">
        <v>482</v>
      </c>
      <c r="D3094" s="469" t="s">
        <v>230</v>
      </c>
      <c r="E3094" s="538" t="s">
        <v>222</v>
      </c>
      <c r="F3094" s="802" t="s">
        <v>24</v>
      </c>
      <c r="G3094" s="509" t="s">
        <v>141</v>
      </c>
      <c r="H3094" s="540" t="s">
        <v>24</v>
      </c>
      <c r="I3094" s="593">
        <v>31581</v>
      </c>
      <c r="J3094" s="903">
        <f t="shared" ca="1" si="272"/>
        <v>36</v>
      </c>
      <c r="K3094" s="176" t="s">
        <v>24</v>
      </c>
      <c r="L3094" s="170" t="s">
        <v>24</v>
      </c>
      <c r="M3094" s="173" t="s">
        <v>24</v>
      </c>
      <c r="N3094" s="341">
        <v>43839</v>
      </c>
      <c r="O3094" s="1330" t="s">
        <v>24</v>
      </c>
      <c r="P3094" s="1314" t="s">
        <v>24</v>
      </c>
      <c r="Q3094" s="198" t="str">
        <f t="shared" si="273"/>
        <v>-</v>
      </c>
      <c r="R3094" s="181" t="str">
        <f t="shared" ca="1" si="274"/>
        <v>TIDAK MCU</v>
      </c>
      <c r="S3094" s="1319" t="s">
        <v>579</v>
      </c>
      <c r="T3094" s="1330">
        <v>44365</v>
      </c>
      <c r="U3094" s="1329">
        <v>44365</v>
      </c>
      <c r="V3094" s="904" t="s">
        <v>24</v>
      </c>
      <c r="W3094" s="136" t="s">
        <v>24</v>
      </c>
      <c r="X3094" s="348"/>
      <c r="Y3094" s="201"/>
      <c r="Z3094" s="351"/>
      <c r="AA3094" s="473" t="s">
        <v>589</v>
      </c>
      <c r="AB3094" s="362" t="s">
        <v>24</v>
      </c>
      <c r="AC3094" s="362"/>
      <c r="AD3094" s="362"/>
      <c r="AE3094" s="362"/>
      <c r="AF3094" s="362"/>
      <c r="AG3094" s="372"/>
      <c r="AH3094" s="1244"/>
      <c r="AI3094" s="244" t="str">
        <f t="shared" si="276"/>
        <v>DZ 85-</v>
      </c>
      <c r="AJ3094" s="1315">
        <f t="shared" si="275"/>
        <v>43839</v>
      </c>
      <c r="AK3094" s="217">
        <v>43836</v>
      </c>
      <c r="AL3094" s="614">
        <v>43837</v>
      </c>
      <c r="AM3094" s="230" t="s">
        <v>24</v>
      </c>
      <c r="AN3094" s="232" t="s">
        <v>24</v>
      </c>
      <c r="AO3094" s="232" t="s">
        <v>24</v>
      </c>
      <c r="AP3094" s="230" t="s">
        <v>24</v>
      </c>
      <c r="AQ3094" s="462" t="s">
        <v>3094</v>
      </c>
      <c r="AR3094" s="230" t="s">
        <v>24</v>
      </c>
      <c r="AS3094" s="230" t="s">
        <v>24</v>
      </c>
      <c r="AT3094" s="230" t="s">
        <v>24</v>
      </c>
      <c r="AU3094" s="230" t="s">
        <v>24</v>
      </c>
      <c r="AV3094" s="885"/>
      <c r="AW3094" s="885"/>
      <c r="AX3094" s="885"/>
      <c r="AY3094" s="885"/>
      <c r="AZ3094" s="177"/>
    </row>
    <row r="3095" spans="2:60" ht="15" customHeight="1">
      <c r="B3095" s="1310">
        <v>3089</v>
      </c>
      <c r="C3095" s="549" t="s">
        <v>483</v>
      </c>
      <c r="D3095" s="469" t="s">
        <v>230</v>
      </c>
      <c r="E3095" s="538" t="s">
        <v>222</v>
      </c>
      <c r="F3095" s="802" t="s">
        <v>24</v>
      </c>
      <c r="G3095" s="509" t="s">
        <v>141</v>
      </c>
      <c r="H3095" s="540" t="s">
        <v>24</v>
      </c>
      <c r="I3095" s="593">
        <v>30758</v>
      </c>
      <c r="J3095" s="903">
        <f t="shared" ca="1" si="272"/>
        <v>38</v>
      </c>
      <c r="K3095" s="176" t="s">
        <v>24</v>
      </c>
      <c r="L3095" s="170" t="s">
        <v>24</v>
      </c>
      <c r="M3095" s="173" t="s">
        <v>24</v>
      </c>
      <c r="N3095" s="341">
        <v>43839</v>
      </c>
      <c r="O3095" s="1330" t="s">
        <v>24</v>
      </c>
      <c r="P3095" s="1314" t="s">
        <v>24</v>
      </c>
      <c r="Q3095" s="198" t="str">
        <f t="shared" si="273"/>
        <v>-</v>
      </c>
      <c r="R3095" s="181" t="str">
        <f t="shared" ca="1" si="274"/>
        <v>TIDAK MCU</v>
      </c>
      <c r="S3095" s="1319" t="s">
        <v>580</v>
      </c>
      <c r="T3095" s="1330">
        <v>44272</v>
      </c>
      <c r="U3095" s="1329">
        <v>44272</v>
      </c>
      <c r="V3095" s="904" t="s">
        <v>24</v>
      </c>
      <c r="W3095" s="136" t="s">
        <v>24</v>
      </c>
      <c r="X3095" s="348"/>
      <c r="Y3095" s="201"/>
      <c r="Z3095" s="351"/>
      <c r="AA3095" s="473" t="s">
        <v>589</v>
      </c>
      <c r="AB3095" s="1020" t="s">
        <v>24</v>
      </c>
      <c r="AC3095" s="362"/>
      <c r="AD3095" s="362"/>
      <c r="AE3095" s="362"/>
      <c r="AF3095" s="362"/>
      <c r="AG3095" s="372"/>
      <c r="AH3095" s="1239"/>
      <c r="AI3095" s="244" t="str">
        <f t="shared" si="276"/>
        <v>DZ 85-</v>
      </c>
      <c r="AJ3095" s="1307">
        <f t="shared" si="275"/>
        <v>43839</v>
      </c>
      <c r="AK3095" s="345">
        <v>43836</v>
      </c>
      <c r="AL3095" s="1192">
        <v>43837</v>
      </c>
      <c r="AM3095" s="230" t="s">
        <v>24</v>
      </c>
      <c r="AN3095" s="232" t="s">
        <v>24</v>
      </c>
      <c r="AO3095" s="232" t="s">
        <v>24</v>
      </c>
      <c r="AP3095" s="230" t="s">
        <v>24</v>
      </c>
      <c r="AQ3095" s="1231" t="s">
        <v>3094</v>
      </c>
      <c r="AR3095" s="230" t="s">
        <v>24</v>
      </c>
      <c r="AS3095" s="230" t="s">
        <v>24</v>
      </c>
      <c r="AT3095" s="230" t="s">
        <v>24</v>
      </c>
      <c r="AU3095" s="230" t="s">
        <v>24</v>
      </c>
      <c r="AV3095" s="885"/>
      <c r="AW3095" s="885"/>
      <c r="AX3095" s="885"/>
      <c r="AY3095" s="885"/>
      <c r="AZ3095" s="177"/>
    </row>
    <row r="3096" spans="2:60" ht="15" customHeight="1">
      <c r="B3096" s="1310">
        <v>3090</v>
      </c>
      <c r="C3096" s="549" t="s">
        <v>484</v>
      </c>
      <c r="D3096" s="469" t="s">
        <v>230</v>
      </c>
      <c r="E3096" s="538" t="s">
        <v>222</v>
      </c>
      <c r="F3096" s="802" t="s">
        <v>24</v>
      </c>
      <c r="G3096" s="509" t="s">
        <v>141</v>
      </c>
      <c r="H3096" s="540" t="s">
        <v>24</v>
      </c>
      <c r="I3096" s="593">
        <v>33187</v>
      </c>
      <c r="J3096" s="903">
        <f t="shared" ca="1" si="272"/>
        <v>31</v>
      </c>
      <c r="K3096" s="176" t="s">
        <v>24</v>
      </c>
      <c r="L3096" s="170" t="s">
        <v>24</v>
      </c>
      <c r="M3096" s="173" t="s">
        <v>24</v>
      </c>
      <c r="N3096" s="341">
        <v>43847</v>
      </c>
      <c r="O3096" s="1330" t="s">
        <v>24</v>
      </c>
      <c r="P3096" s="1314" t="s">
        <v>24</v>
      </c>
      <c r="Q3096" s="198" t="str">
        <f t="shared" si="273"/>
        <v>-</v>
      </c>
      <c r="R3096" s="181" t="str">
        <f t="shared" ca="1" si="274"/>
        <v>TIDAK MCU</v>
      </c>
      <c r="S3096" s="1319" t="s">
        <v>581</v>
      </c>
      <c r="T3096" s="1330">
        <v>44510</v>
      </c>
      <c r="U3096" s="1329">
        <v>44510</v>
      </c>
      <c r="V3096" s="904" t="s">
        <v>24</v>
      </c>
      <c r="W3096" s="136" t="s">
        <v>24</v>
      </c>
      <c r="X3096" s="348"/>
      <c r="Y3096" s="201"/>
      <c r="Z3096" s="351"/>
      <c r="AA3096" s="473" t="s">
        <v>589</v>
      </c>
      <c r="AB3096" s="362" t="s">
        <v>24</v>
      </c>
      <c r="AC3096" s="362"/>
      <c r="AD3096" s="362"/>
      <c r="AE3096" s="362"/>
      <c r="AF3096" s="362"/>
      <c r="AG3096" s="372"/>
      <c r="AH3096" s="1244"/>
      <c r="AI3096" s="244" t="str">
        <f t="shared" si="276"/>
        <v>DZ 85-</v>
      </c>
      <c r="AJ3096" s="1307">
        <f t="shared" si="275"/>
        <v>43847</v>
      </c>
      <c r="AK3096" s="345">
        <v>43844</v>
      </c>
      <c r="AL3096" s="1192">
        <v>43844</v>
      </c>
      <c r="AM3096" s="230" t="s">
        <v>24</v>
      </c>
      <c r="AN3096" s="232" t="s">
        <v>24</v>
      </c>
      <c r="AO3096" s="232" t="s">
        <v>24</v>
      </c>
      <c r="AP3096" s="230" t="s">
        <v>24</v>
      </c>
      <c r="AQ3096" s="462" t="s">
        <v>3094</v>
      </c>
      <c r="AR3096" s="230" t="s">
        <v>24</v>
      </c>
      <c r="AS3096" s="230" t="s">
        <v>24</v>
      </c>
      <c r="AT3096" s="230" t="s">
        <v>24</v>
      </c>
      <c r="AU3096" s="230" t="s">
        <v>24</v>
      </c>
      <c r="AV3096" s="885"/>
      <c r="AW3096" s="177"/>
      <c r="AX3096" s="177"/>
      <c r="AY3096" s="177"/>
      <c r="AZ3096" s="177"/>
    </row>
    <row r="3097" spans="2:60" ht="15" customHeight="1">
      <c r="B3097" s="1310">
        <v>3091</v>
      </c>
      <c r="C3097" s="549" t="s">
        <v>485</v>
      </c>
      <c r="D3097" s="469" t="s">
        <v>230</v>
      </c>
      <c r="E3097" s="538" t="s">
        <v>222</v>
      </c>
      <c r="F3097" s="802" t="s">
        <v>24</v>
      </c>
      <c r="G3097" s="509" t="s">
        <v>141</v>
      </c>
      <c r="H3097" s="540" t="s">
        <v>24</v>
      </c>
      <c r="I3097" s="593">
        <v>33800</v>
      </c>
      <c r="J3097" s="903">
        <f t="shared" ca="1" si="272"/>
        <v>29</v>
      </c>
      <c r="K3097" s="176" t="s">
        <v>24</v>
      </c>
      <c r="L3097" s="170" t="s">
        <v>24</v>
      </c>
      <c r="M3097" s="173" t="s">
        <v>24</v>
      </c>
      <c r="N3097" s="341">
        <v>43847</v>
      </c>
      <c r="O3097" s="1330" t="s">
        <v>24</v>
      </c>
      <c r="P3097" s="1314" t="s">
        <v>24</v>
      </c>
      <c r="Q3097" s="198" t="str">
        <f t="shared" si="273"/>
        <v>-</v>
      </c>
      <c r="R3097" s="181" t="str">
        <f t="shared" ca="1" si="274"/>
        <v>TIDAK MCU</v>
      </c>
      <c r="S3097" s="1319" t="s">
        <v>582</v>
      </c>
      <c r="T3097" s="1330">
        <v>44392</v>
      </c>
      <c r="U3097" s="1329">
        <v>44392</v>
      </c>
      <c r="V3097" s="904" t="s">
        <v>24</v>
      </c>
      <c r="W3097" s="136" t="s">
        <v>24</v>
      </c>
      <c r="X3097" s="348"/>
      <c r="Y3097" s="201"/>
      <c r="Z3097" s="351"/>
      <c r="AA3097" s="473" t="s">
        <v>592</v>
      </c>
      <c r="AB3097" s="362" t="s">
        <v>24</v>
      </c>
      <c r="AC3097" s="362"/>
      <c r="AD3097" s="362"/>
      <c r="AE3097" s="362"/>
      <c r="AF3097" s="362"/>
      <c r="AG3097" s="372"/>
      <c r="AH3097" s="1244"/>
      <c r="AI3097" s="244" t="str">
        <f t="shared" si="276"/>
        <v>PC 200, PC 300-</v>
      </c>
      <c r="AJ3097" s="1307">
        <f t="shared" si="275"/>
        <v>43847</v>
      </c>
      <c r="AK3097" s="345">
        <v>43851</v>
      </c>
      <c r="AL3097" s="1192">
        <v>43851</v>
      </c>
      <c r="AM3097" s="230" t="s">
        <v>24</v>
      </c>
      <c r="AN3097" s="232" t="s">
        <v>24</v>
      </c>
      <c r="AO3097" s="232" t="s">
        <v>24</v>
      </c>
      <c r="AP3097" s="230" t="s">
        <v>24</v>
      </c>
      <c r="AQ3097" s="1231" t="s">
        <v>3094</v>
      </c>
      <c r="AR3097" s="230" t="s">
        <v>24</v>
      </c>
      <c r="AS3097" s="230" t="s">
        <v>24</v>
      </c>
      <c r="AT3097" s="230" t="s">
        <v>24</v>
      </c>
      <c r="AU3097" s="230" t="s">
        <v>24</v>
      </c>
      <c r="AV3097" s="885"/>
      <c r="AW3097" s="885"/>
      <c r="AX3097" s="885"/>
      <c r="AY3097" s="885"/>
      <c r="AZ3097" s="177"/>
    </row>
    <row r="3098" spans="2:60" ht="15" customHeight="1">
      <c r="B3098" s="1310">
        <v>3092</v>
      </c>
      <c r="C3098" s="549" t="s">
        <v>486</v>
      </c>
      <c r="D3098" s="469" t="s">
        <v>221</v>
      </c>
      <c r="E3098" s="538" t="s">
        <v>222</v>
      </c>
      <c r="F3098" s="802" t="s">
        <v>24</v>
      </c>
      <c r="G3098" s="509" t="s">
        <v>141</v>
      </c>
      <c r="H3098" s="522" t="s">
        <v>24</v>
      </c>
      <c r="I3098" s="593">
        <v>36417</v>
      </c>
      <c r="J3098" s="231">
        <f t="shared" ca="1" si="272"/>
        <v>22</v>
      </c>
      <c r="K3098" s="176" t="s">
        <v>24</v>
      </c>
      <c r="L3098" s="170" t="s">
        <v>24</v>
      </c>
      <c r="M3098" s="173" t="s">
        <v>24</v>
      </c>
      <c r="N3098" s="341">
        <v>43851</v>
      </c>
      <c r="O3098" s="1330" t="s">
        <v>24</v>
      </c>
      <c r="P3098" s="1314" t="s">
        <v>24</v>
      </c>
      <c r="Q3098" s="198" t="str">
        <f t="shared" si="273"/>
        <v>-</v>
      </c>
      <c r="R3098" s="181" t="str">
        <f t="shared" ca="1" si="274"/>
        <v>TIDAK MCU</v>
      </c>
      <c r="S3098" s="1319" t="s">
        <v>24</v>
      </c>
      <c r="T3098" s="1330">
        <v>44453</v>
      </c>
      <c r="U3098" s="1329" t="s">
        <v>99</v>
      </c>
      <c r="V3098" s="904" t="s">
        <v>24</v>
      </c>
      <c r="W3098" s="136" t="s">
        <v>24</v>
      </c>
      <c r="X3098" s="348"/>
      <c r="Y3098" s="201"/>
      <c r="Z3098" s="351"/>
      <c r="AA3098" s="1310" t="s">
        <v>24</v>
      </c>
      <c r="AB3098" s="362"/>
      <c r="AC3098" s="362"/>
      <c r="AD3098" s="362"/>
      <c r="AE3098" s="362"/>
      <c r="AF3098" s="362"/>
      <c r="AG3098" s="372"/>
      <c r="AH3098" s="1244"/>
      <c r="AI3098" s="244" t="str">
        <f t="shared" si="276"/>
        <v>-</v>
      </c>
      <c r="AJ3098" s="1307">
        <f t="shared" si="275"/>
        <v>43851</v>
      </c>
      <c r="AK3098" s="345" t="s">
        <v>24</v>
      </c>
      <c r="AL3098" s="1192" t="s">
        <v>24</v>
      </c>
      <c r="AM3098" s="230" t="s">
        <v>24</v>
      </c>
      <c r="AN3098" s="232" t="s">
        <v>24</v>
      </c>
      <c r="AO3098" s="232" t="s">
        <v>24</v>
      </c>
      <c r="AP3098" s="230" t="s">
        <v>24</v>
      </c>
      <c r="AQ3098" s="1231" t="s">
        <v>3094</v>
      </c>
      <c r="AR3098" s="230" t="s">
        <v>24</v>
      </c>
      <c r="AS3098" s="230" t="s">
        <v>24</v>
      </c>
      <c r="AT3098" s="230" t="s">
        <v>24</v>
      </c>
      <c r="AU3098" s="230" t="s">
        <v>24</v>
      </c>
      <c r="AV3098" s="885"/>
      <c r="AW3098" s="177"/>
      <c r="AX3098" s="177"/>
      <c r="AY3098" s="177"/>
      <c r="AZ3098" s="177"/>
    </row>
    <row r="3099" spans="2:60" ht="15" customHeight="1">
      <c r="B3099" s="1310">
        <v>3093</v>
      </c>
      <c r="C3099" s="549" t="s">
        <v>487</v>
      </c>
      <c r="D3099" s="469" t="s">
        <v>221</v>
      </c>
      <c r="E3099" s="538" t="s">
        <v>222</v>
      </c>
      <c r="F3099" s="802" t="s">
        <v>24</v>
      </c>
      <c r="G3099" s="509" t="s">
        <v>141</v>
      </c>
      <c r="H3099" s="540" t="s">
        <v>24</v>
      </c>
      <c r="I3099" s="593">
        <v>35225</v>
      </c>
      <c r="J3099" s="903">
        <f t="shared" ca="1" si="272"/>
        <v>25</v>
      </c>
      <c r="K3099" s="176" t="s">
        <v>24</v>
      </c>
      <c r="L3099" s="170" t="s">
        <v>24</v>
      </c>
      <c r="M3099" s="173" t="s">
        <v>24</v>
      </c>
      <c r="N3099" s="341">
        <v>43851</v>
      </c>
      <c r="O3099" s="1330" t="s">
        <v>24</v>
      </c>
      <c r="P3099" s="1314" t="s">
        <v>24</v>
      </c>
      <c r="Q3099" s="198" t="str">
        <f t="shared" si="273"/>
        <v>-</v>
      </c>
      <c r="R3099" s="181" t="str">
        <f t="shared" ca="1" si="274"/>
        <v>TIDAK MCU</v>
      </c>
      <c r="S3099" s="1319" t="s">
        <v>24</v>
      </c>
      <c r="T3099" s="1330">
        <v>44356</v>
      </c>
      <c r="U3099" s="1329" t="s">
        <v>99</v>
      </c>
      <c r="V3099" s="904" t="s">
        <v>24</v>
      </c>
      <c r="W3099" s="136" t="s">
        <v>24</v>
      </c>
      <c r="X3099" s="348"/>
      <c r="Y3099" s="201"/>
      <c r="Z3099" s="351"/>
      <c r="AA3099" s="1310" t="s">
        <v>24</v>
      </c>
      <c r="AB3099" s="362"/>
      <c r="AC3099" s="362"/>
      <c r="AD3099" s="362"/>
      <c r="AE3099" s="362"/>
      <c r="AF3099" s="362"/>
      <c r="AG3099" s="372"/>
      <c r="AH3099" s="1244"/>
      <c r="AI3099" s="244" t="str">
        <f t="shared" si="276"/>
        <v>-</v>
      </c>
      <c r="AJ3099" s="1307">
        <f t="shared" si="275"/>
        <v>43851</v>
      </c>
      <c r="AK3099" s="345" t="s">
        <v>24</v>
      </c>
      <c r="AL3099" s="1192" t="s">
        <v>24</v>
      </c>
      <c r="AM3099" s="230" t="s">
        <v>24</v>
      </c>
      <c r="AN3099" s="232" t="s">
        <v>24</v>
      </c>
      <c r="AO3099" s="232" t="s">
        <v>24</v>
      </c>
      <c r="AP3099" s="230" t="s">
        <v>24</v>
      </c>
      <c r="AQ3099" s="1231" t="s">
        <v>3094</v>
      </c>
      <c r="AR3099" s="230" t="s">
        <v>24</v>
      </c>
      <c r="AS3099" s="230" t="s">
        <v>24</v>
      </c>
      <c r="AT3099" s="230" t="s">
        <v>24</v>
      </c>
      <c r="AU3099" s="230" t="s">
        <v>24</v>
      </c>
      <c r="AV3099" s="885"/>
      <c r="AW3099" s="885"/>
      <c r="AX3099" s="885"/>
      <c r="AY3099" s="885"/>
      <c r="AZ3099" s="177"/>
    </row>
    <row r="3100" spans="2:60" ht="15" customHeight="1">
      <c r="B3100" s="1310">
        <v>3094</v>
      </c>
      <c r="C3100" s="549" t="s">
        <v>488</v>
      </c>
      <c r="D3100" s="469" t="s">
        <v>230</v>
      </c>
      <c r="E3100" s="538" t="s">
        <v>222</v>
      </c>
      <c r="F3100" s="802" t="s">
        <v>24</v>
      </c>
      <c r="G3100" s="509" t="s">
        <v>141</v>
      </c>
      <c r="H3100" s="540" t="s">
        <v>24</v>
      </c>
      <c r="I3100" s="593">
        <v>34837</v>
      </c>
      <c r="J3100" s="903">
        <f t="shared" ca="1" si="272"/>
        <v>27</v>
      </c>
      <c r="K3100" s="138" t="s">
        <v>493</v>
      </c>
      <c r="L3100" s="143">
        <v>940532460089</v>
      </c>
      <c r="M3100" s="134">
        <v>43969</v>
      </c>
      <c r="N3100" s="341">
        <v>43855</v>
      </c>
      <c r="O3100" s="1330" t="s">
        <v>24</v>
      </c>
      <c r="P3100" s="1314" t="s">
        <v>24</v>
      </c>
      <c r="Q3100" s="198" t="str">
        <f t="shared" si="273"/>
        <v>-</v>
      </c>
      <c r="R3100" s="181" t="str">
        <f t="shared" ca="1" si="274"/>
        <v>TIDAK MCU</v>
      </c>
      <c r="S3100" s="1319" t="s">
        <v>583</v>
      </c>
      <c r="T3100" s="1330">
        <v>44334</v>
      </c>
      <c r="U3100" s="1329">
        <v>44334</v>
      </c>
      <c r="V3100" s="904" t="s">
        <v>24</v>
      </c>
      <c r="W3100" s="136" t="s">
        <v>24</v>
      </c>
      <c r="X3100" s="348"/>
      <c r="Y3100" s="201"/>
      <c r="Z3100" s="351"/>
      <c r="AA3100" s="473" t="s">
        <v>592</v>
      </c>
      <c r="AB3100" s="362" t="s">
        <v>24</v>
      </c>
      <c r="AC3100" s="362"/>
      <c r="AD3100" s="362"/>
      <c r="AE3100" s="362"/>
      <c r="AF3100" s="362"/>
      <c r="AG3100" s="372"/>
      <c r="AH3100" s="1244"/>
      <c r="AI3100" s="244" t="str">
        <f t="shared" si="276"/>
        <v>PC 200, PC 300-</v>
      </c>
      <c r="AJ3100" s="1307">
        <f t="shared" si="275"/>
        <v>43855</v>
      </c>
      <c r="AK3100" s="345">
        <v>43853</v>
      </c>
      <c r="AL3100" s="1192">
        <v>43853</v>
      </c>
      <c r="AM3100" s="230" t="s">
        <v>24</v>
      </c>
      <c r="AN3100" s="232" t="s">
        <v>24</v>
      </c>
      <c r="AO3100" s="232" t="s">
        <v>24</v>
      </c>
      <c r="AP3100" s="230" t="s">
        <v>24</v>
      </c>
      <c r="AQ3100" s="1231" t="s">
        <v>3094</v>
      </c>
      <c r="AR3100" s="230" t="s">
        <v>24</v>
      </c>
      <c r="AS3100" s="230" t="s">
        <v>24</v>
      </c>
      <c r="AT3100" s="230" t="s">
        <v>24</v>
      </c>
      <c r="AU3100" s="230" t="s">
        <v>24</v>
      </c>
      <c r="AV3100" s="885"/>
      <c r="AW3100" s="885"/>
      <c r="AX3100" s="885"/>
      <c r="AY3100" s="885"/>
      <c r="AZ3100" s="177"/>
    </row>
    <row r="3101" spans="2:60" ht="15" customHeight="1">
      <c r="B3101" s="1310">
        <v>3095</v>
      </c>
      <c r="C3101" s="549" t="s">
        <v>489</v>
      </c>
      <c r="D3101" s="469" t="s">
        <v>230</v>
      </c>
      <c r="E3101" s="538" t="s">
        <v>222</v>
      </c>
      <c r="F3101" s="802" t="s">
        <v>24</v>
      </c>
      <c r="G3101" s="509" t="s">
        <v>141</v>
      </c>
      <c r="H3101" s="540" t="s">
        <v>24</v>
      </c>
      <c r="I3101" s="593">
        <v>36158</v>
      </c>
      <c r="J3101" s="1314">
        <f t="shared" ca="1" si="272"/>
        <v>23</v>
      </c>
      <c r="K3101" s="139" t="s">
        <v>493</v>
      </c>
      <c r="L3101" s="142">
        <v>971232460060</v>
      </c>
      <c r="M3101" s="141">
        <v>45289</v>
      </c>
      <c r="N3101" s="341">
        <v>43855</v>
      </c>
      <c r="O3101" s="1330" t="s">
        <v>24</v>
      </c>
      <c r="P3101" s="1314" t="s">
        <v>24</v>
      </c>
      <c r="Q3101" s="198" t="str">
        <f t="shared" si="273"/>
        <v>-</v>
      </c>
      <c r="R3101" s="181" t="str">
        <f t="shared" ca="1" si="274"/>
        <v>TIDAK MCU</v>
      </c>
      <c r="S3101" s="1319" t="s">
        <v>584</v>
      </c>
      <c r="T3101" s="1330">
        <v>44559</v>
      </c>
      <c r="U3101" s="1329">
        <v>44559</v>
      </c>
      <c r="V3101" s="1330" t="s">
        <v>24</v>
      </c>
      <c r="W3101" s="1311" t="s">
        <v>24</v>
      </c>
      <c r="X3101" s="348"/>
      <c r="Y3101" s="201"/>
      <c r="Z3101" s="351"/>
      <c r="AA3101" s="473" t="s">
        <v>589</v>
      </c>
      <c r="AB3101" s="362" t="s">
        <v>24</v>
      </c>
      <c r="AC3101" s="362"/>
      <c r="AD3101" s="362"/>
      <c r="AE3101" s="362"/>
      <c r="AF3101" s="362"/>
      <c r="AG3101" s="372"/>
      <c r="AH3101" s="1239"/>
      <c r="AI3101" s="244" t="str">
        <f t="shared" si="276"/>
        <v>DZ 85-</v>
      </c>
      <c r="AJ3101" s="1315">
        <f t="shared" si="275"/>
        <v>43855</v>
      </c>
      <c r="AK3101" s="217">
        <v>43853</v>
      </c>
      <c r="AL3101" s="614">
        <v>43853</v>
      </c>
      <c r="AM3101" s="230" t="s">
        <v>24</v>
      </c>
      <c r="AN3101" s="232" t="s">
        <v>24</v>
      </c>
      <c r="AO3101" s="232" t="s">
        <v>24</v>
      </c>
      <c r="AP3101" s="230" t="s">
        <v>24</v>
      </c>
      <c r="AQ3101" s="1231" t="s">
        <v>3094</v>
      </c>
      <c r="AR3101" s="230" t="s">
        <v>24</v>
      </c>
      <c r="AS3101" s="230" t="s">
        <v>24</v>
      </c>
      <c r="AT3101" s="230" t="s">
        <v>24</v>
      </c>
      <c r="AU3101" s="230" t="s">
        <v>24</v>
      </c>
      <c r="AV3101" s="885"/>
      <c r="AW3101" s="885"/>
      <c r="AX3101" s="885"/>
      <c r="AY3101" s="885"/>
      <c r="AZ3101" s="177"/>
    </row>
    <row r="3102" spans="2:60" ht="15" customHeight="1">
      <c r="B3102" s="1310">
        <v>3096</v>
      </c>
      <c r="C3102" s="549" t="s">
        <v>490</v>
      </c>
      <c r="D3102" s="469" t="s">
        <v>230</v>
      </c>
      <c r="E3102" s="538" t="s">
        <v>222</v>
      </c>
      <c r="F3102" s="802" t="s">
        <v>24</v>
      </c>
      <c r="G3102" s="509" t="s">
        <v>141</v>
      </c>
      <c r="H3102" s="540" t="s">
        <v>24</v>
      </c>
      <c r="I3102" s="593">
        <v>29354</v>
      </c>
      <c r="J3102" s="231">
        <f t="shared" ca="1" si="272"/>
        <v>42</v>
      </c>
      <c r="K3102" s="138" t="s">
        <v>496</v>
      </c>
      <c r="L3102" s="143">
        <v>800514580716</v>
      </c>
      <c r="M3102" s="134">
        <v>43964</v>
      </c>
      <c r="N3102" s="341">
        <v>43863</v>
      </c>
      <c r="O3102" s="1330" t="s">
        <v>24</v>
      </c>
      <c r="P3102" s="1314" t="s">
        <v>24</v>
      </c>
      <c r="Q3102" s="198" t="str">
        <f t="shared" si="273"/>
        <v>-</v>
      </c>
      <c r="R3102" s="181" t="str">
        <f t="shared" ca="1" si="274"/>
        <v>TIDAK MCU</v>
      </c>
      <c r="S3102" s="1319" t="s">
        <v>585</v>
      </c>
      <c r="T3102" s="1330">
        <v>44329</v>
      </c>
      <c r="U3102" s="1329">
        <v>44329</v>
      </c>
      <c r="V3102" s="395" t="s">
        <v>24</v>
      </c>
      <c r="W3102" s="136" t="s">
        <v>24</v>
      </c>
      <c r="X3102" s="348"/>
      <c r="Y3102" s="201"/>
      <c r="Z3102" s="351"/>
      <c r="AA3102" s="473" t="s">
        <v>590</v>
      </c>
      <c r="AB3102" s="362" t="s">
        <v>24</v>
      </c>
      <c r="AC3102" s="362"/>
      <c r="AD3102" s="362"/>
      <c r="AE3102" s="362"/>
      <c r="AF3102" s="362"/>
      <c r="AG3102" s="372"/>
      <c r="AH3102" s="1244"/>
      <c r="AI3102" s="244" t="str">
        <f t="shared" si="276"/>
        <v>COMPACTOR -</v>
      </c>
      <c r="AJ3102" s="1315">
        <f t="shared" si="275"/>
        <v>43863</v>
      </c>
      <c r="AK3102" s="217">
        <v>43858</v>
      </c>
      <c r="AL3102" s="614">
        <v>43858</v>
      </c>
      <c r="AM3102" s="230" t="s">
        <v>24</v>
      </c>
      <c r="AN3102" s="232" t="s">
        <v>24</v>
      </c>
      <c r="AO3102" s="232" t="s">
        <v>24</v>
      </c>
      <c r="AP3102" s="230" t="s">
        <v>24</v>
      </c>
      <c r="AQ3102" s="462" t="s">
        <v>3094</v>
      </c>
      <c r="AR3102" s="230" t="s">
        <v>24</v>
      </c>
      <c r="AS3102" s="230" t="s">
        <v>24</v>
      </c>
      <c r="AT3102" s="230" t="s">
        <v>24</v>
      </c>
      <c r="AU3102" s="230" t="s">
        <v>24</v>
      </c>
      <c r="AV3102" s="885"/>
      <c r="AW3102" s="885"/>
      <c r="AX3102" s="885"/>
      <c r="AY3102" s="885"/>
      <c r="AZ3102" s="177"/>
    </row>
    <row r="3103" spans="2:60" ht="15" customHeight="1">
      <c r="B3103" s="1310">
        <v>3097</v>
      </c>
      <c r="C3103" s="549" t="s">
        <v>491</v>
      </c>
      <c r="D3103" s="469" t="s">
        <v>230</v>
      </c>
      <c r="E3103" s="538" t="s">
        <v>222</v>
      </c>
      <c r="F3103" s="802" t="s">
        <v>24</v>
      </c>
      <c r="G3103" s="509" t="s">
        <v>141</v>
      </c>
      <c r="H3103" s="790" t="s">
        <v>492</v>
      </c>
      <c r="I3103" s="593">
        <v>35355</v>
      </c>
      <c r="J3103" s="231">
        <f t="shared" ca="1" si="272"/>
        <v>25</v>
      </c>
      <c r="K3103" s="176" t="s">
        <v>24</v>
      </c>
      <c r="L3103" s="170" t="s">
        <v>24</v>
      </c>
      <c r="M3103" s="173" t="s">
        <v>24</v>
      </c>
      <c r="N3103" s="341">
        <v>43861</v>
      </c>
      <c r="O3103" s="1330" t="s">
        <v>24</v>
      </c>
      <c r="P3103" s="1314" t="s">
        <v>24</v>
      </c>
      <c r="Q3103" s="198" t="str">
        <f t="shared" si="273"/>
        <v>-</v>
      </c>
      <c r="R3103" s="181" t="str">
        <f t="shared" ca="1" si="274"/>
        <v>TIDAK MCU</v>
      </c>
      <c r="S3103" s="1319" t="s">
        <v>586</v>
      </c>
      <c r="T3103" s="1330">
        <v>44486</v>
      </c>
      <c r="U3103" s="1329">
        <v>44486</v>
      </c>
      <c r="V3103" s="395" t="s">
        <v>24</v>
      </c>
      <c r="W3103" s="136" t="s">
        <v>24</v>
      </c>
      <c r="X3103" s="348"/>
      <c r="Y3103" s="201"/>
      <c r="Z3103" s="351"/>
      <c r="AA3103" s="473" t="s">
        <v>589</v>
      </c>
      <c r="AB3103" s="362" t="s">
        <v>24</v>
      </c>
      <c r="AC3103" s="362"/>
      <c r="AD3103" s="362"/>
      <c r="AE3103" s="362"/>
      <c r="AF3103" s="362"/>
      <c r="AG3103" s="372"/>
      <c r="AH3103" s="1244"/>
      <c r="AI3103" s="244" t="str">
        <f t="shared" si="276"/>
        <v>DZ 85-</v>
      </c>
      <c r="AJ3103" s="1307">
        <f t="shared" si="275"/>
        <v>43861</v>
      </c>
      <c r="AK3103" s="345">
        <v>43860</v>
      </c>
      <c r="AL3103" s="1192">
        <v>43860</v>
      </c>
      <c r="AM3103" s="230" t="s">
        <v>24</v>
      </c>
      <c r="AN3103" s="232" t="s">
        <v>24</v>
      </c>
      <c r="AO3103" s="232" t="s">
        <v>24</v>
      </c>
      <c r="AP3103" s="230" t="s">
        <v>24</v>
      </c>
      <c r="AQ3103" s="1231" t="s">
        <v>3094</v>
      </c>
      <c r="AR3103" s="230" t="s">
        <v>24</v>
      </c>
      <c r="AS3103" s="230" t="s">
        <v>24</v>
      </c>
      <c r="AT3103" s="230" t="s">
        <v>24</v>
      </c>
      <c r="AU3103" s="230" t="s">
        <v>24</v>
      </c>
      <c r="AV3103" s="177"/>
      <c r="AW3103" s="177"/>
      <c r="AX3103" s="177"/>
      <c r="AY3103" s="177"/>
      <c r="AZ3103" s="177"/>
    </row>
    <row r="3104" spans="2:60" ht="15" customHeight="1">
      <c r="B3104" s="1310">
        <v>3098</v>
      </c>
      <c r="C3104" s="786" t="s">
        <v>6580</v>
      </c>
      <c r="D3104" s="321" t="s">
        <v>230</v>
      </c>
      <c r="E3104" s="538" t="s">
        <v>222</v>
      </c>
      <c r="F3104" s="539" t="s">
        <v>24</v>
      </c>
      <c r="G3104" s="836" t="s">
        <v>141</v>
      </c>
      <c r="H3104" s="540" t="s">
        <v>24</v>
      </c>
      <c r="I3104" s="1364">
        <v>34488</v>
      </c>
      <c r="J3104" s="903">
        <f t="shared" ca="1" si="272"/>
        <v>27</v>
      </c>
      <c r="K3104" s="139" t="s">
        <v>493</v>
      </c>
      <c r="L3104" s="140">
        <v>880713340157</v>
      </c>
      <c r="M3104" s="141">
        <v>44015</v>
      </c>
      <c r="N3104" s="341">
        <v>43875</v>
      </c>
      <c r="O3104" s="1311" t="s">
        <v>24</v>
      </c>
      <c r="P3104" s="1319" t="s">
        <v>24</v>
      </c>
      <c r="Q3104" s="198" t="str">
        <f t="shared" si="273"/>
        <v>-</v>
      </c>
      <c r="R3104" s="181" t="str">
        <f t="shared" ca="1" si="274"/>
        <v>TIDAK MCU</v>
      </c>
      <c r="S3104" s="1319" t="s">
        <v>6581</v>
      </c>
      <c r="T3104" s="450">
        <v>44350</v>
      </c>
      <c r="U3104" s="450">
        <v>44350</v>
      </c>
      <c r="V3104" s="1330" t="s">
        <v>24</v>
      </c>
      <c r="W3104" s="136" t="s">
        <v>24</v>
      </c>
      <c r="X3104" s="714"/>
      <c r="Y3104" s="201"/>
      <c r="Z3104" s="202"/>
      <c r="AA3104" s="473" t="s">
        <v>589</v>
      </c>
      <c r="AB3104" s="362" t="s">
        <v>24</v>
      </c>
      <c r="AC3104" s="362"/>
      <c r="AD3104" s="362"/>
      <c r="AE3104" s="362"/>
      <c r="AF3104" s="362"/>
      <c r="AG3104" s="372"/>
      <c r="AH3104" s="1244"/>
      <c r="AI3104" s="244" t="str">
        <f t="shared" si="276"/>
        <v>DZ 85-</v>
      </c>
      <c r="AJ3104" s="1307">
        <f t="shared" si="275"/>
        <v>43875</v>
      </c>
      <c r="AK3104" s="345">
        <v>43874</v>
      </c>
      <c r="AL3104" s="1192">
        <v>43874</v>
      </c>
      <c r="AM3104" s="230" t="s">
        <v>24</v>
      </c>
      <c r="AN3104" s="232" t="s">
        <v>24</v>
      </c>
      <c r="AO3104" s="232" t="s">
        <v>24</v>
      </c>
      <c r="AP3104" s="230" t="s">
        <v>24</v>
      </c>
      <c r="AQ3104" s="462" t="s">
        <v>3094</v>
      </c>
      <c r="AR3104" s="230" t="s">
        <v>24</v>
      </c>
      <c r="AS3104" s="230" t="s">
        <v>24</v>
      </c>
      <c r="AT3104" s="230" t="s">
        <v>24</v>
      </c>
      <c r="AU3104" s="230" t="s">
        <v>24</v>
      </c>
      <c r="AV3104" s="885"/>
      <c r="AW3104" s="885"/>
      <c r="AX3104" s="885"/>
      <c r="AY3104" s="885"/>
      <c r="AZ3104" s="458"/>
      <c r="BA3104" s="2186"/>
      <c r="BB3104" s="2186"/>
      <c r="BC3104" s="2186"/>
      <c r="BD3104" s="2186"/>
      <c r="BE3104" s="2186"/>
      <c r="BF3104" s="2186"/>
      <c r="BG3104" s="2186"/>
      <c r="BH3104" s="2186"/>
    </row>
    <row r="3105" spans="2:52" ht="15" customHeight="1">
      <c r="B3105" s="1310">
        <v>3099</v>
      </c>
      <c r="C3105" s="549" t="s">
        <v>1969</v>
      </c>
      <c r="D3105" s="796" t="s">
        <v>303</v>
      </c>
      <c r="E3105" s="796" t="s">
        <v>222</v>
      </c>
      <c r="F3105" s="539" t="s">
        <v>24</v>
      </c>
      <c r="G3105" s="509" t="s">
        <v>142</v>
      </c>
      <c r="H3105" s="790" t="s">
        <v>11469</v>
      </c>
      <c r="I3105" s="1715">
        <v>33657</v>
      </c>
      <c r="J3105" s="903">
        <f t="shared" ca="1" si="272"/>
        <v>30</v>
      </c>
      <c r="K3105" s="176" t="s">
        <v>496</v>
      </c>
      <c r="L3105" s="170">
        <v>17189202000081</v>
      </c>
      <c r="M3105" s="173">
        <v>45728</v>
      </c>
      <c r="N3105" s="555">
        <v>43794</v>
      </c>
      <c r="O3105" s="1330" t="s">
        <v>24</v>
      </c>
      <c r="P3105" s="472" t="s">
        <v>24</v>
      </c>
      <c r="Q3105" s="198" t="str">
        <f t="shared" si="273"/>
        <v>-</v>
      </c>
      <c r="R3105" s="181" t="str">
        <f t="shared" ca="1" si="274"/>
        <v>TIDAK MCU</v>
      </c>
      <c r="S3105" s="1319" t="s">
        <v>12097</v>
      </c>
      <c r="T3105" s="1330">
        <v>44615</v>
      </c>
      <c r="U3105" s="1330">
        <v>44615</v>
      </c>
      <c r="V3105" s="904" t="s">
        <v>24</v>
      </c>
      <c r="W3105" s="136" t="s">
        <v>24</v>
      </c>
      <c r="X3105" s="348"/>
      <c r="Y3105" s="201"/>
      <c r="Z3105" s="351"/>
      <c r="AA3105" s="1310" t="s">
        <v>100</v>
      </c>
      <c r="AB3105" s="362" t="s">
        <v>24</v>
      </c>
      <c r="AC3105" s="362"/>
      <c r="AD3105" s="362"/>
      <c r="AE3105" s="362"/>
      <c r="AF3105" s="362"/>
      <c r="AG3105" s="372"/>
      <c r="AH3105" s="1244"/>
      <c r="AI3105" s="244" t="str">
        <f t="shared" si="276"/>
        <v>LIGHT VEHICLE-</v>
      </c>
      <c r="AJ3105" s="1307">
        <f t="shared" si="275"/>
        <v>43794</v>
      </c>
      <c r="AK3105" s="379">
        <v>43937</v>
      </c>
      <c r="AL3105" s="1380">
        <v>43937</v>
      </c>
      <c r="AM3105" s="230"/>
      <c r="AN3105" s="232"/>
      <c r="AO3105" s="232"/>
      <c r="AP3105" s="230"/>
      <c r="AQ3105" s="462" t="s">
        <v>3094</v>
      </c>
      <c r="AR3105" s="230"/>
      <c r="AS3105" s="230"/>
      <c r="AT3105" s="230"/>
      <c r="AU3105" s="230"/>
      <c r="AV3105" s="177"/>
      <c r="AW3105" s="177"/>
      <c r="AX3105" s="177"/>
      <c r="AY3105" s="177"/>
      <c r="AZ3105" s="177"/>
    </row>
    <row r="3106" spans="2:52" ht="15" customHeight="1">
      <c r="B3106" s="1310">
        <v>4851</v>
      </c>
      <c r="C3106" s="549" t="s">
        <v>14073</v>
      </c>
      <c r="D3106" s="797" t="s">
        <v>226</v>
      </c>
      <c r="E3106" s="538" t="s">
        <v>4241</v>
      </c>
      <c r="F3106" s="2064" t="s">
        <v>14074</v>
      </c>
      <c r="G3106" s="509" t="s">
        <v>102</v>
      </c>
      <c r="H3106" s="522"/>
      <c r="I3106" s="1715"/>
      <c r="J3106" s="903" t="str">
        <f t="shared" ca="1" si="272"/>
        <v>-</v>
      </c>
      <c r="K3106" s="176"/>
      <c r="L3106" s="170"/>
      <c r="M3106" s="173"/>
      <c r="N3106" s="341"/>
      <c r="O3106" s="1311"/>
      <c r="P3106" s="1319"/>
      <c r="Q3106" s="198"/>
      <c r="R3106" s="181"/>
      <c r="S3106" s="1314"/>
      <c r="T3106" s="1330">
        <v>44561</v>
      </c>
      <c r="U3106" s="1311"/>
      <c r="V3106" s="904"/>
      <c r="W3106" s="136"/>
      <c r="X3106" s="200"/>
      <c r="Y3106" s="201"/>
      <c r="Z3106" s="202"/>
      <c r="AA3106" s="495" t="s">
        <v>24</v>
      </c>
      <c r="AB3106" s="371"/>
      <c r="AC3106" s="371"/>
      <c r="AD3106" s="371"/>
      <c r="AE3106" s="371"/>
      <c r="AF3106" s="371"/>
      <c r="AG3106" s="377"/>
      <c r="AH3106" s="902"/>
      <c r="AI3106" s="244" t="str">
        <f t="shared" si="276"/>
        <v>-</v>
      </c>
      <c r="AJ3106" s="1307"/>
      <c r="AK3106" s="346"/>
      <c r="AL3106" s="1192"/>
      <c r="AM3106" s="232"/>
      <c r="AN3106" s="232"/>
      <c r="AO3106" s="230"/>
      <c r="AP3106" s="230"/>
      <c r="AQ3106" s="1231" t="s">
        <v>3094</v>
      </c>
      <c r="AR3106" s="230"/>
      <c r="AS3106" s="230"/>
      <c r="AT3106" s="230"/>
      <c r="AU3106" s="230"/>
    </row>
    <row r="3107" spans="2:52" ht="15" customHeight="1">
      <c r="B3107" s="1310">
        <v>3101</v>
      </c>
      <c r="C3107" s="549" t="s">
        <v>1971</v>
      </c>
      <c r="D3107" s="538" t="s">
        <v>234</v>
      </c>
      <c r="E3107" s="538" t="s">
        <v>222</v>
      </c>
      <c r="F3107" s="539" t="s">
        <v>24</v>
      </c>
      <c r="G3107" s="509" t="s">
        <v>142</v>
      </c>
      <c r="H3107" s="790" t="s">
        <v>11471</v>
      </c>
      <c r="I3107" s="1715">
        <v>33463</v>
      </c>
      <c r="J3107" s="1314">
        <f t="shared" ca="1" si="272"/>
        <v>30</v>
      </c>
      <c r="K3107" s="178" t="s">
        <v>494</v>
      </c>
      <c r="L3107" s="732">
        <v>910817151129</v>
      </c>
      <c r="M3107" s="181">
        <v>45151</v>
      </c>
      <c r="N3107" s="555">
        <v>43347</v>
      </c>
      <c r="O3107" s="1330" t="s">
        <v>24</v>
      </c>
      <c r="P3107" s="472" t="s">
        <v>497</v>
      </c>
      <c r="Q3107" s="198" t="str">
        <f t="shared" ref="Q3107:Q3138" si="277">IF(OR(O3107="-",O3107=""),"-",O3107+365)</f>
        <v>-</v>
      </c>
      <c r="R3107" s="181" t="str">
        <f t="shared" ref="R3107:R3170" ca="1" si="278">IF(OR(O3107="",O3107="-"),"TIDAK MCU",IF(Q3107&gt;TODAY(),"BERLAKU","EXPIRED"))</f>
        <v>TIDAK MCU</v>
      </c>
      <c r="S3107" s="1319" t="s">
        <v>1989</v>
      </c>
      <c r="T3107" s="1330">
        <v>44421</v>
      </c>
      <c r="U3107" s="1329">
        <v>44421</v>
      </c>
      <c r="V3107" s="1313" t="s">
        <v>24</v>
      </c>
      <c r="W3107" s="1311" t="s">
        <v>24</v>
      </c>
      <c r="X3107" s="348"/>
      <c r="Y3107" s="201"/>
      <c r="Z3107" s="351"/>
      <c r="AA3107" s="1310" t="s">
        <v>100</v>
      </c>
      <c r="AB3107" s="362" t="s">
        <v>1085</v>
      </c>
      <c r="AC3107" s="362"/>
      <c r="AD3107" s="362"/>
      <c r="AE3107" s="362"/>
      <c r="AF3107" s="362"/>
      <c r="AG3107" s="372"/>
      <c r="AH3107" s="1244"/>
      <c r="AI3107" s="244" t="str">
        <f t="shared" si="276"/>
        <v>LIGHT VEHICLEFUEL TRUCK</v>
      </c>
      <c r="AJ3107" s="1315">
        <f t="shared" ref="AJ3107:AJ3170" si="279">N3107</f>
        <v>43347</v>
      </c>
      <c r="AK3107" s="379">
        <v>43348</v>
      </c>
      <c r="AL3107" s="1380">
        <v>43396</v>
      </c>
      <c r="AM3107" s="230"/>
      <c r="AN3107" s="232"/>
      <c r="AO3107" s="232"/>
      <c r="AP3107" s="230"/>
      <c r="AQ3107" s="1231" t="s">
        <v>3094</v>
      </c>
      <c r="AR3107" s="230"/>
      <c r="AS3107" s="230"/>
      <c r="AT3107" s="230"/>
      <c r="AU3107" s="230"/>
      <c r="AV3107" s="885"/>
      <c r="AW3107" s="885"/>
      <c r="AX3107" s="885"/>
      <c r="AY3107" s="885"/>
      <c r="AZ3107" s="177"/>
    </row>
    <row r="3108" spans="2:52" ht="15" customHeight="1">
      <c r="B3108" s="1310">
        <v>3102</v>
      </c>
      <c r="C3108" s="549" t="s">
        <v>1972</v>
      </c>
      <c r="D3108" s="796" t="s">
        <v>230</v>
      </c>
      <c r="E3108" s="796" t="s">
        <v>222</v>
      </c>
      <c r="F3108" s="539" t="s">
        <v>24</v>
      </c>
      <c r="G3108" s="509" t="s">
        <v>142</v>
      </c>
      <c r="H3108" s="790" t="s">
        <v>1973</v>
      </c>
      <c r="I3108" s="1715">
        <v>32039</v>
      </c>
      <c r="J3108" s="231">
        <f t="shared" ca="1" si="272"/>
        <v>34</v>
      </c>
      <c r="K3108" s="178" t="s">
        <v>493</v>
      </c>
      <c r="L3108" s="613">
        <v>1715170900582</v>
      </c>
      <c r="M3108" s="181">
        <v>44823</v>
      </c>
      <c r="N3108" s="555">
        <v>43532</v>
      </c>
      <c r="O3108" s="1330">
        <v>43551</v>
      </c>
      <c r="P3108" s="472" t="s">
        <v>24</v>
      </c>
      <c r="Q3108" s="198">
        <f t="shared" si="277"/>
        <v>43916</v>
      </c>
      <c r="R3108" s="181" t="str">
        <f t="shared" ca="1" si="278"/>
        <v>EXPIRED</v>
      </c>
      <c r="S3108" s="1319" t="s">
        <v>1990</v>
      </c>
      <c r="T3108" s="1330">
        <v>44458</v>
      </c>
      <c r="U3108" s="1329">
        <v>44458</v>
      </c>
      <c r="V3108" s="395" t="s">
        <v>24</v>
      </c>
      <c r="W3108" s="136" t="s">
        <v>24</v>
      </c>
      <c r="X3108" s="348"/>
      <c r="Y3108" s="201"/>
      <c r="Z3108" s="351"/>
      <c r="AA3108" s="1310" t="s">
        <v>1085</v>
      </c>
      <c r="AB3108" s="362"/>
      <c r="AC3108" s="362"/>
      <c r="AD3108" s="362"/>
      <c r="AE3108" s="362"/>
      <c r="AF3108" s="362"/>
      <c r="AG3108" s="372"/>
      <c r="AH3108" s="1244"/>
      <c r="AI3108" s="244" t="str">
        <f t="shared" si="276"/>
        <v>FUEL TRUCK</v>
      </c>
      <c r="AJ3108" s="1307">
        <f t="shared" si="279"/>
        <v>43532</v>
      </c>
      <c r="AK3108" s="379">
        <v>43528</v>
      </c>
      <c r="AL3108" s="1380">
        <v>43529</v>
      </c>
      <c r="AM3108" s="230"/>
      <c r="AN3108" s="232"/>
      <c r="AO3108" s="232"/>
      <c r="AP3108" s="230"/>
      <c r="AQ3108" s="1231" t="s">
        <v>3094</v>
      </c>
      <c r="AR3108" s="230"/>
      <c r="AS3108" s="230"/>
      <c r="AT3108" s="230"/>
      <c r="AU3108" s="230"/>
      <c r="AV3108" s="885"/>
      <c r="AW3108" s="885"/>
      <c r="AX3108" s="885"/>
      <c r="AY3108" s="885"/>
      <c r="AZ3108" s="177"/>
    </row>
    <row r="3109" spans="2:52" ht="15" customHeight="1">
      <c r="B3109" s="1310">
        <v>3103</v>
      </c>
      <c r="C3109" s="549" t="s">
        <v>1390</v>
      </c>
      <c r="D3109" s="538" t="s">
        <v>230</v>
      </c>
      <c r="E3109" s="538" t="s">
        <v>222</v>
      </c>
      <c r="F3109" s="539" t="s">
        <v>24</v>
      </c>
      <c r="G3109" s="509" t="s">
        <v>142</v>
      </c>
      <c r="H3109" s="790" t="s">
        <v>1974</v>
      </c>
      <c r="I3109" s="1715">
        <v>25429</v>
      </c>
      <c r="J3109" s="231">
        <f t="shared" ca="1" si="272"/>
        <v>53</v>
      </c>
      <c r="K3109" s="178" t="s">
        <v>493</v>
      </c>
      <c r="L3109" s="613">
        <v>690817150321</v>
      </c>
      <c r="M3109" s="181">
        <v>44057</v>
      </c>
      <c r="N3109" s="555">
        <v>43532</v>
      </c>
      <c r="O3109" s="1330">
        <v>43662</v>
      </c>
      <c r="P3109" s="472" t="s">
        <v>498</v>
      </c>
      <c r="Q3109" s="198">
        <f t="shared" si="277"/>
        <v>44027</v>
      </c>
      <c r="R3109" s="181" t="str">
        <f t="shared" ca="1" si="278"/>
        <v>EXPIRED</v>
      </c>
      <c r="S3109" s="1319" t="s">
        <v>1991</v>
      </c>
      <c r="T3109" s="1330">
        <v>44422</v>
      </c>
      <c r="U3109" s="1329">
        <v>44422</v>
      </c>
      <c r="V3109" s="395" t="s">
        <v>24</v>
      </c>
      <c r="W3109" s="136" t="s">
        <v>24</v>
      </c>
      <c r="X3109" s="348"/>
      <c r="Y3109" s="201"/>
      <c r="Z3109" s="351"/>
      <c r="AA3109" s="1310" t="s">
        <v>1085</v>
      </c>
      <c r="AB3109" s="362"/>
      <c r="AC3109" s="362"/>
      <c r="AD3109" s="362"/>
      <c r="AE3109" s="362"/>
      <c r="AF3109" s="362"/>
      <c r="AG3109" s="372"/>
      <c r="AH3109" s="1244"/>
      <c r="AI3109" s="244" t="str">
        <f t="shared" si="276"/>
        <v>FUEL TRUCK</v>
      </c>
      <c r="AJ3109" s="1307">
        <f t="shared" si="279"/>
        <v>43532</v>
      </c>
      <c r="AK3109" s="379">
        <v>43530</v>
      </c>
      <c r="AL3109" s="1380">
        <v>43531</v>
      </c>
      <c r="AM3109" s="230"/>
      <c r="AN3109" s="232"/>
      <c r="AO3109" s="232"/>
      <c r="AP3109" s="230"/>
      <c r="AQ3109" s="180"/>
      <c r="AR3109" s="230"/>
      <c r="AS3109" s="230"/>
      <c r="AT3109" s="230"/>
      <c r="AU3109" s="230"/>
      <c r="AV3109" s="177"/>
      <c r="AW3109" s="177"/>
      <c r="AX3109" s="177"/>
      <c r="AY3109" s="177"/>
      <c r="AZ3109" s="177"/>
    </row>
    <row r="3110" spans="2:52" ht="15" customHeight="1">
      <c r="B3110" s="1310">
        <v>3104</v>
      </c>
      <c r="C3110" s="784" t="s">
        <v>1975</v>
      </c>
      <c r="D3110" s="538" t="s">
        <v>230</v>
      </c>
      <c r="E3110" s="538" t="s">
        <v>222</v>
      </c>
      <c r="F3110" s="539" t="s">
        <v>24</v>
      </c>
      <c r="G3110" s="509" t="s">
        <v>142</v>
      </c>
      <c r="H3110" s="790" t="s">
        <v>1976</v>
      </c>
      <c r="I3110" s="1715">
        <v>24699</v>
      </c>
      <c r="J3110" s="1314">
        <f t="shared" ca="1" si="272"/>
        <v>55</v>
      </c>
      <c r="K3110" s="178" t="s">
        <v>493</v>
      </c>
      <c r="L3110" s="613">
        <v>6708171811074</v>
      </c>
      <c r="M3110" s="181">
        <v>44788</v>
      </c>
      <c r="N3110" s="555">
        <v>43160</v>
      </c>
      <c r="O3110" s="1330" t="s">
        <v>24</v>
      </c>
      <c r="P3110" s="472" t="s">
        <v>24</v>
      </c>
      <c r="Q3110" s="198" t="str">
        <f t="shared" si="277"/>
        <v>-</v>
      </c>
      <c r="R3110" s="181" t="str">
        <f t="shared" ca="1" si="278"/>
        <v>TIDAK MCU</v>
      </c>
      <c r="S3110" s="1319" t="s">
        <v>1992</v>
      </c>
      <c r="T3110" s="1330">
        <v>44423</v>
      </c>
      <c r="U3110" s="1329" t="s">
        <v>99</v>
      </c>
      <c r="V3110" s="1330" t="s">
        <v>24</v>
      </c>
      <c r="W3110" s="1311" t="s">
        <v>24</v>
      </c>
      <c r="X3110" s="348"/>
      <c r="Y3110" s="201"/>
      <c r="Z3110" s="351"/>
      <c r="AA3110" s="1310" t="s">
        <v>1085</v>
      </c>
      <c r="AB3110" s="362"/>
      <c r="AC3110" s="362"/>
      <c r="AD3110" s="362"/>
      <c r="AE3110" s="362"/>
      <c r="AF3110" s="362"/>
      <c r="AG3110" s="372"/>
      <c r="AH3110" s="1244"/>
      <c r="AI3110" s="244" t="str">
        <f t="shared" si="276"/>
        <v>FUEL TRUCK</v>
      </c>
      <c r="AJ3110" s="1315">
        <f t="shared" si="279"/>
        <v>43160</v>
      </c>
      <c r="AK3110" s="345" t="s">
        <v>24</v>
      </c>
      <c r="AL3110" s="1192" t="s">
        <v>24</v>
      </c>
      <c r="AM3110" s="230"/>
      <c r="AN3110" s="232"/>
      <c r="AO3110" s="232"/>
      <c r="AP3110" s="230"/>
      <c r="AQ3110" s="180"/>
      <c r="AR3110" s="230"/>
      <c r="AS3110" s="230"/>
      <c r="AT3110" s="230"/>
      <c r="AU3110" s="230"/>
      <c r="AV3110" s="885"/>
      <c r="AW3110" s="885"/>
      <c r="AX3110" s="885"/>
      <c r="AY3110" s="885"/>
      <c r="AZ3110" s="177"/>
    </row>
    <row r="3111" spans="2:52" ht="15" customHeight="1">
      <c r="B3111" s="1310">
        <v>3105</v>
      </c>
      <c r="C3111" s="784" t="s">
        <v>1977</v>
      </c>
      <c r="D3111" s="538" t="s">
        <v>230</v>
      </c>
      <c r="E3111" s="538" t="s">
        <v>222</v>
      </c>
      <c r="F3111" s="539" t="s">
        <v>24</v>
      </c>
      <c r="G3111" s="509" t="s">
        <v>142</v>
      </c>
      <c r="H3111" s="540" t="s">
        <v>24</v>
      </c>
      <c r="I3111" s="1715">
        <v>31817</v>
      </c>
      <c r="J3111" s="231">
        <f t="shared" ca="1" si="272"/>
        <v>35</v>
      </c>
      <c r="K3111" s="178" t="s">
        <v>493</v>
      </c>
      <c r="L3111" s="613">
        <v>870217150451</v>
      </c>
      <c r="M3111" s="181">
        <v>43870</v>
      </c>
      <c r="N3111" s="555">
        <v>43797</v>
      </c>
      <c r="O3111" s="1330" t="s">
        <v>24</v>
      </c>
      <c r="P3111" s="472" t="s">
        <v>24</v>
      </c>
      <c r="Q3111" s="198" t="str">
        <f t="shared" si="277"/>
        <v>-</v>
      </c>
      <c r="R3111" s="181" t="str">
        <f t="shared" ca="1" si="278"/>
        <v>TIDAK MCU</v>
      </c>
      <c r="S3111" s="1319" t="s">
        <v>1993</v>
      </c>
      <c r="T3111" s="1330">
        <v>44236</v>
      </c>
      <c r="U3111" s="1329">
        <v>44236</v>
      </c>
      <c r="V3111" s="1330" t="s">
        <v>24</v>
      </c>
      <c r="W3111" s="136" t="s">
        <v>24</v>
      </c>
      <c r="X3111" s="348"/>
      <c r="Y3111" s="201"/>
      <c r="Z3111" s="351"/>
      <c r="AA3111" s="1310" t="s">
        <v>100</v>
      </c>
      <c r="AB3111" s="362" t="s">
        <v>1085</v>
      </c>
      <c r="AC3111" s="362"/>
      <c r="AD3111" s="362"/>
      <c r="AE3111" s="362"/>
      <c r="AF3111" s="362"/>
      <c r="AG3111" s="372"/>
      <c r="AH3111" s="1244"/>
      <c r="AI3111" s="244" t="str">
        <f t="shared" si="276"/>
        <v>LIGHT VEHICLEFUEL TRUCK</v>
      </c>
      <c r="AJ3111" s="1307">
        <f t="shared" si="279"/>
        <v>43797</v>
      </c>
      <c r="AK3111" s="379">
        <v>43795</v>
      </c>
      <c r="AL3111" s="1380">
        <v>43795</v>
      </c>
      <c r="AM3111" s="230"/>
      <c r="AN3111" s="232"/>
      <c r="AO3111" s="232"/>
      <c r="AP3111" s="230"/>
      <c r="AQ3111" s="180"/>
      <c r="AR3111" s="230"/>
      <c r="AS3111" s="230"/>
      <c r="AT3111" s="230"/>
      <c r="AU3111" s="230"/>
      <c r="AV3111" s="177"/>
      <c r="AW3111" s="177"/>
      <c r="AX3111" s="177"/>
      <c r="AY3111" s="885"/>
      <c r="AZ3111" s="177"/>
    </row>
    <row r="3112" spans="2:52" ht="15" customHeight="1">
      <c r="B3112" s="1310">
        <v>3106</v>
      </c>
      <c r="C3112" s="806" t="s">
        <v>1018</v>
      </c>
      <c r="D3112" s="538" t="s">
        <v>230</v>
      </c>
      <c r="E3112" s="538" t="s">
        <v>222</v>
      </c>
      <c r="F3112" s="539" t="s">
        <v>24</v>
      </c>
      <c r="G3112" s="509" t="s">
        <v>142</v>
      </c>
      <c r="H3112" s="790" t="s">
        <v>11472</v>
      </c>
      <c r="I3112" s="1715">
        <v>22862</v>
      </c>
      <c r="J3112" s="231">
        <f t="shared" ca="1" si="272"/>
        <v>60</v>
      </c>
      <c r="K3112" s="178" t="s">
        <v>496</v>
      </c>
      <c r="L3112" s="613" t="s">
        <v>24</v>
      </c>
      <c r="M3112" s="181">
        <v>43681</v>
      </c>
      <c r="N3112" s="555">
        <v>43160</v>
      </c>
      <c r="O3112" s="1330" t="s">
        <v>24</v>
      </c>
      <c r="P3112" s="472" t="s">
        <v>497</v>
      </c>
      <c r="Q3112" s="198" t="str">
        <f t="shared" si="277"/>
        <v>-</v>
      </c>
      <c r="R3112" s="181" t="str">
        <f t="shared" ca="1" si="278"/>
        <v>TIDAK MCU</v>
      </c>
      <c r="S3112" s="1319" t="s">
        <v>1994</v>
      </c>
      <c r="T3112" s="1330">
        <v>44412</v>
      </c>
      <c r="U3112" s="1329" t="s">
        <v>99</v>
      </c>
      <c r="V3112" s="1330" t="s">
        <v>24</v>
      </c>
      <c r="W3112" s="136" t="s">
        <v>24</v>
      </c>
      <c r="X3112" s="348"/>
      <c r="Y3112" s="201"/>
      <c r="Z3112" s="351"/>
      <c r="AA3112" s="1310" t="s">
        <v>1085</v>
      </c>
      <c r="AB3112" s="362"/>
      <c r="AC3112" s="362"/>
      <c r="AD3112" s="362"/>
      <c r="AE3112" s="362"/>
      <c r="AF3112" s="362"/>
      <c r="AG3112" s="372"/>
      <c r="AH3112" s="1244"/>
      <c r="AI3112" s="244" t="str">
        <f t="shared" si="276"/>
        <v>FUEL TRUCK</v>
      </c>
      <c r="AJ3112" s="1315">
        <f t="shared" si="279"/>
        <v>43160</v>
      </c>
      <c r="AK3112" s="345" t="s">
        <v>24</v>
      </c>
      <c r="AL3112" s="1192" t="s">
        <v>24</v>
      </c>
      <c r="AM3112" s="230"/>
      <c r="AN3112" s="232"/>
      <c r="AO3112" s="232"/>
      <c r="AP3112" s="230"/>
      <c r="AQ3112" s="180"/>
      <c r="AR3112" s="230"/>
      <c r="AS3112" s="230"/>
      <c r="AT3112" s="230"/>
      <c r="AU3112" s="230"/>
      <c r="AV3112" s="177"/>
      <c r="AW3112" s="177"/>
      <c r="AX3112" s="177"/>
      <c r="AY3112" s="177"/>
      <c r="AZ3112" s="177"/>
    </row>
    <row r="3113" spans="2:52" ht="15" customHeight="1">
      <c r="B3113" s="1310">
        <v>3107</v>
      </c>
      <c r="C3113" s="549" t="s">
        <v>1978</v>
      </c>
      <c r="D3113" s="796" t="s">
        <v>230</v>
      </c>
      <c r="E3113" s="796" t="s">
        <v>222</v>
      </c>
      <c r="F3113" s="539" t="s">
        <v>24</v>
      </c>
      <c r="G3113" s="509" t="s">
        <v>142</v>
      </c>
      <c r="H3113" s="612" t="s">
        <v>11473</v>
      </c>
      <c r="I3113" s="1715">
        <v>24986</v>
      </c>
      <c r="J3113" s="1314">
        <f t="shared" ca="1" si="272"/>
        <v>54</v>
      </c>
      <c r="K3113" s="178" t="s">
        <v>493</v>
      </c>
      <c r="L3113" s="613" t="s">
        <v>24</v>
      </c>
      <c r="M3113" s="181">
        <v>44709</v>
      </c>
      <c r="N3113" s="555">
        <v>43160</v>
      </c>
      <c r="O3113" s="1330" t="s">
        <v>24</v>
      </c>
      <c r="P3113" s="472" t="s">
        <v>498</v>
      </c>
      <c r="Q3113" s="198" t="str">
        <f t="shared" si="277"/>
        <v>-</v>
      </c>
      <c r="R3113" s="181" t="str">
        <f t="shared" ca="1" si="278"/>
        <v>TIDAK MCU</v>
      </c>
      <c r="S3113" s="1319" t="s">
        <v>1995</v>
      </c>
      <c r="T3113" s="1330">
        <v>44324</v>
      </c>
      <c r="U3113" s="1329">
        <v>44324</v>
      </c>
      <c r="V3113" s="1330" t="s">
        <v>24</v>
      </c>
      <c r="W3113" s="1311" t="s">
        <v>24</v>
      </c>
      <c r="X3113" s="348"/>
      <c r="Y3113" s="201"/>
      <c r="Z3113" s="351"/>
      <c r="AA3113" s="473" t="s">
        <v>1085</v>
      </c>
      <c r="AB3113" s="362"/>
      <c r="AC3113" s="362"/>
      <c r="AD3113" s="362"/>
      <c r="AE3113" s="362"/>
      <c r="AF3113" s="362"/>
      <c r="AG3113" s="372"/>
      <c r="AH3113" s="1239"/>
      <c r="AI3113" s="244" t="str">
        <f t="shared" si="276"/>
        <v>FUEL TRUCK</v>
      </c>
      <c r="AJ3113" s="1315">
        <f t="shared" si="279"/>
        <v>43160</v>
      </c>
      <c r="AK3113" s="379" t="s">
        <v>24</v>
      </c>
      <c r="AL3113" s="1380">
        <v>43475</v>
      </c>
      <c r="AM3113" s="230"/>
      <c r="AN3113" s="232"/>
      <c r="AO3113" s="232"/>
      <c r="AP3113" s="230"/>
      <c r="AQ3113" s="1231" t="s">
        <v>3094</v>
      </c>
      <c r="AR3113" s="230"/>
      <c r="AS3113" s="230"/>
      <c r="AT3113" s="230"/>
      <c r="AU3113" s="230"/>
      <c r="AV3113" s="885"/>
      <c r="AW3113" s="885"/>
      <c r="AX3113" s="885"/>
      <c r="AY3113" s="885"/>
      <c r="AZ3113" s="885"/>
    </row>
    <row r="3114" spans="2:52" ht="15" customHeight="1">
      <c r="B3114" s="1310">
        <v>3108</v>
      </c>
      <c r="C3114" s="549" t="s">
        <v>1979</v>
      </c>
      <c r="D3114" s="796" t="s">
        <v>230</v>
      </c>
      <c r="E3114" s="538" t="s">
        <v>222</v>
      </c>
      <c r="F3114" s="539" t="s">
        <v>24</v>
      </c>
      <c r="G3114" s="509" t="s">
        <v>142</v>
      </c>
      <c r="H3114" s="790" t="s">
        <v>11474</v>
      </c>
      <c r="I3114" s="1715">
        <v>26582</v>
      </c>
      <c r="J3114" s="231">
        <f t="shared" ca="1" si="272"/>
        <v>50</v>
      </c>
      <c r="K3114" s="178" t="s">
        <v>493</v>
      </c>
      <c r="L3114" s="467" t="s">
        <v>1988</v>
      </c>
      <c r="M3114" s="181">
        <v>45575</v>
      </c>
      <c r="N3114" s="555">
        <v>43160</v>
      </c>
      <c r="O3114" s="1330" t="s">
        <v>24</v>
      </c>
      <c r="P3114" s="472" t="s">
        <v>498</v>
      </c>
      <c r="Q3114" s="198" t="str">
        <f t="shared" si="277"/>
        <v>-</v>
      </c>
      <c r="R3114" s="181" t="str">
        <f t="shared" ca="1" si="278"/>
        <v>TIDAK MCU</v>
      </c>
      <c r="S3114" s="1319" t="s">
        <v>1996</v>
      </c>
      <c r="T3114" s="1330">
        <v>44479</v>
      </c>
      <c r="U3114" s="1329">
        <v>44479</v>
      </c>
      <c r="V3114" s="904" t="s">
        <v>24</v>
      </c>
      <c r="W3114" s="136" t="s">
        <v>24</v>
      </c>
      <c r="X3114" s="348"/>
      <c r="Y3114" s="201"/>
      <c r="Z3114" s="351"/>
      <c r="AA3114" s="1310" t="s">
        <v>1085</v>
      </c>
      <c r="AB3114" s="362"/>
      <c r="AC3114" s="362"/>
      <c r="AD3114" s="362"/>
      <c r="AE3114" s="362"/>
      <c r="AF3114" s="362"/>
      <c r="AG3114" s="372"/>
      <c r="AH3114" s="1244"/>
      <c r="AI3114" s="244" t="str">
        <f t="shared" si="276"/>
        <v>FUEL TRUCK</v>
      </c>
      <c r="AJ3114" s="1307">
        <f t="shared" si="279"/>
        <v>43160</v>
      </c>
      <c r="AK3114" s="217">
        <v>44137</v>
      </c>
      <c r="AL3114" s="614" t="s">
        <v>24</v>
      </c>
      <c r="AM3114" s="230"/>
      <c r="AN3114" s="232"/>
      <c r="AO3114" s="232"/>
      <c r="AP3114" s="230"/>
      <c r="AQ3114" s="1231" t="s">
        <v>3094</v>
      </c>
      <c r="AR3114" s="230"/>
      <c r="AS3114" s="230"/>
      <c r="AT3114" s="230"/>
      <c r="AU3114" s="230"/>
      <c r="AV3114" s="177"/>
      <c r="AW3114" s="177"/>
      <c r="AX3114" s="177"/>
      <c r="AY3114" s="177"/>
      <c r="AZ3114" s="177"/>
    </row>
    <row r="3115" spans="2:52" ht="15" customHeight="1">
      <c r="B3115" s="1310">
        <v>3109</v>
      </c>
      <c r="C3115" s="549" t="s">
        <v>1980</v>
      </c>
      <c r="D3115" s="796" t="s">
        <v>230</v>
      </c>
      <c r="E3115" s="538" t="s">
        <v>222</v>
      </c>
      <c r="F3115" s="539" t="s">
        <v>24</v>
      </c>
      <c r="G3115" s="509" t="s">
        <v>142</v>
      </c>
      <c r="H3115" s="790" t="s">
        <v>11475</v>
      </c>
      <c r="I3115" s="1715">
        <v>25639</v>
      </c>
      <c r="J3115" s="231">
        <f t="shared" ca="1" si="272"/>
        <v>52</v>
      </c>
      <c r="K3115" s="178" t="s">
        <v>494</v>
      </c>
      <c r="L3115" s="613" t="s">
        <v>24</v>
      </c>
      <c r="M3115" s="181">
        <v>44632</v>
      </c>
      <c r="N3115" s="555">
        <v>43160</v>
      </c>
      <c r="O3115" s="1330" t="s">
        <v>24</v>
      </c>
      <c r="P3115" s="472" t="s">
        <v>24</v>
      </c>
      <c r="Q3115" s="198" t="str">
        <f t="shared" si="277"/>
        <v>-</v>
      </c>
      <c r="R3115" s="181" t="str">
        <f t="shared" ca="1" si="278"/>
        <v>TIDAK MCU</v>
      </c>
      <c r="S3115" s="1319" t="s">
        <v>1997</v>
      </c>
      <c r="T3115" s="1330">
        <v>44632</v>
      </c>
      <c r="U3115" s="1330">
        <v>44632</v>
      </c>
      <c r="V3115" s="904" t="s">
        <v>24</v>
      </c>
      <c r="W3115" s="136" t="s">
        <v>24</v>
      </c>
      <c r="X3115" s="348"/>
      <c r="Y3115" s="201"/>
      <c r="Z3115" s="351"/>
      <c r="AA3115" s="1310" t="s">
        <v>1085</v>
      </c>
      <c r="AB3115" s="362"/>
      <c r="AC3115" s="362"/>
      <c r="AD3115" s="362"/>
      <c r="AE3115" s="362"/>
      <c r="AF3115" s="362"/>
      <c r="AG3115" s="372"/>
      <c r="AH3115" s="1244"/>
      <c r="AI3115" s="244" t="str">
        <f t="shared" si="276"/>
        <v>FUEL TRUCK</v>
      </c>
      <c r="AJ3115" s="1307">
        <f t="shared" si="279"/>
        <v>43160</v>
      </c>
      <c r="AK3115" s="217" t="s">
        <v>24</v>
      </c>
      <c r="AL3115" s="614" t="s">
        <v>24</v>
      </c>
      <c r="AM3115" s="230"/>
      <c r="AN3115" s="232"/>
      <c r="AO3115" s="232"/>
      <c r="AP3115" s="230"/>
      <c r="AQ3115" s="1231" t="s">
        <v>3094</v>
      </c>
      <c r="AR3115" s="230"/>
      <c r="AS3115" s="230"/>
      <c r="AT3115" s="230"/>
      <c r="AU3115" s="230"/>
      <c r="AV3115" s="177"/>
      <c r="AW3115" s="177"/>
      <c r="AX3115" s="177"/>
      <c r="AY3115" s="177"/>
      <c r="AZ3115" s="177"/>
    </row>
    <row r="3116" spans="2:52" ht="15" customHeight="1">
      <c r="B3116" s="1310">
        <v>3110</v>
      </c>
      <c r="C3116" s="806" t="s">
        <v>1981</v>
      </c>
      <c r="D3116" s="796" t="s">
        <v>230</v>
      </c>
      <c r="E3116" s="796" t="s">
        <v>222</v>
      </c>
      <c r="F3116" s="539" t="s">
        <v>24</v>
      </c>
      <c r="G3116" s="509" t="s">
        <v>142</v>
      </c>
      <c r="H3116" s="790" t="s">
        <v>11476</v>
      </c>
      <c r="I3116" s="1715">
        <v>25090</v>
      </c>
      <c r="J3116" s="903">
        <f t="shared" ca="1" si="272"/>
        <v>54</v>
      </c>
      <c r="K3116" s="178" t="s">
        <v>493</v>
      </c>
      <c r="L3116" s="613" t="s">
        <v>24</v>
      </c>
      <c r="M3116" s="181">
        <v>44448</v>
      </c>
      <c r="N3116" s="555">
        <v>43160</v>
      </c>
      <c r="O3116" s="1330" t="s">
        <v>24</v>
      </c>
      <c r="P3116" s="472" t="s">
        <v>24</v>
      </c>
      <c r="Q3116" s="198" t="str">
        <f t="shared" si="277"/>
        <v>-</v>
      </c>
      <c r="R3116" s="181" t="str">
        <f t="shared" ca="1" si="278"/>
        <v>TIDAK MCU</v>
      </c>
      <c r="S3116" s="1319" t="s">
        <v>1998</v>
      </c>
      <c r="T3116" s="1330">
        <v>44448</v>
      </c>
      <c r="U3116" s="1330">
        <v>44448</v>
      </c>
      <c r="V3116" s="395" t="s">
        <v>24</v>
      </c>
      <c r="W3116" s="136" t="s">
        <v>24</v>
      </c>
      <c r="X3116" s="348"/>
      <c r="Y3116" s="201"/>
      <c r="Z3116" s="351"/>
      <c r="AA3116" s="473" t="s">
        <v>1085</v>
      </c>
      <c r="AB3116" s="362" t="s">
        <v>24</v>
      </c>
      <c r="AC3116" s="362"/>
      <c r="AD3116" s="362"/>
      <c r="AE3116" s="362"/>
      <c r="AF3116" s="362"/>
      <c r="AG3116" s="372"/>
      <c r="AH3116" s="1244"/>
      <c r="AI3116" s="244" t="str">
        <f t="shared" si="276"/>
        <v>FUEL TRUCK-</v>
      </c>
      <c r="AJ3116" s="1307">
        <f t="shared" si="279"/>
        <v>43160</v>
      </c>
      <c r="AK3116" s="379">
        <v>44006</v>
      </c>
      <c r="AL3116" s="1380" t="s">
        <v>24</v>
      </c>
      <c r="AM3116" s="230"/>
      <c r="AN3116" s="232"/>
      <c r="AO3116" s="232"/>
      <c r="AP3116" s="230"/>
      <c r="AQ3116" s="1231" t="s">
        <v>3094</v>
      </c>
      <c r="AR3116" s="230"/>
      <c r="AS3116" s="230"/>
      <c r="AT3116" s="230"/>
      <c r="AU3116" s="230"/>
      <c r="AV3116" s="177"/>
      <c r="AW3116" s="177"/>
      <c r="AX3116" s="177"/>
      <c r="AY3116" s="177"/>
      <c r="AZ3116" s="177"/>
    </row>
    <row r="3117" spans="2:52" ht="15" customHeight="1">
      <c r="B3117" s="1310">
        <v>3111</v>
      </c>
      <c r="C3117" s="806" t="s">
        <v>1982</v>
      </c>
      <c r="D3117" s="796" t="s">
        <v>230</v>
      </c>
      <c r="E3117" s="538" t="s">
        <v>222</v>
      </c>
      <c r="F3117" s="539" t="s">
        <v>24</v>
      </c>
      <c r="G3117" s="509" t="s">
        <v>142</v>
      </c>
      <c r="H3117" s="790" t="s">
        <v>11477</v>
      </c>
      <c r="I3117" s="1715">
        <v>23295</v>
      </c>
      <c r="J3117" s="231">
        <f t="shared" ca="1" si="272"/>
        <v>59</v>
      </c>
      <c r="K3117" s="178" t="s">
        <v>493</v>
      </c>
      <c r="L3117" s="613" t="s">
        <v>24</v>
      </c>
      <c r="M3117" s="181">
        <v>44115</v>
      </c>
      <c r="N3117" s="555">
        <v>43160</v>
      </c>
      <c r="O3117" s="1330" t="s">
        <v>24</v>
      </c>
      <c r="P3117" s="472" t="s">
        <v>498</v>
      </c>
      <c r="Q3117" s="198" t="str">
        <f t="shared" si="277"/>
        <v>-</v>
      </c>
      <c r="R3117" s="181" t="str">
        <f t="shared" ca="1" si="278"/>
        <v>TIDAK MCU</v>
      </c>
      <c r="S3117" s="1319" t="s">
        <v>1999</v>
      </c>
      <c r="T3117" s="1330">
        <v>44480</v>
      </c>
      <c r="U3117" s="1329">
        <v>44480</v>
      </c>
      <c r="V3117" s="904" t="s">
        <v>24</v>
      </c>
      <c r="W3117" s="136" t="s">
        <v>24</v>
      </c>
      <c r="X3117" s="348"/>
      <c r="Y3117" s="201"/>
      <c r="Z3117" s="351"/>
      <c r="AA3117" s="1310" t="s">
        <v>1085</v>
      </c>
      <c r="AB3117" s="362"/>
      <c r="AC3117" s="362"/>
      <c r="AD3117" s="362"/>
      <c r="AE3117" s="362"/>
      <c r="AF3117" s="362"/>
      <c r="AG3117" s="372"/>
      <c r="AH3117" s="1244"/>
      <c r="AI3117" s="244" t="str">
        <f t="shared" si="276"/>
        <v>FUEL TRUCK</v>
      </c>
      <c r="AJ3117" s="1307">
        <f t="shared" si="279"/>
        <v>43160</v>
      </c>
      <c r="AK3117" s="345" t="s">
        <v>24</v>
      </c>
      <c r="AL3117" s="1192" t="s">
        <v>24</v>
      </c>
      <c r="AM3117" s="230"/>
      <c r="AN3117" s="232"/>
      <c r="AO3117" s="232"/>
      <c r="AP3117" s="230"/>
      <c r="AQ3117" s="180"/>
      <c r="AR3117" s="230"/>
      <c r="AS3117" s="230"/>
      <c r="AT3117" s="230"/>
      <c r="AU3117" s="230"/>
      <c r="AV3117" s="885"/>
      <c r="AW3117" s="885"/>
      <c r="AX3117" s="885"/>
      <c r="AY3117" s="885"/>
      <c r="AZ3117" s="177"/>
    </row>
    <row r="3118" spans="2:52" ht="15" customHeight="1">
      <c r="B3118" s="1310">
        <v>3112</v>
      </c>
      <c r="C3118" s="549" t="s">
        <v>1983</v>
      </c>
      <c r="D3118" s="796" t="s">
        <v>230</v>
      </c>
      <c r="E3118" s="796" t="s">
        <v>222</v>
      </c>
      <c r="F3118" s="539" t="s">
        <v>24</v>
      </c>
      <c r="G3118" s="509" t="s">
        <v>142</v>
      </c>
      <c r="H3118" s="790" t="s">
        <v>11478</v>
      </c>
      <c r="I3118" s="1715">
        <v>23172</v>
      </c>
      <c r="J3118" s="1314">
        <f t="shared" ca="1" si="272"/>
        <v>59</v>
      </c>
      <c r="K3118" s="178" t="s">
        <v>493</v>
      </c>
      <c r="L3118" s="613">
        <v>1715170700312</v>
      </c>
      <c r="M3118" s="181">
        <v>44722</v>
      </c>
      <c r="N3118" s="555">
        <v>43160</v>
      </c>
      <c r="O3118" s="1330" t="s">
        <v>24</v>
      </c>
      <c r="P3118" s="472" t="s">
        <v>24</v>
      </c>
      <c r="Q3118" s="198" t="str">
        <f t="shared" si="277"/>
        <v>-</v>
      </c>
      <c r="R3118" s="181" t="str">
        <f t="shared" ca="1" si="278"/>
        <v>TIDAK MCU</v>
      </c>
      <c r="S3118" s="1319" t="s">
        <v>2000</v>
      </c>
      <c r="T3118" s="1330">
        <v>44357</v>
      </c>
      <c r="U3118" s="1330">
        <v>44357</v>
      </c>
      <c r="V3118" s="1330" t="s">
        <v>24</v>
      </c>
      <c r="W3118" s="1311" t="s">
        <v>24</v>
      </c>
      <c r="X3118" s="348"/>
      <c r="Y3118" s="201"/>
      <c r="Z3118" s="351"/>
      <c r="AA3118" s="473" t="s">
        <v>1085</v>
      </c>
      <c r="AB3118" s="362"/>
      <c r="AC3118" s="362"/>
      <c r="AD3118" s="362"/>
      <c r="AE3118" s="362"/>
      <c r="AF3118" s="362"/>
      <c r="AG3118" s="372"/>
      <c r="AH3118" s="1244"/>
      <c r="AI3118" s="244" t="str">
        <f t="shared" si="276"/>
        <v>FUEL TRUCK</v>
      </c>
      <c r="AJ3118" s="1315">
        <f t="shared" si="279"/>
        <v>43160</v>
      </c>
      <c r="AK3118" s="345" t="s">
        <v>24</v>
      </c>
      <c r="AL3118" s="1192" t="s">
        <v>24</v>
      </c>
      <c r="AM3118" s="230"/>
      <c r="AN3118" s="232"/>
      <c r="AO3118" s="232"/>
      <c r="AP3118" s="230"/>
      <c r="AQ3118" s="1231" t="s">
        <v>3094</v>
      </c>
      <c r="AR3118" s="230"/>
      <c r="AS3118" s="230"/>
      <c r="AT3118" s="230"/>
      <c r="AU3118" s="230"/>
      <c r="AV3118" s="885"/>
      <c r="AW3118" s="885"/>
      <c r="AX3118" s="885"/>
      <c r="AY3118" s="885"/>
      <c r="AZ3118" s="177"/>
    </row>
    <row r="3119" spans="2:52" ht="15" customHeight="1">
      <c r="B3119" s="1310">
        <v>3113</v>
      </c>
      <c r="C3119" s="806" t="s">
        <v>1984</v>
      </c>
      <c r="D3119" s="538" t="s">
        <v>230</v>
      </c>
      <c r="E3119" s="538" t="s">
        <v>222</v>
      </c>
      <c r="F3119" s="539" t="s">
        <v>24</v>
      </c>
      <c r="G3119" s="509" t="s">
        <v>142</v>
      </c>
      <c r="H3119" s="790" t="s">
        <v>11479</v>
      </c>
      <c r="I3119" s="1715">
        <v>27274</v>
      </c>
      <c r="J3119" s="1314">
        <f t="shared" ca="1" si="272"/>
        <v>48</v>
      </c>
      <c r="K3119" s="180" t="s">
        <v>494</v>
      </c>
      <c r="L3119" s="732">
        <v>740917150099</v>
      </c>
      <c r="M3119" s="775">
        <v>45171</v>
      </c>
      <c r="N3119" s="555">
        <v>43316</v>
      </c>
      <c r="O3119" s="1330">
        <v>43659</v>
      </c>
      <c r="P3119" s="472" t="s">
        <v>24</v>
      </c>
      <c r="Q3119" s="198">
        <f t="shared" si="277"/>
        <v>44024</v>
      </c>
      <c r="R3119" s="181" t="str">
        <f t="shared" ca="1" si="278"/>
        <v>EXPIRED</v>
      </c>
      <c r="S3119" s="1319" t="s">
        <v>2001</v>
      </c>
      <c r="T3119" s="1330">
        <v>44076</v>
      </c>
      <c r="U3119" s="1329">
        <v>44076</v>
      </c>
      <c r="V3119" s="1330" t="s">
        <v>24</v>
      </c>
      <c r="W3119" s="1311" t="s">
        <v>24</v>
      </c>
      <c r="X3119" s="348"/>
      <c r="Y3119" s="201"/>
      <c r="Z3119" s="351"/>
      <c r="AA3119" s="1310" t="s">
        <v>1085</v>
      </c>
      <c r="AB3119" s="362"/>
      <c r="AC3119" s="362"/>
      <c r="AD3119" s="362"/>
      <c r="AE3119" s="362"/>
      <c r="AF3119" s="362"/>
      <c r="AG3119" s="372"/>
      <c r="AH3119" s="1244"/>
      <c r="AI3119" s="244" t="str">
        <f t="shared" si="276"/>
        <v>FUEL TRUCK</v>
      </c>
      <c r="AJ3119" s="1315">
        <f t="shared" si="279"/>
        <v>43316</v>
      </c>
      <c r="AK3119" s="795">
        <v>43348</v>
      </c>
      <c r="AL3119" s="1380">
        <v>43348</v>
      </c>
      <c r="AM3119" s="230"/>
      <c r="AN3119" s="232"/>
      <c r="AO3119" s="232"/>
      <c r="AP3119" s="230"/>
      <c r="AQ3119" s="180"/>
      <c r="AR3119" s="230"/>
      <c r="AS3119" s="230"/>
      <c r="AT3119" s="230"/>
      <c r="AU3119" s="230"/>
      <c r="AV3119" s="885"/>
      <c r="AW3119" s="885"/>
      <c r="AX3119" s="885"/>
      <c r="AY3119" s="885"/>
      <c r="AZ3119" s="177"/>
    </row>
    <row r="3120" spans="2:52" ht="15" customHeight="1">
      <c r="B3120" s="1310">
        <v>3114</v>
      </c>
      <c r="C3120" s="549" t="s">
        <v>1985</v>
      </c>
      <c r="D3120" s="538" t="s">
        <v>230</v>
      </c>
      <c r="E3120" s="538" t="s">
        <v>222</v>
      </c>
      <c r="F3120" s="539" t="s">
        <v>24</v>
      </c>
      <c r="G3120" s="509" t="s">
        <v>142</v>
      </c>
      <c r="H3120" s="790" t="s">
        <v>11480</v>
      </c>
      <c r="I3120" s="1715">
        <v>31483</v>
      </c>
      <c r="J3120" s="1314">
        <f t="shared" ca="1" si="272"/>
        <v>36</v>
      </c>
      <c r="K3120" s="180" t="s">
        <v>493</v>
      </c>
      <c r="L3120" s="613" t="s">
        <v>24</v>
      </c>
      <c r="M3120" s="181">
        <v>45363</v>
      </c>
      <c r="N3120" s="555">
        <v>43347</v>
      </c>
      <c r="O3120" s="1330">
        <v>43659</v>
      </c>
      <c r="P3120" s="472" t="s">
        <v>24</v>
      </c>
      <c r="Q3120" s="198">
        <f t="shared" si="277"/>
        <v>44024</v>
      </c>
      <c r="R3120" s="181" t="str">
        <f t="shared" ca="1" si="278"/>
        <v>EXPIRED</v>
      </c>
      <c r="S3120" s="1319" t="s">
        <v>2002</v>
      </c>
      <c r="T3120" s="1330">
        <v>43902</v>
      </c>
      <c r="U3120" s="1329">
        <v>43902</v>
      </c>
      <c r="V3120" s="395" t="s">
        <v>24</v>
      </c>
      <c r="W3120" s="136" t="s">
        <v>24</v>
      </c>
      <c r="X3120" s="348"/>
      <c r="Y3120" s="201"/>
      <c r="Z3120" s="351"/>
      <c r="AA3120" s="1310" t="s">
        <v>1085</v>
      </c>
      <c r="AB3120" s="362"/>
      <c r="AC3120" s="362"/>
      <c r="AD3120" s="362"/>
      <c r="AE3120" s="362"/>
      <c r="AF3120" s="362"/>
      <c r="AG3120" s="372"/>
      <c r="AH3120" s="1244"/>
      <c r="AI3120" s="244" t="str">
        <f t="shared" si="276"/>
        <v>FUEL TRUCK</v>
      </c>
      <c r="AJ3120" s="1307">
        <f t="shared" si="279"/>
        <v>43347</v>
      </c>
      <c r="AK3120" s="795">
        <v>43348</v>
      </c>
      <c r="AL3120" s="1380">
        <v>43348</v>
      </c>
      <c r="AM3120" s="230"/>
      <c r="AN3120" s="232"/>
      <c r="AO3120" s="232"/>
      <c r="AP3120" s="230"/>
      <c r="AQ3120" s="180"/>
      <c r="AR3120" s="230"/>
      <c r="AS3120" s="230"/>
      <c r="AT3120" s="230"/>
      <c r="AU3120" s="230"/>
      <c r="AV3120" s="885"/>
      <c r="AW3120" s="885"/>
      <c r="AX3120" s="885"/>
      <c r="AY3120" s="885"/>
      <c r="AZ3120" s="885"/>
    </row>
    <row r="3121" spans="2:52" ht="15" customHeight="1">
      <c r="B3121" s="1310">
        <v>3115</v>
      </c>
      <c r="C3121" s="549" t="s">
        <v>1986</v>
      </c>
      <c r="D3121" s="538" t="s">
        <v>230</v>
      </c>
      <c r="E3121" s="538" t="s">
        <v>222</v>
      </c>
      <c r="F3121" s="539" t="s">
        <v>24</v>
      </c>
      <c r="G3121" s="509" t="s">
        <v>142</v>
      </c>
      <c r="H3121" s="612" t="s">
        <v>11481</v>
      </c>
      <c r="I3121" s="1715">
        <v>29047</v>
      </c>
      <c r="J3121" s="1314">
        <f t="shared" ca="1" si="272"/>
        <v>43</v>
      </c>
      <c r="K3121" s="180" t="s">
        <v>493</v>
      </c>
      <c r="L3121" s="732">
        <v>790717151612</v>
      </c>
      <c r="M3121" s="775">
        <v>45484</v>
      </c>
      <c r="N3121" s="555">
        <v>43347</v>
      </c>
      <c r="O3121" s="1330">
        <v>43720</v>
      </c>
      <c r="P3121" s="472" t="s">
        <v>24</v>
      </c>
      <c r="Q3121" s="198">
        <f t="shared" si="277"/>
        <v>44085</v>
      </c>
      <c r="R3121" s="181" t="str">
        <f t="shared" ca="1" si="278"/>
        <v>EXPIRED</v>
      </c>
      <c r="S3121" s="1319" t="s">
        <v>2003</v>
      </c>
      <c r="T3121" s="1330">
        <v>44023</v>
      </c>
      <c r="U3121" s="1329">
        <v>44023</v>
      </c>
      <c r="V3121" s="904" t="s">
        <v>24</v>
      </c>
      <c r="W3121" s="136" t="s">
        <v>24</v>
      </c>
      <c r="X3121" s="348"/>
      <c r="Y3121" s="201"/>
      <c r="Z3121" s="351"/>
      <c r="AA3121" s="1310" t="s">
        <v>1085</v>
      </c>
      <c r="AB3121" s="362"/>
      <c r="AC3121" s="362"/>
      <c r="AD3121" s="362"/>
      <c r="AE3121" s="362"/>
      <c r="AF3121" s="362"/>
      <c r="AG3121" s="372"/>
      <c r="AH3121" s="1244"/>
      <c r="AI3121" s="244" t="str">
        <f t="shared" si="276"/>
        <v>FUEL TRUCK</v>
      </c>
      <c r="AJ3121" s="1307">
        <f t="shared" si="279"/>
        <v>43347</v>
      </c>
      <c r="AK3121" s="795">
        <v>43348</v>
      </c>
      <c r="AL3121" s="1380">
        <v>43348</v>
      </c>
      <c r="AM3121" s="230"/>
      <c r="AN3121" s="232"/>
      <c r="AO3121" s="232"/>
      <c r="AP3121" s="230"/>
      <c r="AQ3121" s="180"/>
      <c r="AR3121" s="230"/>
      <c r="AS3121" s="230"/>
      <c r="AT3121" s="230"/>
      <c r="AU3121" s="230"/>
      <c r="AV3121" s="885"/>
      <c r="AW3121" s="885"/>
      <c r="AX3121" s="885"/>
      <c r="AY3121" s="885"/>
      <c r="AZ3121" s="177"/>
    </row>
    <row r="3122" spans="2:52" ht="15" customHeight="1">
      <c r="B3122" s="1310">
        <v>3116</v>
      </c>
      <c r="C3122" s="549" t="s">
        <v>1987</v>
      </c>
      <c r="D3122" s="538" t="s">
        <v>230</v>
      </c>
      <c r="E3122" s="538" t="s">
        <v>222</v>
      </c>
      <c r="F3122" s="539" t="s">
        <v>24</v>
      </c>
      <c r="G3122" s="509" t="s">
        <v>142</v>
      </c>
      <c r="H3122" s="612" t="s">
        <v>11482</v>
      </c>
      <c r="I3122" s="1715">
        <v>25687</v>
      </c>
      <c r="J3122" s="903">
        <f t="shared" ca="1" si="272"/>
        <v>52</v>
      </c>
      <c r="K3122" s="180" t="s">
        <v>494</v>
      </c>
      <c r="L3122" s="732">
        <v>700417150561</v>
      </c>
      <c r="M3122" s="775">
        <v>44315</v>
      </c>
      <c r="N3122" s="555">
        <v>43347</v>
      </c>
      <c r="O3122" s="1311">
        <v>43665</v>
      </c>
      <c r="P3122" s="472" t="s">
        <v>24</v>
      </c>
      <c r="Q3122" s="198">
        <f t="shared" si="277"/>
        <v>44030</v>
      </c>
      <c r="R3122" s="181" t="str">
        <f t="shared" ca="1" si="278"/>
        <v>EXPIRED</v>
      </c>
      <c r="S3122" s="1319" t="s">
        <v>2004</v>
      </c>
      <c r="T3122" s="1330">
        <v>43950</v>
      </c>
      <c r="U3122" s="1329">
        <v>43950</v>
      </c>
      <c r="V3122" s="904" t="s">
        <v>24</v>
      </c>
      <c r="W3122" s="136" t="s">
        <v>24</v>
      </c>
      <c r="X3122" s="348"/>
      <c r="Y3122" s="201"/>
      <c r="Z3122" s="351"/>
      <c r="AA3122" s="1310" t="s">
        <v>1085</v>
      </c>
      <c r="AB3122" s="362"/>
      <c r="AC3122" s="362"/>
      <c r="AD3122" s="362"/>
      <c r="AE3122" s="362"/>
      <c r="AF3122" s="362"/>
      <c r="AG3122" s="372"/>
      <c r="AH3122" s="1244"/>
      <c r="AI3122" s="244" t="str">
        <f t="shared" si="276"/>
        <v>FUEL TRUCK</v>
      </c>
      <c r="AJ3122" s="1315">
        <f t="shared" si="279"/>
        <v>43347</v>
      </c>
      <c r="AK3122" s="1423">
        <v>43348</v>
      </c>
      <c r="AL3122" s="679">
        <v>43348</v>
      </c>
      <c r="AM3122" s="230"/>
      <c r="AN3122" s="232"/>
      <c r="AO3122" s="232"/>
      <c r="AP3122" s="230"/>
      <c r="AQ3122" s="180"/>
      <c r="AR3122" s="230"/>
      <c r="AS3122" s="230"/>
      <c r="AT3122" s="230"/>
      <c r="AU3122" s="230"/>
      <c r="AV3122" s="885"/>
      <c r="AW3122" s="885"/>
      <c r="AX3122" s="885"/>
      <c r="AY3122" s="885"/>
      <c r="AZ3122" s="177"/>
    </row>
    <row r="3123" spans="2:52" ht="15" customHeight="1">
      <c r="B3123" s="1310">
        <v>3117</v>
      </c>
      <c r="C3123" s="786" t="s">
        <v>1849</v>
      </c>
      <c r="D3123" s="469" t="s">
        <v>1850</v>
      </c>
      <c r="E3123" s="538" t="s">
        <v>1122</v>
      </c>
      <c r="F3123" s="539" t="s">
        <v>24</v>
      </c>
      <c r="G3123" s="509" t="s">
        <v>143</v>
      </c>
      <c r="H3123" s="612" t="s">
        <v>1851</v>
      </c>
      <c r="I3123" s="596">
        <v>33871</v>
      </c>
      <c r="J3123" s="1314">
        <f t="shared" ca="1" si="272"/>
        <v>29</v>
      </c>
      <c r="K3123" s="176" t="s">
        <v>24</v>
      </c>
      <c r="L3123" s="170" t="s">
        <v>24</v>
      </c>
      <c r="M3123" s="173" t="s">
        <v>24</v>
      </c>
      <c r="N3123" s="789">
        <v>42998</v>
      </c>
      <c r="O3123" s="1330">
        <v>43875</v>
      </c>
      <c r="P3123" s="472" t="s">
        <v>1458</v>
      </c>
      <c r="Q3123" s="198">
        <f t="shared" si="277"/>
        <v>44240</v>
      </c>
      <c r="R3123" s="181" t="str">
        <f t="shared" ca="1" si="278"/>
        <v>EXPIRED</v>
      </c>
      <c r="S3123" s="1314" t="s">
        <v>1965</v>
      </c>
      <c r="T3123" s="1330">
        <f t="shared" ref="T3123:T3164" ca="1" si="280">IF(OR(I3123="",I3123="-"),"-",DATE(YEAR(TODAY())+1,MONTH(I3123),DAY(I3123)))</f>
        <v>44828</v>
      </c>
      <c r="U3123" s="1330">
        <f t="shared" ref="U3123:U3128" ca="1" si="281">IF(OR(T3123="",T3123="-"),"-",IF(M3123&gt;=T3123,IF(OR(S3123="-",S3123=""),"GROUND TEST",DATE(YEAR(TODAY())+1,MONTH(I3123),DAY(I3123))),"SIM MATI"))</f>
        <v>44828</v>
      </c>
      <c r="V3123" s="1330" t="s">
        <v>24</v>
      </c>
      <c r="W3123" s="1311" t="s">
        <v>24</v>
      </c>
      <c r="X3123" s="348"/>
      <c r="Y3123" s="201"/>
      <c r="Z3123" s="351"/>
      <c r="AA3123" s="495" t="s">
        <v>100</v>
      </c>
      <c r="AB3123" s="371" t="s">
        <v>24</v>
      </c>
      <c r="AC3123" s="362" t="s">
        <v>24</v>
      </c>
      <c r="AD3123" s="362"/>
      <c r="AE3123" s="362"/>
      <c r="AF3123" s="371"/>
      <c r="AG3123" s="377"/>
      <c r="AH3123" s="1245"/>
      <c r="AI3123" s="244" t="str">
        <f t="shared" si="276"/>
        <v>LIGHT VEHICLE--</v>
      </c>
      <c r="AJ3123" s="1315">
        <f t="shared" si="279"/>
        <v>42998</v>
      </c>
      <c r="AK3123" s="379">
        <v>43521</v>
      </c>
      <c r="AL3123" s="1380">
        <v>43522</v>
      </c>
      <c r="AM3123" s="230"/>
      <c r="AN3123" s="232"/>
      <c r="AO3123" s="232"/>
      <c r="AP3123" s="230"/>
      <c r="AQ3123" s="180"/>
      <c r="AR3123" s="230"/>
      <c r="AS3123" s="230"/>
      <c r="AT3123" s="230"/>
      <c r="AU3123" s="230"/>
      <c r="AV3123" s="885"/>
      <c r="AW3123" s="885"/>
      <c r="AX3123" s="885"/>
      <c r="AY3123" s="885"/>
      <c r="AZ3123" s="177"/>
    </row>
    <row r="3124" spans="2:52" ht="15" customHeight="1">
      <c r="B3124" s="1310">
        <v>3118</v>
      </c>
      <c r="C3124" s="784" t="s">
        <v>1852</v>
      </c>
      <c r="D3124" s="469" t="s">
        <v>1853</v>
      </c>
      <c r="E3124" s="538" t="s">
        <v>1122</v>
      </c>
      <c r="F3124" s="539" t="s">
        <v>24</v>
      </c>
      <c r="G3124" s="509" t="s">
        <v>143</v>
      </c>
      <c r="H3124" s="612" t="s">
        <v>1854</v>
      </c>
      <c r="I3124" s="596">
        <v>29533</v>
      </c>
      <c r="J3124" s="231">
        <f t="shared" ca="1" si="272"/>
        <v>41</v>
      </c>
      <c r="K3124" s="176" t="s">
        <v>24</v>
      </c>
      <c r="L3124" s="170" t="s">
        <v>24</v>
      </c>
      <c r="M3124" s="173" t="s">
        <v>24</v>
      </c>
      <c r="N3124" s="789">
        <v>43724</v>
      </c>
      <c r="O3124" s="1330"/>
      <c r="P3124" s="658"/>
      <c r="Q3124" s="198" t="str">
        <f t="shared" si="277"/>
        <v>-</v>
      </c>
      <c r="R3124" s="181" t="str">
        <f t="shared" ca="1" si="278"/>
        <v>TIDAK MCU</v>
      </c>
      <c r="S3124" s="1319" t="s">
        <v>24</v>
      </c>
      <c r="T3124" s="1330">
        <f t="shared" ca="1" si="280"/>
        <v>44873</v>
      </c>
      <c r="U3124" s="1330" t="str">
        <f t="shared" ca="1" si="281"/>
        <v>GROUND TEST</v>
      </c>
      <c r="V3124" s="904" t="s">
        <v>24</v>
      </c>
      <c r="W3124" s="136" t="s">
        <v>24</v>
      </c>
      <c r="X3124" s="348"/>
      <c r="Y3124" s="201"/>
      <c r="Z3124" s="351"/>
      <c r="AA3124" s="495" t="s">
        <v>24</v>
      </c>
      <c r="AB3124" s="371" t="s">
        <v>24</v>
      </c>
      <c r="AC3124" s="362" t="s">
        <v>24</v>
      </c>
      <c r="AD3124" s="362"/>
      <c r="AE3124" s="362"/>
      <c r="AF3124" s="371"/>
      <c r="AG3124" s="377"/>
      <c r="AH3124" s="1245"/>
      <c r="AI3124" s="244" t="str">
        <f t="shared" si="276"/>
        <v>---</v>
      </c>
      <c r="AJ3124" s="1315">
        <f t="shared" si="279"/>
        <v>43724</v>
      </c>
      <c r="AK3124" s="345" t="s">
        <v>24</v>
      </c>
      <c r="AL3124" s="1192" t="s">
        <v>24</v>
      </c>
      <c r="AM3124" s="230"/>
      <c r="AN3124" s="232"/>
      <c r="AO3124" s="232"/>
      <c r="AP3124" s="230"/>
      <c r="AQ3124" s="180"/>
      <c r="AR3124" s="230"/>
      <c r="AS3124" s="230"/>
      <c r="AT3124" s="230"/>
      <c r="AU3124" s="230"/>
      <c r="AV3124" s="885"/>
      <c r="AW3124" s="885"/>
      <c r="AX3124" s="885"/>
      <c r="AY3124" s="885"/>
      <c r="AZ3124" s="177"/>
    </row>
    <row r="3125" spans="2:52" ht="15" customHeight="1">
      <c r="B3125" s="1310">
        <v>3119</v>
      </c>
      <c r="C3125" s="784" t="s">
        <v>1855</v>
      </c>
      <c r="D3125" s="538" t="s">
        <v>333</v>
      </c>
      <c r="E3125" s="538" t="s">
        <v>1122</v>
      </c>
      <c r="F3125" s="539" t="s">
        <v>24</v>
      </c>
      <c r="G3125" s="509" t="s">
        <v>143</v>
      </c>
      <c r="H3125" s="612" t="s">
        <v>1856</v>
      </c>
      <c r="I3125" s="1715">
        <v>33671</v>
      </c>
      <c r="J3125" s="903">
        <f t="shared" ca="1" si="272"/>
        <v>30</v>
      </c>
      <c r="K3125" s="176" t="s">
        <v>24</v>
      </c>
      <c r="L3125" s="170" t="s">
        <v>24</v>
      </c>
      <c r="M3125" s="173" t="s">
        <v>24</v>
      </c>
      <c r="N3125" s="555">
        <v>43484</v>
      </c>
      <c r="O3125" s="1330">
        <v>43875</v>
      </c>
      <c r="P3125" s="472" t="s">
        <v>501</v>
      </c>
      <c r="Q3125" s="198">
        <f t="shared" si="277"/>
        <v>44240</v>
      </c>
      <c r="R3125" s="181" t="str">
        <f t="shared" ca="1" si="278"/>
        <v>EXPIRED</v>
      </c>
      <c r="S3125" s="1319" t="s">
        <v>24</v>
      </c>
      <c r="T3125" s="1330">
        <f t="shared" ca="1" si="280"/>
        <v>44628</v>
      </c>
      <c r="U3125" s="1330" t="str">
        <f t="shared" ca="1" si="281"/>
        <v>GROUND TEST</v>
      </c>
      <c r="V3125" s="395" t="s">
        <v>24</v>
      </c>
      <c r="W3125" s="136" t="s">
        <v>24</v>
      </c>
      <c r="X3125" s="348"/>
      <c r="Y3125" s="201"/>
      <c r="Z3125" s="351"/>
      <c r="AA3125" s="495" t="s">
        <v>24</v>
      </c>
      <c r="AB3125" s="371" t="s">
        <v>24</v>
      </c>
      <c r="AC3125" s="362" t="s">
        <v>24</v>
      </c>
      <c r="AD3125" s="362"/>
      <c r="AE3125" s="362"/>
      <c r="AF3125" s="371"/>
      <c r="AG3125" s="377"/>
      <c r="AH3125" s="1245"/>
      <c r="AI3125" s="244" t="str">
        <f t="shared" si="276"/>
        <v>---</v>
      </c>
      <c r="AJ3125" s="1315">
        <f t="shared" si="279"/>
        <v>43484</v>
      </c>
      <c r="AK3125" s="345" t="s">
        <v>24</v>
      </c>
      <c r="AL3125" s="1192" t="s">
        <v>24</v>
      </c>
      <c r="AM3125" s="230"/>
      <c r="AN3125" s="232"/>
      <c r="AO3125" s="232"/>
      <c r="AP3125" s="230"/>
      <c r="AQ3125" s="180"/>
      <c r="AR3125" s="230"/>
      <c r="AS3125" s="230"/>
      <c r="AT3125" s="230"/>
      <c r="AU3125" s="230"/>
      <c r="AZ3125" s="177"/>
    </row>
    <row r="3126" spans="2:52" ht="15" customHeight="1">
      <c r="B3126" s="1310">
        <v>3120</v>
      </c>
      <c r="C3126" s="784" t="s">
        <v>1857</v>
      </c>
      <c r="D3126" s="538" t="s">
        <v>1858</v>
      </c>
      <c r="E3126" s="538" t="s">
        <v>1122</v>
      </c>
      <c r="F3126" s="539" t="s">
        <v>24</v>
      </c>
      <c r="G3126" s="509" t="s">
        <v>143</v>
      </c>
      <c r="H3126" s="612" t="s">
        <v>1859</v>
      </c>
      <c r="I3126" s="593">
        <v>31210</v>
      </c>
      <c r="J3126" s="1314">
        <f t="shared" ca="1" si="272"/>
        <v>37</v>
      </c>
      <c r="K3126" s="176" t="s">
        <v>24</v>
      </c>
      <c r="L3126" s="170" t="s">
        <v>24</v>
      </c>
      <c r="M3126" s="173" t="s">
        <v>24</v>
      </c>
      <c r="N3126" s="555">
        <v>43706</v>
      </c>
      <c r="O3126" s="1330"/>
      <c r="P3126" s="472"/>
      <c r="Q3126" s="198" t="str">
        <f t="shared" si="277"/>
        <v>-</v>
      </c>
      <c r="R3126" s="181" t="str">
        <f t="shared" ca="1" si="278"/>
        <v>TIDAK MCU</v>
      </c>
      <c r="S3126" s="1319" t="s">
        <v>24</v>
      </c>
      <c r="T3126" s="1330">
        <f t="shared" ca="1" si="280"/>
        <v>44724</v>
      </c>
      <c r="U3126" s="1330" t="str">
        <f t="shared" ca="1" si="281"/>
        <v>GROUND TEST</v>
      </c>
      <c r="V3126" s="1313" t="s">
        <v>24</v>
      </c>
      <c r="W3126" s="1311" t="s">
        <v>24</v>
      </c>
      <c r="X3126" s="348"/>
      <c r="Y3126" s="201"/>
      <c r="Z3126" s="351"/>
      <c r="AA3126" s="495" t="s">
        <v>24</v>
      </c>
      <c r="AB3126" s="371" t="s">
        <v>24</v>
      </c>
      <c r="AC3126" s="362" t="s">
        <v>24</v>
      </c>
      <c r="AD3126" s="362"/>
      <c r="AE3126" s="362"/>
      <c r="AF3126" s="371"/>
      <c r="AG3126" s="377"/>
      <c r="AH3126" s="1245"/>
      <c r="AI3126" s="244" t="str">
        <f t="shared" si="276"/>
        <v>---</v>
      </c>
      <c r="AJ3126" s="1315">
        <f t="shared" si="279"/>
        <v>43706</v>
      </c>
      <c r="AK3126" s="217" t="s">
        <v>24</v>
      </c>
      <c r="AL3126" s="614" t="s">
        <v>24</v>
      </c>
      <c r="AM3126" s="230"/>
      <c r="AN3126" s="232"/>
      <c r="AO3126" s="232"/>
      <c r="AP3126" s="230"/>
      <c r="AQ3126" s="180"/>
      <c r="AR3126" s="230"/>
      <c r="AS3126" s="230"/>
      <c r="AT3126" s="230"/>
      <c r="AU3126" s="230"/>
      <c r="AV3126" s="885"/>
      <c r="AW3126" s="885"/>
      <c r="AX3126" s="885"/>
      <c r="AY3126" s="885"/>
      <c r="AZ3126" s="177"/>
    </row>
    <row r="3127" spans="2:52" ht="15" customHeight="1">
      <c r="B3127" s="1310">
        <v>3121</v>
      </c>
      <c r="C3127" s="549" t="s">
        <v>11726</v>
      </c>
      <c r="D3127" s="797" t="s">
        <v>600</v>
      </c>
      <c r="E3127" s="538" t="s">
        <v>1122</v>
      </c>
      <c r="F3127" s="539" t="s">
        <v>24</v>
      </c>
      <c r="G3127" s="509" t="s">
        <v>143</v>
      </c>
      <c r="H3127" s="612" t="s">
        <v>1861</v>
      </c>
      <c r="I3127" s="596">
        <v>35795</v>
      </c>
      <c r="J3127" s="1314">
        <f t="shared" ca="1" si="272"/>
        <v>24</v>
      </c>
      <c r="K3127" s="176" t="s">
        <v>83</v>
      </c>
      <c r="L3127" s="170" t="s">
        <v>24</v>
      </c>
      <c r="M3127" s="173">
        <v>45291</v>
      </c>
      <c r="N3127" s="789">
        <v>42877</v>
      </c>
      <c r="O3127" s="1330" t="s">
        <v>24</v>
      </c>
      <c r="P3127" s="472" t="s">
        <v>24</v>
      </c>
      <c r="Q3127" s="198" t="str">
        <f t="shared" si="277"/>
        <v>-</v>
      </c>
      <c r="R3127" s="181" t="str">
        <f t="shared" ca="1" si="278"/>
        <v>TIDAK MCU</v>
      </c>
      <c r="S3127" s="1319" t="s">
        <v>11727</v>
      </c>
      <c r="T3127" s="1330">
        <f t="shared" ca="1" si="280"/>
        <v>44926</v>
      </c>
      <c r="U3127" s="1330">
        <f t="shared" ca="1" si="281"/>
        <v>44926</v>
      </c>
      <c r="V3127" s="1330" t="s">
        <v>24</v>
      </c>
      <c r="W3127" s="1311" t="s">
        <v>24</v>
      </c>
      <c r="X3127" s="348"/>
      <c r="Y3127" s="201"/>
      <c r="Z3127" s="351"/>
      <c r="AA3127" s="473" t="s">
        <v>100</v>
      </c>
      <c r="AB3127" s="371" t="s">
        <v>24</v>
      </c>
      <c r="AC3127" s="362"/>
      <c r="AD3127" s="362"/>
      <c r="AE3127" s="362"/>
      <c r="AF3127" s="371"/>
      <c r="AG3127" s="377"/>
      <c r="AH3127" s="1245"/>
      <c r="AI3127" s="244" t="str">
        <f t="shared" si="276"/>
        <v>LIGHT VEHICLE-</v>
      </c>
      <c r="AJ3127" s="1315">
        <f t="shared" si="279"/>
        <v>42877</v>
      </c>
      <c r="AK3127" s="345">
        <v>43435</v>
      </c>
      <c r="AL3127" s="1192">
        <v>43435</v>
      </c>
      <c r="AM3127" s="230"/>
      <c r="AN3127" s="232"/>
      <c r="AO3127" s="232"/>
      <c r="AP3127" s="230"/>
      <c r="AQ3127" s="1231" t="s">
        <v>3094</v>
      </c>
      <c r="AR3127" s="230"/>
      <c r="AS3127" s="230"/>
      <c r="AT3127" s="230"/>
      <c r="AU3127" s="230"/>
      <c r="AV3127" s="885"/>
      <c r="AW3127" s="885"/>
      <c r="AX3127" s="885"/>
      <c r="AY3127" s="885"/>
      <c r="AZ3127" s="177"/>
    </row>
    <row r="3128" spans="2:52" ht="15" customHeight="1">
      <c r="B3128" s="1310">
        <v>3122</v>
      </c>
      <c r="C3128" s="549" t="s">
        <v>1862</v>
      </c>
      <c r="D3128" s="797" t="s">
        <v>1863</v>
      </c>
      <c r="E3128" s="538" t="s">
        <v>1122</v>
      </c>
      <c r="F3128" s="539" t="s">
        <v>24</v>
      </c>
      <c r="G3128" s="509" t="s">
        <v>143</v>
      </c>
      <c r="H3128" s="612" t="s">
        <v>1864</v>
      </c>
      <c r="I3128" s="593">
        <v>37034</v>
      </c>
      <c r="J3128" s="903">
        <f t="shared" ca="1" si="272"/>
        <v>20</v>
      </c>
      <c r="K3128" s="176" t="s">
        <v>24</v>
      </c>
      <c r="L3128" s="170" t="s">
        <v>24</v>
      </c>
      <c r="M3128" s="173" t="s">
        <v>24</v>
      </c>
      <c r="N3128" s="341" t="s">
        <v>24</v>
      </c>
      <c r="O3128" s="1330"/>
      <c r="P3128" s="472"/>
      <c r="Q3128" s="198" t="str">
        <f t="shared" si="277"/>
        <v>-</v>
      </c>
      <c r="R3128" s="181" t="str">
        <f t="shared" ca="1" si="278"/>
        <v>TIDAK MCU</v>
      </c>
      <c r="S3128" s="1319" t="s">
        <v>24</v>
      </c>
      <c r="T3128" s="1330">
        <f t="shared" ca="1" si="280"/>
        <v>44704</v>
      </c>
      <c r="U3128" s="1330" t="str">
        <f t="shared" ca="1" si="281"/>
        <v>GROUND TEST</v>
      </c>
      <c r="V3128" s="395" t="s">
        <v>24</v>
      </c>
      <c r="W3128" s="136" t="s">
        <v>24</v>
      </c>
      <c r="X3128" s="348"/>
      <c r="Y3128" s="201"/>
      <c r="Z3128" s="351"/>
      <c r="AA3128" s="495" t="s">
        <v>24</v>
      </c>
      <c r="AB3128" s="371" t="s">
        <v>24</v>
      </c>
      <c r="AC3128" s="362" t="s">
        <v>24</v>
      </c>
      <c r="AD3128" s="362"/>
      <c r="AE3128" s="362"/>
      <c r="AF3128" s="371"/>
      <c r="AG3128" s="377"/>
      <c r="AH3128" s="1245"/>
      <c r="AI3128" s="244" t="str">
        <f t="shared" si="276"/>
        <v>---</v>
      </c>
      <c r="AJ3128" s="1307" t="str">
        <f t="shared" si="279"/>
        <v>-</v>
      </c>
      <c r="AK3128" s="217" t="s">
        <v>24</v>
      </c>
      <c r="AL3128" s="614" t="s">
        <v>24</v>
      </c>
      <c r="AM3128" s="230"/>
      <c r="AN3128" s="232"/>
      <c r="AO3128" s="232"/>
      <c r="AP3128" s="230"/>
      <c r="AQ3128" s="180"/>
      <c r="AR3128" s="230"/>
      <c r="AS3128" s="230"/>
      <c r="AT3128" s="230"/>
      <c r="AU3128" s="230"/>
      <c r="AV3128" s="177"/>
      <c r="AW3128" s="177"/>
      <c r="AX3128" s="177"/>
      <c r="AY3128" s="177"/>
      <c r="AZ3128" s="177"/>
    </row>
    <row r="3129" spans="2:52" ht="15" customHeight="1">
      <c r="B3129" s="1310">
        <v>3123</v>
      </c>
      <c r="C3129" s="549" t="s">
        <v>1865</v>
      </c>
      <c r="D3129" s="796" t="s">
        <v>1866</v>
      </c>
      <c r="E3129" s="538" t="s">
        <v>1122</v>
      </c>
      <c r="F3129" s="539" t="s">
        <v>24</v>
      </c>
      <c r="G3129" s="509" t="s">
        <v>143</v>
      </c>
      <c r="H3129" s="612" t="s">
        <v>1867</v>
      </c>
      <c r="I3129" s="596">
        <v>36587</v>
      </c>
      <c r="J3129" s="231">
        <f t="shared" ca="1" si="272"/>
        <v>22</v>
      </c>
      <c r="K3129" s="176" t="s">
        <v>24</v>
      </c>
      <c r="L3129" s="170" t="s">
        <v>24</v>
      </c>
      <c r="M3129" s="173" t="s">
        <v>24</v>
      </c>
      <c r="N3129" s="555">
        <v>43431</v>
      </c>
      <c r="O3129" s="1330">
        <v>43875</v>
      </c>
      <c r="P3129" s="472" t="s">
        <v>501</v>
      </c>
      <c r="Q3129" s="198">
        <f t="shared" si="277"/>
        <v>44240</v>
      </c>
      <c r="R3129" s="181" t="str">
        <f t="shared" ca="1" si="278"/>
        <v>EXPIRED</v>
      </c>
      <c r="S3129" s="1319" t="s">
        <v>24</v>
      </c>
      <c r="T3129" s="1330">
        <f t="shared" ca="1" si="280"/>
        <v>44622</v>
      </c>
      <c r="U3129" s="1329" t="s">
        <v>24</v>
      </c>
      <c r="V3129" s="395" t="s">
        <v>24</v>
      </c>
      <c r="W3129" s="136" t="s">
        <v>24</v>
      </c>
      <c r="X3129" s="348"/>
      <c r="Y3129" s="201"/>
      <c r="Z3129" s="351"/>
      <c r="AA3129" s="495" t="s">
        <v>24</v>
      </c>
      <c r="AB3129" s="371" t="s">
        <v>24</v>
      </c>
      <c r="AC3129" s="362" t="s">
        <v>24</v>
      </c>
      <c r="AD3129" s="362"/>
      <c r="AE3129" s="362"/>
      <c r="AF3129" s="371"/>
      <c r="AG3129" s="377"/>
      <c r="AH3129" s="1245"/>
      <c r="AI3129" s="244" t="str">
        <f t="shared" si="276"/>
        <v>---</v>
      </c>
      <c r="AJ3129" s="1307">
        <f t="shared" si="279"/>
        <v>43431</v>
      </c>
      <c r="AK3129" s="345" t="s">
        <v>24</v>
      </c>
      <c r="AL3129" s="1192" t="s">
        <v>24</v>
      </c>
      <c r="AM3129" s="230"/>
      <c r="AN3129" s="232"/>
      <c r="AO3129" s="232"/>
      <c r="AP3129" s="230"/>
      <c r="AQ3129" s="1231" t="s">
        <v>3094</v>
      </c>
      <c r="AR3129" s="230"/>
      <c r="AS3129" s="230"/>
      <c r="AT3129" s="230"/>
      <c r="AU3129" s="230"/>
      <c r="AV3129" s="177"/>
      <c r="AW3129" s="177"/>
      <c r="AX3129" s="177"/>
      <c r="AY3129" s="885"/>
      <c r="AZ3129" s="177"/>
    </row>
    <row r="3130" spans="2:52" ht="15" customHeight="1">
      <c r="B3130" s="1310">
        <v>3124</v>
      </c>
      <c r="C3130" s="784" t="s">
        <v>1868</v>
      </c>
      <c r="D3130" s="538" t="s">
        <v>1869</v>
      </c>
      <c r="E3130" s="538" t="s">
        <v>1122</v>
      </c>
      <c r="F3130" s="539" t="s">
        <v>24</v>
      </c>
      <c r="G3130" s="509" t="s">
        <v>143</v>
      </c>
      <c r="H3130" s="612" t="s">
        <v>11483</v>
      </c>
      <c r="I3130" s="596">
        <v>35713</v>
      </c>
      <c r="J3130" s="1314">
        <f t="shared" ca="1" si="272"/>
        <v>24</v>
      </c>
      <c r="K3130" s="176" t="s">
        <v>24</v>
      </c>
      <c r="L3130" s="170" t="s">
        <v>24</v>
      </c>
      <c r="M3130" s="173" t="s">
        <v>24</v>
      </c>
      <c r="N3130" s="789">
        <v>43412</v>
      </c>
      <c r="O3130" s="1330"/>
      <c r="P3130" s="472"/>
      <c r="Q3130" s="198" t="str">
        <f t="shared" si="277"/>
        <v>-</v>
      </c>
      <c r="R3130" s="181" t="str">
        <f t="shared" ca="1" si="278"/>
        <v>TIDAK MCU</v>
      </c>
      <c r="S3130" s="1319" t="s">
        <v>24</v>
      </c>
      <c r="T3130" s="1330">
        <f t="shared" ca="1" si="280"/>
        <v>44844</v>
      </c>
      <c r="U3130" s="1330" t="str">
        <f ca="1">IF(OR(T3130="",T3130="-"),"-",IF(M3130&gt;=T3130,IF(OR(S3130="-",S3130=""),"GROUND TEST",DATE(YEAR(TODAY())+1,MONTH(I3130),DAY(I3130))),"SIM MATI"))</f>
        <v>GROUND TEST</v>
      </c>
      <c r="V3130" s="1330" t="s">
        <v>24</v>
      </c>
      <c r="W3130" s="1311" t="s">
        <v>24</v>
      </c>
      <c r="X3130" s="348"/>
      <c r="Y3130" s="201"/>
      <c r="Z3130" s="351"/>
      <c r="AA3130" s="495" t="s">
        <v>24</v>
      </c>
      <c r="AB3130" s="371" t="s">
        <v>24</v>
      </c>
      <c r="AC3130" s="362" t="s">
        <v>24</v>
      </c>
      <c r="AD3130" s="362"/>
      <c r="AE3130" s="362"/>
      <c r="AF3130" s="371"/>
      <c r="AG3130" s="377"/>
      <c r="AH3130" s="1245"/>
      <c r="AI3130" s="244" t="str">
        <f t="shared" si="276"/>
        <v>---</v>
      </c>
      <c r="AJ3130" s="1315">
        <f t="shared" si="279"/>
        <v>43412</v>
      </c>
      <c r="AK3130" s="217" t="s">
        <v>24</v>
      </c>
      <c r="AL3130" s="614" t="s">
        <v>24</v>
      </c>
      <c r="AM3130" s="230"/>
      <c r="AN3130" s="232"/>
      <c r="AO3130" s="232"/>
      <c r="AP3130" s="230"/>
      <c r="AQ3130" s="180"/>
      <c r="AR3130" s="230"/>
      <c r="AS3130" s="230"/>
      <c r="AT3130" s="230"/>
      <c r="AU3130" s="230"/>
      <c r="AV3130" s="885"/>
      <c r="AW3130" s="885"/>
      <c r="AX3130" s="885"/>
      <c r="AY3130" s="885"/>
      <c r="AZ3130" s="177"/>
    </row>
    <row r="3131" spans="2:52" ht="15" customHeight="1">
      <c r="B3131" s="1310">
        <v>3125</v>
      </c>
      <c r="C3131" s="784" t="s">
        <v>1873</v>
      </c>
      <c r="D3131" s="797" t="s">
        <v>1874</v>
      </c>
      <c r="E3131" s="538" t="s">
        <v>1122</v>
      </c>
      <c r="F3131" s="539" t="s">
        <v>24</v>
      </c>
      <c r="G3131" s="509" t="s">
        <v>143</v>
      </c>
      <c r="H3131" s="612" t="s">
        <v>1875</v>
      </c>
      <c r="I3131" s="596">
        <v>28490</v>
      </c>
      <c r="J3131" s="903">
        <f t="shared" ca="1" si="272"/>
        <v>44</v>
      </c>
      <c r="K3131" s="176" t="s">
        <v>24</v>
      </c>
      <c r="L3131" s="170" t="s">
        <v>24</v>
      </c>
      <c r="M3131" s="173" t="s">
        <v>24</v>
      </c>
      <c r="N3131" s="555">
        <v>43608</v>
      </c>
      <c r="O3131" s="1330">
        <v>43865</v>
      </c>
      <c r="P3131" s="472" t="s">
        <v>499</v>
      </c>
      <c r="Q3131" s="198">
        <f t="shared" si="277"/>
        <v>44230</v>
      </c>
      <c r="R3131" s="181" t="str">
        <f t="shared" ca="1" si="278"/>
        <v>EXPIRED</v>
      </c>
      <c r="S3131" s="1319" t="s">
        <v>24</v>
      </c>
      <c r="T3131" s="1330">
        <f t="shared" ca="1" si="280"/>
        <v>44926</v>
      </c>
      <c r="U3131" s="1330" t="str">
        <f ca="1">IF(OR(T3131="",T3131="-"),"-",IF(M3131&gt;=T3131,IF(OR(S3131="-",S3131=""),"GROUND TEST",DATE(YEAR(TODAY())+1,MONTH(I3131),DAY(I3131))),"SIM MATI"))</f>
        <v>GROUND TEST</v>
      </c>
      <c r="V3131" s="904" t="s">
        <v>24</v>
      </c>
      <c r="W3131" s="136" t="s">
        <v>24</v>
      </c>
      <c r="X3131" s="348"/>
      <c r="Y3131" s="201"/>
      <c r="Z3131" s="351"/>
      <c r="AA3131" s="495" t="s">
        <v>24</v>
      </c>
      <c r="AB3131" s="371" t="s">
        <v>24</v>
      </c>
      <c r="AC3131" s="362" t="s">
        <v>24</v>
      </c>
      <c r="AD3131" s="362"/>
      <c r="AE3131" s="362"/>
      <c r="AF3131" s="371"/>
      <c r="AG3131" s="377"/>
      <c r="AH3131" s="1245"/>
      <c r="AI3131" s="244" t="str">
        <f t="shared" si="276"/>
        <v>---</v>
      </c>
      <c r="AJ3131" s="1315">
        <f t="shared" si="279"/>
        <v>43608</v>
      </c>
      <c r="AK3131" s="217" t="s">
        <v>24</v>
      </c>
      <c r="AL3131" s="614" t="s">
        <v>24</v>
      </c>
      <c r="AM3131" s="230"/>
      <c r="AN3131" s="232"/>
      <c r="AO3131" s="232"/>
      <c r="AP3131" s="230"/>
      <c r="AQ3131" s="180"/>
      <c r="AR3131" s="230"/>
      <c r="AS3131" s="230"/>
      <c r="AT3131" s="230"/>
      <c r="AU3131" s="230"/>
      <c r="AV3131" s="885"/>
      <c r="AW3131" s="885"/>
      <c r="AX3131" s="885"/>
      <c r="AY3131" s="885"/>
      <c r="AZ3131" s="177"/>
    </row>
    <row r="3132" spans="2:52" ht="15" customHeight="1">
      <c r="B3132" s="1310">
        <v>3126</v>
      </c>
      <c r="C3132" s="549" t="s">
        <v>1876</v>
      </c>
      <c r="D3132" s="469" t="s">
        <v>1871</v>
      </c>
      <c r="E3132" s="538" t="s">
        <v>1122</v>
      </c>
      <c r="F3132" s="539" t="s">
        <v>24</v>
      </c>
      <c r="G3132" s="509" t="s">
        <v>143</v>
      </c>
      <c r="H3132" s="522" t="s">
        <v>24</v>
      </c>
      <c r="I3132" s="596">
        <v>36089</v>
      </c>
      <c r="J3132" s="231">
        <f t="shared" ca="1" si="272"/>
        <v>23</v>
      </c>
      <c r="K3132" s="176" t="s">
        <v>24</v>
      </c>
      <c r="L3132" s="170" t="s">
        <v>24</v>
      </c>
      <c r="M3132" s="173" t="s">
        <v>24</v>
      </c>
      <c r="N3132" s="789">
        <v>43485</v>
      </c>
      <c r="O3132" s="1330">
        <v>43875</v>
      </c>
      <c r="P3132" s="451" t="s">
        <v>1458</v>
      </c>
      <c r="Q3132" s="198">
        <f t="shared" si="277"/>
        <v>44240</v>
      </c>
      <c r="R3132" s="181" t="str">
        <f t="shared" ca="1" si="278"/>
        <v>EXPIRED</v>
      </c>
      <c r="S3132" s="1319" t="s">
        <v>24</v>
      </c>
      <c r="T3132" s="1330">
        <f t="shared" ca="1" si="280"/>
        <v>44855</v>
      </c>
      <c r="U3132" s="1330" t="str">
        <f ca="1">IF(OR(T3132="",T3132="-"),"-",IF(M3132&gt;=T3132,IF(OR(S3132="-",S3132=""),"GROUND TEST",DATE(YEAR(TODAY())+1,MONTH(I3132),DAY(I3132))),"SIM MATI"))</f>
        <v>GROUND TEST</v>
      </c>
      <c r="V3132" s="904" t="s">
        <v>24</v>
      </c>
      <c r="W3132" s="136" t="s">
        <v>24</v>
      </c>
      <c r="X3132" s="348"/>
      <c r="Y3132" s="201"/>
      <c r="Z3132" s="351"/>
      <c r="AA3132" s="902" t="s">
        <v>24</v>
      </c>
      <c r="AB3132" s="371" t="s">
        <v>24</v>
      </c>
      <c r="AC3132" s="362" t="s">
        <v>24</v>
      </c>
      <c r="AD3132" s="362"/>
      <c r="AE3132" s="362"/>
      <c r="AF3132" s="371"/>
      <c r="AG3132" s="377"/>
      <c r="AH3132" s="1245"/>
      <c r="AI3132" s="244" t="str">
        <f t="shared" si="276"/>
        <v>---</v>
      </c>
      <c r="AJ3132" s="1307">
        <f t="shared" si="279"/>
        <v>43485</v>
      </c>
      <c r="AK3132" s="345" t="s">
        <v>24</v>
      </c>
      <c r="AL3132" s="1192" t="s">
        <v>24</v>
      </c>
      <c r="AM3132" s="230"/>
      <c r="AN3132" s="232"/>
      <c r="AO3132" s="232"/>
      <c r="AP3132" s="230"/>
      <c r="AQ3132" s="180" t="s">
        <v>6564</v>
      </c>
      <c r="AR3132" s="230" t="s">
        <v>143</v>
      </c>
      <c r="AS3132" s="230" t="s">
        <v>1871</v>
      </c>
      <c r="AT3132" s="230" t="s">
        <v>11598</v>
      </c>
      <c r="AU3132" s="230" t="s">
        <v>24</v>
      </c>
      <c r="AV3132" s="177"/>
      <c r="AW3132" s="177"/>
      <c r="AX3132" s="177"/>
      <c r="AY3132" s="177"/>
      <c r="AZ3132" s="177"/>
    </row>
    <row r="3133" spans="2:52" ht="15" customHeight="1">
      <c r="B3133" s="1310">
        <v>3127</v>
      </c>
      <c r="C3133" s="784" t="s">
        <v>1879</v>
      </c>
      <c r="D3133" s="797" t="s">
        <v>1866</v>
      </c>
      <c r="E3133" s="538" t="s">
        <v>1122</v>
      </c>
      <c r="F3133" s="539" t="s">
        <v>24</v>
      </c>
      <c r="G3133" s="509" t="s">
        <v>143</v>
      </c>
      <c r="H3133" s="790" t="s">
        <v>1880</v>
      </c>
      <c r="I3133" s="596">
        <v>36443</v>
      </c>
      <c r="J3133" s="1314">
        <f t="shared" ref="J3133:J3196" ca="1" si="282">IF(OR(I3133="",I3133="-"),"-",ROUND((NOW()-I3133)/356,0))</f>
        <v>22</v>
      </c>
      <c r="K3133" s="176" t="s">
        <v>24</v>
      </c>
      <c r="L3133" s="170" t="s">
        <v>24</v>
      </c>
      <c r="M3133" s="173" t="s">
        <v>24</v>
      </c>
      <c r="N3133" s="555">
        <v>43357</v>
      </c>
      <c r="O3133" s="1330">
        <v>43875</v>
      </c>
      <c r="P3133" s="451" t="s">
        <v>1458</v>
      </c>
      <c r="Q3133" s="198">
        <f t="shared" si="277"/>
        <v>44240</v>
      </c>
      <c r="R3133" s="181" t="str">
        <f t="shared" ca="1" si="278"/>
        <v>EXPIRED</v>
      </c>
      <c r="S3133" s="1319" t="s">
        <v>24</v>
      </c>
      <c r="T3133" s="1330">
        <f t="shared" ca="1" si="280"/>
        <v>44844</v>
      </c>
      <c r="U3133" s="1330" t="str">
        <f ca="1">IF(OR(T3133="",T3133="-"),"-",IF(M3133&gt;=T3133,IF(OR(S3133="-",S3133=""),"GROUND TEST",DATE(YEAR(TODAY())+1,MONTH(I3133),DAY(I3133))),"SIM MATI"))</f>
        <v>GROUND TEST</v>
      </c>
      <c r="V3133" s="1330" t="s">
        <v>24</v>
      </c>
      <c r="W3133" s="1311" t="s">
        <v>24</v>
      </c>
      <c r="X3133" s="348"/>
      <c r="Y3133" s="201"/>
      <c r="Z3133" s="351"/>
      <c r="AA3133" s="495" t="s">
        <v>24</v>
      </c>
      <c r="AB3133" s="371" t="s">
        <v>24</v>
      </c>
      <c r="AC3133" s="362" t="s">
        <v>24</v>
      </c>
      <c r="AD3133" s="362"/>
      <c r="AE3133" s="362"/>
      <c r="AF3133" s="371"/>
      <c r="AG3133" s="377"/>
      <c r="AH3133" s="1245"/>
      <c r="AI3133" s="244" t="str">
        <f t="shared" si="276"/>
        <v>---</v>
      </c>
      <c r="AJ3133" s="1315">
        <f t="shared" si="279"/>
        <v>43357</v>
      </c>
      <c r="AK3133" s="217" t="s">
        <v>24</v>
      </c>
      <c r="AL3133" s="614" t="s">
        <v>24</v>
      </c>
      <c r="AM3133" s="230"/>
      <c r="AN3133" s="232"/>
      <c r="AO3133" s="232"/>
      <c r="AP3133" s="230"/>
      <c r="AQ3133" s="180"/>
      <c r="AR3133" s="230"/>
      <c r="AS3133" s="230"/>
      <c r="AT3133" s="230"/>
      <c r="AU3133" s="230"/>
      <c r="AV3133" s="177"/>
      <c r="AW3133" s="177"/>
      <c r="AX3133" s="177"/>
      <c r="AY3133" s="177"/>
      <c r="AZ3133" s="177"/>
    </row>
    <row r="3134" spans="2:52" ht="15" customHeight="1">
      <c r="B3134" s="1310">
        <v>3128</v>
      </c>
      <c r="C3134" s="784" t="s">
        <v>1881</v>
      </c>
      <c r="D3134" s="538" t="s">
        <v>1882</v>
      </c>
      <c r="E3134" s="538" t="s">
        <v>1122</v>
      </c>
      <c r="F3134" s="539" t="s">
        <v>24</v>
      </c>
      <c r="G3134" s="509" t="s">
        <v>143</v>
      </c>
      <c r="H3134" s="612" t="s">
        <v>1883</v>
      </c>
      <c r="I3134" s="596">
        <v>35004</v>
      </c>
      <c r="J3134" s="1314">
        <f t="shared" ca="1" si="282"/>
        <v>26</v>
      </c>
      <c r="K3134" s="176" t="s">
        <v>24</v>
      </c>
      <c r="L3134" s="170" t="s">
        <v>24</v>
      </c>
      <c r="M3134" s="173" t="s">
        <v>24</v>
      </c>
      <c r="N3134" s="555">
        <v>43069</v>
      </c>
      <c r="O3134" s="1330">
        <v>43875</v>
      </c>
      <c r="P3134" s="472" t="s">
        <v>501</v>
      </c>
      <c r="Q3134" s="198">
        <f t="shared" si="277"/>
        <v>44240</v>
      </c>
      <c r="R3134" s="181" t="str">
        <f t="shared" ca="1" si="278"/>
        <v>EXPIRED</v>
      </c>
      <c r="S3134" s="1319" t="s">
        <v>24</v>
      </c>
      <c r="T3134" s="1330">
        <f t="shared" ca="1" si="280"/>
        <v>44866</v>
      </c>
      <c r="U3134" s="1330" t="str">
        <f ca="1">IF(OR(T3134="",T3134="-"),"-",IF(M3134&gt;=T3134,IF(OR(S3134="-",S3134=""),"GROUND TEST",DATE(YEAR(TODAY())+1,MONTH(I3134),DAY(I3134))),"SIM MATI"))</f>
        <v>GROUND TEST</v>
      </c>
      <c r="V3134" s="1330" t="s">
        <v>24</v>
      </c>
      <c r="W3134" s="1311" t="s">
        <v>24</v>
      </c>
      <c r="X3134" s="348"/>
      <c r="Y3134" s="201"/>
      <c r="Z3134" s="351"/>
      <c r="AA3134" s="495" t="s">
        <v>24</v>
      </c>
      <c r="AB3134" s="371" t="s">
        <v>24</v>
      </c>
      <c r="AC3134" s="362" t="s">
        <v>24</v>
      </c>
      <c r="AD3134" s="362"/>
      <c r="AE3134" s="362"/>
      <c r="AF3134" s="371"/>
      <c r="AG3134" s="377"/>
      <c r="AH3134" s="1245"/>
      <c r="AI3134" s="244" t="str">
        <f t="shared" si="276"/>
        <v>---</v>
      </c>
      <c r="AJ3134" s="1315">
        <f t="shared" si="279"/>
        <v>43069</v>
      </c>
      <c r="AK3134" s="217" t="s">
        <v>24</v>
      </c>
      <c r="AL3134" s="614" t="s">
        <v>24</v>
      </c>
      <c r="AM3134" s="230"/>
      <c r="AN3134" s="232"/>
      <c r="AO3134" s="232"/>
      <c r="AP3134" s="230"/>
      <c r="AQ3134" s="180"/>
      <c r="AR3134" s="230"/>
      <c r="AS3134" s="230"/>
      <c r="AT3134" s="230"/>
      <c r="AU3134" s="230"/>
      <c r="AV3134" s="885"/>
      <c r="AW3134" s="885"/>
      <c r="AX3134" s="885"/>
      <c r="AY3134" s="885"/>
      <c r="AZ3134" s="885"/>
    </row>
    <row r="3135" spans="2:52" ht="15" customHeight="1">
      <c r="B3135" s="1310">
        <v>3129</v>
      </c>
      <c r="C3135" s="549" t="s">
        <v>1884</v>
      </c>
      <c r="D3135" s="796" t="s">
        <v>1866</v>
      </c>
      <c r="E3135" s="796" t="s">
        <v>1122</v>
      </c>
      <c r="F3135" s="539" t="s">
        <v>24</v>
      </c>
      <c r="G3135" s="509" t="s">
        <v>143</v>
      </c>
      <c r="H3135" s="790" t="s">
        <v>1885</v>
      </c>
      <c r="I3135" s="596">
        <v>36352</v>
      </c>
      <c r="J3135" s="1314">
        <f t="shared" ca="1" si="282"/>
        <v>22</v>
      </c>
      <c r="K3135" s="176" t="s">
        <v>24</v>
      </c>
      <c r="L3135" s="170" t="s">
        <v>24</v>
      </c>
      <c r="M3135" s="173" t="s">
        <v>24</v>
      </c>
      <c r="N3135" s="555">
        <v>43531</v>
      </c>
      <c r="O3135" s="1330">
        <v>43875</v>
      </c>
      <c r="P3135" s="472" t="s">
        <v>501</v>
      </c>
      <c r="Q3135" s="198">
        <f t="shared" si="277"/>
        <v>44240</v>
      </c>
      <c r="R3135" s="181" t="str">
        <f t="shared" ca="1" si="278"/>
        <v>EXPIRED</v>
      </c>
      <c r="S3135" s="1319" t="s">
        <v>24</v>
      </c>
      <c r="T3135" s="1330">
        <f t="shared" ca="1" si="280"/>
        <v>44753</v>
      </c>
      <c r="U3135" s="1329" t="s">
        <v>24</v>
      </c>
      <c r="V3135" s="1330" t="s">
        <v>24</v>
      </c>
      <c r="W3135" s="1311" t="s">
        <v>24</v>
      </c>
      <c r="X3135" s="348"/>
      <c r="Y3135" s="201"/>
      <c r="Z3135" s="351"/>
      <c r="AA3135" s="495" t="s">
        <v>24</v>
      </c>
      <c r="AB3135" s="371" t="s">
        <v>24</v>
      </c>
      <c r="AC3135" s="362" t="s">
        <v>24</v>
      </c>
      <c r="AD3135" s="362"/>
      <c r="AE3135" s="362"/>
      <c r="AF3135" s="371"/>
      <c r="AG3135" s="377"/>
      <c r="AH3135" s="1245"/>
      <c r="AI3135" s="244" t="str">
        <f t="shared" si="276"/>
        <v>---</v>
      </c>
      <c r="AJ3135" s="1315">
        <f t="shared" si="279"/>
        <v>43531</v>
      </c>
      <c r="AK3135" s="345" t="s">
        <v>24</v>
      </c>
      <c r="AL3135" s="1192" t="s">
        <v>24</v>
      </c>
      <c r="AM3135" s="230"/>
      <c r="AN3135" s="232"/>
      <c r="AO3135" s="232"/>
      <c r="AP3135" s="230"/>
      <c r="AQ3135" s="1231" t="s">
        <v>3094</v>
      </c>
      <c r="AR3135" s="230"/>
      <c r="AS3135" s="230"/>
      <c r="AT3135" s="230"/>
      <c r="AU3135" s="230"/>
      <c r="AV3135" s="885"/>
      <c r="AW3135" s="885"/>
      <c r="AX3135" s="885"/>
      <c r="AY3135" s="885"/>
      <c r="AZ3135" s="177"/>
    </row>
    <row r="3136" spans="2:52" ht="15" customHeight="1">
      <c r="B3136" s="1310">
        <v>3130</v>
      </c>
      <c r="C3136" s="784" t="s">
        <v>1886</v>
      </c>
      <c r="D3136" s="796" t="s">
        <v>1858</v>
      </c>
      <c r="E3136" s="538" t="s">
        <v>1122</v>
      </c>
      <c r="F3136" s="539" t="s">
        <v>24</v>
      </c>
      <c r="G3136" s="509" t="s">
        <v>143</v>
      </c>
      <c r="H3136" s="790" t="s">
        <v>1887</v>
      </c>
      <c r="I3136" s="596">
        <v>33939</v>
      </c>
      <c r="J3136" s="903">
        <f t="shared" ca="1" si="282"/>
        <v>29</v>
      </c>
      <c r="K3136" s="176" t="s">
        <v>24</v>
      </c>
      <c r="L3136" s="170" t="s">
        <v>24</v>
      </c>
      <c r="M3136" s="173" t="s">
        <v>24</v>
      </c>
      <c r="N3136" s="789">
        <v>43377</v>
      </c>
      <c r="O3136" s="1330"/>
      <c r="P3136" s="472"/>
      <c r="Q3136" s="198" t="str">
        <f t="shared" si="277"/>
        <v>-</v>
      </c>
      <c r="R3136" s="181" t="str">
        <f t="shared" ca="1" si="278"/>
        <v>TIDAK MCU</v>
      </c>
      <c r="S3136" s="1319" t="s">
        <v>24</v>
      </c>
      <c r="T3136" s="1330">
        <f t="shared" ca="1" si="280"/>
        <v>44896</v>
      </c>
      <c r="U3136" s="1330" t="str">
        <f ca="1">IF(OR(T3136="",T3136="-"),"-",IF(M3136&gt;=T3136,IF(OR(S3136="-",S3136=""),"GROUND TEST",DATE(YEAR(TODAY())+1,MONTH(I3136),DAY(I3136))),"SIM MATI"))</f>
        <v>GROUND TEST</v>
      </c>
      <c r="V3136" s="904" t="s">
        <v>24</v>
      </c>
      <c r="W3136" s="136" t="s">
        <v>24</v>
      </c>
      <c r="X3136" s="348"/>
      <c r="Y3136" s="201"/>
      <c r="Z3136" s="351"/>
      <c r="AA3136" s="495" t="s">
        <v>24</v>
      </c>
      <c r="AB3136" s="371" t="s">
        <v>24</v>
      </c>
      <c r="AC3136" s="362" t="s">
        <v>24</v>
      </c>
      <c r="AD3136" s="362"/>
      <c r="AE3136" s="362"/>
      <c r="AF3136" s="371"/>
      <c r="AG3136" s="377"/>
      <c r="AH3136" s="1245"/>
      <c r="AI3136" s="244" t="str">
        <f t="shared" si="276"/>
        <v>---</v>
      </c>
      <c r="AJ3136" s="1307">
        <f t="shared" si="279"/>
        <v>43377</v>
      </c>
      <c r="AK3136" s="345" t="s">
        <v>24</v>
      </c>
      <c r="AL3136" s="1192" t="s">
        <v>24</v>
      </c>
      <c r="AM3136" s="230"/>
      <c r="AN3136" s="232"/>
      <c r="AO3136" s="232"/>
      <c r="AP3136" s="230"/>
      <c r="AQ3136" s="230"/>
      <c r="AR3136" s="230"/>
      <c r="AS3136" s="230"/>
      <c r="AT3136" s="230"/>
      <c r="AU3136" s="230"/>
      <c r="AV3136" s="885"/>
      <c r="AW3136" s="885"/>
      <c r="AX3136" s="885"/>
      <c r="AY3136" s="885"/>
      <c r="AZ3136" s="177"/>
    </row>
    <row r="3137" spans="1:52" ht="15" customHeight="1">
      <c r="B3137" s="1310">
        <v>3131</v>
      </c>
      <c r="C3137" s="549" t="s">
        <v>1888</v>
      </c>
      <c r="D3137" s="796" t="s">
        <v>1866</v>
      </c>
      <c r="E3137" s="538" t="s">
        <v>1122</v>
      </c>
      <c r="F3137" s="539" t="s">
        <v>24</v>
      </c>
      <c r="G3137" s="509" t="s">
        <v>143</v>
      </c>
      <c r="H3137" s="790" t="s">
        <v>1889</v>
      </c>
      <c r="I3137" s="593">
        <v>34866</v>
      </c>
      <c r="J3137" s="231">
        <f t="shared" ca="1" si="282"/>
        <v>26</v>
      </c>
      <c r="K3137" s="176" t="s">
        <v>24</v>
      </c>
      <c r="L3137" s="170" t="s">
        <v>24</v>
      </c>
      <c r="M3137" s="173" t="s">
        <v>24</v>
      </c>
      <c r="N3137" s="555">
        <v>43705</v>
      </c>
      <c r="O3137" s="1330"/>
      <c r="P3137" s="472"/>
      <c r="Q3137" s="198" t="str">
        <f t="shared" si="277"/>
        <v>-</v>
      </c>
      <c r="R3137" s="181" t="str">
        <f t="shared" ca="1" si="278"/>
        <v>TIDAK MCU</v>
      </c>
      <c r="S3137" s="1319" t="s">
        <v>24</v>
      </c>
      <c r="T3137" s="1330">
        <f t="shared" ca="1" si="280"/>
        <v>44728</v>
      </c>
      <c r="U3137" s="1329" t="s">
        <v>24</v>
      </c>
      <c r="V3137" s="395" t="s">
        <v>24</v>
      </c>
      <c r="W3137" s="136" t="s">
        <v>24</v>
      </c>
      <c r="X3137" s="348"/>
      <c r="Y3137" s="201"/>
      <c r="Z3137" s="351"/>
      <c r="AA3137" s="495" t="s">
        <v>24</v>
      </c>
      <c r="AB3137" s="371" t="s">
        <v>24</v>
      </c>
      <c r="AC3137" s="362" t="s">
        <v>24</v>
      </c>
      <c r="AD3137" s="362"/>
      <c r="AE3137" s="362"/>
      <c r="AF3137" s="371"/>
      <c r="AG3137" s="377"/>
      <c r="AH3137" s="1245"/>
      <c r="AI3137" s="244" t="str">
        <f t="shared" si="276"/>
        <v>---</v>
      </c>
      <c r="AJ3137" s="1307">
        <f t="shared" si="279"/>
        <v>43705</v>
      </c>
      <c r="AK3137" s="345" t="s">
        <v>24</v>
      </c>
      <c r="AL3137" s="1192" t="s">
        <v>24</v>
      </c>
      <c r="AM3137" s="230"/>
      <c r="AN3137" s="232"/>
      <c r="AO3137" s="232"/>
      <c r="AP3137" s="230"/>
      <c r="AQ3137" s="462" t="s">
        <v>3094</v>
      </c>
      <c r="AR3137" s="230"/>
      <c r="AS3137" s="230"/>
      <c r="AT3137" s="230"/>
      <c r="AU3137" s="230"/>
      <c r="AV3137" s="177"/>
      <c r="AW3137" s="177"/>
      <c r="AX3137" s="177"/>
      <c r="AY3137" s="177"/>
      <c r="AZ3137" s="177"/>
    </row>
    <row r="3138" spans="1:52" ht="15" customHeight="1">
      <c r="B3138" s="1310">
        <v>3132</v>
      </c>
      <c r="C3138" s="787" t="s">
        <v>1890</v>
      </c>
      <c r="D3138" s="469" t="s">
        <v>600</v>
      </c>
      <c r="E3138" s="538" t="s">
        <v>1122</v>
      </c>
      <c r="F3138" s="539" t="s">
        <v>24</v>
      </c>
      <c r="G3138" s="509" t="s">
        <v>143</v>
      </c>
      <c r="H3138" s="790" t="s">
        <v>1891</v>
      </c>
      <c r="I3138" s="596">
        <v>25217</v>
      </c>
      <c r="J3138" s="1314">
        <f t="shared" ca="1" si="282"/>
        <v>54</v>
      </c>
      <c r="K3138" s="176" t="s">
        <v>24</v>
      </c>
      <c r="L3138" s="170" t="s">
        <v>24</v>
      </c>
      <c r="M3138" s="173" t="s">
        <v>24</v>
      </c>
      <c r="N3138" s="555">
        <v>43122</v>
      </c>
      <c r="O3138" s="1330">
        <v>43875</v>
      </c>
      <c r="P3138" s="472" t="s">
        <v>1458</v>
      </c>
      <c r="Q3138" s="198">
        <f t="shared" si="277"/>
        <v>44240</v>
      </c>
      <c r="R3138" s="181" t="str">
        <f t="shared" ca="1" si="278"/>
        <v>EXPIRED</v>
      </c>
      <c r="S3138" s="1319" t="s">
        <v>24</v>
      </c>
      <c r="T3138" s="1330">
        <f t="shared" ca="1" si="280"/>
        <v>44575</v>
      </c>
      <c r="U3138" s="1330" t="str">
        <f ca="1">IF(OR(T3138="",T3138="-"),"-",IF(M3138&gt;=T3138,IF(OR(S3138="-",S3138=""),"GROUND TEST",DATE(YEAR(TODAY())+1,MONTH(I3138),DAY(I3138))),"SIM MATI"))</f>
        <v>GROUND TEST</v>
      </c>
      <c r="V3138" s="1330" t="s">
        <v>24</v>
      </c>
      <c r="W3138" s="1311" t="s">
        <v>24</v>
      </c>
      <c r="X3138" s="348"/>
      <c r="Y3138" s="201"/>
      <c r="Z3138" s="351"/>
      <c r="AA3138" s="495" t="s">
        <v>24</v>
      </c>
      <c r="AB3138" s="371" t="s">
        <v>24</v>
      </c>
      <c r="AC3138" s="362" t="s">
        <v>24</v>
      </c>
      <c r="AD3138" s="362"/>
      <c r="AE3138" s="362"/>
      <c r="AF3138" s="371"/>
      <c r="AG3138" s="377"/>
      <c r="AH3138" s="1245"/>
      <c r="AI3138" s="244" t="str">
        <f t="shared" si="276"/>
        <v>---</v>
      </c>
      <c r="AJ3138" s="1315">
        <f t="shared" si="279"/>
        <v>43122</v>
      </c>
      <c r="AK3138" s="345" t="s">
        <v>24</v>
      </c>
      <c r="AL3138" s="1192" t="s">
        <v>24</v>
      </c>
      <c r="AM3138" s="230"/>
      <c r="AN3138" s="232"/>
      <c r="AO3138" s="232"/>
      <c r="AP3138" s="230"/>
      <c r="AQ3138" s="230"/>
      <c r="AR3138" s="230"/>
      <c r="AS3138" s="230"/>
      <c r="AT3138" s="230"/>
      <c r="AU3138" s="230"/>
      <c r="AV3138" s="885"/>
      <c r="AW3138" s="885"/>
      <c r="AX3138" s="885"/>
      <c r="AY3138" s="885"/>
      <c r="AZ3138" s="885"/>
    </row>
    <row r="3139" spans="1:52" ht="15" customHeight="1">
      <c r="A3139" s="1298"/>
      <c r="B3139" s="1310">
        <v>3133</v>
      </c>
      <c r="C3139" s="970" t="s">
        <v>1018</v>
      </c>
      <c r="D3139" s="998" t="s">
        <v>257</v>
      </c>
      <c r="E3139" s="911" t="s">
        <v>1122</v>
      </c>
      <c r="F3139" s="913" t="s">
        <v>24</v>
      </c>
      <c r="G3139" s="912" t="s">
        <v>143</v>
      </c>
      <c r="H3139" s="969" t="s">
        <v>1895</v>
      </c>
      <c r="I3139" s="1218">
        <v>35100</v>
      </c>
      <c r="J3139" s="445">
        <f t="shared" ca="1" si="282"/>
        <v>26</v>
      </c>
      <c r="K3139" s="916" t="s">
        <v>83</v>
      </c>
      <c r="L3139" s="918">
        <v>1723181100674</v>
      </c>
      <c r="M3139" s="917">
        <v>44962</v>
      </c>
      <c r="N3139" s="1218">
        <v>43361</v>
      </c>
      <c r="O3139" s="446" t="s">
        <v>24</v>
      </c>
      <c r="P3139" s="909" t="s">
        <v>24</v>
      </c>
      <c r="Q3139" s="920" t="str">
        <f t="shared" ref="Q3139:Q3170" si="283">IF(OR(O3139="-",O3139=""),"-",O3139+365)</f>
        <v>-</v>
      </c>
      <c r="R3139" s="919" t="str">
        <f t="shared" ca="1" si="278"/>
        <v>TIDAK MCU</v>
      </c>
      <c r="S3139" s="445" t="s">
        <v>24</v>
      </c>
      <c r="T3139" s="446">
        <f t="shared" ca="1" si="280"/>
        <v>44597</v>
      </c>
      <c r="U3139" s="446" t="str">
        <f ca="1">IF(OR(T3139="",T3139="-"),"-",IF(M3139&gt;=T3139,IF(OR(S3139="-",S3139=""),"GROUND TEST",DATE(YEAR(TODAY())+1,MONTH(I3139),DAY(I3139))),"SIM MATI"))</f>
        <v>GROUND TEST</v>
      </c>
      <c r="V3139" s="446" t="s">
        <v>24</v>
      </c>
      <c r="W3139" s="446" t="s">
        <v>24</v>
      </c>
      <c r="X3139" s="921"/>
      <c r="Y3139" s="922"/>
      <c r="Z3139" s="923"/>
      <c r="AA3139" s="924" t="s">
        <v>100</v>
      </c>
      <c r="AB3139" s="925" t="s">
        <v>24</v>
      </c>
      <c r="AC3139" s="925" t="s">
        <v>24</v>
      </c>
      <c r="AD3139" s="925"/>
      <c r="AE3139" s="925"/>
      <c r="AF3139" s="925"/>
      <c r="AG3139" s="926"/>
      <c r="AH3139" s="1971"/>
      <c r="AI3139" s="244" t="str">
        <f t="shared" si="276"/>
        <v>LIGHT VEHICLE--</v>
      </c>
      <c r="AJ3139" s="878">
        <f t="shared" si="279"/>
        <v>43361</v>
      </c>
      <c r="AK3139" s="915" t="s">
        <v>24</v>
      </c>
      <c r="AL3139" s="915" t="s">
        <v>24</v>
      </c>
      <c r="AM3139" s="877"/>
      <c r="AN3139" s="877"/>
      <c r="AO3139" s="877"/>
      <c r="AP3139" s="877"/>
      <c r="AQ3139" s="1010" t="s">
        <v>6564</v>
      </c>
      <c r="AR3139" s="877"/>
      <c r="AS3139" s="877"/>
      <c r="AT3139" s="877"/>
      <c r="AU3139" s="877"/>
      <c r="AV3139" s="458"/>
      <c r="AW3139" s="458"/>
      <c r="AX3139" s="458"/>
      <c r="AY3139" s="458"/>
      <c r="AZ3139" s="177"/>
    </row>
    <row r="3140" spans="1:52" ht="15" customHeight="1">
      <c r="B3140" s="1310">
        <v>3134</v>
      </c>
      <c r="C3140" s="786" t="s">
        <v>1896</v>
      </c>
      <c r="D3140" s="469" t="s">
        <v>1858</v>
      </c>
      <c r="E3140" s="538" t="s">
        <v>1122</v>
      </c>
      <c r="F3140" s="539" t="s">
        <v>24</v>
      </c>
      <c r="G3140" s="509" t="s">
        <v>143</v>
      </c>
      <c r="H3140" s="790" t="s">
        <v>1897</v>
      </c>
      <c r="I3140" s="596">
        <v>36354</v>
      </c>
      <c r="J3140" s="1314">
        <f t="shared" ca="1" si="282"/>
        <v>22</v>
      </c>
      <c r="K3140" s="176" t="s">
        <v>24</v>
      </c>
      <c r="L3140" s="170" t="s">
        <v>24</v>
      </c>
      <c r="M3140" s="173" t="s">
        <v>24</v>
      </c>
      <c r="N3140" s="555">
        <v>42901</v>
      </c>
      <c r="O3140" s="1330">
        <v>43875</v>
      </c>
      <c r="P3140" s="472" t="s">
        <v>1458</v>
      </c>
      <c r="Q3140" s="198">
        <f t="shared" si="283"/>
        <v>44240</v>
      </c>
      <c r="R3140" s="181" t="str">
        <f t="shared" ca="1" si="278"/>
        <v>EXPIRED</v>
      </c>
      <c r="S3140" s="1319" t="s">
        <v>24</v>
      </c>
      <c r="T3140" s="1330">
        <f t="shared" ca="1" si="280"/>
        <v>44755</v>
      </c>
      <c r="U3140" s="1330" t="str">
        <f ca="1">IF(OR(T3140="",T3140="-"),"-",IF(M3140&gt;=T3140,IF(OR(S3140="-",S3140=""),"GROUND TEST",DATE(YEAR(TODAY())+1,MONTH(I3140),DAY(I3140))),"SIM MATI"))</f>
        <v>GROUND TEST</v>
      </c>
      <c r="V3140" s="1330" t="s">
        <v>24</v>
      </c>
      <c r="W3140" s="1311" t="s">
        <v>24</v>
      </c>
      <c r="X3140" s="348"/>
      <c r="Y3140" s="201"/>
      <c r="Z3140" s="351"/>
      <c r="AA3140" s="495" t="s">
        <v>24</v>
      </c>
      <c r="AB3140" s="371" t="s">
        <v>24</v>
      </c>
      <c r="AC3140" s="362" t="s">
        <v>24</v>
      </c>
      <c r="AD3140" s="362"/>
      <c r="AE3140" s="362"/>
      <c r="AF3140" s="371"/>
      <c r="AG3140" s="377"/>
      <c r="AH3140" s="1245"/>
      <c r="AI3140" s="244" t="str">
        <f t="shared" si="276"/>
        <v>---</v>
      </c>
      <c r="AJ3140" s="1315">
        <f t="shared" si="279"/>
        <v>42901</v>
      </c>
      <c r="AK3140" s="217" t="s">
        <v>24</v>
      </c>
      <c r="AL3140" s="614" t="s">
        <v>24</v>
      </c>
      <c r="AM3140" s="230"/>
      <c r="AN3140" s="232"/>
      <c r="AO3140" s="232"/>
      <c r="AP3140" s="230"/>
      <c r="AQ3140" s="230"/>
      <c r="AR3140" s="230"/>
      <c r="AS3140" s="230"/>
      <c r="AT3140" s="230"/>
      <c r="AU3140" s="230"/>
      <c r="AV3140" s="885"/>
      <c r="AW3140" s="885"/>
      <c r="AX3140" s="885"/>
      <c r="AY3140" s="885"/>
      <c r="AZ3140" s="177"/>
    </row>
    <row r="3141" spans="1:52" ht="15" customHeight="1">
      <c r="B3141" s="1310">
        <v>3135</v>
      </c>
      <c r="C3141" s="784" t="s">
        <v>1898</v>
      </c>
      <c r="D3141" s="469" t="s">
        <v>1874</v>
      </c>
      <c r="E3141" s="538" t="s">
        <v>1122</v>
      </c>
      <c r="F3141" s="539" t="s">
        <v>24</v>
      </c>
      <c r="G3141" s="509" t="s">
        <v>143</v>
      </c>
      <c r="H3141" s="612" t="s">
        <v>1899</v>
      </c>
      <c r="I3141" s="596">
        <v>34756</v>
      </c>
      <c r="J3141" s="1314">
        <f t="shared" ca="1" si="282"/>
        <v>27</v>
      </c>
      <c r="K3141" s="176" t="s">
        <v>24</v>
      </c>
      <c r="L3141" s="170" t="s">
        <v>24</v>
      </c>
      <c r="M3141" s="173" t="s">
        <v>24</v>
      </c>
      <c r="N3141" s="555">
        <v>43749</v>
      </c>
      <c r="O3141" s="1330" t="s">
        <v>24</v>
      </c>
      <c r="P3141" s="472" t="s">
        <v>24</v>
      </c>
      <c r="Q3141" s="198" t="str">
        <f t="shared" si="283"/>
        <v>-</v>
      </c>
      <c r="R3141" s="181" t="str">
        <f t="shared" ca="1" si="278"/>
        <v>TIDAK MCU</v>
      </c>
      <c r="S3141" s="1319" t="s">
        <v>24</v>
      </c>
      <c r="T3141" s="1330">
        <f t="shared" ca="1" si="280"/>
        <v>44618</v>
      </c>
      <c r="U3141" s="1330" t="str">
        <f ca="1">IF(OR(T3141="",T3141="-"),"-",IF(M3141&gt;=T3141,IF(OR(S3141="-",S3141=""),"GROUND TEST",DATE(YEAR(TODAY())+1,MONTH(I3141),DAY(I3141))),"SIM MATI"))</f>
        <v>GROUND TEST</v>
      </c>
      <c r="V3141" s="1330" t="s">
        <v>24</v>
      </c>
      <c r="W3141" s="1311" t="s">
        <v>24</v>
      </c>
      <c r="X3141" s="348"/>
      <c r="Y3141" s="201"/>
      <c r="Z3141" s="351"/>
      <c r="AA3141" s="495" t="s">
        <v>24</v>
      </c>
      <c r="AB3141" s="371" t="s">
        <v>24</v>
      </c>
      <c r="AC3141" s="362" t="s">
        <v>24</v>
      </c>
      <c r="AD3141" s="362"/>
      <c r="AE3141" s="362"/>
      <c r="AF3141" s="371"/>
      <c r="AG3141" s="377"/>
      <c r="AH3141" s="1245"/>
      <c r="AI3141" s="244" t="str">
        <f t="shared" si="276"/>
        <v>---</v>
      </c>
      <c r="AJ3141" s="1315">
        <f t="shared" si="279"/>
        <v>43749</v>
      </c>
      <c r="AK3141" s="217" t="s">
        <v>24</v>
      </c>
      <c r="AL3141" s="614" t="s">
        <v>24</v>
      </c>
      <c r="AM3141" s="230"/>
      <c r="AN3141" s="232"/>
      <c r="AO3141" s="232"/>
      <c r="AP3141" s="230"/>
      <c r="AQ3141" s="230"/>
      <c r="AR3141" s="230"/>
      <c r="AS3141" s="230"/>
      <c r="AT3141" s="230"/>
      <c r="AU3141" s="230"/>
      <c r="AV3141" s="885"/>
      <c r="AW3141" s="885"/>
      <c r="AX3141" s="885"/>
      <c r="AY3141" s="885"/>
      <c r="AZ3141" s="177"/>
    </row>
    <row r="3142" spans="1:52" ht="15" customHeight="1">
      <c r="B3142" s="1310">
        <v>3136</v>
      </c>
      <c r="C3142" s="549" t="s">
        <v>1900</v>
      </c>
      <c r="D3142" s="797" t="s">
        <v>333</v>
      </c>
      <c r="E3142" s="538" t="s">
        <v>1122</v>
      </c>
      <c r="F3142" s="539" t="s">
        <v>24</v>
      </c>
      <c r="G3142" s="509" t="s">
        <v>143</v>
      </c>
      <c r="H3142" s="790" t="s">
        <v>1901</v>
      </c>
      <c r="I3142" s="596">
        <v>34845</v>
      </c>
      <c r="J3142" s="903">
        <f t="shared" ca="1" si="282"/>
        <v>26</v>
      </c>
      <c r="K3142" s="176" t="s">
        <v>24</v>
      </c>
      <c r="L3142" s="170" t="s">
        <v>24</v>
      </c>
      <c r="M3142" s="173" t="s">
        <v>24</v>
      </c>
      <c r="N3142" s="555">
        <v>43767</v>
      </c>
      <c r="O3142" s="1330" t="s">
        <v>24</v>
      </c>
      <c r="P3142" s="472" t="s">
        <v>24</v>
      </c>
      <c r="Q3142" s="198" t="str">
        <f t="shared" si="283"/>
        <v>-</v>
      </c>
      <c r="R3142" s="181" t="str">
        <f t="shared" ca="1" si="278"/>
        <v>TIDAK MCU</v>
      </c>
      <c r="S3142" s="1319" t="s">
        <v>24</v>
      </c>
      <c r="T3142" s="1313">
        <f t="shared" ca="1" si="280"/>
        <v>44707</v>
      </c>
      <c r="U3142" s="1330" t="s">
        <v>24</v>
      </c>
      <c r="V3142" s="904" t="s">
        <v>24</v>
      </c>
      <c r="W3142" s="136" t="s">
        <v>24</v>
      </c>
      <c r="X3142" s="348"/>
      <c r="Y3142" s="201"/>
      <c r="Z3142" s="351"/>
      <c r="AA3142" s="495" t="s">
        <v>24</v>
      </c>
      <c r="AB3142" s="371" t="s">
        <v>24</v>
      </c>
      <c r="AC3142" s="362" t="s">
        <v>24</v>
      </c>
      <c r="AD3142" s="362"/>
      <c r="AE3142" s="362"/>
      <c r="AF3142" s="371"/>
      <c r="AG3142" s="377"/>
      <c r="AH3142" s="1245"/>
      <c r="AI3142" s="244" t="str">
        <f t="shared" si="276"/>
        <v>---</v>
      </c>
      <c r="AJ3142" s="1315">
        <f t="shared" si="279"/>
        <v>43767</v>
      </c>
      <c r="AK3142" s="217" t="s">
        <v>24</v>
      </c>
      <c r="AL3142" s="614" t="s">
        <v>24</v>
      </c>
      <c r="AM3142" s="230"/>
      <c r="AN3142" s="232"/>
      <c r="AO3142" s="232"/>
      <c r="AP3142" s="230"/>
      <c r="AQ3142" s="1231" t="s">
        <v>3094</v>
      </c>
      <c r="AR3142" s="230"/>
      <c r="AS3142" s="230"/>
      <c r="AT3142" s="230"/>
      <c r="AU3142" s="230"/>
      <c r="AZ3142" s="177"/>
    </row>
    <row r="3143" spans="1:52" ht="15" customHeight="1">
      <c r="B3143" s="1310">
        <v>3137</v>
      </c>
      <c r="C3143" s="549" t="s">
        <v>1902</v>
      </c>
      <c r="D3143" s="796" t="s">
        <v>1866</v>
      </c>
      <c r="E3143" s="538" t="s">
        <v>1122</v>
      </c>
      <c r="F3143" s="539" t="s">
        <v>24</v>
      </c>
      <c r="G3143" s="509" t="s">
        <v>143</v>
      </c>
      <c r="H3143" s="790" t="s">
        <v>1903</v>
      </c>
      <c r="I3143" s="596">
        <v>33729</v>
      </c>
      <c r="J3143" s="231">
        <f t="shared" ca="1" si="282"/>
        <v>30</v>
      </c>
      <c r="K3143" s="176" t="s">
        <v>24</v>
      </c>
      <c r="L3143" s="170" t="s">
        <v>24</v>
      </c>
      <c r="M3143" s="173" t="s">
        <v>24</v>
      </c>
      <c r="N3143" s="555">
        <v>43377</v>
      </c>
      <c r="O3143" s="1330">
        <v>43875</v>
      </c>
      <c r="P3143" s="472" t="s">
        <v>501</v>
      </c>
      <c r="Q3143" s="198">
        <f t="shared" si="283"/>
        <v>44240</v>
      </c>
      <c r="R3143" s="181" t="str">
        <f t="shared" ca="1" si="278"/>
        <v>EXPIRED</v>
      </c>
      <c r="S3143" s="1319" t="s">
        <v>24</v>
      </c>
      <c r="T3143" s="1330">
        <f t="shared" ca="1" si="280"/>
        <v>44686</v>
      </c>
      <c r="U3143" s="1329" t="s">
        <v>24</v>
      </c>
      <c r="V3143" s="395" t="s">
        <v>24</v>
      </c>
      <c r="W3143" s="136" t="s">
        <v>24</v>
      </c>
      <c r="X3143" s="348"/>
      <c r="Y3143" s="201"/>
      <c r="Z3143" s="351"/>
      <c r="AA3143" s="495" t="s">
        <v>24</v>
      </c>
      <c r="AB3143" s="371" t="s">
        <v>24</v>
      </c>
      <c r="AC3143" s="362" t="s">
        <v>24</v>
      </c>
      <c r="AD3143" s="362"/>
      <c r="AE3143" s="362"/>
      <c r="AF3143" s="371"/>
      <c r="AG3143" s="377"/>
      <c r="AH3143" s="1245"/>
      <c r="AI3143" s="244" t="str">
        <f t="shared" si="276"/>
        <v>---</v>
      </c>
      <c r="AJ3143" s="1307">
        <f t="shared" si="279"/>
        <v>43377</v>
      </c>
      <c r="AK3143" s="345" t="s">
        <v>24</v>
      </c>
      <c r="AL3143" s="1192" t="s">
        <v>24</v>
      </c>
      <c r="AM3143" s="230"/>
      <c r="AN3143" s="232"/>
      <c r="AO3143" s="232"/>
      <c r="AP3143" s="230"/>
      <c r="AQ3143" s="1231" t="s">
        <v>3094</v>
      </c>
      <c r="AR3143" s="230"/>
      <c r="AS3143" s="230"/>
      <c r="AT3143" s="230"/>
      <c r="AU3143" s="230"/>
      <c r="AZ3143" s="177"/>
    </row>
    <row r="3144" spans="1:52" ht="15" customHeight="1">
      <c r="B3144" s="1310">
        <v>3138</v>
      </c>
      <c r="C3144" s="549" t="s">
        <v>1904</v>
      </c>
      <c r="D3144" s="538" t="s">
        <v>1893</v>
      </c>
      <c r="E3144" s="538" t="s">
        <v>1122</v>
      </c>
      <c r="F3144" s="539" t="s">
        <v>24</v>
      </c>
      <c r="G3144" s="509" t="s">
        <v>143</v>
      </c>
      <c r="H3144" s="790" t="s">
        <v>1905</v>
      </c>
      <c r="I3144" s="596">
        <v>35502</v>
      </c>
      <c r="J3144" s="1314">
        <f t="shared" ca="1" si="282"/>
        <v>25</v>
      </c>
      <c r="K3144" s="176" t="s">
        <v>24</v>
      </c>
      <c r="L3144" s="170" t="s">
        <v>24</v>
      </c>
      <c r="M3144" s="173" t="s">
        <v>24</v>
      </c>
      <c r="N3144" s="555">
        <v>42877</v>
      </c>
      <c r="O3144" s="1330">
        <v>43865</v>
      </c>
      <c r="P3144" s="472" t="s">
        <v>1458</v>
      </c>
      <c r="Q3144" s="198">
        <f t="shared" si="283"/>
        <v>44230</v>
      </c>
      <c r="R3144" s="181" t="str">
        <f t="shared" ca="1" si="278"/>
        <v>EXPIRED</v>
      </c>
      <c r="S3144" s="1319" t="s">
        <v>24</v>
      </c>
      <c r="T3144" s="1330">
        <f t="shared" ca="1" si="280"/>
        <v>44633</v>
      </c>
      <c r="U3144" s="1330" t="str">
        <f t="shared" ref="U3144:U3151" ca="1" si="284">IF(OR(T3144="",T3144="-"),"-",IF(M3144&gt;=T3144,IF(OR(S3144="-",S3144=""),"GROUND TEST",DATE(YEAR(TODAY())+1,MONTH(I3144),DAY(I3144))),"SIM MATI"))</f>
        <v>GROUND TEST</v>
      </c>
      <c r="V3144" s="1330" t="s">
        <v>24</v>
      </c>
      <c r="W3144" s="1311" t="s">
        <v>24</v>
      </c>
      <c r="X3144" s="348"/>
      <c r="Y3144" s="201"/>
      <c r="Z3144" s="351"/>
      <c r="AA3144" s="495" t="s">
        <v>24</v>
      </c>
      <c r="AB3144" s="371" t="s">
        <v>24</v>
      </c>
      <c r="AC3144" s="362" t="s">
        <v>24</v>
      </c>
      <c r="AD3144" s="362"/>
      <c r="AE3144" s="362"/>
      <c r="AF3144" s="371"/>
      <c r="AG3144" s="377"/>
      <c r="AH3144" s="1245"/>
      <c r="AI3144" s="244" t="str">
        <f t="shared" si="276"/>
        <v>---</v>
      </c>
      <c r="AJ3144" s="1315">
        <f t="shared" si="279"/>
        <v>42877</v>
      </c>
      <c r="AK3144" s="217" t="s">
        <v>24</v>
      </c>
      <c r="AL3144" s="614" t="s">
        <v>24</v>
      </c>
      <c r="AM3144" s="230"/>
      <c r="AN3144" s="232"/>
      <c r="AO3144" s="232"/>
      <c r="AP3144" s="230"/>
      <c r="AQ3144" s="462" t="s">
        <v>3094</v>
      </c>
      <c r="AR3144" s="230"/>
      <c r="AS3144" s="230"/>
      <c r="AT3144" s="230"/>
      <c r="AU3144" s="230"/>
      <c r="AV3144" s="885"/>
      <c r="AW3144" s="885"/>
      <c r="AX3144" s="885"/>
      <c r="AY3144" s="885"/>
      <c r="AZ3144" s="177"/>
    </row>
    <row r="3145" spans="1:52" ht="15" customHeight="1">
      <c r="B3145" s="1310">
        <v>3139</v>
      </c>
      <c r="C3145" s="784" t="s">
        <v>12558</v>
      </c>
      <c r="D3145" s="538" t="s">
        <v>6856</v>
      </c>
      <c r="E3145" s="538" t="s">
        <v>1122</v>
      </c>
      <c r="F3145" s="539" t="s">
        <v>24</v>
      </c>
      <c r="G3145" s="509" t="s">
        <v>143</v>
      </c>
      <c r="H3145" s="790" t="s">
        <v>1907</v>
      </c>
      <c r="I3145" s="596">
        <v>24472</v>
      </c>
      <c r="J3145" s="903">
        <f t="shared" ca="1" si="282"/>
        <v>56</v>
      </c>
      <c r="K3145" s="176" t="s">
        <v>24</v>
      </c>
      <c r="L3145" s="170" t="s">
        <v>24</v>
      </c>
      <c r="M3145" s="173" t="s">
        <v>24</v>
      </c>
      <c r="N3145" s="341" t="s">
        <v>24</v>
      </c>
      <c r="O3145" s="1330"/>
      <c r="P3145" s="472"/>
      <c r="Q3145" s="198" t="str">
        <f t="shared" si="283"/>
        <v>-</v>
      </c>
      <c r="R3145" s="181" t="str">
        <f t="shared" ca="1" si="278"/>
        <v>TIDAK MCU</v>
      </c>
      <c r="S3145" s="1319" t="s">
        <v>24</v>
      </c>
      <c r="T3145" s="1330">
        <f t="shared" ca="1" si="280"/>
        <v>44926</v>
      </c>
      <c r="U3145" s="440" t="str">
        <f t="shared" ca="1" si="284"/>
        <v>GROUND TEST</v>
      </c>
      <c r="V3145" s="904" t="s">
        <v>24</v>
      </c>
      <c r="W3145" s="136" t="s">
        <v>24</v>
      </c>
      <c r="X3145" s="348"/>
      <c r="Y3145" s="201"/>
      <c r="Z3145" s="351"/>
      <c r="AA3145" s="495" t="s">
        <v>24</v>
      </c>
      <c r="AB3145" s="371" t="s">
        <v>24</v>
      </c>
      <c r="AC3145" s="362" t="s">
        <v>24</v>
      </c>
      <c r="AD3145" s="362"/>
      <c r="AE3145" s="362"/>
      <c r="AF3145" s="371"/>
      <c r="AG3145" s="377"/>
      <c r="AH3145" s="1245"/>
      <c r="AI3145" s="244" t="str">
        <f t="shared" si="276"/>
        <v>---</v>
      </c>
      <c r="AJ3145" s="1315" t="str">
        <f t="shared" si="279"/>
        <v>-</v>
      </c>
      <c r="AK3145" s="217" t="s">
        <v>24</v>
      </c>
      <c r="AL3145" s="614" t="s">
        <v>24</v>
      </c>
      <c r="AM3145" s="230"/>
      <c r="AN3145" s="232"/>
      <c r="AO3145" s="232"/>
      <c r="AP3145" s="230"/>
      <c r="AQ3145" s="1231" t="s">
        <v>3094</v>
      </c>
      <c r="AR3145" s="230"/>
      <c r="AS3145" s="230"/>
      <c r="AT3145" s="230"/>
      <c r="AU3145" s="230"/>
      <c r="AV3145" s="885"/>
      <c r="AW3145" s="885"/>
      <c r="AX3145" s="885"/>
      <c r="AY3145" s="885"/>
      <c r="AZ3145" s="177"/>
    </row>
    <row r="3146" spans="1:52" ht="15" customHeight="1">
      <c r="B3146" s="1310">
        <v>3140</v>
      </c>
      <c r="C3146" s="784" t="s">
        <v>1908</v>
      </c>
      <c r="D3146" s="538" t="s">
        <v>6856</v>
      </c>
      <c r="E3146" s="538" t="s">
        <v>1122</v>
      </c>
      <c r="F3146" s="539" t="s">
        <v>24</v>
      </c>
      <c r="G3146" s="509" t="s">
        <v>143</v>
      </c>
      <c r="H3146" s="790" t="s">
        <v>1909</v>
      </c>
      <c r="I3146" s="596">
        <v>33336</v>
      </c>
      <c r="J3146" s="1314">
        <f t="shared" ca="1" si="282"/>
        <v>31</v>
      </c>
      <c r="K3146" s="176" t="s">
        <v>24</v>
      </c>
      <c r="L3146" s="170" t="s">
        <v>24</v>
      </c>
      <c r="M3146" s="173" t="s">
        <v>24</v>
      </c>
      <c r="N3146" s="341" t="s">
        <v>24</v>
      </c>
      <c r="O3146" s="1330"/>
      <c r="P3146" s="472"/>
      <c r="Q3146" s="198" t="str">
        <f t="shared" si="283"/>
        <v>-</v>
      </c>
      <c r="R3146" s="181" t="str">
        <f t="shared" ca="1" si="278"/>
        <v>TIDAK MCU</v>
      </c>
      <c r="S3146" s="1319" t="s">
        <v>24</v>
      </c>
      <c r="T3146" s="1330">
        <f t="shared" ca="1" si="280"/>
        <v>44659</v>
      </c>
      <c r="U3146" s="1330" t="str">
        <f t="shared" ca="1" si="284"/>
        <v>GROUND TEST</v>
      </c>
      <c r="V3146" s="1330" t="s">
        <v>24</v>
      </c>
      <c r="W3146" s="1311" t="s">
        <v>24</v>
      </c>
      <c r="X3146" s="348"/>
      <c r="Y3146" s="201"/>
      <c r="Z3146" s="351"/>
      <c r="AA3146" s="495" t="s">
        <v>24</v>
      </c>
      <c r="AB3146" s="371" t="s">
        <v>24</v>
      </c>
      <c r="AC3146" s="362" t="s">
        <v>24</v>
      </c>
      <c r="AD3146" s="362"/>
      <c r="AE3146" s="362"/>
      <c r="AF3146" s="371"/>
      <c r="AG3146" s="377"/>
      <c r="AH3146" s="1245"/>
      <c r="AI3146" s="244" t="str">
        <f t="shared" si="276"/>
        <v>---</v>
      </c>
      <c r="AJ3146" s="1315" t="str">
        <f t="shared" si="279"/>
        <v>-</v>
      </c>
      <c r="AK3146" s="217" t="s">
        <v>24</v>
      </c>
      <c r="AL3146" s="614" t="s">
        <v>24</v>
      </c>
      <c r="AM3146" s="230"/>
      <c r="AN3146" s="232"/>
      <c r="AO3146" s="232"/>
      <c r="AP3146" s="230"/>
      <c r="AQ3146" s="230"/>
      <c r="AR3146" s="230"/>
      <c r="AS3146" s="230"/>
      <c r="AT3146" s="230"/>
      <c r="AU3146" s="230"/>
      <c r="AV3146" s="885"/>
      <c r="AW3146" s="885"/>
      <c r="AX3146" s="885"/>
      <c r="AY3146" s="885"/>
      <c r="AZ3146" s="177"/>
    </row>
    <row r="3147" spans="1:52" ht="15" customHeight="1">
      <c r="B3147" s="1310">
        <v>3141</v>
      </c>
      <c r="C3147" s="784" t="s">
        <v>1913</v>
      </c>
      <c r="D3147" s="797" t="s">
        <v>1866</v>
      </c>
      <c r="E3147" s="538" t="s">
        <v>1122</v>
      </c>
      <c r="F3147" s="539" t="s">
        <v>24</v>
      </c>
      <c r="G3147" s="509" t="s">
        <v>143</v>
      </c>
      <c r="H3147" s="790" t="s">
        <v>1914</v>
      </c>
      <c r="I3147" s="596">
        <v>36153</v>
      </c>
      <c r="J3147" s="1314">
        <f t="shared" ca="1" si="282"/>
        <v>23</v>
      </c>
      <c r="K3147" s="176" t="s">
        <v>24</v>
      </c>
      <c r="L3147" s="170" t="s">
        <v>24</v>
      </c>
      <c r="M3147" s="173" t="s">
        <v>24</v>
      </c>
      <c r="N3147" s="555">
        <v>43781</v>
      </c>
      <c r="O3147" s="1330" t="s">
        <v>24</v>
      </c>
      <c r="P3147" s="472" t="s">
        <v>24</v>
      </c>
      <c r="Q3147" s="198" t="str">
        <f t="shared" si="283"/>
        <v>-</v>
      </c>
      <c r="R3147" s="181" t="str">
        <f t="shared" ca="1" si="278"/>
        <v>TIDAK MCU</v>
      </c>
      <c r="S3147" s="1319" t="s">
        <v>24</v>
      </c>
      <c r="T3147" s="1330">
        <f t="shared" ca="1" si="280"/>
        <v>44919</v>
      </c>
      <c r="U3147" s="1330" t="str">
        <f t="shared" ca="1" si="284"/>
        <v>GROUND TEST</v>
      </c>
      <c r="V3147" s="1330" t="s">
        <v>24</v>
      </c>
      <c r="W3147" s="1311" t="s">
        <v>24</v>
      </c>
      <c r="X3147" s="348"/>
      <c r="Y3147" s="201"/>
      <c r="Z3147" s="351"/>
      <c r="AA3147" s="495" t="s">
        <v>24</v>
      </c>
      <c r="AB3147" s="371" t="s">
        <v>24</v>
      </c>
      <c r="AC3147" s="362" t="s">
        <v>24</v>
      </c>
      <c r="AD3147" s="362"/>
      <c r="AE3147" s="362"/>
      <c r="AF3147" s="371"/>
      <c r="AG3147" s="377"/>
      <c r="AH3147" s="1245"/>
      <c r="AI3147" s="244" t="str">
        <f t="shared" si="276"/>
        <v>---</v>
      </c>
      <c r="AJ3147" s="1315">
        <f t="shared" si="279"/>
        <v>43781</v>
      </c>
      <c r="AK3147" s="217" t="s">
        <v>24</v>
      </c>
      <c r="AL3147" s="614" t="s">
        <v>24</v>
      </c>
      <c r="AM3147" s="230"/>
      <c r="AN3147" s="232"/>
      <c r="AO3147" s="232"/>
      <c r="AP3147" s="230"/>
      <c r="AQ3147" s="462" t="s">
        <v>3094</v>
      </c>
      <c r="AR3147" s="230"/>
      <c r="AS3147" s="230"/>
      <c r="AT3147" s="230"/>
      <c r="AU3147" s="230"/>
      <c r="AV3147" s="885"/>
      <c r="AW3147" s="885"/>
      <c r="AX3147" s="885"/>
      <c r="AY3147" s="885"/>
      <c r="AZ3147" s="177"/>
    </row>
    <row r="3148" spans="1:52" ht="15" customHeight="1">
      <c r="B3148" s="1310">
        <v>3142</v>
      </c>
      <c r="C3148" s="784" t="s">
        <v>1915</v>
      </c>
      <c r="D3148" s="469" t="s">
        <v>1874</v>
      </c>
      <c r="E3148" s="538" t="s">
        <v>1122</v>
      </c>
      <c r="F3148" s="539" t="s">
        <v>24</v>
      </c>
      <c r="G3148" s="509" t="s">
        <v>143</v>
      </c>
      <c r="H3148" s="790" t="s">
        <v>1856</v>
      </c>
      <c r="I3148" s="596">
        <v>33871</v>
      </c>
      <c r="J3148" s="1314">
        <f t="shared" ca="1" si="282"/>
        <v>29</v>
      </c>
      <c r="K3148" s="176" t="s">
        <v>24</v>
      </c>
      <c r="L3148" s="170" t="s">
        <v>24</v>
      </c>
      <c r="M3148" s="173" t="s">
        <v>24</v>
      </c>
      <c r="N3148" s="555">
        <v>43724</v>
      </c>
      <c r="O3148" s="1330" t="s">
        <v>24</v>
      </c>
      <c r="P3148" s="472" t="s">
        <v>24</v>
      </c>
      <c r="Q3148" s="198" t="str">
        <f t="shared" si="283"/>
        <v>-</v>
      </c>
      <c r="R3148" s="181" t="str">
        <f t="shared" ca="1" si="278"/>
        <v>TIDAK MCU</v>
      </c>
      <c r="S3148" s="1319" t="s">
        <v>24</v>
      </c>
      <c r="T3148" s="1330">
        <f t="shared" ca="1" si="280"/>
        <v>44828</v>
      </c>
      <c r="U3148" s="1330" t="str">
        <f t="shared" ca="1" si="284"/>
        <v>GROUND TEST</v>
      </c>
      <c r="V3148" s="904" t="s">
        <v>24</v>
      </c>
      <c r="W3148" s="136" t="s">
        <v>24</v>
      </c>
      <c r="X3148" s="348"/>
      <c r="Y3148" s="201"/>
      <c r="Z3148" s="351"/>
      <c r="AA3148" s="495" t="s">
        <v>24</v>
      </c>
      <c r="AB3148" s="371" t="s">
        <v>24</v>
      </c>
      <c r="AC3148" s="362" t="s">
        <v>24</v>
      </c>
      <c r="AD3148" s="362"/>
      <c r="AE3148" s="362"/>
      <c r="AF3148" s="371"/>
      <c r="AG3148" s="377"/>
      <c r="AH3148" s="1245"/>
      <c r="AI3148" s="244" t="str">
        <f t="shared" si="276"/>
        <v>---</v>
      </c>
      <c r="AJ3148" s="1307">
        <f t="shared" si="279"/>
        <v>43724</v>
      </c>
      <c r="AK3148" s="217" t="s">
        <v>24</v>
      </c>
      <c r="AL3148" s="614" t="s">
        <v>24</v>
      </c>
      <c r="AM3148" s="230"/>
      <c r="AN3148" s="232"/>
      <c r="AO3148" s="232"/>
      <c r="AP3148" s="230"/>
      <c r="AQ3148" s="230"/>
      <c r="AR3148" s="230"/>
      <c r="AS3148" s="230"/>
      <c r="AT3148" s="230"/>
      <c r="AU3148" s="230"/>
      <c r="AV3148" s="885"/>
      <c r="AW3148" s="885"/>
      <c r="AX3148" s="885"/>
      <c r="AY3148" s="885"/>
      <c r="AZ3148" s="177"/>
    </row>
    <row r="3149" spans="1:52" ht="15" customHeight="1">
      <c r="B3149" s="1310">
        <v>3143</v>
      </c>
      <c r="C3149" s="784" t="s">
        <v>1916</v>
      </c>
      <c r="D3149" s="797" t="s">
        <v>1866</v>
      </c>
      <c r="E3149" s="538" t="s">
        <v>1122</v>
      </c>
      <c r="F3149" s="539" t="s">
        <v>24</v>
      </c>
      <c r="G3149" s="509" t="s">
        <v>143</v>
      </c>
      <c r="H3149" s="790" t="s">
        <v>1856</v>
      </c>
      <c r="I3149" s="596">
        <v>36080</v>
      </c>
      <c r="J3149" s="1314">
        <f t="shared" ca="1" si="282"/>
        <v>23</v>
      </c>
      <c r="K3149" s="176" t="s">
        <v>24</v>
      </c>
      <c r="L3149" s="170" t="s">
        <v>24</v>
      </c>
      <c r="M3149" s="173" t="s">
        <v>24</v>
      </c>
      <c r="N3149" s="341" t="s">
        <v>24</v>
      </c>
      <c r="O3149" s="1330">
        <v>43865</v>
      </c>
      <c r="P3149" s="472" t="s">
        <v>501</v>
      </c>
      <c r="Q3149" s="198">
        <f t="shared" si="283"/>
        <v>44230</v>
      </c>
      <c r="R3149" s="181" t="str">
        <f t="shared" ca="1" si="278"/>
        <v>EXPIRED</v>
      </c>
      <c r="S3149" s="1319" t="s">
        <v>24</v>
      </c>
      <c r="T3149" s="1330">
        <f t="shared" ca="1" si="280"/>
        <v>44846</v>
      </c>
      <c r="U3149" s="1330" t="str">
        <f t="shared" ca="1" si="284"/>
        <v>GROUND TEST</v>
      </c>
      <c r="V3149" s="1330" t="s">
        <v>24</v>
      </c>
      <c r="W3149" s="1311" t="s">
        <v>24</v>
      </c>
      <c r="X3149" s="348"/>
      <c r="Y3149" s="201"/>
      <c r="Z3149" s="351"/>
      <c r="AA3149" s="495" t="s">
        <v>24</v>
      </c>
      <c r="AB3149" s="371" t="s">
        <v>24</v>
      </c>
      <c r="AC3149" s="362" t="s">
        <v>24</v>
      </c>
      <c r="AD3149" s="362"/>
      <c r="AE3149" s="362"/>
      <c r="AF3149" s="371"/>
      <c r="AG3149" s="377"/>
      <c r="AH3149" s="1245"/>
      <c r="AI3149" s="244" t="str">
        <f t="shared" si="276"/>
        <v>---</v>
      </c>
      <c r="AJ3149" s="1315" t="str">
        <f t="shared" si="279"/>
        <v>-</v>
      </c>
      <c r="AK3149" s="217" t="s">
        <v>24</v>
      </c>
      <c r="AL3149" s="614" t="s">
        <v>24</v>
      </c>
      <c r="AM3149" s="230"/>
      <c r="AN3149" s="232"/>
      <c r="AO3149" s="232"/>
      <c r="AP3149" s="230"/>
      <c r="AQ3149" s="230"/>
      <c r="AR3149" s="230"/>
      <c r="AS3149" s="230"/>
      <c r="AT3149" s="230"/>
      <c r="AU3149" s="230"/>
      <c r="AV3149" s="885"/>
      <c r="AW3149" s="885"/>
      <c r="AX3149" s="885"/>
      <c r="AY3149" s="885"/>
      <c r="AZ3149" s="177"/>
    </row>
    <row r="3150" spans="1:52" ht="15" customHeight="1">
      <c r="B3150" s="1310">
        <v>3144</v>
      </c>
      <c r="C3150" s="784" t="s">
        <v>1386</v>
      </c>
      <c r="D3150" s="538" t="s">
        <v>1874</v>
      </c>
      <c r="E3150" s="538" t="s">
        <v>1122</v>
      </c>
      <c r="F3150" s="539" t="s">
        <v>24</v>
      </c>
      <c r="G3150" s="509" t="s">
        <v>143</v>
      </c>
      <c r="H3150" s="790" t="s">
        <v>1917</v>
      </c>
      <c r="I3150" s="593">
        <v>30700</v>
      </c>
      <c r="J3150" s="1314">
        <f t="shared" ca="1" si="282"/>
        <v>38</v>
      </c>
      <c r="K3150" s="313" t="s">
        <v>24</v>
      </c>
      <c r="L3150" s="323" t="s">
        <v>24</v>
      </c>
      <c r="M3150" s="333" t="s">
        <v>24</v>
      </c>
      <c r="N3150" s="555">
        <v>43414</v>
      </c>
      <c r="O3150" s="1330">
        <v>43915</v>
      </c>
      <c r="P3150" s="472" t="s">
        <v>24</v>
      </c>
      <c r="Q3150" s="198">
        <f t="shared" si="283"/>
        <v>44280</v>
      </c>
      <c r="R3150" s="181" t="str">
        <f t="shared" ca="1" si="278"/>
        <v>BERLAKU</v>
      </c>
      <c r="S3150" s="1319" t="s">
        <v>24</v>
      </c>
      <c r="T3150" s="1330">
        <f t="shared" ca="1" si="280"/>
        <v>44580</v>
      </c>
      <c r="U3150" s="1330" t="str">
        <f t="shared" ca="1" si="284"/>
        <v>GROUND TEST</v>
      </c>
      <c r="V3150" s="1330" t="s">
        <v>24</v>
      </c>
      <c r="W3150" s="1311" t="s">
        <v>24</v>
      </c>
      <c r="X3150" s="348"/>
      <c r="Y3150" s="201"/>
      <c r="Z3150" s="351"/>
      <c r="AA3150" s="495" t="s">
        <v>24</v>
      </c>
      <c r="AB3150" s="371" t="s">
        <v>24</v>
      </c>
      <c r="AC3150" s="362" t="s">
        <v>24</v>
      </c>
      <c r="AD3150" s="362"/>
      <c r="AE3150" s="362"/>
      <c r="AF3150" s="371"/>
      <c r="AG3150" s="377"/>
      <c r="AH3150" s="1245"/>
      <c r="AI3150" s="244" t="str">
        <f t="shared" si="276"/>
        <v>---</v>
      </c>
      <c r="AJ3150" s="1315">
        <f t="shared" si="279"/>
        <v>43414</v>
      </c>
      <c r="AK3150" s="217" t="s">
        <v>24</v>
      </c>
      <c r="AL3150" s="614" t="s">
        <v>24</v>
      </c>
      <c r="AM3150" s="230"/>
      <c r="AN3150" s="232"/>
      <c r="AO3150" s="232"/>
      <c r="AP3150" s="230"/>
      <c r="AQ3150" s="230"/>
      <c r="AR3150" s="230"/>
      <c r="AS3150" s="230"/>
      <c r="AT3150" s="230"/>
      <c r="AU3150" s="230"/>
      <c r="AV3150" s="885"/>
      <c r="AW3150" s="885"/>
      <c r="AX3150" s="885"/>
      <c r="AY3150" s="885"/>
      <c r="AZ3150" s="177"/>
    </row>
    <row r="3151" spans="1:52" ht="15" customHeight="1">
      <c r="A3151" s="1298"/>
      <c r="B3151" s="1310">
        <v>3145</v>
      </c>
      <c r="C3151" s="1487" t="s">
        <v>1918</v>
      </c>
      <c r="D3151" s="911" t="s">
        <v>303</v>
      </c>
      <c r="E3151" s="911" t="s">
        <v>1122</v>
      </c>
      <c r="F3151" s="913" t="s">
        <v>24</v>
      </c>
      <c r="G3151" s="912" t="s">
        <v>143</v>
      </c>
      <c r="H3151" s="969" t="s">
        <v>1919</v>
      </c>
      <c r="I3151" s="1711">
        <v>33202</v>
      </c>
      <c r="J3151" s="445">
        <f t="shared" ca="1" si="282"/>
        <v>31</v>
      </c>
      <c r="K3151" s="1803" t="s">
        <v>24</v>
      </c>
      <c r="L3151" s="1831" t="s">
        <v>24</v>
      </c>
      <c r="M3151" s="1876" t="s">
        <v>24</v>
      </c>
      <c r="N3151" s="1903">
        <v>43554</v>
      </c>
      <c r="O3151" s="446">
        <v>43908</v>
      </c>
      <c r="P3151" s="909" t="s">
        <v>24</v>
      </c>
      <c r="Q3151" s="920">
        <f t="shared" si="283"/>
        <v>44273</v>
      </c>
      <c r="R3151" s="919" t="str">
        <f t="shared" ca="1" si="278"/>
        <v>EXPIRED</v>
      </c>
      <c r="S3151" s="445" t="s">
        <v>24</v>
      </c>
      <c r="T3151" s="446">
        <f t="shared" ca="1" si="280"/>
        <v>44890</v>
      </c>
      <c r="U3151" s="1933" t="str">
        <f t="shared" ca="1" si="284"/>
        <v>GROUND TEST</v>
      </c>
      <c r="V3151" s="446" t="s">
        <v>24</v>
      </c>
      <c r="W3151" s="446" t="s">
        <v>24</v>
      </c>
      <c r="X3151" s="921"/>
      <c r="Y3151" s="922"/>
      <c r="Z3151" s="923"/>
      <c r="AA3151" s="924" t="s">
        <v>24</v>
      </c>
      <c r="AB3151" s="925" t="s">
        <v>24</v>
      </c>
      <c r="AC3151" s="925" t="s">
        <v>24</v>
      </c>
      <c r="AD3151" s="925"/>
      <c r="AE3151" s="925"/>
      <c r="AF3151" s="925"/>
      <c r="AG3151" s="926"/>
      <c r="AH3151" s="1971"/>
      <c r="AI3151" s="244" t="str">
        <f t="shared" si="276"/>
        <v>---</v>
      </c>
      <c r="AJ3151" s="878">
        <f t="shared" si="279"/>
        <v>43554</v>
      </c>
      <c r="AK3151" s="1029" t="s">
        <v>24</v>
      </c>
      <c r="AL3151" s="1029" t="s">
        <v>24</v>
      </c>
      <c r="AM3151" s="877"/>
      <c r="AN3151" s="877"/>
      <c r="AO3151" s="877"/>
      <c r="AP3151" s="877"/>
      <c r="AQ3151" s="2001" t="s">
        <v>6564</v>
      </c>
      <c r="AR3151" s="877"/>
      <c r="AS3151" s="877"/>
      <c r="AT3151" s="877" t="s">
        <v>11505</v>
      </c>
      <c r="AU3151" s="877"/>
      <c r="AV3151" s="458"/>
      <c r="AW3151" s="458"/>
      <c r="AX3151" s="458"/>
      <c r="AY3151" s="458"/>
      <c r="AZ3151" s="177"/>
    </row>
    <row r="3152" spans="1:52" ht="15" customHeight="1">
      <c r="B3152" s="1310">
        <v>3146</v>
      </c>
      <c r="C3152" s="549" t="s">
        <v>1920</v>
      </c>
      <c r="D3152" s="796" t="s">
        <v>1874</v>
      </c>
      <c r="E3152" s="538" t="s">
        <v>1122</v>
      </c>
      <c r="F3152" s="539" t="s">
        <v>24</v>
      </c>
      <c r="G3152" s="509" t="s">
        <v>143</v>
      </c>
      <c r="H3152" s="790" t="s">
        <v>1921</v>
      </c>
      <c r="I3152" s="198">
        <v>35632</v>
      </c>
      <c r="J3152" s="1314">
        <f t="shared" ca="1" si="282"/>
        <v>24</v>
      </c>
      <c r="K3152" s="176" t="s">
        <v>24</v>
      </c>
      <c r="L3152" s="170" t="s">
        <v>24</v>
      </c>
      <c r="M3152" s="173" t="s">
        <v>24</v>
      </c>
      <c r="N3152" s="555">
        <v>43608</v>
      </c>
      <c r="O3152" s="1330" t="s">
        <v>24</v>
      </c>
      <c r="P3152" s="472" t="s">
        <v>24</v>
      </c>
      <c r="Q3152" s="198" t="str">
        <f t="shared" si="283"/>
        <v>-</v>
      </c>
      <c r="R3152" s="181" t="str">
        <f t="shared" ca="1" si="278"/>
        <v>TIDAK MCU</v>
      </c>
      <c r="S3152" s="1319" t="s">
        <v>24</v>
      </c>
      <c r="T3152" s="1330">
        <f t="shared" ca="1" si="280"/>
        <v>44763</v>
      </c>
      <c r="U3152" s="1329" t="s">
        <v>24</v>
      </c>
      <c r="V3152" s="1330" t="s">
        <v>24</v>
      </c>
      <c r="W3152" s="1311" t="s">
        <v>24</v>
      </c>
      <c r="X3152" s="348"/>
      <c r="Y3152" s="201"/>
      <c r="Z3152" s="351"/>
      <c r="AA3152" s="495" t="s">
        <v>24</v>
      </c>
      <c r="AB3152" s="371" t="s">
        <v>24</v>
      </c>
      <c r="AC3152" s="362" t="s">
        <v>24</v>
      </c>
      <c r="AD3152" s="362"/>
      <c r="AE3152" s="362"/>
      <c r="AF3152" s="371"/>
      <c r="AG3152" s="377"/>
      <c r="AH3152" s="1245"/>
      <c r="AI3152" s="244" t="str">
        <f t="shared" ref="AI3152:AI3215" si="285">+CONCATENATE(AA3152,AB3152,AC3152,AD3152,AE3152,AF3152,AG3152)</f>
        <v>---</v>
      </c>
      <c r="AJ3152" s="1315">
        <f t="shared" si="279"/>
        <v>43608</v>
      </c>
      <c r="AK3152" s="217" t="s">
        <v>24</v>
      </c>
      <c r="AL3152" s="614" t="s">
        <v>24</v>
      </c>
      <c r="AM3152" s="230"/>
      <c r="AN3152" s="232"/>
      <c r="AO3152" s="232"/>
      <c r="AP3152" s="230"/>
      <c r="AQ3152" s="462" t="s">
        <v>3094</v>
      </c>
      <c r="AR3152" s="230"/>
      <c r="AS3152" s="230"/>
      <c r="AT3152" s="230"/>
      <c r="AU3152" s="230"/>
      <c r="AV3152" s="885"/>
      <c r="AW3152" s="885"/>
      <c r="AX3152" s="885"/>
      <c r="AY3152" s="885"/>
      <c r="AZ3152" s="177"/>
    </row>
    <row r="3153" spans="1:60" ht="15" customHeight="1">
      <c r="B3153" s="1310">
        <v>3147</v>
      </c>
      <c r="C3153" s="786" t="s">
        <v>1922</v>
      </c>
      <c r="D3153" s="538" t="s">
        <v>1874</v>
      </c>
      <c r="E3153" s="538" t="s">
        <v>1122</v>
      </c>
      <c r="F3153" s="539" t="s">
        <v>24</v>
      </c>
      <c r="G3153" s="509" t="s">
        <v>143</v>
      </c>
      <c r="H3153" s="790" t="s">
        <v>1923</v>
      </c>
      <c r="I3153" s="198">
        <v>35476</v>
      </c>
      <c r="J3153" s="1314">
        <f t="shared" ca="1" si="282"/>
        <v>25</v>
      </c>
      <c r="K3153" s="176" t="s">
        <v>24</v>
      </c>
      <c r="L3153" s="170" t="s">
        <v>24</v>
      </c>
      <c r="M3153" s="173" t="s">
        <v>24</v>
      </c>
      <c r="N3153" s="555">
        <v>43608</v>
      </c>
      <c r="O3153" s="1330" t="s">
        <v>24</v>
      </c>
      <c r="P3153" s="472" t="s">
        <v>24</v>
      </c>
      <c r="Q3153" s="198" t="str">
        <f t="shared" si="283"/>
        <v>-</v>
      </c>
      <c r="R3153" s="181" t="str">
        <f t="shared" ca="1" si="278"/>
        <v>TIDAK MCU</v>
      </c>
      <c r="S3153" s="1319" t="s">
        <v>24</v>
      </c>
      <c r="T3153" s="1330">
        <f t="shared" ca="1" si="280"/>
        <v>44607</v>
      </c>
      <c r="U3153" s="1330" t="str">
        <f t="shared" ref="U3153:U3160" ca="1" si="286">IF(OR(T3153="",T3153="-"),"-",IF(M3153&gt;=T3153,IF(OR(S3153="-",S3153=""),"GROUND TEST",DATE(YEAR(TODAY())+1,MONTH(I3153),DAY(I3153))),"SIM MATI"))</f>
        <v>GROUND TEST</v>
      </c>
      <c r="V3153" s="1330" t="s">
        <v>24</v>
      </c>
      <c r="W3153" s="1311" t="s">
        <v>24</v>
      </c>
      <c r="X3153" s="348"/>
      <c r="Y3153" s="201"/>
      <c r="Z3153" s="351"/>
      <c r="AA3153" s="495" t="s">
        <v>24</v>
      </c>
      <c r="AB3153" s="371" t="s">
        <v>24</v>
      </c>
      <c r="AC3153" s="362" t="s">
        <v>24</v>
      </c>
      <c r="AD3153" s="362"/>
      <c r="AE3153" s="362"/>
      <c r="AF3153" s="371"/>
      <c r="AG3153" s="377"/>
      <c r="AH3153" s="1245"/>
      <c r="AI3153" s="244" t="str">
        <f t="shared" si="285"/>
        <v>---</v>
      </c>
      <c r="AJ3153" s="1315">
        <f t="shared" si="279"/>
        <v>43608</v>
      </c>
      <c r="AK3153" s="217" t="s">
        <v>24</v>
      </c>
      <c r="AL3153" s="614" t="s">
        <v>24</v>
      </c>
      <c r="AM3153" s="230"/>
      <c r="AN3153" s="232"/>
      <c r="AO3153" s="232"/>
      <c r="AP3153" s="230"/>
      <c r="AQ3153" s="180"/>
      <c r="AR3153" s="230"/>
      <c r="AS3153" s="230"/>
      <c r="AT3153" s="230"/>
      <c r="AU3153" s="230"/>
      <c r="AV3153" s="885"/>
      <c r="AW3153" s="885"/>
      <c r="AX3153" s="885"/>
      <c r="AY3153" s="885"/>
      <c r="AZ3153" s="177"/>
    </row>
    <row r="3154" spans="1:60" ht="15" customHeight="1">
      <c r="B3154" s="1310">
        <v>3148</v>
      </c>
      <c r="C3154" s="2015" t="s">
        <v>1924</v>
      </c>
      <c r="D3154" s="469" t="s">
        <v>257</v>
      </c>
      <c r="E3154" s="538" t="s">
        <v>1122</v>
      </c>
      <c r="F3154" s="539" t="s">
        <v>24</v>
      </c>
      <c r="G3154" s="509" t="s">
        <v>143</v>
      </c>
      <c r="H3154" s="1696" t="s">
        <v>1925</v>
      </c>
      <c r="I3154" s="1789">
        <v>34320</v>
      </c>
      <c r="J3154" s="1314">
        <f t="shared" ca="1" si="282"/>
        <v>28</v>
      </c>
      <c r="K3154" s="181" t="s">
        <v>83</v>
      </c>
      <c r="L3154" s="613">
        <v>931219051841</v>
      </c>
      <c r="M3154" s="181">
        <v>45267</v>
      </c>
      <c r="N3154" s="580">
        <v>43767</v>
      </c>
      <c r="O3154" s="1330" t="s">
        <v>24</v>
      </c>
      <c r="P3154" s="472" t="s">
        <v>24</v>
      </c>
      <c r="Q3154" s="198" t="str">
        <f t="shared" si="283"/>
        <v>-</v>
      </c>
      <c r="R3154" s="181" t="str">
        <f t="shared" ca="1" si="278"/>
        <v>TIDAK MCU</v>
      </c>
      <c r="S3154" s="1314" t="s">
        <v>1967</v>
      </c>
      <c r="T3154" s="1330">
        <f t="shared" ca="1" si="280"/>
        <v>44912</v>
      </c>
      <c r="U3154" s="1330">
        <f t="shared" ca="1" si="286"/>
        <v>44912</v>
      </c>
      <c r="V3154" s="904" t="s">
        <v>24</v>
      </c>
      <c r="W3154" s="136" t="s">
        <v>24</v>
      </c>
      <c r="X3154" s="348"/>
      <c r="Y3154" s="201"/>
      <c r="Z3154" s="351"/>
      <c r="AA3154" s="495" t="s">
        <v>100</v>
      </c>
      <c r="AB3154" s="371" t="s">
        <v>24</v>
      </c>
      <c r="AC3154" s="362" t="s">
        <v>24</v>
      </c>
      <c r="AD3154" s="1319"/>
      <c r="AE3154" s="1319"/>
      <c r="AF3154" s="1314"/>
      <c r="AG3154" s="137"/>
      <c r="AH3154" s="1240"/>
      <c r="AI3154" s="244" t="str">
        <f t="shared" si="285"/>
        <v>LIGHT VEHICLE--</v>
      </c>
      <c r="AJ3154" s="1315">
        <f t="shared" si="279"/>
        <v>43767</v>
      </c>
      <c r="AK3154" s="592">
        <v>43754</v>
      </c>
      <c r="AL3154" s="614">
        <v>43755</v>
      </c>
      <c r="AM3154" s="230"/>
      <c r="AN3154" s="232"/>
      <c r="AO3154" s="232"/>
      <c r="AP3154" s="230"/>
      <c r="AQ3154" s="230"/>
      <c r="AR3154" s="230"/>
      <c r="AS3154" s="230"/>
      <c r="AT3154" s="230"/>
      <c r="AU3154" s="230"/>
      <c r="AV3154" s="885"/>
      <c r="AW3154" s="885"/>
      <c r="AX3154" s="885"/>
      <c r="AY3154" s="885"/>
      <c r="AZ3154" s="177"/>
    </row>
    <row r="3155" spans="1:60" s="2186" customFormat="1" ht="15" customHeight="1">
      <c r="A3155" s="160"/>
      <c r="B3155" s="1310">
        <v>3149</v>
      </c>
      <c r="C3155" s="784" t="s">
        <v>1926</v>
      </c>
      <c r="D3155" s="469" t="s">
        <v>1927</v>
      </c>
      <c r="E3155" s="538" t="s">
        <v>1122</v>
      </c>
      <c r="F3155" s="539" t="s">
        <v>24</v>
      </c>
      <c r="G3155" s="509" t="s">
        <v>143</v>
      </c>
      <c r="H3155" s="790" t="s">
        <v>1928</v>
      </c>
      <c r="I3155" s="596">
        <v>32722</v>
      </c>
      <c r="J3155" s="1314">
        <f t="shared" ca="1" si="282"/>
        <v>32</v>
      </c>
      <c r="K3155" s="176" t="s">
        <v>24</v>
      </c>
      <c r="L3155" s="170" t="s">
        <v>24</v>
      </c>
      <c r="M3155" s="173" t="s">
        <v>24</v>
      </c>
      <c r="N3155" s="580">
        <v>43749</v>
      </c>
      <c r="O3155" s="1330" t="s">
        <v>24</v>
      </c>
      <c r="P3155" s="472" t="s">
        <v>24</v>
      </c>
      <c r="Q3155" s="198" t="str">
        <f t="shared" si="283"/>
        <v>-</v>
      </c>
      <c r="R3155" s="181" t="str">
        <f t="shared" ca="1" si="278"/>
        <v>TIDAK MCU</v>
      </c>
      <c r="S3155" s="1319" t="s">
        <v>24</v>
      </c>
      <c r="T3155" s="1330">
        <f t="shared" ca="1" si="280"/>
        <v>44775</v>
      </c>
      <c r="U3155" s="1330" t="str">
        <f t="shared" ca="1" si="286"/>
        <v>GROUND TEST</v>
      </c>
      <c r="V3155" s="904" t="s">
        <v>24</v>
      </c>
      <c r="W3155" s="136" t="s">
        <v>24</v>
      </c>
      <c r="X3155" s="348"/>
      <c r="Y3155" s="201"/>
      <c r="Z3155" s="351"/>
      <c r="AA3155" s="495" t="s">
        <v>24</v>
      </c>
      <c r="AB3155" s="371" t="s">
        <v>24</v>
      </c>
      <c r="AC3155" s="362" t="s">
        <v>24</v>
      </c>
      <c r="AD3155" s="362"/>
      <c r="AE3155" s="362"/>
      <c r="AF3155" s="371"/>
      <c r="AG3155" s="377"/>
      <c r="AH3155" s="1245"/>
      <c r="AI3155" s="244" t="str">
        <f t="shared" si="285"/>
        <v>---</v>
      </c>
      <c r="AJ3155" s="1315">
        <f t="shared" si="279"/>
        <v>43749</v>
      </c>
      <c r="AK3155" s="217" t="s">
        <v>24</v>
      </c>
      <c r="AL3155" s="614" t="s">
        <v>24</v>
      </c>
      <c r="AM3155" s="230"/>
      <c r="AN3155" s="232"/>
      <c r="AO3155" s="232"/>
      <c r="AP3155" s="230"/>
      <c r="AQ3155" s="180"/>
      <c r="AR3155" s="230"/>
      <c r="AS3155" s="230"/>
      <c r="AT3155" s="230"/>
      <c r="AU3155" s="230"/>
      <c r="AV3155" s="885"/>
      <c r="AW3155" s="885"/>
      <c r="AX3155" s="885"/>
      <c r="AY3155" s="885"/>
      <c r="AZ3155" s="885"/>
      <c r="BA3155" s="1206"/>
      <c r="BB3155" s="1206"/>
      <c r="BC3155" s="1206"/>
      <c r="BD3155" s="1206"/>
      <c r="BE3155" s="1206"/>
      <c r="BF3155" s="1206"/>
      <c r="BG3155" s="1206"/>
      <c r="BH3155" s="1206"/>
    </row>
    <row r="3156" spans="1:60" ht="15" customHeight="1">
      <c r="B3156" s="1310">
        <v>3150</v>
      </c>
      <c r="C3156" s="784" t="s">
        <v>1929</v>
      </c>
      <c r="D3156" s="469" t="s">
        <v>1874</v>
      </c>
      <c r="E3156" s="538" t="s">
        <v>1122</v>
      </c>
      <c r="F3156" s="539" t="s">
        <v>24</v>
      </c>
      <c r="G3156" s="509" t="s">
        <v>143</v>
      </c>
      <c r="H3156" s="790" t="s">
        <v>1930</v>
      </c>
      <c r="I3156" s="593">
        <v>35378</v>
      </c>
      <c r="J3156" s="1314">
        <f t="shared" ca="1" si="282"/>
        <v>25</v>
      </c>
      <c r="K3156" s="176" t="s">
        <v>24</v>
      </c>
      <c r="L3156" s="170" t="s">
        <v>24</v>
      </c>
      <c r="M3156" s="173" t="s">
        <v>24</v>
      </c>
      <c r="N3156" s="580">
        <v>43724</v>
      </c>
      <c r="O3156" s="1330" t="s">
        <v>24</v>
      </c>
      <c r="P3156" s="472" t="s">
        <v>24</v>
      </c>
      <c r="Q3156" s="198" t="str">
        <f t="shared" si="283"/>
        <v>-</v>
      </c>
      <c r="R3156" s="181" t="str">
        <f t="shared" ca="1" si="278"/>
        <v>TIDAK MCU</v>
      </c>
      <c r="S3156" s="1319" t="s">
        <v>24</v>
      </c>
      <c r="T3156" s="1330">
        <f t="shared" ca="1" si="280"/>
        <v>44874</v>
      </c>
      <c r="U3156" s="1330" t="str">
        <f t="shared" ca="1" si="286"/>
        <v>GROUND TEST</v>
      </c>
      <c r="V3156" s="1330" t="s">
        <v>24</v>
      </c>
      <c r="W3156" s="1311" t="s">
        <v>24</v>
      </c>
      <c r="X3156" s="348"/>
      <c r="Y3156" s="201"/>
      <c r="Z3156" s="351"/>
      <c r="AA3156" s="495" t="s">
        <v>24</v>
      </c>
      <c r="AB3156" s="371" t="s">
        <v>24</v>
      </c>
      <c r="AC3156" s="362" t="s">
        <v>24</v>
      </c>
      <c r="AD3156" s="362"/>
      <c r="AE3156" s="362"/>
      <c r="AF3156" s="371"/>
      <c r="AG3156" s="377"/>
      <c r="AH3156" s="1245"/>
      <c r="AI3156" s="244" t="str">
        <f t="shared" si="285"/>
        <v>---</v>
      </c>
      <c r="AJ3156" s="1315">
        <f t="shared" si="279"/>
        <v>43724</v>
      </c>
      <c r="AK3156" s="217" t="s">
        <v>24</v>
      </c>
      <c r="AL3156" s="614" t="s">
        <v>24</v>
      </c>
      <c r="AM3156" s="230"/>
      <c r="AN3156" s="232"/>
      <c r="AO3156" s="232"/>
      <c r="AP3156" s="230"/>
      <c r="AQ3156" s="420"/>
      <c r="AR3156" s="230"/>
      <c r="AS3156" s="230"/>
      <c r="AT3156" s="230"/>
      <c r="AU3156" s="230"/>
      <c r="AV3156" s="885"/>
      <c r="AW3156" s="885"/>
      <c r="AX3156" s="885"/>
      <c r="AY3156" s="885"/>
      <c r="AZ3156" s="177"/>
    </row>
    <row r="3157" spans="1:60" ht="15" customHeight="1">
      <c r="B3157" s="1310">
        <v>3151</v>
      </c>
      <c r="C3157" s="784" t="s">
        <v>1931</v>
      </c>
      <c r="D3157" s="469" t="s">
        <v>1932</v>
      </c>
      <c r="E3157" s="538" t="s">
        <v>1122</v>
      </c>
      <c r="F3157" s="539" t="s">
        <v>24</v>
      </c>
      <c r="G3157" s="509" t="s">
        <v>143</v>
      </c>
      <c r="H3157" s="790" t="s">
        <v>1933</v>
      </c>
      <c r="I3157" s="198">
        <v>35956</v>
      </c>
      <c r="J3157" s="1314">
        <f t="shared" ca="1" si="282"/>
        <v>23</v>
      </c>
      <c r="K3157" s="176" t="s">
        <v>24</v>
      </c>
      <c r="L3157" s="170" t="s">
        <v>24</v>
      </c>
      <c r="M3157" s="173" t="s">
        <v>24</v>
      </c>
      <c r="N3157" s="577">
        <v>43629</v>
      </c>
      <c r="O3157" s="1330" t="s">
        <v>24</v>
      </c>
      <c r="P3157" s="472" t="s">
        <v>24</v>
      </c>
      <c r="Q3157" s="198" t="str">
        <f t="shared" si="283"/>
        <v>-</v>
      </c>
      <c r="R3157" s="181" t="str">
        <f t="shared" ca="1" si="278"/>
        <v>TIDAK MCU</v>
      </c>
      <c r="S3157" s="1319" t="s">
        <v>24</v>
      </c>
      <c r="T3157" s="1330">
        <f t="shared" ca="1" si="280"/>
        <v>44722</v>
      </c>
      <c r="U3157" s="1330" t="str">
        <f t="shared" ca="1" si="286"/>
        <v>GROUND TEST</v>
      </c>
      <c r="V3157" s="904" t="s">
        <v>24</v>
      </c>
      <c r="W3157" s="136" t="s">
        <v>24</v>
      </c>
      <c r="X3157" s="348"/>
      <c r="Y3157" s="201"/>
      <c r="Z3157" s="351"/>
      <c r="AA3157" s="495" t="s">
        <v>24</v>
      </c>
      <c r="AB3157" s="371" t="s">
        <v>24</v>
      </c>
      <c r="AC3157" s="362" t="s">
        <v>24</v>
      </c>
      <c r="AD3157" s="362"/>
      <c r="AE3157" s="362"/>
      <c r="AF3157" s="371"/>
      <c r="AG3157" s="377"/>
      <c r="AH3157" s="1245"/>
      <c r="AI3157" s="244" t="str">
        <f t="shared" si="285"/>
        <v>---</v>
      </c>
      <c r="AJ3157" s="1315">
        <f t="shared" si="279"/>
        <v>43629</v>
      </c>
      <c r="AK3157" s="217" t="s">
        <v>24</v>
      </c>
      <c r="AL3157" s="614" t="s">
        <v>24</v>
      </c>
      <c r="AM3157" s="230"/>
      <c r="AN3157" s="232"/>
      <c r="AO3157" s="232"/>
      <c r="AP3157" s="230"/>
      <c r="AQ3157" s="230"/>
      <c r="AR3157" s="230"/>
      <c r="AS3157" s="230"/>
      <c r="AT3157" s="230"/>
      <c r="AU3157" s="230"/>
      <c r="AV3157" s="885"/>
      <c r="AW3157" s="885"/>
      <c r="AX3157" s="885"/>
      <c r="AY3157" s="885"/>
      <c r="AZ3157" s="177"/>
    </row>
    <row r="3158" spans="1:60" ht="15" customHeight="1">
      <c r="B3158" s="1310">
        <v>3152</v>
      </c>
      <c r="C3158" s="784" t="s">
        <v>1934</v>
      </c>
      <c r="D3158" s="797" t="s">
        <v>1878</v>
      </c>
      <c r="E3158" s="538" t="s">
        <v>1122</v>
      </c>
      <c r="F3158" s="539" t="s">
        <v>24</v>
      </c>
      <c r="G3158" s="509" t="s">
        <v>143</v>
      </c>
      <c r="H3158" s="790" t="s">
        <v>1935</v>
      </c>
      <c r="I3158" s="211">
        <v>35828</v>
      </c>
      <c r="J3158" s="1314">
        <f t="shared" ca="1" si="282"/>
        <v>24</v>
      </c>
      <c r="K3158" s="176" t="s">
        <v>24</v>
      </c>
      <c r="L3158" s="170" t="s">
        <v>24</v>
      </c>
      <c r="M3158" s="173" t="s">
        <v>24</v>
      </c>
      <c r="N3158" s="577">
        <v>43710</v>
      </c>
      <c r="O3158" s="1330" t="s">
        <v>24</v>
      </c>
      <c r="P3158" s="472" t="s">
        <v>24</v>
      </c>
      <c r="Q3158" s="198" t="str">
        <f t="shared" si="283"/>
        <v>-</v>
      </c>
      <c r="R3158" s="181" t="str">
        <f t="shared" ca="1" si="278"/>
        <v>TIDAK MCU</v>
      </c>
      <c r="S3158" s="1319" t="s">
        <v>24</v>
      </c>
      <c r="T3158" s="1330">
        <f t="shared" ca="1" si="280"/>
        <v>44594</v>
      </c>
      <c r="U3158" s="1330" t="str">
        <f t="shared" ca="1" si="286"/>
        <v>GROUND TEST</v>
      </c>
      <c r="V3158" s="904" t="s">
        <v>24</v>
      </c>
      <c r="W3158" s="136" t="s">
        <v>24</v>
      </c>
      <c r="X3158" s="348"/>
      <c r="Y3158" s="201"/>
      <c r="Z3158" s="351"/>
      <c r="AA3158" s="495" t="s">
        <v>24</v>
      </c>
      <c r="AB3158" s="371" t="s">
        <v>24</v>
      </c>
      <c r="AC3158" s="362" t="s">
        <v>24</v>
      </c>
      <c r="AD3158" s="362"/>
      <c r="AE3158" s="362"/>
      <c r="AF3158" s="371"/>
      <c r="AG3158" s="377"/>
      <c r="AH3158" s="1245"/>
      <c r="AI3158" s="244" t="str">
        <f t="shared" si="285"/>
        <v>---</v>
      </c>
      <c r="AJ3158" s="1315">
        <f t="shared" si="279"/>
        <v>43710</v>
      </c>
      <c r="AK3158" s="217" t="s">
        <v>24</v>
      </c>
      <c r="AL3158" s="614" t="s">
        <v>24</v>
      </c>
      <c r="AM3158" s="230"/>
      <c r="AN3158" s="232"/>
      <c r="AO3158" s="232"/>
      <c r="AP3158" s="230"/>
      <c r="AQ3158" s="180"/>
      <c r="AR3158" s="230"/>
      <c r="AS3158" s="230"/>
      <c r="AT3158" s="230"/>
      <c r="AU3158" s="230"/>
      <c r="AV3158" s="885"/>
      <c r="AW3158" s="885"/>
      <c r="AX3158" s="885"/>
      <c r="AY3158" s="885"/>
      <c r="AZ3158" s="458"/>
      <c r="BA3158" s="2186"/>
      <c r="BB3158" s="2186"/>
      <c r="BC3158" s="2186"/>
      <c r="BD3158" s="2186"/>
      <c r="BE3158" s="2186"/>
      <c r="BF3158" s="2186"/>
      <c r="BG3158" s="2186"/>
      <c r="BH3158" s="2186"/>
    </row>
    <row r="3159" spans="1:60" ht="15" customHeight="1">
      <c r="B3159" s="1310">
        <v>3153</v>
      </c>
      <c r="C3159" s="784" t="s">
        <v>1936</v>
      </c>
      <c r="D3159" s="469" t="s">
        <v>1858</v>
      </c>
      <c r="E3159" s="538" t="s">
        <v>1122</v>
      </c>
      <c r="F3159" s="539" t="s">
        <v>24</v>
      </c>
      <c r="G3159" s="509" t="s">
        <v>143</v>
      </c>
      <c r="H3159" s="790" t="s">
        <v>1937</v>
      </c>
      <c r="I3159" s="596">
        <v>29220</v>
      </c>
      <c r="J3159" s="1314">
        <f t="shared" ca="1" si="282"/>
        <v>42</v>
      </c>
      <c r="K3159" s="176" t="s">
        <v>24</v>
      </c>
      <c r="L3159" s="170" t="s">
        <v>24</v>
      </c>
      <c r="M3159" s="173" t="s">
        <v>24</v>
      </c>
      <c r="N3159" s="580">
        <v>43629</v>
      </c>
      <c r="O3159" s="1330" t="s">
        <v>24</v>
      </c>
      <c r="P3159" s="472" t="s">
        <v>24</v>
      </c>
      <c r="Q3159" s="198" t="str">
        <f t="shared" si="283"/>
        <v>-</v>
      </c>
      <c r="R3159" s="181" t="str">
        <f t="shared" ca="1" si="278"/>
        <v>TIDAK MCU</v>
      </c>
      <c r="S3159" s="1319" t="s">
        <v>24</v>
      </c>
      <c r="T3159" s="1330">
        <f t="shared" ca="1" si="280"/>
        <v>44926</v>
      </c>
      <c r="U3159" s="440" t="str">
        <f t="shared" ca="1" si="286"/>
        <v>GROUND TEST</v>
      </c>
      <c r="V3159" s="904" t="s">
        <v>24</v>
      </c>
      <c r="W3159" s="136" t="s">
        <v>24</v>
      </c>
      <c r="X3159" s="348"/>
      <c r="Y3159" s="201"/>
      <c r="Z3159" s="351"/>
      <c r="AA3159" s="495" t="s">
        <v>24</v>
      </c>
      <c r="AB3159" s="371" t="s">
        <v>24</v>
      </c>
      <c r="AC3159" s="362" t="s">
        <v>24</v>
      </c>
      <c r="AD3159" s="362"/>
      <c r="AE3159" s="362"/>
      <c r="AF3159" s="371"/>
      <c r="AG3159" s="377"/>
      <c r="AH3159" s="1245"/>
      <c r="AI3159" s="244" t="str">
        <f t="shared" si="285"/>
        <v>---</v>
      </c>
      <c r="AJ3159" s="1315">
        <f t="shared" si="279"/>
        <v>43629</v>
      </c>
      <c r="AK3159" s="217" t="s">
        <v>24</v>
      </c>
      <c r="AL3159" s="614" t="s">
        <v>24</v>
      </c>
      <c r="AM3159" s="230"/>
      <c r="AN3159" s="232"/>
      <c r="AO3159" s="232"/>
      <c r="AP3159" s="230"/>
      <c r="AQ3159" s="180"/>
      <c r="AR3159" s="230"/>
      <c r="AS3159" s="230"/>
      <c r="AT3159" s="230"/>
      <c r="AU3159" s="230"/>
      <c r="AV3159" s="885"/>
      <c r="AW3159" s="885"/>
      <c r="AX3159" s="885"/>
      <c r="AY3159" s="885"/>
      <c r="AZ3159" s="177"/>
    </row>
    <row r="3160" spans="1:60" ht="15" customHeight="1">
      <c r="B3160" s="1310">
        <v>3154</v>
      </c>
      <c r="C3160" s="549" t="s">
        <v>1938</v>
      </c>
      <c r="D3160" s="797" t="s">
        <v>1874</v>
      </c>
      <c r="E3160" s="538" t="s">
        <v>1122</v>
      </c>
      <c r="F3160" s="539" t="s">
        <v>24</v>
      </c>
      <c r="G3160" s="509" t="s">
        <v>143</v>
      </c>
      <c r="H3160" s="790" t="s">
        <v>1939</v>
      </c>
      <c r="I3160" s="1789">
        <v>36617</v>
      </c>
      <c r="J3160" s="1314">
        <f t="shared" ca="1" si="282"/>
        <v>22</v>
      </c>
      <c r="K3160" s="181" t="s">
        <v>83</v>
      </c>
      <c r="L3160" s="613" t="s">
        <v>24</v>
      </c>
      <c r="M3160" s="181">
        <v>45017</v>
      </c>
      <c r="N3160" s="580">
        <v>43629</v>
      </c>
      <c r="O3160" s="1330" t="s">
        <v>24</v>
      </c>
      <c r="P3160" s="472" t="s">
        <v>24</v>
      </c>
      <c r="Q3160" s="198" t="str">
        <f t="shared" si="283"/>
        <v>-</v>
      </c>
      <c r="R3160" s="181" t="str">
        <f t="shared" ca="1" si="278"/>
        <v>TIDAK MCU</v>
      </c>
      <c r="S3160" s="1319" t="s">
        <v>24</v>
      </c>
      <c r="T3160" s="1330">
        <f t="shared" ca="1" si="280"/>
        <v>44652</v>
      </c>
      <c r="U3160" s="1330" t="str">
        <f t="shared" ca="1" si="286"/>
        <v>GROUND TEST</v>
      </c>
      <c r="V3160" s="1330" t="s">
        <v>24</v>
      </c>
      <c r="W3160" s="1311" t="s">
        <v>24</v>
      </c>
      <c r="X3160" s="348"/>
      <c r="Y3160" s="201"/>
      <c r="Z3160" s="351"/>
      <c r="AA3160" s="495" t="s">
        <v>24</v>
      </c>
      <c r="AB3160" s="371" t="s">
        <v>24</v>
      </c>
      <c r="AC3160" s="362" t="s">
        <v>24</v>
      </c>
      <c r="AD3160" s="362"/>
      <c r="AE3160" s="362"/>
      <c r="AF3160" s="371"/>
      <c r="AG3160" s="377"/>
      <c r="AH3160" s="1245"/>
      <c r="AI3160" s="244" t="str">
        <f t="shared" si="285"/>
        <v>---</v>
      </c>
      <c r="AJ3160" s="1315">
        <f t="shared" si="279"/>
        <v>43629</v>
      </c>
      <c r="AK3160" s="217" t="s">
        <v>24</v>
      </c>
      <c r="AL3160" s="614" t="s">
        <v>24</v>
      </c>
      <c r="AM3160" s="230"/>
      <c r="AN3160" s="232"/>
      <c r="AO3160" s="232"/>
      <c r="AP3160" s="230"/>
      <c r="AQ3160" s="213"/>
      <c r="AR3160" s="230"/>
      <c r="AS3160" s="230"/>
      <c r="AT3160" s="230"/>
      <c r="AU3160" s="180"/>
      <c r="AV3160" s="885"/>
      <c r="AW3160" s="885"/>
      <c r="AX3160" s="885"/>
      <c r="AY3160" s="885"/>
      <c r="AZ3160" s="885"/>
    </row>
    <row r="3161" spans="1:60" ht="15" customHeight="1">
      <c r="B3161" s="1310">
        <v>3155</v>
      </c>
      <c r="C3161" s="793" t="s">
        <v>1940</v>
      </c>
      <c r="D3161" s="590" t="s">
        <v>1866</v>
      </c>
      <c r="E3161" s="538" t="s">
        <v>1122</v>
      </c>
      <c r="F3161" s="539" t="s">
        <v>24</v>
      </c>
      <c r="G3161" s="509" t="s">
        <v>143</v>
      </c>
      <c r="H3161" s="790" t="s">
        <v>1941</v>
      </c>
      <c r="I3161" s="593">
        <v>33729</v>
      </c>
      <c r="J3161" s="1314">
        <f t="shared" ca="1" si="282"/>
        <v>30</v>
      </c>
      <c r="K3161" s="176" t="s">
        <v>24</v>
      </c>
      <c r="L3161" s="170" t="s">
        <v>24</v>
      </c>
      <c r="M3161" s="173" t="s">
        <v>24</v>
      </c>
      <c r="N3161" s="580">
        <v>43705</v>
      </c>
      <c r="O3161" s="1330" t="s">
        <v>24</v>
      </c>
      <c r="P3161" s="472" t="s">
        <v>24</v>
      </c>
      <c r="Q3161" s="198" t="str">
        <f t="shared" si="283"/>
        <v>-</v>
      </c>
      <c r="R3161" s="181" t="str">
        <f t="shared" ca="1" si="278"/>
        <v>TIDAK MCU</v>
      </c>
      <c r="S3161" s="1319" t="s">
        <v>24</v>
      </c>
      <c r="T3161" s="1330">
        <f t="shared" ca="1" si="280"/>
        <v>44686</v>
      </c>
      <c r="U3161" s="1329" t="s">
        <v>24</v>
      </c>
      <c r="V3161" s="904" t="s">
        <v>24</v>
      </c>
      <c r="W3161" s="136" t="s">
        <v>24</v>
      </c>
      <c r="X3161" s="348"/>
      <c r="Y3161" s="201"/>
      <c r="Z3161" s="351"/>
      <c r="AA3161" s="495" t="s">
        <v>24</v>
      </c>
      <c r="AB3161" s="371" t="s">
        <v>24</v>
      </c>
      <c r="AC3161" s="362" t="s">
        <v>24</v>
      </c>
      <c r="AD3161" s="362"/>
      <c r="AE3161" s="362"/>
      <c r="AF3161" s="371"/>
      <c r="AG3161" s="377"/>
      <c r="AH3161" s="1245"/>
      <c r="AI3161" s="244" t="str">
        <f t="shared" si="285"/>
        <v>---</v>
      </c>
      <c r="AJ3161" s="1315">
        <f t="shared" si="279"/>
        <v>43705</v>
      </c>
      <c r="AK3161" s="217" t="s">
        <v>24</v>
      </c>
      <c r="AL3161" s="614" t="s">
        <v>24</v>
      </c>
      <c r="AM3161" s="230"/>
      <c r="AN3161" s="232"/>
      <c r="AO3161" s="232"/>
      <c r="AP3161" s="230"/>
      <c r="AQ3161" s="1231" t="s">
        <v>3094</v>
      </c>
      <c r="AR3161" s="230"/>
      <c r="AS3161" s="230"/>
      <c r="AT3161" s="230"/>
      <c r="AU3161" s="230"/>
      <c r="AZ3161" s="177"/>
    </row>
    <row r="3162" spans="1:60" ht="15" customHeight="1">
      <c r="B3162" s="1310">
        <v>3156</v>
      </c>
      <c r="C3162" s="807" t="s">
        <v>1942</v>
      </c>
      <c r="D3162" s="590" t="s">
        <v>1866</v>
      </c>
      <c r="E3162" s="538" t="s">
        <v>1122</v>
      </c>
      <c r="F3162" s="569" t="s">
        <v>24</v>
      </c>
      <c r="G3162" s="509" t="s">
        <v>143</v>
      </c>
      <c r="H3162" s="790" t="s">
        <v>1943</v>
      </c>
      <c r="I3162" s="593">
        <v>35783</v>
      </c>
      <c r="J3162" s="1314">
        <f t="shared" ca="1" si="282"/>
        <v>24</v>
      </c>
      <c r="K3162" s="176" t="s">
        <v>24</v>
      </c>
      <c r="L3162" s="170" t="s">
        <v>24</v>
      </c>
      <c r="M3162" s="173" t="s">
        <v>24</v>
      </c>
      <c r="N3162" s="580">
        <v>43706</v>
      </c>
      <c r="O3162" s="1330" t="s">
        <v>24</v>
      </c>
      <c r="P3162" s="472" t="s">
        <v>24</v>
      </c>
      <c r="Q3162" s="198" t="str">
        <f t="shared" si="283"/>
        <v>-</v>
      </c>
      <c r="R3162" s="181" t="str">
        <f t="shared" ca="1" si="278"/>
        <v>TIDAK MCU</v>
      </c>
      <c r="S3162" s="1319" t="s">
        <v>24</v>
      </c>
      <c r="T3162" s="1330">
        <f t="shared" ca="1" si="280"/>
        <v>44914</v>
      </c>
      <c r="U3162" s="1330" t="str">
        <f ca="1">IF(OR(T3162="",T3162="-"),"-",IF(M3162&gt;=T3162,IF(OR(S3162="-",S3162=""),"GROUND TEST",DATE(YEAR(TODAY())+1,MONTH(I3162),DAY(I3162))),"SIM MATI"))</f>
        <v>GROUND TEST</v>
      </c>
      <c r="V3162" s="395" t="s">
        <v>24</v>
      </c>
      <c r="W3162" s="136" t="s">
        <v>24</v>
      </c>
      <c r="X3162" s="348"/>
      <c r="Y3162" s="201"/>
      <c r="Z3162" s="351"/>
      <c r="AA3162" s="495" t="s">
        <v>24</v>
      </c>
      <c r="AB3162" s="371" t="s">
        <v>24</v>
      </c>
      <c r="AC3162" s="362" t="s">
        <v>24</v>
      </c>
      <c r="AD3162" s="362"/>
      <c r="AE3162" s="362"/>
      <c r="AF3162" s="371"/>
      <c r="AG3162" s="377"/>
      <c r="AH3162" s="1245"/>
      <c r="AI3162" s="244" t="str">
        <f t="shared" si="285"/>
        <v>---</v>
      </c>
      <c r="AJ3162" s="1315">
        <f t="shared" si="279"/>
        <v>43706</v>
      </c>
      <c r="AK3162" s="217" t="s">
        <v>24</v>
      </c>
      <c r="AL3162" s="614" t="s">
        <v>24</v>
      </c>
      <c r="AM3162" s="230"/>
      <c r="AN3162" s="232"/>
      <c r="AO3162" s="232"/>
      <c r="AP3162" s="230"/>
      <c r="AQ3162" s="462" t="s">
        <v>3094</v>
      </c>
      <c r="AR3162" s="230"/>
      <c r="AS3162" s="230"/>
      <c r="AT3162" s="230"/>
      <c r="AU3162" s="180"/>
      <c r="AV3162" s="177"/>
      <c r="AW3162" s="177"/>
      <c r="AX3162" s="177"/>
      <c r="AY3162" s="177"/>
      <c r="AZ3162" s="177"/>
    </row>
    <row r="3163" spans="1:60" ht="15" customHeight="1">
      <c r="B3163" s="1310">
        <v>3157</v>
      </c>
      <c r="C3163" s="807" t="s">
        <v>1944</v>
      </c>
      <c r="D3163" s="469" t="s">
        <v>1932</v>
      </c>
      <c r="E3163" s="538" t="s">
        <v>1122</v>
      </c>
      <c r="F3163" s="569" t="s">
        <v>24</v>
      </c>
      <c r="G3163" s="509" t="s">
        <v>143</v>
      </c>
      <c r="H3163" s="522" t="s">
        <v>24</v>
      </c>
      <c r="I3163" s="808">
        <v>33846</v>
      </c>
      <c r="J3163" s="1314">
        <f t="shared" ca="1" si="282"/>
        <v>29</v>
      </c>
      <c r="K3163" s="176" t="s">
        <v>24</v>
      </c>
      <c r="L3163" s="170" t="s">
        <v>24</v>
      </c>
      <c r="M3163" s="173" t="s">
        <v>24</v>
      </c>
      <c r="N3163" s="577">
        <v>43703</v>
      </c>
      <c r="O3163" s="1330" t="s">
        <v>24</v>
      </c>
      <c r="P3163" s="472" t="s">
        <v>24</v>
      </c>
      <c r="Q3163" s="198" t="str">
        <f t="shared" si="283"/>
        <v>-</v>
      </c>
      <c r="R3163" s="181" t="str">
        <f t="shared" ca="1" si="278"/>
        <v>TIDAK MCU</v>
      </c>
      <c r="S3163" s="1319" t="s">
        <v>24</v>
      </c>
      <c r="T3163" s="1330">
        <f t="shared" ca="1" si="280"/>
        <v>44803</v>
      </c>
      <c r="U3163" s="1330" t="str">
        <f ca="1">IF(OR(T3163="",T3163="-"),"-",IF(M3163&gt;=T3163,IF(OR(S3163="-",S3163=""),"GROUND TEST",DATE(YEAR(TODAY())+1,MONTH(I3163),DAY(I3163))),"SIM MATI"))</f>
        <v>GROUND TEST</v>
      </c>
      <c r="V3163" s="395" t="s">
        <v>24</v>
      </c>
      <c r="W3163" s="136" t="s">
        <v>24</v>
      </c>
      <c r="X3163" s="348"/>
      <c r="Y3163" s="201"/>
      <c r="Z3163" s="351"/>
      <c r="AA3163" s="495" t="s">
        <v>24</v>
      </c>
      <c r="AB3163" s="371" t="s">
        <v>24</v>
      </c>
      <c r="AC3163" s="362" t="s">
        <v>24</v>
      </c>
      <c r="AD3163" s="362"/>
      <c r="AE3163" s="362"/>
      <c r="AF3163" s="371"/>
      <c r="AG3163" s="377"/>
      <c r="AH3163" s="1245"/>
      <c r="AI3163" s="244" t="str">
        <f t="shared" si="285"/>
        <v>---</v>
      </c>
      <c r="AJ3163" s="1315">
        <f t="shared" si="279"/>
        <v>43703</v>
      </c>
      <c r="AK3163" s="217" t="s">
        <v>24</v>
      </c>
      <c r="AL3163" s="614" t="s">
        <v>24</v>
      </c>
      <c r="AM3163" s="230"/>
      <c r="AN3163" s="232"/>
      <c r="AO3163" s="232"/>
      <c r="AP3163" s="230"/>
      <c r="AQ3163" s="230"/>
      <c r="AR3163" s="230"/>
      <c r="AS3163" s="230"/>
      <c r="AT3163" s="230"/>
      <c r="AU3163" s="230"/>
      <c r="AV3163" s="885"/>
      <c r="AW3163" s="885"/>
      <c r="AX3163" s="885"/>
      <c r="AY3163" s="885"/>
      <c r="AZ3163" s="177"/>
    </row>
    <row r="3164" spans="1:60" ht="15" customHeight="1">
      <c r="B3164" s="1310">
        <v>3158</v>
      </c>
      <c r="C3164" s="807" t="s">
        <v>1945</v>
      </c>
      <c r="D3164" s="469" t="s">
        <v>1866</v>
      </c>
      <c r="E3164" s="538" t="s">
        <v>1122</v>
      </c>
      <c r="F3164" s="569" t="s">
        <v>24</v>
      </c>
      <c r="G3164" s="509" t="s">
        <v>143</v>
      </c>
      <c r="H3164" s="790" t="s">
        <v>1856</v>
      </c>
      <c r="I3164" s="808">
        <v>36826</v>
      </c>
      <c r="J3164" s="1314">
        <f t="shared" ca="1" si="282"/>
        <v>21</v>
      </c>
      <c r="K3164" s="176" t="s">
        <v>24</v>
      </c>
      <c r="L3164" s="170" t="s">
        <v>24</v>
      </c>
      <c r="M3164" s="173" t="s">
        <v>24</v>
      </c>
      <c r="N3164" s="577">
        <v>43703</v>
      </c>
      <c r="O3164" s="1330" t="s">
        <v>24</v>
      </c>
      <c r="P3164" s="472" t="s">
        <v>24</v>
      </c>
      <c r="Q3164" s="198" t="str">
        <f t="shared" si="283"/>
        <v>-</v>
      </c>
      <c r="R3164" s="181" t="str">
        <f t="shared" ca="1" si="278"/>
        <v>TIDAK MCU</v>
      </c>
      <c r="S3164" s="1319" t="s">
        <v>24</v>
      </c>
      <c r="T3164" s="1330">
        <f t="shared" ca="1" si="280"/>
        <v>44861</v>
      </c>
      <c r="U3164" s="1330" t="str">
        <f ca="1">IF(OR(T3164="",T3164="-"),"-",IF(M3164&gt;=T3164,IF(OR(S3164="-",S3164=""),"GROUND TEST",DATE(YEAR(TODAY())+1,MONTH(I3164),DAY(I3164))),"SIM MATI"))</f>
        <v>GROUND TEST</v>
      </c>
      <c r="V3164" s="1330" t="s">
        <v>24</v>
      </c>
      <c r="W3164" s="1311" t="s">
        <v>24</v>
      </c>
      <c r="X3164" s="348"/>
      <c r="Y3164" s="201"/>
      <c r="Z3164" s="351"/>
      <c r="AA3164" s="495" t="s">
        <v>24</v>
      </c>
      <c r="AB3164" s="371" t="s">
        <v>24</v>
      </c>
      <c r="AC3164" s="362" t="s">
        <v>24</v>
      </c>
      <c r="AD3164" s="362"/>
      <c r="AE3164" s="362"/>
      <c r="AF3164" s="371"/>
      <c r="AG3164" s="377"/>
      <c r="AH3164" s="1245"/>
      <c r="AI3164" s="244" t="str">
        <f t="shared" si="285"/>
        <v>---</v>
      </c>
      <c r="AJ3164" s="1315">
        <f t="shared" si="279"/>
        <v>43703</v>
      </c>
      <c r="AK3164" s="217" t="s">
        <v>24</v>
      </c>
      <c r="AL3164" s="614" t="s">
        <v>24</v>
      </c>
      <c r="AM3164" s="230"/>
      <c r="AN3164" s="232"/>
      <c r="AO3164" s="232"/>
      <c r="AP3164" s="230"/>
      <c r="AQ3164" s="230"/>
      <c r="AR3164" s="230"/>
      <c r="AS3164" s="230"/>
      <c r="AT3164" s="230"/>
      <c r="AU3164" s="230"/>
      <c r="AV3164" s="885"/>
      <c r="AW3164" s="885"/>
      <c r="AX3164" s="885"/>
      <c r="AY3164" s="885"/>
      <c r="AZ3164" s="177"/>
    </row>
    <row r="3165" spans="1:60" ht="15" customHeight="1">
      <c r="B3165" s="1310">
        <v>3159</v>
      </c>
      <c r="C3165" s="564" t="s">
        <v>1946</v>
      </c>
      <c r="D3165" s="797" t="s">
        <v>257</v>
      </c>
      <c r="E3165" s="538" t="s">
        <v>1122</v>
      </c>
      <c r="F3165" s="569" t="s">
        <v>24</v>
      </c>
      <c r="G3165" s="509" t="s">
        <v>143</v>
      </c>
      <c r="H3165" s="790" t="s">
        <v>1947</v>
      </c>
      <c r="I3165" s="808">
        <v>33127</v>
      </c>
      <c r="J3165" s="1314">
        <f t="shared" ca="1" si="282"/>
        <v>31</v>
      </c>
      <c r="K3165" s="181" t="s">
        <v>83</v>
      </c>
      <c r="L3165" s="467" t="s">
        <v>1964</v>
      </c>
      <c r="M3165" s="181">
        <v>44509</v>
      </c>
      <c r="N3165" s="580">
        <v>43685</v>
      </c>
      <c r="O3165" s="1330" t="s">
        <v>24</v>
      </c>
      <c r="P3165" s="472" t="s">
        <v>24</v>
      </c>
      <c r="Q3165" s="198" t="str">
        <f t="shared" si="283"/>
        <v>-</v>
      </c>
      <c r="R3165" s="181" t="str">
        <f t="shared" ca="1" si="278"/>
        <v>TIDAK MCU</v>
      </c>
      <c r="S3165" s="1314" t="s">
        <v>1968</v>
      </c>
      <c r="T3165" s="472">
        <v>44450</v>
      </c>
      <c r="U3165" s="472">
        <v>44450</v>
      </c>
      <c r="V3165" s="395" t="s">
        <v>24</v>
      </c>
      <c r="W3165" s="136" t="s">
        <v>24</v>
      </c>
      <c r="X3165" s="348"/>
      <c r="Y3165" s="201"/>
      <c r="Z3165" s="351"/>
      <c r="AA3165" s="473" t="s">
        <v>100</v>
      </c>
      <c r="AB3165" s="371" t="s">
        <v>24</v>
      </c>
      <c r="AC3165" s="362" t="s">
        <v>24</v>
      </c>
      <c r="AD3165" s="362"/>
      <c r="AE3165" s="362"/>
      <c r="AF3165" s="371"/>
      <c r="AG3165" s="377"/>
      <c r="AH3165" s="1245"/>
      <c r="AI3165" s="244" t="str">
        <f t="shared" si="285"/>
        <v>LIGHT VEHICLE--</v>
      </c>
      <c r="AJ3165" s="1315">
        <f t="shared" si="279"/>
        <v>43685</v>
      </c>
      <c r="AK3165" s="592">
        <v>43698</v>
      </c>
      <c r="AL3165" s="614">
        <v>43699</v>
      </c>
      <c r="AM3165" s="230"/>
      <c r="AN3165" s="232"/>
      <c r="AO3165" s="232"/>
      <c r="AP3165" s="230"/>
      <c r="AQ3165" s="462" t="s">
        <v>3094</v>
      </c>
      <c r="AR3165" s="230"/>
      <c r="AS3165" s="230"/>
      <c r="AT3165" s="230"/>
      <c r="AU3165" s="230"/>
      <c r="AV3165" s="177"/>
      <c r="AW3165" s="177"/>
      <c r="AX3165" s="177"/>
      <c r="AY3165" s="177"/>
      <c r="AZ3165" s="177"/>
    </row>
    <row r="3166" spans="1:60" ht="15" customHeight="1">
      <c r="B3166" s="1310">
        <v>3160</v>
      </c>
      <c r="C3166" s="564" t="s">
        <v>1877</v>
      </c>
      <c r="D3166" s="797" t="s">
        <v>257</v>
      </c>
      <c r="E3166" s="538" t="s">
        <v>1122</v>
      </c>
      <c r="F3166" s="569" t="s">
        <v>24</v>
      </c>
      <c r="G3166" s="509" t="s">
        <v>143</v>
      </c>
      <c r="H3166" s="790" t="s">
        <v>1864</v>
      </c>
      <c r="I3166" s="808">
        <v>37034</v>
      </c>
      <c r="J3166" s="1314">
        <f t="shared" ca="1" si="282"/>
        <v>20</v>
      </c>
      <c r="K3166" s="181" t="s">
        <v>83</v>
      </c>
      <c r="L3166" s="613">
        <v>10519400086</v>
      </c>
      <c r="M3166" s="181">
        <v>45435</v>
      </c>
      <c r="N3166" s="580">
        <v>43802</v>
      </c>
      <c r="O3166" s="1330" t="s">
        <v>24</v>
      </c>
      <c r="P3166" s="472" t="s">
        <v>24</v>
      </c>
      <c r="Q3166" s="198" t="str">
        <f t="shared" si="283"/>
        <v>-</v>
      </c>
      <c r="R3166" s="181" t="str">
        <f t="shared" ca="1" si="278"/>
        <v>TIDAK MCU</v>
      </c>
      <c r="S3166" s="1319" t="s">
        <v>1965</v>
      </c>
      <c r="T3166" s="1330">
        <f ca="1">IF(OR(I3166="",I3166="-"),"-",DATE(YEAR(TODAY())+1,MONTH(I3166),DAY(I3166)))</f>
        <v>44704</v>
      </c>
      <c r="U3166" s="1330">
        <f ca="1">IF(OR(T3166="",T3166="-"),"-",IF(M3166&gt;=T3166,IF(OR(S3166="-",S3166=""),"GROUND TEST",DATE(YEAR(TODAY())+1,MONTH(I3166),DAY(I3166))),"SIM MATI"))</f>
        <v>44704</v>
      </c>
      <c r="V3166" s="1330" t="s">
        <v>24</v>
      </c>
      <c r="W3166" s="1311" t="s">
        <v>24</v>
      </c>
      <c r="X3166" s="348"/>
      <c r="Y3166" s="201"/>
      <c r="Z3166" s="351"/>
      <c r="AA3166" s="473" t="s">
        <v>100</v>
      </c>
      <c r="AB3166" s="371" t="s">
        <v>24</v>
      </c>
      <c r="AC3166" s="362" t="s">
        <v>24</v>
      </c>
      <c r="AD3166" s="362"/>
      <c r="AE3166" s="362"/>
      <c r="AF3166" s="371"/>
      <c r="AG3166" s="377"/>
      <c r="AH3166" s="1245"/>
      <c r="AI3166" s="244" t="str">
        <f t="shared" si="285"/>
        <v>LIGHT VEHICLE--</v>
      </c>
      <c r="AJ3166" s="1315">
        <f t="shared" si="279"/>
        <v>43802</v>
      </c>
      <c r="AK3166" s="592">
        <v>43788</v>
      </c>
      <c r="AL3166" s="614">
        <v>43789</v>
      </c>
      <c r="AM3166" s="230"/>
      <c r="AN3166" s="232"/>
      <c r="AO3166" s="232"/>
      <c r="AP3166" s="230"/>
      <c r="AQ3166" s="462" t="s">
        <v>3094</v>
      </c>
      <c r="AR3166" s="230"/>
      <c r="AS3166" s="230"/>
      <c r="AT3166" s="230"/>
      <c r="AU3166" s="230"/>
      <c r="AV3166" s="885"/>
      <c r="AW3166" s="885"/>
      <c r="AX3166" s="885"/>
      <c r="AY3166" s="885"/>
      <c r="AZ3166" s="885"/>
    </row>
    <row r="3167" spans="1:60" s="2186" customFormat="1" ht="15" customHeight="1">
      <c r="A3167" s="160"/>
      <c r="B3167" s="1310">
        <v>3161</v>
      </c>
      <c r="C3167" s="807" t="s">
        <v>1948</v>
      </c>
      <c r="D3167" s="469" t="s">
        <v>333</v>
      </c>
      <c r="E3167" s="538" t="s">
        <v>1122</v>
      </c>
      <c r="F3167" s="569" t="s">
        <v>24</v>
      </c>
      <c r="G3167" s="509" t="s">
        <v>143</v>
      </c>
      <c r="H3167" s="790" t="s">
        <v>1949</v>
      </c>
      <c r="I3167" s="808">
        <v>36503</v>
      </c>
      <c r="J3167" s="1314">
        <f t="shared" ca="1" si="282"/>
        <v>22</v>
      </c>
      <c r="K3167" s="176" t="s">
        <v>24</v>
      </c>
      <c r="L3167" s="170" t="s">
        <v>24</v>
      </c>
      <c r="M3167" s="173" t="s">
        <v>24</v>
      </c>
      <c r="N3167" s="580">
        <v>43802</v>
      </c>
      <c r="O3167" s="1330" t="s">
        <v>24</v>
      </c>
      <c r="P3167" s="472" t="s">
        <v>24</v>
      </c>
      <c r="Q3167" s="198" t="str">
        <f t="shared" si="283"/>
        <v>-</v>
      </c>
      <c r="R3167" s="181" t="str">
        <f t="shared" ca="1" si="278"/>
        <v>TIDAK MCU</v>
      </c>
      <c r="S3167" s="1319" t="s">
        <v>24</v>
      </c>
      <c r="T3167" s="1330">
        <f ca="1">IF(OR(I3167="",I3167="-"),"-",DATE(YEAR(TODAY())+1,MONTH(I3167),DAY(I3167)))</f>
        <v>44904</v>
      </c>
      <c r="U3167" s="1330" t="str">
        <f ca="1">IF(OR(T3167="",T3167="-"),"-",IF(M3167&gt;=T3167,IF(OR(S3167="-",S3167=""),"GROUND TEST",DATE(YEAR(TODAY())+1,MONTH(I3167),DAY(I3167))),"SIM MATI"))</f>
        <v>GROUND TEST</v>
      </c>
      <c r="V3167" s="1313" t="s">
        <v>24</v>
      </c>
      <c r="W3167" s="1311" t="s">
        <v>24</v>
      </c>
      <c r="X3167" s="348"/>
      <c r="Y3167" s="201"/>
      <c r="Z3167" s="351"/>
      <c r="AA3167" s="495" t="s">
        <v>24</v>
      </c>
      <c r="AB3167" s="371" t="s">
        <v>24</v>
      </c>
      <c r="AC3167" s="362" t="s">
        <v>24</v>
      </c>
      <c r="AD3167" s="362"/>
      <c r="AE3167" s="362"/>
      <c r="AF3167" s="371"/>
      <c r="AG3167" s="377"/>
      <c r="AH3167" s="1245"/>
      <c r="AI3167" s="244" t="str">
        <f t="shared" si="285"/>
        <v>---</v>
      </c>
      <c r="AJ3167" s="1315">
        <f t="shared" si="279"/>
        <v>43802</v>
      </c>
      <c r="AK3167" s="592">
        <v>43698</v>
      </c>
      <c r="AL3167" s="614">
        <v>43699</v>
      </c>
      <c r="AM3167" s="230"/>
      <c r="AN3167" s="232"/>
      <c r="AO3167" s="232"/>
      <c r="AP3167" s="230"/>
      <c r="AQ3167" s="180"/>
      <c r="AR3167" s="230"/>
      <c r="AS3167" s="230"/>
      <c r="AT3167" s="230"/>
      <c r="AU3167" s="230"/>
      <c r="AV3167" s="146"/>
      <c r="AW3167" s="146"/>
      <c r="AX3167" s="146"/>
      <c r="AY3167" s="146"/>
      <c r="AZ3167" s="885"/>
      <c r="BA3167" s="1206"/>
      <c r="BB3167" s="1206"/>
      <c r="BC3167" s="1206"/>
      <c r="BD3167" s="1206"/>
      <c r="BE3167" s="1206"/>
      <c r="BF3167" s="1206"/>
      <c r="BG3167" s="1206"/>
      <c r="BH3167" s="1206"/>
    </row>
    <row r="3168" spans="1:60" ht="15" customHeight="1">
      <c r="A3168" s="1299"/>
      <c r="B3168" s="1310">
        <v>3162</v>
      </c>
      <c r="C3168" s="1528" t="s">
        <v>1950</v>
      </c>
      <c r="D3168" s="998" t="s">
        <v>1503</v>
      </c>
      <c r="E3168" s="911" t="s">
        <v>1122</v>
      </c>
      <c r="F3168" s="1596" t="s">
        <v>24</v>
      </c>
      <c r="G3168" s="912" t="s">
        <v>143</v>
      </c>
      <c r="H3168" s="1685" t="s">
        <v>24</v>
      </c>
      <c r="I3168" s="1770" t="s">
        <v>24</v>
      </c>
      <c r="J3168" s="445" t="str">
        <f t="shared" ca="1" si="282"/>
        <v>-</v>
      </c>
      <c r="K3168" s="1803" t="s">
        <v>24</v>
      </c>
      <c r="L3168" s="1831" t="s">
        <v>24</v>
      </c>
      <c r="M3168" s="1876" t="s">
        <v>24</v>
      </c>
      <c r="N3168" s="1909">
        <v>43815</v>
      </c>
      <c r="O3168" s="446" t="s">
        <v>24</v>
      </c>
      <c r="P3168" s="909" t="s">
        <v>24</v>
      </c>
      <c r="Q3168" s="920" t="str">
        <f t="shared" si="283"/>
        <v>-</v>
      </c>
      <c r="R3168" s="919" t="str">
        <f t="shared" ca="1" si="278"/>
        <v>TIDAK MCU</v>
      </c>
      <c r="S3168" s="445" t="s">
        <v>24</v>
      </c>
      <c r="T3168" s="446" t="s">
        <v>24</v>
      </c>
      <c r="U3168" s="517" t="s">
        <v>24</v>
      </c>
      <c r="V3168" s="446" t="s">
        <v>24</v>
      </c>
      <c r="W3168" s="446" t="s">
        <v>24</v>
      </c>
      <c r="X3168" s="921"/>
      <c r="Y3168" s="922"/>
      <c r="Z3168" s="923"/>
      <c r="AA3168" s="1577" t="s">
        <v>24</v>
      </c>
      <c r="AB3168" s="925" t="s">
        <v>24</v>
      </c>
      <c r="AC3168" s="925" t="s">
        <v>24</v>
      </c>
      <c r="AD3168" s="925"/>
      <c r="AE3168" s="925"/>
      <c r="AF3168" s="925"/>
      <c r="AG3168" s="926"/>
      <c r="AH3168" s="1971"/>
      <c r="AI3168" s="244" t="str">
        <f t="shared" si="285"/>
        <v>---</v>
      </c>
      <c r="AJ3168" s="878">
        <f t="shared" si="279"/>
        <v>43815</v>
      </c>
      <c r="AK3168" s="1029">
        <v>43698</v>
      </c>
      <c r="AL3168" s="1727">
        <v>43699</v>
      </c>
      <c r="AM3168" s="877"/>
      <c r="AN3168" s="877"/>
      <c r="AO3168" s="877"/>
      <c r="AP3168" s="877"/>
      <c r="AQ3168" s="916" t="s">
        <v>6564</v>
      </c>
      <c r="AR3168" s="877" t="s">
        <v>24</v>
      </c>
      <c r="AS3168" s="877"/>
      <c r="AT3168" s="877" t="s">
        <v>11598</v>
      </c>
      <c r="AU3168" s="877"/>
      <c r="AV3168" s="1308"/>
      <c r="AW3168" s="1308"/>
      <c r="AX3168" s="1308"/>
      <c r="AY3168" s="1308"/>
      <c r="AZ3168" s="177"/>
    </row>
    <row r="3169" spans="1:60" ht="15" customHeight="1">
      <c r="B3169" s="1310">
        <v>3163</v>
      </c>
      <c r="C3169" s="807" t="s">
        <v>1951</v>
      </c>
      <c r="D3169" s="469" t="s">
        <v>1863</v>
      </c>
      <c r="E3169" s="538" t="s">
        <v>1122</v>
      </c>
      <c r="F3169" s="569" t="s">
        <v>24</v>
      </c>
      <c r="G3169" s="509" t="s">
        <v>143</v>
      </c>
      <c r="H3169" s="540" t="s">
        <v>24</v>
      </c>
      <c r="I3169" s="1779" t="s">
        <v>24</v>
      </c>
      <c r="J3169" s="1314" t="str">
        <f t="shared" ca="1" si="282"/>
        <v>-</v>
      </c>
      <c r="K3169" s="176" t="s">
        <v>24</v>
      </c>
      <c r="L3169" s="170" t="s">
        <v>24</v>
      </c>
      <c r="M3169" s="173" t="s">
        <v>24</v>
      </c>
      <c r="N3169" s="580">
        <v>43808</v>
      </c>
      <c r="O3169" s="1330" t="s">
        <v>24</v>
      </c>
      <c r="P3169" s="472" t="s">
        <v>24</v>
      </c>
      <c r="Q3169" s="198" t="str">
        <f t="shared" si="283"/>
        <v>-</v>
      </c>
      <c r="R3169" s="181" t="str">
        <f t="shared" ca="1" si="278"/>
        <v>TIDAK MCU</v>
      </c>
      <c r="S3169" s="1319" t="s">
        <v>24</v>
      </c>
      <c r="T3169" s="1330" t="s">
        <v>24</v>
      </c>
      <c r="U3169" s="1329" t="s">
        <v>24</v>
      </c>
      <c r="V3169" s="1330" t="s">
        <v>24</v>
      </c>
      <c r="W3169" s="1311" t="s">
        <v>24</v>
      </c>
      <c r="X3169" s="348"/>
      <c r="Y3169" s="201"/>
      <c r="Z3169" s="351"/>
      <c r="AA3169" s="495" t="s">
        <v>24</v>
      </c>
      <c r="AB3169" s="371" t="s">
        <v>24</v>
      </c>
      <c r="AC3169" s="362" t="s">
        <v>24</v>
      </c>
      <c r="AD3169" s="362"/>
      <c r="AE3169" s="362"/>
      <c r="AF3169" s="371"/>
      <c r="AG3169" s="377"/>
      <c r="AH3169" s="1245"/>
      <c r="AI3169" s="244" t="str">
        <f t="shared" si="285"/>
        <v>---</v>
      </c>
      <c r="AJ3169" s="1315">
        <f t="shared" si="279"/>
        <v>43808</v>
      </c>
      <c r="AK3169" s="592">
        <v>43698</v>
      </c>
      <c r="AL3169" s="614">
        <v>43699</v>
      </c>
      <c r="AM3169" s="230"/>
      <c r="AN3169" s="232"/>
      <c r="AO3169" s="232"/>
      <c r="AP3169" s="230"/>
      <c r="AQ3169" s="462" t="s">
        <v>3094</v>
      </c>
      <c r="AR3169" s="230"/>
      <c r="AS3169" s="230"/>
      <c r="AT3169" s="230"/>
      <c r="AU3169" s="230"/>
      <c r="AV3169" s="885"/>
      <c r="AW3169" s="885"/>
      <c r="AX3169" s="885"/>
      <c r="AY3169" s="885"/>
      <c r="AZ3169" s="177"/>
    </row>
    <row r="3170" spans="1:60" ht="15" customHeight="1">
      <c r="B3170" s="1310">
        <v>3164</v>
      </c>
      <c r="C3170" s="807" t="s">
        <v>1952</v>
      </c>
      <c r="D3170" s="469" t="s">
        <v>1874</v>
      </c>
      <c r="E3170" s="538" t="s">
        <v>1122</v>
      </c>
      <c r="F3170" s="569" t="s">
        <v>24</v>
      </c>
      <c r="G3170" s="509" t="s">
        <v>143</v>
      </c>
      <c r="H3170" s="790" t="s">
        <v>1953</v>
      </c>
      <c r="I3170" s="808">
        <v>35566</v>
      </c>
      <c r="J3170" s="1314">
        <f t="shared" ca="1" si="282"/>
        <v>24</v>
      </c>
      <c r="K3170" s="176" t="s">
        <v>24</v>
      </c>
      <c r="L3170" s="170" t="s">
        <v>24</v>
      </c>
      <c r="M3170" s="173" t="s">
        <v>24</v>
      </c>
      <c r="N3170" s="580">
        <v>43841</v>
      </c>
      <c r="O3170" s="1330" t="s">
        <v>24</v>
      </c>
      <c r="P3170" s="472" t="s">
        <v>24</v>
      </c>
      <c r="Q3170" s="198" t="str">
        <f t="shared" si="283"/>
        <v>-</v>
      </c>
      <c r="R3170" s="181" t="str">
        <f t="shared" ca="1" si="278"/>
        <v>TIDAK MCU</v>
      </c>
      <c r="S3170" s="1319" t="s">
        <v>24</v>
      </c>
      <c r="T3170" s="1330">
        <f ca="1">IF(OR(I3170="",I3170="-"),"-",DATE(YEAR(TODAY())+1,MONTH(I3170),DAY(I3170)))</f>
        <v>44697</v>
      </c>
      <c r="U3170" s="1330" t="str">
        <f ca="1">IF(OR(T3170="",T3170="-"),"-",IF(M3170&gt;=T3170,IF(OR(S3170="-",S3170=""),"GROUND TEST",DATE(YEAR(TODAY())+1,MONTH(I3170),DAY(I3170))),"SIM MATI"))</f>
        <v>GROUND TEST</v>
      </c>
      <c r="V3170" s="1330" t="s">
        <v>24</v>
      </c>
      <c r="W3170" s="1311" t="s">
        <v>24</v>
      </c>
      <c r="X3170" s="348"/>
      <c r="Y3170" s="201"/>
      <c r="Z3170" s="351"/>
      <c r="AA3170" s="495" t="s">
        <v>24</v>
      </c>
      <c r="AB3170" s="371" t="s">
        <v>24</v>
      </c>
      <c r="AC3170" s="362" t="s">
        <v>24</v>
      </c>
      <c r="AD3170" s="362"/>
      <c r="AE3170" s="362"/>
      <c r="AF3170" s="371"/>
      <c r="AG3170" s="377"/>
      <c r="AH3170" s="1245"/>
      <c r="AI3170" s="244" t="str">
        <f t="shared" si="285"/>
        <v>---</v>
      </c>
      <c r="AJ3170" s="1315">
        <f t="shared" si="279"/>
        <v>43841</v>
      </c>
      <c r="AK3170" s="519" t="s">
        <v>24</v>
      </c>
      <c r="AL3170" s="1193" t="s">
        <v>24</v>
      </c>
      <c r="AM3170" s="230"/>
      <c r="AN3170" s="232"/>
      <c r="AO3170" s="232"/>
      <c r="AP3170" s="230"/>
      <c r="AQ3170" s="462" t="s">
        <v>3094</v>
      </c>
      <c r="AR3170" s="230"/>
      <c r="AS3170" s="230"/>
      <c r="AT3170" s="230"/>
      <c r="AU3170" s="180"/>
      <c r="AV3170" s="885"/>
      <c r="AW3170" s="885"/>
      <c r="AX3170" s="885"/>
      <c r="AY3170" s="885"/>
      <c r="AZ3170" s="177"/>
    </row>
    <row r="3171" spans="1:60" ht="15" customHeight="1">
      <c r="B3171" s="1310">
        <v>3165</v>
      </c>
      <c r="C3171" s="807" t="s">
        <v>1954</v>
      </c>
      <c r="D3171" s="469" t="s">
        <v>1955</v>
      </c>
      <c r="E3171" s="538" t="s">
        <v>1122</v>
      </c>
      <c r="F3171" s="569" t="s">
        <v>24</v>
      </c>
      <c r="G3171" s="509" t="s">
        <v>143</v>
      </c>
      <c r="H3171" s="790" t="s">
        <v>1956</v>
      </c>
      <c r="I3171" s="808">
        <v>36523</v>
      </c>
      <c r="J3171" s="1314">
        <f t="shared" ca="1" si="282"/>
        <v>22</v>
      </c>
      <c r="K3171" s="176" t="s">
        <v>24</v>
      </c>
      <c r="L3171" s="170" t="s">
        <v>24</v>
      </c>
      <c r="M3171" s="173" t="s">
        <v>24</v>
      </c>
      <c r="N3171" s="580">
        <v>43841</v>
      </c>
      <c r="O3171" s="1330" t="s">
        <v>24</v>
      </c>
      <c r="P3171" s="472" t="s">
        <v>24</v>
      </c>
      <c r="Q3171" s="198" t="str">
        <f t="shared" ref="Q3171:Q3184" si="287">IF(OR(O3171="-",O3171=""),"-",O3171+365)</f>
        <v>-</v>
      </c>
      <c r="R3171" s="181" t="str">
        <f t="shared" ref="R3171:R3234" ca="1" si="288">IF(OR(O3171="",O3171="-"),"TIDAK MCU",IF(Q3171&gt;TODAY(),"BERLAKU","EXPIRED"))</f>
        <v>TIDAK MCU</v>
      </c>
      <c r="S3171" s="1319" t="s">
        <v>24</v>
      </c>
      <c r="T3171" s="1330">
        <f ca="1">IF(OR(I3171="",I3171="-"),"-",DATE(YEAR(TODAY())+1,MONTH(I3171),DAY(I3171)))</f>
        <v>44924</v>
      </c>
      <c r="U3171" s="1330" t="str">
        <f ca="1">IF(OR(T3171="",T3171="-"),"-",IF(M3171&gt;=T3171,IF(OR(S3171="-",S3171=""),"GROUND TEST",DATE(YEAR(TODAY())+1,MONTH(I3171),DAY(I3171))),"SIM MATI"))</f>
        <v>GROUND TEST</v>
      </c>
      <c r="V3171" s="1330" t="s">
        <v>24</v>
      </c>
      <c r="W3171" s="1311" t="s">
        <v>24</v>
      </c>
      <c r="X3171" s="348"/>
      <c r="Y3171" s="201"/>
      <c r="Z3171" s="351"/>
      <c r="AA3171" s="495" t="s">
        <v>24</v>
      </c>
      <c r="AB3171" s="371" t="s">
        <v>24</v>
      </c>
      <c r="AC3171" s="362" t="s">
        <v>24</v>
      </c>
      <c r="AD3171" s="362"/>
      <c r="AE3171" s="362"/>
      <c r="AF3171" s="371"/>
      <c r="AG3171" s="377"/>
      <c r="AH3171" s="1245"/>
      <c r="AI3171" s="244" t="str">
        <f t="shared" si="285"/>
        <v>---</v>
      </c>
      <c r="AJ3171" s="1315">
        <f t="shared" ref="AJ3171:AJ3234" si="289">N3171</f>
        <v>43841</v>
      </c>
      <c r="AK3171" s="217" t="s">
        <v>24</v>
      </c>
      <c r="AL3171" s="614" t="s">
        <v>24</v>
      </c>
      <c r="AM3171" s="230"/>
      <c r="AN3171" s="232"/>
      <c r="AO3171" s="232"/>
      <c r="AP3171" s="230"/>
      <c r="AQ3171" s="462" t="s">
        <v>3094</v>
      </c>
      <c r="AR3171" s="230"/>
      <c r="AS3171" s="230"/>
      <c r="AT3171" s="230"/>
      <c r="AU3171" s="230"/>
      <c r="AV3171" s="885"/>
      <c r="AW3171" s="885"/>
      <c r="AX3171" s="885"/>
      <c r="AY3171" s="885"/>
      <c r="AZ3171" s="177"/>
    </row>
    <row r="3172" spans="1:60" ht="15" customHeight="1">
      <c r="B3172" s="1310">
        <v>3166</v>
      </c>
      <c r="C3172" s="807" t="s">
        <v>1957</v>
      </c>
      <c r="D3172" s="469" t="s">
        <v>1866</v>
      </c>
      <c r="E3172" s="538" t="s">
        <v>1122</v>
      </c>
      <c r="F3172" s="569" t="s">
        <v>24</v>
      </c>
      <c r="G3172" s="509" t="s">
        <v>143</v>
      </c>
      <c r="H3172" s="790" t="s">
        <v>1958</v>
      </c>
      <c r="I3172" s="808">
        <v>30541</v>
      </c>
      <c r="J3172" s="1314">
        <f t="shared" ca="1" si="282"/>
        <v>39</v>
      </c>
      <c r="K3172" s="176" t="s">
        <v>24</v>
      </c>
      <c r="L3172" s="170" t="s">
        <v>24</v>
      </c>
      <c r="M3172" s="173" t="s">
        <v>24</v>
      </c>
      <c r="N3172" s="580">
        <v>43841</v>
      </c>
      <c r="O3172" s="1330" t="s">
        <v>24</v>
      </c>
      <c r="P3172" s="472" t="s">
        <v>24</v>
      </c>
      <c r="Q3172" s="198" t="str">
        <f t="shared" si="287"/>
        <v>-</v>
      </c>
      <c r="R3172" s="181" t="str">
        <f t="shared" ca="1" si="288"/>
        <v>TIDAK MCU</v>
      </c>
      <c r="S3172" s="1319" t="s">
        <v>24</v>
      </c>
      <c r="T3172" s="1330">
        <f ca="1">IF(OR(I3172="",I3172="-"),"-",DATE(YEAR(TODAY())+1,MONTH(I3172),DAY(I3172)))</f>
        <v>44786</v>
      </c>
      <c r="U3172" s="1330" t="s">
        <v>24</v>
      </c>
      <c r="V3172" s="1330" t="s">
        <v>24</v>
      </c>
      <c r="W3172" s="1311" t="s">
        <v>24</v>
      </c>
      <c r="X3172" s="348"/>
      <c r="Y3172" s="201"/>
      <c r="Z3172" s="351"/>
      <c r="AA3172" s="495" t="s">
        <v>24</v>
      </c>
      <c r="AB3172" s="371" t="s">
        <v>24</v>
      </c>
      <c r="AC3172" s="362" t="s">
        <v>24</v>
      </c>
      <c r="AD3172" s="362"/>
      <c r="AE3172" s="362"/>
      <c r="AF3172" s="371"/>
      <c r="AG3172" s="377"/>
      <c r="AH3172" s="1245"/>
      <c r="AI3172" s="244" t="str">
        <f t="shared" si="285"/>
        <v>---</v>
      </c>
      <c r="AJ3172" s="1315">
        <f t="shared" si="289"/>
        <v>43841</v>
      </c>
      <c r="AK3172" s="217" t="s">
        <v>24</v>
      </c>
      <c r="AL3172" s="614" t="s">
        <v>24</v>
      </c>
      <c r="AM3172" s="230"/>
      <c r="AN3172" s="232"/>
      <c r="AO3172" s="232"/>
      <c r="AP3172" s="230"/>
      <c r="AQ3172" s="462" t="s">
        <v>3094</v>
      </c>
      <c r="AR3172" s="230"/>
      <c r="AS3172" s="230"/>
      <c r="AT3172" s="230"/>
      <c r="AU3172" s="230"/>
      <c r="AV3172" s="885"/>
      <c r="AW3172" s="885"/>
      <c r="AX3172" s="885"/>
      <c r="AY3172" s="885"/>
      <c r="AZ3172" s="177"/>
    </row>
    <row r="3173" spans="1:60" ht="15" customHeight="1">
      <c r="B3173" s="1310">
        <v>3167</v>
      </c>
      <c r="C3173" s="807" t="s">
        <v>1959</v>
      </c>
      <c r="D3173" s="469" t="s">
        <v>1874</v>
      </c>
      <c r="E3173" s="538" t="s">
        <v>1122</v>
      </c>
      <c r="F3173" s="569" t="s">
        <v>24</v>
      </c>
      <c r="G3173" s="509" t="s">
        <v>143</v>
      </c>
      <c r="H3173" s="790" t="s">
        <v>1960</v>
      </c>
      <c r="I3173" s="808">
        <v>37006</v>
      </c>
      <c r="J3173" s="1314">
        <f t="shared" ca="1" si="282"/>
        <v>20</v>
      </c>
      <c r="K3173" s="176" t="s">
        <v>24</v>
      </c>
      <c r="L3173" s="170" t="s">
        <v>24</v>
      </c>
      <c r="M3173" s="173" t="s">
        <v>24</v>
      </c>
      <c r="N3173" s="580">
        <v>43841</v>
      </c>
      <c r="O3173" s="1330" t="s">
        <v>24</v>
      </c>
      <c r="P3173" s="472" t="s">
        <v>24</v>
      </c>
      <c r="Q3173" s="198" t="str">
        <f t="shared" si="287"/>
        <v>-</v>
      </c>
      <c r="R3173" s="181" t="str">
        <f t="shared" ca="1" si="288"/>
        <v>TIDAK MCU</v>
      </c>
      <c r="S3173" s="1319" t="s">
        <v>24</v>
      </c>
      <c r="T3173" s="1330">
        <f ca="1">IF(OR(I3173="",I3173="-"),"-",DATE(YEAR(TODAY())+1,MONTH(I3173),DAY(I3173)))</f>
        <v>44676</v>
      </c>
      <c r="U3173" s="1330" t="str">
        <f ca="1">IF(OR(T3173="",T3173="-"),"-",IF(M3173&gt;=T3173,IF(OR(S3173="-",S3173=""),"GROUND TEST",DATE(YEAR(TODAY())+1,MONTH(I3173),DAY(I3173))),"SIM MATI"))</f>
        <v>GROUND TEST</v>
      </c>
      <c r="V3173" s="395" t="s">
        <v>24</v>
      </c>
      <c r="W3173" s="136" t="s">
        <v>24</v>
      </c>
      <c r="X3173" s="348"/>
      <c r="Y3173" s="201"/>
      <c r="Z3173" s="351"/>
      <c r="AA3173" s="495" t="s">
        <v>24</v>
      </c>
      <c r="AB3173" s="371" t="s">
        <v>24</v>
      </c>
      <c r="AC3173" s="362" t="s">
        <v>24</v>
      </c>
      <c r="AD3173" s="362"/>
      <c r="AE3173" s="362"/>
      <c r="AF3173" s="371"/>
      <c r="AG3173" s="377"/>
      <c r="AH3173" s="1245"/>
      <c r="AI3173" s="244" t="str">
        <f t="shared" si="285"/>
        <v>---</v>
      </c>
      <c r="AJ3173" s="1315">
        <f t="shared" si="289"/>
        <v>43841</v>
      </c>
      <c r="AK3173" s="217" t="s">
        <v>24</v>
      </c>
      <c r="AL3173" s="614" t="s">
        <v>24</v>
      </c>
      <c r="AM3173" s="230"/>
      <c r="AN3173" s="232"/>
      <c r="AO3173" s="232"/>
      <c r="AP3173" s="230"/>
      <c r="AQ3173" s="462" t="s">
        <v>3094</v>
      </c>
      <c r="AR3173" s="230"/>
      <c r="AS3173" s="230"/>
      <c r="AT3173" s="230"/>
      <c r="AU3173" s="230"/>
      <c r="AV3173" s="177"/>
      <c r="AW3173" s="177"/>
      <c r="AX3173" s="177"/>
      <c r="AY3173" s="177"/>
      <c r="AZ3173" s="177"/>
    </row>
    <row r="3174" spans="1:60" ht="15" customHeight="1">
      <c r="B3174" s="1310">
        <v>3168</v>
      </c>
      <c r="C3174" s="564" t="s">
        <v>1961</v>
      </c>
      <c r="D3174" s="469" t="s">
        <v>2534</v>
      </c>
      <c r="E3174" s="538" t="s">
        <v>601</v>
      </c>
      <c r="F3174" s="569" t="s">
        <v>24</v>
      </c>
      <c r="G3174" s="509" t="s">
        <v>124</v>
      </c>
      <c r="H3174" s="540" t="s">
        <v>24</v>
      </c>
      <c r="I3174" s="808">
        <v>35776</v>
      </c>
      <c r="J3174" s="1314">
        <f t="shared" ca="1" si="282"/>
        <v>24</v>
      </c>
      <c r="K3174" s="176" t="s">
        <v>24</v>
      </c>
      <c r="L3174" s="170" t="s">
        <v>24</v>
      </c>
      <c r="M3174" s="173" t="s">
        <v>24</v>
      </c>
      <c r="N3174" s="580">
        <v>43858</v>
      </c>
      <c r="O3174" s="1330" t="s">
        <v>24</v>
      </c>
      <c r="P3174" s="472" t="s">
        <v>24</v>
      </c>
      <c r="Q3174" s="198" t="str">
        <f t="shared" si="287"/>
        <v>-</v>
      </c>
      <c r="R3174" s="181" t="str">
        <f t="shared" ca="1" si="288"/>
        <v>TIDAK MCU</v>
      </c>
      <c r="S3174" s="1319" t="s">
        <v>24</v>
      </c>
      <c r="T3174" s="1330">
        <v>44542</v>
      </c>
      <c r="U3174" s="1330" t="str">
        <f ca="1">IF(OR(T3174="",T3174="-"),"-",IF(M3174&gt;=T3174,IF(OR(S3174="-",S3174=""),"GROUND TEST",DATE(YEAR(TODAY())+1,MONTH(I3174),DAY(I3174))),"SIM MATI"))</f>
        <v>GROUND TEST</v>
      </c>
      <c r="V3174" s="1330" t="s">
        <v>24</v>
      </c>
      <c r="W3174" s="1311" t="s">
        <v>24</v>
      </c>
      <c r="X3174" s="348"/>
      <c r="Y3174" s="201"/>
      <c r="Z3174" s="351"/>
      <c r="AA3174" s="495" t="s">
        <v>24</v>
      </c>
      <c r="AB3174" s="371" t="s">
        <v>24</v>
      </c>
      <c r="AC3174" s="362" t="s">
        <v>24</v>
      </c>
      <c r="AD3174" s="362"/>
      <c r="AE3174" s="362"/>
      <c r="AF3174" s="371"/>
      <c r="AG3174" s="377"/>
      <c r="AH3174" s="1245"/>
      <c r="AI3174" s="244" t="str">
        <f t="shared" si="285"/>
        <v>---</v>
      </c>
      <c r="AJ3174" s="1315">
        <f t="shared" si="289"/>
        <v>43858</v>
      </c>
      <c r="AK3174" s="217" t="s">
        <v>24</v>
      </c>
      <c r="AL3174" s="614" t="s">
        <v>24</v>
      </c>
      <c r="AM3174" s="230"/>
      <c r="AN3174" s="232"/>
      <c r="AO3174" s="232"/>
      <c r="AP3174" s="230"/>
      <c r="AQ3174" s="462" t="s">
        <v>3094</v>
      </c>
      <c r="AR3174" s="230"/>
      <c r="AS3174" s="230"/>
      <c r="AT3174" s="230"/>
      <c r="AU3174" s="230"/>
      <c r="AZ3174" s="177"/>
    </row>
    <row r="3175" spans="1:60" ht="15" customHeight="1">
      <c r="B3175" s="1310">
        <v>3169</v>
      </c>
      <c r="C3175" s="807" t="s">
        <v>1963</v>
      </c>
      <c r="D3175" s="469" t="s">
        <v>1503</v>
      </c>
      <c r="E3175" s="538" t="s">
        <v>1122</v>
      </c>
      <c r="F3175" s="569" t="s">
        <v>24</v>
      </c>
      <c r="G3175" s="509" t="s">
        <v>143</v>
      </c>
      <c r="H3175" s="540" t="s">
        <v>24</v>
      </c>
      <c r="I3175" s="808">
        <v>25358</v>
      </c>
      <c r="J3175" s="1314">
        <f t="shared" ca="1" si="282"/>
        <v>53</v>
      </c>
      <c r="K3175" s="176" t="s">
        <v>24</v>
      </c>
      <c r="L3175" s="170" t="s">
        <v>24</v>
      </c>
      <c r="M3175" s="173" t="s">
        <v>24</v>
      </c>
      <c r="N3175" s="580">
        <v>43858</v>
      </c>
      <c r="O3175" s="1330" t="s">
        <v>24</v>
      </c>
      <c r="P3175" s="472" t="s">
        <v>24</v>
      </c>
      <c r="Q3175" s="198" t="str">
        <f t="shared" si="287"/>
        <v>-</v>
      </c>
      <c r="R3175" s="181" t="str">
        <f t="shared" ca="1" si="288"/>
        <v>TIDAK MCU</v>
      </c>
      <c r="S3175" s="1319" t="s">
        <v>24</v>
      </c>
      <c r="T3175" s="1330">
        <f ca="1">IF(OR(I3175="",I3175="-"),"-",DATE(YEAR(TODAY())+1,MONTH(I3175),DAY(I3175)))</f>
        <v>44716</v>
      </c>
      <c r="U3175" s="1330" t="str">
        <f ca="1">IF(OR(T3175="",T3175="-"),"-",IF(M3175&gt;=T3175,IF(OR(S3175="-",S3175=""),"GROUND TEST",DATE(YEAR(TODAY())+1,MONTH(I3175),DAY(I3175))),"SIM MATI"))</f>
        <v>GROUND TEST</v>
      </c>
      <c r="V3175" s="1313" t="s">
        <v>24</v>
      </c>
      <c r="W3175" s="1311" t="s">
        <v>24</v>
      </c>
      <c r="X3175" s="348"/>
      <c r="Y3175" s="201"/>
      <c r="Z3175" s="351"/>
      <c r="AA3175" s="495" t="s">
        <v>24</v>
      </c>
      <c r="AB3175" s="371" t="s">
        <v>24</v>
      </c>
      <c r="AC3175" s="362" t="s">
        <v>24</v>
      </c>
      <c r="AD3175" s="362"/>
      <c r="AE3175" s="362"/>
      <c r="AF3175" s="371"/>
      <c r="AG3175" s="377"/>
      <c r="AH3175" s="1245"/>
      <c r="AI3175" s="244" t="str">
        <f t="shared" si="285"/>
        <v>---</v>
      </c>
      <c r="AJ3175" s="1315">
        <f t="shared" si="289"/>
        <v>43858</v>
      </c>
      <c r="AK3175" s="217" t="s">
        <v>24</v>
      </c>
      <c r="AL3175" s="614" t="s">
        <v>24</v>
      </c>
      <c r="AM3175" s="230"/>
      <c r="AN3175" s="232"/>
      <c r="AO3175" s="232"/>
      <c r="AP3175" s="230"/>
      <c r="AQ3175" s="462" t="s">
        <v>3094</v>
      </c>
      <c r="AR3175" s="230"/>
      <c r="AS3175" s="230"/>
      <c r="AT3175" s="230"/>
      <c r="AU3175" s="230"/>
      <c r="AV3175" s="885"/>
      <c r="AW3175" s="885"/>
      <c r="AX3175" s="885"/>
      <c r="AY3175" s="885"/>
      <c r="AZ3175" s="177"/>
    </row>
    <row r="3176" spans="1:60" ht="15" customHeight="1">
      <c r="B3176" s="1310">
        <v>3170</v>
      </c>
      <c r="C3176" s="2135" t="s">
        <v>6694</v>
      </c>
      <c r="D3176" s="796" t="s">
        <v>6626</v>
      </c>
      <c r="E3176" s="538" t="s">
        <v>4292</v>
      </c>
      <c r="F3176" s="1601" t="s">
        <v>6695</v>
      </c>
      <c r="G3176" s="722" t="s">
        <v>102</v>
      </c>
      <c r="H3176" s="1648" t="s">
        <v>6696</v>
      </c>
      <c r="I3176" s="1725">
        <v>34049</v>
      </c>
      <c r="J3176" s="1314">
        <f t="shared" ca="1" si="282"/>
        <v>29</v>
      </c>
      <c r="K3176" s="176" t="s">
        <v>24</v>
      </c>
      <c r="L3176" s="170" t="s">
        <v>24</v>
      </c>
      <c r="M3176" s="173" t="s">
        <v>24</v>
      </c>
      <c r="N3176" s="2085">
        <v>43314</v>
      </c>
      <c r="O3176" s="1330" t="s">
        <v>24</v>
      </c>
      <c r="P3176" s="1314" t="s">
        <v>24</v>
      </c>
      <c r="Q3176" s="198" t="str">
        <f t="shared" si="287"/>
        <v>-</v>
      </c>
      <c r="R3176" s="181" t="str">
        <f t="shared" ca="1" si="288"/>
        <v>TIDAK MCU</v>
      </c>
      <c r="S3176" s="1314" t="s">
        <v>24</v>
      </c>
      <c r="T3176" s="1330">
        <v>44641</v>
      </c>
      <c r="U3176" s="1330" t="s">
        <v>24</v>
      </c>
      <c r="V3176" s="1330" t="s">
        <v>24</v>
      </c>
      <c r="W3176" s="1311" t="s">
        <v>24</v>
      </c>
      <c r="X3176" s="200"/>
      <c r="Y3176" s="201"/>
      <c r="Z3176" s="202"/>
      <c r="AA3176" s="495" t="s">
        <v>24</v>
      </c>
      <c r="AB3176" s="362"/>
      <c r="AC3176" s="362"/>
      <c r="AD3176" s="362"/>
      <c r="AE3176" s="362"/>
      <c r="AF3176" s="362"/>
      <c r="AG3176" s="372"/>
      <c r="AH3176" s="1244"/>
      <c r="AI3176" s="244" t="str">
        <f t="shared" si="285"/>
        <v>-</v>
      </c>
      <c r="AJ3176" s="1315">
        <f t="shared" si="289"/>
        <v>43314</v>
      </c>
      <c r="AK3176" s="217" t="s">
        <v>24</v>
      </c>
      <c r="AL3176" s="614" t="s">
        <v>24</v>
      </c>
      <c r="AM3176" s="230"/>
      <c r="AN3176" s="232"/>
      <c r="AO3176" s="232"/>
      <c r="AP3176" s="230"/>
      <c r="AQ3176" s="462" t="s">
        <v>3094</v>
      </c>
      <c r="AR3176" s="230"/>
      <c r="AS3176" s="230"/>
      <c r="AT3176" s="230"/>
      <c r="AU3176" s="230"/>
      <c r="AV3176" s="885"/>
      <c r="AW3176" s="885"/>
      <c r="AX3176" s="885"/>
      <c r="AY3176" s="885"/>
      <c r="AZ3176" s="177"/>
    </row>
    <row r="3177" spans="1:60" ht="15" customHeight="1">
      <c r="B3177" s="1310">
        <v>3171</v>
      </c>
      <c r="C3177" s="891" t="s">
        <v>4660</v>
      </c>
      <c r="D3177" s="956" t="s">
        <v>337</v>
      </c>
      <c r="E3177" s="538" t="s">
        <v>4241</v>
      </c>
      <c r="F3177" s="1374" t="s">
        <v>4661</v>
      </c>
      <c r="G3177" s="509" t="s">
        <v>119</v>
      </c>
      <c r="H3177" s="960" t="s">
        <v>4662</v>
      </c>
      <c r="I3177" s="808">
        <v>35518</v>
      </c>
      <c r="J3177" s="1314">
        <f t="shared" ca="1" si="282"/>
        <v>25</v>
      </c>
      <c r="K3177" s="894" t="s">
        <v>24</v>
      </c>
      <c r="L3177" s="895" t="s">
        <v>24</v>
      </c>
      <c r="M3177" s="896" t="s">
        <v>24</v>
      </c>
      <c r="N3177" s="828">
        <v>43510</v>
      </c>
      <c r="O3177" s="1330" t="s">
        <v>24</v>
      </c>
      <c r="P3177" s="1314" t="s">
        <v>24</v>
      </c>
      <c r="Q3177" s="198" t="str">
        <f t="shared" si="287"/>
        <v>-</v>
      </c>
      <c r="R3177" s="181" t="str">
        <f t="shared" ca="1" si="288"/>
        <v>TIDAK MCU</v>
      </c>
      <c r="S3177" s="1319" t="s">
        <v>24</v>
      </c>
      <c r="T3177" s="1330">
        <v>44284</v>
      </c>
      <c r="U3177" s="443" t="s">
        <v>99</v>
      </c>
      <c r="V3177" s="1330" t="s">
        <v>24</v>
      </c>
      <c r="W3177" s="1311" t="s">
        <v>24</v>
      </c>
      <c r="X3177" s="200"/>
      <c r="Y3177" s="201"/>
      <c r="Z3177" s="202"/>
      <c r="AA3177" s="1310" t="s">
        <v>24</v>
      </c>
      <c r="AB3177" s="362"/>
      <c r="AC3177" s="362"/>
      <c r="AD3177" s="362"/>
      <c r="AE3177" s="362"/>
      <c r="AF3177" s="362"/>
      <c r="AG3177" s="372"/>
      <c r="AH3177" s="1244"/>
      <c r="AI3177" s="244" t="str">
        <f t="shared" si="285"/>
        <v>-</v>
      </c>
      <c r="AJ3177" s="1315">
        <f t="shared" si="289"/>
        <v>43510</v>
      </c>
      <c r="AK3177" s="217" t="s">
        <v>24</v>
      </c>
      <c r="AL3177" s="614" t="s">
        <v>24</v>
      </c>
      <c r="AM3177" s="1305"/>
      <c r="AN3177" s="902"/>
      <c r="AO3177" s="902"/>
      <c r="AP3177" s="1305"/>
      <c r="AQ3177" s="1231" t="s">
        <v>3094</v>
      </c>
      <c r="AR3177" s="1305"/>
      <c r="AS3177" s="1305"/>
      <c r="AT3177" s="1305"/>
      <c r="AU3177" s="1305"/>
      <c r="AV3177" s="885"/>
      <c r="AW3177" s="885"/>
      <c r="AX3177" s="885"/>
      <c r="AY3177" s="885"/>
      <c r="AZ3177" s="885"/>
    </row>
    <row r="3178" spans="1:60" ht="15" customHeight="1">
      <c r="B3178" s="1310">
        <v>3172</v>
      </c>
      <c r="C3178" s="564" t="s">
        <v>4663</v>
      </c>
      <c r="D3178" s="797" t="s">
        <v>337</v>
      </c>
      <c r="E3178" s="796" t="s">
        <v>4241</v>
      </c>
      <c r="F3178" s="1618" t="s">
        <v>4664</v>
      </c>
      <c r="G3178" s="509" t="s">
        <v>119</v>
      </c>
      <c r="H3178" s="790" t="s">
        <v>4665</v>
      </c>
      <c r="I3178" s="808">
        <v>27996</v>
      </c>
      <c r="J3178" s="1314">
        <f t="shared" ca="1" si="282"/>
        <v>46</v>
      </c>
      <c r="K3178" s="176" t="s">
        <v>24</v>
      </c>
      <c r="L3178" s="170" t="s">
        <v>24</v>
      </c>
      <c r="M3178" s="173" t="s">
        <v>24</v>
      </c>
      <c r="N3178" s="577">
        <v>43217</v>
      </c>
      <c r="O3178" s="1330">
        <v>43516</v>
      </c>
      <c r="P3178" s="1314" t="s">
        <v>1458</v>
      </c>
      <c r="Q3178" s="198">
        <f t="shared" si="287"/>
        <v>43881</v>
      </c>
      <c r="R3178" s="181" t="str">
        <f t="shared" ca="1" si="288"/>
        <v>EXPIRED</v>
      </c>
      <c r="S3178" s="1319" t="s">
        <v>24</v>
      </c>
      <c r="T3178" s="1330">
        <v>44432</v>
      </c>
      <c r="U3178" s="443" t="s">
        <v>24</v>
      </c>
      <c r="V3178" s="1330" t="s">
        <v>24</v>
      </c>
      <c r="W3178" s="1311" t="s">
        <v>24</v>
      </c>
      <c r="X3178" s="200"/>
      <c r="Y3178" s="201"/>
      <c r="Z3178" s="202"/>
      <c r="AA3178" s="473" t="s">
        <v>100</v>
      </c>
      <c r="AB3178" s="362" t="s">
        <v>24</v>
      </c>
      <c r="AC3178" s="362" t="s">
        <v>24</v>
      </c>
      <c r="AD3178" s="362" t="s">
        <v>24</v>
      </c>
      <c r="AE3178" s="362"/>
      <c r="AF3178" s="362"/>
      <c r="AG3178" s="372"/>
      <c r="AH3178" s="1244"/>
      <c r="AI3178" s="244" t="str">
        <f t="shared" si="285"/>
        <v>LIGHT VEHICLE---</v>
      </c>
      <c r="AJ3178" s="1315">
        <f t="shared" si="289"/>
        <v>43217</v>
      </c>
      <c r="AK3178" s="217" t="s">
        <v>24</v>
      </c>
      <c r="AL3178" s="614" t="s">
        <v>4039</v>
      </c>
      <c r="AM3178" s="230"/>
      <c r="AN3178" s="232"/>
      <c r="AO3178" s="232"/>
      <c r="AP3178" s="230"/>
      <c r="AQ3178" s="1231" t="s">
        <v>3094</v>
      </c>
      <c r="AR3178" s="230"/>
      <c r="AS3178" s="230"/>
      <c r="AT3178" s="230"/>
      <c r="AU3178" s="230"/>
      <c r="AV3178" s="885"/>
      <c r="AW3178" s="885"/>
      <c r="AX3178" s="885"/>
      <c r="AY3178" s="885"/>
      <c r="AZ3178" s="885"/>
    </row>
    <row r="3179" spans="1:60" ht="15" customHeight="1">
      <c r="B3179" s="1310">
        <v>3173</v>
      </c>
      <c r="C3179" s="564" t="s">
        <v>4666</v>
      </c>
      <c r="D3179" s="1571" t="s">
        <v>337</v>
      </c>
      <c r="E3179" s="538" t="s">
        <v>4241</v>
      </c>
      <c r="F3179" s="569" t="s">
        <v>4667</v>
      </c>
      <c r="G3179" s="509" t="s">
        <v>119</v>
      </c>
      <c r="H3179" s="790" t="s">
        <v>4668</v>
      </c>
      <c r="I3179" s="1752">
        <v>26136</v>
      </c>
      <c r="J3179" s="1314">
        <f t="shared" ca="1" si="282"/>
        <v>51</v>
      </c>
      <c r="K3179" s="176" t="s">
        <v>24</v>
      </c>
      <c r="L3179" s="170" t="s">
        <v>24</v>
      </c>
      <c r="M3179" s="173" t="s">
        <v>24</v>
      </c>
      <c r="N3179" s="577">
        <v>43496</v>
      </c>
      <c r="O3179" s="1330">
        <v>43706</v>
      </c>
      <c r="P3179" s="1314" t="s">
        <v>24</v>
      </c>
      <c r="Q3179" s="198">
        <f t="shared" si="287"/>
        <v>44071</v>
      </c>
      <c r="R3179" s="181" t="str">
        <f t="shared" ca="1" si="288"/>
        <v>EXPIRED</v>
      </c>
      <c r="S3179" s="1319" t="s">
        <v>24</v>
      </c>
      <c r="T3179" s="1330">
        <v>44399</v>
      </c>
      <c r="U3179" s="1329" t="s">
        <v>99</v>
      </c>
      <c r="V3179" s="904" t="s">
        <v>24</v>
      </c>
      <c r="W3179" s="136" t="s">
        <v>24</v>
      </c>
      <c r="X3179" s="200"/>
      <c r="Y3179" s="201"/>
      <c r="Z3179" s="202"/>
      <c r="AA3179" s="1310" t="s">
        <v>24</v>
      </c>
      <c r="AB3179" s="362" t="s">
        <v>24</v>
      </c>
      <c r="AC3179" s="362" t="s">
        <v>24</v>
      </c>
      <c r="AD3179" s="362" t="s">
        <v>24</v>
      </c>
      <c r="AE3179" s="362"/>
      <c r="AF3179" s="362"/>
      <c r="AG3179" s="372"/>
      <c r="AH3179" s="1244"/>
      <c r="AI3179" s="244" t="str">
        <f t="shared" si="285"/>
        <v>----</v>
      </c>
      <c r="AJ3179" s="1315">
        <f t="shared" si="289"/>
        <v>43496</v>
      </c>
      <c r="AK3179" s="217" t="s">
        <v>24</v>
      </c>
      <c r="AL3179" s="614" t="s">
        <v>24</v>
      </c>
      <c r="AM3179" s="230"/>
      <c r="AN3179" s="232"/>
      <c r="AO3179" s="232"/>
      <c r="AP3179" s="230"/>
      <c r="AQ3179" s="230"/>
      <c r="AR3179" s="230"/>
      <c r="AS3179" s="230"/>
      <c r="AT3179" s="230"/>
      <c r="AU3179" s="230"/>
      <c r="AV3179" s="177"/>
      <c r="AW3179" s="177"/>
      <c r="AX3179" s="177"/>
      <c r="AY3179" s="177"/>
      <c r="AZ3179" s="177"/>
    </row>
    <row r="3180" spans="1:60" ht="15" customHeight="1">
      <c r="B3180" s="1310">
        <v>3174</v>
      </c>
      <c r="C3180" s="807" t="s">
        <v>4669</v>
      </c>
      <c r="D3180" s="797" t="s">
        <v>337</v>
      </c>
      <c r="E3180" s="538" t="s">
        <v>4241</v>
      </c>
      <c r="F3180" s="585" t="s">
        <v>4670</v>
      </c>
      <c r="G3180" s="509" t="s">
        <v>119</v>
      </c>
      <c r="H3180" s="1631" t="s">
        <v>4671</v>
      </c>
      <c r="I3180" s="808">
        <v>35768</v>
      </c>
      <c r="J3180" s="1314">
        <f t="shared" ca="1" si="282"/>
        <v>24</v>
      </c>
      <c r="K3180" s="176" t="s">
        <v>24</v>
      </c>
      <c r="L3180" s="170" t="s">
        <v>24</v>
      </c>
      <c r="M3180" s="173" t="s">
        <v>24</v>
      </c>
      <c r="N3180" s="577">
        <v>43566</v>
      </c>
      <c r="O3180" s="582">
        <v>43877</v>
      </c>
      <c r="P3180" s="585" t="s">
        <v>83</v>
      </c>
      <c r="Q3180" s="198">
        <f t="shared" si="287"/>
        <v>44242</v>
      </c>
      <c r="R3180" s="181" t="str">
        <f t="shared" ca="1" si="288"/>
        <v>EXPIRED</v>
      </c>
      <c r="S3180" s="1319" t="s">
        <v>24</v>
      </c>
      <c r="T3180" s="1330">
        <v>44534</v>
      </c>
      <c r="U3180" s="1329" t="s">
        <v>99</v>
      </c>
      <c r="V3180" s="904" t="s">
        <v>24</v>
      </c>
      <c r="W3180" s="136" t="s">
        <v>24</v>
      </c>
      <c r="X3180" s="200"/>
      <c r="Y3180" s="201"/>
      <c r="Z3180" s="202"/>
      <c r="AA3180" s="1310" t="s">
        <v>24</v>
      </c>
      <c r="AB3180" s="362" t="s">
        <v>24</v>
      </c>
      <c r="AC3180" s="362" t="s">
        <v>24</v>
      </c>
      <c r="AD3180" s="362" t="s">
        <v>24</v>
      </c>
      <c r="AE3180" s="362"/>
      <c r="AF3180" s="362"/>
      <c r="AG3180" s="372"/>
      <c r="AH3180" s="1244"/>
      <c r="AI3180" s="244" t="str">
        <f t="shared" si="285"/>
        <v>----</v>
      </c>
      <c r="AJ3180" s="1315">
        <f t="shared" si="289"/>
        <v>43566</v>
      </c>
      <c r="AK3180" s="217" t="s">
        <v>24</v>
      </c>
      <c r="AL3180" s="614" t="s">
        <v>24</v>
      </c>
      <c r="AM3180" s="230"/>
      <c r="AN3180" s="232"/>
      <c r="AO3180" s="232"/>
      <c r="AP3180" s="230"/>
      <c r="AQ3180" s="462" t="s">
        <v>3094</v>
      </c>
      <c r="AR3180" s="230"/>
      <c r="AS3180" s="230"/>
      <c r="AT3180" s="230"/>
      <c r="AU3180" s="230"/>
      <c r="AV3180" s="885"/>
      <c r="AW3180" s="885"/>
      <c r="AX3180" s="885"/>
      <c r="AY3180" s="885"/>
      <c r="AZ3180" s="177"/>
    </row>
    <row r="3181" spans="1:60" ht="15" customHeight="1">
      <c r="B3181" s="1310">
        <v>3175</v>
      </c>
      <c r="C3181" s="564" t="s">
        <v>4672</v>
      </c>
      <c r="D3181" s="1571" t="s">
        <v>337</v>
      </c>
      <c r="E3181" s="538" t="s">
        <v>4241</v>
      </c>
      <c r="F3181" s="569" t="s">
        <v>4673</v>
      </c>
      <c r="G3181" s="509" t="s">
        <v>119</v>
      </c>
      <c r="H3181" s="1631" t="s">
        <v>4674</v>
      </c>
      <c r="I3181" s="582">
        <v>33636</v>
      </c>
      <c r="J3181" s="1314">
        <f t="shared" ca="1" si="282"/>
        <v>30</v>
      </c>
      <c r="K3181" s="176" t="s">
        <v>24</v>
      </c>
      <c r="L3181" s="170" t="s">
        <v>24</v>
      </c>
      <c r="M3181" s="173" t="s">
        <v>24</v>
      </c>
      <c r="N3181" s="577">
        <v>43575</v>
      </c>
      <c r="O3181" s="582">
        <v>43758</v>
      </c>
      <c r="P3181" s="585" t="s">
        <v>24</v>
      </c>
      <c r="Q3181" s="198">
        <f t="shared" si="287"/>
        <v>44123</v>
      </c>
      <c r="R3181" s="181" t="str">
        <f t="shared" ca="1" si="288"/>
        <v>EXPIRED</v>
      </c>
      <c r="S3181" s="1319" t="s">
        <v>4769</v>
      </c>
      <c r="T3181" s="582">
        <v>44594</v>
      </c>
      <c r="U3181" s="1936">
        <v>44594</v>
      </c>
      <c r="V3181" s="1330" t="s">
        <v>24</v>
      </c>
      <c r="W3181" s="136" t="s">
        <v>24</v>
      </c>
      <c r="X3181" s="200"/>
      <c r="Y3181" s="201"/>
      <c r="Z3181" s="202"/>
      <c r="AA3181" s="1310" t="s">
        <v>4774</v>
      </c>
      <c r="AB3181" s="362" t="s">
        <v>4775</v>
      </c>
      <c r="AC3181" s="362" t="s">
        <v>24</v>
      </c>
      <c r="AD3181" s="362" t="s">
        <v>24</v>
      </c>
      <c r="AE3181" s="362"/>
      <c r="AF3181" s="362"/>
      <c r="AG3181" s="372"/>
      <c r="AH3181" s="1244"/>
      <c r="AI3181" s="244" t="str">
        <f t="shared" si="285"/>
        <v>FORKLIF (SIO)MERLO P120.10 HM--</v>
      </c>
      <c r="AJ3181" s="1315">
        <f t="shared" si="289"/>
        <v>43575</v>
      </c>
      <c r="AK3181" s="1477"/>
      <c r="AL3181" s="1193">
        <v>43684</v>
      </c>
      <c r="AM3181" s="230"/>
      <c r="AN3181" s="232"/>
      <c r="AO3181" s="232"/>
      <c r="AP3181" s="230"/>
      <c r="AQ3181" s="180"/>
      <c r="AR3181" s="230"/>
      <c r="AS3181" s="230"/>
      <c r="AT3181" s="230"/>
      <c r="AU3181" s="230"/>
      <c r="AV3181" s="885"/>
      <c r="AW3181" s="885"/>
      <c r="AX3181" s="885"/>
      <c r="AY3181" s="885"/>
      <c r="AZ3181" s="177"/>
    </row>
    <row r="3182" spans="1:60" ht="15" customHeight="1">
      <c r="B3182" s="1310">
        <v>3176</v>
      </c>
      <c r="C3182" s="564" t="s">
        <v>4675</v>
      </c>
      <c r="D3182" s="797" t="s">
        <v>337</v>
      </c>
      <c r="E3182" s="538" t="s">
        <v>4241</v>
      </c>
      <c r="F3182" s="1440" t="s">
        <v>4676</v>
      </c>
      <c r="G3182" s="509" t="s">
        <v>119</v>
      </c>
      <c r="H3182" s="1631" t="s">
        <v>4677</v>
      </c>
      <c r="I3182" s="808">
        <v>32160</v>
      </c>
      <c r="J3182" s="1314">
        <f t="shared" ca="1" si="282"/>
        <v>34</v>
      </c>
      <c r="K3182" s="176" t="s">
        <v>24</v>
      </c>
      <c r="L3182" s="170" t="s">
        <v>24</v>
      </c>
      <c r="M3182" s="173" t="s">
        <v>24</v>
      </c>
      <c r="N3182" s="794">
        <v>43750</v>
      </c>
      <c r="O3182" s="582" t="s">
        <v>24</v>
      </c>
      <c r="P3182" s="585" t="s">
        <v>24</v>
      </c>
      <c r="Q3182" s="198" t="str">
        <f t="shared" si="287"/>
        <v>-</v>
      </c>
      <c r="R3182" s="181" t="str">
        <f t="shared" ca="1" si="288"/>
        <v>TIDAK MCU</v>
      </c>
      <c r="S3182" s="1319" t="s">
        <v>24</v>
      </c>
      <c r="T3182" s="1330">
        <v>44579</v>
      </c>
      <c r="U3182" s="1329" t="s">
        <v>24</v>
      </c>
      <c r="V3182" s="1330" t="s">
        <v>24</v>
      </c>
      <c r="W3182" s="136" t="s">
        <v>24</v>
      </c>
      <c r="X3182" s="200"/>
      <c r="Y3182" s="201"/>
      <c r="Z3182" s="202"/>
      <c r="AA3182" s="1310" t="s">
        <v>24</v>
      </c>
      <c r="AB3182" s="1310" t="s">
        <v>24</v>
      </c>
      <c r="AC3182" s="362" t="s">
        <v>24</v>
      </c>
      <c r="AD3182" s="362" t="s">
        <v>24</v>
      </c>
      <c r="AE3182" s="362"/>
      <c r="AF3182" s="362"/>
      <c r="AG3182" s="372"/>
      <c r="AH3182" s="1244"/>
      <c r="AI3182" s="244" t="str">
        <f t="shared" si="285"/>
        <v>----</v>
      </c>
      <c r="AJ3182" s="1315">
        <f t="shared" si="289"/>
        <v>43750</v>
      </c>
      <c r="AK3182" s="519" t="s">
        <v>24</v>
      </c>
      <c r="AL3182" s="1193" t="s">
        <v>24</v>
      </c>
      <c r="AM3182" s="230"/>
      <c r="AN3182" s="232"/>
      <c r="AO3182" s="232"/>
      <c r="AP3182" s="230"/>
      <c r="AQ3182" s="1231" t="s">
        <v>3094</v>
      </c>
      <c r="AR3182" s="230"/>
      <c r="AS3182" s="230"/>
      <c r="AT3182" s="230"/>
      <c r="AU3182" s="230"/>
      <c r="AV3182" s="885"/>
      <c r="AW3182" s="885"/>
      <c r="AX3182" s="885"/>
      <c r="AY3182" s="885"/>
      <c r="AZ3182" s="177"/>
    </row>
    <row r="3183" spans="1:60" ht="15" customHeight="1">
      <c r="B3183" s="1310">
        <v>3177</v>
      </c>
      <c r="C3183" s="564" t="s">
        <v>4715</v>
      </c>
      <c r="D3183" s="797" t="s">
        <v>337</v>
      </c>
      <c r="E3183" s="538" t="s">
        <v>4241</v>
      </c>
      <c r="F3183" s="1440" t="s">
        <v>4716</v>
      </c>
      <c r="G3183" s="525" t="s">
        <v>119</v>
      </c>
      <c r="H3183" s="1631" t="s">
        <v>4717</v>
      </c>
      <c r="I3183" s="582">
        <v>35512</v>
      </c>
      <c r="J3183" s="1314">
        <f t="shared" ca="1" si="282"/>
        <v>25</v>
      </c>
      <c r="K3183" s="176" t="s">
        <v>24</v>
      </c>
      <c r="L3183" s="170" t="s">
        <v>24</v>
      </c>
      <c r="M3183" s="173" t="s">
        <v>24</v>
      </c>
      <c r="N3183" s="577">
        <v>43469</v>
      </c>
      <c r="O3183" s="582" t="s">
        <v>24</v>
      </c>
      <c r="P3183" s="585" t="s">
        <v>24</v>
      </c>
      <c r="Q3183" s="198" t="str">
        <f t="shared" si="287"/>
        <v>-</v>
      </c>
      <c r="R3183" s="181" t="str">
        <f t="shared" ca="1" si="288"/>
        <v>TIDAK MCU</v>
      </c>
      <c r="S3183" s="1319"/>
      <c r="T3183" s="1330">
        <v>44278</v>
      </c>
      <c r="U3183" s="1329" t="s">
        <v>24</v>
      </c>
      <c r="V3183" s="1330" t="s">
        <v>24</v>
      </c>
      <c r="W3183" s="136" t="s">
        <v>24</v>
      </c>
      <c r="X3183" s="200"/>
      <c r="Y3183" s="201"/>
      <c r="Z3183" s="202"/>
      <c r="AA3183" s="1310"/>
      <c r="AB3183" s="362"/>
      <c r="AC3183" s="362"/>
      <c r="AD3183" s="362"/>
      <c r="AE3183" s="362"/>
      <c r="AF3183" s="362"/>
      <c r="AG3183" s="372"/>
      <c r="AH3183" s="1244"/>
      <c r="AI3183" s="244" t="str">
        <f t="shared" si="285"/>
        <v/>
      </c>
      <c r="AJ3183" s="1315">
        <f t="shared" si="289"/>
        <v>43469</v>
      </c>
      <c r="AK3183" s="519" t="s">
        <v>24</v>
      </c>
      <c r="AL3183" s="1193" t="s">
        <v>24</v>
      </c>
      <c r="AM3183" s="230"/>
      <c r="AN3183" s="232"/>
      <c r="AO3183" s="232"/>
      <c r="AP3183" s="230"/>
      <c r="AQ3183" s="462" t="s">
        <v>3094</v>
      </c>
      <c r="AR3183" s="230"/>
      <c r="AS3183" s="230"/>
      <c r="AT3183" s="230"/>
      <c r="AU3183" s="230"/>
      <c r="AV3183" s="885"/>
      <c r="AW3183" s="885"/>
      <c r="AX3183" s="885"/>
      <c r="AY3183" s="885"/>
      <c r="AZ3183" s="885"/>
    </row>
    <row r="3184" spans="1:60" s="2186" customFormat="1" ht="15" customHeight="1">
      <c r="A3184" s="160"/>
      <c r="B3184" s="1310">
        <v>3178</v>
      </c>
      <c r="C3184" s="807" t="s">
        <v>4718</v>
      </c>
      <c r="D3184" s="797" t="s">
        <v>337</v>
      </c>
      <c r="E3184" s="538" t="s">
        <v>4241</v>
      </c>
      <c r="F3184" s="1440" t="s">
        <v>4719</v>
      </c>
      <c r="G3184" s="525" t="s">
        <v>119</v>
      </c>
      <c r="H3184" s="1631" t="s">
        <v>4720</v>
      </c>
      <c r="I3184" s="582">
        <v>36004</v>
      </c>
      <c r="J3184" s="1314">
        <f t="shared" ca="1" si="282"/>
        <v>23</v>
      </c>
      <c r="K3184" s="176" t="s">
        <v>24</v>
      </c>
      <c r="L3184" s="170" t="s">
        <v>24</v>
      </c>
      <c r="M3184" s="173" t="s">
        <v>24</v>
      </c>
      <c r="N3184" s="577">
        <v>43469</v>
      </c>
      <c r="O3184" s="582" t="s">
        <v>24</v>
      </c>
      <c r="P3184" s="585" t="s">
        <v>24</v>
      </c>
      <c r="Q3184" s="198" t="str">
        <f t="shared" si="287"/>
        <v>-</v>
      </c>
      <c r="R3184" s="181" t="str">
        <f t="shared" ca="1" si="288"/>
        <v>TIDAK MCU</v>
      </c>
      <c r="S3184" s="1319"/>
      <c r="T3184" s="1330">
        <v>44405</v>
      </c>
      <c r="U3184" s="212" t="s">
        <v>24</v>
      </c>
      <c r="V3184" s="1330" t="s">
        <v>24</v>
      </c>
      <c r="W3184" s="136" t="s">
        <v>24</v>
      </c>
      <c r="X3184" s="200"/>
      <c r="Y3184" s="201"/>
      <c r="Z3184" s="202"/>
      <c r="AA3184" s="1310"/>
      <c r="AB3184" s="362"/>
      <c r="AC3184" s="362"/>
      <c r="AD3184" s="362"/>
      <c r="AE3184" s="362"/>
      <c r="AF3184" s="362"/>
      <c r="AG3184" s="372"/>
      <c r="AH3184" s="1244"/>
      <c r="AI3184" s="244" t="str">
        <f t="shared" si="285"/>
        <v/>
      </c>
      <c r="AJ3184" s="1330">
        <f t="shared" si="289"/>
        <v>43469</v>
      </c>
      <c r="AK3184" s="519" t="s">
        <v>24</v>
      </c>
      <c r="AL3184" s="1193" t="s">
        <v>24</v>
      </c>
      <c r="AM3184" s="230"/>
      <c r="AN3184" s="232"/>
      <c r="AO3184" s="232"/>
      <c r="AP3184" s="230"/>
      <c r="AQ3184" s="230"/>
      <c r="AR3184" s="230"/>
      <c r="AS3184" s="230"/>
      <c r="AT3184" s="230"/>
      <c r="AU3184" s="230"/>
      <c r="AV3184" s="885"/>
      <c r="AW3184" s="885"/>
      <c r="AX3184" s="885"/>
      <c r="AY3184" s="885"/>
      <c r="AZ3184" s="885"/>
      <c r="BA3184" s="1206"/>
      <c r="BB3184" s="1206"/>
      <c r="BC3184" s="1206"/>
      <c r="BD3184" s="1206"/>
      <c r="BE3184" s="1206"/>
      <c r="BF3184" s="1206"/>
      <c r="BG3184" s="1206"/>
      <c r="BH3184" s="1206"/>
    </row>
    <row r="3185" spans="2:52" ht="15" customHeight="1">
      <c r="B3185" s="1310">
        <v>3179</v>
      </c>
      <c r="C3185" s="564" t="s">
        <v>12344</v>
      </c>
      <c r="D3185" s="797" t="s">
        <v>230</v>
      </c>
      <c r="E3185" s="1269" t="s">
        <v>4228</v>
      </c>
      <c r="F3185" s="569" t="s">
        <v>12369</v>
      </c>
      <c r="G3185" s="509" t="s">
        <v>102</v>
      </c>
      <c r="H3185" s="937" t="s">
        <v>24</v>
      </c>
      <c r="I3185" s="1733">
        <v>27989</v>
      </c>
      <c r="J3185" s="1314">
        <f t="shared" ca="1" si="282"/>
        <v>46</v>
      </c>
      <c r="K3185" s="176" t="s">
        <v>24</v>
      </c>
      <c r="L3185" s="170" t="s">
        <v>24</v>
      </c>
      <c r="M3185" s="173" t="s">
        <v>24</v>
      </c>
      <c r="N3185" s="794">
        <v>44004</v>
      </c>
      <c r="O3185" s="582" t="s">
        <v>24</v>
      </c>
      <c r="P3185" s="585" t="s">
        <v>24</v>
      </c>
      <c r="Q3185" s="198" t="s">
        <v>24</v>
      </c>
      <c r="R3185" s="181" t="str">
        <f t="shared" ca="1" si="288"/>
        <v>TIDAK MCU</v>
      </c>
      <c r="S3185" s="664" t="s">
        <v>12383</v>
      </c>
      <c r="T3185" s="451">
        <v>44425</v>
      </c>
      <c r="U3185" s="589">
        <v>44425</v>
      </c>
      <c r="V3185" s="1330"/>
      <c r="W3185" s="1311"/>
      <c r="X3185" s="200"/>
      <c r="Y3185" s="201"/>
      <c r="Z3185" s="202"/>
      <c r="AA3185" s="473" t="s">
        <v>12347</v>
      </c>
      <c r="AB3185" s="494" t="s">
        <v>12358</v>
      </c>
      <c r="AC3185" s="362" t="s">
        <v>12359</v>
      </c>
      <c r="AD3185" s="362" t="s">
        <v>12478</v>
      </c>
      <c r="AE3185" s="362" t="s">
        <v>12479</v>
      </c>
      <c r="AF3185" s="362" t="s">
        <v>12926</v>
      </c>
      <c r="AG3185" s="372" t="s">
        <v>12806</v>
      </c>
      <c r="AH3185" s="1244"/>
      <c r="AI3185" s="244" t="str">
        <f t="shared" si="285"/>
        <v xml:space="preserve"> LOWBOY VOLVO FMX 480 VOLVO 35 BMDZ 155, DZ 375SC P380 - SC P420 A/MSC P460, SC R580DOUBLE TRAILER</v>
      </c>
      <c r="AJ3185" s="1330">
        <f t="shared" si="289"/>
        <v>44004</v>
      </c>
      <c r="AK3185" s="519" t="s">
        <v>24</v>
      </c>
      <c r="AL3185" s="1193" t="s">
        <v>24</v>
      </c>
      <c r="AM3185" s="230"/>
      <c r="AN3185" s="232"/>
      <c r="AO3185" s="232"/>
      <c r="AP3185" s="230"/>
      <c r="AQ3185" s="1231" t="s">
        <v>3094</v>
      </c>
      <c r="AR3185" s="230" t="s">
        <v>12370</v>
      </c>
      <c r="AS3185" s="230" t="s">
        <v>230</v>
      </c>
      <c r="AT3185" s="230" t="s">
        <v>12371</v>
      </c>
      <c r="AU3185" s="230" t="s">
        <v>12372</v>
      </c>
      <c r="AV3185" s="885"/>
      <c r="AW3185" s="885"/>
      <c r="AX3185" s="885"/>
      <c r="AY3185" s="885"/>
      <c r="AZ3185" s="177"/>
    </row>
    <row r="3186" spans="2:52" ht="15" customHeight="1">
      <c r="B3186" s="1310">
        <v>3180</v>
      </c>
      <c r="C3186" s="807" t="s">
        <v>4724</v>
      </c>
      <c r="D3186" s="538" t="s">
        <v>337</v>
      </c>
      <c r="E3186" s="538" t="s">
        <v>4241</v>
      </c>
      <c r="F3186" s="1440" t="s">
        <v>4725</v>
      </c>
      <c r="G3186" s="525" t="s">
        <v>119</v>
      </c>
      <c r="H3186" s="1631" t="s">
        <v>4726</v>
      </c>
      <c r="I3186" s="582">
        <v>24030</v>
      </c>
      <c r="J3186" s="1314">
        <f t="shared" ca="1" si="282"/>
        <v>57</v>
      </c>
      <c r="K3186" s="176" t="s">
        <v>24</v>
      </c>
      <c r="L3186" s="170" t="s">
        <v>24</v>
      </c>
      <c r="M3186" s="173" t="s">
        <v>24</v>
      </c>
      <c r="N3186" s="1229" t="s">
        <v>24</v>
      </c>
      <c r="O3186" s="582" t="s">
        <v>24</v>
      </c>
      <c r="P3186" s="585" t="s">
        <v>24</v>
      </c>
      <c r="Q3186" s="198" t="str">
        <f t="shared" ref="Q3186:Q3249" si="290">IF(OR(O3186="-",O3186=""),"-",O3186+365)</f>
        <v>-</v>
      </c>
      <c r="R3186" s="181" t="str">
        <f t="shared" ca="1" si="288"/>
        <v>TIDAK MCU</v>
      </c>
      <c r="S3186" s="1319"/>
      <c r="T3186" s="1330">
        <v>44484</v>
      </c>
      <c r="U3186" s="1329" t="s">
        <v>99</v>
      </c>
      <c r="V3186" s="1330" t="s">
        <v>24</v>
      </c>
      <c r="W3186" s="136" t="s">
        <v>24</v>
      </c>
      <c r="X3186" s="200"/>
      <c r="Y3186" s="201"/>
      <c r="Z3186" s="202"/>
      <c r="AA3186" s="1310"/>
      <c r="AB3186" s="362"/>
      <c r="AC3186" s="362"/>
      <c r="AD3186" s="362"/>
      <c r="AE3186" s="362"/>
      <c r="AF3186" s="362"/>
      <c r="AG3186" s="372"/>
      <c r="AH3186" s="1244"/>
      <c r="AI3186" s="244" t="str">
        <f t="shared" si="285"/>
        <v/>
      </c>
      <c r="AJ3186" s="1315" t="str">
        <f t="shared" si="289"/>
        <v>-</v>
      </c>
      <c r="AK3186" s="217" t="s">
        <v>24</v>
      </c>
      <c r="AL3186" s="614" t="s">
        <v>24</v>
      </c>
      <c r="AM3186" s="230"/>
      <c r="AN3186" s="232"/>
      <c r="AO3186" s="232"/>
      <c r="AP3186" s="230"/>
      <c r="AQ3186" s="180"/>
      <c r="AR3186" s="230"/>
      <c r="AS3186" s="230"/>
      <c r="AT3186" s="230"/>
      <c r="AU3186" s="230"/>
      <c r="AV3186" s="885"/>
      <c r="AW3186" s="885"/>
      <c r="AX3186" s="885"/>
      <c r="AY3186" s="885"/>
      <c r="AZ3186" s="177"/>
    </row>
    <row r="3187" spans="2:52" ht="15" customHeight="1">
      <c r="B3187" s="1310">
        <v>3181</v>
      </c>
      <c r="C3187" s="564" t="s">
        <v>4727</v>
      </c>
      <c r="D3187" s="796" t="s">
        <v>337</v>
      </c>
      <c r="E3187" s="538" t="s">
        <v>4241</v>
      </c>
      <c r="F3187" s="1440" t="s">
        <v>4728</v>
      </c>
      <c r="G3187" s="525" t="s">
        <v>119</v>
      </c>
      <c r="H3187" s="1631" t="s">
        <v>4729</v>
      </c>
      <c r="I3187" s="582">
        <v>27217</v>
      </c>
      <c r="J3187" s="1314">
        <f t="shared" ca="1" si="282"/>
        <v>48</v>
      </c>
      <c r="K3187" s="176" t="s">
        <v>24</v>
      </c>
      <c r="L3187" s="170" t="s">
        <v>24</v>
      </c>
      <c r="M3187" s="173" t="s">
        <v>24</v>
      </c>
      <c r="N3187" s="945" t="s">
        <v>24</v>
      </c>
      <c r="O3187" s="582" t="s">
        <v>24</v>
      </c>
      <c r="P3187" s="585" t="s">
        <v>24</v>
      </c>
      <c r="Q3187" s="198" t="str">
        <f t="shared" si="290"/>
        <v>-</v>
      </c>
      <c r="R3187" s="181" t="str">
        <f t="shared" ca="1" si="288"/>
        <v>TIDAK MCU</v>
      </c>
      <c r="S3187" s="1319" t="s">
        <v>24</v>
      </c>
      <c r="T3187" s="1330">
        <v>44384</v>
      </c>
      <c r="U3187" s="1329" t="s">
        <v>24</v>
      </c>
      <c r="V3187" s="1330" t="s">
        <v>24</v>
      </c>
      <c r="W3187" s="136" t="s">
        <v>24</v>
      </c>
      <c r="X3187" s="200"/>
      <c r="Y3187" s="201"/>
      <c r="Z3187" s="202"/>
      <c r="AA3187" s="1310"/>
      <c r="AB3187" s="362"/>
      <c r="AC3187" s="362"/>
      <c r="AD3187" s="362"/>
      <c r="AE3187" s="362"/>
      <c r="AF3187" s="362"/>
      <c r="AG3187" s="372"/>
      <c r="AH3187" s="1244"/>
      <c r="AI3187" s="244" t="str">
        <f t="shared" si="285"/>
        <v/>
      </c>
      <c r="AJ3187" s="1315" t="str">
        <f t="shared" si="289"/>
        <v>-</v>
      </c>
      <c r="AK3187" s="217" t="s">
        <v>24</v>
      </c>
      <c r="AL3187" s="614" t="s">
        <v>24</v>
      </c>
      <c r="AM3187" s="230"/>
      <c r="AN3187" s="232"/>
      <c r="AO3187" s="232"/>
      <c r="AP3187" s="230"/>
      <c r="AQ3187" s="1231" t="s">
        <v>3094</v>
      </c>
      <c r="AR3187" s="230"/>
      <c r="AS3187" s="230"/>
      <c r="AT3187" s="230"/>
      <c r="AU3187" s="230"/>
      <c r="AV3187" s="885"/>
      <c r="AW3187" s="885"/>
      <c r="AX3187" s="885"/>
      <c r="AY3187" s="885"/>
      <c r="AZ3187" s="885"/>
    </row>
    <row r="3188" spans="2:52" ht="15" customHeight="1">
      <c r="B3188" s="1310">
        <v>3182</v>
      </c>
      <c r="C3188" s="807" t="s">
        <v>4730</v>
      </c>
      <c r="D3188" s="796" t="s">
        <v>337</v>
      </c>
      <c r="E3188" s="538" t="s">
        <v>4241</v>
      </c>
      <c r="F3188" s="1440" t="s">
        <v>4731</v>
      </c>
      <c r="G3188" s="525" t="s">
        <v>119</v>
      </c>
      <c r="H3188" s="1631" t="s">
        <v>4732</v>
      </c>
      <c r="I3188" s="582">
        <v>27760</v>
      </c>
      <c r="J3188" s="1314">
        <f t="shared" ca="1" si="282"/>
        <v>46</v>
      </c>
      <c r="K3188" s="176" t="s">
        <v>24</v>
      </c>
      <c r="L3188" s="170" t="s">
        <v>24</v>
      </c>
      <c r="M3188" s="173" t="s">
        <v>24</v>
      </c>
      <c r="N3188" s="945" t="s">
        <v>24</v>
      </c>
      <c r="O3188" s="582" t="s">
        <v>24</v>
      </c>
      <c r="P3188" s="585" t="s">
        <v>24</v>
      </c>
      <c r="Q3188" s="198" t="str">
        <f t="shared" si="290"/>
        <v>-</v>
      </c>
      <c r="R3188" s="181" t="str">
        <f t="shared" ca="1" si="288"/>
        <v>TIDAK MCU</v>
      </c>
      <c r="S3188" s="1319"/>
      <c r="T3188" s="1330">
        <v>44562</v>
      </c>
      <c r="U3188" s="1329" t="s">
        <v>99</v>
      </c>
      <c r="V3188" s="1330" t="s">
        <v>24</v>
      </c>
      <c r="W3188" s="1311" t="s">
        <v>24</v>
      </c>
      <c r="X3188" s="200"/>
      <c r="Y3188" s="201"/>
      <c r="Z3188" s="202"/>
      <c r="AA3188" s="1310"/>
      <c r="AB3188" s="362"/>
      <c r="AC3188" s="362"/>
      <c r="AD3188" s="362"/>
      <c r="AE3188" s="362"/>
      <c r="AF3188" s="362"/>
      <c r="AG3188" s="372"/>
      <c r="AH3188" s="1244"/>
      <c r="AI3188" s="244" t="str">
        <f t="shared" si="285"/>
        <v/>
      </c>
      <c r="AJ3188" s="1315" t="str">
        <f t="shared" si="289"/>
        <v>-</v>
      </c>
      <c r="AK3188" s="217" t="s">
        <v>24</v>
      </c>
      <c r="AL3188" s="614" t="s">
        <v>24</v>
      </c>
      <c r="AM3188" s="230"/>
      <c r="AN3188" s="232"/>
      <c r="AO3188" s="232"/>
      <c r="AP3188" s="230"/>
      <c r="AQ3188" s="180" t="s">
        <v>3094</v>
      </c>
      <c r="AR3188" s="230"/>
      <c r="AS3188" s="230"/>
      <c r="AT3188" s="230"/>
      <c r="AU3188" s="230"/>
      <c r="AV3188" s="885"/>
      <c r="AW3188" s="885"/>
      <c r="AX3188" s="885"/>
      <c r="AY3188" s="885"/>
      <c r="AZ3188" s="177"/>
    </row>
    <row r="3189" spans="2:52" ht="15" customHeight="1">
      <c r="B3189" s="1310">
        <v>3183</v>
      </c>
      <c r="C3189" s="564" t="s">
        <v>4733</v>
      </c>
      <c r="D3189" s="796" t="s">
        <v>337</v>
      </c>
      <c r="E3189" s="796" t="s">
        <v>4241</v>
      </c>
      <c r="F3189" s="955" t="s">
        <v>4734</v>
      </c>
      <c r="G3189" s="525" t="s">
        <v>119</v>
      </c>
      <c r="H3189" s="1631" t="s">
        <v>4735</v>
      </c>
      <c r="I3189" s="582">
        <v>35900</v>
      </c>
      <c r="J3189" s="1314">
        <f t="shared" ca="1" si="282"/>
        <v>24</v>
      </c>
      <c r="K3189" s="176" t="s">
        <v>24</v>
      </c>
      <c r="L3189" s="170" t="s">
        <v>24</v>
      </c>
      <c r="M3189" s="173" t="s">
        <v>24</v>
      </c>
      <c r="N3189" s="945" t="s">
        <v>24</v>
      </c>
      <c r="O3189" s="582" t="s">
        <v>24</v>
      </c>
      <c r="P3189" s="585" t="s">
        <v>24</v>
      </c>
      <c r="Q3189" s="198" t="str">
        <f t="shared" si="290"/>
        <v>-</v>
      </c>
      <c r="R3189" s="181" t="str">
        <f t="shared" ca="1" si="288"/>
        <v>TIDAK MCU</v>
      </c>
      <c r="S3189" s="1319"/>
      <c r="T3189" s="1330">
        <v>44301</v>
      </c>
      <c r="U3189" s="1329" t="s">
        <v>99</v>
      </c>
      <c r="V3189" s="1330" t="s">
        <v>24</v>
      </c>
      <c r="W3189" s="1311" t="s">
        <v>24</v>
      </c>
      <c r="X3189" s="200"/>
      <c r="Y3189" s="201"/>
      <c r="Z3189" s="202"/>
      <c r="AA3189" s="1310"/>
      <c r="AB3189" s="362"/>
      <c r="AC3189" s="362"/>
      <c r="AD3189" s="362"/>
      <c r="AE3189" s="362"/>
      <c r="AF3189" s="362"/>
      <c r="AG3189" s="372"/>
      <c r="AH3189" s="1244"/>
      <c r="AI3189" s="244" t="str">
        <f t="shared" si="285"/>
        <v/>
      </c>
      <c r="AJ3189" s="1315" t="str">
        <f t="shared" si="289"/>
        <v>-</v>
      </c>
      <c r="AK3189" s="217" t="s">
        <v>24</v>
      </c>
      <c r="AL3189" s="614" t="s">
        <v>24</v>
      </c>
      <c r="AM3189" s="230"/>
      <c r="AN3189" s="232"/>
      <c r="AO3189" s="232"/>
      <c r="AP3189" s="230"/>
      <c r="AQ3189" s="1231" t="s">
        <v>3094</v>
      </c>
      <c r="AR3189" s="230"/>
      <c r="AS3189" s="230"/>
      <c r="AT3189" s="230"/>
      <c r="AU3189" s="230"/>
      <c r="AV3189" s="885"/>
      <c r="AW3189" s="885"/>
      <c r="AX3189" s="885"/>
      <c r="AY3189" s="885"/>
      <c r="AZ3189" s="177"/>
    </row>
    <row r="3190" spans="2:52" ht="15" customHeight="1">
      <c r="B3190" s="1310">
        <v>3184</v>
      </c>
      <c r="C3190" s="564" t="s">
        <v>4736</v>
      </c>
      <c r="D3190" s="796" t="s">
        <v>337</v>
      </c>
      <c r="E3190" s="796" t="s">
        <v>4241</v>
      </c>
      <c r="F3190" s="1440" t="s">
        <v>4737</v>
      </c>
      <c r="G3190" s="525" t="s">
        <v>119</v>
      </c>
      <c r="H3190" s="1631" t="s">
        <v>4738</v>
      </c>
      <c r="I3190" s="582">
        <v>36244</v>
      </c>
      <c r="J3190" s="1314">
        <f t="shared" ca="1" si="282"/>
        <v>23</v>
      </c>
      <c r="K3190" s="176" t="s">
        <v>24</v>
      </c>
      <c r="L3190" s="170" t="s">
        <v>24</v>
      </c>
      <c r="M3190" s="173" t="s">
        <v>24</v>
      </c>
      <c r="N3190" s="945" t="s">
        <v>24</v>
      </c>
      <c r="O3190" s="582" t="s">
        <v>24</v>
      </c>
      <c r="P3190" s="585" t="s">
        <v>24</v>
      </c>
      <c r="Q3190" s="198" t="str">
        <f t="shared" si="290"/>
        <v>-</v>
      </c>
      <c r="R3190" s="181" t="str">
        <f t="shared" ca="1" si="288"/>
        <v>TIDAK MCU</v>
      </c>
      <c r="S3190" s="1319" t="s">
        <v>24</v>
      </c>
      <c r="T3190" s="1330">
        <v>44645</v>
      </c>
      <c r="U3190" s="1329" t="s">
        <v>24</v>
      </c>
      <c r="V3190" s="1330" t="s">
        <v>24</v>
      </c>
      <c r="W3190" s="1311" t="s">
        <v>24</v>
      </c>
      <c r="X3190" s="200"/>
      <c r="Y3190" s="201"/>
      <c r="Z3190" s="202"/>
      <c r="AA3190" s="1310"/>
      <c r="AB3190" s="362"/>
      <c r="AC3190" s="362"/>
      <c r="AD3190" s="362"/>
      <c r="AE3190" s="362"/>
      <c r="AF3190" s="362"/>
      <c r="AG3190" s="372"/>
      <c r="AH3190" s="1244"/>
      <c r="AI3190" s="244" t="str">
        <f t="shared" si="285"/>
        <v/>
      </c>
      <c r="AJ3190" s="1315" t="str">
        <f t="shared" si="289"/>
        <v>-</v>
      </c>
      <c r="AK3190" s="217" t="s">
        <v>24</v>
      </c>
      <c r="AL3190" s="614" t="s">
        <v>24</v>
      </c>
      <c r="AM3190" s="230"/>
      <c r="AN3190" s="232"/>
      <c r="AO3190" s="232"/>
      <c r="AP3190" s="230"/>
      <c r="AQ3190" s="1231" t="s">
        <v>3094</v>
      </c>
      <c r="AR3190" s="230"/>
      <c r="AS3190" s="230"/>
      <c r="AT3190" s="230"/>
      <c r="AU3190" s="230"/>
      <c r="AV3190" s="885"/>
      <c r="AW3190" s="885"/>
      <c r="AX3190" s="885"/>
      <c r="AY3190" s="885"/>
      <c r="AZ3190" s="885"/>
    </row>
    <row r="3191" spans="2:52" ht="15" customHeight="1">
      <c r="B3191" s="1310">
        <v>3185</v>
      </c>
      <c r="C3191" s="807" t="s">
        <v>4739</v>
      </c>
      <c r="D3191" s="796" t="s">
        <v>337</v>
      </c>
      <c r="E3191" s="538" t="s">
        <v>4241</v>
      </c>
      <c r="F3191" s="1440" t="s">
        <v>4740</v>
      </c>
      <c r="G3191" s="525" t="s">
        <v>119</v>
      </c>
      <c r="H3191" s="1631" t="s">
        <v>4741</v>
      </c>
      <c r="I3191" s="582">
        <v>32792</v>
      </c>
      <c r="J3191" s="1314">
        <f t="shared" ca="1" si="282"/>
        <v>32</v>
      </c>
      <c r="K3191" s="176" t="s">
        <v>24</v>
      </c>
      <c r="L3191" s="170" t="s">
        <v>24</v>
      </c>
      <c r="M3191" s="173" t="s">
        <v>24</v>
      </c>
      <c r="N3191" s="945" t="s">
        <v>24</v>
      </c>
      <c r="O3191" s="582" t="s">
        <v>24</v>
      </c>
      <c r="P3191" s="585" t="s">
        <v>24</v>
      </c>
      <c r="Q3191" s="198" t="str">
        <f t="shared" si="290"/>
        <v>-</v>
      </c>
      <c r="R3191" s="181" t="str">
        <f t="shared" ca="1" si="288"/>
        <v>TIDAK MCU</v>
      </c>
      <c r="S3191" s="1319" t="s">
        <v>24</v>
      </c>
      <c r="T3191" s="1330">
        <v>44480</v>
      </c>
      <c r="U3191" s="1329" t="s">
        <v>99</v>
      </c>
      <c r="V3191" s="1330" t="s">
        <v>24</v>
      </c>
      <c r="W3191" s="1311" t="s">
        <v>24</v>
      </c>
      <c r="X3191" s="200"/>
      <c r="Y3191" s="201"/>
      <c r="Z3191" s="202"/>
      <c r="AA3191" s="1310"/>
      <c r="AB3191" s="362"/>
      <c r="AC3191" s="362"/>
      <c r="AD3191" s="362"/>
      <c r="AE3191" s="362"/>
      <c r="AF3191" s="362"/>
      <c r="AG3191" s="372"/>
      <c r="AH3191" s="1244"/>
      <c r="AI3191" s="244" t="str">
        <f t="shared" si="285"/>
        <v/>
      </c>
      <c r="AJ3191" s="1315" t="str">
        <f t="shared" si="289"/>
        <v>-</v>
      </c>
      <c r="AK3191" s="217" t="s">
        <v>24</v>
      </c>
      <c r="AL3191" s="614" t="s">
        <v>24</v>
      </c>
      <c r="AM3191" s="230"/>
      <c r="AN3191" s="232"/>
      <c r="AO3191" s="232"/>
      <c r="AP3191" s="230"/>
      <c r="AQ3191" s="180"/>
      <c r="AR3191" s="230"/>
      <c r="AS3191" s="230"/>
      <c r="AT3191" s="230"/>
      <c r="AU3191" s="230"/>
      <c r="AV3191" s="885"/>
      <c r="AW3191" s="885"/>
      <c r="AX3191" s="885"/>
      <c r="AY3191" s="885"/>
      <c r="AZ3191" s="177"/>
    </row>
    <row r="3192" spans="2:52" ht="15" customHeight="1">
      <c r="B3192" s="1310">
        <v>3186</v>
      </c>
      <c r="C3192" s="564" t="s">
        <v>4742</v>
      </c>
      <c r="D3192" s="796" t="s">
        <v>337</v>
      </c>
      <c r="E3192" s="796" t="s">
        <v>4241</v>
      </c>
      <c r="F3192" s="1440" t="s">
        <v>4743</v>
      </c>
      <c r="G3192" s="525" t="s">
        <v>119</v>
      </c>
      <c r="H3192" s="1631" t="s">
        <v>4744</v>
      </c>
      <c r="I3192" s="211">
        <v>35153</v>
      </c>
      <c r="J3192" s="1314">
        <f t="shared" ca="1" si="282"/>
        <v>26</v>
      </c>
      <c r="K3192" s="176" t="s">
        <v>24</v>
      </c>
      <c r="L3192" s="170" t="s">
        <v>24</v>
      </c>
      <c r="M3192" s="173" t="s">
        <v>24</v>
      </c>
      <c r="N3192" s="945" t="s">
        <v>24</v>
      </c>
      <c r="O3192" s="582" t="s">
        <v>24</v>
      </c>
      <c r="P3192" s="585" t="s">
        <v>24</v>
      </c>
      <c r="Q3192" s="198" t="str">
        <f t="shared" si="290"/>
        <v>-</v>
      </c>
      <c r="R3192" s="181" t="str">
        <f t="shared" ca="1" si="288"/>
        <v>TIDAK MCU</v>
      </c>
      <c r="S3192" s="1319" t="s">
        <v>24</v>
      </c>
      <c r="T3192" s="1330">
        <v>44284</v>
      </c>
      <c r="U3192" s="1329" t="s">
        <v>24</v>
      </c>
      <c r="V3192" s="1330" t="s">
        <v>24</v>
      </c>
      <c r="W3192" s="136" t="s">
        <v>24</v>
      </c>
      <c r="X3192" s="200"/>
      <c r="Y3192" s="201"/>
      <c r="Z3192" s="202"/>
      <c r="AA3192" s="1310"/>
      <c r="AB3192" s="362"/>
      <c r="AC3192" s="362"/>
      <c r="AD3192" s="362"/>
      <c r="AE3192" s="362"/>
      <c r="AF3192" s="362"/>
      <c r="AG3192" s="372"/>
      <c r="AH3192" s="1244"/>
      <c r="AI3192" s="244" t="str">
        <f t="shared" si="285"/>
        <v/>
      </c>
      <c r="AJ3192" s="1315" t="str">
        <f t="shared" si="289"/>
        <v>-</v>
      </c>
      <c r="AK3192" s="217" t="s">
        <v>24</v>
      </c>
      <c r="AL3192" s="614" t="s">
        <v>24</v>
      </c>
      <c r="AM3192" s="230"/>
      <c r="AN3192" s="232"/>
      <c r="AO3192" s="232"/>
      <c r="AP3192" s="230"/>
      <c r="AQ3192" s="180"/>
      <c r="AR3192" s="230"/>
      <c r="AS3192" s="230"/>
      <c r="AT3192" s="230"/>
      <c r="AU3192" s="230"/>
      <c r="AV3192" s="885"/>
      <c r="AW3192" s="885"/>
      <c r="AX3192" s="885"/>
      <c r="AY3192" s="885"/>
      <c r="AZ3192" s="177"/>
    </row>
    <row r="3193" spans="2:52" ht="15" customHeight="1">
      <c r="B3193" s="1310">
        <v>3187</v>
      </c>
      <c r="C3193" s="1516" t="s">
        <v>4015</v>
      </c>
      <c r="D3193" s="1288" t="s">
        <v>230</v>
      </c>
      <c r="E3193" s="538" t="s">
        <v>222</v>
      </c>
      <c r="F3193" s="1610" t="s">
        <v>4016</v>
      </c>
      <c r="G3193" s="509" t="s">
        <v>129</v>
      </c>
      <c r="H3193" s="937" t="s">
        <v>24</v>
      </c>
      <c r="I3193" s="1370">
        <v>32005</v>
      </c>
      <c r="J3193" s="1314">
        <f t="shared" ca="1" si="282"/>
        <v>34</v>
      </c>
      <c r="K3193" s="758" t="s">
        <v>493</v>
      </c>
      <c r="L3193" s="544">
        <v>870814370768</v>
      </c>
      <c r="M3193" s="752">
        <v>45154</v>
      </c>
      <c r="N3193" s="945">
        <v>41904</v>
      </c>
      <c r="O3193" s="1254"/>
      <c r="P3193" s="808" t="s">
        <v>24</v>
      </c>
      <c r="Q3193" s="198" t="str">
        <f t="shared" si="290"/>
        <v>-</v>
      </c>
      <c r="R3193" s="181" t="str">
        <f t="shared" ca="1" si="288"/>
        <v>TIDAK MCU</v>
      </c>
      <c r="S3193" s="1319" t="s">
        <v>4166</v>
      </c>
      <c r="T3193" s="1330">
        <v>44424</v>
      </c>
      <c r="U3193" s="1330">
        <v>44424</v>
      </c>
      <c r="V3193" s="1330" t="s">
        <v>24</v>
      </c>
      <c r="W3193" s="136" t="s">
        <v>24</v>
      </c>
      <c r="X3193" s="200"/>
      <c r="Y3193" s="201"/>
      <c r="Z3193" s="202"/>
      <c r="AA3193" s="473" t="s">
        <v>3077</v>
      </c>
      <c r="AB3193" s="362"/>
      <c r="AC3193" s="362"/>
      <c r="AD3193" s="362"/>
      <c r="AE3193" s="362"/>
      <c r="AF3193" s="362"/>
      <c r="AG3193" s="372"/>
      <c r="AH3193" s="1244"/>
      <c r="AI3193" s="244" t="str">
        <f t="shared" si="285"/>
        <v>HINO 285 JD/TI</v>
      </c>
      <c r="AJ3193" s="1315">
        <f t="shared" si="289"/>
        <v>41904</v>
      </c>
      <c r="AK3193" s="530">
        <v>44014</v>
      </c>
      <c r="AL3193" s="696" t="s">
        <v>24</v>
      </c>
      <c r="AM3193" s="230"/>
      <c r="AN3193" s="232"/>
      <c r="AO3193" s="232"/>
      <c r="AP3193" s="230"/>
      <c r="AQ3193" s="1231" t="s">
        <v>3094</v>
      </c>
      <c r="AR3193" s="230"/>
      <c r="AS3193" s="230"/>
      <c r="AT3193" s="230"/>
      <c r="AU3193" s="230"/>
      <c r="AV3193" s="885"/>
      <c r="AW3193" s="885"/>
      <c r="AX3193" s="885"/>
      <c r="AY3193" s="885"/>
      <c r="AZ3193" s="177"/>
    </row>
    <row r="3194" spans="2:52" ht="15" customHeight="1">
      <c r="B3194" s="1310">
        <v>3188</v>
      </c>
      <c r="C3194" s="807" t="s">
        <v>4748</v>
      </c>
      <c r="D3194" s="796" t="s">
        <v>337</v>
      </c>
      <c r="E3194" s="538" t="s">
        <v>4241</v>
      </c>
      <c r="F3194" s="1440" t="s">
        <v>4749</v>
      </c>
      <c r="G3194" s="525" t="s">
        <v>119</v>
      </c>
      <c r="H3194" s="1631" t="s">
        <v>4750</v>
      </c>
      <c r="I3194" s="211">
        <v>31002</v>
      </c>
      <c r="J3194" s="1314">
        <f t="shared" ca="1" si="282"/>
        <v>37</v>
      </c>
      <c r="K3194" s="176" t="s">
        <v>24</v>
      </c>
      <c r="L3194" s="170" t="s">
        <v>24</v>
      </c>
      <c r="M3194" s="173" t="s">
        <v>24</v>
      </c>
      <c r="N3194" s="945" t="s">
        <v>24</v>
      </c>
      <c r="O3194" s="582" t="s">
        <v>24</v>
      </c>
      <c r="P3194" s="585" t="s">
        <v>24</v>
      </c>
      <c r="Q3194" s="198" t="str">
        <f t="shared" si="290"/>
        <v>-</v>
      </c>
      <c r="R3194" s="181" t="str">
        <f t="shared" ca="1" si="288"/>
        <v>TIDAK MCU</v>
      </c>
      <c r="S3194" s="1319"/>
      <c r="T3194" s="1330">
        <v>44516</v>
      </c>
      <c r="U3194" s="443" t="s">
        <v>99</v>
      </c>
      <c r="V3194" s="904" t="s">
        <v>24</v>
      </c>
      <c r="W3194" s="136" t="s">
        <v>24</v>
      </c>
      <c r="X3194" s="200"/>
      <c r="Y3194" s="201"/>
      <c r="Z3194" s="202"/>
      <c r="AA3194" s="1310"/>
      <c r="AB3194" s="362"/>
      <c r="AC3194" s="362"/>
      <c r="AD3194" s="362"/>
      <c r="AE3194" s="362"/>
      <c r="AF3194" s="362"/>
      <c r="AG3194" s="372"/>
      <c r="AH3194" s="1244"/>
      <c r="AI3194" s="244" t="str">
        <f t="shared" si="285"/>
        <v/>
      </c>
      <c r="AJ3194" s="1330" t="str">
        <f t="shared" si="289"/>
        <v>-</v>
      </c>
      <c r="AK3194" s="217" t="s">
        <v>24</v>
      </c>
      <c r="AL3194" s="1193" t="s">
        <v>24</v>
      </c>
      <c r="AM3194" s="230"/>
      <c r="AN3194" s="232"/>
      <c r="AO3194" s="232"/>
      <c r="AP3194" s="230"/>
      <c r="AQ3194" s="1231" t="s">
        <v>3094</v>
      </c>
      <c r="AR3194" s="230"/>
      <c r="AS3194" s="230"/>
      <c r="AT3194" s="230"/>
      <c r="AU3194" s="230"/>
      <c r="AV3194" s="885"/>
      <c r="AW3194" s="177"/>
      <c r="AX3194" s="177"/>
      <c r="AY3194" s="177"/>
      <c r="AZ3194" s="177"/>
    </row>
    <row r="3195" spans="2:52" ht="15" customHeight="1">
      <c r="B3195" s="1310">
        <v>3189</v>
      </c>
      <c r="C3195" s="564" t="s">
        <v>4751</v>
      </c>
      <c r="D3195" s="796" t="s">
        <v>337</v>
      </c>
      <c r="E3195" s="538" t="s">
        <v>4241</v>
      </c>
      <c r="F3195" s="1440" t="s">
        <v>4752</v>
      </c>
      <c r="G3195" s="525" t="s">
        <v>119</v>
      </c>
      <c r="H3195" s="1631" t="s">
        <v>4753</v>
      </c>
      <c r="I3195" s="211">
        <v>35940</v>
      </c>
      <c r="J3195" s="1314">
        <f t="shared" ca="1" si="282"/>
        <v>23</v>
      </c>
      <c r="K3195" s="176" t="s">
        <v>24</v>
      </c>
      <c r="L3195" s="170" t="s">
        <v>24</v>
      </c>
      <c r="M3195" s="173" t="s">
        <v>24</v>
      </c>
      <c r="N3195" s="945" t="s">
        <v>24</v>
      </c>
      <c r="O3195" s="582" t="s">
        <v>24</v>
      </c>
      <c r="P3195" s="585" t="s">
        <v>24</v>
      </c>
      <c r="Q3195" s="198" t="str">
        <f t="shared" si="290"/>
        <v>-</v>
      </c>
      <c r="R3195" s="181" t="str">
        <f t="shared" ca="1" si="288"/>
        <v>TIDAK MCU</v>
      </c>
      <c r="S3195" s="1319"/>
      <c r="T3195" s="1330">
        <v>44341</v>
      </c>
      <c r="U3195" s="1329" t="s">
        <v>24</v>
      </c>
      <c r="V3195" s="904" t="s">
        <v>24</v>
      </c>
      <c r="W3195" s="136" t="s">
        <v>24</v>
      </c>
      <c r="X3195" s="200"/>
      <c r="Y3195" s="201"/>
      <c r="Z3195" s="202"/>
      <c r="AA3195" s="495" t="s">
        <v>24</v>
      </c>
      <c r="AB3195" s="362"/>
      <c r="AC3195" s="362"/>
      <c r="AD3195" s="362"/>
      <c r="AE3195" s="362"/>
      <c r="AF3195" s="362"/>
      <c r="AG3195" s="372"/>
      <c r="AH3195" s="1244"/>
      <c r="AI3195" s="244" t="str">
        <f t="shared" si="285"/>
        <v>-</v>
      </c>
      <c r="AJ3195" s="1315" t="str">
        <f t="shared" si="289"/>
        <v>-</v>
      </c>
      <c r="AK3195" s="217" t="s">
        <v>24</v>
      </c>
      <c r="AL3195" s="614" t="s">
        <v>24</v>
      </c>
      <c r="AM3195" s="230"/>
      <c r="AN3195" s="232"/>
      <c r="AO3195" s="232"/>
      <c r="AP3195" s="230"/>
      <c r="AQ3195" s="462" t="s">
        <v>3094</v>
      </c>
      <c r="AR3195" s="230"/>
      <c r="AS3195" s="230"/>
      <c r="AT3195" s="230"/>
      <c r="AU3195" s="230"/>
      <c r="AV3195" s="885"/>
      <c r="AW3195" s="885"/>
      <c r="AX3195" s="885"/>
      <c r="AY3195" s="885"/>
      <c r="AZ3195" s="885"/>
    </row>
    <row r="3196" spans="2:52" ht="15" customHeight="1">
      <c r="B3196" s="1310">
        <v>3190</v>
      </c>
      <c r="C3196" s="807" t="s">
        <v>4754</v>
      </c>
      <c r="D3196" s="538" t="s">
        <v>337</v>
      </c>
      <c r="E3196" s="538" t="s">
        <v>4241</v>
      </c>
      <c r="F3196" s="1440" t="s">
        <v>4755</v>
      </c>
      <c r="G3196" s="525" t="s">
        <v>119</v>
      </c>
      <c r="H3196" s="1631" t="s">
        <v>4756</v>
      </c>
      <c r="I3196" s="211">
        <v>35194</v>
      </c>
      <c r="J3196" s="1314">
        <f t="shared" ca="1" si="282"/>
        <v>26</v>
      </c>
      <c r="K3196" s="176" t="s">
        <v>24</v>
      </c>
      <c r="L3196" s="170" t="s">
        <v>24</v>
      </c>
      <c r="M3196" s="173" t="s">
        <v>24</v>
      </c>
      <c r="N3196" s="945" t="s">
        <v>24</v>
      </c>
      <c r="O3196" s="582" t="s">
        <v>24</v>
      </c>
      <c r="P3196" s="585" t="s">
        <v>24</v>
      </c>
      <c r="Q3196" s="198" t="str">
        <f t="shared" si="290"/>
        <v>-</v>
      </c>
      <c r="R3196" s="181" t="str">
        <f t="shared" ca="1" si="288"/>
        <v>TIDAK MCU</v>
      </c>
      <c r="S3196" s="1319"/>
      <c r="T3196" s="1330">
        <v>44325</v>
      </c>
      <c r="U3196" s="1329" t="s">
        <v>99</v>
      </c>
      <c r="V3196" s="1330" t="s">
        <v>24</v>
      </c>
      <c r="W3196" s="1311" t="s">
        <v>24</v>
      </c>
      <c r="X3196" s="200"/>
      <c r="Y3196" s="201"/>
      <c r="Z3196" s="202"/>
      <c r="AA3196" s="1310"/>
      <c r="AB3196" s="362"/>
      <c r="AC3196" s="362"/>
      <c r="AD3196" s="362"/>
      <c r="AE3196" s="362"/>
      <c r="AF3196" s="362"/>
      <c r="AG3196" s="372"/>
      <c r="AH3196" s="1244"/>
      <c r="AI3196" s="244" t="str">
        <f t="shared" si="285"/>
        <v/>
      </c>
      <c r="AJ3196" s="1315" t="str">
        <f t="shared" si="289"/>
        <v>-</v>
      </c>
      <c r="AK3196" s="217" t="s">
        <v>24</v>
      </c>
      <c r="AL3196" s="614" t="s">
        <v>24</v>
      </c>
      <c r="AM3196" s="230"/>
      <c r="AN3196" s="232"/>
      <c r="AO3196" s="232"/>
      <c r="AP3196" s="230"/>
      <c r="AQ3196" s="230"/>
      <c r="AR3196" s="230"/>
      <c r="AS3196" s="230"/>
      <c r="AT3196" s="230"/>
      <c r="AU3196" s="230"/>
      <c r="AV3196" s="885"/>
      <c r="AW3196" s="885"/>
      <c r="AX3196" s="885"/>
      <c r="AY3196" s="885"/>
      <c r="AZ3196" s="177"/>
    </row>
    <row r="3197" spans="2:52" ht="15" customHeight="1">
      <c r="B3197" s="1310">
        <v>3191</v>
      </c>
      <c r="C3197" s="807" t="s">
        <v>4757</v>
      </c>
      <c r="D3197" s="1351" t="s">
        <v>337</v>
      </c>
      <c r="E3197" s="538" t="s">
        <v>4241</v>
      </c>
      <c r="F3197" s="1440" t="s">
        <v>4758</v>
      </c>
      <c r="G3197" s="525" t="s">
        <v>119</v>
      </c>
      <c r="H3197" s="1631" t="s">
        <v>4759</v>
      </c>
      <c r="I3197" s="582">
        <v>27693</v>
      </c>
      <c r="J3197" s="1314">
        <f t="shared" ref="J3197:J3260" ca="1" si="291">IF(OR(I3197="",I3197="-"),"-",ROUND((NOW()-I3197)/356,0))</f>
        <v>47</v>
      </c>
      <c r="K3197" s="176" t="s">
        <v>24</v>
      </c>
      <c r="L3197" s="170" t="s">
        <v>24</v>
      </c>
      <c r="M3197" s="173" t="s">
        <v>24</v>
      </c>
      <c r="N3197" s="945" t="s">
        <v>24</v>
      </c>
      <c r="O3197" s="582" t="s">
        <v>24</v>
      </c>
      <c r="P3197" s="585" t="s">
        <v>24</v>
      </c>
      <c r="Q3197" s="198" t="str">
        <f t="shared" si="290"/>
        <v>-</v>
      </c>
      <c r="R3197" s="181" t="str">
        <f t="shared" ca="1" si="288"/>
        <v>TIDAK MCU</v>
      </c>
      <c r="S3197" s="1319"/>
      <c r="T3197" s="1330">
        <v>44495</v>
      </c>
      <c r="U3197" s="1329" t="s">
        <v>99</v>
      </c>
      <c r="V3197" s="1330" t="s">
        <v>24</v>
      </c>
      <c r="W3197" s="1311" t="s">
        <v>24</v>
      </c>
      <c r="X3197" s="200"/>
      <c r="Y3197" s="201"/>
      <c r="Z3197" s="202"/>
      <c r="AA3197" s="1310"/>
      <c r="AB3197" s="362"/>
      <c r="AC3197" s="362"/>
      <c r="AD3197" s="362"/>
      <c r="AE3197" s="362"/>
      <c r="AF3197" s="362"/>
      <c r="AG3197" s="372"/>
      <c r="AH3197" s="1244"/>
      <c r="AI3197" s="244" t="str">
        <f t="shared" si="285"/>
        <v/>
      </c>
      <c r="AJ3197" s="1315" t="str">
        <f t="shared" si="289"/>
        <v>-</v>
      </c>
      <c r="AK3197" s="519" t="s">
        <v>24</v>
      </c>
      <c r="AL3197" s="1193" t="s">
        <v>24</v>
      </c>
      <c r="AM3197" s="230"/>
      <c r="AN3197" s="232"/>
      <c r="AO3197" s="232"/>
      <c r="AP3197" s="230"/>
      <c r="AQ3197" s="230"/>
      <c r="AR3197" s="230"/>
      <c r="AS3197" s="230"/>
      <c r="AT3197" s="230"/>
      <c r="AU3197" s="230"/>
      <c r="AV3197" s="885"/>
      <c r="AW3197" s="885"/>
      <c r="AX3197" s="885"/>
      <c r="AY3197" s="885"/>
      <c r="AZ3197" s="177"/>
    </row>
    <row r="3198" spans="2:52" ht="15" customHeight="1">
      <c r="B3198" s="1310">
        <v>3192</v>
      </c>
      <c r="C3198" s="564" t="s">
        <v>4760</v>
      </c>
      <c r="D3198" s="1351" t="s">
        <v>337</v>
      </c>
      <c r="E3198" s="538" t="s">
        <v>4241</v>
      </c>
      <c r="F3198" s="1440" t="s">
        <v>4761</v>
      </c>
      <c r="G3198" s="525" t="s">
        <v>119</v>
      </c>
      <c r="H3198" s="612" t="s">
        <v>4762</v>
      </c>
      <c r="I3198" s="582">
        <v>27996</v>
      </c>
      <c r="J3198" s="1314">
        <f t="shared" ca="1" si="291"/>
        <v>46</v>
      </c>
      <c r="K3198" s="176" t="s">
        <v>24</v>
      </c>
      <c r="L3198" s="170" t="s">
        <v>24</v>
      </c>
      <c r="M3198" s="173" t="s">
        <v>24</v>
      </c>
      <c r="N3198" s="945" t="s">
        <v>24</v>
      </c>
      <c r="O3198" s="582" t="s">
        <v>24</v>
      </c>
      <c r="P3198" s="585" t="s">
        <v>24</v>
      </c>
      <c r="Q3198" s="198" t="str">
        <f t="shared" si="290"/>
        <v>-</v>
      </c>
      <c r="R3198" s="181" t="str">
        <f t="shared" ca="1" si="288"/>
        <v>TIDAK MCU</v>
      </c>
      <c r="S3198" s="1319"/>
      <c r="T3198" s="1330">
        <v>44432</v>
      </c>
      <c r="U3198" s="1329" t="s">
        <v>24</v>
      </c>
      <c r="V3198" s="904" t="s">
        <v>24</v>
      </c>
      <c r="W3198" s="1311" t="s">
        <v>24</v>
      </c>
      <c r="X3198" s="200"/>
      <c r="Y3198" s="201"/>
      <c r="Z3198" s="202"/>
      <c r="AA3198" s="1310" t="s">
        <v>24</v>
      </c>
      <c r="AB3198" s="362"/>
      <c r="AC3198" s="362"/>
      <c r="AD3198" s="362"/>
      <c r="AE3198" s="362"/>
      <c r="AF3198" s="362"/>
      <c r="AG3198" s="372"/>
      <c r="AH3198" s="1244"/>
      <c r="AI3198" s="244" t="str">
        <f t="shared" si="285"/>
        <v>-</v>
      </c>
      <c r="AJ3198" s="1315" t="str">
        <f t="shared" si="289"/>
        <v>-</v>
      </c>
      <c r="AK3198" s="217" t="s">
        <v>24</v>
      </c>
      <c r="AL3198" s="614" t="s">
        <v>24</v>
      </c>
      <c r="AM3198" s="230"/>
      <c r="AN3198" s="232"/>
      <c r="AO3198" s="232"/>
      <c r="AP3198" s="230"/>
      <c r="AQ3198" s="462" t="s">
        <v>3094</v>
      </c>
      <c r="AR3198" s="230"/>
      <c r="AS3198" s="230"/>
      <c r="AT3198" s="230"/>
      <c r="AU3198" s="230"/>
      <c r="AV3198" s="177"/>
      <c r="AW3198" s="177"/>
      <c r="AX3198" s="177"/>
      <c r="AY3198" s="177"/>
      <c r="AZ3198" s="177"/>
    </row>
    <row r="3199" spans="2:52" ht="15" customHeight="1">
      <c r="B3199" s="1310">
        <v>3193</v>
      </c>
      <c r="C3199" s="564" t="s">
        <v>4764</v>
      </c>
      <c r="D3199" s="1351" t="s">
        <v>337</v>
      </c>
      <c r="E3199" s="538" t="s">
        <v>4241</v>
      </c>
      <c r="F3199" s="1440" t="s">
        <v>4765</v>
      </c>
      <c r="G3199" s="525" t="s">
        <v>119</v>
      </c>
      <c r="H3199" s="937" t="s">
        <v>24</v>
      </c>
      <c r="I3199" s="582">
        <v>34081</v>
      </c>
      <c r="J3199" s="1314">
        <f t="shared" ca="1" si="291"/>
        <v>29</v>
      </c>
      <c r="K3199" s="176" t="s">
        <v>24</v>
      </c>
      <c r="L3199" s="170" t="s">
        <v>24</v>
      </c>
      <c r="M3199" s="173" t="s">
        <v>24</v>
      </c>
      <c r="N3199" s="794">
        <v>43809</v>
      </c>
      <c r="O3199" s="582" t="s">
        <v>24</v>
      </c>
      <c r="P3199" s="585" t="s">
        <v>24</v>
      </c>
      <c r="Q3199" s="198" t="str">
        <f t="shared" si="290"/>
        <v>-</v>
      </c>
      <c r="R3199" s="181" t="str">
        <f t="shared" ca="1" si="288"/>
        <v>TIDAK MCU</v>
      </c>
      <c r="S3199" s="1319" t="s">
        <v>24</v>
      </c>
      <c r="T3199" s="1330">
        <v>44308</v>
      </c>
      <c r="U3199" s="1329" t="s">
        <v>99</v>
      </c>
      <c r="V3199" s="1330" t="s">
        <v>24</v>
      </c>
      <c r="W3199" s="136" t="s">
        <v>24</v>
      </c>
      <c r="X3199" s="200"/>
      <c r="Y3199" s="201"/>
      <c r="Z3199" s="202"/>
      <c r="AA3199" s="1310"/>
      <c r="AB3199" s="362"/>
      <c r="AC3199" s="362"/>
      <c r="AD3199" s="362"/>
      <c r="AE3199" s="362"/>
      <c r="AF3199" s="362"/>
      <c r="AG3199" s="372"/>
      <c r="AH3199" s="1244"/>
      <c r="AI3199" s="244" t="str">
        <f t="shared" si="285"/>
        <v/>
      </c>
      <c r="AJ3199" s="1315">
        <f t="shared" si="289"/>
        <v>43809</v>
      </c>
      <c r="AK3199" s="217" t="s">
        <v>24</v>
      </c>
      <c r="AL3199" s="614" t="s">
        <v>24</v>
      </c>
      <c r="AM3199" s="230"/>
      <c r="AN3199" s="232"/>
      <c r="AO3199" s="232"/>
      <c r="AP3199" s="230"/>
      <c r="AQ3199" s="1231" t="s">
        <v>3094</v>
      </c>
      <c r="AR3199" s="230"/>
      <c r="AS3199" s="230"/>
      <c r="AT3199" s="230"/>
      <c r="AU3199" s="230"/>
      <c r="AV3199" s="885"/>
      <c r="AW3199" s="885"/>
      <c r="AX3199" s="885"/>
      <c r="AY3199" s="885"/>
      <c r="AZ3199" s="177"/>
    </row>
    <row r="3200" spans="2:52" ht="15" customHeight="1">
      <c r="B3200" s="1310">
        <v>3194</v>
      </c>
      <c r="C3200" s="564" t="s">
        <v>4766</v>
      </c>
      <c r="D3200" s="1351" t="s">
        <v>337</v>
      </c>
      <c r="E3200" s="1352" t="s">
        <v>4241</v>
      </c>
      <c r="F3200" s="1440" t="s">
        <v>4767</v>
      </c>
      <c r="G3200" s="525" t="s">
        <v>119</v>
      </c>
      <c r="H3200" s="937" t="s">
        <v>24</v>
      </c>
      <c r="I3200" s="582">
        <v>26845</v>
      </c>
      <c r="J3200" s="1314">
        <f t="shared" ca="1" si="291"/>
        <v>49</v>
      </c>
      <c r="K3200" s="176" t="s">
        <v>24</v>
      </c>
      <c r="L3200" s="170" t="s">
        <v>24</v>
      </c>
      <c r="M3200" s="173" t="s">
        <v>24</v>
      </c>
      <c r="N3200" s="580">
        <v>43809</v>
      </c>
      <c r="O3200" s="582" t="s">
        <v>24</v>
      </c>
      <c r="P3200" s="585" t="s">
        <v>24</v>
      </c>
      <c r="Q3200" s="198" t="str">
        <f t="shared" si="290"/>
        <v>-</v>
      </c>
      <c r="R3200" s="181" t="str">
        <f t="shared" ca="1" si="288"/>
        <v>TIDAK MCU</v>
      </c>
      <c r="S3200" s="1319" t="s">
        <v>24</v>
      </c>
      <c r="T3200" s="1330">
        <v>44377</v>
      </c>
      <c r="U3200" s="1329" t="s">
        <v>99</v>
      </c>
      <c r="V3200" s="904" t="s">
        <v>24</v>
      </c>
      <c r="W3200" s="136" t="s">
        <v>24</v>
      </c>
      <c r="X3200" s="200"/>
      <c r="Y3200" s="201"/>
      <c r="Z3200" s="202"/>
      <c r="AA3200" s="1310"/>
      <c r="AB3200" s="362"/>
      <c r="AC3200" s="362"/>
      <c r="AD3200" s="362"/>
      <c r="AE3200" s="362"/>
      <c r="AF3200" s="362"/>
      <c r="AG3200" s="372"/>
      <c r="AH3200" s="1244"/>
      <c r="AI3200" s="244" t="str">
        <f t="shared" si="285"/>
        <v/>
      </c>
      <c r="AJ3200" s="1315">
        <f t="shared" si="289"/>
        <v>43809</v>
      </c>
      <c r="AK3200" s="217" t="s">
        <v>24</v>
      </c>
      <c r="AL3200" s="614" t="s">
        <v>24</v>
      </c>
      <c r="AM3200" s="230"/>
      <c r="AN3200" s="232"/>
      <c r="AO3200" s="232"/>
      <c r="AP3200" s="230"/>
      <c r="AQ3200" s="1231" t="s">
        <v>3094</v>
      </c>
      <c r="AR3200" s="230"/>
      <c r="AS3200" s="230"/>
      <c r="AT3200" s="230"/>
      <c r="AU3200" s="230"/>
      <c r="AV3200" s="177"/>
      <c r="AW3200" s="177"/>
      <c r="AX3200" s="177"/>
      <c r="AY3200" s="177"/>
      <c r="AZ3200" s="177"/>
    </row>
    <row r="3201" spans="1:60" s="2186" customFormat="1" ht="15" customHeight="1">
      <c r="A3201" s="1298"/>
      <c r="B3201" s="1310">
        <v>3195</v>
      </c>
      <c r="C3201" s="1484" t="s">
        <v>1772</v>
      </c>
      <c r="D3201" s="1552" t="s">
        <v>1503</v>
      </c>
      <c r="E3201" s="1552" t="s">
        <v>222</v>
      </c>
      <c r="F3201" s="1596" t="s">
        <v>24</v>
      </c>
      <c r="G3201" s="912" t="s">
        <v>144</v>
      </c>
      <c r="H3201" s="1635" t="s">
        <v>1773</v>
      </c>
      <c r="I3201" s="1707">
        <v>26908</v>
      </c>
      <c r="J3201" s="445">
        <f t="shared" ca="1" si="291"/>
        <v>49</v>
      </c>
      <c r="K3201" s="917" t="s">
        <v>83</v>
      </c>
      <c r="L3201" s="918">
        <v>7309153211946</v>
      </c>
      <c r="M3201" s="1825">
        <v>45536</v>
      </c>
      <c r="N3201" s="1219">
        <v>42989</v>
      </c>
      <c r="O3201" s="1915" t="s">
        <v>24</v>
      </c>
      <c r="P3201" s="1919" t="s">
        <v>24</v>
      </c>
      <c r="Q3201" s="920" t="str">
        <f t="shared" si="290"/>
        <v>-</v>
      </c>
      <c r="R3201" s="919" t="str">
        <f t="shared" ca="1" si="288"/>
        <v>TIDAK MCU</v>
      </c>
      <c r="S3201" s="445" t="s">
        <v>1826</v>
      </c>
      <c r="T3201" s="446">
        <v>44440</v>
      </c>
      <c r="U3201" s="517">
        <v>44440</v>
      </c>
      <c r="V3201" s="446" t="s">
        <v>24</v>
      </c>
      <c r="W3201" s="446" t="s">
        <v>24</v>
      </c>
      <c r="X3201" s="921"/>
      <c r="Y3201" s="922"/>
      <c r="Z3201" s="923"/>
      <c r="AA3201" s="924" t="s">
        <v>100</v>
      </c>
      <c r="AB3201" s="925" t="s">
        <v>24</v>
      </c>
      <c r="AC3201" s="925" t="s">
        <v>24</v>
      </c>
      <c r="AD3201" s="925"/>
      <c r="AE3201" s="925"/>
      <c r="AF3201" s="925"/>
      <c r="AG3201" s="926"/>
      <c r="AH3201" s="1971"/>
      <c r="AI3201" s="244" t="str">
        <f t="shared" si="285"/>
        <v>LIGHT VEHICLE--</v>
      </c>
      <c r="AJ3201" s="878">
        <f t="shared" si="289"/>
        <v>42989</v>
      </c>
      <c r="AK3201" s="1029" t="s">
        <v>24</v>
      </c>
      <c r="AL3201" s="1029">
        <v>42994</v>
      </c>
      <c r="AM3201" s="877"/>
      <c r="AN3201" s="877"/>
      <c r="AO3201" s="877"/>
      <c r="AP3201" s="877"/>
      <c r="AQ3201" s="2001" t="s">
        <v>6564</v>
      </c>
      <c r="AR3201" s="877"/>
      <c r="AS3201" s="877"/>
      <c r="AT3201" s="877" t="s">
        <v>11598</v>
      </c>
      <c r="AU3201" s="877"/>
      <c r="AV3201" s="458"/>
      <c r="AW3201" s="458"/>
      <c r="AX3201" s="458"/>
      <c r="AY3201" s="458"/>
      <c r="AZ3201" s="885"/>
      <c r="BA3201" s="1206"/>
      <c r="BB3201" s="1206"/>
      <c r="BC3201" s="1206"/>
      <c r="BD3201" s="1206"/>
      <c r="BE3201" s="1206"/>
      <c r="BF3201" s="1206"/>
      <c r="BG3201" s="1206"/>
      <c r="BH3201" s="1206"/>
    </row>
    <row r="3202" spans="1:60" ht="15" customHeight="1">
      <c r="B3202" s="1310">
        <v>3196</v>
      </c>
      <c r="C3202" s="1509" t="s">
        <v>1774</v>
      </c>
      <c r="D3202" s="585" t="s">
        <v>1775</v>
      </c>
      <c r="E3202" s="1352" t="s">
        <v>222</v>
      </c>
      <c r="F3202" s="569" t="s">
        <v>24</v>
      </c>
      <c r="G3202" s="509" t="s">
        <v>144</v>
      </c>
      <c r="H3202" s="1631" t="s">
        <v>1776</v>
      </c>
      <c r="I3202" s="808">
        <v>30715</v>
      </c>
      <c r="J3202" s="1314">
        <f t="shared" ca="1" si="291"/>
        <v>38</v>
      </c>
      <c r="K3202" s="652" t="s">
        <v>496</v>
      </c>
      <c r="L3202" s="667">
        <v>840222230027</v>
      </c>
      <c r="M3202" s="1873">
        <v>44595</v>
      </c>
      <c r="N3202" s="1902">
        <v>43031</v>
      </c>
      <c r="O3202" s="582" t="s">
        <v>24</v>
      </c>
      <c r="P3202" s="585" t="s">
        <v>24</v>
      </c>
      <c r="Q3202" s="198" t="str">
        <f t="shared" si="290"/>
        <v>-</v>
      </c>
      <c r="R3202" s="181" t="str">
        <f t="shared" ca="1" si="288"/>
        <v>TIDAK MCU</v>
      </c>
      <c r="S3202" s="1319" t="s">
        <v>1827</v>
      </c>
      <c r="T3202" s="1330">
        <v>44595</v>
      </c>
      <c r="U3202" s="1329">
        <v>44595</v>
      </c>
      <c r="V3202" s="904" t="s">
        <v>24</v>
      </c>
      <c r="W3202" s="1311" t="s">
        <v>24</v>
      </c>
      <c r="X3202" s="348"/>
      <c r="Y3202" s="201"/>
      <c r="Z3202" s="351"/>
      <c r="AA3202" s="495" t="s">
        <v>100</v>
      </c>
      <c r="AB3202" s="362" t="s">
        <v>24</v>
      </c>
      <c r="AC3202" s="362" t="s">
        <v>24</v>
      </c>
      <c r="AD3202" s="362"/>
      <c r="AE3202" s="362"/>
      <c r="AF3202" s="371"/>
      <c r="AG3202" s="377"/>
      <c r="AH3202" s="1245"/>
      <c r="AI3202" s="244" t="str">
        <f t="shared" si="285"/>
        <v>LIGHT VEHICLE--</v>
      </c>
      <c r="AJ3202" s="1315">
        <f t="shared" si="289"/>
        <v>43031</v>
      </c>
      <c r="AK3202" s="592">
        <v>43041</v>
      </c>
      <c r="AL3202" s="679">
        <v>43043</v>
      </c>
      <c r="AM3202" s="230"/>
      <c r="AN3202" s="232"/>
      <c r="AO3202" s="232"/>
      <c r="AP3202" s="230"/>
      <c r="AQ3202" s="230"/>
      <c r="AR3202" s="230"/>
      <c r="AS3202" s="230"/>
      <c r="AT3202" s="230"/>
      <c r="AU3202" s="230"/>
      <c r="AZ3202" s="177"/>
    </row>
    <row r="3203" spans="1:60" ht="15" customHeight="1">
      <c r="B3203" s="1310">
        <v>3197</v>
      </c>
      <c r="C3203" s="807" t="s">
        <v>1777</v>
      </c>
      <c r="D3203" s="1352" t="s">
        <v>226</v>
      </c>
      <c r="E3203" s="1352" t="s">
        <v>222</v>
      </c>
      <c r="F3203" s="569" t="s">
        <v>24</v>
      </c>
      <c r="G3203" s="509" t="s">
        <v>144</v>
      </c>
      <c r="H3203" s="522" t="s">
        <v>24</v>
      </c>
      <c r="I3203" s="808">
        <v>35426</v>
      </c>
      <c r="J3203" s="1314">
        <f t="shared" ca="1" si="291"/>
        <v>25</v>
      </c>
      <c r="K3203" s="176" t="s">
        <v>24</v>
      </c>
      <c r="L3203" s="170" t="s">
        <v>24</v>
      </c>
      <c r="M3203" s="173" t="s">
        <v>24</v>
      </c>
      <c r="N3203" s="580">
        <v>43776</v>
      </c>
      <c r="O3203" s="582" t="s">
        <v>24</v>
      </c>
      <c r="P3203" s="585" t="s">
        <v>24</v>
      </c>
      <c r="Q3203" s="198" t="str">
        <f t="shared" si="290"/>
        <v>-</v>
      </c>
      <c r="R3203" s="181" t="str">
        <f t="shared" ca="1" si="288"/>
        <v>TIDAK MCU</v>
      </c>
      <c r="S3203" s="1319" t="s">
        <v>24</v>
      </c>
      <c r="T3203" s="1330">
        <v>44192</v>
      </c>
      <c r="U3203" s="1329" t="s">
        <v>99</v>
      </c>
      <c r="V3203" s="1330" t="s">
        <v>24</v>
      </c>
      <c r="W3203" s="1311" t="s">
        <v>24</v>
      </c>
      <c r="X3203" s="348"/>
      <c r="Y3203" s="201"/>
      <c r="Z3203" s="351"/>
      <c r="AA3203" s="495" t="s">
        <v>24</v>
      </c>
      <c r="AB3203" s="362" t="s">
        <v>24</v>
      </c>
      <c r="AC3203" s="362" t="s">
        <v>24</v>
      </c>
      <c r="AD3203" s="362"/>
      <c r="AE3203" s="362"/>
      <c r="AF3203" s="371"/>
      <c r="AG3203" s="377"/>
      <c r="AH3203" s="1245"/>
      <c r="AI3203" s="244" t="str">
        <f t="shared" si="285"/>
        <v>---</v>
      </c>
      <c r="AJ3203" s="1315">
        <f t="shared" si="289"/>
        <v>43776</v>
      </c>
      <c r="AK3203" s="217" t="s">
        <v>24</v>
      </c>
      <c r="AL3203" s="614" t="s">
        <v>24</v>
      </c>
      <c r="AM3203" s="230"/>
      <c r="AN3203" s="232"/>
      <c r="AO3203" s="232"/>
      <c r="AP3203" s="230"/>
      <c r="AQ3203" s="180"/>
      <c r="AR3203" s="230"/>
      <c r="AS3203" s="230"/>
      <c r="AT3203" s="230"/>
      <c r="AU3203" s="230"/>
      <c r="AV3203" s="885"/>
      <c r="AW3203" s="885"/>
      <c r="AX3203" s="885"/>
      <c r="AY3203" s="885"/>
      <c r="AZ3203" s="177"/>
    </row>
    <row r="3204" spans="1:60" ht="15" customHeight="1">
      <c r="B3204" s="1310">
        <v>3198</v>
      </c>
      <c r="C3204" s="1489" t="s">
        <v>1778</v>
      </c>
      <c r="D3204" s="1352" t="s">
        <v>230</v>
      </c>
      <c r="E3204" s="1352" t="s">
        <v>222</v>
      </c>
      <c r="F3204" s="569" t="s">
        <v>24</v>
      </c>
      <c r="G3204" s="509" t="s">
        <v>144</v>
      </c>
      <c r="H3204" s="612" t="s">
        <v>1779</v>
      </c>
      <c r="I3204" s="1285">
        <v>28137</v>
      </c>
      <c r="J3204" s="1314">
        <f t="shared" ca="1" si="291"/>
        <v>45</v>
      </c>
      <c r="K3204" s="602" t="s">
        <v>494</v>
      </c>
      <c r="L3204" s="667">
        <v>770715290892</v>
      </c>
      <c r="M3204" s="1873">
        <v>44750</v>
      </c>
      <c r="N3204" s="1902">
        <v>43425</v>
      </c>
      <c r="O3204" s="582">
        <v>43319</v>
      </c>
      <c r="P3204" s="585" t="s">
        <v>24</v>
      </c>
      <c r="Q3204" s="198">
        <f t="shared" si="290"/>
        <v>43684</v>
      </c>
      <c r="R3204" s="181" t="str">
        <f t="shared" ca="1" si="288"/>
        <v>EXPIRED</v>
      </c>
      <c r="S3204" s="1319" t="s">
        <v>1828</v>
      </c>
      <c r="T3204" s="1330">
        <v>44573</v>
      </c>
      <c r="U3204" s="1329">
        <v>44573</v>
      </c>
      <c r="V3204" s="904" t="s">
        <v>24</v>
      </c>
      <c r="W3204" s="136" t="s">
        <v>24</v>
      </c>
      <c r="X3204" s="348"/>
      <c r="Y3204" s="201"/>
      <c r="Z3204" s="351"/>
      <c r="AA3204" s="495" t="s">
        <v>1086</v>
      </c>
      <c r="AB3204" s="371" t="s">
        <v>24</v>
      </c>
      <c r="AC3204" s="362" t="s">
        <v>24</v>
      </c>
      <c r="AD3204" s="362"/>
      <c r="AE3204" s="362"/>
      <c r="AF3204" s="371"/>
      <c r="AG3204" s="377"/>
      <c r="AH3204" s="1245"/>
      <c r="AI3204" s="244" t="str">
        <f t="shared" si="285"/>
        <v>HINO 260 JD/TI--</v>
      </c>
      <c r="AJ3204" s="1315">
        <f t="shared" si="289"/>
        <v>43425</v>
      </c>
      <c r="AK3204" s="592" t="s">
        <v>24</v>
      </c>
      <c r="AL3204" s="679">
        <v>43010</v>
      </c>
      <c r="AM3204" s="230"/>
      <c r="AN3204" s="232"/>
      <c r="AO3204" s="232"/>
      <c r="AP3204" s="230"/>
      <c r="AQ3204" s="180"/>
      <c r="AR3204" s="230"/>
      <c r="AS3204" s="230"/>
      <c r="AT3204" s="230"/>
      <c r="AU3204" s="230"/>
      <c r="AV3204" s="885"/>
      <c r="AW3204" s="885"/>
      <c r="AX3204" s="885"/>
      <c r="AY3204" s="885"/>
      <c r="AZ3204" s="177"/>
    </row>
    <row r="3205" spans="1:60" ht="15" customHeight="1">
      <c r="B3205" s="1310">
        <v>3199</v>
      </c>
      <c r="C3205" s="1484" t="s">
        <v>1780</v>
      </c>
      <c r="D3205" s="1552" t="s">
        <v>234</v>
      </c>
      <c r="E3205" s="1552" t="s">
        <v>222</v>
      </c>
      <c r="F3205" s="1596" t="s">
        <v>24</v>
      </c>
      <c r="G3205" s="912" t="s">
        <v>144</v>
      </c>
      <c r="H3205" s="1635" t="s">
        <v>1781</v>
      </c>
      <c r="I3205" s="1707">
        <v>34675</v>
      </c>
      <c r="J3205" s="445">
        <f t="shared" ca="1" si="291"/>
        <v>27</v>
      </c>
      <c r="K3205" s="1803" t="s">
        <v>24</v>
      </c>
      <c r="L3205" s="1831" t="s">
        <v>24</v>
      </c>
      <c r="M3205" s="1876" t="s">
        <v>24</v>
      </c>
      <c r="N3205" s="1909">
        <v>43752</v>
      </c>
      <c r="O3205" s="1915" t="s">
        <v>24</v>
      </c>
      <c r="P3205" s="1919" t="s">
        <v>24</v>
      </c>
      <c r="Q3205" s="920" t="str">
        <f t="shared" si="290"/>
        <v>-</v>
      </c>
      <c r="R3205" s="919" t="str">
        <f t="shared" ca="1" si="288"/>
        <v>TIDAK MCU</v>
      </c>
      <c r="S3205" s="445" t="s">
        <v>24</v>
      </c>
      <c r="T3205" s="446">
        <v>44172</v>
      </c>
      <c r="U3205" s="517" t="s">
        <v>24</v>
      </c>
      <c r="V3205" s="446" t="s">
        <v>24</v>
      </c>
      <c r="W3205" s="446" t="s">
        <v>24</v>
      </c>
      <c r="X3205" s="921"/>
      <c r="Y3205" s="922"/>
      <c r="Z3205" s="923"/>
      <c r="AA3205" s="924" t="s">
        <v>24</v>
      </c>
      <c r="AB3205" s="925" t="s">
        <v>24</v>
      </c>
      <c r="AC3205" s="925" t="s">
        <v>24</v>
      </c>
      <c r="AD3205" s="925"/>
      <c r="AE3205" s="925"/>
      <c r="AF3205" s="925"/>
      <c r="AG3205" s="926"/>
      <c r="AH3205" s="1971"/>
      <c r="AI3205" s="244" t="str">
        <f t="shared" si="285"/>
        <v>---</v>
      </c>
      <c r="AJ3205" s="878">
        <f t="shared" si="289"/>
        <v>43752</v>
      </c>
      <c r="AK3205" s="928" t="s">
        <v>24</v>
      </c>
      <c r="AL3205" s="1989" t="s">
        <v>24</v>
      </c>
      <c r="AM3205" s="877"/>
      <c r="AN3205" s="877"/>
      <c r="AO3205" s="877"/>
      <c r="AP3205" s="877"/>
      <c r="AQ3205" s="2001" t="s">
        <v>6564</v>
      </c>
      <c r="AR3205" s="877" t="s">
        <v>144</v>
      </c>
      <c r="AS3205" s="877" t="s">
        <v>234</v>
      </c>
      <c r="AT3205" s="877" t="s">
        <v>11598</v>
      </c>
      <c r="AU3205" s="877"/>
      <c r="AV3205" s="458"/>
      <c r="AW3205" s="458"/>
      <c r="AX3205" s="458"/>
      <c r="AY3205" s="458"/>
      <c r="AZ3205" s="177"/>
    </row>
    <row r="3206" spans="1:60" ht="15" customHeight="1">
      <c r="B3206" s="1310">
        <v>3200</v>
      </c>
      <c r="C3206" s="1282" t="s">
        <v>1782</v>
      </c>
      <c r="D3206" s="1352" t="s">
        <v>230</v>
      </c>
      <c r="E3206" s="1352" t="s">
        <v>222</v>
      </c>
      <c r="F3206" s="569" t="s">
        <v>24</v>
      </c>
      <c r="G3206" s="509" t="s">
        <v>144</v>
      </c>
      <c r="H3206" s="1631" t="s">
        <v>1783</v>
      </c>
      <c r="I3206" s="1285">
        <v>27631</v>
      </c>
      <c r="J3206" s="1314">
        <f t="shared" ca="1" si="291"/>
        <v>47</v>
      </c>
      <c r="K3206" s="602" t="s">
        <v>494</v>
      </c>
      <c r="L3206" s="667">
        <v>750815470733</v>
      </c>
      <c r="M3206" s="1873">
        <v>44798</v>
      </c>
      <c r="N3206" s="1902">
        <v>43012</v>
      </c>
      <c r="O3206" s="582">
        <v>43320</v>
      </c>
      <c r="P3206" s="585" t="s">
        <v>24</v>
      </c>
      <c r="Q3206" s="198">
        <f t="shared" si="290"/>
        <v>43685</v>
      </c>
      <c r="R3206" s="181" t="str">
        <f t="shared" ca="1" si="288"/>
        <v>EXPIRED</v>
      </c>
      <c r="S3206" s="1319" t="s">
        <v>1829</v>
      </c>
      <c r="T3206" s="1330">
        <v>44433</v>
      </c>
      <c r="U3206" s="1329">
        <v>44433</v>
      </c>
      <c r="V3206" s="904" t="s">
        <v>24</v>
      </c>
      <c r="W3206" s="136" t="s">
        <v>24</v>
      </c>
      <c r="X3206" s="348"/>
      <c r="Y3206" s="201"/>
      <c r="Z3206" s="351"/>
      <c r="AA3206" s="495" t="s">
        <v>1086</v>
      </c>
      <c r="AB3206" s="371" t="s">
        <v>24</v>
      </c>
      <c r="AC3206" s="362" t="s">
        <v>24</v>
      </c>
      <c r="AD3206" s="362"/>
      <c r="AE3206" s="362"/>
      <c r="AF3206" s="371"/>
      <c r="AG3206" s="377"/>
      <c r="AH3206" s="1245"/>
      <c r="AI3206" s="244" t="str">
        <f t="shared" si="285"/>
        <v>HINO 260 JD/TI--</v>
      </c>
      <c r="AJ3206" s="1315">
        <f t="shared" si="289"/>
        <v>43012</v>
      </c>
      <c r="AK3206" s="592">
        <v>43011</v>
      </c>
      <c r="AL3206" s="679">
        <v>43040</v>
      </c>
      <c r="AM3206" s="230"/>
      <c r="AN3206" s="232"/>
      <c r="AO3206" s="232"/>
      <c r="AP3206" s="230"/>
      <c r="AQ3206" s="180"/>
      <c r="AR3206" s="230"/>
      <c r="AS3206" s="230"/>
      <c r="AT3206" s="230"/>
      <c r="AU3206" s="230"/>
      <c r="AV3206" s="885"/>
      <c r="AW3206" s="885"/>
      <c r="AX3206" s="885"/>
      <c r="AY3206" s="885"/>
      <c r="AZ3206" s="177"/>
    </row>
    <row r="3207" spans="1:60" ht="15" customHeight="1">
      <c r="B3207" s="1310">
        <v>3201</v>
      </c>
      <c r="C3207" s="1509" t="s">
        <v>1784</v>
      </c>
      <c r="D3207" s="1352" t="s">
        <v>230</v>
      </c>
      <c r="E3207" s="1352" t="s">
        <v>222</v>
      </c>
      <c r="F3207" s="569" t="s">
        <v>24</v>
      </c>
      <c r="G3207" s="509" t="s">
        <v>144</v>
      </c>
      <c r="H3207" s="1631" t="s">
        <v>1785</v>
      </c>
      <c r="I3207" s="1285">
        <v>25732</v>
      </c>
      <c r="J3207" s="1314">
        <f t="shared" ca="1" si="291"/>
        <v>52</v>
      </c>
      <c r="K3207" s="602" t="s">
        <v>493</v>
      </c>
      <c r="L3207" s="667">
        <v>760613320827</v>
      </c>
      <c r="M3207" s="1873">
        <v>45090</v>
      </c>
      <c r="N3207" s="1902">
        <v>43031</v>
      </c>
      <c r="O3207" s="582" t="s">
        <v>24</v>
      </c>
      <c r="P3207" s="1920" t="s">
        <v>498</v>
      </c>
      <c r="Q3207" s="198" t="str">
        <f t="shared" si="290"/>
        <v>-</v>
      </c>
      <c r="R3207" s="181" t="str">
        <f t="shared" ca="1" si="288"/>
        <v>TIDAK MCU</v>
      </c>
      <c r="S3207" s="1319" t="s">
        <v>1830</v>
      </c>
      <c r="T3207" s="1330">
        <v>44360</v>
      </c>
      <c r="U3207" s="1329">
        <v>44360</v>
      </c>
      <c r="V3207" s="1330" t="s">
        <v>24</v>
      </c>
      <c r="W3207" s="1311" t="s">
        <v>24</v>
      </c>
      <c r="X3207" s="348"/>
      <c r="Y3207" s="201"/>
      <c r="Z3207" s="351"/>
      <c r="AA3207" s="495" t="s">
        <v>1086</v>
      </c>
      <c r="AB3207" s="371" t="s">
        <v>24</v>
      </c>
      <c r="AC3207" s="362" t="s">
        <v>24</v>
      </c>
      <c r="AD3207" s="362"/>
      <c r="AE3207" s="362"/>
      <c r="AF3207" s="371"/>
      <c r="AG3207" s="377"/>
      <c r="AH3207" s="1245"/>
      <c r="AI3207" s="244" t="str">
        <f t="shared" si="285"/>
        <v>HINO 260 JD/TI--</v>
      </c>
      <c r="AJ3207" s="1315">
        <f t="shared" si="289"/>
        <v>43031</v>
      </c>
      <c r="AK3207" s="592">
        <v>43011</v>
      </c>
      <c r="AL3207" s="679">
        <v>43014</v>
      </c>
      <c r="AM3207" s="230"/>
      <c r="AN3207" s="232"/>
      <c r="AO3207" s="232"/>
      <c r="AP3207" s="230"/>
      <c r="AQ3207" s="180"/>
      <c r="AR3207" s="230"/>
      <c r="AS3207" s="230"/>
      <c r="AT3207" s="230"/>
      <c r="AU3207" s="230"/>
      <c r="AV3207" s="885"/>
      <c r="AW3207" s="885"/>
      <c r="AX3207" s="885"/>
      <c r="AY3207" s="885"/>
      <c r="AZ3207" s="177"/>
    </row>
    <row r="3208" spans="1:60" ht="15" customHeight="1">
      <c r="B3208" s="1310">
        <v>3202</v>
      </c>
      <c r="C3208" s="1282" t="s">
        <v>1786</v>
      </c>
      <c r="D3208" s="1352" t="s">
        <v>230</v>
      </c>
      <c r="E3208" s="1352" t="s">
        <v>222</v>
      </c>
      <c r="F3208" s="569" t="s">
        <v>24</v>
      </c>
      <c r="G3208" s="509" t="s">
        <v>144</v>
      </c>
      <c r="H3208" s="1631" t="s">
        <v>1787</v>
      </c>
      <c r="I3208" s="808">
        <v>27029</v>
      </c>
      <c r="J3208" s="1314">
        <f t="shared" ca="1" si="291"/>
        <v>48</v>
      </c>
      <c r="K3208" s="652" t="s">
        <v>493</v>
      </c>
      <c r="L3208" s="667">
        <v>731232450033</v>
      </c>
      <c r="M3208" s="652">
        <v>45657</v>
      </c>
      <c r="N3208" s="580">
        <v>43684</v>
      </c>
      <c r="O3208" s="582" t="s">
        <v>24</v>
      </c>
      <c r="P3208" s="585" t="s">
        <v>24</v>
      </c>
      <c r="Q3208" s="198" t="str">
        <f t="shared" si="290"/>
        <v>-</v>
      </c>
      <c r="R3208" s="181" t="str">
        <f t="shared" ca="1" si="288"/>
        <v>TIDAK MCU</v>
      </c>
      <c r="S3208" s="1319" t="s">
        <v>1831</v>
      </c>
      <c r="T3208" s="1330">
        <v>44196</v>
      </c>
      <c r="U3208" s="1329">
        <v>44196</v>
      </c>
      <c r="V3208" s="1330" t="s">
        <v>24</v>
      </c>
      <c r="W3208" s="1311" t="s">
        <v>24</v>
      </c>
      <c r="X3208" s="348"/>
      <c r="Y3208" s="201"/>
      <c r="Z3208" s="351"/>
      <c r="AA3208" s="495" t="s">
        <v>1086</v>
      </c>
      <c r="AB3208" s="371" t="s">
        <v>24</v>
      </c>
      <c r="AC3208" s="362" t="s">
        <v>24</v>
      </c>
      <c r="AD3208" s="362"/>
      <c r="AE3208" s="362"/>
      <c r="AF3208" s="371"/>
      <c r="AG3208" s="377"/>
      <c r="AH3208" s="1245"/>
      <c r="AI3208" s="244" t="str">
        <f t="shared" si="285"/>
        <v>HINO 260 JD/TI--</v>
      </c>
      <c r="AJ3208" s="1315">
        <f t="shared" si="289"/>
        <v>43684</v>
      </c>
      <c r="AK3208" s="530">
        <v>43682</v>
      </c>
      <c r="AL3208" s="614">
        <v>43683</v>
      </c>
      <c r="AM3208" s="230"/>
      <c r="AN3208" s="232"/>
      <c r="AO3208" s="232"/>
      <c r="AP3208" s="230"/>
      <c r="AQ3208" s="180"/>
      <c r="AR3208" s="230"/>
      <c r="AS3208" s="230"/>
      <c r="AT3208" s="230"/>
      <c r="AU3208" s="230"/>
      <c r="AV3208" s="885"/>
      <c r="AW3208" s="885"/>
      <c r="AX3208" s="885"/>
      <c r="AY3208" s="885"/>
      <c r="AZ3208" s="177"/>
    </row>
    <row r="3209" spans="1:60" s="2186" customFormat="1" ht="15" customHeight="1">
      <c r="A3209" s="160"/>
      <c r="B3209" s="1310">
        <v>3203</v>
      </c>
      <c r="C3209" s="1282" t="s">
        <v>1788</v>
      </c>
      <c r="D3209" s="1352" t="s">
        <v>234</v>
      </c>
      <c r="E3209" s="1352" t="s">
        <v>222</v>
      </c>
      <c r="F3209" s="569" t="s">
        <v>24</v>
      </c>
      <c r="G3209" s="509" t="s">
        <v>144</v>
      </c>
      <c r="H3209" s="612" t="s">
        <v>1789</v>
      </c>
      <c r="I3209" s="1285">
        <v>28051</v>
      </c>
      <c r="J3209" s="1314">
        <f t="shared" ca="1" si="291"/>
        <v>46</v>
      </c>
      <c r="K3209" s="602" t="s">
        <v>493</v>
      </c>
      <c r="L3209" s="667">
        <v>761019310301</v>
      </c>
      <c r="M3209" s="1873">
        <v>44862</v>
      </c>
      <c r="N3209" s="815">
        <v>43464</v>
      </c>
      <c r="O3209" s="582">
        <v>43315</v>
      </c>
      <c r="P3209" s="1920" t="s">
        <v>83</v>
      </c>
      <c r="Q3209" s="198">
        <f t="shared" si="290"/>
        <v>43680</v>
      </c>
      <c r="R3209" s="181" t="str">
        <f t="shared" ca="1" si="288"/>
        <v>EXPIRED</v>
      </c>
      <c r="S3209" s="1319" t="s">
        <v>1832</v>
      </c>
      <c r="T3209" s="1330">
        <v>44487</v>
      </c>
      <c r="U3209" s="1329">
        <v>44487</v>
      </c>
      <c r="V3209" s="1330" t="s">
        <v>24</v>
      </c>
      <c r="W3209" s="1311" t="s">
        <v>24</v>
      </c>
      <c r="X3209" s="348"/>
      <c r="Y3209" s="201"/>
      <c r="Z3209" s="351"/>
      <c r="AA3209" s="495" t="s">
        <v>100</v>
      </c>
      <c r="AB3209" s="371" t="s">
        <v>1086</v>
      </c>
      <c r="AC3209" s="362" t="s">
        <v>24</v>
      </c>
      <c r="AD3209" s="362"/>
      <c r="AE3209" s="362"/>
      <c r="AF3209" s="371"/>
      <c r="AG3209" s="377"/>
      <c r="AH3209" s="1245"/>
      <c r="AI3209" s="244" t="str">
        <f t="shared" si="285"/>
        <v>LIGHT VEHICLEHINO 260 JD/TI-</v>
      </c>
      <c r="AJ3209" s="1315">
        <f t="shared" si="289"/>
        <v>43464</v>
      </c>
      <c r="AK3209" s="381">
        <v>43500</v>
      </c>
      <c r="AL3209" s="1379">
        <v>43501</v>
      </c>
      <c r="AM3209" s="230"/>
      <c r="AN3209" s="232"/>
      <c r="AO3209" s="232"/>
      <c r="AP3209" s="230"/>
      <c r="AQ3209" s="180"/>
      <c r="AR3209" s="230"/>
      <c r="AS3209" s="230"/>
      <c r="AT3209" s="230"/>
      <c r="AU3209" s="230"/>
      <c r="AV3209" s="885"/>
      <c r="AW3209" s="885"/>
      <c r="AX3209" s="885"/>
      <c r="AY3209" s="885"/>
      <c r="AZ3209" s="885"/>
      <c r="BA3209" s="1206"/>
      <c r="BB3209" s="1206"/>
      <c r="BC3209" s="1206"/>
      <c r="BD3209" s="1206"/>
      <c r="BE3209" s="1206"/>
      <c r="BF3209" s="1206"/>
      <c r="BG3209" s="1206"/>
      <c r="BH3209" s="1206"/>
    </row>
    <row r="3210" spans="1:60" ht="15" customHeight="1">
      <c r="B3210" s="1310">
        <v>3204</v>
      </c>
      <c r="C3210" s="814" t="s">
        <v>1790</v>
      </c>
      <c r="D3210" s="835" t="s">
        <v>230</v>
      </c>
      <c r="E3210" s="559" t="s">
        <v>222</v>
      </c>
      <c r="F3210" s="560" t="s">
        <v>24</v>
      </c>
      <c r="G3210" s="509" t="s">
        <v>144</v>
      </c>
      <c r="H3210" s="612" t="s">
        <v>1791</v>
      </c>
      <c r="I3210" s="379">
        <v>27211</v>
      </c>
      <c r="J3210" s="1314">
        <f t="shared" ca="1" si="291"/>
        <v>48</v>
      </c>
      <c r="K3210" s="785" t="s">
        <v>493</v>
      </c>
      <c r="L3210" s="813">
        <v>740715361187</v>
      </c>
      <c r="M3210" s="785">
        <v>44743</v>
      </c>
      <c r="N3210" s="562">
        <v>43680</v>
      </c>
      <c r="O3210" s="345" t="s">
        <v>24</v>
      </c>
      <c r="P3210" s="254" t="s">
        <v>24</v>
      </c>
      <c r="Q3210" s="198" t="str">
        <f t="shared" si="290"/>
        <v>-</v>
      </c>
      <c r="R3210" s="181" t="str">
        <f t="shared" ca="1" si="288"/>
        <v>TIDAK MCU</v>
      </c>
      <c r="S3210" s="272" t="s">
        <v>1833</v>
      </c>
      <c r="T3210" s="1330">
        <v>44378</v>
      </c>
      <c r="U3210" s="1330">
        <v>44378</v>
      </c>
      <c r="V3210" s="345" t="s">
        <v>24</v>
      </c>
      <c r="W3210" s="346" t="s">
        <v>24</v>
      </c>
      <c r="X3210" s="348"/>
      <c r="Y3210" s="201"/>
      <c r="Z3210" s="351"/>
      <c r="AA3210" s="254" t="s">
        <v>1086</v>
      </c>
      <c r="AB3210" s="254" t="s">
        <v>24</v>
      </c>
      <c r="AC3210" s="272" t="s">
        <v>24</v>
      </c>
      <c r="AD3210" s="272"/>
      <c r="AE3210" s="272"/>
      <c r="AF3210" s="254"/>
      <c r="AG3210" s="254"/>
      <c r="AH3210" s="1019"/>
      <c r="AI3210" s="244" t="str">
        <f t="shared" si="285"/>
        <v>HINO 260 JD/TI--</v>
      </c>
      <c r="AJ3210" s="1315">
        <f t="shared" si="289"/>
        <v>43680</v>
      </c>
      <c r="AK3210" s="530">
        <v>44022</v>
      </c>
      <c r="AL3210" s="614">
        <v>43678</v>
      </c>
      <c r="AM3210" s="230"/>
      <c r="AN3210" s="232"/>
      <c r="AO3210" s="232"/>
      <c r="AP3210" s="230"/>
      <c r="AQ3210" s="1231" t="s">
        <v>3094</v>
      </c>
      <c r="AR3210" s="230"/>
      <c r="AS3210" s="230"/>
      <c r="AT3210" s="230"/>
      <c r="AU3210" s="230"/>
      <c r="AV3210" s="885"/>
      <c r="AW3210" s="885"/>
      <c r="AX3210" s="885"/>
      <c r="AY3210" s="885"/>
      <c r="AZ3210" s="177"/>
    </row>
    <row r="3211" spans="1:60" ht="15" customHeight="1">
      <c r="B3211" s="1310">
        <v>3205</v>
      </c>
      <c r="C3211" s="809" t="s">
        <v>1792</v>
      </c>
      <c r="D3211" s="559" t="s">
        <v>230</v>
      </c>
      <c r="E3211" s="559" t="s">
        <v>222</v>
      </c>
      <c r="F3211" s="560" t="s">
        <v>24</v>
      </c>
      <c r="G3211" s="509" t="s">
        <v>144</v>
      </c>
      <c r="H3211" s="612" t="s">
        <v>1793</v>
      </c>
      <c r="I3211" s="379">
        <v>33166</v>
      </c>
      <c r="J3211" s="1314">
        <f t="shared" ca="1" si="291"/>
        <v>31</v>
      </c>
      <c r="K3211" s="785" t="s">
        <v>493</v>
      </c>
      <c r="L3211" s="813">
        <v>901032460122</v>
      </c>
      <c r="M3211" s="818">
        <v>45585</v>
      </c>
      <c r="N3211" s="815">
        <v>43074</v>
      </c>
      <c r="O3211" s="345" t="s">
        <v>24</v>
      </c>
      <c r="P3211" s="254" t="s">
        <v>24</v>
      </c>
      <c r="Q3211" s="198" t="str">
        <f t="shared" si="290"/>
        <v>-</v>
      </c>
      <c r="R3211" s="181" t="str">
        <f t="shared" ca="1" si="288"/>
        <v>TIDAK MCU</v>
      </c>
      <c r="S3211" s="272" t="s">
        <v>1834</v>
      </c>
      <c r="T3211" s="1330">
        <v>44489</v>
      </c>
      <c r="U3211" s="1329">
        <v>44489</v>
      </c>
      <c r="V3211" s="345" t="s">
        <v>24</v>
      </c>
      <c r="W3211" s="346" t="s">
        <v>24</v>
      </c>
      <c r="X3211" s="348"/>
      <c r="Y3211" s="201"/>
      <c r="Z3211" s="351"/>
      <c r="AA3211" s="244" t="s">
        <v>1086</v>
      </c>
      <c r="AB3211" s="254" t="s">
        <v>24</v>
      </c>
      <c r="AC3211" s="272" t="s">
        <v>24</v>
      </c>
      <c r="AD3211" s="272"/>
      <c r="AE3211" s="272"/>
      <c r="AF3211" s="254"/>
      <c r="AG3211" s="254"/>
      <c r="AH3211" s="481"/>
      <c r="AI3211" s="244" t="str">
        <f t="shared" si="285"/>
        <v>HINO 260 JD/TI--</v>
      </c>
      <c r="AJ3211" s="1330">
        <f t="shared" si="289"/>
        <v>43074</v>
      </c>
      <c r="AK3211" s="592" t="s">
        <v>24</v>
      </c>
      <c r="AL3211" s="679">
        <v>43082</v>
      </c>
      <c r="AM3211" s="230"/>
      <c r="AN3211" s="232"/>
      <c r="AO3211" s="232"/>
      <c r="AP3211" s="230"/>
      <c r="AQ3211" s="180"/>
      <c r="AR3211" s="230"/>
      <c r="AS3211" s="230"/>
      <c r="AT3211" s="230"/>
      <c r="AU3211" s="230"/>
      <c r="AV3211" s="885"/>
      <c r="AW3211" s="885"/>
      <c r="AX3211" s="885"/>
      <c r="AY3211" s="885"/>
      <c r="AZ3211" s="177"/>
    </row>
    <row r="3212" spans="1:60" ht="15" customHeight="1">
      <c r="B3212" s="1310">
        <v>3206</v>
      </c>
      <c r="C3212" s="1513" t="s">
        <v>1794</v>
      </c>
      <c r="D3212" s="835" t="s">
        <v>230</v>
      </c>
      <c r="E3212" s="559" t="s">
        <v>222</v>
      </c>
      <c r="F3212" s="560" t="s">
        <v>24</v>
      </c>
      <c r="G3212" s="509" t="s">
        <v>144</v>
      </c>
      <c r="H3212" s="810" t="s">
        <v>1795</v>
      </c>
      <c r="I3212" s="379">
        <v>31526</v>
      </c>
      <c r="J3212" s="1314">
        <f t="shared" ca="1" si="291"/>
        <v>36</v>
      </c>
      <c r="K3212" s="785" t="s">
        <v>493</v>
      </c>
      <c r="L3212" s="813">
        <v>860419310644</v>
      </c>
      <c r="M3212" s="818">
        <v>45040</v>
      </c>
      <c r="N3212" s="815">
        <v>43074</v>
      </c>
      <c r="O3212" s="345" t="s">
        <v>24</v>
      </c>
      <c r="P3212" s="820" t="s">
        <v>83</v>
      </c>
      <c r="Q3212" s="198" t="str">
        <f t="shared" si="290"/>
        <v>-</v>
      </c>
      <c r="R3212" s="181" t="str">
        <f t="shared" ca="1" si="288"/>
        <v>TIDAK MCU</v>
      </c>
      <c r="S3212" s="272" t="s">
        <v>1835</v>
      </c>
      <c r="T3212" s="1330">
        <v>44310</v>
      </c>
      <c r="U3212" s="1329">
        <v>44310</v>
      </c>
      <c r="V3212" s="345" t="s">
        <v>24</v>
      </c>
      <c r="W3212" s="346" t="s">
        <v>24</v>
      </c>
      <c r="X3212" s="348"/>
      <c r="Y3212" s="201"/>
      <c r="Z3212" s="351"/>
      <c r="AA3212" s="495" t="s">
        <v>1086</v>
      </c>
      <c r="AB3212" s="254" t="s">
        <v>24</v>
      </c>
      <c r="AC3212" s="272" t="s">
        <v>24</v>
      </c>
      <c r="AD3212" s="272"/>
      <c r="AE3212" s="272"/>
      <c r="AF3212" s="254"/>
      <c r="AG3212" s="254"/>
      <c r="AH3212" s="1019"/>
      <c r="AI3212" s="244" t="str">
        <f t="shared" si="285"/>
        <v>HINO 260 JD/TI--</v>
      </c>
      <c r="AJ3212" s="1315">
        <f t="shared" si="289"/>
        <v>43074</v>
      </c>
      <c r="AK3212" s="592">
        <v>43074</v>
      </c>
      <c r="AL3212" s="679">
        <v>43074</v>
      </c>
      <c r="AM3212" s="230"/>
      <c r="AN3212" s="232"/>
      <c r="AO3212" s="232"/>
      <c r="AP3212" s="230"/>
      <c r="AQ3212" s="1231" t="s">
        <v>3094</v>
      </c>
      <c r="AR3212" s="230"/>
      <c r="AS3212" s="230"/>
      <c r="AT3212" s="230"/>
      <c r="AU3212" s="230"/>
      <c r="AV3212" s="885"/>
      <c r="AW3212" s="885"/>
      <c r="AX3212" s="885"/>
      <c r="AY3212" s="885"/>
      <c r="AZ3212" s="885"/>
    </row>
    <row r="3213" spans="1:60" ht="15" customHeight="1">
      <c r="B3213" s="1310">
        <v>3207</v>
      </c>
      <c r="C3213" s="814" t="s">
        <v>1796</v>
      </c>
      <c r="D3213" s="835" t="s">
        <v>230</v>
      </c>
      <c r="E3213" s="835" t="s">
        <v>222</v>
      </c>
      <c r="F3213" s="560" t="s">
        <v>24</v>
      </c>
      <c r="G3213" s="509" t="s">
        <v>144</v>
      </c>
      <c r="H3213" s="810" t="s">
        <v>1797</v>
      </c>
      <c r="I3213" s="379">
        <v>26796</v>
      </c>
      <c r="J3213" s="903">
        <f t="shared" ca="1" si="291"/>
        <v>49</v>
      </c>
      <c r="K3213" s="785" t="s">
        <v>493</v>
      </c>
      <c r="L3213" s="813">
        <v>730514360879</v>
      </c>
      <c r="M3213" s="785">
        <v>45058</v>
      </c>
      <c r="N3213" s="562">
        <v>43665</v>
      </c>
      <c r="O3213" s="345" t="s">
        <v>24</v>
      </c>
      <c r="P3213" s="254" t="s">
        <v>24</v>
      </c>
      <c r="Q3213" s="198" t="str">
        <f t="shared" si="290"/>
        <v>-</v>
      </c>
      <c r="R3213" s="181" t="str">
        <f t="shared" ca="1" si="288"/>
        <v>TIDAK MCU</v>
      </c>
      <c r="S3213" s="272" t="s">
        <v>1836</v>
      </c>
      <c r="T3213" s="1330">
        <v>44328</v>
      </c>
      <c r="U3213" s="1329">
        <v>44328</v>
      </c>
      <c r="V3213" s="1330" t="s">
        <v>24</v>
      </c>
      <c r="W3213" s="1311" t="s">
        <v>24</v>
      </c>
      <c r="X3213" s="348"/>
      <c r="Y3213" s="201"/>
      <c r="Z3213" s="351"/>
      <c r="AA3213" s="254" t="s">
        <v>1086</v>
      </c>
      <c r="AB3213" s="254" t="s">
        <v>24</v>
      </c>
      <c r="AC3213" s="272" t="s">
        <v>24</v>
      </c>
      <c r="AD3213" s="272"/>
      <c r="AE3213" s="272"/>
      <c r="AF3213" s="254"/>
      <c r="AG3213" s="254"/>
      <c r="AH3213" s="1019"/>
      <c r="AI3213" s="244" t="str">
        <f t="shared" si="285"/>
        <v>HINO 260 JD/TI--</v>
      </c>
      <c r="AJ3213" s="1315">
        <f t="shared" si="289"/>
        <v>43665</v>
      </c>
      <c r="AK3213" s="530">
        <v>43663</v>
      </c>
      <c r="AL3213" s="614">
        <v>43664</v>
      </c>
      <c r="AM3213" s="230"/>
      <c r="AN3213" s="232"/>
      <c r="AO3213" s="232"/>
      <c r="AP3213" s="230"/>
      <c r="AQ3213" s="462" t="s">
        <v>3094</v>
      </c>
      <c r="AR3213" s="230"/>
      <c r="AS3213" s="230"/>
      <c r="AT3213" s="230"/>
      <c r="AU3213" s="230"/>
      <c r="AV3213" s="885"/>
      <c r="AW3213" s="885"/>
      <c r="AX3213" s="885"/>
      <c r="AY3213" s="885"/>
      <c r="AZ3213" s="177"/>
    </row>
    <row r="3214" spans="1:60" ht="15" customHeight="1">
      <c r="B3214" s="1310">
        <v>3208</v>
      </c>
      <c r="C3214" s="811" t="s">
        <v>1798</v>
      </c>
      <c r="D3214" s="559" t="s">
        <v>230</v>
      </c>
      <c r="E3214" s="559" t="s">
        <v>222</v>
      </c>
      <c r="F3214" s="560" t="s">
        <v>24</v>
      </c>
      <c r="G3214" s="509" t="s">
        <v>144</v>
      </c>
      <c r="H3214" s="810" t="s">
        <v>1799</v>
      </c>
      <c r="I3214" s="379">
        <v>27677</v>
      </c>
      <c r="J3214" s="231">
        <f t="shared" ca="1" si="291"/>
        <v>47</v>
      </c>
      <c r="K3214" s="652" t="s">
        <v>493</v>
      </c>
      <c r="L3214" s="667">
        <v>751017231110</v>
      </c>
      <c r="M3214" s="1873">
        <v>45209</v>
      </c>
      <c r="N3214" s="815">
        <v>43136</v>
      </c>
      <c r="O3214" s="345" t="s">
        <v>24</v>
      </c>
      <c r="P3214" s="254" t="s">
        <v>24</v>
      </c>
      <c r="Q3214" s="198" t="str">
        <f t="shared" si="290"/>
        <v>-</v>
      </c>
      <c r="R3214" s="181" t="str">
        <f t="shared" ca="1" si="288"/>
        <v>TIDAK MCU</v>
      </c>
      <c r="S3214" s="272" t="s">
        <v>1837</v>
      </c>
      <c r="T3214" s="1330">
        <v>44479</v>
      </c>
      <c r="U3214" s="1329">
        <v>44479</v>
      </c>
      <c r="V3214" s="1330" t="s">
        <v>24</v>
      </c>
      <c r="W3214" s="1311" t="s">
        <v>24</v>
      </c>
      <c r="X3214" s="348"/>
      <c r="Y3214" s="201"/>
      <c r="Z3214" s="351"/>
      <c r="AA3214" s="254" t="s">
        <v>1086</v>
      </c>
      <c r="AB3214" s="254" t="s">
        <v>24</v>
      </c>
      <c r="AC3214" s="272" t="s">
        <v>24</v>
      </c>
      <c r="AD3214" s="272"/>
      <c r="AE3214" s="272"/>
      <c r="AF3214" s="254"/>
      <c r="AG3214" s="254"/>
      <c r="AH3214" s="1019"/>
      <c r="AI3214" s="244" t="str">
        <f t="shared" si="285"/>
        <v>HINO 260 JD/TI--</v>
      </c>
      <c r="AJ3214" s="1181">
        <f t="shared" si="289"/>
        <v>43136</v>
      </c>
      <c r="AK3214" s="1421">
        <v>43137</v>
      </c>
      <c r="AL3214" s="679">
        <v>43145</v>
      </c>
      <c r="AM3214" s="230"/>
      <c r="AN3214" s="232"/>
      <c r="AO3214" s="232"/>
      <c r="AP3214" s="230"/>
      <c r="AQ3214" s="180"/>
      <c r="AR3214" s="230"/>
      <c r="AS3214" s="230"/>
      <c r="AT3214" s="230"/>
      <c r="AU3214" s="230"/>
      <c r="AV3214" s="885"/>
      <c r="AW3214" s="885"/>
      <c r="AX3214" s="885"/>
      <c r="AY3214" s="885"/>
      <c r="AZ3214" s="177"/>
    </row>
    <row r="3215" spans="1:60" ht="15" customHeight="1">
      <c r="B3215" s="1310">
        <v>3209</v>
      </c>
      <c r="C3215" s="1481" t="s">
        <v>1800</v>
      </c>
      <c r="D3215" s="835" t="s">
        <v>230</v>
      </c>
      <c r="E3215" s="559" t="s">
        <v>222</v>
      </c>
      <c r="F3215" s="560" t="s">
        <v>24</v>
      </c>
      <c r="G3215" s="560" t="s">
        <v>144</v>
      </c>
      <c r="H3215" s="561" t="s">
        <v>24</v>
      </c>
      <c r="I3215" s="379">
        <v>32570</v>
      </c>
      <c r="J3215" s="1314">
        <f t="shared" ca="1" si="291"/>
        <v>33</v>
      </c>
      <c r="K3215" s="652" t="s">
        <v>494</v>
      </c>
      <c r="L3215" s="667">
        <v>760315290751</v>
      </c>
      <c r="M3215" s="1873">
        <v>44623</v>
      </c>
      <c r="N3215" s="815">
        <v>43143</v>
      </c>
      <c r="O3215" s="345">
        <v>43320</v>
      </c>
      <c r="P3215" s="254" t="s">
        <v>24</v>
      </c>
      <c r="Q3215" s="198">
        <f t="shared" si="290"/>
        <v>43685</v>
      </c>
      <c r="R3215" s="181" t="str">
        <f t="shared" ca="1" si="288"/>
        <v>EXPIRED</v>
      </c>
      <c r="S3215" s="272" t="s">
        <v>1838</v>
      </c>
      <c r="T3215" s="1330">
        <v>44258</v>
      </c>
      <c r="U3215" s="1329">
        <v>44258</v>
      </c>
      <c r="V3215" s="1330" t="s">
        <v>24</v>
      </c>
      <c r="W3215" s="1311" t="s">
        <v>24</v>
      </c>
      <c r="X3215" s="348"/>
      <c r="Y3215" s="201"/>
      <c r="Z3215" s="351"/>
      <c r="AA3215" s="254" t="s">
        <v>1086</v>
      </c>
      <c r="AB3215" s="254" t="s">
        <v>24</v>
      </c>
      <c r="AC3215" s="272" t="s">
        <v>24</v>
      </c>
      <c r="AD3215" s="272"/>
      <c r="AE3215" s="272"/>
      <c r="AF3215" s="254"/>
      <c r="AG3215" s="254"/>
      <c r="AH3215" s="1019"/>
      <c r="AI3215" s="244" t="str">
        <f t="shared" si="285"/>
        <v>HINO 260 JD/TI--</v>
      </c>
      <c r="AJ3215" s="1315">
        <f t="shared" si="289"/>
        <v>43143</v>
      </c>
      <c r="AK3215" s="592">
        <v>43144</v>
      </c>
      <c r="AL3215" s="679">
        <v>43152</v>
      </c>
      <c r="AM3215" s="230"/>
      <c r="AN3215" s="232"/>
      <c r="AO3215" s="232"/>
      <c r="AP3215" s="230"/>
      <c r="AQ3215" s="1231" t="s">
        <v>3094</v>
      </c>
      <c r="AR3215" s="230"/>
      <c r="AS3215" s="230"/>
      <c r="AT3215" s="230"/>
      <c r="AU3215" s="230"/>
      <c r="AV3215" s="885"/>
      <c r="AW3215" s="885"/>
      <c r="AX3215" s="885"/>
      <c r="AY3215" s="885"/>
      <c r="AZ3215" s="177"/>
    </row>
    <row r="3216" spans="1:60" ht="15" customHeight="1">
      <c r="B3216" s="1310">
        <v>3210</v>
      </c>
      <c r="C3216" s="811" t="s">
        <v>1801</v>
      </c>
      <c r="D3216" s="559" t="s">
        <v>226</v>
      </c>
      <c r="E3216" s="559" t="s">
        <v>222</v>
      </c>
      <c r="F3216" s="560" t="s">
        <v>24</v>
      </c>
      <c r="G3216" s="560" t="s">
        <v>144</v>
      </c>
      <c r="H3216" s="810" t="s">
        <v>1802</v>
      </c>
      <c r="I3216" s="379">
        <v>35885</v>
      </c>
      <c r="J3216" s="1314">
        <f t="shared" ca="1" si="291"/>
        <v>24</v>
      </c>
      <c r="K3216" s="176" t="s">
        <v>24</v>
      </c>
      <c r="L3216" s="170" t="s">
        <v>24</v>
      </c>
      <c r="M3216" s="173" t="s">
        <v>24</v>
      </c>
      <c r="N3216" s="562">
        <v>43661</v>
      </c>
      <c r="O3216" s="345" t="s">
        <v>24</v>
      </c>
      <c r="P3216" s="254" t="s">
        <v>24</v>
      </c>
      <c r="Q3216" s="198" t="str">
        <f t="shared" si="290"/>
        <v>-</v>
      </c>
      <c r="R3216" s="181" t="str">
        <f t="shared" ca="1" si="288"/>
        <v>TIDAK MCU</v>
      </c>
      <c r="S3216" s="272" t="s">
        <v>24</v>
      </c>
      <c r="T3216" s="1330">
        <v>44286</v>
      </c>
      <c r="U3216" s="1329" t="s">
        <v>24</v>
      </c>
      <c r="V3216" s="904" t="s">
        <v>24</v>
      </c>
      <c r="W3216" s="136" t="s">
        <v>24</v>
      </c>
      <c r="X3216" s="348"/>
      <c r="Y3216" s="201"/>
      <c r="Z3216" s="351"/>
      <c r="AA3216" s="254" t="s">
        <v>24</v>
      </c>
      <c r="AB3216" s="254" t="s">
        <v>24</v>
      </c>
      <c r="AC3216" s="272" t="s">
        <v>24</v>
      </c>
      <c r="AD3216" s="272"/>
      <c r="AE3216" s="272"/>
      <c r="AF3216" s="254"/>
      <c r="AG3216" s="254"/>
      <c r="AH3216" s="1019"/>
      <c r="AI3216" s="244" t="str">
        <f t="shared" ref="AI3216:AI3279" si="292">+CONCATENATE(AA3216,AB3216,AC3216,AD3216,AE3216,AF3216,AG3216)</f>
        <v>---</v>
      </c>
      <c r="AJ3216" s="1315">
        <f t="shared" si="289"/>
        <v>43661</v>
      </c>
      <c r="AK3216" s="217" t="s">
        <v>24</v>
      </c>
      <c r="AL3216" s="614" t="s">
        <v>24</v>
      </c>
      <c r="AM3216" s="230"/>
      <c r="AN3216" s="232"/>
      <c r="AO3216" s="232"/>
      <c r="AP3216" s="230"/>
      <c r="AQ3216" s="1231" t="s">
        <v>3094</v>
      </c>
      <c r="AR3216" s="230"/>
      <c r="AS3216" s="230"/>
      <c r="AT3216" s="230"/>
      <c r="AU3216" s="230"/>
      <c r="AV3216" s="885"/>
      <c r="AW3216" s="885"/>
      <c r="AX3216" s="885"/>
      <c r="AY3216" s="885"/>
      <c r="AZ3216" s="177"/>
    </row>
    <row r="3217" spans="1:60" ht="15" customHeight="1">
      <c r="B3217" s="1310">
        <v>3211</v>
      </c>
      <c r="C3217" s="558" t="s">
        <v>1803</v>
      </c>
      <c r="D3217" s="559" t="s">
        <v>234</v>
      </c>
      <c r="E3217" s="559" t="s">
        <v>222</v>
      </c>
      <c r="F3217" s="560" t="s">
        <v>24</v>
      </c>
      <c r="G3217" s="560" t="s">
        <v>144</v>
      </c>
      <c r="H3217" s="810" t="s">
        <v>1804</v>
      </c>
      <c r="I3217" s="379">
        <v>28298</v>
      </c>
      <c r="J3217" s="1314">
        <f t="shared" ca="1" si="291"/>
        <v>45</v>
      </c>
      <c r="K3217" s="652" t="s">
        <v>493</v>
      </c>
      <c r="L3217" s="667">
        <v>1822170800298</v>
      </c>
      <c r="M3217" s="652">
        <v>44734</v>
      </c>
      <c r="N3217" s="562">
        <v>43665</v>
      </c>
      <c r="O3217" s="345" t="s">
        <v>24</v>
      </c>
      <c r="P3217" s="254" t="s">
        <v>24</v>
      </c>
      <c r="Q3217" s="198" t="str">
        <f t="shared" si="290"/>
        <v>-</v>
      </c>
      <c r="R3217" s="181" t="str">
        <f t="shared" ca="1" si="288"/>
        <v>TIDAK MCU</v>
      </c>
      <c r="S3217" s="272" t="s">
        <v>1839</v>
      </c>
      <c r="T3217" s="1330">
        <v>44369</v>
      </c>
      <c r="U3217" s="1329">
        <v>44369</v>
      </c>
      <c r="V3217" s="904" t="s">
        <v>24</v>
      </c>
      <c r="W3217" s="136" t="s">
        <v>24</v>
      </c>
      <c r="X3217" s="348"/>
      <c r="Y3217" s="201"/>
      <c r="Z3217" s="351"/>
      <c r="AA3217" s="254" t="s">
        <v>100</v>
      </c>
      <c r="AB3217" s="254" t="s">
        <v>1086</v>
      </c>
      <c r="AC3217" s="272" t="s">
        <v>24</v>
      </c>
      <c r="AD3217" s="272"/>
      <c r="AE3217" s="272"/>
      <c r="AF3217" s="254"/>
      <c r="AG3217" s="254"/>
      <c r="AH3217" s="1019"/>
      <c r="AI3217" s="244" t="str">
        <f t="shared" si="292"/>
        <v>LIGHT VEHICLEHINO 260 JD/TI-</v>
      </c>
      <c r="AJ3217" s="1315">
        <f t="shared" si="289"/>
        <v>43665</v>
      </c>
      <c r="AK3217" s="798">
        <v>43851</v>
      </c>
      <c r="AL3217" s="1192">
        <v>43851</v>
      </c>
      <c r="AM3217" s="230"/>
      <c r="AN3217" s="232"/>
      <c r="AO3217" s="232"/>
      <c r="AP3217" s="230"/>
      <c r="AQ3217" s="180"/>
      <c r="AR3217" s="230"/>
      <c r="AS3217" s="230"/>
      <c r="AT3217" s="230"/>
      <c r="AU3217" s="230"/>
      <c r="AV3217" s="885"/>
      <c r="AW3217" s="885"/>
      <c r="AX3217" s="885"/>
      <c r="AY3217" s="885"/>
      <c r="AZ3217" s="177"/>
    </row>
    <row r="3218" spans="1:60" s="2186" customFormat="1" ht="15" customHeight="1">
      <c r="A3218" s="160"/>
      <c r="B3218" s="1310">
        <v>3212</v>
      </c>
      <c r="C3218" s="814" t="s">
        <v>1805</v>
      </c>
      <c r="D3218" s="559" t="s">
        <v>226</v>
      </c>
      <c r="E3218" s="559" t="s">
        <v>222</v>
      </c>
      <c r="F3218" s="560" t="s">
        <v>24</v>
      </c>
      <c r="G3218" s="560" t="s">
        <v>144</v>
      </c>
      <c r="H3218" s="810" t="s">
        <v>1806</v>
      </c>
      <c r="I3218" s="798">
        <v>32706</v>
      </c>
      <c r="J3218" s="1314">
        <f t="shared" ca="1" si="291"/>
        <v>32</v>
      </c>
      <c r="K3218" s="602" t="s">
        <v>83</v>
      </c>
      <c r="L3218" s="667">
        <v>890718341093</v>
      </c>
      <c r="M3218" s="1873">
        <v>45124</v>
      </c>
      <c r="N3218" s="815">
        <v>43052</v>
      </c>
      <c r="O3218" s="345" t="s">
        <v>24</v>
      </c>
      <c r="P3218" s="254" t="s">
        <v>24</v>
      </c>
      <c r="Q3218" s="198" t="str">
        <f t="shared" si="290"/>
        <v>-</v>
      </c>
      <c r="R3218" s="181" t="str">
        <f t="shared" ca="1" si="288"/>
        <v>TIDAK MCU</v>
      </c>
      <c r="S3218" s="272" t="s">
        <v>1840</v>
      </c>
      <c r="T3218" s="1330">
        <v>44394</v>
      </c>
      <c r="U3218" s="1329">
        <v>44394</v>
      </c>
      <c r="V3218" s="904" t="s">
        <v>24</v>
      </c>
      <c r="W3218" s="136" t="s">
        <v>24</v>
      </c>
      <c r="X3218" s="348"/>
      <c r="Y3218" s="201"/>
      <c r="Z3218" s="351"/>
      <c r="AA3218" s="254" t="s">
        <v>100</v>
      </c>
      <c r="AB3218" s="254" t="s">
        <v>24</v>
      </c>
      <c r="AC3218" s="272" t="s">
        <v>24</v>
      </c>
      <c r="AD3218" s="272"/>
      <c r="AE3218" s="272"/>
      <c r="AF3218" s="254"/>
      <c r="AG3218" s="254"/>
      <c r="AH3218" s="1019"/>
      <c r="AI3218" s="244" t="str">
        <f t="shared" si="292"/>
        <v>LIGHT VEHICLE--</v>
      </c>
      <c r="AJ3218" s="1315">
        <f t="shared" si="289"/>
        <v>43052</v>
      </c>
      <c r="AK3218" s="379">
        <v>43076</v>
      </c>
      <c r="AL3218" s="1380">
        <v>43076</v>
      </c>
      <c r="AM3218" s="230"/>
      <c r="AN3218" s="232"/>
      <c r="AO3218" s="232"/>
      <c r="AP3218" s="230"/>
      <c r="AQ3218" s="230"/>
      <c r="AR3218" s="230"/>
      <c r="AS3218" s="230"/>
      <c r="AT3218" s="230"/>
      <c r="AU3218" s="230"/>
      <c r="AV3218" s="885"/>
      <c r="AW3218" s="885"/>
      <c r="AX3218" s="885"/>
      <c r="AY3218" s="885"/>
      <c r="AZ3218" s="885"/>
      <c r="BA3218" s="1206"/>
      <c r="BB3218" s="1206"/>
      <c r="BC3218" s="1206"/>
      <c r="BD3218" s="1206"/>
      <c r="BE3218" s="1206"/>
      <c r="BF3218" s="1206"/>
      <c r="BG3218" s="1206"/>
      <c r="BH3218" s="1206"/>
    </row>
    <row r="3219" spans="1:60" ht="15" customHeight="1">
      <c r="B3219" s="1310">
        <v>3213</v>
      </c>
      <c r="C3219" s="809" t="s">
        <v>1807</v>
      </c>
      <c r="D3219" s="559" t="s">
        <v>234</v>
      </c>
      <c r="E3219" s="559" t="s">
        <v>222</v>
      </c>
      <c r="F3219" s="560" t="s">
        <v>24</v>
      </c>
      <c r="G3219" s="560" t="s">
        <v>144</v>
      </c>
      <c r="H3219" s="810" t="s">
        <v>1808</v>
      </c>
      <c r="I3219" s="379">
        <v>27641</v>
      </c>
      <c r="J3219" s="1314">
        <f t="shared" ca="1" si="291"/>
        <v>47</v>
      </c>
      <c r="K3219" s="652" t="s">
        <v>83</v>
      </c>
      <c r="L3219" s="667">
        <v>750915143191</v>
      </c>
      <c r="M3219" s="652">
        <v>45173</v>
      </c>
      <c r="N3219" s="562">
        <v>43652</v>
      </c>
      <c r="O3219" s="345" t="s">
        <v>24</v>
      </c>
      <c r="P3219" s="254" t="s">
        <v>24</v>
      </c>
      <c r="Q3219" s="198" t="str">
        <f t="shared" si="290"/>
        <v>-</v>
      </c>
      <c r="R3219" s="181" t="str">
        <f t="shared" ca="1" si="288"/>
        <v>TIDAK MCU</v>
      </c>
      <c r="S3219" s="272" t="s">
        <v>1841</v>
      </c>
      <c r="T3219" s="1330">
        <v>44443</v>
      </c>
      <c r="U3219" s="1329">
        <v>44443</v>
      </c>
      <c r="V3219" s="1330" t="s">
        <v>24</v>
      </c>
      <c r="W3219" s="1311" t="s">
        <v>24</v>
      </c>
      <c r="X3219" s="348"/>
      <c r="Y3219" s="201"/>
      <c r="Z3219" s="351"/>
      <c r="AA3219" s="254" t="s">
        <v>100</v>
      </c>
      <c r="AB3219" s="254" t="s">
        <v>24</v>
      </c>
      <c r="AC3219" s="272" t="s">
        <v>24</v>
      </c>
      <c r="AD3219" s="272"/>
      <c r="AE3219" s="272"/>
      <c r="AF3219" s="254"/>
      <c r="AG3219" s="254"/>
      <c r="AH3219" s="1019"/>
      <c r="AI3219" s="244" t="str">
        <f t="shared" si="292"/>
        <v>LIGHT VEHICLE--</v>
      </c>
      <c r="AJ3219" s="1315">
        <f t="shared" si="289"/>
        <v>43652</v>
      </c>
      <c r="AK3219" s="530">
        <v>43652</v>
      </c>
      <c r="AL3219" s="614">
        <v>43655</v>
      </c>
      <c r="AM3219" s="230"/>
      <c r="AN3219" s="232"/>
      <c r="AO3219" s="232"/>
      <c r="AP3219" s="230"/>
      <c r="AQ3219" s="462" t="s">
        <v>3094</v>
      </c>
      <c r="AR3219" s="230"/>
      <c r="AS3219" s="230"/>
      <c r="AT3219" s="230"/>
      <c r="AU3219" s="230"/>
      <c r="AV3219" s="885"/>
      <c r="AW3219" s="885"/>
      <c r="AX3219" s="885"/>
      <c r="AY3219" s="885"/>
      <c r="AZ3219" s="177"/>
    </row>
    <row r="3220" spans="1:60" ht="15" customHeight="1">
      <c r="B3220" s="1310">
        <v>3214</v>
      </c>
      <c r="C3220" s="814" t="s">
        <v>1809</v>
      </c>
      <c r="D3220" s="835" t="s">
        <v>226</v>
      </c>
      <c r="E3220" s="559" t="s">
        <v>222</v>
      </c>
      <c r="F3220" s="560" t="s">
        <v>24</v>
      </c>
      <c r="G3220" s="560" t="s">
        <v>144</v>
      </c>
      <c r="H3220" s="810" t="s">
        <v>1810</v>
      </c>
      <c r="I3220" s="379">
        <v>36702</v>
      </c>
      <c r="J3220" s="1314">
        <f t="shared" ca="1" si="291"/>
        <v>21</v>
      </c>
      <c r="K3220" s="176" t="s">
        <v>24</v>
      </c>
      <c r="L3220" s="170" t="s">
        <v>24</v>
      </c>
      <c r="M3220" s="173" t="s">
        <v>24</v>
      </c>
      <c r="N3220" s="577">
        <v>43661</v>
      </c>
      <c r="O3220" s="345" t="s">
        <v>24</v>
      </c>
      <c r="P3220" s="254" t="s">
        <v>24</v>
      </c>
      <c r="Q3220" s="198" t="str">
        <f t="shared" si="290"/>
        <v>-</v>
      </c>
      <c r="R3220" s="181" t="str">
        <f t="shared" ca="1" si="288"/>
        <v>TIDAK MCU</v>
      </c>
      <c r="S3220" s="272" t="s">
        <v>24</v>
      </c>
      <c r="T3220" s="1330">
        <v>44372</v>
      </c>
      <c r="U3220" s="1329" t="s">
        <v>24</v>
      </c>
      <c r="V3220" s="1330" t="s">
        <v>24</v>
      </c>
      <c r="W3220" s="1311" t="s">
        <v>24</v>
      </c>
      <c r="X3220" s="348"/>
      <c r="Y3220" s="201"/>
      <c r="Z3220" s="351"/>
      <c r="AA3220" s="254" t="s">
        <v>24</v>
      </c>
      <c r="AB3220" s="254" t="s">
        <v>24</v>
      </c>
      <c r="AC3220" s="272" t="s">
        <v>24</v>
      </c>
      <c r="AD3220" s="272"/>
      <c r="AE3220" s="272"/>
      <c r="AF3220" s="254"/>
      <c r="AG3220" s="254"/>
      <c r="AH3220" s="1019"/>
      <c r="AI3220" s="244" t="str">
        <f t="shared" si="292"/>
        <v>---</v>
      </c>
      <c r="AJ3220" s="1315">
        <f t="shared" si="289"/>
        <v>43661</v>
      </c>
      <c r="AK3220" s="345" t="s">
        <v>24</v>
      </c>
      <c r="AL3220" s="1192" t="s">
        <v>24</v>
      </c>
      <c r="AM3220" s="230"/>
      <c r="AN3220" s="232"/>
      <c r="AO3220" s="232"/>
      <c r="AP3220" s="230"/>
      <c r="AQ3220" s="462" t="s">
        <v>3094</v>
      </c>
      <c r="AR3220" s="230"/>
      <c r="AS3220" s="230"/>
      <c r="AT3220" s="230"/>
      <c r="AU3220" s="230"/>
      <c r="AV3220" s="885"/>
      <c r="AW3220" s="885"/>
      <c r="AX3220" s="885"/>
      <c r="AY3220" s="885"/>
      <c r="AZ3220" s="885"/>
    </row>
    <row r="3221" spans="1:60" ht="15" customHeight="1">
      <c r="B3221" s="1310">
        <v>3215</v>
      </c>
      <c r="C3221" s="811" t="s">
        <v>1811</v>
      </c>
      <c r="D3221" s="559" t="s">
        <v>226</v>
      </c>
      <c r="E3221" s="559" t="s">
        <v>222</v>
      </c>
      <c r="F3221" s="560" t="s">
        <v>24</v>
      </c>
      <c r="G3221" s="560" t="s">
        <v>144</v>
      </c>
      <c r="H3221" s="561" t="s">
        <v>24</v>
      </c>
      <c r="I3221" s="798">
        <v>35759</v>
      </c>
      <c r="J3221" s="1314">
        <f t="shared" ca="1" si="291"/>
        <v>24</v>
      </c>
      <c r="K3221" s="602" t="s">
        <v>83</v>
      </c>
      <c r="L3221" s="667">
        <v>32469711000062</v>
      </c>
      <c r="M3221" s="652">
        <v>45666</v>
      </c>
      <c r="N3221" s="529">
        <v>43419</v>
      </c>
      <c r="O3221" s="345" t="s">
        <v>24</v>
      </c>
      <c r="P3221" s="254" t="s">
        <v>24</v>
      </c>
      <c r="Q3221" s="198" t="str">
        <f t="shared" si="290"/>
        <v>-</v>
      </c>
      <c r="R3221" s="181" t="str">
        <f t="shared" ca="1" si="288"/>
        <v>TIDAK MCU</v>
      </c>
      <c r="S3221" s="272" t="s">
        <v>6563</v>
      </c>
      <c r="T3221" s="451">
        <v>44525</v>
      </c>
      <c r="U3221" s="451">
        <v>44525</v>
      </c>
      <c r="V3221" s="1330" t="s">
        <v>24</v>
      </c>
      <c r="W3221" s="1311" t="s">
        <v>24</v>
      </c>
      <c r="X3221" s="712"/>
      <c r="Y3221" s="201"/>
      <c r="Z3221" s="351"/>
      <c r="AA3221" s="254" t="s">
        <v>100</v>
      </c>
      <c r="AB3221" s="254" t="s">
        <v>24</v>
      </c>
      <c r="AC3221" s="272" t="s">
        <v>24</v>
      </c>
      <c r="AD3221" s="272"/>
      <c r="AE3221" s="272"/>
      <c r="AF3221" s="254"/>
      <c r="AG3221" s="254"/>
      <c r="AH3221" s="1019"/>
      <c r="AI3221" s="244" t="str">
        <f t="shared" si="292"/>
        <v>LIGHT VEHICLE--</v>
      </c>
      <c r="AJ3221" s="1315">
        <f t="shared" si="289"/>
        <v>43419</v>
      </c>
      <c r="AK3221" s="217">
        <v>43871</v>
      </c>
      <c r="AL3221" s="614">
        <v>43872</v>
      </c>
      <c r="AM3221" s="230"/>
      <c r="AN3221" s="232"/>
      <c r="AO3221" s="232"/>
      <c r="AP3221" s="230"/>
      <c r="AQ3221" s="1231" t="s">
        <v>3094</v>
      </c>
      <c r="AR3221" s="230"/>
      <c r="AS3221" s="230"/>
      <c r="AT3221" s="230"/>
      <c r="AU3221" s="230"/>
      <c r="AV3221" s="885"/>
      <c r="AW3221" s="885"/>
      <c r="AX3221" s="885"/>
      <c r="AY3221" s="885"/>
      <c r="AZ3221" s="177"/>
    </row>
    <row r="3222" spans="1:60" ht="15" customHeight="1">
      <c r="B3222" s="1310">
        <v>3216</v>
      </c>
      <c r="C3222" s="811" t="s">
        <v>1812</v>
      </c>
      <c r="D3222" s="559" t="s">
        <v>226</v>
      </c>
      <c r="E3222" s="559" t="s">
        <v>222</v>
      </c>
      <c r="F3222" s="560" t="s">
        <v>24</v>
      </c>
      <c r="G3222" s="509" t="s">
        <v>144</v>
      </c>
      <c r="H3222" s="810" t="s">
        <v>1813</v>
      </c>
      <c r="I3222" s="379">
        <v>29730</v>
      </c>
      <c r="J3222" s="1314">
        <f t="shared" ca="1" si="291"/>
        <v>41</v>
      </c>
      <c r="K3222" s="785" t="s">
        <v>83</v>
      </c>
      <c r="L3222" s="813">
        <v>810515143591</v>
      </c>
      <c r="M3222" s="785">
        <v>45436</v>
      </c>
      <c r="N3222" s="577">
        <v>43638</v>
      </c>
      <c r="O3222" s="1330" t="s">
        <v>24</v>
      </c>
      <c r="P3222" s="1314" t="s">
        <v>24</v>
      </c>
      <c r="Q3222" s="198" t="str">
        <f t="shared" si="290"/>
        <v>-</v>
      </c>
      <c r="R3222" s="181" t="str">
        <f t="shared" ca="1" si="288"/>
        <v>TIDAK MCU</v>
      </c>
      <c r="S3222" s="1319" t="s">
        <v>1842</v>
      </c>
      <c r="T3222" s="1330">
        <v>44340</v>
      </c>
      <c r="U3222" s="1329">
        <v>44340</v>
      </c>
      <c r="V3222" s="1330" t="s">
        <v>24</v>
      </c>
      <c r="W3222" s="1311" t="s">
        <v>24</v>
      </c>
      <c r="X3222" s="348"/>
      <c r="Y3222" s="201"/>
      <c r="Z3222" s="351"/>
      <c r="AA3222" s="254" t="s">
        <v>100</v>
      </c>
      <c r="AB3222" s="254" t="s">
        <v>24</v>
      </c>
      <c r="AC3222" s="272" t="s">
        <v>24</v>
      </c>
      <c r="AD3222" s="272"/>
      <c r="AE3222" s="272"/>
      <c r="AF3222" s="254"/>
      <c r="AG3222" s="254"/>
      <c r="AH3222" s="1019"/>
      <c r="AI3222" s="244" t="str">
        <f t="shared" si="292"/>
        <v>LIGHT VEHICLE--</v>
      </c>
      <c r="AJ3222" s="1315">
        <f t="shared" si="289"/>
        <v>43638</v>
      </c>
      <c r="AK3222" s="451">
        <v>43641</v>
      </c>
      <c r="AL3222" s="670">
        <v>43641</v>
      </c>
      <c r="AM3222" s="230"/>
      <c r="AN3222" s="232"/>
      <c r="AO3222" s="232"/>
      <c r="AP3222" s="230"/>
      <c r="AQ3222" s="230"/>
      <c r="AR3222" s="230"/>
      <c r="AS3222" s="230"/>
      <c r="AT3222" s="230"/>
      <c r="AU3222" s="230"/>
      <c r="AV3222" s="885"/>
      <c r="AW3222" s="885"/>
      <c r="AX3222" s="885"/>
      <c r="AY3222" s="885"/>
      <c r="AZ3222" s="177"/>
    </row>
    <row r="3223" spans="1:60" ht="15" customHeight="1">
      <c r="B3223" s="1310">
        <v>3217</v>
      </c>
      <c r="C3223" s="814" t="s">
        <v>1814</v>
      </c>
      <c r="D3223" s="835" t="s">
        <v>226</v>
      </c>
      <c r="E3223" s="559" t="s">
        <v>222</v>
      </c>
      <c r="F3223" s="560" t="s">
        <v>24</v>
      </c>
      <c r="G3223" s="509" t="s">
        <v>144</v>
      </c>
      <c r="H3223" s="810" t="s">
        <v>1815</v>
      </c>
      <c r="I3223" s="379">
        <v>33785</v>
      </c>
      <c r="J3223" s="903">
        <f t="shared" ca="1" si="291"/>
        <v>29</v>
      </c>
      <c r="K3223" s="785" t="s">
        <v>83</v>
      </c>
      <c r="L3223" s="813">
        <v>920615350946</v>
      </c>
      <c r="M3223" s="785">
        <v>44377</v>
      </c>
      <c r="N3223" s="577">
        <v>43638</v>
      </c>
      <c r="O3223" s="1330" t="s">
        <v>24</v>
      </c>
      <c r="P3223" s="1314" t="s">
        <v>24</v>
      </c>
      <c r="Q3223" s="198" t="str">
        <f t="shared" si="290"/>
        <v>-</v>
      </c>
      <c r="R3223" s="181" t="str">
        <f t="shared" ca="1" si="288"/>
        <v>TIDAK MCU</v>
      </c>
      <c r="S3223" s="1319" t="s">
        <v>1843</v>
      </c>
      <c r="T3223" s="1330">
        <v>44377</v>
      </c>
      <c r="U3223" s="1329">
        <v>44377</v>
      </c>
      <c r="V3223" s="1330" t="s">
        <v>24</v>
      </c>
      <c r="W3223" s="1311" t="s">
        <v>24</v>
      </c>
      <c r="X3223" s="348"/>
      <c r="Y3223" s="201"/>
      <c r="Z3223" s="351"/>
      <c r="AA3223" s="471" t="s">
        <v>100</v>
      </c>
      <c r="AB3223" s="254" t="s">
        <v>24</v>
      </c>
      <c r="AC3223" s="272" t="s">
        <v>24</v>
      </c>
      <c r="AD3223" s="272"/>
      <c r="AE3223" s="272"/>
      <c r="AF3223" s="254"/>
      <c r="AG3223" s="254"/>
      <c r="AH3223" s="1019"/>
      <c r="AI3223" s="244" t="str">
        <f t="shared" si="292"/>
        <v>LIGHT VEHICLE--</v>
      </c>
      <c r="AJ3223" s="1315">
        <f t="shared" si="289"/>
        <v>43638</v>
      </c>
      <c r="AK3223" s="451">
        <v>43641</v>
      </c>
      <c r="AL3223" s="670">
        <v>43641</v>
      </c>
      <c r="AM3223" s="230"/>
      <c r="AN3223" s="232"/>
      <c r="AO3223" s="232"/>
      <c r="AP3223" s="230"/>
      <c r="AQ3223" s="462" t="s">
        <v>3094</v>
      </c>
      <c r="AR3223" s="230"/>
      <c r="AS3223" s="230"/>
      <c r="AT3223" s="230"/>
      <c r="AU3223" s="230"/>
      <c r="AV3223" s="885"/>
      <c r="AW3223" s="885"/>
      <c r="AX3223" s="885"/>
      <c r="AY3223" s="885"/>
      <c r="AZ3223" s="177"/>
    </row>
    <row r="3224" spans="1:60" ht="15" customHeight="1">
      <c r="B3224" s="1310">
        <v>3218</v>
      </c>
      <c r="C3224" s="814" t="s">
        <v>1816</v>
      </c>
      <c r="D3224" s="835" t="s">
        <v>221</v>
      </c>
      <c r="E3224" s="559" t="s">
        <v>222</v>
      </c>
      <c r="F3224" s="560" t="s">
        <v>24</v>
      </c>
      <c r="G3224" s="509" t="s">
        <v>144</v>
      </c>
      <c r="H3224" s="810" t="s">
        <v>1817</v>
      </c>
      <c r="I3224" s="798">
        <v>36348</v>
      </c>
      <c r="J3224" s="903">
        <f t="shared" ca="1" si="291"/>
        <v>22</v>
      </c>
      <c r="K3224" s="319" t="s">
        <v>24</v>
      </c>
      <c r="L3224" s="329" t="s">
        <v>24</v>
      </c>
      <c r="M3224" s="338" t="s">
        <v>24</v>
      </c>
      <c r="N3224" s="529">
        <v>43619</v>
      </c>
      <c r="O3224" s="1330" t="s">
        <v>24</v>
      </c>
      <c r="P3224" s="1314" t="s">
        <v>24</v>
      </c>
      <c r="Q3224" s="198" t="str">
        <f t="shared" si="290"/>
        <v>-</v>
      </c>
      <c r="R3224" s="181" t="str">
        <f t="shared" ca="1" si="288"/>
        <v>TIDAK MCU</v>
      </c>
      <c r="S3224" s="1319" t="s">
        <v>24</v>
      </c>
      <c r="T3224" s="1330">
        <v>44384</v>
      </c>
      <c r="U3224" s="1329" t="s">
        <v>99</v>
      </c>
      <c r="V3224" s="904" t="s">
        <v>24</v>
      </c>
      <c r="W3224" s="136" t="s">
        <v>24</v>
      </c>
      <c r="X3224" s="348"/>
      <c r="Y3224" s="201"/>
      <c r="Z3224" s="351"/>
      <c r="AA3224" s="254" t="s">
        <v>24</v>
      </c>
      <c r="AB3224" s="254" t="s">
        <v>24</v>
      </c>
      <c r="AC3224" s="272" t="s">
        <v>24</v>
      </c>
      <c r="AD3224" s="272"/>
      <c r="AE3224" s="272"/>
      <c r="AF3224" s="254"/>
      <c r="AG3224" s="254"/>
      <c r="AH3224" s="1019"/>
      <c r="AI3224" s="244" t="str">
        <f t="shared" si="292"/>
        <v>---</v>
      </c>
      <c r="AJ3224" s="1315">
        <f t="shared" si="289"/>
        <v>43619</v>
      </c>
      <c r="AK3224" s="1330" t="s">
        <v>24</v>
      </c>
      <c r="AL3224" s="670" t="s">
        <v>24</v>
      </c>
      <c r="AM3224" s="230"/>
      <c r="AN3224" s="232"/>
      <c r="AO3224" s="232"/>
      <c r="AP3224" s="230"/>
      <c r="AQ3224" s="462" t="s">
        <v>3094</v>
      </c>
      <c r="AR3224" s="230"/>
      <c r="AS3224" s="230"/>
      <c r="AT3224" s="230"/>
      <c r="AU3224" s="230"/>
      <c r="AV3224" s="885"/>
      <c r="AW3224" s="885"/>
      <c r="AX3224" s="885"/>
      <c r="AY3224" s="885"/>
      <c r="AZ3224" s="177"/>
    </row>
    <row r="3225" spans="1:60" ht="15" customHeight="1">
      <c r="B3225" s="1310">
        <v>3219</v>
      </c>
      <c r="C3225" s="811" t="s">
        <v>1818</v>
      </c>
      <c r="D3225" s="559" t="s">
        <v>230</v>
      </c>
      <c r="E3225" s="559" t="s">
        <v>222</v>
      </c>
      <c r="F3225" s="560" t="s">
        <v>24</v>
      </c>
      <c r="G3225" s="509" t="s">
        <v>144</v>
      </c>
      <c r="H3225" s="527" t="s">
        <v>1819</v>
      </c>
      <c r="I3225" s="379">
        <v>27117</v>
      </c>
      <c r="J3225" s="1314">
        <f t="shared" ca="1" si="291"/>
        <v>48</v>
      </c>
      <c r="K3225" s="785" t="s">
        <v>493</v>
      </c>
      <c r="L3225" s="813">
        <v>740314311021</v>
      </c>
      <c r="M3225" s="785">
        <v>45014</v>
      </c>
      <c r="N3225" s="577">
        <v>43820</v>
      </c>
      <c r="O3225" s="1330" t="s">
        <v>24</v>
      </c>
      <c r="P3225" s="1314" t="s">
        <v>24</v>
      </c>
      <c r="Q3225" s="198" t="str">
        <f t="shared" si="290"/>
        <v>-</v>
      </c>
      <c r="R3225" s="181" t="str">
        <f t="shared" ca="1" si="288"/>
        <v>TIDAK MCU</v>
      </c>
      <c r="S3225" s="1319" t="s">
        <v>1844</v>
      </c>
      <c r="T3225" s="1330">
        <v>44284</v>
      </c>
      <c r="U3225" s="1329">
        <v>44284</v>
      </c>
      <c r="V3225" s="1313" t="s">
        <v>24</v>
      </c>
      <c r="W3225" s="1311" t="s">
        <v>24</v>
      </c>
      <c r="X3225" s="348"/>
      <c r="Y3225" s="201"/>
      <c r="Z3225" s="351"/>
      <c r="AA3225" s="254" t="s">
        <v>1086</v>
      </c>
      <c r="AB3225" s="254" t="s">
        <v>24</v>
      </c>
      <c r="AC3225" s="272" t="s">
        <v>24</v>
      </c>
      <c r="AD3225" s="272"/>
      <c r="AE3225" s="272"/>
      <c r="AF3225" s="254"/>
      <c r="AG3225" s="254"/>
      <c r="AH3225" s="1019"/>
      <c r="AI3225" s="244" t="str">
        <f t="shared" si="292"/>
        <v>HINO 260 JD/TI--</v>
      </c>
      <c r="AJ3225" s="1315">
        <f t="shared" si="289"/>
        <v>43820</v>
      </c>
      <c r="AK3225" s="451">
        <v>43817</v>
      </c>
      <c r="AL3225" s="670">
        <v>43818</v>
      </c>
      <c r="AM3225" s="230"/>
      <c r="AN3225" s="232"/>
      <c r="AO3225" s="232"/>
      <c r="AP3225" s="230"/>
      <c r="AQ3225" s="462" t="s">
        <v>3094</v>
      </c>
      <c r="AR3225" s="230"/>
      <c r="AS3225" s="230"/>
      <c r="AT3225" s="230"/>
      <c r="AU3225" s="230"/>
      <c r="AV3225" s="885"/>
      <c r="AW3225" s="885"/>
      <c r="AX3225" s="885"/>
      <c r="AY3225" s="885"/>
      <c r="AZ3225" s="177"/>
    </row>
    <row r="3226" spans="1:60" ht="15" customHeight="1">
      <c r="B3226" s="1310">
        <v>3220</v>
      </c>
      <c r="C3226" s="814" t="s">
        <v>1820</v>
      </c>
      <c r="D3226" s="835" t="s">
        <v>230</v>
      </c>
      <c r="E3226" s="559" t="s">
        <v>222</v>
      </c>
      <c r="F3226" s="560" t="s">
        <v>24</v>
      </c>
      <c r="G3226" s="509" t="s">
        <v>144</v>
      </c>
      <c r="H3226" s="810" t="s">
        <v>1821</v>
      </c>
      <c r="I3226" s="379">
        <v>34792</v>
      </c>
      <c r="J3226" s="903">
        <f t="shared" ca="1" si="291"/>
        <v>27</v>
      </c>
      <c r="K3226" s="652" t="s">
        <v>493</v>
      </c>
      <c r="L3226" s="667">
        <v>950425350563</v>
      </c>
      <c r="M3226" s="652">
        <v>45385</v>
      </c>
      <c r="N3226" s="577">
        <v>43820</v>
      </c>
      <c r="O3226" s="1330" t="s">
        <v>24</v>
      </c>
      <c r="P3226" s="1314" t="s">
        <v>24</v>
      </c>
      <c r="Q3226" s="198" t="str">
        <f t="shared" si="290"/>
        <v>-</v>
      </c>
      <c r="R3226" s="181" t="str">
        <f t="shared" ca="1" si="288"/>
        <v>TIDAK MCU</v>
      </c>
      <c r="S3226" s="1319" t="s">
        <v>1845</v>
      </c>
      <c r="T3226" s="1330">
        <v>44289</v>
      </c>
      <c r="U3226" s="1329">
        <v>44289</v>
      </c>
      <c r="V3226" s="1330" t="s">
        <v>24</v>
      </c>
      <c r="W3226" s="136" t="s">
        <v>24</v>
      </c>
      <c r="X3226" s="348"/>
      <c r="Y3226" s="201"/>
      <c r="Z3226" s="351"/>
      <c r="AA3226" s="254" t="s">
        <v>1086</v>
      </c>
      <c r="AB3226" s="254" t="s">
        <v>24</v>
      </c>
      <c r="AC3226" s="272" t="s">
        <v>24</v>
      </c>
      <c r="AD3226" s="272"/>
      <c r="AE3226" s="272"/>
      <c r="AF3226" s="254"/>
      <c r="AG3226" s="254"/>
      <c r="AH3226" s="1019"/>
      <c r="AI3226" s="244" t="str">
        <f t="shared" si="292"/>
        <v>HINO 260 JD/TI--</v>
      </c>
      <c r="AJ3226" s="1315">
        <f t="shared" si="289"/>
        <v>43820</v>
      </c>
      <c r="AK3226" s="451">
        <v>43817</v>
      </c>
      <c r="AL3226" s="670">
        <v>43818</v>
      </c>
      <c r="AM3226" s="230"/>
      <c r="AN3226" s="232"/>
      <c r="AO3226" s="232"/>
      <c r="AP3226" s="230"/>
      <c r="AQ3226" s="1231" t="s">
        <v>3094</v>
      </c>
      <c r="AR3226" s="230"/>
      <c r="AS3226" s="230"/>
      <c r="AT3226" s="230"/>
      <c r="AU3226" s="230"/>
      <c r="AV3226" s="885"/>
      <c r="AW3226" s="885"/>
      <c r="AX3226" s="885"/>
      <c r="AY3226" s="885"/>
      <c r="AZ3226" s="177"/>
    </row>
    <row r="3227" spans="1:60" ht="15" customHeight="1">
      <c r="B3227" s="1310">
        <v>3221</v>
      </c>
      <c r="C3227" s="811" t="s">
        <v>1822</v>
      </c>
      <c r="D3227" s="559" t="s">
        <v>230</v>
      </c>
      <c r="E3227" s="559" t="s">
        <v>222</v>
      </c>
      <c r="F3227" s="560" t="s">
        <v>24</v>
      </c>
      <c r="G3227" s="509" t="s">
        <v>144</v>
      </c>
      <c r="H3227" s="561" t="s">
        <v>24</v>
      </c>
      <c r="I3227" s="379">
        <v>28920</v>
      </c>
      <c r="J3227" s="1314">
        <f t="shared" ca="1" si="291"/>
        <v>43</v>
      </c>
      <c r="K3227" s="785" t="s">
        <v>493</v>
      </c>
      <c r="L3227" s="813">
        <v>790325281788</v>
      </c>
      <c r="M3227" s="785">
        <v>44991</v>
      </c>
      <c r="N3227" s="577">
        <v>43820</v>
      </c>
      <c r="O3227" s="1330" t="s">
        <v>24</v>
      </c>
      <c r="P3227" s="1314" t="s">
        <v>24</v>
      </c>
      <c r="Q3227" s="198" t="str">
        <f t="shared" si="290"/>
        <v>-</v>
      </c>
      <c r="R3227" s="181" t="str">
        <f t="shared" ca="1" si="288"/>
        <v>TIDAK MCU</v>
      </c>
      <c r="S3227" s="1319" t="s">
        <v>1846</v>
      </c>
      <c r="T3227" s="1330">
        <v>44261</v>
      </c>
      <c r="U3227" s="1329">
        <v>44261</v>
      </c>
      <c r="V3227" s="1330" t="s">
        <v>24</v>
      </c>
      <c r="W3227" s="136" t="s">
        <v>24</v>
      </c>
      <c r="X3227" s="348"/>
      <c r="Y3227" s="201"/>
      <c r="Z3227" s="351"/>
      <c r="AA3227" s="254" t="s">
        <v>1086</v>
      </c>
      <c r="AB3227" s="254" t="s">
        <v>24</v>
      </c>
      <c r="AC3227" s="272" t="s">
        <v>24</v>
      </c>
      <c r="AD3227" s="272"/>
      <c r="AE3227" s="272"/>
      <c r="AF3227" s="254"/>
      <c r="AG3227" s="254"/>
      <c r="AH3227" s="1019"/>
      <c r="AI3227" s="244" t="str">
        <f t="shared" si="292"/>
        <v>HINO 260 JD/TI--</v>
      </c>
      <c r="AJ3227" s="1315">
        <f t="shared" si="289"/>
        <v>43820</v>
      </c>
      <c r="AK3227" s="451">
        <v>44196</v>
      </c>
      <c r="AL3227" s="670">
        <v>44196</v>
      </c>
      <c r="AM3227" s="230"/>
      <c r="AN3227" s="232"/>
      <c r="AO3227" s="232"/>
      <c r="AP3227" s="230"/>
      <c r="AQ3227" s="230"/>
      <c r="AR3227" s="230"/>
      <c r="AS3227" s="230"/>
      <c r="AT3227" s="230"/>
      <c r="AU3227" s="230"/>
      <c r="AV3227" s="885"/>
      <c r="AW3227" s="885"/>
      <c r="AX3227" s="885"/>
      <c r="AY3227" s="885"/>
      <c r="AZ3227" s="177"/>
    </row>
    <row r="3228" spans="1:60" ht="15" customHeight="1">
      <c r="B3228" s="1310">
        <v>3222</v>
      </c>
      <c r="C3228" s="811" t="s">
        <v>1823</v>
      </c>
      <c r="D3228" s="559" t="s">
        <v>230</v>
      </c>
      <c r="E3228" s="559" t="s">
        <v>222</v>
      </c>
      <c r="F3228" s="560" t="s">
        <v>24</v>
      </c>
      <c r="G3228" s="509" t="s">
        <v>144</v>
      </c>
      <c r="H3228" s="561" t="s">
        <v>24</v>
      </c>
      <c r="I3228" s="379">
        <v>32897</v>
      </c>
      <c r="J3228" s="1314">
        <f t="shared" ca="1" si="291"/>
        <v>32</v>
      </c>
      <c r="K3228" s="652" t="s">
        <v>493</v>
      </c>
      <c r="L3228" s="667" t="s">
        <v>24</v>
      </c>
      <c r="M3228" s="652">
        <v>44189</v>
      </c>
      <c r="N3228" s="577">
        <v>43820</v>
      </c>
      <c r="O3228" s="1330" t="s">
        <v>24</v>
      </c>
      <c r="P3228" s="1314" t="s">
        <v>24</v>
      </c>
      <c r="Q3228" s="198" t="str">
        <f t="shared" si="290"/>
        <v>-</v>
      </c>
      <c r="R3228" s="181" t="str">
        <f t="shared" ca="1" si="288"/>
        <v>TIDAK MCU</v>
      </c>
      <c r="S3228" s="1319" t="s">
        <v>1847</v>
      </c>
      <c r="T3228" s="1330">
        <v>44220</v>
      </c>
      <c r="U3228" s="1329">
        <v>44220</v>
      </c>
      <c r="V3228" s="1330" t="s">
        <v>24</v>
      </c>
      <c r="W3228" s="136" t="s">
        <v>24</v>
      </c>
      <c r="X3228" s="348"/>
      <c r="Y3228" s="201"/>
      <c r="Z3228" s="351"/>
      <c r="AA3228" s="254" t="s">
        <v>1086</v>
      </c>
      <c r="AB3228" s="254" t="s">
        <v>24</v>
      </c>
      <c r="AC3228" s="272" t="s">
        <v>24</v>
      </c>
      <c r="AD3228" s="272"/>
      <c r="AE3228" s="272"/>
      <c r="AF3228" s="254"/>
      <c r="AG3228" s="254"/>
      <c r="AH3228" s="1019"/>
      <c r="AI3228" s="244" t="str">
        <f t="shared" si="292"/>
        <v>HINO 260 JD/TI--</v>
      </c>
      <c r="AJ3228" s="1315">
        <f t="shared" si="289"/>
        <v>43820</v>
      </c>
      <c r="AK3228" s="451">
        <v>44196</v>
      </c>
      <c r="AL3228" s="670">
        <v>44196</v>
      </c>
      <c r="AM3228" s="230"/>
      <c r="AN3228" s="232"/>
      <c r="AO3228" s="232"/>
      <c r="AP3228" s="230"/>
      <c r="AQ3228" s="180"/>
      <c r="AR3228" s="230"/>
      <c r="AS3228" s="230"/>
      <c r="AT3228" s="230"/>
      <c r="AU3228" s="230"/>
      <c r="AV3228" s="885"/>
      <c r="AW3228" s="885"/>
      <c r="AX3228" s="885"/>
      <c r="AY3228" s="885"/>
      <c r="AZ3228" s="177"/>
    </row>
    <row r="3229" spans="1:60" ht="15" customHeight="1">
      <c r="B3229" s="1310">
        <v>3223</v>
      </c>
      <c r="C3229" s="811" t="s">
        <v>1824</v>
      </c>
      <c r="D3229" s="559" t="s">
        <v>230</v>
      </c>
      <c r="E3229" s="559" t="s">
        <v>222</v>
      </c>
      <c r="F3229" s="560" t="s">
        <v>24</v>
      </c>
      <c r="G3229" s="509" t="s">
        <v>144</v>
      </c>
      <c r="H3229" s="561" t="s">
        <v>24</v>
      </c>
      <c r="I3229" s="379">
        <v>36015</v>
      </c>
      <c r="J3229" s="1314">
        <f t="shared" ca="1" si="291"/>
        <v>23</v>
      </c>
      <c r="K3229" s="652" t="s">
        <v>493</v>
      </c>
      <c r="L3229" s="667">
        <v>17239808000013</v>
      </c>
      <c r="M3229" s="652">
        <v>45614</v>
      </c>
      <c r="N3229" s="577">
        <v>43853</v>
      </c>
      <c r="O3229" s="1330" t="s">
        <v>24</v>
      </c>
      <c r="P3229" s="1314" t="s">
        <v>24</v>
      </c>
      <c r="Q3229" s="198" t="str">
        <f t="shared" si="290"/>
        <v>-</v>
      </c>
      <c r="R3229" s="181" t="str">
        <f t="shared" ca="1" si="288"/>
        <v>TIDAK MCU</v>
      </c>
      <c r="S3229" s="1319" t="s">
        <v>1848</v>
      </c>
      <c r="T3229" s="1330">
        <v>44416</v>
      </c>
      <c r="U3229" s="1329">
        <v>44416</v>
      </c>
      <c r="V3229" s="1330" t="s">
        <v>24</v>
      </c>
      <c r="W3229" s="136" t="s">
        <v>24</v>
      </c>
      <c r="X3229" s="348"/>
      <c r="Y3229" s="201"/>
      <c r="Z3229" s="351"/>
      <c r="AA3229" s="254" t="s">
        <v>1086</v>
      </c>
      <c r="AB3229" s="254" t="s">
        <v>24</v>
      </c>
      <c r="AC3229" s="272" t="s">
        <v>24</v>
      </c>
      <c r="AD3229" s="272"/>
      <c r="AE3229" s="272"/>
      <c r="AF3229" s="254"/>
      <c r="AG3229" s="254"/>
      <c r="AH3229" s="481"/>
      <c r="AI3229" s="244" t="str">
        <f t="shared" si="292"/>
        <v>HINO 260 JD/TI--</v>
      </c>
      <c r="AJ3229" s="1315">
        <f t="shared" si="289"/>
        <v>43853</v>
      </c>
      <c r="AK3229" s="451">
        <v>43851</v>
      </c>
      <c r="AL3229" s="670">
        <v>43851</v>
      </c>
      <c r="AM3229" s="230"/>
      <c r="AN3229" s="232"/>
      <c r="AO3229" s="232"/>
      <c r="AP3229" s="230"/>
      <c r="AQ3229" s="1231" t="s">
        <v>3094</v>
      </c>
      <c r="AR3229" s="230"/>
      <c r="AS3229" s="230"/>
      <c r="AT3229" s="230"/>
      <c r="AU3229" s="230"/>
      <c r="AV3229" s="885"/>
      <c r="AW3229" s="885"/>
      <c r="AX3229" s="885"/>
      <c r="AY3229" s="885"/>
      <c r="AZ3229" s="885"/>
    </row>
    <row r="3230" spans="1:60" ht="15" customHeight="1">
      <c r="B3230" s="1310">
        <v>3224</v>
      </c>
      <c r="C3230" s="811" t="s">
        <v>1825</v>
      </c>
      <c r="D3230" s="559" t="s">
        <v>226</v>
      </c>
      <c r="E3230" s="559" t="s">
        <v>222</v>
      </c>
      <c r="F3230" s="560" t="s">
        <v>24</v>
      </c>
      <c r="G3230" s="509" t="s">
        <v>144</v>
      </c>
      <c r="H3230" s="561" t="s">
        <v>24</v>
      </c>
      <c r="I3230" s="379">
        <v>35900</v>
      </c>
      <c r="J3230" s="1314">
        <f t="shared" ca="1" si="291"/>
        <v>24</v>
      </c>
      <c r="K3230" s="319" t="s">
        <v>24</v>
      </c>
      <c r="L3230" s="329" t="s">
        <v>24</v>
      </c>
      <c r="M3230" s="338" t="s">
        <v>24</v>
      </c>
      <c r="N3230" s="577">
        <v>43853</v>
      </c>
      <c r="O3230" s="1330" t="s">
        <v>24</v>
      </c>
      <c r="P3230" s="1314" t="s">
        <v>24</v>
      </c>
      <c r="Q3230" s="198" t="str">
        <f t="shared" si="290"/>
        <v>-</v>
      </c>
      <c r="R3230" s="181" t="str">
        <f t="shared" ca="1" si="288"/>
        <v>TIDAK MCU</v>
      </c>
      <c r="S3230" s="1319" t="s">
        <v>24</v>
      </c>
      <c r="T3230" s="1330">
        <v>44301</v>
      </c>
      <c r="U3230" s="1329" t="s">
        <v>99</v>
      </c>
      <c r="V3230" s="345" t="s">
        <v>24</v>
      </c>
      <c r="W3230" s="136" t="s">
        <v>24</v>
      </c>
      <c r="X3230" s="348"/>
      <c r="Y3230" s="201"/>
      <c r="Z3230" s="351"/>
      <c r="AA3230" s="254" t="s">
        <v>24</v>
      </c>
      <c r="AB3230" s="254" t="s">
        <v>24</v>
      </c>
      <c r="AC3230" s="272" t="s">
        <v>24</v>
      </c>
      <c r="AD3230" s="272"/>
      <c r="AE3230" s="272"/>
      <c r="AF3230" s="254"/>
      <c r="AG3230" s="254"/>
      <c r="AH3230" s="1019"/>
      <c r="AI3230" s="244" t="str">
        <f t="shared" si="292"/>
        <v>---</v>
      </c>
      <c r="AJ3230" s="1315">
        <f t="shared" si="289"/>
        <v>43853</v>
      </c>
      <c r="AK3230" s="1330" t="s">
        <v>24</v>
      </c>
      <c r="AL3230" s="670" t="s">
        <v>24</v>
      </c>
      <c r="AM3230" s="230"/>
      <c r="AN3230" s="232"/>
      <c r="AO3230" s="232"/>
      <c r="AP3230" s="230"/>
      <c r="AQ3230" s="1231" t="s">
        <v>3094</v>
      </c>
      <c r="AR3230" s="230"/>
      <c r="AS3230" s="230"/>
      <c r="AT3230" s="230"/>
      <c r="AU3230" s="230"/>
      <c r="AV3230" s="885"/>
      <c r="AW3230" s="885"/>
      <c r="AX3230" s="885"/>
      <c r="AY3230" s="885"/>
      <c r="AZ3230" s="177"/>
    </row>
    <row r="3231" spans="1:60" ht="15" customHeight="1">
      <c r="B3231" s="1310">
        <v>3225</v>
      </c>
      <c r="C3231" s="822" t="s">
        <v>1692</v>
      </c>
      <c r="D3231" s="835" t="s">
        <v>418</v>
      </c>
      <c r="E3231" s="559" t="s">
        <v>222</v>
      </c>
      <c r="F3231" s="560" t="s">
        <v>24</v>
      </c>
      <c r="G3231" s="509" t="s">
        <v>145</v>
      </c>
      <c r="H3231" s="810" t="s">
        <v>1693</v>
      </c>
      <c r="I3231" s="345">
        <v>22278</v>
      </c>
      <c r="J3231" s="1314">
        <f t="shared" ca="1" si="291"/>
        <v>62</v>
      </c>
      <c r="K3231" s="178" t="s">
        <v>83</v>
      </c>
      <c r="L3231" s="613">
        <v>661213300264</v>
      </c>
      <c r="M3231" s="678">
        <v>44193</v>
      </c>
      <c r="N3231" s="577">
        <v>41756</v>
      </c>
      <c r="O3231" s="1330" t="s">
        <v>24</v>
      </c>
      <c r="P3231" s="1314" t="s">
        <v>24</v>
      </c>
      <c r="Q3231" s="198" t="str">
        <f t="shared" si="290"/>
        <v>-</v>
      </c>
      <c r="R3231" s="181" t="str">
        <f t="shared" ca="1" si="288"/>
        <v>TIDAK MCU</v>
      </c>
      <c r="S3231" s="1319" t="s">
        <v>1750</v>
      </c>
      <c r="T3231" s="1330">
        <v>44558</v>
      </c>
      <c r="U3231" s="1329">
        <v>44558</v>
      </c>
      <c r="V3231" s="1330" t="s">
        <v>24</v>
      </c>
      <c r="W3231" s="136" t="s">
        <v>24</v>
      </c>
      <c r="X3231" s="348"/>
      <c r="Y3231" s="201"/>
      <c r="Z3231" s="351"/>
      <c r="AA3231" s="471" t="s">
        <v>100</v>
      </c>
      <c r="AB3231" s="272" t="s">
        <v>24</v>
      </c>
      <c r="AC3231" s="272"/>
      <c r="AD3231" s="272"/>
      <c r="AE3231" s="272"/>
      <c r="AF3231" s="254"/>
      <c r="AG3231" s="254"/>
      <c r="AH3231" s="1019"/>
      <c r="AI3231" s="244" t="str">
        <f t="shared" si="292"/>
        <v>LIGHT VEHICLE-</v>
      </c>
      <c r="AJ3231" s="1315">
        <f t="shared" si="289"/>
        <v>41756</v>
      </c>
      <c r="AK3231" s="451">
        <v>43140</v>
      </c>
      <c r="AL3231" s="670">
        <v>43132</v>
      </c>
      <c r="AM3231" s="230"/>
      <c r="AN3231" s="232"/>
      <c r="AO3231" s="232"/>
      <c r="AP3231" s="230"/>
      <c r="AQ3231" s="1231" t="s">
        <v>3094</v>
      </c>
      <c r="AR3231" s="230"/>
      <c r="AS3231" s="230"/>
      <c r="AT3231" s="230"/>
      <c r="AU3231" s="230"/>
      <c r="AV3231" s="885"/>
      <c r="AW3231" s="885"/>
      <c r="AX3231" s="885"/>
      <c r="AY3231" s="885"/>
      <c r="AZ3231" s="177"/>
    </row>
    <row r="3232" spans="1:60" ht="15" customHeight="1">
      <c r="B3232" s="1310">
        <v>3226</v>
      </c>
      <c r="C3232" s="809" t="s">
        <v>1694</v>
      </c>
      <c r="D3232" s="254" t="s">
        <v>226</v>
      </c>
      <c r="E3232" s="559" t="s">
        <v>222</v>
      </c>
      <c r="F3232" s="560" t="s">
        <v>24</v>
      </c>
      <c r="G3232" s="509" t="s">
        <v>145</v>
      </c>
      <c r="H3232" s="810" t="s">
        <v>1695</v>
      </c>
      <c r="I3232" s="345">
        <v>33283</v>
      </c>
      <c r="J3232" s="1314">
        <f t="shared" ca="1" si="291"/>
        <v>31</v>
      </c>
      <c r="K3232" s="254" t="s">
        <v>83</v>
      </c>
      <c r="L3232" s="820">
        <v>910215560651</v>
      </c>
      <c r="M3232" s="345">
        <v>44971</v>
      </c>
      <c r="N3232" s="577">
        <v>41423</v>
      </c>
      <c r="O3232" s="1330" t="s">
        <v>24</v>
      </c>
      <c r="P3232" s="1314" t="s">
        <v>24</v>
      </c>
      <c r="Q3232" s="198" t="str">
        <f t="shared" si="290"/>
        <v>-</v>
      </c>
      <c r="R3232" s="181" t="str">
        <f t="shared" ca="1" si="288"/>
        <v>TIDAK MCU</v>
      </c>
      <c r="S3232" s="1319" t="s">
        <v>1751</v>
      </c>
      <c r="T3232" s="1330">
        <v>44606</v>
      </c>
      <c r="U3232" s="1329">
        <v>44606</v>
      </c>
      <c r="V3232" s="1330" t="s">
        <v>24</v>
      </c>
      <c r="W3232" s="136" t="s">
        <v>24</v>
      </c>
      <c r="X3232" s="348"/>
      <c r="Y3232" s="201"/>
      <c r="Z3232" s="351"/>
      <c r="AA3232" s="471" t="s">
        <v>100</v>
      </c>
      <c r="AB3232" s="471" t="s">
        <v>1769</v>
      </c>
      <c r="AC3232" s="366" t="s">
        <v>591</v>
      </c>
      <c r="AD3232" s="366" t="s">
        <v>1770</v>
      </c>
      <c r="AE3232" s="366" t="s">
        <v>589</v>
      </c>
      <c r="AF3232" s="254"/>
      <c r="AG3232" s="254"/>
      <c r="AH3232" s="1019"/>
      <c r="AI3232" s="244" t="str">
        <f t="shared" si="292"/>
        <v>LIGHT VEHICLELUP TRUCKPC 200PC 300DZ 85</v>
      </c>
      <c r="AJ3232" s="1315">
        <f t="shared" si="289"/>
        <v>41423</v>
      </c>
      <c r="AK3232" s="592" t="s">
        <v>24</v>
      </c>
      <c r="AL3232" s="614">
        <v>43465</v>
      </c>
      <c r="AM3232" s="230"/>
      <c r="AN3232" s="232"/>
      <c r="AO3232" s="232"/>
      <c r="AP3232" s="230"/>
      <c r="AQ3232" s="180"/>
      <c r="AR3232" s="230"/>
      <c r="AS3232" s="230"/>
      <c r="AT3232" s="230"/>
      <c r="AU3232" s="230"/>
      <c r="AV3232" s="885"/>
      <c r="AW3232" s="885"/>
      <c r="AX3232" s="885"/>
      <c r="AY3232" s="885"/>
      <c r="AZ3232" s="177"/>
    </row>
    <row r="3233" spans="1:60" ht="15" customHeight="1">
      <c r="B3233" s="1310">
        <v>3227</v>
      </c>
      <c r="C3233" s="809" t="s">
        <v>1696</v>
      </c>
      <c r="D3233" s="497" t="s">
        <v>226</v>
      </c>
      <c r="E3233" s="559" t="s">
        <v>222</v>
      </c>
      <c r="F3233" s="560" t="s">
        <v>24</v>
      </c>
      <c r="G3233" s="509" t="s">
        <v>145</v>
      </c>
      <c r="H3233" s="810" t="s">
        <v>1697</v>
      </c>
      <c r="I3233" s="345">
        <v>30269</v>
      </c>
      <c r="J3233" s="1314">
        <f t="shared" ca="1" si="291"/>
        <v>39</v>
      </c>
      <c r="K3233" s="178" t="s">
        <v>83</v>
      </c>
      <c r="L3233" s="613">
        <v>821118150706</v>
      </c>
      <c r="M3233" s="678">
        <v>44879</v>
      </c>
      <c r="N3233" s="577">
        <v>43130</v>
      </c>
      <c r="O3233" s="1330" t="s">
        <v>24</v>
      </c>
      <c r="P3233" s="1314" t="s">
        <v>24</v>
      </c>
      <c r="Q3233" s="198" t="str">
        <f t="shared" si="290"/>
        <v>-</v>
      </c>
      <c r="R3233" s="181" t="str">
        <f t="shared" ca="1" si="288"/>
        <v>TIDAK MCU</v>
      </c>
      <c r="S3233" s="1319" t="s">
        <v>1752</v>
      </c>
      <c r="T3233" s="1330">
        <v>44514</v>
      </c>
      <c r="U3233" s="1329">
        <v>44514</v>
      </c>
      <c r="V3233" s="1330" t="s">
        <v>24</v>
      </c>
      <c r="W3233" s="136" t="s">
        <v>24</v>
      </c>
      <c r="X3233" s="348"/>
      <c r="Y3233" s="201"/>
      <c r="Z3233" s="351"/>
      <c r="AA3233" s="471" t="s">
        <v>100</v>
      </c>
      <c r="AB3233" s="366" t="s">
        <v>589</v>
      </c>
      <c r="AC3233" s="366" t="s">
        <v>591</v>
      </c>
      <c r="AD3233" s="366" t="s">
        <v>1770</v>
      </c>
      <c r="AE3233" s="272"/>
      <c r="AF3233" s="254"/>
      <c r="AG3233" s="254"/>
      <c r="AH3233" s="1019"/>
      <c r="AI3233" s="244" t="str">
        <f t="shared" si="292"/>
        <v>LIGHT VEHICLEDZ 85PC 200PC 300</v>
      </c>
      <c r="AJ3233" s="1315">
        <f t="shared" si="289"/>
        <v>43130</v>
      </c>
      <c r="AK3233" s="472" t="s">
        <v>24</v>
      </c>
      <c r="AL3233" s="670">
        <v>43468</v>
      </c>
      <c r="AM3233" s="230"/>
      <c r="AN3233" s="232"/>
      <c r="AO3233" s="232"/>
      <c r="AP3233" s="230"/>
      <c r="AQ3233" s="462" t="s">
        <v>3094</v>
      </c>
      <c r="AR3233" s="230"/>
      <c r="AS3233" s="230"/>
      <c r="AT3233" s="230"/>
      <c r="AU3233" s="230"/>
      <c r="AV3233" s="885"/>
      <c r="AW3233" s="885"/>
      <c r="AX3233" s="885"/>
      <c r="AY3233" s="885"/>
      <c r="AZ3233" s="177"/>
    </row>
    <row r="3234" spans="1:60" ht="15" customHeight="1">
      <c r="B3234" s="1310">
        <v>3228</v>
      </c>
      <c r="C3234" s="558" t="s">
        <v>291</v>
      </c>
      <c r="D3234" s="559" t="s">
        <v>409</v>
      </c>
      <c r="E3234" s="559" t="s">
        <v>222</v>
      </c>
      <c r="F3234" s="560" t="s">
        <v>24</v>
      </c>
      <c r="G3234" s="509" t="s">
        <v>145</v>
      </c>
      <c r="H3234" s="612" t="s">
        <v>1698</v>
      </c>
      <c r="I3234" s="795">
        <v>28886</v>
      </c>
      <c r="J3234" s="1314">
        <f t="shared" ca="1" si="291"/>
        <v>43</v>
      </c>
      <c r="K3234" s="178" t="s">
        <v>83</v>
      </c>
      <c r="L3234" s="613">
        <v>790115460775</v>
      </c>
      <c r="M3234" s="678">
        <v>44592</v>
      </c>
      <c r="N3234" s="562">
        <v>43130</v>
      </c>
      <c r="O3234" s="1330" t="s">
        <v>24</v>
      </c>
      <c r="P3234" s="1314" t="s">
        <v>24</v>
      </c>
      <c r="Q3234" s="198" t="str">
        <f t="shared" si="290"/>
        <v>-</v>
      </c>
      <c r="R3234" s="181" t="str">
        <f t="shared" ca="1" si="288"/>
        <v>TIDAK MCU</v>
      </c>
      <c r="S3234" s="1319" t="s">
        <v>1753</v>
      </c>
      <c r="T3234" s="1330">
        <v>44592</v>
      </c>
      <c r="U3234" s="1329">
        <v>44592</v>
      </c>
      <c r="V3234" s="1330" t="s">
        <v>24</v>
      </c>
      <c r="W3234" s="136" t="s">
        <v>24</v>
      </c>
      <c r="X3234" s="348"/>
      <c r="Y3234" s="201"/>
      <c r="Z3234" s="351"/>
      <c r="AA3234" s="471" t="s">
        <v>100</v>
      </c>
      <c r="AB3234" s="471" t="s">
        <v>1769</v>
      </c>
      <c r="AC3234" s="366" t="s">
        <v>591</v>
      </c>
      <c r="AD3234" s="366" t="s">
        <v>1770</v>
      </c>
      <c r="AE3234" s="366" t="s">
        <v>589</v>
      </c>
      <c r="AF3234" s="254"/>
      <c r="AG3234" s="254"/>
      <c r="AH3234" s="1019"/>
      <c r="AI3234" s="244" t="str">
        <f t="shared" si="292"/>
        <v>LIGHT VEHICLELUP TRUCKPC 200PC 300DZ 85</v>
      </c>
      <c r="AJ3234" s="1315">
        <f t="shared" si="289"/>
        <v>43130</v>
      </c>
      <c r="AK3234" s="472">
        <v>43140</v>
      </c>
      <c r="AL3234" s="670">
        <v>43133</v>
      </c>
      <c r="AM3234" s="230"/>
      <c r="AN3234" s="232"/>
      <c r="AO3234" s="232"/>
      <c r="AP3234" s="230"/>
      <c r="AQ3234" s="230"/>
      <c r="AR3234" s="230"/>
      <c r="AS3234" s="230"/>
      <c r="AT3234" s="230"/>
      <c r="AU3234" s="230"/>
      <c r="AV3234" s="885"/>
      <c r="AW3234" s="885"/>
      <c r="AX3234" s="885"/>
      <c r="AY3234" s="885"/>
      <c r="AZ3234" s="177"/>
    </row>
    <row r="3235" spans="1:60" ht="15" customHeight="1">
      <c r="B3235" s="1310">
        <v>3229</v>
      </c>
      <c r="C3235" s="558" t="s">
        <v>1699</v>
      </c>
      <c r="D3235" s="813" t="s">
        <v>221</v>
      </c>
      <c r="E3235" s="835" t="s">
        <v>222</v>
      </c>
      <c r="F3235" s="560" t="s">
        <v>24</v>
      </c>
      <c r="G3235" s="509" t="s">
        <v>145</v>
      </c>
      <c r="H3235" s="666" t="s">
        <v>1700</v>
      </c>
      <c r="I3235" s="795">
        <v>35672</v>
      </c>
      <c r="J3235" s="1314">
        <f t="shared" ca="1" si="291"/>
        <v>24</v>
      </c>
      <c r="K3235" s="319" t="s">
        <v>24</v>
      </c>
      <c r="L3235" s="329" t="s">
        <v>24</v>
      </c>
      <c r="M3235" s="338" t="s">
        <v>24</v>
      </c>
      <c r="N3235" s="562">
        <v>43186</v>
      </c>
      <c r="O3235" s="1330">
        <v>43580</v>
      </c>
      <c r="P3235" s="840"/>
      <c r="Q3235" s="198">
        <f t="shared" si="290"/>
        <v>43945</v>
      </c>
      <c r="R3235" s="181" t="str">
        <f t="shared" ref="R3235:R3298" ca="1" si="293">IF(OR(O3235="",O3235="-"),"TIDAK MCU",IF(Q3235&gt;TODAY(),"BERLAKU","EXPIRED"))</f>
        <v>EXPIRED</v>
      </c>
      <c r="S3235" s="1319" t="s">
        <v>24</v>
      </c>
      <c r="T3235" s="1330">
        <v>44438</v>
      </c>
      <c r="U3235" s="1329" t="s">
        <v>99</v>
      </c>
      <c r="V3235" s="1330" t="s">
        <v>24</v>
      </c>
      <c r="W3235" s="136" t="s">
        <v>24</v>
      </c>
      <c r="X3235" s="348"/>
      <c r="Y3235" s="201"/>
      <c r="Z3235" s="351"/>
      <c r="AA3235" s="272" t="s">
        <v>24</v>
      </c>
      <c r="AB3235" s="272"/>
      <c r="AC3235" s="272"/>
      <c r="AD3235" s="272"/>
      <c r="AE3235" s="272"/>
      <c r="AF3235" s="254"/>
      <c r="AG3235" s="254"/>
      <c r="AH3235" s="1019"/>
      <c r="AI3235" s="244" t="str">
        <f t="shared" si="292"/>
        <v>-</v>
      </c>
      <c r="AJ3235" s="1315">
        <f t="shared" ref="AJ3235:AJ3298" si="294">N3235</f>
        <v>43186</v>
      </c>
      <c r="AK3235" s="1330" t="s">
        <v>24</v>
      </c>
      <c r="AL3235" s="670" t="s">
        <v>24</v>
      </c>
      <c r="AM3235" s="230"/>
      <c r="AN3235" s="232"/>
      <c r="AO3235" s="232"/>
      <c r="AP3235" s="230"/>
      <c r="AQ3235" s="1231" t="s">
        <v>3094</v>
      </c>
      <c r="AR3235" s="230"/>
      <c r="AS3235" s="230"/>
      <c r="AT3235" s="230"/>
      <c r="AU3235" s="230"/>
      <c r="AV3235" s="885"/>
      <c r="AW3235" s="885"/>
      <c r="AX3235" s="885"/>
      <c r="AY3235" s="885"/>
      <c r="AZ3235" s="177"/>
    </row>
    <row r="3236" spans="1:60" ht="15" customHeight="1">
      <c r="B3236" s="1310">
        <v>3230</v>
      </c>
      <c r="C3236" s="809" t="s">
        <v>1701</v>
      </c>
      <c r="D3236" s="559" t="s">
        <v>221</v>
      </c>
      <c r="E3236" s="559" t="s">
        <v>222</v>
      </c>
      <c r="F3236" s="560" t="s">
        <v>24</v>
      </c>
      <c r="G3236" s="509" t="s">
        <v>145</v>
      </c>
      <c r="H3236" s="561" t="s">
        <v>24</v>
      </c>
      <c r="I3236" s="345">
        <v>31264</v>
      </c>
      <c r="J3236" s="1314">
        <f t="shared" ca="1" si="291"/>
        <v>37</v>
      </c>
      <c r="K3236" s="176" t="s">
        <v>24</v>
      </c>
      <c r="L3236" s="170" t="s">
        <v>24</v>
      </c>
      <c r="M3236" s="173" t="s">
        <v>24</v>
      </c>
      <c r="N3236" s="562">
        <v>42243</v>
      </c>
      <c r="O3236" s="1330" t="s">
        <v>24</v>
      </c>
      <c r="P3236" s="1314" t="s">
        <v>24</v>
      </c>
      <c r="Q3236" s="198" t="str">
        <f t="shared" si="290"/>
        <v>-</v>
      </c>
      <c r="R3236" s="181" t="str">
        <f t="shared" ca="1" si="293"/>
        <v>TIDAK MCU</v>
      </c>
      <c r="S3236" s="1319" t="s">
        <v>24</v>
      </c>
      <c r="T3236" s="1330">
        <v>44413</v>
      </c>
      <c r="U3236" s="1329" t="s">
        <v>99</v>
      </c>
      <c r="V3236" s="1330" t="s">
        <v>24</v>
      </c>
      <c r="W3236" s="136" t="s">
        <v>24</v>
      </c>
      <c r="X3236" s="348"/>
      <c r="Y3236" s="201"/>
      <c r="Z3236" s="351"/>
      <c r="AA3236" s="272" t="s">
        <v>24</v>
      </c>
      <c r="AB3236" s="272"/>
      <c r="AC3236" s="272"/>
      <c r="AD3236" s="272"/>
      <c r="AE3236" s="272"/>
      <c r="AF3236" s="254"/>
      <c r="AG3236" s="254"/>
      <c r="AH3236" s="1019"/>
      <c r="AI3236" s="244" t="str">
        <f t="shared" si="292"/>
        <v>-</v>
      </c>
      <c r="AJ3236" s="1315">
        <f t="shared" si="294"/>
        <v>42243</v>
      </c>
      <c r="AK3236" s="217" t="s">
        <v>24</v>
      </c>
      <c r="AL3236" s="614" t="s">
        <v>24</v>
      </c>
      <c r="AM3236" s="230"/>
      <c r="AN3236" s="232"/>
      <c r="AO3236" s="232"/>
      <c r="AP3236" s="230"/>
      <c r="AQ3236" s="180"/>
      <c r="AR3236" s="230"/>
      <c r="AS3236" s="230"/>
      <c r="AT3236" s="230"/>
      <c r="AU3236" s="230"/>
      <c r="AV3236" s="885"/>
      <c r="AW3236" s="885"/>
      <c r="AX3236" s="885"/>
      <c r="AY3236" s="885"/>
      <c r="AZ3236" s="177"/>
    </row>
    <row r="3237" spans="1:60" ht="15" customHeight="1">
      <c r="B3237" s="1310">
        <v>3231</v>
      </c>
      <c r="C3237" s="558" t="s">
        <v>1702</v>
      </c>
      <c r="D3237" s="559" t="s">
        <v>226</v>
      </c>
      <c r="E3237" s="559" t="s">
        <v>222</v>
      </c>
      <c r="F3237" s="560" t="s">
        <v>24</v>
      </c>
      <c r="G3237" s="509" t="s">
        <v>145</v>
      </c>
      <c r="H3237" s="810" t="s">
        <v>1703</v>
      </c>
      <c r="I3237" s="379">
        <v>36316</v>
      </c>
      <c r="J3237" s="1314">
        <f t="shared" ca="1" si="291"/>
        <v>22</v>
      </c>
      <c r="K3237" s="176" t="s">
        <v>24</v>
      </c>
      <c r="L3237" s="170" t="s">
        <v>24</v>
      </c>
      <c r="M3237" s="173" t="s">
        <v>24</v>
      </c>
      <c r="N3237" s="815">
        <v>43210</v>
      </c>
      <c r="O3237" s="1330">
        <v>43580</v>
      </c>
      <c r="P3237" s="1314" t="s">
        <v>24</v>
      </c>
      <c r="Q3237" s="198">
        <f t="shared" si="290"/>
        <v>43945</v>
      </c>
      <c r="R3237" s="181" t="str">
        <f t="shared" ca="1" si="293"/>
        <v>EXPIRED</v>
      </c>
      <c r="S3237" s="1319" t="s">
        <v>24</v>
      </c>
      <c r="T3237" s="1330">
        <v>44352</v>
      </c>
      <c r="U3237" s="1329" t="s">
        <v>99</v>
      </c>
      <c r="V3237" s="1330" t="s">
        <v>24</v>
      </c>
      <c r="W3237" s="136" t="s">
        <v>24</v>
      </c>
      <c r="X3237" s="348"/>
      <c r="Y3237" s="201"/>
      <c r="Z3237" s="351"/>
      <c r="AA3237" s="272" t="s">
        <v>24</v>
      </c>
      <c r="AB3237" s="272"/>
      <c r="AC3237" s="272"/>
      <c r="AD3237" s="272"/>
      <c r="AE3237" s="272"/>
      <c r="AF3237" s="254"/>
      <c r="AG3237" s="254"/>
      <c r="AH3237" s="1019"/>
      <c r="AI3237" s="244" t="str">
        <f t="shared" si="292"/>
        <v>-</v>
      </c>
      <c r="AJ3237" s="1315">
        <f t="shared" si="294"/>
        <v>43210</v>
      </c>
      <c r="AK3237" s="1330" t="s">
        <v>24</v>
      </c>
      <c r="AL3237" s="670" t="s">
        <v>24</v>
      </c>
      <c r="AM3237" s="230"/>
      <c r="AN3237" s="232"/>
      <c r="AO3237" s="232"/>
      <c r="AP3237" s="230"/>
      <c r="AQ3237" s="180"/>
      <c r="AR3237" s="230"/>
      <c r="AS3237" s="230"/>
      <c r="AT3237" s="230"/>
      <c r="AU3237" s="230"/>
      <c r="AV3237" s="885"/>
      <c r="AW3237" s="885"/>
      <c r="AX3237" s="885"/>
      <c r="AY3237" s="885"/>
      <c r="AZ3237" s="177"/>
    </row>
    <row r="3238" spans="1:60" ht="15" customHeight="1">
      <c r="B3238" s="1310">
        <v>3232</v>
      </c>
      <c r="C3238" s="558" t="s">
        <v>1704</v>
      </c>
      <c r="D3238" s="497" t="s">
        <v>221</v>
      </c>
      <c r="E3238" s="559" t="s">
        <v>222</v>
      </c>
      <c r="F3238" s="560" t="s">
        <v>24</v>
      </c>
      <c r="G3238" s="509" t="s">
        <v>145</v>
      </c>
      <c r="H3238" s="612" t="s">
        <v>1705</v>
      </c>
      <c r="I3238" s="379">
        <v>19346</v>
      </c>
      <c r="J3238" s="1314">
        <f t="shared" ca="1" si="291"/>
        <v>70</v>
      </c>
      <c r="K3238" s="176" t="s">
        <v>24</v>
      </c>
      <c r="L3238" s="170" t="s">
        <v>24</v>
      </c>
      <c r="M3238" s="173" t="s">
        <v>24</v>
      </c>
      <c r="N3238" s="815">
        <v>42488</v>
      </c>
      <c r="O3238" s="1330" t="s">
        <v>24</v>
      </c>
      <c r="P3238" s="1314" t="s">
        <v>24</v>
      </c>
      <c r="Q3238" s="198" t="str">
        <f t="shared" si="290"/>
        <v>-</v>
      </c>
      <c r="R3238" s="181" t="str">
        <f t="shared" ca="1" si="293"/>
        <v>TIDAK MCU</v>
      </c>
      <c r="S3238" s="1319" t="s">
        <v>24</v>
      </c>
      <c r="T3238" s="1330">
        <v>44548</v>
      </c>
      <c r="U3238" s="1329" t="s">
        <v>99</v>
      </c>
      <c r="V3238" s="1330" t="s">
        <v>24</v>
      </c>
      <c r="W3238" s="136" t="s">
        <v>24</v>
      </c>
      <c r="X3238" s="348"/>
      <c r="Y3238" s="201"/>
      <c r="Z3238" s="351"/>
      <c r="AA3238" s="272" t="s">
        <v>24</v>
      </c>
      <c r="AB3238" s="272"/>
      <c r="AC3238" s="272"/>
      <c r="AD3238" s="272"/>
      <c r="AE3238" s="272"/>
      <c r="AF3238" s="254"/>
      <c r="AG3238" s="254"/>
      <c r="AH3238" s="1019"/>
      <c r="AI3238" s="244" t="str">
        <f t="shared" si="292"/>
        <v>-</v>
      </c>
      <c r="AJ3238" s="1315">
        <f t="shared" si="294"/>
        <v>42488</v>
      </c>
      <c r="AK3238" s="1330" t="s">
        <v>24</v>
      </c>
      <c r="AL3238" s="670" t="s">
        <v>24</v>
      </c>
      <c r="AM3238" s="230"/>
      <c r="AN3238" s="232"/>
      <c r="AO3238" s="232"/>
      <c r="AP3238" s="230"/>
      <c r="AQ3238" s="230"/>
      <c r="AR3238" s="230"/>
      <c r="AS3238" s="230"/>
      <c r="AT3238" s="230"/>
      <c r="AU3238" s="230"/>
      <c r="AV3238" s="885"/>
      <c r="AW3238" s="885"/>
      <c r="AX3238" s="885"/>
      <c r="AY3238" s="885"/>
      <c r="AZ3238" s="177"/>
    </row>
    <row r="3239" spans="1:60" ht="15" customHeight="1">
      <c r="B3239" s="1310">
        <v>3233</v>
      </c>
      <c r="C3239" s="558" t="s">
        <v>1706</v>
      </c>
      <c r="D3239" s="497" t="s">
        <v>226</v>
      </c>
      <c r="E3239" s="835" t="s">
        <v>222</v>
      </c>
      <c r="F3239" s="497" t="s">
        <v>24</v>
      </c>
      <c r="G3239" s="525" t="s">
        <v>145</v>
      </c>
      <c r="H3239" s="817" t="s">
        <v>1707</v>
      </c>
      <c r="I3239" s="818">
        <v>34456</v>
      </c>
      <c r="J3239" s="1314">
        <f t="shared" ca="1" si="291"/>
        <v>28</v>
      </c>
      <c r="K3239" s="178" t="s">
        <v>493</v>
      </c>
      <c r="L3239" s="613">
        <v>940525265275</v>
      </c>
      <c r="M3239" s="181">
        <v>45414</v>
      </c>
      <c r="N3239" s="819">
        <v>43384</v>
      </c>
      <c r="O3239" s="382" t="s">
        <v>24</v>
      </c>
      <c r="P3239" s="1314" t="s">
        <v>24</v>
      </c>
      <c r="Q3239" s="198" t="str">
        <f t="shared" si="290"/>
        <v>-</v>
      </c>
      <c r="R3239" s="181" t="str">
        <f t="shared" ca="1" si="293"/>
        <v>TIDAK MCU</v>
      </c>
      <c r="S3239" s="1319" t="s">
        <v>1754</v>
      </c>
      <c r="T3239" s="1330">
        <v>44318</v>
      </c>
      <c r="U3239" s="212">
        <v>44318</v>
      </c>
      <c r="V3239" s="1330" t="s">
        <v>24</v>
      </c>
      <c r="W3239" s="1311" t="s">
        <v>24</v>
      </c>
      <c r="X3239" s="348"/>
      <c r="Y3239" s="201"/>
      <c r="Z3239" s="351"/>
      <c r="AA3239" s="471" t="s">
        <v>100</v>
      </c>
      <c r="AB3239" s="471" t="s">
        <v>1771</v>
      </c>
      <c r="AC3239" s="366" t="s">
        <v>594</v>
      </c>
      <c r="AD3239" s="366" t="s">
        <v>593</v>
      </c>
      <c r="AE3239" s="366" t="s">
        <v>589</v>
      </c>
      <c r="AF3239" s="254"/>
      <c r="AG3239" s="254"/>
      <c r="AH3239" s="1019"/>
      <c r="AI3239" s="244" t="str">
        <f t="shared" si="292"/>
        <v>LIGHT VEHICLELUBE TRUCKPC 200 - PC 400COMPACTORDZ 85</v>
      </c>
      <c r="AJ3239" s="1315">
        <f t="shared" si="294"/>
        <v>43384</v>
      </c>
      <c r="AK3239" s="1329">
        <v>43772</v>
      </c>
      <c r="AL3239" s="670">
        <v>43781</v>
      </c>
      <c r="AM3239" s="230"/>
      <c r="AN3239" s="232"/>
      <c r="AO3239" s="232"/>
      <c r="AP3239" s="230"/>
      <c r="AQ3239" s="1231" t="s">
        <v>3094</v>
      </c>
      <c r="AR3239" s="230"/>
      <c r="AS3239" s="230"/>
      <c r="AT3239" s="230"/>
      <c r="AU3239" s="230"/>
      <c r="AV3239" s="885"/>
      <c r="AW3239" s="885"/>
      <c r="AX3239" s="885"/>
      <c r="AY3239" s="885"/>
      <c r="AZ3239" s="177"/>
    </row>
    <row r="3240" spans="1:60" s="2186" customFormat="1" ht="15" customHeight="1">
      <c r="A3240" s="160"/>
      <c r="B3240" s="1310">
        <v>3234</v>
      </c>
      <c r="C3240" s="558" t="s">
        <v>1708</v>
      </c>
      <c r="D3240" s="497" t="s">
        <v>234</v>
      </c>
      <c r="E3240" s="559" t="s">
        <v>222</v>
      </c>
      <c r="F3240" s="812" t="s">
        <v>24</v>
      </c>
      <c r="G3240" s="525" t="s">
        <v>145</v>
      </c>
      <c r="H3240" s="810" t="s">
        <v>1709</v>
      </c>
      <c r="I3240" s="798">
        <v>29000</v>
      </c>
      <c r="J3240" s="1314">
        <f t="shared" ca="1" si="291"/>
        <v>43</v>
      </c>
      <c r="K3240" s="178" t="s">
        <v>493</v>
      </c>
      <c r="L3240" s="1855">
        <v>17187805000057</v>
      </c>
      <c r="M3240" s="181">
        <v>45816</v>
      </c>
      <c r="N3240" s="562">
        <v>43728</v>
      </c>
      <c r="O3240" s="1330" t="s">
        <v>24</v>
      </c>
      <c r="P3240" s="1314" t="s">
        <v>24</v>
      </c>
      <c r="Q3240" s="198" t="str">
        <f t="shared" si="290"/>
        <v>-</v>
      </c>
      <c r="R3240" s="181" t="str">
        <f t="shared" ca="1" si="293"/>
        <v>TIDAK MCU</v>
      </c>
      <c r="S3240" s="1319" t="s">
        <v>1755</v>
      </c>
      <c r="T3240" s="1330">
        <v>44341</v>
      </c>
      <c r="U3240" s="1329">
        <v>44341</v>
      </c>
      <c r="V3240" s="1330" t="s">
        <v>24</v>
      </c>
      <c r="W3240" s="136" t="s">
        <v>24</v>
      </c>
      <c r="X3240" s="348"/>
      <c r="Y3240" s="201"/>
      <c r="Z3240" s="351"/>
      <c r="AA3240" s="471" t="s">
        <v>100</v>
      </c>
      <c r="AB3240" s="272"/>
      <c r="AC3240" s="272"/>
      <c r="AD3240" s="272"/>
      <c r="AE3240" s="272"/>
      <c r="AF3240" s="254"/>
      <c r="AG3240" s="254"/>
      <c r="AH3240" s="481"/>
      <c r="AI3240" s="244" t="str">
        <f t="shared" si="292"/>
        <v>LIGHT VEHICLE</v>
      </c>
      <c r="AJ3240" s="1315">
        <f t="shared" si="294"/>
        <v>43728</v>
      </c>
      <c r="AK3240" s="592">
        <v>43726</v>
      </c>
      <c r="AL3240" s="614">
        <v>43727</v>
      </c>
      <c r="AM3240" s="230"/>
      <c r="AN3240" s="232"/>
      <c r="AO3240" s="232"/>
      <c r="AP3240" s="230"/>
      <c r="AQ3240" s="1231" t="s">
        <v>3094</v>
      </c>
      <c r="AR3240" s="230"/>
      <c r="AS3240" s="230"/>
      <c r="AT3240" s="230"/>
      <c r="AU3240" s="230"/>
      <c r="AV3240" s="885"/>
      <c r="AW3240" s="885"/>
      <c r="AX3240" s="885"/>
      <c r="AY3240" s="885"/>
      <c r="AZ3240" s="885"/>
      <c r="BA3240" s="1206"/>
      <c r="BB3240" s="1206"/>
      <c r="BC3240" s="1206"/>
      <c r="BD3240" s="1206"/>
      <c r="BE3240" s="1206"/>
      <c r="BF3240" s="1206"/>
      <c r="BG3240" s="1206"/>
      <c r="BH3240" s="1206"/>
    </row>
    <row r="3241" spans="1:60" ht="15" customHeight="1">
      <c r="B3241" s="1310">
        <v>3235</v>
      </c>
      <c r="C3241" s="558" t="s">
        <v>1710</v>
      </c>
      <c r="D3241" s="497" t="s">
        <v>226</v>
      </c>
      <c r="E3241" s="835" t="s">
        <v>222</v>
      </c>
      <c r="F3241" s="812" t="s">
        <v>24</v>
      </c>
      <c r="G3241" s="525" t="s">
        <v>145</v>
      </c>
      <c r="H3241" s="810" t="s">
        <v>1711</v>
      </c>
      <c r="I3241" s="345">
        <v>33333</v>
      </c>
      <c r="J3241" s="1314">
        <f t="shared" ca="1" si="291"/>
        <v>31</v>
      </c>
      <c r="K3241" s="176" t="s">
        <v>24</v>
      </c>
      <c r="L3241" s="170" t="s">
        <v>24</v>
      </c>
      <c r="M3241" s="173" t="s">
        <v>24</v>
      </c>
      <c r="N3241" s="562">
        <v>43468</v>
      </c>
      <c r="O3241" s="1330" t="s">
        <v>24</v>
      </c>
      <c r="P3241" s="1314" t="s">
        <v>24</v>
      </c>
      <c r="Q3241" s="198" t="str">
        <f t="shared" si="290"/>
        <v>-</v>
      </c>
      <c r="R3241" s="181" t="str">
        <f t="shared" ca="1" si="293"/>
        <v>TIDAK MCU</v>
      </c>
      <c r="S3241" s="1319" t="s">
        <v>24</v>
      </c>
      <c r="T3241" s="1330">
        <v>44291</v>
      </c>
      <c r="U3241" s="1329" t="s">
        <v>99</v>
      </c>
      <c r="V3241" s="1330" t="s">
        <v>24</v>
      </c>
      <c r="W3241" s="1311" t="s">
        <v>24</v>
      </c>
      <c r="X3241" s="348"/>
      <c r="Y3241" s="201"/>
      <c r="Z3241" s="351"/>
      <c r="AA3241" s="272" t="s">
        <v>24</v>
      </c>
      <c r="AB3241" s="272"/>
      <c r="AC3241" s="272"/>
      <c r="AD3241" s="272"/>
      <c r="AE3241" s="272"/>
      <c r="AF3241" s="254"/>
      <c r="AG3241" s="254"/>
      <c r="AH3241" s="1019"/>
      <c r="AI3241" s="244" t="str">
        <f t="shared" si="292"/>
        <v>-</v>
      </c>
      <c r="AJ3241" s="1315">
        <f t="shared" si="294"/>
        <v>43468</v>
      </c>
      <c r="AK3241" s="1330" t="s">
        <v>24</v>
      </c>
      <c r="AL3241" s="670" t="s">
        <v>24</v>
      </c>
      <c r="AM3241" s="230"/>
      <c r="AN3241" s="232"/>
      <c r="AO3241" s="232"/>
      <c r="AP3241" s="230"/>
      <c r="AQ3241" s="1231" t="s">
        <v>3094</v>
      </c>
      <c r="AR3241" s="230"/>
      <c r="AS3241" s="230"/>
      <c r="AT3241" s="230"/>
      <c r="AU3241" s="230"/>
      <c r="AV3241" s="885"/>
      <c r="AW3241" s="885"/>
      <c r="AX3241" s="885"/>
      <c r="AY3241" s="885"/>
      <c r="AZ3241" s="177"/>
    </row>
    <row r="3242" spans="1:60" ht="15" customHeight="1">
      <c r="B3242" s="1310">
        <v>3236</v>
      </c>
      <c r="C3242" s="558" t="s">
        <v>1712</v>
      </c>
      <c r="D3242" s="497" t="s">
        <v>221</v>
      </c>
      <c r="E3242" s="559" t="s">
        <v>222</v>
      </c>
      <c r="F3242" s="812" t="s">
        <v>24</v>
      </c>
      <c r="G3242" s="525" t="s">
        <v>145</v>
      </c>
      <c r="H3242" s="810" t="s">
        <v>1713</v>
      </c>
      <c r="I3242" s="379">
        <v>28801</v>
      </c>
      <c r="J3242" s="1314">
        <f t="shared" ca="1" si="291"/>
        <v>43</v>
      </c>
      <c r="K3242" s="176" t="s">
        <v>83</v>
      </c>
      <c r="L3242" s="170">
        <v>15407811000035</v>
      </c>
      <c r="M3242" s="173">
        <v>45736</v>
      </c>
      <c r="N3242" s="815">
        <v>42884</v>
      </c>
      <c r="O3242" s="1330">
        <v>43385</v>
      </c>
      <c r="P3242" s="1314" t="s">
        <v>24</v>
      </c>
      <c r="Q3242" s="198">
        <f t="shared" si="290"/>
        <v>43750</v>
      </c>
      <c r="R3242" s="181" t="str">
        <f t="shared" ca="1" si="293"/>
        <v>EXPIRED</v>
      </c>
      <c r="S3242" s="1319" t="s">
        <v>12221</v>
      </c>
      <c r="T3242" s="1330">
        <v>44507</v>
      </c>
      <c r="U3242" s="1330">
        <v>44507</v>
      </c>
      <c r="V3242" s="1330" t="s">
        <v>24</v>
      </c>
      <c r="W3242" s="1311" t="s">
        <v>24</v>
      </c>
      <c r="X3242" s="348"/>
      <c r="Y3242" s="201"/>
      <c r="Z3242" s="351"/>
      <c r="AA3242" s="272" t="s">
        <v>100</v>
      </c>
      <c r="AB3242" s="272" t="s">
        <v>24</v>
      </c>
      <c r="AC3242" s="272"/>
      <c r="AD3242" s="272"/>
      <c r="AE3242" s="272"/>
      <c r="AF3242" s="254"/>
      <c r="AG3242" s="254"/>
      <c r="AH3242" s="1019"/>
      <c r="AI3242" s="244" t="str">
        <f t="shared" si="292"/>
        <v>LIGHT VEHICLE-</v>
      </c>
      <c r="AJ3242" s="1315">
        <f t="shared" si="294"/>
        <v>42884</v>
      </c>
      <c r="AK3242" s="472">
        <v>43963</v>
      </c>
      <c r="AL3242" s="670">
        <v>43963</v>
      </c>
      <c r="AM3242" s="230"/>
      <c r="AN3242" s="232"/>
      <c r="AO3242" s="232"/>
      <c r="AP3242" s="230"/>
      <c r="AQ3242" s="1231" t="s">
        <v>3094</v>
      </c>
      <c r="AR3242" s="230"/>
      <c r="AS3242" s="230"/>
      <c r="AT3242" s="230"/>
      <c r="AU3242" s="230"/>
      <c r="AV3242" s="885"/>
      <c r="AW3242" s="885"/>
      <c r="AX3242" s="885"/>
      <c r="AY3242" s="885"/>
      <c r="AZ3242" s="177"/>
    </row>
    <row r="3243" spans="1:60" ht="15" customHeight="1">
      <c r="B3243" s="1310">
        <v>3237</v>
      </c>
      <c r="C3243" s="809" t="s">
        <v>1714</v>
      </c>
      <c r="D3243" s="254" t="s">
        <v>234</v>
      </c>
      <c r="E3243" s="559" t="s">
        <v>222</v>
      </c>
      <c r="F3243" s="812" t="s">
        <v>24</v>
      </c>
      <c r="G3243" s="525" t="s">
        <v>145</v>
      </c>
      <c r="H3243" s="810" t="s">
        <v>1715</v>
      </c>
      <c r="I3243" s="798">
        <v>33068</v>
      </c>
      <c r="J3243" s="1314">
        <f t="shared" ca="1" si="291"/>
        <v>31</v>
      </c>
      <c r="K3243" s="178" t="s">
        <v>83</v>
      </c>
      <c r="L3243" s="613">
        <v>1718170101751</v>
      </c>
      <c r="M3243" s="181">
        <v>44756</v>
      </c>
      <c r="N3243" s="562">
        <v>43723</v>
      </c>
      <c r="O3243" s="1330" t="s">
        <v>24</v>
      </c>
      <c r="P3243" s="1314" t="s">
        <v>24</v>
      </c>
      <c r="Q3243" s="198" t="str">
        <f t="shared" si="290"/>
        <v>-</v>
      </c>
      <c r="R3243" s="181" t="str">
        <f t="shared" ca="1" si="293"/>
        <v>TIDAK MCU</v>
      </c>
      <c r="S3243" s="1319" t="s">
        <v>1756</v>
      </c>
      <c r="T3243" s="1330">
        <v>44391</v>
      </c>
      <c r="U3243" s="1329">
        <v>44391</v>
      </c>
      <c r="V3243" s="1330" t="s">
        <v>24</v>
      </c>
      <c r="W3243" s="1311" t="s">
        <v>24</v>
      </c>
      <c r="X3243" s="348"/>
      <c r="Y3243" s="201"/>
      <c r="Z3243" s="351"/>
      <c r="AA3243" s="471" t="s">
        <v>100</v>
      </c>
      <c r="AB3243" s="272"/>
      <c r="AC3243" s="272"/>
      <c r="AD3243" s="272"/>
      <c r="AE3243" s="272"/>
      <c r="AF3243" s="254"/>
      <c r="AG3243" s="254"/>
      <c r="AH3243" s="1019"/>
      <c r="AI3243" s="244" t="str">
        <f t="shared" si="292"/>
        <v>LIGHT VEHICLE</v>
      </c>
      <c r="AJ3243" s="1315">
        <f t="shared" si="294"/>
        <v>43723</v>
      </c>
      <c r="AK3243" s="472">
        <v>43726</v>
      </c>
      <c r="AL3243" s="670">
        <v>43727</v>
      </c>
      <c r="AM3243" s="230"/>
      <c r="AN3243" s="232"/>
      <c r="AO3243" s="232"/>
      <c r="AP3243" s="230"/>
      <c r="AQ3243" s="230"/>
      <c r="AR3243" s="230"/>
      <c r="AS3243" s="230"/>
      <c r="AT3243" s="230"/>
      <c r="AU3243" s="230"/>
      <c r="AV3243" s="885"/>
      <c r="AW3243" s="885"/>
      <c r="AX3243" s="885"/>
      <c r="AY3243" s="885"/>
      <c r="AZ3243" s="177"/>
    </row>
    <row r="3244" spans="1:60" ht="15" customHeight="1">
      <c r="B3244" s="1310">
        <v>3238</v>
      </c>
      <c r="C3244" s="809" t="s">
        <v>1716</v>
      </c>
      <c r="D3244" s="835" t="s">
        <v>1717</v>
      </c>
      <c r="E3244" s="559" t="s">
        <v>222</v>
      </c>
      <c r="F3244" s="812" t="s">
        <v>24</v>
      </c>
      <c r="G3244" s="525" t="s">
        <v>145</v>
      </c>
      <c r="H3244" s="810" t="s">
        <v>1718</v>
      </c>
      <c r="I3244" s="821">
        <v>27746</v>
      </c>
      <c r="J3244" s="1314">
        <f t="shared" ca="1" si="291"/>
        <v>46</v>
      </c>
      <c r="K3244" s="178" t="s">
        <v>494</v>
      </c>
      <c r="L3244" s="613">
        <v>751232460114</v>
      </c>
      <c r="M3244" s="181">
        <v>44548</v>
      </c>
      <c r="N3244" s="562">
        <v>41460</v>
      </c>
      <c r="O3244" s="1330" t="s">
        <v>24</v>
      </c>
      <c r="P3244" s="1314" t="s">
        <v>24</v>
      </c>
      <c r="Q3244" s="198" t="str">
        <f t="shared" si="290"/>
        <v>-</v>
      </c>
      <c r="R3244" s="181" t="str">
        <f t="shared" ca="1" si="293"/>
        <v>TIDAK MCU</v>
      </c>
      <c r="S3244" s="1319" t="s">
        <v>1757</v>
      </c>
      <c r="T3244" s="1330">
        <v>44548</v>
      </c>
      <c r="U3244" s="1329">
        <v>44548</v>
      </c>
      <c r="V3244" s="1330" t="s">
        <v>24</v>
      </c>
      <c r="W3244" s="1311" t="s">
        <v>24</v>
      </c>
      <c r="X3244" s="348"/>
      <c r="Y3244" s="201"/>
      <c r="Z3244" s="351"/>
      <c r="AA3244" s="471" t="s">
        <v>100</v>
      </c>
      <c r="AB3244" s="471" t="s">
        <v>1769</v>
      </c>
      <c r="AC3244" s="366" t="s">
        <v>591</v>
      </c>
      <c r="AD3244" s="366" t="s">
        <v>1770</v>
      </c>
      <c r="AE3244" s="366" t="s">
        <v>589</v>
      </c>
      <c r="AF3244" s="254"/>
      <c r="AG3244" s="254"/>
      <c r="AH3244" s="1019"/>
      <c r="AI3244" s="244" t="str">
        <f t="shared" si="292"/>
        <v>LIGHT VEHICLELUP TRUCKPC 200PC 300DZ 85</v>
      </c>
      <c r="AJ3244" s="1315">
        <f t="shared" si="294"/>
        <v>41460</v>
      </c>
      <c r="AK3244" s="472" t="s">
        <v>24</v>
      </c>
      <c r="AL3244" s="670">
        <v>43475</v>
      </c>
      <c r="AM3244" s="230"/>
      <c r="AN3244" s="232"/>
      <c r="AO3244" s="232"/>
      <c r="AP3244" s="230"/>
      <c r="AQ3244" s="230"/>
      <c r="AR3244" s="230"/>
      <c r="AS3244" s="230"/>
      <c r="AT3244" s="230"/>
      <c r="AU3244" s="230"/>
      <c r="AV3244" s="885"/>
      <c r="AW3244" s="885"/>
      <c r="AX3244" s="885"/>
      <c r="AY3244" s="885"/>
      <c r="AZ3244" s="177"/>
    </row>
    <row r="3245" spans="1:60" ht="15" customHeight="1">
      <c r="B3245" s="1310">
        <v>3239</v>
      </c>
      <c r="C3245" s="558" t="s">
        <v>1719</v>
      </c>
      <c r="D3245" s="559" t="s">
        <v>337</v>
      </c>
      <c r="E3245" s="559" t="s">
        <v>222</v>
      </c>
      <c r="F3245" s="812" t="s">
        <v>24</v>
      </c>
      <c r="G3245" s="525" t="s">
        <v>145</v>
      </c>
      <c r="H3245" s="810" t="s">
        <v>1720</v>
      </c>
      <c r="I3245" s="795">
        <v>30006</v>
      </c>
      <c r="J3245" s="1314">
        <f t="shared" ca="1" si="291"/>
        <v>40</v>
      </c>
      <c r="K3245" s="178" t="s">
        <v>493</v>
      </c>
      <c r="L3245" s="613">
        <v>830818180014</v>
      </c>
      <c r="M3245" s="678">
        <v>44981</v>
      </c>
      <c r="N3245" s="562">
        <v>42717</v>
      </c>
      <c r="O3245" s="1330">
        <v>42712</v>
      </c>
      <c r="P3245" s="1314" t="s">
        <v>24</v>
      </c>
      <c r="Q3245" s="198">
        <f t="shared" si="290"/>
        <v>43077</v>
      </c>
      <c r="R3245" s="181" t="str">
        <f t="shared" ca="1" si="293"/>
        <v>EXPIRED</v>
      </c>
      <c r="S3245" s="1319" t="s">
        <v>1758</v>
      </c>
      <c r="T3245" s="1330">
        <v>44616</v>
      </c>
      <c r="U3245" s="1329">
        <v>44616</v>
      </c>
      <c r="V3245" s="1330" t="s">
        <v>24</v>
      </c>
      <c r="W3245" s="1311" t="s">
        <v>24</v>
      </c>
      <c r="X3245" s="348"/>
      <c r="Y3245" s="201"/>
      <c r="Z3245" s="351"/>
      <c r="AA3245" s="471" t="s">
        <v>100</v>
      </c>
      <c r="AB3245" s="471" t="s">
        <v>1771</v>
      </c>
      <c r="AC3245" s="366" t="s">
        <v>594</v>
      </c>
      <c r="AD3245" s="366" t="s">
        <v>593</v>
      </c>
      <c r="AE3245" s="366" t="s">
        <v>589</v>
      </c>
      <c r="AF3245" s="254"/>
      <c r="AG3245" s="254"/>
      <c r="AH3245" s="1019"/>
      <c r="AI3245" s="244" t="str">
        <f t="shared" si="292"/>
        <v>LIGHT VEHICLELUBE TRUCKPC 200 - PC 400COMPACTORDZ 85</v>
      </c>
      <c r="AJ3245" s="1315">
        <f t="shared" si="294"/>
        <v>42717</v>
      </c>
      <c r="AK3245" s="1329">
        <v>43772</v>
      </c>
      <c r="AL3245" s="670">
        <v>43781</v>
      </c>
      <c r="AM3245" s="230"/>
      <c r="AN3245" s="232"/>
      <c r="AO3245" s="232"/>
      <c r="AP3245" s="230"/>
      <c r="AQ3245" s="180"/>
      <c r="AR3245" s="230"/>
      <c r="AS3245" s="230"/>
      <c r="AT3245" s="230"/>
      <c r="AU3245" s="230"/>
      <c r="AV3245" s="885"/>
      <c r="AW3245" s="885"/>
      <c r="AX3245" s="885"/>
      <c r="AY3245" s="885"/>
      <c r="AZ3245" s="177"/>
    </row>
    <row r="3246" spans="1:60" ht="15" customHeight="1">
      <c r="B3246" s="1310">
        <v>3240</v>
      </c>
      <c r="C3246" s="809" t="s">
        <v>1721</v>
      </c>
      <c r="D3246" s="559" t="s">
        <v>226</v>
      </c>
      <c r="E3246" s="559" t="s">
        <v>222</v>
      </c>
      <c r="F3246" s="812" t="s">
        <v>24</v>
      </c>
      <c r="G3246" s="525" t="s">
        <v>145</v>
      </c>
      <c r="H3246" s="810" t="s">
        <v>1722</v>
      </c>
      <c r="I3246" s="821">
        <v>29474</v>
      </c>
      <c r="J3246" s="1314">
        <f t="shared" ca="1" si="291"/>
        <v>42</v>
      </c>
      <c r="K3246" s="178" t="s">
        <v>83</v>
      </c>
      <c r="L3246" s="613">
        <v>800918181087</v>
      </c>
      <c r="M3246" s="678">
        <v>45545</v>
      </c>
      <c r="N3246" s="562">
        <v>42884</v>
      </c>
      <c r="O3246" s="1330" t="s">
        <v>24</v>
      </c>
      <c r="P3246" s="1314" t="s">
        <v>24</v>
      </c>
      <c r="Q3246" s="198" t="str">
        <f t="shared" si="290"/>
        <v>-</v>
      </c>
      <c r="R3246" s="181" t="str">
        <f t="shared" ca="1" si="293"/>
        <v>TIDAK MCU</v>
      </c>
      <c r="S3246" s="1319" t="s">
        <v>1759</v>
      </c>
      <c r="T3246" s="1330">
        <v>44449</v>
      </c>
      <c r="U3246" s="1329">
        <v>44449</v>
      </c>
      <c r="V3246" s="1330" t="s">
        <v>24</v>
      </c>
      <c r="W3246" s="1311" t="s">
        <v>24</v>
      </c>
      <c r="X3246" s="348"/>
      <c r="Y3246" s="201"/>
      <c r="Z3246" s="351"/>
      <c r="AA3246" s="471" t="s">
        <v>100</v>
      </c>
      <c r="AB3246" s="272"/>
      <c r="AC3246" s="272"/>
      <c r="AD3246" s="272"/>
      <c r="AE3246" s="272"/>
      <c r="AF3246" s="254"/>
      <c r="AG3246" s="254"/>
      <c r="AH3246" s="1019"/>
      <c r="AI3246" s="244" t="str">
        <f t="shared" si="292"/>
        <v>LIGHT VEHICLE</v>
      </c>
      <c r="AJ3246" s="1315">
        <f t="shared" si="294"/>
        <v>42884</v>
      </c>
      <c r="AK3246" s="199">
        <v>42917</v>
      </c>
      <c r="AL3246" s="614">
        <v>42917</v>
      </c>
      <c r="AM3246" s="230"/>
      <c r="AN3246" s="232"/>
      <c r="AO3246" s="232"/>
      <c r="AP3246" s="230"/>
      <c r="AQ3246" s="180"/>
      <c r="AR3246" s="230"/>
      <c r="AS3246" s="230"/>
      <c r="AT3246" s="230"/>
      <c r="AU3246" s="230"/>
      <c r="AV3246" s="885"/>
      <c r="AW3246" s="885"/>
      <c r="AX3246" s="885"/>
      <c r="AY3246" s="885"/>
      <c r="AZ3246" s="177"/>
    </row>
    <row r="3247" spans="1:60" ht="15" customHeight="1">
      <c r="B3247" s="1310">
        <v>3241</v>
      </c>
      <c r="C3247" s="558" t="s">
        <v>1723</v>
      </c>
      <c r="D3247" s="835" t="s">
        <v>1724</v>
      </c>
      <c r="E3247" s="559" t="s">
        <v>222</v>
      </c>
      <c r="F3247" s="812" t="s">
        <v>24</v>
      </c>
      <c r="G3247" s="525" t="s">
        <v>145</v>
      </c>
      <c r="H3247" s="810" t="s">
        <v>1725</v>
      </c>
      <c r="I3247" s="346">
        <v>31061</v>
      </c>
      <c r="J3247" s="1314">
        <f t="shared" ca="1" si="291"/>
        <v>37</v>
      </c>
      <c r="K3247" s="178" t="s">
        <v>83</v>
      </c>
      <c r="L3247" s="178" t="s">
        <v>1748</v>
      </c>
      <c r="M3247" s="181">
        <v>43844</v>
      </c>
      <c r="N3247" s="562">
        <v>41932</v>
      </c>
      <c r="O3247" s="1330" t="s">
        <v>24</v>
      </c>
      <c r="P3247" s="1314" t="s">
        <v>24</v>
      </c>
      <c r="Q3247" s="198" t="str">
        <f t="shared" si="290"/>
        <v>-</v>
      </c>
      <c r="R3247" s="181" t="str">
        <f t="shared" ca="1" si="293"/>
        <v>TIDAK MCU</v>
      </c>
      <c r="S3247" s="1319" t="s">
        <v>1760</v>
      </c>
      <c r="T3247" s="1330">
        <v>44575</v>
      </c>
      <c r="U3247" s="1329" t="s">
        <v>889</v>
      </c>
      <c r="V3247" s="1330" t="s">
        <v>24</v>
      </c>
      <c r="W3247" s="1311" t="s">
        <v>24</v>
      </c>
      <c r="X3247" s="348"/>
      <c r="Y3247" s="201"/>
      <c r="Z3247" s="351"/>
      <c r="AA3247" s="471" t="s">
        <v>100</v>
      </c>
      <c r="AB3247" s="244"/>
      <c r="AC3247" s="254"/>
      <c r="AD3247" s="254"/>
      <c r="AE3247" s="254"/>
      <c r="AF3247" s="254"/>
      <c r="AG3247" s="254"/>
      <c r="AH3247" s="1019"/>
      <c r="AI3247" s="244" t="str">
        <f t="shared" si="292"/>
        <v>LIGHT VEHICLE</v>
      </c>
      <c r="AJ3247" s="1315">
        <f t="shared" si="294"/>
        <v>41932</v>
      </c>
      <c r="AK3247" s="1981" t="s">
        <v>24</v>
      </c>
      <c r="AL3247" s="670">
        <v>42663</v>
      </c>
      <c r="AM3247" s="230"/>
      <c r="AN3247" s="232"/>
      <c r="AO3247" s="232"/>
      <c r="AP3247" s="230"/>
      <c r="AQ3247" s="180"/>
      <c r="AR3247" s="230"/>
      <c r="AS3247" s="230"/>
      <c r="AT3247" s="230"/>
      <c r="AU3247" s="230"/>
      <c r="AV3247" s="885"/>
      <c r="AW3247" s="885"/>
      <c r="AX3247" s="885"/>
      <c r="AY3247" s="885"/>
      <c r="AZ3247" s="177"/>
    </row>
    <row r="3248" spans="1:60" ht="15" customHeight="1">
      <c r="B3248" s="1310">
        <v>3242</v>
      </c>
      <c r="C3248" s="814" t="s">
        <v>1726</v>
      </c>
      <c r="D3248" s="497" t="s">
        <v>221</v>
      </c>
      <c r="E3248" s="559" t="s">
        <v>222</v>
      </c>
      <c r="F3248" s="812" t="s">
        <v>24</v>
      </c>
      <c r="G3248" s="525" t="s">
        <v>145</v>
      </c>
      <c r="H3248" s="810" t="s">
        <v>1727</v>
      </c>
      <c r="I3248" s="345">
        <v>30383</v>
      </c>
      <c r="J3248" s="1314">
        <f t="shared" ca="1" si="291"/>
        <v>39</v>
      </c>
      <c r="K3248" s="176" t="s">
        <v>24</v>
      </c>
      <c r="L3248" s="170" t="s">
        <v>24</v>
      </c>
      <c r="M3248" s="173" t="s">
        <v>24</v>
      </c>
      <c r="N3248" s="562">
        <v>42851</v>
      </c>
      <c r="O3248" s="1330" t="s">
        <v>24</v>
      </c>
      <c r="P3248" s="1314" t="s">
        <v>24</v>
      </c>
      <c r="Q3248" s="198" t="str">
        <f t="shared" si="290"/>
        <v>-</v>
      </c>
      <c r="R3248" s="181" t="str">
        <f t="shared" ca="1" si="293"/>
        <v>TIDAK MCU</v>
      </c>
      <c r="S3248" s="1319" t="s">
        <v>24</v>
      </c>
      <c r="T3248" s="1330">
        <v>44628</v>
      </c>
      <c r="U3248" s="451" t="s">
        <v>24</v>
      </c>
      <c r="V3248" s="1330" t="s">
        <v>24</v>
      </c>
      <c r="W3248" s="1311" t="s">
        <v>24</v>
      </c>
      <c r="X3248" s="348"/>
      <c r="Y3248" s="201"/>
      <c r="Z3248" s="351"/>
      <c r="AA3248" s="272" t="s">
        <v>24</v>
      </c>
      <c r="AB3248" s="254"/>
      <c r="AC3248" s="254"/>
      <c r="AD3248" s="254"/>
      <c r="AE3248" s="254"/>
      <c r="AF3248" s="254"/>
      <c r="AG3248" s="254"/>
      <c r="AH3248" s="1019"/>
      <c r="AI3248" s="244" t="str">
        <f t="shared" si="292"/>
        <v>-</v>
      </c>
      <c r="AJ3248" s="1315">
        <f t="shared" si="294"/>
        <v>42851</v>
      </c>
      <c r="AK3248" s="1330" t="s">
        <v>24</v>
      </c>
      <c r="AL3248" s="670" t="s">
        <v>24</v>
      </c>
      <c r="AM3248" s="230"/>
      <c r="AN3248" s="232"/>
      <c r="AO3248" s="232"/>
      <c r="AP3248" s="230"/>
      <c r="AQ3248" s="462" t="s">
        <v>3094</v>
      </c>
      <c r="AR3248" s="230"/>
      <c r="AS3248" s="230"/>
      <c r="AT3248" s="230"/>
      <c r="AU3248" s="230"/>
      <c r="AV3248" s="885"/>
      <c r="AW3248" s="885"/>
      <c r="AX3248" s="885"/>
      <c r="AY3248" s="885"/>
      <c r="AZ3248" s="177"/>
    </row>
    <row r="3249" spans="2:52" ht="15" customHeight="1">
      <c r="B3249" s="1310">
        <v>3243</v>
      </c>
      <c r="C3249" s="809" t="s">
        <v>1728</v>
      </c>
      <c r="D3249" s="254" t="s">
        <v>221</v>
      </c>
      <c r="E3249" s="559" t="s">
        <v>222</v>
      </c>
      <c r="F3249" s="812" t="s">
        <v>24</v>
      </c>
      <c r="G3249" s="525" t="s">
        <v>145</v>
      </c>
      <c r="H3249" s="810" t="s">
        <v>1729</v>
      </c>
      <c r="I3249" s="345">
        <v>36431</v>
      </c>
      <c r="J3249" s="1314">
        <f t="shared" ca="1" si="291"/>
        <v>22</v>
      </c>
      <c r="K3249" s="176" t="s">
        <v>24</v>
      </c>
      <c r="L3249" s="170" t="s">
        <v>24</v>
      </c>
      <c r="M3249" s="173" t="s">
        <v>24</v>
      </c>
      <c r="N3249" s="562">
        <v>43475</v>
      </c>
      <c r="O3249" s="1330">
        <v>43951</v>
      </c>
      <c r="P3249" s="1314" t="s">
        <v>499</v>
      </c>
      <c r="Q3249" s="198">
        <f t="shared" si="290"/>
        <v>44316</v>
      </c>
      <c r="R3249" s="181" t="str">
        <f t="shared" ca="1" si="293"/>
        <v>BERLAKU</v>
      </c>
      <c r="S3249" s="1319" t="s">
        <v>24</v>
      </c>
      <c r="T3249" s="1330">
        <v>44467</v>
      </c>
      <c r="U3249" s="1329" t="s">
        <v>99</v>
      </c>
      <c r="V3249" s="1330" t="s">
        <v>24</v>
      </c>
      <c r="W3249" s="1311" t="s">
        <v>24</v>
      </c>
      <c r="X3249" s="348"/>
      <c r="Y3249" s="201"/>
      <c r="Z3249" s="351"/>
      <c r="AA3249" s="272" t="s">
        <v>24</v>
      </c>
      <c r="AB3249" s="254"/>
      <c r="AC3249" s="254"/>
      <c r="AD3249" s="254"/>
      <c r="AE3249" s="254"/>
      <c r="AF3249" s="254"/>
      <c r="AG3249" s="254"/>
      <c r="AH3249" s="1019"/>
      <c r="AI3249" s="244" t="str">
        <f t="shared" si="292"/>
        <v>-</v>
      </c>
      <c r="AJ3249" s="1315">
        <f t="shared" si="294"/>
        <v>43475</v>
      </c>
      <c r="AK3249" s="1330" t="s">
        <v>24</v>
      </c>
      <c r="AL3249" s="670" t="s">
        <v>24</v>
      </c>
      <c r="AM3249" s="230"/>
      <c r="AN3249" s="232"/>
      <c r="AO3249" s="232"/>
      <c r="AP3249" s="230"/>
      <c r="AQ3249" s="230"/>
      <c r="AR3249" s="230"/>
      <c r="AS3249" s="230"/>
      <c r="AT3249" s="230"/>
      <c r="AU3249" s="230"/>
      <c r="AV3249" s="885"/>
      <c r="AW3249" s="885"/>
      <c r="AX3249" s="885"/>
      <c r="AY3249" s="885"/>
      <c r="AZ3249" s="177"/>
    </row>
    <row r="3250" spans="2:52" ht="15" customHeight="1">
      <c r="B3250" s="1310">
        <v>3244</v>
      </c>
      <c r="C3250" s="809" t="s">
        <v>1730</v>
      </c>
      <c r="D3250" s="835" t="s">
        <v>221</v>
      </c>
      <c r="E3250" s="559" t="s">
        <v>222</v>
      </c>
      <c r="F3250" s="812" t="s">
        <v>24</v>
      </c>
      <c r="G3250" s="525" t="s">
        <v>145</v>
      </c>
      <c r="H3250" s="522" t="s">
        <v>24</v>
      </c>
      <c r="I3250" s="345">
        <v>36879</v>
      </c>
      <c r="J3250" s="1314">
        <f t="shared" ca="1" si="291"/>
        <v>21</v>
      </c>
      <c r="K3250" s="176" t="s">
        <v>24</v>
      </c>
      <c r="L3250" s="170" t="s">
        <v>24</v>
      </c>
      <c r="M3250" s="173" t="s">
        <v>24</v>
      </c>
      <c r="N3250" s="562">
        <v>43475</v>
      </c>
      <c r="O3250" s="1330">
        <v>43951</v>
      </c>
      <c r="P3250" s="1314" t="s">
        <v>499</v>
      </c>
      <c r="Q3250" s="198">
        <f t="shared" ref="Q3250:Q3313" si="295">IF(OR(O3250="-",O3250=""),"-",O3250+365)</f>
        <v>44316</v>
      </c>
      <c r="R3250" s="181" t="str">
        <f t="shared" ca="1" si="293"/>
        <v>BERLAKU</v>
      </c>
      <c r="S3250" s="1319" t="s">
        <v>24</v>
      </c>
      <c r="T3250" s="1330">
        <v>44549</v>
      </c>
      <c r="U3250" s="1329" t="s">
        <v>99</v>
      </c>
      <c r="V3250" s="1330" t="s">
        <v>24</v>
      </c>
      <c r="W3250" s="1311" t="s">
        <v>24</v>
      </c>
      <c r="X3250" s="348"/>
      <c r="Y3250" s="201"/>
      <c r="Z3250" s="351"/>
      <c r="AA3250" s="272" t="s">
        <v>24</v>
      </c>
      <c r="AB3250" s="254"/>
      <c r="AC3250" s="254"/>
      <c r="AD3250" s="254"/>
      <c r="AE3250" s="254"/>
      <c r="AF3250" s="254"/>
      <c r="AG3250" s="254"/>
      <c r="AH3250" s="1019"/>
      <c r="AI3250" s="244" t="str">
        <f t="shared" si="292"/>
        <v>-</v>
      </c>
      <c r="AJ3250" s="1315">
        <f t="shared" si="294"/>
        <v>43475</v>
      </c>
      <c r="AK3250" s="1330" t="s">
        <v>24</v>
      </c>
      <c r="AL3250" s="670" t="s">
        <v>24</v>
      </c>
      <c r="AM3250" s="230"/>
      <c r="AN3250" s="232"/>
      <c r="AO3250" s="232"/>
      <c r="AP3250" s="230"/>
      <c r="AQ3250" s="462" t="s">
        <v>3094</v>
      </c>
      <c r="AR3250" s="230"/>
      <c r="AS3250" s="230"/>
      <c r="AT3250" s="230"/>
      <c r="AU3250" s="230"/>
      <c r="AV3250" s="885"/>
      <c r="AW3250" s="885"/>
      <c r="AX3250" s="885"/>
      <c r="AY3250" s="885"/>
      <c r="AZ3250" s="177"/>
    </row>
    <row r="3251" spans="2:52" ht="15" customHeight="1">
      <c r="B3251" s="1310">
        <v>3245</v>
      </c>
      <c r="C3251" s="814" t="s">
        <v>11965</v>
      </c>
      <c r="D3251" s="835" t="s">
        <v>257</v>
      </c>
      <c r="E3251" s="559" t="s">
        <v>222</v>
      </c>
      <c r="F3251" s="812" t="s">
        <v>24</v>
      </c>
      <c r="G3251" s="525" t="s">
        <v>145</v>
      </c>
      <c r="H3251" s="810" t="s">
        <v>1731</v>
      </c>
      <c r="I3251" s="345">
        <v>31481</v>
      </c>
      <c r="J3251" s="1314">
        <f t="shared" ca="1" si="291"/>
        <v>36</v>
      </c>
      <c r="K3251" s="178" t="s">
        <v>493</v>
      </c>
      <c r="L3251" s="178" t="s">
        <v>24</v>
      </c>
      <c r="M3251" s="181">
        <v>45004</v>
      </c>
      <c r="N3251" s="562">
        <v>43326</v>
      </c>
      <c r="O3251" s="1330" t="s">
        <v>24</v>
      </c>
      <c r="P3251" s="1314" t="s">
        <v>24</v>
      </c>
      <c r="Q3251" s="198" t="str">
        <f t="shared" si="295"/>
        <v>-</v>
      </c>
      <c r="R3251" s="181" t="str">
        <f t="shared" ca="1" si="293"/>
        <v>TIDAK MCU</v>
      </c>
      <c r="S3251" s="1319" t="s">
        <v>1761</v>
      </c>
      <c r="T3251" s="1330">
        <v>44265</v>
      </c>
      <c r="U3251" s="1329">
        <v>44265</v>
      </c>
      <c r="V3251" s="1330" t="s">
        <v>24</v>
      </c>
      <c r="W3251" s="1311" t="s">
        <v>24</v>
      </c>
      <c r="X3251" s="348"/>
      <c r="Y3251" s="201"/>
      <c r="Z3251" s="351"/>
      <c r="AA3251" s="471" t="s">
        <v>100</v>
      </c>
      <c r="AB3251" s="254" t="s">
        <v>24</v>
      </c>
      <c r="AC3251" s="254"/>
      <c r="AD3251" s="254"/>
      <c r="AE3251" s="254"/>
      <c r="AF3251" s="254"/>
      <c r="AG3251" s="254"/>
      <c r="AH3251" s="1019"/>
      <c r="AI3251" s="244" t="str">
        <f t="shared" si="292"/>
        <v>LIGHT VEHICLE-</v>
      </c>
      <c r="AJ3251" s="1315">
        <f t="shared" si="294"/>
        <v>43326</v>
      </c>
      <c r="AK3251" s="1422">
        <v>43326</v>
      </c>
      <c r="AL3251" s="614">
        <v>43326</v>
      </c>
      <c r="AM3251" s="230"/>
      <c r="AN3251" s="232"/>
      <c r="AO3251" s="232"/>
      <c r="AP3251" s="230"/>
      <c r="AQ3251" s="1231" t="s">
        <v>3094</v>
      </c>
      <c r="AR3251" s="230"/>
      <c r="AS3251" s="230"/>
      <c r="AT3251" s="230"/>
      <c r="AU3251" s="230"/>
      <c r="AV3251" s="885"/>
      <c r="AW3251" s="885"/>
      <c r="AX3251" s="885"/>
      <c r="AY3251" s="885"/>
      <c r="AZ3251" s="885"/>
    </row>
    <row r="3252" spans="2:52" ht="15" customHeight="1">
      <c r="B3252" s="1310">
        <v>3246</v>
      </c>
      <c r="C3252" s="809" t="s">
        <v>1732</v>
      </c>
      <c r="D3252" s="497" t="s">
        <v>333</v>
      </c>
      <c r="E3252" s="559" t="s">
        <v>222</v>
      </c>
      <c r="F3252" s="812" t="s">
        <v>24</v>
      </c>
      <c r="G3252" s="525" t="s">
        <v>145</v>
      </c>
      <c r="H3252" s="1393" t="s">
        <v>1733</v>
      </c>
      <c r="I3252" s="345">
        <v>31347</v>
      </c>
      <c r="J3252" s="1314">
        <f t="shared" ca="1" si="291"/>
        <v>36</v>
      </c>
      <c r="K3252" s="176" t="s">
        <v>24</v>
      </c>
      <c r="L3252" s="170" t="s">
        <v>24</v>
      </c>
      <c r="M3252" s="173" t="s">
        <v>24</v>
      </c>
      <c r="N3252" s="562">
        <v>43721</v>
      </c>
      <c r="O3252" s="1330" t="s">
        <v>24</v>
      </c>
      <c r="P3252" s="1314" t="s">
        <v>24</v>
      </c>
      <c r="Q3252" s="198" t="str">
        <f t="shared" si="295"/>
        <v>-</v>
      </c>
      <c r="R3252" s="181" t="str">
        <f t="shared" ca="1" si="293"/>
        <v>TIDAK MCU</v>
      </c>
      <c r="S3252" s="1319" t="s">
        <v>24</v>
      </c>
      <c r="T3252" s="1330">
        <v>44496</v>
      </c>
      <c r="U3252" s="1329" t="s">
        <v>99</v>
      </c>
      <c r="V3252" s="1330" t="s">
        <v>24</v>
      </c>
      <c r="W3252" s="1311" t="s">
        <v>24</v>
      </c>
      <c r="X3252" s="348"/>
      <c r="Y3252" s="201"/>
      <c r="Z3252" s="351"/>
      <c r="AA3252" s="272" t="s">
        <v>24</v>
      </c>
      <c r="AB3252" s="272"/>
      <c r="AC3252" s="272"/>
      <c r="AD3252" s="272"/>
      <c r="AE3252" s="272"/>
      <c r="AF3252" s="254"/>
      <c r="AG3252" s="254"/>
      <c r="AH3252" s="1019"/>
      <c r="AI3252" s="244" t="str">
        <f t="shared" si="292"/>
        <v>-</v>
      </c>
      <c r="AJ3252" s="1315">
        <f t="shared" si="294"/>
        <v>43721</v>
      </c>
      <c r="AK3252" s="217" t="s">
        <v>24</v>
      </c>
      <c r="AL3252" s="614" t="s">
        <v>24</v>
      </c>
      <c r="AM3252" s="230"/>
      <c r="AN3252" s="232"/>
      <c r="AO3252" s="232"/>
      <c r="AP3252" s="230"/>
      <c r="AQ3252" s="180" t="s">
        <v>3094</v>
      </c>
      <c r="AR3252" s="230"/>
      <c r="AS3252" s="230"/>
      <c r="AT3252" s="230"/>
      <c r="AU3252" s="230"/>
      <c r="AZ3252" s="177"/>
    </row>
    <row r="3253" spans="2:52" ht="15" customHeight="1">
      <c r="B3253" s="1310">
        <v>3247</v>
      </c>
      <c r="C3253" s="809" t="s">
        <v>1734</v>
      </c>
      <c r="D3253" s="559" t="s">
        <v>234</v>
      </c>
      <c r="E3253" s="559" t="s">
        <v>222</v>
      </c>
      <c r="F3253" s="812" t="s">
        <v>24</v>
      </c>
      <c r="G3253" s="525" t="s">
        <v>145</v>
      </c>
      <c r="H3253" s="810" t="s">
        <v>1735</v>
      </c>
      <c r="I3253" s="798">
        <v>30661</v>
      </c>
      <c r="J3253" s="1314">
        <f t="shared" ca="1" si="291"/>
        <v>38</v>
      </c>
      <c r="K3253" s="178" t="s">
        <v>494</v>
      </c>
      <c r="L3253" s="613">
        <v>1723180800056</v>
      </c>
      <c r="M3253" s="181">
        <v>45271</v>
      </c>
      <c r="N3253" s="562">
        <v>43650</v>
      </c>
      <c r="O3253" s="1330" t="s">
        <v>24</v>
      </c>
      <c r="P3253" s="1314" t="s">
        <v>24</v>
      </c>
      <c r="Q3253" s="198" t="str">
        <f t="shared" si="295"/>
        <v>-</v>
      </c>
      <c r="R3253" s="181" t="str">
        <f t="shared" ca="1" si="293"/>
        <v>TIDAK MCU</v>
      </c>
      <c r="S3253" s="1319" t="s">
        <v>1762</v>
      </c>
      <c r="T3253" s="1330">
        <v>44541</v>
      </c>
      <c r="U3253" s="1329">
        <v>44541</v>
      </c>
      <c r="V3253" s="395" t="s">
        <v>24</v>
      </c>
      <c r="W3253" s="136" t="s">
        <v>24</v>
      </c>
      <c r="X3253" s="348"/>
      <c r="Y3253" s="201"/>
      <c r="Z3253" s="351"/>
      <c r="AA3253" s="471" t="s">
        <v>100</v>
      </c>
      <c r="AB3253" s="366" t="s">
        <v>590</v>
      </c>
      <c r="AC3253" s="366" t="s">
        <v>594</v>
      </c>
      <c r="AD3253" s="366" t="s">
        <v>589</v>
      </c>
      <c r="AE3253" s="471" t="s">
        <v>13790</v>
      </c>
      <c r="AF3253" s="254"/>
      <c r="AG3253" s="254"/>
      <c r="AH3253" s="1019"/>
      <c r="AI3253" s="244" t="str">
        <f t="shared" si="292"/>
        <v>LIGHT VEHICLECOMPACTOR PC 200 - PC 400DZ 85MAINHAUL, BUS</v>
      </c>
      <c r="AJ3253" s="1315">
        <f t="shared" si="294"/>
        <v>43650</v>
      </c>
      <c r="AK3253" s="592">
        <v>44208</v>
      </c>
      <c r="AL3253" s="614">
        <v>44208</v>
      </c>
      <c r="AM3253" s="230"/>
      <c r="AN3253" s="232"/>
      <c r="AO3253" s="232"/>
      <c r="AP3253" s="230"/>
      <c r="AQ3253" s="230" t="s">
        <v>3094</v>
      </c>
      <c r="AR3253" s="230"/>
      <c r="AS3253" s="230"/>
      <c r="AT3253" s="230"/>
      <c r="AU3253" s="230"/>
      <c r="AV3253" s="885"/>
      <c r="AW3253" s="885"/>
      <c r="AX3253" s="885"/>
      <c r="AY3253" s="885"/>
      <c r="AZ3253" s="177"/>
    </row>
    <row r="3254" spans="2:52" ht="15" customHeight="1">
      <c r="B3254" s="1310">
        <v>3248</v>
      </c>
      <c r="C3254" s="1498" t="s">
        <v>1736</v>
      </c>
      <c r="D3254" s="1558" t="s">
        <v>303</v>
      </c>
      <c r="E3254" s="1558" t="s">
        <v>222</v>
      </c>
      <c r="F3254" s="1562" t="s">
        <v>24</v>
      </c>
      <c r="G3254" s="445" t="s">
        <v>145</v>
      </c>
      <c r="H3254" s="2033" t="s">
        <v>1737</v>
      </c>
      <c r="I3254" s="1724">
        <v>34257</v>
      </c>
      <c r="J3254" s="445">
        <f t="shared" ca="1" si="291"/>
        <v>28</v>
      </c>
      <c r="K3254" s="916" t="s">
        <v>496</v>
      </c>
      <c r="L3254" s="918">
        <v>931017230208</v>
      </c>
      <c r="M3254" s="919">
        <v>45578</v>
      </c>
      <c r="N3254" s="1794">
        <v>43715</v>
      </c>
      <c r="O3254" s="446" t="s">
        <v>24</v>
      </c>
      <c r="P3254" s="445" t="s">
        <v>24</v>
      </c>
      <c r="Q3254" s="920" t="str">
        <f t="shared" si="295"/>
        <v>-</v>
      </c>
      <c r="R3254" s="919" t="str">
        <f t="shared" ca="1" si="293"/>
        <v>TIDAK MCU</v>
      </c>
      <c r="S3254" s="445" t="s">
        <v>1763</v>
      </c>
      <c r="T3254" s="446">
        <v>44484</v>
      </c>
      <c r="U3254" s="517">
        <v>44484</v>
      </c>
      <c r="V3254" s="446" t="s">
        <v>24</v>
      </c>
      <c r="W3254" s="446" t="s">
        <v>24</v>
      </c>
      <c r="X3254" s="921"/>
      <c r="Y3254" s="922"/>
      <c r="Z3254" s="923"/>
      <c r="AA3254" s="1562" t="s">
        <v>100</v>
      </c>
      <c r="AB3254" s="1562" t="s">
        <v>24</v>
      </c>
      <c r="AC3254" s="1562"/>
      <c r="AD3254" s="1562"/>
      <c r="AE3254" s="1562"/>
      <c r="AF3254" s="1562"/>
      <c r="AG3254" s="1562"/>
      <c r="AH3254" s="1973"/>
      <c r="AI3254" s="244" t="str">
        <f t="shared" si="292"/>
        <v>LIGHT VEHICLE-</v>
      </c>
      <c r="AJ3254" s="878">
        <f t="shared" si="294"/>
        <v>43715</v>
      </c>
      <c r="AK3254" s="1029">
        <v>43710</v>
      </c>
      <c r="AL3254" s="1989">
        <v>43711</v>
      </c>
      <c r="AM3254" s="877"/>
      <c r="AN3254" s="877"/>
      <c r="AO3254" s="877"/>
      <c r="AP3254" s="877"/>
      <c r="AQ3254" s="1010" t="s">
        <v>6564</v>
      </c>
      <c r="AR3254" s="877" t="s">
        <v>145</v>
      </c>
      <c r="AS3254" s="877" t="s">
        <v>234</v>
      </c>
      <c r="AT3254" s="877" t="s">
        <v>11598</v>
      </c>
      <c r="AU3254" s="877"/>
      <c r="AV3254" s="458"/>
      <c r="AW3254" s="458"/>
      <c r="AX3254" s="458"/>
      <c r="AY3254" s="458"/>
      <c r="AZ3254" s="177"/>
    </row>
    <row r="3255" spans="2:52" ht="15" customHeight="1">
      <c r="B3255" s="1310">
        <v>3249</v>
      </c>
      <c r="C3255" s="809" t="s">
        <v>1738</v>
      </c>
      <c r="D3255" s="559" t="s">
        <v>257</v>
      </c>
      <c r="E3255" s="559" t="s">
        <v>222</v>
      </c>
      <c r="F3255" s="812" t="s">
        <v>24</v>
      </c>
      <c r="G3255" s="525" t="s">
        <v>145</v>
      </c>
      <c r="H3255" s="810" t="s">
        <v>1739</v>
      </c>
      <c r="I3255" s="798">
        <v>27310</v>
      </c>
      <c r="J3255" s="1314">
        <f t="shared" ca="1" si="291"/>
        <v>48</v>
      </c>
      <c r="K3255" s="178" t="s">
        <v>83</v>
      </c>
      <c r="L3255" s="613">
        <v>741017230225</v>
      </c>
      <c r="M3255" s="181">
        <v>45573</v>
      </c>
      <c r="N3255" s="562">
        <v>43666</v>
      </c>
      <c r="O3255" s="1330" t="s">
        <v>24</v>
      </c>
      <c r="P3255" s="1314" t="s">
        <v>24</v>
      </c>
      <c r="Q3255" s="198" t="str">
        <f t="shared" si="295"/>
        <v>-</v>
      </c>
      <c r="R3255" s="181" t="str">
        <f t="shared" ca="1" si="293"/>
        <v>TIDAK MCU</v>
      </c>
      <c r="S3255" s="1319" t="s">
        <v>1764</v>
      </c>
      <c r="T3255" s="1330">
        <v>44477</v>
      </c>
      <c r="U3255" s="1329">
        <v>44477</v>
      </c>
      <c r="V3255" s="395" t="s">
        <v>24</v>
      </c>
      <c r="W3255" s="136" t="s">
        <v>24</v>
      </c>
      <c r="X3255" s="348"/>
      <c r="Y3255" s="201"/>
      <c r="Z3255" s="351"/>
      <c r="AA3255" s="471" t="s">
        <v>100</v>
      </c>
      <c r="AB3255" s="272" t="s">
        <v>24</v>
      </c>
      <c r="AC3255" s="272"/>
      <c r="AD3255" s="272"/>
      <c r="AE3255" s="272"/>
      <c r="AF3255" s="254"/>
      <c r="AG3255" s="254"/>
      <c r="AH3255" s="1019"/>
      <c r="AI3255" s="244" t="str">
        <f t="shared" si="292"/>
        <v>LIGHT VEHICLE-</v>
      </c>
      <c r="AJ3255" s="1315">
        <f t="shared" si="294"/>
        <v>43666</v>
      </c>
      <c r="AK3255" s="472">
        <v>43663</v>
      </c>
      <c r="AL3255" s="670">
        <v>43657</v>
      </c>
      <c r="AM3255" s="230"/>
      <c r="AN3255" s="232"/>
      <c r="AO3255" s="232"/>
      <c r="AP3255" s="230"/>
      <c r="AQ3255" s="180"/>
      <c r="AR3255" s="230"/>
      <c r="AS3255" s="230"/>
      <c r="AT3255" s="230"/>
      <c r="AU3255" s="230"/>
      <c r="AV3255" s="177"/>
      <c r="AW3255" s="177"/>
      <c r="AX3255" s="177"/>
      <c r="AY3255" s="177"/>
      <c r="AZ3255" s="177"/>
    </row>
    <row r="3256" spans="2:52" ht="15" customHeight="1">
      <c r="B3256" s="1310">
        <v>3250</v>
      </c>
      <c r="C3256" s="558" t="s">
        <v>1740</v>
      </c>
      <c r="D3256" s="835" t="s">
        <v>234</v>
      </c>
      <c r="E3256" s="835" t="s">
        <v>222</v>
      </c>
      <c r="F3256" s="497" t="s">
        <v>24</v>
      </c>
      <c r="G3256" s="525" t="s">
        <v>145</v>
      </c>
      <c r="H3256" s="612" t="s">
        <v>1741</v>
      </c>
      <c r="I3256" s="798">
        <v>28244</v>
      </c>
      <c r="J3256" s="1314">
        <f t="shared" ca="1" si="291"/>
        <v>45</v>
      </c>
      <c r="K3256" s="178" t="s">
        <v>83</v>
      </c>
      <c r="L3256" s="613">
        <v>1514160304238</v>
      </c>
      <c r="M3256" s="181">
        <v>44315</v>
      </c>
      <c r="N3256" s="562">
        <v>43666</v>
      </c>
      <c r="O3256" s="1330" t="s">
        <v>24</v>
      </c>
      <c r="P3256" s="1314" t="s">
        <v>24</v>
      </c>
      <c r="Q3256" s="198" t="str">
        <f t="shared" si="295"/>
        <v>-</v>
      </c>
      <c r="R3256" s="181" t="str">
        <f t="shared" ca="1" si="293"/>
        <v>TIDAK MCU</v>
      </c>
      <c r="S3256" s="1319" t="s">
        <v>1765</v>
      </c>
      <c r="T3256" s="1330">
        <v>44315</v>
      </c>
      <c r="U3256" s="1329">
        <v>44315</v>
      </c>
      <c r="V3256" s="1330" t="s">
        <v>24</v>
      </c>
      <c r="W3256" s="1311" t="s">
        <v>24</v>
      </c>
      <c r="X3256" s="348"/>
      <c r="Y3256" s="201"/>
      <c r="Z3256" s="351"/>
      <c r="AA3256" s="471" t="s">
        <v>100</v>
      </c>
      <c r="AB3256" s="272" t="s">
        <v>24</v>
      </c>
      <c r="AC3256" s="272"/>
      <c r="AD3256" s="272"/>
      <c r="AE3256" s="272"/>
      <c r="AF3256" s="254"/>
      <c r="AG3256" s="254"/>
      <c r="AH3256" s="1019"/>
      <c r="AI3256" s="244" t="str">
        <f t="shared" si="292"/>
        <v>LIGHT VEHICLE-</v>
      </c>
      <c r="AJ3256" s="1315">
        <f t="shared" si="294"/>
        <v>43666</v>
      </c>
      <c r="AK3256" s="472">
        <v>43663</v>
      </c>
      <c r="AL3256" s="670">
        <v>43664</v>
      </c>
      <c r="AM3256" s="230"/>
      <c r="AN3256" s="232"/>
      <c r="AO3256" s="232"/>
      <c r="AP3256" s="230"/>
      <c r="AQ3256" s="1231" t="s">
        <v>3094</v>
      </c>
      <c r="AR3256" s="230"/>
      <c r="AS3256" s="230"/>
      <c r="AT3256" s="230"/>
      <c r="AU3256" s="230"/>
      <c r="AV3256" s="885"/>
      <c r="AW3256" s="885"/>
      <c r="AX3256" s="885"/>
      <c r="AY3256" s="885"/>
      <c r="AZ3256" s="177"/>
    </row>
    <row r="3257" spans="2:52" ht="15" customHeight="1">
      <c r="B3257" s="1310">
        <v>3251</v>
      </c>
      <c r="C3257" s="809" t="s">
        <v>1742</v>
      </c>
      <c r="D3257" s="835" t="s">
        <v>234</v>
      </c>
      <c r="E3257" s="559" t="s">
        <v>222</v>
      </c>
      <c r="F3257" s="812" t="s">
        <v>24</v>
      </c>
      <c r="G3257" s="525" t="s">
        <v>145</v>
      </c>
      <c r="H3257" s="810" t="s">
        <v>1743</v>
      </c>
      <c r="I3257" s="798">
        <v>33334</v>
      </c>
      <c r="J3257" s="903">
        <f t="shared" ca="1" si="291"/>
        <v>31</v>
      </c>
      <c r="K3257" s="178" t="s">
        <v>493</v>
      </c>
      <c r="L3257" s="613">
        <v>1720170300531</v>
      </c>
      <c r="M3257" s="181">
        <v>44657</v>
      </c>
      <c r="N3257" s="562">
        <v>43825</v>
      </c>
      <c r="O3257" s="1330" t="s">
        <v>24</v>
      </c>
      <c r="P3257" s="1314" t="s">
        <v>24</v>
      </c>
      <c r="Q3257" s="198" t="str">
        <f t="shared" si="295"/>
        <v>-</v>
      </c>
      <c r="R3257" s="181" t="str">
        <f t="shared" ca="1" si="293"/>
        <v>TIDAK MCU</v>
      </c>
      <c r="S3257" s="1319" t="s">
        <v>1766</v>
      </c>
      <c r="T3257" s="1330">
        <v>44292</v>
      </c>
      <c r="U3257" s="1329">
        <v>44292</v>
      </c>
      <c r="V3257" s="395" t="s">
        <v>24</v>
      </c>
      <c r="W3257" s="136" t="s">
        <v>24</v>
      </c>
      <c r="X3257" s="348"/>
      <c r="Y3257" s="201"/>
      <c r="Z3257" s="351"/>
      <c r="AA3257" s="471" t="s">
        <v>100</v>
      </c>
      <c r="AB3257" s="471" t="s">
        <v>1691</v>
      </c>
      <c r="AC3257" s="272" t="s">
        <v>24</v>
      </c>
      <c r="AD3257" s="272"/>
      <c r="AE3257" s="272"/>
      <c r="AF3257" s="254"/>
      <c r="AG3257" s="254"/>
      <c r="AH3257" s="1019"/>
      <c r="AI3257" s="244" t="str">
        <f t="shared" si="292"/>
        <v>LIGHT VEHICLECOLT DIESEL-</v>
      </c>
      <c r="AJ3257" s="1315">
        <f t="shared" si="294"/>
        <v>43825</v>
      </c>
      <c r="AK3257" s="592">
        <v>43839</v>
      </c>
      <c r="AL3257" s="614">
        <v>43839</v>
      </c>
      <c r="AM3257" s="230"/>
      <c r="AN3257" s="232"/>
      <c r="AO3257" s="232"/>
      <c r="AP3257" s="230"/>
      <c r="AQ3257" s="1231" t="s">
        <v>3094</v>
      </c>
      <c r="AR3257" s="230"/>
      <c r="AS3257" s="230"/>
      <c r="AT3257" s="230"/>
      <c r="AU3257" s="230"/>
      <c r="AV3257" s="177"/>
      <c r="AW3257" s="177"/>
      <c r="AX3257" s="177"/>
      <c r="AY3257" s="177"/>
      <c r="AZ3257" s="177"/>
    </row>
    <row r="3258" spans="2:52" ht="15" customHeight="1">
      <c r="B3258" s="1310">
        <v>3252</v>
      </c>
      <c r="C3258" s="809" t="s">
        <v>1744</v>
      </c>
      <c r="D3258" s="559" t="s">
        <v>234</v>
      </c>
      <c r="E3258" s="559" t="s">
        <v>222</v>
      </c>
      <c r="F3258" s="812" t="s">
        <v>24</v>
      </c>
      <c r="G3258" s="525" t="s">
        <v>145</v>
      </c>
      <c r="H3258" s="561" t="s">
        <v>24</v>
      </c>
      <c r="I3258" s="798">
        <v>31585</v>
      </c>
      <c r="J3258" s="903">
        <f t="shared" ca="1" si="291"/>
        <v>36</v>
      </c>
      <c r="K3258" s="178" t="s">
        <v>493</v>
      </c>
      <c r="L3258" s="613">
        <v>1720170700185</v>
      </c>
      <c r="M3258" s="181">
        <v>44764</v>
      </c>
      <c r="N3258" s="562">
        <v>43841</v>
      </c>
      <c r="O3258" s="1330" t="s">
        <v>24</v>
      </c>
      <c r="P3258" s="1314" t="s">
        <v>24</v>
      </c>
      <c r="Q3258" s="198" t="str">
        <f t="shared" si="295"/>
        <v>-</v>
      </c>
      <c r="R3258" s="181" t="str">
        <f t="shared" ca="1" si="293"/>
        <v>TIDAK MCU</v>
      </c>
      <c r="S3258" s="1319" t="s">
        <v>1767</v>
      </c>
      <c r="T3258" s="1330">
        <v>44369</v>
      </c>
      <c r="U3258" s="1329">
        <v>44369</v>
      </c>
      <c r="V3258" s="1330" t="s">
        <v>24</v>
      </c>
      <c r="W3258" s="136" t="s">
        <v>24</v>
      </c>
      <c r="X3258" s="348"/>
      <c r="Y3258" s="201"/>
      <c r="Z3258" s="351"/>
      <c r="AA3258" s="471" t="s">
        <v>100</v>
      </c>
      <c r="AB3258" s="471" t="s">
        <v>1691</v>
      </c>
      <c r="AC3258" s="272" t="s">
        <v>24</v>
      </c>
      <c r="AD3258" s="272"/>
      <c r="AE3258" s="272"/>
      <c r="AF3258" s="254"/>
      <c r="AG3258" s="254"/>
      <c r="AH3258" s="1019"/>
      <c r="AI3258" s="244" t="str">
        <f t="shared" si="292"/>
        <v>LIGHT VEHICLECOLT DIESEL-</v>
      </c>
      <c r="AJ3258" s="1315">
        <f t="shared" si="294"/>
        <v>43841</v>
      </c>
      <c r="AK3258" s="472">
        <v>43844</v>
      </c>
      <c r="AL3258" s="670">
        <v>43844</v>
      </c>
      <c r="AM3258" s="230"/>
      <c r="AN3258" s="232"/>
      <c r="AO3258" s="232"/>
      <c r="AP3258" s="230"/>
      <c r="AQ3258" s="1231" t="s">
        <v>3094</v>
      </c>
      <c r="AR3258" s="230"/>
      <c r="AS3258" s="230"/>
      <c r="AT3258" s="230"/>
      <c r="AU3258" s="230"/>
      <c r="AV3258" s="885"/>
      <c r="AW3258" s="885"/>
      <c r="AX3258" s="885"/>
      <c r="AY3258" s="885"/>
      <c r="AZ3258" s="177"/>
    </row>
    <row r="3259" spans="2:52" ht="15" customHeight="1">
      <c r="B3259" s="1310">
        <v>3253</v>
      </c>
      <c r="C3259" s="811" t="s">
        <v>1745</v>
      </c>
      <c r="D3259" s="254" t="s">
        <v>221</v>
      </c>
      <c r="E3259" s="559" t="s">
        <v>222</v>
      </c>
      <c r="F3259" s="812" t="s">
        <v>24</v>
      </c>
      <c r="G3259" s="525" t="s">
        <v>145</v>
      </c>
      <c r="H3259" s="561" t="s">
        <v>24</v>
      </c>
      <c r="I3259" s="798">
        <v>36862</v>
      </c>
      <c r="J3259" s="903">
        <f t="shared" ca="1" si="291"/>
        <v>21</v>
      </c>
      <c r="K3259" s="178" t="s">
        <v>83</v>
      </c>
      <c r="L3259" s="1855" t="s">
        <v>1749</v>
      </c>
      <c r="M3259" s="181">
        <v>45628</v>
      </c>
      <c r="N3259" s="562">
        <v>43587</v>
      </c>
      <c r="O3259" s="1330" t="s">
        <v>24</v>
      </c>
      <c r="P3259" s="1314" t="s">
        <v>24</v>
      </c>
      <c r="Q3259" s="198" t="str">
        <f t="shared" si="295"/>
        <v>-</v>
      </c>
      <c r="R3259" s="181" t="str">
        <f t="shared" ca="1" si="293"/>
        <v>TIDAK MCU</v>
      </c>
      <c r="S3259" s="1319" t="s">
        <v>1768</v>
      </c>
      <c r="T3259" s="1330">
        <v>44532</v>
      </c>
      <c r="U3259" s="1329">
        <v>44532</v>
      </c>
      <c r="V3259" s="904" t="s">
        <v>24</v>
      </c>
      <c r="W3259" s="136" t="s">
        <v>24</v>
      </c>
      <c r="X3259" s="348"/>
      <c r="Y3259" s="201"/>
      <c r="Z3259" s="351"/>
      <c r="AA3259" s="471" t="s">
        <v>100</v>
      </c>
      <c r="AB3259" s="272" t="s">
        <v>24</v>
      </c>
      <c r="AC3259" s="272" t="s">
        <v>24</v>
      </c>
      <c r="AD3259" s="272"/>
      <c r="AE3259" s="272"/>
      <c r="AF3259" s="254"/>
      <c r="AG3259" s="254"/>
      <c r="AH3259" s="1019"/>
      <c r="AI3259" s="244" t="str">
        <f t="shared" si="292"/>
        <v>LIGHT VEHICLE--</v>
      </c>
      <c r="AJ3259" s="1315">
        <f t="shared" si="294"/>
        <v>43587</v>
      </c>
      <c r="AK3259" s="472">
        <v>43752</v>
      </c>
      <c r="AL3259" s="670">
        <v>43753</v>
      </c>
      <c r="AM3259" s="230"/>
      <c r="AN3259" s="232"/>
      <c r="AO3259" s="232"/>
      <c r="AP3259" s="230"/>
      <c r="AQ3259" s="180"/>
      <c r="AR3259" s="230"/>
      <c r="AS3259" s="230"/>
      <c r="AT3259" s="230"/>
      <c r="AU3259" s="230"/>
      <c r="AV3259" s="885"/>
      <c r="AW3259" s="885"/>
      <c r="AX3259" s="885"/>
      <c r="AY3259" s="885"/>
      <c r="AZ3259" s="177"/>
    </row>
    <row r="3260" spans="2:52" ht="15" customHeight="1">
      <c r="B3260" s="1310">
        <v>3254</v>
      </c>
      <c r="C3260" s="558" t="s">
        <v>12290</v>
      </c>
      <c r="D3260" s="497" t="s">
        <v>1932</v>
      </c>
      <c r="E3260" s="559" t="s">
        <v>1122</v>
      </c>
      <c r="F3260" s="560" t="s">
        <v>24</v>
      </c>
      <c r="G3260" s="509" t="s">
        <v>143</v>
      </c>
      <c r="H3260" s="810" t="s">
        <v>24</v>
      </c>
      <c r="I3260" s="379" t="s">
        <v>24</v>
      </c>
      <c r="J3260" s="903" t="str">
        <f t="shared" ca="1" si="291"/>
        <v>-</v>
      </c>
      <c r="K3260" s="181" t="s">
        <v>24</v>
      </c>
      <c r="L3260" s="613" t="s">
        <v>24</v>
      </c>
      <c r="M3260" s="181" t="s">
        <v>24</v>
      </c>
      <c r="N3260" s="562">
        <v>43414</v>
      </c>
      <c r="O3260" s="1330" t="s">
        <v>24</v>
      </c>
      <c r="P3260" s="472" t="s">
        <v>24</v>
      </c>
      <c r="Q3260" s="198" t="str">
        <f t="shared" si="295"/>
        <v>-</v>
      </c>
      <c r="R3260" s="181" t="str">
        <f t="shared" ca="1" si="293"/>
        <v>TIDAK MCU</v>
      </c>
      <c r="S3260" s="1319" t="s">
        <v>24</v>
      </c>
      <c r="T3260" s="1330">
        <v>44561</v>
      </c>
      <c r="U3260" s="1329" t="s">
        <v>24</v>
      </c>
      <c r="V3260" s="345" t="s">
        <v>24</v>
      </c>
      <c r="W3260" s="136" t="s">
        <v>24</v>
      </c>
      <c r="X3260" s="348"/>
      <c r="Y3260" s="201"/>
      <c r="Z3260" s="351"/>
      <c r="AA3260" s="254" t="s">
        <v>24</v>
      </c>
      <c r="AB3260" s="254" t="s">
        <v>24</v>
      </c>
      <c r="AC3260" s="272" t="s">
        <v>24</v>
      </c>
      <c r="AD3260" s="272"/>
      <c r="AE3260" s="272"/>
      <c r="AF3260" s="254"/>
      <c r="AG3260" s="254"/>
      <c r="AH3260" s="1019"/>
      <c r="AI3260" s="244" t="str">
        <f t="shared" si="292"/>
        <v>---</v>
      </c>
      <c r="AJ3260" s="1315">
        <f t="shared" si="294"/>
        <v>43414</v>
      </c>
      <c r="AK3260" s="1330" t="s">
        <v>24</v>
      </c>
      <c r="AL3260" s="670" t="s">
        <v>24</v>
      </c>
      <c r="AM3260" s="230"/>
      <c r="AN3260" s="232"/>
      <c r="AO3260" s="232"/>
      <c r="AP3260" s="230"/>
      <c r="AQ3260" s="1231" t="s">
        <v>3094</v>
      </c>
      <c r="AR3260" s="230"/>
      <c r="AS3260" s="230"/>
      <c r="AT3260" s="230"/>
      <c r="AU3260" s="230"/>
      <c r="AV3260" s="177"/>
      <c r="AW3260" s="177"/>
      <c r="AX3260" s="177"/>
      <c r="AY3260" s="177"/>
      <c r="AZ3260" s="177"/>
    </row>
    <row r="3261" spans="2:52" ht="15" customHeight="1">
      <c r="B3261" s="1310">
        <v>3255</v>
      </c>
      <c r="C3261" s="809" t="s">
        <v>1746</v>
      </c>
      <c r="D3261" s="254" t="s">
        <v>221</v>
      </c>
      <c r="E3261" s="559" t="s">
        <v>222</v>
      </c>
      <c r="F3261" s="812" t="s">
        <v>24</v>
      </c>
      <c r="G3261" s="525" t="s">
        <v>145</v>
      </c>
      <c r="H3261" s="810" t="s">
        <v>1747</v>
      </c>
      <c r="I3261" s="798">
        <v>35324</v>
      </c>
      <c r="J3261" s="903">
        <f t="shared" ref="J3261:J3324" ca="1" si="296">IF(OR(I3261="",I3261="-"),"-",ROUND((NOW()-I3261)/356,0))</f>
        <v>25</v>
      </c>
      <c r="K3261" s="176" t="s">
        <v>24</v>
      </c>
      <c r="L3261" s="170" t="s">
        <v>24</v>
      </c>
      <c r="M3261" s="173" t="s">
        <v>24</v>
      </c>
      <c r="N3261" s="562">
        <v>43837</v>
      </c>
      <c r="O3261" s="1330" t="s">
        <v>24</v>
      </c>
      <c r="P3261" s="1314" t="s">
        <v>24</v>
      </c>
      <c r="Q3261" s="198" t="str">
        <f t="shared" si="295"/>
        <v>-</v>
      </c>
      <c r="R3261" s="181" t="str">
        <f t="shared" ca="1" si="293"/>
        <v>TIDAK MCU</v>
      </c>
      <c r="S3261" s="1319" t="s">
        <v>24</v>
      </c>
      <c r="T3261" s="1330">
        <v>44455</v>
      </c>
      <c r="U3261" s="1329" t="s">
        <v>99</v>
      </c>
      <c r="V3261" s="904" t="s">
        <v>24</v>
      </c>
      <c r="W3261" s="136" t="s">
        <v>24</v>
      </c>
      <c r="X3261" s="348"/>
      <c r="Y3261" s="201"/>
      <c r="Z3261" s="351"/>
      <c r="AA3261" s="272" t="s">
        <v>24</v>
      </c>
      <c r="AB3261" s="272" t="s">
        <v>24</v>
      </c>
      <c r="AC3261" s="272" t="s">
        <v>24</v>
      </c>
      <c r="AD3261" s="272"/>
      <c r="AE3261" s="272"/>
      <c r="AF3261" s="254"/>
      <c r="AG3261" s="254"/>
      <c r="AH3261" s="1019"/>
      <c r="AI3261" s="244" t="str">
        <f t="shared" si="292"/>
        <v>---</v>
      </c>
      <c r="AJ3261" s="1315">
        <f t="shared" si="294"/>
        <v>43837</v>
      </c>
      <c r="AK3261" s="1330" t="s">
        <v>24</v>
      </c>
      <c r="AL3261" s="670" t="s">
        <v>24</v>
      </c>
      <c r="AM3261" s="230"/>
      <c r="AN3261" s="232"/>
      <c r="AO3261" s="232"/>
      <c r="AP3261" s="230"/>
      <c r="AQ3261" s="462" t="s">
        <v>3094</v>
      </c>
      <c r="AR3261" s="230"/>
      <c r="AS3261" s="230"/>
      <c r="AT3261" s="230"/>
      <c r="AU3261" s="230"/>
      <c r="AV3261" s="885"/>
      <c r="AW3261" s="885"/>
      <c r="AX3261" s="885"/>
      <c r="AY3261" s="885"/>
      <c r="AZ3261" s="177"/>
    </row>
    <row r="3262" spans="2:52" ht="15" customHeight="1">
      <c r="B3262" s="1310">
        <v>3256</v>
      </c>
      <c r="C3262" s="558" t="s">
        <v>1498</v>
      </c>
      <c r="D3262" s="1581" t="s">
        <v>221</v>
      </c>
      <c r="E3262" s="559" t="s">
        <v>222</v>
      </c>
      <c r="F3262" s="560" t="s">
        <v>24</v>
      </c>
      <c r="G3262" s="509" t="s">
        <v>146</v>
      </c>
      <c r="H3262" s="1689" t="s">
        <v>1499</v>
      </c>
      <c r="I3262" s="1754">
        <v>31038</v>
      </c>
      <c r="J3262" s="1314">
        <f t="shared" ca="1" si="296"/>
        <v>37</v>
      </c>
      <c r="K3262" s="176" t="s">
        <v>24</v>
      </c>
      <c r="L3262" s="170" t="s">
        <v>24</v>
      </c>
      <c r="M3262" s="173" t="s">
        <v>24</v>
      </c>
      <c r="N3262" s="1906">
        <v>43727</v>
      </c>
      <c r="O3262" s="382" t="s">
        <v>24</v>
      </c>
      <c r="P3262" s="1314" t="s">
        <v>24</v>
      </c>
      <c r="Q3262" s="198" t="str">
        <f t="shared" si="295"/>
        <v>-</v>
      </c>
      <c r="R3262" s="181" t="str">
        <f t="shared" ca="1" si="293"/>
        <v>TIDAK MCU</v>
      </c>
      <c r="S3262" s="1314" t="s">
        <v>24</v>
      </c>
      <c r="T3262" s="1330">
        <v>44552</v>
      </c>
      <c r="U3262" s="1329" t="s">
        <v>99</v>
      </c>
      <c r="V3262" s="1330" t="s">
        <v>24</v>
      </c>
      <c r="W3262" s="136" t="s">
        <v>24</v>
      </c>
      <c r="X3262" s="348"/>
      <c r="Y3262" s="201"/>
      <c r="Z3262" s="351"/>
      <c r="AA3262" s="272" t="s">
        <v>24</v>
      </c>
      <c r="AB3262" s="272"/>
      <c r="AC3262" s="272"/>
      <c r="AD3262" s="272"/>
      <c r="AE3262" s="272"/>
      <c r="AF3262" s="254"/>
      <c r="AG3262" s="254"/>
      <c r="AH3262" s="1019"/>
      <c r="AI3262" s="244" t="str">
        <f t="shared" si="292"/>
        <v>-</v>
      </c>
      <c r="AJ3262" s="1315">
        <f t="shared" si="294"/>
        <v>43727</v>
      </c>
      <c r="AK3262" s="1330" t="s">
        <v>24</v>
      </c>
      <c r="AL3262" s="670" t="s">
        <v>24</v>
      </c>
      <c r="AM3262" s="230"/>
      <c r="AN3262" s="232"/>
      <c r="AO3262" s="232"/>
      <c r="AP3262" s="230"/>
      <c r="AQ3262" s="230"/>
      <c r="AR3262" s="230"/>
      <c r="AS3262" s="230"/>
      <c r="AT3262" s="230"/>
      <c r="AU3262" s="230"/>
      <c r="AV3262" s="885"/>
      <c r="AW3262" s="885"/>
      <c r="AX3262" s="885"/>
      <c r="AY3262" s="885"/>
      <c r="AZ3262" s="177"/>
    </row>
    <row r="3263" spans="2:52" ht="15" customHeight="1">
      <c r="B3263" s="1310">
        <v>3257</v>
      </c>
      <c r="C3263" s="558" t="s">
        <v>1500</v>
      </c>
      <c r="D3263" s="497" t="s">
        <v>272</v>
      </c>
      <c r="E3263" s="559" t="s">
        <v>222</v>
      </c>
      <c r="F3263" s="560" t="s">
        <v>24</v>
      </c>
      <c r="G3263" s="509" t="s">
        <v>146</v>
      </c>
      <c r="H3263" s="950" t="s">
        <v>1501</v>
      </c>
      <c r="I3263" s="785">
        <v>35806</v>
      </c>
      <c r="J3263" s="903">
        <f t="shared" ca="1" si="296"/>
        <v>24</v>
      </c>
      <c r="K3263" s="176" t="s">
        <v>24</v>
      </c>
      <c r="L3263" s="170" t="s">
        <v>24</v>
      </c>
      <c r="M3263" s="173" t="s">
        <v>24</v>
      </c>
      <c r="N3263" s="1906">
        <v>43066</v>
      </c>
      <c r="O3263" s="382" t="s">
        <v>24</v>
      </c>
      <c r="P3263" s="1314" t="s">
        <v>24</v>
      </c>
      <c r="Q3263" s="198" t="str">
        <f t="shared" si="295"/>
        <v>-</v>
      </c>
      <c r="R3263" s="181" t="str">
        <f t="shared" ca="1" si="293"/>
        <v>TIDAK MCU</v>
      </c>
      <c r="S3263" s="1314" t="s">
        <v>24</v>
      </c>
      <c r="T3263" s="1330">
        <v>44572</v>
      </c>
      <c r="U3263" s="1329" t="s">
        <v>99</v>
      </c>
      <c r="V3263" s="1330" t="s">
        <v>24</v>
      </c>
      <c r="W3263" s="136" t="s">
        <v>24</v>
      </c>
      <c r="X3263" s="348"/>
      <c r="Y3263" s="201"/>
      <c r="Z3263" s="351"/>
      <c r="AA3263" s="272" t="s">
        <v>24</v>
      </c>
      <c r="AB3263" s="272"/>
      <c r="AC3263" s="272"/>
      <c r="AD3263" s="272"/>
      <c r="AE3263" s="272"/>
      <c r="AF3263" s="254"/>
      <c r="AG3263" s="254"/>
      <c r="AH3263" s="1019"/>
      <c r="AI3263" s="244" t="str">
        <f t="shared" si="292"/>
        <v>-</v>
      </c>
      <c r="AJ3263" s="1315">
        <f t="shared" si="294"/>
        <v>43066</v>
      </c>
      <c r="AK3263" s="1330" t="s">
        <v>24</v>
      </c>
      <c r="AL3263" s="670" t="s">
        <v>24</v>
      </c>
      <c r="AM3263" s="230"/>
      <c r="AN3263" s="232"/>
      <c r="AO3263" s="232"/>
      <c r="AP3263" s="230"/>
      <c r="AQ3263" s="180"/>
      <c r="AR3263" s="230"/>
      <c r="AS3263" s="230"/>
      <c r="AT3263" s="230"/>
      <c r="AU3263" s="230"/>
      <c r="AV3263" s="885"/>
      <c r="AW3263" s="885"/>
      <c r="AX3263" s="885"/>
      <c r="AY3263" s="885"/>
      <c r="AZ3263" s="177"/>
    </row>
    <row r="3264" spans="2:52" ht="15" customHeight="1">
      <c r="B3264" s="1310">
        <v>3258</v>
      </c>
      <c r="C3264" s="558" t="s">
        <v>1502</v>
      </c>
      <c r="D3264" s="497" t="s">
        <v>1503</v>
      </c>
      <c r="E3264" s="559" t="s">
        <v>222</v>
      </c>
      <c r="F3264" s="560" t="s">
        <v>24</v>
      </c>
      <c r="G3264" s="509" t="s">
        <v>146</v>
      </c>
      <c r="H3264" s="950" t="s">
        <v>1504</v>
      </c>
      <c r="I3264" s="785">
        <v>26781</v>
      </c>
      <c r="J3264" s="903">
        <f t="shared" ca="1" si="296"/>
        <v>49</v>
      </c>
      <c r="K3264" s="602" t="s">
        <v>83</v>
      </c>
      <c r="L3264" s="667">
        <v>730414210902</v>
      </c>
      <c r="M3264" s="771">
        <v>45043</v>
      </c>
      <c r="N3264" s="1906">
        <v>42585</v>
      </c>
      <c r="O3264" s="382" t="s">
        <v>24</v>
      </c>
      <c r="P3264" s="1314" t="s">
        <v>24</v>
      </c>
      <c r="Q3264" s="198" t="str">
        <f t="shared" si="295"/>
        <v>-</v>
      </c>
      <c r="R3264" s="181" t="str">
        <f t="shared" ca="1" si="293"/>
        <v>TIDAK MCU</v>
      </c>
      <c r="S3264" s="1314" t="s">
        <v>1628</v>
      </c>
      <c r="T3264" s="1330">
        <v>44313</v>
      </c>
      <c r="U3264" s="1329">
        <v>44313</v>
      </c>
      <c r="V3264" s="1330" t="s">
        <v>24</v>
      </c>
      <c r="W3264" s="136" t="s">
        <v>24</v>
      </c>
      <c r="X3264" s="348"/>
      <c r="Y3264" s="201"/>
      <c r="Z3264" s="351"/>
      <c r="AA3264" s="471" t="s">
        <v>100</v>
      </c>
      <c r="AB3264" s="272"/>
      <c r="AC3264" s="272"/>
      <c r="AD3264" s="272"/>
      <c r="AE3264" s="272"/>
      <c r="AF3264" s="254"/>
      <c r="AG3264" s="254"/>
      <c r="AH3264" s="1019"/>
      <c r="AI3264" s="244" t="str">
        <f t="shared" si="292"/>
        <v>LIGHT VEHICLE</v>
      </c>
      <c r="AJ3264" s="1315">
        <f t="shared" si="294"/>
        <v>42585</v>
      </c>
      <c r="AK3264" s="683">
        <v>42587</v>
      </c>
      <c r="AL3264" s="614">
        <v>43485</v>
      </c>
      <c r="AM3264" s="230"/>
      <c r="AN3264" s="232"/>
      <c r="AO3264" s="232"/>
      <c r="AP3264" s="230"/>
      <c r="AQ3264" s="1231" t="s">
        <v>3094</v>
      </c>
      <c r="AR3264" s="230"/>
      <c r="AS3264" s="230"/>
      <c r="AT3264" s="230"/>
      <c r="AU3264" s="230"/>
      <c r="AV3264" s="885"/>
      <c r="AW3264" s="885"/>
      <c r="AX3264" s="885"/>
      <c r="AY3264" s="885"/>
      <c r="AZ3264" s="885"/>
    </row>
    <row r="3265" spans="2:52" ht="15" customHeight="1">
      <c r="B3265" s="1310">
        <v>3259</v>
      </c>
      <c r="C3265" s="558" t="s">
        <v>769</v>
      </c>
      <c r="D3265" s="497" t="s">
        <v>230</v>
      </c>
      <c r="E3265" s="559" t="s">
        <v>222</v>
      </c>
      <c r="F3265" s="560" t="s">
        <v>24</v>
      </c>
      <c r="G3265" s="509" t="s">
        <v>146</v>
      </c>
      <c r="H3265" s="612" t="s">
        <v>1505</v>
      </c>
      <c r="I3265" s="379">
        <v>31959</v>
      </c>
      <c r="J3265" s="903">
        <f t="shared" ca="1" si="296"/>
        <v>35</v>
      </c>
      <c r="K3265" s="178" t="s">
        <v>493</v>
      </c>
      <c r="L3265" s="667">
        <v>890632460261</v>
      </c>
      <c r="M3265" s="181">
        <v>44714</v>
      </c>
      <c r="N3265" s="815">
        <v>42905</v>
      </c>
      <c r="O3265" s="1330" t="s">
        <v>24</v>
      </c>
      <c r="P3265" s="1314" t="s">
        <v>24</v>
      </c>
      <c r="Q3265" s="198" t="str">
        <f t="shared" si="295"/>
        <v>-</v>
      </c>
      <c r="R3265" s="181" t="str">
        <f t="shared" ca="1" si="293"/>
        <v>TIDAK MCU</v>
      </c>
      <c r="S3265" s="1314" t="s">
        <v>1629</v>
      </c>
      <c r="T3265" s="1330">
        <v>44378</v>
      </c>
      <c r="U3265" s="1329">
        <v>44378</v>
      </c>
      <c r="V3265" s="904" t="s">
        <v>24</v>
      </c>
      <c r="W3265" s="136" t="s">
        <v>24</v>
      </c>
      <c r="X3265" s="348"/>
      <c r="Y3265" s="201"/>
      <c r="Z3265" s="351"/>
      <c r="AA3265" s="471" t="s">
        <v>1086</v>
      </c>
      <c r="AB3265" s="471" t="s">
        <v>1687</v>
      </c>
      <c r="AC3265" s="272"/>
      <c r="AD3265" s="272"/>
      <c r="AE3265" s="272"/>
      <c r="AF3265" s="254"/>
      <c r="AG3265" s="254"/>
      <c r="AH3265" s="1019"/>
      <c r="AI3265" s="244" t="str">
        <f t="shared" si="292"/>
        <v>HINO 260 JD/TIQUESTER CWE 370 R</v>
      </c>
      <c r="AJ3265" s="1315">
        <f t="shared" si="294"/>
        <v>42905</v>
      </c>
      <c r="AK3265" s="592" t="s">
        <v>24</v>
      </c>
      <c r="AL3265" s="679">
        <v>44714</v>
      </c>
      <c r="AM3265" s="230"/>
      <c r="AN3265" s="232"/>
      <c r="AO3265" s="232"/>
      <c r="AP3265" s="230"/>
      <c r="AQ3265" s="230"/>
      <c r="AR3265" s="230"/>
      <c r="AS3265" s="230"/>
      <c r="AT3265" s="230"/>
      <c r="AU3265" s="230"/>
      <c r="AV3265" s="885"/>
      <c r="AW3265" s="885"/>
      <c r="AX3265" s="885"/>
      <c r="AY3265" s="885"/>
      <c r="AZ3265" s="177"/>
    </row>
    <row r="3266" spans="2:52" ht="15" customHeight="1">
      <c r="B3266" s="1310">
        <v>3260</v>
      </c>
      <c r="C3266" s="558" t="s">
        <v>1506</v>
      </c>
      <c r="D3266" s="497" t="s">
        <v>230</v>
      </c>
      <c r="E3266" s="559" t="s">
        <v>222</v>
      </c>
      <c r="F3266" s="560" t="s">
        <v>24</v>
      </c>
      <c r="G3266" s="509" t="s">
        <v>146</v>
      </c>
      <c r="H3266" s="810" t="s">
        <v>1507</v>
      </c>
      <c r="I3266" s="379">
        <v>32849</v>
      </c>
      <c r="J3266" s="1314">
        <f t="shared" ca="1" si="296"/>
        <v>32</v>
      </c>
      <c r="K3266" s="178" t="s">
        <v>493</v>
      </c>
      <c r="L3266" s="667">
        <v>891232460189</v>
      </c>
      <c r="M3266" s="181">
        <v>46576</v>
      </c>
      <c r="N3266" s="815">
        <v>42963</v>
      </c>
      <c r="O3266" s="1330">
        <v>43065</v>
      </c>
      <c r="P3266" s="1314" t="s">
        <v>498</v>
      </c>
      <c r="Q3266" s="198">
        <f t="shared" si="295"/>
        <v>43430</v>
      </c>
      <c r="R3266" s="181" t="str">
        <f t="shared" ca="1" si="293"/>
        <v>EXPIRED</v>
      </c>
      <c r="S3266" s="1314" t="s">
        <v>1630</v>
      </c>
      <c r="T3266" s="1330">
        <v>44537</v>
      </c>
      <c r="U3266" s="1329">
        <v>44537</v>
      </c>
      <c r="V3266" s="1330" t="s">
        <v>24</v>
      </c>
      <c r="W3266" s="136" t="s">
        <v>24</v>
      </c>
      <c r="X3266" s="348"/>
      <c r="Y3266" s="201"/>
      <c r="Z3266" s="351"/>
      <c r="AA3266" s="471" t="s">
        <v>1086</v>
      </c>
      <c r="AB3266" s="471" t="s">
        <v>1687</v>
      </c>
      <c r="AC3266" s="471" t="s">
        <v>592</v>
      </c>
      <c r="AD3266" s="471" t="s">
        <v>589</v>
      </c>
      <c r="AE3266" s="272"/>
      <c r="AF3266" s="254"/>
      <c r="AG3266" s="254"/>
      <c r="AH3266" s="1019"/>
      <c r="AI3266" s="244" t="str">
        <f t="shared" si="292"/>
        <v>HINO 260 JD/TIQUESTER CWE 370 RPC 200, PC 300DZ 85</v>
      </c>
      <c r="AJ3266" s="1315">
        <f t="shared" si="294"/>
        <v>42963</v>
      </c>
      <c r="AK3266" s="592" t="s">
        <v>24</v>
      </c>
      <c r="AL3266" s="614">
        <v>43388</v>
      </c>
      <c r="AM3266" s="230"/>
      <c r="AN3266" s="232"/>
      <c r="AO3266" s="232"/>
      <c r="AP3266" s="230"/>
      <c r="AQ3266" s="462" t="s">
        <v>3094</v>
      </c>
      <c r="AR3266" s="230"/>
      <c r="AS3266" s="230"/>
      <c r="AT3266" s="230"/>
      <c r="AU3266" s="230"/>
      <c r="AV3266" s="885"/>
      <c r="AW3266" s="885"/>
      <c r="AX3266" s="885"/>
      <c r="AY3266" s="885"/>
      <c r="AZ3266" s="177"/>
    </row>
    <row r="3267" spans="2:52" ht="15" customHeight="1">
      <c r="B3267" s="1310">
        <v>3261</v>
      </c>
      <c r="C3267" s="558" t="s">
        <v>1508</v>
      </c>
      <c r="D3267" s="1583" t="s">
        <v>230</v>
      </c>
      <c r="E3267" s="559" t="s">
        <v>222</v>
      </c>
      <c r="F3267" s="560" t="s">
        <v>24</v>
      </c>
      <c r="G3267" s="509" t="s">
        <v>146</v>
      </c>
      <c r="H3267" s="1675" t="s">
        <v>1509</v>
      </c>
      <c r="I3267" s="1790">
        <v>31713</v>
      </c>
      <c r="J3267" s="1314">
        <f t="shared" ca="1" si="296"/>
        <v>35</v>
      </c>
      <c r="K3267" s="1817" t="s">
        <v>493</v>
      </c>
      <c r="L3267" s="1866">
        <v>86117150584</v>
      </c>
      <c r="M3267" s="1896">
        <v>45227</v>
      </c>
      <c r="N3267" s="1906">
        <v>43426</v>
      </c>
      <c r="O3267" s="382" t="s">
        <v>24</v>
      </c>
      <c r="P3267" s="697" t="s">
        <v>24</v>
      </c>
      <c r="Q3267" s="198" t="str">
        <f t="shared" si="295"/>
        <v>-</v>
      </c>
      <c r="R3267" s="181" t="str">
        <f t="shared" ca="1" si="293"/>
        <v>TIDAK MCU</v>
      </c>
      <c r="S3267" s="1314" t="s">
        <v>1631</v>
      </c>
      <c r="T3267" s="1330">
        <v>44497</v>
      </c>
      <c r="U3267" s="1329">
        <v>44497</v>
      </c>
      <c r="V3267" s="904" t="s">
        <v>24</v>
      </c>
      <c r="W3267" s="136" t="s">
        <v>24</v>
      </c>
      <c r="X3267" s="348"/>
      <c r="Y3267" s="201"/>
      <c r="Z3267" s="351"/>
      <c r="AA3267" s="471" t="s">
        <v>1687</v>
      </c>
      <c r="AB3267" s="497"/>
      <c r="AC3267" s="497"/>
      <c r="AD3267" s="497"/>
      <c r="AE3267" s="497"/>
      <c r="AF3267" s="254"/>
      <c r="AG3267" s="254"/>
      <c r="AH3267" s="1019"/>
      <c r="AI3267" s="244" t="str">
        <f t="shared" si="292"/>
        <v>QUESTER CWE 370 R</v>
      </c>
      <c r="AJ3267" s="1315">
        <f t="shared" si="294"/>
        <v>43426</v>
      </c>
      <c r="AK3267" s="472" t="s">
        <v>24</v>
      </c>
      <c r="AL3267" s="1185">
        <v>45227</v>
      </c>
      <c r="AM3267" s="230"/>
      <c r="AN3267" s="232"/>
      <c r="AO3267" s="232"/>
      <c r="AP3267" s="230"/>
      <c r="AQ3267" s="180"/>
      <c r="AR3267" s="230"/>
      <c r="AS3267" s="230"/>
      <c r="AT3267" s="230"/>
      <c r="AU3267" s="230"/>
      <c r="AV3267" s="885"/>
      <c r="AW3267" s="885"/>
      <c r="AX3267" s="885"/>
      <c r="AY3267" s="885"/>
      <c r="AZ3267" s="885"/>
    </row>
    <row r="3268" spans="2:52" ht="15" customHeight="1">
      <c r="B3268" s="1310">
        <v>3262</v>
      </c>
      <c r="C3268" s="558" t="s">
        <v>1510</v>
      </c>
      <c r="D3268" s="497" t="s">
        <v>230</v>
      </c>
      <c r="E3268" s="559" t="s">
        <v>222</v>
      </c>
      <c r="F3268" s="560" t="s">
        <v>24</v>
      </c>
      <c r="G3268" s="509" t="s">
        <v>146</v>
      </c>
      <c r="H3268" s="810" t="s">
        <v>1511</v>
      </c>
      <c r="I3268" s="379">
        <v>32855</v>
      </c>
      <c r="J3268" s="1314">
        <f t="shared" ca="1" si="296"/>
        <v>32</v>
      </c>
      <c r="K3268" s="178" t="s">
        <v>494</v>
      </c>
      <c r="L3268" s="667">
        <v>891217231075</v>
      </c>
      <c r="M3268" s="181">
        <v>44908</v>
      </c>
      <c r="N3268" s="815">
        <v>42963</v>
      </c>
      <c r="O3268" s="1330">
        <v>43065</v>
      </c>
      <c r="P3268" s="1314" t="s">
        <v>498</v>
      </c>
      <c r="Q3268" s="198">
        <f t="shared" si="295"/>
        <v>43430</v>
      </c>
      <c r="R3268" s="181" t="str">
        <f t="shared" ca="1" si="293"/>
        <v>EXPIRED</v>
      </c>
      <c r="S3268" s="1314" t="s">
        <v>1632</v>
      </c>
      <c r="T3268" s="1330">
        <v>44543</v>
      </c>
      <c r="U3268" s="1329">
        <v>44543</v>
      </c>
      <c r="V3268" s="904" t="s">
        <v>24</v>
      </c>
      <c r="W3268" s="136" t="s">
        <v>24</v>
      </c>
      <c r="X3268" s="348"/>
      <c r="Y3268" s="201"/>
      <c r="Z3268" s="351"/>
      <c r="AA3268" s="471" t="s">
        <v>1687</v>
      </c>
      <c r="AB3268" s="471" t="s">
        <v>1086</v>
      </c>
      <c r="AC3268" s="272"/>
      <c r="AD3268" s="272"/>
      <c r="AE3268" s="272"/>
      <c r="AF3268" s="254"/>
      <c r="AG3268" s="254"/>
      <c r="AH3268" s="1019"/>
      <c r="AI3268" s="244" t="str">
        <f t="shared" si="292"/>
        <v>QUESTER CWE 370 RHINO 260 JD/TI</v>
      </c>
      <c r="AJ3268" s="1315">
        <f t="shared" si="294"/>
        <v>42963</v>
      </c>
      <c r="AK3268" s="592" t="s">
        <v>24</v>
      </c>
      <c r="AL3268" s="614">
        <v>42970</v>
      </c>
      <c r="AM3268" s="230"/>
      <c r="AN3268" s="232"/>
      <c r="AO3268" s="232"/>
      <c r="AP3268" s="230"/>
      <c r="AQ3268" s="230"/>
      <c r="AR3268" s="230"/>
      <c r="AS3268" s="230"/>
      <c r="AT3268" s="230"/>
      <c r="AU3268" s="230"/>
      <c r="AV3268" s="885"/>
      <c r="AW3268" s="885"/>
      <c r="AX3268" s="885"/>
      <c r="AY3268" s="885"/>
      <c r="AZ3268" s="177"/>
    </row>
    <row r="3269" spans="2:52" ht="15" customHeight="1">
      <c r="B3269" s="1310">
        <v>3263</v>
      </c>
      <c r="C3269" s="558" t="s">
        <v>1512</v>
      </c>
      <c r="D3269" s="497" t="s">
        <v>230</v>
      </c>
      <c r="E3269" s="835" t="s">
        <v>222</v>
      </c>
      <c r="F3269" s="560" t="s">
        <v>24</v>
      </c>
      <c r="G3269" s="509" t="s">
        <v>146</v>
      </c>
      <c r="H3269" s="817" t="s">
        <v>1513</v>
      </c>
      <c r="I3269" s="785">
        <v>26048</v>
      </c>
      <c r="J3269" s="1314">
        <f t="shared" ca="1" si="296"/>
        <v>51</v>
      </c>
      <c r="K3269" s="652" t="s">
        <v>493</v>
      </c>
      <c r="L3269" s="667">
        <v>710419200359</v>
      </c>
      <c r="M3269" s="771">
        <v>44311</v>
      </c>
      <c r="N3269" s="1906">
        <v>42963</v>
      </c>
      <c r="O3269" s="382">
        <v>43065</v>
      </c>
      <c r="P3269" s="697" t="s">
        <v>24</v>
      </c>
      <c r="Q3269" s="198">
        <f t="shared" si="295"/>
        <v>43430</v>
      </c>
      <c r="R3269" s="181" t="str">
        <f t="shared" ca="1" si="293"/>
        <v>EXPIRED</v>
      </c>
      <c r="S3269" s="1314" t="s">
        <v>1633</v>
      </c>
      <c r="T3269" s="1330">
        <v>44311</v>
      </c>
      <c r="U3269" s="1329">
        <v>44311</v>
      </c>
      <c r="V3269" s="1330" t="s">
        <v>24</v>
      </c>
      <c r="W3269" s="136" t="s">
        <v>24</v>
      </c>
      <c r="X3269" s="348"/>
      <c r="Y3269" s="201"/>
      <c r="Z3269" s="351"/>
      <c r="AA3269" s="498" t="s">
        <v>1086</v>
      </c>
      <c r="AB3269" s="471" t="s">
        <v>1687</v>
      </c>
      <c r="AC3269" s="497"/>
      <c r="AD3269" s="497"/>
      <c r="AE3269" s="497"/>
      <c r="AF3269" s="254"/>
      <c r="AG3269" s="254"/>
      <c r="AH3269" s="1019"/>
      <c r="AI3269" s="244" t="str">
        <f t="shared" si="292"/>
        <v>HINO 260 JD/TIQUESTER CWE 370 R</v>
      </c>
      <c r="AJ3269" s="1315">
        <f t="shared" si="294"/>
        <v>42963</v>
      </c>
      <c r="AK3269" s="763" t="s">
        <v>24</v>
      </c>
      <c r="AL3269" s="1190">
        <v>42970</v>
      </c>
      <c r="AM3269" s="230"/>
      <c r="AN3269" s="232"/>
      <c r="AO3269" s="232"/>
      <c r="AP3269" s="230"/>
      <c r="AQ3269" s="462" t="s">
        <v>3094</v>
      </c>
      <c r="AR3269" s="230"/>
      <c r="AS3269" s="230"/>
      <c r="AT3269" s="230"/>
      <c r="AU3269" s="230"/>
      <c r="AV3269" s="885"/>
      <c r="AW3269" s="885"/>
      <c r="AX3269" s="885"/>
      <c r="AY3269" s="885"/>
      <c r="AZ3269" s="177"/>
    </row>
    <row r="3270" spans="2:52" ht="15" customHeight="1">
      <c r="B3270" s="1310">
        <v>3264</v>
      </c>
      <c r="C3270" s="558" t="s">
        <v>1514</v>
      </c>
      <c r="D3270" s="1583" t="s">
        <v>230</v>
      </c>
      <c r="E3270" s="559" t="s">
        <v>222</v>
      </c>
      <c r="F3270" s="560" t="s">
        <v>24</v>
      </c>
      <c r="G3270" s="509" t="s">
        <v>146</v>
      </c>
      <c r="H3270" s="1675" t="s">
        <v>1515</v>
      </c>
      <c r="I3270" s="1790">
        <v>34566</v>
      </c>
      <c r="J3270" s="1314">
        <f t="shared" ca="1" si="296"/>
        <v>27</v>
      </c>
      <c r="K3270" s="1817" t="s">
        <v>493</v>
      </c>
      <c r="L3270" s="1854">
        <v>940832460260</v>
      </c>
      <c r="M3270" s="1889">
        <v>44793</v>
      </c>
      <c r="N3270" s="1906">
        <v>43428</v>
      </c>
      <c r="O3270" s="1330" t="s">
        <v>24</v>
      </c>
      <c r="P3270" s="1314" t="s">
        <v>24</v>
      </c>
      <c r="Q3270" s="198" t="str">
        <f t="shared" si="295"/>
        <v>-</v>
      </c>
      <c r="R3270" s="181" t="str">
        <f t="shared" ca="1" si="293"/>
        <v>TIDAK MCU</v>
      </c>
      <c r="S3270" s="1314" t="s">
        <v>1634</v>
      </c>
      <c r="T3270" s="1330">
        <v>44428</v>
      </c>
      <c r="U3270" s="1329">
        <v>44428</v>
      </c>
      <c r="V3270" s="904" t="s">
        <v>24</v>
      </c>
      <c r="W3270" s="136" t="s">
        <v>24</v>
      </c>
      <c r="X3270" s="348"/>
      <c r="Y3270" s="201"/>
      <c r="Z3270" s="351"/>
      <c r="AA3270" s="471" t="s">
        <v>1687</v>
      </c>
      <c r="AB3270" s="272"/>
      <c r="AC3270" s="272"/>
      <c r="AD3270" s="272"/>
      <c r="AE3270" s="272"/>
      <c r="AF3270" s="254"/>
      <c r="AG3270" s="254"/>
      <c r="AH3270" s="1019"/>
      <c r="AI3270" s="244" t="str">
        <f t="shared" si="292"/>
        <v>QUESTER CWE 370 R</v>
      </c>
      <c r="AJ3270" s="1315">
        <f t="shared" si="294"/>
        <v>43428</v>
      </c>
      <c r="AK3270" s="472" t="s">
        <v>24</v>
      </c>
      <c r="AL3270" s="1185">
        <v>44793</v>
      </c>
      <c r="AM3270" s="230"/>
      <c r="AN3270" s="232"/>
      <c r="AO3270" s="232"/>
      <c r="AP3270" s="230"/>
      <c r="AQ3270" s="180"/>
      <c r="AR3270" s="230"/>
      <c r="AS3270" s="230"/>
      <c r="AT3270" s="230"/>
      <c r="AU3270" s="230"/>
      <c r="AV3270" s="885"/>
      <c r="AW3270" s="885"/>
      <c r="AX3270" s="885"/>
      <c r="AY3270" s="885"/>
      <c r="AZ3270" s="177"/>
    </row>
    <row r="3271" spans="2:52" ht="15" customHeight="1">
      <c r="B3271" s="1310">
        <v>3265</v>
      </c>
      <c r="C3271" s="811" t="s">
        <v>1516</v>
      </c>
      <c r="D3271" s="497" t="s">
        <v>230</v>
      </c>
      <c r="E3271" s="559" t="s">
        <v>222</v>
      </c>
      <c r="F3271" s="560" t="s">
        <v>24</v>
      </c>
      <c r="G3271" s="509" t="s">
        <v>146</v>
      </c>
      <c r="H3271" s="612" t="s">
        <v>1517</v>
      </c>
      <c r="I3271" s="379">
        <v>35461</v>
      </c>
      <c r="J3271" s="1314">
        <f t="shared" ca="1" si="296"/>
        <v>25</v>
      </c>
      <c r="K3271" s="178" t="s">
        <v>493</v>
      </c>
      <c r="L3271" s="667">
        <v>940132460141</v>
      </c>
      <c r="M3271" s="181">
        <v>44592</v>
      </c>
      <c r="N3271" s="815">
        <v>42968</v>
      </c>
      <c r="O3271" s="1330">
        <v>43065</v>
      </c>
      <c r="P3271" s="1314" t="s">
        <v>24</v>
      </c>
      <c r="Q3271" s="198">
        <f t="shared" si="295"/>
        <v>43430</v>
      </c>
      <c r="R3271" s="181" t="str">
        <f t="shared" ca="1" si="293"/>
        <v>EXPIRED</v>
      </c>
      <c r="S3271" s="1314" t="s">
        <v>1635</v>
      </c>
      <c r="T3271" s="1330">
        <v>44592</v>
      </c>
      <c r="U3271" s="1329">
        <v>44592</v>
      </c>
      <c r="V3271" s="1330" t="s">
        <v>24</v>
      </c>
      <c r="W3271" s="1311" t="s">
        <v>24</v>
      </c>
      <c r="X3271" s="348"/>
      <c r="Y3271" s="201"/>
      <c r="Z3271" s="351"/>
      <c r="AA3271" s="471" t="s">
        <v>1687</v>
      </c>
      <c r="AB3271" s="471" t="s">
        <v>1086</v>
      </c>
      <c r="AC3271" s="272"/>
      <c r="AD3271" s="272"/>
      <c r="AE3271" s="272"/>
      <c r="AF3271" s="254"/>
      <c r="AG3271" s="254"/>
      <c r="AH3271" s="1019"/>
      <c r="AI3271" s="244" t="str">
        <f t="shared" si="292"/>
        <v>QUESTER CWE 370 RHINO 260 JD/TI</v>
      </c>
      <c r="AJ3271" s="1315">
        <f t="shared" si="294"/>
        <v>42968</v>
      </c>
      <c r="AK3271" s="472">
        <v>42978</v>
      </c>
      <c r="AL3271" s="670">
        <v>42970</v>
      </c>
      <c r="AM3271" s="230"/>
      <c r="AN3271" s="232"/>
      <c r="AO3271" s="232"/>
      <c r="AP3271" s="230"/>
      <c r="AQ3271" s="230"/>
      <c r="AR3271" s="230"/>
      <c r="AS3271" s="230"/>
      <c r="AT3271" s="230"/>
      <c r="AU3271" s="230"/>
      <c r="AV3271" s="885"/>
      <c r="AW3271" s="885"/>
      <c r="AX3271" s="885"/>
      <c r="AY3271" s="885"/>
      <c r="AZ3271" s="177"/>
    </row>
    <row r="3272" spans="2:52" ht="15" customHeight="1">
      <c r="B3272" s="1310">
        <v>3266</v>
      </c>
      <c r="C3272" s="811" t="s">
        <v>1518</v>
      </c>
      <c r="D3272" s="497" t="s">
        <v>230</v>
      </c>
      <c r="E3272" s="559" t="s">
        <v>222</v>
      </c>
      <c r="F3272" s="560" t="s">
        <v>24</v>
      </c>
      <c r="G3272" s="509" t="s">
        <v>146</v>
      </c>
      <c r="H3272" s="810" t="s">
        <v>1519</v>
      </c>
      <c r="I3272" s="379">
        <v>32897</v>
      </c>
      <c r="J3272" s="1314">
        <f t="shared" ca="1" si="296"/>
        <v>32</v>
      </c>
      <c r="K3272" s="702" t="s">
        <v>493</v>
      </c>
      <c r="L3272" s="613">
        <v>900119310637</v>
      </c>
      <c r="M3272" s="181">
        <v>44950</v>
      </c>
      <c r="N3272" s="815">
        <v>42982</v>
      </c>
      <c r="O3272" s="1330">
        <v>42989</v>
      </c>
      <c r="P3272" s="1314" t="s">
        <v>24</v>
      </c>
      <c r="Q3272" s="198">
        <f t="shared" si="295"/>
        <v>43354</v>
      </c>
      <c r="R3272" s="181" t="str">
        <f t="shared" ca="1" si="293"/>
        <v>EXPIRED</v>
      </c>
      <c r="S3272" s="1314" t="s">
        <v>1636</v>
      </c>
      <c r="T3272" s="1330">
        <v>44585</v>
      </c>
      <c r="U3272" s="1329">
        <v>44585</v>
      </c>
      <c r="V3272" s="1330" t="s">
        <v>24</v>
      </c>
      <c r="W3272" s="136" t="s">
        <v>24</v>
      </c>
      <c r="X3272" s="348"/>
      <c r="Y3272" s="201"/>
      <c r="Z3272" s="351"/>
      <c r="AA3272" s="471" t="s">
        <v>1687</v>
      </c>
      <c r="AB3272" s="471" t="s">
        <v>1086</v>
      </c>
      <c r="AC3272" s="272"/>
      <c r="AD3272" s="272"/>
      <c r="AE3272" s="272"/>
      <c r="AF3272" s="254"/>
      <c r="AG3272" s="254"/>
      <c r="AH3272" s="1019"/>
      <c r="AI3272" s="244" t="str">
        <f t="shared" si="292"/>
        <v>QUESTER CWE 370 RHINO 260 JD/TI</v>
      </c>
      <c r="AJ3272" s="1315">
        <f t="shared" si="294"/>
        <v>42982</v>
      </c>
      <c r="AK3272" s="472">
        <v>42985</v>
      </c>
      <c r="AL3272" s="670">
        <v>42984</v>
      </c>
      <c r="AM3272" s="230"/>
      <c r="AN3272" s="232"/>
      <c r="AO3272" s="232"/>
      <c r="AP3272" s="230"/>
      <c r="AQ3272" s="180"/>
      <c r="AR3272" s="230"/>
      <c r="AS3272" s="230"/>
      <c r="AT3272" s="230"/>
      <c r="AU3272" s="230"/>
      <c r="AV3272" s="885"/>
      <c r="AW3272" s="885"/>
      <c r="AX3272" s="885"/>
      <c r="AY3272" s="885"/>
      <c r="AZ3272" s="177"/>
    </row>
    <row r="3273" spans="2:52" ht="15" customHeight="1">
      <c r="B3273" s="1310">
        <v>3267</v>
      </c>
      <c r="C3273" s="811" t="s">
        <v>1520</v>
      </c>
      <c r="D3273" s="497" t="s">
        <v>230</v>
      </c>
      <c r="E3273" s="559" t="s">
        <v>222</v>
      </c>
      <c r="F3273" s="560" t="s">
        <v>24</v>
      </c>
      <c r="G3273" s="509" t="s">
        <v>146</v>
      </c>
      <c r="H3273" s="810" t="s">
        <v>1521</v>
      </c>
      <c r="I3273" s="379">
        <v>30794</v>
      </c>
      <c r="J3273" s="1314">
        <f t="shared" ca="1" si="296"/>
        <v>38</v>
      </c>
      <c r="K3273" s="702" t="s">
        <v>493</v>
      </c>
      <c r="L3273" s="613">
        <v>840419200279</v>
      </c>
      <c r="M3273" s="181">
        <v>44673</v>
      </c>
      <c r="N3273" s="815">
        <v>42982</v>
      </c>
      <c r="O3273" s="1330">
        <v>42989</v>
      </c>
      <c r="P3273" s="1314" t="s">
        <v>24</v>
      </c>
      <c r="Q3273" s="198">
        <f t="shared" si="295"/>
        <v>43354</v>
      </c>
      <c r="R3273" s="181" t="str">
        <f t="shared" ca="1" si="293"/>
        <v>EXPIRED</v>
      </c>
      <c r="S3273" s="1314" t="s">
        <v>1637</v>
      </c>
      <c r="T3273" s="1330">
        <v>44308</v>
      </c>
      <c r="U3273" s="1329">
        <v>44308</v>
      </c>
      <c r="V3273" s="904" t="s">
        <v>24</v>
      </c>
      <c r="W3273" s="136" t="s">
        <v>24</v>
      </c>
      <c r="X3273" s="348"/>
      <c r="Y3273" s="201"/>
      <c r="Z3273" s="351"/>
      <c r="AA3273" s="471" t="s">
        <v>1687</v>
      </c>
      <c r="AB3273" s="471" t="s">
        <v>1086</v>
      </c>
      <c r="AC3273" s="272"/>
      <c r="AD3273" s="272"/>
      <c r="AE3273" s="272"/>
      <c r="AF3273" s="254"/>
      <c r="AG3273" s="254"/>
      <c r="AH3273" s="1019"/>
      <c r="AI3273" s="244" t="str">
        <f t="shared" si="292"/>
        <v>QUESTER CWE 370 RHINO 260 JD/TI</v>
      </c>
      <c r="AJ3273" s="1315">
        <f t="shared" si="294"/>
        <v>42982</v>
      </c>
      <c r="AK3273" s="472">
        <v>42985</v>
      </c>
      <c r="AL3273" s="670">
        <v>42984</v>
      </c>
      <c r="AM3273" s="230"/>
      <c r="AN3273" s="232"/>
      <c r="AO3273" s="232"/>
      <c r="AP3273" s="230"/>
      <c r="AQ3273" s="1231" t="s">
        <v>3094</v>
      </c>
      <c r="AR3273" s="230"/>
      <c r="AS3273" s="230"/>
      <c r="AT3273" s="230"/>
      <c r="AU3273" s="230"/>
      <c r="AV3273" s="885"/>
      <c r="AW3273" s="885"/>
      <c r="AX3273" s="885"/>
      <c r="AY3273" s="885"/>
      <c r="AZ3273" s="177"/>
    </row>
    <row r="3274" spans="2:52" ht="15" customHeight="1">
      <c r="B3274" s="1310">
        <v>3268</v>
      </c>
      <c r="C3274" s="811" t="s">
        <v>1522</v>
      </c>
      <c r="D3274" s="497" t="s">
        <v>230</v>
      </c>
      <c r="E3274" s="559" t="s">
        <v>222</v>
      </c>
      <c r="F3274" s="560" t="s">
        <v>24</v>
      </c>
      <c r="G3274" s="509" t="s">
        <v>146</v>
      </c>
      <c r="H3274" s="810" t="s">
        <v>1523</v>
      </c>
      <c r="I3274" s="379">
        <v>29574</v>
      </c>
      <c r="J3274" s="1314">
        <f t="shared" ca="1" si="296"/>
        <v>41</v>
      </c>
      <c r="K3274" s="702" t="s">
        <v>493</v>
      </c>
      <c r="L3274" s="613">
        <v>801216380602</v>
      </c>
      <c r="M3274" s="181">
        <v>44184</v>
      </c>
      <c r="N3274" s="815">
        <v>42996</v>
      </c>
      <c r="O3274" s="1330" t="s">
        <v>24</v>
      </c>
      <c r="P3274" s="1314" t="s">
        <v>24</v>
      </c>
      <c r="Q3274" s="198" t="str">
        <f t="shared" si="295"/>
        <v>-</v>
      </c>
      <c r="R3274" s="181" t="str">
        <f t="shared" ca="1" si="293"/>
        <v>TIDAK MCU</v>
      </c>
      <c r="S3274" s="1314" t="s">
        <v>1638</v>
      </c>
      <c r="T3274" s="1330">
        <v>44549</v>
      </c>
      <c r="U3274" s="1329">
        <v>44549</v>
      </c>
      <c r="V3274" s="904" t="s">
        <v>24</v>
      </c>
      <c r="W3274" s="136" t="s">
        <v>24</v>
      </c>
      <c r="X3274" s="348"/>
      <c r="Y3274" s="201"/>
      <c r="Z3274" s="351"/>
      <c r="AA3274" s="471" t="s">
        <v>1687</v>
      </c>
      <c r="AB3274" s="471" t="s">
        <v>1086</v>
      </c>
      <c r="AC3274" s="272"/>
      <c r="AD3274" s="272"/>
      <c r="AE3274" s="272"/>
      <c r="AF3274" s="254"/>
      <c r="AG3274" s="254"/>
      <c r="AH3274" s="1019"/>
      <c r="AI3274" s="244" t="str">
        <f t="shared" si="292"/>
        <v>QUESTER CWE 370 RHINO 260 JD/TI</v>
      </c>
      <c r="AJ3274" s="1315">
        <f t="shared" si="294"/>
        <v>42996</v>
      </c>
      <c r="AK3274" s="472">
        <v>42999</v>
      </c>
      <c r="AL3274" s="670">
        <v>42998</v>
      </c>
      <c r="AM3274" s="230"/>
      <c r="AN3274" s="232"/>
      <c r="AO3274" s="232"/>
      <c r="AP3274" s="230"/>
      <c r="AQ3274" s="1231" t="s">
        <v>3094</v>
      </c>
      <c r="AR3274" s="230"/>
      <c r="AS3274" s="230"/>
      <c r="AT3274" s="230"/>
      <c r="AU3274" s="230"/>
      <c r="AV3274" s="885"/>
      <c r="AW3274" s="885"/>
      <c r="AX3274" s="885"/>
      <c r="AY3274" s="885"/>
      <c r="AZ3274" s="177"/>
    </row>
    <row r="3275" spans="2:52" ht="15" customHeight="1">
      <c r="B3275" s="1310">
        <v>3269</v>
      </c>
      <c r="C3275" s="558" t="s">
        <v>1141</v>
      </c>
      <c r="D3275" s="497" t="s">
        <v>230</v>
      </c>
      <c r="E3275" s="559" t="s">
        <v>222</v>
      </c>
      <c r="F3275" s="560" t="s">
        <v>24</v>
      </c>
      <c r="G3275" s="509" t="s">
        <v>146</v>
      </c>
      <c r="H3275" s="810" t="s">
        <v>1524</v>
      </c>
      <c r="I3275" s="379">
        <v>30626</v>
      </c>
      <c r="J3275" s="1314">
        <f t="shared" ca="1" si="296"/>
        <v>38</v>
      </c>
      <c r="K3275" s="178" t="s">
        <v>494</v>
      </c>
      <c r="L3275" s="667">
        <v>1723161000434</v>
      </c>
      <c r="M3275" s="181">
        <v>44506</v>
      </c>
      <c r="N3275" s="815">
        <v>43061</v>
      </c>
      <c r="O3275" s="1330" t="s">
        <v>24</v>
      </c>
      <c r="P3275" s="1314" t="s">
        <v>24</v>
      </c>
      <c r="Q3275" s="198" t="str">
        <f t="shared" si="295"/>
        <v>-</v>
      </c>
      <c r="R3275" s="181" t="str">
        <f t="shared" ca="1" si="293"/>
        <v>TIDAK MCU</v>
      </c>
      <c r="S3275" s="1314" t="s">
        <v>1639</v>
      </c>
      <c r="T3275" s="1330">
        <v>44506</v>
      </c>
      <c r="U3275" s="1329">
        <v>44506</v>
      </c>
      <c r="V3275" s="395" t="s">
        <v>24</v>
      </c>
      <c r="W3275" s="136" t="s">
        <v>24</v>
      </c>
      <c r="X3275" s="348"/>
      <c r="Y3275" s="201"/>
      <c r="Z3275" s="351"/>
      <c r="AA3275" s="471" t="s">
        <v>1687</v>
      </c>
      <c r="AB3275" s="471" t="s">
        <v>1086</v>
      </c>
      <c r="AC3275" s="272"/>
      <c r="AD3275" s="272"/>
      <c r="AE3275" s="272"/>
      <c r="AF3275" s="254"/>
      <c r="AG3275" s="254"/>
      <c r="AH3275" s="1019"/>
      <c r="AI3275" s="244" t="str">
        <f t="shared" si="292"/>
        <v>QUESTER CWE 370 RHINO 260 JD/TI</v>
      </c>
      <c r="AJ3275" s="1315">
        <f t="shared" si="294"/>
        <v>43061</v>
      </c>
      <c r="AK3275" s="472" t="s">
        <v>24</v>
      </c>
      <c r="AL3275" s="670">
        <v>43064</v>
      </c>
      <c r="AM3275" s="230"/>
      <c r="AN3275" s="232"/>
      <c r="AO3275" s="232"/>
      <c r="AP3275" s="230"/>
      <c r="AQ3275" s="462" t="s">
        <v>3094</v>
      </c>
      <c r="AR3275" s="230"/>
      <c r="AS3275" s="230"/>
      <c r="AT3275" s="230"/>
      <c r="AU3275" s="230"/>
      <c r="AV3275" s="885"/>
      <c r="AW3275" s="885"/>
      <c r="AX3275" s="885"/>
      <c r="AY3275" s="885"/>
      <c r="AZ3275" s="177"/>
    </row>
    <row r="3276" spans="2:52" ht="15" customHeight="1">
      <c r="B3276" s="1310">
        <v>3270</v>
      </c>
      <c r="C3276" s="558" t="s">
        <v>1525</v>
      </c>
      <c r="D3276" s="497" t="s">
        <v>230</v>
      </c>
      <c r="E3276" s="559" t="s">
        <v>222</v>
      </c>
      <c r="F3276" s="560" t="s">
        <v>24</v>
      </c>
      <c r="G3276" s="509" t="s">
        <v>146</v>
      </c>
      <c r="H3276" s="810" t="s">
        <v>1526</v>
      </c>
      <c r="I3276" s="379">
        <v>33760</v>
      </c>
      <c r="J3276" s="1314">
        <f t="shared" ca="1" si="296"/>
        <v>30</v>
      </c>
      <c r="K3276" s="254" t="s">
        <v>493</v>
      </c>
      <c r="L3276" s="813">
        <v>920519310298</v>
      </c>
      <c r="M3276" s="345">
        <v>44686</v>
      </c>
      <c r="N3276" s="815">
        <v>43075</v>
      </c>
      <c r="O3276" s="1330" t="s">
        <v>24</v>
      </c>
      <c r="P3276" s="1314" t="s">
        <v>24</v>
      </c>
      <c r="Q3276" s="198" t="str">
        <f t="shared" si="295"/>
        <v>-</v>
      </c>
      <c r="R3276" s="181" t="str">
        <f t="shared" ca="1" si="293"/>
        <v>TIDAK MCU</v>
      </c>
      <c r="S3276" s="1314" t="s">
        <v>1640</v>
      </c>
      <c r="T3276" s="1330">
        <v>44352</v>
      </c>
      <c r="U3276" s="1329">
        <v>44352</v>
      </c>
      <c r="V3276" s="1330" t="s">
        <v>24</v>
      </c>
      <c r="W3276" s="1311" t="s">
        <v>24</v>
      </c>
      <c r="X3276" s="348"/>
      <c r="Y3276" s="201"/>
      <c r="Z3276" s="351"/>
      <c r="AA3276" s="471" t="s">
        <v>1687</v>
      </c>
      <c r="AB3276" s="471" t="s">
        <v>1086</v>
      </c>
      <c r="AC3276" s="272"/>
      <c r="AD3276" s="272"/>
      <c r="AE3276" s="272"/>
      <c r="AF3276" s="254"/>
      <c r="AG3276" s="254"/>
      <c r="AH3276" s="1019"/>
      <c r="AI3276" s="244" t="str">
        <f t="shared" si="292"/>
        <v>QUESTER CWE 370 RHINO 260 JD/TI</v>
      </c>
      <c r="AJ3276" s="1315">
        <f t="shared" si="294"/>
        <v>43075</v>
      </c>
      <c r="AK3276" s="592">
        <v>43068</v>
      </c>
      <c r="AL3276" s="614">
        <v>43068</v>
      </c>
      <c r="AM3276" s="230"/>
      <c r="AN3276" s="232"/>
      <c r="AO3276" s="232"/>
      <c r="AP3276" s="230"/>
      <c r="AQ3276" s="180"/>
      <c r="AR3276" s="230"/>
      <c r="AS3276" s="230"/>
      <c r="AT3276" s="230"/>
      <c r="AU3276" s="230"/>
      <c r="AV3276" s="885"/>
      <c r="AW3276" s="885"/>
      <c r="AX3276" s="885"/>
      <c r="AY3276" s="885"/>
      <c r="AZ3276" s="177"/>
    </row>
    <row r="3277" spans="2:52" ht="15" customHeight="1">
      <c r="B3277" s="1310">
        <v>3271</v>
      </c>
      <c r="C3277" s="558" t="s">
        <v>1527</v>
      </c>
      <c r="D3277" s="497" t="s">
        <v>230</v>
      </c>
      <c r="E3277" s="559" t="s">
        <v>222</v>
      </c>
      <c r="F3277" s="560" t="s">
        <v>24</v>
      </c>
      <c r="G3277" s="509" t="s">
        <v>146</v>
      </c>
      <c r="H3277" s="810" t="s">
        <v>1528</v>
      </c>
      <c r="I3277" s="379">
        <v>32925</v>
      </c>
      <c r="J3277" s="903">
        <f t="shared" ca="1" si="296"/>
        <v>32</v>
      </c>
      <c r="K3277" s="178" t="s">
        <v>494</v>
      </c>
      <c r="L3277" s="667">
        <v>900217230077</v>
      </c>
      <c r="M3277" s="181">
        <v>44248</v>
      </c>
      <c r="N3277" s="815">
        <v>43052</v>
      </c>
      <c r="O3277" s="1330" t="s">
        <v>24</v>
      </c>
      <c r="P3277" s="1314" t="s">
        <v>24</v>
      </c>
      <c r="Q3277" s="198" t="str">
        <f t="shared" si="295"/>
        <v>-</v>
      </c>
      <c r="R3277" s="181" t="str">
        <f t="shared" ca="1" si="293"/>
        <v>TIDAK MCU</v>
      </c>
      <c r="S3277" s="1314" t="s">
        <v>1641</v>
      </c>
      <c r="T3277" s="1330">
        <v>44613</v>
      </c>
      <c r="U3277" s="1329">
        <v>44613</v>
      </c>
      <c r="V3277" s="904" t="s">
        <v>24</v>
      </c>
      <c r="W3277" s="136" t="s">
        <v>24</v>
      </c>
      <c r="X3277" s="348"/>
      <c r="Y3277" s="201"/>
      <c r="Z3277" s="351"/>
      <c r="AA3277" s="471" t="s">
        <v>1086</v>
      </c>
      <c r="AB3277" s="272"/>
      <c r="AC3277" s="272"/>
      <c r="AD3277" s="272"/>
      <c r="AE3277" s="272"/>
      <c r="AF3277" s="254"/>
      <c r="AG3277" s="254"/>
      <c r="AH3277" s="1019"/>
      <c r="AI3277" s="244" t="str">
        <f t="shared" si="292"/>
        <v>HINO 260 JD/TI</v>
      </c>
      <c r="AJ3277" s="1315">
        <f t="shared" si="294"/>
        <v>43052</v>
      </c>
      <c r="AK3277" s="592" t="s">
        <v>24</v>
      </c>
      <c r="AL3277" s="614">
        <v>43054</v>
      </c>
      <c r="AM3277" s="230"/>
      <c r="AN3277" s="232"/>
      <c r="AO3277" s="232"/>
      <c r="AP3277" s="230"/>
      <c r="AQ3277" s="180"/>
      <c r="AR3277" s="230"/>
      <c r="AS3277" s="230"/>
      <c r="AT3277" s="230"/>
      <c r="AU3277" s="230"/>
      <c r="AV3277" s="885"/>
      <c r="AW3277" s="885"/>
      <c r="AX3277" s="885"/>
      <c r="AY3277" s="885"/>
      <c r="AZ3277" s="177"/>
    </row>
    <row r="3278" spans="2:52" ht="15" customHeight="1">
      <c r="B3278" s="1310">
        <v>3272</v>
      </c>
      <c r="C3278" s="558" t="s">
        <v>1529</v>
      </c>
      <c r="D3278" s="497" t="s">
        <v>230</v>
      </c>
      <c r="E3278" s="559" t="s">
        <v>222</v>
      </c>
      <c r="F3278" s="560" t="s">
        <v>24</v>
      </c>
      <c r="G3278" s="509" t="s">
        <v>146</v>
      </c>
      <c r="H3278" s="810" t="s">
        <v>1530</v>
      </c>
      <c r="I3278" s="379">
        <v>31743</v>
      </c>
      <c r="J3278" s="1314">
        <f t="shared" ca="1" si="296"/>
        <v>35</v>
      </c>
      <c r="K3278" s="254" t="s">
        <v>494</v>
      </c>
      <c r="L3278" s="813">
        <v>1723170900232</v>
      </c>
      <c r="M3278" s="345">
        <v>44892</v>
      </c>
      <c r="N3278" s="815">
        <v>43061</v>
      </c>
      <c r="O3278" s="1330" t="s">
        <v>24</v>
      </c>
      <c r="P3278" s="1314" t="s">
        <v>24</v>
      </c>
      <c r="Q3278" s="198" t="str">
        <f t="shared" si="295"/>
        <v>-</v>
      </c>
      <c r="R3278" s="181" t="str">
        <f t="shared" ca="1" si="293"/>
        <v>TIDAK MCU</v>
      </c>
      <c r="S3278" s="1314" t="s">
        <v>1642</v>
      </c>
      <c r="T3278" s="1330">
        <v>44527</v>
      </c>
      <c r="U3278" s="1329">
        <v>44527</v>
      </c>
      <c r="V3278" s="1330" t="s">
        <v>24</v>
      </c>
      <c r="W3278" s="1311" t="s">
        <v>24</v>
      </c>
      <c r="X3278" s="348"/>
      <c r="Y3278" s="201"/>
      <c r="Z3278" s="351"/>
      <c r="AA3278" s="471" t="s">
        <v>1687</v>
      </c>
      <c r="AB3278" s="471" t="s">
        <v>1086</v>
      </c>
      <c r="AC3278" s="272"/>
      <c r="AD3278" s="272"/>
      <c r="AE3278" s="272"/>
      <c r="AF3278" s="254"/>
      <c r="AG3278" s="254"/>
      <c r="AH3278" s="1019"/>
      <c r="AI3278" s="244" t="str">
        <f t="shared" si="292"/>
        <v>QUESTER CWE 370 RHINO 260 JD/TI</v>
      </c>
      <c r="AJ3278" s="1315">
        <f t="shared" si="294"/>
        <v>43061</v>
      </c>
      <c r="AK3278" s="592" t="s">
        <v>24</v>
      </c>
      <c r="AL3278" s="614">
        <v>43068</v>
      </c>
      <c r="AM3278" s="230"/>
      <c r="AN3278" s="232"/>
      <c r="AO3278" s="232"/>
      <c r="AP3278" s="230"/>
      <c r="AQ3278" s="230"/>
      <c r="AR3278" s="230"/>
      <c r="AS3278" s="230"/>
      <c r="AT3278" s="230"/>
      <c r="AU3278" s="230"/>
      <c r="AV3278" s="885"/>
      <c r="AW3278" s="885"/>
      <c r="AX3278" s="885"/>
      <c r="AY3278" s="885"/>
      <c r="AZ3278" s="177"/>
    </row>
    <row r="3279" spans="2:52" ht="15" customHeight="1">
      <c r="B3279" s="1310">
        <v>3273</v>
      </c>
      <c r="C3279" s="558" t="s">
        <v>1196</v>
      </c>
      <c r="D3279" s="1581" t="s">
        <v>230</v>
      </c>
      <c r="E3279" s="835" t="s">
        <v>222</v>
      </c>
      <c r="F3279" s="560" t="s">
        <v>24</v>
      </c>
      <c r="G3279" s="509" t="s">
        <v>146</v>
      </c>
      <c r="H3279" s="1675" t="s">
        <v>1531</v>
      </c>
      <c r="I3279" s="1754">
        <v>35247</v>
      </c>
      <c r="J3279" s="903">
        <f t="shared" ca="1" si="296"/>
        <v>25</v>
      </c>
      <c r="K3279" s="1817" t="s">
        <v>493</v>
      </c>
      <c r="L3279" s="1854">
        <v>930732460142</v>
      </c>
      <c r="M3279" s="1889">
        <v>45474</v>
      </c>
      <c r="N3279" s="1906">
        <v>43435</v>
      </c>
      <c r="O3279" s="1330" t="s">
        <v>24</v>
      </c>
      <c r="P3279" s="1314" t="s">
        <v>24</v>
      </c>
      <c r="Q3279" s="198" t="str">
        <f t="shared" si="295"/>
        <v>-</v>
      </c>
      <c r="R3279" s="181" t="str">
        <f t="shared" ca="1" si="293"/>
        <v>TIDAK MCU</v>
      </c>
      <c r="S3279" s="1314" t="s">
        <v>1643</v>
      </c>
      <c r="T3279" s="1330">
        <v>44378</v>
      </c>
      <c r="U3279" s="1329">
        <v>44378</v>
      </c>
      <c r="V3279" s="904" t="s">
        <v>24</v>
      </c>
      <c r="W3279" s="136" t="s">
        <v>24</v>
      </c>
      <c r="X3279" s="348"/>
      <c r="Y3279" s="201"/>
      <c r="Z3279" s="351"/>
      <c r="AA3279" s="471" t="s">
        <v>1086</v>
      </c>
      <c r="AB3279" s="272"/>
      <c r="AC3279" s="272"/>
      <c r="AD3279" s="272"/>
      <c r="AE3279" s="272"/>
      <c r="AF3279" s="254"/>
      <c r="AG3279" s="254"/>
      <c r="AH3279" s="1019"/>
      <c r="AI3279" s="244" t="str">
        <f t="shared" si="292"/>
        <v>HINO 260 JD/TI</v>
      </c>
      <c r="AJ3279" s="1315">
        <f t="shared" si="294"/>
        <v>43435</v>
      </c>
      <c r="AK3279" s="592">
        <v>44033</v>
      </c>
      <c r="AL3279" s="679">
        <v>45474</v>
      </c>
      <c r="AM3279" s="230"/>
      <c r="AN3279" s="232"/>
      <c r="AO3279" s="232"/>
      <c r="AP3279" s="230"/>
      <c r="AQ3279" s="462" t="s">
        <v>3094</v>
      </c>
      <c r="AR3279" s="230"/>
      <c r="AS3279" s="230"/>
      <c r="AT3279" s="230"/>
      <c r="AU3279" s="230"/>
      <c r="AV3279" s="885"/>
      <c r="AW3279" s="885"/>
      <c r="AX3279" s="885"/>
      <c r="AY3279" s="885"/>
      <c r="AZ3279" s="177"/>
    </row>
    <row r="3280" spans="2:52" ht="15" customHeight="1">
      <c r="B3280" s="1310">
        <v>3274</v>
      </c>
      <c r="C3280" s="558" t="s">
        <v>1532</v>
      </c>
      <c r="D3280" s="497" t="s">
        <v>230</v>
      </c>
      <c r="E3280" s="559" t="s">
        <v>222</v>
      </c>
      <c r="F3280" s="560" t="s">
        <v>24</v>
      </c>
      <c r="G3280" s="509" t="s">
        <v>146</v>
      </c>
      <c r="H3280" s="561" t="s">
        <v>24</v>
      </c>
      <c r="I3280" s="379">
        <v>33757</v>
      </c>
      <c r="J3280" s="903">
        <f t="shared" ca="1" si="296"/>
        <v>30</v>
      </c>
      <c r="K3280" s="178" t="s">
        <v>493</v>
      </c>
      <c r="L3280" s="667">
        <v>920632460238</v>
      </c>
      <c r="M3280" s="181">
        <v>43984</v>
      </c>
      <c r="N3280" s="815">
        <v>43066</v>
      </c>
      <c r="O3280" s="1330" t="s">
        <v>24</v>
      </c>
      <c r="P3280" s="1314" t="s">
        <v>24</v>
      </c>
      <c r="Q3280" s="198" t="str">
        <f t="shared" si="295"/>
        <v>-</v>
      </c>
      <c r="R3280" s="181" t="str">
        <f t="shared" ca="1" si="293"/>
        <v>TIDAK MCU</v>
      </c>
      <c r="S3280" s="1314" t="s">
        <v>1644</v>
      </c>
      <c r="T3280" s="1330">
        <v>44349</v>
      </c>
      <c r="U3280" s="1329">
        <v>44349</v>
      </c>
      <c r="V3280" s="904" t="s">
        <v>24</v>
      </c>
      <c r="W3280" s="136" t="s">
        <v>24</v>
      </c>
      <c r="X3280" s="348"/>
      <c r="Y3280" s="201"/>
      <c r="Z3280" s="351"/>
      <c r="AA3280" s="471" t="s">
        <v>1687</v>
      </c>
      <c r="AB3280" s="471" t="s">
        <v>1086</v>
      </c>
      <c r="AC3280" s="272"/>
      <c r="AD3280" s="272"/>
      <c r="AE3280" s="272"/>
      <c r="AF3280" s="254"/>
      <c r="AG3280" s="254"/>
      <c r="AH3280" s="1019"/>
      <c r="AI3280" s="244" t="str">
        <f t="shared" ref="AI3280:AI3343" si="297">+CONCATENATE(AA3280,AB3280,AC3280,AD3280,AE3280,AF3280,AG3280)</f>
        <v>QUESTER CWE 370 RHINO 260 JD/TI</v>
      </c>
      <c r="AJ3280" s="1315">
        <f t="shared" si="294"/>
        <v>43066</v>
      </c>
      <c r="AK3280" s="472" t="s">
        <v>24</v>
      </c>
      <c r="AL3280" s="670">
        <v>43071</v>
      </c>
      <c r="AM3280" s="230"/>
      <c r="AN3280" s="232"/>
      <c r="AO3280" s="232"/>
      <c r="AP3280" s="230"/>
      <c r="AQ3280" s="1231" t="s">
        <v>3094</v>
      </c>
      <c r="AR3280" s="230"/>
      <c r="AS3280" s="230"/>
      <c r="AT3280" s="230"/>
      <c r="AU3280" s="230"/>
      <c r="AV3280" s="885"/>
      <c r="AW3280" s="885"/>
      <c r="AX3280" s="885"/>
      <c r="AY3280" s="885"/>
      <c r="AZ3280" s="177"/>
    </row>
    <row r="3281" spans="1:60" ht="15" customHeight="1">
      <c r="B3281" s="1310">
        <v>3275</v>
      </c>
      <c r="C3281" s="809" t="s">
        <v>1533</v>
      </c>
      <c r="D3281" s="497" t="s">
        <v>221</v>
      </c>
      <c r="E3281" s="559" t="s">
        <v>222</v>
      </c>
      <c r="F3281" s="560" t="s">
        <v>24</v>
      </c>
      <c r="G3281" s="509" t="s">
        <v>146</v>
      </c>
      <c r="H3281" s="810" t="s">
        <v>1534</v>
      </c>
      <c r="I3281" s="379">
        <v>31324</v>
      </c>
      <c r="J3281" s="1314">
        <f t="shared" ca="1" si="296"/>
        <v>36</v>
      </c>
      <c r="K3281" s="178" t="s">
        <v>493</v>
      </c>
      <c r="L3281" s="613">
        <v>850920180102</v>
      </c>
      <c r="M3281" s="181">
        <v>43727</v>
      </c>
      <c r="N3281" s="815">
        <v>42844</v>
      </c>
      <c r="O3281" s="1330" t="s">
        <v>24</v>
      </c>
      <c r="P3281" s="1314" t="s">
        <v>24</v>
      </c>
      <c r="Q3281" s="198" t="str">
        <f t="shared" si="295"/>
        <v>-</v>
      </c>
      <c r="R3281" s="181" t="str">
        <f t="shared" ca="1" si="293"/>
        <v>TIDAK MCU</v>
      </c>
      <c r="S3281" s="1314" t="s">
        <v>24</v>
      </c>
      <c r="T3281" s="1330">
        <v>44473</v>
      </c>
      <c r="U3281" s="1329" t="s">
        <v>1497</v>
      </c>
      <c r="V3281" s="904" t="s">
        <v>24</v>
      </c>
      <c r="W3281" s="136" t="s">
        <v>24</v>
      </c>
      <c r="X3281" s="348"/>
      <c r="Y3281" s="201"/>
      <c r="Z3281" s="351"/>
      <c r="AA3281" s="471" t="s">
        <v>100</v>
      </c>
      <c r="AB3281" s="272"/>
      <c r="AC3281" s="272"/>
      <c r="AD3281" s="272"/>
      <c r="AE3281" s="272"/>
      <c r="AF3281" s="254"/>
      <c r="AG3281" s="254"/>
      <c r="AH3281" s="1019"/>
      <c r="AI3281" s="244" t="str">
        <f t="shared" si="297"/>
        <v>LIGHT VEHICLE</v>
      </c>
      <c r="AJ3281" s="1315">
        <f t="shared" si="294"/>
        <v>42844</v>
      </c>
      <c r="AK3281" s="472" t="s">
        <v>24</v>
      </c>
      <c r="AL3281" s="670">
        <v>43485</v>
      </c>
      <c r="AM3281" s="230"/>
      <c r="AN3281" s="232"/>
      <c r="AO3281" s="232"/>
      <c r="AP3281" s="230"/>
      <c r="AQ3281" s="230"/>
      <c r="AR3281" s="230"/>
      <c r="AS3281" s="230"/>
      <c r="AT3281" s="230"/>
      <c r="AU3281" s="230"/>
      <c r="AV3281" s="885"/>
      <c r="AW3281" s="885"/>
      <c r="AX3281" s="885"/>
      <c r="AY3281" s="885"/>
      <c r="AZ3281" s="177"/>
    </row>
    <row r="3282" spans="1:60" ht="15" customHeight="1">
      <c r="B3282" s="1310">
        <v>3276</v>
      </c>
      <c r="C3282" s="558" t="s">
        <v>1535</v>
      </c>
      <c r="D3282" s="497" t="s">
        <v>226</v>
      </c>
      <c r="E3282" s="835" t="s">
        <v>222</v>
      </c>
      <c r="F3282" s="560" t="s">
        <v>24</v>
      </c>
      <c r="G3282" s="509" t="s">
        <v>146</v>
      </c>
      <c r="H3282" s="1393" t="s">
        <v>1524</v>
      </c>
      <c r="I3282" s="379">
        <v>32225</v>
      </c>
      <c r="J3282" s="1314">
        <f t="shared" ca="1" si="296"/>
        <v>34</v>
      </c>
      <c r="K3282" s="254" t="s">
        <v>83</v>
      </c>
      <c r="L3282" s="820">
        <v>880312231227</v>
      </c>
      <c r="M3282" s="345">
        <v>45374</v>
      </c>
      <c r="N3282" s="815">
        <v>42751</v>
      </c>
      <c r="O3282" s="1330">
        <v>42837</v>
      </c>
      <c r="P3282" s="1314" t="s">
        <v>24</v>
      </c>
      <c r="Q3282" s="198">
        <f t="shared" si="295"/>
        <v>43202</v>
      </c>
      <c r="R3282" s="181" t="str">
        <f t="shared" ca="1" si="293"/>
        <v>EXPIRED</v>
      </c>
      <c r="S3282" s="1314" t="s">
        <v>1645</v>
      </c>
      <c r="T3282" s="1330">
        <v>44278</v>
      </c>
      <c r="U3282" s="1329">
        <v>44278</v>
      </c>
      <c r="V3282" s="904" t="s">
        <v>24</v>
      </c>
      <c r="W3282" s="136" t="s">
        <v>24</v>
      </c>
      <c r="X3282" s="348"/>
      <c r="Y3282" s="201"/>
      <c r="Z3282" s="351"/>
      <c r="AA3282" s="471" t="s">
        <v>100</v>
      </c>
      <c r="AB3282" s="366" t="s">
        <v>1688</v>
      </c>
      <c r="AC3282" s="366" t="s">
        <v>594</v>
      </c>
      <c r="AD3282" s="366" t="s">
        <v>590</v>
      </c>
      <c r="AE3282" s="366" t="s">
        <v>1086</v>
      </c>
      <c r="AF3282" s="254" t="s">
        <v>24</v>
      </c>
      <c r="AG3282" s="254"/>
      <c r="AH3282" s="1019"/>
      <c r="AI3282" s="244" t="str">
        <f t="shared" si="297"/>
        <v>LIGHT VEHICLEDZ 85 SSPC 200 - PC 400COMPACTOR HINO 260 JD/TI-</v>
      </c>
      <c r="AJ3282" s="1315">
        <f t="shared" si="294"/>
        <v>42751</v>
      </c>
      <c r="AK3282" s="472" t="s">
        <v>24</v>
      </c>
      <c r="AL3282" s="670">
        <v>43485</v>
      </c>
      <c r="AM3282" s="230"/>
      <c r="AN3282" s="232"/>
      <c r="AO3282" s="232"/>
      <c r="AP3282" s="230"/>
      <c r="AQ3282" s="462" t="s">
        <v>3094</v>
      </c>
      <c r="AR3282" s="230"/>
      <c r="AS3282" s="230"/>
      <c r="AT3282" s="230"/>
      <c r="AU3282" s="230"/>
      <c r="AV3282" s="885" t="s">
        <v>40</v>
      </c>
      <c r="AW3282" s="885" t="s">
        <v>11701</v>
      </c>
      <c r="AX3282" s="885" t="s">
        <v>11851</v>
      </c>
      <c r="AY3282" s="460">
        <v>43906</v>
      </c>
      <c r="AZ3282" s="177"/>
    </row>
    <row r="3283" spans="1:60" ht="15" customHeight="1">
      <c r="B3283" s="1310">
        <v>3277</v>
      </c>
      <c r="C3283" s="558" t="s">
        <v>1536</v>
      </c>
      <c r="D3283" s="1581" t="s">
        <v>221</v>
      </c>
      <c r="E3283" s="559" t="s">
        <v>222</v>
      </c>
      <c r="F3283" s="560" t="s">
        <v>24</v>
      </c>
      <c r="G3283" s="509" t="s">
        <v>146</v>
      </c>
      <c r="H3283" s="1675" t="s">
        <v>1534</v>
      </c>
      <c r="I3283" s="1754">
        <v>31324</v>
      </c>
      <c r="J3283" s="1314">
        <f t="shared" ca="1" si="296"/>
        <v>36</v>
      </c>
      <c r="K3283" s="1817" t="s">
        <v>493</v>
      </c>
      <c r="L3283" s="1854">
        <v>850920180102</v>
      </c>
      <c r="M3283" s="1889">
        <v>43727</v>
      </c>
      <c r="N3283" s="932" t="s">
        <v>24</v>
      </c>
      <c r="O3283" s="382"/>
      <c r="P3283" s="697"/>
      <c r="Q3283" s="198" t="str">
        <f t="shared" si="295"/>
        <v>-</v>
      </c>
      <c r="R3283" s="181" t="str">
        <f t="shared" ca="1" si="293"/>
        <v>TIDAK MCU</v>
      </c>
      <c r="S3283" s="1314" t="s">
        <v>24</v>
      </c>
      <c r="T3283" s="1330">
        <v>44473</v>
      </c>
      <c r="U3283" s="1329" t="s">
        <v>99</v>
      </c>
      <c r="V3283" s="904" t="s">
        <v>24</v>
      </c>
      <c r="W3283" s="136" t="s">
        <v>24</v>
      </c>
      <c r="X3283" s="348"/>
      <c r="Y3283" s="201"/>
      <c r="Z3283" s="351"/>
      <c r="AA3283" s="272" t="s">
        <v>24</v>
      </c>
      <c r="AB3283" s="272"/>
      <c r="AC3283" s="272"/>
      <c r="AD3283" s="272"/>
      <c r="AE3283" s="272"/>
      <c r="AF3283" s="254"/>
      <c r="AG3283" s="254"/>
      <c r="AH3283" s="1019"/>
      <c r="AI3283" s="244" t="str">
        <f t="shared" si="297"/>
        <v>-</v>
      </c>
      <c r="AJ3283" s="1315" t="str">
        <f t="shared" si="294"/>
        <v>-</v>
      </c>
      <c r="AK3283" s="1330" t="s">
        <v>24</v>
      </c>
      <c r="AL3283" s="670" t="s">
        <v>24</v>
      </c>
      <c r="AM3283" s="230"/>
      <c r="AN3283" s="232"/>
      <c r="AO3283" s="232"/>
      <c r="AP3283" s="230"/>
      <c r="AQ3283" s="462" t="s">
        <v>3094</v>
      </c>
      <c r="AR3283" s="230"/>
      <c r="AS3283" s="230"/>
      <c r="AT3283" s="230"/>
      <c r="AU3283" s="230"/>
      <c r="AV3283" s="885"/>
      <c r="AW3283" s="885"/>
      <c r="AX3283" s="885"/>
      <c r="AY3283" s="885"/>
      <c r="AZ3283" s="177"/>
    </row>
    <row r="3284" spans="1:60" ht="15" customHeight="1">
      <c r="B3284" s="1310">
        <v>3278</v>
      </c>
      <c r="C3284" s="814" t="s">
        <v>3413</v>
      </c>
      <c r="D3284" s="835" t="s">
        <v>230</v>
      </c>
      <c r="E3284" s="559" t="s">
        <v>222</v>
      </c>
      <c r="F3284" s="560" t="s">
        <v>24</v>
      </c>
      <c r="G3284" s="509" t="s">
        <v>131</v>
      </c>
      <c r="H3284" s="810" t="s">
        <v>3414</v>
      </c>
      <c r="I3284" s="379">
        <v>34932</v>
      </c>
      <c r="J3284" s="1314">
        <f t="shared" ca="1" si="296"/>
        <v>26</v>
      </c>
      <c r="K3284" s="652" t="s">
        <v>493</v>
      </c>
      <c r="L3284" s="667">
        <v>950819310815</v>
      </c>
      <c r="M3284" s="652">
        <v>45159</v>
      </c>
      <c r="N3284" s="562">
        <v>43706</v>
      </c>
      <c r="O3284" s="1330" t="s">
        <v>24</v>
      </c>
      <c r="P3284" s="1314" t="s">
        <v>24</v>
      </c>
      <c r="Q3284" s="198" t="str">
        <f t="shared" si="295"/>
        <v>-</v>
      </c>
      <c r="R3284" s="181" t="str">
        <f t="shared" ca="1" si="293"/>
        <v>TIDAK MCU</v>
      </c>
      <c r="S3284" s="1319" t="s">
        <v>3454</v>
      </c>
      <c r="T3284" s="1330">
        <v>44429</v>
      </c>
      <c r="U3284" s="1329">
        <v>44429</v>
      </c>
      <c r="V3284" s="904" t="s">
        <v>24</v>
      </c>
      <c r="W3284" s="136" t="s">
        <v>24</v>
      </c>
      <c r="X3284" s="200"/>
      <c r="Y3284" s="201"/>
      <c r="Z3284" s="202"/>
      <c r="AA3284" s="272" t="s">
        <v>591</v>
      </c>
      <c r="AB3284" s="272" t="s">
        <v>24</v>
      </c>
      <c r="AC3284" s="272"/>
      <c r="AD3284" s="272"/>
      <c r="AE3284" s="272"/>
      <c r="AF3284" s="272"/>
      <c r="AG3284" s="272"/>
      <c r="AH3284" s="1020"/>
      <c r="AI3284" s="244" t="str">
        <f t="shared" si="297"/>
        <v>PC 200-</v>
      </c>
      <c r="AJ3284" s="1315">
        <f t="shared" si="294"/>
        <v>43706</v>
      </c>
      <c r="AK3284" s="451">
        <v>43696</v>
      </c>
      <c r="AL3284" s="670">
        <v>43699</v>
      </c>
      <c r="AM3284" s="230"/>
      <c r="AN3284" s="232"/>
      <c r="AO3284" s="232"/>
      <c r="AP3284" s="230"/>
      <c r="AQ3284" s="462" t="s">
        <v>3094</v>
      </c>
      <c r="AR3284" s="230"/>
      <c r="AS3284" s="230"/>
      <c r="AT3284" s="230"/>
      <c r="AU3284" s="230"/>
      <c r="AV3284" s="885"/>
      <c r="AW3284" s="885"/>
      <c r="AX3284" s="885"/>
      <c r="AY3284" s="885"/>
      <c r="AZ3284" s="177"/>
    </row>
    <row r="3285" spans="1:60" ht="15" customHeight="1">
      <c r="B3285" s="1310">
        <v>3279</v>
      </c>
      <c r="C3285" s="814" t="s">
        <v>1538</v>
      </c>
      <c r="D3285" s="497" t="s">
        <v>234</v>
      </c>
      <c r="E3285" s="559" t="s">
        <v>222</v>
      </c>
      <c r="F3285" s="560" t="s">
        <v>24</v>
      </c>
      <c r="G3285" s="509" t="s">
        <v>146</v>
      </c>
      <c r="H3285" s="984" t="s">
        <v>1517</v>
      </c>
      <c r="I3285" s="805">
        <v>35461</v>
      </c>
      <c r="J3285" s="1314">
        <f t="shared" ca="1" si="296"/>
        <v>25</v>
      </c>
      <c r="K3285" s="602" t="s">
        <v>493</v>
      </c>
      <c r="L3285" s="667">
        <v>940919310222</v>
      </c>
      <c r="M3285" s="771">
        <v>44085</v>
      </c>
      <c r="N3285" s="1906">
        <v>43075</v>
      </c>
      <c r="O3285" s="382" t="s">
        <v>24</v>
      </c>
      <c r="P3285" s="697" t="s">
        <v>24</v>
      </c>
      <c r="Q3285" s="198" t="str">
        <f t="shared" si="295"/>
        <v>-</v>
      </c>
      <c r="R3285" s="181" t="str">
        <f t="shared" ca="1" si="293"/>
        <v>TIDAK MCU</v>
      </c>
      <c r="S3285" s="1314" t="s">
        <v>1646</v>
      </c>
      <c r="T3285" s="1330">
        <v>44592</v>
      </c>
      <c r="U3285" s="1329">
        <v>44592</v>
      </c>
      <c r="V3285" s="1330" t="s">
        <v>24</v>
      </c>
      <c r="W3285" s="1311" t="s">
        <v>24</v>
      </c>
      <c r="X3285" s="348"/>
      <c r="Y3285" s="201"/>
      <c r="Z3285" s="351"/>
      <c r="AA3285" s="498" t="s">
        <v>100</v>
      </c>
      <c r="AB3285" s="1964" t="s">
        <v>1688</v>
      </c>
      <c r="AC3285" s="1964" t="s">
        <v>590</v>
      </c>
      <c r="AD3285" s="1964" t="s">
        <v>594</v>
      </c>
      <c r="AE3285" s="1964" t="s">
        <v>1086</v>
      </c>
      <c r="AF3285" s="254"/>
      <c r="AG3285" s="254"/>
      <c r="AH3285" s="1019"/>
      <c r="AI3285" s="244" t="str">
        <f t="shared" si="297"/>
        <v>LIGHT VEHICLEDZ 85 SSCOMPACTOR PC 200 - PC 400HINO 260 JD/TI</v>
      </c>
      <c r="AJ3285" s="1315">
        <f t="shared" si="294"/>
        <v>43075</v>
      </c>
      <c r="AK3285" s="763" t="s">
        <v>24</v>
      </c>
      <c r="AL3285" s="1190">
        <v>43078</v>
      </c>
      <c r="AM3285" s="230"/>
      <c r="AN3285" s="232"/>
      <c r="AO3285" s="232"/>
      <c r="AP3285" s="230"/>
      <c r="AQ3285" s="180"/>
      <c r="AR3285" s="230"/>
      <c r="AS3285" s="230"/>
      <c r="AT3285" s="230"/>
      <c r="AU3285" s="230"/>
      <c r="AV3285" s="885"/>
      <c r="AW3285" s="885"/>
      <c r="AX3285" s="885"/>
      <c r="AY3285" s="885"/>
      <c r="AZ3285" s="177"/>
    </row>
    <row r="3286" spans="1:60" ht="15" customHeight="1">
      <c r="B3286" s="1310">
        <v>3280</v>
      </c>
      <c r="C3286" s="814" t="s">
        <v>1539</v>
      </c>
      <c r="D3286" s="497" t="s">
        <v>226</v>
      </c>
      <c r="E3286" s="559" t="s">
        <v>222</v>
      </c>
      <c r="F3286" s="560" t="s">
        <v>24</v>
      </c>
      <c r="G3286" s="509" t="s">
        <v>146</v>
      </c>
      <c r="H3286" s="1639" t="s">
        <v>1526</v>
      </c>
      <c r="I3286" s="1791">
        <v>28854</v>
      </c>
      <c r="J3286" s="1314">
        <f t="shared" ca="1" si="296"/>
        <v>43</v>
      </c>
      <c r="K3286" s="667" t="s">
        <v>493</v>
      </c>
      <c r="L3286" s="667">
        <v>920519310298</v>
      </c>
      <c r="M3286" s="771">
        <v>44686</v>
      </c>
      <c r="N3286" s="1906">
        <v>42751</v>
      </c>
      <c r="O3286" s="382">
        <v>42836</v>
      </c>
      <c r="P3286" s="697" t="s">
        <v>24</v>
      </c>
      <c r="Q3286" s="198">
        <f t="shared" si="295"/>
        <v>43201</v>
      </c>
      <c r="R3286" s="181" t="str">
        <f t="shared" ca="1" si="293"/>
        <v>EXPIRED</v>
      </c>
      <c r="S3286" s="1314" t="s">
        <v>24</v>
      </c>
      <c r="T3286" s="1330">
        <v>44560</v>
      </c>
      <c r="U3286" s="1329" t="s">
        <v>99</v>
      </c>
      <c r="V3286" s="904" t="s">
        <v>24</v>
      </c>
      <c r="W3286" s="136" t="s">
        <v>24</v>
      </c>
      <c r="X3286" s="348"/>
      <c r="Y3286" s="201"/>
      <c r="Z3286" s="351"/>
      <c r="AA3286" s="272" t="s">
        <v>24</v>
      </c>
      <c r="AB3286" s="272"/>
      <c r="AC3286" s="272"/>
      <c r="AD3286" s="272"/>
      <c r="AE3286" s="272"/>
      <c r="AF3286" s="254"/>
      <c r="AG3286" s="254"/>
      <c r="AH3286" s="1019"/>
      <c r="AI3286" s="244" t="str">
        <f t="shared" si="297"/>
        <v>-</v>
      </c>
      <c r="AJ3286" s="1315">
        <f t="shared" si="294"/>
        <v>42751</v>
      </c>
      <c r="AK3286" s="1330" t="s">
        <v>24</v>
      </c>
      <c r="AL3286" s="670" t="s">
        <v>24</v>
      </c>
      <c r="AM3286" s="230"/>
      <c r="AN3286" s="232"/>
      <c r="AO3286" s="232"/>
      <c r="AP3286" s="230"/>
      <c r="AQ3286" s="1231" t="s">
        <v>3094</v>
      </c>
      <c r="AR3286" s="230"/>
      <c r="AS3286" s="230"/>
      <c r="AT3286" s="230"/>
      <c r="AU3286" s="230"/>
      <c r="AV3286" s="885"/>
      <c r="AW3286" s="885"/>
      <c r="AX3286" s="885"/>
      <c r="AY3286" s="885"/>
      <c r="AZ3286" s="177"/>
    </row>
    <row r="3287" spans="1:60" ht="15" customHeight="1">
      <c r="B3287" s="1310">
        <v>3281</v>
      </c>
      <c r="C3287" s="809" t="s">
        <v>637</v>
      </c>
      <c r="D3287" s="497" t="s">
        <v>230</v>
      </c>
      <c r="E3287" s="559" t="s">
        <v>222</v>
      </c>
      <c r="F3287" s="560" t="s">
        <v>24</v>
      </c>
      <c r="G3287" s="509" t="s">
        <v>146</v>
      </c>
      <c r="H3287" s="810" t="s">
        <v>1540</v>
      </c>
      <c r="I3287" s="379">
        <v>34690</v>
      </c>
      <c r="J3287" s="1314">
        <f t="shared" ca="1" si="296"/>
        <v>27</v>
      </c>
      <c r="K3287" s="178" t="s">
        <v>493</v>
      </c>
      <c r="L3287" s="613">
        <v>172317100811</v>
      </c>
      <c r="M3287" s="181">
        <v>44673</v>
      </c>
      <c r="N3287" s="815">
        <v>43153</v>
      </c>
      <c r="O3287" s="1330" t="s">
        <v>24</v>
      </c>
      <c r="P3287" s="1314" t="s">
        <v>24</v>
      </c>
      <c r="Q3287" s="198" t="str">
        <f t="shared" si="295"/>
        <v>-</v>
      </c>
      <c r="R3287" s="181" t="str">
        <f t="shared" ca="1" si="293"/>
        <v>TIDAK MCU</v>
      </c>
      <c r="S3287" s="1314" t="s">
        <v>1647</v>
      </c>
      <c r="T3287" s="1330">
        <v>44552</v>
      </c>
      <c r="U3287" s="1329">
        <v>44552</v>
      </c>
      <c r="V3287" s="1330" t="s">
        <v>24</v>
      </c>
      <c r="W3287" s="1311" t="s">
        <v>24</v>
      </c>
      <c r="X3287" s="348"/>
      <c r="Y3287" s="201"/>
      <c r="Z3287" s="351"/>
      <c r="AA3287" s="471" t="s">
        <v>1687</v>
      </c>
      <c r="AB3287" s="471" t="s">
        <v>1086</v>
      </c>
      <c r="AC3287" s="272"/>
      <c r="AD3287" s="272"/>
      <c r="AE3287" s="272"/>
      <c r="AF3287" s="254"/>
      <c r="AG3287" s="254"/>
      <c r="AH3287" s="1019"/>
      <c r="AI3287" s="244" t="str">
        <f t="shared" si="297"/>
        <v>QUESTER CWE 370 RHINO 260 JD/TI</v>
      </c>
      <c r="AJ3287" s="1315">
        <f t="shared" si="294"/>
        <v>43153</v>
      </c>
      <c r="AK3287" s="472" t="s">
        <v>24</v>
      </c>
      <c r="AL3287" s="670">
        <v>43485</v>
      </c>
      <c r="AM3287" s="230"/>
      <c r="AN3287" s="232"/>
      <c r="AO3287" s="232"/>
      <c r="AP3287" s="230"/>
      <c r="AQ3287" s="230"/>
      <c r="AR3287" s="230"/>
      <c r="AS3287" s="230"/>
      <c r="AT3287" s="230"/>
      <c r="AU3287" s="230"/>
      <c r="AV3287" s="885"/>
      <c r="AW3287" s="885"/>
      <c r="AX3287" s="885"/>
      <c r="AY3287" s="885"/>
      <c r="AZ3287" s="177"/>
    </row>
    <row r="3288" spans="1:60" ht="15" customHeight="1">
      <c r="B3288" s="1310">
        <v>3282</v>
      </c>
      <c r="C3288" s="809" t="s">
        <v>987</v>
      </c>
      <c r="D3288" s="497" t="s">
        <v>230</v>
      </c>
      <c r="E3288" s="559" t="s">
        <v>222</v>
      </c>
      <c r="F3288" s="560" t="s">
        <v>24</v>
      </c>
      <c r="G3288" s="509" t="s">
        <v>146</v>
      </c>
      <c r="H3288" s="810" t="s">
        <v>1541</v>
      </c>
      <c r="I3288" s="379">
        <v>34902</v>
      </c>
      <c r="J3288" s="1314">
        <f t="shared" ca="1" si="296"/>
        <v>26</v>
      </c>
      <c r="K3288" s="178" t="s">
        <v>493</v>
      </c>
      <c r="L3288" s="613">
        <v>950719310115</v>
      </c>
      <c r="M3288" s="181">
        <v>44765</v>
      </c>
      <c r="N3288" s="815">
        <v>43263</v>
      </c>
      <c r="O3288" s="1330" t="s">
        <v>24</v>
      </c>
      <c r="P3288" s="1314" t="s">
        <v>24</v>
      </c>
      <c r="Q3288" s="198" t="str">
        <f t="shared" si="295"/>
        <v>-</v>
      </c>
      <c r="R3288" s="181" t="str">
        <f t="shared" ca="1" si="293"/>
        <v>TIDAK MCU</v>
      </c>
      <c r="S3288" s="1314" t="s">
        <v>1648</v>
      </c>
      <c r="T3288" s="1330">
        <v>44399</v>
      </c>
      <c r="U3288" s="1329">
        <v>44399</v>
      </c>
      <c r="V3288" s="1330" t="s">
        <v>24</v>
      </c>
      <c r="W3288" s="1311" t="s">
        <v>24</v>
      </c>
      <c r="X3288" s="348"/>
      <c r="Y3288" s="201"/>
      <c r="Z3288" s="351"/>
      <c r="AA3288" s="471" t="s">
        <v>1687</v>
      </c>
      <c r="AB3288" s="471" t="s">
        <v>1086</v>
      </c>
      <c r="AC3288" s="272"/>
      <c r="AD3288" s="272"/>
      <c r="AE3288" s="272"/>
      <c r="AF3288" s="254"/>
      <c r="AG3288" s="254"/>
      <c r="AH3288" s="1019"/>
      <c r="AI3288" s="244" t="str">
        <f t="shared" si="297"/>
        <v>QUESTER CWE 370 RHINO 260 JD/TI</v>
      </c>
      <c r="AJ3288" s="1315">
        <f t="shared" si="294"/>
        <v>43263</v>
      </c>
      <c r="AK3288" s="472">
        <v>43262</v>
      </c>
      <c r="AL3288" s="670">
        <v>43262</v>
      </c>
      <c r="AM3288" s="230"/>
      <c r="AN3288" s="232"/>
      <c r="AO3288" s="232"/>
      <c r="AP3288" s="230"/>
      <c r="AQ3288" s="462" t="s">
        <v>3094</v>
      </c>
      <c r="AR3288" s="230"/>
      <c r="AS3288" s="230"/>
      <c r="AT3288" s="230"/>
      <c r="AU3288" s="230"/>
      <c r="AZ3288" s="177"/>
    </row>
    <row r="3289" spans="1:60" s="2186" customFormat="1" ht="15" customHeight="1">
      <c r="A3289" s="160"/>
      <c r="B3289" s="1310">
        <v>3283</v>
      </c>
      <c r="C3289" s="809" t="s">
        <v>1542</v>
      </c>
      <c r="D3289" s="497" t="s">
        <v>230</v>
      </c>
      <c r="E3289" s="559" t="s">
        <v>222</v>
      </c>
      <c r="F3289" s="560" t="s">
        <v>24</v>
      </c>
      <c r="G3289" s="509" t="s">
        <v>146</v>
      </c>
      <c r="H3289" s="810" t="s">
        <v>1543</v>
      </c>
      <c r="I3289" s="379">
        <v>33346</v>
      </c>
      <c r="J3289" s="1314">
        <f t="shared" ca="1" si="296"/>
        <v>31</v>
      </c>
      <c r="K3289" s="178" t="s">
        <v>493</v>
      </c>
      <c r="L3289" s="613">
        <v>910432460141</v>
      </c>
      <c r="M3289" s="181">
        <v>44304</v>
      </c>
      <c r="N3289" s="815">
        <v>43214</v>
      </c>
      <c r="O3289" s="1330" t="s">
        <v>24</v>
      </c>
      <c r="P3289" s="1314" t="s">
        <v>874</v>
      </c>
      <c r="Q3289" s="198" t="str">
        <f t="shared" si="295"/>
        <v>-</v>
      </c>
      <c r="R3289" s="181" t="str">
        <f t="shared" ca="1" si="293"/>
        <v>TIDAK MCU</v>
      </c>
      <c r="S3289" s="1314" t="s">
        <v>1649</v>
      </c>
      <c r="T3289" s="1330">
        <v>44304</v>
      </c>
      <c r="U3289" s="1329">
        <v>44304</v>
      </c>
      <c r="V3289" s="1330" t="s">
        <v>24</v>
      </c>
      <c r="W3289" s="1311" t="s">
        <v>24</v>
      </c>
      <c r="X3289" s="348"/>
      <c r="Y3289" s="201"/>
      <c r="Z3289" s="351"/>
      <c r="AA3289" s="471" t="s">
        <v>1687</v>
      </c>
      <c r="AB3289" s="471" t="s">
        <v>1086</v>
      </c>
      <c r="AC3289" s="272"/>
      <c r="AD3289" s="272"/>
      <c r="AE3289" s="272"/>
      <c r="AF3289" s="254"/>
      <c r="AG3289" s="254"/>
      <c r="AH3289" s="1019"/>
      <c r="AI3289" s="244" t="str">
        <f t="shared" si="297"/>
        <v>QUESTER CWE 370 RHINO 260 JD/TI</v>
      </c>
      <c r="AJ3289" s="1315">
        <f t="shared" si="294"/>
        <v>43214</v>
      </c>
      <c r="AK3289" s="472">
        <v>43218</v>
      </c>
      <c r="AL3289" s="670">
        <v>43209</v>
      </c>
      <c r="AM3289" s="230"/>
      <c r="AN3289" s="232"/>
      <c r="AO3289" s="232"/>
      <c r="AP3289" s="230"/>
      <c r="AQ3289" s="230"/>
      <c r="AR3289" s="230"/>
      <c r="AS3289" s="230"/>
      <c r="AT3289" s="230"/>
      <c r="AU3289" s="230"/>
      <c r="AV3289" s="885"/>
      <c r="AW3289" s="885"/>
      <c r="AX3289" s="885"/>
      <c r="AY3289" s="885"/>
      <c r="AZ3289" s="885"/>
      <c r="BA3289" s="1206"/>
      <c r="BB3289" s="1206"/>
      <c r="BC3289" s="1206"/>
      <c r="BD3289" s="1206"/>
      <c r="BE3289" s="1206"/>
      <c r="BF3289" s="1206"/>
      <c r="BG3289" s="1206"/>
      <c r="BH3289" s="1206"/>
    </row>
    <row r="3290" spans="1:60" ht="15" customHeight="1">
      <c r="B3290" s="1310">
        <v>3284</v>
      </c>
      <c r="C3290" s="809" t="s">
        <v>1544</v>
      </c>
      <c r="D3290" s="497" t="s">
        <v>230</v>
      </c>
      <c r="E3290" s="559" t="s">
        <v>222</v>
      </c>
      <c r="F3290" s="560" t="s">
        <v>24</v>
      </c>
      <c r="G3290" s="509" t="s">
        <v>146</v>
      </c>
      <c r="H3290" s="810" t="s">
        <v>1545</v>
      </c>
      <c r="I3290" s="379">
        <v>31721</v>
      </c>
      <c r="J3290" s="1314">
        <f t="shared" ca="1" si="296"/>
        <v>35</v>
      </c>
      <c r="K3290" s="178" t="s">
        <v>493</v>
      </c>
      <c r="L3290" s="613">
        <v>861119380540</v>
      </c>
      <c r="M3290" s="181">
        <v>44870</v>
      </c>
      <c r="N3290" s="815">
        <v>43263</v>
      </c>
      <c r="O3290" s="1330">
        <v>43641</v>
      </c>
      <c r="P3290" s="1314" t="s">
        <v>24</v>
      </c>
      <c r="Q3290" s="198">
        <f t="shared" si="295"/>
        <v>44006</v>
      </c>
      <c r="R3290" s="181" t="str">
        <f t="shared" ca="1" si="293"/>
        <v>EXPIRED</v>
      </c>
      <c r="S3290" s="1314" t="s">
        <v>1650</v>
      </c>
      <c r="T3290" s="1330">
        <v>44505</v>
      </c>
      <c r="U3290" s="1329">
        <v>44505</v>
      </c>
      <c r="V3290" s="1313" t="s">
        <v>24</v>
      </c>
      <c r="W3290" s="1311" t="s">
        <v>24</v>
      </c>
      <c r="X3290" s="348"/>
      <c r="Y3290" s="201"/>
      <c r="Z3290" s="351"/>
      <c r="AA3290" s="471" t="s">
        <v>1687</v>
      </c>
      <c r="AB3290" s="471" t="s">
        <v>1086</v>
      </c>
      <c r="AC3290" s="272"/>
      <c r="AD3290" s="272"/>
      <c r="AE3290" s="272"/>
      <c r="AF3290" s="254"/>
      <c r="AG3290" s="254"/>
      <c r="AH3290" s="1019"/>
      <c r="AI3290" s="244" t="str">
        <f t="shared" si="297"/>
        <v>QUESTER CWE 370 RHINO 260 JD/TI</v>
      </c>
      <c r="AJ3290" s="1315">
        <f t="shared" si="294"/>
        <v>43263</v>
      </c>
      <c r="AK3290" s="472">
        <v>43264</v>
      </c>
      <c r="AL3290" s="670">
        <v>43262</v>
      </c>
      <c r="AM3290" s="230"/>
      <c r="AN3290" s="232"/>
      <c r="AO3290" s="232"/>
      <c r="AP3290" s="230"/>
      <c r="AQ3290" s="230"/>
      <c r="AR3290" s="230"/>
      <c r="AS3290" s="230"/>
      <c r="AT3290" s="230"/>
      <c r="AU3290" s="230"/>
      <c r="AV3290" s="885"/>
      <c r="AW3290" s="885"/>
      <c r="AX3290" s="885"/>
      <c r="AY3290" s="885"/>
      <c r="AZ3290" s="177"/>
    </row>
    <row r="3291" spans="1:60" ht="15" customHeight="1">
      <c r="B3291" s="1310">
        <v>3285</v>
      </c>
      <c r="C3291" s="558" t="s">
        <v>1546</v>
      </c>
      <c r="D3291" s="497" t="s">
        <v>230</v>
      </c>
      <c r="E3291" s="559" t="s">
        <v>222</v>
      </c>
      <c r="F3291" s="560" t="s">
        <v>24</v>
      </c>
      <c r="G3291" s="509" t="s">
        <v>146</v>
      </c>
      <c r="H3291" s="810" t="s">
        <v>1547</v>
      </c>
      <c r="I3291" s="379">
        <v>31530</v>
      </c>
      <c r="J3291" s="1314">
        <f t="shared" ca="1" si="296"/>
        <v>36</v>
      </c>
      <c r="K3291" s="178" t="s">
        <v>493</v>
      </c>
      <c r="L3291" s="613">
        <v>860419310605</v>
      </c>
      <c r="M3291" s="181">
        <v>44679</v>
      </c>
      <c r="N3291" s="815">
        <v>43326</v>
      </c>
      <c r="O3291" s="1330">
        <v>43695</v>
      </c>
      <c r="P3291" s="1314" t="s">
        <v>24</v>
      </c>
      <c r="Q3291" s="198">
        <f t="shared" si="295"/>
        <v>44060</v>
      </c>
      <c r="R3291" s="181" t="str">
        <f t="shared" ca="1" si="293"/>
        <v>EXPIRED</v>
      </c>
      <c r="S3291" s="1314" t="s">
        <v>1651</v>
      </c>
      <c r="T3291" s="1330">
        <v>44314</v>
      </c>
      <c r="U3291" s="1329">
        <v>44314</v>
      </c>
      <c r="V3291" s="1330" t="s">
        <v>24</v>
      </c>
      <c r="W3291" s="136" t="s">
        <v>24</v>
      </c>
      <c r="X3291" s="348"/>
      <c r="Y3291" s="201"/>
      <c r="Z3291" s="351"/>
      <c r="AA3291" s="471" t="s">
        <v>1086</v>
      </c>
      <c r="AB3291" s="272"/>
      <c r="AC3291" s="272"/>
      <c r="AD3291" s="272"/>
      <c r="AE3291" s="272"/>
      <c r="AF3291" s="254"/>
      <c r="AG3291" s="254"/>
      <c r="AH3291" s="1019"/>
      <c r="AI3291" s="244" t="str">
        <f t="shared" si="297"/>
        <v>HINO 260 JD/TI</v>
      </c>
      <c r="AJ3291" s="1315">
        <f t="shared" si="294"/>
        <v>43326</v>
      </c>
      <c r="AK3291" s="472">
        <v>43327</v>
      </c>
      <c r="AL3291" s="670">
        <v>43297</v>
      </c>
      <c r="AM3291" s="230"/>
      <c r="AN3291" s="232"/>
      <c r="AO3291" s="232"/>
      <c r="AP3291" s="230"/>
      <c r="AQ3291" s="180"/>
      <c r="AR3291" s="230"/>
      <c r="AS3291" s="230"/>
      <c r="AT3291" s="230"/>
      <c r="AU3291" s="230"/>
      <c r="AV3291" s="885"/>
      <c r="AW3291" s="885"/>
      <c r="AX3291" s="885"/>
      <c r="AY3291" s="885"/>
      <c r="AZ3291" s="177"/>
    </row>
    <row r="3292" spans="1:60" ht="15" customHeight="1">
      <c r="B3292" s="1310">
        <v>3286</v>
      </c>
      <c r="C3292" s="558" t="s">
        <v>1548</v>
      </c>
      <c r="D3292" s="497" t="s">
        <v>230</v>
      </c>
      <c r="E3292" s="835" t="s">
        <v>222</v>
      </c>
      <c r="F3292" s="560" t="s">
        <v>24</v>
      </c>
      <c r="G3292" s="509" t="s">
        <v>146</v>
      </c>
      <c r="H3292" s="810" t="s">
        <v>1549</v>
      </c>
      <c r="I3292" s="379">
        <v>32229</v>
      </c>
      <c r="J3292" s="1314">
        <f t="shared" ca="1" si="296"/>
        <v>34</v>
      </c>
      <c r="K3292" s="178" t="s">
        <v>493</v>
      </c>
      <c r="L3292" s="613">
        <v>880332460305</v>
      </c>
      <c r="M3292" s="181">
        <v>45378</v>
      </c>
      <c r="N3292" s="819">
        <v>43461</v>
      </c>
      <c r="O3292" s="1330">
        <v>43704</v>
      </c>
      <c r="P3292" s="1314" t="s">
        <v>24</v>
      </c>
      <c r="Q3292" s="198">
        <f t="shared" si="295"/>
        <v>44069</v>
      </c>
      <c r="R3292" s="181" t="str">
        <f t="shared" ca="1" si="293"/>
        <v>EXPIRED</v>
      </c>
      <c r="S3292" s="1314" t="s">
        <v>1652</v>
      </c>
      <c r="T3292" s="1330">
        <v>44282</v>
      </c>
      <c r="U3292" s="1329">
        <v>44282</v>
      </c>
      <c r="V3292" s="1330" t="s">
        <v>24</v>
      </c>
      <c r="W3292" s="1311" t="s">
        <v>24</v>
      </c>
      <c r="X3292" s="348"/>
      <c r="Y3292" s="201"/>
      <c r="Z3292" s="351"/>
      <c r="AA3292" s="471" t="s">
        <v>1086</v>
      </c>
      <c r="AB3292" s="272" t="s">
        <v>24</v>
      </c>
      <c r="AC3292" s="272"/>
      <c r="AD3292" s="272"/>
      <c r="AE3292" s="272"/>
      <c r="AF3292" s="254"/>
      <c r="AG3292" s="254"/>
      <c r="AH3292" s="1019"/>
      <c r="AI3292" s="244" t="str">
        <f t="shared" si="297"/>
        <v>HINO 260 JD/TI-</v>
      </c>
      <c r="AJ3292" s="1315">
        <f t="shared" si="294"/>
        <v>43461</v>
      </c>
      <c r="AK3292" s="472">
        <v>43337</v>
      </c>
      <c r="AL3292" s="670">
        <v>43463</v>
      </c>
      <c r="AM3292" s="230"/>
      <c r="AN3292" s="232"/>
      <c r="AO3292" s="232"/>
      <c r="AP3292" s="230"/>
      <c r="AQ3292" s="1231" t="s">
        <v>3094</v>
      </c>
      <c r="AR3292" s="230"/>
      <c r="AS3292" s="230"/>
      <c r="AT3292" s="230"/>
      <c r="AU3292" s="230"/>
      <c r="AV3292" s="885"/>
      <c r="AW3292" s="885"/>
      <c r="AX3292" s="885"/>
      <c r="AY3292" s="885"/>
      <c r="AZ3292" s="177"/>
    </row>
    <row r="3293" spans="1:60" ht="15" customHeight="1">
      <c r="B3293" s="1310">
        <v>3287</v>
      </c>
      <c r="C3293" s="809" t="s">
        <v>1550</v>
      </c>
      <c r="D3293" s="497" t="s">
        <v>230</v>
      </c>
      <c r="E3293" s="559" t="s">
        <v>222</v>
      </c>
      <c r="F3293" s="560" t="s">
        <v>24</v>
      </c>
      <c r="G3293" s="509" t="s">
        <v>146</v>
      </c>
      <c r="H3293" s="522" t="s">
        <v>24</v>
      </c>
      <c r="I3293" s="345">
        <v>29987</v>
      </c>
      <c r="J3293" s="903">
        <f t="shared" ca="1" si="296"/>
        <v>40</v>
      </c>
      <c r="K3293" s="775" t="s">
        <v>494</v>
      </c>
      <c r="L3293" s="613">
        <v>950719310115</v>
      </c>
      <c r="M3293" s="444">
        <v>44232</v>
      </c>
      <c r="N3293" s="819">
        <v>43462</v>
      </c>
      <c r="O3293" s="1330" t="s">
        <v>24</v>
      </c>
      <c r="P3293" s="1314" t="s">
        <v>24</v>
      </c>
      <c r="Q3293" s="198" t="str">
        <f t="shared" si="295"/>
        <v>-</v>
      </c>
      <c r="R3293" s="181" t="str">
        <f t="shared" ca="1" si="293"/>
        <v>TIDAK MCU</v>
      </c>
      <c r="S3293" s="1314" t="s">
        <v>1653</v>
      </c>
      <c r="T3293" s="1330">
        <v>44597</v>
      </c>
      <c r="U3293" s="1329">
        <v>44597</v>
      </c>
      <c r="V3293" s="1330" t="s">
        <v>24</v>
      </c>
      <c r="W3293" s="136" t="s">
        <v>24</v>
      </c>
      <c r="X3293" s="348"/>
      <c r="Y3293" s="201"/>
      <c r="Z3293" s="351"/>
      <c r="AA3293" s="471" t="s">
        <v>1687</v>
      </c>
      <c r="AB3293" s="471" t="s">
        <v>1086</v>
      </c>
      <c r="AC3293" s="272"/>
      <c r="AD3293" s="272"/>
      <c r="AE3293" s="272"/>
      <c r="AF3293" s="254"/>
      <c r="AG3293" s="254"/>
      <c r="AH3293" s="1019"/>
      <c r="AI3293" s="244" t="str">
        <f t="shared" si="297"/>
        <v>QUESTER CWE 370 RHINO 260 JD/TI</v>
      </c>
      <c r="AJ3293" s="1315">
        <f t="shared" si="294"/>
        <v>43462</v>
      </c>
      <c r="AK3293" s="472" t="s">
        <v>24</v>
      </c>
      <c r="AL3293" s="1185">
        <v>44232</v>
      </c>
      <c r="AM3293" s="230"/>
      <c r="AN3293" s="232"/>
      <c r="AO3293" s="232"/>
      <c r="AP3293" s="230"/>
      <c r="AQ3293" s="230"/>
      <c r="AR3293" s="230"/>
      <c r="AS3293" s="230"/>
      <c r="AT3293" s="230"/>
      <c r="AU3293" s="230"/>
    </row>
    <row r="3294" spans="1:60" ht="15" customHeight="1">
      <c r="B3294" s="1310">
        <v>3288</v>
      </c>
      <c r="C3294" s="558" t="s">
        <v>1551</v>
      </c>
      <c r="D3294" s="497" t="s">
        <v>230</v>
      </c>
      <c r="E3294" s="559" t="s">
        <v>222</v>
      </c>
      <c r="F3294" s="560" t="s">
        <v>24</v>
      </c>
      <c r="G3294" s="509" t="s">
        <v>146</v>
      </c>
      <c r="H3294" s="612" t="s">
        <v>1552</v>
      </c>
      <c r="I3294" s="805">
        <v>32998</v>
      </c>
      <c r="J3294" s="903">
        <f t="shared" ca="1" si="296"/>
        <v>32</v>
      </c>
      <c r="K3294" s="178" t="s">
        <v>493</v>
      </c>
      <c r="L3294" s="613">
        <v>950719310115</v>
      </c>
      <c r="M3294" s="181">
        <v>45051</v>
      </c>
      <c r="N3294" s="819">
        <v>43462</v>
      </c>
      <c r="O3294" s="1330" t="s">
        <v>24</v>
      </c>
      <c r="P3294" s="1314" t="s">
        <v>24</v>
      </c>
      <c r="Q3294" s="198" t="str">
        <f t="shared" si="295"/>
        <v>-</v>
      </c>
      <c r="R3294" s="181" t="str">
        <f t="shared" ca="1" si="293"/>
        <v>TIDAK MCU</v>
      </c>
      <c r="S3294" s="1314" t="s">
        <v>1654</v>
      </c>
      <c r="T3294" s="1330">
        <v>44321</v>
      </c>
      <c r="U3294" s="1329">
        <v>44321</v>
      </c>
      <c r="V3294" s="1330" t="s">
        <v>24</v>
      </c>
      <c r="W3294" s="136" t="s">
        <v>24</v>
      </c>
      <c r="X3294" s="348"/>
      <c r="Y3294" s="201"/>
      <c r="Z3294" s="351"/>
      <c r="AA3294" s="471" t="s">
        <v>1687</v>
      </c>
      <c r="AB3294" s="471" t="s">
        <v>1086</v>
      </c>
      <c r="AC3294" s="272"/>
      <c r="AD3294" s="272"/>
      <c r="AE3294" s="272"/>
      <c r="AF3294" s="254"/>
      <c r="AG3294" s="254"/>
      <c r="AH3294" s="1019"/>
      <c r="AI3294" s="244" t="str">
        <f t="shared" si="297"/>
        <v>QUESTER CWE 370 RHINO 260 JD/TI</v>
      </c>
      <c r="AJ3294" s="1315">
        <f t="shared" si="294"/>
        <v>43462</v>
      </c>
      <c r="AK3294" s="472" t="s">
        <v>24</v>
      </c>
      <c r="AL3294" s="1185">
        <v>45051</v>
      </c>
      <c r="AM3294" s="230"/>
      <c r="AN3294" s="232"/>
      <c r="AO3294" s="232"/>
      <c r="AP3294" s="230"/>
      <c r="AQ3294" s="1231" t="s">
        <v>3094</v>
      </c>
      <c r="AR3294" s="230"/>
      <c r="AS3294" s="230"/>
      <c r="AT3294" s="230"/>
      <c r="AU3294" s="230"/>
      <c r="AV3294" s="885"/>
      <c r="AW3294" s="885"/>
      <c r="AX3294" s="885"/>
      <c r="AY3294" s="885"/>
      <c r="AZ3294" s="177"/>
    </row>
    <row r="3295" spans="1:60" ht="15" customHeight="1">
      <c r="B3295" s="1310">
        <v>3289</v>
      </c>
      <c r="C3295" s="558" t="s">
        <v>1553</v>
      </c>
      <c r="D3295" s="497" t="s">
        <v>226</v>
      </c>
      <c r="E3295" s="559" t="s">
        <v>222</v>
      </c>
      <c r="F3295" s="560" t="s">
        <v>24</v>
      </c>
      <c r="G3295" s="509" t="s">
        <v>146</v>
      </c>
      <c r="H3295" s="561" t="s">
        <v>24</v>
      </c>
      <c r="I3295" s="798">
        <v>33704</v>
      </c>
      <c r="J3295" s="1314">
        <f t="shared" ca="1" si="296"/>
        <v>30</v>
      </c>
      <c r="K3295" s="176" t="s">
        <v>24</v>
      </c>
      <c r="L3295" s="170" t="s">
        <v>24</v>
      </c>
      <c r="M3295" s="173" t="s">
        <v>24</v>
      </c>
      <c r="N3295" s="819">
        <v>43794</v>
      </c>
      <c r="O3295" s="1330" t="s">
        <v>24</v>
      </c>
      <c r="P3295" s="1314" t="s">
        <v>24</v>
      </c>
      <c r="Q3295" s="198" t="str">
        <f t="shared" si="295"/>
        <v>-</v>
      </c>
      <c r="R3295" s="181" t="str">
        <f t="shared" ca="1" si="293"/>
        <v>TIDAK MCU</v>
      </c>
      <c r="S3295" s="1314" t="s">
        <v>24</v>
      </c>
      <c r="T3295" s="1330">
        <v>44296</v>
      </c>
      <c r="U3295" s="1329" t="s">
        <v>99</v>
      </c>
      <c r="V3295" s="1330" t="s">
        <v>24</v>
      </c>
      <c r="W3295" s="1311" t="s">
        <v>24</v>
      </c>
      <c r="X3295" s="348"/>
      <c r="Y3295" s="201"/>
      <c r="Z3295" s="351"/>
      <c r="AA3295" s="272" t="s">
        <v>24</v>
      </c>
      <c r="AB3295" s="272"/>
      <c r="AC3295" s="272"/>
      <c r="AD3295" s="272"/>
      <c r="AE3295" s="272"/>
      <c r="AF3295" s="254"/>
      <c r="AG3295" s="254"/>
      <c r="AH3295" s="1019"/>
      <c r="AI3295" s="244" t="str">
        <f t="shared" si="297"/>
        <v>-</v>
      </c>
      <c r="AJ3295" s="1315">
        <f t="shared" si="294"/>
        <v>43794</v>
      </c>
      <c r="AK3295" s="1330" t="s">
        <v>24</v>
      </c>
      <c r="AL3295" s="670" t="s">
        <v>24</v>
      </c>
      <c r="AM3295" s="230"/>
      <c r="AN3295" s="232"/>
      <c r="AO3295" s="232"/>
      <c r="AP3295" s="230"/>
      <c r="AQ3295" s="1231" t="s">
        <v>3094</v>
      </c>
      <c r="AR3295" s="230"/>
      <c r="AS3295" s="230"/>
      <c r="AT3295" s="230"/>
      <c r="AU3295" s="230"/>
      <c r="AV3295" s="885"/>
      <c r="AW3295" s="885"/>
      <c r="AX3295" s="885"/>
      <c r="AY3295" s="885"/>
      <c r="AZ3295" s="885"/>
    </row>
    <row r="3296" spans="1:60" ht="15" customHeight="1">
      <c r="A3296" s="1298"/>
      <c r="B3296" s="1310">
        <v>3290</v>
      </c>
      <c r="C3296" s="1498" t="s">
        <v>1554</v>
      </c>
      <c r="D3296" s="1562" t="s">
        <v>230</v>
      </c>
      <c r="E3296" s="1558" t="s">
        <v>222</v>
      </c>
      <c r="F3296" s="1605" t="s">
        <v>24</v>
      </c>
      <c r="G3296" s="912" t="s">
        <v>146</v>
      </c>
      <c r="H3296" s="1694" t="s">
        <v>24</v>
      </c>
      <c r="I3296" s="1724">
        <v>30040</v>
      </c>
      <c r="J3296" s="445">
        <f t="shared" ca="1" si="296"/>
        <v>40</v>
      </c>
      <c r="K3296" s="916" t="s">
        <v>493</v>
      </c>
      <c r="L3296" s="918">
        <v>891232460189</v>
      </c>
      <c r="M3296" s="919">
        <v>44650</v>
      </c>
      <c r="N3296" s="1794">
        <v>43462</v>
      </c>
      <c r="O3296" s="446" t="s">
        <v>24</v>
      </c>
      <c r="P3296" s="445" t="s">
        <v>24</v>
      </c>
      <c r="Q3296" s="920" t="str">
        <f t="shared" si="295"/>
        <v>-</v>
      </c>
      <c r="R3296" s="1927" t="str">
        <f t="shared" ca="1" si="293"/>
        <v>TIDAK MCU</v>
      </c>
      <c r="S3296" s="445" t="s">
        <v>1655</v>
      </c>
      <c r="T3296" s="446">
        <v>43920</v>
      </c>
      <c r="U3296" s="446">
        <v>43920</v>
      </c>
      <c r="V3296" s="446" t="s">
        <v>24</v>
      </c>
      <c r="W3296" s="446" t="s">
        <v>24</v>
      </c>
      <c r="X3296" s="921"/>
      <c r="Y3296" s="922"/>
      <c r="Z3296" s="923"/>
      <c r="AA3296" s="1562" t="s">
        <v>1687</v>
      </c>
      <c r="AB3296" s="1562" t="s">
        <v>1086</v>
      </c>
      <c r="AC3296" s="1562"/>
      <c r="AD3296" s="1562"/>
      <c r="AE3296" s="1562"/>
      <c r="AF3296" s="1562"/>
      <c r="AG3296" s="1562"/>
      <c r="AH3296" s="1973"/>
      <c r="AI3296" s="244" t="str">
        <f t="shared" si="297"/>
        <v>QUESTER CWE 370 RHINO 260 JD/TI</v>
      </c>
      <c r="AJ3296" s="878">
        <f t="shared" si="294"/>
        <v>43462</v>
      </c>
      <c r="AK3296" s="909" t="s">
        <v>24</v>
      </c>
      <c r="AL3296" s="1990">
        <v>43485</v>
      </c>
      <c r="AM3296" s="877"/>
      <c r="AN3296" s="877"/>
      <c r="AO3296" s="877"/>
      <c r="AP3296" s="877"/>
      <c r="AQ3296" s="1010" t="s">
        <v>6564</v>
      </c>
      <c r="AR3296" s="877"/>
      <c r="AS3296" s="877"/>
      <c r="AT3296" s="877" t="s">
        <v>11694</v>
      </c>
      <c r="AU3296" s="877"/>
      <c r="AV3296" s="458" t="s">
        <v>11697</v>
      </c>
      <c r="AW3296" s="458" t="s">
        <v>11701</v>
      </c>
      <c r="AX3296" s="458" t="s">
        <v>11694</v>
      </c>
      <c r="AY3296" s="458"/>
      <c r="AZ3296" s="885"/>
    </row>
    <row r="3297" spans="1:60" ht="15" customHeight="1">
      <c r="B3297" s="1310">
        <v>3291</v>
      </c>
      <c r="C3297" s="809" t="s">
        <v>1555</v>
      </c>
      <c r="D3297" s="497" t="s">
        <v>230</v>
      </c>
      <c r="E3297" s="559" t="s">
        <v>222</v>
      </c>
      <c r="F3297" s="560" t="s">
        <v>24</v>
      </c>
      <c r="G3297" s="509" t="s">
        <v>146</v>
      </c>
      <c r="H3297" s="810" t="s">
        <v>1556</v>
      </c>
      <c r="I3297" s="345">
        <v>34404</v>
      </c>
      <c r="J3297" s="1314">
        <f t="shared" ca="1" si="296"/>
        <v>28</v>
      </c>
      <c r="K3297" s="178" t="s">
        <v>493</v>
      </c>
      <c r="L3297" s="613">
        <v>790315470143</v>
      </c>
      <c r="M3297" s="181">
        <v>44193</v>
      </c>
      <c r="N3297" s="819">
        <v>43462</v>
      </c>
      <c r="O3297" s="1330" t="s">
        <v>24</v>
      </c>
      <c r="P3297" s="1314" t="s">
        <v>24</v>
      </c>
      <c r="Q3297" s="198" t="str">
        <f t="shared" si="295"/>
        <v>-</v>
      </c>
      <c r="R3297" s="181" t="str">
        <f t="shared" ca="1" si="293"/>
        <v>TIDAK MCU</v>
      </c>
      <c r="S3297" s="1314" t="s">
        <v>1656</v>
      </c>
      <c r="T3297" s="1330">
        <v>44266</v>
      </c>
      <c r="U3297" s="1329">
        <v>44266</v>
      </c>
      <c r="V3297" s="1330" t="s">
        <v>24</v>
      </c>
      <c r="W3297" s="1311" t="s">
        <v>24</v>
      </c>
      <c r="X3297" s="348"/>
      <c r="Y3297" s="201"/>
      <c r="Z3297" s="351"/>
      <c r="AA3297" s="471" t="s">
        <v>1086</v>
      </c>
      <c r="AB3297" s="471" t="s">
        <v>1689</v>
      </c>
      <c r="AC3297" s="471" t="s">
        <v>1687</v>
      </c>
      <c r="AD3297" s="272"/>
      <c r="AE3297" s="272"/>
      <c r="AF3297" s="254"/>
      <c r="AG3297" s="254"/>
      <c r="AH3297" s="1019"/>
      <c r="AI3297" s="244" t="str">
        <f t="shared" si="297"/>
        <v>HINO 260 JD/TINISSAN CWB 45QUESTER CWE 370 R</v>
      </c>
      <c r="AJ3297" s="1315">
        <f t="shared" si="294"/>
        <v>43462</v>
      </c>
      <c r="AK3297" s="472"/>
      <c r="AL3297" s="670">
        <v>43464</v>
      </c>
      <c r="AM3297" s="230"/>
      <c r="AN3297" s="232"/>
      <c r="AO3297" s="232"/>
      <c r="AP3297" s="230"/>
      <c r="AQ3297" s="230"/>
      <c r="AR3297" s="230"/>
      <c r="AS3297" s="230"/>
      <c r="AT3297" s="230"/>
      <c r="AU3297" s="230"/>
      <c r="AV3297" s="885"/>
      <c r="AW3297" s="885"/>
      <c r="AX3297" s="885"/>
      <c r="AY3297" s="885"/>
      <c r="AZ3297" s="177"/>
    </row>
    <row r="3298" spans="1:60" ht="15" customHeight="1">
      <c r="B3298" s="1310">
        <v>3292</v>
      </c>
      <c r="C3298" s="822" t="s">
        <v>1557</v>
      </c>
      <c r="D3298" s="497" t="s">
        <v>234</v>
      </c>
      <c r="E3298" s="559" t="s">
        <v>222</v>
      </c>
      <c r="F3298" s="560" t="s">
        <v>24</v>
      </c>
      <c r="G3298" s="509" t="s">
        <v>146</v>
      </c>
      <c r="H3298" s="810" t="s">
        <v>1519</v>
      </c>
      <c r="I3298" s="345">
        <v>32897</v>
      </c>
      <c r="J3298" s="1314">
        <f t="shared" ca="1" si="296"/>
        <v>32</v>
      </c>
      <c r="K3298" s="178" t="s">
        <v>493</v>
      </c>
      <c r="L3298" s="667">
        <v>880832460154</v>
      </c>
      <c r="M3298" s="181">
        <v>44422</v>
      </c>
      <c r="N3298" s="819">
        <v>43462</v>
      </c>
      <c r="O3298" s="1330" t="s">
        <v>24</v>
      </c>
      <c r="P3298" s="1314" t="s">
        <v>24</v>
      </c>
      <c r="Q3298" s="198" t="str">
        <f t="shared" si="295"/>
        <v>-</v>
      </c>
      <c r="R3298" s="181" t="str">
        <f t="shared" ca="1" si="293"/>
        <v>TIDAK MCU</v>
      </c>
      <c r="S3298" s="1314" t="s">
        <v>1657</v>
      </c>
      <c r="T3298" s="1330">
        <v>44585</v>
      </c>
      <c r="U3298" s="1329">
        <v>44585</v>
      </c>
      <c r="V3298" s="1330" t="s">
        <v>24</v>
      </c>
      <c r="W3298" s="1311" t="s">
        <v>24</v>
      </c>
      <c r="X3298" s="348"/>
      <c r="Y3298" s="201"/>
      <c r="Z3298" s="351"/>
      <c r="AA3298" s="471" t="s">
        <v>100</v>
      </c>
      <c r="AB3298" s="1964" t="s">
        <v>1688</v>
      </c>
      <c r="AC3298" s="1964" t="s">
        <v>594</v>
      </c>
      <c r="AD3298" s="272"/>
      <c r="AE3298" s="272"/>
      <c r="AF3298" s="254"/>
      <c r="AG3298" s="254"/>
      <c r="AH3298" s="1019"/>
      <c r="AI3298" s="244" t="str">
        <f t="shared" si="297"/>
        <v>LIGHT VEHICLEDZ 85 SSPC 200 - PC 400</v>
      </c>
      <c r="AJ3298" s="1315">
        <f t="shared" si="294"/>
        <v>43462</v>
      </c>
      <c r="AK3298" s="472">
        <v>43605</v>
      </c>
      <c r="AL3298" s="670">
        <v>43606</v>
      </c>
      <c r="AM3298" s="230"/>
      <c r="AN3298" s="232"/>
      <c r="AO3298" s="232"/>
      <c r="AP3298" s="230"/>
      <c r="AQ3298" s="180"/>
      <c r="AR3298" s="230"/>
      <c r="AS3298" s="230"/>
      <c r="AT3298" s="230"/>
      <c r="AU3298" s="230"/>
      <c r="AV3298" s="885"/>
      <c r="AW3298" s="885"/>
      <c r="AX3298" s="885"/>
      <c r="AY3298" s="885"/>
      <c r="AZ3298" s="885"/>
    </row>
    <row r="3299" spans="1:60" ht="15" customHeight="1">
      <c r="B3299" s="1310">
        <v>3293</v>
      </c>
      <c r="C3299" s="822" t="s">
        <v>1558</v>
      </c>
      <c r="D3299" s="497" t="s">
        <v>230</v>
      </c>
      <c r="E3299" s="559" t="s">
        <v>222</v>
      </c>
      <c r="F3299" s="560" t="s">
        <v>24</v>
      </c>
      <c r="G3299" s="509" t="s">
        <v>146</v>
      </c>
      <c r="H3299" s="810" t="s">
        <v>1559</v>
      </c>
      <c r="I3299" s="345">
        <v>29216</v>
      </c>
      <c r="J3299" s="903">
        <f t="shared" ca="1" si="296"/>
        <v>42</v>
      </c>
      <c r="K3299" s="775" t="s">
        <v>494</v>
      </c>
      <c r="L3299" s="667">
        <v>861217230146</v>
      </c>
      <c r="M3299" s="444">
        <v>45289</v>
      </c>
      <c r="N3299" s="819">
        <v>43462</v>
      </c>
      <c r="O3299" s="1330" t="s">
        <v>24</v>
      </c>
      <c r="P3299" s="1314" t="s">
        <v>24</v>
      </c>
      <c r="Q3299" s="198" t="str">
        <f t="shared" si="295"/>
        <v>-</v>
      </c>
      <c r="R3299" s="181" t="str">
        <f t="shared" ref="R3299:R3362" ca="1" si="298">IF(OR(O3299="",O3299="-"),"TIDAK MCU",IF(Q3299&gt;TODAY(),"BERLAKU","EXPIRED"))</f>
        <v>TIDAK MCU</v>
      </c>
      <c r="S3299" s="1314" t="s">
        <v>1658</v>
      </c>
      <c r="T3299" s="1330">
        <v>44557</v>
      </c>
      <c r="U3299" s="1329">
        <v>44557</v>
      </c>
      <c r="V3299" s="904" t="s">
        <v>24</v>
      </c>
      <c r="W3299" s="136" t="s">
        <v>24</v>
      </c>
      <c r="X3299" s="348"/>
      <c r="Y3299" s="201"/>
      <c r="Z3299" s="351"/>
      <c r="AA3299" s="471" t="s">
        <v>1086</v>
      </c>
      <c r="AB3299" s="471" t="s">
        <v>1689</v>
      </c>
      <c r="AC3299" s="471" t="s">
        <v>1687</v>
      </c>
      <c r="AD3299" s="272" t="s">
        <v>24</v>
      </c>
      <c r="AE3299" s="272"/>
      <c r="AF3299" s="254"/>
      <c r="AG3299" s="254"/>
      <c r="AH3299" s="1019"/>
      <c r="AI3299" s="244" t="str">
        <f t="shared" si="297"/>
        <v>HINO 260 JD/TINISSAN CWB 45QUESTER CWE 370 R-</v>
      </c>
      <c r="AJ3299" s="1315">
        <f t="shared" ref="AJ3299:AJ3362" si="299">N3299</f>
        <v>43462</v>
      </c>
      <c r="AK3299" s="592" t="s">
        <v>24</v>
      </c>
      <c r="AL3299" s="679">
        <v>45289</v>
      </c>
      <c r="AM3299" s="230"/>
      <c r="AN3299" s="232"/>
      <c r="AO3299" s="232"/>
      <c r="AP3299" s="230"/>
      <c r="AQ3299" s="462" t="s">
        <v>3094</v>
      </c>
      <c r="AR3299" s="230"/>
      <c r="AS3299" s="230"/>
      <c r="AT3299" s="230"/>
      <c r="AU3299" s="230"/>
      <c r="AV3299" s="177" t="s">
        <v>11697</v>
      </c>
      <c r="AW3299" s="177" t="s">
        <v>11701</v>
      </c>
      <c r="AX3299" s="177" t="s">
        <v>11908</v>
      </c>
      <c r="AY3299" s="461">
        <v>43898</v>
      </c>
      <c r="AZ3299" s="885"/>
    </row>
    <row r="3300" spans="1:60" ht="15" customHeight="1">
      <c r="B3300" s="1310">
        <v>3294</v>
      </c>
      <c r="C3300" s="558" t="s">
        <v>1560</v>
      </c>
      <c r="D3300" s="497" t="s">
        <v>230</v>
      </c>
      <c r="E3300" s="835" t="s">
        <v>222</v>
      </c>
      <c r="F3300" s="560" t="s">
        <v>24</v>
      </c>
      <c r="G3300" s="509" t="s">
        <v>146</v>
      </c>
      <c r="H3300" s="810" t="s">
        <v>1561</v>
      </c>
      <c r="I3300" s="798">
        <v>30147</v>
      </c>
      <c r="J3300" s="903">
        <f t="shared" ca="1" si="296"/>
        <v>40</v>
      </c>
      <c r="K3300" s="178" t="s">
        <v>493</v>
      </c>
      <c r="L3300" s="613">
        <v>830719310830</v>
      </c>
      <c r="M3300" s="181">
        <v>45488</v>
      </c>
      <c r="N3300" s="819">
        <v>43799</v>
      </c>
      <c r="O3300" s="1330" t="s">
        <v>24</v>
      </c>
      <c r="P3300" s="1314" t="s">
        <v>24</v>
      </c>
      <c r="Q3300" s="198" t="str">
        <f t="shared" si="295"/>
        <v>-</v>
      </c>
      <c r="R3300" s="181" t="str">
        <f t="shared" ca="1" si="298"/>
        <v>TIDAK MCU</v>
      </c>
      <c r="S3300" s="1314" t="s">
        <v>1659</v>
      </c>
      <c r="T3300" s="1330">
        <v>44392</v>
      </c>
      <c r="U3300" s="1329">
        <v>44392</v>
      </c>
      <c r="V3300" s="395" t="s">
        <v>24</v>
      </c>
      <c r="W3300" s="136" t="s">
        <v>24</v>
      </c>
      <c r="X3300" s="348"/>
      <c r="Y3300" s="201"/>
      <c r="Z3300" s="351"/>
      <c r="AA3300" s="498" t="s">
        <v>1086</v>
      </c>
      <c r="AB3300" s="272"/>
      <c r="AC3300" s="272"/>
      <c r="AD3300" s="272"/>
      <c r="AE3300" s="272"/>
      <c r="AF3300" s="254"/>
      <c r="AG3300" s="254"/>
      <c r="AH3300" s="1019"/>
      <c r="AI3300" s="244" t="str">
        <f t="shared" si="297"/>
        <v>HINO 260 JD/TI</v>
      </c>
      <c r="AJ3300" s="1315">
        <f t="shared" si="299"/>
        <v>43799</v>
      </c>
      <c r="AK3300" s="472">
        <v>44033</v>
      </c>
      <c r="AL3300" s="1185">
        <v>43795</v>
      </c>
      <c r="AM3300" s="230"/>
      <c r="AN3300" s="232"/>
      <c r="AO3300" s="232"/>
      <c r="AP3300" s="230"/>
      <c r="AQ3300" s="1231" t="s">
        <v>3094</v>
      </c>
      <c r="AR3300" s="230"/>
      <c r="AS3300" s="230"/>
      <c r="AT3300" s="230"/>
      <c r="AU3300" s="230"/>
      <c r="AV3300" s="885"/>
      <c r="AW3300" s="885"/>
      <c r="AX3300" s="885"/>
      <c r="AY3300" s="885"/>
      <c r="AZ3300" s="885"/>
    </row>
    <row r="3301" spans="1:60" ht="15" customHeight="1">
      <c r="B3301" s="1310">
        <v>3295</v>
      </c>
      <c r="C3301" s="809" t="s">
        <v>1562</v>
      </c>
      <c r="D3301" s="497" t="s">
        <v>230</v>
      </c>
      <c r="E3301" s="559" t="s">
        <v>222</v>
      </c>
      <c r="F3301" s="560" t="s">
        <v>24</v>
      </c>
      <c r="G3301" s="509" t="s">
        <v>146</v>
      </c>
      <c r="H3301" s="810" t="s">
        <v>1563</v>
      </c>
      <c r="I3301" s="345">
        <v>31045</v>
      </c>
      <c r="J3301" s="1314">
        <f t="shared" ca="1" si="296"/>
        <v>37</v>
      </c>
      <c r="K3301" s="178" t="s">
        <v>494</v>
      </c>
      <c r="L3301" s="613" t="s">
        <v>1623</v>
      </c>
      <c r="M3301" s="181">
        <v>44559</v>
      </c>
      <c r="N3301" s="819">
        <v>43462</v>
      </c>
      <c r="O3301" s="1330" t="s">
        <v>24</v>
      </c>
      <c r="P3301" s="1314" t="s">
        <v>24</v>
      </c>
      <c r="Q3301" s="198" t="str">
        <f t="shared" si="295"/>
        <v>-</v>
      </c>
      <c r="R3301" s="181" t="str">
        <f t="shared" ca="1" si="298"/>
        <v>TIDAK MCU</v>
      </c>
      <c r="S3301" s="1314" t="s">
        <v>1660</v>
      </c>
      <c r="T3301" s="1330">
        <v>44559</v>
      </c>
      <c r="U3301" s="1329">
        <v>44559</v>
      </c>
      <c r="V3301" s="1330" t="s">
        <v>24</v>
      </c>
      <c r="W3301" s="1311" t="s">
        <v>24</v>
      </c>
      <c r="X3301" s="348"/>
      <c r="Y3301" s="201"/>
      <c r="Z3301" s="351"/>
      <c r="AA3301" s="471" t="s">
        <v>1687</v>
      </c>
      <c r="AB3301" s="471" t="s">
        <v>1086</v>
      </c>
      <c r="AC3301" s="272"/>
      <c r="AD3301" s="272"/>
      <c r="AE3301" s="272"/>
      <c r="AF3301" s="254"/>
      <c r="AG3301" s="254"/>
      <c r="AH3301" s="1019"/>
      <c r="AI3301" s="244" t="str">
        <f t="shared" si="297"/>
        <v>QUESTER CWE 370 RHINO 260 JD/TI</v>
      </c>
      <c r="AJ3301" s="1315">
        <f t="shared" si="299"/>
        <v>43462</v>
      </c>
      <c r="AK3301" s="472"/>
      <c r="AL3301" s="670">
        <v>43485</v>
      </c>
      <c r="AM3301" s="230"/>
      <c r="AN3301" s="232"/>
      <c r="AO3301" s="232"/>
      <c r="AP3301" s="230"/>
      <c r="AQ3301" s="230"/>
      <c r="AR3301" s="230"/>
      <c r="AS3301" s="230"/>
      <c r="AT3301" s="230"/>
      <c r="AU3301" s="230"/>
      <c r="AV3301" s="885"/>
      <c r="AW3301" s="885"/>
      <c r="AX3301" s="885"/>
      <c r="AY3301" s="885"/>
      <c r="AZ3301" s="177"/>
    </row>
    <row r="3302" spans="1:60" ht="15" customHeight="1">
      <c r="B3302" s="1310">
        <v>3296</v>
      </c>
      <c r="C3302" s="558" t="s">
        <v>1564</v>
      </c>
      <c r="D3302" s="497" t="s">
        <v>333</v>
      </c>
      <c r="E3302" s="835" t="s">
        <v>222</v>
      </c>
      <c r="F3302" s="560" t="s">
        <v>24</v>
      </c>
      <c r="G3302" s="509" t="s">
        <v>146</v>
      </c>
      <c r="H3302" s="810" t="s">
        <v>1505</v>
      </c>
      <c r="I3302" s="795">
        <v>30491</v>
      </c>
      <c r="J3302" s="1314">
        <f t="shared" ca="1" si="296"/>
        <v>39</v>
      </c>
      <c r="K3302" s="178" t="s">
        <v>83</v>
      </c>
      <c r="L3302" s="613">
        <v>890632460261</v>
      </c>
      <c r="M3302" s="702">
        <v>44371</v>
      </c>
      <c r="N3302" s="815">
        <v>42612</v>
      </c>
      <c r="O3302" s="1330" t="s">
        <v>24</v>
      </c>
      <c r="P3302" s="1314" t="s">
        <v>24</v>
      </c>
      <c r="Q3302" s="198" t="str">
        <f t="shared" si="295"/>
        <v>-</v>
      </c>
      <c r="R3302" s="181" t="str">
        <f t="shared" ca="1" si="298"/>
        <v>TIDAK MCU</v>
      </c>
      <c r="S3302" s="1314" t="s">
        <v>1661</v>
      </c>
      <c r="T3302" s="1330">
        <v>44371</v>
      </c>
      <c r="U3302" s="1329">
        <v>44371</v>
      </c>
      <c r="V3302" s="1330" t="s">
        <v>24</v>
      </c>
      <c r="W3302" s="1311" t="s">
        <v>24</v>
      </c>
      <c r="X3302" s="348"/>
      <c r="Y3302" s="201"/>
      <c r="Z3302" s="351"/>
      <c r="AA3302" s="498" t="s">
        <v>100</v>
      </c>
      <c r="AB3302" s="272"/>
      <c r="AC3302" s="272"/>
      <c r="AD3302" s="272"/>
      <c r="AE3302" s="272"/>
      <c r="AF3302" s="254"/>
      <c r="AG3302" s="254"/>
      <c r="AH3302" s="1019"/>
      <c r="AI3302" s="244" t="str">
        <f t="shared" si="297"/>
        <v>LIGHT VEHICLE</v>
      </c>
      <c r="AJ3302" s="1315">
        <f t="shared" si="299"/>
        <v>42612</v>
      </c>
      <c r="AK3302" s="592" t="s">
        <v>24</v>
      </c>
      <c r="AL3302" s="679">
        <v>43640</v>
      </c>
      <c r="AM3302" s="230"/>
      <c r="AN3302" s="232"/>
      <c r="AO3302" s="232"/>
      <c r="AP3302" s="230"/>
      <c r="AQ3302" s="462" t="s">
        <v>3094</v>
      </c>
      <c r="AR3302" s="230"/>
      <c r="AS3302" s="230"/>
      <c r="AT3302" s="230"/>
      <c r="AU3302" s="230"/>
      <c r="AZ3302" s="177"/>
    </row>
    <row r="3303" spans="1:60" ht="15" customHeight="1">
      <c r="B3303" s="1310">
        <v>3297</v>
      </c>
      <c r="C3303" s="809" t="s">
        <v>1565</v>
      </c>
      <c r="D3303" s="497" t="s">
        <v>1503</v>
      </c>
      <c r="E3303" s="559" t="s">
        <v>222</v>
      </c>
      <c r="F3303" s="560" t="s">
        <v>24</v>
      </c>
      <c r="G3303" s="509" t="s">
        <v>146</v>
      </c>
      <c r="H3303" s="810" t="s">
        <v>1504</v>
      </c>
      <c r="I3303" s="345">
        <v>26781</v>
      </c>
      <c r="J3303" s="903">
        <f t="shared" ca="1" si="296"/>
        <v>49</v>
      </c>
      <c r="K3303" s="613" t="s">
        <v>83</v>
      </c>
      <c r="L3303" s="613">
        <v>790424210335</v>
      </c>
      <c r="M3303" s="181">
        <v>45043</v>
      </c>
      <c r="N3303" s="819">
        <v>43462</v>
      </c>
      <c r="O3303" s="1330" t="s">
        <v>24</v>
      </c>
      <c r="P3303" s="1314" t="s">
        <v>24</v>
      </c>
      <c r="Q3303" s="198" t="str">
        <f t="shared" si="295"/>
        <v>-</v>
      </c>
      <c r="R3303" s="181" t="str">
        <f t="shared" ca="1" si="298"/>
        <v>TIDAK MCU</v>
      </c>
      <c r="S3303" s="1314" t="s">
        <v>1662</v>
      </c>
      <c r="T3303" s="1330">
        <v>44678</v>
      </c>
      <c r="U3303" s="1329">
        <v>44678</v>
      </c>
      <c r="V3303" s="904" t="s">
        <v>24</v>
      </c>
      <c r="W3303" s="136" t="s">
        <v>24</v>
      </c>
      <c r="X3303" s="348"/>
      <c r="Y3303" s="201"/>
      <c r="Z3303" s="351"/>
      <c r="AA3303" s="498" t="s">
        <v>100</v>
      </c>
      <c r="AB3303" s="272"/>
      <c r="AC3303" s="272"/>
      <c r="AD3303" s="272"/>
      <c r="AE3303" s="272"/>
      <c r="AF3303" s="254"/>
      <c r="AG3303" s="254"/>
      <c r="AH3303" s="1019"/>
      <c r="AI3303" s="244" t="str">
        <f t="shared" si="297"/>
        <v>LIGHT VEHICLE</v>
      </c>
      <c r="AJ3303" s="1315">
        <f t="shared" si="299"/>
        <v>43462</v>
      </c>
      <c r="AK3303" s="472" t="s">
        <v>24</v>
      </c>
      <c r="AL3303" s="1185">
        <v>45043</v>
      </c>
      <c r="AM3303" s="230"/>
      <c r="AN3303" s="232"/>
      <c r="AO3303" s="232"/>
      <c r="AP3303" s="230"/>
      <c r="AQ3303" s="230"/>
      <c r="AR3303" s="230"/>
      <c r="AS3303" s="230"/>
      <c r="AT3303" s="230"/>
      <c r="AU3303" s="230"/>
      <c r="AV3303" s="885"/>
      <c r="AW3303" s="885"/>
      <c r="AX3303" s="885"/>
      <c r="AY3303" s="885"/>
      <c r="AZ3303" s="177"/>
    </row>
    <row r="3304" spans="1:60" ht="15" customHeight="1">
      <c r="B3304" s="1310">
        <v>3298</v>
      </c>
      <c r="C3304" s="809" t="s">
        <v>1566</v>
      </c>
      <c r="D3304" s="497" t="s">
        <v>1567</v>
      </c>
      <c r="E3304" s="559" t="s">
        <v>222</v>
      </c>
      <c r="F3304" s="560" t="s">
        <v>24</v>
      </c>
      <c r="G3304" s="509" t="s">
        <v>146</v>
      </c>
      <c r="H3304" s="810" t="s">
        <v>1513</v>
      </c>
      <c r="I3304" s="345">
        <v>26048</v>
      </c>
      <c r="J3304" s="903">
        <f t="shared" ca="1" si="296"/>
        <v>51</v>
      </c>
      <c r="K3304" s="178" t="s">
        <v>83</v>
      </c>
      <c r="L3304" s="613">
        <v>710419200359</v>
      </c>
      <c r="M3304" s="181">
        <v>44589</v>
      </c>
      <c r="N3304" s="819">
        <v>43462</v>
      </c>
      <c r="O3304" s="1330" t="s">
        <v>24</v>
      </c>
      <c r="P3304" s="1314" t="s">
        <v>24</v>
      </c>
      <c r="Q3304" s="198" t="str">
        <f t="shared" si="295"/>
        <v>-</v>
      </c>
      <c r="R3304" s="181" t="str">
        <f t="shared" ca="1" si="298"/>
        <v>TIDAK MCU</v>
      </c>
      <c r="S3304" s="1314" t="s">
        <v>3093</v>
      </c>
      <c r="T3304" s="1330">
        <v>44311</v>
      </c>
      <c r="U3304" s="1330">
        <v>44311</v>
      </c>
      <c r="V3304" s="904" t="s">
        <v>24</v>
      </c>
      <c r="W3304" s="136" t="s">
        <v>24</v>
      </c>
      <c r="X3304" s="348"/>
      <c r="Y3304" s="201"/>
      <c r="Z3304" s="351"/>
      <c r="AA3304" s="498" t="s">
        <v>100</v>
      </c>
      <c r="AB3304" s="272"/>
      <c r="AC3304" s="272"/>
      <c r="AD3304" s="272"/>
      <c r="AE3304" s="272"/>
      <c r="AF3304" s="254"/>
      <c r="AG3304" s="254"/>
      <c r="AH3304" s="1019"/>
      <c r="AI3304" s="244" t="str">
        <f t="shared" si="297"/>
        <v>LIGHT VEHICLE</v>
      </c>
      <c r="AJ3304" s="1315">
        <f t="shared" si="299"/>
        <v>43462</v>
      </c>
      <c r="AK3304" s="1330">
        <v>43462</v>
      </c>
      <c r="AL3304" s="1185">
        <v>43462</v>
      </c>
      <c r="AM3304" s="230"/>
      <c r="AN3304" s="232"/>
      <c r="AO3304" s="232"/>
      <c r="AP3304" s="230"/>
      <c r="AQ3304" s="1231" t="s">
        <v>3094</v>
      </c>
      <c r="AR3304" s="230"/>
      <c r="AS3304" s="230"/>
      <c r="AT3304" s="230"/>
      <c r="AU3304" s="230"/>
      <c r="AV3304" s="885"/>
      <c r="AW3304" s="885"/>
      <c r="AX3304" s="885"/>
      <c r="AY3304" s="885"/>
      <c r="AZ3304" s="177"/>
    </row>
    <row r="3305" spans="1:60" ht="15" customHeight="1">
      <c r="B3305" s="1310">
        <v>3299</v>
      </c>
      <c r="C3305" s="558" t="s">
        <v>1568</v>
      </c>
      <c r="D3305" s="497" t="s">
        <v>234</v>
      </c>
      <c r="E3305" s="559" t="s">
        <v>222</v>
      </c>
      <c r="F3305" s="560" t="s">
        <v>24</v>
      </c>
      <c r="G3305" s="509" t="s">
        <v>146</v>
      </c>
      <c r="H3305" s="817" t="s">
        <v>1569</v>
      </c>
      <c r="I3305" s="818">
        <v>28354</v>
      </c>
      <c r="J3305" s="231">
        <f t="shared" ca="1" si="296"/>
        <v>45</v>
      </c>
      <c r="K3305" s="602" t="s">
        <v>494</v>
      </c>
      <c r="L3305" s="667">
        <v>1723170800842</v>
      </c>
      <c r="M3305" s="771" t="s">
        <v>1624</v>
      </c>
      <c r="N3305" s="819">
        <v>43462</v>
      </c>
      <c r="O3305" s="1330" t="s">
        <v>24</v>
      </c>
      <c r="P3305" s="1314" t="s">
        <v>24</v>
      </c>
      <c r="Q3305" s="198" t="str">
        <f t="shared" si="295"/>
        <v>-</v>
      </c>
      <c r="R3305" s="181" t="str">
        <f t="shared" ca="1" si="298"/>
        <v>TIDAK MCU</v>
      </c>
      <c r="S3305" s="1314" t="s">
        <v>1663</v>
      </c>
      <c r="T3305" s="1330">
        <v>44425</v>
      </c>
      <c r="U3305" s="1329">
        <v>44425</v>
      </c>
      <c r="V3305" s="395" t="s">
        <v>24</v>
      </c>
      <c r="W3305" s="136" t="s">
        <v>24</v>
      </c>
      <c r="X3305" s="348"/>
      <c r="Y3305" s="201"/>
      <c r="Z3305" s="351"/>
      <c r="AA3305" s="498" t="s">
        <v>100</v>
      </c>
      <c r="AB3305" s="498" t="s">
        <v>1086</v>
      </c>
      <c r="AC3305" s="499"/>
      <c r="AD3305" s="499"/>
      <c r="AE3305" s="499"/>
      <c r="AF3305" s="254"/>
      <c r="AG3305" s="254"/>
      <c r="AH3305" s="1019"/>
      <c r="AI3305" s="244" t="str">
        <f t="shared" si="297"/>
        <v>LIGHT VEHICLEHINO 260 JD/TI</v>
      </c>
      <c r="AJ3305" s="1315">
        <f t="shared" si="299"/>
        <v>43462</v>
      </c>
      <c r="AK3305" s="472" t="s">
        <v>24</v>
      </c>
      <c r="AL3305" s="1185" t="s">
        <v>1624</v>
      </c>
      <c r="AM3305" s="230"/>
      <c r="AN3305" s="232"/>
      <c r="AO3305" s="232"/>
      <c r="AP3305" s="230"/>
      <c r="AQ3305" s="462" t="s">
        <v>3094</v>
      </c>
      <c r="AR3305" s="230"/>
      <c r="AS3305" s="230"/>
      <c r="AT3305" s="230"/>
      <c r="AU3305" s="230"/>
      <c r="AV3305" s="177"/>
      <c r="AW3305" s="177"/>
      <c r="AX3305" s="177"/>
      <c r="AY3305" s="885"/>
      <c r="AZ3305" s="177"/>
    </row>
    <row r="3306" spans="1:60" ht="15" customHeight="1">
      <c r="B3306" s="1310">
        <v>3300</v>
      </c>
      <c r="C3306" s="809" t="s">
        <v>1570</v>
      </c>
      <c r="D3306" s="254" t="s">
        <v>230</v>
      </c>
      <c r="E3306" s="559" t="s">
        <v>222</v>
      </c>
      <c r="F3306" s="560" t="s">
        <v>24</v>
      </c>
      <c r="G3306" s="509" t="s">
        <v>146</v>
      </c>
      <c r="H3306" s="561" t="s">
        <v>24</v>
      </c>
      <c r="I3306" s="798">
        <v>35680</v>
      </c>
      <c r="J3306" s="903">
        <f t="shared" ca="1" si="296"/>
        <v>24</v>
      </c>
      <c r="K3306" s="254" t="s">
        <v>493</v>
      </c>
      <c r="L3306" s="820">
        <v>970932460249</v>
      </c>
      <c r="M3306" s="345">
        <v>45542</v>
      </c>
      <c r="N3306" s="819">
        <v>43799</v>
      </c>
      <c r="O3306" s="1330" t="s">
        <v>24</v>
      </c>
      <c r="P3306" s="1314" t="s">
        <v>24</v>
      </c>
      <c r="Q3306" s="198" t="str">
        <f t="shared" si="295"/>
        <v>-</v>
      </c>
      <c r="R3306" s="181" t="str">
        <f t="shared" ca="1" si="298"/>
        <v>TIDAK MCU</v>
      </c>
      <c r="S3306" s="1314" t="s">
        <v>1664</v>
      </c>
      <c r="T3306" s="1330">
        <v>44446</v>
      </c>
      <c r="U3306" s="1329">
        <v>44446</v>
      </c>
      <c r="V3306" s="904" t="s">
        <v>24</v>
      </c>
      <c r="W3306" s="136" t="s">
        <v>24</v>
      </c>
      <c r="X3306" s="348"/>
      <c r="Y3306" s="201"/>
      <c r="Z3306" s="351"/>
      <c r="AA3306" s="498" t="s">
        <v>1086</v>
      </c>
      <c r="AB3306" s="272"/>
      <c r="AC3306" s="272"/>
      <c r="AD3306" s="272"/>
      <c r="AE3306" s="272"/>
      <c r="AF3306" s="254"/>
      <c r="AG3306" s="254"/>
      <c r="AH3306" s="1019"/>
      <c r="AI3306" s="244" t="str">
        <f t="shared" si="297"/>
        <v>HINO 260 JD/TI</v>
      </c>
      <c r="AJ3306" s="1315">
        <f t="shared" si="299"/>
        <v>43799</v>
      </c>
      <c r="AK3306" s="472">
        <v>43795</v>
      </c>
      <c r="AL3306" s="1185">
        <v>43795</v>
      </c>
      <c r="AM3306" s="230"/>
      <c r="AN3306" s="232"/>
      <c r="AO3306" s="232"/>
      <c r="AP3306" s="230"/>
      <c r="AQ3306" s="230"/>
      <c r="AR3306" s="230"/>
      <c r="AS3306" s="230"/>
      <c r="AT3306" s="230"/>
      <c r="AU3306" s="230"/>
      <c r="AV3306" s="885"/>
      <c r="AW3306" s="885"/>
      <c r="AX3306" s="885"/>
      <c r="AY3306" s="885"/>
      <c r="AZ3306" s="177"/>
    </row>
    <row r="3307" spans="1:60" ht="15" customHeight="1">
      <c r="B3307" s="1310">
        <v>3301</v>
      </c>
      <c r="C3307" s="558" t="s">
        <v>1571</v>
      </c>
      <c r="D3307" s="497" t="s">
        <v>337</v>
      </c>
      <c r="E3307" s="559" t="s">
        <v>222</v>
      </c>
      <c r="F3307" s="560" t="s">
        <v>24</v>
      </c>
      <c r="G3307" s="509" t="s">
        <v>146</v>
      </c>
      <c r="H3307" s="810" t="s">
        <v>1572</v>
      </c>
      <c r="I3307" s="821">
        <v>31129</v>
      </c>
      <c r="J3307" s="1314">
        <f t="shared" ca="1" si="296"/>
        <v>37</v>
      </c>
      <c r="K3307" s="613" t="s">
        <v>83</v>
      </c>
      <c r="L3307" s="613">
        <v>880312231227</v>
      </c>
      <c r="M3307" s="181">
        <v>45374</v>
      </c>
      <c r="N3307" s="819">
        <v>43462</v>
      </c>
      <c r="O3307" s="1330" t="s">
        <v>24</v>
      </c>
      <c r="P3307" s="1314" t="s">
        <v>24</v>
      </c>
      <c r="Q3307" s="198" t="str">
        <f t="shared" si="295"/>
        <v>-</v>
      </c>
      <c r="R3307" s="181" t="str">
        <f t="shared" ca="1" si="298"/>
        <v>TIDAK MCU</v>
      </c>
      <c r="S3307" s="1314" t="s">
        <v>24</v>
      </c>
      <c r="T3307" s="1330">
        <v>44278</v>
      </c>
      <c r="U3307" s="1329" t="s">
        <v>99</v>
      </c>
      <c r="V3307" s="904" t="s">
        <v>24</v>
      </c>
      <c r="W3307" s="136" t="s">
        <v>24</v>
      </c>
      <c r="X3307" s="348"/>
      <c r="Y3307" s="201"/>
      <c r="Z3307" s="351"/>
      <c r="AA3307" s="272" t="s">
        <v>24</v>
      </c>
      <c r="AB3307" s="272"/>
      <c r="AC3307" s="272"/>
      <c r="AD3307" s="272"/>
      <c r="AE3307" s="272"/>
      <c r="AF3307" s="254"/>
      <c r="AG3307" s="254"/>
      <c r="AH3307" s="1019"/>
      <c r="AI3307" s="244" t="str">
        <f t="shared" si="297"/>
        <v>-</v>
      </c>
      <c r="AJ3307" s="1315">
        <f t="shared" si="299"/>
        <v>43462</v>
      </c>
      <c r="AK3307" s="1330" t="s">
        <v>24</v>
      </c>
      <c r="AL3307" s="670" t="s">
        <v>24</v>
      </c>
      <c r="AM3307" s="230"/>
      <c r="AN3307" s="232"/>
      <c r="AO3307" s="232"/>
      <c r="AP3307" s="230"/>
      <c r="AQ3307" s="462" t="s">
        <v>3094</v>
      </c>
      <c r="AR3307" s="230"/>
      <c r="AS3307" s="230"/>
      <c r="AT3307" s="230"/>
      <c r="AU3307" s="230"/>
      <c r="AV3307" s="885"/>
      <c r="AW3307" s="885"/>
      <c r="AX3307" s="885"/>
      <c r="AY3307" s="885"/>
      <c r="AZ3307" s="885"/>
    </row>
    <row r="3308" spans="1:60" ht="15" customHeight="1">
      <c r="B3308" s="1310">
        <v>3302</v>
      </c>
      <c r="C3308" s="558" t="s">
        <v>1573</v>
      </c>
      <c r="D3308" s="254" t="s">
        <v>418</v>
      </c>
      <c r="E3308" s="559" t="s">
        <v>222</v>
      </c>
      <c r="F3308" s="560" t="s">
        <v>24</v>
      </c>
      <c r="G3308" s="509" t="s">
        <v>146</v>
      </c>
      <c r="H3308" s="810" t="s">
        <v>1574</v>
      </c>
      <c r="I3308" s="795">
        <v>26290</v>
      </c>
      <c r="J3308" s="1314">
        <f t="shared" ca="1" si="296"/>
        <v>51</v>
      </c>
      <c r="K3308" s="178" t="s">
        <v>496</v>
      </c>
      <c r="L3308" s="613">
        <v>790424210335</v>
      </c>
      <c r="M3308" s="444">
        <v>45649</v>
      </c>
      <c r="N3308" s="819">
        <v>42591</v>
      </c>
      <c r="O3308" s="1330" t="s">
        <v>24</v>
      </c>
      <c r="P3308" s="1314" t="s">
        <v>24</v>
      </c>
      <c r="Q3308" s="198" t="str">
        <f t="shared" si="295"/>
        <v>-</v>
      </c>
      <c r="R3308" s="181" t="str">
        <f t="shared" ca="1" si="298"/>
        <v>TIDAK MCU</v>
      </c>
      <c r="S3308" s="1314" t="s">
        <v>1665</v>
      </c>
      <c r="T3308" s="1330">
        <v>44553</v>
      </c>
      <c r="U3308" s="1329">
        <v>44553</v>
      </c>
      <c r="V3308" s="1330" t="s">
        <v>24</v>
      </c>
      <c r="W3308" s="1311" t="s">
        <v>24</v>
      </c>
      <c r="X3308" s="348"/>
      <c r="Y3308" s="201"/>
      <c r="Z3308" s="351"/>
      <c r="AA3308" s="498" t="s">
        <v>100</v>
      </c>
      <c r="AB3308" s="254"/>
      <c r="AC3308" s="254"/>
      <c r="AD3308" s="254"/>
      <c r="AE3308" s="254"/>
      <c r="AF3308" s="254"/>
      <c r="AG3308" s="254"/>
      <c r="AH3308" s="1019"/>
      <c r="AI3308" s="244" t="str">
        <f t="shared" si="297"/>
        <v>LIGHT VEHICLE</v>
      </c>
      <c r="AJ3308" s="1315">
        <f t="shared" si="299"/>
        <v>42591</v>
      </c>
      <c r="AK3308" s="472" t="s">
        <v>24</v>
      </c>
      <c r="AL3308" s="1185">
        <v>45649</v>
      </c>
      <c r="AM3308" s="230"/>
      <c r="AN3308" s="232"/>
      <c r="AO3308" s="232"/>
      <c r="AP3308" s="230"/>
      <c r="AQ3308" s="180"/>
      <c r="AR3308" s="230"/>
      <c r="AS3308" s="230"/>
      <c r="AT3308" s="230"/>
      <c r="AU3308" s="230"/>
      <c r="AV3308" s="885"/>
      <c r="AW3308" s="885"/>
      <c r="AX3308" s="885"/>
      <c r="AY3308" s="885"/>
      <c r="AZ3308" s="177"/>
    </row>
    <row r="3309" spans="1:60" ht="15" customHeight="1">
      <c r="B3309" s="1310">
        <v>3303</v>
      </c>
      <c r="C3309" s="558" t="s">
        <v>1576</v>
      </c>
      <c r="D3309" s="254" t="s">
        <v>226</v>
      </c>
      <c r="E3309" s="559" t="s">
        <v>222</v>
      </c>
      <c r="F3309" s="560" t="s">
        <v>24</v>
      </c>
      <c r="G3309" s="509" t="s">
        <v>146</v>
      </c>
      <c r="H3309" s="810" t="s">
        <v>1528</v>
      </c>
      <c r="I3309" s="821">
        <v>32925</v>
      </c>
      <c r="J3309" s="1314">
        <f t="shared" ca="1" si="296"/>
        <v>32</v>
      </c>
      <c r="K3309" s="613" t="s">
        <v>493</v>
      </c>
      <c r="L3309" s="613">
        <v>900217230077</v>
      </c>
      <c r="M3309" s="181">
        <v>44248</v>
      </c>
      <c r="N3309" s="819">
        <v>43594</v>
      </c>
      <c r="O3309" s="1330">
        <v>43975</v>
      </c>
      <c r="P3309" s="1314" t="s">
        <v>500</v>
      </c>
      <c r="Q3309" s="198">
        <f t="shared" si="295"/>
        <v>44340</v>
      </c>
      <c r="R3309" s="181" t="str">
        <f t="shared" ca="1" si="298"/>
        <v>BERLAKU</v>
      </c>
      <c r="S3309" s="1314" t="s">
        <v>1666</v>
      </c>
      <c r="T3309" s="1330">
        <v>44613</v>
      </c>
      <c r="U3309" s="1329">
        <v>44613</v>
      </c>
      <c r="V3309" s="1330" t="s">
        <v>24</v>
      </c>
      <c r="W3309" s="1311" t="s">
        <v>24</v>
      </c>
      <c r="X3309" s="348"/>
      <c r="Y3309" s="201"/>
      <c r="Z3309" s="351"/>
      <c r="AA3309" s="498" t="s">
        <v>100</v>
      </c>
      <c r="AB3309" s="254"/>
      <c r="AC3309" s="254"/>
      <c r="AD3309" s="254"/>
      <c r="AE3309" s="254"/>
      <c r="AF3309" s="254"/>
      <c r="AG3309" s="254"/>
      <c r="AH3309" s="1019"/>
      <c r="AI3309" s="244" t="str">
        <f t="shared" si="297"/>
        <v>LIGHT VEHICLE</v>
      </c>
      <c r="AJ3309" s="1315">
        <f t="shared" si="299"/>
        <v>43594</v>
      </c>
      <c r="AK3309" s="472">
        <v>43586</v>
      </c>
      <c r="AL3309" s="670">
        <v>43587</v>
      </c>
      <c r="AM3309" s="230"/>
      <c r="AN3309" s="232"/>
      <c r="AO3309" s="232"/>
      <c r="AP3309" s="230"/>
      <c r="AQ3309" s="230"/>
      <c r="AR3309" s="230"/>
      <c r="AS3309" s="230"/>
      <c r="AT3309" s="230"/>
      <c r="AU3309" s="230"/>
      <c r="AZ3309" s="177"/>
    </row>
    <row r="3310" spans="1:60" ht="15" customHeight="1">
      <c r="B3310" s="1310">
        <v>3304</v>
      </c>
      <c r="C3310" s="558" t="s">
        <v>1577</v>
      </c>
      <c r="D3310" s="497" t="s">
        <v>226</v>
      </c>
      <c r="E3310" s="835" t="s">
        <v>222</v>
      </c>
      <c r="F3310" s="560" t="s">
        <v>24</v>
      </c>
      <c r="G3310" s="509" t="s">
        <v>146</v>
      </c>
      <c r="H3310" s="810" t="s">
        <v>1578</v>
      </c>
      <c r="I3310" s="798">
        <v>26612</v>
      </c>
      <c r="J3310" s="231">
        <f t="shared" ca="1" si="296"/>
        <v>50</v>
      </c>
      <c r="K3310" s="613" t="s">
        <v>493</v>
      </c>
      <c r="L3310" s="613">
        <v>920632460238</v>
      </c>
      <c r="M3310" s="181">
        <v>43984</v>
      </c>
      <c r="N3310" s="819">
        <v>43755</v>
      </c>
      <c r="O3310" s="1330" t="s">
        <v>24</v>
      </c>
      <c r="P3310" s="1314" t="s">
        <v>24</v>
      </c>
      <c r="Q3310" s="198" t="str">
        <f t="shared" si="295"/>
        <v>-</v>
      </c>
      <c r="R3310" s="181" t="str">
        <f t="shared" ca="1" si="298"/>
        <v>TIDAK MCU</v>
      </c>
      <c r="S3310" s="1314" t="s">
        <v>24</v>
      </c>
      <c r="T3310" s="1330">
        <v>44509</v>
      </c>
      <c r="U3310" s="1329" t="s">
        <v>24</v>
      </c>
      <c r="V3310" s="904" t="s">
        <v>24</v>
      </c>
      <c r="W3310" s="136" t="s">
        <v>24</v>
      </c>
      <c r="X3310" s="348"/>
      <c r="Y3310" s="201"/>
      <c r="Z3310" s="351"/>
      <c r="AA3310" s="272" t="s">
        <v>24</v>
      </c>
      <c r="AB3310" s="272"/>
      <c r="AC3310" s="272"/>
      <c r="AD3310" s="272"/>
      <c r="AE3310" s="272"/>
      <c r="AF3310" s="254"/>
      <c r="AG3310" s="254"/>
      <c r="AH3310" s="1019"/>
      <c r="AI3310" s="244" t="str">
        <f t="shared" si="297"/>
        <v>-</v>
      </c>
      <c r="AJ3310" s="1315">
        <f t="shared" si="299"/>
        <v>43755</v>
      </c>
      <c r="AK3310" s="1330" t="s">
        <v>24</v>
      </c>
      <c r="AL3310" s="670" t="s">
        <v>24</v>
      </c>
      <c r="AM3310" s="230"/>
      <c r="AN3310" s="232"/>
      <c r="AO3310" s="232"/>
      <c r="AP3310" s="230"/>
      <c r="AQ3310" s="462" t="s">
        <v>3094</v>
      </c>
      <c r="AR3310" s="230"/>
      <c r="AS3310" s="230"/>
      <c r="AT3310" s="230"/>
      <c r="AU3310" s="230"/>
      <c r="AV3310" s="885"/>
      <c r="AW3310" s="177"/>
      <c r="AX3310" s="177"/>
      <c r="AY3310" s="885"/>
      <c r="AZ3310" s="177"/>
    </row>
    <row r="3311" spans="1:60" ht="15" customHeight="1">
      <c r="B3311" s="1310">
        <v>3305</v>
      </c>
      <c r="C3311" s="809" t="s">
        <v>1579</v>
      </c>
      <c r="D3311" s="254" t="s">
        <v>221</v>
      </c>
      <c r="E3311" s="559" t="s">
        <v>222</v>
      </c>
      <c r="F3311" s="560" t="s">
        <v>24</v>
      </c>
      <c r="G3311" s="509" t="s">
        <v>146</v>
      </c>
      <c r="H3311" s="810" t="s">
        <v>1531</v>
      </c>
      <c r="I3311" s="345">
        <v>35247</v>
      </c>
      <c r="J3311" s="1314">
        <f t="shared" ca="1" si="296"/>
        <v>25</v>
      </c>
      <c r="K3311" s="613" t="s">
        <v>493</v>
      </c>
      <c r="L3311" s="613">
        <v>930732460142</v>
      </c>
      <c r="M3311" s="181">
        <v>43647</v>
      </c>
      <c r="N3311" s="819">
        <v>43462</v>
      </c>
      <c r="O3311" s="1330" t="s">
        <v>24</v>
      </c>
      <c r="P3311" s="1314" t="s">
        <v>24</v>
      </c>
      <c r="Q3311" s="198" t="str">
        <f t="shared" si="295"/>
        <v>-</v>
      </c>
      <c r="R3311" s="181" t="str">
        <f t="shared" ca="1" si="298"/>
        <v>TIDAK MCU</v>
      </c>
      <c r="S3311" s="1314" t="s">
        <v>24</v>
      </c>
      <c r="T3311" s="1330">
        <v>44378</v>
      </c>
      <c r="U3311" s="1329" t="s">
        <v>99</v>
      </c>
      <c r="V3311" s="1330" t="s">
        <v>24</v>
      </c>
      <c r="W3311" s="1311" t="s">
        <v>24</v>
      </c>
      <c r="X3311" s="348"/>
      <c r="Y3311" s="201"/>
      <c r="Z3311" s="351"/>
      <c r="AA3311" s="272" t="s">
        <v>24</v>
      </c>
      <c r="AB3311" s="272"/>
      <c r="AC3311" s="272"/>
      <c r="AD3311" s="272"/>
      <c r="AE3311" s="272"/>
      <c r="AF3311" s="254"/>
      <c r="AG3311" s="254"/>
      <c r="AH3311" s="1019"/>
      <c r="AI3311" s="244" t="str">
        <f t="shared" si="297"/>
        <v>-</v>
      </c>
      <c r="AJ3311" s="1315">
        <f t="shared" si="299"/>
        <v>43462</v>
      </c>
      <c r="AK3311" s="217" t="s">
        <v>24</v>
      </c>
      <c r="AL3311" s="614" t="s">
        <v>24</v>
      </c>
      <c r="AM3311" s="230"/>
      <c r="AN3311" s="232"/>
      <c r="AO3311" s="232"/>
      <c r="AP3311" s="230"/>
      <c r="AQ3311" s="180"/>
      <c r="AR3311" s="230"/>
      <c r="AS3311" s="230"/>
      <c r="AT3311" s="230"/>
      <c r="AU3311" s="230"/>
      <c r="AV3311" s="885"/>
      <c r="AW3311" s="885"/>
      <c r="AX3311" s="885"/>
      <c r="AY3311" s="885"/>
      <c r="AZ3311" s="177"/>
    </row>
    <row r="3312" spans="1:60" s="2186" customFormat="1" ht="15" customHeight="1">
      <c r="A3312" s="160"/>
      <c r="B3312" s="1310">
        <v>3306</v>
      </c>
      <c r="C3312" s="558" t="s">
        <v>1580</v>
      </c>
      <c r="D3312" s="497" t="s">
        <v>257</v>
      </c>
      <c r="E3312" s="835" t="s">
        <v>222</v>
      </c>
      <c r="F3312" s="560" t="s">
        <v>24</v>
      </c>
      <c r="G3312" s="509" t="s">
        <v>146</v>
      </c>
      <c r="H3312" s="810" t="s">
        <v>1581</v>
      </c>
      <c r="I3312" s="798">
        <v>36353</v>
      </c>
      <c r="J3312" s="903">
        <f t="shared" ca="1" si="296"/>
        <v>22</v>
      </c>
      <c r="K3312" s="178" t="s">
        <v>83</v>
      </c>
      <c r="L3312" s="613">
        <v>1723181100504</v>
      </c>
      <c r="M3312" s="181">
        <v>45119</v>
      </c>
      <c r="N3312" s="819">
        <v>43700</v>
      </c>
      <c r="O3312" s="1330" t="s">
        <v>24</v>
      </c>
      <c r="P3312" s="1314" t="s">
        <v>24</v>
      </c>
      <c r="Q3312" s="198" t="str">
        <f t="shared" si="295"/>
        <v>-</v>
      </c>
      <c r="R3312" s="181" t="str">
        <f t="shared" ca="1" si="298"/>
        <v>TIDAK MCU</v>
      </c>
      <c r="S3312" s="1314" t="s">
        <v>1667</v>
      </c>
      <c r="T3312" s="1330">
        <v>44389</v>
      </c>
      <c r="U3312" s="1329">
        <v>44389</v>
      </c>
      <c r="V3312" s="904" t="s">
        <v>24</v>
      </c>
      <c r="W3312" s="136" t="s">
        <v>24</v>
      </c>
      <c r="X3312" s="348"/>
      <c r="Y3312" s="201"/>
      <c r="Z3312" s="351"/>
      <c r="AA3312" s="498" t="s">
        <v>100</v>
      </c>
      <c r="AB3312" s="272"/>
      <c r="AC3312" s="272"/>
      <c r="AD3312" s="272"/>
      <c r="AE3312" s="272"/>
      <c r="AF3312" s="254"/>
      <c r="AG3312" s="254"/>
      <c r="AH3312" s="1019"/>
      <c r="AI3312" s="244" t="str">
        <f t="shared" si="297"/>
        <v>LIGHT VEHICLE</v>
      </c>
      <c r="AJ3312" s="1315">
        <f t="shared" si="299"/>
        <v>43700</v>
      </c>
      <c r="AK3312" s="472">
        <v>44033</v>
      </c>
      <c r="AL3312" s="1185">
        <v>43683</v>
      </c>
      <c r="AM3312" s="230"/>
      <c r="AN3312" s="232"/>
      <c r="AO3312" s="232"/>
      <c r="AP3312" s="230"/>
      <c r="AQ3312" s="1231" t="s">
        <v>3094</v>
      </c>
      <c r="AR3312" s="230"/>
      <c r="AS3312" s="230"/>
      <c r="AT3312" s="230"/>
      <c r="AU3312" s="230"/>
      <c r="AV3312" s="885"/>
      <c r="AW3312" s="885"/>
      <c r="AX3312" s="885"/>
      <c r="AY3312" s="885"/>
      <c r="AZ3312" s="885"/>
      <c r="BA3312" s="1206"/>
      <c r="BB3312" s="1206"/>
      <c r="BC3312" s="1206"/>
      <c r="BD3312" s="1206"/>
      <c r="BE3312" s="1206"/>
      <c r="BF3312" s="1206"/>
      <c r="BG3312" s="1206"/>
      <c r="BH3312" s="1206"/>
    </row>
    <row r="3313" spans="2:52" ht="15" customHeight="1">
      <c r="B3313" s="1310">
        <v>3307</v>
      </c>
      <c r="C3313" s="558" t="s">
        <v>1582</v>
      </c>
      <c r="D3313" s="497" t="s">
        <v>230</v>
      </c>
      <c r="E3313" s="559" t="s">
        <v>222</v>
      </c>
      <c r="F3313" s="560" t="s">
        <v>24</v>
      </c>
      <c r="G3313" s="509" t="s">
        <v>146</v>
      </c>
      <c r="H3313" s="817" t="s">
        <v>1583</v>
      </c>
      <c r="I3313" s="805">
        <v>35137</v>
      </c>
      <c r="J3313" s="903">
        <f t="shared" ca="1" si="296"/>
        <v>26</v>
      </c>
      <c r="K3313" s="667" t="s">
        <v>493</v>
      </c>
      <c r="L3313" s="667">
        <v>960317230168</v>
      </c>
      <c r="M3313" s="771">
        <v>45364</v>
      </c>
      <c r="N3313" s="819">
        <v>43462</v>
      </c>
      <c r="O3313" s="1330" t="s">
        <v>24</v>
      </c>
      <c r="P3313" s="697" t="s">
        <v>24</v>
      </c>
      <c r="Q3313" s="198" t="str">
        <f t="shared" si="295"/>
        <v>-</v>
      </c>
      <c r="R3313" s="181" t="str">
        <f t="shared" ca="1" si="298"/>
        <v>TIDAK MCU</v>
      </c>
      <c r="S3313" s="1314" t="s">
        <v>1668</v>
      </c>
      <c r="T3313" s="1330">
        <v>44268</v>
      </c>
      <c r="U3313" s="1329">
        <v>44268</v>
      </c>
      <c r="V3313" s="904" t="s">
        <v>24</v>
      </c>
      <c r="W3313" s="136" t="s">
        <v>24</v>
      </c>
      <c r="X3313" s="348"/>
      <c r="Y3313" s="201"/>
      <c r="Z3313" s="351"/>
      <c r="AA3313" s="498" t="s">
        <v>1690</v>
      </c>
      <c r="AB3313" s="498" t="s">
        <v>1688</v>
      </c>
      <c r="AC3313" s="498" t="s">
        <v>591</v>
      </c>
      <c r="AD3313" s="498" t="s">
        <v>590</v>
      </c>
      <c r="AE3313" s="499"/>
      <c r="AF3313" s="254"/>
      <c r="AG3313" s="254"/>
      <c r="AH3313" s="1019"/>
      <c r="AI3313" s="244" t="str">
        <f t="shared" si="297"/>
        <v xml:space="preserve">GD 705DZ 85 SSPC 200COMPACTOR </v>
      </c>
      <c r="AJ3313" s="1315">
        <f t="shared" si="299"/>
        <v>43462</v>
      </c>
      <c r="AK3313" s="763">
        <v>43558</v>
      </c>
      <c r="AL3313" s="1190">
        <v>43564</v>
      </c>
      <c r="AM3313" s="230"/>
      <c r="AN3313" s="232"/>
      <c r="AO3313" s="232"/>
      <c r="AP3313" s="230"/>
      <c r="AQ3313" s="230"/>
      <c r="AR3313" s="230"/>
      <c r="AS3313" s="230"/>
      <c r="AT3313" s="230"/>
      <c r="AU3313" s="230"/>
      <c r="AV3313" s="885"/>
      <c r="AW3313" s="885"/>
      <c r="AX3313" s="885"/>
      <c r="AY3313" s="885"/>
      <c r="AZ3313" s="177"/>
    </row>
    <row r="3314" spans="2:52" ht="15" customHeight="1">
      <c r="B3314" s="1310">
        <v>3308</v>
      </c>
      <c r="C3314" s="558" t="s">
        <v>1584</v>
      </c>
      <c r="D3314" s="497" t="s">
        <v>230</v>
      </c>
      <c r="E3314" s="559" t="s">
        <v>222</v>
      </c>
      <c r="F3314" s="560" t="s">
        <v>24</v>
      </c>
      <c r="G3314" s="509" t="s">
        <v>146</v>
      </c>
      <c r="H3314" s="612" t="s">
        <v>1585</v>
      </c>
      <c r="I3314" s="798">
        <v>34944</v>
      </c>
      <c r="J3314" s="903">
        <f t="shared" ca="1" si="296"/>
        <v>26</v>
      </c>
      <c r="K3314" s="178" t="s">
        <v>493</v>
      </c>
      <c r="L3314" s="613">
        <v>950919310770</v>
      </c>
      <c r="M3314" s="181">
        <v>45018</v>
      </c>
      <c r="N3314" s="819">
        <v>43702</v>
      </c>
      <c r="O3314" s="1330" t="s">
        <v>24</v>
      </c>
      <c r="P3314" s="1314" t="s">
        <v>24</v>
      </c>
      <c r="Q3314" s="198" t="str">
        <f t="shared" ref="Q3314:Q3377" si="300">IF(OR(O3314="-",O3314=""),"-",O3314+365)</f>
        <v>-</v>
      </c>
      <c r="R3314" s="181" t="str">
        <f t="shared" ca="1" si="298"/>
        <v>TIDAK MCU</v>
      </c>
      <c r="S3314" s="1314" t="s">
        <v>1669</v>
      </c>
      <c r="T3314" s="1330">
        <v>44441</v>
      </c>
      <c r="U3314" s="1329">
        <v>44441</v>
      </c>
      <c r="V3314" s="904" t="s">
        <v>24</v>
      </c>
      <c r="W3314" s="136" t="s">
        <v>24</v>
      </c>
      <c r="X3314" s="348"/>
      <c r="Y3314" s="201"/>
      <c r="Z3314" s="351"/>
      <c r="AA3314" s="498" t="s">
        <v>1086</v>
      </c>
      <c r="AB3314" s="272"/>
      <c r="AC3314" s="272"/>
      <c r="AD3314" s="272"/>
      <c r="AE3314" s="272"/>
      <c r="AF3314" s="254"/>
      <c r="AG3314" s="254"/>
      <c r="AH3314" s="1019"/>
      <c r="AI3314" s="244" t="str">
        <f t="shared" si="297"/>
        <v>HINO 260 JD/TI</v>
      </c>
      <c r="AJ3314" s="1315">
        <f t="shared" si="299"/>
        <v>43702</v>
      </c>
      <c r="AK3314" s="472">
        <v>43682</v>
      </c>
      <c r="AL3314" s="1185">
        <v>43683</v>
      </c>
      <c r="AM3314" s="230"/>
      <c r="AN3314" s="232"/>
      <c r="AO3314" s="232"/>
      <c r="AP3314" s="230"/>
      <c r="AQ3314" s="462" t="s">
        <v>3094</v>
      </c>
      <c r="AR3314" s="230"/>
      <c r="AS3314" s="230"/>
      <c r="AT3314" s="230"/>
      <c r="AU3314" s="230"/>
      <c r="AV3314" s="885"/>
      <c r="AW3314" s="885"/>
      <c r="AX3314" s="885"/>
      <c r="AY3314" s="885"/>
      <c r="AZ3314" s="177"/>
    </row>
    <row r="3315" spans="2:52" ht="15" customHeight="1">
      <c r="B3315" s="1310">
        <v>3309</v>
      </c>
      <c r="C3315" s="809" t="s">
        <v>1586</v>
      </c>
      <c r="D3315" s="254" t="s">
        <v>221</v>
      </c>
      <c r="E3315" s="559" t="s">
        <v>222</v>
      </c>
      <c r="F3315" s="560" t="s">
        <v>24</v>
      </c>
      <c r="G3315" s="509" t="s">
        <v>146</v>
      </c>
      <c r="H3315" s="810" t="s">
        <v>1541</v>
      </c>
      <c r="I3315" s="345">
        <v>34902</v>
      </c>
      <c r="J3315" s="903">
        <f t="shared" ca="1" si="296"/>
        <v>26</v>
      </c>
      <c r="K3315" s="176" t="s">
        <v>24</v>
      </c>
      <c r="L3315" s="170" t="s">
        <v>24</v>
      </c>
      <c r="M3315" s="173" t="s">
        <v>24</v>
      </c>
      <c r="N3315" s="819">
        <v>43705</v>
      </c>
      <c r="O3315" s="1330" t="s">
        <v>24</v>
      </c>
      <c r="P3315" s="1314" t="s">
        <v>24</v>
      </c>
      <c r="Q3315" s="198" t="str">
        <f t="shared" si="300"/>
        <v>-</v>
      </c>
      <c r="R3315" s="181" t="str">
        <f t="shared" ca="1" si="298"/>
        <v>TIDAK MCU</v>
      </c>
      <c r="S3315" s="1314" t="s">
        <v>24</v>
      </c>
      <c r="T3315" s="1330">
        <v>44399</v>
      </c>
      <c r="U3315" s="1329" t="s">
        <v>99</v>
      </c>
      <c r="V3315" s="904" t="s">
        <v>24</v>
      </c>
      <c r="W3315" s="136" t="s">
        <v>24</v>
      </c>
      <c r="X3315" s="348"/>
      <c r="Y3315" s="201"/>
      <c r="Z3315" s="351"/>
      <c r="AA3315" s="272" t="s">
        <v>24</v>
      </c>
      <c r="AB3315" s="272"/>
      <c r="AC3315" s="272"/>
      <c r="AD3315" s="272"/>
      <c r="AE3315" s="272"/>
      <c r="AF3315" s="254"/>
      <c r="AG3315" s="254"/>
      <c r="AH3315" s="1019"/>
      <c r="AI3315" s="244" t="str">
        <f t="shared" si="297"/>
        <v>-</v>
      </c>
      <c r="AJ3315" s="1315">
        <f t="shared" si="299"/>
        <v>43705</v>
      </c>
      <c r="AK3315" s="1330" t="s">
        <v>24</v>
      </c>
      <c r="AL3315" s="670" t="s">
        <v>24</v>
      </c>
      <c r="AM3315" s="230"/>
      <c r="AN3315" s="232"/>
      <c r="AO3315" s="232"/>
      <c r="AP3315" s="230"/>
      <c r="AQ3315" s="180"/>
      <c r="AR3315" s="230"/>
      <c r="AS3315" s="230"/>
      <c r="AT3315" s="230"/>
      <c r="AU3315" s="230"/>
      <c r="AV3315" s="885"/>
      <c r="AW3315" s="885"/>
      <c r="AX3315" s="885"/>
      <c r="AY3315" s="885"/>
      <c r="AZ3315" s="177"/>
    </row>
    <row r="3316" spans="2:52" ht="15" customHeight="1">
      <c r="B3316" s="1310">
        <v>3310</v>
      </c>
      <c r="C3316" s="809" t="s">
        <v>1587</v>
      </c>
      <c r="D3316" s="254" t="s">
        <v>230</v>
      </c>
      <c r="E3316" s="559" t="s">
        <v>222</v>
      </c>
      <c r="F3316" s="560" t="s">
        <v>24</v>
      </c>
      <c r="G3316" s="509" t="s">
        <v>146</v>
      </c>
      <c r="H3316" s="810" t="s">
        <v>1588</v>
      </c>
      <c r="I3316" s="798">
        <v>33899</v>
      </c>
      <c r="J3316" s="231">
        <f t="shared" ca="1" si="296"/>
        <v>29</v>
      </c>
      <c r="K3316" s="178" t="s">
        <v>493</v>
      </c>
      <c r="L3316" s="613">
        <v>921019310872</v>
      </c>
      <c r="M3316" s="181">
        <v>45587</v>
      </c>
      <c r="N3316" s="706">
        <v>43704</v>
      </c>
      <c r="O3316" s="1330" t="s">
        <v>24</v>
      </c>
      <c r="P3316" s="1314" t="s">
        <v>24</v>
      </c>
      <c r="Q3316" s="198" t="str">
        <f t="shared" si="300"/>
        <v>-</v>
      </c>
      <c r="R3316" s="181" t="str">
        <f t="shared" ca="1" si="298"/>
        <v>TIDAK MCU</v>
      </c>
      <c r="S3316" s="1314" t="s">
        <v>1670</v>
      </c>
      <c r="T3316" s="1330">
        <v>44491</v>
      </c>
      <c r="U3316" s="1329">
        <v>44491</v>
      </c>
      <c r="V3316" s="904" t="s">
        <v>24</v>
      </c>
      <c r="W3316" s="136" t="s">
        <v>24</v>
      </c>
      <c r="X3316" s="348"/>
      <c r="Y3316" s="201"/>
      <c r="Z3316" s="351"/>
      <c r="AA3316" s="498" t="s">
        <v>1086</v>
      </c>
      <c r="AB3316" s="272"/>
      <c r="AC3316" s="272"/>
      <c r="AD3316" s="272"/>
      <c r="AE3316" s="272"/>
      <c r="AF3316" s="254"/>
      <c r="AG3316" s="254"/>
      <c r="AH3316" s="1019"/>
      <c r="AI3316" s="244" t="str">
        <f t="shared" si="297"/>
        <v>HINO 260 JD/TI</v>
      </c>
      <c r="AJ3316" s="1315">
        <f t="shared" si="299"/>
        <v>43704</v>
      </c>
      <c r="AK3316" s="472">
        <v>43682</v>
      </c>
      <c r="AL3316" s="1185">
        <v>43683</v>
      </c>
      <c r="AM3316" s="230"/>
      <c r="AN3316" s="232"/>
      <c r="AO3316" s="232"/>
      <c r="AP3316" s="230"/>
      <c r="AQ3316" s="213"/>
      <c r="AR3316" s="230"/>
      <c r="AS3316" s="230"/>
      <c r="AT3316" s="230"/>
      <c r="AU3316" s="230"/>
      <c r="AV3316" s="885"/>
      <c r="AW3316" s="885"/>
      <c r="AX3316" s="885"/>
      <c r="AY3316" s="885"/>
      <c r="AZ3316" s="885"/>
    </row>
    <row r="3317" spans="2:52" ht="15" customHeight="1">
      <c r="B3317" s="1310">
        <v>3311</v>
      </c>
      <c r="C3317" s="809" t="s">
        <v>1589</v>
      </c>
      <c r="D3317" s="254" t="s">
        <v>230</v>
      </c>
      <c r="E3317" s="559" t="s">
        <v>222</v>
      </c>
      <c r="F3317" s="560" t="s">
        <v>24</v>
      </c>
      <c r="G3317" s="509" t="s">
        <v>146</v>
      </c>
      <c r="H3317" s="810" t="s">
        <v>1590</v>
      </c>
      <c r="I3317" s="345">
        <v>29220</v>
      </c>
      <c r="J3317" s="903">
        <f t="shared" ca="1" si="296"/>
        <v>42</v>
      </c>
      <c r="K3317" s="178" t="s">
        <v>493</v>
      </c>
      <c r="L3317" s="613" t="s">
        <v>1625</v>
      </c>
      <c r="M3317" s="181">
        <v>44561</v>
      </c>
      <c r="N3317" s="706">
        <v>43263</v>
      </c>
      <c r="O3317" s="1330" t="s">
        <v>24</v>
      </c>
      <c r="P3317" s="1314" t="s">
        <v>24</v>
      </c>
      <c r="Q3317" s="198" t="str">
        <f t="shared" si="300"/>
        <v>-</v>
      </c>
      <c r="R3317" s="181" t="str">
        <f t="shared" ca="1" si="298"/>
        <v>TIDAK MCU</v>
      </c>
      <c r="S3317" s="1314" t="s">
        <v>1671</v>
      </c>
      <c r="T3317" s="1330">
        <v>44561</v>
      </c>
      <c r="U3317" s="1329">
        <v>44561</v>
      </c>
      <c r="V3317" s="904" t="s">
        <v>24</v>
      </c>
      <c r="W3317" s="136" t="s">
        <v>24</v>
      </c>
      <c r="X3317" s="348"/>
      <c r="Y3317" s="201"/>
      <c r="Z3317" s="351"/>
      <c r="AA3317" s="471" t="s">
        <v>1687</v>
      </c>
      <c r="AB3317" s="471" t="s">
        <v>1086</v>
      </c>
      <c r="AC3317" s="272"/>
      <c r="AD3317" s="272"/>
      <c r="AE3317" s="272"/>
      <c r="AF3317" s="254"/>
      <c r="AG3317" s="254"/>
      <c r="AH3317" s="1019"/>
      <c r="AI3317" s="244" t="str">
        <f t="shared" si="297"/>
        <v>QUESTER CWE 370 RHINO 260 JD/TI</v>
      </c>
      <c r="AJ3317" s="1315">
        <f t="shared" si="299"/>
        <v>43263</v>
      </c>
      <c r="AK3317" s="472" t="s">
        <v>24</v>
      </c>
      <c r="AL3317" s="670">
        <v>43464</v>
      </c>
      <c r="AM3317" s="230"/>
      <c r="AN3317" s="232"/>
      <c r="AO3317" s="232"/>
      <c r="AP3317" s="230"/>
      <c r="AQ3317" s="230"/>
      <c r="AR3317" s="230"/>
      <c r="AS3317" s="230"/>
      <c r="AT3317" s="230"/>
      <c r="AU3317" s="230"/>
      <c r="AV3317" s="885"/>
      <c r="AW3317" s="885"/>
      <c r="AX3317" s="885"/>
      <c r="AY3317" s="885"/>
      <c r="AZ3317" s="177"/>
    </row>
    <row r="3318" spans="2:52" ht="15" customHeight="1">
      <c r="B3318" s="1310">
        <v>3312</v>
      </c>
      <c r="C3318" s="809" t="s">
        <v>1591</v>
      </c>
      <c r="D3318" s="497" t="s">
        <v>221</v>
      </c>
      <c r="E3318" s="559" t="s">
        <v>222</v>
      </c>
      <c r="F3318" s="560" t="s">
        <v>24</v>
      </c>
      <c r="G3318" s="509" t="s">
        <v>146</v>
      </c>
      <c r="H3318" s="810" t="s">
        <v>1592</v>
      </c>
      <c r="I3318" s="798">
        <v>33599</v>
      </c>
      <c r="J3318" s="1314">
        <f t="shared" ca="1" si="296"/>
        <v>30</v>
      </c>
      <c r="K3318" s="176" t="s">
        <v>24</v>
      </c>
      <c r="L3318" s="170" t="s">
        <v>24</v>
      </c>
      <c r="M3318" s="173" t="s">
        <v>24</v>
      </c>
      <c r="N3318" s="819">
        <v>43709</v>
      </c>
      <c r="O3318" s="1330" t="s">
        <v>24</v>
      </c>
      <c r="P3318" s="1314" t="s">
        <v>24</v>
      </c>
      <c r="Q3318" s="198" t="str">
        <f t="shared" si="300"/>
        <v>-</v>
      </c>
      <c r="R3318" s="181" t="str">
        <f t="shared" ca="1" si="298"/>
        <v>TIDAK MCU</v>
      </c>
      <c r="S3318" s="1314" t="s">
        <v>24</v>
      </c>
      <c r="T3318" s="1330">
        <v>44557</v>
      </c>
      <c r="U3318" s="1329" t="s">
        <v>99</v>
      </c>
      <c r="V3318" s="904" t="s">
        <v>24</v>
      </c>
      <c r="W3318" s="136" t="s">
        <v>24</v>
      </c>
      <c r="X3318" s="348"/>
      <c r="Y3318" s="201"/>
      <c r="Z3318" s="351"/>
      <c r="AA3318" s="272" t="s">
        <v>24</v>
      </c>
      <c r="AB3318" s="272"/>
      <c r="AC3318" s="272"/>
      <c r="AD3318" s="272"/>
      <c r="AE3318" s="272"/>
      <c r="AF3318" s="254"/>
      <c r="AG3318" s="254"/>
      <c r="AH3318" s="1019"/>
      <c r="AI3318" s="244" t="str">
        <f t="shared" si="297"/>
        <v>-</v>
      </c>
      <c r="AJ3318" s="1315">
        <f t="shared" si="299"/>
        <v>43709</v>
      </c>
      <c r="AK3318" s="1330" t="s">
        <v>24</v>
      </c>
      <c r="AL3318" s="670" t="s">
        <v>24</v>
      </c>
      <c r="AM3318" s="230"/>
      <c r="AN3318" s="232"/>
      <c r="AO3318" s="232"/>
      <c r="AP3318" s="230"/>
      <c r="AQ3318" s="180"/>
      <c r="AR3318" s="230"/>
      <c r="AS3318" s="230"/>
      <c r="AT3318" s="230"/>
      <c r="AU3318" s="230"/>
      <c r="AV3318" s="885"/>
      <c r="AW3318" s="885"/>
      <c r="AX3318" s="885"/>
      <c r="AY3318" s="885"/>
      <c r="AZ3318" s="177"/>
    </row>
    <row r="3319" spans="2:52" ht="15" customHeight="1">
      <c r="B3319" s="1310">
        <v>3313</v>
      </c>
      <c r="C3319" s="809" t="s">
        <v>1593</v>
      </c>
      <c r="D3319" s="254" t="s">
        <v>221</v>
      </c>
      <c r="E3319" s="559" t="s">
        <v>222</v>
      </c>
      <c r="F3319" s="560" t="s">
        <v>24</v>
      </c>
      <c r="G3319" s="509" t="s">
        <v>146</v>
      </c>
      <c r="H3319" s="810" t="s">
        <v>1594</v>
      </c>
      <c r="I3319" s="798">
        <v>34399</v>
      </c>
      <c r="J3319" s="1314">
        <f t="shared" ca="1" si="296"/>
        <v>28</v>
      </c>
      <c r="K3319" s="176" t="s">
        <v>24</v>
      </c>
      <c r="L3319" s="170" t="s">
        <v>24</v>
      </c>
      <c r="M3319" s="173" t="s">
        <v>24</v>
      </c>
      <c r="N3319" s="819">
        <v>43709</v>
      </c>
      <c r="O3319" s="1330" t="s">
        <v>24</v>
      </c>
      <c r="P3319" s="1314" t="s">
        <v>24</v>
      </c>
      <c r="Q3319" s="198" t="str">
        <f t="shared" si="300"/>
        <v>-</v>
      </c>
      <c r="R3319" s="181" t="str">
        <f t="shared" ca="1" si="298"/>
        <v>TIDAK MCU</v>
      </c>
      <c r="S3319" s="1314" t="s">
        <v>24</v>
      </c>
      <c r="T3319" s="1330">
        <v>44261</v>
      </c>
      <c r="U3319" s="1329" t="s">
        <v>99</v>
      </c>
      <c r="V3319" s="904" t="s">
        <v>24</v>
      </c>
      <c r="W3319" s="136" t="s">
        <v>24</v>
      </c>
      <c r="X3319" s="348"/>
      <c r="Y3319" s="201"/>
      <c r="Z3319" s="351"/>
      <c r="AA3319" s="272" t="s">
        <v>24</v>
      </c>
      <c r="AB3319" s="272"/>
      <c r="AC3319" s="272"/>
      <c r="AD3319" s="272"/>
      <c r="AE3319" s="272"/>
      <c r="AF3319" s="254"/>
      <c r="AG3319" s="254"/>
      <c r="AH3319" s="1019"/>
      <c r="AI3319" s="244" t="str">
        <f t="shared" si="297"/>
        <v>-</v>
      </c>
      <c r="AJ3319" s="1315">
        <f t="shared" si="299"/>
        <v>43709</v>
      </c>
      <c r="AK3319" s="1330" t="s">
        <v>24</v>
      </c>
      <c r="AL3319" s="670" t="s">
        <v>24</v>
      </c>
      <c r="AM3319" s="230"/>
      <c r="AN3319" s="232"/>
      <c r="AO3319" s="232"/>
      <c r="AP3319" s="230"/>
      <c r="AQ3319" s="230"/>
      <c r="AR3319" s="230"/>
      <c r="AS3319" s="230"/>
      <c r="AT3319" s="230"/>
      <c r="AU3319" s="230"/>
      <c r="AV3319" s="885"/>
      <c r="AW3319" s="885"/>
      <c r="AX3319" s="885"/>
      <c r="AY3319" s="885"/>
      <c r="AZ3319" s="177"/>
    </row>
    <row r="3320" spans="2:52" ht="15" customHeight="1">
      <c r="B3320" s="1310">
        <v>3314</v>
      </c>
      <c r="C3320" s="809" t="s">
        <v>1595</v>
      </c>
      <c r="D3320" s="254" t="s">
        <v>230</v>
      </c>
      <c r="E3320" s="559" t="s">
        <v>222</v>
      </c>
      <c r="F3320" s="560" t="s">
        <v>24</v>
      </c>
      <c r="G3320" s="509" t="s">
        <v>146</v>
      </c>
      <c r="H3320" s="810" t="s">
        <v>1596</v>
      </c>
      <c r="I3320" s="798">
        <v>34273</v>
      </c>
      <c r="J3320" s="1314">
        <f t="shared" ca="1" si="296"/>
        <v>28</v>
      </c>
      <c r="K3320" s="178" t="s">
        <v>493</v>
      </c>
      <c r="L3320" s="467" t="s">
        <v>1626</v>
      </c>
      <c r="M3320" s="181">
        <v>45596</v>
      </c>
      <c r="N3320" s="819">
        <v>43700</v>
      </c>
      <c r="O3320" s="1330" t="s">
        <v>24</v>
      </c>
      <c r="P3320" s="1314" t="s">
        <v>24</v>
      </c>
      <c r="Q3320" s="198" t="str">
        <f t="shared" si="300"/>
        <v>-</v>
      </c>
      <c r="R3320" s="181" t="str">
        <f t="shared" ca="1" si="298"/>
        <v>TIDAK MCU</v>
      </c>
      <c r="S3320" s="1314" t="s">
        <v>1672</v>
      </c>
      <c r="T3320" s="1330">
        <v>44500</v>
      </c>
      <c r="U3320" s="1329">
        <v>44500</v>
      </c>
      <c r="V3320" s="904" t="s">
        <v>24</v>
      </c>
      <c r="W3320" s="136" t="s">
        <v>24</v>
      </c>
      <c r="X3320" s="348"/>
      <c r="Y3320" s="201"/>
      <c r="Z3320" s="351"/>
      <c r="AA3320" s="498" t="s">
        <v>1086</v>
      </c>
      <c r="AB3320" s="272"/>
      <c r="AC3320" s="272"/>
      <c r="AD3320" s="272"/>
      <c r="AE3320" s="272"/>
      <c r="AF3320" s="254"/>
      <c r="AG3320" s="254"/>
      <c r="AH3320" s="1019"/>
      <c r="AI3320" s="244" t="str">
        <f t="shared" si="297"/>
        <v>HINO 260 JD/TI</v>
      </c>
      <c r="AJ3320" s="1315">
        <f t="shared" si="299"/>
        <v>43700</v>
      </c>
      <c r="AK3320" s="472" t="s">
        <v>24</v>
      </c>
      <c r="AL3320" s="1185">
        <v>45596</v>
      </c>
      <c r="AM3320" s="230"/>
      <c r="AN3320" s="232"/>
      <c r="AO3320" s="232"/>
      <c r="AP3320" s="230"/>
      <c r="AQ3320" s="230"/>
      <c r="AR3320" s="230"/>
      <c r="AS3320" s="230"/>
      <c r="AT3320" s="230"/>
      <c r="AU3320" s="230"/>
      <c r="AV3320" s="885"/>
      <c r="AW3320" s="885"/>
      <c r="AX3320" s="885"/>
      <c r="AY3320" s="885"/>
      <c r="AZ3320" s="177"/>
    </row>
    <row r="3321" spans="2:52" ht="15" customHeight="1">
      <c r="B3321" s="1310">
        <v>3315</v>
      </c>
      <c r="C3321" s="558" t="s">
        <v>1597</v>
      </c>
      <c r="D3321" s="254" t="s">
        <v>221</v>
      </c>
      <c r="E3321" s="559" t="s">
        <v>222</v>
      </c>
      <c r="F3321" s="560" t="s">
        <v>24</v>
      </c>
      <c r="G3321" s="509" t="s">
        <v>146</v>
      </c>
      <c r="H3321" s="817" t="s">
        <v>1598</v>
      </c>
      <c r="I3321" s="818">
        <v>36646</v>
      </c>
      <c r="J3321" s="1314">
        <f t="shared" ca="1" si="296"/>
        <v>21</v>
      </c>
      <c r="K3321" s="176" t="s">
        <v>24</v>
      </c>
      <c r="L3321" s="170" t="s">
        <v>24</v>
      </c>
      <c r="M3321" s="173" t="s">
        <v>24</v>
      </c>
      <c r="N3321" s="819">
        <v>43596</v>
      </c>
      <c r="O3321" s="1330">
        <v>43975</v>
      </c>
      <c r="P3321" s="1314" t="s">
        <v>1458</v>
      </c>
      <c r="Q3321" s="198">
        <f t="shared" si="300"/>
        <v>44340</v>
      </c>
      <c r="R3321" s="181" t="str">
        <f t="shared" ca="1" si="298"/>
        <v>BERLAKU</v>
      </c>
      <c r="S3321" s="1314" t="s">
        <v>24</v>
      </c>
      <c r="T3321" s="1330">
        <v>44316</v>
      </c>
      <c r="U3321" s="1329" t="s">
        <v>99</v>
      </c>
      <c r="V3321" s="904" t="s">
        <v>24</v>
      </c>
      <c r="W3321" s="136" t="s">
        <v>24</v>
      </c>
      <c r="X3321" s="348"/>
      <c r="Y3321" s="201"/>
      <c r="Z3321" s="351"/>
      <c r="AA3321" s="272" t="s">
        <v>24</v>
      </c>
      <c r="AB3321" s="272"/>
      <c r="AC3321" s="272"/>
      <c r="AD3321" s="272"/>
      <c r="AE3321" s="272"/>
      <c r="AF3321" s="254"/>
      <c r="AG3321" s="254"/>
      <c r="AH3321" s="1019"/>
      <c r="AI3321" s="244" t="str">
        <f t="shared" si="297"/>
        <v>-</v>
      </c>
      <c r="AJ3321" s="1315">
        <f t="shared" si="299"/>
        <v>43596</v>
      </c>
      <c r="AK3321" s="1330" t="s">
        <v>24</v>
      </c>
      <c r="AL3321" s="670" t="s">
        <v>24</v>
      </c>
      <c r="AM3321" s="230"/>
      <c r="AN3321" s="232"/>
      <c r="AO3321" s="232"/>
      <c r="AP3321" s="230"/>
      <c r="AQ3321" s="180"/>
      <c r="AR3321" s="230"/>
      <c r="AS3321" s="230"/>
      <c r="AT3321" s="230"/>
      <c r="AU3321" s="230"/>
      <c r="AV3321" s="885"/>
      <c r="AW3321" s="885"/>
      <c r="AX3321" s="885"/>
      <c r="AY3321" s="885"/>
      <c r="AZ3321" s="177"/>
    </row>
    <row r="3322" spans="2:52" ht="15" customHeight="1">
      <c r="B3322" s="1310">
        <v>3316</v>
      </c>
      <c r="C3322" s="809" t="s">
        <v>1599</v>
      </c>
      <c r="D3322" s="497" t="s">
        <v>226</v>
      </c>
      <c r="E3322" s="559" t="s">
        <v>222</v>
      </c>
      <c r="F3322" s="560" t="s">
        <v>24</v>
      </c>
      <c r="G3322" s="509" t="s">
        <v>146</v>
      </c>
      <c r="H3322" s="810" t="s">
        <v>1509</v>
      </c>
      <c r="I3322" s="798">
        <v>31713</v>
      </c>
      <c r="J3322" s="1314">
        <f t="shared" ca="1" si="296"/>
        <v>35</v>
      </c>
      <c r="K3322" s="602" t="s">
        <v>83</v>
      </c>
      <c r="L3322" s="602">
        <v>86117150584</v>
      </c>
      <c r="M3322" s="771">
        <v>45227</v>
      </c>
      <c r="N3322" s="819">
        <v>43596</v>
      </c>
      <c r="O3322" s="1330">
        <v>43975</v>
      </c>
      <c r="P3322" s="1314" t="s">
        <v>24</v>
      </c>
      <c r="Q3322" s="198">
        <f t="shared" si="300"/>
        <v>44340</v>
      </c>
      <c r="R3322" s="181" t="str">
        <f t="shared" ca="1" si="298"/>
        <v>BERLAKU</v>
      </c>
      <c r="S3322" s="1314" t="s">
        <v>1673</v>
      </c>
      <c r="T3322" s="1330">
        <v>44497</v>
      </c>
      <c r="U3322" s="1329">
        <v>44497</v>
      </c>
      <c r="V3322" s="1330" t="s">
        <v>24</v>
      </c>
      <c r="W3322" s="1311" t="s">
        <v>24</v>
      </c>
      <c r="X3322" s="348"/>
      <c r="Y3322" s="201"/>
      <c r="Z3322" s="351"/>
      <c r="AA3322" s="498" t="s">
        <v>100</v>
      </c>
      <c r="AB3322" s="272"/>
      <c r="AC3322" s="272"/>
      <c r="AD3322" s="272"/>
      <c r="AE3322" s="272"/>
      <c r="AF3322" s="254"/>
      <c r="AG3322" s="254"/>
      <c r="AH3322" s="1019"/>
      <c r="AI3322" s="244" t="str">
        <f t="shared" si="297"/>
        <v>LIGHT VEHICLE</v>
      </c>
      <c r="AJ3322" s="1315">
        <f t="shared" si="299"/>
        <v>43596</v>
      </c>
      <c r="AK3322" s="472">
        <v>43647</v>
      </c>
      <c r="AL3322" s="670">
        <v>43648</v>
      </c>
      <c r="AM3322" s="230"/>
      <c r="AN3322" s="232"/>
      <c r="AO3322" s="232"/>
      <c r="AP3322" s="230"/>
      <c r="AQ3322" s="180" t="s">
        <v>3094</v>
      </c>
      <c r="AR3322" s="230"/>
      <c r="AS3322" s="230"/>
      <c r="AT3322" s="230"/>
      <c r="AU3322" s="230"/>
      <c r="AV3322" s="885"/>
      <c r="AW3322" s="885"/>
      <c r="AX3322" s="885"/>
      <c r="AY3322" s="885"/>
      <c r="AZ3322" s="177"/>
    </row>
    <row r="3323" spans="2:52" ht="15" customHeight="1">
      <c r="B3323" s="1310">
        <v>3317</v>
      </c>
      <c r="C3323" s="558" t="s">
        <v>1600</v>
      </c>
      <c r="D3323" s="497" t="s">
        <v>226</v>
      </c>
      <c r="E3323" s="559" t="s">
        <v>222</v>
      </c>
      <c r="F3323" s="560" t="s">
        <v>24</v>
      </c>
      <c r="G3323" s="509" t="s">
        <v>146</v>
      </c>
      <c r="H3323" s="810" t="s">
        <v>1601</v>
      </c>
      <c r="I3323" s="798">
        <v>28925</v>
      </c>
      <c r="J3323" s="903">
        <f t="shared" ca="1" si="296"/>
        <v>43</v>
      </c>
      <c r="K3323" s="178" t="s">
        <v>83</v>
      </c>
      <c r="L3323" s="613">
        <v>790315470143</v>
      </c>
      <c r="M3323" s="181">
        <v>43901</v>
      </c>
      <c r="N3323" s="819">
        <v>43603</v>
      </c>
      <c r="O3323" s="1330">
        <v>43975</v>
      </c>
      <c r="P3323" s="1314" t="s">
        <v>24</v>
      </c>
      <c r="Q3323" s="198">
        <f t="shared" si="300"/>
        <v>44340</v>
      </c>
      <c r="R3323" s="181" t="str">
        <f t="shared" ca="1" si="298"/>
        <v>BERLAKU</v>
      </c>
      <c r="S3323" s="1314" t="s">
        <v>1674</v>
      </c>
      <c r="T3323" s="1330">
        <v>44266</v>
      </c>
      <c r="U3323" s="1329">
        <v>44266</v>
      </c>
      <c r="V3323" s="904" t="s">
        <v>24</v>
      </c>
      <c r="W3323" s="136" t="s">
        <v>24</v>
      </c>
      <c r="X3323" s="348"/>
      <c r="Y3323" s="201"/>
      <c r="Z3323" s="351"/>
      <c r="AA3323" s="498" t="s">
        <v>100</v>
      </c>
      <c r="AB3323" s="272"/>
      <c r="AC3323" s="272"/>
      <c r="AD3323" s="272"/>
      <c r="AE3323" s="272"/>
      <c r="AF3323" s="254"/>
      <c r="AG3323" s="254"/>
      <c r="AH3323" s="1019"/>
      <c r="AI3323" s="244" t="str">
        <f t="shared" si="297"/>
        <v>LIGHT VEHICLE</v>
      </c>
      <c r="AJ3323" s="1315">
        <f t="shared" si="299"/>
        <v>43603</v>
      </c>
      <c r="AK3323" s="592">
        <v>43647</v>
      </c>
      <c r="AL3323" s="614">
        <v>43648</v>
      </c>
      <c r="AM3323" s="230"/>
      <c r="AN3323" s="232"/>
      <c r="AO3323" s="232"/>
      <c r="AP3323" s="230"/>
      <c r="AQ3323" s="1231" t="s">
        <v>3094</v>
      </c>
      <c r="AR3323" s="230"/>
      <c r="AS3323" s="230"/>
      <c r="AT3323" s="230"/>
      <c r="AU3323" s="230"/>
      <c r="AV3323" s="885"/>
      <c r="AW3323" s="885"/>
      <c r="AX3323" s="885"/>
      <c r="AY3323" s="885"/>
      <c r="AZ3323" s="885"/>
    </row>
    <row r="3324" spans="2:52" ht="15" customHeight="1">
      <c r="B3324" s="1310">
        <v>3318</v>
      </c>
      <c r="C3324" s="809" t="s">
        <v>1602</v>
      </c>
      <c r="D3324" s="254" t="s">
        <v>333</v>
      </c>
      <c r="E3324" s="559" t="s">
        <v>222</v>
      </c>
      <c r="F3324" s="560" t="s">
        <v>24</v>
      </c>
      <c r="G3324" s="509" t="s">
        <v>146</v>
      </c>
      <c r="H3324" s="810" t="s">
        <v>1603</v>
      </c>
      <c r="I3324" s="798">
        <v>35764</v>
      </c>
      <c r="J3324" s="903">
        <f t="shared" ca="1" si="296"/>
        <v>24</v>
      </c>
      <c r="K3324" s="176" t="s">
        <v>24</v>
      </c>
      <c r="L3324" s="170" t="s">
        <v>24</v>
      </c>
      <c r="M3324" s="173" t="s">
        <v>24</v>
      </c>
      <c r="N3324" s="819">
        <v>43603</v>
      </c>
      <c r="O3324" s="1330">
        <v>43975</v>
      </c>
      <c r="P3324" s="1314" t="s">
        <v>497</v>
      </c>
      <c r="Q3324" s="198">
        <f t="shared" si="300"/>
        <v>44340</v>
      </c>
      <c r="R3324" s="181" t="str">
        <f t="shared" ca="1" si="298"/>
        <v>BERLAKU</v>
      </c>
      <c r="S3324" s="1314" t="s">
        <v>24</v>
      </c>
      <c r="T3324" s="1330">
        <v>44530</v>
      </c>
      <c r="U3324" s="1329" t="s">
        <v>99</v>
      </c>
      <c r="V3324" s="904" t="s">
        <v>24</v>
      </c>
      <c r="W3324" s="136" t="s">
        <v>24</v>
      </c>
      <c r="X3324" s="348"/>
      <c r="Y3324" s="201"/>
      <c r="Z3324" s="351"/>
      <c r="AA3324" s="272" t="s">
        <v>24</v>
      </c>
      <c r="AB3324" s="272"/>
      <c r="AC3324" s="272"/>
      <c r="AD3324" s="272"/>
      <c r="AE3324" s="272"/>
      <c r="AF3324" s="254"/>
      <c r="AG3324" s="254"/>
      <c r="AH3324" s="1019"/>
      <c r="AI3324" s="244" t="str">
        <f t="shared" si="297"/>
        <v>-</v>
      </c>
      <c r="AJ3324" s="1315">
        <f t="shared" si="299"/>
        <v>43603</v>
      </c>
      <c r="AK3324" s="1330" t="s">
        <v>24</v>
      </c>
      <c r="AL3324" s="670" t="s">
        <v>24</v>
      </c>
      <c r="AM3324" s="230"/>
      <c r="AN3324" s="232"/>
      <c r="AO3324" s="232"/>
      <c r="AP3324" s="230"/>
      <c r="AQ3324" s="230"/>
      <c r="AR3324" s="230"/>
      <c r="AS3324" s="230"/>
      <c r="AT3324" s="230"/>
      <c r="AU3324" s="230"/>
      <c r="AZ3324" s="177"/>
    </row>
    <row r="3325" spans="2:52" ht="15" customHeight="1">
      <c r="B3325" s="1310">
        <v>3319</v>
      </c>
      <c r="C3325" s="558" t="s">
        <v>1604</v>
      </c>
      <c r="D3325" s="497" t="s">
        <v>230</v>
      </c>
      <c r="E3325" s="835" t="s">
        <v>222</v>
      </c>
      <c r="F3325" s="560" t="s">
        <v>24</v>
      </c>
      <c r="G3325" s="509" t="s">
        <v>146</v>
      </c>
      <c r="H3325" s="810" t="s">
        <v>1605</v>
      </c>
      <c r="I3325" s="798">
        <v>26966</v>
      </c>
      <c r="J3325" s="903">
        <f t="shared" ref="J3325:J3388" ca="1" si="301">IF(OR(I3325="",I3325="-"),"-",ROUND((NOW()-I3325)/356,0))</f>
        <v>49</v>
      </c>
      <c r="K3325" s="178" t="s">
        <v>494</v>
      </c>
      <c r="L3325" s="613">
        <v>731017231003</v>
      </c>
      <c r="M3325" s="181">
        <v>45594</v>
      </c>
      <c r="N3325" s="819">
        <v>43596</v>
      </c>
      <c r="O3325" s="1330">
        <v>43975</v>
      </c>
      <c r="P3325" s="1314" t="s">
        <v>501</v>
      </c>
      <c r="Q3325" s="198">
        <f t="shared" si="300"/>
        <v>44340</v>
      </c>
      <c r="R3325" s="181" t="str">
        <f t="shared" ca="1" si="298"/>
        <v>BERLAKU</v>
      </c>
      <c r="S3325" s="1314" t="s">
        <v>1675</v>
      </c>
      <c r="T3325" s="1330">
        <v>44498</v>
      </c>
      <c r="U3325" s="1329">
        <v>44498</v>
      </c>
      <c r="V3325" s="1330" t="s">
        <v>24</v>
      </c>
      <c r="W3325" s="136" t="s">
        <v>24</v>
      </c>
      <c r="X3325" s="348"/>
      <c r="Y3325" s="201"/>
      <c r="Z3325" s="351"/>
      <c r="AA3325" s="498" t="s">
        <v>1086</v>
      </c>
      <c r="AB3325" s="272" t="s">
        <v>24</v>
      </c>
      <c r="AC3325" s="272"/>
      <c r="AD3325" s="272"/>
      <c r="AE3325" s="272"/>
      <c r="AF3325" s="254"/>
      <c r="AG3325" s="254"/>
      <c r="AH3325" s="1019"/>
      <c r="AI3325" s="244" t="str">
        <f t="shared" si="297"/>
        <v>HINO 260 JD/TI-</v>
      </c>
      <c r="AJ3325" s="1315">
        <f t="shared" si="299"/>
        <v>43596</v>
      </c>
      <c r="AK3325" s="472">
        <v>43591</v>
      </c>
      <c r="AL3325" s="1185">
        <v>43592</v>
      </c>
      <c r="AM3325" s="230"/>
      <c r="AN3325" s="232"/>
      <c r="AO3325" s="232"/>
      <c r="AP3325" s="230"/>
      <c r="AQ3325" s="1231" t="s">
        <v>3094</v>
      </c>
      <c r="AR3325" s="230"/>
      <c r="AS3325" s="230"/>
      <c r="AT3325" s="230"/>
      <c r="AU3325" s="230"/>
      <c r="AV3325" s="885" t="s">
        <v>11697</v>
      </c>
      <c r="AW3325" s="885" t="s">
        <v>11701</v>
      </c>
      <c r="AX3325" s="885" t="s">
        <v>11988</v>
      </c>
      <c r="AY3325" s="460">
        <v>43898</v>
      </c>
      <c r="AZ3325" s="177"/>
    </row>
    <row r="3326" spans="2:52" ht="15" customHeight="1">
      <c r="B3326" s="1310">
        <v>3320</v>
      </c>
      <c r="C3326" s="809" t="s">
        <v>1606</v>
      </c>
      <c r="D3326" s="254" t="s">
        <v>230</v>
      </c>
      <c r="E3326" s="559" t="s">
        <v>222</v>
      </c>
      <c r="F3326" s="560" t="s">
        <v>24</v>
      </c>
      <c r="G3326" s="509" t="s">
        <v>146</v>
      </c>
      <c r="H3326" s="810" t="s">
        <v>1607</v>
      </c>
      <c r="I3326" s="798">
        <v>33981</v>
      </c>
      <c r="J3326" s="903">
        <f t="shared" ca="1" si="301"/>
        <v>29</v>
      </c>
      <c r="K3326" s="254" t="s">
        <v>493</v>
      </c>
      <c r="L3326" s="820">
        <v>910119410173</v>
      </c>
      <c r="M3326" s="345">
        <v>44927</v>
      </c>
      <c r="N3326" s="819">
        <v>43596</v>
      </c>
      <c r="O3326" s="1330" t="s">
        <v>24</v>
      </c>
      <c r="P3326" s="1314" t="s">
        <v>24</v>
      </c>
      <c r="Q3326" s="198" t="str">
        <f t="shared" si="300"/>
        <v>-</v>
      </c>
      <c r="R3326" s="181" t="str">
        <f t="shared" ca="1" si="298"/>
        <v>TIDAK MCU</v>
      </c>
      <c r="S3326" s="1314" t="s">
        <v>1676</v>
      </c>
      <c r="T3326" s="1330">
        <v>44573</v>
      </c>
      <c r="U3326" s="1329">
        <v>44573</v>
      </c>
      <c r="V3326" s="904" t="s">
        <v>24</v>
      </c>
      <c r="W3326" s="136" t="s">
        <v>24</v>
      </c>
      <c r="X3326" s="348"/>
      <c r="Y3326" s="201"/>
      <c r="Z3326" s="351"/>
      <c r="AA3326" s="498" t="s">
        <v>1086</v>
      </c>
      <c r="AB3326" s="272"/>
      <c r="AC3326" s="272"/>
      <c r="AD3326" s="272"/>
      <c r="AE3326" s="272"/>
      <c r="AF3326" s="254"/>
      <c r="AG3326" s="254"/>
      <c r="AH3326" s="1019"/>
      <c r="AI3326" s="244" t="str">
        <f t="shared" si="297"/>
        <v>HINO 260 JD/TI</v>
      </c>
      <c r="AJ3326" s="1315">
        <f t="shared" si="299"/>
        <v>43596</v>
      </c>
      <c r="AK3326" s="592">
        <v>43591</v>
      </c>
      <c r="AL3326" s="679">
        <v>43592</v>
      </c>
      <c r="AM3326" s="230"/>
      <c r="AN3326" s="232"/>
      <c r="AO3326" s="232"/>
      <c r="AP3326" s="230"/>
      <c r="AQ3326" s="180"/>
      <c r="AR3326" s="230"/>
      <c r="AS3326" s="230"/>
      <c r="AT3326" s="230"/>
      <c r="AU3326" s="230"/>
      <c r="AV3326" s="885"/>
      <c r="AW3326" s="885"/>
      <c r="AX3326" s="885"/>
      <c r="AY3326" s="885"/>
      <c r="AZ3326" s="177"/>
    </row>
    <row r="3327" spans="2:52" ht="15" customHeight="1">
      <c r="B3327" s="1310">
        <v>3321</v>
      </c>
      <c r="C3327" s="558" t="s">
        <v>1608</v>
      </c>
      <c r="D3327" s="497" t="s">
        <v>230</v>
      </c>
      <c r="E3327" s="559" t="s">
        <v>222</v>
      </c>
      <c r="F3327" s="560" t="s">
        <v>24</v>
      </c>
      <c r="G3327" s="509" t="s">
        <v>146</v>
      </c>
      <c r="H3327" s="612" t="s">
        <v>1515</v>
      </c>
      <c r="I3327" s="798">
        <v>34566</v>
      </c>
      <c r="J3327" s="1314">
        <f t="shared" ca="1" si="301"/>
        <v>27</v>
      </c>
      <c r="K3327" s="178" t="s">
        <v>493</v>
      </c>
      <c r="L3327" s="613">
        <v>940832460260</v>
      </c>
      <c r="M3327" s="181">
        <v>44793</v>
      </c>
      <c r="N3327" s="819">
        <v>43673</v>
      </c>
      <c r="O3327" s="1330" t="s">
        <v>24</v>
      </c>
      <c r="P3327" s="1314" t="s">
        <v>24</v>
      </c>
      <c r="Q3327" s="198" t="str">
        <f t="shared" si="300"/>
        <v>-</v>
      </c>
      <c r="R3327" s="181" t="str">
        <f t="shared" ca="1" si="298"/>
        <v>TIDAK MCU</v>
      </c>
      <c r="S3327" s="1314" t="s">
        <v>1677</v>
      </c>
      <c r="T3327" s="1330">
        <v>44428</v>
      </c>
      <c r="U3327" s="1329">
        <v>44428</v>
      </c>
      <c r="V3327" s="345" t="s">
        <v>24</v>
      </c>
      <c r="W3327" s="136" t="s">
        <v>24</v>
      </c>
      <c r="X3327" s="348"/>
      <c r="Y3327" s="201"/>
      <c r="Z3327" s="351"/>
      <c r="AA3327" s="498" t="s">
        <v>1086</v>
      </c>
      <c r="AB3327" s="272"/>
      <c r="AC3327" s="272"/>
      <c r="AD3327" s="272"/>
      <c r="AE3327" s="272"/>
      <c r="AF3327" s="254"/>
      <c r="AG3327" s="254"/>
      <c r="AH3327" s="1019"/>
      <c r="AI3327" s="244" t="str">
        <f t="shared" si="297"/>
        <v>HINO 260 JD/TI</v>
      </c>
      <c r="AJ3327" s="1315">
        <f t="shared" si="299"/>
        <v>43673</v>
      </c>
      <c r="AK3327" s="592">
        <v>43668</v>
      </c>
      <c r="AL3327" s="679">
        <v>43669</v>
      </c>
      <c r="AM3327" s="230"/>
      <c r="AN3327" s="232"/>
      <c r="AO3327" s="232"/>
      <c r="AP3327" s="230"/>
      <c r="AQ3327" s="462" t="s">
        <v>3094</v>
      </c>
      <c r="AR3327" s="230"/>
      <c r="AS3327" s="230"/>
      <c r="AT3327" s="230"/>
      <c r="AU3327" s="230"/>
      <c r="AV3327" s="885"/>
      <c r="AW3327" s="885"/>
      <c r="AX3327" s="885"/>
      <c r="AY3327" s="885"/>
      <c r="AZ3327" s="885"/>
    </row>
    <row r="3328" spans="2:52" ht="15" customHeight="1">
      <c r="B3328" s="1310">
        <v>3322</v>
      </c>
      <c r="C3328" s="558" t="s">
        <v>1609</v>
      </c>
      <c r="D3328" s="497" t="s">
        <v>230</v>
      </c>
      <c r="E3328" s="559" t="s">
        <v>222</v>
      </c>
      <c r="F3328" s="560" t="s">
        <v>24</v>
      </c>
      <c r="G3328" s="509" t="s">
        <v>146</v>
      </c>
      <c r="H3328" s="810" t="s">
        <v>1583</v>
      </c>
      <c r="I3328" s="798">
        <v>35137</v>
      </c>
      <c r="J3328" s="1314">
        <f t="shared" ca="1" si="301"/>
        <v>26</v>
      </c>
      <c r="K3328" s="178" t="s">
        <v>493</v>
      </c>
      <c r="L3328" s="613">
        <v>960317230168</v>
      </c>
      <c r="M3328" s="181">
        <v>45364</v>
      </c>
      <c r="N3328" s="819">
        <v>43673</v>
      </c>
      <c r="O3328" s="1330" t="s">
        <v>24</v>
      </c>
      <c r="P3328" s="1314" t="s">
        <v>24</v>
      </c>
      <c r="Q3328" s="198" t="str">
        <f t="shared" si="300"/>
        <v>-</v>
      </c>
      <c r="R3328" s="181" t="str">
        <f t="shared" ca="1" si="298"/>
        <v>TIDAK MCU</v>
      </c>
      <c r="S3328" s="1314" t="s">
        <v>1678</v>
      </c>
      <c r="T3328" s="1330">
        <v>44268</v>
      </c>
      <c r="U3328" s="1329">
        <v>44268</v>
      </c>
      <c r="V3328" s="904" t="s">
        <v>24</v>
      </c>
      <c r="W3328" s="136" t="s">
        <v>24</v>
      </c>
      <c r="X3328" s="348"/>
      <c r="Y3328" s="201"/>
      <c r="Z3328" s="351"/>
      <c r="AA3328" s="498" t="s">
        <v>1086</v>
      </c>
      <c r="AB3328" s="272"/>
      <c r="AC3328" s="272"/>
      <c r="AD3328" s="272"/>
      <c r="AE3328" s="272"/>
      <c r="AF3328" s="254"/>
      <c r="AG3328" s="254"/>
      <c r="AH3328" s="1019"/>
      <c r="AI3328" s="244" t="str">
        <f t="shared" si="297"/>
        <v>HINO 260 JD/TI</v>
      </c>
      <c r="AJ3328" s="1315">
        <f t="shared" si="299"/>
        <v>43673</v>
      </c>
      <c r="AK3328" s="592">
        <v>43668</v>
      </c>
      <c r="AL3328" s="679">
        <v>43669</v>
      </c>
      <c r="AM3328" s="230"/>
      <c r="AN3328" s="232"/>
      <c r="AO3328" s="232"/>
      <c r="AP3328" s="230"/>
      <c r="AQ3328" s="462" t="s">
        <v>3094</v>
      </c>
      <c r="AR3328" s="230"/>
      <c r="AS3328" s="230"/>
      <c r="AT3328" s="230"/>
      <c r="AU3328" s="230"/>
      <c r="AV3328" s="177"/>
      <c r="AW3328" s="177"/>
      <c r="AX3328" s="177"/>
      <c r="AY3328" s="885"/>
      <c r="AZ3328" s="177"/>
    </row>
    <row r="3329" spans="2:52" ht="15" customHeight="1">
      <c r="B3329" s="1310">
        <v>3323</v>
      </c>
      <c r="C3329" s="558" t="s">
        <v>12157</v>
      </c>
      <c r="D3329" s="497" t="s">
        <v>303</v>
      </c>
      <c r="E3329" s="559" t="s">
        <v>222</v>
      </c>
      <c r="F3329" s="560" t="s">
        <v>24</v>
      </c>
      <c r="G3329" s="509" t="s">
        <v>146</v>
      </c>
      <c r="H3329" s="612" t="s">
        <v>1610</v>
      </c>
      <c r="I3329" s="345">
        <v>32955</v>
      </c>
      <c r="J3329" s="1314">
        <f t="shared" ca="1" si="301"/>
        <v>32</v>
      </c>
      <c r="K3329" s="178" t="s">
        <v>493</v>
      </c>
      <c r="L3329" s="613">
        <v>900319310841</v>
      </c>
      <c r="M3329" s="181">
        <v>45374</v>
      </c>
      <c r="N3329" s="819">
        <v>43676</v>
      </c>
      <c r="O3329" s="1330" t="s">
        <v>24</v>
      </c>
      <c r="P3329" s="1314" t="s">
        <v>24</v>
      </c>
      <c r="Q3329" s="198" t="str">
        <f t="shared" si="300"/>
        <v>-</v>
      </c>
      <c r="R3329" s="181" t="str">
        <f t="shared" ca="1" si="298"/>
        <v>TIDAK MCU</v>
      </c>
      <c r="S3329" s="1314" t="s">
        <v>1679</v>
      </c>
      <c r="T3329" s="1330">
        <v>44278</v>
      </c>
      <c r="U3329" s="1329">
        <v>44278</v>
      </c>
      <c r="V3329" s="1330" t="s">
        <v>24</v>
      </c>
      <c r="W3329" s="136" t="s">
        <v>24</v>
      </c>
      <c r="X3329" s="348"/>
      <c r="Y3329" s="201"/>
      <c r="Z3329" s="351"/>
      <c r="AA3329" s="498" t="s">
        <v>100</v>
      </c>
      <c r="AB3329" s="272"/>
      <c r="AC3329" s="272"/>
      <c r="AD3329" s="272"/>
      <c r="AE3329" s="272"/>
      <c r="AF3329" s="254"/>
      <c r="AG3329" s="254"/>
      <c r="AH3329" s="1019"/>
      <c r="AI3329" s="244" t="str">
        <f t="shared" si="297"/>
        <v>LIGHT VEHICLE</v>
      </c>
      <c r="AJ3329" s="1315">
        <f t="shared" si="299"/>
        <v>43676</v>
      </c>
      <c r="AK3329" s="472">
        <v>43677</v>
      </c>
      <c r="AL3329" s="1185">
        <v>43678</v>
      </c>
      <c r="AM3329" s="230"/>
      <c r="AN3329" s="232"/>
      <c r="AO3329" s="232"/>
      <c r="AP3329" s="230"/>
      <c r="AQ3329" s="1231" t="s">
        <v>3094</v>
      </c>
      <c r="AR3329" s="230"/>
      <c r="AS3329" s="230"/>
      <c r="AT3329" s="230"/>
      <c r="AU3329" s="230"/>
      <c r="AV3329" s="885"/>
      <c r="AW3329" s="885"/>
      <c r="AX3329" s="885"/>
      <c r="AY3329" s="885"/>
      <c r="AZ3329" s="177"/>
    </row>
    <row r="3330" spans="2:52" ht="15" customHeight="1">
      <c r="B3330" s="1310">
        <v>3324</v>
      </c>
      <c r="C3330" s="809" t="s">
        <v>1611</v>
      </c>
      <c r="D3330" s="497" t="s">
        <v>221</v>
      </c>
      <c r="E3330" s="559" t="s">
        <v>222</v>
      </c>
      <c r="F3330" s="560" t="s">
        <v>24</v>
      </c>
      <c r="G3330" s="509" t="s">
        <v>146</v>
      </c>
      <c r="H3330" s="612" t="s">
        <v>1612</v>
      </c>
      <c r="I3330" s="798">
        <v>36269</v>
      </c>
      <c r="J3330" s="1314">
        <f t="shared" ca="1" si="301"/>
        <v>22</v>
      </c>
      <c r="K3330" s="176" t="s">
        <v>24</v>
      </c>
      <c r="L3330" s="170" t="s">
        <v>24</v>
      </c>
      <c r="M3330" s="173" t="s">
        <v>24</v>
      </c>
      <c r="N3330" s="819">
        <v>43825</v>
      </c>
      <c r="O3330" s="1330" t="s">
        <v>24</v>
      </c>
      <c r="P3330" s="1314" t="s">
        <v>24</v>
      </c>
      <c r="Q3330" s="198" t="str">
        <f t="shared" si="300"/>
        <v>-</v>
      </c>
      <c r="R3330" s="181" t="str">
        <f t="shared" ca="1" si="298"/>
        <v>TIDAK MCU</v>
      </c>
      <c r="S3330" s="1314" t="s">
        <v>24</v>
      </c>
      <c r="T3330" s="1330">
        <v>44305</v>
      </c>
      <c r="U3330" s="1329" t="s">
        <v>24</v>
      </c>
      <c r="V3330" s="904" t="s">
        <v>24</v>
      </c>
      <c r="W3330" s="136" t="s">
        <v>24</v>
      </c>
      <c r="X3330" s="348"/>
      <c r="Y3330" s="201"/>
      <c r="Z3330" s="351"/>
      <c r="AA3330" s="272" t="s">
        <v>24</v>
      </c>
      <c r="AB3330" s="272"/>
      <c r="AC3330" s="272"/>
      <c r="AD3330" s="272"/>
      <c r="AE3330" s="272"/>
      <c r="AF3330" s="254"/>
      <c r="AG3330" s="254"/>
      <c r="AH3330" s="1019"/>
      <c r="AI3330" s="244" t="str">
        <f t="shared" si="297"/>
        <v>-</v>
      </c>
      <c r="AJ3330" s="1315">
        <f t="shared" si="299"/>
        <v>43825</v>
      </c>
      <c r="AK3330" s="1330" t="s">
        <v>24</v>
      </c>
      <c r="AL3330" s="670" t="s">
        <v>24</v>
      </c>
      <c r="AM3330" s="230"/>
      <c r="AN3330" s="232"/>
      <c r="AO3330" s="232"/>
      <c r="AP3330" s="230"/>
      <c r="AQ3330" s="462" t="s">
        <v>3094</v>
      </c>
      <c r="AR3330" s="230"/>
      <c r="AS3330" s="230"/>
      <c r="AT3330" s="230"/>
      <c r="AU3330" s="230"/>
      <c r="AV3330" s="177"/>
      <c r="AW3330" s="177"/>
      <c r="AX3330" s="177"/>
      <c r="AY3330" s="177"/>
      <c r="AZ3330" s="177"/>
    </row>
    <row r="3331" spans="2:52" ht="15" customHeight="1">
      <c r="B3331" s="1310">
        <v>3325</v>
      </c>
      <c r="C3331" s="558" t="s">
        <v>998</v>
      </c>
      <c r="D3331" s="497" t="s">
        <v>221</v>
      </c>
      <c r="E3331" s="835" t="s">
        <v>222</v>
      </c>
      <c r="F3331" s="560" t="s">
        <v>24</v>
      </c>
      <c r="G3331" s="509" t="s">
        <v>146</v>
      </c>
      <c r="H3331" s="810" t="s">
        <v>1613</v>
      </c>
      <c r="I3331" s="798">
        <v>35329</v>
      </c>
      <c r="J3331" s="1314">
        <f t="shared" ca="1" si="301"/>
        <v>25</v>
      </c>
      <c r="K3331" s="178" t="s">
        <v>493</v>
      </c>
      <c r="L3331" s="613">
        <v>960919310411</v>
      </c>
      <c r="M3331" s="181">
        <v>45556</v>
      </c>
      <c r="N3331" s="819">
        <v>43825</v>
      </c>
      <c r="O3331" s="1330" t="s">
        <v>24</v>
      </c>
      <c r="P3331" s="1314" t="s">
        <v>24</v>
      </c>
      <c r="Q3331" s="198" t="str">
        <f t="shared" si="300"/>
        <v>-</v>
      </c>
      <c r="R3331" s="181" t="str">
        <f t="shared" ca="1" si="298"/>
        <v>TIDAK MCU</v>
      </c>
      <c r="S3331" s="1314" t="s">
        <v>1680</v>
      </c>
      <c r="T3331" s="1330">
        <v>44460</v>
      </c>
      <c r="U3331" s="1329">
        <v>44460</v>
      </c>
      <c r="V3331" s="904" t="s">
        <v>24</v>
      </c>
      <c r="W3331" s="136" t="s">
        <v>24</v>
      </c>
      <c r="X3331" s="348"/>
      <c r="Y3331" s="201"/>
      <c r="Z3331" s="351"/>
      <c r="AA3331" s="471" t="s">
        <v>1691</v>
      </c>
      <c r="AB3331" s="272" t="s">
        <v>24</v>
      </c>
      <c r="AC3331" s="272"/>
      <c r="AD3331" s="272"/>
      <c r="AE3331" s="272"/>
      <c r="AF3331" s="254"/>
      <c r="AG3331" s="254"/>
      <c r="AH3331" s="1019"/>
      <c r="AI3331" s="244" t="str">
        <f t="shared" si="297"/>
        <v>COLT DIESEL-</v>
      </c>
      <c r="AJ3331" s="1330">
        <f t="shared" si="299"/>
        <v>43825</v>
      </c>
      <c r="AK3331" s="472">
        <v>43844</v>
      </c>
      <c r="AL3331" s="1185">
        <v>43844</v>
      </c>
      <c r="AM3331" s="230"/>
      <c r="AN3331" s="232"/>
      <c r="AO3331" s="232"/>
      <c r="AP3331" s="230"/>
      <c r="AQ3331" s="1231" t="s">
        <v>3094</v>
      </c>
      <c r="AR3331" s="230"/>
      <c r="AS3331" s="230"/>
      <c r="AT3331" s="230"/>
      <c r="AU3331" s="230"/>
      <c r="AV3331" s="885"/>
      <c r="AW3331" s="885"/>
      <c r="AX3331" s="885"/>
      <c r="AY3331" s="885"/>
      <c r="AZ3331" s="177"/>
    </row>
    <row r="3332" spans="2:52" ht="15" customHeight="1">
      <c r="B3332" s="1310">
        <v>3326</v>
      </c>
      <c r="C3332" s="558" t="s">
        <v>12158</v>
      </c>
      <c r="D3332" s="497" t="s">
        <v>230</v>
      </c>
      <c r="E3332" s="559" t="s">
        <v>222</v>
      </c>
      <c r="F3332" s="560" t="s">
        <v>24</v>
      </c>
      <c r="G3332" s="509" t="s">
        <v>146</v>
      </c>
      <c r="H3332" s="561" t="s">
        <v>24</v>
      </c>
      <c r="I3332" s="798">
        <v>33716</v>
      </c>
      <c r="J3332" s="1314">
        <f t="shared" ca="1" si="301"/>
        <v>30</v>
      </c>
      <c r="K3332" s="178" t="s">
        <v>493</v>
      </c>
      <c r="L3332" s="613">
        <v>9204193610357</v>
      </c>
      <c r="M3332" s="181">
        <v>45038</v>
      </c>
      <c r="N3332" s="819">
        <v>43833</v>
      </c>
      <c r="O3332" s="1330" t="s">
        <v>24</v>
      </c>
      <c r="P3332" s="1314" t="s">
        <v>24</v>
      </c>
      <c r="Q3332" s="198" t="str">
        <f t="shared" si="300"/>
        <v>-</v>
      </c>
      <c r="R3332" s="181" t="str">
        <f t="shared" ca="1" si="298"/>
        <v>TIDAK MCU</v>
      </c>
      <c r="S3332" s="1314" t="s">
        <v>1681</v>
      </c>
      <c r="T3332" s="1330">
        <v>44308</v>
      </c>
      <c r="U3332" s="1329">
        <v>44308</v>
      </c>
      <c r="V3332" s="1330" t="s">
        <v>24</v>
      </c>
      <c r="W3332" s="1311" t="s">
        <v>24</v>
      </c>
      <c r="X3332" s="348"/>
      <c r="Y3332" s="201"/>
      <c r="Z3332" s="351"/>
      <c r="AA3332" s="498" t="s">
        <v>1086</v>
      </c>
      <c r="AB3332" s="272"/>
      <c r="AC3332" s="272"/>
      <c r="AD3332" s="272"/>
      <c r="AE3332" s="272"/>
      <c r="AF3332" s="254"/>
      <c r="AG3332" s="254"/>
      <c r="AH3332" s="1019"/>
      <c r="AI3332" s="244" t="str">
        <f t="shared" si="297"/>
        <v>HINO 260 JD/TI</v>
      </c>
      <c r="AJ3332" s="1315">
        <f t="shared" si="299"/>
        <v>43833</v>
      </c>
      <c r="AK3332" s="592">
        <v>43829</v>
      </c>
      <c r="AL3332" s="679">
        <v>43830</v>
      </c>
      <c r="AM3332" s="230"/>
      <c r="AN3332" s="232"/>
      <c r="AO3332" s="232"/>
      <c r="AP3332" s="230"/>
      <c r="AQ3332" s="462" t="s">
        <v>3094</v>
      </c>
      <c r="AR3332" s="230"/>
      <c r="AS3332" s="230"/>
      <c r="AT3332" s="230"/>
      <c r="AU3332" s="230"/>
      <c r="AV3332" s="885"/>
      <c r="AW3332" s="885"/>
      <c r="AX3332" s="885"/>
      <c r="AY3332" s="885"/>
      <c r="AZ3332" s="177"/>
    </row>
    <row r="3333" spans="2:52" ht="15" customHeight="1">
      <c r="B3333" s="1310">
        <v>3327</v>
      </c>
      <c r="C3333" s="809" t="s">
        <v>1614</v>
      </c>
      <c r="D3333" s="497" t="s">
        <v>230</v>
      </c>
      <c r="E3333" s="559" t="s">
        <v>222</v>
      </c>
      <c r="F3333" s="560" t="s">
        <v>24</v>
      </c>
      <c r="G3333" s="509" t="s">
        <v>146</v>
      </c>
      <c r="H3333" s="561" t="s">
        <v>24</v>
      </c>
      <c r="I3333" s="798">
        <v>33925</v>
      </c>
      <c r="J3333" s="1314">
        <f t="shared" ca="1" si="301"/>
        <v>29</v>
      </c>
      <c r="K3333" s="178" t="s">
        <v>493</v>
      </c>
      <c r="L3333" s="613">
        <v>950937460277</v>
      </c>
      <c r="M3333" s="181">
        <v>44517</v>
      </c>
      <c r="N3333" s="819">
        <v>43833</v>
      </c>
      <c r="O3333" s="1330" t="s">
        <v>24</v>
      </c>
      <c r="P3333" s="1314" t="s">
        <v>24</v>
      </c>
      <c r="Q3333" s="198" t="str">
        <f t="shared" si="300"/>
        <v>-</v>
      </c>
      <c r="R3333" s="181" t="str">
        <f t="shared" ca="1" si="298"/>
        <v>TIDAK MCU</v>
      </c>
      <c r="S3333" s="1314" t="s">
        <v>1682</v>
      </c>
      <c r="T3333" s="1330">
        <v>44517</v>
      </c>
      <c r="U3333" s="1329">
        <v>44517</v>
      </c>
      <c r="V3333" s="1330" t="s">
        <v>24</v>
      </c>
      <c r="W3333" s="1311" t="s">
        <v>24</v>
      </c>
      <c r="X3333" s="348"/>
      <c r="Y3333" s="201"/>
      <c r="Z3333" s="351"/>
      <c r="AA3333" s="498" t="s">
        <v>1086</v>
      </c>
      <c r="AB3333" s="272"/>
      <c r="AC3333" s="272"/>
      <c r="AD3333" s="272"/>
      <c r="AE3333" s="272"/>
      <c r="AF3333" s="254"/>
      <c r="AG3333" s="254"/>
      <c r="AH3333" s="1019"/>
      <c r="AI3333" s="244" t="str">
        <f t="shared" si="297"/>
        <v>HINO 260 JD/TI</v>
      </c>
      <c r="AJ3333" s="1315">
        <f t="shared" si="299"/>
        <v>43833</v>
      </c>
      <c r="AK3333" s="472">
        <v>43829</v>
      </c>
      <c r="AL3333" s="1185">
        <v>43830</v>
      </c>
      <c r="AM3333" s="230"/>
      <c r="AN3333" s="232"/>
      <c r="AO3333" s="232"/>
      <c r="AP3333" s="230"/>
      <c r="AQ3333" s="462" t="s">
        <v>3094</v>
      </c>
      <c r="AR3333" s="230"/>
      <c r="AS3333" s="230"/>
      <c r="AT3333" s="230"/>
      <c r="AU3333" s="230"/>
      <c r="AV3333" s="885"/>
      <c r="AW3333" s="885"/>
      <c r="AX3333" s="885"/>
      <c r="AY3333" s="885"/>
      <c r="AZ3333" s="885"/>
    </row>
    <row r="3334" spans="2:52" ht="15" customHeight="1">
      <c r="B3334" s="1310">
        <v>3328</v>
      </c>
      <c r="C3334" s="809" t="s">
        <v>1615</v>
      </c>
      <c r="D3334" s="254" t="s">
        <v>230</v>
      </c>
      <c r="E3334" s="559" t="s">
        <v>222</v>
      </c>
      <c r="F3334" s="560" t="s">
        <v>24</v>
      </c>
      <c r="G3334" s="509" t="s">
        <v>146</v>
      </c>
      <c r="H3334" s="561" t="s">
        <v>24</v>
      </c>
      <c r="I3334" s="798">
        <v>35100</v>
      </c>
      <c r="J3334" s="1314">
        <f t="shared" ca="1" si="301"/>
        <v>26</v>
      </c>
      <c r="K3334" s="178" t="s">
        <v>493</v>
      </c>
      <c r="L3334" s="613">
        <v>950219310123</v>
      </c>
      <c r="M3334" s="181">
        <v>44597</v>
      </c>
      <c r="N3334" s="819">
        <v>43838</v>
      </c>
      <c r="O3334" s="1330" t="s">
        <v>24</v>
      </c>
      <c r="P3334" s="1314" t="s">
        <v>24</v>
      </c>
      <c r="Q3334" s="198" t="str">
        <f t="shared" si="300"/>
        <v>-</v>
      </c>
      <c r="R3334" s="181" t="str">
        <f t="shared" ca="1" si="298"/>
        <v>TIDAK MCU</v>
      </c>
      <c r="S3334" s="1314" t="s">
        <v>1683</v>
      </c>
      <c r="T3334" s="1330">
        <v>44232</v>
      </c>
      <c r="U3334" s="1329">
        <v>44232</v>
      </c>
      <c r="V3334" s="1330" t="s">
        <v>24</v>
      </c>
      <c r="W3334" s="1311" t="s">
        <v>24</v>
      </c>
      <c r="X3334" s="348"/>
      <c r="Y3334" s="201"/>
      <c r="Z3334" s="351"/>
      <c r="AA3334" s="498" t="s">
        <v>1086</v>
      </c>
      <c r="AB3334" s="272"/>
      <c r="AC3334" s="272"/>
      <c r="AD3334" s="272"/>
      <c r="AE3334" s="272"/>
      <c r="AF3334" s="254"/>
      <c r="AG3334" s="254"/>
      <c r="AH3334" s="1019"/>
      <c r="AI3334" s="244" t="str">
        <f t="shared" si="297"/>
        <v>HINO 260 JD/TI</v>
      </c>
      <c r="AJ3334" s="1315">
        <f t="shared" si="299"/>
        <v>43838</v>
      </c>
      <c r="AK3334" s="472">
        <v>43836</v>
      </c>
      <c r="AL3334" s="1185">
        <v>43837</v>
      </c>
      <c r="AM3334" s="230"/>
      <c r="AN3334" s="232"/>
      <c r="AO3334" s="232"/>
      <c r="AP3334" s="230"/>
      <c r="AQ3334" s="462" t="s">
        <v>3094</v>
      </c>
      <c r="AR3334" s="230"/>
      <c r="AS3334" s="230"/>
      <c r="AT3334" s="230"/>
      <c r="AU3334" s="230"/>
      <c r="AV3334" s="885"/>
      <c r="AW3334" s="885"/>
      <c r="AX3334" s="885"/>
      <c r="AY3334" s="885"/>
      <c r="AZ3334" s="177"/>
    </row>
    <row r="3335" spans="2:52" ht="15" customHeight="1">
      <c r="B3335" s="1310">
        <v>3329</v>
      </c>
      <c r="C3335" s="809" t="s">
        <v>1616</v>
      </c>
      <c r="D3335" s="254" t="s">
        <v>230</v>
      </c>
      <c r="E3335" s="559" t="s">
        <v>222</v>
      </c>
      <c r="F3335" s="560" t="s">
        <v>24</v>
      </c>
      <c r="G3335" s="509" t="s">
        <v>146</v>
      </c>
      <c r="H3335" s="561" t="s">
        <v>24</v>
      </c>
      <c r="I3335" s="798">
        <v>32465</v>
      </c>
      <c r="J3335" s="1314">
        <f t="shared" ca="1" si="301"/>
        <v>33</v>
      </c>
      <c r="K3335" s="178" t="s">
        <v>493</v>
      </c>
      <c r="L3335" s="613">
        <v>881119391134</v>
      </c>
      <c r="M3335" s="181">
        <v>44153</v>
      </c>
      <c r="N3335" s="819">
        <v>43838</v>
      </c>
      <c r="O3335" s="1330" t="s">
        <v>24</v>
      </c>
      <c r="P3335" s="1314" t="s">
        <v>24</v>
      </c>
      <c r="Q3335" s="198" t="str">
        <f t="shared" si="300"/>
        <v>-</v>
      </c>
      <c r="R3335" s="181" t="str">
        <f t="shared" ca="1" si="298"/>
        <v>TIDAK MCU</v>
      </c>
      <c r="S3335" s="1314" t="s">
        <v>1684</v>
      </c>
      <c r="T3335" s="1330">
        <v>44518</v>
      </c>
      <c r="U3335" s="1329">
        <v>44518</v>
      </c>
      <c r="V3335" s="1330" t="s">
        <v>24</v>
      </c>
      <c r="W3335" s="1311" t="s">
        <v>24</v>
      </c>
      <c r="X3335" s="348"/>
      <c r="Y3335" s="201"/>
      <c r="Z3335" s="351"/>
      <c r="AA3335" s="498" t="s">
        <v>1086</v>
      </c>
      <c r="AB3335" s="272"/>
      <c r="AC3335" s="272"/>
      <c r="AD3335" s="272"/>
      <c r="AE3335" s="272"/>
      <c r="AF3335" s="254"/>
      <c r="AG3335" s="254"/>
      <c r="AH3335" s="1019"/>
      <c r="AI3335" s="244" t="str">
        <f t="shared" si="297"/>
        <v>HINO 260 JD/TI</v>
      </c>
      <c r="AJ3335" s="1315">
        <f t="shared" si="299"/>
        <v>43838</v>
      </c>
      <c r="AK3335" s="592">
        <v>43836</v>
      </c>
      <c r="AL3335" s="679">
        <v>43837</v>
      </c>
      <c r="AM3335" s="230"/>
      <c r="AN3335" s="232"/>
      <c r="AO3335" s="232"/>
      <c r="AP3335" s="230"/>
      <c r="AQ3335" s="462" t="s">
        <v>3094</v>
      </c>
      <c r="AR3335" s="230"/>
      <c r="AS3335" s="230"/>
      <c r="AT3335" s="230"/>
      <c r="AU3335" s="230"/>
      <c r="AV3335" s="885"/>
      <c r="AW3335" s="885"/>
      <c r="AX3335" s="885"/>
      <c r="AY3335" s="885"/>
      <c r="AZ3335" s="177"/>
    </row>
    <row r="3336" spans="2:52" ht="15" customHeight="1">
      <c r="B3336" s="1310">
        <v>3330</v>
      </c>
      <c r="C3336" s="558" t="s">
        <v>1617</v>
      </c>
      <c r="D3336" s="497" t="s">
        <v>234</v>
      </c>
      <c r="E3336" s="559" t="s">
        <v>222</v>
      </c>
      <c r="F3336" s="560" t="s">
        <v>24</v>
      </c>
      <c r="G3336" s="509" t="s">
        <v>146</v>
      </c>
      <c r="H3336" s="816" t="s">
        <v>1618</v>
      </c>
      <c r="I3336" s="795">
        <v>32064</v>
      </c>
      <c r="J3336" s="1314">
        <f t="shared" ca="1" si="301"/>
        <v>34</v>
      </c>
      <c r="K3336" s="178" t="s">
        <v>1627</v>
      </c>
      <c r="L3336" s="613">
        <v>811615310423</v>
      </c>
      <c r="M3336" s="678">
        <v>44848</v>
      </c>
      <c r="N3336" s="819">
        <v>43235</v>
      </c>
      <c r="O3336" s="1330">
        <v>43516</v>
      </c>
      <c r="P3336" s="1314" t="s">
        <v>24</v>
      </c>
      <c r="Q3336" s="198">
        <f t="shared" si="300"/>
        <v>43881</v>
      </c>
      <c r="R3336" s="181" t="str">
        <f t="shared" ca="1" si="298"/>
        <v>EXPIRED</v>
      </c>
      <c r="S3336" s="1314" t="s">
        <v>1685</v>
      </c>
      <c r="T3336" s="1330">
        <v>44483</v>
      </c>
      <c r="U3336" s="1329">
        <v>44483</v>
      </c>
      <c r="V3336" s="1330" t="s">
        <v>24</v>
      </c>
      <c r="W3336" s="1311" t="s">
        <v>24</v>
      </c>
      <c r="X3336" s="348"/>
      <c r="Y3336" s="201"/>
      <c r="Z3336" s="351"/>
      <c r="AA3336" s="471" t="s">
        <v>100</v>
      </c>
      <c r="AB3336" s="272"/>
      <c r="AC3336" s="272"/>
      <c r="AD3336" s="272"/>
      <c r="AE3336" s="272"/>
      <c r="AF3336" s="254"/>
      <c r="AG3336" s="254"/>
      <c r="AH3336" s="1019"/>
      <c r="AI3336" s="244" t="str">
        <f t="shared" si="297"/>
        <v>LIGHT VEHICLE</v>
      </c>
      <c r="AJ3336" s="1315">
        <f t="shared" si="299"/>
        <v>43235</v>
      </c>
      <c r="AK3336" s="592" t="s">
        <v>24</v>
      </c>
      <c r="AL3336" s="614">
        <v>43299</v>
      </c>
      <c r="AM3336" s="230"/>
      <c r="AN3336" s="232"/>
      <c r="AO3336" s="232"/>
      <c r="AP3336" s="230"/>
      <c r="AQ3336" s="230"/>
      <c r="AR3336" s="230"/>
      <c r="AS3336" s="230"/>
      <c r="AT3336" s="230"/>
      <c r="AU3336" s="230"/>
      <c r="AV3336" s="885"/>
      <c r="AW3336" s="885"/>
      <c r="AX3336" s="885"/>
      <c r="AY3336" s="885"/>
      <c r="AZ3336" s="177"/>
    </row>
    <row r="3337" spans="2:52" ht="15" customHeight="1">
      <c r="B3337" s="1310">
        <v>3331</v>
      </c>
      <c r="C3337" s="811" t="s">
        <v>1619</v>
      </c>
      <c r="D3337" s="497" t="s">
        <v>234</v>
      </c>
      <c r="E3337" s="559" t="s">
        <v>222</v>
      </c>
      <c r="F3337" s="560" t="s">
        <v>24</v>
      </c>
      <c r="G3337" s="509" t="s">
        <v>146</v>
      </c>
      <c r="H3337" s="810" t="s">
        <v>1620</v>
      </c>
      <c r="I3337" s="798">
        <v>31956</v>
      </c>
      <c r="J3337" s="1314">
        <f t="shared" ca="1" si="301"/>
        <v>35</v>
      </c>
      <c r="K3337" s="178" t="s">
        <v>493</v>
      </c>
      <c r="L3337" s="613">
        <v>870619310571</v>
      </c>
      <c r="M3337" s="181">
        <v>45471</v>
      </c>
      <c r="N3337" s="819">
        <v>43610</v>
      </c>
      <c r="O3337" s="1330" t="s">
        <v>24</v>
      </c>
      <c r="P3337" s="1314" t="s">
        <v>24</v>
      </c>
      <c r="Q3337" s="198" t="str">
        <f t="shared" si="300"/>
        <v>-</v>
      </c>
      <c r="R3337" s="181" t="str">
        <f t="shared" ca="1" si="298"/>
        <v>TIDAK MCU</v>
      </c>
      <c r="S3337" s="1314" t="s">
        <v>1686</v>
      </c>
      <c r="T3337" s="1330">
        <v>44375</v>
      </c>
      <c r="U3337" s="1329">
        <v>44375</v>
      </c>
      <c r="V3337" s="1330" t="s">
        <v>24</v>
      </c>
      <c r="W3337" s="136" t="s">
        <v>24</v>
      </c>
      <c r="X3337" s="348"/>
      <c r="Y3337" s="201"/>
      <c r="Z3337" s="351"/>
      <c r="AA3337" s="471" t="s">
        <v>100</v>
      </c>
      <c r="AB3337" s="272"/>
      <c r="AC3337" s="272"/>
      <c r="AD3337" s="272"/>
      <c r="AE3337" s="272"/>
      <c r="AF3337" s="254"/>
      <c r="AG3337" s="254"/>
      <c r="AH3337" s="1019"/>
      <c r="AI3337" s="244" t="str">
        <f t="shared" si="297"/>
        <v>LIGHT VEHICLE</v>
      </c>
      <c r="AJ3337" s="1315">
        <f t="shared" si="299"/>
        <v>43610</v>
      </c>
      <c r="AK3337" s="472">
        <v>43607</v>
      </c>
      <c r="AL3337" s="670">
        <v>43608</v>
      </c>
      <c r="AM3337" s="230"/>
      <c r="AN3337" s="232"/>
      <c r="AO3337" s="232"/>
      <c r="AP3337" s="230"/>
      <c r="AQ3337" s="230"/>
      <c r="AR3337" s="230"/>
      <c r="AS3337" s="230"/>
      <c r="AT3337" s="230"/>
      <c r="AU3337" s="230"/>
      <c r="AV3337" s="885"/>
      <c r="AW3337" s="885"/>
      <c r="AX3337" s="885"/>
      <c r="AY3337" s="885"/>
      <c r="AZ3337" s="177"/>
    </row>
    <row r="3338" spans="2:52" ht="15" customHeight="1">
      <c r="B3338" s="1310">
        <v>3332</v>
      </c>
      <c r="C3338" s="809" t="s">
        <v>1621</v>
      </c>
      <c r="D3338" s="497" t="s">
        <v>221</v>
      </c>
      <c r="E3338" s="559" t="s">
        <v>222</v>
      </c>
      <c r="F3338" s="560" t="s">
        <v>24</v>
      </c>
      <c r="G3338" s="509" t="s">
        <v>146</v>
      </c>
      <c r="H3338" s="561" t="s">
        <v>24</v>
      </c>
      <c r="I3338" s="345">
        <v>29815</v>
      </c>
      <c r="J3338" s="1314">
        <f t="shared" ca="1" si="301"/>
        <v>41</v>
      </c>
      <c r="K3338" s="176" t="s">
        <v>493</v>
      </c>
      <c r="L3338" s="170">
        <v>810832460067</v>
      </c>
      <c r="M3338" s="173">
        <v>45521</v>
      </c>
      <c r="N3338" s="819">
        <v>43610</v>
      </c>
      <c r="O3338" s="1330" t="s">
        <v>24</v>
      </c>
      <c r="P3338" s="1314" t="s">
        <v>24</v>
      </c>
      <c r="Q3338" s="198" t="str">
        <f t="shared" si="300"/>
        <v>-</v>
      </c>
      <c r="R3338" s="181" t="str">
        <f t="shared" ca="1" si="298"/>
        <v>TIDAK MCU</v>
      </c>
      <c r="S3338" s="1314" t="s">
        <v>13196</v>
      </c>
      <c r="T3338" s="1330">
        <v>44425</v>
      </c>
      <c r="U3338" s="1329">
        <v>44425</v>
      </c>
      <c r="V3338" s="1330" t="s">
        <v>24</v>
      </c>
      <c r="W3338" s="1311" t="s">
        <v>24</v>
      </c>
      <c r="X3338" s="348"/>
      <c r="Y3338" s="201"/>
      <c r="Z3338" s="351"/>
      <c r="AA3338" s="272" t="s">
        <v>100</v>
      </c>
      <c r="AB3338" s="272"/>
      <c r="AC3338" s="272"/>
      <c r="AD3338" s="272"/>
      <c r="AE3338" s="272"/>
      <c r="AF3338" s="254"/>
      <c r="AG3338" s="254"/>
      <c r="AH3338" s="1019"/>
      <c r="AI3338" s="244" t="str">
        <f t="shared" si="297"/>
        <v>LIGHT VEHICLE</v>
      </c>
      <c r="AJ3338" s="1315">
        <f t="shared" si="299"/>
        <v>43610</v>
      </c>
      <c r="AK3338" s="217">
        <v>44096</v>
      </c>
      <c r="AL3338" s="614">
        <v>44096</v>
      </c>
      <c r="AM3338" s="230"/>
      <c r="AN3338" s="232"/>
      <c r="AO3338" s="232"/>
      <c r="AP3338" s="230"/>
      <c r="AQ3338" s="462" t="s">
        <v>3094</v>
      </c>
      <c r="AR3338" s="230"/>
      <c r="AS3338" s="230"/>
      <c r="AT3338" s="230"/>
      <c r="AU3338" s="230"/>
      <c r="AV3338" s="885"/>
      <c r="AW3338" s="885"/>
      <c r="AX3338" s="885"/>
      <c r="AY3338" s="885"/>
      <c r="AZ3338" s="177"/>
    </row>
    <row r="3339" spans="2:52" ht="15" customHeight="1">
      <c r="B3339" s="1310">
        <v>3333</v>
      </c>
      <c r="C3339" s="809" t="s">
        <v>1622</v>
      </c>
      <c r="D3339" s="254" t="s">
        <v>272</v>
      </c>
      <c r="E3339" s="559" t="s">
        <v>222</v>
      </c>
      <c r="F3339" s="560" t="s">
        <v>24</v>
      </c>
      <c r="G3339" s="509" t="s">
        <v>146</v>
      </c>
      <c r="H3339" s="561" t="s">
        <v>24</v>
      </c>
      <c r="I3339" s="798">
        <v>25381</v>
      </c>
      <c r="J3339" s="1314">
        <f t="shared" ca="1" si="301"/>
        <v>53</v>
      </c>
      <c r="K3339" s="176" t="s">
        <v>24</v>
      </c>
      <c r="L3339" s="170" t="s">
        <v>24</v>
      </c>
      <c r="M3339" s="173" t="s">
        <v>24</v>
      </c>
      <c r="N3339" s="819">
        <v>43832</v>
      </c>
      <c r="O3339" s="1330" t="s">
        <v>24</v>
      </c>
      <c r="P3339" s="1314" t="s">
        <v>24</v>
      </c>
      <c r="Q3339" s="198" t="str">
        <f t="shared" si="300"/>
        <v>-</v>
      </c>
      <c r="R3339" s="181" t="str">
        <f t="shared" ca="1" si="298"/>
        <v>TIDAK MCU</v>
      </c>
      <c r="S3339" s="1314" t="s">
        <v>24</v>
      </c>
      <c r="T3339" s="1330">
        <v>44374</v>
      </c>
      <c r="U3339" s="1329" t="s">
        <v>99</v>
      </c>
      <c r="V3339" s="1330" t="s">
        <v>24</v>
      </c>
      <c r="W3339" s="1311" t="s">
        <v>24</v>
      </c>
      <c r="X3339" s="348"/>
      <c r="Y3339" s="201"/>
      <c r="Z3339" s="351"/>
      <c r="AA3339" s="272" t="s">
        <v>24</v>
      </c>
      <c r="AB3339" s="272"/>
      <c r="AC3339" s="272"/>
      <c r="AD3339" s="272"/>
      <c r="AE3339" s="272"/>
      <c r="AF3339" s="254"/>
      <c r="AG3339" s="254"/>
      <c r="AH3339" s="1019"/>
      <c r="AI3339" s="244" t="str">
        <f t="shared" si="297"/>
        <v>-</v>
      </c>
      <c r="AJ3339" s="1315">
        <f t="shared" si="299"/>
        <v>43832</v>
      </c>
      <c r="AK3339" s="1330" t="s">
        <v>24</v>
      </c>
      <c r="AL3339" s="670" t="s">
        <v>24</v>
      </c>
      <c r="AM3339" s="230"/>
      <c r="AN3339" s="232"/>
      <c r="AO3339" s="232"/>
      <c r="AP3339" s="230"/>
      <c r="AQ3339" s="462" t="s">
        <v>3094</v>
      </c>
      <c r="AR3339" s="230"/>
      <c r="AS3339" s="230"/>
      <c r="AT3339" s="230"/>
      <c r="AU3339" s="230"/>
      <c r="AV3339" s="885"/>
      <c r="AW3339" s="885"/>
      <c r="AX3339" s="885"/>
      <c r="AY3339" s="885"/>
      <c r="AZ3339" s="177"/>
    </row>
    <row r="3340" spans="2:52" ht="15" customHeight="1">
      <c r="B3340" s="1310">
        <v>3334</v>
      </c>
      <c r="C3340" s="811" t="s">
        <v>9998</v>
      </c>
      <c r="D3340" s="559" t="s">
        <v>9999</v>
      </c>
      <c r="E3340" s="559" t="s">
        <v>9986</v>
      </c>
      <c r="F3340" s="560" t="s">
        <v>24</v>
      </c>
      <c r="G3340" s="509" t="s">
        <v>10000</v>
      </c>
      <c r="H3340" s="522" t="s">
        <v>24</v>
      </c>
      <c r="I3340" s="379">
        <v>33697</v>
      </c>
      <c r="J3340" s="1314">
        <f t="shared" ca="1" si="301"/>
        <v>30</v>
      </c>
      <c r="K3340" s="176" t="s">
        <v>24</v>
      </c>
      <c r="L3340" s="170" t="s">
        <v>24</v>
      </c>
      <c r="M3340" s="173" t="s">
        <v>24</v>
      </c>
      <c r="N3340" s="562">
        <v>43545</v>
      </c>
      <c r="O3340" s="1330" t="s">
        <v>24</v>
      </c>
      <c r="P3340" s="1314" t="s">
        <v>24</v>
      </c>
      <c r="Q3340" s="198" t="str">
        <f t="shared" si="300"/>
        <v>-</v>
      </c>
      <c r="R3340" s="181" t="str">
        <f t="shared" ca="1" si="298"/>
        <v>TIDAK MCU</v>
      </c>
      <c r="S3340" s="1319" t="s">
        <v>24</v>
      </c>
      <c r="T3340" s="1330">
        <v>44289</v>
      </c>
      <c r="U3340" s="1329" t="s">
        <v>99</v>
      </c>
      <c r="V3340" s="1330" t="s">
        <v>24</v>
      </c>
      <c r="W3340" s="1311" t="s">
        <v>24</v>
      </c>
      <c r="X3340" s="200"/>
      <c r="Y3340" s="201"/>
      <c r="Z3340" s="202"/>
      <c r="AA3340" s="272" t="s">
        <v>24</v>
      </c>
      <c r="AB3340" s="272" t="s">
        <v>24</v>
      </c>
      <c r="AC3340" s="272" t="s">
        <v>24</v>
      </c>
      <c r="AD3340" s="272" t="s">
        <v>24</v>
      </c>
      <c r="AE3340" s="272" t="s">
        <v>24</v>
      </c>
      <c r="AF3340" s="272" t="s">
        <v>24</v>
      </c>
      <c r="AG3340" s="272" t="s">
        <v>24</v>
      </c>
      <c r="AH3340" s="1020"/>
      <c r="AI3340" s="244" t="str">
        <f t="shared" si="297"/>
        <v>-------</v>
      </c>
      <c r="AJ3340" s="1315">
        <f t="shared" si="299"/>
        <v>43545</v>
      </c>
      <c r="AK3340" s="1330" t="s">
        <v>24</v>
      </c>
      <c r="AL3340" s="670" t="s">
        <v>24</v>
      </c>
      <c r="AM3340" s="230"/>
      <c r="AN3340" s="232"/>
      <c r="AO3340" s="232"/>
      <c r="AP3340" s="230"/>
      <c r="AQ3340" s="180"/>
      <c r="AR3340" s="230"/>
      <c r="AS3340" s="230"/>
      <c r="AT3340" s="230"/>
      <c r="AU3340" s="230"/>
      <c r="AV3340" s="885"/>
      <c r="AW3340" s="885"/>
      <c r="AX3340" s="885"/>
      <c r="AY3340" s="885"/>
      <c r="AZ3340" s="177"/>
    </row>
    <row r="3341" spans="2:52" ht="15" customHeight="1">
      <c r="B3341" s="1310">
        <v>3335</v>
      </c>
      <c r="C3341" s="814" t="s">
        <v>10003</v>
      </c>
      <c r="D3341" s="835" t="s">
        <v>9999</v>
      </c>
      <c r="E3341" s="835" t="s">
        <v>9986</v>
      </c>
      <c r="F3341" s="560" t="s">
        <v>24</v>
      </c>
      <c r="G3341" s="509" t="s">
        <v>10000</v>
      </c>
      <c r="H3341" s="810" t="s">
        <v>10004</v>
      </c>
      <c r="I3341" s="379">
        <v>33697</v>
      </c>
      <c r="J3341" s="1314">
        <f t="shared" ca="1" si="301"/>
        <v>30</v>
      </c>
      <c r="K3341" s="176" t="s">
        <v>24</v>
      </c>
      <c r="L3341" s="170" t="s">
        <v>24</v>
      </c>
      <c r="M3341" s="173" t="s">
        <v>24</v>
      </c>
      <c r="N3341" s="562">
        <v>43738</v>
      </c>
      <c r="O3341" s="1330" t="s">
        <v>24</v>
      </c>
      <c r="P3341" s="1314" t="s">
        <v>24</v>
      </c>
      <c r="Q3341" s="198" t="str">
        <f t="shared" si="300"/>
        <v>-</v>
      </c>
      <c r="R3341" s="181" t="str">
        <f t="shared" ca="1" si="298"/>
        <v>TIDAK MCU</v>
      </c>
      <c r="S3341" s="1319" t="s">
        <v>24</v>
      </c>
      <c r="T3341" s="1330">
        <v>44289</v>
      </c>
      <c r="U3341" s="1329" t="s">
        <v>24</v>
      </c>
      <c r="V3341" s="1330" t="s">
        <v>24</v>
      </c>
      <c r="W3341" s="1311" t="s">
        <v>24</v>
      </c>
      <c r="X3341" s="200"/>
      <c r="Y3341" s="201"/>
      <c r="Z3341" s="202"/>
      <c r="AA3341" s="272" t="s">
        <v>24</v>
      </c>
      <c r="AB3341" s="272" t="s">
        <v>24</v>
      </c>
      <c r="AC3341" s="272" t="s">
        <v>24</v>
      </c>
      <c r="AD3341" s="272" t="s">
        <v>24</v>
      </c>
      <c r="AE3341" s="272" t="s">
        <v>24</v>
      </c>
      <c r="AF3341" s="272" t="s">
        <v>24</v>
      </c>
      <c r="AG3341" s="272" t="s">
        <v>24</v>
      </c>
      <c r="AH3341" s="1020"/>
      <c r="AI3341" s="244" t="str">
        <f t="shared" si="297"/>
        <v>-------</v>
      </c>
      <c r="AJ3341" s="1315">
        <f t="shared" si="299"/>
        <v>43738</v>
      </c>
      <c r="AK3341" s="217" t="s">
        <v>24</v>
      </c>
      <c r="AL3341" s="614" t="s">
        <v>24</v>
      </c>
      <c r="AM3341" s="230"/>
      <c r="AN3341" s="232"/>
      <c r="AO3341" s="232"/>
      <c r="AP3341" s="230"/>
      <c r="AQ3341" s="230"/>
      <c r="AR3341" s="230"/>
      <c r="AS3341" s="230"/>
      <c r="AT3341" s="230"/>
      <c r="AU3341" s="230"/>
      <c r="AV3341" s="885"/>
      <c r="AW3341" s="885"/>
      <c r="AX3341" s="885"/>
      <c r="AY3341" s="885"/>
      <c r="AZ3341" s="177"/>
    </row>
    <row r="3342" spans="2:52" ht="15" customHeight="1">
      <c r="B3342" s="1310">
        <v>3336</v>
      </c>
      <c r="C3342" s="811" t="s">
        <v>10008</v>
      </c>
      <c r="D3342" s="559" t="s">
        <v>9999</v>
      </c>
      <c r="E3342" s="559" t="s">
        <v>9986</v>
      </c>
      <c r="F3342" s="560" t="s">
        <v>24</v>
      </c>
      <c r="G3342" s="509" t="s">
        <v>10000</v>
      </c>
      <c r="H3342" s="561" t="s">
        <v>24</v>
      </c>
      <c r="I3342" s="379">
        <v>35858</v>
      </c>
      <c r="J3342" s="1314">
        <f t="shared" ca="1" si="301"/>
        <v>24</v>
      </c>
      <c r="K3342" s="176" t="s">
        <v>24</v>
      </c>
      <c r="L3342" s="170" t="s">
        <v>24</v>
      </c>
      <c r="M3342" s="173" t="s">
        <v>24</v>
      </c>
      <c r="N3342" s="562">
        <v>43862</v>
      </c>
      <c r="O3342" s="1330" t="s">
        <v>24</v>
      </c>
      <c r="P3342" s="1314" t="s">
        <v>24</v>
      </c>
      <c r="Q3342" s="198" t="str">
        <f t="shared" si="300"/>
        <v>-</v>
      </c>
      <c r="R3342" s="181" t="str">
        <f t="shared" ca="1" si="298"/>
        <v>TIDAK MCU</v>
      </c>
      <c r="S3342" s="1319" t="s">
        <v>24</v>
      </c>
      <c r="T3342" s="1330">
        <v>44259</v>
      </c>
      <c r="U3342" s="1329" t="s">
        <v>99</v>
      </c>
      <c r="V3342" s="1330" t="s">
        <v>24</v>
      </c>
      <c r="W3342" s="1311" t="s">
        <v>24</v>
      </c>
      <c r="X3342" s="200"/>
      <c r="Y3342" s="201"/>
      <c r="Z3342" s="202"/>
      <c r="AA3342" s="272" t="s">
        <v>24</v>
      </c>
      <c r="AB3342" s="272" t="s">
        <v>24</v>
      </c>
      <c r="AC3342" s="272" t="s">
        <v>24</v>
      </c>
      <c r="AD3342" s="272" t="s">
        <v>24</v>
      </c>
      <c r="AE3342" s="272" t="s">
        <v>10017</v>
      </c>
      <c r="AF3342" s="272" t="s">
        <v>24</v>
      </c>
      <c r="AG3342" s="272" t="s">
        <v>24</v>
      </c>
      <c r="AH3342" s="1020"/>
      <c r="AI3342" s="244" t="str">
        <f t="shared" si="297"/>
        <v>----------</v>
      </c>
      <c r="AJ3342" s="1315">
        <f t="shared" si="299"/>
        <v>43862</v>
      </c>
      <c r="AK3342" s="1330" t="s">
        <v>24</v>
      </c>
      <c r="AL3342" s="670" t="s">
        <v>24</v>
      </c>
      <c r="AM3342" s="230"/>
      <c r="AN3342" s="232"/>
      <c r="AO3342" s="232"/>
      <c r="AP3342" s="230"/>
      <c r="AQ3342" s="1231" t="s">
        <v>3094</v>
      </c>
      <c r="AR3342" s="230"/>
      <c r="AS3342" s="230"/>
      <c r="AT3342" s="230"/>
      <c r="AU3342" s="230"/>
      <c r="AV3342" s="885"/>
      <c r="AW3342" s="885"/>
      <c r="AX3342" s="885"/>
      <c r="AY3342" s="885"/>
      <c r="AZ3342" s="177"/>
    </row>
    <row r="3343" spans="2:52" ht="15" customHeight="1">
      <c r="B3343" s="1310">
        <v>3337</v>
      </c>
      <c r="C3343" s="822" t="s">
        <v>1147</v>
      </c>
      <c r="D3343" s="835" t="s">
        <v>1148</v>
      </c>
      <c r="E3343" s="559" t="s">
        <v>1122</v>
      </c>
      <c r="F3343" s="560" t="s">
        <v>1149</v>
      </c>
      <c r="G3343" s="509" t="s">
        <v>147</v>
      </c>
      <c r="H3343" s="666" t="s">
        <v>1150</v>
      </c>
      <c r="I3343" s="346">
        <v>29453</v>
      </c>
      <c r="J3343" s="1314">
        <f t="shared" ca="1" si="301"/>
        <v>42</v>
      </c>
      <c r="K3343" s="180" t="s">
        <v>83</v>
      </c>
      <c r="L3343" s="732" t="s">
        <v>24</v>
      </c>
      <c r="M3343" s="518">
        <v>44428</v>
      </c>
      <c r="N3343" s="562">
        <v>42625</v>
      </c>
      <c r="O3343" s="1330" t="s">
        <v>24</v>
      </c>
      <c r="P3343" s="1314" t="s">
        <v>24</v>
      </c>
      <c r="Q3343" s="198" t="str">
        <f t="shared" si="300"/>
        <v>-</v>
      </c>
      <c r="R3343" s="181" t="str">
        <f t="shared" ca="1" si="298"/>
        <v>TIDAK MCU</v>
      </c>
      <c r="S3343" s="823" t="s">
        <v>1459</v>
      </c>
      <c r="T3343" s="1330">
        <v>44428</v>
      </c>
      <c r="U3343" s="1329">
        <v>44428</v>
      </c>
      <c r="V3343" s="1330" t="s">
        <v>24</v>
      </c>
      <c r="W3343" s="1311" t="s">
        <v>24</v>
      </c>
      <c r="X3343" s="348"/>
      <c r="Y3343" s="201"/>
      <c r="Z3343" s="351"/>
      <c r="AA3343" s="471" t="s">
        <v>100</v>
      </c>
      <c r="AB3343" s="254" t="s">
        <v>24</v>
      </c>
      <c r="AC3343" s="272"/>
      <c r="AD3343" s="272"/>
      <c r="AE3343" s="272"/>
      <c r="AF3343" s="254"/>
      <c r="AG3343" s="254"/>
      <c r="AH3343" s="1019"/>
      <c r="AI3343" s="244" t="str">
        <f t="shared" si="297"/>
        <v>LIGHT VEHICLE-</v>
      </c>
      <c r="AJ3343" s="1315">
        <f t="shared" si="299"/>
        <v>42625</v>
      </c>
      <c r="AK3343" s="1330" t="s">
        <v>24</v>
      </c>
      <c r="AL3343" s="670">
        <v>42882</v>
      </c>
      <c r="AM3343" s="230"/>
      <c r="AN3343" s="232"/>
      <c r="AO3343" s="232"/>
      <c r="AP3343" s="230"/>
      <c r="AQ3343" s="462" t="s">
        <v>3094</v>
      </c>
      <c r="AR3343" s="230"/>
      <c r="AS3343" s="230"/>
      <c r="AT3343" s="230"/>
      <c r="AU3343" s="230"/>
      <c r="AV3343" s="885"/>
      <c r="AW3343" s="885"/>
      <c r="AX3343" s="885"/>
      <c r="AY3343" s="885"/>
      <c r="AZ3343" s="177"/>
    </row>
    <row r="3344" spans="2:52" ht="15" customHeight="1">
      <c r="B3344" s="1310">
        <v>3338</v>
      </c>
      <c r="C3344" s="558" t="s">
        <v>1151</v>
      </c>
      <c r="D3344" s="497" t="s">
        <v>1152</v>
      </c>
      <c r="E3344" s="835" t="s">
        <v>1122</v>
      </c>
      <c r="F3344" s="560" t="s">
        <v>1153</v>
      </c>
      <c r="G3344" s="509" t="s">
        <v>147</v>
      </c>
      <c r="H3344" s="816" t="s">
        <v>1154</v>
      </c>
      <c r="I3344" s="1761">
        <v>29738</v>
      </c>
      <c r="J3344" s="1314">
        <f t="shared" ca="1" si="301"/>
        <v>41</v>
      </c>
      <c r="K3344" s="176" t="s">
        <v>24</v>
      </c>
      <c r="L3344" s="170" t="s">
        <v>24</v>
      </c>
      <c r="M3344" s="173" t="s">
        <v>24</v>
      </c>
      <c r="N3344" s="562">
        <v>43471</v>
      </c>
      <c r="O3344" s="1330" t="s">
        <v>24</v>
      </c>
      <c r="P3344" s="1314" t="s">
        <v>24</v>
      </c>
      <c r="Q3344" s="198" t="str">
        <f t="shared" si="300"/>
        <v>-</v>
      </c>
      <c r="R3344" s="181" t="str">
        <f t="shared" ca="1" si="298"/>
        <v>TIDAK MCU</v>
      </c>
      <c r="S3344" s="823" t="s">
        <v>24</v>
      </c>
      <c r="T3344" s="1330">
        <v>44348</v>
      </c>
      <c r="U3344" s="1329" t="s">
        <v>99</v>
      </c>
      <c r="V3344" s="1311">
        <v>44348</v>
      </c>
      <c r="W3344" s="1311" t="s">
        <v>24</v>
      </c>
      <c r="X3344" s="348"/>
      <c r="Y3344" s="201"/>
      <c r="Z3344" s="351"/>
      <c r="AA3344" s="272" t="s">
        <v>24</v>
      </c>
      <c r="AB3344" s="254" t="s">
        <v>24</v>
      </c>
      <c r="AC3344" s="272"/>
      <c r="AD3344" s="272"/>
      <c r="AE3344" s="272"/>
      <c r="AF3344" s="254"/>
      <c r="AG3344" s="254"/>
      <c r="AH3344" s="1019"/>
      <c r="AI3344" s="244" t="str">
        <f t="shared" ref="AI3344:AI3407" si="302">+CONCATENATE(AA3344,AB3344,AC3344,AD3344,AE3344,AF3344,AG3344)</f>
        <v>--</v>
      </c>
      <c r="AJ3344" s="1315">
        <f t="shared" si="299"/>
        <v>43471</v>
      </c>
      <c r="AK3344" s="1330" t="s">
        <v>24</v>
      </c>
      <c r="AL3344" s="670" t="s">
        <v>24</v>
      </c>
      <c r="AM3344" s="230"/>
      <c r="AN3344" s="232"/>
      <c r="AO3344" s="232"/>
      <c r="AP3344" s="230"/>
      <c r="AQ3344" s="1231" t="s">
        <v>3094</v>
      </c>
      <c r="AR3344" s="230"/>
      <c r="AS3344" s="230"/>
      <c r="AT3344" s="230"/>
      <c r="AU3344" s="230"/>
      <c r="AV3344" s="885"/>
      <c r="AW3344" s="885"/>
      <c r="AX3344" s="885"/>
      <c r="AY3344" s="885"/>
      <c r="AZ3344" s="885"/>
    </row>
    <row r="3345" spans="2:60" ht="15" customHeight="1">
      <c r="B3345" s="1310">
        <v>3339</v>
      </c>
      <c r="C3345" s="558" t="s">
        <v>1155</v>
      </c>
      <c r="D3345" s="254" t="s">
        <v>257</v>
      </c>
      <c r="E3345" s="559" t="s">
        <v>1122</v>
      </c>
      <c r="F3345" s="560" t="s">
        <v>1156</v>
      </c>
      <c r="G3345" s="509" t="s">
        <v>147</v>
      </c>
      <c r="H3345" s="1629" t="s">
        <v>1157</v>
      </c>
      <c r="I3345" s="1761">
        <v>35843</v>
      </c>
      <c r="J3345" s="1314">
        <f t="shared" ca="1" si="301"/>
        <v>24</v>
      </c>
      <c r="K3345" s="178" t="s">
        <v>83</v>
      </c>
      <c r="L3345" s="613">
        <v>960219310714</v>
      </c>
      <c r="M3345" s="181">
        <v>45339</v>
      </c>
      <c r="N3345" s="562">
        <v>43471</v>
      </c>
      <c r="O3345" s="1330" t="s">
        <v>24</v>
      </c>
      <c r="P3345" s="1314" t="s">
        <v>24</v>
      </c>
      <c r="Q3345" s="198" t="str">
        <f t="shared" si="300"/>
        <v>-</v>
      </c>
      <c r="R3345" s="181" t="str">
        <f t="shared" ca="1" si="298"/>
        <v>TIDAK MCU</v>
      </c>
      <c r="S3345" s="823" t="s">
        <v>1460</v>
      </c>
      <c r="T3345" s="1330">
        <v>44609</v>
      </c>
      <c r="U3345" s="1329">
        <v>44609</v>
      </c>
      <c r="V3345" s="1330" t="s">
        <v>24</v>
      </c>
      <c r="W3345" s="1311" t="s">
        <v>24</v>
      </c>
      <c r="X3345" s="348"/>
      <c r="Y3345" s="201"/>
      <c r="Z3345" s="351"/>
      <c r="AA3345" s="471" t="s">
        <v>100</v>
      </c>
      <c r="AB3345" s="254" t="s">
        <v>24</v>
      </c>
      <c r="AC3345" s="272"/>
      <c r="AD3345" s="272"/>
      <c r="AE3345" s="272"/>
      <c r="AF3345" s="254"/>
      <c r="AG3345" s="254"/>
      <c r="AH3345" s="1019"/>
      <c r="AI3345" s="244" t="str">
        <f t="shared" si="302"/>
        <v>LIGHT VEHICLE-</v>
      </c>
      <c r="AJ3345" s="1315">
        <f t="shared" si="299"/>
        <v>43471</v>
      </c>
      <c r="AK3345" s="1330">
        <v>43469</v>
      </c>
      <c r="AL3345" s="670">
        <v>43470</v>
      </c>
      <c r="AM3345" s="230"/>
      <c r="AN3345" s="232"/>
      <c r="AO3345" s="232"/>
      <c r="AP3345" s="230"/>
      <c r="AQ3345" s="180"/>
      <c r="AR3345" s="230"/>
      <c r="AS3345" s="230"/>
      <c r="AT3345" s="230"/>
      <c r="AU3345" s="230"/>
      <c r="AV3345" s="885"/>
      <c r="AW3345" s="885"/>
      <c r="AX3345" s="885"/>
      <c r="AY3345" s="885"/>
      <c r="AZ3345" s="177"/>
    </row>
    <row r="3346" spans="2:60" ht="15" customHeight="1">
      <c r="B3346" s="1310">
        <v>3340</v>
      </c>
      <c r="C3346" s="809" t="s">
        <v>1158</v>
      </c>
      <c r="D3346" s="559" t="s">
        <v>11563</v>
      </c>
      <c r="E3346" s="559" t="s">
        <v>1122</v>
      </c>
      <c r="F3346" s="560" t="s">
        <v>1159</v>
      </c>
      <c r="G3346" s="509" t="s">
        <v>147</v>
      </c>
      <c r="H3346" s="1444" t="s">
        <v>1160</v>
      </c>
      <c r="I3346" s="1758">
        <v>27776</v>
      </c>
      <c r="J3346" s="1314">
        <f t="shared" ca="1" si="301"/>
        <v>46</v>
      </c>
      <c r="K3346" s="176" t="s">
        <v>24</v>
      </c>
      <c r="L3346" s="170" t="s">
        <v>24</v>
      </c>
      <c r="M3346" s="173" t="s">
        <v>24</v>
      </c>
      <c r="N3346" s="562">
        <v>43471</v>
      </c>
      <c r="O3346" s="1330" t="s">
        <v>24</v>
      </c>
      <c r="P3346" s="1314" t="s">
        <v>24</v>
      </c>
      <c r="Q3346" s="198" t="str">
        <f t="shared" si="300"/>
        <v>-</v>
      </c>
      <c r="R3346" s="181" t="str">
        <f t="shared" ca="1" si="298"/>
        <v>TIDAK MCU</v>
      </c>
      <c r="S3346" s="823" t="s">
        <v>24</v>
      </c>
      <c r="T3346" s="1330">
        <v>44213</v>
      </c>
      <c r="U3346" s="1329" t="s">
        <v>24</v>
      </c>
      <c r="V3346" s="1311">
        <v>44213</v>
      </c>
      <c r="W3346" s="136" t="s">
        <v>24</v>
      </c>
      <c r="X3346" s="348"/>
      <c r="Y3346" s="201"/>
      <c r="Z3346" s="351"/>
      <c r="AA3346" s="272" t="s">
        <v>24</v>
      </c>
      <c r="AB3346" s="254" t="s">
        <v>24</v>
      </c>
      <c r="AC3346" s="272"/>
      <c r="AD3346" s="272"/>
      <c r="AE3346" s="272"/>
      <c r="AF3346" s="254"/>
      <c r="AG3346" s="254"/>
      <c r="AH3346" s="1019"/>
      <c r="AI3346" s="244" t="str">
        <f t="shared" si="302"/>
        <v>--</v>
      </c>
      <c r="AJ3346" s="1315">
        <f t="shared" si="299"/>
        <v>43471</v>
      </c>
      <c r="AK3346" s="1330" t="s">
        <v>24</v>
      </c>
      <c r="AL3346" s="670" t="s">
        <v>24</v>
      </c>
      <c r="AM3346" s="230"/>
      <c r="AN3346" s="232"/>
      <c r="AO3346" s="232"/>
      <c r="AP3346" s="230"/>
      <c r="AQ3346" s="1231" t="s">
        <v>3094</v>
      </c>
      <c r="AR3346" s="230"/>
      <c r="AS3346" s="230"/>
      <c r="AT3346" s="230"/>
      <c r="AU3346" s="230"/>
      <c r="AV3346" s="885"/>
      <c r="AW3346" s="885"/>
      <c r="AX3346" s="885"/>
      <c r="AY3346" s="885"/>
      <c r="AZ3346" s="177"/>
    </row>
    <row r="3347" spans="2:60" ht="15" customHeight="1">
      <c r="B3347" s="1310">
        <v>3341</v>
      </c>
      <c r="C3347" s="558" t="s">
        <v>1161</v>
      </c>
      <c r="D3347" s="835" t="s">
        <v>11563</v>
      </c>
      <c r="E3347" s="559" t="s">
        <v>1122</v>
      </c>
      <c r="F3347" s="560" t="s">
        <v>1162</v>
      </c>
      <c r="G3347" s="509" t="s">
        <v>147</v>
      </c>
      <c r="H3347" s="1444" t="s">
        <v>1163</v>
      </c>
      <c r="I3347" s="824">
        <v>28526</v>
      </c>
      <c r="J3347" s="1314">
        <f t="shared" ca="1" si="301"/>
        <v>44</v>
      </c>
      <c r="K3347" s="176" t="s">
        <v>24</v>
      </c>
      <c r="L3347" s="170" t="s">
        <v>24</v>
      </c>
      <c r="M3347" s="173" t="s">
        <v>24</v>
      </c>
      <c r="N3347" s="562">
        <v>43471</v>
      </c>
      <c r="O3347" s="1330" t="s">
        <v>24</v>
      </c>
      <c r="P3347" s="1314" t="s">
        <v>24</v>
      </c>
      <c r="Q3347" s="198" t="str">
        <f t="shared" si="300"/>
        <v>-</v>
      </c>
      <c r="R3347" s="181" t="str">
        <f t="shared" ca="1" si="298"/>
        <v>TIDAK MCU</v>
      </c>
      <c r="S3347" s="823" t="s">
        <v>24</v>
      </c>
      <c r="T3347" s="1330">
        <v>44500</v>
      </c>
      <c r="U3347" s="1329" t="s">
        <v>24</v>
      </c>
      <c r="V3347" s="1330" t="s">
        <v>24</v>
      </c>
      <c r="W3347" s="1311" t="s">
        <v>24</v>
      </c>
      <c r="X3347" s="348"/>
      <c r="Y3347" s="201"/>
      <c r="Z3347" s="351"/>
      <c r="AA3347" s="272" t="s">
        <v>24</v>
      </c>
      <c r="AB3347" s="254" t="s">
        <v>24</v>
      </c>
      <c r="AC3347" s="272"/>
      <c r="AD3347" s="272"/>
      <c r="AE3347" s="272"/>
      <c r="AF3347" s="254"/>
      <c r="AG3347" s="254"/>
      <c r="AH3347" s="1019"/>
      <c r="AI3347" s="244" t="str">
        <f t="shared" si="302"/>
        <v>--</v>
      </c>
      <c r="AJ3347" s="1315">
        <f t="shared" si="299"/>
        <v>43471</v>
      </c>
      <c r="AK3347" s="217" t="s">
        <v>24</v>
      </c>
      <c r="AL3347" s="614" t="s">
        <v>24</v>
      </c>
      <c r="AM3347" s="230"/>
      <c r="AN3347" s="232"/>
      <c r="AO3347" s="232"/>
      <c r="AP3347" s="230"/>
      <c r="AQ3347" s="1231" t="s">
        <v>3094</v>
      </c>
      <c r="AR3347" s="230"/>
      <c r="AS3347" s="230"/>
      <c r="AT3347" s="230"/>
      <c r="AU3347" s="230"/>
      <c r="AV3347" s="885"/>
      <c r="AW3347" s="885"/>
      <c r="AX3347" s="885"/>
      <c r="AY3347" s="885"/>
      <c r="AZ3347" s="177"/>
    </row>
    <row r="3348" spans="2:60" ht="15" customHeight="1">
      <c r="B3348" s="1310">
        <v>3342</v>
      </c>
      <c r="C3348" s="809" t="s">
        <v>1164</v>
      </c>
      <c r="D3348" s="497" t="s">
        <v>257</v>
      </c>
      <c r="E3348" s="559" t="s">
        <v>1122</v>
      </c>
      <c r="F3348" s="560" t="s">
        <v>1165</v>
      </c>
      <c r="G3348" s="509" t="s">
        <v>5055</v>
      </c>
      <c r="H3348" s="825" t="s">
        <v>1166</v>
      </c>
      <c r="I3348" s="1761">
        <v>35348</v>
      </c>
      <c r="J3348" s="1314">
        <f t="shared" ca="1" si="301"/>
        <v>25</v>
      </c>
      <c r="K3348" s="178" t="s">
        <v>493</v>
      </c>
      <c r="L3348" s="613">
        <v>25299610000063</v>
      </c>
      <c r="M3348" s="181">
        <v>45860</v>
      </c>
      <c r="N3348" s="562">
        <v>43471</v>
      </c>
      <c r="O3348" s="1330" t="s">
        <v>24</v>
      </c>
      <c r="P3348" s="1314" t="s">
        <v>24</v>
      </c>
      <c r="Q3348" s="198" t="str">
        <f t="shared" si="300"/>
        <v>-</v>
      </c>
      <c r="R3348" s="181" t="str">
        <f t="shared" ca="1" si="298"/>
        <v>TIDAK MCU</v>
      </c>
      <c r="S3348" s="823" t="s">
        <v>13408</v>
      </c>
      <c r="T3348" s="1330">
        <v>44479</v>
      </c>
      <c r="U3348" s="1329">
        <v>44479</v>
      </c>
      <c r="V3348" s="1330" t="s">
        <v>24</v>
      </c>
      <c r="W3348" s="136" t="s">
        <v>24</v>
      </c>
      <c r="X3348" s="348"/>
      <c r="Y3348" s="201"/>
      <c r="Z3348" s="351"/>
      <c r="AA3348" s="471" t="s">
        <v>100</v>
      </c>
      <c r="AB3348" s="254" t="s">
        <v>2464</v>
      </c>
      <c r="AC3348" s="272"/>
      <c r="AD3348" s="272"/>
      <c r="AE3348" s="272"/>
      <c r="AF3348" s="254"/>
      <c r="AG3348" s="254"/>
      <c r="AH3348" s="1019"/>
      <c r="AI3348" s="244" t="str">
        <f t="shared" si="302"/>
        <v>LIGHT VEHICLEELF</v>
      </c>
      <c r="AJ3348" s="1315">
        <f t="shared" si="299"/>
        <v>43471</v>
      </c>
      <c r="AK3348" s="1330">
        <v>44137</v>
      </c>
      <c r="AL3348" s="670">
        <v>44137</v>
      </c>
      <c r="AM3348" s="230"/>
      <c r="AN3348" s="232"/>
      <c r="AO3348" s="232"/>
      <c r="AP3348" s="230"/>
      <c r="AQ3348" s="1231" t="s">
        <v>3094</v>
      </c>
      <c r="AR3348" s="230"/>
      <c r="AS3348" s="230"/>
      <c r="AT3348" s="230"/>
      <c r="AU3348" s="230"/>
      <c r="AV3348" s="885"/>
      <c r="AW3348" s="885"/>
      <c r="AX3348" s="885"/>
      <c r="AY3348" s="885"/>
      <c r="AZ3348" s="458"/>
      <c r="BA3348" s="2186"/>
      <c r="BB3348" s="2186"/>
      <c r="BC3348" s="2186"/>
      <c r="BD3348" s="2186"/>
      <c r="BE3348" s="2186"/>
      <c r="BF3348" s="2186"/>
      <c r="BG3348" s="2186"/>
      <c r="BH3348" s="2186"/>
    </row>
    <row r="3349" spans="2:60" ht="15" customHeight="1">
      <c r="B3349" s="1310">
        <v>3343</v>
      </c>
      <c r="C3349" s="558" t="s">
        <v>4721</v>
      </c>
      <c r="D3349" s="835" t="s">
        <v>337</v>
      </c>
      <c r="E3349" s="559" t="s">
        <v>4241</v>
      </c>
      <c r="F3349" s="812" t="s">
        <v>4722</v>
      </c>
      <c r="G3349" s="525" t="s">
        <v>119</v>
      </c>
      <c r="H3349" s="810" t="s">
        <v>4723</v>
      </c>
      <c r="I3349" s="345">
        <v>36010</v>
      </c>
      <c r="J3349" s="1314">
        <f t="shared" ca="1" si="301"/>
        <v>23</v>
      </c>
      <c r="K3349" s="176" t="s">
        <v>24</v>
      </c>
      <c r="L3349" s="170" t="s">
        <v>24</v>
      </c>
      <c r="M3349" s="173" t="s">
        <v>24</v>
      </c>
      <c r="N3349" s="562">
        <v>42957</v>
      </c>
      <c r="O3349" s="1330" t="s">
        <v>24</v>
      </c>
      <c r="P3349" s="1314" t="s">
        <v>24</v>
      </c>
      <c r="Q3349" s="198" t="str">
        <f t="shared" si="300"/>
        <v>-</v>
      </c>
      <c r="R3349" s="181" t="str">
        <f t="shared" ca="1" si="298"/>
        <v>TIDAK MCU</v>
      </c>
      <c r="S3349" s="1319" t="s">
        <v>24</v>
      </c>
      <c r="T3349" s="1330">
        <v>44411</v>
      </c>
      <c r="U3349" s="1329" t="s">
        <v>24</v>
      </c>
      <c r="V3349" s="904" t="s">
        <v>24</v>
      </c>
      <c r="W3349" s="136" t="s">
        <v>24</v>
      </c>
      <c r="X3349" s="200"/>
      <c r="Y3349" s="201"/>
      <c r="Z3349" s="202"/>
      <c r="AA3349" s="272"/>
      <c r="AB3349" s="272"/>
      <c r="AC3349" s="272"/>
      <c r="AD3349" s="272"/>
      <c r="AE3349" s="272"/>
      <c r="AF3349" s="272"/>
      <c r="AG3349" s="272"/>
      <c r="AH3349" s="1020"/>
      <c r="AI3349" s="244" t="str">
        <f t="shared" si="302"/>
        <v/>
      </c>
      <c r="AJ3349" s="1315">
        <f t="shared" si="299"/>
        <v>42957</v>
      </c>
      <c r="AK3349" s="1330" t="s">
        <v>24</v>
      </c>
      <c r="AL3349" s="670" t="s">
        <v>24</v>
      </c>
      <c r="AM3349" s="230"/>
      <c r="AN3349" s="232"/>
      <c r="AO3349" s="232"/>
      <c r="AP3349" s="230"/>
      <c r="AQ3349" s="1231" t="s">
        <v>3094</v>
      </c>
      <c r="AR3349" s="230"/>
      <c r="AS3349" s="230"/>
      <c r="AT3349" s="230"/>
      <c r="AU3349" s="230"/>
      <c r="AV3349" s="177"/>
      <c r="AW3349" s="177"/>
      <c r="AX3349" s="177"/>
      <c r="AY3349" s="177"/>
      <c r="AZ3349" s="177"/>
    </row>
    <row r="3350" spans="2:60" ht="15" customHeight="1">
      <c r="B3350" s="1310">
        <v>3344</v>
      </c>
      <c r="C3350" s="558" t="s">
        <v>1170</v>
      </c>
      <c r="D3350" s="835" t="s">
        <v>11563</v>
      </c>
      <c r="E3350" s="835" t="s">
        <v>1122</v>
      </c>
      <c r="F3350" s="560" t="s">
        <v>1171</v>
      </c>
      <c r="G3350" s="509" t="s">
        <v>147</v>
      </c>
      <c r="H3350" s="1444" t="s">
        <v>1172</v>
      </c>
      <c r="I3350" s="1757">
        <v>30566</v>
      </c>
      <c r="J3350" s="1314">
        <f t="shared" ca="1" si="301"/>
        <v>39</v>
      </c>
      <c r="K3350" s="176" t="s">
        <v>24</v>
      </c>
      <c r="L3350" s="170" t="s">
        <v>24</v>
      </c>
      <c r="M3350" s="173" t="s">
        <v>24</v>
      </c>
      <c r="N3350" s="562">
        <v>43471</v>
      </c>
      <c r="O3350" s="1330" t="s">
        <v>24</v>
      </c>
      <c r="P3350" s="1314" t="s">
        <v>24</v>
      </c>
      <c r="Q3350" s="198" t="str">
        <f t="shared" si="300"/>
        <v>-</v>
      </c>
      <c r="R3350" s="181" t="str">
        <f t="shared" ca="1" si="298"/>
        <v>TIDAK MCU</v>
      </c>
      <c r="S3350" s="823" t="s">
        <v>24</v>
      </c>
      <c r="T3350" s="1930">
        <v>44446</v>
      </c>
      <c r="U3350" s="1329" t="s">
        <v>24</v>
      </c>
      <c r="V3350" s="1311">
        <v>44446</v>
      </c>
      <c r="W3350" s="136" t="s">
        <v>24</v>
      </c>
      <c r="X3350" s="348"/>
      <c r="Y3350" s="201"/>
      <c r="Z3350" s="351"/>
      <c r="AA3350" s="272" t="s">
        <v>24</v>
      </c>
      <c r="AB3350" s="254" t="s">
        <v>24</v>
      </c>
      <c r="AC3350" s="272"/>
      <c r="AD3350" s="272"/>
      <c r="AE3350" s="272"/>
      <c r="AF3350" s="254"/>
      <c r="AG3350" s="254"/>
      <c r="AH3350" s="1019"/>
      <c r="AI3350" s="244" t="str">
        <f t="shared" si="302"/>
        <v>--</v>
      </c>
      <c r="AJ3350" s="1315">
        <f t="shared" si="299"/>
        <v>43471</v>
      </c>
      <c r="AK3350" s="1330" t="s">
        <v>24</v>
      </c>
      <c r="AL3350" s="670" t="s">
        <v>24</v>
      </c>
      <c r="AM3350" s="230"/>
      <c r="AN3350" s="232"/>
      <c r="AO3350" s="232"/>
      <c r="AP3350" s="230"/>
      <c r="AQ3350" s="1231" t="s">
        <v>3094</v>
      </c>
      <c r="AR3350" s="230"/>
      <c r="AS3350" s="230"/>
      <c r="AT3350" s="230"/>
      <c r="AU3350" s="230"/>
      <c r="AV3350" s="885"/>
      <c r="AW3350" s="885"/>
      <c r="AX3350" s="885"/>
      <c r="AY3350" s="885"/>
      <c r="AZ3350" s="885"/>
    </row>
    <row r="3351" spans="2:60" ht="15" customHeight="1">
      <c r="B3351" s="1310">
        <v>3345</v>
      </c>
      <c r="C3351" s="558" t="s">
        <v>1173</v>
      </c>
      <c r="D3351" s="835" t="s">
        <v>11563</v>
      </c>
      <c r="E3351" s="835" t="s">
        <v>1122</v>
      </c>
      <c r="F3351" s="560" t="s">
        <v>1174</v>
      </c>
      <c r="G3351" s="509" t="s">
        <v>147</v>
      </c>
      <c r="H3351" s="1444" t="s">
        <v>1175</v>
      </c>
      <c r="I3351" s="824">
        <v>30262</v>
      </c>
      <c r="J3351" s="1314">
        <f t="shared" ca="1" si="301"/>
        <v>39</v>
      </c>
      <c r="K3351" s="176" t="s">
        <v>24</v>
      </c>
      <c r="L3351" s="170" t="s">
        <v>24</v>
      </c>
      <c r="M3351" s="173" t="s">
        <v>24</v>
      </c>
      <c r="N3351" s="562">
        <v>43471</v>
      </c>
      <c r="O3351" s="1330" t="s">
        <v>24</v>
      </c>
      <c r="P3351" s="1314" t="s">
        <v>24</v>
      </c>
      <c r="Q3351" s="198" t="str">
        <f t="shared" si="300"/>
        <v>-</v>
      </c>
      <c r="R3351" s="181" t="str">
        <f t="shared" ca="1" si="298"/>
        <v>TIDAK MCU</v>
      </c>
      <c r="S3351" s="823" t="s">
        <v>24</v>
      </c>
      <c r="T3351" s="930">
        <v>44507</v>
      </c>
      <c r="U3351" s="1329" t="s">
        <v>24</v>
      </c>
      <c r="V3351" s="1330" t="s">
        <v>24</v>
      </c>
      <c r="W3351" s="136" t="s">
        <v>24</v>
      </c>
      <c r="X3351" s="348"/>
      <c r="Y3351" s="201"/>
      <c r="Z3351" s="351"/>
      <c r="AA3351" s="272" t="s">
        <v>24</v>
      </c>
      <c r="AB3351" s="254" t="s">
        <v>24</v>
      </c>
      <c r="AC3351" s="272"/>
      <c r="AD3351" s="272"/>
      <c r="AE3351" s="272"/>
      <c r="AF3351" s="254"/>
      <c r="AG3351" s="254"/>
      <c r="AH3351" s="1019"/>
      <c r="AI3351" s="244" t="str">
        <f t="shared" si="302"/>
        <v>--</v>
      </c>
      <c r="AJ3351" s="1315">
        <f t="shared" si="299"/>
        <v>43471</v>
      </c>
      <c r="AK3351" s="1330" t="s">
        <v>24</v>
      </c>
      <c r="AL3351" s="670" t="s">
        <v>24</v>
      </c>
      <c r="AM3351" s="230"/>
      <c r="AN3351" s="232"/>
      <c r="AO3351" s="232"/>
      <c r="AP3351" s="230"/>
      <c r="AQ3351" s="1231" t="s">
        <v>3094</v>
      </c>
      <c r="AR3351" s="230"/>
      <c r="AS3351" s="230"/>
      <c r="AT3351" s="230"/>
      <c r="AU3351" s="230"/>
      <c r="AV3351" s="885"/>
      <c r="AW3351" s="885"/>
      <c r="AX3351" s="885"/>
      <c r="AY3351" s="885"/>
      <c r="AZ3351" s="177"/>
    </row>
    <row r="3352" spans="2:60" ht="15" customHeight="1">
      <c r="B3352" s="1310">
        <v>3346</v>
      </c>
      <c r="C3352" s="558" t="s">
        <v>1176</v>
      </c>
      <c r="D3352" s="835" t="s">
        <v>11563</v>
      </c>
      <c r="E3352" s="835" t="s">
        <v>1122</v>
      </c>
      <c r="F3352" s="835" t="s">
        <v>1177</v>
      </c>
      <c r="G3352" s="509" t="s">
        <v>147</v>
      </c>
      <c r="H3352" s="1444" t="s">
        <v>1178</v>
      </c>
      <c r="I3352" s="1774">
        <v>31235</v>
      </c>
      <c r="J3352" s="1314">
        <f t="shared" ca="1" si="301"/>
        <v>37</v>
      </c>
      <c r="K3352" s="176" t="s">
        <v>24</v>
      </c>
      <c r="L3352" s="170" t="s">
        <v>24</v>
      </c>
      <c r="M3352" s="173" t="s">
        <v>24</v>
      </c>
      <c r="N3352" s="562">
        <v>43082</v>
      </c>
      <c r="O3352" s="1330" t="s">
        <v>24</v>
      </c>
      <c r="P3352" s="1314" t="s">
        <v>24</v>
      </c>
      <c r="Q3352" s="198" t="str">
        <f t="shared" si="300"/>
        <v>-</v>
      </c>
      <c r="R3352" s="181" t="str">
        <f t="shared" ca="1" si="298"/>
        <v>TIDAK MCU</v>
      </c>
      <c r="S3352" s="823" t="s">
        <v>24</v>
      </c>
      <c r="T3352" s="1330">
        <v>44384</v>
      </c>
      <c r="U3352" s="1329" t="s">
        <v>24</v>
      </c>
      <c r="V3352" s="1330" t="s">
        <v>24</v>
      </c>
      <c r="W3352" s="136" t="s">
        <v>24</v>
      </c>
      <c r="X3352" s="348"/>
      <c r="Y3352" s="201"/>
      <c r="Z3352" s="351"/>
      <c r="AA3352" s="272" t="s">
        <v>24</v>
      </c>
      <c r="AB3352" s="254" t="s">
        <v>24</v>
      </c>
      <c r="AC3352" s="272"/>
      <c r="AD3352" s="272"/>
      <c r="AE3352" s="272"/>
      <c r="AF3352" s="254"/>
      <c r="AG3352" s="254"/>
      <c r="AH3352" s="1019"/>
      <c r="AI3352" s="244" t="str">
        <f t="shared" si="302"/>
        <v>--</v>
      </c>
      <c r="AJ3352" s="1315">
        <f t="shared" si="299"/>
        <v>43082</v>
      </c>
      <c r="AK3352" s="1330" t="s">
        <v>24</v>
      </c>
      <c r="AL3352" s="670" t="s">
        <v>24</v>
      </c>
      <c r="AM3352" s="230"/>
      <c r="AN3352" s="232"/>
      <c r="AO3352" s="232"/>
      <c r="AP3352" s="230"/>
      <c r="AQ3352" s="1231" t="s">
        <v>3094</v>
      </c>
      <c r="AR3352" s="230"/>
      <c r="AS3352" s="230"/>
      <c r="AT3352" s="230"/>
      <c r="AU3352" s="230"/>
      <c r="AV3352" s="885"/>
      <c r="AW3352" s="885"/>
      <c r="AX3352" s="885"/>
      <c r="AY3352" s="885"/>
      <c r="AZ3352" s="177"/>
    </row>
    <row r="3353" spans="2:60" ht="15" customHeight="1">
      <c r="B3353" s="1310">
        <v>3347</v>
      </c>
      <c r="C3353" s="558" t="s">
        <v>1179</v>
      </c>
      <c r="D3353" s="835" t="s">
        <v>11563</v>
      </c>
      <c r="E3353" s="559" t="s">
        <v>1122</v>
      </c>
      <c r="F3353" s="560" t="s">
        <v>1180</v>
      </c>
      <c r="G3353" s="509" t="s">
        <v>147</v>
      </c>
      <c r="H3353" s="816" t="s">
        <v>1181</v>
      </c>
      <c r="I3353" s="346">
        <v>34235</v>
      </c>
      <c r="J3353" s="1314">
        <f t="shared" ca="1" si="301"/>
        <v>28</v>
      </c>
      <c r="K3353" s="176" t="s">
        <v>24</v>
      </c>
      <c r="L3353" s="170" t="s">
        <v>24</v>
      </c>
      <c r="M3353" s="173" t="s">
        <v>24</v>
      </c>
      <c r="N3353" s="562">
        <v>43471</v>
      </c>
      <c r="O3353" s="1330" t="s">
        <v>24</v>
      </c>
      <c r="P3353" s="1314" t="s">
        <v>24</v>
      </c>
      <c r="Q3353" s="198" t="str">
        <f t="shared" si="300"/>
        <v>-</v>
      </c>
      <c r="R3353" s="181" t="str">
        <f t="shared" ca="1" si="298"/>
        <v>TIDAK MCU</v>
      </c>
      <c r="S3353" s="823" t="s">
        <v>24</v>
      </c>
      <c r="T3353" s="1330">
        <v>44462</v>
      </c>
      <c r="U3353" s="1329" t="s">
        <v>24</v>
      </c>
      <c r="V3353" s="1330" t="s">
        <v>24</v>
      </c>
      <c r="W3353" s="136" t="s">
        <v>24</v>
      </c>
      <c r="X3353" s="348"/>
      <c r="Y3353" s="201"/>
      <c r="Z3353" s="351"/>
      <c r="AA3353" s="272" t="s">
        <v>24</v>
      </c>
      <c r="AB3353" s="254" t="s">
        <v>24</v>
      </c>
      <c r="AC3353" s="272"/>
      <c r="AD3353" s="272"/>
      <c r="AE3353" s="272"/>
      <c r="AF3353" s="254"/>
      <c r="AG3353" s="254"/>
      <c r="AH3353" s="1019"/>
      <c r="AI3353" s="244" t="str">
        <f t="shared" si="302"/>
        <v>--</v>
      </c>
      <c r="AJ3353" s="1315">
        <f t="shared" si="299"/>
        <v>43471</v>
      </c>
      <c r="AK3353" s="1330" t="s">
        <v>24</v>
      </c>
      <c r="AL3353" s="670" t="s">
        <v>24</v>
      </c>
      <c r="AM3353" s="230"/>
      <c r="AN3353" s="232"/>
      <c r="AO3353" s="232"/>
      <c r="AP3353" s="230"/>
      <c r="AQ3353" s="462" t="s">
        <v>3094</v>
      </c>
      <c r="AR3353" s="230"/>
      <c r="AS3353" s="230"/>
      <c r="AT3353" s="230"/>
      <c r="AU3353" s="230"/>
      <c r="AV3353" s="885"/>
      <c r="AW3353" s="885"/>
      <c r="AX3353" s="885"/>
      <c r="AY3353" s="885"/>
      <c r="AZ3353" s="177"/>
    </row>
    <row r="3354" spans="2:60" ht="15" customHeight="1">
      <c r="B3354" s="1310">
        <v>3348</v>
      </c>
      <c r="C3354" s="809" t="s">
        <v>1182</v>
      </c>
      <c r="D3354" s="835" t="s">
        <v>11563</v>
      </c>
      <c r="E3354" s="559" t="s">
        <v>1122</v>
      </c>
      <c r="F3354" s="560" t="s">
        <v>1183</v>
      </c>
      <c r="G3354" s="509" t="s">
        <v>147</v>
      </c>
      <c r="H3354" s="561" t="s">
        <v>11991</v>
      </c>
      <c r="I3354" s="1757">
        <v>31745</v>
      </c>
      <c r="J3354" s="1314">
        <f t="shared" ca="1" si="301"/>
        <v>35</v>
      </c>
      <c r="K3354" s="176" t="s">
        <v>24</v>
      </c>
      <c r="L3354" s="170" t="s">
        <v>24</v>
      </c>
      <c r="M3354" s="173" t="s">
        <v>24</v>
      </c>
      <c r="N3354" s="562">
        <v>42935</v>
      </c>
      <c r="O3354" s="1311">
        <v>43298</v>
      </c>
      <c r="P3354" s="1314" t="s">
        <v>24</v>
      </c>
      <c r="Q3354" s="198">
        <f t="shared" si="300"/>
        <v>43663</v>
      </c>
      <c r="R3354" s="181" t="str">
        <f t="shared" ca="1" si="298"/>
        <v>EXPIRED</v>
      </c>
      <c r="S3354" s="823" t="s">
        <v>24</v>
      </c>
      <c r="T3354" s="1330">
        <v>44529</v>
      </c>
      <c r="U3354" s="1329" t="s">
        <v>24</v>
      </c>
      <c r="V3354" s="1330" t="s">
        <v>24</v>
      </c>
      <c r="W3354" s="136" t="s">
        <v>24</v>
      </c>
      <c r="X3354" s="348"/>
      <c r="Y3354" s="201"/>
      <c r="Z3354" s="351"/>
      <c r="AA3354" s="272" t="s">
        <v>24</v>
      </c>
      <c r="AB3354" s="254" t="s">
        <v>24</v>
      </c>
      <c r="AC3354" s="272"/>
      <c r="AD3354" s="272"/>
      <c r="AE3354" s="272"/>
      <c r="AF3354" s="254"/>
      <c r="AG3354" s="254"/>
      <c r="AH3354" s="1019"/>
      <c r="AI3354" s="244" t="str">
        <f t="shared" si="302"/>
        <v>--</v>
      </c>
      <c r="AJ3354" s="1315">
        <f t="shared" si="299"/>
        <v>42935</v>
      </c>
      <c r="AK3354" s="1330" t="s">
        <v>24</v>
      </c>
      <c r="AL3354" s="670" t="s">
        <v>24</v>
      </c>
      <c r="AM3354" s="230"/>
      <c r="AN3354" s="232"/>
      <c r="AO3354" s="232"/>
      <c r="AP3354" s="230"/>
      <c r="AQ3354" s="462" t="s">
        <v>3094</v>
      </c>
      <c r="AR3354" s="230"/>
      <c r="AS3354" s="230"/>
      <c r="AT3354" s="230"/>
      <c r="AU3354" s="230"/>
      <c r="AV3354" s="885"/>
      <c r="AW3354" s="885"/>
      <c r="AX3354" s="885"/>
      <c r="AY3354" s="885"/>
      <c r="AZ3354" s="177"/>
    </row>
    <row r="3355" spans="2:60" ht="15" customHeight="1">
      <c r="B3355" s="1310">
        <v>3349</v>
      </c>
      <c r="C3355" s="558" t="s">
        <v>1184</v>
      </c>
      <c r="D3355" s="835" t="s">
        <v>11563</v>
      </c>
      <c r="E3355" s="559" t="s">
        <v>1122</v>
      </c>
      <c r="F3355" s="560" t="s">
        <v>1185</v>
      </c>
      <c r="G3355" s="509" t="s">
        <v>147</v>
      </c>
      <c r="H3355" s="1444" t="s">
        <v>1186</v>
      </c>
      <c r="I3355" s="1728">
        <v>26873</v>
      </c>
      <c r="J3355" s="1314">
        <f t="shared" ca="1" si="301"/>
        <v>49</v>
      </c>
      <c r="K3355" s="176" t="s">
        <v>24</v>
      </c>
      <c r="L3355" s="170" t="s">
        <v>24</v>
      </c>
      <c r="M3355" s="173" t="s">
        <v>24</v>
      </c>
      <c r="N3355" s="562">
        <v>43471</v>
      </c>
      <c r="O3355" s="1330" t="s">
        <v>24</v>
      </c>
      <c r="P3355" s="1314" t="s">
        <v>24</v>
      </c>
      <c r="Q3355" s="198" t="str">
        <f t="shared" si="300"/>
        <v>-</v>
      </c>
      <c r="R3355" s="181" t="str">
        <f t="shared" ca="1" si="298"/>
        <v>TIDAK MCU</v>
      </c>
      <c r="S3355" s="823" t="s">
        <v>24</v>
      </c>
      <c r="T3355" s="1330">
        <v>44405</v>
      </c>
      <c r="U3355" s="1329" t="s">
        <v>24</v>
      </c>
      <c r="V3355" s="1311">
        <v>44405</v>
      </c>
      <c r="W3355" s="136" t="s">
        <v>24</v>
      </c>
      <c r="X3355" s="348"/>
      <c r="Y3355" s="201"/>
      <c r="Z3355" s="351"/>
      <c r="AA3355" s="272" t="s">
        <v>24</v>
      </c>
      <c r="AB3355" s="254" t="s">
        <v>24</v>
      </c>
      <c r="AC3355" s="272"/>
      <c r="AD3355" s="272"/>
      <c r="AE3355" s="272"/>
      <c r="AF3355" s="254"/>
      <c r="AG3355" s="254"/>
      <c r="AH3355" s="1019"/>
      <c r="AI3355" s="244" t="str">
        <f t="shared" si="302"/>
        <v>--</v>
      </c>
      <c r="AJ3355" s="1315">
        <f t="shared" si="299"/>
        <v>43471</v>
      </c>
      <c r="AK3355" s="217" t="s">
        <v>24</v>
      </c>
      <c r="AL3355" s="614" t="s">
        <v>24</v>
      </c>
      <c r="AM3355" s="230"/>
      <c r="AN3355" s="232"/>
      <c r="AO3355" s="232"/>
      <c r="AP3355" s="230"/>
      <c r="AQ3355" s="462" t="s">
        <v>3094</v>
      </c>
      <c r="AR3355" s="230"/>
      <c r="AS3355" s="230"/>
      <c r="AT3355" s="230"/>
      <c r="AU3355" s="230"/>
      <c r="AV3355" s="885"/>
      <c r="AW3355" s="885"/>
      <c r="AX3355" s="885"/>
      <c r="AY3355" s="885"/>
      <c r="AZ3355" s="177"/>
    </row>
    <row r="3356" spans="2:60" ht="15" customHeight="1">
      <c r="B3356" s="1310">
        <v>3350</v>
      </c>
      <c r="C3356" s="558" t="s">
        <v>1187</v>
      </c>
      <c r="D3356" s="835" t="s">
        <v>1188</v>
      </c>
      <c r="E3356" s="559" t="s">
        <v>1122</v>
      </c>
      <c r="F3356" s="560" t="s">
        <v>1189</v>
      </c>
      <c r="G3356" s="509" t="s">
        <v>147</v>
      </c>
      <c r="H3356" s="810" t="s">
        <v>1190</v>
      </c>
      <c r="I3356" s="345">
        <v>29990</v>
      </c>
      <c r="J3356" s="1314">
        <f t="shared" ca="1" si="301"/>
        <v>40</v>
      </c>
      <c r="K3356" s="176" t="s">
        <v>24</v>
      </c>
      <c r="L3356" s="170" t="s">
        <v>24</v>
      </c>
      <c r="M3356" s="173" t="s">
        <v>24</v>
      </c>
      <c r="N3356" s="562">
        <v>43471</v>
      </c>
      <c r="O3356" s="1330" t="s">
        <v>24</v>
      </c>
      <c r="P3356" s="1314" t="s">
        <v>24</v>
      </c>
      <c r="Q3356" s="198" t="str">
        <f t="shared" si="300"/>
        <v>-</v>
      </c>
      <c r="R3356" s="181" t="str">
        <f t="shared" ca="1" si="298"/>
        <v>TIDAK MCU</v>
      </c>
      <c r="S3356" s="823" t="s">
        <v>24</v>
      </c>
      <c r="T3356" s="1330">
        <v>44600</v>
      </c>
      <c r="U3356" s="1329" t="s">
        <v>24</v>
      </c>
      <c r="V3356" s="1330" t="s">
        <v>24</v>
      </c>
      <c r="W3356" s="136" t="s">
        <v>24</v>
      </c>
      <c r="X3356" s="348"/>
      <c r="Y3356" s="201"/>
      <c r="Z3356" s="351"/>
      <c r="AA3356" s="272" t="s">
        <v>24</v>
      </c>
      <c r="AB3356" s="254" t="s">
        <v>24</v>
      </c>
      <c r="AC3356" s="272"/>
      <c r="AD3356" s="272"/>
      <c r="AE3356" s="272"/>
      <c r="AF3356" s="254"/>
      <c r="AG3356" s="254"/>
      <c r="AH3356" s="1019"/>
      <c r="AI3356" s="244" t="str">
        <f t="shared" si="302"/>
        <v>--</v>
      </c>
      <c r="AJ3356" s="1315">
        <f t="shared" si="299"/>
        <v>43471</v>
      </c>
      <c r="AK3356" s="217" t="s">
        <v>24</v>
      </c>
      <c r="AL3356" s="614" t="s">
        <v>24</v>
      </c>
      <c r="AM3356" s="230"/>
      <c r="AN3356" s="232"/>
      <c r="AO3356" s="232"/>
      <c r="AP3356" s="230"/>
      <c r="AQ3356" s="1231" t="s">
        <v>3094</v>
      </c>
      <c r="AR3356" s="230"/>
      <c r="AS3356" s="230"/>
      <c r="AT3356" s="230"/>
      <c r="AU3356" s="230"/>
      <c r="AV3356" s="885"/>
      <c r="AW3356" s="885"/>
      <c r="AX3356" s="885"/>
      <c r="AY3356" s="885"/>
      <c r="AZ3356" s="177"/>
    </row>
    <row r="3357" spans="2:60" ht="15" customHeight="1">
      <c r="B3357" s="1310">
        <v>3351</v>
      </c>
      <c r="C3357" s="809" t="s">
        <v>1191</v>
      </c>
      <c r="D3357" s="559" t="s">
        <v>11563</v>
      </c>
      <c r="E3357" s="559" t="s">
        <v>1122</v>
      </c>
      <c r="F3357" s="560" t="s">
        <v>1180</v>
      </c>
      <c r="G3357" s="509" t="s">
        <v>147</v>
      </c>
      <c r="H3357" s="1284" t="s">
        <v>1192</v>
      </c>
      <c r="I3357" s="1757">
        <v>32995</v>
      </c>
      <c r="J3357" s="1314">
        <f t="shared" ca="1" si="301"/>
        <v>32</v>
      </c>
      <c r="K3357" s="176" t="s">
        <v>24</v>
      </c>
      <c r="L3357" s="170" t="s">
        <v>24</v>
      </c>
      <c r="M3357" s="173" t="s">
        <v>24</v>
      </c>
      <c r="N3357" s="562">
        <v>43471</v>
      </c>
      <c r="O3357" s="1330" t="s">
        <v>24</v>
      </c>
      <c r="P3357" s="1314" t="s">
        <v>24</v>
      </c>
      <c r="Q3357" s="198" t="str">
        <f t="shared" si="300"/>
        <v>-</v>
      </c>
      <c r="R3357" s="181" t="str">
        <f t="shared" ca="1" si="298"/>
        <v>TIDAK MCU</v>
      </c>
      <c r="S3357" s="823" t="s">
        <v>24</v>
      </c>
      <c r="T3357" s="1330">
        <v>44318</v>
      </c>
      <c r="U3357" s="1329" t="s">
        <v>24</v>
      </c>
      <c r="V3357" s="1330" t="s">
        <v>24</v>
      </c>
      <c r="W3357" s="136" t="s">
        <v>24</v>
      </c>
      <c r="X3357" s="348"/>
      <c r="Y3357" s="201"/>
      <c r="Z3357" s="351"/>
      <c r="AA3357" s="272" t="s">
        <v>24</v>
      </c>
      <c r="AB3357" s="254" t="s">
        <v>24</v>
      </c>
      <c r="AC3357" s="272"/>
      <c r="AD3357" s="272"/>
      <c r="AE3357" s="272"/>
      <c r="AF3357" s="254"/>
      <c r="AG3357" s="254"/>
      <c r="AH3357" s="1019"/>
      <c r="AI3357" s="244" t="str">
        <f t="shared" si="302"/>
        <v>--</v>
      </c>
      <c r="AJ3357" s="1315">
        <f t="shared" si="299"/>
        <v>43471</v>
      </c>
      <c r="AK3357" s="217" t="s">
        <v>24</v>
      </c>
      <c r="AL3357" s="614" t="s">
        <v>24</v>
      </c>
      <c r="AM3357" s="230"/>
      <c r="AN3357" s="232"/>
      <c r="AO3357" s="232"/>
      <c r="AP3357" s="230"/>
      <c r="AQ3357" s="462" t="s">
        <v>3094</v>
      </c>
      <c r="AR3357" s="230"/>
      <c r="AS3357" s="230"/>
      <c r="AT3357" s="230"/>
      <c r="AU3357" s="230"/>
      <c r="AV3357" s="885"/>
      <c r="AW3357" s="885"/>
      <c r="AX3357" s="885"/>
      <c r="AY3357" s="885"/>
      <c r="AZ3357" s="177"/>
    </row>
    <row r="3358" spans="2:60" ht="15" customHeight="1">
      <c r="B3358" s="1310">
        <v>3352</v>
      </c>
      <c r="C3358" s="558" t="s">
        <v>1193</v>
      </c>
      <c r="D3358" s="835" t="s">
        <v>11563</v>
      </c>
      <c r="E3358" s="559" t="s">
        <v>1122</v>
      </c>
      <c r="F3358" s="560" t="s">
        <v>1194</v>
      </c>
      <c r="G3358" s="509" t="s">
        <v>147</v>
      </c>
      <c r="H3358" s="1284" t="s">
        <v>1195</v>
      </c>
      <c r="I3358" s="1757">
        <v>27009</v>
      </c>
      <c r="J3358" s="1314">
        <f t="shared" ca="1" si="301"/>
        <v>49</v>
      </c>
      <c r="K3358" s="176" t="s">
        <v>24</v>
      </c>
      <c r="L3358" s="170" t="s">
        <v>24</v>
      </c>
      <c r="M3358" s="173" t="s">
        <v>24</v>
      </c>
      <c r="N3358" s="562">
        <v>43471</v>
      </c>
      <c r="O3358" s="1330" t="s">
        <v>24</v>
      </c>
      <c r="P3358" s="1314" t="s">
        <v>24</v>
      </c>
      <c r="Q3358" s="198" t="str">
        <f t="shared" si="300"/>
        <v>-</v>
      </c>
      <c r="R3358" s="181" t="str">
        <f t="shared" ca="1" si="298"/>
        <v>TIDAK MCU</v>
      </c>
      <c r="S3358" s="823" t="s">
        <v>24</v>
      </c>
      <c r="T3358" s="1330">
        <v>44541</v>
      </c>
      <c r="U3358" s="1329" t="s">
        <v>24</v>
      </c>
      <c r="V3358" s="1330" t="s">
        <v>24</v>
      </c>
      <c r="W3358" s="136" t="s">
        <v>24</v>
      </c>
      <c r="X3358" s="348"/>
      <c r="Y3358" s="201"/>
      <c r="Z3358" s="351"/>
      <c r="AA3358" s="272" t="s">
        <v>24</v>
      </c>
      <c r="AB3358" s="254" t="s">
        <v>24</v>
      </c>
      <c r="AC3358" s="272"/>
      <c r="AD3358" s="272"/>
      <c r="AE3358" s="272"/>
      <c r="AF3358" s="254"/>
      <c r="AG3358" s="254"/>
      <c r="AH3358" s="1019"/>
      <c r="AI3358" s="244" t="str">
        <f t="shared" si="302"/>
        <v>--</v>
      </c>
      <c r="AJ3358" s="1315">
        <f t="shared" si="299"/>
        <v>43471</v>
      </c>
      <c r="AK3358" s="217" t="s">
        <v>24</v>
      </c>
      <c r="AL3358" s="614" t="s">
        <v>24</v>
      </c>
      <c r="AM3358" s="230"/>
      <c r="AN3358" s="232"/>
      <c r="AO3358" s="232"/>
      <c r="AP3358" s="230"/>
      <c r="AQ3358" s="462" t="s">
        <v>3094</v>
      </c>
      <c r="AR3358" s="230"/>
      <c r="AS3358" s="230"/>
      <c r="AT3358" s="230"/>
      <c r="AU3358" s="230"/>
      <c r="AV3358" s="885"/>
      <c r="AW3358" s="885"/>
      <c r="AX3358" s="885"/>
      <c r="AY3358" s="885"/>
      <c r="AZ3358" s="885"/>
    </row>
    <row r="3359" spans="2:60" ht="15" customHeight="1">
      <c r="B3359" s="1310">
        <v>3353</v>
      </c>
      <c r="C3359" s="558" t="s">
        <v>1196</v>
      </c>
      <c r="D3359" s="835" t="s">
        <v>11563</v>
      </c>
      <c r="E3359" s="835" t="s">
        <v>1122</v>
      </c>
      <c r="F3359" s="560" t="s">
        <v>1197</v>
      </c>
      <c r="G3359" s="509" t="s">
        <v>147</v>
      </c>
      <c r="H3359" s="1444" t="s">
        <v>1198</v>
      </c>
      <c r="I3359" s="346">
        <v>31575</v>
      </c>
      <c r="J3359" s="1314">
        <f t="shared" ca="1" si="301"/>
        <v>36</v>
      </c>
      <c r="K3359" s="176" t="s">
        <v>24</v>
      </c>
      <c r="L3359" s="170" t="s">
        <v>24</v>
      </c>
      <c r="M3359" s="173" t="s">
        <v>24</v>
      </c>
      <c r="N3359" s="562">
        <v>42814</v>
      </c>
      <c r="O3359" s="1330" t="s">
        <v>24</v>
      </c>
      <c r="P3359" s="1314" t="s">
        <v>24</v>
      </c>
      <c r="Q3359" s="198" t="str">
        <f t="shared" si="300"/>
        <v>-</v>
      </c>
      <c r="R3359" s="181" t="str">
        <f t="shared" ca="1" si="298"/>
        <v>TIDAK MCU</v>
      </c>
      <c r="S3359" s="823" t="s">
        <v>24</v>
      </c>
      <c r="T3359" s="1330">
        <v>44359</v>
      </c>
      <c r="U3359" s="1329" t="s">
        <v>24</v>
      </c>
      <c r="V3359" s="1311">
        <v>44359</v>
      </c>
      <c r="W3359" s="1311" t="s">
        <v>24</v>
      </c>
      <c r="X3359" s="348"/>
      <c r="Y3359" s="201"/>
      <c r="Z3359" s="351"/>
      <c r="AA3359" s="272" t="s">
        <v>24</v>
      </c>
      <c r="AB3359" s="254" t="s">
        <v>24</v>
      </c>
      <c r="AC3359" s="272"/>
      <c r="AD3359" s="272"/>
      <c r="AE3359" s="272"/>
      <c r="AF3359" s="254"/>
      <c r="AG3359" s="254"/>
      <c r="AH3359" s="1019"/>
      <c r="AI3359" s="244" t="str">
        <f t="shared" si="302"/>
        <v>--</v>
      </c>
      <c r="AJ3359" s="1315">
        <f t="shared" si="299"/>
        <v>42814</v>
      </c>
      <c r="AK3359" s="217" t="s">
        <v>24</v>
      </c>
      <c r="AL3359" s="614" t="s">
        <v>24</v>
      </c>
      <c r="AM3359" s="230"/>
      <c r="AN3359" s="232"/>
      <c r="AO3359" s="232"/>
      <c r="AP3359" s="230"/>
      <c r="AQ3359" s="1231" t="s">
        <v>3094</v>
      </c>
      <c r="AR3359" s="230"/>
      <c r="AS3359" s="230"/>
      <c r="AT3359" s="230"/>
      <c r="AU3359" s="230"/>
      <c r="AV3359" s="885"/>
      <c r="AW3359" s="885"/>
      <c r="AX3359" s="885"/>
      <c r="AY3359" s="885"/>
      <c r="AZ3359" s="177"/>
    </row>
    <row r="3360" spans="2:60" ht="15" customHeight="1">
      <c r="B3360" s="1310">
        <v>3354</v>
      </c>
      <c r="C3360" s="809" t="s">
        <v>1199</v>
      </c>
      <c r="D3360" s="559" t="s">
        <v>11563</v>
      </c>
      <c r="E3360" s="559" t="s">
        <v>1122</v>
      </c>
      <c r="F3360" s="560" t="s">
        <v>1200</v>
      </c>
      <c r="G3360" s="509" t="s">
        <v>147</v>
      </c>
      <c r="H3360" s="1444" t="s">
        <v>1201</v>
      </c>
      <c r="I3360" s="1722">
        <v>35301</v>
      </c>
      <c r="J3360" s="1314">
        <f t="shared" ca="1" si="301"/>
        <v>25</v>
      </c>
      <c r="K3360" s="176" t="s">
        <v>24</v>
      </c>
      <c r="L3360" s="170" t="s">
        <v>24</v>
      </c>
      <c r="M3360" s="173" t="s">
        <v>24</v>
      </c>
      <c r="N3360" s="562">
        <v>43405</v>
      </c>
      <c r="O3360" s="1330">
        <v>43767</v>
      </c>
      <c r="P3360" s="1314"/>
      <c r="Q3360" s="198">
        <f t="shared" si="300"/>
        <v>44132</v>
      </c>
      <c r="R3360" s="181" t="str">
        <f t="shared" ca="1" si="298"/>
        <v>EXPIRED</v>
      </c>
      <c r="S3360" s="823" t="s">
        <v>24</v>
      </c>
      <c r="T3360" s="1330">
        <v>44432</v>
      </c>
      <c r="U3360" s="1329" t="s">
        <v>24</v>
      </c>
      <c r="V3360" s="1330" t="s">
        <v>24</v>
      </c>
      <c r="W3360" s="136" t="s">
        <v>24</v>
      </c>
      <c r="X3360" s="348"/>
      <c r="Y3360" s="201"/>
      <c r="Z3360" s="351"/>
      <c r="AA3360" s="272" t="s">
        <v>24</v>
      </c>
      <c r="AB3360" s="254" t="s">
        <v>24</v>
      </c>
      <c r="AC3360" s="272"/>
      <c r="AD3360" s="272"/>
      <c r="AE3360" s="272"/>
      <c r="AF3360" s="254"/>
      <c r="AG3360" s="254"/>
      <c r="AH3360" s="1019"/>
      <c r="AI3360" s="244" t="str">
        <f t="shared" si="302"/>
        <v>--</v>
      </c>
      <c r="AJ3360" s="1315">
        <f t="shared" si="299"/>
        <v>43405</v>
      </c>
      <c r="AK3360" s="1330" t="s">
        <v>24</v>
      </c>
      <c r="AL3360" s="670" t="s">
        <v>24</v>
      </c>
      <c r="AM3360" s="230"/>
      <c r="AN3360" s="232"/>
      <c r="AO3360" s="232"/>
      <c r="AP3360" s="230"/>
      <c r="AQ3360" s="1231" t="s">
        <v>3094</v>
      </c>
      <c r="AR3360" s="230"/>
      <c r="AS3360" s="230"/>
      <c r="AT3360" s="230"/>
      <c r="AU3360" s="230"/>
      <c r="AV3360" s="885"/>
      <c r="AW3360" s="885"/>
      <c r="AX3360" s="885"/>
      <c r="AY3360" s="885"/>
      <c r="AZ3360" s="177"/>
    </row>
    <row r="3361" spans="1:60" ht="15" customHeight="1">
      <c r="B3361" s="1310">
        <v>3355</v>
      </c>
      <c r="C3361" s="558" t="s">
        <v>1204</v>
      </c>
      <c r="D3361" s="835" t="s">
        <v>11563</v>
      </c>
      <c r="E3361" s="835" t="s">
        <v>1122</v>
      </c>
      <c r="F3361" s="560" t="s">
        <v>1205</v>
      </c>
      <c r="G3361" s="509" t="s">
        <v>147</v>
      </c>
      <c r="H3361" s="810" t="s">
        <v>1206</v>
      </c>
      <c r="I3361" s="821">
        <v>29748</v>
      </c>
      <c r="J3361" s="1314">
        <f t="shared" ca="1" si="301"/>
        <v>41</v>
      </c>
      <c r="K3361" s="176" t="s">
        <v>24</v>
      </c>
      <c r="L3361" s="170" t="s">
        <v>24</v>
      </c>
      <c r="M3361" s="173" t="s">
        <v>24</v>
      </c>
      <c r="N3361" s="562">
        <v>43326</v>
      </c>
      <c r="O3361" s="1330">
        <v>43326</v>
      </c>
      <c r="P3361" s="1314"/>
      <c r="Q3361" s="198">
        <f t="shared" si="300"/>
        <v>43691</v>
      </c>
      <c r="R3361" s="181" t="str">
        <f t="shared" ca="1" si="298"/>
        <v>EXPIRED</v>
      </c>
      <c r="S3361" s="823" t="s">
        <v>24</v>
      </c>
      <c r="T3361" s="1330">
        <v>44358</v>
      </c>
      <c r="U3361" s="1329" t="s">
        <v>24</v>
      </c>
      <c r="V3361" s="1330" t="s">
        <v>24</v>
      </c>
      <c r="W3361" s="1311" t="s">
        <v>24</v>
      </c>
      <c r="X3361" s="348"/>
      <c r="Y3361" s="201"/>
      <c r="Z3361" s="351"/>
      <c r="AA3361" s="272" t="s">
        <v>24</v>
      </c>
      <c r="AB3361" s="232" t="s">
        <v>24</v>
      </c>
      <c r="AC3361" s="272"/>
      <c r="AD3361" s="272"/>
      <c r="AE3361" s="272"/>
      <c r="AF3361" s="254"/>
      <c r="AG3361" s="254"/>
      <c r="AH3361" s="1019"/>
      <c r="AI3361" s="244" t="str">
        <f t="shared" si="302"/>
        <v>--</v>
      </c>
      <c r="AJ3361" s="1315">
        <f t="shared" si="299"/>
        <v>43326</v>
      </c>
      <c r="AK3361" s="217" t="s">
        <v>24</v>
      </c>
      <c r="AL3361" s="614" t="s">
        <v>24</v>
      </c>
      <c r="AM3361" s="230"/>
      <c r="AN3361" s="232"/>
      <c r="AO3361" s="232"/>
      <c r="AP3361" s="230"/>
      <c r="AQ3361" s="1231" t="s">
        <v>3094</v>
      </c>
      <c r="AR3361" s="230"/>
      <c r="AS3361" s="230"/>
      <c r="AT3361" s="230"/>
      <c r="AU3361" s="230"/>
      <c r="AV3361" s="885"/>
      <c r="AW3361" s="885"/>
      <c r="AX3361" s="885"/>
      <c r="AY3361" s="885"/>
      <c r="AZ3361" s="885"/>
    </row>
    <row r="3362" spans="1:60" ht="15" customHeight="1">
      <c r="B3362" s="1310">
        <v>3356</v>
      </c>
      <c r="C3362" s="814" t="s">
        <v>1207</v>
      </c>
      <c r="D3362" s="835" t="s">
        <v>11563</v>
      </c>
      <c r="E3362" s="559" t="s">
        <v>1122</v>
      </c>
      <c r="F3362" s="560" t="s">
        <v>1208</v>
      </c>
      <c r="G3362" s="509" t="s">
        <v>147</v>
      </c>
      <c r="H3362" s="1444" t="s">
        <v>1209</v>
      </c>
      <c r="I3362" s="1451">
        <v>27498</v>
      </c>
      <c r="J3362" s="1314">
        <f t="shared" ca="1" si="301"/>
        <v>47</v>
      </c>
      <c r="K3362" s="176" t="s">
        <v>24</v>
      </c>
      <c r="L3362" s="170" t="s">
        <v>24</v>
      </c>
      <c r="M3362" s="173" t="s">
        <v>24</v>
      </c>
      <c r="N3362" s="562">
        <v>43471</v>
      </c>
      <c r="O3362" s="1330" t="s">
        <v>24</v>
      </c>
      <c r="P3362" s="1314" t="s">
        <v>24</v>
      </c>
      <c r="Q3362" s="198" t="str">
        <f t="shared" si="300"/>
        <v>-</v>
      </c>
      <c r="R3362" s="181" t="str">
        <f t="shared" ca="1" si="298"/>
        <v>TIDAK MCU</v>
      </c>
      <c r="S3362" s="823" t="s">
        <v>24</v>
      </c>
      <c r="T3362" s="1330">
        <v>44300</v>
      </c>
      <c r="U3362" s="1329" t="s">
        <v>24</v>
      </c>
      <c r="V3362" s="1311">
        <v>44300</v>
      </c>
      <c r="W3362" s="136" t="s">
        <v>24</v>
      </c>
      <c r="X3362" s="348"/>
      <c r="Y3362" s="201"/>
      <c r="Z3362" s="351"/>
      <c r="AA3362" s="272" t="s">
        <v>24</v>
      </c>
      <c r="AB3362" s="254" t="s">
        <v>24</v>
      </c>
      <c r="AC3362" s="272"/>
      <c r="AD3362" s="272"/>
      <c r="AE3362" s="272"/>
      <c r="AF3362" s="254"/>
      <c r="AG3362" s="254"/>
      <c r="AH3362" s="1019"/>
      <c r="AI3362" s="244" t="str">
        <f t="shared" si="302"/>
        <v>--</v>
      </c>
      <c r="AJ3362" s="1315">
        <f t="shared" si="299"/>
        <v>43471</v>
      </c>
      <c r="AK3362" s="1330" t="s">
        <v>24</v>
      </c>
      <c r="AL3362" s="670" t="s">
        <v>24</v>
      </c>
      <c r="AM3362" s="230"/>
      <c r="AN3362" s="232"/>
      <c r="AO3362" s="232"/>
      <c r="AP3362" s="230"/>
      <c r="AQ3362" s="462" t="s">
        <v>3094</v>
      </c>
      <c r="AR3362" s="230"/>
      <c r="AS3362" s="230"/>
      <c r="AT3362" s="230"/>
      <c r="AU3362" s="230"/>
      <c r="AV3362" s="885"/>
      <c r="AW3362" s="885"/>
      <c r="AX3362" s="885"/>
      <c r="AY3362" s="885"/>
      <c r="AZ3362" s="177"/>
    </row>
    <row r="3363" spans="1:60" ht="15" customHeight="1">
      <c r="B3363" s="1310">
        <v>3357</v>
      </c>
      <c r="C3363" s="558" t="s">
        <v>1210</v>
      </c>
      <c r="D3363" s="835" t="s">
        <v>11563</v>
      </c>
      <c r="E3363" s="559" t="s">
        <v>1122</v>
      </c>
      <c r="F3363" s="560" t="s">
        <v>1211</v>
      </c>
      <c r="G3363" s="509" t="s">
        <v>147</v>
      </c>
      <c r="H3363" s="1444" t="s">
        <v>1212</v>
      </c>
      <c r="I3363" s="1722">
        <v>35954</v>
      </c>
      <c r="J3363" s="1314">
        <f t="shared" ca="1" si="301"/>
        <v>23</v>
      </c>
      <c r="K3363" s="176" t="s">
        <v>24</v>
      </c>
      <c r="L3363" s="170" t="s">
        <v>24</v>
      </c>
      <c r="M3363" s="173" t="s">
        <v>24</v>
      </c>
      <c r="N3363" s="562">
        <v>43405</v>
      </c>
      <c r="O3363" s="1330">
        <v>43685</v>
      </c>
      <c r="P3363" s="1314"/>
      <c r="Q3363" s="198">
        <f t="shared" si="300"/>
        <v>44050</v>
      </c>
      <c r="R3363" s="181" t="str">
        <f t="shared" ref="R3363:R3426" ca="1" si="303">IF(OR(O3363="",O3363="-"),"TIDAK MCU",IF(Q3363&gt;TODAY(),"BERLAKU","EXPIRED"))</f>
        <v>EXPIRED</v>
      </c>
      <c r="S3363" s="823" t="s">
        <v>24</v>
      </c>
      <c r="T3363" s="1330">
        <v>44355</v>
      </c>
      <c r="U3363" s="1329" t="s">
        <v>24</v>
      </c>
      <c r="V3363" s="1330" t="s">
        <v>24</v>
      </c>
      <c r="W3363" s="1311" t="s">
        <v>24</v>
      </c>
      <c r="X3363" s="348"/>
      <c r="Y3363" s="201"/>
      <c r="Z3363" s="351"/>
      <c r="AA3363" s="272" t="s">
        <v>24</v>
      </c>
      <c r="AB3363" s="254" t="s">
        <v>24</v>
      </c>
      <c r="AC3363" s="272"/>
      <c r="AD3363" s="272"/>
      <c r="AE3363" s="272"/>
      <c r="AF3363" s="254"/>
      <c r="AG3363" s="254"/>
      <c r="AH3363" s="1019"/>
      <c r="AI3363" s="244" t="str">
        <f t="shared" si="302"/>
        <v>--</v>
      </c>
      <c r="AJ3363" s="1315">
        <f t="shared" ref="AJ3363:AJ3426" si="304">N3363</f>
        <v>43405</v>
      </c>
      <c r="AK3363" s="217" t="s">
        <v>24</v>
      </c>
      <c r="AL3363" s="614" t="s">
        <v>24</v>
      </c>
      <c r="AM3363" s="230"/>
      <c r="AN3363" s="232"/>
      <c r="AO3363" s="232"/>
      <c r="AP3363" s="230"/>
      <c r="AQ3363" s="1231" t="s">
        <v>3094</v>
      </c>
      <c r="AR3363" s="230"/>
      <c r="AS3363" s="230"/>
      <c r="AT3363" s="230"/>
      <c r="AU3363" s="230"/>
      <c r="AV3363" s="885"/>
      <c r="AW3363" s="885"/>
      <c r="AX3363" s="885"/>
      <c r="AY3363" s="885"/>
      <c r="AZ3363" s="177"/>
    </row>
    <row r="3364" spans="1:60" ht="15" customHeight="1">
      <c r="B3364" s="1310">
        <v>3358</v>
      </c>
      <c r="C3364" s="809" t="s">
        <v>1213</v>
      </c>
      <c r="D3364" s="559" t="s">
        <v>11563</v>
      </c>
      <c r="E3364" s="559" t="s">
        <v>1122</v>
      </c>
      <c r="F3364" s="560" t="s">
        <v>1214</v>
      </c>
      <c r="G3364" s="509" t="s">
        <v>147</v>
      </c>
      <c r="H3364" s="816" t="s">
        <v>1215</v>
      </c>
      <c r="I3364" s="346">
        <v>32765</v>
      </c>
      <c r="J3364" s="1314">
        <f t="shared" ca="1" si="301"/>
        <v>32</v>
      </c>
      <c r="K3364" s="176" t="s">
        <v>24</v>
      </c>
      <c r="L3364" s="170" t="s">
        <v>24</v>
      </c>
      <c r="M3364" s="173" t="s">
        <v>24</v>
      </c>
      <c r="N3364" s="562">
        <v>43471</v>
      </c>
      <c r="O3364" s="345" t="s">
        <v>24</v>
      </c>
      <c r="P3364" s="254" t="s">
        <v>24</v>
      </c>
      <c r="Q3364" s="198" t="str">
        <f t="shared" si="300"/>
        <v>-</v>
      </c>
      <c r="R3364" s="181" t="str">
        <f t="shared" ca="1" si="303"/>
        <v>TIDAK MCU</v>
      </c>
      <c r="S3364" s="823" t="s">
        <v>24</v>
      </c>
      <c r="T3364" s="1330">
        <v>44453</v>
      </c>
      <c r="U3364" s="1329" t="s">
        <v>24</v>
      </c>
      <c r="V3364" s="1330" t="s">
        <v>24</v>
      </c>
      <c r="W3364" s="136" t="s">
        <v>24</v>
      </c>
      <c r="X3364" s="348"/>
      <c r="Y3364" s="201"/>
      <c r="Z3364" s="351"/>
      <c r="AA3364" s="272" t="s">
        <v>24</v>
      </c>
      <c r="AB3364" s="254" t="s">
        <v>24</v>
      </c>
      <c r="AC3364" s="272"/>
      <c r="AD3364" s="272"/>
      <c r="AE3364" s="272"/>
      <c r="AF3364" s="254"/>
      <c r="AG3364" s="254"/>
      <c r="AH3364" s="1019"/>
      <c r="AI3364" s="244" t="str">
        <f t="shared" si="302"/>
        <v>--</v>
      </c>
      <c r="AJ3364" s="1315">
        <f t="shared" si="304"/>
        <v>43471</v>
      </c>
      <c r="AK3364" s="217" t="s">
        <v>24</v>
      </c>
      <c r="AL3364" s="614" t="s">
        <v>24</v>
      </c>
      <c r="AM3364" s="230"/>
      <c r="AN3364" s="232"/>
      <c r="AO3364" s="232"/>
      <c r="AP3364" s="230"/>
      <c r="AQ3364" s="180" t="s">
        <v>6564</v>
      </c>
      <c r="AR3364" s="230"/>
      <c r="AS3364" s="230"/>
      <c r="AT3364" s="230" t="s">
        <v>11505</v>
      </c>
      <c r="AU3364" s="230"/>
      <c r="AV3364" s="885"/>
      <c r="AW3364" s="885"/>
      <c r="AX3364" s="885"/>
      <c r="AY3364" s="885"/>
      <c r="AZ3364" s="177"/>
    </row>
    <row r="3365" spans="1:60" s="2186" customFormat="1" ht="15" customHeight="1">
      <c r="A3365" s="160"/>
      <c r="B3365" s="1310">
        <v>3359</v>
      </c>
      <c r="C3365" s="809" t="s">
        <v>1216</v>
      </c>
      <c r="D3365" s="835" t="s">
        <v>11563</v>
      </c>
      <c r="E3365" s="559" t="s">
        <v>1122</v>
      </c>
      <c r="F3365" s="560" t="s">
        <v>1217</v>
      </c>
      <c r="G3365" s="509" t="s">
        <v>147</v>
      </c>
      <c r="H3365" s="816" t="s">
        <v>1218</v>
      </c>
      <c r="I3365" s="346">
        <v>32754</v>
      </c>
      <c r="J3365" s="1314">
        <f t="shared" ca="1" si="301"/>
        <v>32</v>
      </c>
      <c r="K3365" s="176" t="s">
        <v>24</v>
      </c>
      <c r="L3365" s="170" t="s">
        <v>24</v>
      </c>
      <c r="M3365" s="173" t="s">
        <v>24</v>
      </c>
      <c r="N3365" s="562">
        <v>43471</v>
      </c>
      <c r="O3365" s="1330" t="s">
        <v>24</v>
      </c>
      <c r="P3365" s="1314" t="s">
        <v>24</v>
      </c>
      <c r="Q3365" s="198" t="str">
        <f t="shared" si="300"/>
        <v>-</v>
      </c>
      <c r="R3365" s="181" t="str">
        <f t="shared" ca="1" si="303"/>
        <v>TIDAK MCU</v>
      </c>
      <c r="S3365" s="823" t="s">
        <v>24</v>
      </c>
      <c r="T3365" s="1330">
        <v>44442</v>
      </c>
      <c r="U3365" s="1329" t="s">
        <v>24</v>
      </c>
      <c r="V3365" s="1330" t="s">
        <v>24</v>
      </c>
      <c r="W3365" s="1311" t="s">
        <v>24</v>
      </c>
      <c r="X3365" s="348"/>
      <c r="Y3365" s="201"/>
      <c r="Z3365" s="351"/>
      <c r="AA3365" s="272" t="s">
        <v>24</v>
      </c>
      <c r="AB3365" s="254" t="s">
        <v>24</v>
      </c>
      <c r="AC3365" s="272"/>
      <c r="AD3365" s="272"/>
      <c r="AE3365" s="272"/>
      <c r="AF3365" s="254"/>
      <c r="AG3365" s="254"/>
      <c r="AH3365" s="1019"/>
      <c r="AI3365" s="244" t="str">
        <f t="shared" si="302"/>
        <v>--</v>
      </c>
      <c r="AJ3365" s="1315">
        <f t="shared" si="304"/>
        <v>43471</v>
      </c>
      <c r="AK3365" s="1330" t="s">
        <v>24</v>
      </c>
      <c r="AL3365" s="670" t="s">
        <v>24</v>
      </c>
      <c r="AM3365" s="230"/>
      <c r="AN3365" s="232"/>
      <c r="AO3365" s="232"/>
      <c r="AP3365" s="230"/>
      <c r="AQ3365" s="1231" t="s">
        <v>3094</v>
      </c>
      <c r="AR3365" s="230"/>
      <c r="AS3365" s="230"/>
      <c r="AT3365" s="230"/>
      <c r="AU3365" s="230"/>
      <c r="AV3365" s="885"/>
      <c r="AW3365" s="885"/>
      <c r="AX3365" s="885"/>
      <c r="AY3365" s="885"/>
      <c r="AZ3365" s="885"/>
      <c r="BA3365" s="1206"/>
      <c r="BB3365" s="1206"/>
      <c r="BC3365" s="1206"/>
      <c r="BD3365" s="1206"/>
      <c r="BE3365" s="1206"/>
      <c r="BF3365" s="1206"/>
      <c r="BG3365" s="1206"/>
      <c r="BH3365" s="1206"/>
    </row>
    <row r="3366" spans="1:60" ht="15" customHeight="1">
      <c r="B3366" s="1310">
        <v>3360</v>
      </c>
      <c r="C3366" s="558" t="s">
        <v>1219</v>
      </c>
      <c r="D3366" s="835" t="s">
        <v>11563</v>
      </c>
      <c r="E3366" s="559" t="s">
        <v>1122</v>
      </c>
      <c r="F3366" s="560" t="s">
        <v>1220</v>
      </c>
      <c r="G3366" s="509" t="s">
        <v>147</v>
      </c>
      <c r="H3366" s="1444" t="s">
        <v>1221</v>
      </c>
      <c r="I3366" s="1451">
        <v>35202</v>
      </c>
      <c r="J3366" s="1314">
        <f t="shared" ca="1" si="301"/>
        <v>25</v>
      </c>
      <c r="K3366" s="176" t="s">
        <v>24</v>
      </c>
      <c r="L3366" s="170" t="s">
        <v>24</v>
      </c>
      <c r="M3366" s="173" t="s">
        <v>24</v>
      </c>
      <c r="N3366" s="562">
        <v>43471</v>
      </c>
      <c r="O3366" s="1330" t="s">
        <v>24</v>
      </c>
      <c r="P3366" s="1314" t="s">
        <v>24</v>
      </c>
      <c r="Q3366" s="198" t="str">
        <f t="shared" si="300"/>
        <v>-</v>
      </c>
      <c r="R3366" s="181" t="str">
        <f t="shared" ca="1" si="303"/>
        <v>TIDAK MCU</v>
      </c>
      <c r="S3366" s="823" t="s">
        <v>24</v>
      </c>
      <c r="T3366" s="1330">
        <v>44333</v>
      </c>
      <c r="U3366" s="1329" t="s">
        <v>24</v>
      </c>
      <c r="V3366" s="1330" t="s">
        <v>24</v>
      </c>
      <c r="W3366" s="1311" t="s">
        <v>24</v>
      </c>
      <c r="X3366" s="348"/>
      <c r="Y3366" s="201"/>
      <c r="Z3366" s="351"/>
      <c r="AA3366" s="272" t="s">
        <v>24</v>
      </c>
      <c r="AB3366" s="254" t="s">
        <v>24</v>
      </c>
      <c r="AC3366" s="272"/>
      <c r="AD3366" s="272"/>
      <c r="AE3366" s="272"/>
      <c r="AF3366" s="254"/>
      <c r="AG3366" s="254"/>
      <c r="AH3366" s="1019"/>
      <c r="AI3366" s="244" t="str">
        <f t="shared" si="302"/>
        <v>--</v>
      </c>
      <c r="AJ3366" s="1315">
        <f t="shared" si="304"/>
        <v>43471</v>
      </c>
      <c r="AK3366" s="217" t="s">
        <v>24</v>
      </c>
      <c r="AL3366" s="614" t="s">
        <v>24</v>
      </c>
      <c r="AM3366" s="230"/>
      <c r="AN3366" s="232"/>
      <c r="AO3366" s="232"/>
      <c r="AP3366" s="230"/>
      <c r="AQ3366" s="1231" t="s">
        <v>3094</v>
      </c>
      <c r="AR3366" s="230"/>
      <c r="AS3366" s="230"/>
      <c r="AT3366" s="230"/>
      <c r="AU3366" s="230"/>
      <c r="AV3366" s="885"/>
      <c r="AW3366" s="885"/>
      <c r="AX3366" s="885"/>
      <c r="AY3366" s="885"/>
      <c r="AZ3366" s="177"/>
    </row>
    <row r="3367" spans="1:60" ht="15" customHeight="1">
      <c r="B3367" s="1310">
        <v>3361</v>
      </c>
      <c r="C3367" s="558" t="s">
        <v>1224</v>
      </c>
      <c r="D3367" s="835" t="s">
        <v>11563</v>
      </c>
      <c r="E3367" s="559" t="s">
        <v>1122</v>
      </c>
      <c r="F3367" s="560" t="s">
        <v>1225</v>
      </c>
      <c r="G3367" s="509" t="s">
        <v>147</v>
      </c>
      <c r="H3367" s="816" t="s">
        <v>1226</v>
      </c>
      <c r="I3367" s="346">
        <v>34455</v>
      </c>
      <c r="J3367" s="1314">
        <f t="shared" ca="1" si="301"/>
        <v>28</v>
      </c>
      <c r="K3367" s="176" t="s">
        <v>24</v>
      </c>
      <c r="L3367" s="170" t="s">
        <v>24</v>
      </c>
      <c r="M3367" s="173" t="s">
        <v>24</v>
      </c>
      <c r="N3367" s="562">
        <v>42879</v>
      </c>
      <c r="O3367" s="1330">
        <v>43233</v>
      </c>
      <c r="P3367" s="1314"/>
      <c r="Q3367" s="198">
        <f t="shared" si="300"/>
        <v>43598</v>
      </c>
      <c r="R3367" s="181" t="str">
        <f t="shared" ca="1" si="303"/>
        <v>EXPIRED</v>
      </c>
      <c r="S3367" s="823" t="s">
        <v>24</v>
      </c>
      <c r="T3367" s="1330">
        <v>44317</v>
      </c>
      <c r="U3367" s="1329" t="s">
        <v>24</v>
      </c>
      <c r="V3367" s="1330" t="s">
        <v>24</v>
      </c>
      <c r="W3367" s="1311" t="s">
        <v>24</v>
      </c>
      <c r="X3367" s="348"/>
      <c r="Y3367" s="201"/>
      <c r="Z3367" s="351"/>
      <c r="AA3367" s="272" t="s">
        <v>24</v>
      </c>
      <c r="AB3367" s="254" t="s">
        <v>24</v>
      </c>
      <c r="AC3367" s="272"/>
      <c r="AD3367" s="272"/>
      <c r="AE3367" s="272"/>
      <c r="AF3367" s="254"/>
      <c r="AG3367" s="254"/>
      <c r="AH3367" s="1019"/>
      <c r="AI3367" s="244" t="str">
        <f t="shared" si="302"/>
        <v>--</v>
      </c>
      <c r="AJ3367" s="1330">
        <f t="shared" si="304"/>
        <v>42879</v>
      </c>
      <c r="AK3367" s="217" t="s">
        <v>24</v>
      </c>
      <c r="AL3367" s="614" t="s">
        <v>24</v>
      </c>
      <c r="AM3367" s="230"/>
      <c r="AN3367" s="232"/>
      <c r="AO3367" s="232"/>
      <c r="AP3367" s="230"/>
      <c r="AQ3367" s="1231" t="s">
        <v>3094</v>
      </c>
      <c r="AR3367" s="230"/>
      <c r="AS3367" s="230"/>
      <c r="AT3367" s="230"/>
      <c r="AU3367" s="230"/>
      <c r="AV3367" s="885"/>
      <c r="AW3367" s="885"/>
      <c r="AX3367" s="885"/>
      <c r="AY3367" s="885"/>
      <c r="AZ3367" s="177"/>
    </row>
    <row r="3368" spans="1:60" ht="15" customHeight="1">
      <c r="B3368" s="1310">
        <v>3362</v>
      </c>
      <c r="C3368" s="814" t="s">
        <v>1227</v>
      </c>
      <c r="D3368" s="835" t="s">
        <v>11563</v>
      </c>
      <c r="E3368" s="559" t="s">
        <v>1122</v>
      </c>
      <c r="F3368" s="560" t="s">
        <v>1228</v>
      </c>
      <c r="G3368" s="509" t="s">
        <v>147</v>
      </c>
      <c r="H3368" s="666" t="s">
        <v>1229</v>
      </c>
      <c r="I3368" s="1739">
        <v>27534</v>
      </c>
      <c r="J3368" s="1314">
        <f t="shared" ca="1" si="301"/>
        <v>47</v>
      </c>
      <c r="K3368" s="176" t="s">
        <v>24</v>
      </c>
      <c r="L3368" s="170" t="s">
        <v>24</v>
      </c>
      <c r="M3368" s="173" t="s">
        <v>24</v>
      </c>
      <c r="N3368" s="562">
        <v>43471</v>
      </c>
      <c r="O3368" s="1330" t="s">
        <v>24</v>
      </c>
      <c r="P3368" s="1314" t="s">
        <v>497</v>
      </c>
      <c r="Q3368" s="198" t="str">
        <f t="shared" si="300"/>
        <v>-</v>
      </c>
      <c r="R3368" s="181" t="str">
        <f t="shared" ca="1" si="303"/>
        <v>TIDAK MCU</v>
      </c>
      <c r="S3368" s="823" t="s">
        <v>24</v>
      </c>
      <c r="T3368" s="1330">
        <v>44336</v>
      </c>
      <c r="U3368" s="1329" t="s">
        <v>24</v>
      </c>
      <c r="V3368" s="1311">
        <v>44336</v>
      </c>
      <c r="W3368" s="136" t="s">
        <v>24</v>
      </c>
      <c r="X3368" s="348"/>
      <c r="Y3368" s="201"/>
      <c r="Z3368" s="351"/>
      <c r="AA3368" s="272" t="s">
        <v>24</v>
      </c>
      <c r="AB3368" s="254" t="s">
        <v>24</v>
      </c>
      <c r="AC3368" s="272"/>
      <c r="AD3368" s="272"/>
      <c r="AE3368" s="272"/>
      <c r="AF3368" s="254"/>
      <c r="AG3368" s="254"/>
      <c r="AH3368" s="1019"/>
      <c r="AI3368" s="244" t="str">
        <f t="shared" si="302"/>
        <v>--</v>
      </c>
      <c r="AJ3368" s="1315">
        <f t="shared" si="304"/>
        <v>43471</v>
      </c>
      <c r="AK3368" s="217" t="s">
        <v>24</v>
      </c>
      <c r="AL3368" s="614" t="s">
        <v>24</v>
      </c>
      <c r="AM3368" s="230"/>
      <c r="AN3368" s="232"/>
      <c r="AO3368" s="232"/>
      <c r="AP3368" s="230"/>
      <c r="AQ3368" s="1231" t="s">
        <v>3094</v>
      </c>
      <c r="AR3368" s="230"/>
      <c r="AS3368" s="230"/>
      <c r="AT3368" s="230"/>
      <c r="AU3368" s="230"/>
      <c r="AV3368" s="885"/>
      <c r="AW3368" s="885"/>
      <c r="AX3368" s="885"/>
      <c r="AY3368" s="885"/>
      <c r="AZ3368" s="177"/>
    </row>
    <row r="3369" spans="1:60" ht="15" customHeight="1">
      <c r="B3369" s="1310">
        <v>3363</v>
      </c>
      <c r="C3369" s="558" t="s">
        <v>1230</v>
      </c>
      <c r="D3369" s="835" t="s">
        <v>11563</v>
      </c>
      <c r="E3369" s="559" t="s">
        <v>1122</v>
      </c>
      <c r="F3369" s="560" t="s">
        <v>1231</v>
      </c>
      <c r="G3369" s="509" t="s">
        <v>147</v>
      </c>
      <c r="H3369" s="1665" t="s">
        <v>1232</v>
      </c>
      <c r="I3369" s="1742">
        <v>34049</v>
      </c>
      <c r="J3369" s="1314">
        <f t="shared" ca="1" si="301"/>
        <v>29</v>
      </c>
      <c r="K3369" s="176" t="s">
        <v>24</v>
      </c>
      <c r="L3369" s="170" t="s">
        <v>24</v>
      </c>
      <c r="M3369" s="173" t="s">
        <v>24</v>
      </c>
      <c r="N3369" s="562">
        <v>43471</v>
      </c>
      <c r="O3369" s="1330" t="s">
        <v>24</v>
      </c>
      <c r="P3369" s="1314" t="s">
        <v>24</v>
      </c>
      <c r="Q3369" s="198" t="str">
        <f t="shared" si="300"/>
        <v>-</v>
      </c>
      <c r="R3369" s="181" t="str">
        <f t="shared" ca="1" si="303"/>
        <v>TIDAK MCU</v>
      </c>
      <c r="S3369" s="823" t="s">
        <v>24</v>
      </c>
      <c r="T3369" s="1330">
        <v>44276</v>
      </c>
      <c r="U3369" s="443" t="s">
        <v>24</v>
      </c>
      <c r="V3369" s="1330" t="s">
        <v>24</v>
      </c>
      <c r="W3369" s="1311" t="s">
        <v>24</v>
      </c>
      <c r="X3369" s="348"/>
      <c r="Y3369" s="201"/>
      <c r="Z3369" s="351"/>
      <c r="AA3369" s="272" t="s">
        <v>24</v>
      </c>
      <c r="AB3369" s="254" t="s">
        <v>24</v>
      </c>
      <c r="AC3369" s="272"/>
      <c r="AD3369" s="272"/>
      <c r="AE3369" s="272"/>
      <c r="AF3369" s="254"/>
      <c r="AG3369" s="254"/>
      <c r="AH3369" s="481"/>
      <c r="AI3369" s="244" t="str">
        <f t="shared" si="302"/>
        <v>--</v>
      </c>
      <c r="AJ3369" s="1315">
        <f t="shared" si="304"/>
        <v>43471</v>
      </c>
      <c r="AK3369" s="217" t="s">
        <v>24</v>
      </c>
      <c r="AL3369" s="614" t="s">
        <v>24</v>
      </c>
      <c r="AM3369" s="230"/>
      <c r="AN3369" s="232"/>
      <c r="AO3369" s="232"/>
      <c r="AP3369" s="230"/>
      <c r="AQ3369" s="1231" t="s">
        <v>3094</v>
      </c>
      <c r="AR3369" s="230"/>
      <c r="AS3369" s="230"/>
      <c r="AT3369" s="230"/>
      <c r="AU3369" s="230"/>
      <c r="AV3369" s="885"/>
      <c r="AW3369" s="885"/>
      <c r="AX3369" s="885"/>
      <c r="AY3369" s="885"/>
      <c r="AZ3369" s="177"/>
    </row>
    <row r="3370" spans="1:60" ht="15" customHeight="1">
      <c r="B3370" s="1310">
        <v>3364</v>
      </c>
      <c r="C3370" s="809" t="s">
        <v>1233</v>
      </c>
      <c r="D3370" s="559" t="s">
        <v>11563</v>
      </c>
      <c r="E3370" s="559" t="s">
        <v>1122</v>
      </c>
      <c r="F3370" s="560" t="s">
        <v>1234</v>
      </c>
      <c r="G3370" s="509" t="s">
        <v>147</v>
      </c>
      <c r="H3370" s="1665" t="s">
        <v>1235</v>
      </c>
      <c r="I3370" s="1451">
        <v>28722</v>
      </c>
      <c r="J3370" s="1314">
        <f t="shared" ca="1" si="301"/>
        <v>44</v>
      </c>
      <c r="K3370" s="176" t="s">
        <v>24</v>
      </c>
      <c r="L3370" s="170" t="s">
        <v>24</v>
      </c>
      <c r="M3370" s="173" t="s">
        <v>24</v>
      </c>
      <c r="N3370" s="562">
        <v>43471</v>
      </c>
      <c r="O3370" s="1330" t="s">
        <v>24</v>
      </c>
      <c r="P3370" s="1314" t="s">
        <v>24</v>
      </c>
      <c r="Q3370" s="198" t="str">
        <f t="shared" si="300"/>
        <v>-</v>
      </c>
      <c r="R3370" s="181" t="str">
        <f t="shared" ca="1" si="303"/>
        <v>TIDAK MCU</v>
      </c>
      <c r="S3370" s="823" t="s">
        <v>24</v>
      </c>
      <c r="T3370" s="1330">
        <v>44428</v>
      </c>
      <c r="U3370" s="1329" t="s">
        <v>24</v>
      </c>
      <c r="V3370" s="1311">
        <v>44428</v>
      </c>
      <c r="W3370" s="136" t="s">
        <v>24</v>
      </c>
      <c r="X3370" s="348"/>
      <c r="Y3370" s="201"/>
      <c r="Z3370" s="351"/>
      <c r="AA3370" s="272" t="s">
        <v>24</v>
      </c>
      <c r="AB3370" s="254" t="s">
        <v>24</v>
      </c>
      <c r="AC3370" s="272"/>
      <c r="AD3370" s="272"/>
      <c r="AE3370" s="272"/>
      <c r="AF3370" s="254"/>
      <c r="AG3370" s="254"/>
      <c r="AH3370" s="1019"/>
      <c r="AI3370" s="244" t="str">
        <f t="shared" si="302"/>
        <v>--</v>
      </c>
      <c r="AJ3370" s="1315">
        <f t="shared" si="304"/>
        <v>43471</v>
      </c>
      <c r="AK3370" s="217" t="s">
        <v>24</v>
      </c>
      <c r="AL3370" s="614" t="s">
        <v>24</v>
      </c>
      <c r="AM3370" s="230"/>
      <c r="AN3370" s="232"/>
      <c r="AO3370" s="232"/>
      <c r="AP3370" s="230"/>
      <c r="AQ3370" s="1231" t="s">
        <v>3094</v>
      </c>
      <c r="AR3370" s="230"/>
      <c r="AS3370" s="230"/>
      <c r="AT3370" s="230"/>
      <c r="AU3370" s="230"/>
      <c r="AV3370" s="885"/>
      <c r="AW3370" s="885"/>
      <c r="AX3370" s="885"/>
      <c r="AY3370" s="885"/>
      <c r="AZ3370" s="177"/>
    </row>
    <row r="3371" spans="1:60" ht="15" customHeight="1">
      <c r="B3371" s="1310">
        <v>3365</v>
      </c>
      <c r="C3371" s="558" t="s">
        <v>1236</v>
      </c>
      <c r="D3371" s="835" t="s">
        <v>11563</v>
      </c>
      <c r="E3371" s="559" t="s">
        <v>1122</v>
      </c>
      <c r="F3371" s="560" t="s">
        <v>1237</v>
      </c>
      <c r="G3371" s="509" t="s">
        <v>147</v>
      </c>
      <c r="H3371" s="666" t="s">
        <v>1238</v>
      </c>
      <c r="I3371" s="346">
        <v>30671</v>
      </c>
      <c r="J3371" s="1314">
        <f t="shared" ca="1" si="301"/>
        <v>38</v>
      </c>
      <c r="K3371" s="176" t="s">
        <v>24</v>
      </c>
      <c r="L3371" s="170" t="s">
        <v>24</v>
      </c>
      <c r="M3371" s="173" t="s">
        <v>24</v>
      </c>
      <c r="N3371" s="562">
        <v>42879</v>
      </c>
      <c r="O3371" s="1330" t="s">
        <v>24</v>
      </c>
      <c r="P3371" s="1314" t="s">
        <v>24</v>
      </c>
      <c r="Q3371" s="198" t="str">
        <f t="shared" si="300"/>
        <v>-</v>
      </c>
      <c r="R3371" s="181" t="str">
        <f t="shared" ca="1" si="303"/>
        <v>TIDAK MCU</v>
      </c>
      <c r="S3371" s="823" t="s">
        <v>24</v>
      </c>
      <c r="T3371" s="1330">
        <v>44551</v>
      </c>
      <c r="U3371" s="1329" t="s">
        <v>24</v>
      </c>
      <c r="V3371" s="1311">
        <v>44551</v>
      </c>
      <c r="W3371" s="136" t="s">
        <v>24</v>
      </c>
      <c r="X3371" s="348"/>
      <c r="Y3371" s="201"/>
      <c r="Z3371" s="351"/>
      <c r="AA3371" s="272" t="s">
        <v>24</v>
      </c>
      <c r="AB3371" s="254" t="s">
        <v>24</v>
      </c>
      <c r="AC3371" s="272"/>
      <c r="AD3371" s="272"/>
      <c r="AE3371" s="272"/>
      <c r="AF3371" s="254"/>
      <c r="AG3371" s="254"/>
      <c r="AH3371" s="1019"/>
      <c r="AI3371" s="244" t="str">
        <f t="shared" si="302"/>
        <v>--</v>
      </c>
      <c r="AJ3371" s="1315">
        <f t="shared" si="304"/>
        <v>42879</v>
      </c>
      <c r="AK3371" s="217" t="s">
        <v>24</v>
      </c>
      <c r="AL3371" s="614" t="s">
        <v>24</v>
      </c>
      <c r="AM3371" s="230"/>
      <c r="AN3371" s="232"/>
      <c r="AO3371" s="232"/>
      <c r="AP3371" s="230"/>
      <c r="AQ3371" s="1231" t="s">
        <v>3094</v>
      </c>
      <c r="AR3371" s="230"/>
      <c r="AS3371" s="230"/>
      <c r="AT3371" s="230"/>
      <c r="AU3371" s="230"/>
      <c r="AV3371" s="885"/>
      <c r="AW3371" s="885"/>
      <c r="AX3371" s="885"/>
      <c r="AY3371" s="885"/>
      <c r="AZ3371" s="177"/>
    </row>
    <row r="3372" spans="1:60" ht="15" customHeight="1">
      <c r="B3372" s="1310">
        <v>3366</v>
      </c>
      <c r="C3372" s="809" t="s">
        <v>1239</v>
      </c>
      <c r="D3372" s="559" t="s">
        <v>11563</v>
      </c>
      <c r="E3372" s="559" t="s">
        <v>1122</v>
      </c>
      <c r="F3372" s="560" t="s">
        <v>1240</v>
      </c>
      <c r="G3372" s="509" t="s">
        <v>147</v>
      </c>
      <c r="H3372" s="816" t="s">
        <v>1241</v>
      </c>
      <c r="I3372" s="346">
        <v>32724</v>
      </c>
      <c r="J3372" s="1314">
        <f t="shared" ca="1" si="301"/>
        <v>32</v>
      </c>
      <c r="K3372" s="176" t="s">
        <v>24</v>
      </c>
      <c r="L3372" s="170" t="s">
        <v>24</v>
      </c>
      <c r="M3372" s="173" t="s">
        <v>24</v>
      </c>
      <c r="N3372" s="562">
        <v>43471</v>
      </c>
      <c r="O3372" s="1330" t="s">
        <v>24</v>
      </c>
      <c r="P3372" s="1314" t="s">
        <v>24</v>
      </c>
      <c r="Q3372" s="198" t="str">
        <f t="shared" si="300"/>
        <v>-</v>
      </c>
      <c r="R3372" s="181" t="str">
        <f t="shared" ca="1" si="303"/>
        <v>TIDAK MCU</v>
      </c>
      <c r="S3372" s="823" t="s">
        <v>24</v>
      </c>
      <c r="T3372" s="1330">
        <v>44412</v>
      </c>
      <c r="U3372" s="1329" t="s">
        <v>24</v>
      </c>
      <c r="V3372" s="1330" t="s">
        <v>24</v>
      </c>
      <c r="W3372" s="136" t="s">
        <v>24</v>
      </c>
      <c r="X3372" s="348"/>
      <c r="Y3372" s="201"/>
      <c r="Z3372" s="351"/>
      <c r="AA3372" s="272" t="s">
        <v>24</v>
      </c>
      <c r="AB3372" s="254" t="s">
        <v>24</v>
      </c>
      <c r="AC3372" s="272"/>
      <c r="AD3372" s="272"/>
      <c r="AE3372" s="272"/>
      <c r="AF3372" s="254"/>
      <c r="AG3372" s="254"/>
      <c r="AH3372" s="1019"/>
      <c r="AI3372" s="244" t="str">
        <f t="shared" si="302"/>
        <v>--</v>
      </c>
      <c r="AJ3372" s="1315">
        <f t="shared" si="304"/>
        <v>43471</v>
      </c>
      <c r="AK3372" s="217" t="s">
        <v>24</v>
      </c>
      <c r="AL3372" s="614" t="s">
        <v>24</v>
      </c>
      <c r="AM3372" s="230"/>
      <c r="AN3372" s="232"/>
      <c r="AO3372" s="232"/>
      <c r="AP3372" s="230"/>
      <c r="AQ3372" s="1231" t="s">
        <v>3094</v>
      </c>
      <c r="AR3372" s="230"/>
      <c r="AS3372" s="230"/>
      <c r="AT3372" s="230"/>
      <c r="AU3372" s="230"/>
      <c r="AV3372" s="885"/>
      <c r="AW3372" s="885"/>
      <c r="AX3372" s="885"/>
      <c r="AY3372" s="885"/>
      <c r="AZ3372" s="885"/>
    </row>
    <row r="3373" spans="1:60" ht="15" customHeight="1">
      <c r="B3373" s="1310">
        <v>3367</v>
      </c>
      <c r="C3373" s="809" t="s">
        <v>1242</v>
      </c>
      <c r="D3373" s="835" t="s">
        <v>11563</v>
      </c>
      <c r="E3373" s="559" t="s">
        <v>1122</v>
      </c>
      <c r="F3373" s="560" t="s">
        <v>1243</v>
      </c>
      <c r="G3373" s="509" t="s">
        <v>147</v>
      </c>
      <c r="H3373" s="816" t="s">
        <v>1244</v>
      </c>
      <c r="I3373" s="346">
        <v>34279</v>
      </c>
      <c r="J3373" s="903">
        <f t="shared" ca="1" si="301"/>
        <v>28</v>
      </c>
      <c r="K3373" s="176" t="s">
        <v>24</v>
      </c>
      <c r="L3373" s="170" t="s">
        <v>24</v>
      </c>
      <c r="M3373" s="173" t="s">
        <v>24</v>
      </c>
      <c r="N3373" s="562">
        <v>43471</v>
      </c>
      <c r="O3373" s="1330" t="s">
        <v>24</v>
      </c>
      <c r="P3373" s="1314" t="s">
        <v>24</v>
      </c>
      <c r="Q3373" s="198" t="str">
        <f t="shared" si="300"/>
        <v>-</v>
      </c>
      <c r="R3373" s="181" t="str">
        <f t="shared" ca="1" si="303"/>
        <v>TIDAK MCU</v>
      </c>
      <c r="S3373" s="823" t="s">
        <v>24</v>
      </c>
      <c r="T3373" s="1330">
        <v>44506</v>
      </c>
      <c r="U3373" s="443" t="s">
        <v>24</v>
      </c>
      <c r="V3373" s="1330" t="s">
        <v>24</v>
      </c>
      <c r="W3373" s="1311" t="s">
        <v>24</v>
      </c>
      <c r="X3373" s="348"/>
      <c r="Y3373" s="201"/>
      <c r="Z3373" s="351"/>
      <c r="AA3373" s="272" t="s">
        <v>24</v>
      </c>
      <c r="AB3373" s="254" t="s">
        <v>24</v>
      </c>
      <c r="AC3373" s="272"/>
      <c r="AD3373" s="272"/>
      <c r="AE3373" s="272"/>
      <c r="AF3373" s="254"/>
      <c r="AG3373" s="254"/>
      <c r="AH3373" s="1019"/>
      <c r="AI3373" s="244" t="str">
        <f t="shared" si="302"/>
        <v>--</v>
      </c>
      <c r="AJ3373" s="1315">
        <f t="shared" si="304"/>
        <v>43471</v>
      </c>
      <c r="AK3373" s="217" t="s">
        <v>24</v>
      </c>
      <c r="AL3373" s="614" t="s">
        <v>24</v>
      </c>
      <c r="AM3373" s="230"/>
      <c r="AN3373" s="232"/>
      <c r="AO3373" s="232"/>
      <c r="AP3373" s="230"/>
      <c r="AQ3373" s="1231" t="s">
        <v>3094</v>
      </c>
      <c r="AR3373" s="230"/>
      <c r="AS3373" s="230"/>
      <c r="AT3373" s="230"/>
      <c r="AU3373" s="230"/>
      <c r="AV3373" s="885"/>
      <c r="AW3373" s="885"/>
      <c r="AX3373" s="885"/>
      <c r="AY3373" s="885"/>
      <c r="AZ3373" s="177"/>
    </row>
    <row r="3374" spans="1:60" ht="15" customHeight="1">
      <c r="B3374" s="1310">
        <v>3368</v>
      </c>
      <c r="C3374" s="822" t="s">
        <v>1248</v>
      </c>
      <c r="D3374" s="835" t="s">
        <v>11563</v>
      </c>
      <c r="E3374" s="559" t="s">
        <v>1122</v>
      </c>
      <c r="F3374" s="560" t="s">
        <v>1249</v>
      </c>
      <c r="G3374" s="509" t="s">
        <v>147</v>
      </c>
      <c r="H3374" s="666" t="s">
        <v>1250</v>
      </c>
      <c r="I3374" s="346">
        <v>27829</v>
      </c>
      <c r="J3374" s="1314">
        <f t="shared" ca="1" si="301"/>
        <v>46</v>
      </c>
      <c r="K3374" s="176" t="s">
        <v>24</v>
      </c>
      <c r="L3374" s="170" t="s">
        <v>24</v>
      </c>
      <c r="M3374" s="173" t="s">
        <v>24</v>
      </c>
      <c r="N3374" s="562">
        <v>43471</v>
      </c>
      <c r="O3374" s="1330" t="s">
        <v>24</v>
      </c>
      <c r="P3374" s="1314" t="s">
        <v>24</v>
      </c>
      <c r="Q3374" s="198" t="str">
        <f t="shared" si="300"/>
        <v>-</v>
      </c>
      <c r="R3374" s="181" t="str">
        <f t="shared" ca="1" si="303"/>
        <v>TIDAK MCU</v>
      </c>
      <c r="S3374" s="823" t="s">
        <v>24</v>
      </c>
      <c r="T3374" s="1330">
        <v>44630</v>
      </c>
      <c r="U3374" s="1329" t="s">
        <v>24</v>
      </c>
      <c r="V3374" s="1330" t="s">
        <v>24</v>
      </c>
      <c r="W3374" s="1311" t="s">
        <v>24</v>
      </c>
      <c r="X3374" s="348"/>
      <c r="Y3374" s="201"/>
      <c r="Z3374" s="351"/>
      <c r="AA3374" s="272" t="s">
        <v>24</v>
      </c>
      <c r="AB3374" s="254" t="s">
        <v>24</v>
      </c>
      <c r="AC3374" s="272"/>
      <c r="AD3374" s="272"/>
      <c r="AE3374" s="272"/>
      <c r="AF3374" s="254"/>
      <c r="AG3374" s="254"/>
      <c r="AH3374" s="1019"/>
      <c r="AI3374" s="244" t="str">
        <f t="shared" si="302"/>
        <v>--</v>
      </c>
      <c r="AJ3374" s="1315">
        <f t="shared" si="304"/>
        <v>43471</v>
      </c>
      <c r="AK3374" s="217" t="s">
        <v>24</v>
      </c>
      <c r="AL3374" s="614" t="s">
        <v>24</v>
      </c>
      <c r="AM3374" s="230"/>
      <c r="AN3374" s="232"/>
      <c r="AO3374" s="232"/>
      <c r="AP3374" s="230"/>
      <c r="AQ3374" s="1231" t="s">
        <v>3094</v>
      </c>
      <c r="AR3374" s="230"/>
      <c r="AS3374" s="230"/>
      <c r="AT3374" s="230"/>
      <c r="AU3374" s="230"/>
      <c r="AV3374" s="885"/>
      <c r="AW3374" s="885"/>
      <c r="AX3374" s="885"/>
      <c r="AY3374" s="885"/>
      <c r="AZ3374" s="177"/>
    </row>
    <row r="3375" spans="1:60" ht="15" customHeight="1">
      <c r="B3375" s="1310">
        <v>3369</v>
      </c>
      <c r="C3375" s="822" t="s">
        <v>1251</v>
      </c>
      <c r="D3375" s="835" t="s">
        <v>11563</v>
      </c>
      <c r="E3375" s="559" t="s">
        <v>1122</v>
      </c>
      <c r="F3375" s="560" t="s">
        <v>1252</v>
      </c>
      <c r="G3375" s="509" t="s">
        <v>147</v>
      </c>
      <c r="H3375" s="522" t="s">
        <v>11992</v>
      </c>
      <c r="I3375" s="346">
        <v>29919</v>
      </c>
      <c r="J3375" s="1314">
        <f t="shared" ca="1" si="301"/>
        <v>40</v>
      </c>
      <c r="K3375" s="176" t="s">
        <v>24</v>
      </c>
      <c r="L3375" s="170" t="s">
        <v>24</v>
      </c>
      <c r="M3375" s="173" t="s">
        <v>24</v>
      </c>
      <c r="N3375" s="562">
        <v>43471</v>
      </c>
      <c r="O3375" s="1330" t="s">
        <v>24</v>
      </c>
      <c r="P3375" s="1314" t="s">
        <v>24</v>
      </c>
      <c r="Q3375" s="198" t="str">
        <f t="shared" si="300"/>
        <v>-</v>
      </c>
      <c r="R3375" s="181" t="str">
        <f t="shared" ca="1" si="303"/>
        <v>TIDAK MCU</v>
      </c>
      <c r="S3375" s="823" t="s">
        <v>24</v>
      </c>
      <c r="T3375" s="1330">
        <v>44529</v>
      </c>
      <c r="U3375" s="1329" t="s">
        <v>24</v>
      </c>
      <c r="V3375" s="1330" t="s">
        <v>24</v>
      </c>
      <c r="W3375" s="1311" t="s">
        <v>24</v>
      </c>
      <c r="X3375" s="348"/>
      <c r="Y3375" s="201"/>
      <c r="Z3375" s="351"/>
      <c r="AA3375" s="272" t="s">
        <v>24</v>
      </c>
      <c r="AB3375" s="254" t="s">
        <v>24</v>
      </c>
      <c r="AC3375" s="272"/>
      <c r="AD3375" s="272"/>
      <c r="AE3375" s="272"/>
      <c r="AF3375" s="254"/>
      <c r="AG3375" s="254"/>
      <c r="AH3375" s="1019"/>
      <c r="AI3375" s="244" t="str">
        <f t="shared" si="302"/>
        <v>--</v>
      </c>
      <c r="AJ3375" s="1315">
        <f t="shared" si="304"/>
        <v>43471</v>
      </c>
      <c r="AK3375" s="217" t="s">
        <v>24</v>
      </c>
      <c r="AL3375" s="614" t="s">
        <v>24</v>
      </c>
      <c r="AM3375" s="230"/>
      <c r="AN3375" s="232"/>
      <c r="AO3375" s="232"/>
      <c r="AP3375" s="230"/>
      <c r="AQ3375" s="1231" t="s">
        <v>3094</v>
      </c>
      <c r="AR3375" s="230"/>
      <c r="AS3375" s="230"/>
      <c r="AT3375" s="230"/>
      <c r="AU3375" s="230"/>
      <c r="AV3375" s="885"/>
      <c r="AW3375" s="885"/>
      <c r="AX3375" s="885"/>
      <c r="AY3375" s="885"/>
      <c r="AZ3375" s="177"/>
    </row>
    <row r="3376" spans="1:60" ht="15" customHeight="1">
      <c r="B3376" s="1310">
        <v>3370</v>
      </c>
      <c r="C3376" s="822" t="s">
        <v>1253</v>
      </c>
      <c r="D3376" s="835" t="s">
        <v>11563</v>
      </c>
      <c r="E3376" s="559" t="s">
        <v>1122</v>
      </c>
      <c r="F3376" s="560" t="s">
        <v>1254</v>
      </c>
      <c r="G3376" s="509" t="s">
        <v>147</v>
      </c>
      <c r="H3376" s="666" t="s">
        <v>1255</v>
      </c>
      <c r="I3376" s="346">
        <v>27062</v>
      </c>
      <c r="J3376" s="1314">
        <f t="shared" ca="1" si="301"/>
        <v>48</v>
      </c>
      <c r="K3376" s="254" t="s">
        <v>83</v>
      </c>
      <c r="L3376" s="254" t="s">
        <v>24</v>
      </c>
      <c r="M3376" s="345">
        <v>44594</v>
      </c>
      <c r="N3376" s="562">
        <v>43471</v>
      </c>
      <c r="O3376" s="1330" t="s">
        <v>24</v>
      </c>
      <c r="P3376" s="1314" t="s">
        <v>24</v>
      </c>
      <c r="Q3376" s="198" t="str">
        <f t="shared" si="300"/>
        <v>-</v>
      </c>
      <c r="R3376" s="181" t="str">
        <f t="shared" ca="1" si="303"/>
        <v>TIDAK MCU</v>
      </c>
      <c r="S3376" s="823" t="s">
        <v>1462</v>
      </c>
      <c r="T3376" s="1330">
        <v>44594</v>
      </c>
      <c r="U3376" s="1329">
        <v>44594</v>
      </c>
      <c r="V3376" s="1330" t="s">
        <v>24</v>
      </c>
      <c r="W3376" s="1311" t="s">
        <v>24</v>
      </c>
      <c r="X3376" s="348"/>
      <c r="Y3376" s="201"/>
      <c r="Z3376" s="351"/>
      <c r="AA3376" s="471" t="s">
        <v>100</v>
      </c>
      <c r="AB3376" s="254" t="s">
        <v>24</v>
      </c>
      <c r="AC3376" s="272"/>
      <c r="AD3376" s="272"/>
      <c r="AE3376" s="272"/>
      <c r="AF3376" s="254"/>
      <c r="AG3376" s="254"/>
      <c r="AH3376" s="1019"/>
      <c r="AI3376" s="244" t="str">
        <f t="shared" si="302"/>
        <v>LIGHT VEHICLE-</v>
      </c>
      <c r="AJ3376" s="1315">
        <f t="shared" si="304"/>
        <v>43471</v>
      </c>
      <c r="AK3376" s="217">
        <v>43471</v>
      </c>
      <c r="AL3376" s="614">
        <v>43471</v>
      </c>
      <c r="AM3376" s="230"/>
      <c r="AN3376" s="232"/>
      <c r="AO3376" s="232"/>
      <c r="AP3376" s="230"/>
      <c r="AQ3376" s="1231" t="s">
        <v>3094</v>
      </c>
      <c r="AR3376" s="230"/>
      <c r="AS3376" s="230"/>
      <c r="AT3376" s="230"/>
      <c r="AU3376" s="230"/>
      <c r="AV3376" s="885"/>
      <c r="AW3376" s="885"/>
      <c r="AX3376" s="885"/>
      <c r="AY3376" s="885"/>
      <c r="AZ3376" s="885"/>
    </row>
    <row r="3377" spans="1:52" ht="15" customHeight="1">
      <c r="B3377" s="1310">
        <v>3371</v>
      </c>
      <c r="C3377" s="809" t="s">
        <v>1256</v>
      </c>
      <c r="D3377" s="559" t="s">
        <v>1257</v>
      </c>
      <c r="E3377" s="559" t="s">
        <v>1122</v>
      </c>
      <c r="F3377" s="560" t="s">
        <v>1258</v>
      </c>
      <c r="G3377" s="509" t="s">
        <v>147</v>
      </c>
      <c r="H3377" s="1677" t="s">
        <v>1259</v>
      </c>
      <c r="I3377" s="1784">
        <v>27249</v>
      </c>
      <c r="J3377" s="1314">
        <f t="shared" ca="1" si="301"/>
        <v>48</v>
      </c>
      <c r="K3377" s="272" t="s">
        <v>83</v>
      </c>
      <c r="L3377" s="1226" t="s">
        <v>24</v>
      </c>
      <c r="M3377" s="346">
        <v>44051</v>
      </c>
      <c r="N3377" s="562">
        <v>43471</v>
      </c>
      <c r="O3377" s="345" t="s">
        <v>24</v>
      </c>
      <c r="P3377" s="254" t="s">
        <v>24</v>
      </c>
      <c r="Q3377" s="198" t="str">
        <f t="shared" si="300"/>
        <v>-</v>
      </c>
      <c r="R3377" s="181" t="str">
        <f t="shared" ca="1" si="303"/>
        <v>TIDAK MCU</v>
      </c>
      <c r="S3377" s="823" t="s">
        <v>1463</v>
      </c>
      <c r="T3377" s="1330">
        <v>44416</v>
      </c>
      <c r="U3377" s="1329">
        <v>44416</v>
      </c>
      <c r="V3377" s="1330" t="s">
        <v>24</v>
      </c>
      <c r="W3377" s="136" t="s">
        <v>24</v>
      </c>
      <c r="X3377" s="348"/>
      <c r="Y3377" s="201"/>
      <c r="Z3377" s="351"/>
      <c r="AA3377" s="471" t="s">
        <v>100</v>
      </c>
      <c r="AB3377" s="254" t="s">
        <v>24</v>
      </c>
      <c r="AC3377" s="272"/>
      <c r="AD3377" s="272"/>
      <c r="AE3377" s="272"/>
      <c r="AF3377" s="254"/>
      <c r="AG3377" s="254"/>
      <c r="AH3377" s="1019"/>
      <c r="AI3377" s="244" t="str">
        <f t="shared" si="302"/>
        <v>LIGHT VEHICLE-</v>
      </c>
      <c r="AJ3377" s="1315">
        <f t="shared" si="304"/>
        <v>43471</v>
      </c>
      <c r="AK3377" s="217">
        <v>43471</v>
      </c>
      <c r="AL3377" s="614">
        <v>43471</v>
      </c>
      <c r="AM3377" s="230"/>
      <c r="AN3377" s="232"/>
      <c r="AO3377" s="232"/>
      <c r="AP3377" s="230"/>
      <c r="AQ3377" s="180"/>
      <c r="AR3377" s="230"/>
      <c r="AS3377" s="230"/>
      <c r="AT3377" s="230"/>
      <c r="AU3377" s="230"/>
      <c r="AV3377" s="885"/>
      <c r="AW3377" s="885"/>
      <c r="AX3377" s="885"/>
      <c r="AY3377" s="885"/>
      <c r="AZ3377" s="177"/>
    </row>
    <row r="3378" spans="1:52" ht="15" customHeight="1">
      <c r="B3378" s="1310">
        <v>3372</v>
      </c>
      <c r="C3378" s="809" t="s">
        <v>1260</v>
      </c>
      <c r="D3378" s="254" t="s">
        <v>1261</v>
      </c>
      <c r="E3378" s="559" t="s">
        <v>1122</v>
      </c>
      <c r="F3378" s="560" t="s">
        <v>1262</v>
      </c>
      <c r="G3378" s="509" t="s">
        <v>147</v>
      </c>
      <c r="H3378" s="672" t="s">
        <v>1263</v>
      </c>
      <c r="I3378" s="1702">
        <v>33129</v>
      </c>
      <c r="J3378" s="1314">
        <f t="shared" ca="1" si="301"/>
        <v>31</v>
      </c>
      <c r="K3378" s="178" t="s">
        <v>493</v>
      </c>
      <c r="L3378" s="178" t="s">
        <v>1264</v>
      </c>
      <c r="M3378" s="181">
        <v>44908</v>
      </c>
      <c r="N3378" s="562">
        <v>41532</v>
      </c>
      <c r="O3378" s="1330" t="s">
        <v>24</v>
      </c>
      <c r="P3378" s="1314" t="s">
        <v>24</v>
      </c>
      <c r="Q3378" s="198" t="str">
        <f t="shared" ref="Q3378:Q3441" si="305">IF(OR(O3378="-",O3378=""),"-",O3378+365)</f>
        <v>-</v>
      </c>
      <c r="R3378" s="181" t="str">
        <f t="shared" ca="1" si="303"/>
        <v>TIDAK MCU</v>
      </c>
      <c r="S3378" s="823" t="s">
        <v>1464</v>
      </c>
      <c r="T3378" s="1330">
        <v>44452</v>
      </c>
      <c r="U3378" s="1329">
        <v>44452</v>
      </c>
      <c r="V3378" s="1330" t="s">
        <v>24</v>
      </c>
      <c r="W3378" s="1311" t="s">
        <v>24</v>
      </c>
      <c r="X3378" s="348"/>
      <c r="Y3378" s="201"/>
      <c r="Z3378" s="351"/>
      <c r="AA3378" s="471" t="s">
        <v>100</v>
      </c>
      <c r="AB3378" s="254" t="s">
        <v>24</v>
      </c>
      <c r="AC3378" s="272"/>
      <c r="AD3378" s="272"/>
      <c r="AE3378" s="272"/>
      <c r="AF3378" s="254"/>
      <c r="AG3378" s="254"/>
      <c r="AH3378" s="1019"/>
      <c r="AI3378" s="244" t="str">
        <f t="shared" si="302"/>
        <v>LIGHT VEHICLE-</v>
      </c>
      <c r="AJ3378" s="1315">
        <f t="shared" si="304"/>
        <v>41532</v>
      </c>
      <c r="AK3378" s="217">
        <v>41528</v>
      </c>
      <c r="AL3378" s="614">
        <v>41529</v>
      </c>
      <c r="AM3378" s="230"/>
      <c r="AN3378" s="232"/>
      <c r="AO3378" s="232"/>
      <c r="AP3378" s="230"/>
      <c r="AQ3378" s="1231" t="s">
        <v>3094</v>
      </c>
      <c r="AR3378" s="230"/>
      <c r="AS3378" s="230"/>
      <c r="AT3378" s="230"/>
      <c r="AU3378" s="230"/>
      <c r="AV3378" s="885"/>
      <c r="AW3378" s="885"/>
      <c r="AX3378" s="885"/>
      <c r="AY3378" s="885"/>
      <c r="AZ3378" s="177"/>
    </row>
    <row r="3379" spans="1:52" ht="15" customHeight="1">
      <c r="B3379" s="1310">
        <v>3373</v>
      </c>
      <c r="C3379" s="809" t="s">
        <v>1265</v>
      </c>
      <c r="D3379" s="254" t="s">
        <v>257</v>
      </c>
      <c r="E3379" s="559" t="s">
        <v>1122</v>
      </c>
      <c r="F3379" s="560" t="s">
        <v>1266</v>
      </c>
      <c r="G3379" s="509" t="s">
        <v>147</v>
      </c>
      <c r="H3379" s="825" t="s">
        <v>1267</v>
      </c>
      <c r="I3379" s="1702">
        <v>36022</v>
      </c>
      <c r="J3379" s="1314">
        <f t="shared" ca="1" si="301"/>
        <v>23</v>
      </c>
      <c r="K3379" s="178" t="s">
        <v>496</v>
      </c>
      <c r="L3379" s="732" t="s">
        <v>1268</v>
      </c>
      <c r="M3379" s="181">
        <v>45153</v>
      </c>
      <c r="N3379" s="562">
        <v>43377</v>
      </c>
      <c r="O3379" s="1311">
        <v>43736</v>
      </c>
      <c r="P3379" s="1314" t="s">
        <v>24</v>
      </c>
      <c r="Q3379" s="198">
        <f t="shared" si="305"/>
        <v>44101</v>
      </c>
      <c r="R3379" s="181" t="str">
        <f t="shared" ca="1" si="303"/>
        <v>EXPIRED</v>
      </c>
      <c r="S3379" s="823" t="s">
        <v>1465</v>
      </c>
      <c r="T3379" s="1330">
        <v>44423</v>
      </c>
      <c r="U3379" s="1329">
        <v>44423</v>
      </c>
      <c r="V3379" s="1330" t="s">
        <v>24</v>
      </c>
      <c r="W3379" s="1311" t="s">
        <v>24</v>
      </c>
      <c r="X3379" s="348"/>
      <c r="Y3379" s="201"/>
      <c r="Z3379" s="351"/>
      <c r="AA3379" s="471" t="s">
        <v>100</v>
      </c>
      <c r="AB3379" s="254" t="s">
        <v>24</v>
      </c>
      <c r="AC3379" s="272"/>
      <c r="AD3379" s="272"/>
      <c r="AE3379" s="272"/>
      <c r="AF3379" s="254"/>
      <c r="AG3379" s="254"/>
      <c r="AH3379" s="1019"/>
      <c r="AI3379" s="244" t="str">
        <f t="shared" si="302"/>
        <v>LIGHT VEHICLE-</v>
      </c>
      <c r="AJ3379" s="1315">
        <f t="shared" si="304"/>
        <v>43377</v>
      </c>
      <c r="AK3379" s="217">
        <v>43372</v>
      </c>
      <c r="AL3379" s="614">
        <v>43370</v>
      </c>
      <c r="AM3379" s="230"/>
      <c r="AN3379" s="232"/>
      <c r="AO3379" s="232"/>
      <c r="AP3379" s="230"/>
      <c r="AQ3379" s="180"/>
      <c r="AR3379" s="230"/>
      <c r="AS3379" s="230"/>
      <c r="AT3379" s="230"/>
      <c r="AU3379" s="230"/>
      <c r="AV3379" s="885"/>
      <c r="AW3379" s="885"/>
      <c r="AX3379" s="885"/>
      <c r="AY3379" s="885"/>
      <c r="AZ3379" s="177"/>
    </row>
    <row r="3380" spans="1:52" ht="15" customHeight="1">
      <c r="B3380" s="1310">
        <v>3374</v>
      </c>
      <c r="C3380" s="558" t="s">
        <v>1269</v>
      </c>
      <c r="D3380" s="497" t="s">
        <v>13036</v>
      </c>
      <c r="E3380" s="559" t="s">
        <v>1122</v>
      </c>
      <c r="F3380" s="560" t="s">
        <v>1270</v>
      </c>
      <c r="G3380" s="509" t="s">
        <v>147</v>
      </c>
      <c r="H3380" s="1677" t="s">
        <v>1271</v>
      </c>
      <c r="I3380" s="1742">
        <v>33498</v>
      </c>
      <c r="J3380" s="1314">
        <f t="shared" ca="1" si="301"/>
        <v>30</v>
      </c>
      <c r="K3380" s="2052" t="s">
        <v>83</v>
      </c>
      <c r="L3380" s="272" t="s">
        <v>1272</v>
      </c>
      <c r="M3380" s="345">
        <v>44091</v>
      </c>
      <c r="N3380" s="562">
        <v>43082</v>
      </c>
      <c r="O3380" s="1330" t="s">
        <v>24</v>
      </c>
      <c r="P3380" s="1314" t="s">
        <v>24</v>
      </c>
      <c r="Q3380" s="198" t="str">
        <f t="shared" si="305"/>
        <v>-</v>
      </c>
      <c r="R3380" s="181" t="str">
        <f t="shared" ca="1" si="303"/>
        <v>TIDAK MCU</v>
      </c>
      <c r="S3380" s="823" t="s">
        <v>1466</v>
      </c>
      <c r="T3380" s="1330">
        <v>44456</v>
      </c>
      <c r="U3380" s="1329">
        <v>44456</v>
      </c>
      <c r="V3380" s="1330" t="s">
        <v>24</v>
      </c>
      <c r="W3380" s="1311" t="s">
        <v>24</v>
      </c>
      <c r="X3380" s="348"/>
      <c r="Y3380" s="201"/>
      <c r="Z3380" s="351"/>
      <c r="AA3380" s="471" t="s">
        <v>100</v>
      </c>
      <c r="AB3380" s="254" t="s">
        <v>24</v>
      </c>
      <c r="AC3380" s="272"/>
      <c r="AD3380" s="272"/>
      <c r="AE3380" s="272"/>
      <c r="AF3380" s="254"/>
      <c r="AG3380" s="254"/>
      <c r="AH3380" s="1019"/>
      <c r="AI3380" s="244" t="str">
        <f t="shared" si="302"/>
        <v>LIGHT VEHICLE-</v>
      </c>
      <c r="AJ3380" s="1315">
        <f t="shared" si="304"/>
        <v>43082</v>
      </c>
      <c r="AK3380" s="217">
        <v>43362</v>
      </c>
      <c r="AL3380" s="614">
        <v>43363</v>
      </c>
      <c r="AM3380" s="230"/>
      <c r="AN3380" s="232"/>
      <c r="AO3380" s="232"/>
      <c r="AP3380" s="230"/>
      <c r="AQ3380" s="1231" t="s">
        <v>3094</v>
      </c>
      <c r="AR3380" s="230"/>
      <c r="AS3380" s="230"/>
      <c r="AT3380" s="230"/>
      <c r="AU3380" s="230"/>
      <c r="AV3380" s="885"/>
      <c r="AW3380" s="885"/>
      <c r="AX3380" s="885"/>
      <c r="AY3380" s="885"/>
      <c r="AZ3380" s="177"/>
    </row>
    <row r="3381" spans="1:52" ht="15" customHeight="1">
      <c r="B3381" s="1310">
        <v>3375</v>
      </c>
      <c r="C3381" s="558" t="s">
        <v>1273</v>
      </c>
      <c r="D3381" s="497" t="s">
        <v>257</v>
      </c>
      <c r="E3381" s="559" t="s">
        <v>1122</v>
      </c>
      <c r="F3381" s="560" t="s">
        <v>1274</v>
      </c>
      <c r="G3381" s="509" t="s">
        <v>147</v>
      </c>
      <c r="H3381" s="1629" t="s">
        <v>1275</v>
      </c>
      <c r="I3381" s="1702">
        <v>36245</v>
      </c>
      <c r="J3381" s="1314">
        <f t="shared" ca="1" si="301"/>
        <v>23</v>
      </c>
      <c r="K3381" s="178" t="s">
        <v>83</v>
      </c>
      <c r="L3381" s="732" t="s">
        <v>1276</v>
      </c>
      <c r="M3381" s="181">
        <v>45377</v>
      </c>
      <c r="N3381" s="562">
        <v>43498</v>
      </c>
      <c r="O3381" s="1330">
        <v>43855</v>
      </c>
      <c r="P3381" s="1314" t="s">
        <v>83</v>
      </c>
      <c r="Q3381" s="198">
        <f t="shared" si="305"/>
        <v>44220</v>
      </c>
      <c r="R3381" s="181" t="str">
        <f t="shared" ca="1" si="303"/>
        <v>EXPIRED</v>
      </c>
      <c r="S3381" s="823" t="s">
        <v>1467</v>
      </c>
      <c r="T3381" s="1330">
        <v>44281</v>
      </c>
      <c r="U3381" s="1329">
        <v>44281</v>
      </c>
      <c r="V3381" s="1330" t="s">
        <v>24</v>
      </c>
      <c r="W3381" s="136" t="s">
        <v>24</v>
      </c>
      <c r="X3381" s="348"/>
      <c r="Y3381" s="201"/>
      <c r="Z3381" s="351"/>
      <c r="AA3381" s="471" t="s">
        <v>100</v>
      </c>
      <c r="AB3381" s="254" t="s">
        <v>24</v>
      </c>
      <c r="AC3381" s="272"/>
      <c r="AD3381" s="272"/>
      <c r="AE3381" s="272"/>
      <c r="AF3381" s="254"/>
      <c r="AG3381" s="254"/>
      <c r="AH3381" s="1019"/>
      <c r="AI3381" s="244" t="str">
        <f t="shared" si="302"/>
        <v>LIGHT VEHICLE-</v>
      </c>
      <c r="AJ3381" s="1315">
        <f t="shared" si="304"/>
        <v>43498</v>
      </c>
      <c r="AK3381" s="217">
        <v>43495</v>
      </c>
      <c r="AL3381" s="614">
        <v>43496</v>
      </c>
      <c r="AM3381" s="230"/>
      <c r="AN3381" s="232"/>
      <c r="AO3381" s="232"/>
      <c r="AP3381" s="230"/>
      <c r="AQ3381" s="1231" t="s">
        <v>3094</v>
      </c>
      <c r="AR3381" s="230"/>
      <c r="AS3381" s="230"/>
      <c r="AT3381" s="230"/>
      <c r="AU3381" s="230"/>
      <c r="AV3381" s="885"/>
      <c r="AW3381" s="885"/>
      <c r="AX3381" s="885"/>
      <c r="AY3381" s="885"/>
      <c r="AZ3381" s="177"/>
    </row>
    <row r="3382" spans="1:52" ht="15" customHeight="1">
      <c r="B3382" s="1310">
        <v>3376</v>
      </c>
      <c r="C3382" s="558" t="s">
        <v>1277</v>
      </c>
      <c r="D3382" s="835" t="s">
        <v>11563</v>
      </c>
      <c r="E3382" s="559" t="s">
        <v>1122</v>
      </c>
      <c r="F3382" s="560" t="s">
        <v>1278</v>
      </c>
      <c r="G3382" s="509" t="s">
        <v>147</v>
      </c>
      <c r="H3382" s="816" t="s">
        <v>1279</v>
      </c>
      <c r="I3382" s="346">
        <v>36678</v>
      </c>
      <c r="J3382" s="1314">
        <f t="shared" ca="1" si="301"/>
        <v>21</v>
      </c>
      <c r="K3382" s="176" t="s">
        <v>24</v>
      </c>
      <c r="L3382" s="170" t="s">
        <v>24</v>
      </c>
      <c r="M3382" s="173" t="s">
        <v>24</v>
      </c>
      <c r="N3382" s="562">
        <v>43519</v>
      </c>
      <c r="O3382" s="1330" t="s">
        <v>24</v>
      </c>
      <c r="P3382" s="1314" t="s">
        <v>24</v>
      </c>
      <c r="Q3382" s="198" t="str">
        <f t="shared" si="305"/>
        <v>-</v>
      </c>
      <c r="R3382" s="181" t="str">
        <f t="shared" ca="1" si="303"/>
        <v>TIDAK MCU</v>
      </c>
      <c r="S3382" s="823" t="s">
        <v>24</v>
      </c>
      <c r="T3382" s="1330">
        <v>44348</v>
      </c>
      <c r="U3382" s="1329" t="s">
        <v>99</v>
      </c>
      <c r="V3382" s="1330" t="s">
        <v>24</v>
      </c>
      <c r="W3382" s="1311" t="s">
        <v>24</v>
      </c>
      <c r="X3382" s="348"/>
      <c r="Y3382" s="201"/>
      <c r="Z3382" s="351"/>
      <c r="AA3382" s="272" t="s">
        <v>24</v>
      </c>
      <c r="AB3382" s="254" t="s">
        <v>24</v>
      </c>
      <c r="AC3382" s="272"/>
      <c r="AD3382" s="272"/>
      <c r="AE3382" s="272"/>
      <c r="AF3382" s="254"/>
      <c r="AG3382" s="254"/>
      <c r="AH3382" s="1019"/>
      <c r="AI3382" s="244" t="str">
        <f t="shared" si="302"/>
        <v>--</v>
      </c>
      <c r="AJ3382" s="1315">
        <f t="shared" si="304"/>
        <v>43519</v>
      </c>
      <c r="AK3382" s="217" t="s">
        <v>24</v>
      </c>
      <c r="AL3382" s="614" t="s">
        <v>24</v>
      </c>
      <c r="AM3382" s="230"/>
      <c r="AN3382" s="232"/>
      <c r="AO3382" s="232"/>
      <c r="AP3382" s="230"/>
      <c r="AQ3382" s="1231" t="s">
        <v>3094</v>
      </c>
      <c r="AR3382" s="230"/>
      <c r="AS3382" s="230"/>
      <c r="AT3382" s="230"/>
      <c r="AU3382" s="230"/>
      <c r="AV3382" s="885"/>
      <c r="AW3382" s="885"/>
      <c r="AX3382" s="885"/>
      <c r="AY3382" s="885"/>
      <c r="AZ3382" s="177"/>
    </row>
    <row r="3383" spans="1:52" ht="15" customHeight="1">
      <c r="B3383" s="1310">
        <v>3377</v>
      </c>
      <c r="C3383" s="809" t="s">
        <v>1280</v>
      </c>
      <c r="D3383" s="835" t="s">
        <v>11563</v>
      </c>
      <c r="E3383" s="559" t="s">
        <v>1122</v>
      </c>
      <c r="F3383" s="560" t="s">
        <v>1281</v>
      </c>
      <c r="G3383" s="509" t="s">
        <v>147</v>
      </c>
      <c r="H3383" s="816" t="s">
        <v>1282</v>
      </c>
      <c r="I3383" s="346">
        <v>36038</v>
      </c>
      <c r="J3383" s="1314">
        <f t="shared" ca="1" si="301"/>
        <v>23</v>
      </c>
      <c r="K3383" s="176" t="s">
        <v>24</v>
      </c>
      <c r="L3383" s="170" t="s">
        <v>24</v>
      </c>
      <c r="M3383" s="173" t="s">
        <v>24</v>
      </c>
      <c r="N3383" s="562">
        <v>43535</v>
      </c>
      <c r="O3383" s="1330">
        <v>43802</v>
      </c>
      <c r="P3383" s="1314" t="s">
        <v>497</v>
      </c>
      <c r="Q3383" s="198">
        <f t="shared" si="305"/>
        <v>44167</v>
      </c>
      <c r="R3383" s="181" t="str">
        <f t="shared" ca="1" si="303"/>
        <v>EXPIRED</v>
      </c>
      <c r="S3383" s="823" t="s">
        <v>24</v>
      </c>
      <c r="T3383" s="1330">
        <v>44439</v>
      </c>
      <c r="U3383" s="1329" t="s">
        <v>99</v>
      </c>
      <c r="V3383" s="1330" t="s">
        <v>24</v>
      </c>
      <c r="W3383" s="136" t="s">
        <v>24</v>
      </c>
      <c r="X3383" s="348"/>
      <c r="Y3383" s="201"/>
      <c r="Z3383" s="351"/>
      <c r="AA3383" s="272" t="s">
        <v>24</v>
      </c>
      <c r="AB3383" s="254" t="s">
        <v>24</v>
      </c>
      <c r="AC3383" s="272"/>
      <c r="AD3383" s="272"/>
      <c r="AE3383" s="272"/>
      <c r="AF3383" s="254"/>
      <c r="AG3383" s="254"/>
      <c r="AH3383" s="1019"/>
      <c r="AI3383" s="244" t="str">
        <f t="shared" si="302"/>
        <v>--</v>
      </c>
      <c r="AJ3383" s="1315">
        <f t="shared" si="304"/>
        <v>43535</v>
      </c>
      <c r="AK3383" s="217" t="s">
        <v>24</v>
      </c>
      <c r="AL3383" s="614" t="s">
        <v>24</v>
      </c>
      <c r="AM3383" s="230"/>
      <c r="AN3383" s="232"/>
      <c r="AO3383" s="232"/>
      <c r="AP3383" s="230"/>
      <c r="AQ3383" s="1231" t="s">
        <v>3094</v>
      </c>
      <c r="AR3383" s="230"/>
      <c r="AS3383" s="230"/>
      <c r="AT3383" s="230"/>
      <c r="AU3383" s="230"/>
      <c r="AV3383" s="885"/>
      <c r="AW3383" s="885"/>
      <c r="AX3383" s="885"/>
      <c r="AY3383" s="885"/>
      <c r="AZ3383" s="177"/>
    </row>
    <row r="3384" spans="1:52" ht="15" customHeight="1">
      <c r="A3384" s="1298"/>
      <c r="B3384" s="1310">
        <v>3378</v>
      </c>
      <c r="C3384" s="1498" t="s">
        <v>1283</v>
      </c>
      <c r="D3384" s="1562" t="s">
        <v>257</v>
      </c>
      <c r="E3384" s="1558" t="s">
        <v>1122</v>
      </c>
      <c r="F3384" s="1605" t="s">
        <v>1284</v>
      </c>
      <c r="G3384" s="912" t="s">
        <v>147</v>
      </c>
      <c r="H3384" s="1684" t="s">
        <v>1285</v>
      </c>
      <c r="I3384" s="1769">
        <v>35118</v>
      </c>
      <c r="J3384" s="445">
        <f t="shared" ca="1" si="301"/>
        <v>26</v>
      </c>
      <c r="K3384" s="916" t="s">
        <v>83</v>
      </c>
      <c r="L3384" s="918">
        <v>960217231162</v>
      </c>
      <c r="M3384" s="919">
        <v>44250</v>
      </c>
      <c r="N3384" s="1794">
        <v>43531</v>
      </c>
      <c r="O3384" s="446" t="s">
        <v>24</v>
      </c>
      <c r="P3384" s="445" t="s">
        <v>24</v>
      </c>
      <c r="Q3384" s="920" t="str">
        <f t="shared" si="305"/>
        <v>-</v>
      </c>
      <c r="R3384" s="919" t="str">
        <f t="shared" ca="1" si="303"/>
        <v>TIDAK MCU</v>
      </c>
      <c r="S3384" s="1921" t="s">
        <v>1468</v>
      </c>
      <c r="T3384" s="446">
        <v>44250</v>
      </c>
      <c r="U3384" s="517">
        <v>44250</v>
      </c>
      <c r="V3384" s="446" t="s">
        <v>24</v>
      </c>
      <c r="W3384" s="446" t="s">
        <v>24</v>
      </c>
      <c r="X3384" s="921"/>
      <c r="Y3384" s="922"/>
      <c r="Z3384" s="923"/>
      <c r="AA3384" s="1562" t="s">
        <v>100</v>
      </c>
      <c r="AB3384" s="1562" t="s">
        <v>24</v>
      </c>
      <c r="AC3384" s="1562"/>
      <c r="AD3384" s="1562"/>
      <c r="AE3384" s="1562"/>
      <c r="AF3384" s="1562"/>
      <c r="AG3384" s="1562"/>
      <c r="AH3384" s="1973"/>
      <c r="AI3384" s="244" t="str">
        <f t="shared" si="302"/>
        <v>LIGHT VEHICLE-</v>
      </c>
      <c r="AJ3384" s="878">
        <f t="shared" si="304"/>
        <v>43531</v>
      </c>
      <c r="AK3384" s="1727">
        <v>43528</v>
      </c>
      <c r="AL3384" s="1727">
        <v>43529</v>
      </c>
      <c r="AM3384" s="877"/>
      <c r="AN3384" s="877"/>
      <c r="AO3384" s="877"/>
      <c r="AP3384" s="877"/>
      <c r="AQ3384" s="2001" t="s">
        <v>6564</v>
      </c>
      <c r="AR3384" s="877"/>
      <c r="AS3384" s="877"/>
      <c r="AT3384" s="877" t="s">
        <v>6567</v>
      </c>
      <c r="AU3384" s="877"/>
      <c r="AV3384" s="458"/>
      <c r="AW3384" s="458"/>
      <c r="AX3384" s="458"/>
      <c r="AY3384" s="458"/>
      <c r="AZ3384" s="177"/>
    </row>
    <row r="3385" spans="1:52" ht="15" customHeight="1">
      <c r="B3385" s="1310">
        <v>3379</v>
      </c>
      <c r="C3385" s="809" t="s">
        <v>1286</v>
      </c>
      <c r="D3385" s="254" t="s">
        <v>257</v>
      </c>
      <c r="E3385" s="559" t="s">
        <v>1122</v>
      </c>
      <c r="F3385" s="560" t="s">
        <v>1287</v>
      </c>
      <c r="G3385" s="509" t="s">
        <v>147</v>
      </c>
      <c r="H3385" s="825" t="s">
        <v>1288</v>
      </c>
      <c r="I3385" s="1778">
        <v>34923</v>
      </c>
      <c r="J3385" s="1314">
        <f t="shared" ca="1" si="301"/>
        <v>26</v>
      </c>
      <c r="K3385" s="178" t="s">
        <v>83</v>
      </c>
      <c r="L3385" s="732">
        <v>1715181100958</v>
      </c>
      <c r="M3385" s="181">
        <v>45150</v>
      </c>
      <c r="N3385" s="562">
        <v>43533</v>
      </c>
      <c r="O3385" s="1330">
        <v>43708</v>
      </c>
      <c r="P3385" s="1314" t="s">
        <v>499</v>
      </c>
      <c r="Q3385" s="198">
        <f t="shared" si="305"/>
        <v>44073</v>
      </c>
      <c r="R3385" s="181" t="str">
        <f t="shared" ca="1" si="303"/>
        <v>EXPIRED</v>
      </c>
      <c r="S3385" s="823" t="s">
        <v>1469</v>
      </c>
      <c r="T3385" s="1330">
        <v>44420</v>
      </c>
      <c r="U3385" s="1329">
        <v>44420</v>
      </c>
      <c r="V3385" s="1330" t="s">
        <v>24</v>
      </c>
      <c r="W3385" s="1311" t="s">
        <v>24</v>
      </c>
      <c r="X3385" s="348"/>
      <c r="Y3385" s="201"/>
      <c r="Z3385" s="351"/>
      <c r="AA3385" s="471" t="s">
        <v>100</v>
      </c>
      <c r="AB3385" s="254" t="s">
        <v>24</v>
      </c>
      <c r="AC3385" s="272"/>
      <c r="AD3385" s="272"/>
      <c r="AE3385" s="272"/>
      <c r="AF3385" s="254"/>
      <c r="AG3385" s="254"/>
      <c r="AH3385" s="1019"/>
      <c r="AI3385" s="244" t="str">
        <f t="shared" si="302"/>
        <v>LIGHT VEHICLE-</v>
      </c>
      <c r="AJ3385" s="1315">
        <f t="shared" si="304"/>
        <v>43533</v>
      </c>
      <c r="AK3385" s="217">
        <v>43528</v>
      </c>
      <c r="AL3385" s="614">
        <v>43531</v>
      </c>
      <c r="AM3385" s="230"/>
      <c r="AN3385" s="232"/>
      <c r="AO3385" s="232"/>
      <c r="AP3385" s="230"/>
      <c r="AQ3385" s="180"/>
      <c r="AR3385" s="230"/>
      <c r="AS3385" s="230"/>
      <c r="AT3385" s="230"/>
      <c r="AU3385" s="230"/>
      <c r="AV3385" s="885"/>
      <c r="AW3385" s="885"/>
      <c r="AX3385" s="885"/>
      <c r="AY3385" s="885"/>
      <c r="AZ3385" s="177"/>
    </row>
    <row r="3386" spans="1:52" ht="15" customHeight="1">
      <c r="B3386" s="1310">
        <v>3380</v>
      </c>
      <c r="C3386" s="558" t="s">
        <v>1289</v>
      </c>
      <c r="D3386" s="835" t="s">
        <v>11563</v>
      </c>
      <c r="E3386" s="835" t="s">
        <v>1122</v>
      </c>
      <c r="F3386" s="560" t="s">
        <v>1290</v>
      </c>
      <c r="G3386" s="509" t="s">
        <v>147</v>
      </c>
      <c r="H3386" s="816" t="s">
        <v>1291</v>
      </c>
      <c r="I3386" s="346">
        <v>33390</v>
      </c>
      <c r="J3386" s="1314">
        <f t="shared" ca="1" si="301"/>
        <v>31</v>
      </c>
      <c r="K3386" s="180" t="s">
        <v>83</v>
      </c>
      <c r="L3386" s="732">
        <v>910619430174</v>
      </c>
      <c r="M3386" s="518">
        <v>45078</v>
      </c>
      <c r="N3386" s="562">
        <v>43526</v>
      </c>
      <c r="O3386" s="1330" t="s">
        <v>24</v>
      </c>
      <c r="P3386" s="1314" t="s">
        <v>24</v>
      </c>
      <c r="Q3386" s="198" t="str">
        <f t="shared" si="305"/>
        <v>-</v>
      </c>
      <c r="R3386" s="181" t="str">
        <f t="shared" ca="1" si="303"/>
        <v>TIDAK MCU</v>
      </c>
      <c r="S3386" s="823" t="s">
        <v>1470</v>
      </c>
      <c r="T3386" s="345">
        <v>44348</v>
      </c>
      <c r="U3386" s="1329">
        <v>44348</v>
      </c>
      <c r="V3386" s="1330" t="s">
        <v>24</v>
      </c>
      <c r="W3386" s="1311" t="s">
        <v>24</v>
      </c>
      <c r="X3386" s="348"/>
      <c r="Y3386" s="201"/>
      <c r="Z3386" s="351"/>
      <c r="AA3386" s="471" t="s">
        <v>100</v>
      </c>
      <c r="AB3386" s="254" t="s">
        <v>24</v>
      </c>
      <c r="AC3386" s="272"/>
      <c r="AD3386" s="272"/>
      <c r="AE3386" s="272"/>
      <c r="AF3386" s="254"/>
      <c r="AG3386" s="254"/>
      <c r="AH3386" s="1019"/>
      <c r="AI3386" s="244" t="str">
        <f t="shared" si="302"/>
        <v>LIGHT VEHICLE-</v>
      </c>
      <c r="AJ3386" s="1315">
        <f t="shared" si="304"/>
        <v>43526</v>
      </c>
      <c r="AK3386" s="217">
        <v>43558</v>
      </c>
      <c r="AL3386" s="614">
        <v>43559</v>
      </c>
      <c r="AM3386" s="230"/>
      <c r="AN3386" s="232"/>
      <c r="AO3386" s="232"/>
      <c r="AP3386" s="230"/>
      <c r="AQ3386" s="1231" t="s">
        <v>3094</v>
      </c>
      <c r="AR3386" s="230"/>
      <c r="AS3386" s="230"/>
      <c r="AT3386" s="230"/>
      <c r="AU3386" s="230"/>
      <c r="AV3386" s="885"/>
      <c r="AW3386" s="885"/>
      <c r="AX3386" s="885"/>
      <c r="AY3386" s="885"/>
      <c r="AZ3386" s="177"/>
    </row>
    <row r="3387" spans="1:52" ht="15" customHeight="1">
      <c r="B3387" s="1310">
        <v>3381</v>
      </c>
      <c r="C3387" s="822" t="s">
        <v>1292</v>
      </c>
      <c r="D3387" s="254" t="s">
        <v>257</v>
      </c>
      <c r="E3387" s="559" t="s">
        <v>1122</v>
      </c>
      <c r="F3387" s="560" t="s">
        <v>1293</v>
      </c>
      <c r="G3387" s="509" t="s">
        <v>147</v>
      </c>
      <c r="H3387" s="825" t="s">
        <v>1294</v>
      </c>
      <c r="I3387" s="1702">
        <v>35023</v>
      </c>
      <c r="J3387" s="1314">
        <f t="shared" ca="1" si="301"/>
        <v>26</v>
      </c>
      <c r="K3387" s="178" t="s">
        <v>493</v>
      </c>
      <c r="L3387" s="732">
        <v>9511119220282</v>
      </c>
      <c r="M3387" s="181">
        <v>45616</v>
      </c>
      <c r="N3387" s="562">
        <v>43540</v>
      </c>
      <c r="O3387" s="1330">
        <v>43909</v>
      </c>
      <c r="P3387" s="1314" t="s">
        <v>499</v>
      </c>
      <c r="Q3387" s="198">
        <f t="shared" si="305"/>
        <v>44274</v>
      </c>
      <c r="R3387" s="181" t="str">
        <f t="shared" ca="1" si="303"/>
        <v>EXPIRED</v>
      </c>
      <c r="S3387" s="823" t="s">
        <v>1471</v>
      </c>
      <c r="T3387" s="345">
        <v>44520</v>
      </c>
      <c r="U3387" s="1329">
        <v>44520</v>
      </c>
      <c r="V3387" s="1330" t="s">
        <v>24</v>
      </c>
      <c r="W3387" s="1311" t="s">
        <v>24</v>
      </c>
      <c r="X3387" s="348"/>
      <c r="Y3387" s="201"/>
      <c r="Z3387" s="351"/>
      <c r="AA3387" s="471" t="s">
        <v>100</v>
      </c>
      <c r="AB3387" s="254" t="s">
        <v>24</v>
      </c>
      <c r="AC3387" s="272"/>
      <c r="AD3387" s="272"/>
      <c r="AE3387" s="272"/>
      <c r="AF3387" s="254"/>
      <c r="AG3387" s="254"/>
      <c r="AH3387" s="1019"/>
      <c r="AI3387" s="244" t="str">
        <f t="shared" si="302"/>
        <v>LIGHT VEHICLE-</v>
      </c>
      <c r="AJ3387" s="1315">
        <f t="shared" si="304"/>
        <v>43540</v>
      </c>
      <c r="AK3387" s="217">
        <v>43535</v>
      </c>
      <c r="AL3387" s="614">
        <v>43538</v>
      </c>
      <c r="AM3387" s="230"/>
      <c r="AN3387" s="232"/>
      <c r="AO3387" s="232"/>
      <c r="AP3387" s="230"/>
      <c r="AQ3387" s="180"/>
      <c r="AR3387" s="230"/>
      <c r="AS3387" s="230"/>
      <c r="AT3387" s="230"/>
      <c r="AU3387" s="230"/>
      <c r="AV3387" s="885"/>
      <c r="AW3387" s="885"/>
      <c r="AX3387" s="885"/>
      <c r="AY3387" s="885"/>
      <c r="AZ3387" s="177"/>
    </row>
    <row r="3388" spans="1:52" ht="15" customHeight="1">
      <c r="B3388" s="1310">
        <v>3382</v>
      </c>
      <c r="C3388" s="822" t="s">
        <v>1295</v>
      </c>
      <c r="D3388" s="254" t="s">
        <v>257</v>
      </c>
      <c r="E3388" s="559" t="s">
        <v>1122</v>
      </c>
      <c r="F3388" s="560" t="s">
        <v>1296</v>
      </c>
      <c r="G3388" s="509" t="s">
        <v>147</v>
      </c>
      <c r="H3388" s="1629" t="s">
        <v>1297</v>
      </c>
      <c r="I3388" s="1702">
        <v>34302</v>
      </c>
      <c r="J3388" s="1314">
        <f t="shared" ca="1" si="301"/>
        <v>28</v>
      </c>
      <c r="K3388" s="178" t="s">
        <v>83</v>
      </c>
      <c r="L3388" s="732">
        <v>1723170400726</v>
      </c>
      <c r="M3388" s="181">
        <v>44894</v>
      </c>
      <c r="N3388" s="562">
        <v>43540</v>
      </c>
      <c r="O3388" s="1330">
        <v>43911</v>
      </c>
      <c r="P3388" s="1314" t="s">
        <v>1458</v>
      </c>
      <c r="Q3388" s="198">
        <f t="shared" si="305"/>
        <v>44276</v>
      </c>
      <c r="R3388" s="181" t="str">
        <f t="shared" ca="1" si="303"/>
        <v>BERLAKU</v>
      </c>
      <c r="S3388" s="823" t="s">
        <v>1472</v>
      </c>
      <c r="T3388" s="1330">
        <v>44529</v>
      </c>
      <c r="U3388" s="1329">
        <v>44529</v>
      </c>
      <c r="V3388" s="1330" t="s">
        <v>24</v>
      </c>
      <c r="W3388" s="1311" t="s">
        <v>24</v>
      </c>
      <c r="X3388" s="348"/>
      <c r="Y3388" s="201"/>
      <c r="Z3388" s="351"/>
      <c r="AA3388" s="471" t="s">
        <v>100</v>
      </c>
      <c r="AB3388" s="254" t="s">
        <v>24</v>
      </c>
      <c r="AC3388" s="272"/>
      <c r="AD3388" s="272"/>
      <c r="AE3388" s="272"/>
      <c r="AF3388" s="254"/>
      <c r="AG3388" s="254"/>
      <c r="AH3388" s="1019"/>
      <c r="AI3388" s="244" t="str">
        <f t="shared" si="302"/>
        <v>LIGHT VEHICLE-</v>
      </c>
      <c r="AJ3388" s="1315">
        <f t="shared" si="304"/>
        <v>43540</v>
      </c>
      <c r="AK3388" s="217">
        <v>43537</v>
      </c>
      <c r="AL3388" s="614">
        <v>43538</v>
      </c>
      <c r="AM3388" s="230"/>
      <c r="AN3388" s="232"/>
      <c r="AO3388" s="232"/>
      <c r="AP3388" s="230"/>
      <c r="AQ3388" s="180" t="s">
        <v>6564</v>
      </c>
      <c r="AR3388" s="230" t="s">
        <v>147</v>
      </c>
      <c r="AS3388" s="230" t="s">
        <v>257</v>
      </c>
      <c r="AT3388" s="230" t="s">
        <v>11598</v>
      </c>
      <c r="AU3388" s="230" t="s">
        <v>24</v>
      </c>
      <c r="AV3388" s="885"/>
      <c r="AW3388" s="885"/>
      <c r="AX3388" s="885"/>
      <c r="AY3388" s="885"/>
      <c r="AZ3388" s="177"/>
    </row>
    <row r="3389" spans="1:52" ht="15" customHeight="1">
      <c r="B3389" s="1310">
        <v>3383</v>
      </c>
      <c r="C3389" s="558" t="s">
        <v>1298</v>
      </c>
      <c r="D3389" s="835" t="s">
        <v>11563</v>
      </c>
      <c r="E3389" s="559" t="s">
        <v>1122</v>
      </c>
      <c r="F3389" s="560" t="s">
        <v>1299</v>
      </c>
      <c r="G3389" s="509" t="s">
        <v>147</v>
      </c>
      <c r="H3389" s="816" t="s">
        <v>1300</v>
      </c>
      <c r="I3389" s="346">
        <v>36298</v>
      </c>
      <c r="J3389" s="1314">
        <f t="shared" ref="J3389:J3452" ca="1" si="306">IF(OR(I3389="",I3389="-"),"-",ROUND((NOW()-I3389)/356,0))</f>
        <v>22</v>
      </c>
      <c r="K3389" s="176" t="s">
        <v>24</v>
      </c>
      <c r="L3389" s="170" t="s">
        <v>24</v>
      </c>
      <c r="M3389" s="173" t="s">
        <v>24</v>
      </c>
      <c r="N3389" s="562">
        <v>43433</v>
      </c>
      <c r="O3389" s="1330" t="s">
        <v>24</v>
      </c>
      <c r="P3389" s="1314" t="s">
        <v>24</v>
      </c>
      <c r="Q3389" s="198" t="str">
        <f t="shared" si="305"/>
        <v>-</v>
      </c>
      <c r="R3389" s="181" t="str">
        <f t="shared" ca="1" si="303"/>
        <v>TIDAK MCU</v>
      </c>
      <c r="S3389" s="823" t="s">
        <v>24</v>
      </c>
      <c r="T3389" s="1330">
        <v>44334</v>
      </c>
      <c r="U3389" s="1329" t="s">
        <v>99</v>
      </c>
      <c r="V3389" s="1330" t="s">
        <v>24</v>
      </c>
      <c r="W3389" s="1311" t="s">
        <v>24</v>
      </c>
      <c r="X3389" s="348"/>
      <c r="Y3389" s="201"/>
      <c r="Z3389" s="351"/>
      <c r="AA3389" s="272" t="s">
        <v>24</v>
      </c>
      <c r="AB3389" s="254" t="s">
        <v>24</v>
      </c>
      <c r="AC3389" s="272"/>
      <c r="AD3389" s="272"/>
      <c r="AE3389" s="272"/>
      <c r="AF3389" s="254"/>
      <c r="AG3389" s="254"/>
      <c r="AH3389" s="1019"/>
      <c r="AI3389" s="244" t="str">
        <f t="shared" si="302"/>
        <v>--</v>
      </c>
      <c r="AJ3389" s="1315">
        <f t="shared" si="304"/>
        <v>43433</v>
      </c>
      <c r="AK3389" s="217" t="s">
        <v>24</v>
      </c>
      <c r="AL3389" s="614" t="s">
        <v>24</v>
      </c>
      <c r="AM3389" s="230"/>
      <c r="AN3389" s="232"/>
      <c r="AO3389" s="232"/>
      <c r="AP3389" s="230"/>
      <c r="AQ3389" s="1231" t="s">
        <v>3094</v>
      </c>
      <c r="AR3389" s="230"/>
      <c r="AS3389" s="230"/>
      <c r="AT3389" s="230"/>
      <c r="AU3389" s="230"/>
      <c r="AV3389" s="885"/>
      <c r="AW3389" s="885"/>
      <c r="AX3389" s="885"/>
      <c r="AY3389" s="885"/>
      <c r="AZ3389" s="177"/>
    </row>
    <row r="3390" spans="1:52" ht="15" customHeight="1">
      <c r="B3390" s="1310">
        <v>3384</v>
      </c>
      <c r="C3390" s="558" t="s">
        <v>1301</v>
      </c>
      <c r="D3390" s="497" t="s">
        <v>1188</v>
      </c>
      <c r="E3390" s="835" t="s">
        <v>1122</v>
      </c>
      <c r="F3390" s="560" t="s">
        <v>1302</v>
      </c>
      <c r="G3390" s="509" t="s">
        <v>147</v>
      </c>
      <c r="H3390" s="666" t="s">
        <v>1303</v>
      </c>
      <c r="I3390" s="346">
        <v>35228</v>
      </c>
      <c r="J3390" s="1314">
        <f t="shared" ca="1" si="306"/>
        <v>25</v>
      </c>
      <c r="K3390" s="176" t="s">
        <v>24</v>
      </c>
      <c r="L3390" s="170" t="s">
        <v>24</v>
      </c>
      <c r="M3390" s="173" t="s">
        <v>24</v>
      </c>
      <c r="N3390" s="562">
        <v>43152</v>
      </c>
      <c r="O3390" s="1330">
        <v>43151</v>
      </c>
      <c r="P3390" s="1314"/>
      <c r="Q3390" s="198">
        <f t="shared" si="305"/>
        <v>43516</v>
      </c>
      <c r="R3390" s="181" t="str">
        <f t="shared" ca="1" si="303"/>
        <v>EXPIRED</v>
      </c>
      <c r="S3390" s="823" t="s">
        <v>24</v>
      </c>
      <c r="T3390" s="1330">
        <v>44359</v>
      </c>
      <c r="U3390" s="1329" t="s">
        <v>24</v>
      </c>
      <c r="V3390" s="1330" t="s">
        <v>24</v>
      </c>
      <c r="W3390" s="136" t="s">
        <v>24</v>
      </c>
      <c r="X3390" s="348"/>
      <c r="Y3390" s="201"/>
      <c r="Z3390" s="351"/>
      <c r="AA3390" s="272" t="s">
        <v>24</v>
      </c>
      <c r="AB3390" s="254" t="s">
        <v>24</v>
      </c>
      <c r="AC3390" s="272"/>
      <c r="AD3390" s="272"/>
      <c r="AE3390" s="272"/>
      <c r="AF3390" s="254"/>
      <c r="AG3390" s="254"/>
      <c r="AH3390" s="1019"/>
      <c r="AI3390" s="244" t="str">
        <f t="shared" si="302"/>
        <v>--</v>
      </c>
      <c r="AJ3390" s="1315">
        <f t="shared" si="304"/>
        <v>43152</v>
      </c>
      <c r="AK3390" s="217" t="s">
        <v>24</v>
      </c>
      <c r="AL3390" s="614" t="s">
        <v>24</v>
      </c>
      <c r="AM3390" s="230"/>
      <c r="AN3390" s="232"/>
      <c r="AO3390" s="232"/>
      <c r="AP3390" s="230"/>
      <c r="AQ3390" s="1231" t="s">
        <v>3094</v>
      </c>
      <c r="AR3390" s="230"/>
      <c r="AS3390" s="230"/>
      <c r="AT3390" s="230"/>
      <c r="AU3390" s="230"/>
      <c r="AV3390" s="885"/>
      <c r="AW3390" s="885"/>
      <c r="AX3390" s="885"/>
      <c r="AY3390" s="885"/>
      <c r="AZ3390" s="177"/>
    </row>
    <row r="3391" spans="1:52" ht="15" customHeight="1">
      <c r="B3391" s="1310">
        <v>3385</v>
      </c>
      <c r="C3391" s="558" t="s">
        <v>1304</v>
      </c>
      <c r="D3391" s="835" t="s">
        <v>11563</v>
      </c>
      <c r="E3391" s="559" t="s">
        <v>1122</v>
      </c>
      <c r="F3391" s="1616" t="s">
        <v>1305</v>
      </c>
      <c r="G3391" s="509" t="s">
        <v>147</v>
      </c>
      <c r="H3391" s="816" t="s">
        <v>1306</v>
      </c>
      <c r="I3391" s="346">
        <v>36702</v>
      </c>
      <c r="J3391" s="1314">
        <f t="shared" ca="1" si="306"/>
        <v>21</v>
      </c>
      <c r="K3391" s="176" t="s">
        <v>24</v>
      </c>
      <c r="L3391" s="170" t="s">
        <v>24</v>
      </c>
      <c r="M3391" s="173" t="s">
        <v>24</v>
      </c>
      <c r="N3391" s="562">
        <v>43561</v>
      </c>
      <c r="O3391" s="1330" t="s">
        <v>24</v>
      </c>
      <c r="P3391" s="1314" t="s">
        <v>24</v>
      </c>
      <c r="Q3391" s="198" t="str">
        <f t="shared" si="305"/>
        <v>-</v>
      </c>
      <c r="R3391" s="181" t="str">
        <f t="shared" ca="1" si="303"/>
        <v>TIDAK MCU</v>
      </c>
      <c r="S3391" s="823" t="s">
        <v>24</v>
      </c>
      <c r="T3391" s="1330">
        <v>44372</v>
      </c>
      <c r="U3391" s="1329" t="s">
        <v>99</v>
      </c>
      <c r="V3391" s="1330" t="s">
        <v>24</v>
      </c>
      <c r="W3391" s="136" t="s">
        <v>24</v>
      </c>
      <c r="X3391" s="348"/>
      <c r="Y3391" s="201"/>
      <c r="Z3391" s="351"/>
      <c r="AA3391" s="272" t="s">
        <v>24</v>
      </c>
      <c r="AB3391" s="254" t="s">
        <v>24</v>
      </c>
      <c r="AC3391" s="272"/>
      <c r="AD3391" s="272"/>
      <c r="AE3391" s="272"/>
      <c r="AF3391" s="254"/>
      <c r="AG3391" s="254"/>
      <c r="AH3391" s="1019"/>
      <c r="AI3391" s="244" t="str">
        <f t="shared" si="302"/>
        <v>--</v>
      </c>
      <c r="AJ3391" s="1315">
        <f t="shared" si="304"/>
        <v>43561</v>
      </c>
      <c r="AK3391" s="217" t="s">
        <v>24</v>
      </c>
      <c r="AL3391" s="614" t="s">
        <v>24</v>
      </c>
      <c r="AM3391" s="230"/>
      <c r="AN3391" s="232"/>
      <c r="AO3391" s="232"/>
      <c r="AP3391" s="230"/>
      <c r="AQ3391" s="1231" t="s">
        <v>3094</v>
      </c>
      <c r="AR3391" s="230"/>
      <c r="AS3391" s="230"/>
      <c r="AT3391" s="230"/>
      <c r="AU3391" s="230"/>
      <c r="AV3391" s="885"/>
      <c r="AW3391" s="885"/>
      <c r="AX3391" s="885"/>
      <c r="AY3391" s="885"/>
      <c r="AZ3391" s="177"/>
    </row>
    <row r="3392" spans="1:52" ht="15" customHeight="1">
      <c r="B3392" s="1310">
        <v>3386</v>
      </c>
      <c r="C3392" s="809" t="s">
        <v>1307</v>
      </c>
      <c r="D3392" s="835" t="s">
        <v>11563</v>
      </c>
      <c r="E3392" s="559" t="s">
        <v>1122</v>
      </c>
      <c r="F3392" s="560" t="s">
        <v>1308</v>
      </c>
      <c r="G3392" s="509" t="s">
        <v>147</v>
      </c>
      <c r="H3392" s="1444" t="s">
        <v>1309</v>
      </c>
      <c r="I3392" s="1758">
        <v>25497</v>
      </c>
      <c r="J3392" s="1314">
        <f t="shared" ca="1" si="306"/>
        <v>53</v>
      </c>
      <c r="K3392" s="176" t="s">
        <v>24</v>
      </c>
      <c r="L3392" s="170" t="s">
        <v>24</v>
      </c>
      <c r="M3392" s="173" t="s">
        <v>24</v>
      </c>
      <c r="N3392" s="562">
        <v>41970</v>
      </c>
      <c r="O3392" s="1330" t="s">
        <v>24</v>
      </c>
      <c r="P3392" s="1314" t="s">
        <v>24</v>
      </c>
      <c r="Q3392" s="198" t="str">
        <f t="shared" si="305"/>
        <v>-</v>
      </c>
      <c r="R3392" s="181" t="str">
        <f t="shared" ca="1" si="303"/>
        <v>TIDAK MCU</v>
      </c>
      <c r="S3392" s="823" t="s">
        <v>24</v>
      </c>
      <c r="T3392" s="1330">
        <v>44490</v>
      </c>
      <c r="U3392" s="1329" t="s">
        <v>99</v>
      </c>
      <c r="V3392" s="1330" t="s">
        <v>24</v>
      </c>
      <c r="W3392" s="136" t="s">
        <v>24</v>
      </c>
      <c r="X3392" s="348"/>
      <c r="Y3392" s="201"/>
      <c r="Z3392" s="351"/>
      <c r="AA3392" s="272" t="s">
        <v>24</v>
      </c>
      <c r="AB3392" s="254" t="s">
        <v>24</v>
      </c>
      <c r="AC3392" s="272"/>
      <c r="AD3392" s="272"/>
      <c r="AE3392" s="272"/>
      <c r="AF3392" s="254"/>
      <c r="AG3392" s="254"/>
      <c r="AH3392" s="1019"/>
      <c r="AI3392" s="244" t="str">
        <f t="shared" si="302"/>
        <v>--</v>
      </c>
      <c r="AJ3392" s="1315">
        <f t="shared" si="304"/>
        <v>41970</v>
      </c>
      <c r="AK3392" s="217" t="s">
        <v>24</v>
      </c>
      <c r="AL3392" s="614" t="s">
        <v>24</v>
      </c>
      <c r="AM3392" s="230"/>
      <c r="AN3392" s="232"/>
      <c r="AO3392" s="232"/>
      <c r="AP3392" s="230"/>
      <c r="AQ3392" s="1231" t="s">
        <v>3094</v>
      </c>
      <c r="AR3392" s="230"/>
      <c r="AS3392" s="230"/>
      <c r="AT3392" s="230"/>
      <c r="AU3392" s="230"/>
      <c r="AV3392" s="885"/>
      <c r="AW3392" s="885"/>
      <c r="AX3392" s="885"/>
      <c r="AY3392" s="885"/>
      <c r="AZ3392" s="177"/>
    </row>
    <row r="3393" spans="1:60" ht="15" customHeight="1">
      <c r="B3393" s="1310">
        <v>3387</v>
      </c>
      <c r="C3393" s="558" t="s">
        <v>1310</v>
      </c>
      <c r="D3393" s="835" t="s">
        <v>11563</v>
      </c>
      <c r="E3393" s="835" t="s">
        <v>1122</v>
      </c>
      <c r="F3393" s="560" t="s">
        <v>1311</v>
      </c>
      <c r="G3393" s="509" t="s">
        <v>147</v>
      </c>
      <c r="H3393" s="1444" t="s">
        <v>1312</v>
      </c>
      <c r="I3393" s="1722">
        <v>33396</v>
      </c>
      <c r="J3393" s="1314">
        <f t="shared" ca="1" si="306"/>
        <v>31</v>
      </c>
      <c r="K3393" s="176" t="s">
        <v>24</v>
      </c>
      <c r="L3393" s="170" t="s">
        <v>24</v>
      </c>
      <c r="M3393" s="173" t="s">
        <v>24</v>
      </c>
      <c r="N3393" s="562">
        <v>43405</v>
      </c>
      <c r="O3393" s="1330" t="s">
        <v>24</v>
      </c>
      <c r="P3393" s="1314"/>
      <c r="Q3393" s="198" t="str">
        <f t="shared" si="305"/>
        <v>-</v>
      </c>
      <c r="R3393" s="181" t="str">
        <f t="shared" ca="1" si="303"/>
        <v>TIDAK MCU</v>
      </c>
      <c r="S3393" s="823" t="s">
        <v>24</v>
      </c>
      <c r="T3393" s="1330">
        <v>44354</v>
      </c>
      <c r="U3393" s="1329" t="s">
        <v>24</v>
      </c>
      <c r="V3393" s="1330" t="s">
        <v>24</v>
      </c>
      <c r="W3393" s="1311" t="s">
        <v>24</v>
      </c>
      <c r="X3393" s="348"/>
      <c r="Y3393" s="201"/>
      <c r="Z3393" s="351"/>
      <c r="AA3393" s="272" t="s">
        <v>24</v>
      </c>
      <c r="AB3393" s="254" t="s">
        <v>24</v>
      </c>
      <c r="AC3393" s="272"/>
      <c r="AD3393" s="272"/>
      <c r="AE3393" s="272"/>
      <c r="AF3393" s="254"/>
      <c r="AG3393" s="254"/>
      <c r="AH3393" s="1019"/>
      <c r="AI3393" s="244" t="str">
        <f t="shared" si="302"/>
        <v>--</v>
      </c>
      <c r="AJ3393" s="1315">
        <f t="shared" si="304"/>
        <v>43405</v>
      </c>
      <c r="AK3393" s="217" t="s">
        <v>24</v>
      </c>
      <c r="AL3393" s="614" t="s">
        <v>24</v>
      </c>
      <c r="AM3393" s="230"/>
      <c r="AN3393" s="232"/>
      <c r="AO3393" s="232"/>
      <c r="AP3393" s="230"/>
      <c r="AQ3393" s="1231" t="s">
        <v>3094</v>
      </c>
      <c r="AR3393" s="230"/>
      <c r="AS3393" s="230"/>
      <c r="AT3393" s="230"/>
      <c r="AU3393" s="230"/>
      <c r="AV3393" s="885"/>
      <c r="AW3393" s="885"/>
      <c r="AX3393" s="885"/>
      <c r="AY3393" s="885"/>
      <c r="AZ3393" s="177"/>
    </row>
    <row r="3394" spans="1:60" ht="15" customHeight="1">
      <c r="B3394" s="1310">
        <v>3388</v>
      </c>
      <c r="C3394" s="811" t="s">
        <v>1313</v>
      </c>
      <c r="D3394" s="559" t="s">
        <v>11563</v>
      </c>
      <c r="E3394" s="559" t="s">
        <v>1122</v>
      </c>
      <c r="F3394" s="560" t="s">
        <v>1314</v>
      </c>
      <c r="G3394" s="509" t="s">
        <v>147</v>
      </c>
      <c r="H3394" s="816" t="s">
        <v>1315</v>
      </c>
      <c r="I3394" s="346">
        <v>33827</v>
      </c>
      <c r="J3394" s="1314">
        <f t="shared" ca="1" si="306"/>
        <v>29</v>
      </c>
      <c r="K3394" s="176" t="s">
        <v>24</v>
      </c>
      <c r="L3394" s="170" t="s">
        <v>24</v>
      </c>
      <c r="M3394" s="173" t="s">
        <v>24</v>
      </c>
      <c r="N3394" s="562">
        <v>43561</v>
      </c>
      <c r="O3394" s="1330" t="s">
        <v>24</v>
      </c>
      <c r="P3394" s="1314" t="s">
        <v>24</v>
      </c>
      <c r="Q3394" s="198" t="str">
        <f t="shared" si="305"/>
        <v>-</v>
      </c>
      <c r="R3394" s="181" t="str">
        <f t="shared" ca="1" si="303"/>
        <v>TIDAK MCU</v>
      </c>
      <c r="S3394" s="823" t="s">
        <v>24</v>
      </c>
      <c r="T3394" s="1330">
        <v>44419</v>
      </c>
      <c r="U3394" s="1329" t="s">
        <v>99</v>
      </c>
      <c r="V3394" s="1330" t="s">
        <v>24</v>
      </c>
      <c r="W3394" s="136" t="s">
        <v>24</v>
      </c>
      <c r="X3394" s="348"/>
      <c r="Y3394" s="201"/>
      <c r="Z3394" s="351"/>
      <c r="AA3394" s="272" t="s">
        <v>24</v>
      </c>
      <c r="AB3394" s="254" t="s">
        <v>24</v>
      </c>
      <c r="AC3394" s="272"/>
      <c r="AD3394" s="272"/>
      <c r="AE3394" s="272"/>
      <c r="AF3394" s="254"/>
      <c r="AG3394" s="254"/>
      <c r="AH3394" s="1019"/>
      <c r="AI3394" s="244" t="str">
        <f t="shared" si="302"/>
        <v>--</v>
      </c>
      <c r="AJ3394" s="1315">
        <f t="shared" si="304"/>
        <v>43561</v>
      </c>
      <c r="AK3394" s="1330" t="s">
        <v>24</v>
      </c>
      <c r="AL3394" s="670" t="s">
        <v>24</v>
      </c>
      <c r="AM3394" s="230"/>
      <c r="AN3394" s="232"/>
      <c r="AO3394" s="232"/>
      <c r="AP3394" s="230"/>
      <c r="AQ3394" s="1231" t="s">
        <v>3094</v>
      </c>
      <c r="AR3394" s="230"/>
      <c r="AS3394" s="230"/>
      <c r="AT3394" s="230"/>
      <c r="AU3394" s="230"/>
      <c r="AV3394" s="885"/>
      <c r="AW3394" s="885"/>
      <c r="AX3394" s="885"/>
      <c r="AY3394" s="885"/>
      <c r="AZ3394" s="177"/>
    </row>
    <row r="3395" spans="1:60" ht="15" customHeight="1">
      <c r="B3395" s="1310">
        <v>3389</v>
      </c>
      <c r="C3395" s="809" t="s">
        <v>1316</v>
      </c>
      <c r="D3395" s="497" t="s">
        <v>333</v>
      </c>
      <c r="E3395" s="559" t="s">
        <v>1122</v>
      </c>
      <c r="F3395" s="560" t="s">
        <v>1317</v>
      </c>
      <c r="G3395" s="509" t="s">
        <v>147</v>
      </c>
      <c r="H3395" s="1672" t="s">
        <v>1318</v>
      </c>
      <c r="I3395" s="1750">
        <v>35064</v>
      </c>
      <c r="J3395" s="1314">
        <f t="shared" ca="1" si="306"/>
        <v>26</v>
      </c>
      <c r="K3395" s="176" t="s">
        <v>24</v>
      </c>
      <c r="L3395" s="170" t="s">
        <v>24</v>
      </c>
      <c r="M3395" s="173" t="s">
        <v>24</v>
      </c>
      <c r="N3395" s="562">
        <v>43561</v>
      </c>
      <c r="O3395" s="1330" t="s">
        <v>24</v>
      </c>
      <c r="P3395" s="1314" t="s">
        <v>24</v>
      </c>
      <c r="Q3395" s="198" t="str">
        <f t="shared" si="305"/>
        <v>-</v>
      </c>
      <c r="R3395" s="181" t="str">
        <f t="shared" ca="1" si="303"/>
        <v>TIDAK MCU</v>
      </c>
      <c r="S3395" s="823" t="s">
        <v>24</v>
      </c>
      <c r="T3395" s="1330">
        <v>44561</v>
      </c>
      <c r="U3395" s="1329" t="s">
        <v>99</v>
      </c>
      <c r="V3395" s="1330" t="s">
        <v>24</v>
      </c>
      <c r="W3395" s="1311" t="s">
        <v>24</v>
      </c>
      <c r="X3395" s="348"/>
      <c r="Y3395" s="201"/>
      <c r="Z3395" s="351"/>
      <c r="AA3395" s="272" t="s">
        <v>24</v>
      </c>
      <c r="AB3395" s="254" t="s">
        <v>24</v>
      </c>
      <c r="AC3395" s="272"/>
      <c r="AD3395" s="272"/>
      <c r="AE3395" s="272"/>
      <c r="AF3395" s="254"/>
      <c r="AG3395" s="254"/>
      <c r="AH3395" s="1019"/>
      <c r="AI3395" s="244" t="str">
        <f t="shared" si="302"/>
        <v>--</v>
      </c>
      <c r="AJ3395" s="1315">
        <f t="shared" si="304"/>
        <v>43561</v>
      </c>
      <c r="AK3395" s="1330" t="s">
        <v>24</v>
      </c>
      <c r="AL3395" s="670" t="s">
        <v>24</v>
      </c>
      <c r="AM3395" s="230"/>
      <c r="AN3395" s="232"/>
      <c r="AO3395" s="232"/>
      <c r="AP3395" s="230"/>
      <c r="AQ3395" s="243" t="s">
        <v>3094</v>
      </c>
      <c r="AR3395" s="230"/>
      <c r="AS3395" s="230"/>
      <c r="AT3395" s="230"/>
      <c r="AU3395" s="230"/>
      <c r="AZ3395" s="177"/>
    </row>
    <row r="3396" spans="1:60" ht="15" customHeight="1">
      <c r="B3396" s="1310">
        <v>3390</v>
      </c>
      <c r="C3396" s="558" t="s">
        <v>1319</v>
      </c>
      <c r="D3396" s="497" t="s">
        <v>257</v>
      </c>
      <c r="E3396" s="835" t="s">
        <v>1122</v>
      </c>
      <c r="F3396" s="560" t="s">
        <v>1320</v>
      </c>
      <c r="G3396" s="509" t="s">
        <v>147</v>
      </c>
      <c r="H3396" s="825" t="s">
        <v>1321</v>
      </c>
      <c r="I3396" s="826">
        <v>34461</v>
      </c>
      <c r="J3396" s="1314">
        <f t="shared" ca="1" si="306"/>
        <v>28</v>
      </c>
      <c r="K3396" s="178" t="s">
        <v>83</v>
      </c>
      <c r="L3396" s="732">
        <v>940519210074</v>
      </c>
      <c r="M3396" s="181">
        <v>45784</v>
      </c>
      <c r="N3396" s="562">
        <v>43566</v>
      </c>
      <c r="O3396" s="1330" t="s">
        <v>24</v>
      </c>
      <c r="P3396" s="1314" t="s">
        <v>24</v>
      </c>
      <c r="Q3396" s="198" t="str">
        <f t="shared" si="305"/>
        <v>-</v>
      </c>
      <c r="R3396" s="181" t="str">
        <f t="shared" ca="1" si="303"/>
        <v>TIDAK MCU</v>
      </c>
      <c r="S3396" s="823" t="s">
        <v>1473</v>
      </c>
      <c r="T3396" s="1330">
        <v>44323</v>
      </c>
      <c r="U3396" s="1329">
        <v>44323</v>
      </c>
      <c r="V3396" s="1330" t="s">
        <v>24</v>
      </c>
      <c r="W3396" s="136" t="s">
        <v>24</v>
      </c>
      <c r="X3396" s="348"/>
      <c r="Y3396" s="201"/>
      <c r="Z3396" s="351"/>
      <c r="AA3396" s="471" t="s">
        <v>100</v>
      </c>
      <c r="AB3396" s="254" t="s">
        <v>24</v>
      </c>
      <c r="AC3396" s="272"/>
      <c r="AD3396" s="272"/>
      <c r="AE3396" s="272"/>
      <c r="AF3396" s="254"/>
      <c r="AG3396" s="254"/>
      <c r="AH3396" s="1019"/>
      <c r="AI3396" s="244" t="str">
        <f t="shared" si="302"/>
        <v>LIGHT VEHICLE-</v>
      </c>
      <c r="AJ3396" s="1315">
        <f t="shared" si="304"/>
        <v>43566</v>
      </c>
      <c r="AK3396" s="1330">
        <v>43549</v>
      </c>
      <c r="AL3396" s="670">
        <v>43564</v>
      </c>
      <c r="AM3396" s="230"/>
      <c r="AN3396" s="232"/>
      <c r="AO3396" s="232"/>
      <c r="AP3396" s="230"/>
      <c r="AQ3396" s="1231" t="s">
        <v>3094</v>
      </c>
      <c r="AR3396" s="230"/>
      <c r="AS3396" s="230"/>
      <c r="AT3396" s="230"/>
      <c r="AU3396" s="180"/>
      <c r="AV3396" s="885"/>
      <c r="AW3396" s="885"/>
      <c r="AX3396" s="885"/>
      <c r="AY3396" s="885"/>
      <c r="AZ3396" s="177"/>
    </row>
    <row r="3397" spans="1:60" ht="15" customHeight="1">
      <c r="B3397" s="1310">
        <v>3391</v>
      </c>
      <c r="C3397" s="809" t="s">
        <v>1322</v>
      </c>
      <c r="D3397" s="254" t="s">
        <v>1152</v>
      </c>
      <c r="E3397" s="559" t="s">
        <v>1122</v>
      </c>
      <c r="F3397" s="560" t="s">
        <v>1323</v>
      </c>
      <c r="G3397" s="509" t="s">
        <v>147</v>
      </c>
      <c r="H3397" s="1658" t="s">
        <v>1324</v>
      </c>
      <c r="I3397" s="1734">
        <v>30544</v>
      </c>
      <c r="J3397" s="1314">
        <f t="shared" ca="1" si="306"/>
        <v>39</v>
      </c>
      <c r="K3397" s="176" t="s">
        <v>24</v>
      </c>
      <c r="L3397" s="170" t="s">
        <v>24</v>
      </c>
      <c r="M3397" s="173" t="s">
        <v>24</v>
      </c>
      <c r="N3397" s="562">
        <v>43566</v>
      </c>
      <c r="O3397" s="1330" t="s">
        <v>24</v>
      </c>
      <c r="P3397" s="1314" t="s">
        <v>24</v>
      </c>
      <c r="Q3397" s="198" t="str">
        <f t="shared" si="305"/>
        <v>-</v>
      </c>
      <c r="R3397" s="181" t="str">
        <f t="shared" ca="1" si="303"/>
        <v>TIDAK MCU</v>
      </c>
      <c r="S3397" s="823" t="s">
        <v>24</v>
      </c>
      <c r="T3397" s="1330">
        <v>44424</v>
      </c>
      <c r="U3397" s="1329" t="s">
        <v>1497</v>
      </c>
      <c r="V3397" s="1311">
        <v>44424</v>
      </c>
      <c r="W3397" s="1311" t="s">
        <v>24</v>
      </c>
      <c r="X3397" s="348"/>
      <c r="Y3397" s="201"/>
      <c r="Z3397" s="351"/>
      <c r="AA3397" s="471" t="s">
        <v>100</v>
      </c>
      <c r="AB3397" s="254" t="s">
        <v>24</v>
      </c>
      <c r="AC3397" s="272"/>
      <c r="AD3397" s="272"/>
      <c r="AE3397" s="272"/>
      <c r="AF3397" s="254"/>
      <c r="AG3397" s="254"/>
      <c r="AH3397" s="1019"/>
      <c r="AI3397" s="244" t="str">
        <f t="shared" si="302"/>
        <v>LIGHT VEHICLE-</v>
      </c>
      <c r="AJ3397" s="1315">
        <f t="shared" si="304"/>
        <v>43566</v>
      </c>
      <c r="AK3397" s="1330">
        <v>43544</v>
      </c>
      <c r="AL3397" s="670">
        <v>43564</v>
      </c>
      <c r="AM3397" s="230"/>
      <c r="AN3397" s="232"/>
      <c r="AO3397" s="232"/>
      <c r="AP3397" s="230"/>
      <c r="AQ3397" s="230"/>
      <c r="AR3397" s="230"/>
      <c r="AS3397" s="230"/>
      <c r="AT3397" s="230"/>
      <c r="AU3397" s="230"/>
      <c r="AV3397" s="885"/>
      <c r="AW3397" s="885"/>
      <c r="AX3397" s="885"/>
      <c r="AY3397" s="885"/>
      <c r="AZ3397" s="177"/>
    </row>
    <row r="3398" spans="1:60" ht="15" customHeight="1">
      <c r="B3398" s="1310">
        <v>3392</v>
      </c>
      <c r="C3398" s="558" t="s">
        <v>1325</v>
      </c>
      <c r="D3398" s="835" t="s">
        <v>11563</v>
      </c>
      <c r="E3398" s="559" t="s">
        <v>1122</v>
      </c>
      <c r="F3398" s="560" t="s">
        <v>1326</v>
      </c>
      <c r="G3398" s="509" t="s">
        <v>147</v>
      </c>
      <c r="H3398" s="1444" t="s">
        <v>1327</v>
      </c>
      <c r="I3398" s="846">
        <v>30808</v>
      </c>
      <c r="J3398" s="1314">
        <f t="shared" ca="1" si="306"/>
        <v>38</v>
      </c>
      <c r="K3398" s="176" t="s">
        <v>24</v>
      </c>
      <c r="L3398" s="170" t="s">
        <v>24</v>
      </c>
      <c r="M3398" s="173" t="s">
        <v>24</v>
      </c>
      <c r="N3398" s="562">
        <v>43575</v>
      </c>
      <c r="O3398" s="1330">
        <v>43649</v>
      </c>
      <c r="P3398" s="1314" t="s">
        <v>24</v>
      </c>
      <c r="Q3398" s="198">
        <f t="shared" si="305"/>
        <v>44014</v>
      </c>
      <c r="R3398" s="181" t="str">
        <f t="shared" ca="1" si="303"/>
        <v>EXPIRED</v>
      </c>
      <c r="S3398" s="823" t="s">
        <v>24</v>
      </c>
      <c r="T3398" s="1330">
        <v>44322</v>
      </c>
      <c r="U3398" s="1329" t="s">
        <v>99</v>
      </c>
      <c r="V3398" s="1330" t="s">
        <v>24</v>
      </c>
      <c r="W3398" s="1311" t="s">
        <v>24</v>
      </c>
      <c r="X3398" s="348"/>
      <c r="Y3398" s="201"/>
      <c r="Z3398" s="351"/>
      <c r="AA3398" s="272" t="s">
        <v>24</v>
      </c>
      <c r="AB3398" s="254" t="s">
        <v>24</v>
      </c>
      <c r="AC3398" s="272"/>
      <c r="AD3398" s="272"/>
      <c r="AE3398" s="272"/>
      <c r="AF3398" s="254"/>
      <c r="AG3398" s="254"/>
      <c r="AH3398" s="1019"/>
      <c r="AI3398" s="244" t="str">
        <f t="shared" si="302"/>
        <v>--</v>
      </c>
      <c r="AJ3398" s="1315">
        <f t="shared" si="304"/>
        <v>43575</v>
      </c>
      <c r="AK3398" s="1330" t="s">
        <v>24</v>
      </c>
      <c r="AL3398" s="670" t="s">
        <v>24</v>
      </c>
      <c r="AM3398" s="230"/>
      <c r="AN3398" s="232"/>
      <c r="AO3398" s="232"/>
      <c r="AP3398" s="230"/>
      <c r="AQ3398" s="1231" t="s">
        <v>3094</v>
      </c>
      <c r="AR3398" s="230"/>
      <c r="AS3398" s="230"/>
      <c r="AT3398" s="230"/>
      <c r="AU3398" s="230"/>
      <c r="AV3398" s="885"/>
      <c r="AW3398" s="885"/>
      <c r="AX3398" s="885"/>
      <c r="AY3398" s="885"/>
      <c r="AZ3398" s="177"/>
    </row>
    <row r="3399" spans="1:60" ht="15" customHeight="1">
      <c r="B3399" s="1310">
        <v>3393</v>
      </c>
      <c r="C3399" s="809" t="s">
        <v>1328</v>
      </c>
      <c r="D3399" s="559" t="s">
        <v>11563</v>
      </c>
      <c r="E3399" s="559" t="s">
        <v>1122</v>
      </c>
      <c r="F3399" s="560" t="s">
        <v>24</v>
      </c>
      <c r="G3399" s="509" t="s">
        <v>147</v>
      </c>
      <c r="H3399" s="1677" t="s">
        <v>1329</v>
      </c>
      <c r="I3399" s="1722">
        <v>30542</v>
      </c>
      <c r="J3399" s="1314">
        <f t="shared" ca="1" si="306"/>
        <v>39</v>
      </c>
      <c r="K3399" s="176" t="s">
        <v>24</v>
      </c>
      <c r="L3399" s="170" t="s">
        <v>24</v>
      </c>
      <c r="M3399" s="173" t="s">
        <v>24</v>
      </c>
      <c r="N3399" s="562">
        <v>43801</v>
      </c>
      <c r="O3399" s="1330" t="s">
        <v>24</v>
      </c>
      <c r="P3399" s="1314"/>
      <c r="Q3399" s="198" t="str">
        <f t="shared" si="305"/>
        <v>-</v>
      </c>
      <c r="R3399" s="181" t="str">
        <f t="shared" ca="1" si="303"/>
        <v>TIDAK MCU</v>
      </c>
      <c r="S3399" s="823" t="s">
        <v>24</v>
      </c>
      <c r="T3399" s="1330">
        <v>44422</v>
      </c>
      <c r="U3399" s="1329" t="s">
        <v>99</v>
      </c>
      <c r="V3399" s="1330" t="s">
        <v>24</v>
      </c>
      <c r="W3399" s="1311" t="s">
        <v>24</v>
      </c>
      <c r="X3399" s="348"/>
      <c r="Y3399" s="201"/>
      <c r="Z3399" s="351"/>
      <c r="AA3399" s="272" t="s">
        <v>24</v>
      </c>
      <c r="AB3399" s="254" t="s">
        <v>24</v>
      </c>
      <c r="AC3399" s="272"/>
      <c r="AD3399" s="272"/>
      <c r="AE3399" s="272"/>
      <c r="AF3399" s="254"/>
      <c r="AG3399" s="254"/>
      <c r="AH3399" s="1019"/>
      <c r="AI3399" s="244" t="str">
        <f t="shared" si="302"/>
        <v>--</v>
      </c>
      <c r="AJ3399" s="1315">
        <f t="shared" si="304"/>
        <v>43801</v>
      </c>
      <c r="AK3399" s="1330" t="s">
        <v>24</v>
      </c>
      <c r="AL3399" s="670" t="s">
        <v>24</v>
      </c>
      <c r="AM3399" s="230"/>
      <c r="AN3399" s="232"/>
      <c r="AO3399" s="232"/>
      <c r="AP3399" s="230"/>
      <c r="AQ3399" s="1231" t="s">
        <v>3094</v>
      </c>
      <c r="AR3399" s="230"/>
      <c r="AS3399" s="230"/>
      <c r="AT3399" s="230"/>
      <c r="AU3399" s="230"/>
      <c r="AV3399" s="885"/>
      <c r="AW3399" s="885"/>
      <c r="AX3399" s="885"/>
      <c r="AY3399" s="885"/>
      <c r="AZ3399" s="177"/>
    </row>
    <row r="3400" spans="1:60" ht="15" customHeight="1">
      <c r="B3400" s="1310">
        <v>3394</v>
      </c>
      <c r="C3400" s="809" t="s">
        <v>1330</v>
      </c>
      <c r="D3400" s="254" t="s">
        <v>257</v>
      </c>
      <c r="E3400" s="559" t="s">
        <v>1122</v>
      </c>
      <c r="F3400" s="560" t="s">
        <v>1331</v>
      </c>
      <c r="G3400" s="509" t="s">
        <v>147</v>
      </c>
      <c r="H3400" s="825" t="s">
        <v>1332</v>
      </c>
      <c r="I3400" s="1702">
        <v>28850</v>
      </c>
      <c r="J3400" s="1314">
        <f t="shared" ca="1" si="306"/>
        <v>43</v>
      </c>
      <c r="K3400" s="178" t="s">
        <v>83</v>
      </c>
      <c r="L3400" s="732">
        <v>781217230356</v>
      </c>
      <c r="M3400" s="181">
        <v>45652</v>
      </c>
      <c r="N3400" s="562">
        <v>43594</v>
      </c>
      <c r="O3400" s="1330">
        <v>43910</v>
      </c>
      <c r="P3400" s="1314" t="s">
        <v>501</v>
      </c>
      <c r="Q3400" s="198">
        <f t="shared" si="305"/>
        <v>44275</v>
      </c>
      <c r="R3400" s="181" t="str">
        <f t="shared" ca="1" si="303"/>
        <v>EXPIRED</v>
      </c>
      <c r="S3400" s="823" t="s">
        <v>1474</v>
      </c>
      <c r="T3400" s="1330">
        <v>44556</v>
      </c>
      <c r="U3400" s="1329">
        <v>44556</v>
      </c>
      <c r="V3400" s="1330" t="s">
        <v>24</v>
      </c>
      <c r="W3400" s="1311" t="s">
        <v>24</v>
      </c>
      <c r="X3400" s="348"/>
      <c r="Y3400" s="201"/>
      <c r="Z3400" s="351"/>
      <c r="AA3400" s="471" t="s">
        <v>100</v>
      </c>
      <c r="AB3400" s="254" t="s">
        <v>24</v>
      </c>
      <c r="AC3400" s="272"/>
      <c r="AD3400" s="272"/>
      <c r="AE3400" s="272"/>
      <c r="AF3400" s="254"/>
      <c r="AG3400" s="254"/>
      <c r="AH3400" s="1019"/>
      <c r="AI3400" s="244" t="str">
        <f t="shared" si="302"/>
        <v>LIGHT VEHICLE-</v>
      </c>
      <c r="AJ3400" s="1315">
        <f t="shared" si="304"/>
        <v>43594</v>
      </c>
      <c r="AK3400" s="217">
        <v>43592</v>
      </c>
      <c r="AL3400" s="614">
        <v>43593</v>
      </c>
      <c r="AM3400" s="230"/>
      <c r="AN3400" s="232"/>
      <c r="AO3400" s="232"/>
      <c r="AP3400" s="230"/>
      <c r="AQ3400" s="180"/>
      <c r="AR3400" s="230"/>
      <c r="AS3400" s="230"/>
      <c r="AT3400" s="230"/>
      <c r="AU3400" s="230"/>
      <c r="AV3400" s="885"/>
      <c r="AW3400" s="885"/>
      <c r="AX3400" s="885"/>
      <c r="AY3400" s="885"/>
      <c r="AZ3400" s="177"/>
    </row>
    <row r="3401" spans="1:60" ht="15" customHeight="1">
      <c r="B3401" s="1310">
        <v>3395</v>
      </c>
      <c r="C3401" s="558" t="s">
        <v>1333</v>
      </c>
      <c r="D3401" s="254" t="s">
        <v>257</v>
      </c>
      <c r="E3401" s="559" t="s">
        <v>1122</v>
      </c>
      <c r="F3401" s="560" t="s">
        <v>1334</v>
      </c>
      <c r="G3401" s="509" t="s">
        <v>147</v>
      </c>
      <c r="H3401" s="825" t="s">
        <v>1335</v>
      </c>
      <c r="I3401" s="826">
        <v>29258</v>
      </c>
      <c r="J3401" s="1314">
        <f t="shared" ca="1" si="306"/>
        <v>42</v>
      </c>
      <c r="K3401" s="178" t="s">
        <v>496</v>
      </c>
      <c r="L3401" s="732" t="s">
        <v>1336</v>
      </c>
      <c r="M3401" s="181">
        <v>45132</v>
      </c>
      <c r="N3401" s="562">
        <v>43391</v>
      </c>
      <c r="O3401" s="1330" t="s">
        <v>24</v>
      </c>
      <c r="P3401" s="1314" t="s">
        <v>24</v>
      </c>
      <c r="Q3401" s="198" t="str">
        <f t="shared" si="305"/>
        <v>-</v>
      </c>
      <c r="R3401" s="181" t="str">
        <f t="shared" ca="1" si="303"/>
        <v>TIDAK MCU</v>
      </c>
      <c r="S3401" s="823" t="s">
        <v>1475</v>
      </c>
      <c r="T3401" s="1330">
        <v>44599</v>
      </c>
      <c r="U3401" s="1329">
        <v>44599</v>
      </c>
      <c r="V3401" s="1330" t="s">
        <v>24</v>
      </c>
      <c r="W3401" s="1311" t="s">
        <v>24</v>
      </c>
      <c r="X3401" s="348"/>
      <c r="Y3401" s="201"/>
      <c r="Z3401" s="351"/>
      <c r="AA3401" s="471" t="s">
        <v>100</v>
      </c>
      <c r="AB3401" s="254" t="s">
        <v>24</v>
      </c>
      <c r="AC3401" s="272"/>
      <c r="AD3401" s="272"/>
      <c r="AE3401" s="272"/>
      <c r="AF3401" s="254"/>
      <c r="AG3401" s="254"/>
      <c r="AH3401" s="1019"/>
      <c r="AI3401" s="244" t="str">
        <f t="shared" si="302"/>
        <v>LIGHT VEHICLE-</v>
      </c>
      <c r="AJ3401" s="1315">
        <f t="shared" si="304"/>
        <v>43391</v>
      </c>
      <c r="AK3401" s="217">
        <v>43381</v>
      </c>
      <c r="AL3401" s="614">
        <v>43370</v>
      </c>
      <c r="AM3401" s="230"/>
      <c r="AN3401" s="232"/>
      <c r="AO3401" s="232"/>
      <c r="AP3401" s="230"/>
      <c r="AQ3401" s="180"/>
      <c r="AR3401" s="230"/>
      <c r="AS3401" s="230"/>
      <c r="AT3401" s="230"/>
      <c r="AU3401" s="230"/>
      <c r="AV3401" s="885"/>
      <c r="AW3401" s="885"/>
      <c r="AX3401" s="885"/>
      <c r="AY3401" s="885"/>
      <c r="AZ3401" s="177"/>
    </row>
    <row r="3402" spans="1:60" s="2186" customFormat="1" ht="15" customHeight="1">
      <c r="A3402" s="160"/>
      <c r="B3402" s="1310">
        <v>3396</v>
      </c>
      <c r="C3402" s="558" t="s">
        <v>1337</v>
      </c>
      <c r="D3402" s="835" t="s">
        <v>11563</v>
      </c>
      <c r="E3402" s="835" t="s">
        <v>1122</v>
      </c>
      <c r="F3402" s="560" t="s">
        <v>1338</v>
      </c>
      <c r="G3402" s="509" t="s">
        <v>147</v>
      </c>
      <c r="H3402" s="1444" t="s">
        <v>1327</v>
      </c>
      <c r="I3402" s="1451">
        <v>36357</v>
      </c>
      <c r="J3402" s="1314">
        <f t="shared" ca="1" si="306"/>
        <v>22</v>
      </c>
      <c r="K3402" s="319" t="s">
        <v>24</v>
      </c>
      <c r="L3402" s="329" t="s">
        <v>24</v>
      </c>
      <c r="M3402" s="338" t="s">
        <v>24</v>
      </c>
      <c r="N3402" s="562">
        <v>43617</v>
      </c>
      <c r="O3402" s="1330" t="s">
        <v>24</v>
      </c>
      <c r="P3402" s="1314" t="s">
        <v>24</v>
      </c>
      <c r="Q3402" s="198" t="str">
        <f t="shared" si="305"/>
        <v>-</v>
      </c>
      <c r="R3402" s="181" t="str">
        <f t="shared" ca="1" si="303"/>
        <v>TIDAK MCU</v>
      </c>
      <c r="S3402" s="823" t="s">
        <v>24</v>
      </c>
      <c r="T3402" s="1330">
        <v>44393</v>
      </c>
      <c r="U3402" s="1329" t="s">
        <v>24</v>
      </c>
      <c r="V3402" s="1330" t="s">
        <v>24</v>
      </c>
      <c r="W3402" s="1311" t="s">
        <v>24</v>
      </c>
      <c r="X3402" s="348"/>
      <c r="Y3402" s="201"/>
      <c r="Z3402" s="351"/>
      <c r="AA3402" s="272" t="s">
        <v>24</v>
      </c>
      <c r="AB3402" s="254" t="s">
        <v>24</v>
      </c>
      <c r="AC3402" s="272"/>
      <c r="AD3402" s="272"/>
      <c r="AE3402" s="272"/>
      <c r="AF3402" s="254"/>
      <c r="AG3402" s="254"/>
      <c r="AH3402" s="1019"/>
      <c r="AI3402" s="244" t="str">
        <f t="shared" si="302"/>
        <v>--</v>
      </c>
      <c r="AJ3402" s="1315">
        <f t="shared" si="304"/>
        <v>43617</v>
      </c>
      <c r="AK3402" s="1330" t="s">
        <v>24</v>
      </c>
      <c r="AL3402" s="670" t="s">
        <v>24</v>
      </c>
      <c r="AM3402" s="230"/>
      <c r="AN3402" s="232"/>
      <c r="AO3402" s="232"/>
      <c r="AP3402" s="230"/>
      <c r="AQ3402" s="1231" t="s">
        <v>3094</v>
      </c>
      <c r="AR3402" s="230"/>
      <c r="AS3402" s="230"/>
      <c r="AT3402" s="230"/>
      <c r="AU3402" s="230"/>
      <c r="AV3402" s="885"/>
      <c r="AW3402" s="885"/>
      <c r="AX3402" s="885"/>
      <c r="AY3402" s="885"/>
      <c r="AZ3402" s="885"/>
      <c r="BA3402" s="1206"/>
      <c r="BB3402" s="1206"/>
      <c r="BC3402" s="1206"/>
      <c r="BD3402" s="1206"/>
      <c r="BE3402" s="1206"/>
      <c r="BF3402" s="1206"/>
      <c r="BG3402" s="1206"/>
      <c r="BH3402" s="1206"/>
    </row>
    <row r="3403" spans="1:60" ht="15" customHeight="1">
      <c r="B3403" s="1310">
        <v>3397</v>
      </c>
      <c r="C3403" s="558" t="s">
        <v>1339</v>
      </c>
      <c r="D3403" s="497" t="s">
        <v>257</v>
      </c>
      <c r="E3403" s="559" t="s">
        <v>1122</v>
      </c>
      <c r="F3403" s="560" t="s">
        <v>1340</v>
      </c>
      <c r="G3403" s="509" t="s">
        <v>147</v>
      </c>
      <c r="H3403" s="1629" t="s">
        <v>1341</v>
      </c>
      <c r="I3403" s="1702">
        <v>36721</v>
      </c>
      <c r="J3403" s="1314">
        <f t="shared" ca="1" si="306"/>
        <v>21</v>
      </c>
      <c r="K3403" s="254" t="s">
        <v>83</v>
      </c>
      <c r="L3403" s="2068" t="s">
        <v>1342</v>
      </c>
      <c r="M3403" s="345">
        <v>45487</v>
      </c>
      <c r="N3403" s="562">
        <v>43617</v>
      </c>
      <c r="O3403" s="1330">
        <v>43992</v>
      </c>
      <c r="P3403" s="1314" t="s">
        <v>1458</v>
      </c>
      <c r="Q3403" s="198">
        <f t="shared" si="305"/>
        <v>44357</v>
      </c>
      <c r="R3403" s="181" t="str">
        <f t="shared" ca="1" si="303"/>
        <v>BERLAKU</v>
      </c>
      <c r="S3403" s="823" t="s">
        <v>1476</v>
      </c>
      <c r="T3403" s="1330">
        <v>44391</v>
      </c>
      <c r="U3403" s="1329">
        <v>44391</v>
      </c>
      <c r="V3403" s="1330" t="s">
        <v>24</v>
      </c>
      <c r="W3403" s="1311" t="s">
        <v>24</v>
      </c>
      <c r="X3403" s="348"/>
      <c r="Y3403" s="201"/>
      <c r="Z3403" s="351"/>
      <c r="AA3403" s="471" t="s">
        <v>100</v>
      </c>
      <c r="AB3403" s="254" t="s">
        <v>24</v>
      </c>
      <c r="AC3403" s="272"/>
      <c r="AD3403" s="272"/>
      <c r="AE3403" s="272"/>
      <c r="AF3403" s="254"/>
      <c r="AG3403" s="254"/>
      <c r="AH3403" s="1019"/>
      <c r="AI3403" s="244" t="str">
        <f t="shared" si="302"/>
        <v>LIGHT VEHICLE-</v>
      </c>
      <c r="AJ3403" s="1315">
        <f t="shared" si="304"/>
        <v>43617</v>
      </c>
      <c r="AK3403" s="1330">
        <v>43614</v>
      </c>
      <c r="AL3403" s="670">
        <v>43615</v>
      </c>
      <c r="AM3403" s="230"/>
      <c r="AN3403" s="232"/>
      <c r="AO3403" s="232"/>
      <c r="AP3403" s="230"/>
      <c r="AQ3403" s="462" t="s">
        <v>3094</v>
      </c>
      <c r="AR3403" s="230"/>
      <c r="AS3403" s="230"/>
      <c r="AT3403" s="230"/>
      <c r="AU3403" s="230"/>
      <c r="AV3403" s="885"/>
      <c r="AW3403" s="885"/>
      <c r="AX3403" s="885"/>
      <c r="AY3403" s="885"/>
      <c r="AZ3403" s="177"/>
    </row>
    <row r="3404" spans="1:60" ht="15" customHeight="1">
      <c r="B3404" s="1310">
        <v>3398</v>
      </c>
      <c r="C3404" s="822" t="s">
        <v>1343</v>
      </c>
      <c r="D3404" s="497" t="s">
        <v>257</v>
      </c>
      <c r="E3404" s="559" t="s">
        <v>1122</v>
      </c>
      <c r="F3404" s="2146" t="s">
        <v>1344</v>
      </c>
      <c r="G3404" s="509" t="s">
        <v>147</v>
      </c>
      <c r="H3404" s="825" t="s">
        <v>1345</v>
      </c>
      <c r="I3404" s="1702">
        <v>36445</v>
      </c>
      <c r="J3404" s="1314">
        <f t="shared" ca="1" si="306"/>
        <v>22</v>
      </c>
      <c r="K3404" s="178" t="s">
        <v>83</v>
      </c>
      <c r="L3404" s="732" t="s">
        <v>1346</v>
      </c>
      <c r="M3404" s="181">
        <v>45577</v>
      </c>
      <c r="N3404" s="562">
        <v>43617</v>
      </c>
      <c r="O3404" s="1330">
        <v>43975</v>
      </c>
      <c r="P3404" s="1314" t="s">
        <v>497</v>
      </c>
      <c r="Q3404" s="198">
        <f t="shared" si="305"/>
        <v>44340</v>
      </c>
      <c r="R3404" s="181" t="str">
        <f t="shared" ca="1" si="303"/>
        <v>BERLAKU</v>
      </c>
      <c r="S3404" s="823" t="s">
        <v>1477</v>
      </c>
      <c r="T3404" s="1330">
        <v>44481</v>
      </c>
      <c r="U3404" s="1329">
        <v>44481</v>
      </c>
      <c r="V3404" s="345" t="s">
        <v>24</v>
      </c>
      <c r="W3404" s="1311" t="s">
        <v>24</v>
      </c>
      <c r="X3404" s="348"/>
      <c r="Y3404" s="201"/>
      <c r="Z3404" s="351"/>
      <c r="AA3404" s="471" t="s">
        <v>100</v>
      </c>
      <c r="AB3404" s="254" t="s">
        <v>24</v>
      </c>
      <c r="AC3404" s="272"/>
      <c r="AD3404" s="272"/>
      <c r="AE3404" s="272"/>
      <c r="AF3404" s="254"/>
      <c r="AG3404" s="254"/>
      <c r="AH3404" s="1019"/>
      <c r="AI3404" s="244" t="str">
        <f t="shared" si="302"/>
        <v>LIGHT VEHICLE-</v>
      </c>
      <c r="AJ3404" s="1315">
        <f t="shared" si="304"/>
        <v>43617</v>
      </c>
      <c r="AK3404" s="1330">
        <v>43614</v>
      </c>
      <c r="AL3404" s="670">
        <v>43615</v>
      </c>
      <c r="AM3404" s="230"/>
      <c r="AN3404" s="232"/>
      <c r="AO3404" s="232"/>
      <c r="AP3404" s="230"/>
      <c r="AQ3404" s="180"/>
      <c r="AR3404" s="230"/>
      <c r="AS3404" s="230"/>
      <c r="AT3404" s="230"/>
      <c r="AU3404" s="180"/>
      <c r="AV3404" s="885"/>
      <c r="AW3404" s="885"/>
      <c r="AX3404" s="885"/>
      <c r="AY3404" s="885"/>
      <c r="AZ3404" s="177"/>
    </row>
    <row r="3405" spans="1:60" ht="15" customHeight="1">
      <c r="B3405" s="1310">
        <v>3399</v>
      </c>
      <c r="C3405" s="558" t="s">
        <v>1347</v>
      </c>
      <c r="D3405" s="835" t="s">
        <v>11563</v>
      </c>
      <c r="E3405" s="835" t="s">
        <v>1122</v>
      </c>
      <c r="F3405" s="560" t="s">
        <v>1348</v>
      </c>
      <c r="G3405" s="509" t="s">
        <v>147</v>
      </c>
      <c r="H3405" s="816" t="s">
        <v>1349</v>
      </c>
      <c r="I3405" s="346">
        <v>21345</v>
      </c>
      <c r="J3405" s="1314">
        <f t="shared" ca="1" si="306"/>
        <v>64</v>
      </c>
      <c r="K3405" s="176" t="s">
        <v>24</v>
      </c>
      <c r="L3405" s="170" t="s">
        <v>24</v>
      </c>
      <c r="M3405" s="173" t="s">
        <v>24</v>
      </c>
      <c r="N3405" s="562">
        <v>43319</v>
      </c>
      <c r="O3405" s="1311">
        <v>43650</v>
      </c>
      <c r="P3405" s="1314"/>
      <c r="Q3405" s="198">
        <f t="shared" si="305"/>
        <v>44015</v>
      </c>
      <c r="R3405" s="181" t="str">
        <f t="shared" ca="1" si="303"/>
        <v>EXPIRED</v>
      </c>
      <c r="S3405" s="823" t="s">
        <v>24</v>
      </c>
      <c r="T3405" s="1330">
        <v>44356</v>
      </c>
      <c r="U3405" s="1329" t="s">
        <v>24</v>
      </c>
      <c r="V3405" s="1330" t="s">
        <v>24</v>
      </c>
      <c r="W3405" s="1311" t="s">
        <v>24</v>
      </c>
      <c r="X3405" s="348"/>
      <c r="Y3405" s="201"/>
      <c r="Z3405" s="351"/>
      <c r="AA3405" s="272" t="s">
        <v>24</v>
      </c>
      <c r="AB3405" s="254" t="s">
        <v>24</v>
      </c>
      <c r="AC3405" s="272"/>
      <c r="AD3405" s="272"/>
      <c r="AE3405" s="272"/>
      <c r="AF3405" s="254"/>
      <c r="AG3405" s="254"/>
      <c r="AH3405" s="1019"/>
      <c r="AI3405" s="244" t="str">
        <f t="shared" si="302"/>
        <v>--</v>
      </c>
      <c r="AJ3405" s="1315">
        <f t="shared" si="304"/>
        <v>43319</v>
      </c>
      <c r="AK3405" s="1330" t="s">
        <v>24</v>
      </c>
      <c r="AL3405" s="670" t="s">
        <v>24</v>
      </c>
      <c r="AM3405" s="230"/>
      <c r="AN3405" s="232"/>
      <c r="AO3405" s="232"/>
      <c r="AP3405" s="230"/>
      <c r="AQ3405" s="462" t="s">
        <v>3094</v>
      </c>
      <c r="AR3405" s="230"/>
      <c r="AS3405" s="230"/>
      <c r="AT3405" s="230"/>
      <c r="AU3405" s="230"/>
      <c r="AV3405" s="885"/>
      <c r="AW3405" s="885"/>
      <c r="AX3405" s="885"/>
      <c r="AY3405" s="885"/>
      <c r="AZ3405" s="177"/>
    </row>
    <row r="3406" spans="1:60" ht="15" customHeight="1">
      <c r="B3406" s="1310">
        <v>3400</v>
      </c>
      <c r="C3406" s="558" t="s">
        <v>1350</v>
      </c>
      <c r="D3406" s="835" t="s">
        <v>11563</v>
      </c>
      <c r="E3406" s="559" t="s">
        <v>1122</v>
      </c>
      <c r="F3406" s="560" t="s">
        <v>1351</v>
      </c>
      <c r="G3406" s="509" t="s">
        <v>147</v>
      </c>
      <c r="H3406" s="816" t="s">
        <v>1352</v>
      </c>
      <c r="I3406" s="346">
        <v>35308</v>
      </c>
      <c r="J3406" s="903">
        <f t="shared" ca="1" si="306"/>
        <v>25</v>
      </c>
      <c r="K3406" s="176" t="s">
        <v>24</v>
      </c>
      <c r="L3406" s="170" t="s">
        <v>24</v>
      </c>
      <c r="M3406" s="173" t="s">
        <v>24</v>
      </c>
      <c r="N3406" s="562">
        <v>43433</v>
      </c>
      <c r="O3406" s="1330" t="s">
        <v>24</v>
      </c>
      <c r="P3406" s="1314"/>
      <c r="Q3406" s="198" t="str">
        <f t="shared" si="305"/>
        <v>-</v>
      </c>
      <c r="R3406" s="181" t="str">
        <f t="shared" ca="1" si="303"/>
        <v>TIDAK MCU</v>
      </c>
      <c r="S3406" s="823" t="s">
        <v>24</v>
      </c>
      <c r="T3406" s="1330">
        <v>44439</v>
      </c>
      <c r="U3406" s="1329" t="s">
        <v>24</v>
      </c>
      <c r="V3406" s="1330" t="s">
        <v>24</v>
      </c>
      <c r="W3406" s="136" t="s">
        <v>24</v>
      </c>
      <c r="X3406" s="348"/>
      <c r="Y3406" s="201"/>
      <c r="Z3406" s="351"/>
      <c r="AA3406" s="272" t="s">
        <v>24</v>
      </c>
      <c r="AB3406" s="254" t="s">
        <v>24</v>
      </c>
      <c r="AC3406" s="272"/>
      <c r="AD3406" s="272"/>
      <c r="AE3406" s="272"/>
      <c r="AF3406" s="254"/>
      <c r="AG3406" s="254"/>
      <c r="AH3406" s="1019"/>
      <c r="AI3406" s="244" t="str">
        <f t="shared" si="302"/>
        <v>--</v>
      </c>
      <c r="AJ3406" s="1315">
        <f t="shared" si="304"/>
        <v>43433</v>
      </c>
      <c r="AK3406" s="1330" t="s">
        <v>24</v>
      </c>
      <c r="AL3406" s="670" t="s">
        <v>24</v>
      </c>
      <c r="AM3406" s="230"/>
      <c r="AN3406" s="232"/>
      <c r="AO3406" s="232"/>
      <c r="AP3406" s="230"/>
      <c r="AQ3406" s="462" t="s">
        <v>3094</v>
      </c>
      <c r="AR3406" s="230"/>
      <c r="AS3406" s="230"/>
      <c r="AT3406" s="230"/>
      <c r="AU3406" s="230"/>
      <c r="AV3406" s="177"/>
      <c r="AW3406" s="177"/>
      <c r="AX3406" s="177"/>
      <c r="AY3406" s="177"/>
      <c r="AZ3406" s="177"/>
    </row>
    <row r="3407" spans="1:60" ht="15" customHeight="1">
      <c r="B3407" s="1310">
        <v>3401</v>
      </c>
      <c r="C3407" s="809" t="s">
        <v>1353</v>
      </c>
      <c r="D3407" s="835" t="s">
        <v>11563</v>
      </c>
      <c r="E3407" s="559" t="s">
        <v>1122</v>
      </c>
      <c r="F3407" s="560" t="s">
        <v>1354</v>
      </c>
      <c r="G3407" s="509" t="s">
        <v>147</v>
      </c>
      <c r="H3407" s="1444" t="s">
        <v>1355</v>
      </c>
      <c r="I3407" s="1722">
        <v>35030</v>
      </c>
      <c r="J3407" s="903">
        <f t="shared" ca="1" si="306"/>
        <v>26</v>
      </c>
      <c r="K3407" s="176" t="s">
        <v>24</v>
      </c>
      <c r="L3407" s="170" t="s">
        <v>24</v>
      </c>
      <c r="M3407" s="173" t="s">
        <v>24</v>
      </c>
      <c r="N3407" s="562">
        <v>43405</v>
      </c>
      <c r="O3407" s="1330">
        <v>43678</v>
      </c>
      <c r="P3407" s="1314"/>
      <c r="Q3407" s="198">
        <f t="shared" si="305"/>
        <v>44043</v>
      </c>
      <c r="R3407" s="181" t="str">
        <f t="shared" ca="1" si="303"/>
        <v>EXPIRED</v>
      </c>
      <c r="S3407" s="823" t="s">
        <v>24</v>
      </c>
      <c r="T3407" s="1330">
        <v>44527</v>
      </c>
      <c r="U3407" s="1329" t="s">
        <v>99</v>
      </c>
      <c r="V3407" s="904" t="s">
        <v>24</v>
      </c>
      <c r="W3407" s="136" t="s">
        <v>24</v>
      </c>
      <c r="X3407" s="348"/>
      <c r="Y3407" s="201"/>
      <c r="Z3407" s="351"/>
      <c r="AA3407" s="272" t="s">
        <v>24</v>
      </c>
      <c r="AB3407" s="254" t="s">
        <v>24</v>
      </c>
      <c r="AC3407" s="272"/>
      <c r="AD3407" s="272"/>
      <c r="AE3407" s="272"/>
      <c r="AF3407" s="254"/>
      <c r="AG3407" s="254"/>
      <c r="AH3407" s="1019"/>
      <c r="AI3407" s="244" t="str">
        <f t="shared" si="302"/>
        <v>--</v>
      </c>
      <c r="AJ3407" s="1315">
        <f t="shared" si="304"/>
        <v>43405</v>
      </c>
      <c r="AK3407" s="217" t="s">
        <v>24</v>
      </c>
      <c r="AL3407" s="614" t="s">
        <v>24</v>
      </c>
      <c r="AM3407" s="230"/>
      <c r="AN3407" s="232"/>
      <c r="AO3407" s="232"/>
      <c r="AP3407" s="230"/>
      <c r="AQ3407" s="1231" t="s">
        <v>3094</v>
      </c>
      <c r="AR3407" s="230"/>
      <c r="AS3407" s="230"/>
      <c r="AT3407" s="230"/>
      <c r="AU3407" s="230"/>
      <c r="AV3407" s="177"/>
      <c r="AW3407" s="177"/>
      <c r="AX3407" s="177"/>
      <c r="AY3407" s="177"/>
      <c r="AZ3407" s="177"/>
    </row>
    <row r="3408" spans="1:60" ht="15" customHeight="1">
      <c r="B3408" s="1310">
        <v>3402</v>
      </c>
      <c r="C3408" s="809" t="s">
        <v>1356</v>
      </c>
      <c r="D3408" s="254" t="s">
        <v>257</v>
      </c>
      <c r="E3408" s="559" t="s">
        <v>1122</v>
      </c>
      <c r="F3408" s="1614" t="s">
        <v>1357</v>
      </c>
      <c r="G3408" s="509" t="s">
        <v>147</v>
      </c>
      <c r="H3408" s="825" t="s">
        <v>1358</v>
      </c>
      <c r="I3408" s="1702">
        <v>35362</v>
      </c>
      <c r="J3408" s="903">
        <f t="shared" ca="1" si="306"/>
        <v>25</v>
      </c>
      <c r="K3408" s="178" t="s">
        <v>493</v>
      </c>
      <c r="L3408" s="732" t="s">
        <v>1359</v>
      </c>
      <c r="M3408" s="181">
        <v>45223</v>
      </c>
      <c r="N3408" s="562">
        <v>43407</v>
      </c>
      <c r="O3408" s="1330" t="s">
        <v>24</v>
      </c>
      <c r="P3408" s="1314" t="s">
        <v>24</v>
      </c>
      <c r="Q3408" s="198" t="str">
        <f t="shared" si="305"/>
        <v>-</v>
      </c>
      <c r="R3408" s="181" t="str">
        <f t="shared" ca="1" si="303"/>
        <v>TIDAK MCU</v>
      </c>
      <c r="S3408" s="823" t="s">
        <v>1478</v>
      </c>
      <c r="T3408" s="1330">
        <v>44493</v>
      </c>
      <c r="U3408" s="443">
        <v>44493</v>
      </c>
      <c r="V3408" s="904" t="s">
        <v>24</v>
      </c>
      <c r="W3408" s="136" t="s">
        <v>24</v>
      </c>
      <c r="X3408" s="348"/>
      <c r="Y3408" s="201"/>
      <c r="Z3408" s="351"/>
      <c r="AA3408" s="471" t="s">
        <v>100</v>
      </c>
      <c r="AB3408" s="254" t="s">
        <v>24</v>
      </c>
      <c r="AC3408" s="272"/>
      <c r="AD3408" s="272"/>
      <c r="AE3408" s="272"/>
      <c r="AF3408" s="254"/>
      <c r="AG3408" s="254"/>
      <c r="AH3408" s="481"/>
      <c r="AI3408" s="244" t="str">
        <f t="shared" ref="AI3408:AI3471" si="307">+CONCATENATE(AA3408,AB3408,AC3408,AD3408,AE3408,AF3408,AG3408)</f>
        <v>LIGHT VEHICLE-</v>
      </c>
      <c r="AJ3408" s="1315">
        <f t="shared" si="304"/>
        <v>43407</v>
      </c>
      <c r="AK3408" s="217">
        <v>43404</v>
      </c>
      <c r="AL3408" s="614">
        <v>43405</v>
      </c>
      <c r="AM3408" s="230"/>
      <c r="AN3408" s="232"/>
      <c r="AO3408" s="232"/>
      <c r="AP3408" s="230"/>
      <c r="AQ3408" s="180"/>
      <c r="AR3408" s="230"/>
      <c r="AS3408" s="230"/>
      <c r="AT3408" s="230"/>
      <c r="AU3408" s="230"/>
      <c r="AV3408" s="177"/>
      <c r="AW3408" s="177"/>
      <c r="AX3408" s="177"/>
      <c r="AY3408" s="177"/>
      <c r="AZ3408" s="177"/>
    </row>
    <row r="3409" spans="2:52" ht="15" customHeight="1">
      <c r="B3409" s="1310">
        <v>3403</v>
      </c>
      <c r="C3409" s="558" t="s">
        <v>1360</v>
      </c>
      <c r="D3409" s="497" t="s">
        <v>257</v>
      </c>
      <c r="E3409" s="559" t="s">
        <v>1122</v>
      </c>
      <c r="F3409" s="560" t="s">
        <v>1361</v>
      </c>
      <c r="G3409" s="509" t="s">
        <v>147</v>
      </c>
      <c r="H3409" s="825" t="s">
        <v>1362</v>
      </c>
      <c r="I3409" s="1702">
        <v>36723</v>
      </c>
      <c r="J3409" s="903">
        <f t="shared" ca="1" si="306"/>
        <v>21</v>
      </c>
      <c r="K3409" s="178" t="s">
        <v>83</v>
      </c>
      <c r="L3409" s="1373" t="s">
        <v>1363</v>
      </c>
      <c r="M3409" s="181">
        <v>45489</v>
      </c>
      <c r="N3409" s="562">
        <v>43645</v>
      </c>
      <c r="O3409" s="1330" t="s">
        <v>24</v>
      </c>
      <c r="P3409" s="1314" t="s">
        <v>24</v>
      </c>
      <c r="Q3409" s="198" t="str">
        <f t="shared" si="305"/>
        <v>-</v>
      </c>
      <c r="R3409" s="181" t="str">
        <f t="shared" ca="1" si="303"/>
        <v>TIDAK MCU</v>
      </c>
      <c r="S3409" s="823" t="s">
        <v>1479</v>
      </c>
      <c r="T3409" s="1330">
        <v>44393</v>
      </c>
      <c r="U3409" s="1329">
        <v>44393</v>
      </c>
      <c r="V3409" s="904" t="s">
        <v>24</v>
      </c>
      <c r="W3409" s="136" t="s">
        <v>24</v>
      </c>
      <c r="X3409" s="348"/>
      <c r="Y3409" s="201"/>
      <c r="Z3409" s="351"/>
      <c r="AA3409" s="471" t="s">
        <v>100</v>
      </c>
      <c r="AB3409" s="254" t="s">
        <v>24</v>
      </c>
      <c r="AC3409" s="272"/>
      <c r="AD3409" s="272"/>
      <c r="AE3409" s="272"/>
      <c r="AF3409" s="254"/>
      <c r="AG3409" s="254"/>
      <c r="AH3409" s="1019"/>
      <c r="AI3409" s="244" t="str">
        <f t="shared" si="307"/>
        <v>LIGHT VEHICLE-</v>
      </c>
      <c r="AJ3409" s="1315">
        <f t="shared" si="304"/>
        <v>43645</v>
      </c>
      <c r="AK3409" s="217">
        <v>43635</v>
      </c>
      <c r="AL3409" s="614">
        <v>43641</v>
      </c>
      <c r="AM3409" s="230"/>
      <c r="AN3409" s="232"/>
      <c r="AO3409" s="232"/>
      <c r="AP3409" s="230"/>
      <c r="AQ3409" s="1231" t="s">
        <v>3094</v>
      </c>
      <c r="AR3409" s="230"/>
      <c r="AS3409" s="230"/>
      <c r="AT3409" s="230"/>
      <c r="AU3409" s="230"/>
      <c r="AV3409" s="885"/>
      <c r="AW3409" s="885"/>
      <c r="AX3409" s="885"/>
      <c r="AY3409" s="885"/>
      <c r="AZ3409" s="177"/>
    </row>
    <row r="3410" spans="2:52" ht="15" customHeight="1">
      <c r="B3410" s="1310">
        <v>3404</v>
      </c>
      <c r="C3410" s="809" t="s">
        <v>1365</v>
      </c>
      <c r="D3410" s="254" t="s">
        <v>257</v>
      </c>
      <c r="E3410" s="559" t="s">
        <v>1122</v>
      </c>
      <c r="F3410" s="560" t="s">
        <v>1366</v>
      </c>
      <c r="G3410" s="509" t="s">
        <v>147</v>
      </c>
      <c r="H3410" s="1629" t="s">
        <v>1367</v>
      </c>
      <c r="I3410" s="826">
        <v>35266</v>
      </c>
      <c r="J3410" s="903">
        <f t="shared" ca="1" si="306"/>
        <v>25</v>
      </c>
      <c r="K3410" s="178" t="s">
        <v>493</v>
      </c>
      <c r="L3410" s="732">
        <v>960719310943</v>
      </c>
      <c r="M3410" s="181">
        <v>45493</v>
      </c>
      <c r="N3410" s="562">
        <v>43652</v>
      </c>
      <c r="O3410" s="1330" t="s">
        <v>24</v>
      </c>
      <c r="P3410" s="1314" t="s">
        <v>24</v>
      </c>
      <c r="Q3410" s="198" t="str">
        <f t="shared" si="305"/>
        <v>-</v>
      </c>
      <c r="R3410" s="181" t="str">
        <f t="shared" ca="1" si="303"/>
        <v>TIDAK MCU</v>
      </c>
      <c r="S3410" s="823" t="s">
        <v>1480</v>
      </c>
      <c r="T3410" s="1330">
        <v>44397</v>
      </c>
      <c r="U3410" s="1329">
        <v>44397</v>
      </c>
      <c r="V3410" s="1330" t="s">
        <v>24</v>
      </c>
      <c r="W3410" s="136" t="s">
        <v>24</v>
      </c>
      <c r="X3410" s="348"/>
      <c r="Y3410" s="201"/>
      <c r="Z3410" s="351"/>
      <c r="AA3410" s="471" t="s">
        <v>100</v>
      </c>
      <c r="AB3410" s="254" t="s">
        <v>24</v>
      </c>
      <c r="AC3410" s="272"/>
      <c r="AD3410" s="272"/>
      <c r="AE3410" s="272"/>
      <c r="AF3410" s="254"/>
      <c r="AG3410" s="254"/>
      <c r="AH3410" s="1019"/>
      <c r="AI3410" s="244" t="str">
        <f t="shared" si="307"/>
        <v>LIGHT VEHICLE-</v>
      </c>
      <c r="AJ3410" s="1315">
        <f t="shared" si="304"/>
        <v>43652</v>
      </c>
      <c r="AK3410" s="217">
        <v>43649</v>
      </c>
      <c r="AL3410" s="614">
        <v>43528</v>
      </c>
      <c r="AM3410" s="230"/>
      <c r="AN3410" s="232"/>
      <c r="AO3410" s="232"/>
      <c r="AP3410" s="230"/>
      <c r="AQ3410" s="180"/>
      <c r="AR3410" s="230"/>
      <c r="AS3410" s="230"/>
      <c r="AT3410" s="230"/>
      <c r="AU3410" s="230"/>
      <c r="AV3410" s="177"/>
      <c r="AW3410" s="177"/>
      <c r="AX3410" s="177"/>
      <c r="AY3410" s="177"/>
      <c r="AZ3410" s="177"/>
    </row>
    <row r="3411" spans="2:52" ht="15" customHeight="1">
      <c r="B3411" s="1310">
        <v>3405</v>
      </c>
      <c r="C3411" s="1548" t="s">
        <v>1368</v>
      </c>
      <c r="D3411" s="1558" t="s">
        <v>11563</v>
      </c>
      <c r="E3411" s="1558" t="s">
        <v>1122</v>
      </c>
      <c r="F3411" s="1605" t="s">
        <v>1369</v>
      </c>
      <c r="G3411" s="912" t="s">
        <v>147</v>
      </c>
      <c r="H3411" s="1698" t="s">
        <v>1370</v>
      </c>
      <c r="I3411" s="1798">
        <v>30631</v>
      </c>
      <c r="J3411" s="445">
        <f t="shared" ca="1" si="306"/>
        <v>38</v>
      </c>
      <c r="K3411" s="1803" t="s">
        <v>24</v>
      </c>
      <c r="L3411" s="1831" t="s">
        <v>24</v>
      </c>
      <c r="M3411" s="1876" t="s">
        <v>24</v>
      </c>
      <c r="N3411" s="1794">
        <v>43655</v>
      </c>
      <c r="O3411" s="446" t="s">
        <v>24</v>
      </c>
      <c r="P3411" s="445" t="s">
        <v>24</v>
      </c>
      <c r="Q3411" s="920" t="str">
        <f t="shared" si="305"/>
        <v>-</v>
      </c>
      <c r="R3411" s="919" t="str">
        <f t="shared" ca="1" si="303"/>
        <v>TIDAK MCU</v>
      </c>
      <c r="S3411" s="1921" t="s">
        <v>24</v>
      </c>
      <c r="T3411" s="446">
        <v>44511</v>
      </c>
      <c r="U3411" s="1937" t="s">
        <v>99</v>
      </c>
      <c r="V3411" s="446" t="s">
        <v>24</v>
      </c>
      <c r="W3411" s="446" t="s">
        <v>24</v>
      </c>
      <c r="X3411" s="921"/>
      <c r="Y3411" s="922"/>
      <c r="Z3411" s="923"/>
      <c r="AA3411" s="1562" t="s">
        <v>24</v>
      </c>
      <c r="AB3411" s="1562" t="s">
        <v>24</v>
      </c>
      <c r="AC3411" s="1562"/>
      <c r="AD3411" s="1562"/>
      <c r="AE3411" s="1562"/>
      <c r="AF3411" s="1562"/>
      <c r="AG3411" s="1562"/>
      <c r="AH3411" s="1028"/>
      <c r="AI3411" s="244" t="str">
        <f t="shared" si="307"/>
        <v>--</v>
      </c>
      <c r="AJ3411" s="878">
        <f t="shared" si="304"/>
        <v>43655</v>
      </c>
      <c r="AK3411" s="1727" t="s">
        <v>24</v>
      </c>
      <c r="AL3411" s="1989" t="s">
        <v>24</v>
      </c>
      <c r="AM3411" s="877"/>
      <c r="AN3411" s="877"/>
      <c r="AO3411" s="877"/>
      <c r="AP3411" s="877"/>
      <c r="AQ3411" s="2001" t="s">
        <v>6564</v>
      </c>
      <c r="AR3411" s="877"/>
      <c r="AS3411" s="877"/>
      <c r="AT3411" s="877" t="s">
        <v>11694</v>
      </c>
      <c r="AU3411" s="877"/>
      <c r="AV3411" s="458"/>
      <c r="AW3411" s="458"/>
      <c r="AX3411" s="458"/>
      <c r="AY3411" s="458"/>
      <c r="AZ3411" s="177"/>
    </row>
    <row r="3412" spans="2:52" ht="15" customHeight="1">
      <c r="B3412" s="1310">
        <v>3406</v>
      </c>
      <c r="C3412" s="822" t="s">
        <v>1371</v>
      </c>
      <c r="D3412" s="835" t="s">
        <v>1372</v>
      </c>
      <c r="E3412" s="559" t="s">
        <v>1122</v>
      </c>
      <c r="F3412" s="560" t="s">
        <v>1373</v>
      </c>
      <c r="G3412" s="509" t="s">
        <v>147</v>
      </c>
      <c r="H3412" s="816" t="s">
        <v>1374</v>
      </c>
      <c r="I3412" s="1757">
        <v>30411</v>
      </c>
      <c r="J3412" s="903">
        <f t="shared" ca="1" si="306"/>
        <v>39</v>
      </c>
      <c r="K3412" s="1354" t="s">
        <v>83</v>
      </c>
      <c r="L3412" s="180" t="s">
        <v>1375</v>
      </c>
      <c r="M3412" s="181">
        <v>45021</v>
      </c>
      <c r="N3412" s="562">
        <v>43354</v>
      </c>
      <c r="O3412" s="1330" t="s">
        <v>24</v>
      </c>
      <c r="P3412" s="1314" t="s">
        <v>24</v>
      </c>
      <c r="Q3412" s="198" t="str">
        <f t="shared" si="305"/>
        <v>-</v>
      </c>
      <c r="R3412" s="181" t="str">
        <f t="shared" ca="1" si="303"/>
        <v>TIDAK MCU</v>
      </c>
      <c r="S3412" s="823" t="s">
        <v>1481</v>
      </c>
      <c r="T3412" s="1330">
        <v>44291</v>
      </c>
      <c r="U3412" s="1329">
        <v>44291</v>
      </c>
      <c r="V3412" s="904" t="s">
        <v>24</v>
      </c>
      <c r="W3412" s="136" t="s">
        <v>24</v>
      </c>
      <c r="X3412" s="348"/>
      <c r="Y3412" s="201"/>
      <c r="Z3412" s="351"/>
      <c r="AA3412" s="471" t="s">
        <v>100</v>
      </c>
      <c r="AB3412" s="254" t="s">
        <v>24</v>
      </c>
      <c r="AC3412" s="272"/>
      <c r="AD3412" s="272"/>
      <c r="AE3412" s="272"/>
      <c r="AF3412" s="254"/>
      <c r="AG3412" s="254"/>
      <c r="AH3412" s="1019"/>
      <c r="AI3412" s="244" t="str">
        <f t="shared" si="307"/>
        <v>LIGHT VEHICLE-</v>
      </c>
      <c r="AJ3412" s="1315">
        <f t="shared" si="304"/>
        <v>43354</v>
      </c>
      <c r="AK3412" s="217">
        <v>43352</v>
      </c>
      <c r="AL3412" s="614">
        <v>43353</v>
      </c>
      <c r="AM3412" s="230"/>
      <c r="AN3412" s="232"/>
      <c r="AO3412" s="232"/>
      <c r="AP3412" s="230"/>
      <c r="AQ3412" s="1231" t="s">
        <v>3094</v>
      </c>
      <c r="AR3412" s="230"/>
      <c r="AS3412" s="230"/>
      <c r="AT3412" s="230"/>
      <c r="AU3412" s="180"/>
      <c r="AV3412" s="885"/>
      <c r="AW3412" s="885"/>
      <c r="AX3412" s="885"/>
      <c r="AY3412" s="885"/>
      <c r="AZ3412" s="177"/>
    </row>
    <row r="3413" spans="2:52" ht="15" customHeight="1">
      <c r="B3413" s="1310">
        <v>3407</v>
      </c>
      <c r="C3413" s="558" t="s">
        <v>1376</v>
      </c>
      <c r="D3413" s="835" t="s">
        <v>11563</v>
      </c>
      <c r="E3413" s="835" t="s">
        <v>1122</v>
      </c>
      <c r="F3413" s="560" t="s">
        <v>1377</v>
      </c>
      <c r="G3413" s="509" t="s">
        <v>147</v>
      </c>
      <c r="H3413" s="1444" t="s">
        <v>1378</v>
      </c>
      <c r="I3413" s="1722">
        <v>35963</v>
      </c>
      <c r="J3413" s="1314">
        <f t="shared" ca="1" si="306"/>
        <v>23</v>
      </c>
      <c r="K3413" s="180" t="s">
        <v>83</v>
      </c>
      <c r="L3413" s="732">
        <v>950614211000</v>
      </c>
      <c r="M3413" s="518">
        <v>45091</v>
      </c>
      <c r="N3413" s="562">
        <v>43667</v>
      </c>
      <c r="O3413" s="1330">
        <v>44023</v>
      </c>
      <c r="P3413" s="1314" t="s">
        <v>24</v>
      </c>
      <c r="Q3413" s="198">
        <f t="shared" si="305"/>
        <v>44388</v>
      </c>
      <c r="R3413" s="181" t="str">
        <f t="shared" ca="1" si="303"/>
        <v>BERLAKU</v>
      </c>
      <c r="S3413" s="823" t="s">
        <v>1482</v>
      </c>
      <c r="T3413" s="1330">
        <v>44364</v>
      </c>
      <c r="U3413" s="1329">
        <v>44364</v>
      </c>
      <c r="V3413" s="1330" t="s">
        <v>24</v>
      </c>
      <c r="W3413" s="1311" t="s">
        <v>24</v>
      </c>
      <c r="X3413" s="348"/>
      <c r="Y3413" s="201"/>
      <c r="Z3413" s="351"/>
      <c r="AA3413" s="471" t="s">
        <v>100</v>
      </c>
      <c r="AB3413" s="254" t="s">
        <v>24</v>
      </c>
      <c r="AC3413" s="272"/>
      <c r="AD3413" s="272"/>
      <c r="AE3413" s="272"/>
      <c r="AF3413" s="254"/>
      <c r="AG3413" s="254"/>
      <c r="AH3413" s="1019"/>
      <c r="AI3413" s="244" t="str">
        <f t="shared" si="307"/>
        <v>LIGHT VEHICLE-</v>
      </c>
      <c r="AJ3413" s="1315">
        <f t="shared" si="304"/>
        <v>43667</v>
      </c>
      <c r="AK3413" s="217">
        <v>43802</v>
      </c>
      <c r="AL3413" s="614">
        <v>43802</v>
      </c>
      <c r="AM3413" s="230"/>
      <c r="AN3413" s="232"/>
      <c r="AO3413" s="232"/>
      <c r="AP3413" s="230"/>
      <c r="AQ3413" s="1231" t="s">
        <v>3094</v>
      </c>
      <c r="AR3413" s="230"/>
      <c r="AS3413" s="230"/>
      <c r="AT3413" s="230"/>
      <c r="AU3413" s="230"/>
      <c r="AV3413" s="885"/>
      <c r="AW3413" s="885"/>
      <c r="AX3413" s="885"/>
      <c r="AY3413" s="885"/>
      <c r="AZ3413" s="885"/>
    </row>
    <row r="3414" spans="2:52" ht="15" customHeight="1">
      <c r="B3414" s="1310">
        <v>3408</v>
      </c>
      <c r="C3414" s="558" t="s">
        <v>1379</v>
      </c>
      <c r="D3414" s="497" t="s">
        <v>257</v>
      </c>
      <c r="E3414" s="559" t="s">
        <v>1122</v>
      </c>
      <c r="F3414" s="560" t="s">
        <v>1380</v>
      </c>
      <c r="G3414" s="509" t="s">
        <v>147</v>
      </c>
      <c r="H3414" s="1629" t="s">
        <v>1381</v>
      </c>
      <c r="I3414" s="1702">
        <v>33792</v>
      </c>
      <c r="J3414" s="903">
        <f t="shared" ca="1" si="306"/>
        <v>29</v>
      </c>
      <c r="K3414" s="178" t="s">
        <v>493</v>
      </c>
      <c r="L3414" s="732">
        <v>920719310780</v>
      </c>
      <c r="M3414" s="181">
        <v>45114</v>
      </c>
      <c r="N3414" s="562">
        <v>43668</v>
      </c>
      <c r="O3414" s="1330" t="s">
        <v>24</v>
      </c>
      <c r="P3414" s="1314" t="s">
        <v>24</v>
      </c>
      <c r="Q3414" s="198" t="str">
        <f t="shared" si="305"/>
        <v>-</v>
      </c>
      <c r="R3414" s="181" t="str">
        <f t="shared" ca="1" si="303"/>
        <v>TIDAK MCU</v>
      </c>
      <c r="S3414" s="823" t="s">
        <v>1483</v>
      </c>
      <c r="T3414" s="1330">
        <v>44384</v>
      </c>
      <c r="U3414" s="1329">
        <v>44384</v>
      </c>
      <c r="V3414" s="904" t="s">
        <v>24</v>
      </c>
      <c r="W3414" s="136" t="s">
        <v>24</v>
      </c>
      <c r="X3414" s="348"/>
      <c r="Y3414" s="201"/>
      <c r="Z3414" s="351"/>
      <c r="AA3414" s="471" t="s">
        <v>100</v>
      </c>
      <c r="AB3414" s="254" t="s">
        <v>24</v>
      </c>
      <c r="AC3414" s="272"/>
      <c r="AD3414" s="272"/>
      <c r="AE3414" s="272"/>
      <c r="AF3414" s="254"/>
      <c r="AG3414" s="254"/>
      <c r="AH3414" s="1019"/>
      <c r="AI3414" s="244" t="str">
        <f t="shared" si="307"/>
        <v>LIGHT VEHICLE-</v>
      </c>
      <c r="AJ3414" s="1315">
        <f t="shared" si="304"/>
        <v>43668</v>
      </c>
      <c r="AK3414" s="1330">
        <v>44074</v>
      </c>
      <c r="AL3414" s="670">
        <v>43664</v>
      </c>
      <c r="AM3414" s="230"/>
      <c r="AN3414" s="232"/>
      <c r="AO3414" s="232"/>
      <c r="AP3414" s="230"/>
      <c r="AQ3414" s="1231" t="s">
        <v>3094</v>
      </c>
      <c r="AR3414" s="230"/>
      <c r="AS3414" s="230"/>
      <c r="AT3414" s="230"/>
      <c r="AU3414" s="230"/>
      <c r="AV3414" s="885"/>
      <c r="AW3414" s="885"/>
      <c r="AX3414" s="885"/>
      <c r="AY3414" s="885"/>
      <c r="AZ3414" s="177"/>
    </row>
    <row r="3415" spans="2:52" ht="15" customHeight="1">
      <c r="B3415" s="1310">
        <v>3409</v>
      </c>
      <c r="C3415" s="558" t="s">
        <v>1382</v>
      </c>
      <c r="D3415" s="497" t="s">
        <v>257</v>
      </c>
      <c r="E3415" s="835" t="s">
        <v>1122</v>
      </c>
      <c r="F3415" s="560" t="s">
        <v>1383</v>
      </c>
      <c r="G3415" s="509" t="s">
        <v>147</v>
      </c>
      <c r="H3415" s="672" t="s">
        <v>1384</v>
      </c>
      <c r="I3415" s="1702">
        <v>36710</v>
      </c>
      <c r="J3415" s="903">
        <f t="shared" ca="1" si="306"/>
        <v>21</v>
      </c>
      <c r="K3415" s="178" t="s">
        <v>83</v>
      </c>
      <c r="L3415" s="732" t="s">
        <v>1385</v>
      </c>
      <c r="M3415" s="181">
        <v>45110</v>
      </c>
      <c r="N3415" s="562">
        <v>43686</v>
      </c>
      <c r="O3415" s="1330" t="s">
        <v>24</v>
      </c>
      <c r="P3415" s="1314" t="s">
        <v>24</v>
      </c>
      <c r="Q3415" s="198" t="str">
        <f t="shared" si="305"/>
        <v>-</v>
      </c>
      <c r="R3415" s="181" t="str">
        <f t="shared" ca="1" si="303"/>
        <v>TIDAK MCU</v>
      </c>
      <c r="S3415" s="823" t="s">
        <v>1484</v>
      </c>
      <c r="T3415" s="1330">
        <v>44380</v>
      </c>
      <c r="U3415" s="1329">
        <v>44380</v>
      </c>
      <c r="V3415" s="1330" t="s">
        <v>24</v>
      </c>
      <c r="W3415" s="136" t="s">
        <v>24</v>
      </c>
      <c r="X3415" s="348"/>
      <c r="Y3415" s="201"/>
      <c r="Z3415" s="351"/>
      <c r="AA3415" s="471" t="s">
        <v>100</v>
      </c>
      <c r="AB3415" s="254" t="s">
        <v>24</v>
      </c>
      <c r="AC3415" s="272"/>
      <c r="AD3415" s="272"/>
      <c r="AE3415" s="272"/>
      <c r="AF3415" s="254"/>
      <c r="AG3415" s="254"/>
      <c r="AH3415" s="1019"/>
      <c r="AI3415" s="244" t="str">
        <f t="shared" si="307"/>
        <v>LIGHT VEHICLE-</v>
      </c>
      <c r="AJ3415" s="1315">
        <f t="shared" si="304"/>
        <v>43686</v>
      </c>
      <c r="AK3415" s="1330">
        <v>43682</v>
      </c>
      <c r="AL3415" s="670">
        <v>43683</v>
      </c>
      <c r="AM3415" s="230"/>
      <c r="AN3415" s="232"/>
      <c r="AO3415" s="232"/>
      <c r="AP3415" s="230"/>
      <c r="AQ3415" s="462" t="s">
        <v>3094</v>
      </c>
      <c r="AR3415" s="230"/>
      <c r="AS3415" s="230"/>
      <c r="AT3415" s="230"/>
      <c r="AU3415" s="230"/>
      <c r="AV3415" s="177"/>
      <c r="AW3415" s="177"/>
      <c r="AX3415" s="177"/>
      <c r="AY3415" s="177"/>
      <c r="AZ3415" s="177"/>
    </row>
    <row r="3416" spans="2:52" ht="15" customHeight="1">
      <c r="B3416" s="1310">
        <v>3410</v>
      </c>
      <c r="C3416" s="558" t="s">
        <v>1386</v>
      </c>
      <c r="D3416" s="497" t="s">
        <v>257</v>
      </c>
      <c r="E3416" s="559" t="s">
        <v>1122</v>
      </c>
      <c r="F3416" s="560" t="s">
        <v>1387</v>
      </c>
      <c r="G3416" s="509" t="s">
        <v>147</v>
      </c>
      <c r="H3416" s="825" t="s">
        <v>1388</v>
      </c>
      <c r="I3416" s="826">
        <v>32325</v>
      </c>
      <c r="J3416" s="903">
        <f t="shared" ca="1" si="306"/>
        <v>34</v>
      </c>
      <c r="K3416" s="178" t="s">
        <v>493</v>
      </c>
      <c r="L3416" s="1373" t="s">
        <v>1389</v>
      </c>
      <c r="M3416" s="181">
        <v>45108</v>
      </c>
      <c r="N3416" s="562">
        <v>43442</v>
      </c>
      <c r="O3416" s="1330" t="s">
        <v>24</v>
      </c>
      <c r="P3416" s="1314" t="s">
        <v>24</v>
      </c>
      <c r="Q3416" s="198" t="str">
        <f t="shared" si="305"/>
        <v>-</v>
      </c>
      <c r="R3416" s="181" t="str">
        <f t="shared" ca="1" si="303"/>
        <v>TIDAK MCU</v>
      </c>
      <c r="S3416" s="823" t="s">
        <v>1485</v>
      </c>
      <c r="T3416" s="1330">
        <v>44378</v>
      </c>
      <c r="U3416" s="1329">
        <v>44378</v>
      </c>
      <c r="V3416" s="904" t="s">
        <v>24</v>
      </c>
      <c r="W3416" s="136" t="s">
        <v>24</v>
      </c>
      <c r="X3416" s="348"/>
      <c r="Y3416" s="201"/>
      <c r="Z3416" s="351"/>
      <c r="AA3416" s="471" t="s">
        <v>100</v>
      </c>
      <c r="AB3416" s="254" t="s">
        <v>24</v>
      </c>
      <c r="AC3416" s="272"/>
      <c r="AD3416" s="272"/>
      <c r="AE3416" s="272"/>
      <c r="AF3416" s="254"/>
      <c r="AG3416" s="254"/>
      <c r="AH3416" s="1019"/>
      <c r="AI3416" s="244" t="str">
        <f t="shared" si="307"/>
        <v>LIGHT VEHICLE-</v>
      </c>
      <c r="AJ3416" s="1315">
        <f t="shared" si="304"/>
        <v>43442</v>
      </c>
      <c r="AK3416" s="217">
        <v>43440</v>
      </c>
      <c r="AL3416" s="614">
        <v>43441</v>
      </c>
      <c r="AM3416" s="230"/>
      <c r="AN3416" s="232"/>
      <c r="AO3416" s="232"/>
      <c r="AP3416" s="230"/>
      <c r="AQ3416" s="1231" t="s">
        <v>3094</v>
      </c>
      <c r="AR3416" s="230"/>
      <c r="AS3416" s="230"/>
      <c r="AT3416" s="230"/>
      <c r="AU3416" s="230"/>
      <c r="AV3416" s="885"/>
      <c r="AW3416" s="885"/>
      <c r="AX3416" s="885"/>
      <c r="AY3416" s="885"/>
      <c r="AZ3416" s="177"/>
    </row>
    <row r="3417" spans="2:52" ht="15" customHeight="1">
      <c r="B3417" s="1310">
        <v>3411</v>
      </c>
      <c r="C3417" s="558" t="s">
        <v>1390</v>
      </c>
      <c r="D3417" s="835" t="s">
        <v>11563</v>
      </c>
      <c r="E3417" s="559" t="s">
        <v>1122</v>
      </c>
      <c r="F3417" s="560" t="s">
        <v>1391</v>
      </c>
      <c r="G3417" s="509" t="s">
        <v>147</v>
      </c>
      <c r="H3417" s="816" t="s">
        <v>1392</v>
      </c>
      <c r="I3417" s="346">
        <v>34593</v>
      </c>
      <c r="J3417" s="903">
        <f t="shared" ca="1" si="306"/>
        <v>27</v>
      </c>
      <c r="K3417" s="176" t="s">
        <v>24</v>
      </c>
      <c r="L3417" s="170" t="s">
        <v>24</v>
      </c>
      <c r="M3417" s="173" t="s">
        <v>24</v>
      </c>
      <c r="N3417" s="562">
        <v>43699</v>
      </c>
      <c r="O3417" s="1330" t="s">
        <v>24</v>
      </c>
      <c r="P3417" s="1314" t="s">
        <v>24</v>
      </c>
      <c r="Q3417" s="198" t="str">
        <f t="shared" si="305"/>
        <v>-</v>
      </c>
      <c r="R3417" s="181" t="str">
        <f t="shared" ca="1" si="303"/>
        <v>TIDAK MCU</v>
      </c>
      <c r="S3417" s="823" t="s">
        <v>24</v>
      </c>
      <c r="T3417" s="1330">
        <v>44455</v>
      </c>
      <c r="U3417" s="1329" t="s">
        <v>24</v>
      </c>
      <c r="V3417" s="904" t="s">
        <v>24</v>
      </c>
      <c r="W3417" s="136" t="s">
        <v>24</v>
      </c>
      <c r="X3417" s="348"/>
      <c r="Y3417" s="201"/>
      <c r="Z3417" s="351"/>
      <c r="AA3417" s="272" t="s">
        <v>24</v>
      </c>
      <c r="AB3417" s="254" t="s">
        <v>24</v>
      </c>
      <c r="AC3417" s="272"/>
      <c r="AD3417" s="272"/>
      <c r="AE3417" s="272"/>
      <c r="AF3417" s="254"/>
      <c r="AG3417" s="254"/>
      <c r="AH3417" s="1019"/>
      <c r="AI3417" s="244" t="str">
        <f t="shared" si="307"/>
        <v>--</v>
      </c>
      <c r="AJ3417" s="1315">
        <f t="shared" si="304"/>
        <v>43699</v>
      </c>
      <c r="AK3417" s="217" t="s">
        <v>24</v>
      </c>
      <c r="AL3417" s="614" t="s">
        <v>24</v>
      </c>
      <c r="AM3417" s="230"/>
      <c r="AN3417" s="232"/>
      <c r="AO3417" s="232"/>
      <c r="AP3417" s="230"/>
      <c r="AQ3417" s="1231" t="s">
        <v>3094</v>
      </c>
      <c r="AR3417" s="230"/>
      <c r="AS3417" s="230"/>
      <c r="AT3417" s="230"/>
      <c r="AU3417" s="230"/>
      <c r="AV3417" s="885"/>
      <c r="AW3417" s="885"/>
      <c r="AX3417" s="885"/>
      <c r="AY3417" s="885"/>
      <c r="AZ3417" s="177"/>
    </row>
    <row r="3418" spans="2:52" ht="15" customHeight="1">
      <c r="B3418" s="1310">
        <v>3412</v>
      </c>
      <c r="C3418" s="809" t="s">
        <v>1393</v>
      </c>
      <c r="D3418" s="254" t="s">
        <v>257</v>
      </c>
      <c r="E3418" s="559" t="s">
        <v>1122</v>
      </c>
      <c r="F3418" s="560" t="s">
        <v>1394</v>
      </c>
      <c r="G3418" s="509" t="s">
        <v>147</v>
      </c>
      <c r="H3418" s="825" t="s">
        <v>1395</v>
      </c>
      <c r="I3418" s="1702">
        <v>36845</v>
      </c>
      <c r="J3418" s="903">
        <f t="shared" ca="1" si="306"/>
        <v>21</v>
      </c>
      <c r="K3418" s="178" t="s">
        <v>493</v>
      </c>
      <c r="L3418" s="732">
        <v>961119310753</v>
      </c>
      <c r="M3418" s="181">
        <v>45611</v>
      </c>
      <c r="N3418" s="562">
        <v>43715</v>
      </c>
      <c r="O3418" s="1330" t="s">
        <v>24</v>
      </c>
      <c r="P3418" s="1314" t="s">
        <v>24</v>
      </c>
      <c r="Q3418" s="198" t="str">
        <f t="shared" si="305"/>
        <v>-</v>
      </c>
      <c r="R3418" s="181" t="str">
        <f t="shared" ca="1" si="303"/>
        <v>TIDAK MCU</v>
      </c>
      <c r="S3418" s="823" t="s">
        <v>1486</v>
      </c>
      <c r="T3418" s="1330">
        <v>44515</v>
      </c>
      <c r="U3418" s="1329">
        <v>44515</v>
      </c>
      <c r="V3418" s="904" t="s">
        <v>24</v>
      </c>
      <c r="W3418" s="136" t="s">
        <v>24</v>
      </c>
      <c r="X3418" s="348"/>
      <c r="Y3418" s="201"/>
      <c r="Z3418" s="351"/>
      <c r="AA3418" s="471" t="s">
        <v>100</v>
      </c>
      <c r="AB3418" s="254" t="s">
        <v>24</v>
      </c>
      <c r="AC3418" s="272"/>
      <c r="AD3418" s="272"/>
      <c r="AE3418" s="272"/>
      <c r="AF3418" s="254"/>
      <c r="AG3418" s="254"/>
      <c r="AH3418" s="1019"/>
      <c r="AI3418" s="244" t="str">
        <f t="shared" si="307"/>
        <v>LIGHT VEHICLE-</v>
      </c>
      <c r="AJ3418" s="1315">
        <f t="shared" si="304"/>
        <v>43715</v>
      </c>
      <c r="AK3418" s="1330">
        <v>43710</v>
      </c>
      <c r="AL3418" s="670">
        <v>43711</v>
      </c>
      <c r="AM3418" s="230"/>
      <c r="AN3418" s="232"/>
      <c r="AO3418" s="232"/>
      <c r="AP3418" s="230"/>
      <c r="AQ3418" s="230"/>
      <c r="AR3418" s="230"/>
      <c r="AS3418" s="230"/>
      <c r="AT3418" s="230"/>
      <c r="AU3418" s="230"/>
      <c r="AV3418" s="885"/>
      <c r="AW3418" s="885"/>
      <c r="AX3418" s="885"/>
      <c r="AY3418" s="885"/>
      <c r="AZ3418" s="177"/>
    </row>
    <row r="3419" spans="2:52" ht="15" customHeight="1">
      <c r="B3419" s="1310">
        <v>3413</v>
      </c>
      <c r="C3419" s="558" t="s">
        <v>1396</v>
      </c>
      <c r="D3419" s="835" t="s">
        <v>11563</v>
      </c>
      <c r="E3419" s="559" t="s">
        <v>1122</v>
      </c>
      <c r="F3419" s="560" t="s">
        <v>1397</v>
      </c>
      <c r="G3419" s="509" t="s">
        <v>147</v>
      </c>
      <c r="H3419" s="1444" t="s">
        <v>1398</v>
      </c>
      <c r="I3419" s="1451">
        <v>35963</v>
      </c>
      <c r="J3419" s="1314">
        <f t="shared" ca="1" si="306"/>
        <v>23</v>
      </c>
      <c r="K3419" s="176" t="s">
        <v>24</v>
      </c>
      <c r="L3419" s="170" t="s">
        <v>24</v>
      </c>
      <c r="M3419" s="173" t="s">
        <v>24</v>
      </c>
      <c r="N3419" s="562">
        <v>43764</v>
      </c>
      <c r="O3419" s="1330" t="s">
        <v>24</v>
      </c>
      <c r="P3419" s="1314" t="s">
        <v>24</v>
      </c>
      <c r="Q3419" s="198" t="str">
        <f t="shared" si="305"/>
        <v>-</v>
      </c>
      <c r="R3419" s="181" t="str">
        <f t="shared" ca="1" si="303"/>
        <v>TIDAK MCU</v>
      </c>
      <c r="S3419" s="823" t="s">
        <v>24</v>
      </c>
      <c r="T3419" s="1330">
        <v>44364</v>
      </c>
      <c r="U3419" s="1329" t="s">
        <v>24</v>
      </c>
      <c r="V3419" s="1330" t="s">
        <v>24</v>
      </c>
      <c r="W3419" s="1311" t="s">
        <v>24</v>
      </c>
      <c r="X3419" s="348"/>
      <c r="Y3419" s="201"/>
      <c r="Z3419" s="351"/>
      <c r="AA3419" s="254" t="s">
        <v>24</v>
      </c>
      <c r="AB3419" s="254" t="s">
        <v>24</v>
      </c>
      <c r="AC3419" s="272"/>
      <c r="AD3419" s="272"/>
      <c r="AE3419" s="272"/>
      <c r="AF3419" s="254"/>
      <c r="AG3419" s="254"/>
      <c r="AH3419" s="1019"/>
      <c r="AI3419" s="244" t="str">
        <f t="shared" si="307"/>
        <v>--</v>
      </c>
      <c r="AJ3419" s="1315">
        <f t="shared" si="304"/>
        <v>43764</v>
      </c>
      <c r="AK3419" s="1330" t="s">
        <v>24</v>
      </c>
      <c r="AL3419" s="670" t="s">
        <v>24</v>
      </c>
      <c r="AM3419" s="230"/>
      <c r="AN3419" s="232"/>
      <c r="AO3419" s="232"/>
      <c r="AP3419" s="230"/>
      <c r="AQ3419" s="462" t="s">
        <v>3094</v>
      </c>
      <c r="AR3419" s="230"/>
      <c r="AS3419" s="230"/>
      <c r="AT3419" s="230"/>
      <c r="AU3419" s="230"/>
      <c r="AV3419" s="885"/>
      <c r="AW3419" s="885"/>
      <c r="AX3419" s="885"/>
      <c r="AY3419" s="885"/>
      <c r="AZ3419" s="177"/>
    </row>
    <row r="3420" spans="2:52" ht="15" customHeight="1">
      <c r="B3420" s="1310">
        <v>3414</v>
      </c>
      <c r="C3420" s="558" t="s">
        <v>1399</v>
      </c>
      <c r="D3420" s="497" t="s">
        <v>257</v>
      </c>
      <c r="E3420" s="835" t="s">
        <v>1122</v>
      </c>
      <c r="F3420" s="2147" t="s">
        <v>1400</v>
      </c>
      <c r="G3420" s="509" t="s">
        <v>147</v>
      </c>
      <c r="H3420" s="825" t="s">
        <v>1401</v>
      </c>
      <c r="I3420" s="826">
        <v>36653</v>
      </c>
      <c r="J3420" s="1314">
        <f t="shared" ca="1" si="306"/>
        <v>21</v>
      </c>
      <c r="K3420" s="178" t="s">
        <v>493</v>
      </c>
      <c r="L3420" s="732" t="s">
        <v>1402</v>
      </c>
      <c r="M3420" s="181">
        <v>45419</v>
      </c>
      <c r="N3420" s="562">
        <v>43764</v>
      </c>
      <c r="O3420" s="1330" t="s">
        <v>24</v>
      </c>
      <c r="P3420" s="1314" t="s">
        <v>24</v>
      </c>
      <c r="Q3420" s="198" t="str">
        <f t="shared" si="305"/>
        <v>-</v>
      </c>
      <c r="R3420" s="181" t="str">
        <f t="shared" ca="1" si="303"/>
        <v>TIDAK MCU</v>
      </c>
      <c r="S3420" s="823" t="s">
        <v>1487</v>
      </c>
      <c r="T3420" s="1330">
        <v>44323</v>
      </c>
      <c r="U3420" s="443">
        <v>44323</v>
      </c>
      <c r="V3420" s="1330" t="s">
        <v>24</v>
      </c>
      <c r="W3420" s="1311" t="s">
        <v>24</v>
      </c>
      <c r="X3420" s="348"/>
      <c r="Y3420" s="201"/>
      <c r="Z3420" s="351"/>
      <c r="AA3420" s="471" t="s">
        <v>100</v>
      </c>
      <c r="AB3420" s="254" t="s">
        <v>24</v>
      </c>
      <c r="AC3420" s="272"/>
      <c r="AD3420" s="272"/>
      <c r="AE3420" s="272"/>
      <c r="AF3420" s="254"/>
      <c r="AG3420" s="254"/>
      <c r="AH3420" s="1019"/>
      <c r="AI3420" s="244" t="str">
        <f t="shared" si="307"/>
        <v>LIGHT VEHICLE-</v>
      </c>
      <c r="AJ3420" s="1315">
        <f t="shared" si="304"/>
        <v>43764</v>
      </c>
      <c r="AK3420" s="217">
        <v>43983</v>
      </c>
      <c r="AL3420" s="614">
        <v>43760</v>
      </c>
      <c r="AM3420" s="230"/>
      <c r="AN3420" s="232"/>
      <c r="AO3420" s="232"/>
      <c r="AP3420" s="230"/>
      <c r="AQ3420" s="1231" t="s">
        <v>3094</v>
      </c>
      <c r="AR3420" s="230"/>
      <c r="AS3420" s="230"/>
      <c r="AT3420" s="230"/>
      <c r="AU3420" s="230"/>
      <c r="AV3420" s="885"/>
      <c r="AW3420" s="885"/>
      <c r="AX3420" s="885"/>
      <c r="AY3420" s="885"/>
      <c r="AZ3420" s="177"/>
    </row>
    <row r="3421" spans="2:52" ht="15" customHeight="1">
      <c r="B3421" s="1310">
        <v>3415</v>
      </c>
      <c r="C3421" s="811" t="s">
        <v>1403</v>
      </c>
      <c r="D3421" s="254" t="s">
        <v>257</v>
      </c>
      <c r="E3421" s="559" t="s">
        <v>1122</v>
      </c>
      <c r="F3421" s="272" t="s">
        <v>1404</v>
      </c>
      <c r="G3421" s="509" t="s">
        <v>147</v>
      </c>
      <c r="H3421" s="1629" t="s">
        <v>1405</v>
      </c>
      <c r="I3421" s="1702">
        <v>30538</v>
      </c>
      <c r="J3421" s="1314">
        <f t="shared" ca="1" si="306"/>
        <v>39</v>
      </c>
      <c r="K3421" s="180" t="s">
        <v>83</v>
      </c>
      <c r="L3421" s="732">
        <v>830817230406</v>
      </c>
      <c r="M3421" s="518">
        <v>45514</v>
      </c>
      <c r="N3421" s="562">
        <v>43552</v>
      </c>
      <c r="O3421" s="1330" t="s">
        <v>24</v>
      </c>
      <c r="P3421" s="1314" t="s">
        <v>24</v>
      </c>
      <c r="Q3421" s="198" t="str">
        <f t="shared" si="305"/>
        <v>-</v>
      </c>
      <c r="R3421" s="181" t="str">
        <f t="shared" ca="1" si="303"/>
        <v>TIDAK MCU</v>
      </c>
      <c r="S3421" s="823" t="s">
        <v>1488</v>
      </c>
      <c r="T3421" s="1330">
        <v>44418</v>
      </c>
      <c r="U3421" s="1329">
        <v>44418</v>
      </c>
      <c r="V3421" s="1330" t="s">
        <v>24</v>
      </c>
      <c r="W3421" s="1311" t="s">
        <v>24</v>
      </c>
      <c r="X3421" s="348"/>
      <c r="Y3421" s="201"/>
      <c r="Z3421" s="351"/>
      <c r="AA3421" s="471" t="s">
        <v>100</v>
      </c>
      <c r="AB3421" s="254" t="s">
        <v>24</v>
      </c>
      <c r="AC3421" s="272"/>
      <c r="AD3421" s="272"/>
      <c r="AE3421" s="272"/>
      <c r="AF3421" s="254"/>
      <c r="AG3421" s="254"/>
      <c r="AH3421" s="1019"/>
      <c r="AI3421" s="244" t="str">
        <f t="shared" si="307"/>
        <v>LIGHT VEHICLE-</v>
      </c>
      <c r="AJ3421" s="1315">
        <f t="shared" si="304"/>
        <v>43552</v>
      </c>
      <c r="AK3421" s="1330">
        <v>43549</v>
      </c>
      <c r="AL3421" s="670">
        <v>43550</v>
      </c>
      <c r="AM3421" s="230"/>
      <c r="AN3421" s="232"/>
      <c r="AO3421" s="232"/>
      <c r="AP3421" s="230"/>
      <c r="AQ3421" s="180"/>
      <c r="AR3421" s="230"/>
      <c r="AS3421" s="230"/>
      <c r="AT3421" s="230"/>
      <c r="AU3421" s="230"/>
      <c r="AV3421" s="885"/>
      <c r="AW3421" s="885"/>
      <c r="AX3421" s="885"/>
      <c r="AY3421" s="885"/>
      <c r="AZ3421" s="177"/>
    </row>
    <row r="3422" spans="2:52" ht="15" customHeight="1">
      <c r="B3422" s="1310">
        <v>3416</v>
      </c>
      <c r="C3422" s="814" t="s">
        <v>1406</v>
      </c>
      <c r="D3422" s="835" t="s">
        <v>11563</v>
      </c>
      <c r="E3422" s="559" t="s">
        <v>1122</v>
      </c>
      <c r="F3422" s="272" t="s">
        <v>1407</v>
      </c>
      <c r="G3422" s="509" t="s">
        <v>147</v>
      </c>
      <c r="H3422" s="816" t="s">
        <v>1408</v>
      </c>
      <c r="I3422" s="346">
        <v>32684</v>
      </c>
      <c r="J3422" s="903">
        <f t="shared" ca="1" si="306"/>
        <v>33</v>
      </c>
      <c r="K3422" s="176" t="s">
        <v>24</v>
      </c>
      <c r="L3422" s="170" t="s">
        <v>24</v>
      </c>
      <c r="M3422" s="173" t="s">
        <v>24</v>
      </c>
      <c r="N3422" s="562">
        <v>43405</v>
      </c>
      <c r="O3422" s="1330" t="s">
        <v>24</v>
      </c>
      <c r="P3422" s="1314" t="s">
        <v>24</v>
      </c>
      <c r="Q3422" s="198" t="str">
        <f t="shared" si="305"/>
        <v>-</v>
      </c>
      <c r="R3422" s="181" t="str">
        <f t="shared" ca="1" si="303"/>
        <v>TIDAK MCU</v>
      </c>
      <c r="S3422" s="823" t="s">
        <v>24</v>
      </c>
      <c r="T3422" s="1330">
        <v>44372</v>
      </c>
      <c r="U3422" s="1329" t="s">
        <v>99</v>
      </c>
      <c r="V3422" s="904" t="s">
        <v>24</v>
      </c>
      <c r="W3422" s="136" t="s">
        <v>24</v>
      </c>
      <c r="X3422" s="348"/>
      <c r="Y3422" s="201"/>
      <c r="Z3422" s="351"/>
      <c r="AA3422" s="272" t="s">
        <v>24</v>
      </c>
      <c r="AB3422" s="254" t="s">
        <v>24</v>
      </c>
      <c r="AC3422" s="272"/>
      <c r="AD3422" s="272"/>
      <c r="AE3422" s="272"/>
      <c r="AF3422" s="254"/>
      <c r="AG3422" s="254"/>
      <c r="AH3422" s="1019"/>
      <c r="AI3422" s="244" t="str">
        <f t="shared" si="307"/>
        <v>--</v>
      </c>
      <c r="AJ3422" s="1315">
        <f t="shared" si="304"/>
        <v>43405</v>
      </c>
      <c r="AK3422" s="1330" t="s">
        <v>24</v>
      </c>
      <c r="AL3422" s="670" t="s">
        <v>24</v>
      </c>
      <c r="AM3422" s="230"/>
      <c r="AN3422" s="232"/>
      <c r="AO3422" s="232"/>
      <c r="AP3422" s="230"/>
      <c r="AQ3422" s="462" t="s">
        <v>3094</v>
      </c>
      <c r="AR3422" s="230"/>
      <c r="AS3422" s="230"/>
      <c r="AT3422" s="230"/>
      <c r="AU3422" s="230"/>
      <c r="AV3422" s="885"/>
      <c r="AW3422" s="885"/>
      <c r="AX3422" s="885"/>
      <c r="AY3422" s="885"/>
      <c r="AZ3422" s="177"/>
    </row>
    <row r="3423" spans="2:52" ht="15" customHeight="1">
      <c r="B3423" s="1310">
        <v>3417</v>
      </c>
      <c r="C3423" s="811" t="s">
        <v>1409</v>
      </c>
      <c r="D3423" s="559" t="s">
        <v>11563</v>
      </c>
      <c r="E3423" s="559" t="s">
        <v>1122</v>
      </c>
      <c r="F3423" s="272" t="s">
        <v>1410</v>
      </c>
      <c r="G3423" s="509" t="s">
        <v>147</v>
      </c>
      <c r="H3423" s="816" t="s">
        <v>1411</v>
      </c>
      <c r="I3423" s="346">
        <v>33429</v>
      </c>
      <c r="J3423" s="903">
        <f t="shared" ca="1" si="306"/>
        <v>30</v>
      </c>
      <c r="K3423" s="176" t="s">
        <v>24</v>
      </c>
      <c r="L3423" s="170" t="s">
        <v>24</v>
      </c>
      <c r="M3423" s="173" t="s">
        <v>24</v>
      </c>
      <c r="N3423" s="562">
        <v>43326</v>
      </c>
      <c r="O3423" s="1330">
        <v>43653</v>
      </c>
      <c r="P3423" s="1314" t="s">
        <v>24</v>
      </c>
      <c r="Q3423" s="198">
        <f t="shared" si="305"/>
        <v>44018</v>
      </c>
      <c r="R3423" s="181" t="str">
        <f t="shared" ca="1" si="303"/>
        <v>EXPIRED</v>
      </c>
      <c r="S3423" s="823" t="s">
        <v>24</v>
      </c>
      <c r="T3423" s="1330">
        <v>44387</v>
      </c>
      <c r="U3423" s="1329" t="s">
        <v>99</v>
      </c>
      <c r="V3423" s="904" t="s">
        <v>24</v>
      </c>
      <c r="W3423" s="136" t="s">
        <v>24</v>
      </c>
      <c r="X3423" s="348"/>
      <c r="Y3423" s="201"/>
      <c r="Z3423" s="351"/>
      <c r="AA3423" s="272" t="s">
        <v>24</v>
      </c>
      <c r="AB3423" s="254" t="s">
        <v>24</v>
      </c>
      <c r="AC3423" s="272"/>
      <c r="AD3423" s="272"/>
      <c r="AE3423" s="272"/>
      <c r="AF3423" s="254"/>
      <c r="AG3423" s="254"/>
      <c r="AH3423" s="1019"/>
      <c r="AI3423" s="244" t="str">
        <f t="shared" si="307"/>
        <v>--</v>
      </c>
      <c r="AJ3423" s="1315">
        <f t="shared" si="304"/>
        <v>43326</v>
      </c>
      <c r="AK3423" s="217" t="s">
        <v>24</v>
      </c>
      <c r="AL3423" s="614" t="s">
        <v>24</v>
      </c>
      <c r="AM3423" s="230"/>
      <c r="AN3423" s="232"/>
      <c r="AO3423" s="232"/>
      <c r="AP3423" s="230"/>
      <c r="AQ3423" s="1231" t="s">
        <v>3094</v>
      </c>
      <c r="AR3423" s="230"/>
      <c r="AS3423" s="230"/>
      <c r="AT3423" s="230"/>
      <c r="AU3423" s="230"/>
      <c r="AV3423" s="885"/>
      <c r="AW3423" s="885"/>
      <c r="AX3423" s="885"/>
      <c r="AY3423" s="885"/>
      <c r="AZ3423" s="177"/>
    </row>
    <row r="3424" spans="2:52" ht="15" customHeight="1">
      <c r="B3424" s="1310">
        <v>3418</v>
      </c>
      <c r="C3424" s="811" t="s">
        <v>1412</v>
      </c>
      <c r="D3424" s="497" t="s">
        <v>1413</v>
      </c>
      <c r="E3424" s="559" t="s">
        <v>1122</v>
      </c>
      <c r="F3424" s="254" t="s">
        <v>1414</v>
      </c>
      <c r="G3424" s="509" t="s">
        <v>147</v>
      </c>
      <c r="H3424" s="825" t="s">
        <v>1415</v>
      </c>
      <c r="I3424" s="826">
        <v>34700</v>
      </c>
      <c r="J3424" s="1314">
        <f t="shared" ca="1" si="306"/>
        <v>27</v>
      </c>
      <c r="K3424" s="180" t="s">
        <v>83</v>
      </c>
      <c r="L3424" s="180" t="s">
        <v>1416</v>
      </c>
      <c r="M3424" s="518">
        <v>45536</v>
      </c>
      <c r="N3424" s="562">
        <v>43259</v>
      </c>
      <c r="O3424" s="1311">
        <v>43536</v>
      </c>
      <c r="P3424" s="1314" t="s">
        <v>24</v>
      </c>
      <c r="Q3424" s="198">
        <f t="shared" si="305"/>
        <v>43901</v>
      </c>
      <c r="R3424" s="181" t="str">
        <f t="shared" ca="1" si="303"/>
        <v>EXPIRED</v>
      </c>
      <c r="S3424" s="823" t="s">
        <v>1489</v>
      </c>
      <c r="T3424" s="1330">
        <v>44562</v>
      </c>
      <c r="U3424" s="1329">
        <v>44562</v>
      </c>
      <c r="V3424" s="1330" t="s">
        <v>24</v>
      </c>
      <c r="W3424" s="1311" t="s">
        <v>24</v>
      </c>
      <c r="X3424" s="348"/>
      <c r="Y3424" s="201"/>
      <c r="Z3424" s="351"/>
      <c r="AA3424" s="471" t="s">
        <v>100</v>
      </c>
      <c r="AB3424" s="254" t="s">
        <v>24</v>
      </c>
      <c r="AC3424" s="272"/>
      <c r="AD3424" s="272"/>
      <c r="AE3424" s="272"/>
      <c r="AF3424" s="254"/>
      <c r="AG3424" s="254"/>
      <c r="AH3424" s="1019"/>
      <c r="AI3424" s="244" t="str">
        <f t="shared" si="307"/>
        <v>LIGHT VEHICLE-</v>
      </c>
      <c r="AJ3424" s="1315">
        <f t="shared" si="304"/>
        <v>43259</v>
      </c>
      <c r="AK3424" s="217">
        <v>43260</v>
      </c>
      <c r="AL3424" s="614">
        <v>43258</v>
      </c>
      <c r="AM3424" s="230"/>
      <c r="AN3424" s="232"/>
      <c r="AO3424" s="232"/>
      <c r="AP3424" s="230"/>
      <c r="AQ3424" s="1231" t="s">
        <v>3094</v>
      </c>
      <c r="AR3424" s="230"/>
      <c r="AS3424" s="230"/>
      <c r="AT3424" s="230"/>
      <c r="AU3424" s="230"/>
      <c r="AV3424" s="885" t="s">
        <v>40</v>
      </c>
      <c r="AW3424" s="885" t="s">
        <v>11701</v>
      </c>
      <c r="AX3424" s="885" t="s">
        <v>11851</v>
      </c>
      <c r="AY3424" s="461">
        <v>43943</v>
      </c>
      <c r="AZ3424" s="177"/>
    </row>
    <row r="3425" spans="2:52" ht="15" customHeight="1">
      <c r="B3425" s="1310">
        <v>3419</v>
      </c>
      <c r="C3425" s="814" t="s">
        <v>1417</v>
      </c>
      <c r="D3425" s="497" t="s">
        <v>257</v>
      </c>
      <c r="E3425" s="835" t="s">
        <v>1122</v>
      </c>
      <c r="F3425" s="272" t="s">
        <v>24</v>
      </c>
      <c r="G3425" s="509" t="s">
        <v>140</v>
      </c>
      <c r="H3425" s="825" t="s">
        <v>1418</v>
      </c>
      <c r="I3425" s="826">
        <v>34063</v>
      </c>
      <c r="J3425" s="903">
        <f t="shared" ca="1" si="306"/>
        <v>29</v>
      </c>
      <c r="K3425" s="180" t="s">
        <v>493</v>
      </c>
      <c r="L3425" s="732">
        <v>19319304000017</v>
      </c>
      <c r="M3425" s="518">
        <v>45668</v>
      </c>
      <c r="N3425" s="562">
        <v>43992</v>
      </c>
      <c r="O3425" s="1330">
        <v>43634</v>
      </c>
      <c r="P3425" s="1314" t="s">
        <v>24</v>
      </c>
      <c r="Q3425" s="198">
        <f t="shared" si="305"/>
        <v>43999</v>
      </c>
      <c r="R3425" s="181" t="str">
        <f t="shared" ca="1" si="303"/>
        <v>EXPIRED</v>
      </c>
      <c r="S3425" s="823" t="s">
        <v>2075</v>
      </c>
      <c r="T3425" s="1330">
        <v>44290</v>
      </c>
      <c r="U3425" s="1329">
        <v>44290</v>
      </c>
      <c r="V3425" s="395" t="s">
        <v>24</v>
      </c>
      <c r="W3425" s="136" t="s">
        <v>24</v>
      </c>
      <c r="X3425" s="348"/>
      <c r="Y3425" s="201"/>
      <c r="Z3425" s="351"/>
      <c r="AA3425" s="471" t="s">
        <v>5153</v>
      </c>
      <c r="AB3425" s="254" t="s">
        <v>24</v>
      </c>
      <c r="AC3425" s="272"/>
      <c r="AD3425" s="272"/>
      <c r="AE3425" s="272"/>
      <c r="AF3425" s="254"/>
      <c r="AG3425" s="254"/>
      <c r="AH3425" s="1019"/>
      <c r="AI3425" s="244" t="str">
        <f t="shared" si="307"/>
        <v>BUS-</v>
      </c>
      <c r="AJ3425" s="1315">
        <f t="shared" si="304"/>
        <v>43992</v>
      </c>
      <c r="AK3425" s="217">
        <v>43991</v>
      </c>
      <c r="AL3425" s="614">
        <v>43991</v>
      </c>
      <c r="AM3425" s="230"/>
      <c r="AN3425" s="232"/>
      <c r="AO3425" s="232"/>
      <c r="AP3425" s="230"/>
      <c r="AQ3425" s="1231" t="s">
        <v>3094</v>
      </c>
      <c r="AR3425" s="230"/>
      <c r="AS3425" s="230"/>
      <c r="AT3425" s="230"/>
      <c r="AU3425" s="230"/>
      <c r="AV3425" s="177"/>
      <c r="AW3425" s="177"/>
      <c r="AX3425" s="177"/>
      <c r="AY3425" s="177"/>
      <c r="AZ3425" s="177"/>
    </row>
    <row r="3426" spans="2:52" ht="15" customHeight="1">
      <c r="B3426" s="1310">
        <v>3420</v>
      </c>
      <c r="C3426" s="814" t="s">
        <v>1420</v>
      </c>
      <c r="D3426" s="835" t="s">
        <v>11563</v>
      </c>
      <c r="E3426" s="559" t="s">
        <v>1122</v>
      </c>
      <c r="F3426" s="272" t="s">
        <v>1421</v>
      </c>
      <c r="G3426" s="509" t="s">
        <v>147</v>
      </c>
      <c r="H3426" s="816" t="s">
        <v>1422</v>
      </c>
      <c r="I3426" s="1742">
        <v>33383</v>
      </c>
      <c r="J3426" s="903">
        <f t="shared" ca="1" si="306"/>
        <v>31</v>
      </c>
      <c r="K3426" s="319" t="s">
        <v>24</v>
      </c>
      <c r="L3426" s="329" t="s">
        <v>24</v>
      </c>
      <c r="M3426" s="338" t="s">
        <v>24</v>
      </c>
      <c r="N3426" s="562">
        <v>42879</v>
      </c>
      <c r="O3426" s="1330" t="s">
        <v>24</v>
      </c>
      <c r="P3426" s="1314" t="s">
        <v>24</v>
      </c>
      <c r="Q3426" s="198" t="str">
        <f t="shared" si="305"/>
        <v>-</v>
      </c>
      <c r="R3426" s="181" t="str">
        <f t="shared" ca="1" si="303"/>
        <v>TIDAK MCU</v>
      </c>
      <c r="S3426" s="823" t="s">
        <v>24</v>
      </c>
      <c r="T3426" s="1330">
        <v>44341</v>
      </c>
      <c r="U3426" s="1329" t="s">
        <v>99</v>
      </c>
      <c r="V3426" s="904" t="s">
        <v>24</v>
      </c>
      <c r="W3426" s="136" t="s">
        <v>24</v>
      </c>
      <c r="X3426" s="348"/>
      <c r="Y3426" s="201"/>
      <c r="Z3426" s="351"/>
      <c r="AA3426" s="272" t="s">
        <v>24</v>
      </c>
      <c r="AB3426" s="254" t="s">
        <v>24</v>
      </c>
      <c r="AC3426" s="272"/>
      <c r="AD3426" s="272"/>
      <c r="AE3426" s="272"/>
      <c r="AF3426" s="254"/>
      <c r="AG3426" s="254"/>
      <c r="AH3426" s="1019"/>
      <c r="AI3426" s="244" t="str">
        <f t="shared" si="307"/>
        <v>--</v>
      </c>
      <c r="AJ3426" s="1315">
        <f t="shared" si="304"/>
        <v>42879</v>
      </c>
      <c r="AK3426" s="1330" t="s">
        <v>24</v>
      </c>
      <c r="AL3426" s="670" t="s">
        <v>24</v>
      </c>
      <c r="AM3426" s="230"/>
      <c r="AN3426" s="232"/>
      <c r="AO3426" s="232"/>
      <c r="AP3426" s="230"/>
      <c r="AQ3426" s="462" t="s">
        <v>3094</v>
      </c>
      <c r="AR3426" s="230"/>
      <c r="AS3426" s="230"/>
      <c r="AT3426" s="230"/>
      <c r="AU3426" s="230"/>
      <c r="AV3426" s="885"/>
      <c r="AW3426" s="885"/>
      <c r="AX3426" s="885"/>
      <c r="AY3426" s="885"/>
      <c r="AZ3426" s="177"/>
    </row>
    <row r="3427" spans="2:52" ht="15" customHeight="1">
      <c r="B3427" s="1310">
        <v>3421</v>
      </c>
      <c r="C3427" s="811" t="s">
        <v>1423</v>
      </c>
      <c r="D3427" s="559" t="s">
        <v>11563</v>
      </c>
      <c r="E3427" s="559" t="s">
        <v>1122</v>
      </c>
      <c r="F3427" s="272" t="s">
        <v>1424</v>
      </c>
      <c r="G3427" s="509" t="s">
        <v>147</v>
      </c>
      <c r="H3427" s="816" t="s">
        <v>1425</v>
      </c>
      <c r="I3427" s="346">
        <v>34138</v>
      </c>
      <c r="J3427" s="903">
        <f t="shared" ca="1" si="306"/>
        <v>28</v>
      </c>
      <c r="K3427" s="176" t="s">
        <v>24</v>
      </c>
      <c r="L3427" s="170" t="s">
        <v>24</v>
      </c>
      <c r="M3427" s="173" t="s">
        <v>24</v>
      </c>
      <c r="N3427" s="562">
        <v>43224</v>
      </c>
      <c r="O3427" s="1330" t="s">
        <v>24</v>
      </c>
      <c r="P3427" s="1314" t="s">
        <v>24</v>
      </c>
      <c r="Q3427" s="198" t="str">
        <f t="shared" si="305"/>
        <v>-</v>
      </c>
      <c r="R3427" s="181" t="str">
        <f t="shared" ref="R3427:R3490" ca="1" si="308">IF(OR(O3427="",O3427="-"),"TIDAK MCU",IF(Q3427&gt;TODAY(),"BERLAKU","EXPIRED"))</f>
        <v>TIDAK MCU</v>
      </c>
      <c r="S3427" s="823" t="s">
        <v>24</v>
      </c>
      <c r="T3427" s="1330">
        <v>44365</v>
      </c>
      <c r="U3427" s="1329" t="s">
        <v>99</v>
      </c>
      <c r="V3427" s="395" t="s">
        <v>24</v>
      </c>
      <c r="W3427" s="136" t="s">
        <v>24</v>
      </c>
      <c r="X3427" s="348"/>
      <c r="Y3427" s="201"/>
      <c r="Z3427" s="351"/>
      <c r="AA3427" s="272" t="s">
        <v>24</v>
      </c>
      <c r="AB3427" s="254" t="s">
        <v>24</v>
      </c>
      <c r="AC3427" s="272"/>
      <c r="AD3427" s="272"/>
      <c r="AE3427" s="272"/>
      <c r="AF3427" s="254"/>
      <c r="AG3427" s="254"/>
      <c r="AH3427" s="1019"/>
      <c r="AI3427" s="244" t="str">
        <f t="shared" si="307"/>
        <v>--</v>
      </c>
      <c r="AJ3427" s="1315">
        <f t="shared" ref="AJ3427:AJ3490" si="309">N3427</f>
        <v>43224</v>
      </c>
      <c r="AK3427" s="1330" t="s">
        <v>24</v>
      </c>
      <c r="AL3427" s="670" t="s">
        <v>24</v>
      </c>
      <c r="AM3427" s="230"/>
      <c r="AN3427" s="232"/>
      <c r="AO3427" s="232"/>
      <c r="AP3427" s="230"/>
      <c r="AQ3427" s="1231" t="s">
        <v>3094</v>
      </c>
      <c r="AR3427" s="230"/>
      <c r="AS3427" s="230"/>
      <c r="AT3427" s="230"/>
      <c r="AU3427" s="180"/>
      <c r="AV3427" s="177"/>
      <c r="AW3427" s="177"/>
      <c r="AX3427" s="177"/>
      <c r="AY3427" s="885"/>
      <c r="AZ3427" s="177"/>
    </row>
    <row r="3428" spans="2:52" ht="15" customHeight="1">
      <c r="B3428" s="1310">
        <v>3422</v>
      </c>
      <c r="C3428" s="814" t="s">
        <v>1426</v>
      </c>
      <c r="D3428" s="497" t="s">
        <v>257</v>
      </c>
      <c r="E3428" s="835" t="s">
        <v>1122</v>
      </c>
      <c r="F3428" s="272" t="s">
        <v>1427</v>
      </c>
      <c r="G3428" s="509" t="s">
        <v>147</v>
      </c>
      <c r="H3428" s="825" t="s">
        <v>1428</v>
      </c>
      <c r="I3428" s="1702">
        <v>33715</v>
      </c>
      <c r="J3428" s="903">
        <f t="shared" ca="1" si="306"/>
        <v>30</v>
      </c>
      <c r="K3428" s="180" t="s">
        <v>83</v>
      </c>
      <c r="L3428" s="732" t="s">
        <v>1429</v>
      </c>
      <c r="M3428" s="518">
        <v>44307</v>
      </c>
      <c r="N3428" s="562">
        <v>43407</v>
      </c>
      <c r="O3428" s="1330" t="s">
        <v>24</v>
      </c>
      <c r="P3428" s="1314" t="s">
        <v>24</v>
      </c>
      <c r="Q3428" s="198" t="str">
        <f t="shared" si="305"/>
        <v>-</v>
      </c>
      <c r="R3428" s="181" t="str">
        <f t="shared" ca="1" si="308"/>
        <v>TIDAK MCU</v>
      </c>
      <c r="S3428" s="823" t="s">
        <v>1491</v>
      </c>
      <c r="T3428" s="1330">
        <v>44307</v>
      </c>
      <c r="U3428" s="1329">
        <v>44307</v>
      </c>
      <c r="V3428" s="1330" t="s">
        <v>24</v>
      </c>
      <c r="W3428" s="136" t="s">
        <v>24</v>
      </c>
      <c r="X3428" s="348"/>
      <c r="Y3428" s="201"/>
      <c r="Z3428" s="351"/>
      <c r="AA3428" s="471" t="s">
        <v>100</v>
      </c>
      <c r="AB3428" s="254" t="s">
        <v>24</v>
      </c>
      <c r="AC3428" s="272"/>
      <c r="AD3428" s="272"/>
      <c r="AE3428" s="272"/>
      <c r="AF3428" s="254"/>
      <c r="AG3428" s="254"/>
      <c r="AH3428" s="1019"/>
      <c r="AI3428" s="244" t="str">
        <f t="shared" si="307"/>
        <v>LIGHT VEHICLE-</v>
      </c>
      <c r="AJ3428" s="1315">
        <f t="shared" si="309"/>
        <v>43407</v>
      </c>
      <c r="AK3428" s="1330">
        <v>43983</v>
      </c>
      <c r="AL3428" s="670">
        <v>43405</v>
      </c>
      <c r="AM3428" s="230"/>
      <c r="AN3428" s="232"/>
      <c r="AO3428" s="232"/>
      <c r="AP3428" s="230"/>
      <c r="AQ3428" s="462" t="s">
        <v>3094</v>
      </c>
      <c r="AR3428" s="230"/>
      <c r="AS3428" s="230"/>
      <c r="AT3428" s="230"/>
      <c r="AU3428" s="230"/>
      <c r="AV3428" s="885"/>
      <c r="AW3428" s="885"/>
      <c r="AX3428" s="885"/>
      <c r="AY3428" s="885"/>
      <c r="AZ3428" s="177"/>
    </row>
    <row r="3429" spans="2:52" ht="15" customHeight="1">
      <c r="B3429" s="1310">
        <v>3423</v>
      </c>
      <c r="C3429" s="811" t="s">
        <v>1430</v>
      </c>
      <c r="D3429" s="835" t="s">
        <v>11563</v>
      </c>
      <c r="E3429" s="559" t="s">
        <v>1122</v>
      </c>
      <c r="F3429" s="254" t="s">
        <v>1431</v>
      </c>
      <c r="G3429" s="509" t="s">
        <v>147</v>
      </c>
      <c r="H3429" s="1444" t="s">
        <v>1432</v>
      </c>
      <c r="I3429" s="1722">
        <v>26289</v>
      </c>
      <c r="J3429" s="1314">
        <f t="shared" ca="1" si="306"/>
        <v>51</v>
      </c>
      <c r="K3429" s="176" t="s">
        <v>24</v>
      </c>
      <c r="L3429" s="170" t="s">
        <v>24</v>
      </c>
      <c r="M3429" s="173" t="s">
        <v>24</v>
      </c>
      <c r="N3429" s="562">
        <v>43326</v>
      </c>
      <c r="O3429" s="1330" t="s">
        <v>24</v>
      </c>
      <c r="P3429" s="1314" t="s">
        <v>24</v>
      </c>
      <c r="Q3429" s="198" t="str">
        <f t="shared" si="305"/>
        <v>-</v>
      </c>
      <c r="R3429" s="181" t="str">
        <f t="shared" ca="1" si="308"/>
        <v>TIDAK MCU</v>
      </c>
      <c r="S3429" s="823" t="s">
        <v>24</v>
      </c>
      <c r="T3429" s="1330">
        <v>44552</v>
      </c>
      <c r="U3429" s="1329" t="s">
        <v>99</v>
      </c>
      <c r="V3429" s="904" t="s">
        <v>24</v>
      </c>
      <c r="W3429" s="136" t="s">
        <v>24</v>
      </c>
      <c r="X3429" s="348"/>
      <c r="Y3429" s="201"/>
      <c r="Z3429" s="351"/>
      <c r="AA3429" s="272" t="s">
        <v>24</v>
      </c>
      <c r="AB3429" s="254" t="s">
        <v>24</v>
      </c>
      <c r="AC3429" s="272"/>
      <c r="AD3429" s="272"/>
      <c r="AE3429" s="272"/>
      <c r="AF3429" s="254"/>
      <c r="AG3429" s="254"/>
      <c r="AH3429" s="1019"/>
      <c r="AI3429" s="244" t="str">
        <f t="shared" si="307"/>
        <v>--</v>
      </c>
      <c r="AJ3429" s="1315">
        <f t="shared" si="309"/>
        <v>43326</v>
      </c>
      <c r="AK3429" s="217" t="s">
        <v>24</v>
      </c>
      <c r="AL3429" s="614" t="s">
        <v>24</v>
      </c>
      <c r="AM3429" s="230"/>
      <c r="AN3429" s="232"/>
      <c r="AO3429" s="232"/>
      <c r="AP3429" s="230"/>
      <c r="AQ3429" s="1231" t="s">
        <v>3094</v>
      </c>
      <c r="AR3429" s="230"/>
      <c r="AS3429" s="230"/>
      <c r="AT3429" s="230"/>
      <c r="AU3429" s="230"/>
      <c r="AV3429" s="885"/>
      <c r="AW3429" s="885"/>
      <c r="AX3429" s="885"/>
      <c r="AY3429" s="885"/>
      <c r="AZ3429" s="177"/>
    </row>
    <row r="3430" spans="2:52" ht="15" customHeight="1">
      <c r="B3430" s="1310">
        <v>3424</v>
      </c>
      <c r="C3430" s="814" t="s">
        <v>1433</v>
      </c>
      <c r="D3430" s="497" t="s">
        <v>1434</v>
      </c>
      <c r="E3430" s="835" t="s">
        <v>1122</v>
      </c>
      <c r="F3430" s="497" t="s">
        <v>1435</v>
      </c>
      <c r="G3430" s="509" t="s">
        <v>147</v>
      </c>
      <c r="H3430" s="816" t="s">
        <v>1436</v>
      </c>
      <c r="I3430" s="846">
        <v>27854</v>
      </c>
      <c r="J3430" s="1314">
        <f t="shared" ca="1" si="306"/>
        <v>46</v>
      </c>
      <c r="K3430" s="176" t="s">
        <v>24</v>
      </c>
      <c r="L3430" s="170" t="s">
        <v>24</v>
      </c>
      <c r="M3430" s="173" t="s">
        <v>24</v>
      </c>
      <c r="N3430" s="562">
        <v>41916</v>
      </c>
      <c r="O3430" s="1330" t="s">
        <v>24</v>
      </c>
      <c r="P3430" s="1314" t="s">
        <v>24</v>
      </c>
      <c r="Q3430" s="198" t="str">
        <f t="shared" si="305"/>
        <v>-</v>
      </c>
      <c r="R3430" s="181" t="str">
        <f t="shared" ca="1" si="308"/>
        <v>TIDAK MCU</v>
      </c>
      <c r="S3430" s="823" t="s">
        <v>24</v>
      </c>
      <c r="T3430" s="1330">
        <v>44290</v>
      </c>
      <c r="U3430" s="1329" t="s">
        <v>24</v>
      </c>
      <c r="V3430" s="1311">
        <v>44290</v>
      </c>
      <c r="W3430" s="136" t="s">
        <v>24</v>
      </c>
      <c r="X3430" s="348"/>
      <c r="Y3430" s="201"/>
      <c r="Z3430" s="351"/>
      <c r="AA3430" s="272" t="s">
        <v>24</v>
      </c>
      <c r="AB3430" s="254" t="s">
        <v>24</v>
      </c>
      <c r="AC3430" s="272"/>
      <c r="AD3430" s="272"/>
      <c r="AE3430" s="272"/>
      <c r="AF3430" s="254"/>
      <c r="AG3430" s="254"/>
      <c r="AH3430" s="1019"/>
      <c r="AI3430" s="244" t="str">
        <f t="shared" si="307"/>
        <v>--</v>
      </c>
      <c r="AJ3430" s="1315">
        <f t="shared" si="309"/>
        <v>41916</v>
      </c>
      <c r="AK3430" s="1330" t="s">
        <v>24</v>
      </c>
      <c r="AL3430" s="670" t="s">
        <v>24</v>
      </c>
      <c r="AM3430" s="230"/>
      <c r="AN3430" s="232"/>
      <c r="AO3430" s="232"/>
      <c r="AP3430" s="230"/>
      <c r="AQ3430" s="1231" t="s">
        <v>3094</v>
      </c>
      <c r="AR3430" s="230"/>
      <c r="AS3430" s="230"/>
      <c r="AT3430" s="230"/>
      <c r="AU3430" s="230"/>
      <c r="AV3430" s="885"/>
      <c r="AW3430" s="885"/>
      <c r="AX3430" s="885"/>
      <c r="AY3430" s="885"/>
      <c r="AZ3430" s="177"/>
    </row>
    <row r="3431" spans="2:52" ht="15" customHeight="1">
      <c r="B3431" s="1310">
        <v>3425</v>
      </c>
      <c r="C3431" s="811" t="s">
        <v>998</v>
      </c>
      <c r="D3431" s="254" t="s">
        <v>257</v>
      </c>
      <c r="E3431" s="559" t="s">
        <v>1122</v>
      </c>
      <c r="F3431" s="272" t="s">
        <v>1437</v>
      </c>
      <c r="G3431" s="509" t="s">
        <v>147</v>
      </c>
      <c r="H3431" s="825" t="s">
        <v>1438</v>
      </c>
      <c r="I3431" s="1702">
        <v>35465</v>
      </c>
      <c r="J3431" s="1314">
        <f t="shared" ca="1" si="306"/>
        <v>25</v>
      </c>
      <c r="K3431" s="180" t="s">
        <v>493</v>
      </c>
      <c r="L3431" s="732" t="s">
        <v>1439</v>
      </c>
      <c r="M3431" s="518">
        <v>44961</v>
      </c>
      <c r="N3431" s="562">
        <v>43368</v>
      </c>
      <c r="O3431" s="1330" t="s">
        <v>24</v>
      </c>
      <c r="P3431" s="1314" t="s">
        <v>24</v>
      </c>
      <c r="Q3431" s="198" t="str">
        <f t="shared" si="305"/>
        <v>-</v>
      </c>
      <c r="R3431" s="181" t="str">
        <f t="shared" ca="1" si="308"/>
        <v>TIDAK MCU</v>
      </c>
      <c r="S3431" s="823" t="s">
        <v>1492</v>
      </c>
      <c r="T3431" s="1330">
        <v>44231</v>
      </c>
      <c r="U3431" s="443">
        <v>44231</v>
      </c>
      <c r="V3431" s="904" t="s">
        <v>24</v>
      </c>
      <c r="W3431" s="136" t="s">
        <v>24</v>
      </c>
      <c r="X3431" s="348"/>
      <c r="Y3431" s="201"/>
      <c r="Z3431" s="351"/>
      <c r="AA3431" s="471" t="s">
        <v>100</v>
      </c>
      <c r="AB3431" s="254" t="s">
        <v>24</v>
      </c>
      <c r="AC3431" s="272"/>
      <c r="AD3431" s="272"/>
      <c r="AE3431" s="272"/>
      <c r="AF3431" s="254"/>
      <c r="AG3431" s="254"/>
      <c r="AH3431" s="481"/>
      <c r="AI3431" s="244" t="str">
        <f t="shared" si="307"/>
        <v>LIGHT VEHICLE-</v>
      </c>
      <c r="AJ3431" s="1315">
        <f t="shared" si="309"/>
        <v>43368</v>
      </c>
      <c r="AK3431" s="1311">
        <v>43372</v>
      </c>
      <c r="AL3431" s="670">
        <v>43370</v>
      </c>
      <c r="AM3431" s="230"/>
      <c r="AN3431" s="232"/>
      <c r="AO3431" s="232"/>
      <c r="AP3431" s="230"/>
      <c r="AQ3431" s="180"/>
      <c r="AR3431" s="230"/>
      <c r="AS3431" s="230"/>
      <c r="AT3431" s="230"/>
      <c r="AU3431" s="230"/>
      <c r="AV3431" s="885"/>
      <c r="AW3431" s="885"/>
      <c r="AX3431" s="885"/>
      <c r="AY3431" s="885"/>
      <c r="AZ3431" s="177"/>
    </row>
    <row r="3432" spans="2:52" ht="15" customHeight="1">
      <c r="B3432" s="1310">
        <v>3426</v>
      </c>
      <c r="C3432" s="558" t="s">
        <v>4745</v>
      </c>
      <c r="D3432" s="835" t="s">
        <v>337</v>
      </c>
      <c r="E3432" s="559" t="s">
        <v>4241</v>
      </c>
      <c r="F3432" s="812" t="s">
        <v>4746</v>
      </c>
      <c r="G3432" s="525" t="s">
        <v>119</v>
      </c>
      <c r="H3432" s="810" t="s">
        <v>4747</v>
      </c>
      <c r="I3432" s="345">
        <v>36370</v>
      </c>
      <c r="J3432" s="1314">
        <f t="shared" ca="1" si="306"/>
        <v>22</v>
      </c>
      <c r="K3432" s="176" t="s">
        <v>24</v>
      </c>
      <c r="L3432" s="170" t="s">
        <v>24</v>
      </c>
      <c r="M3432" s="173" t="s">
        <v>24</v>
      </c>
      <c r="N3432" s="932" t="s">
        <v>24</v>
      </c>
      <c r="O3432" s="1330" t="s">
        <v>24</v>
      </c>
      <c r="P3432" s="1314" t="s">
        <v>24</v>
      </c>
      <c r="Q3432" s="198" t="str">
        <f t="shared" si="305"/>
        <v>-</v>
      </c>
      <c r="R3432" s="181" t="str">
        <f t="shared" ca="1" si="308"/>
        <v>TIDAK MCU</v>
      </c>
      <c r="S3432" s="1319" t="s">
        <v>24</v>
      </c>
      <c r="T3432" s="1330">
        <v>44406</v>
      </c>
      <c r="U3432" s="1329" t="s">
        <v>99</v>
      </c>
      <c r="V3432" s="1330" t="s">
        <v>24</v>
      </c>
      <c r="W3432" s="1311" t="s">
        <v>24</v>
      </c>
      <c r="X3432" s="200"/>
      <c r="Y3432" s="201"/>
      <c r="Z3432" s="202"/>
      <c r="AA3432" s="272"/>
      <c r="AB3432" s="272"/>
      <c r="AC3432" s="272"/>
      <c r="AD3432" s="272"/>
      <c r="AE3432" s="272"/>
      <c r="AF3432" s="272"/>
      <c r="AG3432" s="272"/>
      <c r="AH3432" s="1020"/>
      <c r="AI3432" s="244" t="str">
        <f t="shared" si="307"/>
        <v/>
      </c>
      <c r="AJ3432" s="1315" t="str">
        <f t="shared" si="309"/>
        <v>-</v>
      </c>
      <c r="AK3432" s="1330" t="s">
        <v>24</v>
      </c>
      <c r="AL3432" s="670" t="s">
        <v>24</v>
      </c>
      <c r="AM3432" s="230"/>
      <c r="AN3432" s="232"/>
      <c r="AO3432" s="232"/>
      <c r="AP3432" s="230"/>
      <c r="AQ3432" s="1231" t="s">
        <v>3094</v>
      </c>
      <c r="AR3432" s="230"/>
      <c r="AS3432" s="230"/>
      <c r="AT3432" s="230"/>
      <c r="AU3432" s="230"/>
      <c r="AV3432" s="885"/>
      <c r="AW3432" s="885"/>
      <c r="AX3432" s="885"/>
      <c r="AY3432" s="885"/>
      <c r="AZ3432" s="177"/>
    </row>
    <row r="3433" spans="2:52" ht="15" customHeight="1">
      <c r="B3433" s="1310">
        <v>3427</v>
      </c>
      <c r="C3433" s="811" t="s">
        <v>1443</v>
      </c>
      <c r="D3433" s="559" t="s">
        <v>11563</v>
      </c>
      <c r="E3433" s="559" t="s">
        <v>1122</v>
      </c>
      <c r="F3433" s="272" t="s">
        <v>1444</v>
      </c>
      <c r="G3433" s="509" t="s">
        <v>147</v>
      </c>
      <c r="H3433" s="816" t="s">
        <v>1445</v>
      </c>
      <c r="I3433" s="346">
        <v>32722</v>
      </c>
      <c r="J3433" s="1314">
        <f t="shared" ca="1" si="306"/>
        <v>32</v>
      </c>
      <c r="K3433" s="176" t="s">
        <v>24</v>
      </c>
      <c r="L3433" s="170" t="s">
        <v>24</v>
      </c>
      <c r="M3433" s="173" t="s">
        <v>24</v>
      </c>
      <c r="N3433" s="562">
        <v>43405</v>
      </c>
      <c r="O3433" s="1330">
        <v>43767</v>
      </c>
      <c r="P3433" s="1314" t="s">
        <v>24</v>
      </c>
      <c r="Q3433" s="198">
        <f t="shared" si="305"/>
        <v>44132</v>
      </c>
      <c r="R3433" s="181" t="str">
        <f t="shared" ca="1" si="308"/>
        <v>EXPIRED</v>
      </c>
      <c r="S3433" s="823" t="s">
        <v>24</v>
      </c>
      <c r="T3433" s="1330">
        <v>44410</v>
      </c>
      <c r="U3433" s="1329" t="s">
        <v>99</v>
      </c>
      <c r="V3433" s="904" t="s">
        <v>24</v>
      </c>
      <c r="W3433" s="136" t="s">
        <v>24</v>
      </c>
      <c r="X3433" s="348"/>
      <c r="Y3433" s="201"/>
      <c r="Z3433" s="351"/>
      <c r="AA3433" s="272" t="s">
        <v>24</v>
      </c>
      <c r="AB3433" s="254" t="s">
        <v>24</v>
      </c>
      <c r="AC3433" s="272"/>
      <c r="AD3433" s="272"/>
      <c r="AE3433" s="272"/>
      <c r="AF3433" s="254"/>
      <c r="AG3433" s="254"/>
      <c r="AH3433" s="1019"/>
      <c r="AI3433" s="244" t="str">
        <f t="shared" si="307"/>
        <v>--</v>
      </c>
      <c r="AJ3433" s="1315">
        <f t="shared" si="309"/>
        <v>43405</v>
      </c>
      <c r="AK3433" s="1330" t="s">
        <v>24</v>
      </c>
      <c r="AL3433" s="670" t="s">
        <v>24</v>
      </c>
      <c r="AM3433" s="230"/>
      <c r="AN3433" s="232"/>
      <c r="AO3433" s="232"/>
      <c r="AP3433" s="230"/>
      <c r="AQ3433" s="1231" t="s">
        <v>3094</v>
      </c>
      <c r="AR3433" s="230"/>
      <c r="AS3433" s="230"/>
      <c r="AT3433" s="230"/>
      <c r="AU3433" s="230"/>
      <c r="AV3433" s="885"/>
      <c r="AW3433" s="885"/>
      <c r="AX3433" s="885"/>
      <c r="AY3433" s="885"/>
      <c r="AZ3433" s="177"/>
    </row>
    <row r="3434" spans="2:52" ht="15" customHeight="1">
      <c r="B3434" s="1310">
        <v>3428</v>
      </c>
      <c r="C3434" s="811" t="s">
        <v>1446</v>
      </c>
      <c r="D3434" s="254" t="s">
        <v>257</v>
      </c>
      <c r="E3434" s="559" t="s">
        <v>1122</v>
      </c>
      <c r="F3434" s="2148" t="s">
        <v>1447</v>
      </c>
      <c r="G3434" s="509" t="s">
        <v>147</v>
      </c>
      <c r="H3434" s="825" t="s">
        <v>1448</v>
      </c>
      <c r="I3434" s="1702">
        <v>33740</v>
      </c>
      <c r="J3434" s="1314">
        <f t="shared" ca="1" si="306"/>
        <v>30</v>
      </c>
      <c r="K3434" s="180" t="s">
        <v>493</v>
      </c>
      <c r="L3434" s="732" t="s">
        <v>1449</v>
      </c>
      <c r="M3434" s="518">
        <v>44697</v>
      </c>
      <c r="N3434" s="562">
        <v>43249</v>
      </c>
      <c r="O3434" s="1330">
        <v>43610</v>
      </c>
      <c r="P3434" s="1314" t="s">
        <v>24</v>
      </c>
      <c r="Q3434" s="198">
        <f t="shared" si="305"/>
        <v>43975</v>
      </c>
      <c r="R3434" s="181" t="str">
        <f t="shared" ca="1" si="308"/>
        <v>EXPIRED</v>
      </c>
      <c r="S3434" s="823" t="s">
        <v>1493</v>
      </c>
      <c r="T3434" s="1330">
        <v>44332</v>
      </c>
      <c r="U3434" s="212">
        <v>44332</v>
      </c>
      <c r="V3434" s="904" t="s">
        <v>24</v>
      </c>
      <c r="W3434" s="136" t="s">
        <v>24</v>
      </c>
      <c r="X3434" s="348"/>
      <c r="Y3434" s="201"/>
      <c r="Z3434" s="351"/>
      <c r="AA3434" s="243" t="s">
        <v>100</v>
      </c>
      <c r="AB3434" s="254" t="s">
        <v>24</v>
      </c>
      <c r="AC3434" s="272"/>
      <c r="AD3434" s="272"/>
      <c r="AE3434" s="272"/>
      <c r="AF3434" s="254"/>
      <c r="AG3434" s="254"/>
      <c r="AH3434" s="1019"/>
      <c r="AI3434" s="244" t="str">
        <f t="shared" si="307"/>
        <v>LIGHT VEHICLE-</v>
      </c>
      <c r="AJ3434" s="1315">
        <f t="shared" si="309"/>
        <v>43249</v>
      </c>
      <c r="AK3434" s="1311">
        <v>43246</v>
      </c>
      <c r="AL3434" s="670">
        <v>43237</v>
      </c>
      <c r="AM3434" s="230"/>
      <c r="AN3434" s="232"/>
      <c r="AO3434" s="232"/>
      <c r="AP3434" s="230"/>
      <c r="AQ3434" s="180"/>
      <c r="AR3434" s="230"/>
      <c r="AS3434" s="230"/>
      <c r="AT3434" s="230"/>
      <c r="AU3434" s="230"/>
      <c r="AV3434" s="885"/>
      <c r="AW3434" s="885"/>
      <c r="AX3434" s="885"/>
      <c r="AY3434" s="885"/>
      <c r="AZ3434" s="177"/>
    </row>
    <row r="3435" spans="2:52" ht="15" customHeight="1">
      <c r="B3435" s="1310">
        <v>3429</v>
      </c>
      <c r="C3435" s="814" t="s">
        <v>987</v>
      </c>
      <c r="D3435" s="835" t="s">
        <v>11563</v>
      </c>
      <c r="E3435" s="559" t="s">
        <v>1122</v>
      </c>
      <c r="F3435" s="272" t="s">
        <v>1450</v>
      </c>
      <c r="G3435" s="509" t="s">
        <v>147</v>
      </c>
      <c r="H3435" s="816" t="s">
        <v>1451</v>
      </c>
      <c r="I3435" s="346">
        <v>33075</v>
      </c>
      <c r="J3435" s="903">
        <f t="shared" ca="1" si="306"/>
        <v>31</v>
      </c>
      <c r="K3435" s="319" t="s">
        <v>24</v>
      </c>
      <c r="L3435" s="329" t="s">
        <v>24</v>
      </c>
      <c r="M3435" s="338" t="s">
        <v>24</v>
      </c>
      <c r="N3435" s="562">
        <v>43433</v>
      </c>
      <c r="O3435" s="1330" t="s">
        <v>24</v>
      </c>
      <c r="P3435" s="1314" t="s">
        <v>24</v>
      </c>
      <c r="Q3435" s="198" t="str">
        <f t="shared" si="305"/>
        <v>-</v>
      </c>
      <c r="R3435" s="181" t="str">
        <f t="shared" ca="1" si="308"/>
        <v>TIDAK MCU</v>
      </c>
      <c r="S3435" s="823" t="s">
        <v>24</v>
      </c>
      <c r="T3435" s="1330">
        <v>44398</v>
      </c>
      <c r="U3435" s="1329" t="s">
        <v>24</v>
      </c>
      <c r="V3435" s="904" t="s">
        <v>24</v>
      </c>
      <c r="W3435" s="136" t="s">
        <v>24</v>
      </c>
      <c r="X3435" s="348"/>
      <c r="Y3435" s="201"/>
      <c r="Z3435" s="351"/>
      <c r="AA3435" s="272" t="s">
        <v>24</v>
      </c>
      <c r="AB3435" s="254" t="s">
        <v>24</v>
      </c>
      <c r="AC3435" s="272"/>
      <c r="AD3435" s="272"/>
      <c r="AE3435" s="272"/>
      <c r="AF3435" s="254"/>
      <c r="AG3435" s="254"/>
      <c r="AH3435" s="1019"/>
      <c r="AI3435" s="244" t="str">
        <f t="shared" si="307"/>
        <v>--</v>
      </c>
      <c r="AJ3435" s="1315">
        <f t="shared" si="309"/>
        <v>43433</v>
      </c>
      <c r="AK3435" s="217" t="s">
        <v>24</v>
      </c>
      <c r="AL3435" s="614" t="s">
        <v>24</v>
      </c>
      <c r="AM3435" s="230"/>
      <c r="AN3435" s="232"/>
      <c r="AO3435" s="232"/>
      <c r="AP3435" s="230"/>
      <c r="AQ3435" s="1231" t="s">
        <v>3094</v>
      </c>
      <c r="AR3435" s="230"/>
      <c r="AS3435" s="230"/>
      <c r="AT3435" s="230"/>
      <c r="AU3435" s="230"/>
      <c r="AZ3435" s="177"/>
    </row>
    <row r="3436" spans="2:52" ht="15" customHeight="1">
      <c r="B3436" s="1310">
        <v>3430</v>
      </c>
      <c r="C3436" s="811" t="s">
        <v>1452</v>
      </c>
      <c r="D3436" s="559" t="s">
        <v>257</v>
      </c>
      <c r="E3436" s="559" t="s">
        <v>1122</v>
      </c>
      <c r="F3436" s="272" t="s">
        <v>24</v>
      </c>
      <c r="G3436" s="509" t="s">
        <v>147</v>
      </c>
      <c r="H3436" s="561" t="s">
        <v>24</v>
      </c>
      <c r="I3436" s="346">
        <v>30028</v>
      </c>
      <c r="J3436" s="903">
        <f t="shared" ca="1" si="306"/>
        <v>40</v>
      </c>
      <c r="K3436" s="180" t="s">
        <v>83</v>
      </c>
      <c r="L3436" s="732">
        <v>820317231149</v>
      </c>
      <c r="M3436" s="518">
        <v>45369</v>
      </c>
      <c r="N3436" s="562">
        <v>43851</v>
      </c>
      <c r="O3436" s="1330" t="s">
        <v>24</v>
      </c>
      <c r="P3436" s="1314" t="s">
        <v>24</v>
      </c>
      <c r="Q3436" s="198" t="str">
        <f t="shared" si="305"/>
        <v>-</v>
      </c>
      <c r="R3436" s="181" t="str">
        <f t="shared" ca="1" si="308"/>
        <v>TIDAK MCU</v>
      </c>
      <c r="S3436" s="823" t="s">
        <v>1494</v>
      </c>
      <c r="T3436" s="1330">
        <v>44273</v>
      </c>
      <c r="U3436" s="1329">
        <v>44273</v>
      </c>
      <c r="V3436" s="904" t="s">
        <v>24</v>
      </c>
      <c r="W3436" s="136" t="s">
        <v>24</v>
      </c>
      <c r="X3436" s="348"/>
      <c r="Y3436" s="201"/>
      <c r="Z3436" s="351"/>
      <c r="AA3436" s="471" t="s">
        <v>100</v>
      </c>
      <c r="AB3436" s="254" t="s">
        <v>24</v>
      </c>
      <c r="AC3436" s="272"/>
      <c r="AD3436" s="272"/>
      <c r="AE3436" s="272"/>
      <c r="AF3436" s="254"/>
      <c r="AG3436" s="254"/>
      <c r="AH3436" s="1019"/>
      <c r="AI3436" s="244" t="str">
        <f t="shared" si="307"/>
        <v>LIGHT VEHICLE-</v>
      </c>
      <c r="AJ3436" s="1315">
        <f t="shared" si="309"/>
        <v>43851</v>
      </c>
      <c r="AK3436" s="1330">
        <v>43844</v>
      </c>
      <c r="AL3436" s="670">
        <v>43846</v>
      </c>
      <c r="AM3436" s="230"/>
      <c r="AN3436" s="232"/>
      <c r="AO3436" s="232"/>
      <c r="AP3436" s="230"/>
      <c r="AQ3436" s="462" t="s">
        <v>3094</v>
      </c>
      <c r="AR3436" s="230"/>
      <c r="AS3436" s="230"/>
      <c r="AT3436" s="230"/>
      <c r="AU3436" s="230"/>
      <c r="AV3436" s="885"/>
      <c r="AW3436" s="885"/>
      <c r="AX3436" s="885"/>
      <c r="AY3436" s="885"/>
      <c r="AZ3436" s="177"/>
    </row>
    <row r="3437" spans="2:52" ht="15" customHeight="1">
      <c r="B3437" s="1310">
        <v>3431</v>
      </c>
      <c r="C3437" s="811" t="s">
        <v>1453</v>
      </c>
      <c r="D3437" s="559" t="s">
        <v>257</v>
      </c>
      <c r="E3437" s="559" t="s">
        <v>1122</v>
      </c>
      <c r="F3437" s="272" t="s">
        <v>24</v>
      </c>
      <c r="G3437" s="509" t="s">
        <v>147</v>
      </c>
      <c r="H3437" s="561" t="s">
        <v>24</v>
      </c>
      <c r="I3437" s="346">
        <v>31770</v>
      </c>
      <c r="J3437" s="1314">
        <f t="shared" ca="1" si="306"/>
        <v>35</v>
      </c>
      <c r="K3437" s="180" t="s">
        <v>493</v>
      </c>
      <c r="L3437" s="732">
        <v>861232460149</v>
      </c>
      <c r="M3437" s="518">
        <v>44919</v>
      </c>
      <c r="N3437" s="562">
        <v>43851</v>
      </c>
      <c r="O3437" s="1330" t="s">
        <v>24</v>
      </c>
      <c r="P3437" s="1314" t="s">
        <v>24</v>
      </c>
      <c r="Q3437" s="198" t="str">
        <f t="shared" si="305"/>
        <v>-</v>
      </c>
      <c r="R3437" s="181" t="str">
        <f t="shared" ca="1" si="308"/>
        <v>TIDAK MCU</v>
      </c>
      <c r="S3437" s="823" t="s">
        <v>1495</v>
      </c>
      <c r="T3437" s="1330">
        <v>44554</v>
      </c>
      <c r="U3437" s="1329">
        <v>44554</v>
      </c>
      <c r="V3437" s="1330" t="s">
        <v>24</v>
      </c>
      <c r="W3437" s="1311" t="s">
        <v>24</v>
      </c>
      <c r="X3437" s="348"/>
      <c r="Y3437" s="201"/>
      <c r="Z3437" s="351"/>
      <c r="AA3437" s="473" t="s">
        <v>100</v>
      </c>
      <c r="AB3437" s="254" t="s">
        <v>24</v>
      </c>
      <c r="AC3437" s="272"/>
      <c r="AD3437" s="272"/>
      <c r="AE3437" s="272"/>
      <c r="AF3437" s="254"/>
      <c r="AG3437" s="254"/>
      <c r="AH3437" s="1019"/>
      <c r="AI3437" s="244" t="str">
        <f t="shared" si="307"/>
        <v>LIGHT VEHICLE-</v>
      </c>
      <c r="AJ3437" s="1315">
        <f t="shared" si="309"/>
        <v>43851</v>
      </c>
      <c r="AK3437" s="217">
        <v>43844</v>
      </c>
      <c r="AL3437" s="614">
        <v>43846</v>
      </c>
      <c r="AM3437" s="230"/>
      <c r="AN3437" s="232"/>
      <c r="AO3437" s="232"/>
      <c r="AP3437" s="230"/>
      <c r="AQ3437" s="1231" t="s">
        <v>3094</v>
      </c>
      <c r="AR3437" s="230"/>
      <c r="AS3437" s="230"/>
      <c r="AT3437" s="230"/>
      <c r="AU3437" s="230"/>
      <c r="AV3437" s="885"/>
      <c r="AW3437" s="885"/>
      <c r="AX3437" s="885"/>
      <c r="AY3437" s="885"/>
      <c r="AZ3437" s="177"/>
    </row>
    <row r="3438" spans="2:52" ht="15" customHeight="1">
      <c r="B3438" s="1310">
        <v>3432</v>
      </c>
      <c r="C3438" s="811" t="s">
        <v>1454</v>
      </c>
      <c r="D3438" s="559" t="s">
        <v>257</v>
      </c>
      <c r="E3438" s="559" t="s">
        <v>1122</v>
      </c>
      <c r="F3438" s="272" t="s">
        <v>24</v>
      </c>
      <c r="G3438" s="509" t="s">
        <v>147</v>
      </c>
      <c r="H3438" s="561" t="s">
        <v>24</v>
      </c>
      <c r="I3438" s="346">
        <v>33725</v>
      </c>
      <c r="J3438" s="1314">
        <f t="shared" ca="1" si="306"/>
        <v>30</v>
      </c>
      <c r="K3438" s="180" t="s">
        <v>83</v>
      </c>
      <c r="L3438" s="732">
        <v>17239205000015</v>
      </c>
      <c r="M3438" s="518">
        <v>45657</v>
      </c>
      <c r="N3438" s="562">
        <v>43853</v>
      </c>
      <c r="O3438" s="1330" t="s">
        <v>24</v>
      </c>
      <c r="P3438" s="1314" t="s">
        <v>24</v>
      </c>
      <c r="Q3438" s="198" t="str">
        <f t="shared" si="305"/>
        <v>-</v>
      </c>
      <c r="R3438" s="181" t="str">
        <f t="shared" ca="1" si="308"/>
        <v>TIDAK MCU</v>
      </c>
      <c r="S3438" s="823" t="s">
        <v>1496</v>
      </c>
      <c r="T3438" s="1330">
        <v>44317</v>
      </c>
      <c r="U3438" s="1329">
        <v>44317</v>
      </c>
      <c r="V3438" s="1330" t="s">
        <v>24</v>
      </c>
      <c r="W3438" s="1311" t="s">
        <v>24</v>
      </c>
      <c r="X3438" s="348"/>
      <c r="Y3438" s="201"/>
      <c r="Z3438" s="351"/>
      <c r="AA3438" s="471" t="s">
        <v>100</v>
      </c>
      <c r="AB3438" s="254" t="s">
        <v>24</v>
      </c>
      <c r="AC3438" s="272"/>
      <c r="AD3438" s="272"/>
      <c r="AE3438" s="272"/>
      <c r="AF3438" s="254"/>
      <c r="AG3438" s="254"/>
      <c r="AH3438" s="1019"/>
      <c r="AI3438" s="244" t="str">
        <f t="shared" si="307"/>
        <v>LIGHT VEHICLE-</v>
      </c>
      <c r="AJ3438" s="1315">
        <f t="shared" si="309"/>
        <v>43853</v>
      </c>
      <c r="AK3438" s="217">
        <v>43844</v>
      </c>
      <c r="AL3438" s="614">
        <v>43846</v>
      </c>
      <c r="AM3438" s="230"/>
      <c r="AN3438" s="232"/>
      <c r="AO3438" s="232"/>
      <c r="AP3438" s="230"/>
      <c r="AQ3438" s="1231" t="s">
        <v>3094</v>
      </c>
      <c r="AR3438" s="230"/>
      <c r="AS3438" s="230"/>
      <c r="AT3438" s="230"/>
      <c r="AU3438" s="230"/>
      <c r="AV3438" s="885"/>
      <c r="AW3438" s="885"/>
      <c r="AX3438" s="885"/>
      <c r="AY3438" s="885"/>
      <c r="AZ3438" s="177"/>
    </row>
    <row r="3439" spans="2:52" ht="15" customHeight="1">
      <c r="B3439" s="1310">
        <v>3433</v>
      </c>
      <c r="C3439" s="809" t="s">
        <v>1455</v>
      </c>
      <c r="D3439" s="497" t="s">
        <v>1456</v>
      </c>
      <c r="E3439" s="559" t="s">
        <v>1122</v>
      </c>
      <c r="F3439" s="560" t="s">
        <v>24</v>
      </c>
      <c r="G3439" s="509" t="s">
        <v>147</v>
      </c>
      <c r="H3439" s="810" t="s">
        <v>1457</v>
      </c>
      <c r="I3439" s="345">
        <v>22982</v>
      </c>
      <c r="J3439" s="903">
        <f t="shared" ca="1" si="306"/>
        <v>60</v>
      </c>
      <c r="K3439" s="178" t="s">
        <v>83</v>
      </c>
      <c r="L3439" s="732">
        <v>621217140860</v>
      </c>
      <c r="M3439" s="181">
        <v>44168</v>
      </c>
      <c r="N3439" s="562">
        <v>43645</v>
      </c>
      <c r="O3439" s="1330" t="s">
        <v>24</v>
      </c>
      <c r="P3439" s="1314" t="s">
        <v>24</v>
      </c>
      <c r="Q3439" s="198" t="str">
        <f t="shared" si="305"/>
        <v>-</v>
      </c>
      <c r="R3439" s="181" t="str">
        <f t="shared" ca="1" si="308"/>
        <v>TIDAK MCU</v>
      </c>
      <c r="S3439" s="823" t="s">
        <v>24</v>
      </c>
      <c r="T3439" s="1330">
        <v>44532</v>
      </c>
      <c r="U3439" s="1329" t="s">
        <v>99</v>
      </c>
      <c r="V3439" s="904" t="s">
        <v>24</v>
      </c>
      <c r="W3439" s="136" t="s">
        <v>24</v>
      </c>
      <c r="X3439" s="348"/>
      <c r="Y3439" s="201"/>
      <c r="Z3439" s="351"/>
      <c r="AA3439" s="272" t="s">
        <v>24</v>
      </c>
      <c r="AB3439" s="254" t="s">
        <v>24</v>
      </c>
      <c r="AC3439" s="272"/>
      <c r="AD3439" s="272"/>
      <c r="AE3439" s="272"/>
      <c r="AF3439" s="254"/>
      <c r="AG3439" s="254"/>
      <c r="AH3439" s="1019"/>
      <c r="AI3439" s="244" t="str">
        <f t="shared" si="307"/>
        <v>--</v>
      </c>
      <c r="AJ3439" s="1315">
        <f t="shared" si="309"/>
        <v>43645</v>
      </c>
      <c r="AK3439" s="1330" t="s">
        <v>24</v>
      </c>
      <c r="AL3439" s="670" t="s">
        <v>24</v>
      </c>
      <c r="AM3439" s="230"/>
      <c r="AN3439" s="232"/>
      <c r="AO3439" s="232"/>
      <c r="AP3439" s="230"/>
      <c r="AQ3439" s="1231" t="s">
        <v>3094</v>
      </c>
      <c r="AR3439" s="230"/>
      <c r="AS3439" s="230"/>
      <c r="AT3439" s="230"/>
      <c r="AU3439" s="230"/>
      <c r="AV3439" s="885"/>
      <c r="AW3439" s="885"/>
      <c r="AX3439" s="885"/>
      <c r="AY3439" s="885"/>
      <c r="AZ3439" s="177"/>
    </row>
    <row r="3440" spans="2:52" ht="15" customHeight="1">
      <c r="B3440" s="1310">
        <v>3434</v>
      </c>
      <c r="C3440" s="811" t="s">
        <v>3100</v>
      </c>
      <c r="D3440" s="559" t="s">
        <v>257</v>
      </c>
      <c r="E3440" s="559" t="s">
        <v>1122</v>
      </c>
      <c r="F3440" s="812" t="s">
        <v>24</v>
      </c>
      <c r="G3440" s="509" t="s">
        <v>147</v>
      </c>
      <c r="H3440" s="561" t="s">
        <v>24</v>
      </c>
      <c r="I3440" s="345">
        <v>35578</v>
      </c>
      <c r="J3440" s="903">
        <f t="shared" ca="1" si="306"/>
        <v>24</v>
      </c>
      <c r="K3440" s="178" t="s">
        <v>83</v>
      </c>
      <c r="L3440" s="613">
        <v>970517231141</v>
      </c>
      <c r="M3440" s="181">
        <v>44344</v>
      </c>
      <c r="N3440" s="562">
        <v>43865</v>
      </c>
      <c r="O3440" s="1330" t="s">
        <v>24</v>
      </c>
      <c r="P3440" s="472" t="s">
        <v>24</v>
      </c>
      <c r="Q3440" s="198" t="str">
        <f t="shared" si="305"/>
        <v>-</v>
      </c>
      <c r="R3440" s="181" t="str">
        <f t="shared" ca="1" si="308"/>
        <v>TIDAK MCU</v>
      </c>
      <c r="S3440" s="1319" t="s">
        <v>3101</v>
      </c>
      <c r="T3440" s="1330">
        <v>44344</v>
      </c>
      <c r="U3440" s="1330">
        <v>44344</v>
      </c>
      <c r="V3440" s="904" t="s">
        <v>24</v>
      </c>
      <c r="W3440" s="136" t="s">
        <v>24</v>
      </c>
      <c r="X3440" s="714"/>
      <c r="Y3440" s="201"/>
      <c r="Z3440" s="202"/>
      <c r="AA3440" s="272" t="s">
        <v>100</v>
      </c>
      <c r="AB3440" s="272" t="s">
        <v>24</v>
      </c>
      <c r="AC3440" s="272"/>
      <c r="AD3440" s="272"/>
      <c r="AE3440" s="272"/>
      <c r="AF3440" s="272"/>
      <c r="AG3440" s="272"/>
      <c r="AH3440" s="1020"/>
      <c r="AI3440" s="244" t="str">
        <f t="shared" si="307"/>
        <v>LIGHT VEHICLE-</v>
      </c>
      <c r="AJ3440" s="1315">
        <f t="shared" si="309"/>
        <v>43865</v>
      </c>
      <c r="AK3440" s="472">
        <v>43851</v>
      </c>
      <c r="AL3440" s="1185">
        <v>43858</v>
      </c>
      <c r="AM3440" s="230"/>
      <c r="AN3440" s="232"/>
      <c r="AO3440" s="232"/>
      <c r="AP3440" s="230"/>
      <c r="AQ3440" s="462" t="s">
        <v>3094</v>
      </c>
      <c r="AR3440" s="230"/>
      <c r="AS3440" s="230"/>
      <c r="AT3440" s="230"/>
      <c r="AU3440" s="230"/>
      <c r="AV3440" s="885"/>
      <c r="AW3440" s="885"/>
      <c r="AX3440" s="885"/>
      <c r="AY3440" s="885"/>
      <c r="AZ3440" s="177"/>
    </row>
    <row r="3441" spans="1:60" ht="15" customHeight="1">
      <c r="B3441" s="1310">
        <v>3435</v>
      </c>
      <c r="C3441" s="811" t="s">
        <v>3098</v>
      </c>
      <c r="D3441" s="559" t="s">
        <v>257</v>
      </c>
      <c r="E3441" s="559" t="s">
        <v>1122</v>
      </c>
      <c r="F3441" s="812" t="s">
        <v>24</v>
      </c>
      <c r="G3441" s="509" t="s">
        <v>147</v>
      </c>
      <c r="H3441" s="561" t="s">
        <v>24</v>
      </c>
      <c r="I3441" s="345">
        <v>32861</v>
      </c>
      <c r="J3441" s="903">
        <f t="shared" ca="1" si="306"/>
        <v>32</v>
      </c>
      <c r="K3441" s="178" t="s">
        <v>493</v>
      </c>
      <c r="L3441" s="613">
        <v>19318912000003</v>
      </c>
      <c r="M3441" s="181">
        <v>45628</v>
      </c>
      <c r="N3441" s="562">
        <v>43868</v>
      </c>
      <c r="O3441" s="1330" t="s">
        <v>24</v>
      </c>
      <c r="P3441" s="472" t="s">
        <v>24</v>
      </c>
      <c r="Q3441" s="198" t="str">
        <f t="shared" si="305"/>
        <v>-</v>
      </c>
      <c r="R3441" s="181" t="str">
        <f t="shared" ca="1" si="308"/>
        <v>TIDAK MCU</v>
      </c>
      <c r="S3441" s="1319" t="s">
        <v>3102</v>
      </c>
      <c r="T3441" s="1330">
        <v>44549</v>
      </c>
      <c r="U3441" s="1330">
        <v>44549</v>
      </c>
      <c r="V3441" s="1330" t="s">
        <v>24</v>
      </c>
      <c r="W3441" s="136" t="s">
        <v>24</v>
      </c>
      <c r="X3441" s="714"/>
      <c r="Y3441" s="201"/>
      <c r="Z3441" s="202"/>
      <c r="AA3441" s="272" t="s">
        <v>100</v>
      </c>
      <c r="AB3441" s="272" t="s">
        <v>24</v>
      </c>
      <c r="AC3441" s="272"/>
      <c r="AD3441" s="272"/>
      <c r="AE3441" s="272"/>
      <c r="AF3441" s="272"/>
      <c r="AG3441" s="272"/>
      <c r="AH3441" s="1020"/>
      <c r="AI3441" s="244" t="str">
        <f t="shared" si="307"/>
        <v>LIGHT VEHICLE-</v>
      </c>
      <c r="AJ3441" s="1315">
        <f t="shared" si="309"/>
        <v>43868</v>
      </c>
      <c r="AK3441" s="217" t="s">
        <v>24</v>
      </c>
      <c r="AL3441" s="614" t="s">
        <v>24</v>
      </c>
      <c r="AM3441" s="230"/>
      <c r="AN3441" s="232"/>
      <c r="AO3441" s="232"/>
      <c r="AP3441" s="230"/>
      <c r="AQ3441" s="1231" t="s">
        <v>3094</v>
      </c>
      <c r="AR3441" s="230"/>
      <c r="AS3441" s="230"/>
      <c r="AT3441" s="230"/>
      <c r="AU3441" s="230"/>
      <c r="AV3441" s="885"/>
      <c r="AW3441" s="885"/>
      <c r="AX3441" s="885"/>
      <c r="AY3441" s="885"/>
      <c r="AZ3441" s="177"/>
    </row>
    <row r="3442" spans="1:60" ht="15" customHeight="1">
      <c r="B3442" s="1310">
        <v>3436</v>
      </c>
      <c r="C3442" s="811" t="s">
        <v>2030</v>
      </c>
      <c r="D3442" s="559" t="s">
        <v>257</v>
      </c>
      <c r="E3442" s="559" t="s">
        <v>1122</v>
      </c>
      <c r="F3442" s="560" t="s">
        <v>24</v>
      </c>
      <c r="G3442" s="509" t="s">
        <v>147</v>
      </c>
      <c r="H3442" s="810" t="s">
        <v>3099</v>
      </c>
      <c r="I3442" s="379">
        <v>35598</v>
      </c>
      <c r="J3442" s="1314">
        <f t="shared" ca="1" si="306"/>
        <v>24</v>
      </c>
      <c r="K3442" s="652" t="s">
        <v>493</v>
      </c>
      <c r="L3442" s="667">
        <v>950919310585</v>
      </c>
      <c r="M3442" s="652">
        <v>45186</v>
      </c>
      <c r="N3442" s="562">
        <v>43868</v>
      </c>
      <c r="O3442" s="1330" t="s">
        <v>24</v>
      </c>
      <c r="P3442" s="472" t="s">
        <v>24</v>
      </c>
      <c r="Q3442" s="198" t="str">
        <f t="shared" ref="Q3442:Q3505" si="310">IF(OR(O3442="-",O3442=""),"-",O3442+365)</f>
        <v>-</v>
      </c>
      <c r="R3442" s="181" t="str">
        <f t="shared" ca="1" si="308"/>
        <v>TIDAK MCU</v>
      </c>
      <c r="S3442" s="1319" t="s">
        <v>3103</v>
      </c>
      <c r="T3442" s="472">
        <v>44364</v>
      </c>
      <c r="U3442" s="472">
        <v>44364</v>
      </c>
      <c r="V3442" s="1330" t="s">
        <v>24</v>
      </c>
      <c r="W3442" s="136" t="s">
        <v>24</v>
      </c>
      <c r="X3442" s="200"/>
      <c r="Y3442" s="201"/>
      <c r="Z3442" s="202"/>
      <c r="AA3442" s="272" t="s">
        <v>100</v>
      </c>
      <c r="AB3442" s="272" t="s">
        <v>24</v>
      </c>
      <c r="AC3442" s="272"/>
      <c r="AD3442" s="272"/>
      <c r="AE3442" s="272"/>
      <c r="AF3442" s="272"/>
      <c r="AG3442" s="272"/>
      <c r="AH3442" s="1020"/>
      <c r="AI3442" s="244" t="str">
        <f t="shared" si="307"/>
        <v>LIGHT VEHICLE-</v>
      </c>
      <c r="AJ3442" s="1315">
        <f t="shared" si="309"/>
        <v>43868</v>
      </c>
      <c r="AK3442" s="217" t="s">
        <v>24</v>
      </c>
      <c r="AL3442" s="614" t="s">
        <v>24</v>
      </c>
      <c r="AM3442" s="230"/>
      <c r="AN3442" s="232"/>
      <c r="AO3442" s="232"/>
      <c r="AP3442" s="230"/>
      <c r="AQ3442" s="1231" t="s">
        <v>3094</v>
      </c>
      <c r="AR3442" s="230"/>
      <c r="AS3442" s="230"/>
      <c r="AT3442" s="230"/>
      <c r="AU3442" s="230"/>
      <c r="AV3442" s="885"/>
      <c r="AW3442" s="885"/>
      <c r="AX3442" s="885"/>
      <c r="AY3442" s="885"/>
      <c r="AZ3442" s="177"/>
    </row>
    <row r="3443" spans="1:60" ht="15" customHeight="1">
      <c r="B3443" s="1310">
        <v>3437</v>
      </c>
      <c r="C3443" s="814" t="s">
        <v>1128</v>
      </c>
      <c r="D3443" s="559" t="s">
        <v>1129</v>
      </c>
      <c r="E3443" s="559" t="s">
        <v>222</v>
      </c>
      <c r="F3443" s="560" t="s">
        <v>24</v>
      </c>
      <c r="G3443" s="509" t="s">
        <v>148</v>
      </c>
      <c r="H3443" s="810" t="s">
        <v>1130</v>
      </c>
      <c r="I3443" s="345">
        <v>25776</v>
      </c>
      <c r="J3443" s="1314">
        <f t="shared" ca="1" si="306"/>
        <v>52</v>
      </c>
      <c r="K3443" s="176" t="s">
        <v>24</v>
      </c>
      <c r="L3443" s="170" t="s">
        <v>24</v>
      </c>
      <c r="M3443" s="173" t="s">
        <v>24</v>
      </c>
      <c r="N3443" s="562">
        <v>43685</v>
      </c>
      <c r="O3443" s="1330" t="s">
        <v>24</v>
      </c>
      <c r="P3443" s="472" t="s">
        <v>24</v>
      </c>
      <c r="Q3443" s="198" t="str">
        <f t="shared" si="310"/>
        <v>-</v>
      </c>
      <c r="R3443" s="181" t="str">
        <f t="shared" ca="1" si="308"/>
        <v>TIDAK MCU</v>
      </c>
      <c r="S3443" s="1319" t="s">
        <v>24</v>
      </c>
      <c r="T3443" s="1330">
        <v>44404</v>
      </c>
      <c r="U3443" s="1329" t="s">
        <v>99</v>
      </c>
      <c r="V3443" s="1330" t="s">
        <v>24</v>
      </c>
      <c r="W3443" s="1311" t="s">
        <v>24</v>
      </c>
      <c r="X3443" s="348"/>
      <c r="Y3443" s="201"/>
      <c r="Z3443" s="351"/>
      <c r="AA3443" s="254" t="s">
        <v>24</v>
      </c>
      <c r="AB3443" s="254" t="s">
        <v>24</v>
      </c>
      <c r="AC3443" s="272"/>
      <c r="AD3443" s="272"/>
      <c r="AE3443" s="272"/>
      <c r="AF3443" s="254"/>
      <c r="AG3443" s="254"/>
      <c r="AH3443" s="1019"/>
      <c r="AI3443" s="244" t="str">
        <f t="shared" si="307"/>
        <v>--</v>
      </c>
      <c r="AJ3443" s="1315">
        <f t="shared" si="309"/>
        <v>43685</v>
      </c>
      <c r="AK3443" s="1330" t="s">
        <v>24</v>
      </c>
      <c r="AL3443" s="670" t="s">
        <v>24</v>
      </c>
      <c r="AM3443" s="230"/>
      <c r="AN3443" s="232"/>
      <c r="AO3443" s="232"/>
      <c r="AP3443" s="230"/>
      <c r="AQ3443" s="180"/>
      <c r="AR3443" s="230"/>
      <c r="AS3443" s="230"/>
      <c r="AT3443" s="230"/>
      <c r="AU3443" s="230"/>
      <c r="AV3443" s="885"/>
      <c r="AW3443" s="885"/>
      <c r="AX3443" s="885"/>
      <c r="AY3443" s="885"/>
      <c r="AZ3443" s="885"/>
    </row>
    <row r="3444" spans="1:60" ht="15" customHeight="1">
      <c r="B3444" s="1310">
        <v>3438</v>
      </c>
      <c r="C3444" s="811" t="s">
        <v>1131</v>
      </c>
      <c r="D3444" s="559" t="s">
        <v>1129</v>
      </c>
      <c r="E3444" s="559" t="s">
        <v>222</v>
      </c>
      <c r="F3444" s="560" t="s">
        <v>24</v>
      </c>
      <c r="G3444" s="509" t="s">
        <v>148</v>
      </c>
      <c r="H3444" s="810" t="s">
        <v>11484</v>
      </c>
      <c r="I3444" s="345">
        <v>26496</v>
      </c>
      <c r="J3444" s="1314">
        <f t="shared" ca="1" si="306"/>
        <v>50</v>
      </c>
      <c r="K3444" s="176" t="s">
        <v>24</v>
      </c>
      <c r="L3444" s="170" t="s">
        <v>24</v>
      </c>
      <c r="M3444" s="173" t="s">
        <v>24</v>
      </c>
      <c r="N3444" s="562">
        <v>43743</v>
      </c>
      <c r="O3444" s="1330" t="s">
        <v>24</v>
      </c>
      <c r="P3444" s="472" t="s">
        <v>24</v>
      </c>
      <c r="Q3444" s="198" t="str">
        <f t="shared" si="310"/>
        <v>-</v>
      </c>
      <c r="R3444" s="181" t="str">
        <f t="shared" ca="1" si="308"/>
        <v>TIDAK MCU</v>
      </c>
      <c r="S3444" s="1319" t="s">
        <v>24</v>
      </c>
      <c r="T3444" s="1330">
        <v>44393</v>
      </c>
      <c r="U3444" s="1329" t="s">
        <v>99</v>
      </c>
      <c r="V3444" s="1330" t="s">
        <v>24</v>
      </c>
      <c r="W3444" s="1311" t="s">
        <v>24</v>
      </c>
      <c r="X3444" s="348"/>
      <c r="Y3444" s="201"/>
      <c r="Z3444" s="351"/>
      <c r="AA3444" s="254" t="s">
        <v>24</v>
      </c>
      <c r="AB3444" s="254" t="s">
        <v>24</v>
      </c>
      <c r="AC3444" s="272"/>
      <c r="AD3444" s="272"/>
      <c r="AE3444" s="272"/>
      <c r="AF3444" s="254"/>
      <c r="AG3444" s="254"/>
      <c r="AH3444" s="481"/>
      <c r="AI3444" s="244" t="str">
        <f t="shared" si="307"/>
        <v>--</v>
      </c>
      <c r="AJ3444" s="1315">
        <f t="shared" si="309"/>
        <v>43743</v>
      </c>
      <c r="AK3444" s="1330" t="s">
        <v>24</v>
      </c>
      <c r="AL3444" s="670" t="s">
        <v>24</v>
      </c>
      <c r="AM3444" s="230"/>
      <c r="AN3444" s="232"/>
      <c r="AO3444" s="232"/>
      <c r="AP3444" s="230"/>
      <c r="AQ3444" s="180"/>
      <c r="AR3444" s="230"/>
      <c r="AS3444" s="230"/>
      <c r="AT3444" s="230"/>
      <c r="AU3444" s="230"/>
      <c r="AV3444" s="885"/>
      <c r="AW3444" s="885"/>
      <c r="AX3444" s="885"/>
      <c r="AY3444" s="885"/>
      <c r="AZ3444" s="177"/>
    </row>
    <row r="3445" spans="1:60" ht="15" customHeight="1">
      <c r="B3445" s="1310">
        <v>3439</v>
      </c>
      <c r="C3445" s="809" t="s">
        <v>1132</v>
      </c>
      <c r="D3445" s="559" t="s">
        <v>1129</v>
      </c>
      <c r="E3445" s="559" t="s">
        <v>222</v>
      </c>
      <c r="F3445" s="560" t="s">
        <v>24</v>
      </c>
      <c r="G3445" s="509" t="s">
        <v>148</v>
      </c>
      <c r="H3445" s="810" t="s">
        <v>1133</v>
      </c>
      <c r="I3445" s="821">
        <v>34165</v>
      </c>
      <c r="J3445" s="903">
        <f t="shared" ca="1" si="306"/>
        <v>28</v>
      </c>
      <c r="K3445" s="176" t="s">
        <v>24</v>
      </c>
      <c r="L3445" s="170" t="s">
        <v>24</v>
      </c>
      <c r="M3445" s="173" t="s">
        <v>24</v>
      </c>
      <c r="N3445" s="562">
        <v>43655</v>
      </c>
      <c r="O3445" s="1330" t="s">
        <v>24</v>
      </c>
      <c r="P3445" s="472" t="s">
        <v>24</v>
      </c>
      <c r="Q3445" s="198" t="str">
        <f t="shared" si="310"/>
        <v>-</v>
      </c>
      <c r="R3445" s="181" t="str">
        <f t="shared" ca="1" si="308"/>
        <v>TIDAK MCU</v>
      </c>
      <c r="S3445" s="1319" t="s">
        <v>24</v>
      </c>
      <c r="T3445" s="1330">
        <v>44392</v>
      </c>
      <c r="U3445" s="1329" t="s">
        <v>24</v>
      </c>
      <c r="V3445" s="1330" t="s">
        <v>24</v>
      </c>
      <c r="W3445" s="136" t="s">
        <v>24</v>
      </c>
      <c r="X3445" s="348"/>
      <c r="Y3445" s="201"/>
      <c r="Z3445" s="351"/>
      <c r="AA3445" s="254" t="s">
        <v>24</v>
      </c>
      <c r="AB3445" s="254" t="s">
        <v>24</v>
      </c>
      <c r="AC3445" s="272"/>
      <c r="AD3445" s="272"/>
      <c r="AE3445" s="272"/>
      <c r="AF3445" s="254"/>
      <c r="AG3445" s="254"/>
      <c r="AH3445" s="1019"/>
      <c r="AI3445" s="244" t="str">
        <f t="shared" si="307"/>
        <v>--</v>
      </c>
      <c r="AJ3445" s="1315">
        <f t="shared" si="309"/>
        <v>43655</v>
      </c>
      <c r="AK3445" s="217" t="s">
        <v>24</v>
      </c>
      <c r="AL3445" s="614" t="s">
        <v>24</v>
      </c>
      <c r="AM3445" s="230"/>
      <c r="AN3445" s="232"/>
      <c r="AO3445" s="232"/>
      <c r="AP3445" s="230"/>
      <c r="AQ3445" s="1231" t="s">
        <v>3094</v>
      </c>
      <c r="AR3445" s="230"/>
      <c r="AS3445" s="230"/>
      <c r="AT3445" s="230"/>
      <c r="AU3445" s="230"/>
      <c r="AV3445" s="885"/>
      <c r="AW3445" s="885"/>
      <c r="AX3445" s="885"/>
      <c r="AY3445" s="885"/>
      <c r="AZ3445" s="177"/>
    </row>
    <row r="3446" spans="1:60" ht="15" customHeight="1">
      <c r="B3446" s="1310">
        <v>3440</v>
      </c>
      <c r="C3446" s="809" t="s">
        <v>1134</v>
      </c>
      <c r="D3446" s="559" t="s">
        <v>337</v>
      </c>
      <c r="E3446" s="559" t="s">
        <v>222</v>
      </c>
      <c r="F3446" s="560" t="s">
        <v>24</v>
      </c>
      <c r="G3446" s="509" t="s">
        <v>148</v>
      </c>
      <c r="H3446" s="810" t="s">
        <v>1135</v>
      </c>
      <c r="I3446" s="345">
        <v>27283</v>
      </c>
      <c r="J3446" s="903">
        <f t="shared" ca="1" si="306"/>
        <v>48</v>
      </c>
      <c r="K3446" s="176" t="s">
        <v>24</v>
      </c>
      <c r="L3446" s="170" t="s">
        <v>24</v>
      </c>
      <c r="M3446" s="173" t="s">
        <v>24</v>
      </c>
      <c r="N3446" s="562">
        <v>43685</v>
      </c>
      <c r="O3446" s="1330" t="s">
        <v>24</v>
      </c>
      <c r="P3446" s="472" t="s">
        <v>24</v>
      </c>
      <c r="Q3446" s="198" t="str">
        <f t="shared" si="310"/>
        <v>-</v>
      </c>
      <c r="R3446" s="181" t="str">
        <f t="shared" ca="1" si="308"/>
        <v>TIDAK MCU</v>
      </c>
      <c r="S3446" s="1319" t="s">
        <v>24</v>
      </c>
      <c r="T3446" s="1330">
        <v>44450</v>
      </c>
      <c r="U3446" s="1329" t="s">
        <v>99</v>
      </c>
      <c r="V3446" s="1330" t="s">
        <v>24</v>
      </c>
      <c r="W3446" s="136" t="s">
        <v>24</v>
      </c>
      <c r="X3446" s="348"/>
      <c r="Y3446" s="201"/>
      <c r="Z3446" s="351"/>
      <c r="AA3446" s="254" t="s">
        <v>24</v>
      </c>
      <c r="AB3446" s="254" t="s">
        <v>24</v>
      </c>
      <c r="AC3446" s="272"/>
      <c r="AD3446" s="272"/>
      <c r="AE3446" s="272"/>
      <c r="AF3446" s="254"/>
      <c r="AG3446" s="254"/>
      <c r="AH3446" s="1019"/>
      <c r="AI3446" s="244" t="str">
        <f t="shared" si="307"/>
        <v>--</v>
      </c>
      <c r="AJ3446" s="1315">
        <f t="shared" si="309"/>
        <v>43685</v>
      </c>
      <c r="AK3446" s="217" t="s">
        <v>24</v>
      </c>
      <c r="AL3446" s="614" t="s">
        <v>24</v>
      </c>
      <c r="AM3446" s="230"/>
      <c r="AN3446" s="232"/>
      <c r="AO3446" s="232"/>
      <c r="AP3446" s="230"/>
      <c r="AQ3446" s="180"/>
      <c r="AR3446" s="230"/>
      <c r="AS3446" s="230"/>
      <c r="AT3446" s="230"/>
      <c r="AU3446" s="230"/>
      <c r="AV3446" s="885"/>
      <c r="AW3446" s="885"/>
      <c r="AX3446" s="885"/>
      <c r="AY3446" s="885"/>
      <c r="AZ3446" s="177"/>
    </row>
    <row r="3447" spans="1:60" ht="15" customHeight="1">
      <c r="B3447" s="1310">
        <v>3441</v>
      </c>
      <c r="C3447" s="814" t="s">
        <v>1136</v>
      </c>
      <c r="D3447" s="559" t="s">
        <v>1129</v>
      </c>
      <c r="E3447" s="559" t="s">
        <v>222</v>
      </c>
      <c r="F3447" s="560" t="s">
        <v>24</v>
      </c>
      <c r="G3447" s="509" t="s">
        <v>148</v>
      </c>
      <c r="H3447" s="810" t="s">
        <v>1137</v>
      </c>
      <c r="I3447" s="345">
        <v>32351</v>
      </c>
      <c r="J3447" s="1314">
        <f t="shared" ca="1" si="306"/>
        <v>33</v>
      </c>
      <c r="K3447" s="176" t="s">
        <v>24</v>
      </c>
      <c r="L3447" s="170" t="s">
        <v>24</v>
      </c>
      <c r="M3447" s="173" t="s">
        <v>24</v>
      </c>
      <c r="N3447" s="562">
        <v>43685</v>
      </c>
      <c r="O3447" s="1330" t="s">
        <v>24</v>
      </c>
      <c r="P3447" s="472" t="s">
        <v>24</v>
      </c>
      <c r="Q3447" s="198" t="str">
        <f t="shared" si="310"/>
        <v>-</v>
      </c>
      <c r="R3447" s="181" t="str">
        <f t="shared" ca="1" si="308"/>
        <v>TIDAK MCU</v>
      </c>
      <c r="S3447" s="1319" t="s">
        <v>24</v>
      </c>
      <c r="T3447" s="1330">
        <v>44404</v>
      </c>
      <c r="U3447" s="1329" t="s">
        <v>99</v>
      </c>
      <c r="V3447" s="1330" t="s">
        <v>24</v>
      </c>
      <c r="W3447" s="136" t="s">
        <v>24</v>
      </c>
      <c r="X3447" s="348"/>
      <c r="Y3447" s="201"/>
      <c r="Z3447" s="351"/>
      <c r="AA3447" s="254" t="s">
        <v>24</v>
      </c>
      <c r="AB3447" s="254" t="s">
        <v>24</v>
      </c>
      <c r="AC3447" s="272"/>
      <c r="AD3447" s="272"/>
      <c r="AE3447" s="272"/>
      <c r="AF3447" s="254"/>
      <c r="AG3447" s="254"/>
      <c r="AH3447" s="1019"/>
      <c r="AI3447" s="244" t="str">
        <f t="shared" si="307"/>
        <v>--</v>
      </c>
      <c r="AJ3447" s="1315">
        <f t="shared" si="309"/>
        <v>43685</v>
      </c>
      <c r="AK3447" s="1330" t="s">
        <v>24</v>
      </c>
      <c r="AL3447" s="670" t="s">
        <v>24</v>
      </c>
      <c r="AM3447" s="230"/>
      <c r="AN3447" s="232"/>
      <c r="AO3447" s="232"/>
      <c r="AP3447" s="230"/>
      <c r="AQ3447" s="180"/>
      <c r="AR3447" s="230"/>
      <c r="AS3447" s="230"/>
      <c r="AT3447" s="230"/>
      <c r="AU3447" s="230"/>
      <c r="AV3447" s="885"/>
      <c r="AW3447" s="885"/>
      <c r="AX3447" s="885"/>
      <c r="AY3447" s="885"/>
      <c r="AZ3447" s="177"/>
    </row>
    <row r="3448" spans="1:60" ht="15" customHeight="1">
      <c r="B3448" s="1310">
        <v>3442</v>
      </c>
      <c r="C3448" s="558" t="s">
        <v>1138</v>
      </c>
      <c r="D3448" s="559" t="s">
        <v>257</v>
      </c>
      <c r="E3448" s="559" t="s">
        <v>222</v>
      </c>
      <c r="F3448" s="560" t="s">
        <v>24</v>
      </c>
      <c r="G3448" s="509" t="s">
        <v>148</v>
      </c>
      <c r="H3448" s="810" t="s">
        <v>11485</v>
      </c>
      <c r="I3448" s="345">
        <v>24749</v>
      </c>
      <c r="J3448" s="1314">
        <f t="shared" ca="1" si="306"/>
        <v>55</v>
      </c>
      <c r="K3448" s="652" t="s">
        <v>493</v>
      </c>
      <c r="L3448" s="667">
        <v>671017181158</v>
      </c>
      <c r="M3448" s="771">
        <v>45203</v>
      </c>
      <c r="N3448" s="562">
        <v>43743</v>
      </c>
      <c r="O3448" s="1330" t="s">
        <v>24</v>
      </c>
      <c r="P3448" s="472" t="s">
        <v>24</v>
      </c>
      <c r="Q3448" s="198" t="str">
        <f t="shared" si="310"/>
        <v>-</v>
      </c>
      <c r="R3448" s="181" t="str">
        <f t="shared" ca="1" si="308"/>
        <v>TIDAK MCU</v>
      </c>
      <c r="S3448" s="1319" t="s">
        <v>1146</v>
      </c>
      <c r="T3448" s="1330">
        <v>44473</v>
      </c>
      <c r="U3448" s="1329">
        <v>44473</v>
      </c>
      <c r="V3448" s="1330" t="s">
        <v>24</v>
      </c>
      <c r="W3448" s="136" t="s">
        <v>24</v>
      </c>
      <c r="X3448" s="348"/>
      <c r="Y3448" s="201"/>
      <c r="Z3448" s="351"/>
      <c r="AA3448" s="254" t="s">
        <v>100</v>
      </c>
      <c r="AB3448" s="254" t="s">
        <v>24</v>
      </c>
      <c r="AC3448" s="272"/>
      <c r="AD3448" s="272"/>
      <c r="AE3448" s="272"/>
      <c r="AF3448" s="254"/>
      <c r="AG3448" s="254"/>
      <c r="AH3448" s="1019"/>
      <c r="AI3448" s="244" t="str">
        <f t="shared" si="307"/>
        <v>LIGHT VEHICLE-</v>
      </c>
      <c r="AJ3448" s="1315">
        <f t="shared" si="309"/>
        <v>43743</v>
      </c>
      <c r="AK3448" s="217">
        <v>43752</v>
      </c>
      <c r="AL3448" s="614">
        <v>43753</v>
      </c>
      <c r="AM3448" s="230"/>
      <c r="AN3448" s="232"/>
      <c r="AO3448" s="232"/>
      <c r="AP3448" s="230"/>
      <c r="AQ3448" s="180"/>
      <c r="AR3448" s="230"/>
      <c r="AS3448" s="230"/>
      <c r="AT3448" s="230"/>
      <c r="AU3448" s="230"/>
      <c r="AV3448" s="885"/>
      <c r="AW3448" s="885"/>
      <c r="AX3448" s="885"/>
      <c r="AY3448" s="885"/>
      <c r="AZ3448" s="177"/>
    </row>
    <row r="3449" spans="1:60" ht="15" customHeight="1">
      <c r="B3449" s="1310">
        <v>3443</v>
      </c>
      <c r="C3449" s="811" t="s">
        <v>1139</v>
      </c>
      <c r="D3449" s="559" t="s">
        <v>337</v>
      </c>
      <c r="E3449" s="559" t="s">
        <v>222</v>
      </c>
      <c r="F3449" s="560" t="s">
        <v>24</v>
      </c>
      <c r="G3449" s="509" t="s">
        <v>148</v>
      </c>
      <c r="H3449" s="810" t="s">
        <v>11486</v>
      </c>
      <c r="I3449" s="345">
        <v>27910</v>
      </c>
      <c r="J3449" s="1314">
        <f t="shared" ca="1" si="306"/>
        <v>46</v>
      </c>
      <c r="K3449" s="319" t="s">
        <v>24</v>
      </c>
      <c r="L3449" s="329" t="s">
        <v>24</v>
      </c>
      <c r="M3449" s="338" t="s">
        <v>24</v>
      </c>
      <c r="N3449" s="562">
        <v>43761</v>
      </c>
      <c r="O3449" s="1330" t="s">
        <v>24</v>
      </c>
      <c r="P3449" s="472" t="s">
        <v>24</v>
      </c>
      <c r="Q3449" s="198" t="str">
        <f t="shared" si="310"/>
        <v>-</v>
      </c>
      <c r="R3449" s="181" t="str">
        <f t="shared" ca="1" si="308"/>
        <v>TIDAK MCU</v>
      </c>
      <c r="S3449" s="1319" t="s">
        <v>24</v>
      </c>
      <c r="T3449" s="1330">
        <v>44346</v>
      </c>
      <c r="U3449" s="1329" t="s">
        <v>99</v>
      </c>
      <c r="V3449" s="1330" t="s">
        <v>24</v>
      </c>
      <c r="W3449" s="1311" t="s">
        <v>24</v>
      </c>
      <c r="X3449" s="348"/>
      <c r="Y3449" s="201"/>
      <c r="Z3449" s="351"/>
      <c r="AA3449" s="254" t="s">
        <v>24</v>
      </c>
      <c r="AB3449" s="254" t="s">
        <v>24</v>
      </c>
      <c r="AC3449" s="272"/>
      <c r="AD3449" s="272"/>
      <c r="AE3449" s="272"/>
      <c r="AF3449" s="254"/>
      <c r="AG3449" s="254"/>
      <c r="AH3449" s="1019"/>
      <c r="AI3449" s="244" t="str">
        <f t="shared" si="307"/>
        <v>--</v>
      </c>
      <c r="AJ3449" s="1315">
        <f t="shared" si="309"/>
        <v>43761</v>
      </c>
      <c r="AK3449" s="217" t="s">
        <v>24</v>
      </c>
      <c r="AL3449" s="614" t="s">
        <v>24</v>
      </c>
      <c r="AM3449" s="230"/>
      <c r="AN3449" s="232"/>
      <c r="AO3449" s="232"/>
      <c r="AP3449" s="230"/>
      <c r="AQ3449" s="180"/>
      <c r="AR3449" s="230"/>
      <c r="AS3449" s="230"/>
      <c r="AT3449" s="230"/>
      <c r="AU3449" s="230"/>
      <c r="AV3449" s="885"/>
      <c r="AW3449" s="885"/>
      <c r="AX3449" s="885"/>
      <c r="AY3449" s="885"/>
      <c r="AZ3449" s="177"/>
    </row>
    <row r="3450" spans="1:60" ht="15" customHeight="1">
      <c r="B3450" s="1310">
        <v>3444</v>
      </c>
      <c r="C3450" s="811" t="s">
        <v>1140</v>
      </c>
      <c r="D3450" s="559" t="s">
        <v>1129</v>
      </c>
      <c r="E3450" s="559" t="s">
        <v>222</v>
      </c>
      <c r="F3450" s="560" t="s">
        <v>24</v>
      </c>
      <c r="G3450" s="509" t="s">
        <v>148</v>
      </c>
      <c r="H3450" s="810" t="s">
        <v>11487</v>
      </c>
      <c r="I3450" s="345">
        <v>34332</v>
      </c>
      <c r="J3450" s="1314">
        <f t="shared" ca="1" si="306"/>
        <v>28</v>
      </c>
      <c r="K3450" s="176" t="s">
        <v>24</v>
      </c>
      <c r="L3450" s="170" t="s">
        <v>24</v>
      </c>
      <c r="M3450" s="173" t="s">
        <v>24</v>
      </c>
      <c r="N3450" s="562">
        <v>43685</v>
      </c>
      <c r="O3450" s="1330" t="s">
        <v>24</v>
      </c>
      <c r="P3450" s="472" t="s">
        <v>24</v>
      </c>
      <c r="Q3450" s="198" t="str">
        <f t="shared" si="310"/>
        <v>-</v>
      </c>
      <c r="R3450" s="181" t="str">
        <f t="shared" ca="1" si="308"/>
        <v>TIDAK MCU</v>
      </c>
      <c r="S3450" s="1319" t="s">
        <v>24</v>
      </c>
      <c r="T3450" s="1330">
        <v>44559</v>
      </c>
      <c r="U3450" s="1329" t="s">
        <v>99</v>
      </c>
      <c r="V3450" s="1330" t="s">
        <v>24</v>
      </c>
      <c r="W3450" s="136" t="s">
        <v>24</v>
      </c>
      <c r="X3450" s="348"/>
      <c r="Y3450" s="201"/>
      <c r="Z3450" s="351"/>
      <c r="AA3450" s="254" t="s">
        <v>24</v>
      </c>
      <c r="AB3450" s="254" t="s">
        <v>24</v>
      </c>
      <c r="AC3450" s="272"/>
      <c r="AD3450" s="272"/>
      <c r="AE3450" s="272"/>
      <c r="AF3450" s="254"/>
      <c r="AG3450" s="254"/>
      <c r="AH3450" s="1019"/>
      <c r="AI3450" s="244" t="str">
        <f t="shared" si="307"/>
        <v>--</v>
      </c>
      <c r="AJ3450" s="1315">
        <f t="shared" si="309"/>
        <v>43685</v>
      </c>
      <c r="AK3450" s="1330" t="s">
        <v>24</v>
      </c>
      <c r="AL3450" s="670" t="s">
        <v>24</v>
      </c>
      <c r="AM3450" s="230"/>
      <c r="AN3450" s="232"/>
      <c r="AO3450" s="232"/>
      <c r="AP3450" s="230"/>
      <c r="AQ3450" s="230"/>
      <c r="AR3450" s="230"/>
      <c r="AS3450" s="230"/>
      <c r="AT3450" s="230"/>
      <c r="AU3450" s="230"/>
      <c r="AV3450" s="885"/>
      <c r="AW3450" s="885"/>
      <c r="AX3450" s="885"/>
      <c r="AY3450" s="885"/>
      <c r="AZ3450" s="177"/>
    </row>
    <row r="3451" spans="1:60" s="2186" customFormat="1" ht="15" customHeight="1">
      <c r="A3451" s="160"/>
      <c r="B3451" s="1310">
        <v>3445</v>
      </c>
      <c r="C3451" s="811" t="s">
        <v>1141</v>
      </c>
      <c r="D3451" s="559" t="s">
        <v>1129</v>
      </c>
      <c r="E3451" s="559" t="s">
        <v>222</v>
      </c>
      <c r="F3451" s="560" t="s">
        <v>24</v>
      </c>
      <c r="G3451" s="509" t="s">
        <v>148</v>
      </c>
      <c r="H3451" s="810" t="s">
        <v>1142</v>
      </c>
      <c r="I3451" s="345">
        <v>25120</v>
      </c>
      <c r="J3451" s="1314">
        <f t="shared" ca="1" si="306"/>
        <v>54</v>
      </c>
      <c r="K3451" s="176" t="s">
        <v>24</v>
      </c>
      <c r="L3451" s="170" t="s">
        <v>24</v>
      </c>
      <c r="M3451" s="173" t="s">
        <v>24</v>
      </c>
      <c r="N3451" s="562">
        <v>43651</v>
      </c>
      <c r="O3451" s="1330" t="s">
        <v>24</v>
      </c>
      <c r="P3451" s="472" t="s">
        <v>24</v>
      </c>
      <c r="Q3451" s="198" t="str">
        <f t="shared" si="310"/>
        <v>-</v>
      </c>
      <c r="R3451" s="181" t="str">
        <f t="shared" ca="1" si="308"/>
        <v>TIDAK MCU</v>
      </c>
      <c r="S3451" s="1319" t="s">
        <v>24</v>
      </c>
      <c r="T3451" s="1330">
        <v>44478</v>
      </c>
      <c r="U3451" s="1329" t="s">
        <v>99</v>
      </c>
      <c r="V3451" s="1330" t="s">
        <v>24</v>
      </c>
      <c r="W3451" s="136" t="s">
        <v>24</v>
      </c>
      <c r="X3451" s="348"/>
      <c r="Y3451" s="201"/>
      <c r="Z3451" s="351"/>
      <c r="AA3451" s="254" t="s">
        <v>24</v>
      </c>
      <c r="AB3451" s="254" t="s">
        <v>24</v>
      </c>
      <c r="AC3451" s="272"/>
      <c r="AD3451" s="272"/>
      <c r="AE3451" s="272"/>
      <c r="AF3451" s="254"/>
      <c r="AG3451" s="254"/>
      <c r="AH3451" s="1019"/>
      <c r="AI3451" s="244" t="str">
        <f t="shared" si="307"/>
        <v>--</v>
      </c>
      <c r="AJ3451" s="1315">
        <f t="shared" si="309"/>
        <v>43651</v>
      </c>
      <c r="AK3451" s="217" t="s">
        <v>24</v>
      </c>
      <c r="AL3451" s="614" t="s">
        <v>24</v>
      </c>
      <c r="AM3451" s="230"/>
      <c r="AN3451" s="232"/>
      <c r="AO3451" s="232"/>
      <c r="AP3451" s="230"/>
      <c r="AQ3451" s="180"/>
      <c r="AR3451" s="230"/>
      <c r="AS3451" s="230"/>
      <c r="AT3451" s="230"/>
      <c r="AU3451" s="230"/>
      <c r="AV3451" s="885"/>
      <c r="AW3451" s="885"/>
      <c r="AX3451" s="885"/>
      <c r="AY3451" s="885"/>
      <c r="AZ3451" s="885"/>
      <c r="BA3451" s="1206"/>
      <c r="BB3451" s="1206"/>
      <c r="BC3451" s="1206"/>
      <c r="BD3451" s="1206"/>
      <c r="BE3451" s="1206"/>
      <c r="BF3451" s="1206"/>
      <c r="BG3451" s="1206"/>
      <c r="BH3451" s="1206"/>
    </row>
    <row r="3452" spans="1:60" ht="15" customHeight="1">
      <c r="B3452" s="1310">
        <v>3446</v>
      </c>
      <c r="C3452" s="814" t="s">
        <v>1143</v>
      </c>
      <c r="D3452" s="1429" t="s">
        <v>337</v>
      </c>
      <c r="E3452" s="559" t="s">
        <v>222</v>
      </c>
      <c r="F3452" s="560" t="s">
        <v>24</v>
      </c>
      <c r="G3452" s="509" t="s">
        <v>148</v>
      </c>
      <c r="H3452" s="810" t="s">
        <v>11488</v>
      </c>
      <c r="I3452" s="345">
        <v>33822</v>
      </c>
      <c r="J3452" s="1314">
        <f t="shared" ca="1" si="306"/>
        <v>29</v>
      </c>
      <c r="K3452" s="176" t="s">
        <v>24</v>
      </c>
      <c r="L3452" s="170" t="s">
        <v>24</v>
      </c>
      <c r="M3452" s="173" t="s">
        <v>24</v>
      </c>
      <c r="N3452" s="932" t="s">
        <v>24</v>
      </c>
      <c r="O3452" s="1330" t="s">
        <v>24</v>
      </c>
      <c r="P3452" s="472" t="s">
        <v>24</v>
      </c>
      <c r="Q3452" s="198" t="str">
        <f t="shared" si="310"/>
        <v>-</v>
      </c>
      <c r="R3452" s="181" t="str">
        <f t="shared" ca="1" si="308"/>
        <v>TIDAK MCU</v>
      </c>
      <c r="S3452" s="1319" t="s">
        <v>24</v>
      </c>
      <c r="T3452" s="1330">
        <v>44414</v>
      </c>
      <c r="U3452" s="1329" t="s">
        <v>99</v>
      </c>
      <c r="V3452" s="1330" t="s">
        <v>24</v>
      </c>
      <c r="W3452" s="136" t="s">
        <v>24</v>
      </c>
      <c r="X3452" s="348"/>
      <c r="Y3452" s="201"/>
      <c r="Z3452" s="351"/>
      <c r="AA3452" s="254" t="s">
        <v>24</v>
      </c>
      <c r="AB3452" s="254" t="s">
        <v>24</v>
      </c>
      <c r="AC3452" s="272"/>
      <c r="AD3452" s="272"/>
      <c r="AE3452" s="272"/>
      <c r="AF3452" s="254"/>
      <c r="AG3452" s="254"/>
      <c r="AH3452" s="1019"/>
      <c r="AI3452" s="244" t="str">
        <f t="shared" si="307"/>
        <v>--</v>
      </c>
      <c r="AJ3452" s="1315" t="str">
        <f t="shared" si="309"/>
        <v>-</v>
      </c>
      <c r="AK3452" s="217" t="s">
        <v>24</v>
      </c>
      <c r="AL3452" s="614" t="s">
        <v>24</v>
      </c>
      <c r="AM3452" s="230"/>
      <c r="AN3452" s="232"/>
      <c r="AO3452" s="232"/>
      <c r="AP3452" s="230"/>
      <c r="AQ3452" s="180"/>
      <c r="AR3452" s="230"/>
      <c r="AS3452" s="230"/>
      <c r="AT3452" s="230"/>
      <c r="AU3452" s="230"/>
      <c r="AV3452" s="885"/>
      <c r="AW3452" s="885"/>
      <c r="AX3452" s="885"/>
      <c r="AY3452" s="885"/>
      <c r="AZ3452" s="177"/>
    </row>
    <row r="3453" spans="1:60" ht="15" customHeight="1">
      <c r="B3453" s="1310">
        <v>3447</v>
      </c>
      <c r="C3453" s="809" t="s">
        <v>1144</v>
      </c>
      <c r="D3453" s="559" t="s">
        <v>337</v>
      </c>
      <c r="E3453" s="559" t="s">
        <v>222</v>
      </c>
      <c r="F3453" s="560" t="s">
        <v>24</v>
      </c>
      <c r="G3453" s="509" t="s">
        <v>148</v>
      </c>
      <c r="H3453" s="810" t="s">
        <v>11489</v>
      </c>
      <c r="I3453" s="345">
        <v>30560</v>
      </c>
      <c r="J3453" s="1314">
        <f t="shared" ref="J3453:J3516" ca="1" si="311">IF(OR(I3453="",I3453="-"),"-",ROUND((NOW()-I3453)/356,0))</f>
        <v>39</v>
      </c>
      <c r="K3453" s="176" t="s">
        <v>24</v>
      </c>
      <c r="L3453" s="170" t="s">
        <v>24</v>
      </c>
      <c r="M3453" s="173" t="s">
        <v>24</v>
      </c>
      <c r="N3453" s="562">
        <v>43819</v>
      </c>
      <c r="O3453" s="1330" t="s">
        <v>24</v>
      </c>
      <c r="P3453" s="472" t="s">
        <v>24</v>
      </c>
      <c r="Q3453" s="198" t="str">
        <f t="shared" si="310"/>
        <v>-</v>
      </c>
      <c r="R3453" s="181" t="str">
        <f t="shared" ca="1" si="308"/>
        <v>TIDAK MCU</v>
      </c>
      <c r="S3453" s="1319" t="s">
        <v>24</v>
      </c>
      <c r="T3453" s="1330">
        <v>44440</v>
      </c>
      <c r="U3453" s="1329" t="s">
        <v>99</v>
      </c>
      <c r="V3453" s="1330" t="s">
        <v>24</v>
      </c>
      <c r="W3453" s="136" t="s">
        <v>24</v>
      </c>
      <c r="X3453" s="348"/>
      <c r="Y3453" s="201"/>
      <c r="Z3453" s="351"/>
      <c r="AA3453" s="254" t="s">
        <v>24</v>
      </c>
      <c r="AB3453" s="254" t="s">
        <v>24</v>
      </c>
      <c r="AC3453" s="272"/>
      <c r="AD3453" s="272"/>
      <c r="AE3453" s="272"/>
      <c r="AF3453" s="254"/>
      <c r="AG3453" s="254"/>
      <c r="AH3453" s="1019"/>
      <c r="AI3453" s="244" t="str">
        <f t="shared" si="307"/>
        <v>--</v>
      </c>
      <c r="AJ3453" s="1315">
        <f t="shared" si="309"/>
        <v>43819</v>
      </c>
      <c r="AK3453" s="1330" t="s">
        <v>24</v>
      </c>
      <c r="AL3453" s="670" t="s">
        <v>24</v>
      </c>
      <c r="AM3453" s="230"/>
      <c r="AN3453" s="232"/>
      <c r="AO3453" s="232"/>
      <c r="AP3453" s="230"/>
      <c r="AQ3453" s="230"/>
      <c r="AR3453" s="230"/>
      <c r="AS3453" s="230"/>
      <c r="AT3453" s="230"/>
      <c r="AU3453" s="230"/>
      <c r="AV3453" s="885"/>
      <c r="AW3453" s="885"/>
      <c r="AX3453" s="885"/>
      <c r="AY3453" s="885"/>
      <c r="AZ3453" s="177"/>
    </row>
    <row r="3454" spans="1:60" ht="15" customHeight="1">
      <c r="B3454" s="1310">
        <v>3448</v>
      </c>
      <c r="C3454" s="814" t="s">
        <v>1145</v>
      </c>
      <c r="D3454" s="559" t="s">
        <v>337</v>
      </c>
      <c r="E3454" s="559" t="s">
        <v>222</v>
      </c>
      <c r="F3454" s="560" t="s">
        <v>24</v>
      </c>
      <c r="G3454" s="509" t="s">
        <v>148</v>
      </c>
      <c r="H3454" s="561" t="s">
        <v>24</v>
      </c>
      <c r="I3454" s="345">
        <v>25673</v>
      </c>
      <c r="J3454" s="1314">
        <f t="shared" ca="1" si="311"/>
        <v>52</v>
      </c>
      <c r="K3454" s="176" t="s">
        <v>24</v>
      </c>
      <c r="L3454" s="170" t="s">
        <v>24</v>
      </c>
      <c r="M3454" s="173" t="s">
        <v>24</v>
      </c>
      <c r="N3454" s="562">
        <v>43851</v>
      </c>
      <c r="O3454" s="1330" t="s">
        <v>24</v>
      </c>
      <c r="P3454" s="472" t="s">
        <v>24</v>
      </c>
      <c r="Q3454" s="198" t="str">
        <f t="shared" si="310"/>
        <v>-</v>
      </c>
      <c r="R3454" s="181" t="str">
        <f t="shared" ca="1" si="308"/>
        <v>TIDAK MCU</v>
      </c>
      <c r="S3454" s="1319" t="s">
        <v>24</v>
      </c>
      <c r="T3454" s="1330">
        <v>44301</v>
      </c>
      <c r="U3454" s="1329" t="s">
        <v>99</v>
      </c>
      <c r="V3454" s="1330" t="s">
        <v>24</v>
      </c>
      <c r="W3454" s="1311" t="s">
        <v>24</v>
      </c>
      <c r="X3454" s="348"/>
      <c r="Y3454" s="201"/>
      <c r="Z3454" s="351"/>
      <c r="AA3454" s="254" t="s">
        <v>24</v>
      </c>
      <c r="AB3454" s="254" t="s">
        <v>24</v>
      </c>
      <c r="AC3454" s="272"/>
      <c r="AD3454" s="272"/>
      <c r="AE3454" s="272"/>
      <c r="AF3454" s="254"/>
      <c r="AG3454" s="254"/>
      <c r="AH3454" s="1019"/>
      <c r="AI3454" s="244" t="str">
        <f t="shared" si="307"/>
        <v>--</v>
      </c>
      <c r="AJ3454" s="1315">
        <f t="shared" si="309"/>
        <v>43851</v>
      </c>
      <c r="AK3454" s="217" t="s">
        <v>24</v>
      </c>
      <c r="AL3454" s="614" t="s">
        <v>24</v>
      </c>
      <c r="AM3454" s="230"/>
      <c r="AN3454" s="232"/>
      <c r="AO3454" s="232"/>
      <c r="AP3454" s="230"/>
      <c r="AQ3454" s="1231" t="s">
        <v>3094</v>
      </c>
      <c r="AR3454" s="230"/>
      <c r="AS3454" s="230"/>
      <c r="AT3454" s="230"/>
      <c r="AU3454" s="230"/>
      <c r="AV3454" s="885"/>
      <c r="AW3454" s="885"/>
      <c r="AX3454" s="885"/>
      <c r="AY3454" s="885"/>
      <c r="AZ3454" s="885"/>
    </row>
    <row r="3455" spans="1:60" ht="15" customHeight="1">
      <c r="B3455" s="1310">
        <v>3449</v>
      </c>
      <c r="C3455" s="814" t="s">
        <v>1121</v>
      </c>
      <c r="D3455" s="559" t="s">
        <v>257</v>
      </c>
      <c r="E3455" s="559" t="s">
        <v>1122</v>
      </c>
      <c r="F3455" s="560" t="s">
        <v>24</v>
      </c>
      <c r="G3455" s="509" t="s">
        <v>149</v>
      </c>
      <c r="H3455" s="561" t="s">
        <v>24</v>
      </c>
      <c r="I3455" s="345">
        <v>34463</v>
      </c>
      <c r="J3455" s="1314">
        <f t="shared" ca="1" si="311"/>
        <v>28</v>
      </c>
      <c r="K3455" s="652" t="s">
        <v>83</v>
      </c>
      <c r="L3455" s="667">
        <v>1723181100257</v>
      </c>
      <c r="M3455" s="771">
        <v>45055</v>
      </c>
      <c r="N3455" s="562">
        <v>43824</v>
      </c>
      <c r="O3455" s="1330" t="s">
        <v>24</v>
      </c>
      <c r="P3455" s="472" t="s">
        <v>24</v>
      </c>
      <c r="Q3455" s="198" t="str">
        <f t="shared" si="310"/>
        <v>-</v>
      </c>
      <c r="R3455" s="181" t="str">
        <f t="shared" ca="1" si="308"/>
        <v>TIDAK MCU</v>
      </c>
      <c r="S3455" s="1319" t="s">
        <v>1125</v>
      </c>
      <c r="T3455" s="1330">
        <v>44325</v>
      </c>
      <c r="U3455" s="1329">
        <v>44325</v>
      </c>
      <c r="V3455" s="1330" t="s">
        <v>24</v>
      </c>
      <c r="W3455" s="1311" t="s">
        <v>24</v>
      </c>
      <c r="X3455" s="348"/>
      <c r="Y3455" s="201"/>
      <c r="Z3455" s="351"/>
      <c r="AA3455" s="254" t="s">
        <v>100</v>
      </c>
      <c r="AB3455" s="254" t="s">
        <v>24</v>
      </c>
      <c r="AC3455" s="272"/>
      <c r="AD3455" s="272"/>
      <c r="AE3455" s="272"/>
      <c r="AF3455" s="254"/>
      <c r="AG3455" s="254"/>
      <c r="AH3455" s="1019"/>
      <c r="AI3455" s="244" t="str">
        <f t="shared" si="307"/>
        <v>LIGHT VEHICLE-</v>
      </c>
      <c r="AJ3455" s="1315">
        <f t="shared" si="309"/>
        <v>43824</v>
      </c>
      <c r="AK3455" s="1330">
        <v>43809</v>
      </c>
      <c r="AL3455" s="670">
        <v>43811</v>
      </c>
      <c r="AM3455" s="230"/>
      <c r="AN3455" s="232"/>
      <c r="AO3455" s="232"/>
      <c r="AP3455" s="230"/>
      <c r="AQ3455" s="180"/>
      <c r="AR3455" s="230"/>
      <c r="AS3455" s="230"/>
      <c r="AT3455" s="230"/>
      <c r="AU3455" s="230"/>
      <c r="AZ3455" s="177"/>
    </row>
    <row r="3456" spans="1:60" ht="15" customHeight="1">
      <c r="B3456" s="1310">
        <v>3450</v>
      </c>
      <c r="C3456" s="814" t="s">
        <v>1123</v>
      </c>
      <c r="D3456" s="1429" t="s">
        <v>257</v>
      </c>
      <c r="E3456" s="559" t="s">
        <v>1122</v>
      </c>
      <c r="F3456" s="560" t="s">
        <v>24</v>
      </c>
      <c r="G3456" s="509" t="s">
        <v>149</v>
      </c>
      <c r="H3456" s="810" t="s">
        <v>1124</v>
      </c>
      <c r="I3456" s="345">
        <v>34706</v>
      </c>
      <c r="J3456" s="231">
        <f t="shared" ca="1" si="311"/>
        <v>27</v>
      </c>
      <c r="K3456" s="652" t="s">
        <v>493</v>
      </c>
      <c r="L3456" s="667">
        <v>950119310533</v>
      </c>
      <c r="M3456" s="771">
        <v>44933</v>
      </c>
      <c r="N3456" s="562">
        <v>43829</v>
      </c>
      <c r="O3456" s="1330" t="s">
        <v>24</v>
      </c>
      <c r="P3456" s="472" t="s">
        <v>24</v>
      </c>
      <c r="Q3456" s="198" t="str">
        <f t="shared" si="310"/>
        <v>-</v>
      </c>
      <c r="R3456" s="181" t="str">
        <f t="shared" ca="1" si="308"/>
        <v>TIDAK MCU</v>
      </c>
      <c r="S3456" s="1319" t="s">
        <v>1126</v>
      </c>
      <c r="T3456" s="1330">
        <v>44568</v>
      </c>
      <c r="U3456" s="1329">
        <v>44568</v>
      </c>
      <c r="V3456" s="1311">
        <v>44568</v>
      </c>
      <c r="W3456" s="136" t="s">
        <v>24</v>
      </c>
      <c r="X3456" s="348"/>
      <c r="Y3456" s="201"/>
      <c r="Z3456" s="351"/>
      <c r="AA3456" s="254" t="s">
        <v>100</v>
      </c>
      <c r="AB3456" s="254" t="s">
        <v>24</v>
      </c>
      <c r="AC3456" s="272"/>
      <c r="AD3456" s="272"/>
      <c r="AE3456" s="272"/>
      <c r="AF3456" s="254"/>
      <c r="AG3456" s="254"/>
      <c r="AH3456" s="1019"/>
      <c r="AI3456" s="244" t="str">
        <f t="shared" si="307"/>
        <v>LIGHT VEHICLE-</v>
      </c>
      <c r="AJ3456" s="1315">
        <f t="shared" si="309"/>
        <v>43829</v>
      </c>
      <c r="AK3456" s="1330">
        <v>43811</v>
      </c>
      <c r="AL3456" s="670">
        <v>43811</v>
      </c>
      <c r="AM3456" s="230"/>
      <c r="AN3456" s="232"/>
      <c r="AO3456" s="232"/>
      <c r="AP3456" s="230"/>
      <c r="AQ3456" s="180"/>
      <c r="AR3456" s="230"/>
      <c r="AS3456" s="230"/>
      <c r="AT3456" s="230"/>
      <c r="AU3456" s="230"/>
      <c r="AZ3456" s="177"/>
    </row>
    <row r="3457" spans="1:52" ht="15" customHeight="1">
      <c r="B3457" s="1310">
        <v>3451</v>
      </c>
      <c r="C3457" s="809" t="s">
        <v>950</v>
      </c>
      <c r="D3457" s="559" t="s">
        <v>257</v>
      </c>
      <c r="E3457" s="559" t="s">
        <v>1122</v>
      </c>
      <c r="F3457" s="560" t="s">
        <v>24</v>
      </c>
      <c r="G3457" s="509" t="s">
        <v>149</v>
      </c>
      <c r="H3457" s="561" t="s">
        <v>24</v>
      </c>
      <c r="I3457" s="345">
        <v>36458</v>
      </c>
      <c r="J3457" s="903">
        <f t="shared" ca="1" si="311"/>
        <v>22</v>
      </c>
      <c r="K3457" s="652" t="s">
        <v>83</v>
      </c>
      <c r="L3457" s="667">
        <v>1723190300369</v>
      </c>
      <c r="M3457" s="771">
        <v>45590</v>
      </c>
      <c r="N3457" s="562">
        <v>43859</v>
      </c>
      <c r="O3457" s="1330" t="s">
        <v>24</v>
      </c>
      <c r="P3457" s="472" t="s">
        <v>24</v>
      </c>
      <c r="Q3457" s="198" t="str">
        <f t="shared" si="310"/>
        <v>-</v>
      </c>
      <c r="R3457" s="181" t="str">
        <f t="shared" ca="1" si="308"/>
        <v>TIDAK MCU</v>
      </c>
      <c r="S3457" s="1319" t="s">
        <v>1127</v>
      </c>
      <c r="T3457" s="1330">
        <v>44494</v>
      </c>
      <c r="U3457" s="1329">
        <v>44494</v>
      </c>
      <c r="V3457" s="904" t="s">
        <v>24</v>
      </c>
      <c r="W3457" s="136" t="s">
        <v>24</v>
      </c>
      <c r="X3457" s="348"/>
      <c r="Y3457" s="201"/>
      <c r="Z3457" s="351"/>
      <c r="AA3457" s="254" t="s">
        <v>100</v>
      </c>
      <c r="AB3457" s="254" t="s">
        <v>24</v>
      </c>
      <c r="AC3457" s="272"/>
      <c r="AD3457" s="272"/>
      <c r="AE3457" s="272"/>
      <c r="AF3457" s="254"/>
      <c r="AG3457" s="254"/>
      <c r="AH3457" s="1019"/>
      <c r="AI3457" s="244" t="str">
        <f t="shared" si="307"/>
        <v>LIGHT VEHICLE-</v>
      </c>
      <c r="AJ3457" s="1315">
        <f t="shared" si="309"/>
        <v>43859</v>
      </c>
      <c r="AK3457" s="1330">
        <v>43858</v>
      </c>
      <c r="AL3457" s="670">
        <v>43858</v>
      </c>
      <c r="AM3457" s="230"/>
      <c r="AN3457" s="232"/>
      <c r="AO3457" s="232"/>
      <c r="AP3457" s="230"/>
      <c r="AQ3457" s="1231" t="s">
        <v>3094</v>
      </c>
      <c r="AR3457" s="230" t="s">
        <v>12011</v>
      </c>
      <c r="AS3457" s="230" t="s">
        <v>6604</v>
      </c>
      <c r="AT3457" s="230" t="s">
        <v>6567</v>
      </c>
      <c r="AU3457" s="230"/>
      <c r="AZ3457" s="177"/>
    </row>
    <row r="3458" spans="1:52" s="2186" customFormat="1" ht="15" customHeight="1">
      <c r="A3458" s="2254"/>
      <c r="B3458" s="1310">
        <v>3452</v>
      </c>
      <c r="C3458" s="1548" t="s">
        <v>936</v>
      </c>
      <c r="D3458" s="2255" t="s">
        <v>418</v>
      </c>
      <c r="E3458" s="1558" t="s">
        <v>222</v>
      </c>
      <c r="F3458" s="1605" t="s">
        <v>24</v>
      </c>
      <c r="G3458" s="912" t="s">
        <v>150</v>
      </c>
      <c r="H3458" s="1657" t="s">
        <v>937</v>
      </c>
      <c r="I3458" s="1724">
        <v>30272</v>
      </c>
      <c r="J3458" s="445">
        <f t="shared" ca="1" si="311"/>
        <v>39</v>
      </c>
      <c r="K3458" s="916" t="s">
        <v>493</v>
      </c>
      <c r="L3458" s="918">
        <v>821119380424</v>
      </c>
      <c r="M3458" s="919">
        <v>44517</v>
      </c>
      <c r="N3458" s="1794">
        <v>42586</v>
      </c>
      <c r="O3458" s="446">
        <v>42652</v>
      </c>
      <c r="P3458" s="1921" t="s">
        <v>24</v>
      </c>
      <c r="Q3458" s="920">
        <f t="shared" si="310"/>
        <v>43017</v>
      </c>
      <c r="R3458" s="919" t="str">
        <f t="shared" ca="1" si="308"/>
        <v>EXPIRED</v>
      </c>
      <c r="S3458" s="445" t="s">
        <v>1029</v>
      </c>
      <c r="T3458" s="446">
        <v>44517</v>
      </c>
      <c r="U3458" s="446">
        <v>44517</v>
      </c>
      <c r="V3458" s="446" t="s">
        <v>24</v>
      </c>
      <c r="W3458" s="446" t="s">
        <v>24</v>
      </c>
      <c r="X3458" s="921"/>
      <c r="Y3458" s="922"/>
      <c r="Z3458" s="923"/>
      <c r="AA3458" s="1562" t="s">
        <v>1084</v>
      </c>
      <c r="AB3458" s="1562" t="s">
        <v>1085</v>
      </c>
      <c r="AC3458" s="1562" t="s">
        <v>1086</v>
      </c>
      <c r="AD3458" s="1562" t="s">
        <v>1087</v>
      </c>
      <c r="AE3458" s="1562" t="s">
        <v>1088</v>
      </c>
      <c r="AF3458" s="1562"/>
      <c r="AG3458" s="1562"/>
      <c r="AH3458" s="1973"/>
      <c r="AI3458" s="244" t="str">
        <f t="shared" si="307"/>
        <v>LVFUEL TRUCKHINO 260 JD/TIDZ CAR D6RVOLVO EXC 330</v>
      </c>
      <c r="AJ3458" s="878">
        <f t="shared" si="309"/>
        <v>42586</v>
      </c>
      <c r="AK3458" s="1727">
        <v>42590</v>
      </c>
      <c r="AL3458" s="1727">
        <v>42588</v>
      </c>
      <c r="AM3458" s="877"/>
      <c r="AN3458" s="877"/>
      <c r="AO3458" s="877"/>
      <c r="AP3458" s="877"/>
      <c r="AQ3458" s="916" t="s">
        <v>6564</v>
      </c>
      <c r="AR3458" s="877"/>
      <c r="AS3458" s="877"/>
      <c r="AT3458" s="877"/>
      <c r="AU3458" s="877"/>
      <c r="AV3458" s="1308"/>
      <c r="AW3458" s="1308"/>
      <c r="AX3458" s="1308"/>
      <c r="AY3458" s="1308"/>
      <c r="AZ3458" s="458"/>
    </row>
    <row r="3459" spans="1:52" s="2186" customFormat="1" ht="15" customHeight="1">
      <c r="A3459" s="2254"/>
      <c r="B3459" s="1310">
        <v>3453</v>
      </c>
      <c r="C3459" s="1498" t="s">
        <v>938</v>
      </c>
      <c r="D3459" s="2256" t="s">
        <v>333</v>
      </c>
      <c r="E3459" s="1558" t="s">
        <v>222</v>
      </c>
      <c r="F3459" s="1605" t="s">
        <v>24</v>
      </c>
      <c r="G3459" s="912" t="s">
        <v>150</v>
      </c>
      <c r="H3459" s="1657" t="s">
        <v>939</v>
      </c>
      <c r="I3459" s="1724">
        <v>32524</v>
      </c>
      <c r="J3459" s="445">
        <f t="shared" ca="1" si="311"/>
        <v>33</v>
      </c>
      <c r="K3459" s="916" t="s">
        <v>83</v>
      </c>
      <c r="L3459" s="918">
        <v>1723161000345</v>
      </c>
      <c r="M3459" s="919">
        <v>44212</v>
      </c>
      <c r="N3459" s="1794">
        <v>42671</v>
      </c>
      <c r="O3459" s="446">
        <v>43021</v>
      </c>
      <c r="P3459" s="1921" t="s">
        <v>24</v>
      </c>
      <c r="Q3459" s="920">
        <f t="shared" si="310"/>
        <v>43386</v>
      </c>
      <c r="R3459" s="919" t="str">
        <f t="shared" ca="1" si="308"/>
        <v>EXPIRED</v>
      </c>
      <c r="S3459" s="445" t="s">
        <v>1030</v>
      </c>
      <c r="T3459" s="446">
        <v>44212</v>
      </c>
      <c r="U3459" s="446">
        <v>44212</v>
      </c>
      <c r="V3459" s="446" t="s">
        <v>24</v>
      </c>
      <c r="W3459" s="446" t="s">
        <v>24</v>
      </c>
      <c r="X3459" s="921"/>
      <c r="Y3459" s="922"/>
      <c r="Z3459" s="923"/>
      <c r="AA3459" s="1562" t="s">
        <v>587</v>
      </c>
      <c r="AB3459" s="1562"/>
      <c r="AC3459" s="1562"/>
      <c r="AD3459" s="1562"/>
      <c r="AE3459" s="1562"/>
      <c r="AF3459" s="1562"/>
      <c r="AG3459" s="1562"/>
      <c r="AH3459" s="1973"/>
      <c r="AI3459" s="244" t="str">
        <f t="shared" si="307"/>
        <v>LV, ELF</v>
      </c>
      <c r="AJ3459" s="878">
        <f t="shared" si="309"/>
        <v>42671</v>
      </c>
      <c r="AK3459" s="446">
        <v>43474</v>
      </c>
      <c r="AL3459" s="446">
        <v>43482</v>
      </c>
      <c r="AM3459" s="877"/>
      <c r="AN3459" s="877"/>
      <c r="AO3459" s="877"/>
      <c r="AP3459" s="877"/>
      <c r="AQ3459" s="916" t="s">
        <v>6564</v>
      </c>
      <c r="AR3459" s="877"/>
      <c r="AS3459" s="877"/>
      <c r="AT3459" s="877"/>
      <c r="AU3459" s="877"/>
      <c r="AV3459" s="1308"/>
      <c r="AW3459" s="1308"/>
      <c r="AX3459" s="1308"/>
      <c r="AY3459" s="1308"/>
      <c r="AZ3459" s="458"/>
    </row>
    <row r="3460" spans="1:52" s="2186" customFormat="1" ht="15" customHeight="1">
      <c r="A3460" s="1299"/>
      <c r="B3460" s="1310">
        <v>3454</v>
      </c>
      <c r="C3460" s="1498" t="s">
        <v>940</v>
      </c>
      <c r="D3460" s="1558" t="s">
        <v>303</v>
      </c>
      <c r="E3460" s="1558" t="s">
        <v>222</v>
      </c>
      <c r="F3460" s="1605" t="s">
        <v>24</v>
      </c>
      <c r="G3460" s="912" t="s">
        <v>150</v>
      </c>
      <c r="H3460" s="1657" t="s">
        <v>941</v>
      </c>
      <c r="I3460" s="1724">
        <v>32589</v>
      </c>
      <c r="J3460" s="445">
        <f t="shared" ca="1" si="311"/>
        <v>33</v>
      </c>
      <c r="K3460" s="916" t="s">
        <v>83</v>
      </c>
      <c r="L3460" s="918">
        <v>890317231126</v>
      </c>
      <c r="M3460" s="919">
        <v>45373</v>
      </c>
      <c r="N3460" s="1794">
        <v>43175</v>
      </c>
      <c r="O3460" s="446">
        <v>43526</v>
      </c>
      <c r="P3460" s="1921" t="s">
        <v>498</v>
      </c>
      <c r="Q3460" s="920">
        <f t="shared" si="310"/>
        <v>43891</v>
      </c>
      <c r="R3460" s="919" t="str">
        <f t="shared" ca="1" si="308"/>
        <v>EXPIRED</v>
      </c>
      <c r="S3460" s="445" t="s">
        <v>1031</v>
      </c>
      <c r="T3460" s="446">
        <v>44277</v>
      </c>
      <c r="U3460" s="446">
        <v>44277</v>
      </c>
      <c r="V3460" s="446" t="s">
        <v>24</v>
      </c>
      <c r="W3460" s="446" t="s">
        <v>24</v>
      </c>
      <c r="X3460" s="921"/>
      <c r="Y3460" s="922"/>
      <c r="Z3460" s="923"/>
      <c r="AA3460" s="1562" t="s">
        <v>587</v>
      </c>
      <c r="AB3460" s="1562" t="s">
        <v>24</v>
      </c>
      <c r="AC3460" s="1562"/>
      <c r="AD3460" s="1562"/>
      <c r="AE3460" s="1562"/>
      <c r="AF3460" s="1562"/>
      <c r="AG3460" s="1562"/>
      <c r="AH3460" s="1973"/>
      <c r="AI3460" s="244" t="str">
        <f t="shared" si="307"/>
        <v>LV, ELF-</v>
      </c>
      <c r="AJ3460" s="878">
        <f t="shared" si="309"/>
        <v>43175</v>
      </c>
      <c r="AK3460" s="1727">
        <v>43180</v>
      </c>
      <c r="AL3460" s="1727">
        <v>43193</v>
      </c>
      <c r="AM3460" s="877"/>
      <c r="AN3460" s="877"/>
      <c r="AO3460" s="877"/>
      <c r="AP3460" s="877"/>
      <c r="AQ3460" s="916" t="s">
        <v>6564</v>
      </c>
      <c r="AR3460" s="877"/>
      <c r="AS3460" s="877"/>
      <c r="AT3460" s="877"/>
      <c r="AU3460" s="877"/>
      <c r="AV3460" s="1308"/>
      <c r="AW3460" s="1308"/>
      <c r="AX3460" s="1308"/>
      <c r="AY3460" s="1308"/>
      <c r="AZ3460" s="458"/>
    </row>
    <row r="3461" spans="1:52" s="2186" customFormat="1" ht="15" customHeight="1">
      <c r="A3461" s="1299"/>
      <c r="B3461" s="1310">
        <v>3455</v>
      </c>
      <c r="C3461" s="1498" t="s">
        <v>942</v>
      </c>
      <c r="D3461" s="1558" t="s">
        <v>234</v>
      </c>
      <c r="E3461" s="1558" t="s">
        <v>222</v>
      </c>
      <c r="F3461" s="1605" t="s">
        <v>24</v>
      </c>
      <c r="G3461" s="912" t="s">
        <v>150</v>
      </c>
      <c r="H3461" s="1657" t="s">
        <v>944</v>
      </c>
      <c r="I3461" s="1724">
        <v>29344</v>
      </c>
      <c r="J3461" s="445">
        <f t="shared" ca="1" si="311"/>
        <v>42</v>
      </c>
      <c r="K3461" s="916" t="s">
        <v>493</v>
      </c>
      <c r="L3461" s="918">
        <v>1723170200636</v>
      </c>
      <c r="M3461" s="919">
        <v>44684</v>
      </c>
      <c r="N3461" s="1794">
        <v>42991</v>
      </c>
      <c r="O3461" s="446">
        <v>43350</v>
      </c>
      <c r="P3461" s="1921" t="s">
        <v>24</v>
      </c>
      <c r="Q3461" s="920">
        <f t="shared" si="310"/>
        <v>43715</v>
      </c>
      <c r="R3461" s="919" t="str">
        <f t="shared" ca="1" si="308"/>
        <v>EXPIRED</v>
      </c>
      <c r="S3461" s="445" t="s">
        <v>1033</v>
      </c>
      <c r="T3461" s="446">
        <v>44319</v>
      </c>
      <c r="U3461" s="446">
        <v>44319</v>
      </c>
      <c r="V3461" s="446" t="s">
        <v>24</v>
      </c>
      <c r="W3461" s="446" t="s">
        <v>24</v>
      </c>
      <c r="X3461" s="921"/>
      <c r="Y3461" s="922"/>
      <c r="Z3461" s="923"/>
      <c r="AA3461" s="1562" t="s">
        <v>100</v>
      </c>
      <c r="AB3461" s="1562" t="s">
        <v>1089</v>
      </c>
      <c r="AC3461" s="1562" t="s">
        <v>1090</v>
      </c>
      <c r="AD3461" s="1562"/>
      <c r="AE3461" s="1562"/>
      <c r="AF3461" s="1562"/>
      <c r="AG3461" s="1562"/>
      <c r="AH3461" s="1973"/>
      <c r="AI3461" s="244" t="str">
        <f t="shared" si="307"/>
        <v>LIGHT VEHICLEVOLVO FMX 440HINO  FM 26 JD</v>
      </c>
      <c r="AJ3461" s="878">
        <f t="shared" si="309"/>
        <v>42991</v>
      </c>
      <c r="AK3461" s="1727">
        <v>42999</v>
      </c>
      <c r="AL3461" s="1727">
        <v>42998</v>
      </c>
      <c r="AM3461" s="877"/>
      <c r="AN3461" s="877"/>
      <c r="AO3461" s="877"/>
      <c r="AP3461" s="877"/>
      <c r="AQ3461" s="916" t="s">
        <v>6564</v>
      </c>
      <c r="AR3461" s="877"/>
      <c r="AS3461" s="877"/>
      <c r="AT3461" s="877"/>
      <c r="AU3461" s="877"/>
      <c r="AV3461" s="1308"/>
      <c r="AW3461" s="1308"/>
      <c r="AX3461" s="1308"/>
      <c r="AY3461" s="1308"/>
      <c r="AZ3461" s="458"/>
    </row>
    <row r="3462" spans="1:52" s="2186" customFormat="1" ht="15" customHeight="1">
      <c r="A3462" s="1299"/>
      <c r="B3462" s="1310">
        <v>3456</v>
      </c>
      <c r="C3462" s="1498" t="s">
        <v>945</v>
      </c>
      <c r="D3462" s="2256" t="s">
        <v>230</v>
      </c>
      <c r="E3462" s="1558" t="s">
        <v>222</v>
      </c>
      <c r="F3462" s="1605" t="s">
        <v>24</v>
      </c>
      <c r="G3462" s="912" t="s">
        <v>150</v>
      </c>
      <c r="H3462" s="1657" t="s">
        <v>1096</v>
      </c>
      <c r="I3462" s="1724">
        <v>32732</v>
      </c>
      <c r="J3462" s="445">
        <f t="shared" ca="1" si="311"/>
        <v>32</v>
      </c>
      <c r="K3462" s="916" t="s">
        <v>493</v>
      </c>
      <c r="L3462" s="918">
        <v>890819410163</v>
      </c>
      <c r="M3462" s="919">
        <v>44785</v>
      </c>
      <c r="N3462" s="1794">
        <v>42594</v>
      </c>
      <c r="O3462" s="446">
        <v>43454</v>
      </c>
      <c r="P3462" s="1921" t="s">
        <v>24</v>
      </c>
      <c r="Q3462" s="920">
        <f t="shared" si="310"/>
        <v>43819</v>
      </c>
      <c r="R3462" s="919" t="str">
        <f t="shared" ca="1" si="308"/>
        <v>EXPIRED</v>
      </c>
      <c r="S3462" s="445" t="s">
        <v>1034</v>
      </c>
      <c r="T3462" s="446">
        <v>44420</v>
      </c>
      <c r="U3462" s="446">
        <v>44420</v>
      </c>
      <c r="V3462" s="446" t="s">
        <v>24</v>
      </c>
      <c r="W3462" s="446" t="s">
        <v>24</v>
      </c>
      <c r="X3462" s="921"/>
      <c r="Y3462" s="922"/>
      <c r="Z3462" s="923"/>
      <c r="AA3462" s="1562" t="s">
        <v>1086</v>
      </c>
      <c r="AB3462" s="1562" t="s">
        <v>1089</v>
      </c>
      <c r="AC3462" s="1562" t="s">
        <v>1087</v>
      </c>
      <c r="AD3462" s="1562"/>
      <c r="AE3462" s="1562"/>
      <c r="AF3462" s="1562"/>
      <c r="AG3462" s="1562"/>
      <c r="AH3462" s="1973"/>
      <c r="AI3462" s="244" t="str">
        <f t="shared" si="307"/>
        <v>HINO 260 JD/TIVOLVO FMX 440DZ CAR D6R</v>
      </c>
      <c r="AJ3462" s="878">
        <f t="shared" si="309"/>
        <v>42594</v>
      </c>
      <c r="AK3462" s="1727">
        <v>42594</v>
      </c>
      <c r="AL3462" s="1727">
        <v>42590</v>
      </c>
      <c r="AM3462" s="877"/>
      <c r="AN3462" s="877"/>
      <c r="AO3462" s="877"/>
      <c r="AP3462" s="877"/>
      <c r="AQ3462" s="916" t="s">
        <v>6564</v>
      </c>
      <c r="AR3462" s="877"/>
      <c r="AS3462" s="877"/>
      <c r="AT3462" s="877"/>
      <c r="AU3462" s="877"/>
      <c r="AV3462" s="1308"/>
      <c r="AW3462" s="1308"/>
      <c r="AX3462" s="1308"/>
      <c r="AY3462" s="1308"/>
      <c r="AZ3462" s="458"/>
    </row>
    <row r="3463" spans="1:52" s="2186" customFormat="1" ht="15" customHeight="1">
      <c r="A3463" s="1299"/>
      <c r="B3463" s="1310">
        <v>3457</v>
      </c>
      <c r="C3463" s="1498" t="s">
        <v>946</v>
      </c>
      <c r="D3463" s="2255" t="s">
        <v>234</v>
      </c>
      <c r="E3463" s="1558" t="s">
        <v>222</v>
      </c>
      <c r="F3463" s="1605" t="s">
        <v>24</v>
      </c>
      <c r="G3463" s="912" t="s">
        <v>150</v>
      </c>
      <c r="H3463" s="1657" t="s">
        <v>1120</v>
      </c>
      <c r="I3463" s="1724">
        <v>27654</v>
      </c>
      <c r="J3463" s="445">
        <f t="shared" ca="1" si="311"/>
        <v>47</v>
      </c>
      <c r="K3463" s="916" t="s">
        <v>494</v>
      </c>
      <c r="L3463" s="918">
        <v>750917230745</v>
      </c>
      <c r="M3463" s="919">
        <v>44821</v>
      </c>
      <c r="N3463" s="1794">
        <v>42649</v>
      </c>
      <c r="O3463" s="446" t="s">
        <v>24</v>
      </c>
      <c r="P3463" s="909" t="s">
        <v>24</v>
      </c>
      <c r="Q3463" s="920" t="str">
        <f t="shared" si="310"/>
        <v>-</v>
      </c>
      <c r="R3463" s="919" t="str">
        <f t="shared" ca="1" si="308"/>
        <v>TIDAK MCU</v>
      </c>
      <c r="S3463" s="445" t="s">
        <v>1035</v>
      </c>
      <c r="T3463" s="446">
        <v>44456</v>
      </c>
      <c r="U3463" s="446">
        <v>44456</v>
      </c>
      <c r="V3463" s="446" t="s">
        <v>24</v>
      </c>
      <c r="W3463" s="446" t="s">
        <v>24</v>
      </c>
      <c r="X3463" s="921"/>
      <c r="Y3463" s="922"/>
      <c r="Z3463" s="923"/>
      <c r="AA3463" s="1562" t="s">
        <v>587</v>
      </c>
      <c r="AB3463" s="1562" t="s">
        <v>1089</v>
      </c>
      <c r="AC3463" s="1562" t="s">
        <v>1086</v>
      </c>
      <c r="AD3463" s="1562" t="s">
        <v>1085</v>
      </c>
      <c r="AE3463" s="1562" t="s">
        <v>1091</v>
      </c>
      <c r="AF3463" s="1562"/>
      <c r="AG3463" s="1562"/>
      <c r="AH3463" s="1973"/>
      <c r="AI3463" s="244" t="str">
        <f t="shared" si="307"/>
        <v>LV, ELFVOLVO FMX 440HINO 260 JD/TIFUEL TRUCKTYRE TRUCK</v>
      </c>
      <c r="AJ3463" s="878">
        <f t="shared" si="309"/>
        <v>42649</v>
      </c>
      <c r="AK3463" s="1727" t="s">
        <v>24</v>
      </c>
      <c r="AL3463" s="1727" t="s">
        <v>24</v>
      </c>
      <c r="AM3463" s="877"/>
      <c r="AN3463" s="877"/>
      <c r="AO3463" s="877"/>
      <c r="AP3463" s="877"/>
      <c r="AQ3463" s="916" t="s">
        <v>6564</v>
      </c>
      <c r="AR3463" s="877"/>
      <c r="AS3463" s="877"/>
      <c r="AT3463" s="877"/>
      <c r="AU3463" s="877"/>
      <c r="AV3463" s="1308"/>
      <c r="AW3463" s="1308"/>
      <c r="AX3463" s="1308"/>
      <c r="AY3463" s="1308"/>
      <c r="AZ3463" s="458"/>
    </row>
    <row r="3464" spans="1:52" s="2186" customFormat="1" ht="15" customHeight="1">
      <c r="A3464" s="1299"/>
      <c r="B3464" s="1310">
        <v>3458</v>
      </c>
      <c r="C3464" s="1498" t="s">
        <v>947</v>
      </c>
      <c r="D3464" s="1558" t="s">
        <v>230</v>
      </c>
      <c r="E3464" s="1558" t="s">
        <v>222</v>
      </c>
      <c r="F3464" s="1605" t="s">
        <v>24</v>
      </c>
      <c r="G3464" s="912" t="s">
        <v>150</v>
      </c>
      <c r="H3464" s="1657" t="s">
        <v>1097</v>
      </c>
      <c r="I3464" s="1724">
        <v>28983</v>
      </c>
      <c r="J3464" s="445">
        <f t="shared" ca="1" si="311"/>
        <v>43</v>
      </c>
      <c r="K3464" s="916" t="s">
        <v>493</v>
      </c>
      <c r="L3464" s="918">
        <v>790519310202</v>
      </c>
      <c r="M3464" s="919">
        <v>45054</v>
      </c>
      <c r="N3464" s="1914">
        <v>42809</v>
      </c>
      <c r="O3464" s="446" t="s">
        <v>24</v>
      </c>
      <c r="P3464" s="909" t="s">
        <v>24</v>
      </c>
      <c r="Q3464" s="920" t="str">
        <f t="shared" si="310"/>
        <v>-</v>
      </c>
      <c r="R3464" s="919" t="str">
        <f t="shared" ca="1" si="308"/>
        <v>TIDAK MCU</v>
      </c>
      <c r="S3464" s="445" t="s">
        <v>1036</v>
      </c>
      <c r="T3464" s="446">
        <v>44324</v>
      </c>
      <c r="U3464" s="446">
        <v>44324</v>
      </c>
      <c r="V3464" s="446" t="s">
        <v>24</v>
      </c>
      <c r="W3464" s="446" t="s">
        <v>24</v>
      </c>
      <c r="X3464" s="921"/>
      <c r="Y3464" s="922"/>
      <c r="Z3464" s="923"/>
      <c r="AA3464" s="1562" t="s">
        <v>1086</v>
      </c>
      <c r="AB3464" s="1562" t="s">
        <v>1089</v>
      </c>
      <c r="AC3464" s="1562"/>
      <c r="AD3464" s="1562"/>
      <c r="AE3464" s="1562"/>
      <c r="AF3464" s="1562"/>
      <c r="AG3464" s="1562"/>
      <c r="AH3464" s="1973"/>
      <c r="AI3464" s="244" t="str">
        <f t="shared" si="307"/>
        <v>HINO 260 JD/TIVOLVO FMX 440</v>
      </c>
      <c r="AJ3464" s="878">
        <f t="shared" si="309"/>
        <v>42809</v>
      </c>
      <c r="AK3464" s="1727" t="s">
        <v>24</v>
      </c>
      <c r="AL3464" s="1727" t="s">
        <v>24</v>
      </c>
      <c r="AM3464" s="877"/>
      <c r="AN3464" s="877"/>
      <c r="AO3464" s="877"/>
      <c r="AP3464" s="877"/>
      <c r="AQ3464" s="916" t="s">
        <v>6564</v>
      </c>
      <c r="AR3464" s="877"/>
      <c r="AS3464" s="877"/>
      <c r="AT3464" s="877"/>
      <c r="AU3464" s="877"/>
      <c r="AV3464" s="1308"/>
      <c r="AW3464" s="1308"/>
      <c r="AX3464" s="1308"/>
      <c r="AY3464" s="1308"/>
      <c r="AZ3464" s="458"/>
    </row>
    <row r="3465" spans="1:52" s="2186" customFormat="1" ht="15" customHeight="1">
      <c r="A3465" s="1299"/>
      <c r="B3465" s="1310">
        <v>3459</v>
      </c>
      <c r="C3465" s="1498" t="s">
        <v>948</v>
      </c>
      <c r="D3465" s="1562" t="s">
        <v>230</v>
      </c>
      <c r="E3465" s="1558" t="s">
        <v>222</v>
      </c>
      <c r="F3465" s="1605" t="s">
        <v>24</v>
      </c>
      <c r="G3465" s="912" t="s">
        <v>150</v>
      </c>
      <c r="H3465" s="1657" t="s">
        <v>949</v>
      </c>
      <c r="I3465" s="1724">
        <v>30539</v>
      </c>
      <c r="J3465" s="445">
        <f t="shared" ca="1" si="311"/>
        <v>39</v>
      </c>
      <c r="K3465" s="916" t="s">
        <v>494</v>
      </c>
      <c r="L3465" s="918">
        <v>830817230022</v>
      </c>
      <c r="M3465" s="919">
        <v>44054</v>
      </c>
      <c r="N3465" s="1794">
        <v>42991</v>
      </c>
      <c r="O3465" s="446">
        <v>43349</v>
      </c>
      <c r="P3465" s="1921" t="s">
        <v>24</v>
      </c>
      <c r="Q3465" s="920">
        <f t="shared" si="310"/>
        <v>43714</v>
      </c>
      <c r="R3465" s="919" t="str">
        <f t="shared" ca="1" si="308"/>
        <v>EXPIRED</v>
      </c>
      <c r="S3465" s="445" t="s">
        <v>1037</v>
      </c>
      <c r="T3465" s="446">
        <v>44419</v>
      </c>
      <c r="U3465" s="446" t="s">
        <v>1032</v>
      </c>
      <c r="V3465" s="446" t="s">
        <v>24</v>
      </c>
      <c r="W3465" s="446" t="s">
        <v>24</v>
      </c>
      <c r="X3465" s="921"/>
      <c r="Y3465" s="922"/>
      <c r="Z3465" s="923"/>
      <c r="AA3465" s="1562" t="s">
        <v>1086</v>
      </c>
      <c r="AB3465" s="1562" t="s">
        <v>1089</v>
      </c>
      <c r="AC3465" s="1562"/>
      <c r="AD3465" s="1562"/>
      <c r="AE3465" s="1562"/>
      <c r="AF3465" s="1562"/>
      <c r="AG3465" s="1562"/>
      <c r="AH3465" s="1973"/>
      <c r="AI3465" s="244" t="str">
        <f t="shared" si="307"/>
        <v>HINO 260 JD/TIVOLVO FMX 440</v>
      </c>
      <c r="AJ3465" s="878">
        <f t="shared" si="309"/>
        <v>42991</v>
      </c>
      <c r="AK3465" s="1727">
        <v>42999</v>
      </c>
      <c r="AL3465" s="1727">
        <v>42998</v>
      </c>
      <c r="AM3465" s="877"/>
      <c r="AN3465" s="877"/>
      <c r="AO3465" s="877"/>
      <c r="AP3465" s="877"/>
      <c r="AQ3465" s="916" t="s">
        <v>6564</v>
      </c>
      <c r="AR3465" s="877"/>
      <c r="AS3465" s="877"/>
      <c r="AT3465" s="877"/>
      <c r="AU3465" s="877"/>
      <c r="AV3465" s="1308"/>
      <c r="AW3465" s="1308"/>
      <c r="AX3465" s="1308"/>
      <c r="AY3465" s="1308"/>
      <c r="AZ3465" s="458"/>
    </row>
    <row r="3466" spans="1:52" s="2186" customFormat="1" ht="15" customHeight="1">
      <c r="A3466" s="1299"/>
      <c r="B3466" s="1310">
        <v>3460</v>
      </c>
      <c r="C3466" s="1498" t="s">
        <v>950</v>
      </c>
      <c r="D3466" s="2256" t="s">
        <v>230</v>
      </c>
      <c r="E3466" s="1558" t="s">
        <v>222</v>
      </c>
      <c r="F3466" s="1605" t="s">
        <v>24</v>
      </c>
      <c r="G3466" s="912" t="s">
        <v>150</v>
      </c>
      <c r="H3466" s="1657" t="s">
        <v>1098</v>
      </c>
      <c r="I3466" s="1724">
        <v>34602</v>
      </c>
      <c r="J3466" s="445">
        <f t="shared" ca="1" si="311"/>
        <v>27</v>
      </c>
      <c r="K3466" s="916" t="s">
        <v>493</v>
      </c>
      <c r="L3466" s="918">
        <v>940919310305</v>
      </c>
      <c r="M3466" s="919">
        <v>44464</v>
      </c>
      <c r="N3466" s="1794">
        <v>43291</v>
      </c>
      <c r="O3466" s="446" t="s">
        <v>24</v>
      </c>
      <c r="P3466" s="909" t="s">
        <v>24</v>
      </c>
      <c r="Q3466" s="920" t="str">
        <f t="shared" si="310"/>
        <v>-</v>
      </c>
      <c r="R3466" s="919" t="str">
        <f t="shared" ca="1" si="308"/>
        <v>TIDAK MCU</v>
      </c>
      <c r="S3466" s="445" t="s">
        <v>1038</v>
      </c>
      <c r="T3466" s="446">
        <v>44464</v>
      </c>
      <c r="U3466" s="446">
        <v>44464</v>
      </c>
      <c r="V3466" s="446" t="s">
        <v>24</v>
      </c>
      <c r="W3466" s="446" t="s">
        <v>24</v>
      </c>
      <c r="X3466" s="921"/>
      <c r="Y3466" s="922"/>
      <c r="Z3466" s="923"/>
      <c r="AA3466" s="1562" t="s">
        <v>1086</v>
      </c>
      <c r="AB3466" s="1562" t="s">
        <v>1089</v>
      </c>
      <c r="AC3466" s="1562"/>
      <c r="AD3466" s="1562"/>
      <c r="AE3466" s="1562"/>
      <c r="AF3466" s="1562"/>
      <c r="AG3466" s="1562"/>
      <c r="AH3466" s="1973"/>
      <c r="AI3466" s="244" t="str">
        <f t="shared" si="307"/>
        <v>HINO 260 JD/TIVOLVO FMX 440</v>
      </c>
      <c r="AJ3466" s="878">
        <f t="shared" si="309"/>
        <v>43291</v>
      </c>
      <c r="AK3466" s="1727" t="s">
        <v>24</v>
      </c>
      <c r="AL3466" s="1727" t="s">
        <v>24</v>
      </c>
      <c r="AM3466" s="877"/>
      <c r="AN3466" s="1727"/>
      <c r="AO3466" s="877"/>
      <c r="AP3466" s="877"/>
      <c r="AQ3466" s="916" t="s">
        <v>6564</v>
      </c>
      <c r="AR3466" s="877"/>
      <c r="AS3466" s="877"/>
      <c r="AT3466" s="877"/>
      <c r="AU3466" s="877"/>
      <c r="AV3466" s="1308"/>
      <c r="AW3466" s="1308"/>
      <c r="AX3466" s="1308"/>
      <c r="AY3466" s="1308"/>
      <c r="AZ3466" s="458"/>
    </row>
    <row r="3467" spans="1:52" s="2186" customFormat="1" ht="15" customHeight="1">
      <c r="A3467" s="1299"/>
      <c r="B3467" s="1310">
        <v>3461</v>
      </c>
      <c r="C3467" s="1498" t="s">
        <v>951</v>
      </c>
      <c r="D3467" s="2256" t="s">
        <v>230</v>
      </c>
      <c r="E3467" s="1558" t="s">
        <v>222</v>
      </c>
      <c r="F3467" s="1605" t="s">
        <v>24</v>
      </c>
      <c r="G3467" s="912" t="s">
        <v>150</v>
      </c>
      <c r="H3467" s="2033" t="s">
        <v>952</v>
      </c>
      <c r="I3467" s="1724">
        <v>31996</v>
      </c>
      <c r="J3467" s="445">
        <f t="shared" ca="1" si="311"/>
        <v>34</v>
      </c>
      <c r="K3467" s="1825" t="s">
        <v>493</v>
      </c>
      <c r="L3467" s="918">
        <v>870819380452</v>
      </c>
      <c r="M3467" s="919">
        <v>44780</v>
      </c>
      <c r="N3467" s="1794">
        <v>43010</v>
      </c>
      <c r="O3467" s="446">
        <v>43373</v>
      </c>
      <c r="P3467" s="1921" t="s">
        <v>24</v>
      </c>
      <c r="Q3467" s="920">
        <f t="shared" si="310"/>
        <v>43738</v>
      </c>
      <c r="R3467" s="919" t="str">
        <f t="shared" ca="1" si="308"/>
        <v>EXPIRED</v>
      </c>
      <c r="S3467" s="445" t="s">
        <v>1039</v>
      </c>
      <c r="T3467" s="446">
        <v>44415</v>
      </c>
      <c r="U3467" s="446">
        <v>44415</v>
      </c>
      <c r="V3467" s="446" t="s">
        <v>24</v>
      </c>
      <c r="W3467" s="446" t="s">
        <v>24</v>
      </c>
      <c r="X3467" s="921"/>
      <c r="Y3467" s="922"/>
      <c r="Z3467" s="923"/>
      <c r="AA3467" s="1562" t="s">
        <v>1086</v>
      </c>
      <c r="AB3467" s="1562" t="s">
        <v>1089</v>
      </c>
      <c r="AC3467" s="1562" t="s">
        <v>100</v>
      </c>
      <c r="AD3467" s="1562"/>
      <c r="AE3467" s="1562"/>
      <c r="AF3467" s="1562"/>
      <c r="AG3467" s="1562"/>
      <c r="AH3467" s="1973"/>
      <c r="AI3467" s="244" t="str">
        <f t="shared" si="307"/>
        <v>HINO 260 JD/TIVOLVO FMX 440LIGHT VEHICLE</v>
      </c>
      <c r="AJ3467" s="878">
        <f t="shared" si="309"/>
        <v>43010</v>
      </c>
      <c r="AK3467" s="446">
        <v>43439</v>
      </c>
      <c r="AL3467" s="446">
        <v>43468</v>
      </c>
      <c r="AM3467" s="877"/>
      <c r="AN3467" s="877"/>
      <c r="AO3467" s="877"/>
      <c r="AP3467" s="877"/>
      <c r="AQ3467" s="916" t="s">
        <v>6564</v>
      </c>
      <c r="AR3467" s="877"/>
      <c r="AS3467" s="877"/>
      <c r="AT3467" s="877"/>
      <c r="AU3467" s="877"/>
      <c r="AV3467" s="1308"/>
      <c r="AW3467" s="1308"/>
      <c r="AX3467" s="1308"/>
      <c r="AY3467" s="1308"/>
      <c r="AZ3467" s="458"/>
    </row>
    <row r="3468" spans="1:52" s="2186" customFormat="1" ht="15" customHeight="1">
      <c r="A3468" s="1299"/>
      <c r="B3468" s="1310">
        <v>3462</v>
      </c>
      <c r="C3468" s="1498" t="s">
        <v>953</v>
      </c>
      <c r="D3468" s="1562" t="s">
        <v>230</v>
      </c>
      <c r="E3468" s="1558" t="s">
        <v>222</v>
      </c>
      <c r="F3468" s="1605" t="s">
        <v>24</v>
      </c>
      <c r="G3468" s="912" t="s">
        <v>150</v>
      </c>
      <c r="H3468" s="1657" t="s">
        <v>1099</v>
      </c>
      <c r="I3468" s="1724">
        <v>30451</v>
      </c>
      <c r="J3468" s="445">
        <f t="shared" ca="1" si="311"/>
        <v>39</v>
      </c>
      <c r="K3468" s="916" t="s">
        <v>493</v>
      </c>
      <c r="L3468" s="918">
        <v>830519310524</v>
      </c>
      <c r="M3468" s="919">
        <v>44696</v>
      </c>
      <c r="N3468" s="1914">
        <v>42978</v>
      </c>
      <c r="O3468" s="446" t="s">
        <v>24</v>
      </c>
      <c r="P3468" s="909" t="s">
        <v>24</v>
      </c>
      <c r="Q3468" s="920" t="str">
        <f t="shared" si="310"/>
        <v>-</v>
      </c>
      <c r="R3468" s="919" t="str">
        <f t="shared" ca="1" si="308"/>
        <v>TIDAK MCU</v>
      </c>
      <c r="S3468" s="445" t="s">
        <v>1040</v>
      </c>
      <c r="T3468" s="446">
        <v>44331</v>
      </c>
      <c r="U3468" s="446">
        <v>44331</v>
      </c>
      <c r="V3468" s="446" t="s">
        <v>24</v>
      </c>
      <c r="W3468" s="446" t="s">
        <v>24</v>
      </c>
      <c r="X3468" s="921"/>
      <c r="Y3468" s="922"/>
      <c r="Z3468" s="923"/>
      <c r="AA3468" s="1562" t="s">
        <v>1086</v>
      </c>
      <c r="AB3468" s="1562" t="s">
        <v>1089</v>
      </c>
      <c r="AC3468" s="1562"/>
      <c r="AD3468" s="1562"/>
      <c r="AE3468" s="1562"/>
      <c r="AF3468" s="1562"/>
      <c r="AG3468" s="1562"/>
      <c r="AH3468" s="1973"/>
      <c r="AI3468" s="244" t="str">
        <f t="shared" si="307"/>
        <v>HINO 260 JD/TIVOLVO FMX 440</v>
      </c>
      <c r="AJ3468" s="878">
        <f t="shared" si="309"/>
        <v>42978</v>
      </c>
      <c r="AK3468" s="1727" t="s">
        <v>24</v>
      </c>
      <c r="AL3468" s="1727" t="s">
        <v>24</v>
      </c>
      <c r="AM3468" s="877"/>
      <c r="AN3468" s="877"/>
      <c r="AO3468" s="877"/>
      <c r="AP3468" s="877"/>
      <c r="AQ3468" s="916" t="s">
        <v>6564</v>
      </c>
      <c r="AR3468" s="877"/>
      <c r="AS3468" s="877"/>
      <c r="AT3468" s="877"/>
      <c r="AU3468" s="877"/>
      <c r="AV3468" s="1308"/>
      <c r="AW3468" s="1308"/>
      <c r="AX3468" s="1308"/>
      <c r="AY3468" s="1308"/>
      <c r="AZ3468" s="458"/>
    </row>
    <row r="3469" spans="1:52" s="2186" customFormat="1" ht="15" customHeight="1">
      <c r="A3469" s="1299"/>
      <c r="B3469" s="1310">
        <v>3463</v>
      </c>
      <c r="C3469" s="1498" t="s">
        <v>954</v>
      </c>
      <c r="D3469" s="2256" t="s">
        <v>230</v>
      </c>
      <c r="E3469" s="1558" t="s">
        <v>222</v>
      </c>
      <c r="F3469" s="1605" t="s">
        <v>24</v>
      </c>
      <c r="G3469" s="912" t="s">
        <v>150</v>
      </c>
      <c r="H3469" s="1657" t="s">
        <v>1117</v>
      </c>
      <c r="I3469" s="1724">
        <v>33026</v>
      </c>
      <c r="J3469" s="445">
        <f t="shared" ca="1" si="311"/>
        <v>32</v>
      </c>
      <c r="K3469" s="1825" t="s">
        <v>493</v>
      </c>
      <c r="L3469" s="918">
        <v>890619410121</v>
      </c>
      <c r="M3469" s="919">
        <v>44714</v>
      </c>
      <c r="N3469" s="1794">
        <v>43024</v>
      </c>
      <c r="O3469" s="446">
        <v>43392</v>
      </c>
      <c r="P3469" s="1921" t="s">
        <v>24</v>
      </c>
      <c r="Q3469" s="920">
        <f t="shared" si="310"/>
        <v>43757</v>
      </c>
      <c r="R3469" s="919" t="str">
        <f t="shared" ca="1" si="308"/>
        <v>EXPIRED</v>
      </c>
      <c r="S3469" s="445" t="s">
        <v>1041</v>
      </c>
      <c r="T3469" s="446">
        <v>44349</v>
      </c>
      <c r="U3469" s="446">
        <v>44349</v>
      </c>
      <c r="V3469" s="446" t="s">
        <v>24</v>
      </c>
      <c r="W3469" s="446" t="s">
        <v>24</v>
      </c>
      <c r="X3469" s="921"/>
      <c r="Y3469" s="922"/>
      <c r="Z3469" s="923"/>
      <c r="AA3469" s="1562" t="s">
        <v>1086</v>
      </c>
      <c r="AB3469" s="1562" t="s">
        <v>1089</v>
      </c>
      <c r="AC3469" s="1562"/>
      <c r="AD3469" s="1562"/>
      <c r="AE3469" s="1562"/>
      <c r="AF3469" s="1562"/>
      <c r="AG3469" s="1562"/>
      <c r="AH3469" s="1973"/>
      <c r="AI3469" s="244" t="str">
        <f t="shared" si="307"/>
        <v>HINO 260 JD/TIVOLVO FMX 440</v>
      </c>
      <c r="AJ3469" s="878">
        <f t="shared" si="309"/>
        <v>43024</v>
      </c>
      <c r="AK3469" s="1727" t="s">
        <v>24</v>
      </c>
      <c r="AL3469" s="1727" t="s">
        <v>24</v>
      </c>
      <c r="AM3469" s="877"/>
      <c r="AN3469" s="877"/>
      <c r="AO3469" s="877"/>
      <c r="AP3469" s="877"/>
      <c r="AQ3469" s="916" t="s">
        <v>6564</v>
      </c>
      <c r="AR3469" s="877"/>
      <c r="AS3469" s="877"/>
      <c r="AT3469" s="877"/>
      <c r="AU3469" s="877"/>
      <c r="AV3469" s="1308"/>
      <c r="AW3469" s="1308"/>
      <c r="AX3469" s="1308"/>
      <c r="AY3469" s="1308"/>
      <c r="AZ3469" s="458"/>
    </row>
    <row r="3470" spans="1:52" ht="15" customHeight="1">
      <c r="B3470" s="1310">
        <v>3464</v>
      </c>
      <c r="C3470" s="1498" t="s">
        <v>8524</v>
      </c>
      <c r="D3470" s="1562" t="s">
        <v>11413</v>
      </c>
      <c r="E3470" s="1558" t="s">
        <v>601</v>
      </c>
      <c r="F3470" s="1605" t="s">
        <v>11414</v>
      </c>
      <c r="G3470" s="912" t="s">
        <v>102</v>
      </c>
      <c r="H3470" s="1657" t="s">
        <v>11415</v>
      </c>
      <c r="I3470" s="1732">
        <v>32955</v>
      </c>
      <c r="J3470" s="445">
        <f t="shared" ca="1" si="311"/>
        <v>32</v>
      </c>
      <c r="K3470" s="1803" t="s">
        <v>24</v>
      </c>
      <c r="L3470" s="1831" t="s">
        <v>24</v>
      </c>
      <c r="M3470" s="1876" t="s">
        <v>24</v>
      </c>
      <c r="N3470" s="1794">
        <v>41963</v>
      </c>
      <c r="O3470" s="446" t="s">
        <v>24</v>
      </c>
      <c r="P3470" s="445" t="s">
        <v>24</v>
      </c>
      <c r="Q3470" s="920" t="str">
        <f t="shared" si="310"/>
        <v>-</v>
      </c>
      <c r="R3470" s="919" t="str">
        <f t="shared" ca="1" si="308"/>
        <v>TIDAK MCU</v>
      </c>
      <c r="S3470" s="445" t="s">
        <v>24</v>
      </c>
      <c r="T3470" s="446">
        <v>43913</v>
      </c>
      <c r="U3470" s="517" t="s">
        <v>99</v>
      </c>
      <c r="V3470" s="446" t="s">
        <v>24</v>
      </c>
      <c r="W3470" s="446" t="s">
        <v>24</v>
      </c>
      <c r="X3470" s="1492"/>
      <c r="Y3470" s="922"/>
      <c r="Z3470" s="1949"/>
      <c r="AA3470" s="1562"/>
      <c r="AB3470" s="1562"/>
      <c r="AC3470" s="1562"/>
      <c r="AD3470" s="1562"/>
      <c r="AE3470" s="1562"/>
      <c r="AF3470" s="1562"/>
      <c r="AG3470" s="1562"/>
      <c r="AH3470" s="1973"/>
      <c r="AI3470" s="244" t="str">
        <f t="shared" si="307"/>
        <v/>
      </c>
      <c r="AJ3470" s="878">
        <f t="shared" si="309"/>
        <v>41963</v>
      </c>
      <c r="AK3470" s="928" t="s">
        <v>24</v>
      </c>
      <c r="AL3470" s="1992" t="s">
        <v>24</v>
      </c>
      <c r="AM3470" s="877"/>
      <c r="AN3470" s="877"/>
      <c r="AO3470" s="877"/>
      <c r="AP3470" s="877"/>
      <c r="AQ3470" s="1010" t="s">
        <v>6564</v>
      </c>
      <c r="AR3470" s="877"/>
      <c r="AS3470" s="877"/>
      <c r="AT3470" s="877" t="s">
        <v>11598</v>
      </c>
      <c r="AU3470" s="877"/>
      <c r="AV3470" s="458"/>
      <c r="AW3470" s="458"/>
      <c r="AX3470" s="458"/>
      <c r="AY3470" s="458"/>
      <c r="AZ3470" s="177"/>
    </row>
    <row r="3471" spans="1:52" s="2186" customFormat="1" ht="15" customHeight="1">
      <c r="A3471" s="1299"/>
      <c r="B3471" s="1310">
        <v>3465</v>
      </c>
      <c r="C3471" s="1498" t="s">
        <v>956</v>
      </c>
      <c r="D3471" s="1558" t="s">
        <v>230</v>
      </c>
      <c r="E3471" s="1558" t="s">
        <v>222</v>
      </c>
      <c r="F3471" s="1605" t="s">
        <v>24</v>
      </c>
      <c r="G3471" s="912" t="s">
        <v>150</v>
      </c>
      <c r="H3471" s="1657" t="s">
        <v>957</v>
      </c>
      <c r="I3471" s="1738">
        <v>27126</v>
      </c>
      <c r="J3471" s="445">
        <f t="shared" ca="1" si="311"/>
        <v>48</v>
      </c>
      <c r="K3471" s="916" t="s">
        <v>493</v>
      </c>
      <c r="L3471" s="918">
        <v>740417231107</v>
      </c>
      <c r="M3471" s="919">
        <v>45023</v>
      </c>
      <c r="N3471" s="1794">
        <v>43058</v>
      </c>
      <c r="O3471" s="446" t="s">
        <v>24</v>
      </c>
      <c r="P3471" s="1921" t="s">
        <v>498</v>
      </c>
      <c r="Q3471" s="920" t="str">
        <f t="shared" si="310"/>
        <v>-</v>
      </c>
      <c r="R3471" s="919" t="str">
        <f t="shared" ca="1" si="308"/>
        <v>TIDAK MCU</v>
      </c>
      <c r="S3471" s="445" t="s">
        <v>1043</v>
      </c>
      <c r="T3471" s="446">
        <v>44293</v>
      </c>
      <c r="U3471" s="446">
        <v>44293</v>
      </c>
      <c r="V3471" s="446" t="s">
        <v>24</v>
      </c>
      <c r="W3471" s="446" t="s">
        <v>24</v>
      </c>
      <c r="X3471" s="921"/>
      <c r="Y3471" s="922"/>
      <c r="Z3471" s="923"/>
      <c r="AA3471" s="1562" t="s">
        <v>1086</v>
      </c>
      <c r="AB3471" s="1562" t="s">
        <v>1089</v>
      </c>
      <c r="AC3471" s="1562"/>
      <c r="AD3471" s="1562"/>
      <c r="AE3471" s="1562"/>
      <c r="AF3471" s="1562"/>
      <c r="AG3471" s="1562"/>
      <c r="AH3471" s="1973"/>
      <c r="AI3471" s="244" t="str">
        <f t="shared" si="307"/>
        <v>HINO 260 JD/TIVOLVO FMX 440</v>
      </c>
      <c r="AJ3471" s="878">
        <f t="shared" si="309"/>
        <v>43058</v>
      </c>
      <c r="AK3471" s="1727">
        <v>43063</v>
      </c>
      <c r="AL3471" s="1727">
        <v>43068</v>
      </c>
      <c r="AM3471" s="877"/>
      <c r="AN3471" s="877"/>
      <c r="AO3471" s="877"/>
      <c r="AP3471" s="877"/>
      <c r="AQ3471" s="916" t="s">
        <v>6564</v>
      </c>
      <c r="AR3471" s="877"/>
      <c r="AS3471" s="877"/>
      <c r="AT3471" s="877" t="s">
        <v>11598</v>
      </c>
      <c r="AU3471" s="877"/>
      <c r="AV3471" s="1308"/>
      <c r="AW3471" s="1308"/>
      <c r="AX3471" s="1308"/>
      <c r="AY3471" s="1308"/>
      <c r="AZ3471" s="458"/>
    </row>
    <row r="3472" spans="1:52" s="2186" customFormat="1" ht="15" customHeight="1">
      <c r="A3472" s="1299"/>
      <c r="B3472" s="1310">
        <v>3466</v>
      </c>
      <c r="C3472" s="1498" t="s">
        <v>958</v>
      </c>
      <c r="D3472" s="2255" t="s">
        <v>230</v>
      </c>
      <c r="E3472" s="1558" t="s">
        <v>222</v>
      </c>
      <c r="F3472" s="1605" t="s">
        <v>24</v>
      </c>
      <c r="G3472" s="912" t="s">
        <v>150</v>
      </c>
      <c r="H3472" s="1657" t="s">
        <v>959</v>
      </c>
      <c r="I3472" s="1738">
        <v>30336</v>
      </c>
      <c r="J3472" s="445">
        <f t="shared" ca="1" si="311"/>
        <v>39</v>
      </c>
      <c r="K3472" s="916" t="s">
        <v>493</v>
      </c>
      <c r="L3472" s="918">
        <v>830119310200</v>
      </c>
      <c r="M3472" s="919">
        <v>43485</v>
      </c>
      <c r="N3472" s="1794">
        <v>43058</v>
      </c>
      <c r="O3472" s="446" t="s">
        <v>24</v>
      </c>
      <c r="P3472" s="1921" t="s">
        <v>24</v>
      </c>
      <c r="Q3472" s="920" t="str">
        <f t="shared" si="310"/>
        <v>-</v>
      </c>
      <c r="R3472" s="919" t="str">
        <f t="shared" ca="1" si="308"/>
        <v>TIDAK MCU</v>
      </c>
      <c r="S3472" s="445" t="s">
        <v>1044</v>
      </c>
      <c r="T3472" s="446">
        <v>44216</v>
      </c>
      <c r="U3472" s="446" t="s">
        <v>1032</v>
      </c>
      <c r="V3472" s="1724" t="s">
        <v>24</v>
      </c>
      <c r="W3472" s="446" t="s">
        <v>24</v>
      </c>
      <c r="X3472" s="921"/>
      <c r="Y3472" s="922"/>
      <c r="Z3472" s="923"/>
      <c r="AA3472" s="1562" t="s">
        <v>1086</v>
      </c>
      <c r="AB3472" s="1562" t="s">
        <v>1089</v>
      </c>
      <c r="AC3472" s="1562"/>
      <c r="AD3472" s="1562"/>
      <c r="AE3472" s="1562"/>
      <c r="AF3472" s="1562"/>
      <c r="AG3472" s="1562"/>
      <c r="AH3472" s="1973"/>
      <c r="AI3472" s="244" t="str">
        <f t="shared" ref="AI3472:AI3535" si="312">+CONCATENATE(AA3472,AB3472,AC3472,AD3472,AE3472,AF3472,AG3472)</f>
        <v>HINO 260 JD/TIVOLVO FMX 440</v>
      </c>
      <c r="AJ3472" s="878">
        <f t="shared" si="309"/>
        <v>43058</v>
      </c>
      <c r="AK3472" s="1727">
        <v>43063</v>
      </c>
      <c r="AL3472" s="1727">
        <v>43068</v>
      </c>
      <c r="AM3472" s="877"/>
      <c r="AN3472" s="877"/>
      <c r="AO3472" s="877"/>
      <c r="AP3472" s="877"/>
      <c r="AQ3472" s="916" t="s">
        <v>6564</v>
      </c>
      <c r="AR3472" s="877"/>
      <c r="AS3472" s="877"/>
      <c r="AT3472" s="877"/>
      <c r="AU3472" s="877"/>
      <c r="AV3472" s="1308"/>
      <c r="AW3472" s="1308"/>
      <c r="AX3472" s="1308"/>
      <c r="AY3472" s="1308"/>
      <c r="AZ3472" s="458"/>
    </row>
    <row r="3473" spans="1:52" s="2186" customFormat="1" ht="15" customHeight="1">
      <c r="A3473" s="1299"/>
      <c r="B3473" s="1310">
        <v>3467</v>
      </c>
      <c r="C3473" s="1498" t="s">
        <v>960</v>
      </c>
      <c r="D3473" s="2255" t="s">
        <v>230</v>
      </c>
      <c r="E3473" s="1558" t="s">
        <v>222</v>
      </c>
      <c r="F3473" s="1605" t="s">
        <v>24</v>
      </c>
      <c r="G3473" s="912" t="s">
        <v>150</v>
      </c>
      <c r="H3473" s="2033" t="s">
        <v>961</v>
      </c>
      <c r="I3473" s="1724">
        <v>30178</v>
      </c>
      <c r="J3473" s="445">
        <f t="shared" ca="1" si="311"/>
        <v>40</v>
      </c>
      <c r="K3473" s="916" t="s">
        <v>494</v>
      </c>
      <c r="L3473" s="918">
        <v>320817230208</v>
      </c>
      <c r="M3473" s="919">
        <v>43327</v>
      </c>
      <c r="N3473" s="1794">
        <v>43125</v>
      </c>
      <c r="O3473" s="446" t="s">
        <v>24</v>
      </c>
      <c r="P3473" s="1921" t="s">
        <v>24</v>
      </c>
      <c r="Q3473" s="920" t="str">
        <f t="shared" si="310"/>
        <v>-</v>
      </c>
      <c r="R3473" s="919" t="str">
        <f t="shared" ca="1" si="308"/>
        <v>TIDAK MCU</v>
      </c>
      <c r="S3473" s="445" t="s">
        <v>1045</v>
      </c>
      <c r="T3473" s="446">
        <v>44423</v>
      </c>
      <c r="U3473" s="446" t="s">
        <v>1032</v>
      </c>
      <c r="V3473" s="446" t="s">
        <v>24</v>
      </c>
      <c r="W3473" s="446" t="s">
        <v>24</v>
      </c>
      <c r="X3473" s="921"/>
      <c r="Y3473" s="922"/>
      <c r="Z3473" s="923"/>
      <c r="AA3473" s="1562" t="s">
        <v>1086</v>
      </c>
      <c r="AB3473" s="1562" t="s">
        <v>1089</v>
      </c>
      <c r="AC3473" s="1562"/>
      <c r="AD3473" s="1562"/>
      <c r="AE3473" s="1562"/>
      <c r="AF3473" s="1562"/>
      <c r="AG3473" s="1562"/>
      <c r="AH3473" s="1973"/>
      <c r="AI3473" s="244" t="str">
        <f t="shared" si="312"/>
        <v>HINO 260 JD/TIVOLVO FMX 440</v>
      </c>
      <c r="AJ3473" s="878">
        <f t="shared" si="309"/>
        <v>43125</v>
      </c>
      <c r="AK3473" s="1727">
        <v>43126</v>
      </c>
      <c r="AL3473" s="1727">
        <v>43127</v>
      </c>
      <c r="AM3473" s="877"/>
      <c r="AN3473" s="877"/>
      <c r="AO3473" s="877"/>
      <c r="AP3473" s="877"/>
      <c r="AQ3473" s="916" t="s">
        <v>6564</v>
      </c>
      <c r="AR3473" s="877"/>
      <c r="AS3473" s="877"/>
      <c r="AT3473" s="877"/>
      <c r="AU3473" s="877"/>
      <c r="AV3473" s="1308"/>
      <c r="AW3473" s="1308"/>
      <c r="AX3473" s="1308"/>
      <c r="AY3473" s="1308"/>
      <c r="AZ3473" s="458"/>
    </row>
    <row r="3474" spans="1:52" ht="15" customHeight="1">
      <c r="B3474" s="1310">
        <v>3468</v>
      </c>
      <c r="C3474" s="814" t="s">
        <v>4469</v>
      </c>
      <c r="D3474" s="835" t="s">
        <v>4458</v>
      </c>
      <c r="E3474" s="559" t="s">
        <v>222</v>
      </c>
      <c r="F3474" s="560" t="s">
        <v>24</v>
      </c>
      <c r="G3474" s="509" t="s">
        <v>122</v>
      </c>
      <c r="H3474" s="810" t="s">
        <v>4470</v>
      </c>
      <c r="I3474" s="379">
        <v>30402</v>
      </c>
      <c r="J3474" s="1314">
        <f t="shared" ca="1" si="311"/>
        <v>39</v>
      </c>
      <c r="K3474" s="176" t="s">
        <v>83</v>
      </c>
      <c r="L3474" s="170">
        <v>830317151237</v>
      </c>
      <c r="M3474" s="173">
        <v>44647</v>
      </c>
      <c r="N3474" s="562">
        <v>43691</v>
      </c>
      <c r="O3474" s="1330">
        <v>43672</v>
      </c>
      <c r="P3474" s="1314" t="s">
        <v>874</v>
      </c>
      <c r="Q3474" s="198">
        <f t="shared" si="310"/>
        <v>44037</v>
      </c>
      <c r="R3474" s="181" t="str">
        <f t="shared" ca="1" si="308"/>
        <v>EXPIRED</v>
      </c>
      <c r="S3474" s="1319" t="s">
        <v>24</v>
      </c>
      <c r="T3474" s="1330">
        <v>43917</v>
      </c>
      <c r="U3474" s="1329" t="s">
        <v>24</v>
      </c>
      <c r="V3474" s="1330" t="s">
        <v>24</v>
      </c>
      <c r="W3474" s="1311" t="s">
        <v>24</v>
      </c>
      <c r="X3474" s="200"/>
      <c r="Y3474" s="201"/>
      <c r="Z3474" s="202"/>
      <c r="AA3474" s="272" t="s">
        <v>24</v>
      </c>
      <c r="AB3474" s="272"/>
      <c r="AC3474" s="272"/>
      <c r="AD3474" s="272"/>
      <c r="AE3474" s="272"/>
      <c r="AF3474" s="272"/>
      <c r="AG3474" s="272"/>
      <c r="AH3474" s="1020"/>
      <c r="AI3474" s="244" t="str">
        <f t="shared" si="312"/>
        <v>-</v>
      </c>
      <c r="AJ3474" s="1315">
        <f t="shared" si="309"/>
        <v>43691</v>
      </c>
      <c r="AK3474" s="1330" t="s">
        <v>24</v>
      </c>
      <c r="AL3474" s="670" t="s">
        <v>24</v>
      </c>
      <c r="AM3474" s="230"/>
      <c r="AN3474" s="232"/>
      <c r="AO3474" s="232"/>
      <c r="AP3474" s="230"/>
      <c r="AQ3474" s="462" t="s">
        <v>3094</v>
      </c>
      <c r="AR3474" s="230"/>
      <c r="AS3474" s="230"/>
      <c r="AT3474" s="230"/>
      <c r="AU3474" s="230"/>
      <c r="AV3474" s="885"/>
      <c r="AW3474" s="885"/>
      <c r="AX3474" s="885"/>
      <c r="AY3474" s="885"/>
      <c r="AZ3474" s="177"/>
    </row>
    <row r="3475" spans="1:52" s="2186" customFormat="1" ht="15" customHeight="1">
      <c r="A3475" s="1299"/>
      <c r="B3475" s="1310">
        <v>3469</v>
      </c>
      <c r="C3475" s="1508" t="s">
        <v>963</v>
      </c>
      <c r="D3475" s="2256" t="s">
        <v>230</v>
      </c>
      <c r="E3475" s="1558" t="s">
        <v>222</v>
      </c>
      <c r="F3475" s="1605" t="s">
        <v>24</v>
      </c>
      <c r="G3475" s="912" t="s">
        <v>150</v>
      </c>
      <c r="H3475" s="1657" t="s">
        <v>1102</v>
      </c>
      <c r="I3475" s="1724">
        <v>35062</v>
      </c>
      <c r="J3475" s="445">
        <f t="shared" ca="1" si="311"/>
        <v>26</v>
      </c>
      <c r="K3475" s="916" t="s">
        <v>493</v>
      </c>
      <c r="L3475" s="918">
        <v>951219310388</v>
      </c>
      <c r="M3475" s="919">
        <v>44924</v>
      </c>
      <c r="N3475" s="1914">
        <v>43361</v>
      </c>
      <c r="O3475" s="446" t="s">
        <v>24</v>
      </c>
      <c r="P3475" s="909" t="s">
        <v>24</v>
      </c>
      <c r="Q3475" s="920" t="str">
        <f t="shared" si="310"/>
        <v>-</v>
      </c>
      <c r="R3475" s="919" t="str">
        <f t="shared" ca="1" si="308"/>
        <v>TIDAK MCU</v>
      </c>
      <c r="S3475" s="445" t="s">
        <v>1047</v>
      </c>
      <c r="T3475" s="446">
        <v>44559</v>
      </c>
      <c r="U3475" s="446">
        <v>44559</v>
      </c>
      <c r="V3475" s="446" t="s">
        <v>24</v>
      </c>
      <c r="W3475" s="446" t="s">
        <v>24</v>
      </c>
      <c r="X3475" s="921"/>
      <c r="Y3475" s="922"/>
      <c r="Z3475" s="923"/>
      <c r="AA3475" s="1562" t="s">
        <v>1086</v>
      </c>
      <c r="AB3475" s="1562" t="s">
        <v>1089</v>
      </c>
      <c r="AC3475" s="1562"/>
      <c r="AD3475" s="1562"/>
      <c r="AE3475" s="1562"/>
      <c r="AF3475" s="1562"/>
      <c r="AG3475" s="1562"/>
      <c r="AH3475" s="1973"/>
      <c r="AI3475" s="244" t="str">
        <f t="shared" si="312"/>
        <v>HINO 260 JD/TIVOLVO FMX 440</v>
      </c>
      <c r="AJ3475" s="878">
        <f t="shared" si="309"/>
        <v>43361</v>
      </c>
      <c r="AK3475" s="446" t="s">
        <v>24</v>
      </c>
      <c r="AL3475" s="446" t="s">
        <v>24</v>
      </c>
      <c r="AM3475" s="877"/>
      <c r="AN3475" s="877"/>
      <c r="AO3475" s="877"/>
      <c r="AP3475" s="877"/>
      <c r="AQ3475" s="916" t="s">
        <v>6564</v>
      </c>
      <c r="AR3475" s="877"/>
      <c r="AS3475" s="877"/>
      <c r="AT3475" s="877"/>
      <c r="AU3475" s="877"/>
      <c r="AV3475" s="1308"/>
      <c r="AW3475" s="1308"/>
      <c r="AX3475" s="1308"/>
      <c r="AY3475" s="1308"/>
      <c r="AZ3475" s="458"/>
    </row>
    <row r="3476" spans="1:52" s="2186" customFormat="1" ht="15" customHeight="1">
      <c r="A3476" s="1299"/>
      <c r="B3476" s="1310">
        <v>3470</v>
      </c>
      <c r="C3476" s="1498" t="s">
        <v>964</v>
      </c>
      <c r="D3476" s="1558" t="s">
        <v>230</v>
      </c>
      <c r="E3476" s="1558" t="s">
        <v>222</v>
      </c>
      <c r="F3476" s="1605" t="s">
        <v>24</v>
      </c>
      <c r="G3476" s="912" t="s">
        <v>150</v>
      </c>
      <c r="H3476" s="1657" t="s">
        <v>1103</v>
      </c>
      <c r="I3476" s="1724">
        <v>34892</v>
      </c>
      <c r="J3476" s="445">
        <f t="shared" ca="1" si="311"/>
        <v>26</v>
      </c>
      <c r="K3476" s="916" t="s">
        <v>493</v>
      </c>
      <c r="L3476" s="918">
        <v>950719310449</v>
      </c>
      <c r="M3476" s="919">
        <v>44754</v>
      </c>
      <c r="N3476" s="1794">
        <v>43333</v>
      </c>
      <c r="O3476" s="446">
        <v>43722</v>
      </c>
      <c r="P3476" s="1921" t="s">
        <v>24</v>
      </c>
      <c r="Q3476" s="920">
        <f t="shared" si="310"/>
        <v>44087</v>
      </c>
      <c r="R3476" s="919" t="str">
        <f t="shared" ca="1" si="308"/>
        <v>EXPIRED</v>
      </c>
      <c r="S3476" s="445" t="s">
        <v>1048</v>
      </c>
      <c r="T3476" s="446">
        <v>44389</v>
      </c>
      <c r="U3476" s="446">
        <v>44389</v>
      </c>
      <c r="V3476" s="446" t="s">
        <v>24</v>
      </c>
      <c r="W3476" s="446" t="s">
        <v>24</v>
      </c>
      <c r="X3476" s="921"/>
      <c r="Y3476" s="922"/>
      <c r="Z3476" s="923"/>
      <c r="AA3476" s="1562" t="s">
        <v>1086</v>
      </c>
      <c r="AB3476" s="1562" t="s">
        <v>1089</v>
      </c>
      <c r="AC3476" s="1562"/>
      <c r="AD3476" s="1562"/>
      <c r="AE3476" s="1562"/>
      <c r="AF3476" s="1562"/>
      <c r="AG3476" s="1562"/>
      <c r="AH3476" s="1973"/>
      <c r="AI3476" s="244" t="str">
        <f t="shared" si="312"/>
        <v>HINO 260 JD/TIVOLVO FMX 440</v>
      </c>
      <c r="AJ3476" s="878">
        <f t="shared" si="309"/>
        <v>43333</v>
      </c>
      <c r="AK3476" s="446">
        <v>43309</v>
      </c>
      <c r="AL3476" s="446">
        <v>43328</v>
      </c>
      <c r="AM3476" s="877"/>
      <c r="AN3476" s="877"/>
      <c r="AO3476" s="877"/>
      <c r="AP3476" s="877"/>
      <c r="AQ3476" s="916" t="s">
        <v>6564</v>
      </c>
      <c r="AR3476" s="877"/>
      <c r="AS3476" s="877"/>
      <c r="AT3476" s="877"/>
      <c r="AU3476" s="877"/>
      <c r="AV3476" s="1308"/>
      <c r="AW3476" s="1308"/>
      <c r="AX3476" s="1308"/>
      <c r="AY3476" s="1308"/>
      <c r="AZ3476" s="458"/>
    </row>
    <row r="3477" spans="1:52" s="2186" customFormat="1" ht="15" customHeight="1">
      <c r="A3477" s="1299"/>
      <c r="B3477" s="1310">
        <v>3471</v>
      </c>
      <c r="C3477" s="1498" t="s">
        <v>965</v>
      </c>
      <c r="D3477" s="1558" t="s">
        <v>230</v>
      </c>
      <c r="E3477" s="1558" t="s">
        <v>222</v>
      </c>
      <c r="F3477" s="1605" t="s">
        <v>24</v>
      </c>
      <c r="G3477" s="912" t="s">
        <v>150</v>
      </c>
      <c r="H3477" s="1663" t="s">
        <v>1104</v>
      </c>
      <c r="I3477" s="1724">
        <v>28656</v>
      </c>
      <c r="J3477" s="445">
        <f t="shared" ca="1" si="311"/>
        <v>44</v>
      </c>
      <c r="K3477" s="916" t="s">
        <v>493</v>
      </c>
      <c r="L3477" s="918">
        <v>780619310349</v>
      </c>
      <c r="M3477" s="919">
        <v>44727</v>
      </c>
      <c r="N3477" s="1914">
        <v>42961</v>
      </c>
      <c r="O3477" s="446" t="s">
        <v>24</v>
      </c>
      <c r="P3477" s="909" t="s">
        <v>24</v>
      </c>
      <c r="Q3477" s="920" t="str">
        <f t="shared" si="310"/>
        <v>-</v>
      </c>
      <c r="R3477" s="919" t="str">
        <f t="shared" ca="1" si="308"/>
        <v>TIDAK MCU</v>
      </c>
      <c r="S3477" s="445" t="s">
        <v>1049</v>
      </c>
      <c r="T3477" s="446">
        <v>43997</v>
      </c>
      <c r="U3477" s="446">
        <v>43997</v>
      </c>
      <c r="V3477" s="446" t="s">
        <v>24</v>
      </c>
      <c r="W3477" s="446" t="s">
        <v>24</v>
      </c>
      <c r="X3477" s="921"/>
      <c r="Y3477" s="922"/>
      <c r="Z3477" s="923"/>
      <c r="AA3477" s="1562" t="s">
        <v>1086</v>
      </c>
      <c r="AB3477" s="1562" t="s">
        <v>1089</v>
      </c>
      <c r="AC3477" s="1562"/>
      <c r="AD3477" s="1562"/>
      <c r="AE3477" s="1562"/>
      <c r="AF3477" s="1562"/>
      <c r="AG3477" s="1562"/>
      <c r="AH3477" s="1973"/>
      <c r="AI3477" s="244" t="str">
        <f t="shared" si="312"/>
        <v>HINO 260 JD/TIVOLVO FMX 440</v>
      </c>
      <c r="AJ3477" s="878">
        <f t="shared" si="309"/>
        <v>42961</v>
      </c>
      <c r="AK3477" s="446" t="s">
        <v>24</v>
      </c>
      <c r="AL3477" s="446" t="s">
        <v>24</v>
      </c>
      <c r="AM3477" s="877"/>
      <c r="AN3477" s="877"/>
      <c r="AO3477" s="877"/>
      <c r="AP3477" s="877"/>
      <c r="AQ3477" s="916" t="s">
        <v>6564</v>
      </c>
      <c r="AR3477" s="877"/>
      <c r="AS3477" s="877"/>
      <c r="AT3477" s="877" t="s">
        <v>11598</v>
      </c>
      <c r="AU3477" s="877"/>
      <c r="AV3477" s="1308"/>
      <c r="AW3477" s="1308"/>
      <c r="AX3477" s="1308"/>
      <c r="AY3477" s="1308"/>
      <c r="AZ3477" s="458"/>
    </row>
    <row r="3478" spans="1:52" s="2186" customFormat="1" ht="15" customHeight="1">
      <c r="A3478" s="1299"/>
      <c r="B3478" s="1310">
        <v>3472</v>
      </c>
      <c r="C3478" s="1508" t="s">
        <v>966</v>
      </c>
      <c r="D3478" s="1558" t="s">
        <v>230</v>
      </c>
      <c r="E3478" s="1558" t="s">
        <v>222</v>
      </c>
      <c r="F3478" s="1605" t="s">
        <v>24</v>
      </c>
      <c r="G3478" s="912" t="s">
        <v>150</v>
      </c>
      <c r="H3478" s="1663" t="s">
        <v>1105</v>
      </c>
      <c r="I3478" s="1724">
        <v>33412</v>
      </c>
      <c r="J3478" s="445">
        <f t="shared" ca="1" si="311"/>
        <v>31</v>
      </c>
      <c r="K3478" s="916" t="s">
        <v>493</v>
      </c>
      <c r="L3478" s="918">
        <v>1720061801272</v>
      </c>
      <c r="M3478" s="919">
        <v>45100</v>
      </c>
      <c r="N3478" s="1794">
        <v>43333</v>
      </c>
      <c r="O3478" s="446">
        <v>43707</v>
      </c>
      <c r="P3478" s="1921" t="s">
        <v>24</v>
      </c>
      <c r="Q3478" s="920">
        <f t="shared" si="310"/>
        <v>44072</v>
      </c>
      <c r="R3478" s="919" t="str">
        <f t="shared" ca="1" si="308"/>
        <v>EXPIRED</v>
      </c>
      <c r="S3478" s="445" t="s">
        <v>1050</v>
      </c>
      <c r="T3478" s="446">
        <v>44370</v>
      </c>
      <c r="U3478" s="446">
        <v>44370</v>
      </c>
      <c r="V3478" s="446" t="s">
        <v>24</v>
      </c>
      <c r="W3478" s="446" t="s">
        <v>24</v>
      </c>
      <c r="X3478" s="921"/>
      <c r="Y3478" s="922"/>
      <c r="Z3478" s="923"/>
      <c r="AA3478" s="1562" t="s">
        <v>1086</v>
      </c>
      <c r="AB3478" s="1562" t="s">
        <v>1089</v>
      </c>
      <c r="AC3478" s="1562"/>
      <c r="AD3478" s="1562"/>
      <c r="AE3478" s="1562"/>
      <c r="AF3478" s="1562"/>
      <c r="AG3478" s="1562"/>
      <c r="AH3478" s="1973"/>
      <c r="AI3478" s="244" t="str">
        <f t="shared" si="312"/>
        <v>HINO 260 JD/TIVOLVO FMX 440</v>
      </c>
      <c r="AJ3478" s="878">
        <f t="shared" si="309"/>
        <v>43333</v>
      </c>
      <c r="AK3478" s="446">
        <v>43348</v>
      </c>
      <c r="AL3478" s="446">
        <v>43335</v>
      </c>
      <c r="AM3478" s="877"/>
      <c r="AN3478" s="877"/>
      <c r="AO3478" s="877"/>
      <c r="AP3478" s="877"/>
      <c r="AQ3478" s="916" t="s">
        <v>6564</v>
      </c>
      <c r="AR3478" s="877"/>
      <c r="AS3478" s="877"/>
      <c r="AT3478" s="877"/>
      <c r="AU3478" s="877"/>
      <c r="AV3478" s="1308"/>
      <c r="AW3478" s="1308"/>
      <c r="AX3478" s="1308"/>
      <c r="AY3478" s="1308"/>
      <c r="AZ3478" s="458"/>
    </row>
    <row r="3479" spans="1:52" s="2186" customFormat="1" ht="15" customHeight="1">
      <c r="A3479" s="1299"/>
      <c r="B3479" s="1310">
        <v>3473</v>
      </c>
      <c r="C3479" s="1498" t="s">
        <v>967</v>
      </c>
      <c r="D3479" s="1558" t="s">
        <v>968</v>
      </c>
      <c r="E3479" s="1558" t="s">
        <v>222</v>
      </c>
      <c r="F3479" s="1605" t="s">
        <v>24</v>
      </c>
      <c r="G3479" s="912" t="s">
        <v>150</v>
      </c>
      <c r="H3479" s="1663" t="s">
        <v>969</v>
      </c>
      <c r="I3479" s="1724">
        <v>28280</v>
      </c>
      <c r="J3479" s="445">
        <f t="shared" ca="1" si="311"/>
        <v>45</v>
      </c>
      <c r="K3479" s="916" t="s">
        <v>494</v>
      </c>
      <c r="L3479" s="918">
        <v>1723170501052</v>
      </c>
      <c r="M3479" s="919">
        <v>44716</v>
      </c>
      <c r="N3479" s="1794">
        <v>42586</v>
      </c>
      <c r="O3479" s="446">
        <v>42878</v>
      </c>
      <c r="P3479" s="1921" t="s">
        <v>24</v>
      </c>
      <c r="Q3479" s="920">
        <f t="shared" si="310"/>
        <v>43243</v>
      </c>
      <c r="R3479" s="919" t="str">
        <f t="shared" ca="1" si="308"/>
        <v>EXPIRED</v>
      </c>
      <c r="S3479" s="445" t="s">
        <v>1051</v>
      </c>
      <c r="T3479" s="446">
        <v>44351</v>
      </c>
      <c r="U3479" s="446">
        <v>44351</v>
      </c>
      <c r="V3479" s="446" t="s">
        <v>24</v>
      </c>
      <c r="W3479" s="446" t="s">
        <v>24</v>
      </c>
      <c r="X3479" s="921"/>
      <c r="Y3479" s="922"/>
      <c r="Z3479" s="923"/>
      <c r="AA3479" s="1562" t="s">
        <v>587</v>
      </c>
      <c r="AB3479" s="1562" t="s">
        <v>1089</v>
      </c>
      <c r="AC3479" s="1562" t="s">
        <v>1087</v>
      </c>
      <c r="AD3479" s="1562" t="s">
        <v>1092</v>
      </c>
      <c r="AE3479" s="1562"/>
      <c r="AF3479" s="1562"/>
      <c r="AG3479" s="1562"/>
      <c r="AH3479" s="1973"/>
      <c r="AI3479" s="244" t="str">
        <f t="shared" si="312"/>
        <v>LV, ELFVOLVO FMX 440DZ CAR D6RHINO COLT DIESEL</v>
      </c>
      <c r="AJ3479" s="878">
        <f t="shared" si="309"/>
        <v>42586</v>
      </c>
      <c r="AK3479" s="446">
        <v>43542</v>
      </c>
      <c r="AL3479" s="446">
        <v>43543</v>
      </c>
      <c r="AM3479" s="877"/>
      <c r="AN3479" s="877"/>
      <c r="AO3479" s="877"/>
      <c r="AP3479" s="877"/>
      <c r="AQ3479" s="916" t="s">
        <v>6564</v>
      </c>
      <c r="AR3479" s="877"/>
      <c r="AS3479" s="877"/>
      <c r="AT3479" s="877"/>
      <c r="AU3479" s="877"/>
      <c r="AV3479" s="1308"/>
      <c r="AW3479" s="1308"/>
      <c r="AX3479" s="1308"/>
      <c r="AY3479" s="1308"/>
      <c r="AZ3479" s="458"/>
    </row>
    <row r="3480" spans="1:52" s="2186" customFormat="1" ht="15" customHeight="1">
      <c r="A3480" s="1299"/>
      <c r="B3480" s="1310">
        <v>3474</v>
      </c>
      <c r="C3480" s="1498" t="s">
        <v>970</v>
      </c>
      <c r="D3480" s="1558" t="s">
        <v>611</v>
      </c>
      <c r="E3480" s="1558" t="s">
        <v>222</v>
      </c>
      <c r="F3480" s="1605" t="s">
        <v>24</v>
      </c>
      <c r="G3480" s="912" t="s">
        <v>150</v>
      </c>
      <c r="H3480" s="1657" t="s">
        <v>1106</v>
      </c>
      <c r="I3480" s="1724">
        <v>31946</v>
      </c>
      <c r="J3480" s="445">
        <f t="shared" ca="1" si="311"/>
        <v>35</v>
      </c>
      <c r="K3480" s="916" t="s">
        <v>496</v>
      </c>
      <c r="L3480" s="918">
        <v>1723180801015</v>
      </c>
      <c r="M3480" s="919">
        <v>44365</v>
      </c>
      <c r="N3480" s="1794">
        <v>42586</v>
      </c>
      <c r="O3480" s="446">
        <v>42886</v>
      </c>
      <c r="P3480" s="1921" t="s">
        <v>24</v>
      </c>
      <c r="Q3480" s="920">
        <f t="shared" si="310"/>
        <v>43251</v>
      </c>
      <c r="R3480" s="919" t="str">
        <f t="shared" ca="1" si="308"/>
        <v>EXPIRED</v>
      </c>
      <c r="S3480" s="445" t="s">
        <v>1052</v>
      </c>
      <c r="T3480" s="446">
        <v>44365</v>
      </c>
      <c r="U3480" s="446">
        <v>44365</v>
      </c>
      <c r="V3480" s="446" t="s">
        <v>24</v>
      </c>
      <c r="W3480" s="446" t="s">
        <v>24</v>
      </c>
      <c r="X3480" s="921"/>
      <c r="Y3480" s="922"/>
      <c r="Z3480" s="923"/>
      <c r="AA3480" s="1562" t="s">
        <v>587</v>
      </c>
      <c r="AB3480" s="1562" t="s">
        <v>1091</v>
      </c>
      <c r="AC3480" s="1562" t="s">
        <v>1086</v>
      </c>
      <c r="AD3480" s="1562" t="s">
        <v>1089</v>
      </c>
      <c r="AE3480" s="1562"/>
      <c r="AF3480" s="1562"/>
      <c r="AG3480" s="1562"/>
      <c r="AH3480" s="1973"/>
      <c r="AI3480" s="244" t="str">
        <f t="shared" si="312"/>
        <v>LV, ELFTYRE TRUCKHINO 260 JD/TIVOLVO FMX 440</v>
      </c>
      <c r="AJ3480" s="878">
        <f t="shared" si="309"/>
        <v>42586</v>
      </c>
      <c r="AK3480" s="446">
        <v>42590</v>
      </c>
      <c r="AL3480" s="446">
        <v>42588</v>
      </c>
      <c r="AM3480" s="877"/>
      <c r="AN3480" s="877"/>
      <c r="AO3480" s="877"/>
      <c r="AP3480" s="877"/>
      <c r="AQ3480" s="916" t="s">
        <v>6564</v>
      </c>
      <c r="AR3480" s="877"/>
      <c r="AS3480" s="877"/>
      <c r="AT3480" s="877"/>
      <c r="AU3480" s="877"/>
      <c r="AV3480" s="1308"/>
      <c r="AW3480" s="1308"/>
      <c r="AX3480" s="1308"/>
      <c r="AY3480" s="1308"/>
      <c r="AZ3480" s="458"/>
    </row>
    <row r="3481" spans="1:52" s="2186" customFormat="1" ht="15" customHeight="1">
      <c r="A3481" s="1299"/>
      <c r="B3481" s="1310">
        <v>3475</v>
      </c>
      <c r="C3481" s="1498" t="s">
        <v>971</v>
      </c>
      <c r="D3481" s="1558" t="s">
        <v>611</v>
      </c>
      <c r="E3481" s="1558" t="s">
        <v>222</v>
      </c>
      <c r="F3481" s="1605" t="s">
        <v>24</v>
      </c>
      <c r="G3481" s="912" t="s">
        <v>150</v>
      </c>
      <c r="H3481" s="1663" t="s">
        <v>972</v>
      </c>
      <c r="I3481" s="1724">
        <v>32832</v>
      </c>
      <c r="J3481" s="445">
        <f t="shared" ca="1" si="311"/>
        <v>32</v>
      </c>
      <c r="K3481" s="916" t="s">
        <v>496</v>
      </c>
      <c r="L3481" s="918">
        <v>891117231093</v>
      </c>
      <c r="M3481" s="919">
        <v>45250</v>
      </c>
      <c r="N3481" s="1794">
        <v>42594</v>
      </c>
      <c r="O3481" s="446">
        <v>43452</v>
      </c>
      <c r="P3481" s="1921" t="s">
        <v>24</v>
      </c>
      <c r="Q3481" s="920">
        <f t="shared" si="310"/>
        <v>43817</v>
      </c>
      <c r="R3481" s="919" t="str">
        <f t="shared" ca="1" si="308"/>
        <v>EXPIRED</v>
      </c>
      <c r="S3481" s="445" t="s">
        <v>1053</v>
      </c>
      <c r="T3481" s="446">
        <v>44520</v>
      </c>
      <c r="U3481" s="446">
        <v>44520</v>
      </c>
      <c r="V3481" s="446" t="s">
        <v>24</v>
      </c>
      <c r="W3481" s="446" t="s">
        <v>24</v>
      </c>
      <c r="X3481" s="921"/>
      <c r="Y3481" s="922"/>
      <c r="Z3481" s="923"/>
      <c r="AA3481" s="1562" t="s">
        <v>587</v>
      </c>
      <c r="AB3481" s="1562" t="s">
        <v>1091</v>
      </c>
      <c r="AC3481" s="1562"/>
      <c r="AD3481" s="1562"/>
      <c r="AE3481" s="1562"/>
      <c r="AF3481" s="1562"/>
      <c r="AG3481" s="1562"/>
      <c r="AH3481" s="1973"/>
      <c r="AI3481" s="244" t="str">
        <f t="shared" si="312"/>
        <v>LV, ELFTYRE TRUCK</v>
      </c>
      <c r="AJ3481" s="878">
        <f t="shared" si="309"/>
        <v>42594</v>
      </c>
      <c r="AK3481" s="446" t="s">
        <v>24</v>
      </c>
      <c r="AL3481" s="446">
        <v>42747</v>
      </c>
      <c r="AM3481" s="877"/>
      <c r="AN3481" s="877"/>
      <c r="AO3481" s="877"/>
      <c r="AP3481" s="877"/>
      <c r="AQ3481" s="916" t="s">
        <v>6564</v>
      </c>
      <c r="AR3481" s="877"/>
      <c r="AS3481" s="877"/>
      <c r="AT3481" s="877"/>
      <c r="AU3481" s="877"/>
      <c r="AV3481" s="1308"/>
      <c r="AW3481" s="1308"/>
      <c r="AX3481" s="1308"/>
      <c r="AY3481" s="1308"/>
      <c r="AZ3481" s="1308"/>
    </row>
    <row r="3482" spans="1:52" s="2186" customFormat="1" ht="15" customHeight="1">
      <c r="A3482" s="1299"/>
      <c r="B3482" s="1310">
        <v>3476</v>
      </c>
      <c r="C3482" s="1498" t="s">
        <v>973</v>
      </c>
      <c r="D3482" s="1558" t="s">
        <v>611</v>
      </c>
      <c r="E3482" s="1558" t="s">
        <v>222</v>
      </c>
      <c r="F3482" s="1605" t="s">
        <v>24</v>
      </c>
      <c r="G3482" s="912" t="s">
        <v>150</v>
      </c>
      <c r="H3482" s="1663" t="s">
        <v>974</v>
      </c>
      <c r="I3482" s="1724">
        <v>33475</v>
      </c>
      <c r="J3482" s="445">
        <f t="shared" ca="1" si="311"/>
        <v>30</v>
      </c>
      <c r="K3482" s="916" t="s">
        <v>83</v>
      </c>
      <c r="L3482" s="918">
        <v>1723161100447</v>
      </c>
      <c r="M3482" s="919">
        <v>44433</v>
      </c>
      <c r="N3482" s="1794">
        <v>42753</v>
      </c>
      <c r="O3482" s="446">
        <v>43456</v>
      </c>
      <c r="P3482" s="1921" t="s">
        <v>874</v>
      </c>
      <c r="Q3482" s="920">
        <f t="shared" si="310"/>
        <v>43821</v>
      </c>
      <c r="R3482" s="919" t="str">
        <f t="shared" ca="1" si="308"/>
        <v>EXPIRED</v>
      </c>
      <c r="S3482" s="445" t="s">
        <v>1054</v>
      </c>
      <c r="T3482" s="446">
        <v>44433</v>
      </c>
      <c r="U3482" s="446">
        <v>44433</v>
      </c>
      <c r="V3482" s="446" t="s">
        <v>24</v>
      </c>
      <c r="W3482" s="446" t="s">
        <v>24</v>
      </c>
      <c r="X3482" s="921"/>
      <c r="Y3482" s="922"/>
      <c r="Z3482" s="923"/>
      <c r="AA3482" s="1562" t="s">
        <v>100</v>
      </c>
      <c r="AB3482" s="1562"/>
      <c r="AC3482" s="1562"/>
      <c r="AD3482" s="1562"/>
      <c r="AE3482" s="1562"/>
      <c r="AF3482" s="1562"/>
      <c r="AG3482" s="1562"/>
      <c r="AH3482" s="1973"/>
      <c r="AI3482" s="244" t="str">
        <f t="shared" si="312"/>
        <v>LIGHT VEHICLE</v>
      </c>
      <c r="AJ3482" s="878">
        <f t="shared" si="309"/>
        <v>42753</v>
      </c>
      <c r="AK3482" s="446">
        <v>42752</v>
      </c>
      <c r="AL3482" s="446">
        <v>43478</v>
      </c>
      <c r="AM3482" s="877"/>
      <c r="AN3482" s="877"/>
      <c r="AO3482" s="877"/>
      <c r="AP3482" s="877"/>
      <c r="AQ3482" s="916" t="s">
        <v>6564</v>
      </c>
      <c r="AR3482" s="877"/>
      <c r="AS3482" s="877"/>
      <c r="AT3482" s="877"/>
      <c r="AU3482" s="877"/>
      <c r="AV3482" s="1308"/>
      <c r="AW3482" s="1308"/>
      <c r="AX3482" s="1308"/>
      <c r="AY3482" s="1308"/>
      <c r="AZ3482" s="1308"/>
    </row>
    <row r="3483" spans="1:52" s="2186" customFormat="1" ht="15" customHeight="1">
      <c r="A3483" s="1299"/>
      <c r="B3483" s="1310">
        <v>3477</v>
      </c>
      <c r="C3483" s="1498" t="s">
        <v>975</v>
      </c>
      <c r="D3483" s="1558" t="s">
        <v>976</v>
      </c>
      <c r="E3483" s="1558" t="s">
        <v>222</v>
      </c>
      <c r="F3483" s="1605" t="s">
        <v>24</v>
      </c>
      <c r="G3483" s="912" t="s">
        <v>150</v>
      </c>
      <c r="H3483" s="2033" t="s">
        <v>977</v>
      </c>
      <c r="I3483" s="1724">
        <v>31149</v>
      </c>
      <c r="J3483" s="445">
        <f t="shared" ca="1" si="311"/>
        <v>37</v>
      </c>
      <c r="K3483" s="917" t="s">
        <v>83</v>
      </c>
      <c r="L3483" s="918">
        <v>1723180500743</v>
      </c>
      <c r="M3483" s="919">
        <v>45028</v>
      </c>
      <c r="N3483" s="1794">
        <v>42844</v>
      </c>
      <c r="O3483" s="446">
        <v>43550</v>
      </c>
      <c r="P3483" s="1921" t="s">
        <v>24</v>
      </c>
      <c r="Q3483" s="920">
        <f t="shared" si="310"/>
        <v>43915</v>
      </c>
      <c r="R3483" s="919" t="str">
        <f t="shared" ca="1" si="308"/>
        <v>EXPIRED</v>
      </c>
      <c r="S3483" s="445" t="s">
        <v>1055</v>
      </c>
      <c r="T3483" s="446">
        <v>44298</v>
      </c>
      <c r="U3483" s="446">
        <v>44298</v>
      </c>
      <c r="V3483" s="446" t="s">
        <v>24</v>
      </c>
      <c r="W3483" s="446" t="s">
        <v>24</v>
      </c>
      <c r="X3483" s="921"/>
      <c r="Y3483" s="922"/>
      <c r="Z3483" s="923"/>
      <c r="AA3483" s="1562" t="s">
        <v>100</v>
      </c>
      <c r="AB3483" s="1562"/>
      <c r="AC3483" s="1562"/>
      <c r="AD3483" s="1562"/>
      <c r="AE3483" s="1562"/>
      <c r="AF3483" s="1562"/>
      <c r="AG3483" s="1562"/>
      <c r="AH3483" s="1973"/>
      <c r="AI3483" s="244" t="str">
        <f t="shared" si="312"/>
        <v>LIGHT VEHICLE</v>
      </c>
      <c r="AJ3483" s="878">
        <f t="shared" si="309"/>
        <v>42844</v>
      </c>
      <c r="AK3483" s="1727" t="s">
        <v>24</v>
      </c>
      <c r="AL3483" s="1727">
        <v>43304</v>
      </c>
      <c r="AM3483" s="877"/>
      <c r="AN3483" s="877"/>
      <c r="AO3483" s="877"/>
      <c r="AP3483" s="877"/>
      <c r="AQ3483" s="916" t="s">
        <v>6564</v>
      </c>
      <c r="AR3483" s="877"/>
      <c r="AS3483" s="877"/>
      <c r="AT3483" s="877"/>
      <c r="AU3483" s="877"/>
      <c r="AV3483" s="1308"/>
      <c r="AW3483" s="1308"/>
      <c r="AX3483" s="1308"/>
      <c r="AY3483" s="1308"/>
      <c r="AZ3483" s="1308"/>
    </row>
    <row r="3484" spans="1:52" s="2186" customFormat="1" ht="15" customHeight="1">
      <c r="A3484" s="1299"/>
      <c r="B3484" s="1310">
        <v>3478</v>
      </c>
      <c r="C3484" s="1498" t="s">
        <v>978</v>
      </c>
      <c r="D3484" s="1558" t="s">
        <v>226</v>
      </c>
      <c r="E3484" s="1558" t="s">
        <v>222</v>
      </c>
      <c r="F3484" s="1605" t="s">
        <v>24</v>
      </c>
      <c r="G3484" s="912" t="s">
        <v>150</v>
      </c>
      <c r="H3484" s="1657" t="s">
        <v>1118</v>
      </c>
      <c r="I3484" s="1724">
        <v>33061</v>
      </c>
      <c r="J3484" s="445">
        <f t="shared" ca="1" si="311"/>
        <v>32</v>
      </c>
      <c r="K3484" s="916" t="s">
        <v>83</v>
      </c>
      <c r="L3484" s="918">
        <v>901119360247</v>
      </c>
      <c r="M3484" s="919">
        <v>44882</v>
      </c>
      <c r="N3484" s="1794">
        <v>42991</v>
      </c>
      <c r="O3484" s="446" t="s">
        <v>24</v>
      </c>
      <c r="P3484" s="1921" t="s">
        <v>24</v>
      </c>
      <c r="Q3484" s="920" t="str">
        <f t="shared" si="310"/>
        <v>-</v>
      </c>
      <c r="R3484" s="919" t="str">
        <f t="shared" ca="1" si="308"/>
        <v>TIDAK MCU</v>
      </c>
      <c r="S3484" s="445" t="s">
        <v>1056</v>
      </c>
      <c r="T3484" s="446">
        <v>44384</v>
      </c>
      <c r="U3484" s="446">
        <v>44384</v>
      </c>
      <c r="V3484" s="446" t="s">
        <v>24</v>
      </c>
      <c r="W3484" s="446" t="s">
        <v>24</v>
      </c>
      <c r="X3484" s="921"/>
      <c r="Y3484" s="922"/>
      <c r="Z3484" s="923"/>
      <c r="AA3484" s="1562" t="s">
        <v>587</v>
      </c>
      <c r="AB3484" s="1562"/>
      <c r="AC3484" s="1562"/>
      <c r="AD3484" s="1562"/>
      <c r="AE3484" s="1562"/>
      <c r="AF3484" s="1562"/>
      <c r="AG3484" s="1562"/>
      <c r="AH3484" s="1973"/>
      <c r="AI3484" s="244" t="str">
        <f t="shared" si="312"/>
        <v>LV, ELF</v>
      </c>
      <c r="AJ3484" s="878">
        <f t="shared" si="309"/>
        <v>42991</v>
      </c>
      <c r="AK3484" s="446">
        <v>43486</v>
      </c>
      <c r="AL3484" s="446">
        <v>43489</v>
      </c>
      <c r="AM3484" s="877"/>
      <c r="AN3484" s="877"/>
      <c r="AO3484" s="877"/>
      <c r="AP3484" s="877"/>
      <c r="AQ3484" s="916" t="s">
        <v>6564</v>
      </c>
      <c r="AR3484" s="877"/>
      <c r="AS3484" s="877"/>
      <c r="AT3484" s="877"/>
      <c r="AU3484" s="877"/>
      <c r="AV3484" s="1308"/>
      <c r="AW3484" s="1308"/>
      <c r="AX3484" s="1308"/>
      <c r="AY3484" s="1308"/>
    </row>
    <row r="3485" spans="1:52" s="2186" customFormat="1" ht="15" customHeight="1">
      <c r="A3485" s="1299"/>
      <c r="B3485" s="1310">
        <v>3479</v>
      </c>
      <c r="C3485" s="1498" t="s">
        <v>979</v>
      </c>
      <c r="D3485" s="1562" t="s">
        <v>226</v>
      </c>
      <c r="E3485" s="1558" t="s">
        <v>222</v>
      </c>
      <c r="F3485" s="1605" t="s">
        <v>24</v>
      </c>
      <c r="G3485" s="912" t="s">
        <v>150</v>
      </c>
      <c r="H3485" s="1657" t="s">
        <v>980</v>
      </c>
      <c r="I3485" s="1724">
        <v>34550</v>
      </c>
      <c r="J3485" s="445">
        <f t="shared" ca="1" si="311"/>
        <v>27</v>
      </c>
      <c r="K3485" s="2257" t="s">
        <v>24</v>
      </c>
      <c r="L3485" s="2258" t="s">
        <v>24</v>
      </c>
      <c r="M3485" s="2259" t="s">
        <v>24</v>
      </c>
      <c r="N3485" s="1794">
        <v>43719</v>
      </c>
      <c r="O3485" s="446" t="s">
        <v>24</v>
      </c>
      <c r="P3485" s="909" t="s">
        <v>24</v>
      </c>
      <c r="Q3485" s="920" t="str">
        <f t="shared" si="310"/>
        <v>-</v>
      </c>
      <c r="R3485" s="919" t="str">
        <f t="shared" ca="1" si="308"/>
        <v>TIDAK MCU</v>
      </c>
      <c r="S3485" s="445" t="s">
        <v>24</v>
      </c>
      <c r="T3485" s="446">
        <v>44412</v>
      </c>
      <c r="U3485" s="1711" t="s">
        <v>1057</v>
      </c>
      <c r="V3485" s="446" t="s">
        <v>24</v>
      </c>
      <c r="W3485" s="446" t="s">
        <v>24</v>
      </c>
      <c r="X3485" s="921"/>
      <c r="Y3485" s="922"/>
      <c r="Z3485" s="923"/>
      <c r="AA3485" s="1562" t="s">
        <v>24</v>
      </c>
      <c r="AB3485" s="1562"/>
      <c r="AC3485" s="1562"/>
      <c r="AD3485" s="1562"/>
      <c r="AE3485" s="1562"/>
      <c r="AF3485" s="1562"/>
      <c r="AG3485" s="1562"/>
      <c r="AH3485" s="1028"/>
      <c r="AI3485" s="244" t="str">
        <f t="shared" si="312"/>
        <v>-</v>
      </c>
      <c r="AJ3485" s="878">
        <f t="shared" si="309"/>
        <v>43719</v>
      </c>
      <c r="AK3485" s="446" t="s">
        <v>24</v>
      </c>
      <c r="AL3485" s="446" t="s">
        <v>24</v>
      </c>
      <c r="AM3485" s="877"/>
      <c r="AN3485" s="877"/>
      <c r="AO3485" s="877"/>
      <c r="AP3485" s="877"/>
      <c r="AQ3485" s="916" t="s">
        <v>6564</v>
      </c>
      <c r="AR3485" s="877"/>
      <c r="AS3485" s="877"/>
      <c r="AT3485" s="877"/>
      <c r="AU3485" s="877"/>
      <c r="AV3485" s="1308"/>
      <c r="AW3485" s="1308"/>
      <c r="AX3485" s="1308"/>
      <c r="AY3485" s="1308"/>
      <c r="AZ3485" s="1308"/>
    </row>
    <row r="3486" spans="1:52" s="2186" customFormat="1" ht="15" customHeight="1">
      <c r="A3486" s="1299"/>
      <c r="B3486" s="1310">
        <v>3480</v>
      </c>
      <c r="C3486" s="1498" t="s">
        <v>981</v>
      </c>
      <c r="D3486" s="1562" t="s">
        <v>976</v>
      </c>
      <c r="E3486" s="1558" t="s">
        <v>222</v>
      </c>
      <c r="F3486" s="1605" t="s">
        <v>24</v>
      </c>
      <c r="G3486" s="912" t="s">
        <v>150</v>
      </c>
      <c r="H3486" s="1657" t="s">
        <v>982</v>
      </c>
      <c r="I3486" s="1724">
        <v>30219</v>
      </c>
      <c r="J3486" s="445">
        <f t="shared" ca="1" si="311"/>
        <v>39</v>
      </c>
      <c r="K3486" s="916" t="s">
        <v>83</v>
      </c>
      <c r="L3486" s="918">
        <v>820917201258</v>
      </c>
      <c r="M3486" s="919">
        <v>44464</v>
      </c>
      <c r="N3486" s="1794">
        <v>43024</v>
      </c>
      <c r="O3486" s="446" t="s">
        <v>24</v>
      </c>
      <c r="P3486" s="445" t="s">
        <v>874</v>
      </c>
      <c r="Q3486" s="920" t="str">
        <f t="shared" si="310"/>
        <v>-</v>
      </c>
      <c r="R3486" s="919" t="str">
        <f t="shared" ca="1" si="308"/>
        <v>TIDAK MCU</v>
      </c>
      <c r="S3486" s="445" t="s">
        <v>1058</v>
      </c>
      <c r="T3486" s="446">
        <v>44464</v>
      </c>
      <c r="U3486" s="446">
        <v>44464</v>
      </c>
      <c r="V3486" s="446" t="s">
        <v>24</v>
      </c>
      <c r="W3486" s="446" t="s">
        <v>24</v>
      </c>
      <c r="X3486" s="921"/>
      <c r="Y3486" s="922"/>
      <c r="Z3486" s="923"/>
      <c r="AA3486" s="1562" t="s">
        <v>587</v>
      </c>
      <c r="AB3486" s="1562"/>
      <c r="AC3486" s="1562"/>
      <c r="AD3486" s="1562"/>
      <c r="AE3486" s="1562"/>
      <c r="AF3486" s="1562"/>
      <c r="AG3486" s="1562"/>
      <c r="AH3486" s="1973"/>
      <c r="AI3486" s="244" t="str">
        <f t="shared" si="312"/>
        <v>LV, ELF</v>
      </c>
      <c r="AJ3486" s="878">
        <f t="shared" si="309"/>
        <v>43024</v>
      </c>
      <c r="AK3486" s="446" t="s">
        <v>24</v>
      </c>
      <c r="AL3486" s="446">
        <v>43478</v>
      </c>
      <c r="AM3486" s="877"/>
      <c r="AN3486" s="877"/>
      <c r="AO3486" s="877"/>
      <c r="AP3486" s="877"/>
      <c r="AQ3486" s="916" t="s">
        <v>6564</v>
      </c>
      <c r="AR3486" s="877"/>
      <c r="AS3486" s="877"/>
      <c r="AT3486" s="877"/>
      <c r="AU3486" s="877"/>
      <c r="AV3486" s="1308"/>
      <c r="AW3486" s="1308"/>
      <c r="AX3486" s="1308"/>
      <c r="AY3486" s="1308"/>
      <c r="AZ3486" s="1308"/>
    </row>
    <row r="3487" spans="1:52" s="2186" customFormat="1" ht="15" customHeight="1">
      <c r="A3487" s="1299"/>
      <c r="B3487" s="1310">
        <v>3481</v>
      </c>
      <c r="C3487" s="1498" t="s">
        <v>983</v>
      </c>
      <c r="D3487" s="1562" t="s">
        <v>226</v>
      </c>
      <c r="E3487" s="1558" t="s">
        <v>222</v>
      </c>
      <c r="F3487" s="1605" t="s">
        <v>24</v>
      </c>
      <c r="G3487" s="912" t="s">
        <v>150</v>
      </c>
      <c r="H3487" s="1657" t="s">
        <v>984</v>
      </c>
      <c r="I3487" s="1724">
        <v>30843</v>
      </c>
      <c r="J3487" s="445">
        <f t="shared" ca="1" si="311"/>
        <v>38</v>
      </c>
      <c r="K3487" s="1803" t="s">
        <v>24</v>
      </c>
      <c r="L3487" s="1831" t="s">
        <v>24</v>
      </c>
      <c r="M3487" s="1876" t="s">
        <v>24</v>
      </c>
      <c r="N3487" s="1794">
        <v>43024</v>
      </c>
      <c r="O3487" s="446" t="s">
        <v>24</v>
      </c>
      <c r="P3487" s="1921" t="s">
        <v>24</v>
      </c>
      <c r="Q3487" s="920" t="str">
        <f t="shared" si="310"/>
        <v>-</v>
      </c>
      <c r="R3487" s="919" t="str">
        <f t="shared" ca="1" si="308"/>
        <v>TIDAK MCU</v>
      </c>
      <c r="S3487" s="445" t="s">
        <v>24</v>
      </c>
      <c r="T3487" s="446">
        <v>44357</v>
      </c>
      <c r="U3487" s="517" t="s">
        <v>24</v>
      </c>
      <c r="V3487" s="446" t="s">
        <v>24</v>
      </c>
      <c r="W3487" s="446" t="s">
        <v>24</v>
      </c>
      <c r="X3487" s="921"/>
      <c r="Y3487" s="922"/>
      <c r="Z3487" s="923"/>
      <c r="AA3487" s="1562" t="s">
        <v>24</v>
      </c>
      <c r="AB3487" s="1562"/>
      <c r="AC3487" s="1562"/>
      <c r="AD3487" s="1562"/>
      <c r="AE3487" s="1562"/>
      <c r="AF3487" s="1562"/>
      <c r="AG3487" s="1562"/>
      <c r="AH3487" s="1973"/>
      <c r="AI3487" s="244" t="str">
        <f t="shared" si="312"/>
        <v>-</v>
      </c>
      <c r="AJ3487" s="878">
        <f t="shared" si="309"/>
        <v>43024</v>
      </c>
      <c r="AK3487" s="1727" t="s">
        <v>24</v>
      </c>
      <c r="AL3487" s="1727" t="s">
        <v>24</v>
      </c>
      <c r="AM3487" s="877"/>
      <c r="AN3487" s="877"/>
      <c r="AO3487" s="877"/>
      <c r="AP3487" s="877"/>
      <c r="AQ3487" s="916" t="s">
        <v>6564</v>
      </c>
      <c r="AR3487" s="877"/>
      <c r="AS3487" s="877"/>
      <c r="AT3487" s="877"/>
      <c r="AU3487" s="877"/>
      <c r="AV3487" s="1308"/>
      <c r="AW3487" s="1308"/>
      <c r="AX3487" s="1308"/>
      <c r="AY3487" s="1308"/>
      <c r="AZ3487" s="1308"/>
    </row>
    <row r="3488" spans="1:52" s="2186" customFormat="1" ht="15" customHeight="1">
      <c r="A3488" s="1299"/>
      <c r="B3488" s="1310">
        <v>3482</v>
      </c>
      <c r="C3488" s="1498" t="s">
        <v>985</v>
      </c>
      <c r="D3488" s="1562" t="s">
        <v>611</v>
      </c>
      <c r="E3488" s="1558" t="s">
        <v>222</v>
      </c>
      <c r="F3488" s="1605" t="s">
        <v>24</v>
      </c>
      <c r="G3488" s="912" t="s">
        <v>150</v>
      </c>
      <c r="H3488" s="2033" t="s">
        <v>986</v>
      </c>
      <c r="I3488" s="1724">
        <v>33678</v>
      </c>
      <c r="J3488" s="445">
        <f t="shared" ca="1" si="311"/>
        <v>30</v>
      </c>
      <c r="K3488" s="2257" t="s">
        <v>24</v>
      </c>
      <c r="L3488" s="2258" t="s">
        <v>24</v>
      </c>
      <c r="M3488" s="2259" t="s">
        <v>24</v>
      </c>
      <c r="N3488" s="1794">
        <v>43410</v>
      </c>
      <c r="O3488" s="446" t="s">
        <v>24</v>
      </c>
      <c r="P3488" s="1921" t="s">
        <v>24</v>
      </c>
      <c r="Q3488" s="920" t="str">
        <f t="shared" si="310"/>
        <v>-</v>
      </c>
      <c r="R3488" s="919" t="str">
        <f t="shared" ca="1" si="308"/>
        <v>TIDAK MCU</v>
      </c>
      <c r="S3488" s="445" t="s">
        <v>24</v>
      </c>
      <c r="T3488" s="446">
        <v>44270</v>
      </c>
      <c r="U3488" s="446" t="s">
        <v>1057</v>
      </c>
      <c r="V3488" s="446" t="s">
        <v>24</v>
      </c>
      <c r="W3488" s="446" t="s">
        <v>24</v>
      </c>
      <c r="X3488" s="921"/>
      <c r="Y3488" s="922"/>
      <c r="Z3488" s="923"/>
      <c r="AA3488" s="1562" t="s">
        <v>24</v>
      </c>
      <c r="AB3488" s="1562"/>
      <c r="AC3488" s="1562"/>
      <c r="AD3488" s="1562"/>
      <c r="AE3488" s="1562"/>
      <c r="AF3488" s="1562"/>
      <c r="AG3488" s="1562"/>
      <c r="AH3488" s="1973"/>
      <c r="AI3488" s="244" t="str">
        <f t="shared" si="312"/>
        <v>-</v>
      </c>
      <c r="AJ3488" s="878">
        <f t="shared" si="309"/>
        <v>43410</v>
      </c>
      <c r="AK3488" s="1727" t="s">
        <v>24</v>
      </c>
      <c r="AL3488" s="1727" t="s">
        <v>24</v>
      </c>
      <c r="AM3488" s="877"/>
      <c r="AN3488" s="877"/>
      <c r="AO3488" s="877"/>
      <c r="AP3488" s="877"/>
      <c r="AQ3488" s="916" t="s">
        <v>6564</v>
      </c>
      <c r="AR3488" s="877"/>
      <c r="AS3488" s="877"/>
      <c r="AT3488" s="877"/>
      <c r="AU3488" s="877"/>
      <c r="AV3488" s="1308"/>
      <c r="AW3488" s="1308"/>
      <c r="AX3488" s="1308"/>
      <c r="AY3488" s="1308"/>
      <c r="AZ3488" s="1308"/>
    </row>
    <row r="3489" spans="1:52" s="2186" customFormat="1" ht="15" customHeight="1">
      <c r="A3489" s="1299"/>
      <c r="B3489" s="1310">
        <v>3483</v>
      </c>
      <c r="C3489" s="1498" t="s">
        <v>987</v>
      </c>
      <c r="D3489" s="1562" t="s">
        <v>226</v>
      </c>
      <c r="E3489" s="1558" t="s">
        <v>222</v>
      </c>
      <c r="F3489" s="1605" t="s">
        <v>24</v>
      </c>
      <c r="G3489" s="912" t="s">
        <v>150</v>
      </c>
      <c r="H3489" s="2033" t="s">
        <v>988</v>
      </c>
      <c r="I3489" s="1724">
        <v>32874</v>
      </c>
      <c r="J3489" s="445">
        <f t="shared" ca="1" si="311"/>
        <v>32</v>
      </c>
      <c r="K3489" s="2257" t="s">
        <v>24</v>
      </c>
      <c r="L3489" s="2258" t="s">
        <v>24</v>
      </c>
      <c r="M3489" s="2259" t="s">
        <v>24</v>
      </c>
      <c r="N3489" s="1794">
        <v>43139</v>
      </c>
      <c r="O3489" s="446">
        <v>43497</v>
      </c>
      <c r="P3489" s="1921" t="s">
        <v>24</v>
      </c>
      <c r="Q3489" s="920">
        <f t="shared" si="310"/>
        <v>43862</v>
      </c>
      <c r="R3489" s="919" t="str">
        <f t="shared" ca="1" si="308"/>
        <v>EXPIRED</v>
      </c>
      <c r="S3489" s="445" t="s">
        <v>24</v>
      </c>
      <c r="T3489" s="446">
        <v>44197</v>
      </c>
      <c r="U3489" s="446" t="s">
        <v>1057</v>
      </c>
      <c r="V3489" s="1724" t="s">
        <v>24</v>
      </c>
      <c r="W3489" s="446" t="s">
        <v>24</v>
      </c>
      <c r="X3489" s="921"/>
      <c r="Y3489" s="922"/>
      <c r="Z3489" s="923"/>
      <c r="AA3489" s="1562" t="s">
        <v>24</v>
      </c>
      <c r="AB3489" s="1562"/>
      <c r="AC3489" s="1562"/>
      <c r="AD3489" s="1562"/>
      <c r="AE3489" s="1562"/>
      <c r="AF3489" s="1562"/>
      <c r="AG3489" s="1562"/>
      <c r="AH3489" s="1973"/>
      <c r="AI3489" s="244" t="str">
        <f t="shared" si="312"/>
        <v>-</v>
      </c>
      <c r="AJ3489" s="878">
        <f t="shared" si="309"/>
        <v>43139</v>
      </c>
      <c r="AK3489" s="1727" t="s">
        <v>24</v>
      </c>
      <c r="AL3489" s="1727" t="s">
        <v>24</v>
      </c>
      <c r="AM3489" s="877"/>
      <c r="AN3489" s="877"/>
      <c r="AO3489" s="877"/>
      <c r="AP3489" s="877"/>
      <c r="AQ3489" s="916" t="s">
        <v>6564</v>
      </c>
      <c r="AR3489" s="877"/>
      <c r="AS3489" s="877"/>
      <c r="AT3489" s="877"/>
      <c r="AU3489" s="877"/>
      <c r="AV3489" s="1308"/>
      <c r="AW3489" s="1308"/>
      <c r="AX3489" s="1308"/>
      <c r="AY3489" s="1308"/>
      <c r="AZ3489" s="1308"/>
    </row>
    <row r="3490" spans="1:52" s="2186" customFormat="1" ht="15" customHeight="1">
      <c r="A3490" s="1299"/>
      <c r="B3490" s="1310">
        <v>3484</v>
      </c>
      <c r="C3490" s="1498" t="s">
        <v>989</v>
      </c>
      <c r="D3490" s="1558" t="s">
        <v>230</v>
      </c>
      <c r="E3490" s="1558" t="s">
        <v>222</v>
      </c>
      <c r="F3490" s="1605" t="s">
        <v>24</v>
      </c>
      <c r="G3490" s="912" t="s">
        <v>150</v>
      </c>
      <c r="H3490" s="1657" t="s">
        <v>1107</v>
      </c>
      <c r="I3490" s="2260">
        <v>34165</v>
      </c>
      <c r="J3490" s="445">
        <f t="shared" ca="1" si="311"/>
        <v>28</v>
      </c>
      <c r="K3490" s="1562" t="s">
        <v>493</v>
      </c>
      <c r="L3490" s="2261">
        <v>930732460253</v>
      </c>
      <c r="M3490" s="1724">
        <v>44392</v>
      </c>
      <c r="N3490" s="1794">
        <v>42712</v>
      </c>
      <c r="O3490" s="446">
        <v>43450</v>
      </c>
      <c r="P3490" s="1921" t="s">
        <v>24</v>
      </c>
      <c r="Q3490" s="920">
        <f t="shared" si="310"/>
        <v>43815</v>
      </c>
      <c r="R3490" s="919" t="str">
        <f t="shared" ca="1" si="308"/>
        <v>EXPIRED</v>
      </c>
      <c r="S3490" s="445" t="s">
        <v>1059</v>
      </c>
      <c r="T3490" s="446">
        <v>44392</v>
      </c>
      <c r="U3490" s="446">
        <v>44392</v>
      </c>
      <c r="V3490" s="446" t="s">
        <v>24</v>
      </c>
      <c r="W3490" s="446" t="s">
        <v>24</v>
      </c>
      <c r="X3490" s="921"/>
      <c r="Y3490" s="922"/>
      <c r="Z3490" s="923"/>
      <c r="AA3490" s="1562" t="s">
        <v>1086</v>
      </c>
      <c r="AB3490" s="1562" t="s">
        <v>1089</v>
      </c>
      <c r="AC3490" s="1562" t="s">
        <v>1085</v>
      </c>
      <c r="AD3490" s="1562"/>
      <c r="AE3490" s="1562"/>
      <c r="AF3490" s="1562"/>
      <c r="AG3490" s="1562"/>
      <c r="AH3490" s="1973"/>
      <c r="AI3490" s="244" t="str">
        <f t="shared" si="312"/>
        <v>HINO 260 JD/TIVOLVO FMX 440FUEL TRUCK</v>
      </c>
      <c r="AJ3490" s="878">
        <f t="shared" si="309"/>
        <v>42712</v>
      </c>
      <c r="AK3490" s="446">
        <v>42713</v>
      </c>
      <c r="AL3490" s="446">
        <v>42723</v>
      </c>
      <c r="AM3490" s="877"/>
      <c r="AN3490" s="877"/>
      <c r="AO3490" s="877"/>
      <c r="AP3490" s="877"/>
      <c r="AQ3490" s="916" t="s">
        <v>6564</v>
      </c>
      <c r="AR3490" s="877"/>
      <c r="AS3490" s="877"/>
      <c r="AT3490" s="877"/>
      <c r="AU3490" s="877"/>
      <c r="AV3490" s="1308"/>
      <c r="AW3490" s="1308"/>
      <c r="AX3490" s="1308"/>
      <c r="AY3490" s="1308"/>
      <c r="AZ3490" s="1308"/>
    </row>
    <row r="3491" spans="1:52" s="2186" customFormat="1" ht="15" customHeight="1">
      <c r="A3491" s="1299"/>
      <c r="B3491" s="1310">
        <v>3485</v>
      </c>
      <c r="C3491" s="1498" t="s">
        <v>990</v>
      </c>
      <c r="D3491" s="1558" t="s">
        <v>230</v>
      </c>
      <c r="E3491" s="1558" t="s">
        <v>222</v>
      </c>
      <c r="F3491" s="1605" t="s">
        <v>24</v>
      </c>
      <c r="G3491" s="912" t="s">
        <v>150</v>
      </c>
      <c r="H3491" s="2033" t="s">
        <v>991</v>
      </c>
      <c r="I3491" s="1724">
        <v>27245</v>
      </c>
      <c r="J3491" s="445">
        <f t="shared" ca="1" si="311"/>
        <v>48</v>
      </c>
      <c r="K3491" s="916" t="s">
        <v>493</v>
      </c>
      <c r="L3491" s="918">
        <v>740817151541</v>
      </c>
      <c r="M3491" s="919">
        <v>44103</v>
      </c>
      <c r="N3491" s="1794">
        <v>43343</v>
      </c>
      <c r="O3491" s="446">
        <v>43722</v>
      </c>
      <c r="P3491" s="909" t="s">
        <v>83</v>
      </c>
      <c r="Q3491" s="920">
        <f t="shared" si="310"/>
        <v>44087</v>
      </c>
      <c r="R3491" s="919" t="str">
        <f t="shared" ref="R3491:R3554" ca="1" si="313">IF(OR(O3491="",O3491="-"),"TIDAK MCU",IF(Q3491&gt;TODAY(),"BERLAKU","EXPIRED"))</f>
        <v>EXPIRED</v>
      </c>
      <c r="S3491" s="445" t="s">
        <v>1060</v>
      </c>
      <c r="T3491" s="446">
        <v>44047</v>
      </c>
      <c r="U3491" s="446">
        <v>44047</v>
      </c>
      <c r="V3491" s="446" t="s">
        <v>24</v>
      </c>
      <c r="W3491" s="446" t="s">
        <v>24</v>
      </c>
      <c r="X3491" s="921"/>
      <c r="Y3491" s="922"/>
      <c r="Z3491" s="923"/>
      <c r="AA3491" s="1562" t="s">
        <v>1086</v>
      </c>
      <c r="AB3491" s="1562" t="s">
        <v>1089</v>
      </c>
      <c r="AC3491" s="1562"/>
      <c r="AD3491" s="1562"/>
      <c r="AE3491" s="1562"/>
      <c r="AF3491" s="1562"/>
      <c r="AG3491" s="1562"/>
      <c r="AH3491" s="1973"/>
      <c r="AI3491" s="244" t="str">
        <f t="shared" si="312"/>
        <v>HINO 260 JD/TIVOLVO FMX 440</v>
      </c>
      <c r="AJ3491" s="878">
        <f t="shared" ref="AJ3491:AJ3554" si="314">N3491</f>
        <v>43343</v>
      </c>
      <c r="AK3491" s="446" t="s">
        <v>24</v>
      </c>
      <c r="AL3491" s="446" t="s">
        <v>24</v>
      </c>
      <c r="AM3491" s="877"/>
      <c r="AN3491" s="877"/>
      <c r="AO3491" s="877"/>
      <c r="AP3491" s="877"/>
      <c r="AQ3491" s="916" t="s">
        <v>6564</v>
      </c>
      <c r="AR3491" s="877"/>
      <c r="AS3491" s="877"/>
      <c r="AT3491" s="877"/>
      <c r="AU3491" s="877"/>
      <c r="AV3491" s="1308"/>
      <c r="AW3491" s="1308"/>
      <c r="AX3491" s="1308"/>
      <c r="AY3491" s="1308"/>
      <c r="AZ3491" s="1308"/>
    </row>
    <row r="3492" spans="1:52" s="2186" customFormat="1" ht="15" customHeight="1">
      <c r="A3492" s="1299"/>
      <c r="B3492" s="1310">
        <v>3486</v>
      </c>
      <c r="C3492" s="1498" t="s">
        <v>992</v>
      </c>
      <c r="D3492" s="2262" t="s">
        <v>226</v>
      </c>
      <c r="E3492" s="1558" t="s">
        <v>222</v>
      </c>
      <c r="F3492" s="1605" t="s">
        <v>24</v>
      </c>
      <c r="G3492" s="912" t="s">
        <v>150</v>
      </c>
      <c r="H3492" s="1657" t="s">
        <v>1108</v>
      </c>
      <c r="I3492" s="1724">
        <v>34304</v>
      </c>
      <c r="J3492" s="445">
        <f t="shared" ca="1" si="311"/>
        <v>28</v>
      </c>
      <c r="K3492" s="1803" t="s">
        <v>24</v>
      </c>
      <c r="L3492" s="1831" t="s">
        <v>24</v>
      </c>
      <c r="M3492" s="1876" t="s">
        <v>24</v>
      </c>
      <c r="N3492" s="1718">
        <v>43719</v>
      </c>
      <c r="O3492" s="446" t="s">
        <v>24</v>
      </c>
      <c r="P3492" s="909" t="s">
        <v>24</v>
      </c>
      <c r="Q3492" s="920" t="str">
        <f t="shared" si="310"/>
        <v>-</v>
      </c>
      <c r="R3492" s="919" t="str">
        <f t="shared" ca="1" si="313"/>
        <v>TIDAK MCU</v>
      </c>
      <c r="S3492" s="445" t="s">
        <v>1061</v>
      </c>
      <c r="T3492" s="446">
        <v>44531</v>
      </c>
      <c r="U3492" s="446">
        <v>44531</v>
      </c>
      <c r="V3492" s="446" t="s">
        <v>24</v>
      </c>
      <c r="W3492" s="446" t="s">
        <v>24</v>
      </c>
      <c r="X3492" s="921"/>
      <c r="Y3492" s="922"/>
      <c r="Z3492" s="923"/>
      <c r="AA3492" s="1562" t="s">
        <v>100</v>
      </c>
      <c r="AB3492" s="1562"/>
      <c r="AC3492" s="1562"/>
      <c r="AD3492" s="1562"/>
      <c r="AE3492" s="1562"/>
      <c r="AF3492" s="1562"/>
      <c r="AG3492" s="1562"/>
      <c r="AH3492" s="1973"/>
      <c r="AI3492" s="244" t="str">
        <f t="shared" si="312"/>
        <v>LIGHT VEHICLE</v>
      </c>
      <c r="AJ3492" s="878">
        <f t="shared" si="314"/>
        <v>43719</v>
      </c>
      <c r="AK3492" s="446" t="s">
        <v>24</v>
      </c>
      <c r="AL3492" s="446" t="s">
        <v>24</v>
      </c>
      <c r="AM3492" s="877"/>
      <c r="AN3492" s="877"/>
      <c r="AO3492" s="877"/>
      <c r="AP3492" s="877"/>
      <c r="AQ3492" s="916" t="s">
        <v>6564</v>
      </c>
      <c r="AR3492" s="877"/>
      <c r="AS3492" s="877"/>
      <c r="AT3492" s="877"/>
      <c r="AU3492" s="877"/>
      <c r="AV3492" s="1308"/>
      <c r="AW3492" s="1308"/>
      <c r="AX3492" s="1308"/>
      <c r="AY3492" s="1308"/>
      <c r="AZ3492" s="1308"/>
    </row>
    <row r="3493" spans="1:52" s="2186" customFormat="1" ht="15" customHeight="1">
      <c r="A3493" s="1299"/>
      <c r="B3493" s="1310">
        <v>3487</v>
      </c>
      <c r="C3493" s="1548" t="s">
        <v>993</v>
      </c>
      <c r="D3493" s="1558" t="s">
        <v>230</v>
      </c>
      <c r="E3493" s="1558" t="s">
        <v>222</v>
      </c>
      <c r="F3493" s="1605" t="s">
        <v>24</v>
      </c>
      <c r="G3493" s="912" t="s">
        <v>150</v>
      </c>
      <c r="H3493" s="1657" t="s">
        <v>1119</v>
      </c>
      <c r="I3493" s="1724">
        <v>31895</v>
      </c>
      <c r="J3493" s="445">
        <f t="shared" ca="1" si="311"/>
        <v>35</v>
      </c>
      <c r="K3493" s="916" t="s">
        <v>493</v>
      </c>
      <c r="L3493" s="918">
        <v>870419400203</v>
      </c>
      <c r="M3493" s="919">
        <v>44314</v>
      </c>
      <c r="N3493" s="1718">
        <v>42744</v>
      </c>
      <c r="O3493" s="446" t="s">
        <v>24</v>
      </c>
      <c r="P3493" s="909" t="s">
        <v>24</v>
      </c>
      <c r="Q3493" s="920" t="str">
        <f t="shared" si="310"/>
        <v>-</v>
      </c>
      <c r="R3493" s="919" t="str">
        <f t="shared" ca="1" si="313"/>
        <v>TIDAK MCU</v>
      </c>
      <c r="S3493" s="445" t="s">
        <v>1062</v>
      </c>
      <c r="T3493" s="446">
        <v>44314</v>
      </c>
      <c r="U3493" s="446">
        <v>44314</v>
      </c>
      <c r="V3493" s="1724" t="s">
        <v>24</v>
      </c>
      <c r="W3493" s="446" t="s">
        <v>24</v>
      </c>
      <c r="X3493" s="921"/>
      <c r="Y3493" s="922"/>
      <c r="Z3493" s="923"/>
      <c r="AA3493" s="1562" t="s">
        <v>1086</v>
      </c>
      <c r="AB3493" s="1562" t="s">
        <v>1089</v>
      </c>
      <c r="AC3493" s="1562"/>
      <c r="AD3493" s="1562"/>
      <c r="AE3493" s="1562"/>
      <c r="AF3493" s="1562"/>
      <c r="AG3493" s="1562"/>
      <c r="AH3493" s="1973"/>
      <c r="AI3493" s="244" t="str">
        <f t="shared" si="312"/>
        <v>HINO 260 JD/TIVOLVO FMX 440</v>
      </c>
      <c r="AJ3493" s="878">
        <f t="shared" si="314"/>
        <v>42744</v>
      </c>
      <c r="AK3493" s="1727" t="s">
        <v>24</v>
      </c>
      <c r="AL3493" s="1727" t="s">
        <v>24</v>
      </c>
      <c r="AM3493" s="877"/>
      <c r="AN3493" s="877"/>
      <c r="AO3493" s="877"/>
      <c r="AP3493" s="877"/>
      <c r="AQ3493" s="916" t="s">
        <v>6564</v>
      </c>
      <c r="AR3493" s="877"/>
      <c r="AS3493" s="877"/>
      <c r="AT3493" s="877"/>
      <c r="AU3493" s="877"/>
      <c r="AV3493" s="1308"/>
      <c r="AW3493" s="1308"/>
      <c r="AX3493" s="1308"/>
      <c r="AY3493" s="1308"/>
      <c r="AZ3493" s="1308"/>
    </row>
    <row r="3494" spans="1:52" s="2186" customFormat="1" ht="15" customHeight="1">
      <c r="A3494" s="1299"/>
      <c r="B3494" s="1310">
        <v>3488</v>
      </c>
      <c r="C3494" s="1548" t="s">
        <v>994</v>
      </c>
      <c r="D3494" s="1558" t="s">
        <v>337</v>
      </c>
      <c r="E3494" s="1558" t="s">
        <v>222</v>
      </c>
      <c r="F3494" s="1605" t="s">
        <v>24</v>
      </c>
      <c r="G3494" s="912" t="s">
        <v>150</v>
      </c>
      <c r="H3494" s="2033" t="s">
        <v>995</v>
      </c>
      <c r="I3494" s="1724">
        <v>30730</v>
      </c>
      <c r="J3494" s="445">
        <f t="shared" ca="1" si="311"/>
        <v>38</v>
      </c>
      <c r="K3494" s="1562" t="s">
        <v>83</v>
      </c>
      <c r="L3494" s="2261">
        <v>840215440825</v>
      </c>
      <c r="M3494" s="1724">
        <v>44610</v>
      </c>
      <c r="N3494" s="1794">
        <v>43139</v>
      </c>
      <c r="O3494" s="446">
        <v>43511</v>
      </c>
      <c r="P3494" s="445" t="s">
        <v>874</v>
      </c>
      <c r="Q3494" s="920">
        <f t="shared" si="310"/>
        <v>43876</v>
      </c>
      <c r="R3494" s="919" t="str">
        <f t="shared" ca="1" si="313"/>
        <v>EXPIRED</v>
      </c>
      <c r="S3494" s="445" t="s">
        <v>1063</v>
      </c>
      <c r="T3494" s="446">
        <v>44245</v>
      </c>
      <c r="U3494" s="446">
        <v>44245</v>
      </c>
      <c r="V3494" s="446" t="s">
        <v>24</v>
      </c>
      <c r="W3494" s="446" t="s">
        <v>24</v>
      </c>
      <c r="X3494" s="921"/>
      <c r="Y3494" s="922"/>
      <c r="Z3494" s="923"/>
      <c r="AA3494" s="1562" t="s">
        <v>587</v>
      </c>
      <c r="AB3494" s="1562"/>
      <c r="AC3494" s="1562"/>
      <c r="AD3494" s="1562"/>
      <c r="AE3494" s="1562"/>
      <c r="AF3494" s="1562"/>
      <c r="AG3494" s="1562"/>
      <c r="AH3494" s="1973"/>
      <c r="AI3494" s="244" t="str">
        <f t="shared" si="312"/>
        <v>LV, ELF</v>
      </c>
      <c r="AJ3494" s="878">
        <f t="shared" si="314"/>
        <v>43139</v>
      </c>
      <c r="AK3494" s="1727">
        <v>43474</v>
      </c>
      <c r="AL3494" s="1727">
        <v>43482</v>
      </c>
      <c r="AM3494" s="877"/>
      <c r="AN3494" s="877"/>
      <c r="AO3494" s="877"/>
      <c r="AP3494" s="877"/>
      <c r="AQ3494" s="916" t="s">
        <v>6564</v>
      </c>
      <c r="AR3494" s="877"/>
      <c r="AS3494" s="877"/>
      <c r="AT3494" s="877"/>
      <c r="AU3494" s="877"/>
      <c r="AV3494" s="1308"/>
      <c r="AW3494" s="1308"/>
      <c r="AX3494" s="1308"/>
      <c r="AY3494" s="1308"/>
      <c r="AZ3494" s="1308"/>
    </row>
    <row r="3495" spans="1:52" s="2186" customFormat="1" ht="15" customHeight="1">
      <c r="A3495" s="1299"/>
      <c r="B3495" s="1310">
        <v>3489</v>
      </c>
      <c r="C3495" s="1548" t="s">
        <v>996</v>
      </c>
      <c r="D3495" s="1558" t="s">
        <v>226</v>
      </c>
      <c r="E3495" s="1558" t="s">
        <v>222</v>
      </c>
      <c r="F3495" s="1605" t="s">
        <v>24</v>
      </c>
      <c r="G3495" s="912" t="s">
        <v>150</v>
      </c>
      <c r="H3495" s="1663" t="s">
        <v>997</v>
      </c>
      <c r="I3495" s="1724">
        <v>30911</v>
      </c>
      <c r="J3495" s="445">
        <f t="shared" ca="1" si="311"/>
        <v>38</v>
      </c>
      <c r="K3495" s="1803" t="s">
        <v>24</v>
      </c>
      <c r="L3495" s="1831" t="s">
        <v>24</v>
      </c>
      <c r="M3495" s="1876" t="s">
        <v>24</v>
      </c>
      <c r="N3495" s="1794">
        <v>43717</v>
      </c>
      <c r="O3495" s="446" t="s">
        <v>24</v>
      </c>
      <c r="P3495" s="909" t="s">
        <v>24</v>
      </c>
      <c r="Q3495" s="920" t="str">
        <f t="shared" si="310"/>
        <v>-</v>
      </c>
      <c r="R3495" s="919" t="str">
        <f t="shared" ca="1" si="313"/>
        <v>TIDAK MCU</v>
      </c>
      <c r="S3495" s="445" t="s">
        <v>24</v>
      </c>
      <c r="T3495" s="446">
        <v>44425</v>
      </c>
      <c r="U3495" s="446" t="s">
        <v>24</v>
      </c>
      <c r="V3495" s="446" t="s">
        <v>24</v>
      </c>
      <c r="W3495" s="446" t="s">
        <v>24</v>
      </c>
      <c r="X3495" s="921"/>
      <c r="Y3495" s="922"/>
      <c r="Z3495" s="923"/>
      <c r="AA3495" s="1562" t="s">
        <v>24</v>
      </c>
      <c r="AB3495" s="1562"/>
      <c r="AC3495" s="1562"/>
      <c r="AD3495" s="1562"/>
      <c r="AE3495" s="1562"/>
      <c r="AF3495" s="1562"/>
      <c r="AG3495" s="1562"/>
      <c r="AH3495" s="1973"/>
      <c r="AI3495" s="244" t="str">
        <f t="shared" si="312"/>
        <v>-</v>
      </c>
      <c r="AJ3495" s="878">
        <f t="shared" si="314"/>
        <v>43717</v>
      </c>
      <c r="AK3495" s="446" t="s">
        <v>24</v>
      </c>
      <c r="AL3495" s="446" t="s">
        <v>24</v>
      </c>
      <c r="AM3495" s="877"/>
      <c r="AN3495" s="877"/>
      <c r="AO3495" s="877"/>
      <c r="AP3495" s="877"/>
      <c r="AQ3495" s="916" t="s">
        <v>6564</v>
      </c>
      <c r="AR3495" s="877"/>
      <c r="AS3495" s="877"/>
      <c r="AT3495" s="877"/>
      <c r="AU3495" s="877"/>
      <c r="AV3495" s="1308"/>
      <c r="AW3495" s="1308"/>
      <c r="AX3495" s="1308"/>
      <c r="AY3495" s="1308"/>
      <c r="AZ3495" s="1308"/>
    </row>
    <row r="3496" spans="1:52" s="2186" customFormat="1" ht="15" customHeight="1">
      <c r="A3496" s="1299"/>
      <c r="B3496" s="1310">
        <v>3490</v>
      </c>
      <c r="C3496" s="1498" t="s">
        <v>998</v>
      </c>
      <c r="D3496" s="1562" t="s">
        <v>230</v>
      </c>
      <c r="E3496" s="1558" t="s">
        <v>222</v>
      </c>
      <c r="F3496" s="1605" t="s">
        <v>24</v>
      </c>
      <c r="G3496" s="912" t="s">
        <v>150</v>
      </c>
      <c r="H3496" s="1663" t="s">
        <v>1109</v>
      </c>
      <c r="I3496" s="1724">
        <v>33922</v>
      </c>
      <c r="J3496" s="445">
        <f t="shared" ca="1" si="311"/>
        <v>29</v>
      </c>
      <c r="K3496" s="916" t="s">
        <v>494</v>
      </c>
      <c r="L3496" s="918">
        <v>921119400306</v>
      </c>
      <c r="M3496" s="919">
        <v>44514</v>
      </c>
      <c r="N3496" s="1794">
        <v>43440</v>
      </c>
      <c r="O3496" s="446" t="s">
        <v>24</v>
      </c>
      <c r="P3496" s="1921" t="s">
        <v>24</v>
      </c>
      <c r="Q3496" s="920" t="str">
        <f t="shared" si="310"/>
        <v>-</v>
      </c>
      <c r="R3496" s="919" t="str">
        <f t="shared" ca="1" si="313"/>
        <v>TIDAK MCU</v>
      </c>
      <c r="S3496" s="445" t="s">
        <v>1064</v>
      </c>
      <c r="T3496" s="446">
        <v>44514</v>
      </c>
      <c r="U3496" s="446">
        <v>44514</v>
      </c>
      <c r="V3496" s="446" t="s">
        <v>24</v>
      </c>
      <c r="W3496" s="446" t="s">
        <v>24</v>
      </c>
      <c r="X3496" s="921"/>
      <c r="Y3496" s="922"/>
      <c r="Z3496" s="923"/>
      <c r="AA3496" s="1562" t="s">
        <v>1086</v>
      </c>
      <c r="AB3496" s="1562" t="s">
        <v>1089</v>
      </c>
      <c r="AC3496" s="1562"/>
      <c r="AD3496" s="1562"/>
      <c r="AE3496" s="1562"/>
      <c r="AF3496" s="1562"/>
      <c r="AG3496" s="1562"/>
      <c r="AH3496" s="1973"/>
      <c r="AI3496" s="244" t="str">
        <f t="shared" si="312"/>
        <v>HINO 260 JD/TIVOLVO FMX 440</v>
      </c>
      <c r="AJ3496" s="878">
        <f t="shared" si="314"/>
        <v>43440</v>
      </c>
      <c r="AK3496" s="1727">
        <v>43444</v>
      </c>
      <c r="AL3496" s="1727">
        <v>43445</v>
      </c>
      <c r="AM3496" s="877"/>
      <c r="AN3496" s="877"/>
      <c r="AO3496" s="877"/>
      <c r="AP3496" s="877"/>
      <c r="AQ3496" s="916" t="s">
        <v>6564</v>
      </c>
      <c r="AR3496" s="877"/>
      <c r="AS3496" s="877"/>
      <c r="AT3496" s="877"/>
      <c r="AU3496" s="877"/>
      <c r="AV3496" s="1308"/>
      <c r="AW3496" s="1308"/>
      <c r="AX3496" s="1308"/>
      <c r="AY3496" s="1308"/>
      <c r="AZ3496" s="1308"/>
    </row>
    <row r="3497" spans="1:52" s="2186" customFormat="1" ht="15" customHeight="1">
      <c r="A3497" s="1299"/>
      <c r="B3497" s="1310">
        <v>3491</v>
      </c>
      <c r="C3497" s="1498" t="s">
        <v>999</v>
      </c>
      <c r="D3497" s="1562" t="s">
        <v>611</v>
      </c>
      <c r="E3497" s="1558" t="s">
        <v>222</v>
      </c>
      <c r="F3497" s="1605" t="s">
        <v>24</v>
      </c>
      <c r="G3497" s="912" t="s">
        <v>150</v>
      </c>
      <c r="H3497" s="2033" t="s">
        <v>1000</v>
      </c>
      <c r="I3497" s="1724">
        <v>34934</v>
      </c>
      <c r="J3497" s="445">
        <f t="shared" ca="1" si="311"/>
        <v>26</v>
      </c>
      <c r="K3497" s="916" t="s">
        <v>493</v>
      </c>
      <c r="L3497" s="918">
        <v>950832460165</v>
      </c>
      <c r="M3497" s="919">
        <v>44796</v>
      </c>
      <c r="N3497" s="1794">
        <v>43719</v>
      </c>
      <c r="O3497" s="446" t="s">
        <v>24</v>
      </c>
      <c r="P3497" s="909" t="s">
        <v>24</v>
      </c>
      <c r="Q3497" s="920" t="str">
        <f t="shared" si="310"/>
        <v>-</v>
      </c>
      <c r="R3497" s="919" t="str">
        <f t="shared" ca="1" si="313"/>
        <v>TIDAK MCU</v>
      </c>
      <c r="S3497" s="445" t="s">
        <v>1065</v>
      </c>
      <c r="T3497" s="446">
        <v>44066</v>
      </c>
      <c r="U3497" s="446">
        <v>44066</v>
      </c>
      <c r="V3497" s="446" t="s">
        <v>24</v>
      </c>
      <c r="W3497" s="446" t="s">
        <v>24</v>
      </c>
      <c r="X3497" s="921"/>
      <c r="Y3497" s="922"/>
      <c r="Z3497" s="923"/>
      <c r="AA3497" s="1562" t="s">
        <v>100</v>
      </c>
      <c r="AB3497" s="1562" t="s">
        <v>1091</v>
      </c>
      <c r="AC3497" s="1562"/>
      <c r="AD3497" s="1562"/>
      <c r="AE3497" s="1562"/>
      <c r="AF3497" s="1562"/>
      <c r="AG3497" s="1562"/>
      <c r="AH3497" s="1973"/>
      <c r="AI3497" s="244" t="str">
        <f t="shared" si="312"/>
        <v>LIGHT VEHICLETYRE TRUCK</v>
      </c>
      <c r="AJ3497" s="878">
        <f t="shared" si="314"/>
        <v>43719</v>
      </c>
      <c r="AK3497" s="446">
        <v>43717</v>
      </c>
      <c r="AL3497" s="446">
        <v>43718</v>
      </c>
      <c r="AM3497" s="877"/>
      <c r="AN3497" s="877"/>
      <c r="AO3497" s="877"/>
      <c r="AP3497" s="877"/>
      <c r="AQ3497" s="916" t="s">
        <v>6564</v>
      </c>
      <c r="AR3497" s="877"/>
      <c r="AS3497" s="877"/>
      <c r="AT3497" s="877"/>
      <c r="AU3497" s="877"/>
      <c r="AV3497" s="1308"/>
      <c r="AW3497" s="1308"/>
      <c r="AX3497" s="1308"/>
      <c r="AY3497" s="1308"/>
      <c r="AZ3497" s="1308"/>
    </row>
    <row r="3498" spans="1:52" s="2186" customFormat="1" ht="15" customHeight="1">
      <c r="A3498" s="1299"/>
      <c r="B3498" s="1310">
        <v>3492</v>
      </c>
      <c r="C3498" s="1498" t="s">
        <v>1001</v>
      </c>
      <c r="D3498" s="1562" t="s">
        <v>230</v>
      </c>
      <c r="E3498" s="1558" t="s">
        <v>222</v>
      </c>
      <c r="F3498" s="1605" t="s">
        <v>24</v>
      </c>
      <c r="G3498" s="912" t="s">
        <v>150</v>
      </c>
      <c r="H3498" s="1671" t="s">
        <v>1115</v>
      </c>
      <c r="I3498" s="1724">
        <v>33620</v>
      </c>
      <c r="J3498" s="445">
        <f t="shared" ca="1" si="311"/>
        <v>30</v>
      </c>
      <c r="K3498" s="916" t="s">
        <v>493</v>
      </c>
      <c r="L3498" s="918">
        <v>920132460306</v>
      </c>
      <c r="M3498" s="919">
        <v>44578</v>
      </c>
      <c r="N3498" s="1794">
        <v>43477</v>
      </c>
      <c r="O3498" s="446">
        <v>43481</v>
      </c>
      <c r="P3498" s="909" t="s">
        <v>497</v>
      </c>
      <c r="Q3498" s="920">
        <f t="shared" si="310"/>
        <v>43846</v>
      </c>
      <c r="R3498" s="919" t="str">
        <f t="shared" ca="1" si="313"/>
        <v>EXPIRED</v>
      </c>
      <c r="S3498" s="445" t="s">
        <v>1066</v>
      </c>
      <c r="T3498" s="446">
        <v>44213</v>
      </c>
      <c r="U3498" s="446">
        <v>44213</v>
      </c>
      <c r="V3498" s="446" t="s">
        <v>24</v>
      </c>
      <c r="W3498" s="446" t="s">
        <v>24</v>
      </c>
      <c r="X3498" s="921"/>
      <c r="Y3498" s="922"/>
      <c r="Z3498" s="923"/>
      <c r="AA3498" s="1562" t="s">
        <v>1086</v>
      </c>
      <c r="AB3498" s="1562" t="s">
        <v>1089</v>
      </c>
      <c r="AC3498" s="1562"/>
      <c r="AD3498" s="1562"/>
      <c r="AE3498" s="1562"/>
      <c r="AF3498" s="1562"/>
      <c r="AG3498" s="1562"/>
      <c r="AH3498" s="1973"/>
      <c r="AI3498" s="244" t="str">
        <f t="shared" si="312"/>
        <v>HINO 260 JD/TIVOLVO FMX 440</v>
      </c>
      <c r="AJ3498" s="878">
        <f t="shared" si="314"/>
        <v>43477</v>
      </c>
      <c r="AK3498" s="446">
        <v>43474</v>
      </c>
      <c r="AL3498" s="446">
        <v>43475</v>
      </c>
      <c r="AM3498" s="877"/>
      <c r="AN3498" s="877"/>
      <c r="AO3498" s="877"/>
      <c r="AP3498" s="877"/>
      <c r="AQ3498" s="916" t="s">
        <v>6564</v>
      </c>
      <c r="AR3498" s="877"/>
      <c r="AS3498" s="877"/>
      <c r="AT3498" s="877"/>
      <c r="AU3498" s="877"/>
      <c r="AV3498" s="1308"/>
      <c r="AW3498" s="1308"/>
      <c r="AX3498" s="1308"/>
      <c r="AY3498" s="1308"/>
      <c r="AZ3498" s="1308"/>
    </row>
    <row r="3499" spans="1:52" s="2186" customFormat="1" ht="15" customHeight="1">
      <c r="A3499" s="1299"/>
      <c r="B3499" s="1310">
        <v>3493</v>
      </c>
      <c r="C3499" s="1508" t="s">
        <v>1002</v>
      </c>
      <c r="D3499" s="1562" t="s">
        <v>226</v>
      </c>
      <c r="E3499" s="1558" t="s">
        <v>222</v>
      </c>
      <c r="F3499" s="1605" t="s">
        <v>24</v>
      </c>
      <c r="G3499" s="912" t="s">
        <v>150</v>
      </c>
      <c r="H3499" s="1657" t="s">
        <v>1110</v>
      </c>
      <c r="I3499" s="1724">
        <v>34508</v>
      </c>
      <c r="J3499" s="445">
        <f t="shared" ca="1" si="311"/>
        <v>27</v>
      </c>
      <c r="K3499" s="916" t="s">
        <v>83</v>
      </c>
      <c r="L3499" s="918">
        <v>940615390566</v>
      </c>
      <c r="M3499" s="919">
        <v>44735</v>
      </c>
      <c r="N3499" s="1794">
        <v>43531</v>
      </c>
      <c r="O3499" s="446" t="s">
        <v>24</v>
      </c>
      <c r="P3499" s="909" t="s">
        <v>24</v>
      </c>
      <c r="Q3499" s="920" t="str">
        <f t="shared" si="310"/>
        <v>-</v>
      </c>
      <c r="R3499" s="919" t="str">
        <f t="shared" ca="1" si="313"/>
        <v>TIDAK MCU</v>
      </c>
      <c r="S3499" s="445" t="s">
        <v>1067</v>
      </c>
      <c r="T3499" s="446">
        <v>44370</v>
      </c>
      <c r="U3499" s="446">
        <v>44370</v>
      </c>
      <c r="V3499" s="446" t="s">
        <v>24</v>
      </c>
      <c r="W3499" s="446" t="s">
        <v>24</v>
      </c>
      <c r="X3499" s="921"/>
      <c r="Y3499" s="922"/>
      <c r="Z3499" s="923"/>
      <c r="AA3499" s="1562" t="s">
        <v>587</v>
      </c>
      <c r="AB3499" s="1562"/>
      <c r="AC3499" s="1562"/>
      <c r="AD3499" s="1562"/>
      <c r="AE3499" s="1562"/>
      <c r="AF3499" s="1562"/>
      <c r="AG3499" s="1562"/>
      <c r="AH3499" s="1973"/>
      <c r="AI3499" s="244" t="str">
        <f t="shared" si="312"/>
        <v>LV, ELF</v>
      </c>
      <c r="AJ3499" s="878">
        <f t="shared" si="314"/>
        <v>43531</v>
      </c>
      <c r="AK3499" s="446">
        <v>43486</v>
      </c>
      <c r="AL3499" s="446">
        <v>43489</v>
      </c>
      <c r="AM3499" s="877"/>
      <c r="AN3499" s="877"/>
      <c r="AO3499" s="877"/>
      <c r="AP3499" s="877"/>
      <c r="AQ3499" s="916" t="s">
        <v>6564</v>
      </c>
      <c r="AR3499" s="877"/>
      <c r="AS3499" s="877"/>
      <c r="AT3499" s="877"/>
      <c r="AU3499" s="877"/>
      <c r="AV3499" s="1308"/>
      <c r="AW3499" s="1308"/>
      <c r="AX3499" s="1308"/>
      <c r="AY3499" s="1308"/>
      <c r="AZ3499" s="1308"/>
    </row>
    <row r="3500" spans="1:52" s="2186" customFormat="1" ht="15" customHeight="1">
      <c r="A3500" s="1299"/>
      <c r="B3500" s="1310">
        <v>3494</v>
      </c>
      <c r="C3500" s="1498" t="s">
        <v>1003</v>
      </c>
      <c r="D3500" s="1562" t="s">
        <v>226</v>
      </c>
      <c r="E3500" s="1558" t="s">
        <v>222</v>
      </c>
      <c r="F3500" s="1605" t="s">
        <v>24</v>
      </c>
      <c r="G3500" s="912" t="s">
        <v>150</v>
      </c>
      <c r="H3500" s="2033" t="s">
        <v>1116</v>
      </c>
      <c r="I3500" s="1724">
        <v>34209</v>
      </c>
      <c r="J3500" s="445">
        <f t="shared" ca="1" si="311"/>
        <v>28</v>
      </c>
      <c r="K3500" s="916" t="s">
        <v>83</v>
      </c>
      <c r="L3500" s="918">
        <v>930815390470</v>
      </c>
      <c r="M3500" s="919">
        <v>44801</v>
      </c>
      <c r="N3500" s="1794">
        <v>43531</v>
      </c>
      <c r="O3500" s="446" t="s">
        <v>24</v>
      </c>
      <c r="P3500" s="909" t="s">
        <v>24</v>
      </c>
      <c r="Q3500" s="920" t="str">
        <f t="shared" si="310"/>
        <v>-</v>
      </c>
      <c r="R3500" s="919" t="str">
        <f t="shared" ca="1" si="313"/>
        <v>TIDAK MCU</v>
      </c>
      <c r="S3500" s="445" t="s">
        <v>1068</v>
      </c>
      <c r="T3500" s="446">
        <v>44436</v>
      </c>
      <c r="U3500" s="446">
        <v>44436</v>
      </c>
      <c r="V3500" s="446" t="s">
        <v>24</v>
      </c>
      <c r="W3500" s="446" t="s">
        <v>24</v>
      </c>
      <c r="X3500" s="921"/>
      <c r="Y3500" s="922"/>
      <c r="Z3500" s="923"/>
      <c r="AA3500" s="1562" t="s">
        <v>587</v>
      </c>
      <c r="AB3500" s="1562"/>
      <c r="AC3500" s="1562"/>
      <c r="AD3500" s="1562"/>
      <c r="AE3500" s="1562"/>
      <c r="AF3500" s="1562"/>
      <c r="AG3500" s="1562"/>
      <c r="AH3500" s="1973"/>
      <c r="AI3500" s="244" t="str">
        <f t="shared" si="312"/>
        <v>LV, ELF</v>
      </c>
      <c r="AJ3500" s="878">
        <f t="shared" si="314"/>
        <v>43531</v>
      </c>
      <c r="AK3500" s="446">
        <v>43486</v>
      </c>
      <c r="AL3500" s="446">
        <v>43489</v>
      </c>
      <c r="AM3500" s="877"/>
      <c r="AN3500" s="877"/>
      <c r="AO3500" s="877"/>
      <c r="AP3500" s="877"/>
      <c r="AQ3500" s="916" t="s">
        <v>6564</v>
      </c>
      <c r="AR3500" s="877"/>
      <c r="AS3500" s="877"/>
      <c r="AT3500" s="877"/>
      <c r="AU3500" s="877"/>
      <c r="AV3500" s="1308"/>
      <c r="AW3500" s="1308"/>
      <c r="AX3500" s="1308"/>
      <c r="AY3500" s="1308"/>
      <c r="AZ3500" s="1308"/>
    </row>
    <row r="3501" spans="1:52" s="2186" customFormat="1" ht="15" customHeight="1">
      <c r="A3501" s="1299"/>
      <c r="B3501" s="1310">
        <v>3495</v>
      </c>
      <c r="C3501" s="1498" t="s">
        <v>415</v>
      </c>
      <c r="D3501" s="1562" t="s">
        <v>230</v>
      </c>
      <c r="E3501" s="1558" t="s">
        <v>222</v>
      </c>
      <c r="F3501" s="1605" t="s">
        <v>24</v>
      </c>
      <c r="G3501" s="912" t="s">
        <v>150</v>
      </c>
      <c r="H3501" s="1657" t="s">
        <v>1004</v>
      </c>
      <c r="I3501" s="1724">
        <v>33992</v>
      </c>
      <c r="J3501" s="445">
        <f t="shared" ca="1" si="311"/>
        <v>29</v>
      </c>
      <c r="K3501" s="916" t="s">
        <v>493</v>
      </c>
      <c r="L3501" s="918">
        <v>930125285474</v>
      </c>
      <c r="M3501" s="919">
        <v>44584</v>
      </c>
      <c r="N3501" s="1794">
        <v>43538</v>
      </c>
      <c r="O3501" s="446">
        <v>43905</v>
      </c>
      <c r="P3501" s="909" t="s">
        <v>498</v>
      </c>
      <c r="Q3501" s="920">
        <f t="shared" si="310"/>
        <v>44270</v>
      </c>
      <c r="R3501" s="919" t="str">
        <f t="shared" ca="1" si="313"/>
        <v>EXPIRED</v>
      </c>
      <c r="S3501" s="445" t="s">
        <v>1069</v>
      </c>
      <c r="T3501" s="446">
        <v>44219</v>
      </c>
      <c r="U3501" s="446">
        <v>44219</v>
      </c>
      <c r="V3501" s="446" t="s">
        <v>24</v>
      </c>
      <c r="W3501" s="446" t="s">
        <v>24</v>
      </c>
      <c r="X3501" s="921"/>
      <c r="Y3501" s="922"/>
      <c r="Z3501" s="923"/>
      <c r="AA3501" s="1562" t="s">
        <v>1086</v>
      </c>
      <c r="AB3501" s="1563" t="s">
        <v>1089</v>
      </c>
      <c r="AC3501" s="1562"/>
      <c r="AD3501" s="1562"/>
      <c r="AE3501" s="1562"/>
      <c r="AF3501" s="1562"/>
      <c r="AG3501" s="1562"/>
      <c r="AH3501" s="1973"/>
      <c r="AI3501" s="244" t="str">
        <f t="shared" si="312"/>
        <v>HINO 260 JD/TIVOLVO FMX 440</v>
      </c>
      <c r="AJ3501" s="878">
        <f t="shared" si="314"/>
        <v>43538</v>
      </c>
      <c r="AK3501" s="446">
        <v>43703</v>
      </c>
      <c r="AL3501" s="446">
        <v>43704</v>
      </c>
      <c r="AM3501" s="877"/>
      <c r="AN3501" s="877"/>
      <c r="AO3501" s="877"/>
      <c r="AP3501" s="877"/>
      <c r="AQ3501" s="916" t="s">
        <v>6564</v>
      </c>
      <c r="AR3501" s="877"/>
      <c r="AS3501" s="877"/>
      <c r="AT3501" s="877"/>
      <c r="AU3501" s="877"/>
      <c r="AV3501" s="1308"/>
      <c r="AW3501" s="1308"/>
      <c r="AX3501" s="1308"/>
      <c r="AY3501" s="1308"/>
      <c r="AZ3501" s="1308"/>
    </row>
    <row r="3502" spans="1:52" s="2186" customFormat="1" ht="15" customHeight="1">
      <c r="A3502" s="1299"/>
      <c r="B3502" s="1310">
        <v>3496</v>
      </c>
      <c r="C3502" s="1498" t="s">
        <v>1005</v>
      </c>
      <c r="D3502" s="1562" t="s">
        <v>230</v>
      </c>
      <c r="E3502" s="1558" t="s">
        <v>222</v>
      </c>
      <c r="F3502" s="1605" t="s">
        <v>24</v>
      </c>
      <c r="G3502" s="912" t="s">
        <v>150</v>
      </c>
      <c r="H3502" s="1657" t="s">
        <v>1006</v>
      </c>
      <c r="I3502" s="1738">
        <v>31759</v>
      </c>
      <c r="J3502" s="445">
        <f t="shared" ca="1" si="311"/>
        <v>35</v>
      </c>
      <c r="K3502" s="916" t="s">
        <v>493</v>
      </c>
      <c r="L3502" s="918">
        <v>861217180446</v>
      </c>
      <c r="M3502" s="919">
        <v>45273</v>
      </c>
      <c r="N3502" s="1794">
        <v>43538</v>
      </c>
      <c r="O3502" s="446">
        <v>43905</v>
      </c>
      <c r="P3502" s="909" t="s">
        <v>498</v>
      </c>
      <c r="Q3502" s="920">
        <f t="shared" si="310"/>
        <v>44270</v>
      </c>
      <c r="R3502" s="919" t="str">
        <f t="shared" ca="1" si="313"/>
        <v>EXPIRED</v>
      </c>
      <c r="S3502" s="445" t="s">
        <v>1070</v>
      </c>
      <c r="T3502" s="446">
        <v>44543</v>
      </c>
      <c r="U3502" s="446">
        <v>44543</v>
      </c>
      <c r="V3502" s="446" t="s">
        <v>24</v>
      </c>
      <c r="W3502" s="446" t="s">
        <v>24</v>
      </c>
      <c r="X3502" s="921"/>
      <c r="Y3502" s="922"/>
      <c r="Z3502" s="923"/>
      <c r="AA3502" s="1562" t="s">
        <v>1086</v>
      </c>
      <c r="AB3502" s="1562" t="s">
        <v>1089</v>
      </c>
      <c r="AC3502" s="1562"/>
      <c r="AD3502" s="1562"/>
      <c r="AE3502" s="1562"/>
      <c r="AF3502" s="1562"/>
      <c r="AG3502" s="1562"/>
      <c r="AH3502" s="1973"/>
      <c r="AI3502" s="244" t="str">
        <f t="shared" si="312"/>
        <v>HINO 260 JD/TIVOLVO FMX 440</v>
      </c>
      <c r="AJ3502" s="878">
        <f t="shared" si="314"/>
        <v>43538</v>
      </c>
      <c r="AK3502" s="446">
        <v>43717</v>
      </c>
      <c r="AL3502" s="446">
        <v>43718</v>
      </c>
      <c r="AM3502" s="877"/>
      <c r="AN3502" s="877"/>
      <c r="AO3502" s="877"/>
      <c r="AP3502" s="877"/>
      <c r="AQ3502" s="916" t="s">
        <v>6564</v>
      </c>
      <c r="AR3502" s="877"/>
      <c r="AS3502" s="877"/>
      <c r="AT3502" s="877"/>
      <c r="AU3502" s="877"/>
      <c r="AV3502" s="1308"/>
      <c r="AW3502" s="1308"/>
      <c r="AX3502" s="1308"/>
      <c r="AY3502" s="1308"/>
      <c r="AZ3502" s="1308"/>
    </row>
    <row r="3503" spans="1:52" s="2186" customFormat="1" ht="15" customHeight="1">
      <c r="A3503" s="1299"/>
      <c r="B3503" s="1310">
        <v>3497</v>
      </c>
      <c r="C3503" s="1498" t="s">
        <v>1007</v>
      </c>
      <c r="D3503" s="1562" t="s">
        <v>230</v>
      </c>
      <c r="E3503" s="1558" t="s">
        <v>222</v>
      </c>
      <c r="F3503" s="1605" t="s">
        <v>24</v>
      </c>
      <c r="G3503" s="912" t="s">
        <v>150</v>
      </c>
      <c r="H3503" s="1657" t="s">
        <v>1111</v>
      </c>
      <c r="I3503" s="1738">
        <v>34574</v>
      </c>
      <c r="J3503" s="445">
        <f t="shared" ca="1" si="311"/>
        <v>27</v>
      </c>
      <c r="K3503" s="916" t="s">
        <v>493</v>
      </c>
      <c r="L3503" s="918">
        <v>940832460100</v>
      </c>
      <c r="M3503" s="919">
        <v>45512</v>
      </c>
      <c r="N3503" s="1794">
        <v>43538</v>
      </c>
      <c r="O3503" s="446">
        <v>43905</v>
      </c>
      <c r="P3503" s="909" t="s">
        <v>498</v>
      </c>
      <c r="Q3503" s="920">
        <f t="shared" si="310"/>
        <v>44270</v>
      </c>
      <c r="R3503" s="919" t="str">
        <f t="shared" ca="1" si="313"/>
        <v>EXPIRED</v>
      </c>
      <c r="S3503" s="445" t="s">
        <v>1071</v>
      </c>
      <c r="T3503" s="446">
        <v>44436</v>
      </c>
      <c r="U3503" s="446">
        <v>44436</v>
      </c>
      <c r="V3503" s="446" t="s">
        <v>24</v>
      </c>
      <c r="W3503" s="446" t="s">
        <v>24</v>
      </c>
      <c r="X3503" s="921"/>
      <c r="Y3503" s="922"/>
      <c r="Z3503" s="923"/>
      <c r="AA3503" s="1562" t="s">
        <v>1086</v>
      </c>
      <c r="AB3503" s="1562"/>
      <c r="AC3503" s="1562"/>
      <c r="AD3503" s="1562"/>
      <c r="AE3503" s="1562"/>
      <c r="AF3503" s="1562"/>
      <c r="AG3503" s="1562"/>
      <c r="AH3503" s="1973"/>
      <c r="AI3503" s="244" t="str">
        <f t="shared" si="312"/>
        <v>HINO 260 JD/TI</v>
      </c>
      <c r="AJ3503" s="878">
        <f t="shared" si="314"/>
        <v>43538</v>
      </c>
      <c r="AK3503" s="446">
        <v>43535</v>
      </c>
      <c r="AL3503" s="446">
        <v>43536</v>
      </c>
      <c r="AM3503" s="877"/>
      <c r="AN3503" s="877"/>
      <c r="AO3503" s="877"/>
      <c r="AP3503" s="877"/>
      <c r="AQ3503" s="916" t="s">
        <v>6564</v>
      </c>
      <c r="AR3503" s="877"/>
      <c r="AS3503" s="877"/>
      <c r="AT3503" s="877"/>
      <c r="AU3503" s="877"/>
      <c r="AV3503" s="1308"/>
      <c r="AW3503" s="1308"/>
      <c r="AX3503" s="1308"/>
      <c r="AY3503" s="1308"/>
      <c r="AZ3503" s="1308"/>
    </row>
    <row r="3504" spans="1:52" s="2186" customFormat="1" ht="15" customHeight="1">
      <c r="A3504" s="1299"/>
      <c r="B3504" s="1310">
        <v>3498</v>
      </c>
      <c r="C3504" s="1498" t="s">
        <v>1008</v>
      </c>
      <c r="D3504" s="1562" t="s">
        <v>226</v>
      </c>
      <c r="E3504" s="1558" t="s">
        <v>222</v>
      </c>
      <c r="F3504" s="1605" t="s">
        <v>24</v>
      </c>
      <c r="G3504" s="912" t="s">
        <v>150</v>
      </c>
      <c r="H3504" s="1657" t="s">
        <v>1009</v>
      </c>
      <c r="I3504" s="1724">
        <v>35634</v>
      </c>
      <c r="J3504" s="445">
        <f t="shared" ca="1" si="311"/>
        <v>24</v>
      </c>
      <c r="K3504" s="916" t="s">
        <v>493</v>
      </c>
      <c r="L3504" s="918">
        <v>9407202300072</v>
      </c>
      <c r="M3504" s="919">
        <v>45130</v>
      </c>
      <c r="N3504" s="1794">
        <v>43540</v>
      </c>
      <c r="O3504" s="446" t="s">
        <v>24</v>
      </c>
      <c r="P3504" s="909" t="s">
        <v>24</v>
      </c>
      <c r="Q3504" s="920" t="str">
        <f t="shared" si="310"/>
        <v>-</v>
      </c>
      <c r="R3504" s="919" t="str">
        <f t="shared" ca="1" si="313"/>
        <v>TIDAK MCU</v>
      </c>
      <c r="S3504" s="445" t="s">
        <v>1072</v>
      </c>
      <c r="T3504" s="446">
        <v>44400</v>
      </c>
      <c r="U3504" s="446">
        <v>44400</v>
      </c>
      <c r="V3504" s="446" t="s">
        <v>24</v>
      </c>
      <c r="W3504" s="446" t="s">
        <v>24</v>
      </c>
      <c r="X3504" s="921"/>
      <c r="Y3504" s="922"/>
      <c r="Z3504" s="923"/>
      <c r="AA3504" s="1562" t="s">
        <v>100</v>
      </c>
      <c r="AB3504" s="1562" t="s">
        <v>1091</v>
      </c>
      <c r="AC3504" s="1562" t="s">
        <v>1085</v>
      </c>
      <c r="AD3504" s="1562"/>
      <c r="AE3504" s="1562"/>
      <c r="AF3504" s="1562"/>
      <c r="AG3504" s="1562"/>
      <c r="AH3504" s="1973"/>
      <c r="AI3504" s="244" t="str">
        <f t="shared" si="312"/>
        <v>LIGHT VEHICLETYRE TRUCKFUEL TRUCK</v>
      </c>
      <c r="AJ3504" s="878">
        <f t="shared" si="314"/>
        <v>43540</v>
      </c>
      <c r="AK3504" s="1727">
        <v>43804</v>
      </c>
      <c r="AL3504" s="1727">
        <v>43804</v>
      </c>
      <c r="AM3504" s="877"/>
      <c r="AN3504" s="877"/>
      <c r="AO3504" s="877"/>
      <c r="AP3504" s="877"/>
      <c r="AQ3504" s="916" t="s">
        <v>6564</v>
      </c>
      <c r="AR3504" s="877"/>
      <c r="AS3504" s="877"/>
      <c r="AT3504" s="877" t="s">
        <v>11598</v>
      </c>
      <c r="AU3504" s="877"/>
      <c r="AV3504" s="1308"/>
      <c r="AW3504" s="1308"/>
      <c r="AX3504" s="1308"/>
      <c r="AY3504" s="1308"/>
      <c r="AZ3504" s="1308"/>
    </row>
    <row r="3505" spans="1:52" s="2186" customFormat="1" ht="15" customHeight="1">
      <c r="A3505" s="1299"/>
      <c r="B3505" s="1310">
        <v>3499</v>
      </c>
      <c r="C3505" s="1498" t="s">
        <v>1010</v>
      </c>
      <c r="D3505" s="1562" t="s">
        <v>611</v>
      </c>
      <c r="E3505" s="1558" t="s">
        <v>222</v>
      </c>
      <c r="F3505" s="1605" t="s">
        <v>24</v>
      </c>
      <c r="G3505" s="912" t="s">
        <v>150</v>
      </c>
      <c r="H3505" s="2033" t="s">
        <v>1011</v>
      </c>
      <c r="I3505" s="1724">
        <v>33783</v>
      </c>
      <c r="J3505" s="445">
        <f t="shared" ca="1" si="311"/>
        <v>29</v>
      </c>
      <c r="K3505" s="916" t="s">
        <v>493</v>
      </c>
      <c r="L3505" s="918">
        <v>920619310418</v>
      </c>
      <c r="M3505" s="919">
        <v>44375</v>
      </c>
      <c r="N3505" s="1903">
        <v>43658</v>
      </c>
      <c r="O3505" s="446" t="s">
        <v>24</v>
      </c>
      <c r="P3505" s="909" t="s">
        <v>24</v>
      </c>
      <c r="Q3505" s="920" t="str">
        <f t="shared" si="310"/>
        <v>-</v>
      </c>
      <c r="R3505" s="919" t="str">
        <f t="shared" ca="1" si="313"/>
        <v>TIDAK MCU</v>
      </c>
      <c r="S3505" s="445" t="s">
        <v>1073</v>
      </c>
      <c r="T3505" s="446">
        <v>44375</v>
      </c>
      <c r="U3505" s="446">
        <v>44375</v>
      </c>
      <c r="V3505" s="446" t="s">
        <v>24</v>
      </c>
      <c r="W3505" s="446" t="s">
        <v>24</v>
      </c>
      <c r="X3505" s="921"/>
      <c r="Y3505" s="922"/>
      <c r="Z3505" s="923"/>
      <c r="AA3505" s="1562" t="s">
        <v>100</v>
      </c>
      <c r="AB3505" s="1562" t="s">
        <v>1091</v>
      </c>
      <c r="AC3505" s="1562" t="s">
        <v>1089</v>
      </c>
      <c r="AD3505" s="1562" t="s">
        <v>1086</v>
      </c>
      <c r="AE3505" s="1562"/>
      <c r="AF3505" s="1562"/>
      <c r="AG3505" s="1562"/>
      <c r="AH3505" s="1973"/>
      <c r="AI3505" s="244" t="str">
        <f t="shared" si="312"/>
        <v>LIGHT VEHICLETYRE TRUCKVOLVO FMX 440HINO 260 JD/TI</v>
      </c>
      <c r="AJ3505" s="878">
        <f t="shared" si="314"/>
        <v>43658</v>
      </c>
      <c r="AK3505" s="1727">
        <v>43661</v>
      </c>
      <c r="AL3505" s="1727">
        <v>43662</v>
      </c>
      <c r="AM3505" s="877"/>
      <c r="AN3505" s="877"/>
      <c r="AO3505" s="877"/>
      <c r="AP3505" s="877"/>
      <c r="AQ3505" s="916" t="s">
        <v>6564</v>
      </c>
      <c r="AR3505" s="877"/>
      <c r="AS3505" s="877"/>
      <c r="AT3505" s="877"/>
      <c r="AU3505" s="877"/>
      <c r="AV3505" s="1308"/>
      <c r="AW3505" s="1308"/>
      <c r="AX3505" s="1308"/>
      <c r="AY3505" s="1308"/>
      <c r="AZ3505" s="1308"/>
    </row>
    <row r="3506" spans="1:52" s="2186" customFormat="1" ht="15" customHeight="1">
      <c r="A3506" s="1299"/>
      <c r="B3506" s="1310">
        <v>3500</v>
      </c>
      <c r="C3506" s="1498" t="s">
        <v>1012</v>
      </c>
      <c r="D3506" s="1562" t="s">
        <v>1013</v>
      </c>
      <c r="E3506" s="1558" t="s">
        <v>222</v>
      </c>
      <c r="F3506" s="1605" t="s">
        <v>24</v>
      </c>
      <c r="G3506" s="912" t="s">
        <v>150</v>
      </c>
      <c r="H3506" s="1657" t="s">
        <v>1112</v>
      </c>
      <c r="I3506" s="1724">
        <v>37224</v>
      </c>
      <c r="J3506" s="445">
        <f t="shared" ca="1" si="311"/>
        <v>20</v>
      </c>
      <c r="K3506" s="1803" t="s">
        <v>24</v>
      </c>
      <c r="L3506" s="1831" t="s">
        <v>24</v>
      </c>
      <c r="M3506" s="1876" t="s">
        <v>24</v>
      </c>
      <c r="N3506" s="1794">
        <v>43624</v>
      </c>
      <c r="O3506" s="446" t="s">
        <v>24</v>
      </c>
      <c r="P3506" s="909" t="s">
        <v>24</v>
      </c>
      <c r="Q3506" s="920" t="str">
        <f t="shared" ref="Q3506:Q3569" si="315">IF(OR(O3506="-",O3506=""),"-",O3506+365)</f>
        <v>-</v>
      </c>
      <c r="R3506" s="919" t="str">
        <f t="shared" ca="1" si="313"/>
        <v>TIDAK MCU</v>
      </c>
      <c r="S3506" s="445" t="s">
        <v>24</v>
      </c>
      <c r="T3506" s="446">
        <v>44529</v>
      </c>
      <c r="U3506" s="1933" t="s">
        <v>1057</v>
      </c>
      <c r="V3506" s="446" t="s">
        <v>24</v>
      </c>
      <c r="W3506" s="446" t="s">
        <v>24</v>
      </c>
      <c r="X3506" s="921"/>
      <c r="Y3506" s="922"/>
      <c r="Z3506" s="923"/>
      <c r="AA3506" s="1562" t="s">
        <v>24</v>
      </c>
      <c r="AB3506" s="1562"/>
      <c r="AC3506" s="1562"/>
      <c r="AD3506" s="1562"/>
      <c r="AE3506" s="1562"/>
      <c r="AF3506" s="1562"/>
      <c r="AG3506" s="1562"/>
      <c r="AH3506" s="1973"/>
      <c r="AI3506" s="244" t="str">
        <f t="shared" si="312"/>
        <v>-</v>
      </c>
      <c r="AJ3506" s="878">
        <f t="shared" si="314"/>
        <v>43624</v>
      </c>
      <c r="AK3506" s="1727" t="s">
        <v>24</v>
      </c>
      <c r="AL3506" s="1727" t="s">
        <v>24</v>
      </c>
      <c r="AM3506" s="877"/>
      <c r="AN3506" s="877"/>
      <c r="AO3506" s="877"/>
      <c r="AP3506" s="877"/>
      <c r="AQ3506" s="916" t="s">
        <v>6564</v>
      </c>
      <c r="AR3506" s="877"/>
      <c r="AS3506" s="877"/>
      <c r="AT3506" s="877"/>
      <c r="AU3506" s="877"/>
      <c r="AV3506" s="1308"/>
      <c r="AW3506" s="1308"/>
      <c r="AX3506" s="1308"/>
      <c r="AY3506" s="1308"/>
      <c r="AZ3506" s="1308"/>
    </row>
    <row r="3507" spans="1:52" s="2186" customFormat="1" ht="15" customHeight="1">
      <c r="A3507" s="1299"/>
      <c r="B3507" s="1310">
        <v>3501</v>
      </c>
      <c r="C3507" s="1508" t="s">
        <v>1014</v>
      </c>
      <c r="D3507" s="1562" t="s">
        <v>230</v>
      </c>
      <c r="E3507" s="1558" t="s">
        <v>222</v>
      </c>
      <c r="F3507" s="1605" t="s">
        <v>24</v>
      </c>
      <c r="G3507" s="912" t="s">
        <v>150</v>
      </c>
      <c r="H3507" s="1657" t="s">
        <v>1015</v>
      </c>
      <c r="I3507" s="1724">
        <v>33428</v>
      </c>
      <c r="J3507" s="445">
        <f t="shared" ca="1" si="311"/>
        <v>30</v>
      </c>
      <c r="K3507" s="916" t="s">
        <v>493</v>
      </c>
      <c r="L3507" s="918">
        <v>870719380913</v>
      </c>
      <c r="M3507" s="919">
        <v>44386</v>
      </c>
      <c r="N3507" s="1794">
        <v>43538</v>
      </c>
      <c r="O3507" s="446">
        <v>43905</v>
      </c>
      <c r="P3507" s="909" t="s">
        <v>497</v>
      </c>
      <c r="Q3507" s="920">
        <f t="shared" si="315"/>
        <v>44270</v>
      </c>
      <c r="R3507" s="919" t="str">
        <f t="shared" ca="1" si="313"/>
        <v>EXPIRED</v>
      </c>
      <c r="S3507" s="445" t="s">
        <v>1074</v>
      </c>
      <c r="T3507" s="446">
        <v>44386</v>
      </c>
      <c r="U3507" s="446">
        <v>44386</v>
      </c>
      <c r="V3507" s="446" t="s">
        <v>24</v>
      </c>
      <c r="W3507" s="446" t="s">
        <v>24</v>
      </c>
      <c r="X3507" s="921"/>
      <c r="Y3507" s="922"/>
      <c r="Z3507" s="923"/>
      <c r="AA3507" s="1562" t="s">
        <v>1086</v>
      </c>
      <c r="AB3507" s="1562"/>
      <c r="AC3507" s="1562"/>
      <c r="AD3507" s="1562"/>
      <c r="AE3507" s="1562"/>
      <c r="AF3507" s="1562"/>
      <c r="AG3507" s="1562"/>
      <c r="AH3507" s="1973"/>
      <c r="AI3507" s="244" t="str">
        <f t="shared" si="312"/>
        <v>HINO 260 JD/TI</v>
      </c>
      <c r="AJ3507" s="878">
        <f t="shared" si="314"/>
        <v>43538</v>
      </c>
      <c r="AK3507" s="1727">
        <v>43535</v>
      </c>
      <c r="AL3507" s="1727">
        <v>43543</v>
      </c>
      <c r="AM3507" s="877"/>
      <c r="AN3507" s="877"/>
      <c r="AO3507" s="877"/>
      <c r="AP3507" s="877"/>
      <c r="AQ3507" s="916" t="s">
        <v>6564</v>
      </c>
      <c r="AR3507" s="877"/>
      <c r="AS3507" s="877"/>
      <c r="AT3507" s="877" t="s">
        <v>6567</v>
      </c>
      <c r="AU3507" s="877"/>
      <c r="AV3507" s="1308"/>
      <c r="AW3507" s="1308"/>
      <c r="AX3507" s="1308"/>
      <c r="AY3507" s="1308"/>
      <c r="AZ3507" s="1308"/>
    </row>
    <row r="3508" spans="1:52" s="2186" customFormat="1" ht="15" customHeight="1">
      <c r="A3508" s="1299"/>
      <c r="B3508" s="1310">
        <v>3502</v>
      </c>
      <c r="C3508" s="1508" t="s">
        <v>1016</v>
      </c>
      <c r="D3508" s="1562" t="s">
        <v>230</v>
      </c>
      <c r="E3508" s="1558" t="s">
        <v>222</v>
      </c>
      <c r="F3508" s="1605" t="s">
        <v>24</v>
      </c>
      <c r="G3508" s="912" t="s">
        <v>150</v>
      </c>
      <c r="H3508" s="1657" t="s">
        <v>1017</v>
      </c>
      <c r="I3508" s="1724">
        <v>29378</v>
      </c>
      <c r="J3508" s="445">
        <f t="shared" ca="1" si="311"/>
        <v>42</v>
      </c>
      <c r="K3508" s="916" t="s">
        <v>493</v>
      </c>
      <c r="L3508" s="918">
        <v>1723170500208</v>
      </c>
      <c r="M3508" s="919">
        <v>44718</v>
      </c>
      <c r="N3508" s="1794">
        <v>43538</v>
      </c>
      <c r="O3508" s="446">
        <v>43905</v>
      </c>
      <c r="P3508" s="909" t="s">
        <v>498</v>
      </c>
      <c r="Q3508" s="920">
        <f t="shared" si="315"/>
        <v>44270</v>
      </c>
      <c r="R3508" s="919" t="str">
        <f t="shared" ca="1" si="313"/>
        <v>EXPIRED</v>
      </c>
      <c r="S3508" s="445" t="s">
        <v>1075</v>
      </c>
      <c r="T3508" s="446">
        <v>44353</v>
      </c>
      <c r="U3508" s="446">
        <v>44353</v>
      </c>
      <c r="V3508" s="446" t="s">
        <v>24</v>
      </c>
      <c r="W3508" s="446" t="s">
        <v>24</v>
      </c>
      <c r="X3508" s="921"/>
      <c r="Y3508" s="922"/>
      <c r="Z3508" s="923"/>
      <c r="AA3508" s="1562" t="s">
        <v>1086</v>
      </c>
      <c r="AB3508" s="1562"/>
      <c r="AC3508" s="1562"/>
      <c r="AD3508" s="1562"/>
      <c r="AE3508" s="1562"/>
      <c r="AF3508" s="1562"/>
      <c r="AG3508" s="1562"/>
      <c r="AH3508" s="1973"/>
      <c r="AI3508" s="244" t="str">
        <f t="shared" si="312"/>
        <v>HINO 260 JD/TI</v>
      </c>
      <c r="AJ3508" s="878">
        <f t="shared" si="314"/>
        <v>43538</v>
      </c>
      <c r="AK3508" s="1727">
        <v>43535</v>
      </c>
      <c r="AL3508" s="1727">
        <v>43543</v>
      </c>
      <c r="AM3508" s="877"/>
      <c r="AN3508" s="877"/>
      <c r="AO3508" s="877"/>
      <c r="AP3508" s="877"/>
      <c r="AQ3508" s="916" t="s">
        <v>6564</v>
      </c>
      <c r="AR3508" s="877"/>
      <c r="AS3508" s="877"/>
      <c r="AT3508" s="877"/>
      <c r="AU3508" s="877"/>
      <c r="AV3508" s="1308"/>
      <c r="AW3508" s="1308"/>
      <c r="AX3508" s="1308"/>
      <c r="AY3508" s="1308"/>
      <c r="AZ3508" s="1308"/>
    </row>
    <row r="3509" spans="1:52" s="2186" customFormat="1" ht="15" customHeight="1">
      <c r="A3509" s="1299"/>
      <c r="B3509" s="1310">
        <v>3503</v>
      </c>
      <c r="C3509" s="1498" t="s">
        <v>1018</v>
      </c>
      <c r="D3509" s="1562" t="s">
        <v>230</v>
      </c>
      <c r="E3509" s="1558" t="s">
        <v>222</v>
      </c>
      <c r="F3509" s="1605" t="s">
        <v>24</v>
      </c>
      <c r="G3509" s="912" t="s">
        <v>150</v>
      </c>
      <c r="H3509" s="1657" t="s">
        <v>1019</v>
      </c>
      <c r="I3509" s="1724">
        <v>31550</v>
      </c>
      <c r="J3509" s="445">
        <f t="shared" ca="1" si="311"/>
        <v>36</v>
      </c>
      <c r="K3509" s="916" t="s">
        <v>493</v>
      </c>
      <c r="L3509" s="918">
        <v>850517231346</v>
      </c>
      <c r="M3509" s="919">
        <v>44699</v>
      </c>
      <c r="N3509" s="1910">
        <v>43559</v>
      </c>
      <c r="O3509" s="446">
        <v>43927</v>
      </c>
      <c r="P3509" s="909" t="s">
        <v>501</v>
      </c>
      <c r="Q3509" s="920">
        <f t="shared" si="315"/>
        <v>44292</v>
      </c>
      <c r="R3509" s="919" t="str">
        <f t="shared" ca="1" si="313"/>
        <v>BERLAKU</v>
      </c>
      <c r="S3509" s="445" t="s">
        <v>1076</v>
      </c>
      <c r="T3509" s="446">
        <v>44334</v>
      </c>
      <c r="U3509" s="446">
        <v>44334</v>
      </c>
      <c r="V3509" s="446" t="s">
        <v>24</v>
      </c>
      <c r="W3509" s="446" t="s">
        <v>24</v>
      </c>
      <c r="X3509" s="921"/>
      <c r="Y3509" s="922"/>
      <c r="Z3509" s="923"/>
      <c r="AA3509" s="1562" t="s">
        <v>1086</v>
      </c>
      <c r="AB3509" s="1562" t="s">
        <v>1089</v>
      </c>
      <c r="AC3509" s="1562"/>
      <c r="AD3509" s="1562"/>
      <c r="AE3509" s="1562"/>
      <c r="AF3509" s="1562"/>
      <c r="AG3509" s="1562"/>
      <c r="AH3509" s="1973"/>
      <c r="AI3509" s="244" t="str">
        <f t="shared" si="312"/>
        <v>HINO 260 JD/TIVOLVO FMX 440</v>
      </c>
      <c r="AJ3509" s="878">
        <f t="shared" si="314"/>
        <v>43559</v>
      </c>
      <c r="AK3509" s="446">
        <v>43717</v>
      </c>
      <c r="AL3509" s="446">
        <v>43718</v>
      </c>
      <c r="AM3509" s="877"/>
      <c r="AN3509" s="877"/>
      <c r="AO3509" s="877"/>
      <c r="AP3509" s="877"/>
      <c r="AQ3509" s="916" t="s">
        <v>6564</v>
      </c>
      <c r="AR3509" s="877"/>
      <c r="AS3509" s="877"/>
      <c r="AT3509" s="877"/>
      <c r="AU3509" s="877"/>
      <c r="AV3509" s="1308"/>
      <c r="AW3509" s="1308"/>
      <c r="AX3509" s="1308"/>
      <c r="AY3509" s="1308"/>
      <c r="AZ3509" s="1308"/>
    </row>
    <row r="3510" spans="1:52" s="2186" customFormat="1" ht="15" customHeight="1">
      <c r="A3510" s="1299"/>
      <c r="B3510" s="1310">
        <v>3504</v>
      </c>
      <c r="C3510" s="1498" t="s">
        <v>1020</v>
      </c>
      <c r="D3510" s="1562" t="s">
        <v>230</v>
      </c>
      <c r="E3510" s="1558" t="s">
        <v>222</v>
      </c>
      <c r="F3510" s="1605" t="s">
        <v>24</v>
      </c>
      <c r="G3510" s="912" t="s">
        <v>150</v>
      </c>
      <c r="H3510" s="1657" t="s">
        <v>1113</v>
      </c>
      <c r="I3510" s="1724">
        <v>35023</v>
      </c>
      <c r="J3510" s="445">
        <f t="shared" ca="1" si="311"/>
        <v>26</v>
      </c>
      <c r="K3510" s="916" t="s">
        <v>493</v>
      </c>
      <c r="L3510" s="918">
        <v>951132460113</v>
      </c>
      <c r="M3510" s="919">
        <v>44885</v>
      </c>
      <c r="N3510" s="1794">
        <v>43559</v>
      </c>
      <c r="O3510" s="446">
        <v>43929</v>
      </c>
      <c r="P3510" s="909" t="s">
        <v>24</v>
      </c>
      <c r="Q3510" s="920">
        <f t="shared" si="315"/>
        <v>44294</v>
      </c>
      <c r="R3510" s="919" t="str">
        <f t="shared" ca="1" si="313"/>
        <v>BERLAKU</v>
      </c>
      <c r="S3510" s="445" t="s">
        <v>1077</v>
      </c>
      <c r="T3510" s="446">
        <v>44520</v>
      </c>
      <c r="U3510" s="446">
        <v>44520</v>
      </c>
      <c r="V3510" s="446" t="s">
        <v>24</v>
      </c>
      <c r="W3510" s="446" t="s">
        <v>24</v>
      </c>
      <c r="X3510" s="921"/>
      <c r="Y3510" s="922"/>
      <c r="Z3510" s="923"/>
      <c r="AA3510" s="1562" t="s">
        <v>1086</v>
      </c>
      <c r="AB3510" s="1562" t="s">
        <v>1089</v>
      </c>
      <c r="AC3510" s="1562"/>
      <c r="AD3510" s="1562"/>
      <c r="AE3510" s="1562"/>
      <c r="AF3510" s="1562"/>
      <c r="AG3510" s="1562"/>
      <c r="AH3510" s="1973"/>
      <c r="AI3510" s="244" t="str">
        <f t="shared" si="312"/>
        <v>HINO 260 JD/TIVOLVO FMX 440</v>
      </c>
      <c r="AJ3510" s="878">
        <f t="shared" si="314"/>
        <v>43559</v>
      </c>
      <c r="AK3510" s="1727">
        <v>43612</v>
      </c>
      <c r="AL3510" s="1727">
        <v>43615</v>
      </c>
      <c r="AM3510" s="877"/>
      <c r="AN3510" s="877"/>
      <c r="AO3510" s="877"/>
      <c r="AP3510" s="877"/>
      <c r="AQ3510" s="916" t="s">
        <v>6564</v>
      </c>
      <c r="AR3510" s="877"/>
      <c r="AS3510" s="877"/>
      <c r="AT3510" s="877"/>
      <c r="AU3510" s="877"/>
      <c r="AV3510" s="1308"/>
      <c r="AW3510" s="1308"/>
      <c r="AX3510" s="1308"/>
      <c r="AY3510" s="1308"/>
      <c r="AZ3510" s="1308"/>
    </row>
    <row r="3511" spans="1:52" s="2186" customFormat="1" ht="15" customHeight="1">
      <c r="A3511" s="1299"/>
      <c r="B3511" s="1310">
        <v>3505</v>
      </c>
      <c r="C3511" s="1498" t="s">
        <v>1021</v>
      </c>
      <c r="D3511" s="1562" t="s">
        <v>230</v>
      </c>
      <c r="E3511" s="1558" t="s">
        <v>222</v>
      </c>
      <c r="F3511" s="1605" t="s">
        <v>24</v>
      </c>
      <c r="G3511" s="912" t="s">
        <v>150</v>
      </c>
      <c r="H3511" s="1657" t="s">
        <v>1114</v>
      </c>
      <c r="I3511" s="1724">
        <v>34242</v>
      </c>
      <c r="J3511" s="445">
        <f t="shared" ca="1" si="311"/>
        <v>28</v>
      </c>
      <c r="K3511" s="916" t="s">
        <v>493</v>
      </c>
      <c r="L3511" s="918">
        <v>890932460166</v>
      </c>
      <c r="M3511" s="919">
        <v>44834</v>
      </c>
      <c r="N3511" s="1794">
        <v>43561</v>
      </c>
      <c r="O3511" s="446">
        <v>43929</v>
      </c>
      <c r="P3511" s="909" t="s">
        <v>24</v>
      </c>
      <c r="Q3511" s="920">
        <f t="shared" si="315"/>
        <v>44294</v>
      </c>
      <c r="R3511" s="919" t="str">
        <f t="shared" ca="1" si="313"/>
        <v>BERLAKU</v>
      </c>
      <c r="S3511" s="445" t="s">
        <v>1078</v>
      </c>
      <c r="T3511" s="446">
        <v>44469</v>
      </c>
      <c r="U3511" s="446">
        <v>44469</v>
      </c>
      <c r="V3511" s="446" t="s">
        <v>24</v>
      </c>
      <c r="W3511" s="446" t="s">
        <v>24</v>
      </c>
      <c r="X3511" s="921"/>
      <c r="Y3511" s="922"/>
      <c r="Z3511" s="923"/>
      <c r="AA3511" s="1562" t="s">
        <v>1086</v>
      </c>
      <c r="AB3511" s="1562" t="s">
        <v>1089</v>
      </c>
      <c r="AC3511" s="1562"/>
      <c r="AD3511" s="1562"/>
      <c r="AE3511" s="1562"/>
      <c r="AF3511" s="1562"/>
      <c r="AG3511" s="1562"/>
      <c r="AH3511" s="1973"/>
      <c r="AI3511" s="244" t="str">
        <f t="shared" si="312"/>
        <v>HINO 260 JD/TIVOLVO FMX 440</v>
      </c>
      <c r="AJ3511" s="878">
        <f t="shared" si="314"/>
        <v>43561</v>
      </c>
      <c r="AK3511" s="1727">
        <v>43558</v>
      </c>
      <c r="AL3511" s="1727">
        <v>43559</v>
      </c>
      <c r="AM3511" s="877"/>
      <c r="AN3511" s="877"/>
      <c r="AO3511" s="877"/>
      <c r="AP3511" s="877"/>
      <c r="AQ3511" s="916" t="s">
        <v>6564</v>
      </c>
      <c r="AR3511" s="877"/>
      <c r="AS3511" s="877"/>
      <c r="AT3511" s="877"/>
      <c r="AU3511" s="877"/>
      <c r="AV3511" s="1308"/>
      <c r="AW3511" s="1308"/>
      <c r="AX3511" s="1308"/>
      <c r="AY3511" s="1308"/>
      <c r="AZ3511" s="1308"/>
    </row>
    <row r="3512" spans="1:52" s="2186" customFormat="1" ht="15" customHeight="1">
      <c r="A3512" s="1299"/>
      <c r="B3512" s="1310">
        <v>3506</v>
      </c>
      <c r="C3512" s="1508" t="s">
        <v>1022</v>
      </c>
      <c r="D3512" s="1562" t="s">
        <v>230</v>
      </c>
      <c r="E3512" s="1558" t="s">
        <v>222</v>
      </c>
      <c r="F3512" s="1605" t="s">
        <v>24</v>
      </c>
      <c r="G3512" s="912" t="s">
        <v>150</v>
      </c>
      <c r="H3512" s="1657" t="s">
        <v>1095</v>
      </c>
      <c r="I3512" s="1724">
        <v>34083</v>
      </c>
      <c r="J3512" s="445">
        <f t="shared" ca="1" si="311"/>
        <v>29</v>
      </c>
      <c r="K3512" s="916" t="s">
        <v>493</v>
      </c>
      <c r="L3512" s="918">
        <v>930416310093</v>
      </c>
      <c r="M3512" s="919">
        <v>44675</v>
      </c>
      <c r="N3512" s="1794">
        <v>43561</v>
      </c>
      <c r="O3512" s="446">
        <v>43922</v>
      </c>
      <c r="P3512" s="909" t="s">
        <v>497</v>
      </c>
      <c r="Q3512" s="920">
        <f t="shared" si="315"/>
        <v>44287</v>
      </c>
      <c r="R3512" s="919" t="str">
        <f t="shared" ca="1" si="313"/>
        <v>BERLAKU</v>
      </c>
      <c r="S3512" s="445" t="s">
        <v>1079</v>
      </c>
      <c r="T3512" s="446">
        <v>44310</v>
      </c>
      <c r="U3512" s="446">
        <v>44310</v>
      </c>
      <c r="V3512" s="446" t="s">
        <v>24</v>
      </c>
      <c r="W3512" s="446" t="s">
        <v>24</v>
      </c>
      <c r="X3512" s="921"/>
      <c r="Y3512" s="922"/>
      <c r="Z3512" s="923"/>
      <c r="AA3512" s="1562" t="s">
        <v>1086</v>
      </c>
      <c r="AB3512" s="1562" t="s">
        <v>1089</v>
      </c>
      <c r="AC3512" s="1562"/>
      <c r="AD3512" s="1562"/>
      <c r="AE3512" s="1562"/>
      <c r="AF3512" s="1562"/>
      <c r="AG3512" s="1562"/>
      <c r="AH3512" s="1973"/>
      <c r="AI3512" s="244" t="str">
        <f t="shared" si="312"/>
        <v>HINO 260 JD/TIVOLVO FMX 440</v>
      </c>
      <c r="AJ3512" s="878">
        <f t="shared" si="314"/>
        <v>43561</v>
      </c>
      <c r="AK3512" s="1727">
        <v>43612</v>
      </c>
      <c r="AL3512" s="1727">
        <v>43615</v>
      </c>
      <c r="AM3512" s="877"/>
      <c r="AN3512" s="877"/>
      <c r="AO3512" s="877"/>
      <c r="AP3512" s="877"/>
      <c r="AQ3512" s="916" t="s">
        <v>6564</v>
      </c>
      <c r="AR3512" s="877"/>
      <c r="AS3512" s="877"/>
      <c r="AT3512" s="877"/>
      <c r="AU3512" s="877"/>
      <c r="AV3512" s="1308" t="s">
        <v>11780</v>
      </c>
      <c r="AW3512" s="1308" t="s">
        <v>11701</v>
      </c>
      <c r="AX3512" s="1308" t="s">
        <v>11781</v>
      </c>
      <c r="AY3512" s="2263">
        <v>43902</v>
      </c>
      <c r="AZ3512" s="1308"/>
    </row>
    <row r="3513" spans="1:52" s="2186" customFormat="1" ht="15" customHeight="1">
      <c r="A3513" s="1299"/>
      <c r="B3513" s="1310">
        <v>3507</v>
      </c>
      <c r="C3513" s="1498" t="s">
        <v>1023</v>
      </c>
      <c r="D3513" s="1562" t="s">
        <v>226</v>
      </c>
      <c r="E3513" s="1558" t="s">
        <v>222</v>
      </c>
      <c r="F3513" s="1605" t="s">
        <v>24</v>
      </c>
      <c r="G3513" s="912" t="s">
        <v>150</v>
      </c>
      <c r="H3513" s="1657" t="s">
        <v>1094</v>
      </c>
      <c r="I3513" s="1724">
        <v>30191</v>
      </c>
      <c r="J3513" s="445">
        <f t="shared" ca="1" si="311"/>
        <v>40</v>
      </c>
      <c r="K3513" s="916" t="s">
        <v>493</v>
      </c>
      <c r="L3513" s="918">
        <v>1723170600690</v>
      </c>
      <c r="M3513" s="919">
        <v>44801</v>
      </c>
      <c r="N3513" s="1794">
        <v>42947</v>
      </c>
      <c r="O3513" s="446" t="s">
        <v>24</v>
      </c>
      <c r="P3513" s="909" t="s">
        <v>24</v>
      </c>
      <c r="Q3513" s="920" t="str">
        <f t="shared" si="315"/>
        <v>-</v>
      </c>
      <c r="R3513" s="919" t="str">
        <f t="shared" ca="1" si="313"/>
        <v>TIDAK MCU</v>
      </c>
      <c r="S3513" s="445" t="s">
        <v>1080</v>
      </c>
      <c r="T3513" s="446">
        <v>44436</v>
      </c>
      <c r="U3513" s="446">
        <v>44436</v>
      </c>
      <c r="V3513" s="446" t="s">
        <v>24</v>
      </c>
      <c r="W3513" s="446" t="s">
        <v>24</v>
      </c>
      <c r="X3513" s="921"/>
      <c r="Y3513" s="922"/>
      <c r="Z3513" s="923"/>
      <c r="AA3513" s="1562" t="s">
        <v>587</v>
      </c>
      <c r="AB3513" s="1562" t="s">
        <v>1091</v>
      </c>
      <c r="AC3513" s="1562" t="s">
        <v>1086</v>
      </c>
      <c r="AD3513" s="1562" t="s">
        <v>1089</v>
      </c>
      <c r="AE3513" s="1562"/>
      <c r="AF3513" s="1562"/>
      <c r="AG3513" s="1562"/>
      <c r="AH3513" s="1973"/>
      <c r="AI3513" s="244" t="str">
        <f t="shared" si="312"/>
        <v>LV, ELFTYRE TRUCKHINO 260 JD/TIVOLVO FMX 440</v>
      </c>
      <c r="AJ3513" s="878">
        <f t="shared" si="314"/>
        <v>42947</v>
      </c>
      <c r="AK3513" s="446">
        <v>43605</v>
      </c>
      <c r="AL3513" s="446">
        <v>43615</v>
      </c>
      <c r="AM3513" s="877"/>
      <c r="AN3513" s="877"/>
      <c r="AO3513" s="877"/>
      <c r="AP3513" s="877"/>
      <c r="AQ3513" s="916" t="s">
        <v>6564</v>
      </c>
      <c r="AR3513" s="877"/>
      <c r="AS3513" s="877"/>
      <c r="AT3513" s="877"/>
      <c r="AU3513" s="877"/>
      <c r="AV3513" s="1308"/>
      <c r="AW3513" s="1308"/>
      <c r="AX3513" s="1308"/>
      <c r="AY3513" s="1308"/>
      <c r="AZ3513" s="1308"/>
    </row>
    <row r="3514" spans="1:52" s="2186" customFormat="1" ht="15" customHeight="1">
      <c r="A3514" s="1299"/>
      <c r="B3514" s="1310">
        <v>3508</v>
      </c>
      <c r="C3514" s="1508" t="s">
        <v>1025</v>
      </c>
      <c r="D3514" s="1562" t="s">
        <v>230</v>
      </c>
      <c r="E3514" s="1558" t="s">
        <v>222</v>
      </c>
      <c r="F3514" s="1605" t="s">
        <v>24</v>
      </c>
      <c r="G3514" s="912" t="s">
        <v>150</v>
      </c>
      <c r="H3514" s="1694" t="s">
        <v>24</v>
      </c>
      <c r="I3514" s="1724">
        <v>34113</v>
      </c>
      <c r="J3514" s="445">
        <f t="shared" ca="1" si="311"/>
        <v>29</v>
      </c>
      <c r="K3514" s="916" t="s">
        <v>493</v>
      </c>
      <c r="L3514" s="918">
        <v>930519310724</v>
      </c>
      <c r="M3514" s="919">
        <v>45070</v>
      </c>
      <c r="N3514" s="1794">
        <v>43841</v>
      </c>
      <c r="O3514" s="446" t="s">
        <v>24</v>
      </c>
      <c r="P3514" s="909" t="s">
        <v>24</v>
      </c>
      <c r="Q3514" s="920" t="str">
        <f t="shared" si="315"/>
        <v>-</v>
      </c>
      <c r="R3514" s="919" t="str">
        <f t="shared" ca="1" si="313"/>
        <v>TIDAK MCU</v>
      </c>
      <c r="S3514" s="445" t="s">
        <v>1082</v>
      </c>
      <c r="T3514" s="446">
        <v>44340</v>
      </c>
      <c r="U3514" s="446">
        <v>44340</v>
      </c>
      <c r="V3514" s="446" t="s">
        <v>24</v>
      </c>
      <c r="W3514" s="446" t="s">
        <v>24</v>
      </c>
      <c r="X3514" s="921"/>
      <c r="Y3514" s="922"/>
      <c r="Z3514" s="923"/>
      <c r="AA3514" s="1562" t="s">
        <v>1086</v>
      </c>
      <c r="AB3514" s="1562"/>
      <c r="AC3514" s="1562"/>
      <c r="AD3514" s="1562"/>
      <c r="AE3514" s="1562"/>
      <c r="AF3514" s="1562"/>
      <c r="AG3514" s="1562"/>
      <c r="AH3514" s="1973"/>
      <c r="AI3514" s="244" t="str">
        <f t="shared" si="312"/>
        <v>HINO 260 JD/TI</v>
      </c>
      <c r="AJ3514" s="878">
        <f t="shared" si="314"/>
        <v>43841</v>
      </c>
      <c r="AK3514" s="1727">
        <v>43839</v>
      </c>
      <c r="AL3514" s="1727">
        <v>43840</v>
      </c>
      <c r="AM3514" s="877"/>
      <c r="AN3514" s="877"/>
      <c r="AO3514" s="877"/>
      <c r="AP3514" s="877"/>
      <c r="AQ3514" s="916" t="s">
        <v>6564</v>
      </c>
      <c r="AR3514" s="877"/>
      <c r="AS3514" s="877"/>
      <c r="AT3514" s="877"/>
      <c r="AU3514" s="877"/>
      <c r="AV3514" s="1308"/>
      <c r="AW3514" s="1308"/>
      <c r="AX3514" s="1308"/>
      <c r="AY3514" s="1308"/>
      <c r="AZ3514" s="1308"/>
    </row>
    <row r="3515" spans="1:52" s="2186" customFormat="1" ht="15" customHeight="1">
      <c r="A3515" s="1299"/>
      <c r="B3515" s="1310">
        <v>3509</v>
      </c>
      <c r="C3515" s="1508" t="s">
        <v>1026</v>
      </c>
      <c r="D3515" s="1562" t="s">
        <v>611</v>
      </c>
      <c r="E3515" s="1558" t="s">
        <v>222</v>
      </c>
      <c r="F3515" s="1605" t="s">
        <v>24</v>
      </c>
      <c r="G3515" s="912" t="s">
        <v>150</v>
      </c>
      <c r="H3515" s="1694" t="s">
        <v>24</v>
      </c>
      <c r="I3515" s="1724">
        <v>29259</v>
      </c>
      <c r="J3515" s="445">
        <f t="shared" ca="1" si="311"/>
        <v>42</v>
      </c>
      <c r="K3515" s="2257" t="s">
        <v>24</v>
      </c>
      <c r="L3515" s="2258" t="s">
        <v>24</v>
      </c>
      <c r="M3515" s="2259" t="s">
        <v>24</v>
      </c>
      <c r="N3515" s="1794">
        <v>43829</v>
      </c>
      <c r="O3515" s="446" t="s">
        <v>24</v>
      </c>
      <c r="P3515" s="909" t="s">
        <v>24</v>
      </c>
      <c r="Q3515" s="920" t="str">
        <f t="shared" si="315"/>
        <v>-</v>
      </c>
      <c r="R3515" s="919" t="str">
        <f t="shared" ca="1" si="313"/>
        <v>TIDAK MCU</v>
      </c>
      <c r="S3515" s="445" t="s">
        <v>24</v>
      </c>
      <c r="T3515" s="446">
        <v>44235</v>
      </c>
      <c r="U3515" s="446" t="s">
        <v>1057</v>
      </c>
      <c r="V3515" s="446" t="s">
        <v>24</v>
      </c>
      <c r="W3515" s="446" t="s">
        <v>24</v>
      </c>
      <c r="X3515" s="921"/>
      <c r="Y3515" s="922"/>
      <c r="Z3515" s="923"/>
      <c r="AA3515" s="1562" t="s">
        <v>24</v>
      </c>
      <c r="AB3515" s="1562"/>
      <c r="AC3515" s="1562"/>
      <c r="AD3515" s="1562"/>
      <c r="AE3515" s="1562"/>
      <c r="AF3515" s="1562"/>
      <c r="AG3515" s="1562"/>
      <c r="AH3515" s="1973"/>
      <c r="AI3515" s="244" t="str">
        <f t="shared" si="312"/>
        <v>-</v>
      </c>
      <c r="AJ3515" s="878">
        <f t="shared" si="314"/>
        <v>43829</v>
      </c>
      <c r="AK3515" s="446" t="s">
        <v>24</v>
      </c>
      <c r="AL3515" s="446" t="s">
        <v>24</v>
      </c>
      <c r="AM3515" s="877"/>
      <c r="AN3515" s="877"/>
      <c r="AO3515" s="877"/>
      <c r="AP3515" s="877"/>
      <c r="AQ3515" s="916" t="s">
        <v>6564</v>
      </c>
      <c r="AR3515" s="877"/>
      <c r="AS3515" s="877"/>
      <c r="AT3515" s="877"/>
      <c r="AU3515" s="877"/>
      <c r="AV3515" s="1308"/>
      <c r="AW3515" s="1308"/>
      <c r="AX3515" s="1308"/>
      <c r="AY3515" s="1308"/>
      <c r="AZ3515" s="1308"/>
    </row>
    <row r="3516" spans="1:52" s="2186" customFormat="1" ht="15" customHeight="1">
      <c r="A3516" s="1299"/>
      <c r="B3516" s="1310">
        <v>3510</v>
      </c>
      <c r="C3516" s="1508" t="s">
        <v>1027</v>
      </c>
      <c r="D3516" s="1562" t="s">
        <v>230</v>
      </c>
      <c r="E3516" s="1558" t="s">
        <v>222</v>
      </c>
      <c r="F3516" s="1605" t="s">
        <v>24</v>
      </c>
      <c r="G3516" s="912" t="s">
        <v>150</v>
      </c>
      <c r="H3516" s="1657" t="s">
        <v>1028</v>
      </c>
      <c r="I3516" s="1724">
        <v>27518</v>
      </c>
      <c r="J3516" s="445">
        <f t="shared" ca="1" si="311"/>
        <v>47</v>
      </c>
      <c r="K3516" s="916" t="s">
        <v>493</v>
      </c>
      <c r="L3516" s="918">
        <v>750517241011</v>
      </c>
      <c r="M3516" s="919">
        <v>44320</v>
      </c>
      <c r="N3516" s="915">
        <v>43154</v>
      </c>
      <c r="O3516" s="446">
        <v>43513</v>
      </c>
      <c r="P3516" s="909" t="s">
        <v>24</v>
      </c>
      <c r="Q3516" s="920">
        <f t="shared" si="315"/>
        <v>43878</v>
      </c>
      <c r="R3516" s="919" t="str">
        <f t="shared" ca="1" si="313"/>
        <v>EXPIRED</v>
      </c>
      <c r="S3516" s="445" t="s">
        <v>1083</v>
      </c>
      <c r="T3516" s="446">
        <v>44320</v>
      </c>
      <c r="U3516" s="446">
        <v>44320</v>
      </c>
      <c r="V3516" s="446" t="s">
        <v>24</v>
      </c>
      <c r="W3516" s="446" t="s">
        <v>24</v>
      </c>
      <c r="X3516" s="921"/>
      <c r="Y3516" s="922"/>
      <c r="Z3516" s="923"/>
      <c r="AA3516" s="1562" t="s">
        <v>1086</v>
      </c>
      <c r="AB3516" s="1562" t="s">
        <v>1089</v>
      </c>
      <c r="AC3516" s="1562"/>
      <c r="AD3516" s="1562"/>
      <c r="AE3516" s="1562"/>
      <c r="AF3516" s="1562"/>
      <c r="AG3516" s="1562"/>
      <c r="AH3516" s="1973"/>
      <c r="AI3516" s="244" t="str">
        <f t="shared" si="312"/>
        <v>HINO 260 JD/TIVOLVO FMX 440</v>
      </c>
      <c r="AJ3516" s="878">
        <f t="shared" si="314"/>
        <v>43154</v>
      </c>
      <c r="AK3516" s="446">
        <v>43161</v>
      </c>
      <c r="AL3516" s="446">
        <v>43155</v>
      </c>
      <c r="AM3516" s="877"/>
      <c r="AN3516" s="877"/>
      <c r="AO3516" s="877"/>
      <c r="AP3516" s="877"/>
      <c r="AQ3516" s="916" t="s">
        <v>6564</v>
      </c>
      <c r="AR3516" s="877"/>
      <c r="AS3516" s="877"/>
      <c r="AT3516" s="877"/>
      <c r="AU3516" s="877"/>
      <c r="AV3516" s="1308"/>
      <c r="AW3516" s="1308"/>
      <c r="AX3516" s="1308"/>
      <c r="AY3516" s="1308"/>
      <c r="AZ3516" s="1308"/>
    </row>
    <row r="3517" spans="1:52" s="2186" customFormat="1" ht="15" customHeight="1">
      <c r="A3517" s="1299"/>
      <c r="B3517" s="1310">
        <v>3511</v>
      </c>
      <c r="C3517" s="1508" t="s">
        <v>12121</v>
      </c>
      <c r="D3517" s="1558" t="s">
        <v>611</v>
      </c>
      <c r="E3517" s="1558" t="s">
        <v>222</v>
      </c>
      <c r="F3517" s="1562" t="s">
        <v>24</v>
      </c>
      <c r="G3517" s="912" t="s">
        <v>150</v>
      </c>
      <c r="H3517" s="1694" t="s">
        <v>12122</v>
      </c>
      <c r="I3517" s="1724">
        <v>33829</v>
      </c>
      <c r="J3517" s="445">
        <f t="shared" ref="J3517:J3580" ca="1" si="316">IF(OR(I3517="",I3517="-"),"-",ROUND((NOW()-I3517)/356,0))</f>
        <v>29</v>
      </c>
      <c r="K3517" s="1803" t="s">
        <v>496</v>
      </c>
      <c r="L3517" s="1831">
        <v>920817231331</v>
      </c>
      <c r="M3517" s="1876">
        <v>44421</v>
      </c>
      <c r="N3517" s="1794">
        <v>43865</v>
      </c>
      <c r="O3517" s="446" t="s">
        <v>24</v>
      </c>
      <c r="P3517" s="909" t="s">
        <v>24</v>
      </c>
      <c r="Q3517" s="920" t="str">
        <f t="shared" si="315"/>
        <v>-</v>
      </c>
      <c r="R3517" s="919" t="str">
        <f t="shared" ca="1" si="313"/>
        <v>TIDAK MCU</v>
      </c>
      <c r="S3517" s="445" t="s">
        <v>1043</v>
      </c>
      <c r="T3517" s="446">
        <v>44421</v>
      </c>
      <c r="U3517" s="446">
        <v>44421</v>
      </c>
      <c r="V3517" s="446" t="s">
        <v>24</v>
      </c>
      <c r="W3517" s="446" t="s">
        <v>24</v>
      </c>
      <c r="X3517" s="2264"/>
      <c r="Y3517" s="922"/>
      <c r="Z3517" s="1949"/>
      <c r="AA3517" s="1562" t="s">
        <v>100</v>
      </c>
      <c r="AB3517" s="1562" t="s">
        <v>1091</v>
      </c>
      <c r="AC3517" s="1562" t="s">
        <v>931</v>
      </c>
      <c r="AD3517" s="1562" t="s">
        <v>9962</v>
      </c>
      <c r="AE3517" s="1562" t="s">
        <v>24</v>
      </c>
      <c r="AF3517" s="1562"/>
      <c r="AG3517" s="1562"/>
      <c r="AH3517" s="1973"/>
      <c r="AI3517" s="244" t="str">
        <f t="shared" si="312"/>
        <v>LIGHT VEHICLETYRE TRUCKFORKLIFT (SIO)OHC (SIO)-</v>
      </c>
      <c r="AJ3517" s="878">
        <f t="shared" si="314"/>
        <v>43865</v>
      </c>
      <c r="AK3517" s="446" t="s">
        <v>24</v>
      </c>
      <c r="AL3517" s="446" t="s">
        <v>24</v>
      </c>
      <c r="AM3517" s="877"/>
      <c r="AN3517" s="877"/>
      <c r="AO3517" s="877"/>
      <c r="AP3517" s="877"/>
      <c r="AQ3517" s="916" t="s">
        <v>6564</v>
      </c>
      <c r="AR3517" s="877"/>
      <c r="AS3517" s="877"/>
      <c r="AT3517" s="877"/>
      <c r="AU3517" s="877"/>
      <c r="AV3517" s="1308"/>
      <c r="AW3517" s="1308"/>
      <c r="AX3517" s="1308"/>
      <c r="AY3517" s="1308"/>
      <c r="AZ3517" s="1308"/>
    </row>
    <row r="3518" spans="1:52" ht="15" customHeight="1">
      <c r="B3518" s="1310">
        <v>3512</v>
      </c>
      <c r="C3518" s="558" t="s">
        <v>616</v>
      </c>
      <c r="D3518" s="254" t="s">
        <v>617</v>
      </c>
      <c r="E3518" s="559" t="s">
        <v>601</v>
      </c>
      <c r="F3518" s="827">
        <v>70110046</v>
      </c>
      <c r="G3518" s="509" t="s">
        <v>151</v>
      </c>
      <c r="H3518" s="810" t="s">
        <v>618</v>
      </c>
      <c r="I3518" s="821">
        <v>31176</v>
      </c>
      <c r="J3518" s="903">
        <f t="shared" ca="1" si="316"/>
        <v>37</v>
      </c>
      <c r="K3518" s="254" t="s">
        <v>83</v>
      </c>
      <c r="L3518" s="1851">
        <v>870517231020</v>
      </c>
      <c r="M3518" s="345">
        <v>44325</v>
      </c>
      <c r="N3518" s="562">
        <v>43111</v>
      </c>
      <c r="O3518" s="1330" t="s">
        <v>24</v>
      </c>
      <c r="P3518" s="451" t="s">
        <v>24</v>
      </c>
      <c r="Q3518" s="198" t="str">
        <f t="shared" si="315"/>
        <v>-</v>
      </c>
      <c r="R3518" s="181" t="str">
        <f t="shared" ca="1" si="313"/>
        <v>TIDAK MCU</v>
      </c>
      <c r="S3518" s="1319" t="s">
        <v>875</v>
      </c>
      <c r="T3518" s="1330">
        <v>44325</v>
      </c>
      <c r="U3518" s="1329">
        <v>44325</v>
      </c>
      <c r="V3518" s="395" t="s">
        <v>24</v>
      </c>
      <c r="W3518" s="136" t="s">
        <v>24</v>
      </c>
      <c r="X3518" s="348"/>
      <c r="Y3518" s="201"/>
      <c r="Z3518" s="351"/>
      <c r="AA3518" s="471" t="s">
        <v>100</v>
      </c>
      <c r="AB3518" s="254"/>
      <c r="AC3518" s="254"/>
      <c r="AD3518" s="272"/>
      <c r="AE3518" s="272"/>
      <c r="AF3518" s="254"/>
      <c r="AG3518" s="254"/>
      <c r="AH3518" s="1019"/>
      <c r="AI3518" s="244" t="str">
        <f t="shared" si="312"/>
        <v>LIGHT VEHICLE</v>
      </c>
      <c r="AJ3518" s="1315">
        <f t="shared" si="314"/>
        <v>43111</v>
      </c>
      <c r="AK3518" s="1330" t="s">
        <v>24</v>
      </c>
      <c r="AL3518" s="670">
        <v>43131</v>
      </c>
      <c r="AM3518" s="230"/>
      <c r="AN3518" s="232"/>
      <c r="AO3518" s="232"/>
      <c r="AP3518" s="230"/>
      <c r="AQ3518" s="180"/>
      <c r="AR3518" s="230"/>
      <c r="AS3518" s="230"/>
      <c r="AT3518" s="230"/>
      <c r="AU3518" s="230"/>
    </row>
    <row r="3519" spans="1:52" ht="15" customHeight="1">
      <c r="B3519" s="1310">
        <v>3513</v>
      </c>
      <c r="C3519" s="558" t="s">
        <v>619</v>
      </c>
      <c r="D3519" s="254" t="s">
        <v>226</v>
      </c>
      <c r="E3519" s="559" t="s">
        <v>601</v>
      </c>
      <c r="F3519" s="827">
        <v>70107182</v>
      </c>
      <c r="G3519" s="509" t="s">
        <v>151</v>
      </c>
      <c r="H3519" s="810" t="s">
        <v>620</v>
      </c>
      <c r="I3519" s="345">
        <v>31918</v>
      </c>
      <c r="J3519" s="1314">
        <f t="shared" ca="1" si="316"/>
        <v>35</v>
      </c>
      <c r="K3519" s="178" t="s">
        <v>83</v>
      </c>
      <c r="L3519" s="613">
        <v>1220170504002</v>
      </c>
      <c r="M3519" s="181">
        <v>44702</v>
      </c>
      <c r="N3519" s="562">
        <v>43252</v>
      </c>
      <c r="O3519" s="1330">
        <v>43300</v>
      </c>
      <c r="P3519" s="1314" t="s">
        <v>497</v>
      </c>
      <c r="Q3519" s="198">
        <f t="shared" si="315"/>
        <v>43665</v>
      </c>
      <c r="R3519" s="181" t="str">
        <f t="shared" ca="1" si="313"/>
        <v>EXPIRED</v>
      </c>
      <c r="S3519" s="1319" t="s">
        <v>876</v>
      </c>
      <c r="T3519" s="1330">
        <v>44337</v>
      </c>
      <c r="U3519" s="1329">
        <v>44337</v>
      </c>
      <c r="V3519" s="1330" t="s">
        <v>24</v>
      </c>
      <c r="W3519" s="1311" t="s">
        <v>24</v>
      </c>
      <c r="X3519" s="348"/>
      <c r="Y3519" s="201"/>
      <c r="Z3519" s="351"/>
      <c r="AA3519" s="471" t="s">
        <v>100</v>
      </c>
      <c r="AB3519" s="254" t="s">
        <v>24</v>
      </c>
      <c r="AC3519" s="254" t="s">
        <v>24</v>
      </c>
      <c r="AD3519" s="254" t="s">
        <v>24</v>
      </c>
      <c r="AE3519" s="254" t="s">
        <v>24</v>
      </c>
      <c r="AF3519" s="254"/>
      <c r="AG3519" s="254"/>
      <c r="AH3519" s="1019"/>
      <c r="AI3519" s="244" t="str">
        <f t="shared" si="312"/>
        <v>LIGHT VEHICLE----</v>
      </c>
      <c r="AJ3519" s="1315">
        <f t="shared" si="314"/>
        <v>43252</v>
      </c>
      <c r="AK3519" s="1330" t="s">
        <v>24</v>
      </c>
      <c r="AL3519" s="670">
        <v>43465</v>
      </c>
      <c r="AM3519" s="230"/>
      <c r="AN3519" s="232"/>
      <c r="AO3519" s="232"/>
      <c r="AP3519" s="230"/>
      <c r="AQ3519" s="180"/>
      <c r="AR3519" s="230"/>
      <c r="AS3519" s="230"/>
      <c r="AT3519" s="230"/>
      <c r="AU3519" s="230"/>
    </row>
    <row r="3520" spans="1:52" ht="15" customHeight="1">
      <c r="B3520" s="1310">
        <v>3514</v>
      </c>
      <c r="C3520" s="558" t="s">
        <v>621</v>
      </c>
      <c r="D3520" s="254" t="s">
        <v>622</v>
      </c>
      <c r="E3520" s="559" t="s">
        <v>601</v>
      </c>
      <c r="F3520" s="820">
        <v>70195025</v>
      </c>
      <c r="G3520" s="509" t="s">
        <v>151</v>
      </c>
      <c r="H3520" s="810" t="s">
        <v>623</v>
      </c>
      <c r="I3520" s="345">
        <v>27232</v>
      </c>
      <c r="J3520" s="903">
        <f t="shared" ca="1" si="316"/>
        <v>48</v>
      </c>
      <c r="K3520" s="319" t="s">
        <v>24</v>
      </c>
      <c r="L3520" s="329" t="s">
        <v>24</v>
      </c>
      <c r="M3520" s="338" t="s">
        <v>24</v>
      </c>
      <c r="N3520" s="562">
        <v>43193</v>
      </c>
      <c r="O3520" s="1330">
        <v>43471</v>
      </c>
      <c r="P3520" s="451" t="s">
        <v>24</v>
      </c>
      <c r="Q3520" s="198">
        <f t="shared" si="315"/>
        <v>43836</v>
      </c>
      <c r="R3520" s="181" t="str">
        <f t="shared" ca="1" si="313"/>
        <v>EXPIRED</v>
      </c>
      <c r="S3520" s="1314" t="s">
        <v>24</v>
      </c>
      <c r="T3520" s="1330">
        <v>44399</v>
      </c>
      <c r="U3520" s="1329" t="s">
        <v>99</v>
      </c>
      <c r="V3520" s="904" t="s">
        <v>24</v>
      </c>
      <c r="W3520" s="136" t="s">
        <v>24</v>
      </c>
      <c r="X3520" s="348"/>
      <c r="Y3520" s="201"/>
      <c r="Z3520" s="351"/>
      <c r="AA3520" s="254" t="s">
        <v>24</v>
      </c>
      <c r="AB3520" s="254" t="s">
        <v>24</v>
      </c>
      <c r="AC3520" s="254" t="s">
        <v>24</v>
      </c>
      <c r="AD3520" s="254" t="s">
        <v>24</v>
      </c>
      <c r="AE3520" s="254" t="s">
        <v>24</v>
      </c>
      <c r="AF3520" s="254"/>
      <c r="AG3520" s="254"/>
      <c r="AH3520" s="1019"/>
      <c r="AI3520" s="244" t="str">
        <f t="shared" si="312"/>
        <v>-----</v>
      </c>
      <c r="AJ3520" s="1315">
        <f t="shared" si="314"/>
        <v>43193</v>
      </c>
      <c r="AK3520" s="1330" t="s">
        <v>24</v>
      </c>
      <c r="AL3520" s="670" t="s">
        <v>24</v>
      </c>
      <c r="AM3520" s="230"/>
      <c r="AN3520" s="232"/>
      <c r="AO3520" s="232"/>
      <c r="AP3520" s="230"/>
      <c r="AQ3520" s="180"/>
      <c r="AR3520" s="230"/>
      <c r="AS3520" s="230"/>
      <c r="AT3520" s="230"/>
      <c r="AU3520" s="230"/>
    </row>
    <row r="3521" spans="1:60" s="2186" customFormat="1" ht="15" customHeight="1">
      <c r="A3521" s="160"/>
      <c r="B3521" s="1310">
        <v>3515</v>
      </c>
      <c r="C3521" s="1483" t="s">
        <v>624</v>
      </c>
      <c r="D3521" s="559" t="s">
        <v>625</v>
      </c>
      <c r="E3521" s="559" t="s">
        <v>601</v>
      </c>
      <c r="F3521" s="827" t="s">
        <v>24</v>
      </c>
      <c r="G3521" s="509" t="s">
        <v>151</v>
      </c>
      <c r="H3521" s="1634" t="s">
        <v>626</v>
      </c>
      <c r="I3521" s="824">
        <v>33034</v>
      </c>
      <c r="J3521" s="1314">
        <f t="shared" ca="1" si="316"/>
        <v>32</v>
      </c>
      <c r="K3521" s="1805" t="s">
        <v>83</v>
      </c>
      <c r="L3521" s="1837">
        <v>810617141653</v>
      </c>
      <c r="M3521" s="1878">
        <v>44357</v>
      </c>
      <c r="N3521" s="562">
        <v>43102</v>
      </c>
      <c r="O3521" s="1330" t="s">
        <v>24</v>
      </c>
      <c r="P3521" s="451" t="s">
        <v>497</v>
      </c>
      <c r="Q3521" s="198" t="str">
        <f t="shared" si="315"/>
        <v>-</v>
      </c>
      <c r="R3521" s="181" t="str">
        <f t="shared" ca="1" si="313"/>
        <v>TIDAK MCU</v>
      </c>
      <c r="S3521" s="1319" t="s">
        <v>877</v>
      </c>
      <c r="T3521" s="1330">
        <v>44357</v>
      </c>
      <c r="U3521" s="1329">
        <v>44357</v>
      </c>
      <c r="V3521" s="904" t="s">
        <v>24</v>
      </c>
      <c r="W3521" s="136" t="s">
        <v>24</v>
      </c>
      <c r="X3521" s="348"/>
      <c r="Y3521" s="201"/>
      <c r="Z3521" s="351"/>
      <c r="AA3521" s="471" t="s">
        <v>100</v>
      </c>
      <c r="AB3521" s="254" t="s">
        <v>24</v>
      </c>
      <c r="AC3521" s="254" t="s">
        <v>24</v>
      </c>
      <c r="AD3521" s="254" t="s">
        <v>24</v>
      </c>
      <c r="AE3521" s="254" t="s">
        <v>24</v>
      </c>
      <c r="AF3521" s="254"/>
      <c r="AG3521" s="254"/>
      <c r="AH3521" s="1019"/>
      <c r="AI3521" s="244" t="str">
        <f t="shared" si="312"/>
        <v>LIGHT VEHICLE----</v>
      </c>
      <c r="AJ3521" s="1315">
        <f t="shared" si="314"/>
        <v>43102</v>
      </c>
      <c r="AK3521" s="1330">
        <v>43116</v>
      </c>
      <c r="AL3521" s="670">
        <v>43110</v>
      </c>
      <c r="AM3521" s="230"/>
      <c r="AN3521" s="232"/>
      <c r="AO3521" s="232"/>
      <c r="AP3521" s="230"/>
      <c r="AQ3521" s="180"/>
      <c r="AR3521" s="230"/>
      <c r="AS3521" s="230"/>
      <c r="AT3521" s="230"/>
      <c r="AU3521" s="230"/>
      <c r="AV3521" s="146"/>
      <c r="AW3521" s="146"/>
      <c r="AX3521" s="146"/>
      <c r="AY3521" s="146"/>
      <c r="AZ3521" s="146"/>
      <c r="BA3521" s="1206"/>
      <c r="BB3521" s="1206"/>
      <c r="BC3521" s="1206"/>
      <c r="BD3521" s="1206"/>
      <c r="BE3521" s="1206"/>
      <c r="BF3521" s="1206"/>
      <c r="BG3521" s="1206"/>
      <c r="BH3521" s="1206"/>
    </row>
    <row r="3522" spans="1:60" ht="15" customHeight="1">
      <c r="B3522" s="1310">
        <v>3516</v>
      </c>
      <c r="C3522" s="558" t="s">
        <v>627</v>
      </c>
      <c r="D3522" s="497" t="s">
        <v>226</v>
      </c>
      <c r="E3522" s="559" t="s">
        <v>601</v>
      </c>
      <c r="F3522" s="827">
        <v>70116006</v>
      </c>
      <c r="G3522" s="509" t="s">
        <v>151</v>
      </c>
      <c r="H3522" s="810" t="s">
        <v>628</v>
      </c>
      <c r="I3522" s="345">
        <v>30095</v>
      </c>
      <c r="J3522" s="1314">
        <f t="shared" ca="1" si="316"/>
        <v>40</v>
      </c>
      <c r="K3522" s="178" t="s">
        <v>83</v>
      </c>
      <c r="L3522" s="613">
        <v>820517230865</v>
      </c>
      <c r="M3522" s="181">
        <v>45070</v>
      </c>
      <c r="N3522" s="562">
        <v>43189</v>
      </c>
      <c r="O3522" s="1330">
        <v>43406</v>
      </c>
      <c r="P3522" s="451" t="s">
        <v>24</v>
      </c>
      <c r="Q3522" s="198">
        <f t="shared" si="315"/>
        <v>43771</v>
      </c>
      <c r="R3522" s="181" t="str">
        <f t="shared" ca="1" si="313"/>
        <v>EXPIRED</v>
      </c>
      <c r="S3522" s="1319" t="s">
        <v>878</v>
      </c>
      <c r="T3522" s="1330">
        <v>44340</v>
      </c>
      <c r="U3522" s="1329">
        <v>44340</v>
      </c>
      <c r="V3522" s="904" t="s">
        <v>24</v>
      </c>
      <c r="W3522" s="136" t="s">
        <v>24</v>
      </c>
      <c r="X3522" s="348"/>
      <c r="Y3522" s="201"/>
      <c r="Z3522" s="351"/>
      <c r="AA3522" s="471" t="s">
        <v>100</v>
      </c>
      <c r="AB3522" s="254"/>
      <c r="AC3522" s="254"/>
      <c r="AD3522" s="272"/>
      <c r="AE3522" s="272"/>
      <c r="AF3522" s="254"/>
      <c r="AG3522" s="254"/>
      <c r="AH3522" s="1019"/>
      <c r="AI3522" s="244" t="str">
        <f t="shared" si="312"/>
        <v>LIGHT VEHICLE</v>
      </c>
      <c r="AJ3522" s="1315">
        <f t="shared" si="314"/>
        <v>43189</v>
      </c>
      <c r="AK3522" s="1330" t="s">
        <v>24</v>
      </c>
      <c r="AL3522" s="670">
        <v>43244</v>
      </c>
      <c r="AM3522" s="230"/>
      <c r="AN3522" s="232"/>
      <c r="AO3522" s="232"/>
      <c r="AP3522" s="230"/>
      <c r="AQ3522" s="180"/>
      <c r="AR3522" s="230"/>
      <c r="AS3522" s="230"/>
      <c r="AT3522" s="230"/>
      <c r="AU3522" s="230"/>
    </row>
    <row r="3523" spans="1:60" ht="15" customHeight="1">
      <c r="B3523" s="1310">
        <v>3517</v>
      </c>
      <c r="C3523" s="814" t="s">
        <v>629</v>
      </c>
      <c r="D3523" s="254" t="s">
        <v>226</v>
      </c>
      <c r="E3523" s="559" t="s">
        <v>601</v>
      </c>
      <c r="F3523" s="820">
        <v>702171380</v>
      </c>
      <c r="G3523" s="509" t="s">
        <v>151</v>
      </c>
      <c r="H3523" s="810" t="s">
        <v>630</v>
      </c>
      <c r="I3523" s="345">
        <v>34796</v>
      </c>
      <c r="J3523" s="1314">
        <f t="shared" ca="1" si="316"/>
        <v>27</v>
      </c>
      <c r="K3523" s="319" t="s">
        <v>24</v>
      </c>
      <c r="L3523" s="329" t="s">
        <v>24</v>
      </c>
      <c r="M3523" s="338" t="s">
        <v>24</v>
      </c>
      <c r="N3523" s="562">
        <v>43294</v>
      </c>
      <c r="O3523" s="1330">
        <v>43624</v>
      </c>
      <c r="P3523" s="451" t="s">
        <v>24</v>
      </c>
      <c r="Q3523" s="198">
        <f t="shared" si="315"/>
        <v>43989</v>
      </c>
      <c r="R3523" s="181" t="str">
        <f t="shared" ca="1" si="313"/>
        <v>EXPIRED</v>
      </c>
      <c r="S3523" s="1319" t="s">
        <v>24</v>
      </c>
      <c r="T3523" s="1330">
        <v>44293</v>
      </c>
      <c r="U3523" s="1329" t="s">
        <v>99</v>
      </c>
      <c r="V3523" s="904" t="s">
        <v>24</v>
      </c>
      <c r="W3523" s="136" t="s">
        <v>24</v>
      </c>
      <c r="X3523" s="348"/>
      <c r="Y3523" s="201"/>
      <c r="Z3523" s="351"/>
      <c r="AA3523" s="254" t="s">
        <v>24</v>
      </c>
      <c r="AB3523" s="254" t="s">
        <v>24</v>
      </c>
      <c r="AC3523" s="254" t="s">
        <v>24</v>
      </c>
      <c r="AD3523" s="254" t="s">
        <v>24</v>
      </c>
      <c r="AE3523" s="254" t="s">
        <v>24</v>
      </c>
      <c r="AF3523" s="254"/>
      <c r="AG3523" s="254"/>
      <c r="AH3523" s="1019"/>
      <c r="AI3523" s="244" t="str">
        <f t="shared" si="312"/>
        <v>-----</v>
      </c>
      <c r="AJ3523" s="1315">
        <f t="shared" si="314"/>
        <v>43294</v>
      </c>
      <c r="AK3523" s="1330" t="s">
        <v>24</v>
      </c>
      <c r="AL3523" s="670" t="s">
        <v>24</v>
      </c>
      <c r="AM3523" s="230"/>
      <c r="AN3523" s="232"/>
      <c r="AO3523" s="232"/>
      <c r="AP3523" s="230"/>
      <c r="AQ3523" s="180"/>
      <c r="AR3523" s="230"/>
      <c r="AS3523" s="230"/>
      <c r="AT3523" s="230"/>
      <c r="AU3523" s="230"/>
    </row>
    <row r="3524" spans="1:60" ht="15" customHeight="1">
      <c r="B3524" s="1310">
        <v>3518</v>
      </c>
      <c r="C3524" s="814" t="s">
        <v>631</v>
      </c>
      <c r="D3524" s="497" t="s">
        <v>226</v>
      </c>
      <c r="E3524" s="497" t="s">
        <v>601</v>
      </c>
      <c r="F3524" s="820">
        <v>702171382</v>
      </c>
      <c r="G3524" s="509" t="s">
        <v>151</v>
      </c>
      <c r="H3524" s="810" t="s">
        <v>632</v>
      </c>
      <c r="I3524" s="345">
        <v>36021</v>
      </c>
      <c r="J3524" s="1314">
        <f t="shared" ca="1" si="316"/>
        <v>23</v>
      </c>
      <c r="K3524" s="176" t="s">
        <v>24</v>
      </c>
      <c r="L3524" s="170" t="s">
        <v>24</v>
      </c>
      <c r="M3524" s="173" t="s">
        <v>24</v>
      </c>
      <c r="N3524" s="562">
        <v>43294</v>
      </c>
      <c r="O3524" s="1330">
        <v>43624</v>
      </c>
      <c r="P3524" s="451" t="s">
        <v>24</v>
      </c>
      <c r="Q3524" s="198">
        <f t="shared" si="315"/>
        <v>43989</v>
      </c>
      <c r="R3524" s="181" t="str">
        <f t="shared" ca="1" si="313"/>
        <v>EXPIRED</v>
      </c>
      <c r="S3524" s="1319" t="s">
        <v>24</v>
      </c>
      <c r="T3524" s="1330">
        <v>44422</v>
      </c>
      <c r="U3524" s="1329" t="s">
        <v>24</v>
      </c>
      <c r="V3524" s="1313" t="s">
        <v>24</v>
      </c>
      <c r="W3524" s="1311" t="s">
        <v>24</v>
      </c>
      <c r="X3524" s="348"/>
      <c r="Y3524" s="201"/>
      <c r="Z3524" s="351"/>
      <c r="AA3524" s="254" t="s">
        <v>24</v>
      </c>
      <c r="AB3524" s="272"/>
      <c r="AC3524" s="272"/>
      <c r="AD3524" s="254"/>
      <c r="AE3524" s="254"/>
      <c r="AF3524" s="254"/>
      <c r="AG3524" s="254"/>
      <c r="AH3524" s="1020"/>
      <c r="AI3524" s="244" t="str">
        <f t="shared" si="312"/>
        <v>-</v>
      </c>
      <c r="AJ3524" s="1315">
        <f t="shared" si="314"/>
        <v>43294</v>
      </c>
      <c r="AK3524" s="1330" t="s">
        <v>24</v>
      </c>
      <c r="AL3524" s="670" t="s">
        <v>24</v>
      </c>
      <c r="AM3524" s="230"/>
      <c r="AN3524" s="232"/>
      <c r="AO3524" s="232"/>
      <c r="AP3524" s="230"/>
      <c r="AQ3524" s="1231" t="s">
        <v>3094</v>
      </c>
      <c r="AR3524" s="230"/>
      <c r="AS3524" s="230"/>
      <c r="AT3524" s="230"/>
      <c r="AU3524" s="230"/>
    </row>
    <row r="3525" spans="1:60" ht="15" customHeight="1">
      <c r="B3525" s="1310">
        <v>3519</v>
      </c>
      <c r="C3525" s="558" t="s">
        <v>633</v>
      </c>
      <c r="D3525" s="272" t="s">
        <v>226</v>
      </c>
      <c r="E3525" s="559" t="s">
        <v>601</v>
      </c>
      <c r="F3525" s="827">
        <v>702171384</v>
      </c>
      <c r="G3525" s="509" t="s">
        <v>151</v>
      </c>
      <c r="H3525" s="810" t="s">
        <v>634</v>
      </c>
      <c r="I3525" s="345">
        <v>32523</v>
      </c>
      <c r="J3525" s="1314">
        <f t="shared" ca="1" si="316"/>
        <v>33</v>
      </c>
      <c r="K3525" s="176" t="s">
        <v>24</v>
      </c>
      <c r="L3525" s="170" t="s">
        <v>24</v>
      </c>
      <c r="M3525" s="173" t="s">
        <v>24</v>
      </c>
      <c r="N3525" s="562">
        <v>43189</v>
      </c>
      <c r="O3525" s="1330">
        <v>43534</v>
      </c>
      <c r="P3525" s="451" t="s">
        <v>24</v>
      </c>
      <c r="Q3525" s="198">
        <f t="shared" si="315"/>
        <v>43899</v>
      </c>
      <c r="R3525" s="181" t="str">
        <f t="shared" ca="1" si="313"/>
        <v>EXPIRED</v>
      </c>
      <c r="S3525" s="1319" t="s">
        <v>24</v>
      </c>
      <c r="T3525" s="1330">
        <v>44576</v>
      </c>
      <c r="U3525" s="1329" t="s">
        <v>99</v>
      </c>
      <c r="V3525" s="904" t="s">
        <v>24</v>
      </c>
      <c r="W3525" s="136" t="s">
        <v>24</v>
      </c>
      <c r="X3525" s="348"/>
      <c r="Y3525" s="201"/>
      <c r="Z3525" s="351"/>
      <c r="AA3525" s="254" t="s">
        <v>24</v>
      </c>
      <c r="AB3525" s="254" t="s">
        <v>24</v>
      </c>
      <c r="AC3525" s="254" t="s">
        <v>24</v>
      </c>
      <c r="AD3525" s="254" t="s">
        <v>24</v>
      </c>
      <c r="AE3525" s="254" t="s">
        <v>24</v>
      </c>
      <c r="AF3525" s="254"/>
      <c r="AG3525" s="254"/>
      <c r="AH3525" s="1019"/>
      <c r="AI3525" s="244" t="str">
        <f t="shared" si="312"/>
        <v>-----</v>
      </c>
      <c r="AJ3525" s="1315">
        <f t="shared" si="314"/>
        <v>43189</v>
      </c>
      <c r="AK3525" s="217" t="s">
        <v>24</v>
      </c>
      <c r="AL3525" s="614" t="s">
        <v>24</v>
      </c>
      <c r="AM3525" s="230"/>
      <c r="AN3525" s="232"/>
      <c r="AO3525" s="232"/>
      <c r="AP3525" s="230"/>
      <c r="AQ3525" s="180"/>
      <c r="AR3525" s="230"/>
      <c r="AS3525" s="230"/>
      <c r="AT3525" s="230"/>
      <c r="AU3525" s="230"/>
    </row>
    <row r="3526" spans="1:60" ht="15" customHeight="1">
      <c r="B3526" s="1310">
        <v>3520</v>
      </c>
      <c r="C3526" s="1488" t="s">
        <v>635</v>
      </c>
      <c r="D3526" s="497" t="s">
        <v>226</v>
      </c>
      <c r="E3526" s="835" t="s">
        <v>601</v>
      </c>
      <c r="F3526" s="827">
        <v>82101013</v>
      </c>
      <c r="G3526" s="509" t="s">
        <v>151</v>
      </c>
      <c r="H3526" s="1634" t="s">
        <v>636</v>
      </c>
      <c r="I3526" s="1706">
        <v>33032</v>
      </c>
      <c r="J3526" s="1314">
        <f t="shared" ca="1" si="316"/>
        <v>32</v>
      </c>
      <c r="K3526" s="2053" t="s">
        <v>83</v>
      </c>
      <c r="L3526" s="2073" t="s">
        <v>24</v>
      </c>
      <c r="M3526" s="1706">
        <v>45514</v>
      </c>
      <c r="N3526" s="562">
        <v>43484</v>
      </c>
      <c r="O3526" s="345" t="s">
        <v>24</v>
      </c>
      <c r="P3526" s="798" t="s">
        <v>498</v>
      </c>
      <c r="Q3526" s="198" t="str">
        <f t="shared" si="315"/>
        <v>-</v>
      </c>
      <c r="R3526" s="181" t="str">
        <f t="shared" ca="1" si="313"/>
        <v>TIDAK MCU</v>
      </c>
      <c r="S3526" s="1319" t="s">
        <v>879</v>
      </c>
      <c r="T3526" s="1330">
        <v>44355</v>
      </c>
      <c r="U3526" s="1329">
        <v>44355</v>
      </c>
      <c r="V3526" s="1330" t="s">
        <v>24</v>
      </c>
      <c r="W3526" s="1311" t="s">
        <v>24</v>
      </c>
      <c r="X3526" s="348"/>
      <c r="Y3526" s="201"/>
      <c r="Z3526" s="351"/>
      <c r="AA3526" s="471" t="s">
        <v>100</v>
      </c>
      <c r="AB3526" s="471" t="s">
        <v>924</v>
      </c>
      <c r="AC3526" s="471" t="s">
        <v>931</v>
      </c>
      <c r="AD3526" s="471" t="s">
        <v>9962</v>
      </c>
      <c r="AE3526" s="366" t="s">
        <v>925</v>
      </c>
      <c r="AF3526" s="366" t="s">
        <v>926</v>
      </c>
      <c r="AG3526" s="254"/>
      <c r="AH3526" s="1019"/>
      <c r="AI3526" s="244" t="str">
        <f t="shared" si="312"/>
        <v>LIGHT VEHICLECRANE TRUCK (SIO)FORKLIFT (SIO)OHC (SIO)PC 200 - PC 2000HD 465, HD 785</v>
      </c>
      <c r="AJ3526" s="1315">
        <f t="shared" si="314"/>
        <v>43484</v>
      </c>
      <c r="AK3526" s="345">
        <v>43182</v>
      </c>
      <c r="AL3526" s="1192">
        <v>43182</v>
      </c>
      <c r="AM3526" s="230"/>
      <c r="AN3526" s="232"/>
      <c r="AO3526" s="232"/>
      <c r="AP3526" s="230"/>
      <c r="AQ3526" s="1231" t="s">
        <v>3094</v>
      </c>
      <c r="AR3526" s="230"/>
      <c r="AS3526" s="230"/>
      <c r="AT3526" s="230"/>
      <c r="AU3526" s="230"/>
    </row>
    <row r="3527" spans="1:60" ht="15" customHeight="1">
      <c r="B3527" s="1310">
        <v>3521</v>
      </c>
      <c r="C3527" s="558" t="s">
        <v>637</v>
      </c>
      <c r="D3527" s="497" t="s">
        <v>226</v>
      </c>
      <c r="E3527" s="559" t="s">
        <v>601</v>
      </c>
      <c r="F3527" s="827">
        <v>702171388</v>
      </c>
      <c r="G3527" s="509" t="s">
        <v>151</v>
      </c>
      <c r="H3527" s="810" t="s">
        <v>638</v>
      </c>
      <c r="I3527" s="345">
        <v>30904</v>
      </c>
      <c r="J3527" s="903">
        <f t="shared" ca="1" si="316"/>
        <v>38</v>
      </c>
      <c r="K3527" s="176" t="s">
        <v>24</v>
      </c>
      <c r="L3527" s="170" t="s">
        <v>24</v>
      </c>
      <c r="M3527" s="173" t="s">
        <v>24</v>
      </c>
      <c r="N3527" s="562">
        <v>43252</v>
      </c>
      <c r="O3527" s="1330" t="s">
        <v>24</v>
      </c>
      <c r="P3527" s="451" t="s">
        <v>24</v>
      </c>
      <c r="Q3527" s="198" t="str">
        <f t="shared" si="315"/>
        <v>-</v>
      </c>
      <c r="R3527" s="181" t="str">
        <f t="shared" ca="1" si="313"/>
        <v>TIDAK MCU</v>
      </c>
      <c r="S3527" s="1319" t="s">
        <v>24</v>
      </c>
      <c r="T3527" s="1330">
        <v>44418</v>
      </c>
      <c r="U3527" s="1329" t="s">
        <v>24</v>
      </c>
      <c r="V3527" s="904" t="s">
        <v>24</v>
      </c>
      <c r="W3527" s="136" t="s">
        <v>24</v>
      </c>
      <c r="X3527" s="348"/>
      <c r="Y3527" s="201"/>
      <c r="Z3527" s="351"/>
      <c r="AA3527" s="254" t="s">
        <v>24</v>
      </c>
      <c r="AB3527" s="272"/>
      <c r="AC3527" s="272"/>
      <c r="AD3527" s="254"/>
      <c r="AE3527" s="254"/>
      <c r="AF3527" s="254"/>
      <c r="AG3527" s="254"/>
      <c r="AH3527" s="1020"/>
      <c r="AI3527" s="244" t="str">
        <f t="shared" si="312"/>
        <v>-</v>
      </c>
      <c r="AJ3527" s="1315">
        <f t="shared" si="314"/>
        <v>43252</v>
      </c>
      <c r="AK3527" s="1330" t="s">
        <v>24</v>
      </c>
      <c r="AL3527" s="670" t="s">
        <v>24</v>
      </c>
      <c r="AM3527" s="230"/>
      <c r="AN3527" s="232"/>
      <c r="AO3527" s="232"/>
      <c r="AP3527" s="230"/>
      <c r="AQ3527" s="1231" t="s">
        <v>3094</v>
      </c>
      <c r="AR3527" s="230"/>
      <c r="AS3527" s="230"/>
      <c r="AT3527" s="230"/>
      <c r="AU3527" s="230"/>
    </row>
    <row r="3528" spans="1:60" ht="15" customHeight="1">
      <c r="B3528" s="1310">
        <v>3522</v>
      </c>
      <c r="C3528" s="814" t="s">
        <v>639</v>
      </c>
      <c r="D3528" s="254" t="s">
        <v>226</v>
      </c>
      <c r="E3528" s="559" t="s">
        <v>601</v>
      </c>
      <c r="F3528" s="827">
        <v>702171390</v>
      </c>
      <c r="G3528" s="509" t="s">
        <v>151</v>
      </c>
      <c r="H3528" s="810" t="s">
        <v>640</v>
      </c>
      <c r="I3528" s="345">
        <v>34968</v>
      </c>
      <c r="J3528" s="1314">
        <f t="shared" ca="1" si="316"/>
        <v>26</v>
      </c>
      <c r="K3528" s="176" t="s">
        <v>24</v>
      </c>
      <c r="L3528" s="170" t="s">
        <v>24</v>
      </c>
      <c r="M3528" s="173" t="s">
        <v>24</v>
      </c>
      <c r="N3528" s="562">
        <v>43252</v>
      </c>
      <c r="O3528" s="1330">
        <v>43601</v>
      </c>
      <c r="P3528" s="451" t="s">
        <v>24</v>
      </c>
      <c r="Q3528" s="198">
        <f t="shared" si="315"/>
        <v>43966</v>
      </c>
      <c r="R3528" s="181" t="str">
        <f t="shared" ca="1" si="313"/>
        <v>EXPIRED</v>
      </c>
      <c r="S3528" s="1319" t="s">
        <v>24</v>
      </c>
      <c r="T3528" s="1330">
        <v>44465</v>
      </c>
      <c r="U3528" s="1329" t="s">
        <v>99</v>
      </c>
      <c r="V3528" s="1330" t="s">
        <v>24</v>
      </c>
      <c r="W3528" s="1311" t="s">
        <v>24</v>
      </c>
      <c r="X3528" s="348"/>
      <c r="Y3528" s="201"/>
      <c r="Z3528" s="351"/>
      <c r="AA3528" s="254" t="s">
        <v>24</v>
      </c>
      <c r="AB3528" s="254" t="s">
        <v>24</v>
      </c>
      <c r="AC3528" s="254" t="s">
        <v>24</v>
      </c>
      <c r="AD3528" s="254" t="s">
        <v>24</v>
      </c>
      <c r="AE3528" s="254" t="s">
        <v>24</v>
      </c>
      <c r="AF3528" s="254"/>
      <c r="AG3528" s="254"/>
      <c r="AH3528" s="1019"/>
      <c r="AI3528" s="244" t="str">
        <f t="shared" si="312"/>
        <v>-----</v>
      </c>
      <c r="AJ3528" s="1315">
        <f t="shared" si="314"/>
        <v>43252</v>
      </c>
      <c r="AK3528" s="1330" t="s">
        <v>24</v>
      </c>
      <c r="AL3528" s="670" t="s">
        <v>24</v>
      </c>
      <c r="AM3528" s="230"/>
      <c r="AN3528" s="232"/>
      <c r="AO3528" s="232"/>
      <c r="AP3528" s="230"/>
      <c r="AQ3528" s="180"/>
      <c r="AR3528" s="230"/>
      <c r="AS3528" s="230"/>
      <c r="AT3528" s="230"/>
      <c r="AU3528" s="230"/>
    </row>
    <row r="3529" spans="1:60" ht="15" customHeight="1">
      <c r="B3529" s="1310">
        <v>3523</v>
      </c>
      <c r="C3529" s="1488" t="s">
        <v>641</v>
      </c>
      <c r="D3529" s="559" t="s">
        <v>600</v>
      </c>
      <c r="E3529" s="559" t="s">
        <v>601</v>
      </c>
      <c r="F3529" s="827">
        <v>82102006</v>
      </c>
      <c r="G3529" s="509" t="s">
        <v>151</v>
      </c>
      <c r="H3529" s="1634" t="s">
        <v>642</v>
      </c>
      <c r="I3529" s="824">
        <v>30004</v>
      </c>
      <c r="J3529" s="1314">
        <f t="shared" ca="1" si="316"/>
        <v>40</v>
      </c>
      <c r="K3529" s="602" t="s">
        <v>83</v>
      </c>
      <c r="L3529" s="667">
        <v>820217230049</v>
      </c>
      <c r="M3529" s="771">
        <v>44614</v>
      </c>
      <c r="N3529" s="562">
        <v>42952</v>
      </c>
      <c r="O3529" s="1330" t="s">
        <v>24</v>
      </c>
      <c r="P3529" s="451" t="s">
        <v>498</v>
      </c>
      <c r="Q3529" s="198" t="str">
        <f t="shared" si="315"/>
        <v>-</v>
      </c>
      <c r="R3529" s="181" t="str">
        <f t="shared" ca="1" si="313"/>
        <v>TIDAK MCU</v>
      </c>
      <c r="S3529" s="1319" t="s">
        <v>880</v>
      </c>
      <c r="T3529" s="1330">
        <v>44614</v>
      </c>
      <c r="U3529" s="1329">
        <v>44614</v>
      </c>
      <c r="V3529" s="1330" t="s">
        <v>24</v>
      </c>
      <c r="W3529" s="1311" t="s">
        <v>24</v>
      </c>
      <c r="X3529" s="348"/>
      <c r="Y3529" s="201"/>
      <c r="Z3529" s="351"/>
      <c r="AA3529" s="471" t="s">
        <v>100</v>
      </c>
      <c r="AB3529" s="361" t="s">
        <v>24</v>
      </c>
      <c r="AC3529" s="254" t="s">
        <v>24</v>
      </c>
      <c r="AD3529" s="254" t="s">
        <v>24</v>
      </c>
      <c r="AE3529" s="254" t="s">
        <v>24</v>
      </c>
      <c r="AF3529" s="254"/>
      <c r="AG3529" s="254"/>
      <c r="AH3529" s="1019"/>
      <c r="AI3529" s="244" t="str">
        <f t="shared" si="312"/>
        <v>LIGHT VEHICLE----</v>
      </c>
      <c r="AJ3529" s="1315">
        <f t="shared" si="314"/>
        <v>42952</v>
      </c>
      <c r="AK3529" s="1330" t="s">
        <v>24</v>
      </c>
      <c r="AL3529" s="670">
        <v>42952</v>
      </c>
      <c r="AM3529" s="230"/>
      <c r="AN3529" s="232"/>
      <c r="AO3529" s="232"/>
      <c r="AP3529" s="230"/>
      <c r="AQ3529" s="180"/>
      <c r="AR3529" s="230"/>
      <c r="AS3529" s="230"/>
      <c r="AT3529" s="230"/>
      <c r="AU3529" s="230"/>
    </row>
    <row r="3530" spans="1:60" ht="15" customHeight="1">
      <c r="B3530" s="1310">
        <v>3524</v>
      </c>
      <c r="C3530" s="1488" t="s">
        <v>643</v>
      </c>
      <c r="D3530" s="1554" t="s">
        <v>644</v>
      </c>
      <c r="E3530" s="559" t="s">
        <v>601</v>
      </c>
      <c r="F3530" s="1595">
        <v>80117021</v>
      </c>
      <c r="G3530" s="509" t="s">
        <v>151</v>
      </c>
      <c r="H3530" s="1634" t="s">
        <v>645</v>
      </c>
      <c r="I3530" s="1706">
        <v>34547</v>
      </c>
      <c r="J3530" s="1314">
        <f t="shared" ca="1" si="316"/>
        <v>27</v>
      </c>
      <c r="K3530" s="602" t="s">
        <v>83</v>
      </c>
      <c r="L3530" s="773">
        <v>940815250623</v>
      </c>
      <c r="M3530" s="771">
        <v>44398</v>
      </c>
      <c r="N3530" s="555">
        <v>43153</v>
      </c>
      <c r="O3530" s="1330" t="s">
        <v>24</v>
      </c>
      <c r="P3530" s="451" t="s">
        <v>24</v>
      </c>
      <c r="Q3530" s="198" t="str">
        <f t="shared" si="315"/>
        <v>-</v>
      </c>
      <c r="R3530" s="181" t="str">
        <f t="shared" ca="1" si="313"/>
        <v>TIDAK MCU</v>
      </c>
      <c r="S3530" s="1319" t="s">
        <v>881</v>
      </c>
      <c r="T3530" s="1330">
        <v>44409</v>
      </c>
      <c r="U3530" s="1329">
        <v>44409</v>
      </c>
      <c r="V3530" s="1330" t="s">
        <v>24</v>
      </c>
      <c r="W3530" s="1311" t="s">
        <v>24</v>
      </c>
      <c r="X3530" s="348"/>
      <c r="Y3530" s="201"/>
      <c r="Z3530" s="351"/>
      <c r="AA3530" s="471" t="s">
        <v>100</v>
      </c>
      <c r="AB3530" s="254" t="s">
        <v>24</v>
      </c>
      <c r="AC3530" s="254" t="s">
        <v>24</v>
      </c>
      <c r="AD3530" s="254" t="s">
        <v>24</v>
      </c>
      <c r="AE3530" s="254" t="s">
        <v>24</v>
      </c>
      <c r="AF3530" s="254"/>
      <c r="AG3530" s="254"/>
      <c r="AH3530" s="1019"/>
      <c r="AI3530" s="244" t="str">
        <f t="shared" si="312"/>
        <v>LIGHT VEHICLE----</v>
      </c>
      <c r="AJ3530" s="1315">
        <f t="shared" si="314"/>
        <v>43153</v>
      </c>
      <c r="AK3530" s="217" t="s">
        <v>24</v>
      </c>
      <c r="AL3530" s="614">
        <v>43155</v>
      </c>
      <c r="AM3530" s="230"/>
      <c r="AN3530" s="232"/>
      <c r="AO3530" s="232"/>
      <c r="AP3530" s="230"/>
      <c r="AQ3530" s="1231" t="s">
        <v>3094</v>
      </c>
      <c r="AR3530" s="230"/>
      <c r="AS3530" s="230"/>
      <c r="AT3530" s="230"/>
      <c r="AU3530" s="230"/>
    </row>
    <row r="3531" spans="1:60" ht="15" customHeight="1">
      <c r="B3531" s="1310">
        <v>3525</v>
      </c>
      <c r="C3531" s="809" t="s">
        <v>646</v>
      </c>
      <c r="D3531" s="835" t="s">
        <v>226</v>
      </c>
      <c r="E3531" s="559" t="s">
        <v>601</v>
      </c>
      <c r="F3531" s="827" t="s">
        <v>24</v>
      </c>
      <c r="G3531" s="509" t="s">
        <v>151</v>
      </c>
      <c r="H3531" s="810" t="s">
        <v>647</v>
      </c>
      <c r="I3531" s="821">
        <v>32314</v>
      </c>
      <c r="J3531" s="1314">
        <f t="shared" ca="1" si="316"/>
        <v>34</v>
      </c>
      <c r="K3531" s="178" t="s">
        <v>83</v>
      </c>
      <c r="L3531" s="613">
        <v>880614430777</v>
      </c>
      <c r="M3531" s="181">
        <v>44732</v>
      </c>
      <c r="N3531" s="562">
        <v>43471</v>
      </c>
      <c r="O3531" s="1330">
        <v>43054</v>
      </c>
      <c r="P3531" s="451" t="s">
        <v>24</v>
      </c>
      <c r="Q3531" s="198">
        <f t="shared" si="315"/>
        <v>43419</v>
      </c>
      <c r="R3531" s="181" t="str">
        <f t="shared" ca="1" si="313"/>
        <v>EXPIRED</v>
      </c>
      <c r="S3531" s="1319" t="s">
        <v>882</v>
      </c>
      <c r="T3531" s="1330">
        <v>44367</v>
      </c>
      <c r="U3531" s="1329">
        <v>44367</v>
      </c>
      <c r="V3531" s="1330" t="s">
        <v>24</v>
      </c>
      <c r="W3531" s="1311" t="s">
        <v>24</v>
      </c>
      <c r="X3531" s="348"/>
      <c r="Y3531" s="201"/>
      <c r="Z3531" s="901"/>
      <c r="AA3531" s="1000" t="s">
        <v>100</v>
      </c>
      <c r="AB3531" s="1019" t="s">
        <v>24</v>
      </c>
      <c r="AC3531" s="254" t="s">
        <v>24</v>
      </c>
      <c r="AD3531" s="254" t="s">
        <v>24</v>
      </c>
      <c r="AE3531" s="254" t="s">
        <v>24</v>
      </c>
      <c r="AF3531" s="254"/>
      <c r="AG3531" s="254"/>
      <c r="AH3531" s="1019"/>
      <c r="AI3531" s="244" t="str">
        <f t="shared" si="312"/>
        <v>LIGHT VEHICLE----</v>
      </c>
      <c r="AJ3531" s="1315">
        <f t="shared" si="314"/>
        <v>43471</v>
      </c>
      <c r="AK3531" s="1330" t="s">
        <v>24</v>
      </c>
      <c r="AL3531" s="670">
        <v>43471</v>
      </c>
      <c r="AM3531" s="230"/>
      <c r="AN3531" s="232"/>
      <c r="AO3531" s="232"/>
      <c r="AP3531" s="230"/>
      <c r="AQ3531" s="180"/>
      <c r="AR3531" s="230"/>
      <c r="AS3531" s="230"/>
      <c r="AT3531" s="230"/>
      <c r="AU3531" s="230"/>
    </row>
    <row r="3532" spans="1:60" ht="15" customHeight="1">
      <c r="B3532" s="1310">
        <v>3526</v>
      </c>
      <c r="C3532" s="1488" t="s">
        <v>648</v>
      </c>
      <c r="D3532" s="835" t="s">
        <v>649</v>
      </c>
      <c r="E3532" s="835" t="s">
        <v>601</v>
      </c>
      <c r="F3532" s="827" t="s">
        <v>24</v>
      </c>
      <c r="G3532" s="509" t="s">
        <v>151</v>
      </c>
      <c r="H3532" s="1634" t="s">
        <v>650</v>
      </c>
      <c r="I3532" s="824">
        <v>29747</v>
      </c>
      <c r="J3532" s="1314">
        <f t="shared" ca="1" si="316"/>
        <v>41</v>
      </c>
      <c r="K3532" s="1805" t="s">
        <v>83</v>
      </c>
      <c r="L3532" s="1837">
        <v>810817140468</v>
      </c>
      <c r="M3532" s="1878">
        <v>44357</v>
      </c>
      <c r="N3532" s="562">
        <v>43102</v>
      </c>
      <c r="O3532" s="1330" t="s">
        <v>24</v>
      </c>
      <c r="P3532" s="451" t="s">
        <v>24</v>
      </c>
      <c r="Q3532" s="198" t="str">
        <f t="shared" si="315"/>
        <v>-</v>
      </c>
      <c r="R3532" s="181" t="str">
        <f t="shared" ca="1" si="313"/>
        <v>TIDAK MCU</v>
      </c>
      <c r="S3532" s="1319" t="s">
        <v>883</v>
      </c>
      <c r="T3532" s="1330">
        <v>44357</v>
      </c>
      <c r="U3532" s="930">
        <v>44357</v>
      </c>
      <c r="V3532" s="1330" t="s">
        <v>24</v>
      </c>
      <c r="W3532" s="1311" t="s">
        <v>24</v>
      </c>
      <c r="X3532" s="348"/>
      <c r="Y3532" s="201"/>
      <c r="Z3532" s="351"/>
      <c r="AA3532" s="471" t="s">
        <v>100</v>
      </c>
      <c r="AB3532" s="254" t="s">
        <v>24</v>
      </c>
      <c r="AC3532" s="254" t="s">
        <v>24</v>
      </c>
      <c r="AD3532" s="254" t="s">
        <v>24</v>
      </c>
      <c r="AE3532" s="254" t="s">
        <v>24</v>
      </c>
      <c r="AF3532" s="254"/>
      <c r="AG3532" s="254"/>
      <c r="AH3532" s="1019"/>
      <c r="AI3532" s="244" t="str">
        <f t="shared" si="312"/>
        <v>LIGHT VEHICLE----</v>
      </c>
      <c r="AJ3532" s="1315">
        <f t="shared" si="314"/>
        <v>43102</v>
      </c>
      <c r="AK3532" s="1330">
        <v>44013</v>
      </c>
      <c r="AL3532" s="670">
        <v>43110</v>
      </c>
      <c r="AM3532" s="230"/>
      <c r="AN3532" s="232"/>
      <c r="AO3532" s="232"/>
      <c r="AP3532" s="230"/>
      <c r="AQ3532" s="1231" t="s">
        <v>3094</v>
      </c>
      <c r="AR3532" s="230"/>
      <c r="AS3532" s="230"/>
      <c r="AT3532" s="230"/>
      <c r="AU3532" s="230"/>
    </row>
    <row r="3533" spans="1:60" ht="15" customHeight="1">
      <c r="B3533" s="1310">
        <v>3527</v>
      </c>
      <c r="C3533" s="558" t="s">
        <v>651</v>
      </c>
      <c r="D3533" s="497" t="s">
        <v>226</v>
      </c>
      <c r="E3533" s="559" t="s">
        <v>601</v>
      </c>
      <c r="F3533" s="827">
        <v>70217959</v>
      </c>
      <c r="G3533" s="509" t="s">
        <v>151</v>
      </c>
      <c r="H3533" s="810" t="s">
        <v>652</v>
      </c>
      <c r="I3533" s="345">
        <v>35952</v>
      </c>
      <c r="J3533" s="1314">
        <f t="shared" ca="1" si="316"/>
        <v>23</v>
      </c>
      <c r="K3533" s="178" t="s">
        <v>83</v>
      </c>
      <c r="L3533" s="613">
        <v>1723181100702</v>
      </c>
      <c r="M3533" s="181">
        <v>45083</v>
      </c>
      <c r="N3533" s="562">
        <v>43060</v>
      </c>
      <c r="O3533" s="1330" t="s">
        <v>24</v>
      </c>
      <c r="P3533" s="451" t="s">
        <v>24</v>
      </c>
      <c r="Q3533" s="198" t="str">
        <f t="shared" si="315"/>
        <v>-</v>
      </c>
      <c r="R3533" s="181" t="str">
        <f t="shared" ca="1" si="313"/>
        <v>TIDAK MCU</v>
      </c>
      <c r="S3533" s="1319" t="s">
        <v>884</v>
      </c>
      <c r="T3533" s="1330">
        <v>44353</v>
      </c>
      <c r="U3533" s="1329">
        <v>44353</v>
      </c>
      <c r="V3533" s="1330" t="s">
        <v>24</v>
      </c>
      <c r="W3533" s="1311" t="s">
        <v>24</v>
      </c>
      <c r="X3533" s="348"/>
      <c r="Y3533" s="201"/>
      <c r="Z3533" s="351"/>
      <c r="AA3533" s="471" t="s">
        <v>100</v>
      </c>
      <c r="AB3533" s="254" t="s">
        <v>24</v>
      </c>
      <c r="AC3533" s="254" t="s">
        <v>24</v>
      </c>
      <c r="AD3533" s="254" t="s">
        <v>24</v>
      </c>
      <c r="AE3533" s="254" t="s">
        <v>24</v>
      </c>
      <c r="AF3533" s="254"/>
      <c r="AG3533" s="254"/>
      <c r="AH3533" s="1019"/>
      <c r="AI3533" s="244" t="str">
        <f t="shared" si="312"/>
        <v>LIGHT VEHICLE----</v>
      </c>
      <c r="AJ3533" s="1315">
        <f t="shared" si="314"/>
        <v>43060</v>
      </c>
      <c r="AK3533" s="1330">
        <v>43556</v>
      </c>
      <c r="AL3533" s="670">
        <v>43557</v>
      </c>
      <c r="AM3533" s="230"/>
      <c r="AN3533" s="232"/>
      <c r="AO3533" s="232"/>
      <c r="AP3533" s="230"/>
      <c r="AQ3533" s="1231" t="s">
        <v>3094</v>
      </c>
      <c r="AR3533" s="230"/>
      <c r="AS3533" s="230"/>
      <c r="AT3533" s="230"/>
      <c r="AU3533" s="230"/>
    </row>
    <row r="3534" spans="1:60" ht="15" customHeight="1">
      <c r="B3534" s="1310">
        <v>3528</v>
      </c>
      <c r="C3534" s="809" t="s">
        <v>653</v>
      </c>
      <c r="D3534" s="559" t="s">
        <v>654</v>
      </c>
      <c r="E3534" s="559" t="s">
        <v>601</v>
      </c>
      <c r="F3534" s="827">
        <v>70215451</v>
      </c>
      <c r="G3534" s="509" t="s">
        <v>151</v>
      </c>
      <c r="H3534" s="810" t="s">
        <v>655</v>
      </c>
      <c r="I3534" s="345">
        <v>32325</v>
      </c>
      <c r="J3534" s="1314">
        <f t="shared" ca="1" si="316"/>
        <v>34</v>
      </c>
      <c r="K3534" s="178" t="s">
        <v>83</v>
      </c>
      <c r="L3534" s="467">
        <v>880717231193</v>
      </c>
      <c r="M3534" s="181">
        <v>44013</v>
      </c>
      <c r="N3534" s="562">
        <v>42915</v>
      </c>
      <c r="O3534" s="1330">
        <v>42915</v>
      </c>
      <c r="P3534" s="451" t="s">
        <v>24</v>
      </c>
      <c r="Q3534" s="198">
        <f t="shared" si="315"/>
        <v>43280</v>
      </c>
      <c r="R3534" s="181" t="str">
        <f t="shared" ca="1" si="313"/>
        <v>EXPIRED</v>
      </c>
      <c r="S3534" s="1319" t="s">
        <v>885</v>
      </c>
      <c r="T3534" s="1330">
        <v>44378</v>
      </c>
      <c r="U3534" s="1329">
        <v>44378</v>
      </c>
      <c r="V3534" s="1330" t="s">
        <v>24</v>
      </c>
      <c r="W3534" s="1311" t="s">
        <v>24</v>
      </c>
      <c r="X3534" s="348"/>
      <c r="Y3534" s="201"/>
      <c r="Z3534" s="351"/>
      <c r="AA3534" s="471" t="s">
        <v>100</v>
      </c>
      <c r="AB3534" s="254" t="s">
        <v>24</v>
      </c>
      <c r="AC3534" s="254" t="s">
        <v>24</v>
      </c>
      <c r="AD3534" s="254" t="s">
        <v>24</v>
      </c>
      <c r="AE3534" s="254" t="s">
        <v>24</v>
      </c>
      <c r="AF3534" s="254"/>
      <c r="AG3534" s="254"/>
      <c r="AH3534" s="1019"/>
      <c r="AI3534" s="244" t="str">
        <f t="shared" si="312"/>
        <v>LIGHT VEHICLE----</v>
      </c>
      <c r="AJ3534" s="1315">
        <f t="shared" si="314"/>
        <v>42915</v>
      </c>
      <c r="AK3534" s="217" t="s">
        <v>24</v>
      </c>
      <c r="AL3534" s="614">
        <v>43471</v>
      </c>
      <c r="AM3534" s="230"/>
      <c r="AN3534" s="232"/>
      <c r="AO3534" s="232"/>
      <c r="AP3534" s="230"/>
      <c r="AQ3534" s="180"/>
      <c r="AR3534" s="230"/>
      <c r="AS3534" s="230"/>
      <c r="AT3534" s="230"/>
      <c r="AU3534" s="230"/>
    </row>
    <row r="3535" spans="1:60" ht="15" customHeight="1">
      <c r="B3535" s="1310">
        <v>3529</v>
      </c>
      <c r="C3535" s="558" t="s">
        <v>656</v>
      </c>
      <c r="D3535" s="497" t="s">
        <v>657</v>
      </c>
      <c r="E3535" s="835" t="s">
        <v>601</v>
      </c>
      <c r="F3535" s="813">
        <v>70215453</v>
      </c>
      <c r="G3535" s="509" t="s">
        <v>151</v>
      </c>
      <c r="H3535" s="810" t="s">
        <v>658</v>
      </c>
      <c r="I3535" s="345">
        <v>33339</v>
      </c>
      <c r="J3535" s="1314">
        <f t="shared" ca="1" si="316"/>
        <v>31</v>
      </c>
      <c r="K3535" s="178" t="s">
        <v>83</v>
      </c>
      <c r="L3535" s="613">
        <v>910414460627</v>
      </c>
      <c r="M3535" s="181">
        <v>45393</v>
      </c>
      <c r="N3535" s="562">
        <v>42915</v>
      </c>
      <c r="O3535" s="1330">
        <v>42915</v>
      </c>
      <c r="P3535" s="451" t="s">
        <v>24</v>
      </c>
      <c r="Q3535" s="198">
        <f t="shared" si="315"/>
        <v>43280</v>
      </c>
      <c r="R3535" s="181" t="str">
        <f t="shared" ca="1" si="313"/>
        <v>EXPIRED</v>
      </c>
      <c r="S3535" s="1319" t="s">
        <v>886</v>
      </c>
      <c r="T3535" s="1330">
        <v>44297</v>
      </c>
      <c r="U3535" s="1329">
        <v>44297</v>
      </c>
      <c r="V3535" s="1330" t="s">
        <v>24</v>
      </c>
      <c r="W3535" s="1311" t="s">
        <v>24</v>
      </c>
      <c r="X3535" s="348"/>
      <c r="Y3535" s="201"/>
      <c r="Z3535" s="351"/>
      <c r="AA3535" s="471" t="s">
        <v>100</v>
      </c>
      <c r="AB3535" s="254" t="s">
        <v>24</v>
      </c>
      <c r="AC3535" s="254" t="s">
        <v>24</v>
      </c>
      <c r="AD3535" s="254" t="s">
        <v>24</v>
      </c>
      <c r="AE3535" s="254" t="s">
        <v>24</v>
      </c>
      <c r="AF3535" s="254"/>
      <c r="AG3535" s="254"/>
      <c r="AH3535" s="1019"/>
      <c r="AI3535" s="244" t="str">
        <f t="shared" si="312"/>
        <v>LIGHT VEHICLE----</v>
      </c>
      <c r="AJ3535" s="1315">
        <f t="shared" si="314"/>
        <v>42915</v>
      </c>
      <c r="AK3535" s="1330" t="s">
        <v>24</v>
      </c>
      <c r="AL3535" s="670">
        <v>43471</v>
      </c>
      <c r="AM3535" s="230"/>
      <c r="AN3535" s="232"/>
      <c r="AO3535" s="232"/>
      <c r="AP3535" s="230"/>
      <c r="AQ3535" s="1231" t="s">
        <v>3094</v>
      </c>
      <c r="AR3535" s="230"/>
      <c r="AS3535" s="230"/>
      <c r="AT3535" s="230"/>
      <c r="AU3535" s="230"/>
    </row>
    <row r="3536" spans="1:60" ht="15" customHeight="1">
      <c r="B3536" s="1310">
        <v>3530</v>
      </c>
      <c r="C3536" s="809" t="s">
        <v>659</v>
      </c>
      <c r="D3536" s="559" t="s">
        <v>660</v>
      </c>
      <c r="E3536" s="559" t="s">
        <v>601</v>
      </c>
      <c r="F3536" s="1600">
        <v>70112015</v>
      </c>
      <c r="G3536" s="509" t="s">
        <v>151</v>
      </c>
      <c r="H3536" s="810" t="s">
        <v>661</v>
      </c>
      <c r="I3536" s="345">
        <v>33198</v>
      </c>
      <c r="J3536" s="1314">
        <f t="shared" ca="1" si="316"/>
        <v>31</v>
      </c>
      <c r="K3536" s="178" t="s">
        <v>83</v>
      </c>
      <c r="L3536" s="613">
        <v>90115252493</v>
      </c>
      <c r="M3536" s="181">
        <v>44521</v>
      </c>
      <c r="N3536" s="562">
        <v>43189</v>
      </c>
      <c r="O3536" s="1330">
        <v>43394</v>
      </c>
      <c r="P3536" s="658" t="s">
        <v>497</v>
      </c>
      <c r="Q3536" s="198">
        <f t="shared" si="315"/>
        <v>43759</v>
      </c>
      <c r="R3536" s="181" t="str">
        <f t="shared" ca="1" si="313"/>
        <v>EXPIRED</v>
      </c>
      <c r="S3536" s="1319" t="s">
        <v>887</v>
      </c>
      <c r="T3536" s="1330">
        <v>44521</v>
      </c>
      <c r="U3536" s="1329">
        <v>44521</v>
      </c>
      <c r="V3536" s="1330" t="s">
        <v>24</v>
      </c>
      <c r="W3536" s="1311" t="s">
        <v>24</v>
      </c>
      <c r="X3536" s="348"/>
      <c r="Y3536" s="201"/>
      <c r="Z3536" s="351"/>
      <c r="AA3536" s="471" t="s">
        <v>100</v>
      </c>
      <c r="AB3536" s="254" t="s">
        <v>24</v>
      </c>
      <c r="AC3536" s="254" t="s">
        <v>24</v>
      </c>
      <c r="AD3536" s="254" t="s">
        <v>24</v>
      </c>
      <c r="AE3536" s="254" t="s">
        <v>24</v>
      </c>
      <c r="AF3536" s="254"/>
      <c r="AG3536" s="254"/>
      <c r="AH3536" s="1019"/>
      <c r="AI3536" s="244" t="str">
        <f t="shared" ref="AI3536:AI3599" si="317">+CONCATENATE(AA3536,AB3536,AC3536,AD3536,AE3536,AF3536,AG3536)</f>
        <v>LIGHT VEHICLE----</v>
      </c>
      <c r="AJ3536" s="1315">
        <f t="shared" si="314"/>
        <v>43189</v>
      </c>
      <c r="AK3536" s="217" t="s">
        <v>24</v>
      </c>
      <c r="AL3536" s="614">
        <v>43471</v>
      </c>
      <c r="AM3536" s="230"/>
      <c r="AN3536" s="232"/>
      <c r="AO3536" s="232"/>
      <c r="AP3536" s="230"/>
      <c r="AQ3536" s="180"/>
      <c r="AR3536" s="230"/>
      <c r="AS3536" s="230"/>
      <c r="AT3536" s="230"/>
      <c r="AU3536" s="230"/>
    </row>
    <row r="3537" spans="2:52" ht="15" customHeight="1">
      <c r="B3537" s="1310">
        <v>3531</v>
      </c>
      <c r="C3537" s="814" t="s">
        <v>662</v>
      </c>
      <c r="D3537" s="497" t="s">
        <v>226</v>
      </c>
      <c r="E3537" s="559" t="s">
        <v>601</v>
      </c>
      <c r="F3537" s="1600">
        <v>70118068</v>
      </c>
      <c r="G3537" s="509" t="s">
        <v>151</v>
      </c>
      <c r="H3537" s="810" t="s">
        <v>663</v>
      </c>
      <c r="I3537" s="345">
        <v>35980</v>
      </c>
      <c r="J3537" s="1314">
        <f t="shared" ca="1" si="316"/>
        <v>23</v>
      </c>
      <c r="K3537" s="176" t="s">
        <v>24</v>
      </c>
      <c r="L3537" s="170" t="s">
        <v>24</v>
      </c>
      <c r="M3537" s="173" t="s">
        <v>24</v>
      </c>
      <c r="N3537" s="562">
        <v>43252</v>
      </c>
      <c r="O3537" s="1330">
        <v>43523</v>
      </c>
      <c r="P3537" s="451" t="s">
        <v>24</v>
      </c>
      <c r="Q3537" s="198">
        <f t="shared" si="315"/>
        <v>43888</v>
      </c>
      <c r="R3537" s="181" t="str">
        <f t="shared" ca="1" si="313"/>
        <v>EXPIRED</v>
      </c>
      <c r="S3537" s="1319" t="s">
        <v>24</v>
      </c>
      <c r="T3537" s="1330">
        <v>44381</v>
      </c>
      <c r="U3537" s="1329" t="s">
        <v>99</v>
      </c>
      <c r="V3537" s="1330" t="s">
        <v>24</v>
      </c>
      <c r="W3537" s="1311" t="s">
        <v>24</v>
      </c>
      <c r="X3537" s="348"/>
      <c r="Y3537" s="201"/>
      <c r="Z3537" s="351"/>
      <c r="AA3537" s="254" t="s">
        <v>24</v>
      </c>
      <c r="AB3537" s="254" t="s">
        <v>24</v>
      </c>
      <c r="AC3537" s="254" t="s">
        <v>24</v>
      </c>
      <c r="AD3537" s="254" t="s">
        <v>24</v>
      </c>
      <c r="AE3537" s="254" t="s">
        <v>24</v>
      </c>
      <c r="AF3537" s="254"/>
      <c r="AG3537" s="254"/>
      <c r="AH3537" s="1019"/>
      <c r="AI3537" s="244" t="str">
        <f t="shared" si="317"/>
        <v>-----</v>
      </c>
      <c r="AJ3537" s="1315">
        <f t="shared" si="314"/>
        <v>43252</v>
      </c>
      <c r="AK3537" s="1330" t="s">
        <v>24</v>
      </c>
      <c r="AL3537" s="670" t="s">
        <v>24</v>
      </c>
      <c r="AM3537" s="230"/>
      <c r="AN3537" s="232"/>
      <c r="AO3537" s="232"/>
      <c r="AP3537" s="230"/>
      <c r="AQ3537" s="462" t="s">
        <v>3094</v>
      </c>
      <c r="AR3537" s="230"/>
      <c r="AS3537" s="230"/>
      <c r="AT3537" s="230"/>
      <c r="AU3537" s="230"/>
    </row>
    <row r="3538" spans="2:52" ht="15" customHeight="1">
      <c r="B3538" s="1310">
        <v>3532</v>
      </c>
      <c r="C3538" s="1488" t="s">
        <v>664</v>
      </c>
      <c r="D3538" s="1554" t="s">
        <v>657</v>
      </c>
      <c r="E3538" s="559" t="s">
        <v>601</v>
      </c>
      <c r="F3538" s="827" t="s">
        <v>24</v>
      </c>
      <c r="G3538" s="509" t="s">
        <v>151</v>
      </c>
      <c r="H3538" s="1634" t="s">
        <v>665</v>
      </c>
      <c r="I3538" s="1706">
        <v>33604</v>
      </c>
      <c r="J3538" s="1314">
        <f t="shared" ca="1" si="316"/>
        <v>30</v>
      </c>
      <c r="K3538" s="602" t="s">
        <v>83</v>
      </c>
      <c r="L3538" s="773">
        <v>17239201000035</v>
      </c>
      <c r="M3538" s="771">
        <v>45725</v>
      </c>
      <c r="N3538" s="562">
        <v>43270</v>
      </c>
      <c r="O3538" s="1330" t="s">
        <v>24</v>
      </c>
      <c r="P3538" s="451" t="s">
        <v>497</v>
      </c>
      <c r="Q3538" s="198" t="str">
        <f t="shared" si="315"/>
        <v>-</v>
      </c>
      <c r="R3538" s="181" t="str">
        <f t="shared" ca="1" si="313"/>
        <v>TIDAK MCU</v>
      </c>
      <c r="S3538" s="1319" t="s">
        <v>888</v>
      </c>
      <c r="T3538" s="1330">
        <v>44562</v>
      </c>
      <c r="U3538" s="1330">
        <v>44562</v>
      </c>
      <c r="V3538" s="1330" t="s">
        <v>24</v>
      </c>
      <c r="W3538" s="1311" t="s">
        <v>24</v>
      </c>
      <c r="X3538" s="348"/>
      <c r="Y3538" s="201"/>
      <c r="Z3538" s="351"/>
      <c r="AA3538" s="471" t="s">
        <v>100</v>
      </c>
      <c r="AB3538" s="254" t="s">
        <v>931</v>
      </c>
      <c r="AC3538" s="254" t="s">
        <v>24</v>
      </c>
      <c r="AD3538" s="254" t="s">
        <v>24</v>
      </c>
      <c r="AE3538" s="254" t="s">
        <v>24</v>
      </c>
      <c r="AF3538" s="254"/>
      <c r="AG3538" s="254"/>
      <c r="AH3538" s="1019"/>
      <c r="AI3538" s="244" t="str">
        <f t="shared" si="317"/>
        <v>LIGHT VEHICLEFORKLIFT (SIO)---</v>
      </c>
      <c r="AJ3538" s="1315">
        <f t="shared" si="314"/>
        <v>43270</v>
      </c>
      <c r="AK3538" s="1330">
        <v>43374</v>
      </c>
      <c r="AL3538" s="670">
        <v>43286</v>
      </c>
      <c r="AM3538" s="230"/>
      <c r="AN3538" s="232"/>
      <c r="AO3538" s="232"/>
      <c r="AP3538" s="230"/>
      <c r="AQ3538" s="462" t="s">
        <v>3094</v>
      </c>
      <c r="AR3538" s="230"/>
      <c r="AS3538" s="230"/>
      <c r="AT3538" s="230"/>
      <c r="AU3538" s="230"/>
    </row>
    <row r="3539" spans="2:52" ht="15" customHeight="1">
      <c r="B3539" s="1310">
        <v>3533</v>
      </c>
      <c r="C3539" s="809" t="s">
        <v>666</v>
      </c>
      <c r="D3539" s="559" t="s">
        <v>600</v>
      </c>
      <c r="E3539" s="559" t="s">
        <v>601</v>
      </c>
      <c r="F3539" s="1600">
        <v>82107068</v>
      </c>
      <c r="G3539" s="509" t="s">
        <v>151</v>
      </c>
      <c r="H3539" s="810" t="s">
        <v>667</v>
      </c>
      <c r="I3539" s="345">
        <v>30462</v>
      </c>
      <c r="J3539" s="1314">
        <f t="shared" ca="1" si="316"/>
        <v>39</v>
      </c>
      <c r="K3539" s="178" t="s">
        <v>83</v>
      </c>
      <c r="L3539" s="613">
        <v>830517140731</v>
      </c>
      <c r="M3539" s="181">
        <v>45426</v>
      </c>
      <c r="N3539" s="562">
        <v>43153</v>
      </c>
      <c r="O3539" s="1330">
        <v>43363</v>
      </c>
      <c r="P3539" s="451" t="s">
        <v>24</v>
      </c>
      <c r="Q3539" s="198">
        <f t="shared" si="315"/>
        <v>43728</v>
      </c>
      <c r="R3539" s="181" t="str">
        <f t="shared" ca="1" si="313"/>
        <v>EXPIRED</v>
      </c>
      <c r="S3539" s="1319" t="s">
        <v>890</v>
      </c>
      <c r="T3539" s="1330">
        <v>44342</v>
      </c>
      <c r="U3539" s="1329">
        <v>44342</v>
      </c>
      <c r="V3539" s="1330" t="s">
        <v>24</v>
      </c>
      <c r="W3539" s="1311" t="s">
        <v>24</v>
      </c>
      <c r="X3539" s="348"/>
      <c r="Y3539" s="201"/>
      <c r="Z3539" s="351"/>
      <c r="AA3539" s="471" t="s">
        <v>100</v>
      </c>
      <c r="AB3539" s="254" t="s">
        <v>24</v>
      </c>
      <c r="AC3539" s="254" t="s">
        <v>24</v>
      </c>
      <c r="AD3539" s="254" t="s">
        <v>24</v>
      </c>
      <c r="AE3539" s="254" t="s">
        <v>24</v>
      </c>
      <c r="AF3539" s="254"/>
      <c r="AG3539" s="254"/>
      <c r="AH3539" s="1019"/>
      <c r="AI3539" s="244" t="str">
        <f t="shared" si="317"/>
        <v>LIGHT VEHICLE----</v>
      </c>
      <c r="AJ3539" s="1315">
        <f t="shared" si="314"/>
        <v>43153</v>
      </c>
      <c r="AK3539" s="217" t="s">
        <v>24</v>
      </c>
      <c r="AL3539" s="614">
        <v>43471</v>
      </c>
      <c r="AM3539" s="230"/>
      <c r="AN3539" s="232"/>
      <c r="AO3539" s="232"/>
      <c r="AP3539" s="230"/>
      <c r="AQ3539" s="462" t="s">
        <v>3094</v>
      </c>
      <c r="AR3539" s="230"/>
      <c r="AS3539" s="230"/>
      <c r="AT3539" s="230"/>
      <c r="AU3539" s="230"/>
    </row>
    <row r="3540" spans="2:52" ht="15" customHeight="1">
      <c r="B3540" s="1310">
        <v>3534</v>
      </c>
      <c r="C3540" s="809" t="s">
        <v>668</v>
      </c>
      <c r="D3540" s="497" t="s">
        <v>600</v>
      </c>
      <c r="E3540" s="559" t="s">
        <v>601</v>
      </c>
      <c r="F3540" s="820">
        <v>80110286</v>
      </c>
      <c r="G3540" s="509" t="s">
        <v>151</v>
      </c>
      <c r="H3540" s="810" t="s">
        <v>669</v>
      </c>
      <c r="I3540" s="345">
        <v>31236</v>
      </c>
      <c r="J3540" s="1314">
        <f t="shared" ca="1" si="316"/>
        <v>37</v>
      </c>
      <c r="K3540" s="602" t="s">
        <v>83</v>
      </c>
      <c r="L3540" s="613">
        <v>850715440448</v>
      </c>
      <c r="M3540" s="771">
        <v>45115</v>
      </c>
      <c r="N3540" s="562">
        <v>42830</v>
      </c>
      <c r="O3540" s="1330">
        <v>42907</v>
      </c>
      <c r="P3540" s="451" t="s">
        <v>24</v>
      </c>
      <c r="Q3540" s="198">
        <f t="shared" si="315"/>
        <v>43272</v>
      </c>
      <c r="R3540" s="181" t="str">
        <f t="shared" ca="1" si="313"/>
        <v>EXPIRED</v>
      </c>
      <c r="S3540" s="1319" t="s">
        <v>891</v>
      </c>
      <c r="T3540" s="1330">
        <v>44385</v>
      </c>
      <c r="U3540" s="1329">
        <v>44385</v>
      </c>
      <c r="V3540" s="1330" t="s">
        <v>24</v>
      </c>
      <c r="W3540" s="1311" t="s">
        <v>24</v>
      </c>
      <c r="X3540" s="348"/>
      <c r="Y3540" s="201"/>
      <c r="Z3540" s="351"/>
      <c r="AA3540" s="471" t="s">
        <v>100</v>
      </c>
      <c r="AB3540" s="254" t="s">
        <v>24</v>
      </c>
      <c r="AC3540" s="254" t="s">
        <v>24</v>
      </c>
      <c r="AD3540" s="254" t="s">
        <v>24</v>
      </c>
      <c r="AE3540" s="254" t="s">
        <v>24</v>
      </c>
      <c r="AF3540" s="254"/>
      <c r="AG3540" s="254"/>
      <c r="AH3540" s="1019"/>
      <c r="AI3540" s="244" t="str">
        <f t="shared" si="317"/>
        <v>LIGHT VEHICLE----</v>
      </c>
      <c r="AJ3540" s="1315">
        <f t="shared" si="314"/>
        <v>42830</v>
      </c>
      <c r="AK3540" s="1330" t="s">
        <v>24</v>
      </c>
      <c r="AL3540" s="670">
        <v>43471</v>
      </c>
      <c r="AM3540" s="230"/>
      <c r="AN3540" s="232"/>
      <c r="AO3540" s="232"/>
      <c r="AP3540" s="230"/>
      <c r="AQ3540" s="230"/>
      <c r="AR3540" s="230"/>
      <c r="AS3540" s="230"/>
      <c r="AT3540" s="230"/>
      <c r="AU3540" s="230"/>
    </row>
    <row r="3541" spans="2:52" ht="15" customHeight="1">
      <c r="B3541" s="1310">
        <v>3535</v>
      </c>
      <c r="C3541" s="558" t="s">
        <v>670</v>
      </c>
      <c r="D3541" s="559" t="s">
        <v>226</v>
      </c>
      <c r="E3541" s="559" t="s">
        <v>601</v>
      </c>
      <c r="F3541" s="1600">
        <v>70217965</v>
      </c>
      <c r="G3541" s="509" t="s">
        <v>151</v>
      </c>
      <c r="H3541" s="810" t="s">
        <v>671</v>
      </c>
      <c r="I3541" s="345">
        <v>35828</v>
      </c>
      <c r="J3541" s="1314">
        <f t="shared" ca="1" si="316"/>
        <v>24</v>
      </c>
      <c r="K3541" s="178" t="s">
        <v>83</v>
      </c>
      <c r="L3541" s="613">
        <v>1723180600466</v>
      </c>
      <c r="M3541" s="181">
        <v>44959</v>
      </c>
      <c r="N3541" s="562">
        <v>43471</v>
      </c>
      <c r="O3541" s="345" t="s">
        <v>24</v>
      </c>
      <c r="P3541" s="798" t="s">
        <v>24</v>
      </c>
      <c r="Q3541" s="198" t="str">
        <f t="shared" si="315"/>
        <v>-</v>
      </c>
      <c r="R3541" s="181" t="str">
        <f t="shared" ca="1" si="313"/>
        <v>TIDAK MCU</v>
      </c>
      <c r="S3541" s="1319" t="s">
        <v>892</v>
      </c>
      <c r="T3541" s="1330">
        <v>44594</v>
      </c>
      <c r="U3541" s="1329">
        <v>44594</v>
      </c>
      <c r="V3541" s="1330" t="s">
        <v>24</v>
      </c>
      <c r="W3541" s="1311" t="s">
        <v>24</v>
      </c>
      <c r="X3541" s="348"/>
      <c r="Y3541" s="201"/>
      <c r="Z3541" s="351"/>
      <c r="AA3541" s="471" t="s">
        <v>100</v>
      </c>
      <c r="AB3541" s="366" t="s">
        <v>926</v>
      </c>
      <c r="AC3541" s="366" t="s">
        <v>925</v>
      </c>
      <c r="AD3541" s="366" t="s">
        <v>927</v>
      </c>
      <c r="AE3541" s="272"/>
      <c r="AF3541" s="254"/>
      <c r="AG3541" s="254"/>
      <c r="AH3541" s="1019"/>
      <c r="AI3541" s="244" t="str">
        <f t="shared" si="317"/>
        <v>LIGHT VEHICLEHD 465, HD 785PC 200 - PC 2000SC P360 - SC P410 A/M</v>
      </c>
      <c r="AJ3541" s="1315">
        <f t="shared" si="314"/>
        <v>43471</v>
      </c>
      <c r="AK3541" s="345">
        <v>43523</v>
      </c>
      <c r="AL3541" s="1192">
        <v>43371</v>
      </c>
      <c r="AM3541" s="230"/>
      <c r="AN3541" s="232"/>
      <c r="AO3541" s="232"/>
      <c r="AP3541" s="230"/>
      <c r="AQ3541" s="230"/>
      <c r="AR3541" s="230"/>
      <c r="AS3541" s="230"/>
      <c r="AT3541" s="230"/>
      <c r="AU3541" s="230"/>
    </row>
    <row r="3542" spans="2:52" ht="15" customHeight="1">
      <c r="B3542" s="1310">
        <v>3536</v>
      </c>
      <c r="C3542" s="809" t="s">
        <v>672</v>
      </c>
      <c r="D3542" s="835" t="s">
        <v>226</v>
      </c>
      <c r="E3542" s="559" t="s">
        <v>601</v>
      </c>
      <c r="F3542" s="827" t="s">
        <v>24</v>
      </c>
      <c r="G3542" s="509" t="s">
        <v>151</v>
      </c>
      <c r="H3542" s="810" t="s">
        <v>673</v>
      </c>
      <c r="I3542" s="345">
        <v>34329</v>
      </c>
      <c r="J3542" s="1314">
        <f t="shared" ca="1" si="316"/>
        <v>28</v>
      </c>
      <c r="K3542" s="176" t="s">
        <v>24</v>
      </c>
      <c r="L3542" s="170" t="s">
        <v>24</v>
      </c>
      <c r="M3542" s="173" t="s">
        <v>24</v>
      </c>
      <c r="N3542" s="562">
        <v>43067</v>
      </c>
      <c r="O3542" s="1330" t="s">
        <v>24</v>
      </c>
      <c r="P3542" s="451" t="s">
        <v>24</v>
      </c>
      <c r="Q3542" s="198" t="str">
        <f t="shared" si="315"/>
        <v>-</v>
      </c>
      <c r="R3542" s="181" t="str">
        <f t="shared" ca="1" si="313"/>
        <v>TIDAK MCU</v>
      </c>
      <c r="S3542" s="1319" t="s">
        <v>24</v>
      </c>
      <c r="T3542" s="1330">
        <v>44556</v>
      </c>
      <c r="U3542" s="1329" t="s">
        <v>99</v>
      </c>
      <c r="V3542" s="1330" t="s">
        <v>24</v>
      </c>
      <c r="W3542" s="1311" t="s">
        <v>24</v>
      </c>
      <c r="X3542" s="348"/>
      <c r="Y3542" s="201"/>
      <c r="Z3542" s="351"/>
      <c r="AA3542" s="254" t="s">
        <v>24</v>
      </c>
      <c r="AB3542" s="254" t="s">
        <v>24</v>
      </c>
      <c r="AC3542" s="254" t="s">
        <v>24</v>
      </c>
      <c r="AD3542" s="254" t="s">
        <v>24</v>
      </c>
      <c r="AE3542" s="254" t="s">
        <v>24</v>
      </c>
      <c r="AF3542" s="254"/>
      <c r="AG3542" s="254"/>
      <c r="AH3542" s="1019"/>
      <c r="AI3542" s="244" t="str">
        <f t="shared" si="317"/>
        <v>-----</v>
      </c>
      <c r="AJ3542" s="1315">
        <f t="shared" si="314"/>
        <v>43067</v>
      </c>
      <c r="AK3542" s="217" t="s">
        <v>24</v>
      </c>
      <c r="AL3542" s="614" t="s">
        <v>24</v>
      </c>
      <c r="AM3542" s="230"/>
      <c r="AN3542" s="232"/>
      <c r="AO3542" s="232"/>
      <c r="AP3542" s="230"/>
      <c r="AQ3542" s="462" t="s">
        <v>3094</v>
      </c>
      <c r="AR3542" s="230"/>
      <c r="AS3542" s="230"/>
      <c r="AT3542" s="230"/>
      <c r="AU3542" s="230"/>
    </row>
    <row r="3543" spans="2:52" ht="15" customHeight="1">
      <c r="B3543" s="1310">
        <v>3537</v>
      </c>
      <c r="C3543" s="809" t="s">
        <v>674</v>
      </c>
      <c r="D3543" s="559" t="s">
        <v>226</v>
      </c>
      <c r="E3543" s="559" t="s">
        <v>601</v>
      </c>
      <c r="F3543" s="827" t="s">
        <v>24</v>
      </c>
      <c r="G3543" s="509" t="s">
        <v>151</v>
      </c>
      <c r="H3543" s="810" t="s">
        <v>675</v>
      </c>
      <c r="I3543" s="345">
        <v>34694</v>
      </c>
      <c r="J3543" s="1314">
        <f t="shared" ca="1" si="316"/>
        <v>27</v>
      </c>
      <c r="K3543" s="176" t="s">
        <v>24</v>
      </c>
      <c r="L3543" s="170" t="s">
        <v>24</v>
      </c>
      <c r="M3543" s="173" t="s">
        <v>24</v>
      </c>
      <c r="N3543" s="562">
        <v>43067</v>
      </c>
      <c r="O3543" s="1330" t="s">
        <v>24</v>
      </c>
      <c r="P3543" s="451" t="s">
        <v>24</v>
      </c>
      <c r="Q3543" s="198" t="str">
        <f t="shared" si="315"/>
        <v>-</v>
      </c>
      <c r="R3543" s="181" t="str">
        <f t="shared" ca="1" si="313"/>
        <v>TIDAK MCU</v>
      </c>
      <c r="S3543" s="1319" t="s">
        <v>24</v>
      </c>
      <c r="T3543" s="1330">
        <v>44556</v>
      </c>
      <c r="U3543" s="212" t="s">
        <v>99</v>
      </c>
      <c r="V3543" s="1330" t="s">
        <v>24</v>
      </c>
      <c r="W3543" s="1311" t="s">
        <v>24</v>
      </c>
      <c r="X3543" s="348"/>
      <c r="Y3543" s="201"/>
      <c r="Z3543" s="351"/>
      <c r="AA3543" s="244" t="s">
        <v>24</v>
      </c>
      <c r="AB3543" s="244" t="s">
        <v>24</v>
      </c>
      <c r="AC3543" s="244" t="s">
        <v>24</v>
      </c>
      <c r="AD3543" s="254" t="s">
        <v>24</v>
      </c>
      <c r="AE3543" s="254" t="s">
        <v>24</v>
      </c>
      <c r="AF3543" s="254"/>
      <c r="AG3543" s="254"/>
      <c r="AH3543" s="1240"/>
      <c r="AI3543" s="244" t="str">
        <f t="shared" si="317"/>
        <v>-----</v>
      </c>
      <c r="AJ3543" s="1315">
        <f t="shared" si="314"/>
        <v>43067</v>
      </c>
      <c r="AK3543" s="217" t="s">
        <v>24</v>
      </c>
      <c r="AL3543" s="614" t="s">
        <v>24</v>
      </c>
      <c r="AM3543" s="230"/>
      <c r="AN3543" s="232"/>
      <c r="AO3543" s="232"/>
      <c r="AP3543" s="230"/>
      <c r="AQ3543" s="180"/>
      <c r="AR3543" s="230"/>
      <c r="AS3543" s="230"/>
      <c r="AT3543" s="230"/>
      <c r="AU3543" s="230"/>
    </row>
    <row r="3544" spans="2:52" ht="15" customHeight="1">
      <c r="B3544" s="1310">
        <v>3538</v>
      </c>
      <c r="C3544" s="1483" t="s">
        <v>676</v>
      </c>
      <c r="D3544" s="1551" t="s">
        <v>226</v>
      </c>
      <c r="E3544" s="559" t="s">
        <v>601</v>
      </c>
      <c r="F3544" s="827">
        <v>80110156</v>
      </c>
      <c r="G3544" s="509" t="s">
        <v>151</v>
      </c>
      <c r="H3544" s="1634" t="s">
        <v>677</v>
      </c>
      <c r="I3544" s="1706">
        <v>33094</v>
      </c>
      <c r="J3544" s="1314">
        <f t="shared" ca="1" si="316"/>
        <v>31</v>
      </c>
      <c r="K3544" s="1805" t="s">
        <v>83</v>
      </c>
      <c r="L3544" s="1837">
        <v>920119310416</v>
      </c>
      <c r="M3544" s="1878">
        <v>44197</v>
      </c>
      <c r="N3544" s="562">
        <v>43228</v>
      </c>
      <c r="O3544" s="382">
        <v>43352</v>
      </c>
      <c r="P3544" s="451" t="s">
        <v>874</v>
      </c>
      <c r="Q3544" s="198">
        <f t="shared" si="315"/>
        <v>43717</v>
      </c>
      <c r="R3544" s="181" t="str">
        <f t="shared" ca="1" si="313"/>
        <v>EXPIRED</v>
      </c>
      <c r="S3544" s="1319" t="s">
        <v>893</v>
      </c>
      <c r="T3544" s="1330">
        <v>44417</v>
      </c>
      <c r="U3544" s="1329">
        <v>44417</v>
      </c>
      <c r="V3544" s="1330" t="s">
        <v>24</v>
      </c>
      <c r="W3544" s="1311" t="s">
        <v>24</v>
      </c>
      <c r="X3544" s="348"/>
      <c r="Y3544" s="201"/>
      <c r="Z3544" s="351"/>
      <c r="AA3544" s="471" t="s">
        <v>100</v>
      </c>
      <c r="AB3544" s="254" t="s">
        <v>24</v>
      </c>
      <c r="AC3544" s="254" t="s">
        <v>24</v>
      </c>
      <c r="AD3544" s="254" t="s">
        <v>24</v>
      </c>
      <c r="AE3544" s="254" t="s">
        <v>24</v>
      </c>
      <c r="AF3544" s="254"/>
      <c r="AG3544" s="254"/>
      <c r="AH3544" s="1019"/>
      <c r="AI3544" s="244" t="str">
        <f t="shared" si="317"/>
        <v>LIGHT VEHICLE----</v>
      </c>
      <c r="AJ3544" s="1315">
        <f t="shared" si="314"/>
        <v>43228</v>
      </c>
      <c r="AK3544" s="217" t="s">
        <v>24</v>
      </c>
      <c r="AL3544" s="614">
        <v>43258</v>
      </c>
      <c r="AM3544" s="230"/>
      <c r="AN3544" s="232"/>
      <c r="AO3544" s="232"/>
      <c r="AP3544" s="230"/>
      <c r="AQ3544" s="230"/>
      <c r="AR3544" s="230"/>
      <c r="AS3544" s="230"/>
      <c r="AT3544" s="230"/>
      <c r="AU3544" s="230"/>
    </row>
    <row r="3545" spans="2:52" ht="15" customHeight="1">
      <c r="B3545" s="1310">
        <v>3539</v>
      </c>
      <c r="C3545" s="1504" t="s">
        <v>678</v>
      </c>
      <c r="D3545" s="1554" t="s">
        <v>226</v>
      </c>
      <c r="E3545" s="559" t="s">
        <v>601</v>
      </c>
      <c r="F3545" s="827">
        <v>80110074</v>
      </c>
      <c r="G3545" s="509" t="s">
        <v>151</v>
      </c>
      <c r="H3545" s="1634" t="s">
        <v>679</v>
      </c>
      <c r="I3545" s="1706">
        <v>31262</v>
      </c>
      <c r="J3545" s="1314">
        <f t="shared" ca="1" si="316"/>
        <v>37</v>
      </c>
      <c r="K3545" s="1551" t="s">
        <v>83</v>
      </c>
      <c r="L3545" s="1840">
        <v>900817171005</v>
      </c>
      <c r="M3545" s="824">
        <v>44417</v>
      </c>
      <c r="N3545" s="562">
        <v>42885</v>
      </c>
      <c r="O3545" s="382">
        <v>43176</v>
      </c>
      <c r="P3545" s="451" t="s">
        <v>24</v>
      </c>
      <c r="Q3545" s="198">
        <f t="shared" si="315"/>
        <v>43541</v>
      </c>
      <c r="R3545" s="181" t="str">
        <f t="shared" ca="1" si="313"/>
        <v>EXPIRED</v>
      </c>
      <c r="S3545" s="1319" t="s">
        <v>894</v>
      </c>
      <c r="T3545" s="1330">
        <v>44411</v>
      </c>
      <c r="U3545" s="1329">
        <v>44411</v>
      </c>
      <c r="V3545" s="1330" t="s">
        <v>24</v>
      </c>
      <c r="W3545" s="1311" t="s">
        <v>24</v>
      </c>
      <c r="X3545" s="348"/>
      <c r="Y3545" s="201"/>
      <c r="Z3545" s="351"/>
      <c r="AA3545" s="1000" t="s">
        <v>100</v>
      </c>
      <c r="AB3545" s="254" t="s">
        <v>24</v>
      </c>
      <c r="AC3545" s="254" t="s">
        <v>24</v>
      </c>
      <c r="AD3545" s="254" t="s">
        <v>24</v>
      </c>
      <c r="AE3545" s="254" t="s">
        <v>24</v>
      </c>
      <c r="AF3545" s="254"/>
      <c r="AG3545" s="254"/>
      <c r="AH3545" s="1019"/>
      <c r="AI3545" s="244" t="str">
        <f t="shared" si="317"/>
        <v>LIGHT VEHICLE----</v>
      </c>
      <c r="AJ3545" s="1315">
        <f t="shared" si="314"/>
        <v>42885</v>
      </c>
      <c r="AK3545" s="1330" t="s">
        <v>24</v>
      </c>
      <c r="AL3545" s="670">
        <v>43111</v>
      </c>
      <c r="AM3545" s="230"/>
      <c r="AN3545" s="232"/>
      <c r="AO3545" s="232"/>
      <c r="AP3545" s="230"/>
      <c r="AQ3545" s="1231" t="s">
        <v>3094</v>
      </c>
      <c r="AR3545" s="230"/>
      <c r="AS3545" s="230"/>
      <c r="AT3545" s="230"/>
      <c r="AU3545" s="230"/>
    </row>
    <row r="3546" spans="2:52" ht="15" customHeight="1">
      <c r="B3546" s="1310">
        <v>3540</v>
      </c>
      <c r="C3546" s="1488" t="s">
        <v>680</v>
      </c>
      <c r="D3546" s="1554" t="s">
        <v>681</v>
      </c>
      <c r="E3546" s="559" t="s">
        <v>601</v>
      </c>
      <c r="F3546" s="827" t="s">
        <v>24</v>
      </c>
      <c r="G3546" s="509" t="s">
        <v>151</v>
      </c>
      <c r="H3546" s="1634" t="s">
        <v>682</v>
      </c>
      <c r="I3546" s="824">
        <v>33698</v>
      </c>
      <c r="J3546" s="1314">
        <f t="shared" ca="1" si="316"/>
        <v>30</v>
      </c>
      <c r="K3546" s="2054" t="s">
        <v>83</v>
      </c>
      <c r="L3546" s="1856">
        <v>920411171346</v>
      </c>
      <c r="M3546" s="1706">
        <v>45386</v>
      </c>
      <c r="N3546" s="562">
        <v>42845</v>
      </c>
      <c r="O3546" s="382">
        <v>43162</v>
      </c>
      <c r="P3546" s="451" t="s">
        <v>24</v>
      </c>
      <c r="Q3546" s="198">
        <f t="shared" si="315"/>
        <v>43527</v>
      </c>
      <c r="R3546" s="181" t="str">
        <f t="shared" ca="1" si="313"/>
        <v>EXPIRED</v>
      </c>
      <c r="S3546" s="1319" t="s">
        <v>895</v>
      </c>
      <c r="T3546" s="1330">
        <v>44290</v>
      </c>
      <c r="U3546" s="1329">
        <v>44290</v>
      </c>
      <c r="V3546" s="1330" t="s">
        <v>24</v>
      </c>
      <c r="W3546" s="1311" t="s">
        <v>24</v>
      </c>
      <c r="X3546" s="348"/>
      <c r="Y3546" s="201"/>
      <c r="Z3546" s="351"/>
      <c r="AA3546" s="471" t="s">
        <v>100</v>
      </c>
      <c r="AB3546" s="254" t="s">
        <v>24</v>
      </c>
      <c r="AC3546" s="254" t="s">
        <v>24</v>
      </c>
      <c r="AD3546" s="254" t="s">
        <v>24</v>
      </c>
      <c r="AE3546" s="254" t="s">
        <v>24</v>
      </c>
      <c r="AF3546" s="254"/>
      <c r="AG3546" s="254"/>
      <c r="AH3546" s="1019"/>
      <c r="AI3546" s="244" t="str">
        <f t="shared" si="317"/>
        <v>LIGHT VEHICLE----</v>
      </c>
      <c r="AJ3546" s="1315">
        <f t="shared" si="314"/>
        <v>42845</v>
      </c>
      <c r="AK3546" s="217" t="s">
        <v>24</v>
      </c>
      <c r="AL3546" s="614">
        <v>42867</v>
      </c>
      <c r="AM3546" s="230"/>
      <c r="AN3546" s="232"/>
      <c r="AO3546" s="232"/>
      <c r="AP3546" s="230"/>
      <c r="AQ3546" s="1231" t="s">
        <v>3094</v>
      </c>
      <c r="AR3546" s="230"/>
      <c r="AS3546" s="230"/>
      <c r="AT3546" s="230"/>
      <c r="AU3546" s="230"/>
    </row>
    <row r="3547" spans="2:52" ht="15" customHeight="1">
      <c r="B3547" s="1310">
        <v>3541</v>
      </c>
      <c r="C3547" s="1483" t="s">
        <v>683</v>
      </c>
      <c r="D3547" s="1554" t="s">
        <v>226</v>
      </c>
      <c r="E3547" s="559" t="s">
        <v>601</v>
      </c>
      <c r="F3547" s="1595">
        <v>80105134</v>
      </c>
      <c r="G3547" s="509" t="s">
        <v>151</v>
      </c>
      <c r="H3547" s="1634" t="s">
        <v>684</v>
      </c>
      <c r="I3547" s="824">
        <v>31032</v>
      </c>
      <c r="J3547" s="1314">
        <f t="shared" ca="1" si="316"/>
        <v>37</v>
      </c>
      <c r="K3547" s="1551" t="s">
        <v>83</v>
      </c>
      <c r="L3547" s="1840">
        <v>920411171346</v>
      </c>
      <c r="M3547" s="824">
        <v>45386</v>
      </c>
      <c r="N3547" s="562">
        <v>43429</v>
      </c>
      <c r="O3547" s="1330" t="s">
        <v>24</v>
      </c>
      <c r="P3547" s="451" t="s">
        <v>24</v>
      </c>
      <c r="Q3547" s="198" t="str">
        <f t="shared" si="315"/>
        <v>-</v>
      </c>
      <c r="R3547" s="181" t="str">
        <f t="shared" ca="1" si="313"/>
        <v>TIDAK MCU</v>
      </c>
      <c r="S3547" s="1319" t="s">
        <v>896</v>
      </c>
      <c r="T3547" s="1330">
        <v>44546</v>
      </c>
      <c r="U3547" s="1329">
        <v>44546</v>
      </c>
      <c r="V3547" s="1330" t="s">
        <v>24</v>
      </c>
      <c r="W3547" s="136" t="s">
        <v>24</v>
      </c>
      <c r="X3547" s="348"/>
      <c r="Y3547" s="201"/>
      <c r="Z3547" s="351"/>
      <c r="AA3547" s="471" t="s">
        <v>100</v>
      </c>
      <c r="AB3547" s="366" t="s">
        <v>928</v>
      </c>
      <c r="AC3547" s="366" t="s">
        <v>929</v>
      </c>
      <c r="AD3547" s="366" t="s">
        <v>926</v>
      </c>
      <c r="AE3547" s="366" t="s">
        <v>930</v>
      </c>
      <c r="AF3547" s="254"/>
      <c r="AG3547" s="254"/>
      <c r="AH3547" s="1019"/>
      <c r="AI3547" s="244" t="str">
        <f t="shared" si="317"/>
        <v>LIGHT VEHICLEDZ 85 - DZ 375GD 705, GD 825HD 465, HD 785HM 400</v>
      </c>
      <c r="AJ3547" s="1315">
        <f t="shared" si="314"/>
        <v>43429</v>
      </c>
      <c r="AK3547" s="217" t="s">
        <v>24</v>
      </c>
      <c r="AL3547" s="614">
        <v>43429</v>
      </c>
      <c r="AM3547" s="230"/>
      <c r="AN3547" s="232"/>
      <c r="AO3547" s="232"/>
      <c r="AP3547" s="230"/>
      <c r="AQ3547" s="230"/>
      <c r="AR3547" s="230"/>
      <c r="AS3547" s="230"/>
      <c r="AT3547" s="230"/>
      <c r="AU3547" s="230"/>
    </row>
    <row r="3548" spans="2:52" ht="15" customHeight="1">
      <c r="B3548" s="1310">
        <v>3542</v>
      </c>
      <c r="C3548" s="558" t="s">
        <v>685</v>
      </c>
      <c r="D3548" s="497" t="s">
        <v>226</v>
      </c>
      <c r="E3548" s="559" t="s">
        <v>601</v>
      </c>
      <c r="F3548" s="1600">
        <v>83111004</v>
      </c>
      <c r="G3548" s="509" t="s">
        <v>151</v>
      </c>
      <c r="H3548" s="810" t="s">
        <v>686</v>
      </c>
      <c r="I3548" s="821">
        <v>33286</v>
      </c>
      <c r="J3548" s="1314">
        <f t="shared" ca="1" si="316"/>
        <v>31</v>
      </c>
      <c r="K3548" s="707" t="s">
        <v>83</v>
      </c>
      <c r="L3548" s="467">
        <v>910215320486</v>
      </c>
      <c r="M3548" s="1396">
        <v>44609</v>
      </c>
      <c r="N3548" s="562">
        <v>43475</v>
      </c>
      <c r="O3548" s="1330" t="s">
        <v>24</v>
      </c>
      <c r="P3548" s="451" t="s">
        <v>24</v>
      </c>
      <c r="Q3548" s="198" t="str">
        <f t="shared" si="315"/>
        <v>-</v>
      </c>
      <c r="R3548" s="181" t="str">
        <f t="shared" ca="1" si="313"/>
        <v>TIDAK MCU</v>
      </c>
      <c r="S3548" s="1319" t="s">
        <v>897</v>
      </c>
      <c r="T3548" s="1330">
        <v>44609</v>
      </c>
      <c r="U3548" s="1329">
        <v>44609</v>
      </c>
      <c r="V3548" s="345" t="s">
        <v>24</v>
      </c>
      <c r="W3548" s="136" t="s">
        <v>24</v>
      </c>
      <c r="X3548" s="348"/>
      <c r="Y3548" s="201"/>
      <c r="Z3548" s="351"/>
      <c r="AA3548" s="471" t="s">
        <v>100</v>
      </c>
      <c r="AB3548" s="471" t="s">
        <v>931</v>
      </c>
      <c r="AC3548" s="254" t="s">
        <v>9962</v>
      </c>
      <c r="AD3548" s="366" t="s">
        <v>925</v>
      </c>
      <c r="AE3548" s="366" t="s">
        <v>926</v>
      </c>
      <c r="AF3548" s="366" t="s">
        <v>927</v>
      </c>
      <c r="AG3548" s="254" t="s">
        <v>24</v>
      </c>
      <c r="AH3548" s="1019"/>
      <c r="AI3548" s="244" t="str">
        <f t="shared" si="317"/>
        <v>LIGHT VEHICLEFORKLIFT (SIO)OHC (SIO)PC 200 - PC 2000HD 465, HD 785SC P360 - SC P410 A/M-</v>
      </c>
      <c r="AJ3548" s="1315">
        <f t="shared" si="314"/>
        <v>43475</v>
      </c>
      <c r="AK3548" s="1330">
        <v>43748</v>
      </c>
      <c r="AL3548" s="670">
        <v>43749</v>
      </c>
      <c r="AM3548" s="230"/>
      <c r="AN3548" s="232"/>
      <c r="AO3548" s="232"/>
      <c r="AP3548" s="230"/>
      <c r="AQ3548" s="462" t="s">
        <v>3094</v>
      </c>
      <c r="AR3548" s="230"/>
      <c r="AS3548" s="230"/>
      <c r="AT3548" s="230"/>
      <c r="AU3548" s="230"/>
    </row>
    <row r="3549" spans="2:52" ht="15" customHeight="1">
      <c r="B3549" s="1310">
        <v>3543</v>
      </c>
      <c r="C3549" s="809" t="s">
        <v>687</v>
      </c>
      <c r="D3549" s="497" t="s">
        <v>226</v>
      </c>
      <c r="E3549" s="559" t="s">
        <v>601</v>
      </c>
      <c r="F3549" s="813">
        <v>80110076</v>
      </c>
      <c r="G3549" s="509" t="s">
        <v>151</v>
      </c>
      <c r="H3549" s="810" t="s">
        <v>688</v>
      </c>
      <c r="I3549" s="345">
        <v>31335</v>
      </c>
      <c r="J3549" s="1314">
        <f t="shared" ca="1" si="316"/>
        <v>36</v>
      </c>
      <c r="K3549" s="178" t="s">
        <v>83</v>
      </c>
      <c r="L3549" s="613">
        <v>851017231096</v>
      </c>
      <c r="M3549" s="181">
        <v>45214</v>
      </c>
      <c r="N3549" s="819">
        <v>42836</v>
      </c>
      <c r="O3549" s="1330">
        <v>43376</v>
      </c>
      <c r="P3549" s="451" t="s">
        <v>24</v>
      </c>
      <c r="Q3549" s="198">
        <f t="shared" si="315"/>
        <v>43741</v>
      </c>
      <c r="R3549" s="181" t="str">
        <f t="shared" ca="1" si="313"/>
        <v>EXPIRED</v>
      </c>
      <c r="S3549" s="1319" t="s">
        <v>898</v>
      </c>
      <c r="T3549" s="1330">
        <v>44484</v>
      </c>
      <c r="U3549" s="1329">
        <v>44484</v>
      </c>
      <c r="V3549" s="345" t="s">
        <v>24</v>
      </c>
      <c r="W3549" s="136" t="s">
        <v>24</v>
      </c>
      <c r="X3549" s="348"/>
      <c r="Y3549" s="201"/>
      <c r="Z3549" s="351"/>
      <c r="AA3549" s="1000" t="s">
        <v>100</v>
      </c>
      <c r="AB3549" s="471" t="s">
        <v>931</v>
      </c>
      <c r="AC3549" s="366" t="s">
        <v>926</v>
      </c>
      <c r="AD3549" s="366" t="s">
        <v>925</v>
      </c>
      <c r="AE3549" s="366" t="s">
        <v>928</v>
      </c>
      <c r="AF3549" s="254"/>
      <c r="AG3549" s="254"/>
      <c r="AH3549" s="1019"/>
      <c r="AI3549" s="244" t="str">
        <f t="shared" si="317"/>
        <v>LIGHT VEHICLEFORKLIFT (SIO)HD 465, HD 785PC 200 - PC 2000DZ 85 - DZ 375</v>
      </c>
      <c r="AJ3549" s="1315">
        <f t="shared" si="314"/>
        <v>42836</v>
      </c>
      <c r="AK3549" s="1330">
        <v>43453</v>
      </c>
      <c r="AL3549" s="670">
        <v>43473</v>
      </c>
      <c r="AM3549" s="230"/>
      <c r="AN3549" s="232"/>
      <c r="AO3549" s="232"/>
      <c r="AP3549" s="230"/>
      <c r="AQ3549" s="180"/>
      <c r="AR3549" s="230"/>
      <c r="AS3549" s="230"/>
      <c r="AT3549" s="230"/>
      <c r="AU3549" s="230"/>
    </row>
    <row r="3550" spans="2:52" ht="15" customHeight="1">
      <c r="B3550" s="1310">
        <v>3544</v>
      </c>
      <c r="C3550" s="814" t="s">
        <v>689</v>
      </c>
      <c r="D3550" s="497" t="s">
        <v>226</v>
      </c>
      <c r="E3550" s="559" t="s">
        <v>601</v>
      </c>
      <c r="F3550" s="1600">
        <v>83100002</v>
      </c>
      <c r="G3550" s="509" t="s">
        <v>151</v>
      </c>
      <c r="H3550" s="1393" t="s">
        <v>690</v>
      </c>
      <c r="I3550" s="345">
        <v>27986</v>
      </c>
      <c r="J3550" s="1314">
        <f t="shared" ca="1" si="316"/>
        <v>46</v>
      </c>
      <c r="K3550" s="178" t="s">
        <v>83</v>
      </c>
      <c r="L3550" s="613">
        <v>760819436192</v>
      </c>
      <c r="M3550" s="181">
        <v>45518</v>
      </c>
      <c r="N3550" s="562">
        <v>43419</v>
      </c>
      <c r="O3550" s="1330" t="s">
        <v>24</v>
      </c>
      <c r="P3550" s="451" t="s">
        <v>24</v>
      </c>
      <c r="Q3550" s="198" t="str">
        <f t="shared" si="315"/>
        <v>-</v>
      </c>
      <c r="R3550" s="181" t="str">
        <f t="shared" ca="1" si="313"/>
        <v>TIDAK MCU</v>
      </c>
      <c r="S3550" s="1319" t="s">
        <v>899</v>
      </c>
      <c r="T3550" s="1330">
        <v>44422</v>
      </c>
      <c r="U3550" s="1329">
        <v>44422</v>
      </c>
      <c r="V3550" s="345" t="s">
        <v>24</v>
      </c>
      <c r="W3550" s="1311" t="s">
        <v>24</v>
      </c>
      <c r="X3550" s="348"/>
      <c r="Y3550" s="201"/>
      <c r="Z3550" s="351"/>
      <c r="AA3550" s="471" t="s">
        <v>100</v>
      </c>
      <c r="AB3550" s="254" t="s">
        <v>931</v>
      </c>
      <c r="AC3550" s="366" t="s">
        <v>928</v>
      </c>
      <c r="AD3550" s="366" t="s">
        <v>926</v>
      </c>
      <c r="AE3550" s="366" t="s">
        <v>925</v>
      </c>
      <c r="AF3550" s="254" t="s">
        <v>24</v>
      </c>
      <c r="AG3550" s="254"/>
      <c r="AH3550" s="1019"/>
      <c r="AI3550" s="244" t="str">
        <f t="shared" si="317"/>
        <v>LIGHT VEHICLEFORKLIFT (SIO)DZ 85 - DZ 375HD 465, HD 785PC 200 - PC 2000-</v>
      </c>
      <c r="AJ3550" s="1315">
        <f t="shared" si="314"/>
        <v>43419</v>
      </c>
      <c r="AK3550" s="1330">
        <v>43453</v>
      </c>
      <c r="AL3550" s="670">
        <v>43473</v>
      </c>
      <c r="AM3550" s="230"/>
      <c r="AN3550" s="232"/>
      <c r="AO3550" s="232"/>
      <c r="AP3550" s="230"/>
      <c r="AQ3550" s="462" t="s">
        <v>3094</v>
      </c>
      <c r="AR3550" s="230"/>
      <c r="AS3550" s="230"/>
      <c r="AT3550" s="230"/>
      <c r="AU3550" s="230"/>
    </row>
    <row r="3551" spans="2:52" ht="15" customHeight="1">
      <c r="B3551" s="1310">
        <v>3545</v>
      </c>
      <c r="C3551" s="558" t="s">
        <v>1537</v>
      </c>
      <c r="D3551" s="497" t="s">
        <v>221</v>
      </c>
      <c r="E3551" s="559" t="s">
        <v>222</v>
      </c>
      <c r="F3551" s="560" t="s">
        <v>24</v>
      </c>
      <c r="G3551" s="509" t="s">
        <v>146</v>
      </c>
      <c r="H3551" s="810" t="s">
        <v>1531</v>
      </c>
      <c r="I3551" s="379">
        <v>35247</v>
      </c>
      <c r="J3551" s="1314">
        <f t="shared" ca="1" si="316"/>
        <v>25</v>
      </c>
      <c r="K3551" s="178" t="s">
        <v>493</v>
      </c>
      <c r="L3551" s="613">
        <v>930732460142</v>
      </c>
      <c r="M3551" s="181">
        <v>43647</v>
      </c>
      <c r="N3551" s="815">
        <v>42835</v>
      </c>
      <c r="O3551" s="1330">
        <v>42916</v>
      </c>
      <c r="P3551" s="1314" t="s">
        <v>24</v>
      </c>
      <c r="Q3551" s="198">
        <f t="shared" si="315"/>
        <v>43281</v>
      </c>
      <c r="R3551" s="181" t="str">
        <f t="shared" ca="1" si="313"/>
        <v>EXPIRED</v>
      </c>
      <c r="S3551" s="1314" t="s">
        <v>24</v>
      </c>
      <c r="T3551" s="1330">
        <v>44378</v>
      </c>
      <c r="U3551" s="444" t="s">
        <v>1497</v>
      </c>
      <c r="V3551" s="345" t="s">
        <v>24</v>
      </c>
      <c r="W3551" s="1311" t="s">
        <v>24</v>
      </c>
      <c r="X3551" s="348"/>
      <c r="Y3551" s="201"/>
      <c r="Z3551" s="351"/>
      <c r="AA3551" s="471" t="s">
        <v>100</v>
      </c>
      <c r="AB3551" s="272"/>
      <c r="AC3551" s="272"/>
      <c r="AD3551" s="272"/>
      <c r="AE3551" s="272"/>
      <c r="AF3551" s="254"/>
      <c r="AG3551" s="254"/>
      <c r="AH3551" s="1019"/>
      <c r="AI3551" s="244" t="str">
        <f t="shared" si="317"/>
        <v>LIGHT VEHICLE</v>
      </c>
      <c r="AJ3551" s="1315">
        <f t="shared" si="314"/>
        <v>42835</v>
      </c>
      <c r="AK3551" s="472" t="s">
        <v>24</v>
      </c>
      <c r="AL3551" s="670">
        <v>42837</v>
      </c>
      <c r="AM3551" s="230"/>
      <c r="AN3551" s="232"/>
      <c r="AO3551" s="232"/>
      <c r="AP3551" s="230"/>
      <c r="AQ3551" s="1231" t="s">
        <v>3094</v>
      </c>
      <c r="AR3551" s="230"/>
      <c r="AS3551" s="230"/>
      <c r="AT3551" s="230"/>
      <c r="AU3551" s="230"/>
      <c r="AV3551" s="885"/>
      <c r="AW3551" s="885"/>
      <c r="AX3551" s="885"/>
      <c r="AY3551" s="885"/>
      <c r="AZ3551" s="885"/>
    </row>
    <row r="3552" spans="2:52" ht="15" customHeight="1">
      <c r="B3552" s="1310">
        <v>3546</v>
      </c>
      <c r="C3552" s="1488" t="s">
        <v>693</v>
      </c>
      <c r="D3552" s="1554" t="s">
        <v>226</v>
      </c>
      <c r="E3552" s="559" t="s">
        <v>601</v>
      </c>
      <c r="F3552" s="1595">
        <v>70217961</v>
      </c>
      <c r="G3552" s="509" t="s">
        <v>151</v>
      </c>
      <c r="H3552" s="1634" t="s">
        <v>694</v>
      </c>
      <c r="I3552" s="824">
        <v>35893</v>
      </c>
      <c r="J3552" s="1314">
        <f t="shared" ca="1" si="316"/>
        <v>24</v>
      </c>
      <c r="K3552" s="1804" t="s">
        <v>83</v>
      </c>
      <c r="L3552" s="1804" t="s">
        <v>24</v>
      </c>
      <c r="M3552" s="1877">
        <v>45024</v>
      </c>
      <c r="N3552" s="562">
        <v>43012</v>
      </c>
      <c r="O3552" s="1330" t="s">
        <v>24</v>
      </c>
      <c r="P3552" s="451" t="s">
        <v>24</v>
      </c>
      <c r="Q3552" s="198" t="str">
        <f t="shared" si="315"/>
        <v>-</v>
      </c>
      <c r="R3552" s="181" t="str">
        <f t="shared" ca="1" si="313"/>
        <v>TIDAK MCU</v>
      </c>
      <c r="S3552" s="1314" t="s">
        <v>901</v>
      </c>
      <c r="T3552" s="1330">
        <v>44294</v>
      </c>
      <c r="U3552" s="1329">
        <v>44294</v>
      </c>
      <c r="V3552" s="1330" t="s">
        <v>24</v>
      </c>
      <c r="W3552" s="1311" t="s">
        <v>24</v>
      </c>
      <c r="X3552" s="348"/>
      <c r="Y3552" s="201"/>
      <c r="Z3552" s="351"/>
      <c r="AA3552" s="471" t="s">
        <v>100</v>
      </c>
      <c r="AB3552" s="366" t="s">
        <v>926</v>
      </c>
      <c r="AC3552" s="366" t="s">
        <v>927</v>
      </c>
      <c r="AD3552" s="366" t="s">
        <v>932</v>
      </c>
      <c r="AE3552" s="254" t="s">
        <v>24</v>
      </c>
      <c r="AF3552" s="254"/>
      <c r="AG3552" s="254"/>
      <c r="AH3552" s="1019"/>
      <c r="AI3552" s="244" t="str">
        <f t="shared" si="317"/>
        <v>LIGHT VEHICLEHD 465, HD 785SC P360 - SC P410 A/MPC 200 - PC 1250-</v>
      </c>
      <c r="AJ3552" s="1315">
        <f t="shared" si="314"/>
        <v>43012</v>
      </c>
      <c r="AK3552" s="1330" t="s">
        <v>24</v>
      </c>
      <c r="AL3552" s="670">
        <v>43377</v>
      </c>
      <c r="AM3552" s="230"/>
      <c r="AN3552" s="232"/>
      <c r="AO3552" s="232"/>
      <c r="AP3552" s="230"/>
      <c r="AQ3552" s="1231" t="s">
        <v>3094</v>
      </c>
      <c r="AR3552" s="230"/>
      <c r="AS3552" s="230"/>
      <c r="AT3552" s="230"/>
      <c r="AU3552" s="230"/>
    </row>
    <row r="3553" spans="2:47" ht="15" customHeight="1">
      <c r="B3553" s="1310">
        <v>3547</v>
      </c>
      <c r="C3553" s="558" t="s">
        <v>695</v>
      </c>
      <c r="D3553" s="497" t="s">
        <v>657</v>
      </c>
      <c r="E3553" s="559" t="s">
        <v>601</v>
      </c>
      <c r="F3553" s="827" t="s">
        <v>24</v>
      </c>
      <c r="G3553" s="509" t="s">
        <v>151</v>
      </c>
      <c r="H3553" s="810" t="s">
        <v>696</v>
      </c>
      <c r="I3553" s="345">
        <v>32549</v>
      </c>
      <c r="J3553" s="1314">
        <f t="shared" ca="1" si="316"/>
        <v>33</v>
      </c>
      <c r="K3553" s="178" t="s">
        <v>83</v>
      </c>
      <c r="L3553" s="613">
        <v>1723171100062</v>
      </c>
      <c r="M3553" s="181">
        <v>44602</v>
      </c>
      <c r="N3553" s="562">
        <v>43481</v>
      </c>
      <c r="O3553" s="1330" t="s">
        <v>24</v>
      </c>
      <c r="P3553" s="451" t="s">
        <v>24</v>
      </c>
      <c r="Q3553" s="198" t="str">
        <f t="shared" si="315"/>
        <v>-</v>
      </c>
      <c r="R3553" s="181" t="str">
        <f t="shared" ca="1" si="313"/>
        <v>TIDAK MCU</v>
      </c>
      <c r="S3553" s="1319" t="s">
        <v>902</v>
      </c>
      <c r="T3553" s="1330">
        <v>44602</v>
      </c>
      <c r="U3553" s="1329">
        <v>44602</v>
      </c>
      <c r="V3553" s="1330" t="s">
        <v>24</v>
      </c>
      <c r="W3553" s="1311" t="s">
        <v>24</v>
      </c>
      <c r="X3553" s="348"/>
      <c r="Y3553" s="201"/>
      <c r="Z3553" s="351"/>
      <c r="AA3553" s="471" t="s">
        <v>100</v>
      </c>
      <c r="AB3553" s="471" t="s">
        <v>931</v>
      </c>
      <c r="AC3553" s="254" t="s">
        <v>24</v>
      </c>
      <c r="AD3553" s="254" t="s">
        <v>24</v>
      </c>
      <c r="AE3553" s="254" t="s">
        <v>24</v>
      </c>
      <c r="AF3553" s="254"/>
      <c r="AG3553" s="254"/>
      <c r="AH3553" s="1019"/>
      <c r="AI3553" s="244" t="str">
        <f t="shared" si="317"/>
        <v>LIGHT VEHICLEFORKLIFT (SIO)---</v>
      </c>
      <c r="AJ3553" s="1315">
        <f t="shared" si="314"/>
        <v>43481</v>
      </c>
      <c r="AK3553" s="1330" t="s">
        <v>24</v>
      </c>
      <c r="AL3553" s="670">
        <v>43481</v>
      </c>
      <c r="AM3553" s="230"/>
      <c r="AN3553" s="232"/>
      <c r="AO3553" s="232"/>
      <c r="AP3553" s="230"/>
      <c r="AQ3553" s="230"/>
      <c r="AR3553" s="230"/>
      <c r="AS3553" s="230"/>
      <c r="AT3553" s="230"/>
      <c r="AU3553" s="230"/>
    </row>
    <row r="3554" spans="2:47" ht="15" customHeight="1">
      <c r="B3554" s="1310">
        <v>3548</v>
      </c>
      <c r="C3554" s="558" t="s">
        <v>697</v>
      </c>
      <c r="D3554" s="497" t="s">
        <v>698</v>
      </c>
      <c r="E3554" s="559" t="s">
        <v>601</v>
      </c>
      <c r="F3554" s="827" t="s">
        <v>24</v>
      </c>
      <c r="G3554" s="509" t="s">
        <v>151</v>
      </c>
      <c r="H3554" s="561" t="s">
        <v>24</v>
      </c>
      <c r="I3554" s="345">
        <v>34416</v>
      </c>
      <c r="J3554" s="1314">
        <f t="shared" ca="1" si="316"/>
        <v>28</v>
      </c>
      <c r="K3554" s="176" t="s">
        <v>24</v>
      </c>
      <c r="L3554" s="170" t="s">
        <v>24</v>
      </c>
      <c r="M3554" s="173" t="s">
        <v>24</v>
      </c>
      <c r="N3554" s="562">
        <v>41951</v>
      </c>
      <c r="O3554" s="1330" t="s">
        <v>24</v>
      </c>
      <c r="P3554" s="451" t="s">
        <v>24</v>
      </c>
      <c r="Q3554" s="198" t="str">
        <f t="shared" si="315"/>
        <v>-</v>
      </c>
      <c r="R3554" s="181" t="str">
        <f t="shared" ca="1" si="313"/>
        <v>TIDAK MCU</v>
      </c>
      <c r="S3554" s="1319" t="s">
        <v>24</v>
      </c>
      <c r="T3554" s="1330">
        <v>44643</v>
      </c>
      <c r="U3554" s="1329" t="s">
        <v>24</v>
      </c>
      <c r="V3554" s="1330" t="s">
        <v>24</v>
      </c>
      <c r="W3554" s="1311" t="s">
        <v>24</v>
      </c>
      <c r="X3554" s="348"/>
      <c r="Y3554" s="201"/>
      <c r="Z3554" s="351"/>
      <c r="AA3554" s="254" t="s">
        <v>24</v>
      </c>
      <c r="AB3554" s="254" t="s">
        <v>24</v>
      </c>
      <c r="AC3554" s="254" t="s">
        <v>24</v>
      </c>
      <c r="AD3554" s="254" t="s">
        <v>24</v>
      </c>
      <c r="AE3554" s="254" t="s">
        <v>24</v>
      </c>
      <c r="AF3554" s="254"/>
      <c r="AG3554" s="254"/>
      <c r="AH3554" s="1019"/>
      <c r="AI3554" s="244" t="str">
        <f t="shared" si="317"/>
        <v>-----</v>
      </c>
      <c r="AJ3554" s="1315">
        <f t="shared" si="314"/>
        <v>41951</v>
      </c>
      <c r="AK3554" s="1330" t="s">
        <v>24</v>
      </c>
      <c r="AL3554" s="670" t="s">
        <v>24</v>
      </c>
      <c r="AM3554" s="230"/>
      <c r="AN3554" s="232"/>
      <c r="AO3554" s="232"/>
      <c r="AP3554" s="230"/>
      <c r="AQ3554" s="1231" t="s">
        <v>3094</v>
      </c>
      <c r="AR3554" s="230"/>
      <c r="AS3554" s="230"/>
      <c r="AT3554" s="230"/>
      <c r="AU3554" s="230"/>
    </row>
    <row r="3555" spans="2:47" ht="15" customHeight="1">
      <c r="B3555" s="1310">
        <v>3549</v>
      </c>
      <c r="C3555" s="1488" t="s">
        <v>699</v>
      </c>
      <c r="D3555" s="1554" t="s">
        <v>600</v>
      </c>
      <c r="E3555" s="559" t="s">
        <v>601</v>
      </c>
      <c r="F3555" s="827">
        <v>82106020</v>
      </c>
      <c r="G3555" s="509" t="s">
        <v>151</v>
      </c>
      <c r="H3555" s="1646" t="s">
        <v>700</v>
      </c>
      <c r="I3555" s="1706">
        <v>31574</v>
      </c>
      <c r="J3555" s="1314">
        <f t="shared" ca="1" si="316"/>
        <v>36</v>
      </c>
      <c r="K3555" s="1551" t="s">
        <v>83</v>
      </c>
      <c r="L3555" s="1840">
        <v>98045263514</v>
      </c>
      <c r="M3555" s="824">
        <v>45024</v>
      </c>
      <c r="N3555" s="562">
        <v>43231</v>
      </c>
      <c r="O3555" s="382">
        <v>43566</v>
      </c>
      <c r="P3555" s="451" t="s">
        <v>498</v>
      </c>
      <c r="Q3555" s="198">
        <f t="shared" si="315"/>
        <v>43931</v>
      </c>
      <c r="R3555" s="181" t="str">
        <f t="shared" ref="R3555:R3587" ca="1" si="318">IF(OR(O3555="",O3555="-"),"TIDAK MCU",IF(Q3555&gt;TODAY(),"BERLAKU","EXPIRED"))</f>
        <v>EXPIRED</v>
      </c>
      <c r="S3555" s="1319" t="s">
        <v>903</v>
      </c>
      <c r="T3555" s="1330">
        <v>44358</v>
      </c>
      <c r="U3555" s="1329">
        <v>44358</v>
      </c>
      <c r="V3555" s="1330" t="s">
        <v>24</v>
      </c>
      <c r="W3555" s="136" t="s">
        <v>24</v>
      </c>
      <c r="X3555" s="348"/>
      <c r="Y3555" s="201"/>
      <c r="Z3555" s="351"/>
      <c r="AA3555" s="471" t="s">
        <v>100</v>
      </c>
      <c r="AB3555" s="254" t="s">
        <v>24</v>
      </c>
      <c r="AC3555" s="254" t="s">
        <v>24</v>
      </c>
      <c r="AD3555" s="254" t="s">
        <v>24</v>
      </c>
      <c r="AE3555" s="254" t="s">
        <v>24</v>
      </c>
      <c r="AF3555" s="254"/>
      <c r="AG3555" s="254"/>
      <c r="AH3555" s="1019"/>
      <c r="AI3555" s="244" t="str">
        <f t="shared" si="317"/>
        <v>LIGHT VEHICLE----</v>
      </c>
      <c r="AJ3555" s="1315">
        <f t="shared" ref="AJ3555:AJ3587" si="319">N3555</f>
        <v>43231</v>
      </c>
      <c r="AK3555" s="1330" t="s">
        <v>24</v>
      </c>
      <c r="AL3555" s="670">
        <v>43244</v>
      </c>
      <c r="AM3555" s="230"/>
      <c r="AN3555" s="232"/>
      <c r="AO3555" s="232"/>
      <c r="AP3555" s="230"/>
      <c r="AQ3555" s="1231" t="s">
        <v>3094</v>
      </c>
      <c r="AR3555" s="230"/>
      <c r="AS3555" s="230"/>
      <c r="AT3555" s="230"/>
      <c r="AU3555" s="230"/>
    </row>
    <row r="3556" spans="2:47" ht="15" customHeight="1">
      <c r="B3556" s="1310">
        <v>3550</v>
      </c>
      <c r="C3556" s="1488" t="s">
        <v>701</v>
      </c>
      <c r="D3556" s="1554" t="s">
        <v>226</v>
      </c>
      <c r="E3556" s="559" t="s">
        <v>601</v>
      </c>
      <c r="F3556" s="827">
        <v>80107131</v>
      </c>
      <c r="G3556" s="509" t="s">
        <v>151</v>
      </c>
      <c r="H3556" s="1646" t="s">
        <v>702</v>
      </c>
      <c r="I3556" s="824">
        <v>31220</v>
      </c>
      <c r="J3556" s="1314">
        <f t="shared" ca="1" si="316"/>
        <v>37</v>
      </c>
      <c r="K3556" s="1551" t="s">
        <v>83</v>
      </c>
      <c r="L3556" s="1840">
        <v>860617150442</v>
      </c>
      <c r="M3556" s="824">
        <v>44369</v>
      </c>
      <c r="N3556" s="562">
        <v>43231</v>
      </c>
      <c r="O3556" s="382">
        <v>43335</v>
      </c>
      <c r="P3556" s="451" t="s">
        <v>24</v>
      </c>
      <c r="Q3556" s="198">
        <f t="shared" si="315"/>
        <v>43700</v>
      </c>
      <c r="R3556" s="181" t="str">
        <f t="shared" ca="1" si="318"/>
        <v>EXPIRED</v>
      </c>
      <c r="S3556" s="1319" t="s">
        <v>904</v>
      </c>
      <c r="T3556" s="1330">
        <v>44369</v>
      </c>
      <c r="U3556" s="1329">
        <v>44369</v>
      </c>
      <c r="V3556" s="1330" t="s">
        <v>24</v>
      </c>
      <c r="W3556" s="1311" t="s">
        <v>24</v>
      </c>
      <c r="X3556" s="348"/>
      <c r="Y3556" s="201"/>
      <c r="Z3556" s="351"/>
      <c r="AA3556" s="471" t="s">
        <v>100</v>
      </c>
      <c r="AB3556" s="254" t="s">
        <v>933</v>
      </c>
      <c r="AC3556" s="254" t="s">
        <v>24</v>
      </c>
      <c r="AD3556" s="254" t="s">
        <v>24</v>
      </c>
      <c r="AE3556" s="254" t="s">
        <v>24</v>
      </c>
      <c r="AF3556" s="254"/>
      <c r="AG3556" s="254"/>
      <c r="AH3556" s="481"/>
      <c r="AI3556" s="244" t="str">
        <f t="shared" si="317"/>
        <v>LIGHT VEHICLEMOBILE CRANE (SIO)---</v>
      </c>
      <c r="AJ3556" s="1315">
        <f t="shared" si="319"/>
        <v>43231</v>
      </c>
      <c r="AK3556" s="217" t="s">
        <v>24</v>
      </c>
      <c r="AL3556" s="614">
        <v>43286</v>
      </c>
      <c r="AM3556" s="230"/>
      <c r="AN3556" s="232"/>
      <c r="AO3556" s="232"/>
      <c r="AP3556" s="230"/>
      <c r="AQ3556" s="1231" t="s">
        <v>3094</v>
      </c>
      <c r="AR3556" s="230"/>
      <c r="AS3556" s="230"/>
      <c r="AT3556" s="230"/>
      <c r="AU3556" s="230"/>
    </row>
    <row r="3557" spans="2:47" ht="15" customHeight="1">
      <c r="B3557" s="1310">
        <v>3551</v>
      </c>
      <c r="C3557" s="1483" t="s">
        <v>703</v>
      </c>
      <c r="D3557" s="1551" t="s">
        <v>226</v>
      </c>
      <c r="E3557" s="559" t="s">
        <v>601</v>
      </c>
      <c r="F3557" s="827">
        <v>80101062</v>
      </c>
      <c r="G3557" s="509" t="s">
        <v>151</v>
      </c>
      <c r="H3557" s="561" t="s">
        <v>24</v>
      </c>
      <c r="I3557" s="1706">
        <v>30206</v>
      </c>
      <c r="J3557" s="1314">
        <f t="shared" ca="1" si="316"/>
        <v>40</v>
      </c>
      <c r="K3557" s="319" t="s">
        <v>24</v>
      </c>
      <c r="L3557" s="329" t="s">
        <v>24</v>
      </c>
      <c r="M3557" s="338" t="s">
        <v>24</v>
      </c>
      <c r="N3557" s="562">
        <v>43132</v>
      </c>
      <c r="O3557" s="1330" t="s">
        <v>24</v>
      </c>
      <c r="P3557" s="451" t="s">
        <v>24</v>
      </c>
      <c r="Q3557" s="198" t="str">
        <f t="shared" si="315"/>
        <v>-</v>
      </c>
      <c r="R3557" s="181" t="str">
        <f t="shared" ca="1" si="318"/>
        <v>TIDAK MCU</v>
      </c>
      <c r="S3557" s="1319" t="s">
        <v>24</v>
      </c>
      <c r="T3557" s="1330">
        <v>44451</v>
      </c>
      <c r="U3557" s="1329" t="s">
        <v>99</v>
      </c>
      <c r="V3557" s="1330" t="s">
        <v>24</v>
      </c>
      <c r="W3557" s="1311" t="s">
        <v>24</v>
      </c>
      <c r="X3557" s="348"/>
      <c r="Y3557" s="201"/>
      <c r="Z3557" s="351"/>
      <c r="AA3557" s="254" t="s">
        <v>24</v>
      </c>
      <c r="AB3557" s="254" t="s">
        <v>24</v>
      </c>
      <c r="AC3557" s="254" t="s">
        <v>24</v>
      </c>
      <c r="AD3557" s="254" t="s">
        <v>24</v>
      </c>
      <c r="AE3557" s="254" t="s">
        <v>24</v>
      </c>
      <c r="AF3557" s="254"/>
      <c r="AG3557" s="254"/>
      <c r="AH3557" s="1019"/>
      <c r="AI3557" s="244" t="str">
        <f t="shared" si="317"/>
        <v>-----</v>
      </c>
      <c r="AJ3557" s="1315">
        <f t="shared" si="319"/>
        <v>43132</v>
      </c>
      <c r="AK3557" s="1330" t="s">
        <v>24</v>
      </c>
      <c r="AL3557" s="670" t="s">
        <v>24</v>
      </c>
      <c r="AM3557" s="230"/>
      <c r="AN3557" s="232"/>
      <c r="AO3557" s="232"/>
      <c r="AP3557" s="230"/>
      <c r="AQ3557" s="180"/>
      <c r="AR3557" s="230"/>
      <c r="AS3557" s="230"/>
      <c r="AT3557" s="230"/>
      <c r="AU3557" s="230"/>
    </row>
    <row r="3558" spans="2:47" ht="15" customHeight="1">
      <c r="B3558" s="1310">
        <v>3552</v>
      </c>
      <c r="C3558" s="1488" t="s">
        <v>704</v>
      </c>
      <c r="D3558" s="1554" t="s">
        <v>705</v>
      </c>
      <c r="E3558" s="559" t="s">
        <v>601</v>
      </c>
      <c r="F3558" s="827">
        <v>72217006</v>
      </c>
      <c r="G3558" s="509" t="s">
        <v>151</v>
      </c>
      <c r="H3558" s="1646" t="s">
        <v>706</v>
      </c>
      <c r="I3558" s="1706">
        <v>34821</v>
      </c>
      <c r="J3558" s="1314">
        <f t="shared" ca="1" si="316"/>
        <v>27</v>
      </c>
      <c r="K3558" s="319" t="s">
        <v>24</v>
      </c>
      <c r="L3558" s="329" t="s">
        <v>24</v>
      </c>
      <c r="M3558" s="338" t="s">
        <v>24</v>
      </c>
      <c r="N3558" s="562">
        <v>43298</v>
      </c>
      <c r="O3558" s="1330" t="s">
        <v>24</v>
      </c>
      <c r="P3558" s="451" t="s">
        <v>24</v>
      </c>
      <c r="Q3558" s="198" t="str">
        <f t="shared" si="315"/>
        <v>-</v>
      </c>
      <c r="R3558" s="181" t="str">
        <f t="shared" ca="1" si="318"/>
        <v>TIDAK MCU</v>
      </c>
      <c r="S3558" s="1319" t="s">
        <v>24</v>
      </c>
      <c r="T3558" s="1330">
        <v>44318</v>
      </c>
      <c r="U3558" s="1329" t="s">
        <v>99</v>
      </c>
      <c r="V3558" s="1330" t="s">
        <v>24</v>
      </c>
      <c r="W3558" s="1311" t="s">
        <v>24</v>
      </c>
      <c r="X3558" s="348"/>
      <c r="Y3558" s="201"/>
      <c r="Z3558" s="351"/>
      <c r="AA3558" s="254" t="s">
        <v>24</v>
      </c>
      <c r="AB3558" s="254" t="s">
        <v>24</v>
      </c>
      <c r="AC3558" s="254" t="s">
        <v>24</v>
      </c>
      <c r="AD3558" s="254" t="s">
        <v>24</v>
      </c>
      <c r="AE3558" s="254" t="s">
        <v>24</v>
      </c>
      <c r="AF3558" s="254"/>
      <c r="AG3558" s="254"/>
      <c r="AH3558" s="1019"/>
      <c r="AI3558" s="244" t="str">
        <f t="shared" si="317"/>
        <v>-----</v>
      </c>
      <c r="AJ3558" s="1315">
        <f t="shared" si="319"/>
        <v>43298</v>
      </c>
      <c r="AK3558" s="1330" t="s">
        <v>24</v>
      </c>
      <c r="AL3558" s="670" t="s">
        <v>24</v>
      </c>
      <c r="AM3558" s="230"/>
      <c r="AN3558" s="232"/>
      <c r="AO3558" s="232"/>
      <c r="AP3558" s="230"/>
      <c r="AQ3558" s="180"/>
      <c r="AR3558" s="230"/>
      <c r="AS3558" s="230"/>
      <c r="AT3558" s="230"/>
      <c r="AU3558" s="230"/>
    </row>
    <row r="3559" spans="2:47" ht="15" customHeight="1">
      <c r="B3559" s="1310">
        <v>3553</v>
      </c>
      <c r="C3559" s="1483" t="s">
        <v>319</v>
      </c>
      <c r="D3559" s="1554" t="s">
        <v>226</v>
      </c>
      <c r="E3559" s="559" t="s">
        <v>601</v>
      </c>
      <c r="F3559" s="827">
        <v>702180655</v>
      </c>
      <c r="G3559" s="509" t="s">
        <v>151</v>
      </c>
      <c r="H3559" s="1634" t="s">
        <v>707</v>
      </c>
      <c r="I3559" s="1706">
        <v>36501</v>
      </c>
      <c r="J3559" s="1314">
        <f t="shared" ca="1" si="316"/>
        <v>22</v>
      </c>
      <c r="K3559" s="1805" t="s">
        <v>83</v>
      </c>
      <c r="L3559" s="1837">
        <v>820217230049</v>
      </c>
      <c r="M3559" s="1878">
        <v>44249</v>
      </c>
      <c r="N3559" s="562">
        <v>43384</v>
      </c>
      <c r="O3559" s="1330" t="s">
        <v>24</v>
      </c>
      <c r="P3559" s="451" t="s">
        <v>24</v>
      </c>
      <c r="Q3559" s="198" t="str">
        <f t="shared" si="315"/>
        <v>-</v>
      </c>
      <c r="R3559" s="181" t="str">
        <f t="shared" ca="1" si="318"/>
        <v>TIDAK MCU</v>
      </c>
      <c r="S3559" s="1319" t="s">
        <v>24</v>
      </c>
      <c r="T3559" s="1330">
        <v>44537</v>
      </c>
      <c r="U3559" s="1329" t="s">
        <v>99</v>
      </c>
      <c r="V3559" s="1330" t="s">
        <v>24</v>
      </c>
      <c r="W3559" s="1311" t="s">
        <v>24</v>
      </c>
      <c r="X3559" s="348"/>
      <c r="Y3559" s="201"/>
      <c r="Z3559" s="351"/>
      <c r="AA3559" s="254" t="s">
        <v>24</v>
      </c>
      <c r="AB3559" s="254" t="s">
        <v>24</v>
      </c>
      <c r="AC3559" s="254" t="s">
        <v>24</v>
      </c>
      <c r="AD3559" s="254" t="s">
        <v>24</v>
      </c>
      <c r="AE3559" s="254" t="s">
        <v>24</v>
      </c>
      <c r="AF3559" s="254"/>
      <c r="AG3559" s="254"/>
      <c r="AH3559" s="1019"/>
      <c r="AI3559" s="244" t="str">
        <f t="shared" si="317"/>
        <v>-----</v>
      </c>
      <c r="AJ3559" s="1315">
        <f t="shared" si="319"/>
        <v>43384</v>
      </c>
      <c r="AK3559" s="1330" t="s">
        <v>24</v>
      </c>
      <c r="AL3559" s="670" t="s">
        <v>24</v>
      </c>
      <c r="AM3559" s="230"/>
      <c r="AN3559" s="232"/>
      <c r="AO3559" s="232"/>
      <c r="AP3559" s="230"/>
      <c r="AQ3559" s="230"/>
      <c r="AR3559" s="230"/>
      <c r="AS3559" s="230"/>
      <c r="AT3559" s="230"/>
      <c r="AU3559" s="230"/>
    </row>
    <row r="3560" spans="2:47" ht="15" customHeight="1">
      <c r="B3560" s="1310">
        <v>3554</v>
      </c>
      <c r="C3560" s="1483" t="s">
        <v>708</v>
      </c>
      <c r="D3560" s="1554" t="s">
        <v>226</v>
      </c>
      <c r="E3560" s="559" t="s">
        <v>601</v>
      </c>
      <c r="F3560" s="827">
        <v>702180525</v>
      </c>
      <c r="G3560" s="509" t="s">
        <v>151</v>
      </c>
      <c r="H3560" s="1634" t="s">
        <v>709</v>
      </c>
      <c r="I3560" s="1706">
        <v>36106</v>
      </c>
      <c r="J3560" s="1314">
        <f t="shared" ca="1" si="316"/>
        <v>23</v>
      </c>
      <c r="K3560" s="176" t="s">
        <v>24</v>
      </c>
      <c r="L3560" s="170" t="s">
        <v>24</v>
      </c>
      <c r="M3560" s="173" t="s">
        <v>24</v>
      </c>
      <c r="N3560" s="562">
        <v>43384</v>
      </c>
      <c r="O3560" s="1330" t="s">
        <v>24</v>
      </c>
      <c r="P3560" s="451" t="s">
        <v>24</v>
      </c>
      <c r="Q3560" s="198" t="str">
        <f t="shared" si="315"/>
        <v>-</v>
      </c>
      <c r="R3560" s="181" t="str">
        <f t="shared" ca="1" si="318"/>
        <v>TIDAK MCU</v>
      </c>
      <c r="S3560" s="1319" t="s">
        <v>24</v>
      </c>
      <c r="T3560" s="1330">
        <v>44507</v>
      </c>
      <c r="U3560" s="1329" t="s">
        <v>99</v>
      </c>
      <c r="V3560" s="1330" t="s">
        <v>24</v>
      </c>
      <c r="W3560" s="1311" t="s">
        <v>24</v>
      </c>
      <c r="X3560" s="348"/>
      <c r="Y3560" s="201"/>
      <c r="Z3560" s="351"/>
      <c r="AA3560" s="254" t="s">
        <v>24</v>
      </c>
      <c r="AB3560" s="254" t="s">
        <v>24</v>
      </c>
      <c r="AC3560" s="254" t="s">
        <v>24</v>
      </c>
      <c r="AD3560" s="254" t="s">
        <v>24</v>
      </c>
      <c r="AE3560" s="254" t="s">
        <v>24</v>
      </c>
      <c r="AF3560" s="254"/>
      <c r="AG3560" s="254"/>
      <c r="AH3560" s="1019"/>
      <c r="AI3560" s="244" t="str">
        <f t="shared" si="317"/>
        <v>-----</v>
      </c>
      <c r="AJ3560" s="1315">
        <f t="shared" si="319"/>
        <v>43384</v>
      </c>
      <c r="AK3560" s="1330" t="s">
        <v>24</v>
      </c>
      <c r="AL3560" s="670" t="s">
        <v>24</v>
      </c>
      <c r="AM3560" s="230"/>
      <c r="AN3560" s="232"/>
      <c r="AO3560" s="232"/>
      <c r="AP3560" s="230"/>
      <c r="AQ3560" s="230"/>
      <c r="AR3560" s="230"/>
      <c r="AS3560" s="230"/>
      <c r="AT3560" s="230"/>
      <c r="AU3560" s="230"/>
    </row>
    <row r="3561" spans="2:47" ht="15" customHeight="1">
      <c r="B3561" s="1310">
        <v>3555</v>
      </c>
      <c r="C3561" s="1483" t="s">
        <v>710</v>
      </c>
      <c r="D3561" s="1554" t="s">
        <v>226</v>
      </c>
      <c r="E3561" s="559" t="s">
        <v>601</v>
      </c>
      <c r="F3561" s="1595">
        <v>70217964</v>
      </c>
      <c r="G3561" s="509" t="s">
        <v>151</v>
      </c>
      <c r="H3561" s="1634" t="s">
        <v>711</v>
      </c>
      <c r="I3561" s="1706">
        <v>35376</v>
      </c>
      <c r="J3561" s="1314">
        <f t="shared" ca="1" si="316"/>
        <v>25</v>
      </c>
      <c r="K3561" s="1811" t="s">
        <v>83</v>
      </c>
      <c r="L3561" s="1846">
        <v>940815250623</v>
      </c>
      <c r="M3561" s="1878">
        <v>44409</v>
      </c>
      <c r="N3561" s="562">
        <v>43284</v>
      </c>
      <c r="O3561" s="1330" t="s">
        <v>24</v>
      </c>
      <c r="P3561" s="451" t="s">
        <v>24</v>
      </c>
      <c r="Q3561" s="198" t="str">
        <f t="shared" si="315"/>
        <v>-</v>
      </c>
      <c r="R3561" s="181" t="str">
        <f t="shared" ca="1" si="318"/>
        <v>TIDAK MCU</v>
      </c>
      <c r="S3561" s="1319" t="s">
        <v>24</v>
      </c>
      <c r="T3561" s="1330">
        <v>44507</v>
      </c>
      <c r="U3561" s="1329" t="s">
        <v>99</v>
      </c>
      <c r="V3561" s="1330" t="s">
        <v>24</v>
      </c>
      <c r="W3561" s="1311" t="s">
        <v>24</v>
      </c>
      <c r="X3561" s="348"/>
      <c r="Y3561" s="201"/>
      <c r="Z3561" s="351"/>
      <c r="AA3561" s="254" t="s">
        <v>24</v>
      </c>
      <c r="AB3561" s="254" t="s">
        <v>24</v>
      </c>
      <c r="AC3561" s="254" t="s">
        <v>24</v>
      </c>
      <c r="AD3561" s="254" t="s">
        <v>24</v>
      </c>
      <c r="AE3561" s="254" t="s">
        <v>24</v>
      </c>
      <c r="AF3561" s="254"/>
      <c r="AG3561" s="254"/>
      <c r="AH3561" s="1019"/>
      <c r="AI3561" s="244" t="str">
        <f t="shared" si="317"/>
        <v>-----</v>
      </c>
      <c r="AJ3561" s="1315">
        <f t="shared" si="319"/>
        <v>43284</v>
      </c>
      <c r="AK3561" s="217" t="s">
        <v>24</v>
      </c>
      <c r="AL3561" s="614" t="s">
        <v>24</v>
      </c>
      <c r="AM3561" s="230"/>
      <c r="AN3561" s="232"/>
      <c r="AO3561" s="232"/>
      <c r="AP3561" s="230"/>
      <c r="AQ3561" s="462" t="s">
        <v>3094</v>
      </c>
      <c r="AR3561" s="230"/>
      <c r="AS3561" s="230"/>
      <c r="AT3561" s="230"/>
      <c r="AU3561" s="230"/>
    </row>
    <row r="3562" spans="2:47" ht="15" customHeight="1">
      <c r="B3562" s="1310">
        <v>3556</v>
      </c>
      <c r="C3562" s="1488" t="s">
        <v>712</v>
      </c>
      <c r="D3562" s="1551" t="s">
        <v>226</v>
      </c>
      <c r="E3562" s="559" t="s">
        <v>601</v>
      </c>
      <c r="F3562" s="1595">
        <v>702180806</v>
      </c>
      <c r="G3562" s="509" t="s">
        <v>151</v>
      </c>
      <c r="H3562" s="1634" t="s">
        <v>713</v>
      </c>
      <c r="I3562" s="1706">
        <v>36940</v>
      </c>
      <c r="J3562" s="1314">
        <f t="shared" ca="1" si="316"/>
        <v>21</v>
      </c>
      <c r="K3562" s="176" t="s">
        <v>24</v>
      </c>
      <c r="L3562" s="170" t="s">
        <v>24</v>
      </c>
      <c r="M3562" s="173" t="s">
        <v>24</v>
      </c>
      <c r="N3562" s="562">
        <v>43454</v>
      </c>
      <c r="O3562" s="1330" t="s">
        <v>24</v>
      </c>
      <c r="P3562" s="451" t="s">
        <v>24</v>
      </c>
      <c r="Q3562" s="198" t="str">
        <f t="shared" si="315"/>
        <v>-</v>
      </c>
      <c r="R3562" s="181" t="str">
        <f t="shared" ca="1" si="318"/>
        <v>TIDAK MCU</v>
      </c>
      <c r="S3562" s="1319" t="s">
        <v>24</v>
      </c>
      <c r="T3562" s="1330">
        <v>44610</v>
      </c>
      <c r="U3562" s="1329" t="s">
        <v>99</v>
      </c>
      <c r="V3562" s="1330" t="s">
        <v>24</v>
      </c>
      <c r="W3562" s="136" t="s">
        <v>24</v>
      </c>
      <c r="X3562" s="348"/>
      <c r="Y3562" s="201"/>
      <c r="Z3562" s="351"/>
      <c r="AA3562" s="254" t="s">
        <v>24</v>
      </c>
      <c r="AB3562" s="254" t="s">
        <v>24</v>
      </c>
      <c r="AC3562" s="254" t="s">
        <v>24</v>
      </c>
      <c r="AD3562" s="254" t="s">
        <v>24</v>
      </c>
      <c r="AE3562" s="254" t="s">
        <v>24</v>
      </c>
      <c r="AF3562" s="254"/>
      <c r="AG3562" s="254"/>
      <c r="AH3562" s="1019"/>
      <c r="AI3562" s="244" t="str">
        <f t="shared" si="317"/>
        <v>-----</v>
      </c>
      <c r="AJ3562" s="1315">
        <f t="shared" si="319"/>
        <v>43454</v>
      </c>
      <c r="AK3562" s="217" t="s">
        <v>24</v>
      </c>
      <c r="AL3562" s="614" t="s">
        <v>24</v>
      </c>
      <c r="AM3562" s="230"/>
      <c r="AN3562" s="232"/>
      <c r="AO3562" s="232"/>
      <c r="AP3562" s="230"/>
      <c r="AQ3562" s="230"/>
      <c r="AR3562" s="230"/>
      <c r="AS3562" s="230"/>
      <c r="AT3562" s="230"/>
      <c r="AU3562" s="230"/>
    </row>
    <row r="3563" spans="2:47" ht="15" customHeight="1">
      <c r="B3563" s="1310">
        <v>3557</v>
      </c>
      <c r="C3563" s="1483" t="s">
        <v>714</v>
      </c>
      <c r="D3563" s="1551" t="s">
        <v>226</v>
      </c>
      <c r="E3563" s="559" t="s">
        <v>601</v>
      </c>
      <c r="F3563" s="1595">
        <v>702180814</v>
      </c>
      <c r="G3563" s="509" t="s">
        <v>151</v>
      </c>
      <c r="H3563" s="1634" t="s">
        <v>715</v>
      </c>
      <c r="I3563" s="1706">
        <v>36380</v>
      </c>
      <c r="J3563" s="231">
        <f t="shared" ca="1" si="316"/>
        <v>22</v>
      </c>
      <c r="K3563" s="176" t="s">
        <v>24</v>
      </c>
      <c r="L3563" s="170" t="s">
        <v>24</v>
      </c>
      <c r="M3563" s="173" t="s">
        <v>24</v>
      </c>
      <c r="N3563" s="562">
        <v>43461</v>
      </c>
      <c r="O3563" s="1330" t="s">
        <v>24</v>
      </c>
      <c r="P3563" s="451" t="s">
        <v>24</v>
      </c>
      <c r="Q3563" s="198" t="str">
        <f t="shared" si="315"/>
        <v>-</v>
      </c>
      <c r="R3563" s="181" t="str">
        <f t="shared" ca="1" si="318"/>
        <v>TIDAK MCU</v>
      </c>
      <c r="S3563" s="1319" t="s">
        <v>24</v>
      </c>
      <c r="T3563" s="1330">
        <v>44416</v>
      </c>
      <c r="U3563" s="1329" t="s">
        <v>99</v>
      </c>
      <c r="V3563" s="1330" t="s">
        <v>24</v>
      </c>
      <c r="W3563" s="136" t="s">
        <v>24</v>
      </c>
      <c r="X3563" s="348"/>
      <c r="Y3563" s="201"/>
      <c r="Z3563" s="351"/>
      <c r="AA3563" s="254" t="s">
        <v>24</v>
      </c>
      <c r="AB3563" s="254" t="s">
        <v>24</v>
      </c>
      <c r="AC3563" s="254" t="s">
        <v>24</v>
      </c>
      <c r="AD3563" s="254" t="s">
        <v>24</v>
      </c>
      <c r="AE3563" s="254" t="s">
        <v>24</v>
      </c>
      <c r="AF3563" s="254"/>
      <c r="AG3563" s="254"/>
      <c r="AH3563" s="1019"/>
      <c r="AI3563" s="244" t="str">
        <f t="shared" si="317"/>
        <v>-----</v>
      </c>
      <c r="AJ3563" s="1315">
        <f t="shared" si="319"/>
        <v>43461</v>
      </c>
      <c r="AK3563" s="1330" t="s">
        <v>24</v>
      </c>
      <c r="AL3563" s="670" t="s">
        <v>24</v>
      </c>
      <c r="AM3563" s="230"/>
      <c r="AN3563" s="232"/>
      <c r="AO3563" s="232"/>
      <c r="AP3563" s="230"/>
      <c r="AQ3563" s="230"/>
      <c r="AR3563" s="230"/>
      <c r="AS3563" s="230"/>
      <c r="AT3563" s="230"/>
      <c r="AU3563" s="230"/>
    </row>
    <row r="3564" spans="2:47" ht="15" customHeight="1">
      <c r="B3564" s="1310">
        <v>3558</v>
      </c>
      <c r="C3564" s="1488" t="s">
        <v>716</v>
      </c>
      <c r="D3564" s="1554" t="s">
        <v>226</v>
      </c>
      <c r="E3564" s="835" t="s">
        <v>601</v>
      </c>
      <c r="F3564" s="1613">
        <v>702180813</v>
      </c>
      <c r="G3564" s="509" t="s">
        <v>151</v>
      </c>
      <c r="H3564" s="1634" t="s">
        <v>717</v>
      </c>
      <c r="I3564" s="1706">
        <v>36718</v>
      </c>
      <c r="J3564" s="1314">
        <f t="shared" ca="1" si="316"/>
        <v>21</v>
      </c>
      <c r="K3564" s="176" t="s">
        <v>24</v>
      </c>
      <c r="L3564" s="170" t="s">
        <v>24</v>
      </c>
      <c r="M3564" s="173" t="s">
        <v>24</v>
      </c>
      <c r="N3564" s="562">
        <v>43461</v>
      </c>
      <c r="O3564" s="1330" t="s">
        <v>24</v>
      </c>
      <c r="P3564" s="451" t="s">
        <v>24</v>
      </c>
      <c r="Q3564" s="198" t="str">
        <f t="shared" si="315"/>
        <v>-</v>
      </c>
      <c r="R3564" s="181" t="str">
        <f t="shared" ca="1" si="318"/>
        <v>TIDAK MCU</v>
      </c>
      <c r="S3564" s="1319" t="s">
        <v>24</v>
      </c>
      <c r="T3564" s="1330">
        <v>44388</v>
      </c>
      <c r="U3564" s="1329" t="s">
        <v>99</v>
      </c>
      <c r="V3564" s="1330" t="s">
        <v>24</v>
      </c>
      <c r="W3564" s="1311" t="s">
        <v>24</v>
      </c>
      <c r="X3564" s="348"/>
      <c r="Y3564" s="201"/>
      <c r="Z3564" s="351"/>
      <c r="AA3564" s="254" t="s">
        <v>24</v>
      </c>
      <c r="AB3564" s="254" t="s">
        <v>24</v>
      </c>
      <c r="AC3564" s="254" t="s">
        <v>24</v>
      </c>
      <c r="AD3564" s="254" t="s">
        <v>24</v>
      </c>
      <c r="AE3564" s="254" t="s">
        <v>24</v>
      </c>
      <c r="AF3564" s="254"/>
      <c r="AG3564" s="254"/>
      <c r="AH3564" s="1019"/>
      <c r="AI3564" s="244" t="str">
        <f t="shared" si="317"/>
        <v>-----</v>
      </c>
      <c r="AJ3564" s="1315">
        <f t="shared" si="319"/>
        <v>43461</v>
      </c>
      <c r="AK3564" s="1330" t="s">
        <v>24</v>
      </c>
      <c r="AL3564" s="670" t="s">
        <v>24</v>
      </c>
      <c r="AM3564" s="230"/>
      <c r="AN3564" s="232"/>
      <c r="AO3564" s="232"/>
      <c r="AP3564" s="230"/>
      <c r="AQ3564" s="1231" t="s">
        <v>3094</v>
      </c>
      <c r="AR3564" s="230"/>
      <c r="AS3564" s="230"/>
      <c r="AT3564" s="230"/>
      <c r="AU3564" s="230"/>
    </row>
    <row r="3565" spans="2:47" ht="15" customHeight="1">
      <c r="B3565" s="1310">
        <v>3559</v>
      </c>
      <c r="C3565" s="1483" t="s">
        <v>718</v>
      </c>
      <c r="D3565" s="1551" t="s">
        <v>226</v>
      </c>
      <c r="E3565" s="559" t="s">
        <v>601</v>
      </c>
      <c r="F3565" s="1595">
        <v>702180548</v>
      </c>
      <c r="G3565" s="509" t="s">
        <v>151</v>
      </c>
      <c r="H3565" s="1634" t="s">
        <v>719</v>
      </c>
      <c r="I3565" s="1706">
        <v>33817</v>
      </c>
      <c r="J3565" s="1314">
        <f t="shared" ca="1" si="316"/>
        <v>29</v>
      </c>
      <c r="K3565" s="176" t="s">
        <v>24</v>
      </c>
      <c r="L3565" s="170" t="s">
        <v>24</v>
      </c>
      <c r="M3565" s="173" t="s">
        <v>24</v>
      </c>
      <c r="N3565" s="562">
        <v>43361</v>
      </c>
      <c r="O3565" s="1330" t="s">
        <v>24</v>
      </c>
      <c r="P3565" s="451" t="s">
        <v>24</v>
      </c>
      <c r="Q3565" s="198" t="str">
        <f t="shared" si="315"/>
        <v>-</v>
      </c>
      <c r="R3565" s="181" t="str">
        <f t="shared" ca="1" si="318"/>
        <v>TIDAK MCU</v>
      </c>
      <c r="S3565" s="1319" t="s">
        <v>24</v>
      </c>
      <c r="T3565" s="1330">
        <v>44409</v>
      </c>
      <c r="U3565" s="1329" t="s">
        <v>99</v>
      </c>
      <c r="V3565" s="1330" t="s">
        <v>24</v>
      </c>
      <c r="W3565" s="136" t="s">
        <v>24</v>
      </c>
      <c r="X3565" s="348"/>
      <c r="Y3565" s="201"/>
      <c r="Z3565" s="351"/>
      <c r="AA3565" s="254" t="s">
        <v>24</v>
      </c>
      <c r="AB3565" s="254" t="s">
        <v>24</v>
      </c>
      <c r="AC3565" s="254" t="s">
        <v>24</v>
      </c>
      <c r="AD3565" s="254" t="s">
        <v>24</v>
      </c>
      <c r="AE3565" s="254" t="s">
        <v>24</v>
      </c>
      <c r="AF3565" s="254"/>
      <c r="AG3565" s="254"/>
      <c r="AH3565" s="1019"/>
      <c r="AI3565" s="244" t="str">
        <f t="shared" si="317"/>
        <v>-----</v>
      </c>
      <c r="AJ3565" s="1315">
        <f t="shared" si="319"/>
        <v>43361</v>
      </c>
      <c r="AK3565" s="1330" t="s">
        <v>24</v>
      </c>
      <c r="AL3565" s="670" t="s">
        <v>24</v>
      </c>
      <c r="AM3565" s="230"/>
      <c r="AN3565" s="232"/>
      <c r="AO3565" s="232"/>
      <c r="AP3565" s="230"/>
      <c r="AQ3565" s="180"/>
      <c r="AR3565" s="230"/>
      <c r="AS3565" s="230"/>
      <c r="AT3565" s="230"/>
      <c r="AU3565" s="230"/>
    </row>
    <row r="3566" spans="2:47" ht="15" customHeight="1">
      <c r="B3566" s="1310">
        <v>3560</v>
      </c>
      <c r="C3566" s="814" t="s">
        <v>720</v>
      </c>
      <c r="D3566" s="497" t="s">
        <v>721</v>
      </c>
      <c r="E3566" s="497" t="s">
        <v>601</v>
      </c>
      <c r="F3566" s="813">
        <v>80100053</v>
      </c>
      <c r="G3566" s="509" t="s">
        <v>151</v>
      </c>
      <c r="H3566" s="1393" t="s">
        <v>722</v>
      </c>
      <c r="I3566" s="821">
        <v>28967</v>
      </c>
      <c r="J3566" s="1314">
        <f t="shared" ca="1" si="316"/>
        <v>43</v>
      </c>
      <c r="K3566" s="602" t="s">
        <v>496</v>
      </c>
      <c r="L3566" s="773">
        <v>79041205970710</v>
      </c>
      <c r="M3566" s="771">
        <v>45404</v>
      </c>
      <c r="N3566" s="562">
        <v>43153</v>
      </c>
      <c r="O3566" s="382">
        <v>43162</v>
      </c>
      <c r="P3566" s="451" t="s">
        <v>24</v>
      </c>
      <c r="Q3566" s="198">
        <f t="shared" si="315"/>
        <v>43527</v>
      </c>
      <c r="R3566" s="181" t="str">
        <f t="shared" ca="1" si="318"/>
        <v>EXPIRED</v>
      </c>
      <c r="S3566" s="1319" t="s">
        <v>905</v>
      </c>
      <c r="T3566" s="1330">
        <v>44308</v>
      </c>
      <c r="U3566" s="1329">
        <v>44308</v>
      </c>
      <c r="V3566" s="1330" t="s">
        <v>24</v>
      </c>
      <c r="W3566" s="136" t="s">
        <v>24</v>
      </c>
      <c r="X3566" s="348"/>
      <c r="Y3566" s="201"/>
      <c r="Z3566" s="351"/>
      <c r="AA3566" s="471" t="s">
        <v>100</v>
      </c>
      <c r="AB3566" s="254" t="s">
        <v>24</v>
      </c>
      <c r="AC3566" s="254" t="s">
        <v>24</v>
      </c>
      <c r="AD3566" s="254" t="s">
        <v>24</v>
      </c>
      <c r="AE3566" s="254" t="s">
        <v>24</v>
      </c>
      <c r="AF3566" s="254"/>
      <c r="AG3566" s="254"/>
      <c r="AH3566" s="1019"/>
      <c r="AI3566" s="244" t="str">
        <f t="shared" si="317"/>
        <v>LIGHT VEHICLE----</v>
      </c>
      <c r="AJ3566" s="1315">
        <f t="shared" si="319"/>
        <v>43153</v>
      </c>
      <c r="AK3566" s="1330" t="s">
        <v>24</v>
      </c>
      <c r="AL3566" s="670">
        <v>43492</v>
      </c>
      <c r="AM3566" s="230"/>
      <c r="AN3566" s="232"/>
      <c r="AO3566" s="232"/>
      <c r="AP3566" s="230"/>
      <c r="AQ3566" s="462" t="s">
        <v>3094</v>
      </c>
      <c r="AR3566" s="230"/>
      <c r="AS3566" s="230"/>
      <c r="AT3566" s="230"/>
      <c r="AU3566" s="230"/>
    </row>
    <row r="3567" spans="2:47" ht="15" customHeight="1">
      <c r="B3567" s="1310">
        <v>3561</v>
      </c>
      <c r="C3567" s="1483" t="s">
        <v>723</v>
      </c>
      <c r="D3567" s="1554" t="s">
        <v>226</v>
      </c>
      <c r="E3567" s="559" t="s">
        <v>601</v>
      </c>
      <c r="F3567" s="1595">
        <v>702180654</v>
      </c>
      <c r="G3567" s="509" t="s">
        <v>151</v>
      </c>
      <c r="H3567" s="1634" t="s">
        <v>724</v>
      </c>
      <c r="I3567" s="1706">
        <v>36161</v>
      </c>
      <c r="J3567" s="1314">
        <f t="shared" ca="1" si="316"/>
        <v>23</v>
      </c>
      <c r="K3567" s="176" t="s">
        <v>24</v>
      </c>
      <c r="L3567" s="170" t="s">
        <v>24</v>
      </c>
      <c r="M3567" s="173" t="s">
        <v>24</v>
      </c>
      <c r="N3567" s="562">
        <v>43384</v>
      </c>
      <c r="O3567" s="1330" t="s">
        <v>24</v>
      </c>
      <c r="P3567" s="451" t="s">
        <v>24</v>
      </c>
      <c r="Q3567" s="198" t="str">
        <f t="shared" si="315"/>
        <v>-</v>
      </c>
      <c r="R3567" s="181" t="str">
        <f t="shared" ca="1" si="318"/>
        <v>TIDAK MCU</v>
      </c>
      <c r="S3567" s="1319" t="s">
        <v>24</v>
      </c>
      <c r="T3567" s="1330">
        <v>44562</v>
      </c>
      <c r="U3567" s="1329" t="s">
        <v>99</v>
      </c>
      <c r="V3567" s="1330" t="s">
        <v>24</v>
      </c>
      <c r="W3567" s="136" t="s">
        <v>24</v>
      </c>
      <c r="X3567" s="348"/>
      <c r="Y3567" s="201"/>
      <c r="Z3567" s="351"/>
      <c r="AA3567" s="254" t="s">
        <v>24</v>
      </c>
      <c r="AB3567" s="254" t="s">
        <v>24</v>
      </c>
      <c r="AC3567" s="254" t="s">
        <v>24</v>
      </c>
      <c r="AD3567" s="254" t="s">
        <v>24</v>
      </c>
      <c r="AE3567" s="254" t="s">
        <v>24</v>
      </c>
      <c r="AF3567" s="254"/>
      <c r="AG3567" s="254"/>
      <c r="AH3567" s="1019"/>
      <c r="AI3567" s="244" t="str">
        <f t="shared" si="317"/>
        <v>-----</v>
      </c>
      <c r="AJ3567" s="1315">
        <f t="shared" si="319"/>
        <v>43384</v>
      </c>
      <c r="AK3567" s="1330" t="s">
        <v>24</v>
      </c>
      <c r="AL3567" s="670" t="s">
        <v>24</v>
      </c>
      <c r="AM3567" s="230"/>
      <c r="AN3567" s="232"/>
      <c r="AO3567" s="232"/>
      <c r="AP3567" s="230"/>
      <c r="AQ3567" s="180"/>
      <c r="AR3567" s="230"/>
      <c r="AS3567" s="230"/>
      <c r="AT3567" s="230"/>
      <c r="AU3567" s="230"/>
    </row>
    <row r="3568" spans="2:47" ht="15" customHeight="1">
      <c r="B3568" s="1310">
        <v>3562</v>
      </c>
      <c r="C3568" s="558" t="s">
        <v>725</v>
      </c>
      <c r="D3568" s="497" t="s">
        <v>726</v>
      </c>
      <c r="E3568" s="559" t="s">
        <v>601</v>
      </c>
      <c r="F3568" s="827" t="s">
        <v>24</v>
      </c>
      <c r="G3568" s="509" t="s">
        <v>151</v>
      </c>
      <c r="H3568" s="561" t="s">
        <v>24</v>
      </c>
      <c r="I3568" s="345">
        <v>32808</v>
      </c>
      <c r="J3568" s="1314">
        <f t="shared" ca="1" si="316"/>
        <v>32</v>
      </c>
      <c r="K3568" s="497" t="s">
        <v>83</v>
      </c>
      <c r="L3568" s="813" t="s">
        <v>24</v>
      </c>
      <c r="M3568" s="805">
        <v>44861</v>
      </c>
      <c r="N3568" s="562">
        <v>43137</v>
      </c>
      <c r="O3568" s="1330" t="s">
        <v>24</v>
      </c>
      <c r="P3568" s="451" t="s">
        <v>24</v>
      </c>
      <c r="Q3568" s="198" t="str">
        <f t="shared" si="315"/>
        <v>-</v>
      </c>
      <c r="R3568" s="181" t="str">
        <f t="shared" ca="1" si="318"/>
        <v>TIDAK MCU</v>
      </c>
      <c r="S3568" s="1319" t="s">
        <v>906</v>
      </c>
      <c r="T3568" s="1330">
        <v>44496</v>
      </c>
      <c r="U3568" s="1329">
        <v>44496</v>
      </c>
      <c r="V3568" s="1330" t="s">
        <v>24</v>
      </c>
      <c r="W3568" s="136" t="s">
        <v>24</v>
      </c>
      <c r="X3568" s="348"/>
      <c r="Y3568" s="201"/>
      <c r="Z3568" s="351"/>
      <c r="AA3568" s="471" t="s">
        <v>100</v>
      </c>
      <c r="AB3568" s="254" t="s">
        <v>24</v>
      </c>
      <c r="AC3568" s="254" t="s">
        <v>24</v>
      </c>
      <c r="AD3568" s="254" t="s">
        <v>24</v>
      </c>
      <c r="AE3568" s="254" t="s">
        <v>24</v>
      </c>
      <c r="AF3568" s="254"/>
      <c r="AG3568" s="254"/>
      <c r="AH3568" s="1019"/>
      <c r="AI3568" s="244" t="str">
        <f t="shared" si="317"/>
        <v>LIGHT VEHICLE----</v>
      </c>
      <c r="AJ3568" s="1315">
        <f t="shared" si="319"/>
        <v>43137</v>
      </c>
      <c r="AK3568" s="382">
        <v>43137</v>
      </c>
      <c r="AL3568" s="670">
        <v>43137</v>
      </c>
      <c r="AM3568" s="230"/>
      <c r="AN3568" s="232"/>
      <c r="AO3568" s="232"/>
      <c r="AP3568" s="230"/>
      <c r="AQ3568" s="230"/>
      <c r="AR3568" s="230"/>
      <c r="AS3568" s="230"/>
      <c r="AT3568" s="230"/>
      <c r="AU3568" s="230"/>
    </row>
    <row r="3569" spans="2:52" ht="15" customHeight="1">
      <c r="B3569" s="1310">
        <v>3563</v>
      </c>
      <c r="C3569" s="558" t="s">
        <v>727</v>
      </c>
      <c r="D3569" s="497" t="s">
        <v>226</v>
      </c>
      <c r="E3569" s="559" t="s">
        <v>601</v>
      </c>
      <c r="F3569" s="1600">
        <v>82107067</v>
      </c>
      <c r="G3569" s="509" t="s">
        <v>151</v>
      </c>
      <c r="H3569" s="810" t="s">
        <v>728</v>
      </c>
      <c r="I3569" s="345">
        <v>31557</v>
      </c>
      <c r="J3569" s="1314">
        <f t="shared" ca="1" si="316"/>
        <v>36</v>
      </c>
      <c r="K3569" s="254" t="s">
        <v>83</v>
      </c>
      <c r="L3569" s="820">
        <v>860517200154</v>
      </c>
      <c r="M3569" s="345">
        <v>44706</v>
      </c>
      <c r="N3569" s="562">
        <v>43503</v>
      </c>
      <c r="O3569" s="1330">
        <v>43859</v>
      </c>
      <c r="P3569" s="1314" t="s">
        <v>498</v>
      </c>
      <c r="Q3569" s="198">
        <f t="shared" si="315"/>
        <v>44224</v>
      </c>
      <c r="R3569" s="181" t="str">
        <f t="shared" ca="1" si="318"/>
        <v>EXPIRED</v>
      </c>
      <c r="S3569" s="1319" t="s">
        <v>907</v>
      </c>
      <c r="T3569" s="1330">
        <v>44341</v>
      </c>
      <c r="U3569" s="1329">
        <v>44341</v>
      </c>
      <c r="V3569" s="1330" t="s">
        <v>24</v>
      </c>
      <c r="W3569" s="136" t="s">
        <v>24</v>
      </c>
      <c r="X3569" s="348"/>
      <c r="Y3569" s="201"/>
      <c r="Z3569" s="351"/>
      <c r="AA3569" s="471" t="s">
        <v>100</v>
      </c>
      <c r="AB3569" s="471" t="s">
        <v>933</v>
      </c>
      <c r="AC3569" s="254" t="s">
        <v>931</v>
      </c>
      <c r="AD3569" s="366" t="s">
        <v>925</v>
      </c>
      <c r="AE3569" s="366" t="s">
        <v>928</v>
      </c>
      <c r="AF3569" s="366" t="s">
        <v>926</v>
      </c>
      <c r="AG3569" s="254" t="s">
        <v>24</v>
      </c>
      <c r="AH3569" s="1019"/>
      <c r="AI3569" s="244" t="str">
        <f t="shared" si="317"/>
        <v>LIGHT VEHICLEMOBILE CRANE (SIO)FORKLIFT (SIO)PC 200 - PC 2000DZ 85 - DZ 375HD 465, HD 785-</v>
      </c>
      <c r="AJ3569" s="1315">
        <f t="shared" si="319"/>
        <v>43503</v>
      </c>
      <c r="AK3569" s="1330">
        <v>43535</v>
      </c>
      <c r="AL3569" s="670">
        <v>43538</v>
      </c>
      <c r="AM3569" s="230"/>
      <c r="AN3569" s="232"/>
      <c r="AO3569" s="232"/>
      <c r="AP3569" s="230"/>
      <c r="AQ3569" s="1231" t="s">
        <v>3094</v>
      </c>
      <c r="AR3569" s="230"/>
      <c r="AS3569" s="230"/>
      <c r="AT3569" s="230"/>
      <c r="AU3569" s="230"/>
    </row>
    <row r="3570" spans="2:52" ht="15" customHeight="1">
      <c r="B3570" s="1310">
        <v>3564</v>
      </c>
      <c r="C3570" s="558" t="s">
        <v>729</v>
      </c>
      <c r="D3570" s="497" t="s">
        <v>730</v>
      </c>
      <c r="E3570" s="559" t="s">
        <v>601</v>
      </c>
      <c r="F3570" s="1600">
        <v>80117045</v>
      </c>
      <c r="G3570" s="509" t="s">
        <v>151</v>
      </c>
      <c r="H3570" s="810" t="s">
        <v>731</v>
      </c>
      <c r="I3570" s="345">
        <v>35358</v>
      </c>
      <c r="J3570" s="1314">
        <f t="shared" ca="1" si="316"/>
        <v>25</v>
      </c>
      <c r="K3570" s="319" t="s">
        <v>24</v>
      </c>
      <c r="L3570" s="329" t="s">
        <v>24</v>
      </c>
      <c r="M3570" s="338" t="s">
        <v>24</v>
      </c>
      <c r="N3570" s="562">
        <v>43512</v>
      </c>
      <c r="O3570" s="1330">
        <v>43858</v>
      </c>
      <c r="P3570" s="451" t="s">
        <v>24</v>
      </c>
      <c r="Q3570" s="198">
        <f t="shared" ref="Q3570:Q3587" si="320">IF(OR(O3570="-",O3570=""),"-",O3570+365)</f>
        <v>44223</v>
      </c>
      <c r="R3570" s="181" t="str">
        <f t="shared" ca="1" si="318"/>
        <v>EXPIRED</v>
      </c>
      <c r="S3570" s="1319" t="s">
        <v>24</v>
      </c>
      <c r="T3570" s="1330">
        <v>44489</v>
      </c>
      <c r="U3570" s="1329" t="s">
        <v>99</v>
      </c>
      <c r="V3570" s="1330" t="s">
        <v>24</v>
      </c>
      <c r="W3570" s="1311" t="s">
        <v>24</v>
      </c>
      <c r="X3570" s="348"/>
      <c r="Y3570" s="201"/>
      <c r="Z3570" s="351"/>
      <c r="AA3570" s="254" t="s">
        <v>24</v>
      </c>
      <c r="AB3570" s="254" t="s">
        <v>24</v>
      </c>
      <c r="AC3570" s="254" t="s">
        <v>24</v>
      </c>
      <c r="AD3570" s="254" t="s">
        <v>24</v>
      </c>
      <c r="AE3570" s="254" t="s">
        <v>24</v>
      </c>
      <c r="AF3570" s="254"/>
      <c r="AG3570" s="254"/>
      <c r="AH3570" s="1019"/>
      <c r="AI3570" s="244" t="str">
        <f t="shared" si="317"/>
        <v>-----</v>
      </c>
      <c r="AJ3570" s="1315">
        <f t="shared" si="319"/>
        <v>43512</v>
      </c>
      <c r="AK3570" s="1330" t="s">
        <v>24</v>
      </c>
      <c r="AL3570" s="670" t="s">
        <v>24</v>
      </c>
      <c r="AM3570" s="230"/>
      <c r="AN3570" s="232"/>
      <c r="AO3570" s="232"/>
      <c r="AP3570" s="230"/>
      <c r="AQ3570" s="180"/>
      <c r="AR3570" s="230"/>
      <c r="AS3570" s="230"/>
      <c r="AT3570" s="230"/>
      <c r="AU3570" s="230"/>
    </row>
    <row r="3571" spans="2:52" ht="15" customHeight="1">
      <c r="B3571" s="1310">
        <v>3565</v>
      </c>
      <c r="C3571" s="558" t="s">
        <v>732</v>
      </c>
      <c r="D3571" s="497" t="s">
        <v>226</v>
      </c>
      <c r="E3571" s="559" t="s">
        <v>601</v>
      </c>
      <c r="F3571" s="1600">
        <v>81305010</v>
      </c>
      <c r="G3571" s="509" t="s">
        <v>151</v>
      </c>
      <c r="H3571" s="810" t="s">
        <v>733</v>
      </c>
      <c r="I3571" s="345">
        <v>30639</v>
      </c>
      <c r="J3571" s="1314">
        <f t="shared" ca="1" si="316"/>
        <v>38</v>
      </c>
      <c r="K3571" s="178" t="s">
        <v>83</v>
      </c>
      <c r="L3571" s="613">
        <v>831117230047</v>
      </c>
      <c r="M3571" s="181">
        <v>45249</v>
      </c>
      <c r="N3571" s="562">
        <v>43503</v>
      </c>
      <c r="O3571" s="1330">
        <v>43657</v>
      </c>
      <c r="P3571" s="1314" t="s">
        <v>497</v>
      </c>
      <c r="Q3571" s="198">
        <f t="shared" si="320"/>
        <v>44022</v>
      </c>
      <c r="R3571" s="181" t="str">
        <f t="shared" ca="1" si="318"/>
        <v>EXPIRED</v>
      </c>
      <c r="S3571" s="1319" t="s">
        <v>908</v>
      </c>
      <c r="T3571" s="1330">
        <v>44519</v>
      </c>
      <c r="U3571" s="1329">
        <v>44519</v>
      </c>
      <c r="V3571" s="1330" t="s">
        <v>24</v>
      </c>
      <c r="W3571" s="136" t="s">
        <v>24</v>
      </c>
      <c r="X3571" s="348"/>
      <c r="Y3571" s="201"/>
      <c r="Z3571" s="351"/>
      <c r="AA3571" s="471" t="s">
        <v>100</v>
      </c>
      <c r="AB3571" s="254" t="s">
        <v>931</v>
      </c>
      <c r="AC3571" s="366" t="s">
        <v>925</v>
      </c>
      <c r="AD3571" s="254" t="s">
        <v>24</v>
      </c>
      <c r="AE3571" s="272"/>
      <c r="AF3571" s="254"/>
      <c r="AG3571" s="254"/>
      <c r="AH3571" s="1019"/>
      <c r="AI3571" s="244" t="str">
        <f t="shared" si="317"/>
        <v>LIGHT VEHICLEFORKLIFT (SIO)PC 200 - PC 2000-</v>
      </c>
      <c r="AJ3571" s="1315">
        <f t="shared" si="319"/>
        <v>43503</v>
      </c>
      <c r="AK3571" s="1330">
        <v>43544</v>
      </c>
      <c r="AL3571" s="670">
        <v>43545</v>
      </c>
      <c r="AM3571" s="230"/>
      <c r="AN3571" s="232"/>
      <c r="AO3571" s="232"/>
      <c r="AP3571" s="230"/>
      <c r="AQ3571" s="1231" t="s">
        <v>3094</v>
      </c>
      <c r="AR3571" s="230"/>
      <c r="AS3571" s="230"/>
      <c r="AT3571" s="230"/>
      <c r="AU3571" s="230"/>
    </row>
    <row r="3572" spans="2:52" ht="15" customHeight="1">
      <c r="B3572" s="1310">
        <v>3566</v>
      </c>
      <c r="C3572" s="1488" t="s">
        <v>734</v>
      </c>
      <c r="D3572" s="1554" t="s">
        <v>226</v>
      </c>
      <c r="E3572" s="559" t="s">
        <v>601</v>
      </c>
      <c r="F3572" s="1595">
        <v>702180657</v>
      </c>
      <c r="G3572" s="509" t="s">
        <v>151</v>
      </c>
      <c r="H3572" s="1634" t="s">
        <v>735</v>
      </c>
      <c r="I3572" s="1706">
        <v>36628</v>
      </c>
      <c r="J3572" s="1314">
        <f t="shared" ca="1" si="316"/>
        <v>21</v>
      </c>
      <c r="K3572" s="176" t="s">
        <v>24</v>
      </c>
      <c r="L3572" s="170" t="s">
        <v>24</v>
      </c>
      <c r="M3572" s="173" t="s">
        <v>24</v>
      </c>
      <c r="N3572" s="562">
        <v>43361</v>
      </c>
      <c r="O3572" s="1330" t="s">
        <v>24</v>
      </c>
      <c r="P3572" s="451" t="s">
        <v>24</v>
      </c>
      <c r="Q3572" s="198" t="str">
        <f t="shared" si="320"/>
        <v>-</v>
      </c>
      <c r="R3572" s="181" t="str">
        <f t="shared" ca="1" si="318"/>
        <v>TIDAK MCU</v>
      </c>
      <c r="S3572" s="1319" t="s">
        <v>24</v>
      </c>
      <c r="T3572" s="1330">
        <v>44298</v>
      </c>
      <c r="U3572" s="1329" t="s">
        <v>99</v>
      </c>
      <c r="V3572" s="1330" t="s">
        <v>24</v>
      </c>
      <c r="W3572" s="136" t="s">
        <v>24</v>
      </c>
      <c r="X3572" s="348"/>
      <c r="Y3572" s="201"/>
      <c r="Z3572" s="351"/>
      <c r="AA3572" s="254" t="s">
        <v>24</v>
      </c>
      <c r="AB3572" s="254" t="s">
        <v>24</v>
      </c>
      <c r="AC3572" s="254" t="s">
        <v>24</v>
      </c>
      <c r="AD3572" s="254" t="s">
        <v>24</v>
      </c>
      <c r="AE3572" s="254" t="s">
        <v>24</v>
      </c>
      <c r="AF3572" s="254"/>
      <c r="AG3572" s="254"/>
      <c r="AH3572" s="1019"/>
      <c r="AI3572" s="244" t="str">
        <f t="shared" si="317"/>
        <v>-----</v>
      </c>
      <c r="AJ3572" s="1315">
        <f t="shared" si="319"/>
        <v>43361</v>
      </c>
      <c r="AK3572" s="1330" t="s">
        <v>24</v>
      </c>
      <c r="AL3572" s="670" t="s">
        <v>24</v>
      </c>
      <c r="AM3572" s="230"/>
      <c r="AN3572" s="232"/>
      <c r="AO3572" s="232"/>
      <c r="AP3572" s="230"/>
      <c r="AQ3572" s="462" t="s">
        <v>3094</v>
      </c>
      <c r="AR3572" s="230"/>
      <c r="AS3572" s="230"/>
      <c r="AT3572" s="230"/>
      <c r="AU3572" s="230"/>
    </row>
    <row r="3573" spans="2:52" ht="15" customHeight="1">
      <c r="B3573" s="1310">
        <v>3567</v>
      </c>
      <c r="C3573" s="558" t="s">
        <v>1167</v>
      </c>
      <c r="D3573" s="835" t="s">
        <v>11563</v>
      </c>
      <c r="E3573" s="559" t="s">
        <v>1122</v>
      </c>
      <c r="F3573" s="560" t="s">
        <v>1168</v>
      </c>
      <c r="G3573" s="509" t="s">
        <v>147</v>
      </c>
      <c r="H3573" s="1444" t="s">
        <v>1169</v>
      </c>
      <c r="I3573" s="1722">
        <v>36029</v>
      </c>
      <c r="J3573" s="1314">
        <f t="shared" ca="1" si="316"/>
        <v>23</v>
      </c>
      <c r="K3573" s="176" t="s">
        <v>24</v>
      </c>
      <c r="L3573" s="170" t="s">
        <v>24</v>
      </c>
      <c r="M3573" s="173" t="s">
        <v>24</v>
      </c>
      <c r="N3573" s="562">
        <v>43405</v>
      </c>
      <c r="O3573" s="1330">
        <v>43327</v>
      </c>
      <c r="P3573" s="1314"/>
      <c r="Q3573" s="198">
        <f t="shared" si="320"/>
        <v>43692</v>
      </c>
      <c r="R3573" s="181" t="str">
        <f t="shared" ca="1" si="318"/>
        <v>EXPIRED</v>
      </c>
      <c r="S3573" s="823" t="s">
        <v>24</v>
      </c>
      <c r="T3573" s="1330">
        <v>44430</v>
      </c>
      <c r="U3573" s="1329" t="s">
        <v>24</v>
      </c>
      <c r="V3573" s="1330" t="s">
        <v>24</v>
      </c>
      <c r="W3573" s="1311" t="s">
        <v>24</v>
      </c>
      <c r="X3573" s="348"/>
      <c r="Y3573" s="201"/>
      <c r="Z3573" s="351"/>
      <c r="AA3573" s="272" t="s">
        <v>24</v>
      </c>
      <c r="AB3573" s="254" t="s">
        <v>24</v>
      </c>
      <c r="AC3573" s="272"/>
      <c r="AD3573" s="272"/>
      <c r="AE3573" s="272"/>
      <c r="AF3573" s="254"/>
      <c r="AG3573" s="254"/>
      <c r="AH3573" s="1019"/>
      <c r="AI3573" s="244" t="str">
        <f t="shared" si="317"/>
        <v>--</v>
      </c>
      <c r="AJ3573" s="1315">
        <f t="shared" si="319"/>
        <v>43405</v>
      </c>
      <c r="AK3573" s="217" t="s">
        <v>24</v>
      </c>
      <c r="AL3573" s="614" t="s">
        <v>24</v>
      </c>
      <c r="AM3573" s="230"/>
      <c r="AN3573" s="232"/>
      <c r="AO3573" s="232"/>
      <c r="AP3573" s="230"/>
      <c r="AQ3573" s="1231" t="s">
        <v>3094</v>
      </c>
      <c r="AR3573" s="230"/>
      <c r="AS3573" s="230"/>
      <c r="AT3573" s="230"/>
      <c r="AU3573" s="230"/>
      <c r="AV3573" s="885"/>
      <c r="AW3573" s="885"/>
      <c r="AX3573" s="885"/>
      <c r="AY3573" s="885"/>
      <c r="AZ3573" s="885"/>
    </row>
    <row r="3574" spans="2:52" ht="15" customHeight="1">
      <c r="B3574" s="1310">
        <v>3568</v>
      </c>
      <c r="C3574" s="558" t="s">
        <v>738</v>
      </c>
      <c r="D3574" s="497" t="s">
        <v>226</v>
      </c>
      <c r="E3574" s="835" t="s">
        <v>601</v>
      </c>
      <c r="F3574" s="813">
        <v>702190038</v>
      </c>
      <c r="G3574" s="509" t="s">
        <v>151</v>
      </c>
      <c r="H3574" s="810" t="s">
        <v>739</v>
      </c>
      <c r="I3574" s="345">
        <v>36360</v>
      </c>
      <c r="J3574" s="1314">
        <f t="shared" ca="1" si="316"/>
        <v>22</v>
      </c>
      <c r="K3574" s="176" t="s">
        <v>24</v>
      </c>
      <c r="L3574" s="170" t="s">
        <v>24</v>
      </c>
      <c r="M3574" s="173" t="s">
        <v>24</v>
      </c>
      <c r="N3574" s="562">
        <v>43503</v>
      </c>
      <c r="O3574" s="1330">
        <v>43853</v>
      </c>
      <c r="P3574" s="1314" t="s">
        <v>499</v>
      </c>
      <c r="Q3574" s="198">
        <f t="shared" si="320"/>
        <v>44218</v>
      </c>
      <c r="R3574" s="181" t="str">
        <f t="shared" ca="1" si="318"/>
        <v>EXPIRED</v>
      </c>
      <c r="S3574" s="1319" t="s">
        <v>24</v>
      </c>
      <c r="T3574" s="1330">
        <v>44396</v>
      </c>
      <c r="U3574" s="1329" t="s">
        <v>24</v>
      </c>
      <c r="V3574" s="1330" t="s">
        <v>24</v>
      </c>
      <c r="W3574" s="136" t="s">
        <v>24</v>
      </c>
      <c r="X3574" s="348"/>
      <c r="Y3574" s="201"/>
      <c r="Z3574" s="351"/>
      <c r="AA3574" s="254" t="s">
        <v>24</v>
      </c>
      <c r="AB3574" s="254" t="s">
        <v>24</v>
      </c>
      <c r="AC3574" s="254" t="s">
        <v>24</v>
      </c>
      <c r="AD3574" s="254" t="s">
        <v>24</v>
      </c>
      <c r="AE3574" s="254" t="s">
        <v>24</v>
      </c>
      <c r="AF3574" s="254"/>
      <c r="AG3574" s="254"/>
      <c r="AH3574" s="1019"/>
      <c r="AI3574" s="244" t="str">
        <f t="shared" si="317"/>
        <v>-----</v>
      </c>
      <c r="AJ3574" s="1315">
        <f t="shared" si="319"/>
        <v>43503</v>
      </c>
      <c r="AK3574" s="1330" t="s">
        <v>24</v>
      </c>
      <c r="AL3574" s="670" t="s">
        <v>24</v>
      </c>
      <c r="AM3574" s="230"/>
      <c r="AN3574" s="232"/>
      <c r="AO3574" s="232"/>
      <c r="AP3574" s="230"/>
      <c r="AQ3574" s="1231" t="s">
        <v>3094</v>
      </c>
      <c r="AR3574" s="230"/>
      <c r="AS3574" s="230"/>
      <c r="AT3574" s="230"/>
      <c r="AU3574" s="230"/>
    </row>
    <row r="3575" spans="2:52" ht="15" customHeight="1">
      <c r="B3575" s="1310">
        <v>3569</v>
      </c>
      <c r="C3575" s="558" t="s">
        <v>740</v>
      </c>
      <c r="D3575" s="497" t="s">
        <v>226</v>
      </c>
      <c r="E3575" s="559" t="s">
        <v>601</v>
      </c>
      <c r="F3575" s="1600">
        <v>702190043</v>
      </c>
      <c r="G3575" s="509" t="s">
        <v>151</v>
      </c>
      <c r="H3575" s="810" t="s">
        <v>741</v>
      </c>
      <c r="I3575" s="345">
        <v>36651</v>
      </c>
      <c r="J3575" s="1314">
        <f t="shared" ca="1" si="316"/>
        <v>21</v>
      </c>
      <c r="K3575" s="176" t="s">
        <v>24</v>
      </c>
      <c r="L3575" s="170" t="s">
        <v>24</v>
      </c>
      <c r="M3575" s="173" t="s">
        <v>24</v>
      </c>
      <c r="N3575" s="562">
        <v>43503</v>
      </c>
      <c r="O3575" s="1330">
        <v>43851</v>
      </c>
      <c r="P3575" s="1314" t="s">
        <v>499</v>
      </c>
      <c r="Q3575" s="198">
        <f t="shared" si="320"/>
        <v>44216</v>
      </c>
      <c r="R3575" s="181" t="str">
        <f t="shared" ca="1" si="318"/>
        <v>EXPIRED</v>
      </c>
      <c r="S3575" s="1319" t="s">
        <v>24</v>
      </c>
      <c r="T3575" s="1330">
        <v>44321</v>
      </c>
      <c r="U3575" s="1329" t="s">
        <v>99</v>
      </c>
      <c r="V3575" s="1330" t="s">
        <v>24</v>
      </c>
      <c r="W3575" s="136" t="s">
        <v>24</v>
      </c>
      <c r="X3575" s="348"/>
      <c r="Y3575" s="201"/>
      <c r="Z3575" s="351"/>
      <c r="AA3575" s="254" t="s">
        <v>24</v>
      </c>
      <c r="AB3575" s="254" t="s">
        <v>24</v>
      </c>
      <c r="AC3575" s="254" t="s">
        <v>24</v>
      </c>
      <c r="AD3575" s="254" t="s">
        <v>24</v>
      </c>
      <c r="AE3575" s="254" t="s">
        <v>24</v>
      </c>
      <c r="AF3575" s="254"/>
      <c r="AG3575" s="254"/>
      <c r="AH3575" s="1019"/>
      <c r="AI3575" s="244" t="str">
        <f t="shared" si="317"/>
        <v>-----</v>
      </c>
      <c r="AJ3575" s="1315">
        <f t="shared" si="319"/>
        <v>43503</v>
      </c>
      <c r="AK3575" s="1330" t="s">
        <v>24</v>
      </c>
      <c r="AL3575" s="670" t="s">
        <v>24</v>
      </c>
      <c r="AM3575" s="230"/>
      <c r="AN3575" s="232"/>
      <c r="AO3575" s="232"/>
      <c r="AP3575" s="230"/>
      <c r="AQ3575" s="1231" t="s">
        <v>3094</v>
      </c>
      <c r="AR3575" s="230"/>
      <c r="AS3575" s="230"/>
      <c r="AT3575" s="230"/>
      <c r="AU3575" s="230"/>
    </row>
    <row r="3576" spans="2:52" ht="15" customHeight="1">
      <c r="B3576" s="1310">
        <v>3570</v>
      </c>
      <c r="C3576" s="558" t="s">
        <v>742</v>
      </c>
      <c r="D3576" s="497" t="s">
        <v>226</v>
      </c>
      <c r="E3576" s="559" t="s">
        <v>601</v>
      </c>
      <c r="F3576" s="1600">
        <v>702190044</v>
      </c>
      <c r="G3576" s="509" t="s">
        <v>151</v>
      </c>
      <c r="H3576" s="810" t="s">
        <v>743</v>
      </c>
      <c r="I3576" s="345">
        <v>35497</v>
      </c>
      <c r="J3576" s="1314">
        <f t="shared" ca="1" si="316"/>
        <v>25</v>
      </c>
      <c r="K3576" s="176" t="s">
        <v>24</v>
      </c>
      <c r="L3576" s="170" t="s">
        <v>24</v>
      </c>
      <c r="M3576" s="173" t="s">
        <v>24</v>
      </c>
      <c r="N3576" s="562">
        <v>43503</v>
      </c>
      <c r="O3576" s="1330">
        <v>43851</v>
      </c>
      <c r="P3576" s="1314" t="s">
        <v>500</v>
      </c>
      <c r="Q3576" s="198">
        <f t="shared" si="320"/>
        <v>44216</v>
      </c>
      <c r="R3576" s="181" t="str">
        <f t="shared" ca="1" si="318"/>
        <v>EXPIRED</v>
      </c>
      <c r="S3576" s="1319" t="s">
        <v>24</v>
      </c>
      <c r="T3576" s="1330">
        <v>44628</v>
      </c>
      <c r="U3576" s="1329" t="s">
        <v>99</v>
      </c>
      <c r="V3576" s="1330" t="s">
        <v>24</v>
      </c>
      <c r="W3576" s="136" t="s">
        <v>24</v>
      </c>
      <c r="X3576" s="348"/>
      <c r="Y3576" s="201"/>
      <c r="Z3576" s="351"/>
      <c r="AA3576" s="254" t="s">
        <v>24</v>
      </c>
      <c r="AB3576" s="254" t="s">
        <v>24</v>
      </c>
      <c r="AC3576" s="254" t="s">
        <v>24</v>
      </c>
      <c r="AD3576" s="254" t="s">
        <v>24</v>
      </c>
      <c r="AE3576" s="254" t="s">
        <v>24</v>
      </c>
      <c r="AF3576" s="254"/>
      <c r="AG3576" s="254"/>
      <c r="AH3576" s="1019"/>
      <c r="AI3576" s="244" t="str">
        <f t="shared" si="317"/>
        <v>-----</v>
      </c>
      <c r="AJ3576" s="1315">
        <f t="shared" si="319"/>
        <v>43503</v>
      </c>
      <c r="AK3576" s="217" t="s">
        <v>24</v>
      </c>
      <c r="AL3576" s="614" t="s">
        <v>24</v>
      </c>
      <c r="AM3576" s="230"/>
      <c r="AN3576" s="232"/>
      <c r="AO3576" s="232"/>
      <c r="AP3576" s="230"/>
      <c r="AQ3576" s="462" t="s">
        <v>3094</v>
      </c>
      <c r="AR3576" s="230"/>
      <c r="AS3576" s="230"/>
      <c r="AT3576" s="230"/>
      <c r="AU3576" s="230"/>
    </row>
    <row r="3577" spans="2:52" ht="15" customHeight="1">
      <c r="B3577" s="1310">
        <v>3571</v>
      </c>
      <c r="C3577" s="558" t="s">
        <v>744</v>
      </c>
      <c r="D3577" s="254" t="s">
        <v>226</v>
      </c>
      <c r="E3577" s="559" t="s">
        <v>601</v>
      </c>
      <c r="F3577" s="1600">
        <v>702190039</v>
      </c>
      <c r="G3577" s="509" t="s">
        <v>151</v>
      </c>
      <c r="H3577" s="810" t="s">
        <v>745</v>
      </c>
      <c r="I3577" s="345">
        <v>36194</v>
      </c>
      <c r="J3577" s="1314">
        <f t="shared" ca="1" si="316"/>
        <v>23</v>
      </c>
      <c r="K3577" s="176" t="s">
        <v>24</v>
      </c>
      <c r="L3577" s="170" t="s">
        <v>24</v>
      </c>
      <c r="M3577" s="173" t="s">
        <v>24</v>
      </c>
      <c r="N3577" s="562">
        <v>43503</v>
      </c>
      <c r="O3577" s="1330">
        <v>43851</v>
      </c>
      <c r="P3577" s="1314" t="s">
        <v>501</v>
      </c>
      <c r="Q3577" s="198">
        <f t="shared" si="320"/>
        <v>44216</v>
      </c>
      <c r="R3577" s="181" t="str">
        <f t="shared" ca="1" si="318"/>
        <v>EXPIRED</v>
      </c>
      <c r="S3577" s="1319" t="s">
        <v>24</v>
      </c>
      <c r="T3577" s="1330">
        <v>44595</v>
      </c>
      <c r="U3577" s="1329" t="s">
        <v>99</v>
      </c>
      <c r="V3577" s="1330" t="s">
        <v>24</v>
      </c>
      <c r="W3577" s="136" t="s">
        <v>24</v>
      </c>
      <c r="X3577" s="348"/>
      <c r="Y3577" s="201"/>
      <c r="Z3577" s="351"/>
      <c r="AA3577" s="254" t="s">
        <v>24</v>
      </c>
      <c r="AB3577" s="254" t="s">
        <v>24</v>
      </c>
      <c r="AC3577" s="254" t="s">
        <v>24</v>
      </c>
      <c r="AD3577" s="254" t="s">
        <v>24</v>
      </c>
      <c r="AE3577" s="254" t="s">
        <v>24</v>
      </c>
      <c r="AF3577" s="254"/>
      <c r="AG3577" s="254"/>
      <c r="AH3577" s="1019"/>
      <c r="AI3577" s="244" t="str">
        <f t="shared" si="317"/>
        <v>-----</v>
      </c>
      <c r="AJ3577" s="1315">
        <f t="shared" si="319"/>
        <v>43503</v>
      </c>
      <c r="AK3577" s="217" t="s">
        <v>24</v>
      </c>
      <c r="AL3577" s="614" t="s">
        <v>24</v>
      </c>
      <c r="AM3577" s="230"/>
      <c r="AN3577" s="232"/>
      <c r="AO3577" s="232"/>
      <c r="AP3577" s="230"/>
      <c r="AQ3577" s="230"/>
      <c r="AR3577" s="230"/>
      <c r="AS3577" s="230"/>
      <c r="AT3577" s="230"/>
      <c r="AU3577" s="230"/>
    </row>
    <row r="3578" spans="2:52" ht="15" customHeight="1">
      <c r="B3578" s="1310">
        <v>3572</v>
      </c>
      <c r="C3578" s="1488" t="s">
        <v>746</v>
      </c>
      <c r="D3578" s="1554" t="s">
        <v>698</v>
      </c>
      <c r="E3578" s="559" t="s">
        <v>601</v>
      </c>
      <c r="F3578" s="1595">
        <v>70213088</v>
      </c>
      <c r="G3578" s="509" t="s">
        <v>151</v>
      </c>
      <c r="H3578" s="1634" t="s">
        <v>747</v>
      </c>
      <c r="I3578" s="824">
        <v>32937</v>
      </c>
      <c r="J3578" s="1314">
        <f t="shared" ca="1" si="316"/>
        <v>32</v>
      </c>
      <c r="K3578" s="176" t="s">
        <v>24</v>
      </c>
      <c r="L3578" s="170" t="s">
        <v>24</v>
      </c>
      <c r="M3578" s="173" t="s">
        <v>24</v>
      </c>
      <c r="N3578" s="562">
        <v>41951</v>
      </c>
      <c r="O3578" s="1330" t="s">
        <v>24</v>
      </c>
      <c r="P3578" s="451" t="s">
        <v>24</v>
      </c>
      <c r="Q3578" s="198" t="str">
        <f t="shared" si="320"/>
        <v>-</v>
      </c>
      <c r="R3578" s="181" t="str">
        <f t="shared" ca="1" si="318"/>
        <v>TIDAK MCU</v>
      </c>
      <c r="S3578" s="1319" t="s">
        <v>24</v>
      </c>
      <c r="T3578" s="1330">
        <v>44625</v>
      </c>
      <c r="U3578" s="1329" t="s">
        <v>99</v>
      </c>
      <c r="V3578" s="1330" t="s">
        <v>24</v>
      </c>
      <c r="W3578" s="136" t="s">
        <v>24</v>
      </c>
      <c r="X3578" s="348"/>
      <c r="Y3578" s="201"/>
      <c r="Z3578" s="351"/>
      <c r="AA3578" s="254" t="s">
        <v>24</v>
      </c>
      <c r="AB3578" s="254" t="s">
        <v>24</v>
      </c>
      <c r="AC3578" s="254" t="s">
        <v>24</v>
      </c>
      <c r="AD3578" s="254" t="s">
        <v>24</v>
      </c>
      <c r="AE3578" s="254" t="s">
        <v>24</v>
      </c>
      <c r="AF3578" s="254"/>
      <c r="AG3578" s="254"/>
      <c r="AH3578" s="1019"/>
      <c r="AI3578" s="244" t="str">
        <f t="shared" si="317"/>
        <v>-----</v>
      </c>
      <c r="AJ3578" s="1315">
        <f t="shared" si="319"/>
        <v>41951</v>
      </c>
      <c r="AK3578" s="217" t="s">
        <v>24</v>
      </c>
      <c r="AL3578" s="614" t="s">
        <v>24</v>
      </c>
      <c r="AM3578" s="230"/>
      <c r="AN3578" s="232"/>
      <c r="AO3578" s="232"/>
      <c r="AP3578" s="230"/>
      <c r="AQ3578" s="462" t="s">
        <v>3094</v>
      </c>
      <c r="AR3578" s="230"/>
      <c r="AS3578" s="230"/>
      <c r="AT3578" s="230"/>
      <c r="AU3578" s="230"/>
    </row>
    <row r="3579" spans="2:52" ht="15" customHeight="1">
      <c r="B3579" s="1310">
        <v>3573</v>
      </c>
      <c r="C3579" s="809" t="s">
        <v>748</v>
      </c>
      <c r="D3579" s="254" t="s">
        <v>226</v>
      </c>
      <c r="E3579" s="559" t="s">
        <v>601</v>
      </c>
      <c r="F3579" s="827" t="s">
        <v>24</v>
      </c>
      <c r="G3579" s="509" t="s">
        <v>151</v>
      </c>
      <c r="H3579" s="561" t="s">
        <v>24</v>
      </c>
      <c r="I3579" s="345">
        <v>31907</v>
      </c>
      <c r="J3579" s="1314">
        <f t="shared" ca="1" si="316"/>
        <v>35</v>
      </c>
      <c r="K3579" s="178" t="s">
        <v>83</v>
      </c>
      <c r="L3579" s="667">
        <v>870515251158</v>
      </c>
      <c r="M3579" s="181">
        <v>44691</v>
      </c>
      <c r="N3579" s="562">
        <v>43054</v>
      </c>
      <c r="O3579" s="1330" t="s">
        <v>24</v>
      </c>
      <c r="P3579" s="451" t="s">
        <v>24</v>
      </c>
      <c r="Q3579" s="198" t="str">
        <f t="shared" si="320"/>
        <v>-</v>
      </c>
      <c r="R3579" s="181" t="str">
        <f t="shared" ca="1" si="318"/>
        <v>TIDAK MCU</v>
      </c>
      <c r="S3579" s="1319" t="s">
        <v>909</v>
      </c>
      <c r="T3579" s="1330">
        <v>44326</v>
      </c>
      <c r="U3579" s="1329">
        <v>44326</v>
      </c>
      <c r="V3579" s="1330" t="s">
        <v>24</v>
      </c>
      <c r="W3579" s="136" t="s">
        <v>24</v>
      </c>
      <c r="X3579" s="348"/>
      <c r="Y3579" s="201"/>
      <c r="Z3579" s="351"/>
      <c r="AA3579" s="471" t="s">
        <v>100</v>
      </c>
      <c r="AB3579" s="254" t="s">
        <v>24</v>
      </c>
      <c r="AC3579" s="254" t="s">
        <v>24</v>
      </c>
      <c r="AD3579" s="254" t="s">
        <v>24</v>
      </c>
      <c r="AE3579" s="254" t="s">
        <v>24</v>
      </c>
      <c r="AF3579" s="254"/>
      <c r="AG3579" s="254"/>
      <c r="AH3579" s="1019"/>
      <c r="AI3579" s="244" t="str">
        <f t="shared" si="317"/>
        <v>LIGHT VEHICLE----</v>
      </c>
      <c r="AJ3579" s="1315">
        <f t="shared" si="319"/>
        <v>43054</v>
      </c>
      <c r="AK3579" s="217" t="s">
        <v>24</v>
      </c>
      <c r="AL3579" s="614">
        <v>43066</v>
      </c>
      <c r="AM3579" s="230"/>
      <c r="AN3579" s="232"/>
      <c r="AO3579" s="232"/>
      <c r="AP3579" s="230"/>
      <c r="AQ3579" s="230"/>
      <c r="AR3579" s="230"/>
      <c r="AS3579" s="230"/>
      <c r="AT3579" s="230"/>
      <c r="AU3579" s="230"/>
    </row>
    <row r="3580" spans="2:52" ht="15" customHeight="1">
      <c r="B3580" s="1310">
        <v>3574</v>
      </c>
      <c r="C3580" s="1488" t="s">
        <v>749</v>
      </c>
      <c r="D3580" s="1554" t="s">
        <v>750</v>
      </c>
      <c r="E3580" s="835" t="s">
        <v>601</v>
      </c>
      <c r="F3580" s="827" t="s">
        <v>24</v>
      </c>
      <c r="G3580" s="509" t="s">
        <v>151</v>
      </c>
      <c r="H3580" s="1634" t="s">
        <v>751</v>
      </c>
      <c r="I3580" s="1706">
        <v>34524</v>
      </c>
      <c r="J3580" s="1314">
        <f t="shared" ca="1" si="316"/>
        <v>27</v>
      </c>
      <c r="K3580" s="176" t="s">
        <v>24</v>
      </c>
      <c r="L3580" s="170" t="s">
        <v>24</v>
      </c>
      <c r="M3580" s="173" t="s">
        <v>24</v>
      </c>
      <c r="N3580" s="562">
        <v>43435</v>
      </c>
      <c r="O3580" s="1330" t="s">
        <v>24</v>
      </c>
      <c r="P3580" s="451" t="s">
        <v>24</v>
      </c>
      <c r="Q3580" s="198" t="str">
        <f t="shared" si="320"/>
        <v>-</v>
      </c>
      <c r="R3580" s="181" t="str">
        <f t="shared" ca="1" si="318"/>
        <v>TIDAK MCU</v>
      </c>
      <c r="S3580" s="1319" t="s">
        <v>24</v>
      </c>
      <c r="T3580" s="1330">
        <v>44386</v>
      </c>
      <c r="U3580" s="1329" t="s">
        <v>99</v>
      </c>
      <c r="V3580" s="1330" t="s">
        <v>24</v>
      </c>
      <c r="W3580" s="136" t="s">
        <v>24</v>
      </c>
      <c r="X3580" s="348"/>
      <c r="Y3580" s="201"/>
      <c r="Z3580" s="351"/>
      <c r="AA3580" s="254" t="s">
        <v>24</v>
      </c>
      <c r="AB3580" s="254" t="s">
        <v>24</v>
      </c>
      <c r="AC3580" s="254" t="s">
        <v>24</v>
      </c>
      <c r="AD3580" s="254" t="s">
        <v>24</v>
      </c>
      <c r="AE3580" s="254" t="s">
        <v>24</v>
      </c>
      <c r="AF3580" s="254"/>
      <c r="AG3580" s="254"/>
      <c r="AH3580" s="1019"/>
      <c r="AI3580" s="244" t="str">
        <f t="shared" si="317"/>
        <v>-----</v>
      </c>
      <c r="AJ3580" s="1315">
        <f t="shared" si="319"/>
        <v>43435</v>
      </c>
      <c r="AK3580" s="217" t="s">
        <v>24</v>
      </c>
      <c r="AL3580" s="614" t="s">
        <v>24</v>
      </c>
      <c r="AM3580" s="230"/>
      <c r="AN3580" s="232"/>
      <c r="AO3580" s="232"/>
      <c r="AP3580" s="230"/>
      <c r="AQ3580" s="462" t="s">
        <v>3094</v>
      </c>
      <c r="AR3580" s="230"/>
      <c r="AS3580" s="230"/>
      <c r="AT3580" s="230"/>
      <c r="AU3580" s="230"/>
    </row>
    <row r="3581" spans="2:52" ht="15" customHeight="1">
      <c r="B3581" s="1310">
        <v>3575</v>
      </c>
      <c r="C3581" s="1542" t="s">
        <v>752</v>
      </c>
      <c r="D3581" s="1551" t="s">
        <v>753</v>
      </c>
      <c r="E3581" s="559" t="s">
        <v>601</v>
      </c>
      <c r="F3581" s="827">
        <v>91389</v>
      </c>
      <c r="G3581" s="509" t="s">
        <v>151</v>
      </c>
      <c r="H3581" s="1634" t="s">
        <v>754</v>
      </c>
      <c r="I3581" s="1706">
        <v>34494</v>
      </c>
      <c r="J3581" s="1314">
        <f t="shared" ref="J3581:J3644" ca="1" si="321">IF(OR(I3581="",I3581="-"),"-",ROUND((NOW()-I3581)/356,0))</f>
        <v>27</v>
      </c>
      <c r="K3581" s="1805" t="s">
        <v>83</v>
      </c>
      <c r="L3581" s="1846">
        <v>850814461018</v>
      </c>
      <c r="M3581" s="1878">
        <v>44776</v>
      </c>
      <c r="N3581" s="562">
        <v>43067</v>
      </c>
      <c r="O3581" s="1330" t="s">
        <v>24</v>
      </c>
      <c r="P3581" s="451" t="s">
        <v>24</v>
      </c>
      <c r="Q3581" s="198" t="str">
        <f t="shared" si="320"/>
        <v>-</v>
      </c>
      <c r="R3581" s="181" t="str">
        <f t="shared" ca="1" si="318"/>
        <v>TIDAK MCU</v>
      </c>
      <c r="S3581" s="1319" t="s">
        <v>24</v>
      </c>
      <c r="T3581" s="1330">
        <v>44356</v>
      </c>
      <c r="U3581" s="1329" t="s">
        <v>24</v>
      </c>
      <c r="V3581" s="1330" t="s">
        <v>24</v>
      </c>
      <c r="W3581" s="1311" t="s">
        <v>24</v>
      </c>
      <c r="X3581" s="348"/>
      <c r="Y3581" s="201"/>
      <c r="Z3581" s="351"/>
      <c r="AA3581" s="254" t="s">
        <v>24</v>
      </c>
      <c r="AB3581" s="254" t="s">
        <v>24</v>
      </c>
      <c r="AC3581" s="254" t="s">
        <v>24</v>
      </c>
      <c r="AD3581" s="254" t="s">
        <v>24</v>
      </c>
      <c r="AE3581" s="254" t="s">
        <v>24</v>
      </c>
      <c r="AF3581" s="254"/>
      <c r="AG3581" s="254"/>
      <c r="AH3581" s="1019"/>
      <c r="AI3581" s="244" t="str">
        <f t="shared" si="317"/>
        <v>-----</v>
      </c>
      <c r="AJ3581" s="1315">
        <f t="shared" si="319"/>
        <v>43067</v>
      </c>
      <c r="AK3581" s="217" t="s">
        <v>24</v>
      </c>
      <c r="AL3581" s="614" t="s">
        <v>24</v>
      </c>
      <c r="AM3581" s="230"/>
      <c r="AN3581" s="232"/>
      <c r="AO3581" s="232"/>
      <c r="AP3581" s="230"/>
      <c r="AQ3581" s="462" t="s">
        <v>3094</v>
      </c>
      <c r="AR3581" s="230"/>
      <c r="AS3581" s="230"/>
      <c r="AT3581" s="230"/>
      <c r="AU3581" s="230"/>
    </row>
    <row r="3582" spans="2:52" ht="15" customHeight="1">
      <c r="B3582" s="1310">
        <v>3576</v>
      </c>
      <c r="C3582" s="1504" t="s">
        <v>755</v>
      </c>
      <c r="D3582" s="1551" t="s">
        <v>226</v>
      </c>
      <c r="E3582" s="559" t="s">
        <v>601</v>
      </c>
      <c r="F3582" s="827">
        <v>70217469</v>
      </c>
      <c r="G3582" s="509" t="s">
        <v>151</v>
      </c>
      <c r="H3582" s="1634" t="s">
        <v>756</v>
      </c>
      <c r="I3582" s="1706">
        <v>33973</v>
      </c>
      <c r="J3582" s="1314">
        <f t="shared" ca="1" si="321"/>
        <v>29</v>
      </c>
      <c r="K3582" s="176" t="s">
        <v>24</v>
      </c>
      <c r="L3582" s="170" t="s">
        <v>24</v>
      </c>
      <c r="M3582" s="173" t="s">
        <v>24</v>
      </c>
      <c r="N3582" s="562">
        <v>43179</v>
      </c>
      <c r="O3582" s="1330" t="s">
        <v>24</v>
      </c>
      <c r="P3582" s="451" t="s">
        <v>24</v>
      </c>
      <c r="Q3582" s="198" t="str">
        <f t="shared" si="320"/>
        <v>-</v>
      </c>
      <c r="R3582" s="181" t="str">
        <f t="shared" ca="1" si="318"/>
        <v>TIDAK MCU</v>
      </c>
      <c r="S3582" s="1319" t="s">
        <v>24</v>
      </c>
      <c r="T3582" s="1330">
        <v>44565</v>
      </c>
      <c r="U3582" s="1329" t="s">
        <v>99</v>
      </c>
      <c r="V3582" s="1330" t="s">
        <v>24</v>
      </c>
      <c r="W3582" s="136" t="s">
        <v>24</v>
      </c>
      <c r="X3582" s="348"/>
      <c r="Y3582" s="201"/>
      <c r="Z3582" s="351"/>
      <c r="AA3582" s="254" t="s">
        <v>24</v>
      </c>
      <c r="AB3582" s="254" t="s">
        <v>24</v>
      </c>
      <c r="AC3582" s="254" t="s">
        <v>24</v>
      </c>
      <c r="AD3582" s="254" t="s">
        <v>24</v>
      </c>
      <c r="AE3582" s="254" t="s">
        <v>24</v>
      </c>
      <c r="AF3582" s="254"/>
      <c r="AG3582" s="254"/>
      <c r="AH3582" s="1019"/>
      <c r="AI3582" s="244" t="str">
        <f t="shared" si="317"/>
        <v>-----</v>
      </c>
      <c r="AJ3582" s="1315">
        <f t="shared" si="319"/>
        <v>43179</v>
      </c>
      <c r="AK3582" s="217" t="s">
        <v>24</v>
      </c>
      <c r="AL3582" s="614" t="s">
        <v>24</v>
      </c>
      <c r="AM3582" s="230"/>
      <c r="AN3582" s="232"/>
      <c r="AO3582" s="232"/>
      <c r="AP3582" s="230"/>
      <c r="AQ3582" s="230"/>
      <c r="AR3582" s="230"/>
      <c r="AS3582" s="230"/>
      <c r="AT3582" s="230"/>
      <c r="AU3582" s="230"/>
    </row>
    <row r="3583" spans="2:52" ht="15" customHeight="1">
      <c r="B3583" s="1310">
        <v>3577</v>
      </c>
      <c r="C3583" s="1504" t="s">
        <v>757</v>
      </c>
      <c r="D3583" s="1554" t="s">
        <v>226</v>
      </c>
      <c r="E3583" s="835" t="s">
        <v>601</v>
      </c>
      <c r="F3583" s="827">
        <v>70217829</v>
      </c>
      <c r="G3583" s="509" t="s">
        <v>151</v>
      </c>
      <c r="H3583" s="1634" t="s">
        <v>758</v>
      </c>
      <c r="I3583" s="1706">
        <v>35228</v>
      </c>
      <c r="J3583" s="1314">
        <f t="shared" ca="1" si="321"/>
        <v>25</v>
      </c>
      <c r="K3583" s="176" t="s">
        <v>24</v>
      </c>
      <c r="L3583" s="170" t="s">
        <v>24</v>
      </c>
      <c r="M3583" s="173" t="s">
        <v>24</v>
      </c>
      <c r="N3583" s="562">
        <v>43125</v>
      </c>
      <c r="O3583" s="1330" t="s">
        <v>24</v>
      </c>
      <c r="P3583" s="451" t="s">
        <v>24</v>
      </c>
      <c r="Q3583" s="198" t="str">
        <f t="shared" si="320"/>
        <v>-</v>
      </c>
      <c r="R3583" s="181" t="str">
        <f t="shared" ca="1" si="318"/>
        <v>TIDAK MCU</v>
      </c>
      <c r="S3583" s="1319" t="s">
        <v>24</v>
      </c>
      <c r="T3583" s="1330">
        <v>44359</v>
      </c>
      <c r="U3583" s="1329" t="s">
        <v>99</v>
      </c>
      <c r="V3583" s="1330" t="s">
        <v>24</v>
      </c>
      <c r="W3583" s="136" t="s">
        <v>24</v>
      </c>
      <c r="X3583" s="348"/>
      <c r="Y3583" s="201"/>
      <c r="Z3583" s="351"/>
      <c r="AA3583" s="254" t="s">
        <v>24</v>
      </c>
      <c r="AB3583" s="254" t="s">
        <v>24</v>
      </c>
      <c r="AC3583" s="254" t="s">
        <v>24</v>
      </c>
      <c r="AD3583" s="254" t="s">
        <v>24</v>
      </c>
      <c r="AE3583" s="254" t="s">
        <v>24</v>
      </c>
      <c r="AF3583" s="254"/>
      <c r="AG3583" s="254"/>
      <c r="AH3583" s="1019"/>
      <c r="AI3583" s="244" t="str">
        <f t="shared" si="317"/>
        <v>-----</v>
      </c>
      <c r="AJ3583" s="1315">
        <f t="shared" si="319"/>
        <v>43125</v>
      </c>
      <c r="AK3583" s="217" t="s">
        <v>24</v>
      </c>
      <c r="AL3583" s="614" t="s">
        <v>24</v>
      </c>
      <c r="AM3583" s="230"/>
      <c r="AN3583" s="232"/>
      <c r="AO3583" s="232"/>
      <c r="AP3583" s="230"/>
      <c r="AQ3583" s="1231" t="s">
        <v>3094</v>
      </c>
      <c r="AR3583" s="230"/>
      <c r="AS3583" s="230"/>
      <c r="AT3583" s="230"/>
      <c r="AU3583" s="230"/>
    </row>
    <row r="3584" spans="2:52" ht="15" customHeight="1">
      <c r="B3584" s="1310">
        <v>3578</v>
      </c>
      <c r="C3584" s="1504" t="s">
        <v>759</v>
      </c>
      <c r="D3584" s="1554" t="s">
        <v>226</v>
      </c>
      <c r="E3584" s="559" t="s">
        <v>601</v>
      </c>
      <c r="F3584" s="827">
        <v>702180642</v>
      </c>
      <c r="G3584" s="509" t="s">
        <v>151</v>
      </c>
      <c r="H3584" s="1634" t="s">
        <v>760</v>
      </c>
      <c r="I3584" s="1706">
        <v>36642</v>
      </c>
      <c r="J3584" s="1314">
        <f t="shared" ca="1" si="321"/>
        <v>21</v>
      </c>
      <c r="K3584" s="176" t="s">
        <v>24</v>
      </c>
      <c r="L3584" s="170" t="s">
        <v>24</v>
      </c>
      <c r="M3584" s="173" t="s">
        <v>24</v>
      </c>
      <c r="N3584" s="562">
        <v>43371</v>
      </c>
      <c r="O3584" s="1330" t="s">
        <v>24</v>
      </c>
      <c r="P3584" s="451" t="s">
        <v>24</v>
      </c>
      <c r="Q3584" s="198" t="str">
        <f t="shared" si="320"/>
        <v>-</v>
      </c>
      <c r="R3584" s="181" t="str">
        <f t="shared" ca="1" si="318"/>
        <v>TIDAK MCU</v>
      </c>
      <c r="S3584" s="1319" t="s">
        <v>24</v>
      </c>
      <c r="T3584" s="1330">
        <v>44312</v>
      </c>
      <c r="U3584" s="1329" t="s">
        <v>99</v>
      </c>
      <c r="V3584" s="1330" t="s">
        <v>24</v>
      </c>
      <c r="W3584" s="136" t="s">
        <v>24</v>
      </c>
      <c r="X3584" s="348"/>
      <c r="Y3584" s="201"/>
      <c r="Z3584" s="351"/>
      <c r="AA3584" s="254" t="s">
        <v>24</v>
      </c>
      <c r="AB3584" s="254" t="s">
        <v>24</v>
      </c>
      <c r="AC3584" s="254" t="s">
        <v>24</v>
      </c>
      <c r="AD3584" s="254" t="s">
        <v>24</v>
      </c>
      <c r="AE3584" s="254" t="s">
        <v>24</v>
      </c>
      <c r="AF3584" s="254"/>
      <c r="AG3584" s="254"/>
      <c r="AH3584" s="1019"/>
      <c r="AI3584" s="244" t="str">
        <f t="shared" si="317"/>
        <v>-----</v>
      </c>
      <c r="AJ3584" s="1315">
        <f t="shared" si="319"/>
        <v>43371</v>
      </c>
      <c r="AK3584" s="217" t="s">
        <v>24</v>
      </c>
      <c r="AL3584" s="614" t="s">
        <v>24</v>
      </c>
      <c r="AM3584" s="230"/>
      <c r="AN3584" s="232"/>
      <c r="AO3584" s="232"/>
      <c r="AP3584" s="230"/>
      <c r="AQ3584" s="462" t="s">
        <v>3094</v>
      </c>
      <c r="AR3584" s="230"/>
      <c r="AS3584" s="230"/>
      <c r="AT3584" s="230"/>
      <c r="AU3584" s="230"/>
    </row>
    <row r="3585" spans="1:52" ht="15" customHeight="1">
      <c r="B3585" s="1310">
        <v>3579</v>
      </c>
      <c r="C3585" s="1504" t="s">
        <v>761</v>
      </c>
      <c r="D3585" s="1554" t="s">
        <v>657</v>
      </c>
      <c r="E3585" s="835" t="s">
        <v>601</v>
      </c>
      <c r="F3585" s="827" t="s">
        <v>24</v>
      </c>
      <c r="G3585" s="509" t="s">
        <v>151</v>
      </c>
      <c r="H3585" s="1692" t="s">
        <v>762</v>
      </c>
      <c r="I3585" s="1706">
        <v>35959</v>
      </c>
      <c r="J3585" s="1314">
        <f t="shared" ca="1" si="321"/>
        <v>23</v>
      </c>
      <c r="K3585" s="176" t="s">
        <v>24</v>
      </c>
      <c r="L3585" s="170" t="s">
        <v>24</v>
      </c>
      <c r="M3585" s="173" t="s">
        <v>24</v>
      </c>
      <c r="N3585" s="562">
        <v>42914</v>
      </c>
      <c r="O3585" s="1330" t="s">
        <v>24</v>
      </c>
      <c r="P3585" s="451" t="s">
        <v>24</v>
      </c>
      <c r="Q3585" s="198" t="str">
        <f t="shared" si="320"/>
        <v>-</v>
      </c>
      <c r="R3585" s="181" t="str">
        <f t="shared" ca="1" si="318"/>
        <v>TIDAK MCU</v>
      </c>
      <c r="S3585" s="1319" t="s">
        <v>12124</v>
      </c>
      <c r="T3585" s="1330">
        <v>44360</v>
      </c>
      <c r="U3585" s="1330">
        <v>44360</v>
      </c>
      <c r="V3585" s="1330" t="s">
        <v>24</v>
      </c>
      <c r="W3585" s="1311" t="s">
        <v>24</v>
      </c>
      <c r="X3585" s="348"/>
      <c r="Y3585" s="201"/>
      <c r="Z3585" s="351"/>
      <c r="AA3585" s="254" t="s">
        <v>931</v>
      </c>
      <c r="AB3585" s="254" t="s">
        <v>24</v>
      </c>
      <c r="AC3585" s="254" t="s">
        <v>24</v>
      </c>
      <c r="AD3585" s="254" t="s">
        <v>24</v>
      </c>
      <c r="AE3585" s="254" t="s">
        <v>24</v>
      </c>
      <c r="AF3585" s="254"/>
      <c r="AG3585" s="254"/>
      <c r="AH3585" s="1019"/>
      <c r="AI3585" s="244" t="str">
        <f t="shared" si="317"/>
        <v>FORKLIFT (SIO)----</v>
      </c>
      <c r="AJ3585" s="1315">
        <f t="shared" si="319"/>
        <v>42914</v>
      </c>
      <c r="AK3585" s="1330" t="s">
        <v>24</v>
      </c>
      <c r="AL3585" s="670" t="s">
        <v>24</v>
      </c>
      <c r="AM3585" s="230"/>
      <c r="AN3585" s="232"/>
      <c r="AO3585" s="232"/>
      <c r="AP3585" s="230"/>
      <c r="AQ3585" s="1231" t="s">
        <v>3094</v>
      </c>
      <c r="AR3585" s="230"/>
      <c r="AS3585" s="230"/>
      <c r="AT3585" s="230"/>
      <c r="AU3585" s="230"/>
    </row>
    <row r="3586" spans="1:52" ht="15" customHeight="1">
      <c r="B3586" s="1310">
        <v>3580</v>
      </c>
      <c r="C3586" s="1504" t="s">
        <v>763</v>
      </c>
      <c r="D3586" s="1554" t="s">
        <v>657</v>
      </c>
      <c r="E3586" s="559" t="s">
        <v>601</v>
      </c>
      <c r="F3586" s="827" t="s">
        <v>24</v>
      </c>
      <c r="G3586" s="509" t="s">
        <v>151</v>
      </c>
      <c r="H3586" s="1634" t="s">
        <v>764</v>
      </c>
      <c r="I3586" s="1706">
        <v>33679</v>
      </c>
      <c r="J3586" s="1314">
        <f t="shared" ca="1" si="321"/>
        <v>30</v>
      </c>
      <c r="K3586" s="319" t="s">
        <v>24</v>
      </c>
      <c r="L3586" s="329" t="s">
        <v>24</v>
      </c>
      <c r="M3586" s="338" t="s">
        <v>24</v>
      </c>
      <c r="N3586" s="562">
        <v>42461</v>
      </c>
      <c r="O3586" s="1330" t="s">
        <v>24</v>
      </c>
      <c r="P3586" s="451" t="s">
        <v>24</v>
      </c>
      <c r="Q3586" s="198" t="str">
        <f t="shared" si="320"/>
        <v>-</v>
      </c>
      <c r="R3586" s="181" t="str">
        <f t="shared" ca="1" si="318"/>
        <v>TIDAK MCU</v>
      </c>
      <c r="S3586" s="1319" t="s">
        <v>24</v>
      </c>
      <c r="T3586" s="1330">
        <v>44636</v>
      </c>
      <c r="U3586" s="1329" t="s">
        <v>99</v>
      </c>
      <c r="V3586" s="1330" t="s">
        <v>24</v>
      </c>
      <c r="W3586" s="136" t="s">
        <v>24</v>
      </c>
      <c r="X3586" s="348"/>
      <c r="Y3586" s="201"/>
      <c r="Z3586" s="351"/>
      <c r="AA3586" s="254" t="s">
        <v>24</v>
      </c>
      <c r="AB3586" s="254" t="s">
        <v>24</v>
      </c>
      <c r="AC3586" s="254" t="s">
        <v>24</v>
      </c>
      <c r="AD3586" s="254" t="s">
        <v>24</v>
      </c>
      <c r="AE3586" s="254" t="s">
        <v>24</v>
      </c>
      <c r="AF3586" s="254"/>
      <c r="AG3586" s="254"/>
      <c r="AH3586" s="1019"/>
      <c r="AI3586" s="244" t="str">
        <f t="shared" si="317"/>
        <v>-----</v>
      </c>
      <c r="AJ3586" s="1315">
        <f t="shared" si="319"/>
        <v>42461</v>
      </c>
      <c r="AK3586" s="217" t="s">
        <v>24</v>
      </c>
      <c r="AL3586" s="614" t="s">
        <v>24</v>
      </c>
      <c r="AM3586" s="230"/>
      <c r="AN3586" s="232"/>
      <c r="AO3586" s="232"/>
      <c r="AP3586" s="230"/>
      <c r="AQ3586" s="462" t="s">
        <v>3094</v>
      </c>
      <c r="AR3586" s="230"/>
      <c r="AS3586" s="230"/>
      <c r="AT3586" s="230"/>
      <c r="AU3586" s="230"/>
    </row>
    <row r="3587" spans="1:52" ht="15" customHeight="1">
      <c r="B3587" s="1310">
        <v>3581</v>
      </c>
      <c r="C3587" s="1488" t="s">
        <v>765</v>
      </c>
      <c r="D3587" s="1554" t="s">
        <v>657</v>
      </c>
      <c r="E3587" s="835" t="s">
        <v>601</v>
      </c>
      <c r="F3587" s="827" t="s">
        <v>24</v>
      </c>
      <c r="G3587" s="509" t="s">
        <v>151</v>
      </c>
      <c r="H3587" s="1634" t="s">
        <v>766</v>
      </c>
      <c r="I3587" s="1706">
        <v>33069</v>
      </c>
      <c r="J3587" s="1314">
        <f t="shared" ca="1" si="321"/>
        <v>31</v>
      </c>
      <c r="K3587" s="176" t="s">
        <v>24</v>
      </c>
      <c r="L3587" s="170" t="s">
        <v>24</v>
      </c>
      <c r="M3587" s="173" t="s">
        <v>24</v>
      </c>
      <c r="N3587" s="562">
        <v>43361</v>
      </c>
      <c r="O3587" s="1330" t="s">
        <v>24</v>
      </c>
      <c r="P3587" s="451" t="s">
        <v>24</v>
      </c>
      <c r="Q3587" s="198" t="str">
        <f t="shared" si="320"/>
        <v>-</v>
      </c>
      <c r="R3587" s="181" t="str">
        <f t="shared" ca="1" si="318"/>
        <v>TIDAK MCU</v>
      </c>
      <c r="S3587" s="1319" t="s">
        <v>24</v>
      </c>
      <c r="T3587" s="1330">
        <v>44392</v>
      </c>
      <c r="U3587" s="1329" t="s">
        <v>24</v>
      </c>
      <c r="V3587" s="1330" t="s">
        <v>24</v>
      </c>
      <c r="W3587" s="1311" t="s">
        <v>24</v>
      </c>
      <c r="X3587" s="348"/>
      <c r="Y3587" s="201"/>
      <c r="Z3587" s="351"/>
      <c r="AA3587" s="254" t="s">
        <v>24</v>
      </c>
      <c r="AB3587" s="254" t="s">
        <v>24</v>
      </c>
      <c r="AC3587" s="254" t="s">
        <v>24</v>
      </c>
      <c r="AD3587" s="254" t="s">
        <v>24</v>
      </c>
      <c r="AE3587" s="254" t="s">
        <v>24</v>
      </c>
      <c r="AF3587" s="254"/>
      <c r="AG3587" s="254"/>
      <c r="AH3587" s="1019"/>
      <c r="AI3587" s="244" t="str">
        <f t="shared" si="317"/>
        <v>-----</v>
      </c>
      <c r="AJ3587" s="1315">
        <f t="shared" si="319"/>
        <v>43361</v>
      </c>
      <c r="AK3587" s="1330" t="s">
        <v>24</v>
      </c>
      <c r="AL3587" s="670" t="s">
        <v>24</v>
      </c>
      <c r="AM3587" s="230"/>
      <c r="AN3587" s="232"/>
      <c r="AO3587" s="232"/>
      <c r="AP3587" s="230"/>
      <c r="AQ3587" s="462" t="s">
        <v>3094</v>
      </c>
      <c r="AR3587" s="230"/>
      <c r="AS3587" s="230"/>
      <c r="AT3587" s="230"/>
      <c r="AU3587" s="230"/>
    </row>
    <row r="3588" spans="1:52" ht="15" customHeight="1">
      <c r="B3588" s="1310">
        <v>4852</v>
      </c>
      <c r="C3588" s="558" t="s">
        <v>14075</v>
      </c>
      <c r="D3588" s="497" t="s">
        <v>226</v>
      </c>
      <c r="E3588" s="559" t="s">
        <v>4241</v>
      </c>
      <c r="F3588" s="820" t="s">
        <v>14076</v>
      </c>
      <c r="G3588" s="509" t="s">
        <v>102</v>
      </c>
      <c r="H3588" s="561"/>
      <c r="I3588" s="821"/>
      <c r="J3588" s="1314" t="str">
        <f t="shared" ca="1" si="321"/>
        <v>-</v>
      </c>
      <c r="K3588" s="176"/>
      <c r="L3588" s="170"/>
      <c r="M3588" s="173"/>
      <c r="N3588" s="932"/>
      <c r="O3588" s="1311"/>
      <c r="P3588" s="1319"/>
      <c r="Q3588" s="198"/>
      <c r="R3588" s="181"/>
      <c r="S3588" s="1314"/>
      <c r="T3588" s="1330">
        <v>44561</v>
      </c>
      <c r="U3588" s="1311"/>
      <c r="V3588" s="1330"/>
      <c r="W3588" s="1311"/>
      <c r="X3588" s="200"/>
      <c r="Y3588" s="201"/>
      <c r="Z3588" s="202"/>
      <c r="AA3588" s="254" t="s">
        <v>24</v>
      </c>
      <c r="AB3588" s="254"/>
      <c r="AC3588" s="254"/>
      <c r="AD3588" s="254"/>
      <c r="AE3588" s="254"/>
      <c r="AF3588" s="254"/>
      <c r="AG3588" s="254"/>
      <c r="AH3588" s="902"/>
      <c r="AI3588" s="244" t="str">
        <f t="shared" si="317"/>
        <v>-</v>
      </c>
      <c r="AJ3588" s="1315"/>
      <c r="AK3588" s="1311"/>
      <c r="AL3588" s="670"/>
      <c r="AM3588" s="232"/>
      <c r="AN3588" s="232"/>
      <c r="AO3588" s="230"/>
      <c r="AP3588" s="230"/>
      <c r="AQ3588" s="1231" t="s">
        <v>3094</v>
      </c>
      <c r="AR3588" s="230"/>
      <c r="AS3588" s="230"/>
      <c r="AT3588" s="230"/>
      <c r="AU3588" s="230"/>
    </row>
    <row r="3589" spans="1:52" ht="15" customHeight="1">
      <c r="B3589" s="1310">
        <v>3583</v>
      </c>
      <c r="C3589" s="558" t="s">
        <v>769</v>
      </c>
      <c r="D3589" s="497" t="s">
        <v>226</v>
      </c>
      <c r="E3589" s="835" t="s">
        <v>601</v>
      </c>
      <c r="F3589" s="827" t="s">
        <v>24</v>
      </c>
      <c r="G3589" s="509" t="s">
        <v>151</v>
      </c>
      <c r="H3589" s="810" t="s">
        <v>770</v>
      </c>
      <c r="I3589" s="345">
        <v>31907</v>
      </c>
      <c r="J3589" s="1314">
        <f t="shared" ca="1" si="321"/>
        <v>35</v>
      </c>
      <c r="K3589" s="178" t="s">
        <v>83</v>
      </c>
      <c r="L3589" s="613">
        <v>870517231248</v>
      </c>
      <c r="M3589" s="181">
        <v>45422</v>
      </c>
      <c r="N3589" s="562">
        <v>43221</v>
      </c>
      <c r="O3589" s="1330" t="s">
        <v>24</v>
      </c>
      <c r="P3589" s="1314" t="s">
        <v>498</v>
      </c>
      <c r="Q3589" s="198" t="str">
        <f t="shared" ref="Q3589:Q3652" si="322">IF(OR(O3589="-",O3589=""),"-",O3589+365)</f>
        <v>-</v>
      </c>
      <c r="R3589" s="181" t="str">
        <f t="shared" ref="R3589:R3652" ca="1" si="323">IF(OR(O3589="",O3589="-"),"TIDAK MCU",IF(Q3589&gt;TODAY(),"BERLAKU","EXPIRED"))</f>
        <v>TIDAK MCU</v>
      </c>
      <c r="S3589" s="1319" t="s">
        <v>911</v>
      </c>
      <c r="T3589" s="1330">
        <v>44326</v>
      </c>
      <c r="U3589" s="1329">
        <v>44326</v>
      </c>
      <c r="V3589" s="1330" t="s">
        <v>24</v>
      </c>
      <c r="W3589" s="136" t="s">
        <v>24</v>
      </c>
      <c r="X3589" s="348"/>
      <c r="Y3589" s="201"/>
      <c r="Z3589" s="351"/>
      <c r="AA3589" s="471" t="s">
        <v>100</v>
      </c>
      <c r="AB3589" s="471" t="s">
        <v>9962</v>
      </c>
      <c r="AC3589" s="366" t="s">
        <v>925</v>
      </c>
      <c r="AD3589" s="366" t="s">
        <v>928</v>
      </c>
      <c r="AE3589" s="366" t="s">
        <v>926</v>
      </c>
      <c r="AF3589" s="254" t="s">
        <v>24</v>
      </c>
      <c r="AG3589" s="254"/>
      <c r="AH3589" s="1019"/>
      <c r="AI3589" s="244" t="str">
        <f t="shared" si="317"/>
        <v>LIGHT VEHICLEOHC (SIO)PC 200 - PC 2000DZ 85 - DZ 375HD 465, HD 785-</v>
      </c>
      <c r="AJ3589" s="1315">
        <f t="shared" ref="AJ3589:AJ3652" si="324">N3589</f>
        <v>43221</v>
      </c>
      <c r="AK3589" s="217">
        <v>43535</v>
      </c>
      <c r="AL3589" s="614">
        <v>43538</v>
      </c>
      <c r="AM3589" s="230"/>
      <c r="AN3589" s="232"/>
      <c r="AO3589" s="232"/>
      <c r="AP3589" s="230"/>
      <c r="AQ3589" s="462" t="s">
        <v>3094</v>
      </c>
      <c r="AR3589" s="230"/>
      <c r="AS3589" s="230"/>
      <c r="AT3589" s="230"/>
      <c r="AU3589" s="230"/>
    </row>
    <row r="3590" spans="1:52" ht="15" customHeight="1">
      <c r="B3590" s="1310">
        <v>3584</v>
      </c>
      <c r="C3590" s="558" t="s">
        <v>771</v>
      </c>
      <c r="D3590" s="497" t="s">
        <v>721</v>
      </c>
      <c r="E3590" s="559" t="s">
        <v>601</v>
      </c>
      <c r="F3590" s="1600">
        <v>80118246</v>
      </c>
      <c r="G3590" s="509" t="s">
        <v>151</v>
      </c>
      <c r="H3590" s="810" t="s">
        <v>772</v>
      </c>
      <c r="I3590" s="345">
        <v>33032</v>
      </c>
      <c r="J3590" s="1314">
        <f t="shared" ca="1" si="321"/>
        <v>32</v>
      </c>
      <c r="K3590" s="178" t="s">
        <v>83</v>
      </c>
      <c r="L3590" s="613">
        <v>900615270533</v>
      </c>
      <c r="M3590" s="181">
        <v>45085</v>
      </c>
      <c r="N3590" s="562">
        <v>43301</v>
      </c>
      <c r="O3590" s="1330">
        <v>43664</v>
      </c>
      <c r="P3590" s="658" t="s">
        <v>874</v>
      </c>
      <c r="Q3590" s="198">
        <f t="shared" si="322"/>
        <v>44029</v>
      </c>
      <c r="R3590" s="181" t="str">
        <f t="shared" ca="1" si="323"/>
        <v>EXPIRED</v>
      </c>
      <c r="S3590" s="1319" t="s">
        <v>912</v>
      </c>
      <c r="T3590" s="1330">
        <v>44355</v>
      </c>
      <c r="U3590" s="1329">
        <v>44355</v>
      </c>
      <c r="V3590" s="1330" t="s">
        <v>24</v>
      </c>
      <c r="W3590" s="136" t="s">
        <v>24</v>
      </c>
      <c r="X3590" s="348"/>
      <c r="Y3590" s="201"/>
      <c r="Z3590" s="351"/>
      <c r="AA3590" s="471" t="s">
        <v>100</v>
      </c>
      <c r="AB3590" s="272"/>
      <c r="AC3590" s="272"/>
      <c r="AD3590" s="272"/>
      <c r="AE3590" s="254" t="s">
        <v>24</v>
      </c>
      <c r="AF3590" s="254"/>
      <c r="AG3590" s="254"/>
      <c r="AH3590" s="1019"/>
      <c r="AI3590" s="244" t="str">
        <f t="shared" si="317"/>
        <v>LIGHT VEHICLE-</v>
      </c>
      <c r="AJ3590" s="1315">
        <f t="shared" si="324"/>
        <v>43301</v>
      </c>
      <c r="AK3590" s="1330">
        <v>43577</v>
      </c>
      <c r="AL3590" s="670">
        <v>43580</v>
      </c>
      <c r="AM3590" s="230"/>
      <c r="AN3590" s="232"/>
      <c r="AO3590" s="232"/>
      <c r="AP3590" s="230"/>
      <c r="AQ3590" s="1231" t="s">
        <v>3094</v>
      </c>
      <c r="AR3590" s="230"/>
      <c r="AS3590" s="230"/>
      <c r="AT3590" s="230"/>
      <c r="AU3590" s="230"/>
    </row>
    <row r="3591" spans="1:52" ht="15" customHeight="1">
      <c r="A3591" s="1296"/>
      <c r="B3591" s="1310">
        <v>3585</v>
      </c>
      <c r="C3591" s="1488" t="s">
        <v>773</v>
      </c>
      <c r="D3591" s="1554" t="s">
        <v>657</v>
      </c>
      <c r="E3591" s="559" t="s">
        <v>601</v>
      </c>
      <c r="F3591" s="827" t="s">
        <v>24</v>
      </c>
      <c r="G3591" s="509" t="s">
        <v>151</v>
      </c>
      <c r="H3591" s="1634" t="s">
        <v>774</v>
      </c>
      <c r="I3591" s="1706">
        <v>33849</v>
      </c>
      <c r="J3591" s="1314">
        <f t="shared" ca="1" si="321"/>
        <v>29</v>
      </c>
      <c r="K3591" s="176" t="s">
        <v>24</v>
      </c>
      <c r="L3591" s="170" t="s">
        <v>24</v>
      </c>
      <c r="M3591" s="173" t="s">
        <v>24</v>
      </c>
      <c r="N3591" s="562">
        <v>42998</v>
      </c>
      <c r="O3591" s="1330" t="s">
        <v>24</v>
      </c>
      <c r="P3591" s="451" t="s">
        <v>24</v>
      </c>
      <c r="Q3591" s="198" t="str">
        <f t="shared" si="322"/>
        <v>-</v>
      </c>
      <c r="R3591" s="181" t="str">
        <f t="shared" ca="1" si="323"/>
        <v>TIDAK MCU</v>
      </c>
      <c r="S3591" s="1319" t="s">
        <v>24</v>
      </c>
      <c r="T3591" s="1330">
        <v>44441</v>
      </c>
      <c r="U3591" s="1329" t="s">
        <v>24</v>
      </c>
      <c r="V3591" s="1330" t="s">
        <v>24</v>
      </c>
      <c r="W3591" s="136" t="s">
        <v>24</v>
      </c>
      <c r="X3591" s="348"/>
      <c r="Y3591" s="201"/>
      <c r="Z3591" s="351"/>
      <c r="AA3591" s="254" t="s">
        <v>24</v>
      </c>
      <c r="AB3591" s="254" t="s">
        <v>24</v>
      </c>
      <c r="AC3591" s="254" t="s">
        <v>24</v>
      </c>
      <c r="AD3591" s="254" t="s">
        <v>24</v>
      </c>
      <c r="AE3591" s="254" t="s">
        <v>24</v>
      </c>
      <c r="AF3591" s="254"/>
      <c r="AG3591" s="254"/>
      <c r="AH3591" s="1019"/>
      <c r="AI3591" s="244" t="str">
        <f t="shared" si="317"/>
        <v>-----</v>
      </c>
      <c r="AJ3591" s="1315">
        <f t="shared" si="324"/>
        <v>42998</v>
      </c>
      <c r="AK3591" s="217" t="s">
        <v>24</v>
      </c>
      <c r="AL3591" s="614" t="s">
        <v>24</v>
      </c>
      <c r="AM3591" s="230"/>
      <c r="AN3591" s="232"/>
      <c r="AO3591" s="232"/>
      <c r="AP3591" s="230"/>
      <c r="AQ3591" s="1231" t="s">
        <v>3094</v>
      </c>
      <c r="AR3591" s="230"/>
      <c r="AS3591" s="230"/>
      <c r="AT3591" s="230"/>
      <c r="AU3591" s="230"/>
    </row>
    <row r="3592" spans="1:52" ht="15" customHeight="1">
      <c r="A3592" s="1296"/>
      <c r="B3592" s="1310">
        <v>3586</v>
      </c>
      <c r="C3592" s="822" t="s">
        <v>775</v>
      </c>
      <c r="D3592" s="559" t="s">
        <v>257</v>
      </c>
      <c r="E3592" s="559" t="s">
        <v>601</v>
      </c>
      <c r="F3592" s="827" t="s">
        <v>24</v>
      </c>
      <c r="G3592" s="509" t="s">
        <v>151</v>
      </c>
      <c r="H3592" s="810" t="s">
        <v>776</v>
      </c>
      <c r="I3592" s="345">
        <v>34955</v>
      </c>
      <c r="J3592" s="1314">
        <f t="shared" ca="1" si="321"/>
        <v>26</v>
      </c>
      <c r="K3592" s="254" t="s">
        <v>83</v>
      </c>
      <c r="L3592" s="820">
        <v>950919310760</v>
      </c>
      <c r="M3592" s="345">
        <v>45182</v>
      </c>
      <c r="N3592" s="562">
        <v>43535</v>
      </c>
      <c r="O3592" s="1330">
        <v>43883</v>
      </c>
      <c r="P3592" s="1314" t="s">
        <v>83</v>
      </c>
      <c r="Q3592" s="198">
        <f t="shared" si="322"/>
        <v>44248</v>
      </c>
      <c r="R3592" s="181" t="str">
        <f t="shared" ca="1" si="323"/>
        <v>EXPIRED</v>
      </c>
      <c r="S3592" s="1319" t="s">
        <v>913</v>
      </c>
      <c r="T3592" s="1330">
        <v>44452</v>
      </c>
      <c r="U3592" s="1329">
        <v>44452</v>
      </c>
      <c r="V3592" s="1330" t="s">
        <v>24</v>
      </c>
      <c r="W3592" s="136" t="s">
        <v>24</v>
      </c>
      <c r="X3592" s="348"/>
      <c r="Y3592" s="201"/>
      <c r="Z3592" s="351"/>
      <c r="AA3592" s="471" t="s">
        <v>100</v>
      </c>
      <c r="AB3592" s="272"/>
      <c r="AC3592" s="272"/>
      <c r="AD3592" s="254" t="s">
        <v>24</v>
      </c>
      <c r="AE3592" s="254" t="s">
        <v>24</v>
      </c>
      <c r="AF3592" s="254"/>
      <c r="AG3592" s="254"/>
      <c r="AH3592" s="1019"/>
      <c r="AI3592" s="244" t="str">
        <f t="shared" si="317"/>
        <v>LIGHT VEHICLE--</v>
      </c>
      <c r="AJ3592" s="1315">
        <f t="shared" si="324"/>
        <v>43535</v>
      </c>
      <c r="AK3592" s="217">
        <v>43544</v>
      </c>
      <c r="AL3592" s="614">
        <v>43545</v>
      </c>
      <c r="AM3592" s="230"/>
      <c r="AN3592" s="232"/>
      <c r="AO3592" s="232"/>
      <c r="AP3592" s="230"/>
      <c r="AQ3592" s="180"/>
      <c r="AR3592" s="230"/>
      <c r="AS3592" s="230"/>
      <c r="AT3592" s="230"/>
      <c r="AU3592" s="230"/>
    </row>
    <row r="3593" spans="1:52" ht="15" customHeight="1">
      <c r="A3593" s="1296"/>
      <c r="B3593" s="1310">
        <v>3587</v>
      </c>
      <c r="C3593" s="822" t="s">
        <v>777</v>
      </c>
      <c r="D3593" s="559" t="s">
        <v>226</v>
      </c>
      <c r="E3593" s="559" t="s">
        <v>601</v>
      </c>
      <c r="F3593" s="827" t="s">
        <v>24</v>
      </c>
      <c r="G3593" s="509" t="s">
        <v>151</v>
      </c>
      <c r="H3593" s="561" t="s">
        <v>24</v>
      </c>
      <c r="I3593" s="345">
        <v>34755</v>
      </c>
      <c r="J3593" s="1314">
        <f t="shared" ca="1" si="321"/>
        <v>27</v>
      </c>
      <c r="K3593" s="178" t="s">
        <v>83</v>
      </c>
      <c r="L3593" s="613">
        <v>1723180900642</v>
      </c>
      <c r="M3593" s="181">
        <v>44982</v>
      </c>
      <c r="N3593" s="562">
        <v>43012</v>
      </c>
      <c r="O3593" s="1330" t="s">
        <v>24</v>
      </c>
      <c r="P3593" s="451" t="s">
        <v>24</v>
      </c>
      <c r="Q3593" s="198" t="str">
        <f t="shared" si="322"/>
        <v>-</v>
      </c>
      <c r="R3593" s="181" t="str">
        <f t="shared" ca="1" si="323"/>
        <v>TIDAK MCU</v>
      </c>
      <c r="S3593" s="1319" t="s">
        <v>914</v>
      </c>
      <c r="T3593" s="1330">
        <v>44617</v>
      </c>
      <c r="U3593" s="443">
        <v>44617</v>
      </c>
      <c r="V3593" s="1330" t="s">
        <v>24</v>
      </c>
      <c r="W3593" s="136" t="s">
        <v>24</v>
      </c>
      <c r="X3593" s="348"/>
      <c r="Y3593" s="201"/>
      <c r="Z3593" s="351"/>
      <c r="AA3593" s="471" t="s">
        <v>100</v>
      </c>
      <c r="AB3593" s="272"/>
      <c r="AC3593" s="272"/>
      <c r="AD3593" s="254" t="s">
        <v>24</v>
      </c>
      <c r="AE3593" s="254" t="s">
        <v>24</v>
      </c>
      <c r="AF3593" s="254"/>
      <c r="AG3593" s="254"/>
      <c r="AH3593" s="1019"/>
      <c r="AI3593" s="244" t="str">
        <f t="shared" si="317"/>
        <v>LIGHT VEHICLE--</v>
      </c>
      <c r="AJ3593" s="1315">
        <f t="shared" si="324"/>
        <v>43012</v>
      </c>
      <c r="AK3593" s="217">
        <v>43558</v>
      </c>
      <c r="AL3593" s="614">
        <v>43558</v>
      </c>
      <c r="AM3593" s="230"/>
      <c r="AN3593" s="232"/>
      <c r="AO3593" s="232"/>
      <c r="AP3593" s="230"/>
      <c r="AQ3593" s="180"/>
      <c r="AR3593" s="230"/>
      <c r="AS3593" s="230"/>
      <c r="AT3593" s="230"/>
      <c r="AU3593" s="230"/>
    </row>
    <row r="3594" spans="1:52" ht="15" customHeight="1">
      <c r="B3594" s="1310">
        <v>3588</v>
      </c>
      <c r="C3594" s="814" t="s">
        <v>1440</v>
      </c>
      <c r="D3594" s="835" t="s">
        <v>11563</v>
      </c>
      <c r="E3594" s="559" t="s">
        <v>1122</v>
      </c>
      <c r="F3594" s="272" t="s">
        <v>1441</v>
      </c>
      <c r="G3594" s="509" t="s">
        <v>147</v>
      </c>
      <c r="H3594" s="816" t="s">
        <v>1442</v>
      </c>
      <c r="I3594" s="1758">
        <v>29441</v>
      </c>
      <c r="J3594" s="1314">
        <f t="shared" ca="1" si="321"/>
        <v>42</v>
      </c>
      <c r="K3594" s="176" t="s">
        <v>24</v>
      </c>
      <c r="L3594" s="170" t="s">
        <v>24</v>
      </c>
      <c r="M3594" s="173" t="s">
        <v>24</v>
      </c>
      <c r="N3594" s="562">
        <v>42879</v>
      </c>
      <c r="O3594" s="1330">
        <v>43233</v>
      </c>
      <c r="P3594" s="1314" t="s">
        <v>24</v>
      </c>
      <c r="Q3594" s="198">
        <f t="shared" si="322"/>
        <v>43598</v>
      </c>
      <c r="R3594" s="181" t="str">
        <f t="shared" ca="1" si="323"/>
        <v>EXPIRED</v>
      </c>
      <c r="S3594" s="823" t="s">
        <v>24</v>
      </c>
      <c r="T3594" s="1330">
        <v>44416</v>
      </c>
      <c r="U3594" s="1329" t="s">
        <v>99</v>
      </c>
      <c r="V3594" s="1330" t="s">
        <v>24</v>
      </c>
      <c r="W3594" s="136" t="s">
        <v>24</v>
      </c>
      <c r="X3594" s="348"/>
      <c r="Y3594" s="201"/>
      <c r="Z3594" s="351"/>
      <c r="AA3594" s="272" t="s">
        <v>24</v>
      </c>
      <c r="AB3594" s="254" t="s">
        <v>24</v>
      </c>
      <c r="AC3594" s="272"/>
      <c r="AD3594" s="272"/>
      <c r="AE3594" s="272"/>
      <c r="AF3594" s="254"/>
      <c r="AG3594" s="254"/>
      <c r="AH3594" s="1019"/>
      <c r="AI3594" s="244" t="str">
        <f t="shared" si="317"/>
        <v>--</v>
      </c>
      <c r="AJ3594" s="1315">
        <f t="shared" si="324"/>
        <v>42879</v>
      </c>
      <c r="AK3594" s="217" t="s">
        <v>24</v>
      </c>
      <c r="AL3594" s="614" t="s">
        <v>24</v>
      </c>
      <c r="AM3594" s="230"/>
      <c r="AN3594" s="232"/>
      <c r="AO3594" s="232"/>
      <c r="AP3594" s="230"/>
      <c r="AQ3594" s="1231" t="s">
        <v>3094</v>
      </c>
      <c r="AR3594" s="230"/>
      <c r="AS3594" s="230"/>
      <c r="AT3594" s="230"/>
      <c r="AU3594" s="230"/>
      <c r="AV3594" s="885"/>
      <c r="AW3594" s="885"/>
      <c r="AX3594" s="885"/>
      <c r="AY3594" s="885"/>
      <c r="AZ3594" s="885"/>
    </row>
    <row r="3595" spans="1:52" ht="15" customHeight="1">
      <c r="A3595" s="1296"/>
      <c r="B3595" s="1310">
        <v>3589</v>
      </c>
      <c r="C3595" s="809" t="s">
        <v>780</v>
      </c>
      <c r="D3595" s="497" t="s">
        <v>781</v>
      </c>
      <c r="E3595" s="559" t="s">
        <v>601</v>
      </c>
      <c r="F3595" s="827" t="s">
        <v>24</v>
      </c>
      <c r="G3595" s="509" t="s">
        <v>151</v>
      </c>
      <c r="H3595" s="612" t="s">
        <v>782</v>
      </c>
      <c r="I3595" s="345">
        <v>32794</v>
      </c>
      <c r="J3595" s="1314">
        <f t="shared" ca="1" si="321"/>
        <v>32</v>
      </c>
      <c r="K3595" s="176" t="s">
        <v>24</v>
      </c>
      <c r="L3595" s="170" t="s">
        <v>24</v>
      </c>
      <c r="M3595" s="173" t="s">
        <v>24</v>
      </c>
      <c r="N3595" s="562">
        <v>43620</v>
      </c>
      <c r="O3595" s="1330" t="s">
        <v>24</v>
      </c>
      <c r="P3595" s="451" t="s">
        <v>24</v>
      </c>
      <c r="Q3595" s="198" t="str">
        <f t="shared" si="322"/>
        <v>-</v>
      </c>
      <c r="R3595" s="181" t="str">
        <f t="shared" ca="1" si="323"/>
        <v>TIDAK MCU</v>
      </c>
      <c r="S3595" s="1319" t="s">
        <v>24</v>
      </c>
      <c r="T3595" s="1330">
        <v>44482</v>
      </c>
      <c r="U3595" s="1329" t="s">
        <v>99</v>
      </c>
      <c r="V3595" s="1330" t="s">
        <v>24</v>
      </c>
      <c r="W3595" s="1311" t="s">
        <v>24</v>
      </c>
      <c r="X3595" s="348"/>
      <c r="Y3595" s="201"/>
      <c r="Z3595" s="351"/>
      <c r="AA3595" s="254" t="s">
        <v>24</v>
      </c>
      <c r="AB3595" s="254" t="s">
        <v>24</v>
      </c>
      <c r="AC3595" s="254" t="s">
        <v>24</v>
      </c>
      <c r="AD3595" s="254" t="s">
        <v>24</v>
      </c>
      <c r="AE3595" s="254" t="s">
        <v>24</v>
      </c>
      <c r="AF3595" s="254"/>
      <c r="AG3595" s="254"/>
      <c r="AH3595" s="1019"/>
      <c r="AI3595" s="244" t="str">
        <f t="shared" si="317"/>
        <v>-----</v>
      </c>
      <c r="AJ3595" s="1315">
        <f t="shared" si="324"/>
        <v>43620</v>
      </c>
      <c r="AK3595" s="217" t="s">
        <v>24</v>
      </c>
      <c r="AL3595" s="614" t="s">
        <v>24</v>
      </c>
      <c r="AM3595" s="230"/>
      <c r="AN3595" s="232"/>
      <c r="AO3595" s="232"/>
      <c r="AP3595" s="230"/>
      <c r="AQ3595" s="180"/>
      <c r="AR3595" s="230"/>
      <c r="AS3595" s="230"/>
      <c r="AT3595" s="230"/>
      <c r="AU3595" s="230"/>
    </row>
    <row r="3596" spans="1:52" ht="15" customHeight="1">
      <c r="A3596" s="1296"/>
      <c r="B3596" s="1310">
        <v>3590</v>
      </c>
      <c r="C3596" s="1483" t="s">
        <v>783</v>
      </c>
      <c r="D3596" s="1551" t="s">
        <v>226</v>
      </c>
      <c r="E3596" s="559" t="s">
        <v>601</v>
      </c>
      <c r="F3596" s="827" t="s">
        <v>24</v>
      </c>
      <c r="G3596" s="509" t="s">
        <v>151</v>
      </c>
      <c r="H3596" s="1634" t="s">
        <v>784</v>
      </c>
      <c r="I3596" s="1706">
        <v>27593</v>
      </c>
      <c r="J3596" s="1314">
        <f t="shared" ca="1" si="321"/>
        <v>47</v>
      </c>
      <c r="K3596" s="319" t="s">
        <v>24</v>
      </c>
      <c r="L3596" s="329" t="s">
        <v>24</v>
      </c>
      <c r="M3596" s="338" t="s">
        <v>24</v>
      </c>
      <c r="N3596" s="562">
        <v>43354</v>
      </c>
      <c r="O3596" s="1330" t="s">
        <v>24</v>
      </c>
      <c r="P3596" s="451" t="s">
        <v>24</v>
      </c>
      <c r="Q3596" s="198" t="str">
        <f t="shared" si="322"/>
        <v>-</v>
      </c>
      <c r="R3596" s="181" t="str">
        <f t="shared" ca="1" si="323"/>
        <v>TIDAK MCU</v>
      </c>
      <c r="S3596" s="1319" t="s">
        <v>24</v>
      </c>
      <c r="T3596" s="1330">
        <v>44395</v>
      </c>
      <c r="U3596" s="1329" t="s">
        <v>99</v>
      </c>
      <c r="V3596" s="1330" t="s">
        <v>24</v>
      </c>
      <c r="W3596" s="1311" t="s">
        <v>24</v>
      </c>
      <c r="X3596" s="348"/>
      <c r="Y3596" s="201"/>
      <c r="Z3596" s="351"/>
      <c r="AA3596" s="254" t="s">
        <v>24</v>
      </c>
      <c r="AB3596" s="254" t="s">
        <v>24</v>
      </c>
      <c r="AC3596" s="254" t="s">
        <v>24</v>
      </c>
      <c r="AD3596" s="254" t="s">
        <v>24</v>
      </c>
      <c r="AE3596" s="254" t="s">
        <v>24</v>
      </c>
      <c r="AF3596" s="254"/>
      <c r="AG3596" s="254"/>
      <c r="AH3596" s="1019"/>
      <c r="AI3596" s="244" t="str">
        <f t="shared" si="317"/>
        <v>-----</v>
      </c>
      <c r="AJ3596" s="1315">
        <f t="shared" si="324"/>
        <v>43354</v>
      </c>
      <c r="AK3596" s="217" t="s">
        <v>24</v>
      </c>
      <c r="AL3596" s="614" t="s">
        <v>24</v>
      </c>
      <c r="AM3596" s="230"/>
      <c r="AN3596" s="232"/>
      <c r="AO3596" s="232"/>
      <c r="AP3596" s="230"/>
      <c r="AQ3596" s="230"/>
      <c r="AR3596" s="230"/>
      <c r="AS3596" s="230"/>
      <c r="AT3596" s="230"/>
      <c r="AU3596" s="230"/>
      <c r="AV3596" s="179"/>
    </row>
    <row r="3597" spans="1:52" ht="15" customHeight="1">
      <c r="A3597" s="1296"/>
      <c r="B3597" s="1310">
        <v>3591</v>
      </c>
      <c r="C3597" s="809" t="s">
        <v>785</v>
      </c>
      <c r="D3597" s="254" t="s">
        <v>226</v>
      </c>
      <c r="E3597" s="559" t="s">
        <v>601</v>
      </c>
      <c r="F3597" s="827">
        <v>70212266</v>
      </c>
      <c r="G3597" s="509" t="s">
        <v>151</v>
      </c>
      <c r="H3597" s="817" t="s">
        <v>786</v>
      </c>
      <c r="I3597" s="805">
        <v>33758</v>
      </c>
      <c r="J3597" s="1314">
        <f t="shared" ca="1" si="321"/>
        <v>30</v>
      </c>
      <c r="K3597" s="178" t="s">
        <v>83</v>
      </c>
      <c r="L3597" s="613" t="s">
        <v>24</v>
      </c>
      <c r="M3597" s="181">
        <v>43938</v>
      </c>
      <c r="N3597" s="562">
        <v>43419</v>
      </c>
      <c r="O3597" s="1330">
        <v>43188</v>
      </c>
      <c r="P3597" s="451" t="s">
        <v>24</v>
      </c>
      <c r="Q3597" s="198">
        <f t="shared" si="322"/>
        <v>43553</v>
      </c>
      <c r="R3597" s="181" t="str">
        <f t="shared" ca="1" si="323"/>
        <v>EXPIRED</v>
      </c>
      <c r="S3597" s="1319" t="s">
        <v>916</v>
      </c>
      <c r="T3597" s="1330">
        <v>44350</v>
      </c>
      <c r="U3597" s="1329">
        <v>44350</v>
      </c>
      <c r="V3597" s="1330" t="s">
        <v>24</v>
      </c>
      <c r="W3597" s="136" t="s">
        <v>24</v>
      </c>
      <c r="X3597" s="348"/>
      <c r="Y3597" s="201"/>
      <c r="Z3597" s="351"/>
      <c r="AA3597" s="471" t="s">
        <v>100</v>
      </c>
      <c r="AB3597" s="471" t="s">
        <v>931</v>
      </c>
      <c r="AC3597" s="366" t="s">
        <v>926</v>
      </c>
      <c r="AD3597" s="366" t="s">
        <v>927</v>
      </c>
      <c r="AE3597" s="366" t="s">
        <v>925</v>
      </c>
      <c r="AF3597" s="254"/>
      <c r="AG3597" s="254"/>
      <c r="AH3597" s="1019"/>
      <c r="AI3597" s="244" t="str">
        <f t="shared" si="317"/>
        <v>LIGHT VEHICLEFORKLIFT (SIO)HD 465, HD 785SC P360 - SC P410 A/MPC 200 - PC 2000</v>
      </c>
      <c r="AJ3597" s="1315">
        <f t="shared" si="324"/>
        <v>43419</v>
      </c>
      <c r="AK3597" s="217">
        <v>43417</v>
      </c>
      <c r="AL3597" s="614">
        <v>43417</v>
      </c>
      <c r="AM3597" s="230"/>
      <c r="AN3597" s="232"/>
      <c r="AO3597" s="232"/>
      <c r="AP3597" s="230"/>
      <c r="AQ3597" s="180"/>
      <c r="AR3597" s="230"/>
      <c r="AS3597" s="230"/>
      <c r="AT3597" s="230"/>
      <c r="AU3597" s="230"/>
    </row>
    <row r="3598" spans="1:52" ht="15" customHeight="1">
      <c r="B3598" s="1310">
        <v>3592</v>
      </c>
      <c r="C3598" s="558" t="s">
        <v>787</v>
      </c>
      <c r="D3598" s="254" t="s">
        <v>657</v>
      </c>
      <c r="E3598" s="559" t="s">
        <v>601</v>
      </c>
      <c r="F3598" s="827" t="s">
        <v>24</v>
      </c>
      <c r="G3598" s="509" t="s">
        <v>151</v>
      </c>
      <c r="H3598" s="612" t="s">
        <v>788</v>
      </c>
      <c r="I3598" s="345">
        <v>36162</v>
      </c>
      <c r="J3598" s="1314">
        <f t="shared" ca="1" si="321"/>
        <v>23</v>
      </c>
      <c r="K3598" s="176" t="s">
        <v>24</v>
      </c>
      <c r="L3598" s="170" t="s">
        <v>24</v>
      </c>
      <c r="M3598" s="173" t="s">
        <v>24</v>
      </c>
      <c r="N3598" s="562">
        <v>43672</v>
      </c>
      <c r="O3598" s="1330">
        <v>44018</v>
      </c>
      <c r="P3598" s="451" t="s">
        <v>24</v>
      </c>
      <c r="Q3598" s="198">
        <f t="shared" si="322"/>
        <v>44383</v>
      </c>
      <c r="R3598" s="181" t="str">
        <f t="shared" ca="1" si="323"/>
        <v>BERLAKU</v>
      </c>
      <c r="S3598" s="1319" t="s">
        <v>24</v>
      </c>
      <c r="T3598" s="1330">
        <v>44563</v>
      </c>
      <c r="U3598" s="1329" t="s">
        <v>99</v>
      </c>
      <c r="V3598" s="1330" t="s">
        <v>24</v>
      </c>
      <c r="W3598" s="136" t="s">
        <v>24</v>
      </c>
      <c r="X3598" s="348"/>
      <c r="Y3598" s="201"/>
      <c r="Z3598" s="351"/>
      <c r="AA3598" s="254" t="s">
        <v>24</v>
      </c>
      <c r="AB3598" s="254" t="s">
        <v>24</v>
      </c>
      <c r="AC3598" s="254" t="s">
        <v>24</v>
      </c>
      <c r="AD3598" s="254" t="s">
        <v>24</v>
      </c>
      <c r="AE3598" s="254" t="s">
        <v>24</v>
      </c>
      <c r="AF3598" s="254"/>
      <c r="AG3598" s="254"/>
      <c r="AH3598" s="1019"/>
      <c r="AI3598" s="244" t="str">
        <f t="shared" si="317"/>
        <v>-----</v>
      </c>
      <c r="AJ3598" s="1315">
        <f t="shared" si="324"/>
        <v>43672</v>
      </c>
      <c r="AK3598" s="1330" t="s">
        <v>24</v>
      </c>
      <c r="AL3598" s="670" t="s">
        <v>24</v>
      </c>
      <c r="AM3598" s="232"/>
      <c r="AN3598" s="232"/>
      <c r="AO3598" s="232"/>
      <c r="AP3598" s="232"/>
      <c r="AQ3598" s="232"/>
      <c r="AR3598" s="232"/>
      <c r="AS3598" s="232"/>
      <c r="AT3598" s="232"/>
      <c r="AU3598" s="232"/>
    </row>
    <row r="3599" spans="1:52" ht="15" customHeight="1">
      <c r="A3599" s="1296"/>
      <c r="B3599" s="1310">
        <v>3593</v>
      </c>
      <c r="C3599" s="1483" t="s">
        <v>789</v>
      </c>
      <c r="D3599" s="1551" t="s">
        <v>226</v>
      </c>
      <c r="E3599" s="559" t="s">
        <v>601</v>
      </c>
      <c r="F3599" s="827" t="s">
        <v>24</v>
      </c>
      <c r="G3599" s="509" t="s">
        <v>151</v>
      </c>
      <c r="H3599" s="1634" t="s">
        <v>790</v>
      </c>
      <c r="I3599" s="1706">
        <v>34186</v>
      </c>
      <c r="J3599" s="1314">
        <f t="shared" ca="1" si="321"/>
        <v>28</v>
      </c>
      <c r="K3599" s="319" t="s">
        <v>24</v>
      </c>
      <c r="L3599" s="329" t="s">
        <v>24</v>
      </c>
      <c r="M3599" s="338" t="s">
        <v>24</v>
      </c>
      <c r="N3599" s="562">
        <v>43354</v>
      </c>
      <c r="O3599" s="1330" t="s">
        <v>24</v>
      </c>
      <c r="P3599" s="451" t="s">
        <v>24</v>
      </c>
      <c r="Q3599" s="198" t="str">
        <f t="shared" si="322"/>
        <v>-</v>
      </c>
      <c r="R3599" s="181" t="str">
        <f t="shared" ca="1" si="323"/>
        <v>TIDAK MCU</v>
      </c>
      <c r="S3599" s="1319" t="s">
        <v>24</v>
      </c>
      <c r="T3599" s="1330">
        <v>44413</v>
      </c>
      <c r="U3599" s="1329" t="s">
        <v>99</v>
      </c>
      <c r="V3599" s="1330" t="s">
        <v>24</v>
      </c>
      <c r="W3599" s="136" t="s">
        <v>24</v>
      </c>
      <c r="X3599" s="348"/>
      <c r="Y3599" s="201"/>
      <c r="Z3599" s="351"/>
      <c r="AA3599" s="254" t="s">
        <v>24</v>
      </c>
      <c r="AB3599" s="254" t="s">
        <v>24</v>
      </c>
      <c r="AC3599" s="254" t="s">
        <v>24</v>
      </c>
      <c r="AD3599" s="254" t="s">
        <v>24</v>
      </c>
      <c r="AE3599" s="254" t="s">
        <v>24</v>
      </c>
      <c r="AF3599" s="254"/>
      <c r="AG3599" s="254"/>
      <c r="AH3599" s="1019"/>
      <c r="AI3599" s="244" t="str">
        <f t="shared" si="317"/>
        <v>-----</v>
      </c>
      <c r="AJ3599" s="1315">
        <f t="shared" si="324"/>
        <v>43354</v>
      </c>
      <c r="AK3599" s="217" t="s">
        <v>24</v>
      </c>
      <c r="AL3599" s="614" t="s">
        <v>24</v>
      </c>
      <c r="AM3599" s="230"/>
      <c r="AN3599" s="232"/>
      <c r="AO3599" s="232"/>
      <c r="AP3599" s="230"/>
      <c r="AQ3599" s="180"/>
      <c r="AR3599" s="230"/>
      <c r="AS3599" s="230"/>
      <c r="AT3599" s="230"/>
      <c r="AU3599" s="230"/>
    </row>
    <row r="3600" spans="1:52" ht="15" customHeight="1">
      <c r="A3600" s="1296"/>
      <c r="B3600" s="1310">
        <v>3594</v>
      </c>
      <c r="C3600" s="1488" t="s">
        <v>791</v>
      </c>
      <c r="D3600" s="1551" t="s">
        <v>226</v>
      </c>
      <c r="E3600" s="559" t="s">
        <v>601</v>
      </c>
      <c r="F3600" s="827" t="s">
        <v>24</v>
      </c>
      <c r="G3600" s="509" t="s">
        <v>151</v>
      </c>
      <c r="H3600" s="1634" t="s">
        <v>792</v>
      </c>
      <c r="I3600" s="1706">
        <v>35374</v>
      </c>
      <c r="J3600" s="1314">
        <f t="shared" ca="1" si="321"/>
        <v>25</v>
      </c>
      <c r="K3600" s="176" t="s">
        <v>24</v>
      </c>
      <c r="L3600" s="170" t="s">
        <v>24</v>
      </c>
      <c r="M3600" s="173" t="s">
        <v>24</v>
      </c>
      <c r="N3600" s="562">
        <v>43364</v>
      </c>
      <c r="O3600" s="1330" t="s">
        <v>24</v>
      </c>
      <c r="P3600" s="451" t="s">
        <v>24</v>
      </c>
      <c r="Q3600" s="198" t="str">
        <f t="shared" si="322"/>
        <v>-</v>
      </c>
      <c r="R3600" s="181" t="str">
        <f t="shared" ca="1" si="323"/>
        <v>TIDAK MCU</v>
      </c>
      <c r="S3600" s="1319" t="s">
        <v>24</v>
      </c>
      <c r="T3600" s="1330">
        <v>44505</v>
      </c>
      <c r="U3600" s="1329" t="s">
        <v>99</v>
      </c>
      <c r="V3600" s="1330" t="s">
        <v>24</v>
      </c>
      <c r="W3600" s="136" t="s">
        <v>24</v>
      </c>
      <c r="X3600" s="348"/>
      <c r="Y3600" s="201"/>
      <c r="Z3600" s="351"/>
      <c r="AA3600" s="254" t="s">
        <v>24</v>
      </c>
      <c r="AB3600" s="254" t="s">
        <v>24</v>
      </c>
      <c r="AC3600" s="254" t="s">
        <v>24</v>
      </c>
      <c r="AD3600" s="254" t="s">
        <v>24</v>
      </c>
      <c r="AE3600" s="254" t="s">
        <v>24</v>
      </c>
      <c r="AF3600" s="254"/>
      <c r="AG3600" s="254"/>
      <c r="AH3600" s="1019"/>
      <c r="AI3600" s="244" t="str">
        <f t="shared" ref="AI3600:AI3663" si="325">+CONCATENATE(AA3600,AB3600,AC3600,AD3600,AE3600,AF3600,AG3600)</f>
        <v>-----</v>
      </c>
      <c r="AJ3600" s="1315">
        <f t="shared" si="324"/>
        <v>43364</v>
      </c>
      <c r="AK3600" s="217" t="s">
        <v>24</v>
      </c>
      <c r="AL3600" s="614" t="s">
        <v>24</v>
      </c>
      <c r="AM3600" s="230"/>
      <c r="AN3600" s="232"/>
      <c r="AO3600" s="232"/>
      <c r="AP3600" s="230"/>
      <c r="AQ3600" s="180"/>
      <c r="AR3600" s="230"/>
      <c r="AS3600" s="230"/>
      <c r="AT3600" s="230"/>
      <c r="AU3600" s="230"/>
    </row>
    <row r="3601" spans="1:52" ht="15" customHeight="1">
      <c r="A3601" s="1296"/>
      <c r="B3601" s="1310">
        <v>3595</v>
      </c>
      <c r="C3601" s="822" t="s">
        <v>793</v>
      </c>
      <c r="D3601" s="254" t="s">
        <v>226</v>
      </c>
      <c r="E3601" s="559" t="s">
        <v>601</v>
      </c>
      <c r="F3601" s="827" t="s">
        <v>24</v>
      </c>
      <c r="G3601" s="509" t="s">
        <v>151</v>
      </c>
      <c r="H3601" s="810" t="s">
        <v>794</v>
      </c>
      <c r="I3601" s="345">
        <v>33273</v>
      </c>
      <c r="J3601" s="1314">
        <f t="shared" ca="1" si="321"/>
        <v>31</v>
      </c>
      <c r="K3601" s="176" t="s">
        <v>24</v>
      </c>
      <c r="L3601" s="170" t="s">
        <v>24</v>
      </c>
      <c r="M3601" s="173" t="s">
        <v>24</v>
      </c>
      <c r="N3601" s="562">
        <v>43701</v>
      </c>
      <c r="O3601" s="1330" t="s">
        <v>24</v>
      </c>
      <c r="P3601" s="451" t="s">
        <v>24</v>
      </c>
      <c r="Q3601" s="198" t="str">
        <f t="shared" si="322"/>
        <v>-</v>
      </c>
      <c r="R3601" s="181" t="str">
        <f t="shared" ca="1" si="323"/>
        <v>TIDAK MCU</v>
      </c>
      <c r="S3601" s="1319" t="s">
        <v>24</v>
      </c>
      <c r="T3601" s="1330">
        <v>44596</v>
      </c>
      <c r="U3601" s="1329" t="s">
        <v>99</v>
      </c>
      <c r="V3601" s="345" t="s">
        <v>24</v>
      </c>
      <c r="W3601" s="136" t="s">
        <v>24</v>
      </c>
      <c r="X3601" s="348"/>
      <c r="Y3601" s="201"/>
      <c r="Z3601" s="351"/>
      <c r="AA3601" s="254" t="s">
        <v>24</v>
      </c>
      <c r="AB3601" s="254" t="s">
        <v>24</v>
      </c>
      <c r="AC3601" s="254" t="s">
        <v>24</v>
      </c>
      <c r="AD3601" s="254" t="s">
        <v>24</v>
      </c>
      <c r="AE3601" s="254" t="s">
        <v>24</v>
      </c>
      <c r="AF3601" s="254"/>
      <c r="AG3601" s="254"/>
      <c r="AH3601" s="1019"/>
      <c r="AI3601" s="244" t="str">
        <f t="shared" si="325"/>
        <v>-----</v>
      </c>
      <c r="AJ3601" s="1315">
        <f t="shared" si="324"/>
        <v>43701</v>
      </c>
      <c r="AK3601" s="217" t="s">
        <v>24</v>
      </c>
      <c r="AL3601" s="614" t="s">
        <v>24</v>
      </c>
      <c r="AM3601" s="230"/>
      <c r="AN3601" s="232"/>
      <c r="AO3601" s="232"/>
      <c r="AP3601" s="230"/>
      <c r="AQ3601" s="230"/>
      <c r="AR3601" s="230"/>
      <c r="AS3601" s="230"/>
      <c r="AT3601" s="230"/>
      <c r="AU3601" s="230"/>
    </row>
    <row r="3602" spans="1:52" ht="15" customHeight="1">
      <c r="A3602" s="1296"/>
      <c r="B3602" s="1310">
        <v>3596</v>
      </c>
      <c r="C3602" s="558" t="s">
        <v>795</v>
      </c>
      <c r="D3602" s="835" t="s">
        <v>257</v>
      </c>
      <c r="E3602" s="835" t="s">
        <v>601</v>
      </c>
      <c r="F3602" s="827" t="s">
        <v>24</v>
      </c>
      <c r="G3602" s="509" t="s">
        <v>151</v>
      </c>
      <c r="H3602" s="561" t="s">
        <v>24</v>
      </c>
      <c r="I3602" s="345">
        <v>35887</v>
      </c>
      <c r="J3602" s="1314">
        <f t="shared" ca="1" si="321"/>
        <v>24</v>
      </c>
      <c r="K3602" s="178" t="s">
        <v>493</v>
      </c>
      <c r="L3602" s="613">
        <v>17208904000013</v>
      </c>
      <c r="M3602" s="181">
        <v>45718</v>
      </c>
      <c r="N3602" s="562">
        <v>43687</v>
      </c>
      <c r="O3602" s="1330" t="s">
        <v>24</v>
      </c>
      <c r="P3602" s="451" t="s">
        <v>24</v>
      </c>
      <c r="Q3602" s="198" t="str">
        <f t="shared" si="322"/>
        <v>-</v>
      </c>
      <c r="R3602" s="181" t="str">
        <f t="shared" ca="1" si="323"/>
        <v>TIDAK MCU</v>
      </c>
      <c r="S3602" s="1319" t="s">
        <v>917</v>
      </c>
      <c r="T3602" s="1330">
        <v>44288</v>
      </c>
      <c r="U3602" s="1329">
        <v>44288</v>
      </c>
      <c r="V3602" s="345" t="s">
        <v>24</v>
      </c>
      <c r="W3602" s="136" t="s">
        <v>24</v>
      </c>
      <c r="X3602" s="348"/>
      <c r="Y3602" s="201"/>
      <c r="Z3602" s="351"/>
      <c r="AA3602" s="471" t="s">
        <v>100</v>
      </c>
      <c r="AB3602" s="471" t="s">
        <v>935</v>
      </c>
      <c r="AC3602" s="272" t="s">
        <v>24</v>
      </c>
      <c r="AD3602" s="272"/>
      <c r="AE3602" s="272"/>
      <c r="AF3602" s="254"/>
      <c r="AG3602" s="254"/>
      <c r="AH3602" s="1019"/>
      <c r="AI3602" s="244" t="str">
        <f t="shared" si="325"/>
        <v>LIGHT VEHICLETRUCK-</v>
      </c>
      <c r="AJ3602" s="1315">
        <f t="shared" si="324"/>
        <v>43687</v>
      </c>
      <c r="AK3602" s="217">
        <v>43671</v>
      </c>
      <c r="AL3602" s="614">
        <v>43678</v>
      </c>
      <c r="AM3602" s="230"/>
      <c r="AN3602" s="232"/>
      <c r="AO3602" s="232"/>
      <c r="AP3602" s="230"/>
      <c r="AQ3602" s="1231" t="s">
        <v>3094</v>
      </c>
      <c r="AR3602" s="230"/>
      <c r="AS3602" s="230"/>
      <c r="AT3602" s="230"/>
      <c r="AU3602" s="230"/>
    </row>
    <row r="3603" spans="1:52" ht="15" customHeight="1">
      <c r="A3603" s="1296"/>
      <c r="B3603" s="1310">
        <v>3597</v>
      </c>
      <c r="C3603" s="558" t="s">
        <v>796</v>
      </c>
      <c r="D3603" s="559" t="s">
        <v>418</v>
      </c>
      <c r="E3603" s="559" t="s">
        <v>601</v>
      </c>
      <c r="F3603" s="827" t="s">
        <v>24</v>
      </c>
      <c r="G3603" s="509" t="s">
        <v>151</v>
      </c>
      <c r="H3603" s="561" t="s">
        <v>24</v>
      </c>
      <c r="I3603" s="345">
        <v>27748</v>
      </c>
      <c r="J3603" s="1314">
        <f t="shared" ca="1" si="321"/>
        <v>46</v>
      </c>
      <c r="K3603" s="178" t="s">
        <v>83</v>
      </c>
      <c r="L3603" s="613">
        <v>751214560758</v>
      </c>
      <c r="M3603" s="181">
        <v>45280</v>
      </c>
      <c r="N3603" s="562">
        <v>43689</v>
      </c>
      <c r="O3603" s="1330" t="s">
        <v>24</v>
      </c>
      <c r="P3603" s="451" t="s">
        <v>24</v>
      </c>
      <c r="Q3603" s="198" t="str">
        <f t="shared" si="322"/>
        <v>-</v>
      </c>
      <c r="R3603" s="181" t="str">
        <f t="shared" ca="1" si="323"/>
        <v>TIDAK MCU</v>
      </c>
      <c r="S3603" s="1319" t="s">
        <v>918</v>
      </c>
      <c r="T3603" s="1330">
        <v>44550</v>
      </c>
      <c r="U3603" s="1329">
        <v>44550</v>
      </c>
      <c r="V3603" s="1330" t="s">
        <v>24</v>
      </c>
      <c r="W3603" s="136" t="s">
        <v>24</v>
      </c>
      <c r="X3603" s="348"/>
      <c r="Y3603" s="201"/>
      <c r="Z3603" s="351"/>
      <c r="AA3603" s="471" t="s">
        <v>100</v>
      </c>
      <c r="AB3603" s="272"/>
      <c r="AC3603" s="272"/>
      <c r="AD3603" s="272"/>
      <c r="AE3603" s="272"/>
      <c r="AF3603" s="254"/>
      <c r="AG3603" s="254"/>
      <c r="AH3603" s="1019"/>
      <c r="AI3603" s="244" t="str">
        <f t="shared" si="325"/>
        <v>LIGHT VEHICLE</v>
      </c>
      <c r="AJ3603" s="1315">
        <f t="shared" si="324"/>
        <v>43689</v>
      </c>
      <c r="AK3603" s="217">
        <v>43697</v>
      </c>
      <c r="AL3603" s="614">
        <v>43698</v>
      </c>
      <c r="AM3603" s="230"/>
      <c r="AN3603" s="232"/>
      <c r="AO3603" s="232"/>
      <c r="AP3603" s="230"/>
      <c r="AQ3603" s="180"/>
      <c r="AR3603" s="230"/>
      <c r="AS3603" s="230"/>
      <c r="AT3603" s="230"/>
      <c r="AU3603" s="230"/>
    </row>
    <row r="3604" spans="1:52" ht="15" customHeight="1">
      <c r="A3604" s="1296"/>
      <c r="B3604" s="1310">
        <v>3598</v>
      </c>
      <c r="C3604" s="558" t="s">
        <v>797</v>
      </c>
      <c r="D3604" s="835" t="s">
        <v>798</v>
      </c>
      <c r="E3604" s="835" t="s">
        <v>601</v>
      </c>
      <c r="F3604" s="827">
        <v>80100099</v>
      </c>
      <c r="G3604" s="509" t="s">
        <v>151</v>
      </c>
      <c r="H3604" s="810" t="s">
        <v>799</v>
      </c>
      <c r="I3604" s="345">
        <v>27565</v>
      </c>
      <c r="J3604" s="1314">
        <f t="shared" ca="1" si="321"/>
        <v>47</v>
      </c>
      <c r="K3604" s="178" t="s">
        <v>83</v>
      </c>
      <c r="L3604" s="613">
        <v>7580618361040</v>
      </c>
      <c r="M3604" s="181">
        <v>45097</v>
      </c>
      <c r="N3604" s="562">
        <v>43734</v>
      </c>
      <c r="O3604" s="1330" t="s">
        <v>24</v>
      </c>
      <c r="P3604" s="451" t="s">
        <v>24</v>
      </c>
      <c r="Q3604" s="198" t="str">
        <f t="shared" si="322"/>
        <v>-</v>
      </c>
      <c r="R3604" s="181" t="str">
        <f t="shared" ca="1" si="323"/>
        <v>TIDAK MCU</v>
      </c>
      <c r="S3604" s="1314" t="s">
        <v>919</v>
      </c>
      <c r="T3604" s="1330">
        <v>44367</v>
      </c>
      <c r="U3604" s="1330">
        <v>44367</v>
      </c>
      <c r="V3604" s="1330" t="s">
        <v>24</v>
      </c>
      <c r="W3604" s="136" t="s">
        <v>24</v>
      </c>
      <c r="X3604" s="348"/>
      <c r="Y3604" s="201"/>
      <c r="Z3604" s="351"/>
      <c r="AA3604" s="471" t="s">
        <v>100</v>
      </c>
      <c r="AB3604" s="254" t="s">
        <v>24</v>
      </c>
      <c r="AC3604" s="254" t="s">
        <v>24</v>
      </c>
      <c r="AD3604" s="254" t="s">
        <v>24</v>
      </c>
      <c r="AE3604" s="254" t="s">
        <v>24</v>
      </c>
      <c r="AF3604" s="254"/>
      <c r="AG3604" s="254"/>
      <c r="AH3604" s="1019"/>
      <c r="AI3604" s="244" t="str">
        <f t="shared" si="325"/>
        <v>LIGHT VEHICLE----</v>
      </c>
      <c r="AJ3604" s="1315">
        <f t="shared" si="324"/>
        <v>43734</v>
      </c>
      <c r="AK3604" s="217" t="s">
        <v>24</v>
      </c>
      <c r="AL3604" s="614" t="s">
        <v>24</v>
      </c>
      <c r="AM3604" s="230"/>
      <c r="AN3604" s="232"/>
      <c r="AO3604" s="232"/>
      <c r="AP3604" s="230"/>
      <c r="AQ3604" s="1231" t="s">
        <v>3094</v>
      </c>
      <c r="AR3604" s="230"/>
      <c r="AS3604" s="230"/>
      <c r="AT3604" s="230"/>
      <c r="AU3604" s="230"/>
    </row>
    <row r="3605" spans="1:52" ht="15" customHeight="1">
      <c r="A3605" s="1296"/>
      <c r="B3605" s="1310">
        <v>3599</v>
      </c>
      <c r="C3605" s="1488" t="s">
        <v>800</v>
      </c>
      <c r="D3605" s="1554" t="s">
        <v>226</v>
      </c>
      <c r="E3605" s="835" t="s">
        <v>601</v>
      </c>
      <c r="F3605" s="541" t="s">
        <v>24</v>
      </c>
      <c r="G3605" s="509" t="s">
        <v>151</v>
      </c>
      <c r="H3605" s="1634" t="s">
        <v>801</v>
      </c>
      <c r="I3605" s="1706">
        <v>33403</v>
      </c>
      <c r="J3605" s="1314">
        <f t="shared" ca="1" si="321"/>
        <v>31</v>
      </c>
      <c r="K3605" s="176" t="s">
        <v>24</v>
      </c>
      <c r="L3605" s="170" t="s">
        <v>24</v>
      </c>
      <c r="M3605" s="173" t="s">
        <v>24</v>
      </c>
      <c r="N3605" s="562">
        <v>43234</v>
      </c>
      <c r="O3605" s="1330" t="s">
        <v>24</v>
      </c>
      <c r="P3605" s="451" t="s">
        <v>24</v>
      </c>
      <c r="Q3605" s="198" t="str">
        <f t="shared" si="322"/>
        <v>-</v>
      </c>
      <c r="R3605" s="181" t="str">
        <f t="shared" ca="1" si="323"/>
        <v>TIDAK MCU</v>
      </c>
      <c r="S3605" s="1319" t="s">
        <v>24</v>
      </c>
      <c r="T3605" s="1330">
        <v>44361</v>
      </c>
      <c r="U3605" s="1329" t="s">
        <v>99</v>
      </c>
      <c r="V3605" s="1330" t="s">
        <v>24</v>
      </c>
      <c r="W3605" s="1311" t="s">
        <v>24</v>
      </c>
      <c r="X3605" s="348"/>
      <c r="Y3605" s="201"/>
      <c r="Z3605" s="901"/>
      <c r="AA3605" s="902" t="s">
        <v>24</v>
      </c>
      <c r="AB3605" s="1019" t="s">
        <v>24</v>
      </c>
      <c r="AC3605" s="254" t="s">
        <v>24</v>
      </c>
      <c r="AD3605" s="254" t="s">
        <v>24</v>
      </c>
      <c r="AE3605" s="254" t="s">
        <v>24</v>
      </c>
      <c r="AF3605" s="254"/>
      <c r="AG3605" s="254"/>
      <c r="AH3605" s="1019"/>
      <c r="AI3605" s="244" t="str">
        <f t="shared" si="325"/>
        <v>-----</v>
      </c>
      <c r="AJ3605" s="1315">
        <f t="shared" si="324"/>
        <v>43234</v>
      </c>
      <c r="AK3605" s="217" t="s">
        <v>24</v>
      </c>
      <c r="AL3605" s="614" t="s">
        <v>24</v>
      </c>
      <c r="AM3605" s="230"/>
      <c r="AN3605" s="232"/>
      <c r="AO3605" s="232"/>
      <c r="AP3605" s="230"/>
      <c r="AQ3605" s="1231" t="s">
        <v>3094</v>
      </c>
      <c r="AR3605" s="230"/>
      <c r="AS3605" s="230"/>
      <c r="AT3605" s="230"/>
      <c r="AU3605" s="230"/>
    </row>
    <row r="3606" spans="1:52" ht="15" customHeight="1">
      <c r="B3606" s="1310">
        <v>3600</v>
      </c>
      <c r="C3606" s="558" t="s">
        <v>691</v>
      </c>
      <c r="D3606" s="835" t="s">
        <v>226</v>
      </c>
      <c r="E3606" s="559" t="s">
        <v>601</v>
      </c>
      <c r="F3606" s="1600">
        <v>80106069</v>
      </c>
      <c r="G3606" s="509" t="s">
        <v>151</v>
      </c>
      <c r="H3606" s="810" t="s">
        <v>692</v>
      </c>
      <c r="I3606" s="345">
        <v>29841</v>
      </c>
      <c r="J3606" s="1314">
        <f t="shared" ca="1" si="321"/>
        <v>41</v>
      </c>
      <c r="K3606" s="178" t="s">
        <v>83</v>
      </c>
      <c r="L3606" s="613">
        <v>810917191055</v>
      </c>
      <c r="M3606" s="181">
        <v>45181</v>
      </c>
      <c r="N3606" s="562">
        <v>43228</v>
      </c>
      <c r="O3606" s="1330">
        <v>43328</v>
      </c>
      <c r="P3606" s="1314" t="s">
        <v>874</v>
      </c>
      <c r="Q3606" s="198">
        <f t="shared" si="322"/>
        <v>43693</v>
      </c>
      <c r="R3606" s="181" t="str">
        <f t="shared" ca="1" si="323"/>
        <v>EXPIRED</v>
      </c>
      <c r="S3606" s="1319" t="s">
        <v>900</v>
      </c>
      <c r="T3606" s="1330">
        <v>44451</v>
      </c>
      <c r="U3606" s="443">
        <v>44451</v>
      </c>
      <c r="V3606" s="1330" t="s">
        <v>24</v>
      </c>
      <c r="W3606" s="1311" t="s">
        <v>24</v>
      </c>
      <c r="X3606" s="348"/>
      <c r="Y3606" s="201"/>
      <c r="Z3606" s="351"/>
      <c r="AA3606" s="471" t="s">
        <v>100</v>
      </c>
      <c r="AB3606" s="254" t="s">
        <v>9962</v>
      </c>
      <c r="AC3606" s="366" t="s">
        <v>928</v>
      </c>
      <c r="AD3606" s="366" t="s">
        <v>926</v>
      </c>
      <c r="AE3606" s="366" t="s">
        <v>925</v>
      </c>
      <c r="AF3606" s="254"/>
      <c r="AG3606" s="254"/>
      <c r="AH3606" s="1019"/>
      <c r="AI3606" s="244" t="str">
        <f t="shared" si="325"/>
        <v>LIGHT VEHICLEOHC (SIO)DZ 85 - DZ 375HD 465, HD 785PC 200 - PC 2000</v>
      </c>
      <c r="AJ3606" s="1315">
        <f t="shared" si="324"/>
        <v>43228</v>
      </c>
      <c r="AK3606" s="217">
        <v>43453</v>
      </c>
      <c r="AL3606" s="614">
        <v>43473</v>
      </c>
      <c r="AM3606" s="230"/>
      <c r="AN3606" s="232"/>
      <c r="AO3606" s="232"/>
      <c r="AP3606" s="230"/>
      <c r="AQ3606" s="1231" t="s">
        <v>3094</v>
      </c>
      <c r="AR3606" s="230"/>
      <c r="AS3606" s="230"/>
      <c r="AT3606" s="230"/>
      <c r="AU3606" s="230"/>
    </row>
    <row r="3607" spans="1:52" ht="15" customHeight="1">
      <c r="A3607" s="1296"/>
      <c r="B3607" s="1310">
        <v>3601</v>
      </c>
      <c r="C3607" s="1483" t="s">
        <v>805</v>
      </c>
      <c r="D3607" s="1554" t="s">
        <v>226</v>
      </c>
      <c r="E3607" s="559" t="s">
        <v>601</v>
      </c>
      <c r="F3607" s="827" t="s">
        <v>24</v>
      </c>
      <c r="G3607" s="509" t="s">
        <v>151</v>
      </c>
      <c r="H3607" s="1634" t="s">
        <v>806</v>
      </c>
      <c r="I3607" s="824">
        <v>35059</v>
      </c>
      <c r="J3607" s="1314">
        <f t="shared" ca="1" si="321"/>
        <v>26</v>
      </c>
      <c r="K3607" s="176" t="s">
        <v>24</v>
      </c>
      <c r="L3607" s="170" t="s">
        <v>24</v>
      </c>
      <c r="M3607" s="173" t="s">
        <v>24</v>
      </c>
      <c r="N3607" s="562">
        <v>43364</v>
      </c>
      <c r="O3607" s="1330" t="s">
        <v>24</v>
      </c>
      <c r="P3607" s="451" t="s">
        <v>24</v>
      </c>
      <c r="Q3607" s="198" t="str">
        <f t="shared" si="322"/>
        <v>-</v>
      </c>
      <c r="R3607" s="181" t="str">
        <f t="shared" ca="1" si="323"/>
        <v>TIDAK MCU</v>
      </c>
      <c r="S3607" s="1319" t="s">
        <v>24</v>
      </c>
      <c r="T3607" s="1330">
        <v>44556</v>
      </c>
      <c r="U3607" s="1329" t="s">
        <v>99</v>
      </c>
      <c r="V3607" s="1330" t="s">
        <v>24</v>
      </c>
      <c r="W3607" s="1311" t="s">
        <v>24</v>
      </c>
      <c r="X3607" s="348"/>
      <c r="Y3607" s="201"/>
      <c r="Z3607" s="351"/>
      <c r="AA3607" s="254" t="s">
        <v>24</v>
      </c>
      <c r="AB3607" s="254" t="s">
        <v>24</v>
      </c>
      <c r="AC3607" s="254" t="s">
        <v>24</v>
      </c>
      <c r="AD3607" s="254" t="s">
        <v>24</v>
      </c>
      <c r="AE3607" s="254" t="s">
        <v>24</v>
      </c>
      <c r="AF3607" s="254"/>
      <c r="AG3607" s="254"/>
      <c r="AH3607" s="1019"/>
      <c r="AI3607" s="244" t="str">
        <f t="shared" si="325"/>
        <v>-----</v>
      </c>
      <c r="AJ3607" s="1315">
        <f t="shared" si="324"/>
        <v>43364</v>
      </c>
      <c r="AK3607" s="1330" t="s">
        <v>24</v>
      </c>
      <c r="AL3607" s="670" t="s">
        <v>24</v>
      </c>
      <c r="AM3607" s="230"/>
      <c r="AN3607" s="232"/>
      <c r="AO3607" s="232"/>
      <c r="AP3607" s="230"/>
      <c r="AQ3607" s="1231" t="s">
        <v>3094</v>
      </c>
      <c r="AR3607" s="230"/>
      <c r="AS3607" s="230"/>
      <c r="AT3607" s="230"/>
      <c r="AU3607" s="230"/>
    </row>
    <row r="3608" spans="1:52" ht="15" customHeight="1">
      <c r="A3608" s="1296"/>
      <c r="B3608" s="1310">
        <v>3602</v>
      </c>
      <c r="C3608" s="1488" t="s">
        <v>807</v>
      </c>
      <c r="D3608" s="1554" t="s">
        <v>750</v>
      </c>
      <c r="E3608" s="835" t="s">
        <v>601</v>
      </c>
      <c r="F3608" s="827" t="s">
        <v>24</v>
      </c>
      <c r="G3608" s="509" t="s">
        <v>151</v>
      </c>
      <c r="H3608" s="1634" t="s">
        <v>808</v>
      </c>
      <c r="I3608" s="824">
        <v>33061</v>
      </c>
      <c r="J3608" s="1314">
        <f t="shared" ca="1" si="321"/>
        <v>32</v>
      </c>
      <c r="K3608" s="1805" t="s">
        <v>83</v>
      </c>
      <c r="L3608" s="1837">
        <v>841217231105</v>
      </c>
      <c r="M3608" s="1878">
        <v>43450</v>
      </c>
      <c r="N3608" s="562">
        <v>43326</v>
      </c>
      <c r="O3608" s="1330" t="s">
        <v>24</v>
      </c>
      <c r="P3608" s="451" t="s">
        <v>24</v>
      </c>
      <c r="Q3608" s="198" t="str">
        <f t="shared" si="322"/>
        <v>-</v>
      </c>
      <c r="R3608" s="181" t="str">
        <f t="shared" ca="1" si="323"/>
        <v>TIDAK MCU</v>
      </c>
      <c r="S3608" s="1319" t="s">
        <v>24</v>
      </c>
      <c r="T3608" s="1330">
        <v>44384</v>
      </c>
      <c r="U3608" s="1329" t="s">
        <v>24</v>
      </c>
      <c r="V3608" s="904" t="s">
        <v>24</v>
      </c>
      <c r="W3608" s="136" t="s">
        <v>24</v>
      </c>
      <c r="X3608" s="348"/>
      <c r="Y3608" s="201"/>
      <c r="Z3608" s="351"/>
      <c r="AA3608" s="254" t="s">
        <v>24</v>
      </c>
      <c r="AB3608" s="254" t="s">
        <v>24</v>
      </c>
      <c r="AC3608" s="254" t="s">
        <v>24</v>
      </c>
      <c r="AD3608" s="254" t="s">
        <v>24</v>
      </c>
      <c r="AE3608" s="254" t="s">
        <v>24</v>
      </c>
      <c r="AF3608" s="254"/>
      <c r="AG3608" s="254"/>
      <c r="AH3608" s="1019"/>
      <c r="AI3608" s="244" t="str">
        <f t="shared" si="325"/>
        <v>-----</v>
      </c>
      <c r="AJ3608" s="1315">
        <f t="shared" si="324"/>
        <v>43326</v>
      </c>
      <c r="AK3608" s="1330" t="s">
        <v>24</v>
      </c>
      <c r="AL3608" s="670" t="s">
        <v>24</v>
      </c>
      <c r="AM3608" s="230"/>
      <c r="AN3608" s="232"/>
      <c r="AO3608" s="232"/>
      <c r="AP3608" s="230"/>
      <c r="AQ3608" s="1231" t="s">
        <v>3094</v>
      </c>
      <c r="AR3608" s="230"/>
      <c r="AS3608" s="230"/>
      <c r="AT3608" s="230"/>
      <c r="AU3608" s="230"/>
    </row>
    <row r="3609" spans="1:52" ht="15" customHeight="1">
      <c r="A3609" s="1296"/>
      <c r="B3609" s="1310">
        <v>3603</v>
      </c>
      <c r="C3609" s="1483" t="s">
        <v>809</v>
      </c>
      <c r="D3609" s="1551" t="s">
        <v>226</v>
      </c>
      <c r="E3609" s="559" t="s">
        <v>601</v>
      </c>
      <c r="F3609" s="827">
        <v>702171379</v>
      </c>
      <c r="G3609" s="509" t="s">
        <v>151</v>
      </c>
      <c r="H3609" s="1646" t="s">
        <v>810</v>
      </c>
      <c r="I3609" s="824">
        <v>36100</v>
      </c>
      <c r="J3609" s="1314">
        <f t="shared" ca="1" si="321"/>
        <v>23</v>
      </c>
      <c r="K3609" s="1805" t="s">
        <v>83</v>
      </c>
      <c r="L3609" s="1837">
        <v>1223160703488</v>
      </c>
      <c r="M3609" s="1878">
        <v>44369</v>
      </c>
      <c r="N3609" s="562">
        <v>43690</v>
      </c>
      <c r="O3609" s="1330" t="s">
        <v>24</v>
      </c>
      <c r="P3609" s="451" t="s">
        <v>24</v>
      </c>
      <c r="Q3609" s="198" t="str">
        <f t="shared" si="322"/>
        <v>-</v>
      </c>
      <c r="R3609" s="181" t="str">
        <f t="shared" ca="1" si="323"/>
        <v>TIDAK MCU</v>
      </c>
      <c r="S3609" s="1319" t="s">
        <v>24</v>
      </c>
      <c r="T3609" s="1330">
        <v>44501</v>
      </c>
      <c r="U3609" s="1329" t="s">
        <v>99</v>
      </c>
      <c r="V3609" s="1330" t="s">
        <v>24</v>
      </c>
      <c r="W3609" s="1311" t="s">
        <v>24</v>
      </c>
      <c r="X3609" s="348"/>
      <c r="Y3609" s="201"/>
      <c r="Z3609" s="351"/>
      <c r="AA3609" s="254" t="s">
        <v>24</v>
      </c>
      <c r="AB3609" s="254" t="s">
        <v>24</v>
      </c>
      <c r="AC3609" s="254" t="s">
        <v>24</v>
      </c>
      <c r="AD3609" s="254" t="s">
        <v>24</v>
      </c>
      <c r="AE3609" s="254" t="s">
        <v>24</v>
      </c>
      <c r="AF3609" s="254"/>
      <c r="AG3609" s="254"/>
      <c r="AH3609" s="1019"/>
      <c r="AI3609" s="244" t="str">
        <f t="shared" si="325"/>
        <v>-----</v>
      </c>
      <c r="AJ3609" s="1315">
        <f t="shared" si="324"/>
        <v>43690</v>
      </c>
      <c r="AK3609" s="1330" t="s">
        <v>24</v>
      </c>
      <c r="AL3609" s="670" t="s">
        <v>24</v>
      </c>
      <c r="AM3609" s="230"/>
      <c r="AN3609" s="232"/>
      <c r="AO3609" s="232"/>
      <c r="AP3609" s="230"/>
      <c r="AQ3609" s="180"/>
      <c r="AR3609" s="230"/>
      <c r="AS3609" s="230"/>
      <c r="AT3609" s="230"/>
      <c r="AU3609" s="230"/>
    </row>
    <row r="3610" spans="1:52" ht="15" customHeight="1">
      <c r="B3610" s="1310">
        <v>3604</v>
      </c>
      <c r="C3610" s="814" t="s">
        <v>736</v>
      </c>
      <c r="D3610" s="497" t="s">
        <v>226</v>
      </c>
      <c r="E3610" s="559" t="s">
        <v>601</v>
      </c>
      <c r="F3610" s="1600">
        <v>702190040</v>
      </c>
      <c r="G3610" s="509" t="s">
        <v>151</v>
      </c>
      <c r="H3610" s="810" t="s">
        <v>737</v>
      </c>
      <c r="I3610" s="345">
        <v>36383</v>
      </c>
      <c r="J3610" s="1314">
        <f t="shared" ca="1" si="321"/>
        <v>22</v>
      </c>
      <c r="K3610" s="176" t="s">
        <v>24</v>
      </c>
      <c r="L3610" s="170" t="s">
        <v>24</v>
      </c>
      <c r="M3610" s="173" t="s">
        <v>24</v>
      </c>
      <c r="N3610" s="562">
        <v>43503</v>
      </c>
      <c r="O3610" s="1330">
        <v>43851</v>
      </c>
      <c r="P3610" s="1314" t="s">
        <v>501</v>
      </c>
      <c r="Q3610" s="198">
        <f t="shared" si="322"/>
        <v>44216</v>
      </c>
      <c r="R3610" s="181" t="str">
        <f t="shared" ca="1" si="323"/>
        <v>EXPIRED</v>
      </c>
      <c r="S3610" s="1319" t="s">
        <v>24</v>
      </c>
      <c r="T3610" s="1330">
        <v>44419</v>
      </c>
      <c r="U3610" s="1329" t="s">
        <v>99</v>
      </c>
      <c r="V3610" s="1330" t="s">
        <v>24</v>
      </c>
      <c r="W3610" s="1311" t="s">
        <v>24</v>
      </c>
      <c r="X3610" s="348"/>
      <c r="Y3610" s="201"/>
      <c r="Z3610" s="351"/>
      <c r="AA3610" s="254" t="s">
        <v>24</v>
      </c>
      <c r="AB3610" s="254" t="s">
        <v>24</v>
      </c>
      <c r="AC3610" s="254" t="s">
        <v>24</v>
      </c>
      <c r="AD3610" s="254" t="s">
        <v>24</v>
      </c>
      <c r="AE3610" s="254" t="s">
        <v>24</v>
      </c>
      <c r="AF3610" s="254"/>
      <c r="AG3610" s="254"/>
      <c r="AH3610" s="1019"/>
      <c r="AI3610" s="244" t="str">
        <f t="shared" si="325"/>
        <v>-----</v>
      </c>
      <c r="AJ3610" s="1315">
        <f t="shared" si="324"/>
        <v>43503</v>
      </c>
      <c r="AK3610" s="217" t="s">
        <v>24</v>
      </c>
      <c r="AL3610" s="614" t="s">
        <v>24</v>
      </c>
      <c r="AM3610" s="230"/>
      <c r="AN3610" s="232"/>
      <c r="AO3610" s="232"/>
      <c r="AP3610" s="230"/>
      <c r="AQ3610" s="1231" t="s">
        <v>3094</v>
      </c>
      <c r="AR3610" s="230"/>
      <c r="AS3610" s="230"/>
      <c r="AT3610" s="230"/>
      <c r="AU3610" s="230"/>
    </row>
    <row r="3611" spans="1:52" ht="15" customHeight="1">
      <c r="A3611" s="1296"/>
      <c r="B3611" s="1310">
        <v>3605</v>
      </c>
      <c r="C3611" s="809" t="s">
        <v>814</v>
      </c>
      <c r="D3611" s="254" t="s">
        <v>226</v>
      </c>
      <c r="E3611" s="559" t="s">
        <v>601</v>
      </c>
      <c r="F3611" s="827">
        <v>702171292</v>
      </c>
      <c r="G3611" s="509" t="s">
        <v>151</v>
      </c>
      <c r="H3611" s="810" t="s">
        <v>815</v>
      </c>
      <c r="I3611" s="821">
        <v>33406</v>
      </c>
      <c r="J3611" s="1314">
        <f t="shared" ca="1" si="321"/>
        <v>31</v>
      </c>
      <c r="K3611" s="176" t="s">
        <v>24</v>
      </c>
      <c r="L3611" s="170" t="s">
        <v>24</v>
      </c>
      <c r="M3611" s="173" t="s">
        <v>24</v>
      </c>
      <c r="N3611" s="562">
        <v>43782</v>
      </c>
      <c r="O3611" s="1330" t="s">
        <v>24</v>
      </c>
      <c r="P3611" s="451" t="s">
        <v>24</v>
      </c>
      <c r="Q3611" s="198" t="str">
        <f t="shared" si="322"/>
        <v>-</v>
      </c>
      <c r="R3611" s="181" t="str">
        <f t="shared" ca="1" si="323"/>
        <v>TIDAK MCU</v>
      </c>
      <c r="S3611" s="1319" t="s">
        <v>24</v>
      </c>
      <c r="T3611" s="1330">
        <v>44364</v>
      </c>
      <c r="U3611" s="1329" t="s">
        <v>99</v>
      </c>
      <c r="V3611" s="1330" t="s">
        <v>24</v>
      </c>
      <c r="W3611" s="1311" t="s">
        <v>24</v>
      </c>
      <c r="X3611" s="348"/>
      <c r="Y3611" s="201"/>
      <c r="Z3611" s="351"/>
      <c r="AA3611" s="254" t="s">
        <v>24</v>
      </c>
      <c r="AB3611" s="254" t="s">
        <v>24</v>
      </c>
      <c r="AC3611" s="254" t="s">
        <v>24</v>
      </c>
      <c r="AD3611" s="254" t="s">
        <v>24</v>
      </c>
      <c r="AE3611" s="254" t="s">
        <v>24</v>
      </c>
      <c r="AF3611" s="254"/>
      <c r="AG3611" s="254"/>
      <c r="AH3611" s="1019"/>
      <c r="AI3611" s="244" t="str">
        <f t="shared" si="325"/>
        <v>-----</v>
      </c>
      <c r="AJ3611" s="1315">
        <f t="shared" si="324"/>
        <v>43782</v>
      </c>
      <c r="AK3611" s="1330" t="s">
        <v>24</v>
      </c>
      <c r="AL3611" s="670" t="s">
        <v>24</v>
      </c>
      <c r="AM3611" s="230"/>
      <c r="AN3611" s="232"/>
      <c r="AO3611" s="232"/>
      <c r="AP3611" s="230"/>
      <c r="AQ3611" s="230"/>
      <c r="AR3611" s="230"/>
      <c r="AS3611" s="230"/>
      <c r="AT3611" s="230"/>
      <c r="AU3611" s="230"/>
    </row>
    <row r="3612" spans="1:52" ht="15" customHeight="1">
      <c r="A3612" s="1296"/>
      <c r="B3612" s="1310">
        <v>3606</v>
      </c>
      <c r="C3612" s="558" t="s">
        <v>816</v>
      </c>
      <c r="D3612" s="497" t="s">
        <v>226</v>
      </c>
      <c r="E3612" s="835" t="s">
        <v>601</v>
      </c>
      <c r="F3612" s="827">
        <v>72207003</v>
      </c>
      <c r="G3612" s="509" t="s">
        <v>151</v>
      </c>
      <c r="H3612" s="810" t="s">
        <v>817</v>
      </c>
      <c r="I3612" s="821">
        <v>36988</v>
      </c>
      <c r="J3612" s="1314">
        <f t="shared" ca="1" si="321"/>
        <v>20</v>
      </c>
      <c r="K3612" s="176" t="s">
        <v>24</v>
      </c>
      <c r="L3612" s="170" t="s">
        <v>24</v>
      </c>
      <c r="M3612" s="173" t="s">
        <v>24</v>
      </c>
      <c r="N3612" s="562">
        <v>43782</v>
      </c>
      <c r="O3612" s="1330" t="s">
        <v>24</v>
      </c>
      <c r="P3612" s="451" t="s">
        <v>24</v>
      </c>
      <c r="Q3612" s="198" t="str">
        <f t="shared" si="322"/>
        <v>-</v>
      </c>
      <c r="R3612" s="181" t="str">
        <f t="shared" ca="1" si="323"/>
        <v>TIDAK MCU</v>
      </c>
      <c r="S3612" s="1319" t="s">
        <v>24</v>
      </c>
      <c r="T3612" s="1330">
        <v>44293</v>
      </c>
      <c r="U3612" s="1329" t="s">
        <v>24</v>
      </c>
      <c r="V3612" s="1330" t="s">
        <v>24</v>
      </c>
      <c r="W3612" s="1311" t="s">
        <v>24</v>
      </c>
      <c r="X3612" s="348"/>
      <c r="Y3612" s="201"/>
      <c r="Z3612" s="351"/>
      <c r="AA3612" s="254" t="s">
        <v>24</v>
      </c>
      <c r="AB3612" s="254" t="s">
        <v>24</v>
      </c>
      <c r="AC3612" s="254" t="s">
        <v>24</v>
      </c>
      <c r="AD3612" s="254" t="s">
        <v>24</v>
      </c>
      <c r="AE3612" s="254" t="s">
        <v>24</v>
      </c>
      <c r="AF3612" s="254"/>
      <c r="AG3612" s="254"/>
      <c r="AH3612" s="1019"/>
      <c r="AI3612" s="244" t="str">
        <f t="shared" si="325"/>
        <v>-----</v>
      </c>
      <c r="AJ3612" s="1315">
        <f t="shared" si="324"/>
        <v>43782</v>
      </c>
      <c r="AK3612" s="1330" t="s">
        <v>24</v>
      </c>
      <c r="AL3612" s="670" t="s">
        <v>24</v>
      </c>
      <c r="AM3612" s="230"/>
      <c r="AN3612" s="232"/>
      <c r="AO3612" s="232"/>
      <c r="AP3612" s="230"/>
      <c r="AQ3612" s="462" t="s">
        <v>3094</v>
      </c>
      <c r="AR3612" s="230"/>
      <c r="AS3612" s="230"/>
      <c r="AT3612" s="230"/>
      <c r="AU3612" s="230"/>
    </row>
    <row r="3613" spans="1:52" ht="15" customHeight="1">
      <c r="A3613" s="1296"/>
      <c r="B3613" s="1310">
        <v>3607</v>
      </c>
      <c r="C3613" s="558" t="s">
        <v>818</v>
      </c>
      <c r="D3613" s="497" t="s">
        <v>660</v>
      </c>
      <c r="E3613" s="559" t="s">
        <v>601</v>
      </c>
      <c r="F3613" s="827">
        <v>71306026</v>
      </c>
      <c r="G3613" s="509" t="s">
        <v>151</v>
      </c>
      <c r="H3613" s="810" t="s">
        <v>819</v>
      </c>
      <c r="I3613" s="821">
        <v>31117</v>
      </c>
      <c r="J3613" s="1314">
        <f t="shared" ca="1" si="321"/>
        <v>37</v>
      </c>
      <c r="K3613" s="176" t="s">
        <v>83</v>
      </c>
      <c r="L3613" s="170">
        <v>850309141568</v>
      </c>
      <c r="M3613" s="173">
        <v>45727</v>
      </c>
      <c r="N3613" s="562">
        <v>43771</v>
      </c>
      <c r="O3613" s="1330" t="s">
        <v>24</v>
      </c>
      <c r="P3613" s="451" t="s">
        <v>24</v>
      </c>
      <c r="Q3613" s="198" t="str">
        <f t="shared" si="322"/>
        <v>-</v>
      </c>
      <c r="R3613" s="181" t="str">
        <f t="shared" ca="1" si="323"/>
        <v>TIDAK MCU</v>
      </c>
      <c r="S3613" s="1319" t="s">
        <v>11640</v>
      </c>
      <c r="T3613" s="1330">
        <v>44266</v>
      </c>
      <c r="U3613" s="1330">
        <v>44266</v>
      </c>
      <c r="V3613" s="1330" t="s">
        <v>24</v>
      </c>
      <c r="W3613" s="136" t="s">
        <v>24</v>
      </c>
      <c r="X3613" s="348"/>
      <c r="Y3613" s="201"/>
      <c r="Z3613" s="351"/>
      <c r="AA3613" s="254" t="s">
        <v>100</v>
      </c>
      <c r="AB3613" s="254" t="s">
        <v>24</v>
      </c>
      <c r="AC3613" s="254" t="s">
        <v>24</v>
      </c>
      <c r="AD3613" s="254" t="s">
        <v>24</v>
      </c>
      <c r="AE3613" s="254" t="s">
        <v>24</v>
      </c>
      <c r="AF3613" s="254"/>
      <c r="AG3613" s="254"/>
      <c r="AH3613" s="1019"/>
      <c r="AI3613" s="244" t="str">
        <f t="shared" si="325"/>
        <v>LIGHT VEHICLE----</v>
      </c>
      <c r="AJ3613" s="1315">
        <f t="shared" si="324"/>
        <v>43771</v>
      </c>
      <c r="AK3613" s="217">
        <v>43888</v>
      </c>
      <c r="AL3613" s="614">
        <v>43888</v>
      </c>
      <c r="AM3613" s="230"/>
      <c r="AN3613" s="232"/>
      <c r="AO3613" s="232"/>
      <c r="AP3613" s="230"/>
      <c r="AQ3613" s="1231" t="s">
        <v>3094</v>
      </c>
      <c r="AR3613" s="230"/>
      <c r="AS3613" s="230"/>
      <c r="AT3613" s="230"/>
      <c r="AU3613" s="230"/>
    </row>
    <row r="3614" spans="1:52" ht="15" customHeight="1">
      <c r="A3614" s="1296"/>
      <c r="B3614" s="1310">
        <v>3608</v>
      </c>
      <c r="C3614" s="809" t="s">
        <v>820</v>
      </c>
      <c r="D3614" s="254" t="s">
        <v>226</v>
      </c>
      <c r="E3614" s="559" t="s">
        <v>601</v>
      </c>
      <c r="F3614" s="827">
        <v>702171378</v>
      </c>
      <c r="G3614" s="509" t="s">
        <v>151</v>
      </c>
      <c r="H3614" s="810" t="s">
        <v>821</v>
      </c>
      <c r="I3614" s="821">
        <v>36049</v>
      </c>
      <c r="J3614" s="1314">
        <f t="shared" ca="1" si="321"/>
        <v>23</v>
      </c>
      <c r="K3614" s="176" t="s">
        <v>24</v>
      </c>
      <c r="L3614" s="170" t="s">
        <v>24</v>
      </c>
      <c r="M3614" s="173" t="s">
        <v>24</v>
      </c>
      <c r="N3614" s="562">
        <v>43761</v>
      </c>
      <c r="O3614" s="1330" t="s">
        <v>24</v>
      </c>
      <c r="P3614" s="451" t="s">
        <v>24</v>
      </c>
      <c r="Q3614" s="198" t="str">
        <f t="shared" si="322"/>
        <v>-</v>
      </c>
      <c r="R3614" s="181" t="str">
        <f t="shared" ca="1" si="323"/>
        <v>TIDAK MCU</v>
      </c>
      <c r="S3614" s="1319" t="s">
        <v>24</v>
      </c>
      <c r="T3614" s="1330">
        <v>44450</v>
      </c>
      <c r="U3614" s="1329" t="s">
        <v>99</v>
      </c>
      <c r="V3614" s="1330" t="s">
        <v>24</v>
      </c>
      <c r="W3614" s="1311" t="s">
        <v>24</v>
      </c>
      <c r="X3614" s="348"/>
      <c r="Y3614" s="201"/>
      <c r="Z3614" s="351"/>
      <c r="AA3614" s="254" t="s">
        <v>24</v>
      </c>
      <c r="AB3614" s="254" t="s">
        <v>24</v>
      </c>
      <c r="AC3614" s="254" t="s">
        <v>24</v>
      </c>
      <c r="AD3614" s="254" t="s">
        <v>24</v>
      </c>
      <c r="AE3614" s="254" t="s">
        <v>24</v>
      </c>
      <c r="AF3614" s="254"/>
      <c r="AG3614" s="254"/>
      <c r="AH3614" s="1019"/>
      <c r="AI3614" s="244" t="str">
        <f t="shared" si="325"/>
        <v>-----</v>
      </c>
      <c r="AJ3614" s="1315">
        <f t="shared" si="324"/>
        <v>43761</v>
      </c>
      <c r="AK3614" s="217" t="s">
        <v>24</v>
      </c>
      <c r="AL3614" s="614" t="s">
        <v>24</v>
      </c>
      <c r="AM3614" s="230"/>
      <c r="AN3614" s="232"/>
      <c r="AO3614" s="232"/>
      <c r="AP3614" s="230"/>
      <c r="AQ3614" s="230"/>
      <c r="AR3614" s="230"/>
      <c r="AS3614" s="230"/>
      <c r="AT3614" s="230"/>
      <c r="AU3614" s="230"/>
    </row>
    <row r="3615" spans="1:52" ht="15" customHeight="1">
      <c r="A3615" s="1296"/>
      <c r="B3615" s="1310">
        <v>3609</v>
      </c>
      <c r="C3615" s="809" t="s">
        <v>822</v>
      </c>
      <c r="D3615" s="254" t="s">
        <v>226</v>
      </c>
      <c r="E3615" s="559" t="s">
        <v>601</v>
      </c>
      <c r="F3615" s="541">
        <v>72207002</v>
      </c>
      <c r="G3615" s="509" t="s">
        <v>151</v>
      </c>
      <c r="H3615" s="810" t="s">
        <v>823</v>
      </c>
      <c r="I3615" s="821">
        <v>31743</v>
      </c>
      <c r="J3615" s="1314">
        <f t="shared" ca="1" si="321"/>
        <v>35</v>
      </c>
      <c r="K3615" s="176" t="s">
        <v>24</v>
      </c>
      <c r="L3615" s="170" t="s">
        <v>24</v>
      </c>
      <c r="M3615" s="173" t="s">
        <v>24</v>
      </c>
      <c r="N3615" s="562">
        <v>43761</v>
      </c>
      <c r="O3615" s="1330" t="s">
        <v>24</v>
      </c>
      <c r="P3615" s="451" t="s">
        <v>24</v>
      </c>
      <c r="Q3615" s="198" t="str">
        <f t="shared" si="322"/>
        <v>-</v>
      </c>
      <c r="R3615" s="181" t="str">
        <f t="shared" ca="1" si="323"/>
        <v>TIDAK MCU</v>
      </c>
      <c r="S3615" s="1319" t="s">
        <v>24</v>
      </c>
      <c r="T3615" s="1330">
        <v>44527</v>
      </c>
      <c r="U3615" s="1329" t="s">
        <v>99</v>
      </c>
      <c r="V3615" s="1330" t="s">
        <v>24</v>
      </c>
      <c r="W3615" s="1311" t="s">
        <v>24</v>
      </c>
      <c r="X3615" s="348"/>
      <c r="Y3615" s="201"/>
      <c r="Z3615" s="351"/>
      <c r="AA3615" s="254" t="s">
        <v>24</v>
      </c>
      <c r="AB3615" s="254" t="s">
        <v>24</v>
      </c>
      <c r="AC3615" s="254" t="s">
        <v>24</v>
      </c>
      <c r="AD3615" s="254" t="s">
        <v>24</v>
      </c>
      <c r="AE3615" s="254" t="s">
        <v>24</v>
      </c>
      <c r="AF3615" s="254"/>
      <c r="AG3615" s="254"/>
      <c r="AH3615" s="1019"/>
      <c r="AI3615" s="244" t="str">
        <f t="shared" si="325"/>
        <v>-----</v>
      </c>
      <c r="AJ3615" s="1315">
        <f t="shared" si="324"/>
        <v>43761</v>
      </c>
      <c r="AK3615" s="217" t="s">
        <v>24</v>
      </c>
      <c r="AL3615" s="614" t="s">
        <v>24</v>
      </c>
      <c r="AM3615" s="230"/>
      <c r="AN3615" s="232"/>
      <c r="AO3615" s="232"/>
      <c r="AP3615" s="230"/>
      <c r="AQ3615" s="230"/>
      <c r="AR3615" s="230"/>
      <c r="AS3615" s="230"/>
      <c r="AT3615" s="230"/>
      <c r="AU3615" s="230"/>
    </row>
    <row r="3616" spans="1:52" ht="15" customHeight="1">
      <c r="A3616" s="1299"/>
      <c r="B3616" s="1310">
        <v>3610</v>
      </c>
      <c r="C3616" s="1498" t="s">
        <v>11372</v>
      </c>
      <c r="D3616" s="1562" t="s">
        <v>3294</v>
      </c>
      <c r="E3616" s="1558" t="s">
        <v>3085</v>
      </c>
      <c r="F3616" s="1605" t="s">
        <v>11373</v>
      </c>
      <c r="G3616" s="912" t="s">
        <v>102</v>
      </c>
      <c r="H3616" s="1694" t="s">
        <v>24</v>
      </c>
      <c r="I3616" s="1794">
        <v>34788</v>
      </c>
      <c r="J3616" s="1314">
        <f t="shared" ca="1" si="321"/>
        <v>27</v>
      </c>
      <c r="K3616" s="1803" t="s">
        <v>24</v>
      </c>
      <c r="L3616" s="1831" t="s">
        <v>24</v>
      </c>
      <c r="M3616" s="1876" t="s">
        <v>24</v>
      </c>
      <c r="N3616" s="1794">
        <v>42725</v>
      </c>
      <c r="O3616" s="446" t="s">
        <v>24</v>
      </c>
      <c r="P3616" s="445" t="s">
        <v>24</v>
      </c>
      <c r="Q3616" s="920" t="str">
        <f t="shared" si="322"/>
        <v>-</v>
      </c>
      <c r="R3616" s="919" t="str">
        <f t="shared" ca="1" si="323"/>
        <v>TIDAK MCU</v>
      </c>
      <c r="S3616" s="445" t="s">
        <v>24</v>
      </c>
      <c r="T3616" s="446">
        <v>44285</v>
      </c>
      <c r="U3616" s="517" t="s">
        <v>24</v>
      </c>
      <c r="V3616" s="446">
        <v>44285</v>
      </c>
      <c r="W3616" s="446">
        <v>44285</v>
      </c>
      <c r="X3616" s="1492"/>
      <c r="Y3616" s="922"/>
      <c r="Z3616" s="1949"/>
      <c r="AA3616" s="1562" t="s">
        <v>24</v>
      </c>
      <c r="AB3616" s="1562"/>
      <c r="AC3616" s="1562"/>
      <c r="AD3616" s="1562"/>
      <c r="AE3616" s="1562"/>
      <c r="AF3616" s="1562"/>
      <c r="AG3616" s="1562"/>
      <c r="AH3616" s="1973"/>
      <c r="AI3616" s="244" t="str">
        <f t="shared" si="325"/>
        <v>-</v>
      </c>
      <c r="AJ3616" s="878">
        <f t="shared" si="324"/>
        <v>42725</v>
      </c>
      <c r="AK3616" s="446" t="s">
        <v>24</v>
      </c>
      <c r="AL3616" s="446" t="s">
        <v>24</v>
      </c>
      <c r="AM3616" s="877"/>
      <c r="AN3616" s="877"/>
      <c r="AO3616" s="877"/>
      <c r="AP3616" s="877"/>
      <c r="AQ3616" s="877" t="s">
        <v>3094</v>
      </c>
      <c r="AR3616" s="877"/>
      <c r="AS3616" s="877"/>
      <c r="AT3616" s="877"/>
      <c r="AU3616" s="877"/>
      <c r="AV3616" s="458"/>
      <c r="AW3616" s="458"/>
      <c r="AX3616" s="458"/>
      <c r="AY3616" s="458"/>
      <c r="AZ3616" s="885"/>
    </row>
    <row r="3617" spans="1:52" ht="15" customHeight="1">
      <c r="A3617" s="1296"/>
      <c r="B3617" s="1310">
        <v>3611</v>
      </c>
      <c r="C3617" s="558" t="s">
        <v>826</v>
      </c>
      <c r="D3617" s="497" t="s">
        <v>827</v>
      </c>
      <c r="E3617" s="559" t="s">
        <v>601</v>
      </c>
      <c r="F3617" s="827">
        <v>80110265</v>
      </c>
      <c r="G3617" s="509" t="s">
        <v>151</v>
      </c>
      <c r="H3617" s="1634" t="s">
        <v>828</v>
      </c>
      <c r="I3617" s="824">
        <v>31963</v>
      </c>
      <c r="J3617" s="1314">
        <f t="shared" ca="1" si="321"/>
        <v>35</v>
      </c>
      <c r="K3617" s="1805" t="s">
        <v>83</v>
      </c>
      <c r="L3617" s="1837">
        <v>870714210566</v>
      </c>
      <c r="M3617" s="1878">
        <v>44382</v>
      </c>
      <c r="N3617" s="562">
        <v>43301</v>
      </c>
      <c r="O3617" s="1330" t="s">
        <v>24</v>
      </c>
      <c r="P3617" s="451" t="s">
        <v>24</v>
      </c>
      <c r="Q3617" s="198" t="str">
        <f t="shared" si="322"/>
        <v>-</v>
      </c>
      <c r="R3617" s="181" t="str">
        <f t="shared" ca="1" si="323"/>
        <v>TIDAK MCU</v>
      </c>
      <c r="S3617" s="1319" t="s">
        <v>920</v>
      </c>
      <c r="T3617" s="1330">
        <v>44382</v>
      </c>
      <c r="U3617" s="1329">
        <v>44382</v>
      </c>
      <c r="V3617" s="1330" t="s">
        <v>24</v>
      </c>
      <c r="W3617" s="1311" t="s">
        <v>24</v>
      </c>
      <c r="X3617" s="348"/>
      <c r="Y3617" s="201"/>
      <c r="Z3617" s="351"/>
      <c r="AA3617" s="471" t="s">
        <v>100</v>
      </c>
      <c r="AB3617" s="254" t="s">
        <v>24</v>
      </c>
      <c r="AC3617" s="254" t="s">
        <v>24</v>
      </c>
      <c r="AD3617" s="254" t="s">
        <v>24</v>
      </c>
      <c r="AE3617" s="254" t="s">
        <v>24</v>
      </c>
      <c r="AF3617" s="254"/>
      <c r="AG3617" s="254"/>
      <c r="AH3617" s="1019"/>
      <c r="AI3617" s="244" t="str">
        <f t="shared" si="325"/>
        <v>LIGHT VEHICLE----</v>
      </c>
      <c r="AJ3617" s="1315">
        <f t="shared" si="324"/>
        <v>43301</v>
      </c>
      <c r="AK3617" s="217" t="s">
        <v>24</v>
      </c>
      <c r="AL3617" s="614">
        <v>43422</v>
      </c>
      <c r="AM3617" s="230"/>
      <c r="AN3617" s="232"/>
      <c r="AO3617" s="232"/>
      <c r="AP3617" s="230"/>
      <c r="AQ3617" s="462" t="s">
        <v>3094</v>
      </c>
      <c r="AR3617" s="230"/>
      <c r="AS3617" s="230"/>
      <c r="AT3617" s="230"/>
      <c r="AU3617" s="230"/>
    </row>
    <row r="3618" spans="1:52" ht="15" customHeight="1">
      <c r="A3618" s="1296"/>
      <c r="B3618" s="1310">
        <v>3612</v>
      </c>
      <c r="C3618" s="809" t="s">
        <v>829</v>
      </c>
      <c r="D3618" s="497" t="s">
        <v>781</v>
      </c>
      <c r="E3618" s="559" t="s">
        <v>601</v>
      </c>
      <c r="F3618" s="827">
        <v>70201924</v>
      </c>
      <c r="G3618" s="509" t="s">
        <v>151</v>
      </c>
      <c r="H3618" s="1634" t="s">
        <v>830</v>
      </c>
      <c r="I3618" s="824">
        <v>31728</v>
      </c>
      <c r="J3618" s="1314">
        <f t="shared" ca="1" si="321"/>
        <v>35</v>
      </c>
      <c r="K3618" s="176" t="s">
        <v>24</v>
      </c>
      <c r="L3618" s="170" t="s">
        <v>24</v>
      </c>
      <c r="M3618" s="173" t="s">
        <v>24</v>
      </c>
      <c r="N3618" s="562">
        <v>43419</v>
      </c>
      <c r="O3618" s="1330" t="s">
        <v>24</v>
      </c>
      <c r="P3618" s="451" t="s">
        <v>24</v>
      </c>
      <c r="Q3618" s="198" t="str">
        <f t="shared" si="322"/>
        <v>-</v>
      </c>
      <c r="R3618" s="181" t="str">
        <f t="shared" ca="1" si="323"/>
        <v>TIDAK MCU</v>
      </c>
      <c r="S3618" s="1319" t="s">
        <v>24</v>
      </c>
      <c r="T3618" s="1330">
        <v>44512</v>
      </c>
      <c r="U3618" s="1329" t="s">
        <v>99</v>
      </c>
      <c r="V3618" s="1330" t="s">
        <v>24</v>
      </c>
      <c r="W3618" s="1311" t="s">
        <v>24</v>
      </c>
      <c r="X3618" s="348"/>
      <c r="Y3618" s="201"/>
      <c r="Z3618" s="351"/>
      <c r="AA3618" s="254" t="s">
        <v>24</v>
      </c>
      <c r="AB3618" s="254" t="s">
        <v>24</v>
      </c>
      <c r="AC3618" s="254" t="s">
        <v>24</v>
      </c>
      <c r="AD3618" s="254" t="s">
        <v>24</v>
      </c>
      <c r="AE3618" s="254" t="s">
        <v>24</v>
      </c>
      <c r="AF3618" s="254"/>
      <c r="AG3618" s="254"/>
      <c r="AH3618" s="1019"/>
      <c r="AI3618" s="244" t="str">
        <f t="shared" si="325"/>
        <v>-----</v>
      </c>
      <c r="AJ3618" s="1315">
        <f t="shared" si="324"/>
        <v>43419</v>
      </c>
      <c r="AK3618" s="217" t="s">
        <v>24</v>
      </c>
      <c r="AL3618" s="614" t="s">
        <v>24</v>
      </c>
      <c r="AM3618" s="230"/>
      <c r="AN3618" s="232"/>
      <c r="AO3618" s="232"/>
      <c r="AP3618" s="230"/>
      <c r="AQ3618" s="230"/>
      <c r="AR3618" s="230"/>
      <c r="AS3618" s="230"/>
      <c r="AT3618" s="230"/>
      <c r="AU3618" s="230"/>
    </row>
    <row r="3619" spans="1:52" ht="15" customHeight="1">
      <c r="A3619" s="1296"/>
      <c r="B3619" s="1310">
        <v>3613</v>
      </c>
      <c r="C3619" s="809" t="s">
        <v>831</v>
      </c>
      <c r="D3619" s="497" t="s">
        <v>832</v>
      </c>
      <c r="E3619" s="559" t="s">
        <v>601</v>
      </c>
      <c r="F3619" s="827">
        <v>70201925</v>
      </c>
      <c r="G3619" s="509" t="s">
        <v>151</v>
      </c>
      <c r="H3619" s="1634" t="s">
        <v>11490</v>
      </c>
      <c r="I3619" s="824">
        <v>27987</v>
      </c>
      <c r="J3619" s="1314">
        <f t="shared" ca="1" si="321"/>
        <v>46</v>
      </c>
      <c r="K3619" s="176" t="s">
        <v>24</v>
      </c>
      <c r="L3619" s="170" t="s">
        <v>24</v>
      </c>
      <c r="M3619" s="173" t="s">
        <v>24</v>
      </c>
      <c r="N3619" s="562">
        <v>43764</v>
      </c>
      <c r="O3619" s="1330" t="s">
        <v>24</v>
      </c>
      <c r="P3619" s="451" t="s">
        <v>24</v>
      </c>
      <c r="Q3619" s="198" t="str">
        <f t="shared" si="322"/>
        <v>-</v>
      </c>
      <c r="R3619" s="181" t="str">
        <f t="shared" ca="1" si="323"/>
        <v>TIDAK MCU</v>
      </c>
      <c r="S3619" s="1319" t="s">
        <v>24</v>
      </c>
      <c r="T3619" s="1330">
        <v>44423</v>
      </c>
      <c r="U3619" s="1329" t="s">
        <v>99</v>
      </c>
      <c r="V3619" s="1330" t="s">
        <v>24</v>
      </c>
      <c r="W3619" s="1311" t="s">
        <v>24</v>
      </c>
      <c r="X3619" s="348"/>
      <c r="Y3619" s="201"/>
      <c r="Z3619" s="351"/>
      <c r="AA3619" s="254" t="s">
        <v>24</v>
      </c>
      <c r="AB3619" s="254" t="s">
        <v>24</v>
      </c>
      <c r="AC3619" s="254" t="s">
        <v>24</v>
      </c>
      <c r="AD3619" s="254" t="s">
        <v>24</v>
      </c>
      <c r="AE3619" s="254" t="s">
        <v>24</v>
      </c>
      <c r="AF3619" s="254"/>
      <c r="AG3619" s="254"/>
      <c r="AH3619" s="1019"/>
      <c r="AI3619" s="244" t="str">
        <f t="shared" si="325"/>
        <v>-----</v>
      </c>
      <c r="AJ3619" s="1315">
        <f t="shared" si="324"/>
        <v>43764</v>
      </c>
      <c r="AK3619" s="217" t="s">
        <v>24</v>
      </c>
      <c r="AL3619" s="614" t="s">
        <v>24</v>
      </c>
      <c r="AM3619" s="230"/>
      <c r="AN3619" s="232"/>
      <c r="AO3619" s="232"/>
      <c r="AP3619" s="230"/>
      <c r="AQ3619" s="230"/>
      <c r="AR3619" s="230"/>
      <c r="AS3619" s="230"/>
      <c r="AT3619" s="230"/>
      <c r="AU3619" s="230"/>
      <c r="AV3619" s="1309"/>
    </row>
    <row r="3620" spans="1:52" ht="15" customHeight="1">
      <c r="A3620" s="1296"/>
      <c r="B3620" s="1310">
        <v>3614</v>
      </c>
      <c r="C3620" s="809" t="s">
        <v>833</v>
      </c>
      <c r="D3620" s="254" t="s">
        <v>226</v>
      </c>
      <c r="E3620" s="559" t="s">
        <v>601</v>
      </c>
      <c r="F3620" s="827">
        <v>70201926</v>
      </c>
      <c r="G3620" s="509" t="s">
        <v>151</v>
      </c>
      <c r="H3620" s="1646" t="s">
        <v>11491</v>
      </c>
      <c r="I3620" s="824">
        <v>32188</v>
      </c>
      <c r="J3620" s="1314">
        <f t="shared" ca="1" si="321"/>
        <v>34</v>
      </c>
      <c r="K3620" s="176" t="s">
        <v>24</v>
      </c>
      <c r="L3620" s="170" t="s">
        <v>24</v>
      </c>
      <c r="M3620" s="173" t="s">
        <v>24</v>
      </c>
      <c r="N3620" s="562">
        <v>43746</v>
      </c>
      <c r="O3620" s="1330" t="s">
        <v>24</v>
      </c>
      <c r="P3620" s="451" t="s">
        <v>24</v>
      </c>
      <c r="Q3620" s="198" t="str">
        <f t="shared" si="322"/>
        <v>-</v>
      </c>
      <c r="R3620" s="181" t="str">
        <f t="shared" ca="1" si="323"/>
        <v>TIDAK MCU</v>
      </c>
      <c r="S3620" s="1319" t="s">
        <v>24</v>
      </c>
      <c r="T3620" s="1330">
        <v>44607</v>
      </c>
      <c r="U3620" s="1329" t="s">
        <v>99</v>
      </c>
      <c r="V3620" s="1330" t="s">
        <v>24</v>
      </c>
      <c r="W3620" s="1311" t="s">
        <v>24</v>
      </c>
      <c r="X3620" s="348"/>
      <c r="Y3620" s="201"/>
      <c r="Z3620" s="351"/>
      <c r="AA3620" s="254" t="s">
        <v>24</v>
      </c>
      <c r="AB3620" s="254" t="s">
        <v>24</v>
      </c>
      <c r="AC3620" s="254" t="s">
        <v>24</v>
      </c>
      <c r="AD3620" s="254" t="s">
        <v>24</v>
      </c>
      <c r="AE3620" s="254" t="s">
        <v>24</v>
      </c>
      <c r="AF3620" s="254"/>
      <c r="AG3620" s="254"/>
      <c r="AH3620" s="1019"/>
      <c r="AI3620" s="244" t="str">
        <f t="shared" si="325"/>
        <v>-----</v>
      </c>
      <c r="AJ3620" s="1315">
        <f t="shared" si="324"/>
        <v>43746</v>
      </c>
      <c r="AK3620" s="217" t="s">
        <v>24</v>
      </c>
      <c r="AL3620" s="614" t="s">
        <v>24</v>
      </c>
      <c r="AM3620" s="230"/>
      <c r="AN3620" s="232"/>
      <c r="AO3620" s="232"/>
      <c r="AP3620" s="230"/>
      <c r="AQ3620" s="230"/>
      <c r="AR3620" s="230"/>
      <c r="AS3620" s="230"/>
      <c r="AT3620" s="230"/>
      <c r="AU3620" s="230"/>
    </row>
    <row r="3621" spans="1:52" ht="15" customHeight="1">
      <c r="B3621" s="1310">
        <v>2824</v>
      </c>
      <c r="C3621" s="558" t="s">
        <v>2556</v>
      </c>
      <c r="D3621" s="2265" t="s">
        <v>611</v>
      </c>
      <c r="E3621" s="559" t="s">
        <v>222</v>
      </c>
      <c r="F3621" s="2266" t="s">
        <v>2557</v>
      </c>
      <c r="G3621" s="509" t="s">
        <v>139</v>
      </c>
      <c r="H3621" s="2269" t="s">
        <v>2558</v>
      </c>
      <c r="I3621" s="1275">
        <v>34536</v>
      </c>
      <c r="J3621" s="1314">
        <f t="shared" ca="1" si="321"/>
        <v>27</v>
      </c>
      <c r="K3621" s="176" t="s">
        <v>24</v>
      </c>
      <c r="L3621" s="170" t="s">
        <v>24</v>
      </c>
      <c r="M3621" s="173" t="s">
        <v>24</v>
      </c>
      <c r="N3621" s="562">
        <v>42560</v>
      </c>
      <c r="O3621" s="1330">
        <v>43821</v>
      </c>
      <c r="P3621" s="472" t="s">
        <v>24</v>
      </c>
      <c r="Q3621" s="198">
        <f t="shared" si="322"/>
        <v>44186</v>
      </c>
      <c r="R3621" s="181" t="str">
        <f t="shared" ca="1" si="323"/>
        <v>EXPIRED</v>
      </c>
      <c r="S3621" s="1319" t="s">
        <v>24</v>
      </c>
      <c r="T3621" s="1330">
        <v>44763</v>
      </c>
      <c r="U3621" s="1329" t="s">
        <v>1497</v>
      </c>
      <c r="V3621" s="1330" t="s">
        <v>24</v>
      </c>
      <c r="W3621" s="1311" t="s">
        <v>24</v>
      </c>
      <c r="X3621" s="348"/>
      <c r="Y3621" s="201"/>
      <c r="Z3621" s="202"/>
      <c r="AA3621" s="471" t="s">
        <v>100</v>
      </c>
      <c r="AB3621" s="272"/>
      <c r="AC3621" s="272"/>
      <c r="AD3621" s="272"/>
      <c r="AE3621" s="272"/>
      <c r="AF3621" s="272"/>
      <c r="AG3621" s="272"/>
      <c r="AH3621" s="902"/>
      <c r="AI3621" s="244" t="str">
        <f t="shared" si="325"/>
        <v>LIGHT VEHICLE</v>
      </c>
      <c r="AJ3621" s="1315">
        <f t="shared" si="324"/>
        <v>42560</v>
      </c>
      <c r="AK3621" s="451">
        <v>43403</v>
      </c>
      <c r="AL3621" s="1185" t="s">
        <v>3080</v>
      </c>
      <c r="AM3621" s="230"/>
      <c r="AN3621" s="232"/>
      <c r="AO3621" s="232"/>
      <c r="AP3621" s="230"/>
      <c r="AQ3621" s="1231" t="s">
        <v>3094</v>
      </c>
      <c r="AR3621" s="230"/>
      <c r="AS3621" s="230"/>
      <c r="AT3621" s="230"/>
      <c r="AU3621" s="230"/>
      <c r="AV3621" s="885"/>
      <c r="AW3621" s="885"/>
      <c r="AX3621" s="885"/>
      <c r="AY3621" s="885"/>
      <c r="AZ3621" s="885"/>
    </row>
    <row r="3622" spans="1:52" ht="15" customHeight="1">
      <c r="B3622" s="1310">
        <v>3616</v>
      </c>
      <c r="C3622" s="558" t="s">
        <v>836</v>
      </c>
      <c r="D3622" s="497" t="s">
        <v>750</v>
      </c>
      <c r="E3622" s="559" t="s">
        <v>601</v>
      </c>
      <c r="F3622" s="827">
        <v>70216321</v>
      </c>
      <c r="G3622" s="509" t="s">
        <v>151</v>
      </c>
      <c r="H3622" s="1634" t="s">
        <v>837</v>
      </c>
      <c r="I3622" s="824">
        <v>32977</v>
      </c>
      <c r="J3622" s="1314">
        <f t="shared" ca="1" si="321"/>
        <v>32</v>
      </c>
      <c r="K3622" s="176" t="s">
        <v>24</v>
      </c>
      <c r="L3622" s="170" t="s">
        <v>24</v>
      </c>
      <c r="M3622" s="173" t="s">
        <v>24</v>
      </c>
      <c r="N3622" s="562">
        <v>43746</v>
      </c>
      <c r="O3622" s="1330" t="s">
        <v>24</v>
      </c>
      <c r="P3622" s="451" t="s">
        <v>24</v>
      </c>
      <c r="Q3622" s="198" t="str">
        <f t="shared" si="322"/>
        <v>-</v>
      </c>
      <c r="R3622" s="181" t="str">
        <f t="shared" ca="1" si="323"/>
        <v>TIDAK MCU</v>
      </c>
      <c r="S3622" s="1319" t="s">
        <v>24</v>
      </c>
      <c r="T3622" s="1330">
        <v>44300</v>
      </c>
      <c r="U3622" s="1329" t="s">
        <v>99</v>
      </c>
      <c r="V3622" s="1313" t="s">
        <v>24</v>
      </c>
      <c r="W3622" s="1311" t="s">
        <v>24</v>
      </c>
      <c r="X3622" s="348"/>
      <c r="Y3622" s="201"/>
      <c r="Z3622" s="351"/>
      <c r="AA3622" s="254" t="s">
        <v>24</v>
      </c>
      <c r="AB3622" s="254" t="s">
        <v>24</v>
      </c>
      <c r="AC3622" s="254" t="s">
        <v>24</v>
      </c>
      <c r="AD3622" s="254" t="s">
        <v>24</v>
      </c>
      <c r="AE3622" s="254" t="s">
        <v>24</v>
      </c>
      <c r="AF3622" s="254"/>
      <c r="AG3622" s="254"/>
      <c r="AH3622" s="1019"/>
      <c r="AI3622" s="244" t="str">
        <f t="shared" si="325"/>
        <v>-----</v>
      </c>
      <c r="AJ3622" s="1315">
        <f t="shared" si="324"/>
        <v>43746</v>
      </c>
      <c r="AK3622" s="1330" t="s">
        <v>24</v>
      </c>
      <c r="AL3622" s="670" t="s">
        <v>24</v>
      </c>
      <c r="AM3622" s="230"/>
      <c r="AN3622" s="232"/>
      <c r="AO3622" s="232"/>
      <c r="AP3622" s="230"/>
      <c r="AQ3622" s="1231" t="s">
        <v>3094</v>
      </c>
      <c r="AR3622" s="230"/>
      <c r="AS3622" s="230"/>
      <c r="AT3622" s="230"/>
      <c r="AU3622" s="230"/>
    </row>
    <row r="3623" spans="1:52" ht="15" customHeight="1">
      <c r="B3623" s="1310">
        <v>3617</v>
      </c>
      <c r="C3623" s="809" t="s">
        <v>838</v>
      </c>
      <c r="D3623" s="254" t="s">
        <v>226</v>
      </c>
      <c r="E3623" s="559" t="s">
        <v>601</v>
      </c>
      <c r="F3623" s="827" t="s">
        <v>24</v>
      </c>
      <c r="G3623" s="509" t="s">
        <v>151</v>
      </c>
      <c r="H3623" s="1634" t="s">
        <v>839</v>
      </c>
      <c r="I3623" s="824">
        <v>31101</v>
      </c>
      <c r="J3623" s="1314">
        <f t="shared" ca="1" si="321"/>
        <v>37</v>
      </c>
      <c r="K3623" s="176" t="s">
        <v>24</v>
      </c>
      <c r="L3623" s="170" t="s">
        <v>24</v>
      </c>
      <c r="M3623" s="173" t="s">
        <v>24</v>
      </c>
      <c r="N3623" s="562">
        <v>43822</v>
      </c>
      <c r="O3623" s="1330" t="s">
        <v>24</v>
      </c>
      <c r="P3623" s="451" t="s">
        <v>24</v>
      </c>
      <c r="Q3623" s="198" t="str">
        <f t="shared" si="322"/>
        <v>-</v>
      </c>
      <c r="R3623" s="181" t="str">
        <f t="shared" ca="1" si="323"/>
        <v>TIDAK MCU</v>
      </c>
      <c r="S3623" s="1319" t="s">
        <v>24</v>
      </c>
      <c r="T3623" s="1330">
        <v>44250</v>
      </c>
      <c r="U3623" s="1329" t="s">
        <v>99</v>
      </c>
      <c r="V3623" s="1330" t="s">
        <v>24</v>
      </c>
      <c r="W3623" s="1311" t="s">
        <v>24</v>
      </c>
      <c r="X3623" s="348"/>
      <c r="Y3623" s="201"/>
      <c r="Z3623" s="351"/>
      <c r="AA3623" s="254" t="s">
        <v>24</v>
      </c>
      <c r="AB3623" s="254" t="s">
        <v>24</v>
      </c>
      <c r="AC3623" s="254" t="s">
        <v>24</v>
      </c>
      <c r="AD3623" s="254" t="s">
        <v>24</v>
      </c>
      <c r="AE3623" s="254" t="s">
        <v>24</v>
      </c>
      <c r="AF3623" s="254"/>
      <c r="AG3623" s="254"/>
      <c r="AH3623" s="1019"/>
      <c r="AI3623" s="244" t="str">
        <f t="shared" si="325"/>
        <v>-----</v>
      </c>
      <c r="AJ3623" s="1315">
        <f t="shared" si="324"/>
        <v>43822</v>
      </c>
      <c r="AK3623" s="217" t="s">
        <v>24</v>
      </c>
      <c r="AL3623" s="614" t="s">
        <v>24</v>
      </c>
      <c r="AM3623" s="230"/>
      <c r="AN3623" s="232"/>
      <c r="AO3623" s="232"/>
      <c r="AP3623" s="230"/>
      <c r="AQ3623" s="180"/>
      <c r="AR3623" s="230"/>
      <c r="AS3623" s="230"/>
      <c r="AT3623" s="230"/>
      <c r="AU3623" s="230"/>
    </row>
    <row r="3624" spans="1:52" ht="15" customHeight="1">
      <c r="B3624" s="1310">
        <v>3618</v>
      </c>
      <c r="C3624" s="558" t="s">
        <v>840</v>
      </c>
      <c r="D3624" s="497" t="s">
        <v>226</v>
      </c>
      <c r="E3624" s="559" t="s">
        <v>601</v>
      </c>
      <c r="F3624" s="827" t="s">
        <v>24</v>
      </c>
      <c r="G3624" s="509" t="s">
        <v>151</v>
      </c>
      <c r="H3624" s="1634" t="s">
        <v>841</v>
      </c>
      <c r="I3624" s="824">
        <v>36037</v>
      </c>
      <c r="J3624" s="1314">
        <f t="shared" ca="1" si="321"/>
        <v>23</v>
      </c>
      <c r="K3624" s="176" t="s">
        <v>24</v>
      </c>
      <c r="L3624" s="170" t="s">
        <v>24</v>
      </c>
      <c r="M3624" s="173" t="s">
        <v>24</v>
      </c>
      <c r="N3624" s="562">
        <v>43822</v>
      </c>
      <c r="O3624" s="1330" t="s">
        <v>24</v>
      </c>
      <c r="P3624" s="451" t="s">
        <v>24</v>
      </c>
      <c r="Q3624" s="198" t="str">
        <f t="shared" si="322"/>
        <v>-</v>
      </c>
      <c r="R3624" s="181" t="str">
        <f t="shared" ca="1" si="323"/>
        <v>TIDAK MCU</v>
      </c>
      <c r="S3624" s="1319" t="s">
        <v>24</v>
      </c>
      <c r="T3624" s="1330">
        <v>44438</v>
      </c>
      <c r="U3624" s="1329" t="s">
        <v>24</v>
      </c>
      <c r="V3624" s="1330" t="s">
        <v>24</v>
      </c>
      <c r="W3624" s="1311" t="s">
        <v>24</v>
      </c>
      <c r="X3624" s="348"/>
      <c r="Y3624" s="201"/>
      <c r="Z3624" s="351"/>
      <c r="AA3624" s="254" t="s">
        <v>24</v>
      </c>
      <c r="AB3624" s="272"/>
      <c r="AC3624" s="272"/>
      <c r="AD3624" s="254"/>
      <c r="AE3624" s="254"/>
      <c r="AF3624" s="254"/>
      <c r="AG3624" s="254"/>
      <c r="AH3624" s="1020"/>
      <c r="AI3624" s="244" t="str">
        <f t="shared" si="325"/>
        <v>-</v>
      </c>
      <c r="AJ3624" s="1315">
        <f t="shared" si="324"/>
        <v>43822</v>
      </c>
      <c r="AK3624" s="217" t="s">
        <v>24</v>
      </c>
      <c r="AL3624" s="614" t="s">
        <v>24</v>
      </c>
      <c r="AM3624" s="230"/>
      <c r="AN3624" s="232"/>
      <c r="AO3624" s="232"/>
      <c r="AP3624" s="230"/>
      <c r="AQ3624" s="1231" t="s">
        <v>3094</v>
      </c>
      <c r="AR3624" s="230"/>
      <c r="AS3624" s="230"/>
      <c r="AT3624" s="230"/>
      <c r="AU3624" s="230"/>
    </row>
    <row r="3625" spans="1:52" ht="15" customHeight="1">
      <c r="B3625" s="1310">
        <v>3619</v>
      </c>
      <c r="C3625" s="809" t="s">
        <v>842</v>
      </c>
      <c r="D3625" s="254" t="s">
        <v>226</v>
      </c>
      <c r="E3625" s="559" t="s">
        <v>601</v>
      </c>
      <c r="F3625" s="827" t="s">
        <v>24</v>
      </c>
      <c r="G3625" s="509" t="s">
        <v>151</v>
      </c>
      <c r="H3625" s="1634" t="s">
        <v>843</v>
      </c>
      <c r="I3625" s="824">
        <v>36709</v>
      </c>
      <c r="J3625" s="1314">
        <f t="shared" ca="1" si="321"/>
        <v>21</v>
      </c>
      <c r="K3625" s="176" t="s">
        <v>24</v>
      </c>
      <c r="L3625" s="170" t="s">
        <v>24</v>
      </c>
      <c r="M3625" s="173" t="s">
        <v>24</v>
      </c>
      <c r="N3625" s="562">
        <v>43840</v>
      </c>
      <c r="O3625" s="1330" t="s">
        <v>24</v>
      </c>
      <c r="P3625" s="451" t="s">
        <v>24</v>
      </c>
      <c r="Q3625" s="198" t="str">
        <f t="shared" si="322"/>
        <v>-</v>
      </c>
      <c r="R3625" s="181" t="str">
        <f t="shared" ca="1" si="323"/>
        <v>TIDAK MCU</v>
      </c>
      <c r="S3625" s="1319" t="s">
        <v>24</v>
      </c>
      <c r="T3625" s="1330">
        <v>44379</v>
      </c>
      <c r="U3625" s="1329" t="s">
        <v>99</v>
      </c>
      <c r="V3625" s="1330" t="s">
        <v>24</v>
      </c>
      <c r="W3625" s="1311" t="s">
        <v>24</v>
      </c>
      <c r="X3625" s="348"/>
      <c r="Y3625" s="201"/>
      <c r="Z3625" s="351"/>
      <c r="AA3625" s="254" t="s">
        <v>24</v>
      </c>
      <c r="AB3625" s="254" t="s">
        <v>24</v>
      </c>
      <c r="AC3625" s="254" t="s">
        <v>24</v>
      </c>
      <c r="AD3625" s="254" t="s">
        <v>24</v>
      </c>
      <c r="AE3625" s="254" t="s">
        <v>24</v>
      </c>
      <c r="AF3625" s="254"/>
      <c r="AG3625" s="254"/>
      <c r="AH3625" s="1019"/>
      <c r="AI3625" s="244" t="str">
        <f t="shared" si="325"/>
        <v>-----</v>
      </c>
      <c r="AJ3625" s="1315">
        <f t="shared" si="324"/>
        <v>43840</v>
      </c>
      <c r="AK3625" s="1330" t="s">
        <v>24</v>
      </c>
      <c r="AL3625" s="670" t="s">
        <v>24</v>
      </c>
      <c r="AM3625" s="230"/>
      <c r="AN3625" s="232"/>
      <c r="AO3625" s="232"/>
      <c r="AP3625" s="230"/>
      <c r="AQ3625" s="1231" t="s">
        <v>3094</v>
      </c>
      <c r="AR3625" s="230"/>
      <c r="AS3625" s="230"/>
      <c r="AT3625" s="230"/>
      <c r="AU3625" s="230"/>
    </row>
    <row r="3626" spans="1:52" ht="15" customHeight="1">
      <c r="B3626" s="1310">
        <v>3620</v>
      </c>
      <c r="C3626" s="558" t="s">
        <v>844</v>
      </c>
      <c r="D3626" s="497" t="s">
        <v>226</v>
      </c>
      <c r="E3626" s="559" t="s">
        <v>601</v>
      </c>
      <c r="F3626" s="827" t="s">
        <v>24</v>
      </c>
      <c r="G3626" s="509" t="s">
        <v>151</v>
      </c>
      <c r="H3626" s="1634" t="s">
        <v>845</v>
      </c>
      <c r="I3626" s="824">
        <v>34772</v>
      </c>
      <c r="J3626" s="1314">
        <f t="shared" ca="1" si="321"/>
        <v>27</v>
      </c>
      <c r="K3626" s="176" t="s">
        <v>24</v>
      </c>
      <c r="L3626" s="170" t="s">
        <v>24</v>
      </c>
      <c r="M3626" s="173" t="s">
        <v>24</v>
      </c>
      <c r="N3626" s="562">
        <v>43840</v>
      </c>
      <c r="O3626" s="1330" t="s">
        <v>24</v>
      </c>
      <c r="P3626" s="451" t="s">
        <v>24</v>
      </c>
      <c r="Q3626" s="198" t="str">
        <f t="shared" si="322"/>
        <v>-</v>
      </c>
      <c r="R3626" s="181" t="str">
        <f t="shared" ca="1" si="323"/>
        <v>TIDAK MCU</v>
      </c>
      <c r="S3626" s="1319" t="s">
        <v>13398</v>
      </c>
      <c r="T3626" s="1330">
        <v>44634</v>
      </c>
      <c r="U3626" s="1329">
        <v>44634</v>
      </c>
      <c r="V3626" s="1330" t="s">
        <v>24</v>
      </c>
      <c r="W3626" s="1311" t="s">
        <v>24</v>
      </c>
      <c r="X3626" s="348"/>
      <c r="Y3626" s="201"/>
      <c r="Z3626" s="351"/>
      <c r="AA3626" s="254" t="s">
        <v>9981</v>
      </c>
      <c r="AB3626" s="254" t="s">
        <v>13399</v>
      </c>
      <c r="AC3626" s="254" t="s">
        <v>100</v>
      </c>
      <c r="AD3626" s="254" t="s">
        <v>928</v>
      </c>
      <c r="AE3626" s="254" t="s">
        <v>24</v>
      </c>
      <c r="AF3626" s="254"/>
      <c r="AG3626" s="254"/>
      <c r="AH3626" s="1019"/>
      <c r="AI3626" s="244" t="str">
        <f t="shared" si="325"/>
        <v>HD 785SC P360, SC P380, SC P410LIGHT VEHICLEDZ 85 - DZ 375-</v>
      </c>
      <c r="AJ3626" s="1315">
        <f t="shared" si="324"/>
        <v>43840</v>
      </c>
      <c r="AK3626" s="217">
        <v>44105</v>
      </c>
      <c r="AL3626" s="614">
        <v>44105</v>
      </c>
      <c r="AM3626" s="230"/>
      <c r="AN3626" s="232"/>
      <c r="AO3626" s="232"/>
      <c r="AP3626" s="230"/>
      <c r="AQ3626" s="462" t="s">
        <v>3094</v>
      </c>
      <c r="AR3626" s="230"/>
      <c r="AS3626" s="230"/>
      <c r="AT3626" s="230"/>
      <c r="AU3626" s="230"/>
    </row>
    <row r="3627" spans="1:52" ht="15" customHeight="1">
      <c r="B3627" s="1310">
        <v>3621</v>
      </c>
      <c r="C3627" s="809" t="s">
        <v>846</v>
      </c>
      <c r="D3627" s="254" t="s">
        <v>226</v>
      </c>
      <c r="E3627" s="559" t="s">
        <v>601</v>
      </c>
      <c r="F3627" s="827" t="s">
        <v>24</v>
      </c>
      <c r="G3627" s="509" t="s">
        <v>151</v>
      </c>
      <c r="H3627" s="561" t="s">
        <v>24</v>
      </c>
      <c r="I3627" s="824" t="s">
        <v>24</v>
      </c>
      <c r="J3627" s="1314" t="str">
        <f t="shared" ca="1" si="321"/>
        <v>-</v>
      </c>
      <c r="K3627" s="176" t="s">
        <v>24</v>
      </c>
      <c r="L3627" s="170" t="s">
        <v>24</v>
      </c>
      <c r="M3627" s="173" t="s">
        <v>24</v>
      </c>
      <c r="N3627" s="562">
        <v>43841</v>
      </c>
      <c r="O3627" s="1330" t="s">
        <v>24</v>
      </c>
      <c r="P3627" s="451" t="s">
        <v>24</v>
      </c>
      <c r="Q3627" s="198" t="str">
        <f t="shared" si="322"/>
        <v>-</v>
      </c>
      <c r="R3627" s="181" t="str">
        <f t="shared" ca="1" si="323"/>
        <v>TIDAK MCU</v>
      </c>
      <c r="S3627" s="1319" t="s">
        <v>24</v>
      </c>
      <c r="T3627" s="1330" t="s">
        <v>24</v>
      </c>
      <c r="U3627" s="1329" t="s">
        <v>99</v>
      </c>
      <c r="V3627" s="1330" t="s">
        <v>24</v>
      </c>
      <c r="W3627" s="1311" t="s">
        <v>24</v>
      </c>
      <c r="X3627" s="348"/>
      <c r="Y3627" s="201"/>
      <c r="Z3627" s="351"/>
      <c r="AA3627" s="254" t="s">
        <v>24</v>
      </c>
      <c r="AB3627" s="254" t="s">
        <v>24</v>
      </c>
      <c r="AC3627" s="254" t="s">
        <v>24</v>
      </c>
      <c r="AD3627" s="254" t="s">
        <v>24</v>
      </c>
      <c r="AE3627" s="254" t="s">
        <v>24</v>
      </c>
      <c r="AF3627" s="254"/>
      <c r="AG3627" s="254"/>
      <c r="AH3627" s="1019"/>
      <c r="AI3627" s="244" t="str">
        <f t="shared" si="325"/>
        <v>-----</v>
      </c>
      <c r="AJ3627" s="1315">
        <f t="shared" si="324"/>
        <v>43841</v>
      </c>
      <c r="AK3627" s="217" t="s">
        <v>24</v>
      </c>
      <c r="AL3627" s="614" t="s">
        <v>24</v>
      </c>
      <c r="AM3627" s="230"/>
      <c r="AN3627" s="232"/>
      <c r="AO3627" s="232"/>
      <c r="AP3627" s="230"/>
      <c r="AQ3627" s="1231" t="s">
        <v>3094</v>
      </c>
      <c r="AR3627" s="230"/>
      <c r="AS3627" s="230"/>
      <c r="AT3627" s="230"/>
      <c r="AU3627" s="230"/>
    </row>
    <row r="3628" spans="1:52" ht="15" customHeight="1">
      <c r="B3628" s="1310">
        <v>3622</v>
      </c>
      <c r="C3628" s="809" t="s">
        <v>847</v>
      </c>
      <c r="D3628" s="254" t="s">
        <v>226</v>
      </c>
      <c r="E3628" s="559" t="s">
        <v>601</v>
      </c>
      <c r="F3628" s="827" t="s">
        <v>24</v>
      </c>
      <c r="G3628" s="509" t="s">
        <v>151</v>
      </c>
      <c r="H3628" s="561" t="s">
        <v>24</v>
      </c>
      <c r="I3628" s="824" t="s">
        <v>24</v>
      </c>
      <c r="J3628" s="1314" t="str">
        <f t="shared" ca="1" si="321"/>
        <v>-</v>
      </c>
      <c r="K3628" s="176" t="s">
        <v>24</v>
      </c>
      <c r="L3628" s="170" t="s">
        <v>24</v>
      </c>
      <c r="M3628" s="173" t="s">
        <v>24</v>
      </c>
      <c r="N3628" s="562">
        <v>43846</v>
      </c>
      <c r="O3628" s="1330" t="s">
        <v>24</v>
      </c>
      <c r="P3628" s="451" t="s">
        <v>24</v>
      </c>
      <c r="Q3628" s="198" t="str">
        <f t="shared" si="322"/>
        <v>-</v>
      </c>
      <c r="R3628" s="181" t="str">
        <f t="shared" ca="1" si="323"/>
        <v>TIDAK MCU</v>
      </c>
      <c r="S3628" s="1319" t="s">
        <v>24</v>
      </c>
      <c r="T3628" s="1330" t="s">
        <v>24</v>
      </c>
      <c r="U3628" s="1329" t="s">
        <v>99</v>
      </c>
      <c r="V3628" s="1330" t="s">
        <v>24</v>
      </c>
      <c r="W3628" s="1311" t="s">
        <v>24</v>
      </c>
      <c r="X3628" s="348"/>
      <c r="Y3628" s="201"/>
      <c r="Z3628" s="351"/>
      <c r="AA3628" s="254" t="s">
        <v>24</v>
      </c>
      <c r="AB3628" s="254" t="s">
        <v>24</v>
      </c>
      <c r="AC3628" s="254" t="s">
        <v>24</v>
      </c>
      <c r="AD3628" s="254" t="s">
        <v>24</v>
      </c>
      <c r="AE3628" s="254" t="s">
        <v>24</v>
      </c>
      <c r="AF3628" s="254"/>
      <c r="AG3628" s="254"/>
      <c r="AH3628" s="1019"/>
      <c r="AI3628" s="244" t="str">
        <f t="shared" si="325"/>
        <v>-----</v>
      </c>
      <c r="AJ3628" s="1315">
        <f t="shared" si="324"/>
        <v>43846</v>
      </c>
      <c r="AK3628" s="217" t="s">
        <v>24</v>
      </c>
      <c r="AL3628" s="614" t="s">
        <v>24</v>
      </c>
      <c r="AM3628" s="230"/>
      <c r="AN3628" s="232"/>
      <c r="AO3628" s="232"/>
      <c r="AP3628" s="230"/>
      <c r="AQ3628" s="462" t="s">
        <v>3094</v>
      </c>
      <c r="AR3628" s="230"/>
      <c r="AS3628" s="230"/>
      <c r="AT3628" s="230"/>
      <c r="AU3628" s="230"/>
    </row>
    <row r="3629" spans="1:52" ht="15" customHeight="1">
      <c r="B3629" s="1310">
        <v>3623</v>
      </c>
      <c r="C3629" s="809" t="s">
        <v>848</v>
      </c>
      <c r="D3629" s="254" t="s">
        <v>226</v>
      </c>
      <c r="E3629" s="559" t="s">
        <v>601</v>
      </c>
      <c r="F3629" s="827" t="s">
        <v>24</v>
      </c>
      <c r="G3629" s="509" t="s">
        <v>151</v>
      </c>
      <c r="H3629" s="1634" t="s">
        <v>849</v>
      </c>
      <c r="I3629" s="824">
        <v>32431</v>
      </c>
      <c r="J3629" s="1314">
        <f t="shared" ca="1" si="321"/>
        <v>33</v>
      </c>
      <c r="K3629" s="176" t="s">
        <v>24</v>
      </c>
      <c r="L3629" s="170" t="s">
        <v>24</v>
      </c>
      <c r="M3629" s="173" t="s">
        <v>24</v>
      </c>
      <c r="N3629" s="562">
        <v>43846</v>
      </c>
      <c r="O3629" s="1330" t="s">
        <v>24</v>
      </c>
      <c r="P3629" s="451" t="s">
        <v>24</v>
      </c>
      <c r="Q3629" s="198" t="str">
        <f t="shared" si="322"/>
        <v>-</v>
      </c>
      <c r="R3629" s="181" t="str">
        <f t="shared" ca="1" si="323"/>
        <v>TIDAK MCU</v>
      </c>
      <c r="S3629" s="1319" t="s">
        <v>24</v>
      </c>
      <c r="T3629" s="1330">
        <v>44484</v>
      </c>
      <c r="U3629" s="1329" t="s">
        <v>99</v>
      </c>
      <c r="V3629" s="1313" t="s">
        <v>24</v>
      </c>
      <c r="W3629" s="1311" t="s">
        <v>24</v>
      </c>
      <c r="X3629" s="348"/>
      <c r="Y3629" s="201"/>
      <c r="Z3629" s="351"/>
      <c r="AA3629" s="254" t="s">
        <v>24</v>
      </c>
      <c r="AB3629" s="254" t="s">
        <v>24</v>
      </c>
      <c r="AC3629" s="254" t="s">
        <v>24</v>
      </c>
      <c r="AD3629" s="254" t="s">
        <v>24</v>
      </c>
      <c r="AE3629" s="254" t="s">
        <v>24</v>
      </c>
      <c r="AF3629" s="254"/>
      <c r="AG3629" s="254"/>
      <c r="AH3629" s="1019"/>
      <c r="AI3629" s="244" t="str">
        <f t="shared" si="325"/>
        <v>-----</v>
      </c>
      <c r="AJ3629" s="1315">
        <f t="shared" si="324"/>
        <v>43846</v>
      </c>
      <c r="AK3629" s="217" t="s">
        <v>24</v>
      </c>
      <c r="AL3629" s="614" t="s">
        <v>24</v>
      </c>
      <c r="AM3629" s="230"/>
      <c r="AN3629" s="232"/>
      <c r="AO3629" s="232"/>
      <c r="AP3629" s="230"/>
      <c r="AQ3629" s="1231" t="s">
        <v>3094</v>
      </c>
      <c r="AR3629" s="230"/>
      <c r="AS3629" s="230"/>
      <c r="AT3629" s="230"/>
      <c r="AU3629" s="230"/>
    </row>
    <row r="3630" spans="1:52" ht="15" customHeight="1">
      <c r="B3630" s="1310">
        <v>3624</v>
      </c>
      <c r="C3630" s="809" t="s">
        <v>850</v>
      </c>
      <c r="D3630" s="254" t="s">
        <v>226</v>
      </c>
      <c r="E3630" s="559" t="s">
        <v>601</v>
      </c>
      <c r="F3630" s="827" t="s">
        <v>24</v>
      </c>
      <c r="G3630" s="509" t="s">
        <v>151</v>
      </c>
      <c r="H3630" s="561" t="s">
        <v>24</v>
      </c>
      <c r="I3630" s="824" t="s">
        <v>24</v>
      </c>
      <c r="J3630" s="1314" t="str">
        <f t="shared" ca="1" si="321"/>
        <v>-</v>
      </c>
      <c r="K3630" s="176" t="s">
        <v>24</v>
      </c>
      <c r="L3630" s="170" t="s">
        <v>24</v>
      </c>
      <c r="M3630" s="173" t="s">
        <v>24</v>
      </c>
      <c r="N3630" s="562">
        <v>43846</v>
      </c>
      <c r="O3630" s="1330" t="s">
        <v>24</v>
      </c>
      <c r="P3630" s="451" t="s">
        <v>24</v>
      </c>
      <c r="Q3630" s="198" t="str">
        <f t="shared" si="322"/>
        <v>-</v>
      </c>
      <c r="R3630" s="181" t="str">
        <f t="shared" ca="1" si="323"/>
        <v>TIDAK MCU</v>
      </c>
      <c r="S3630" s="1319" t="s">
        <v>24</v>
      </c>
      <c r="T3630" s="1330" t="s">
        <v>24</v>
      </c>
      <c r="U3630" s="1329" t="s">
        <v>99</v>
      </c>
      <c r="V3630" s="1330" t="s">
        <v>24</v>
      </c>
      <c r="W3630" s="1311" t="s">
        <v>24</v>
      </c>
      <c r="X3630" s="348"/>
      <c r="Y3630" s="201"/>
      <c r="Z3630" s="351"/>
      <c r="AA3630" s="254" t="s">
        <v>24</v>
      </c>
      <c r="AB3630" s="254" t="s">
        <v>24</v>
      </c>
      <c r="AC3630" s="254" t="s">
        <v>24</v>
      </c>
      <c r="AD3630" s="254" t="s">
        <v>24</v>
      </c>
      <c r="AE3630" s="254" t="s">
        <v>24</v>
      </c>
      <c r="AF3630" s="254"/>
      <c r="AG3630" s="254"/>
      <c r="AH3630" s="1019"/>
      <c r="AI3630" s="244" t="str">
        <f t="shared" si="325"/>
        <v>-----</v>
      </c>
      <c r="AJ3630" s="1315">
        <f t="shared" si="324"/>
        <v>43846</v>
      </c>
      <c r="AK3630" s="217" t="s">
        <v>24</v>
      </c>
      <c r="AL3630" s="614" t="s">
        <v>24</v>
      </c>
      <c r="AM3630" s="230"/>
      <c r="AN3630" s="232"/>
      <c r="AO3630" s="232"/>
      <c r="AP3630" s="230"/>
      <c r="AQ3630" s="462" t="s">
        <v>3094</v>
      </c>
      <c r="AR3630" s="230"/>
      <c r="AS3630" s="230"/>
      <c r="AT3630" s="230"/>
      <c r="AU3630" s="230"/>
    </row>
    <row r="3631" spans="1:52" ht="15" customHeight="1">
      <c r="B3631" s="1310">
        <v>3625</v>
      </c>
      <c r="C3631" s="809" t="s">
        <v>851</v>
      </c>
      <c r="D3631" s="254" t="s">
        <v>226</v>
      </c>
      <c r="E3631" s="559" t="s">
        <v>601</v>
      </c>
      <c r="F3631" s="827" t="s">
        <v>24</v>
      </c>
      <c r="G3631" s="509" t="s">
        <v>151</v>
      </c>
      <c r="H3631" s="561" t="s">
        <v>24</v>
      </c>
      <c r="I3631" s="824" t="s">
        <v>24</v>
      </c>
      <c r="J3631" s="1314" t="str">
        <f t="shared" ca="1" si="321"/>
        <v>-</v>
      </c>
      <c r="K3631" s="176" t="s">
        <v>24</v>
      </c>
      <c r="L3631" s="170" t="s">
        <v>24</v>
      </c>
      <c r="M3631" s="173" t="s">
        <v>24</v>
      </c>
      <c r="N3631" s="562">
        <v>43846</v>
      </c>
      <c r="O3631" s="1330" t="s">
        <v>24</v>
      </c>
      <c r="P3631" s="451" t="s">
        <v>24</v>
      </c>
      <c r="Q3631" s="198" t="str">
        <f t="shared" si="322"/>
        <v>-</v>
      </c>
      <c r="R3631" s="181" t="str">
        <f t="shared" ca="1" si="323"/>
        <v>TIDAK MCU</v>
      </c>
      <c r="S3631" s="1319" t="s">
        <v>24</v>
      </c>
      <c r="T3631" s="1330" t="s">
        <v>24</v>
      </c>
      <c r="U3631" s="1329" t="s">
        <v>99</v>
      </c>
      <c r="V3631" s="1313" t="s">
        <v>24</v>
      </c>
      <c r="W3631" s="1311" t="s">
        <v>24</v>
      </c>
      <c r="X3631" s="348"/>
      <c r="Y3631" s="201"/>
      <c r="Z3631" s="351"/>
      <c r="AA3631" s="254" t="s">
        <v>24</v>
      </c>
      <c r="AB3631" s="254" t="s">
        <v>24</v>
      </c>
      <c r="AC3631" s="254" t="s">
        <v>24</v>
      </c>
      <c r="AD3631" s="254" t="s">
        <v>24</v>
      </c>
      <c r="AE3631" s="254" t="s">
        <v>24</v>
      </c>
      <c r="AF3631" s="254"/>
      <c r="AG3631" s="254"/>
      <c r="AH3631" s="1019"/>
      <c r="AI3631" s="244" t="str">
        <f t="shared" si="325"/>
        <v>-----</v>
      </c>
      <c r="AJ3631" s="1315">
        <f t="shared" si="324"/>
        <v>43846</v>
      </c>
      <c r="AK3631" s="217" t="s">
        <v>24</v>
      </c>
      <c r="AL3631" s="614" t="s">
        <v>24</v>
      </c>
      <c r="AM3631" s="230"/>
      <c r="AN3631" s="232"/>
      <c r="AO3631" s="232"/>
      <c r="AP3631" s="230"/>
      <c r="AQ3631" s="1231" t="s">
        <v>3094</v>
      </c>
      <c r="AR3631" s="230"/>
      <c r="AS3631" s="230"/>
      <c r="AT3631" s="230"/>
      <c r="AU3631" s="230"/>
    </row>
    <row r="3632" spans="1:52" ht="15" customHeight="1">
      <c r="B3632" s="1310">
        <v>3626</v>
      </c>
      <c r="C3632" s="809" t="s">
        <v>852</v>
      </c>
      <c r="D3632" s="254" t="s">
        <v>226</v>
      </c>
      <c r="E3632" s="559" t="s">
        <v>601</v>
      </c>
      <c r="F3632" s="827" t="s">
        <v>24</v>
      </c>
      <c r="G3632" s="509" t="s">
        <v>151</v>
      </c>
      <c r="H3632" s="561" t="s">
        <v>24</v>
      </c>
      <c r="I3632" s="824" t="s">
        <v>24</v>
      </c>
      <c r="J3632" s="1314" t="str">
        <f t="shared" ca="1" si="321"/>
        <v>-</v>
      </c>
      <c r="K3632" s="176" t="s">
        <v>24</v>
      </c>
      <c r="L3632" s="170" t="s">
        <v>24</v>
      </c>
      <c r="M3632" s="173" t="s">
        <v>24</v>
      </c>
      <c r="N3632" s="562">
        <v>43846</v>
      </c>
      <c r="O3632" s="1330" t="s">
        <v>24</v>
      </c>
      <c r="P3632" s="451" t="s">
        <v>24</v>
      </c>
      <c r="Q3632" s="198" t="str">
        <f t="shared" si="322"/>
        <v>-</v>
      </c>
      <c r="R3632" s="181" t="str">
        <f t="shared" ca="1" si="323"/>
        <v>TIDAK MCU</v>
      </c>
      <c r="S3632" s="1319" t="s">
        <v>24</v>
      </c>
      <c r="T3632" s="1330" t="s">
        <v>24</v>
      </c>
      <c r="U3632" s="1329" t="s">
        <v>99</v>
      </c>
      <c r="V3632" s="1313" t="s">
        <v>24</v>
      </c>
      <c r="W3632" s="1311" t="s">
        <v>24</v>
      </c>
      <c r="X3632" s="348"/>
      <c r="Y3632" s="201"/>
      <c r="Z3632" s="351"/>
      <c r="AA3632" s="254" t="s">
        <v>24</v>
      </c>
      <c r="AB3632" s="254" t="s">
        <v>24</v>
      </c>
      <c r="AC3632" s="254" t="s">
        <v>24</v>
      </c>
      <c r="AD3632" s="254" t="s">
        <v>24</v>
      </c>
      <c r="AE3632" s="254" t="s">
        <v>24</v>
      </c>
      <c r="AF3632" s="254"/>
      <c r="AG3632" s="254"/>
      <c r="AH3632" s="1019"/>
      <c r="AI3632" s="244" t="str">
        <f t="shared" si="325"/>
        <v>-----</v>
      </c>
      <c r="AJ3632" s="1315">
        <f t="shared" si="324"/>
        <v>43846</v>
      </c>
      <c r="AK3632" s="1330" t="s">
        <v>24</v>
      </c>
      <c r="AL3632" s="670" t="s">
        <v>24</v>
      </c>
      <c r="AM3632" s="230"/>
      <c r="AN3632" s="232"/>
      <c r="AO3632" s="232"/>
      <c r="AP3632" s="230"/>
      <c r="AQ3632" s="1231" t="s">
        <v>3094</v>
      </c>
      <c r="AR3632" s="230"/>
      <c r="AS3632" s="230"/>
      <c r="AT3632" s="230"/>
      <c r="AU3632" s="230"/>
    </row>
    <row r="3633" spans="1:52" ht="15" customHeight="1">
      <c r="B3633" s="1310">
        <v>3627</v>
      </c>
      <c r="C3633" s="809" t="s">
        <v>853</v>
      </c>
      <c r="D3633" s="254" t="s">
        <v>226</v>
      </c>
      <c r="E3633" s="559" t="s">
        <v>601</v>
      </c>
      <c r="F3633" s="827" t="s">
        <v>24</v>
      </c>
      <c r="G3633" s="509" t="s">
        <v>151</v>
      </c>
      <c r="H3633" s="561" t="s">
        <v>24</v>
      </c>
      <c r="I3633" s="824" t="s">
        <v>24</v>
      </c>
      <c r="J3633" s="1314" t="str">
        <f t="shared" ca="1" si="321"/>
        <v>-</v>
      </c>
      <c r="K3633" s="176" t="s">
        <v>24</v>
      </c>
      <c r="L3633" s="170" t="s">
        <v>24</v>
      </c>
      <c r="M3633" s="173" t="s">
        <v>24</v>
      </c>
      <c r="N3633" s="562">
        <v>43846</v>
      </c>
      <c r="O3633" s="1330" t="s">
        <v>24</v>
      </c>
      <c r="P3633" s="451" t="s">
        <v>24</v>
      </c>
      <c r="Q3633" s="198" t="str">
        <f t="shared" si="322"/>
        <v>-</v>
      </c>
      <c r="R3633" s="181" t="str">
        <f t="shared" ca="1" si="323"/>
        <v>TIDAK MCU</v>
      </c>
      <c r="S3633" s="1319" t="s">
        <v>24</v>
      </c>
      <c r="T3633" s="1330" t="s">
        <v>24</v>
      </c>
      <c r="U3633" s="1329" t="s">
        <v>99</v>
      </c>
      <c r="V3633" s="1330" t="s">
        <v>24</v>
      </c>
      <c r="W3633" s="1311" t="s">
        <v>24</v>
      </c>
      <c r="X3633" s="348"/>
      <c r="Y3633" s="201"/>
      <c r="Z3633" s="351"/>
      <c r="AA3633" s="254" t="s">
        <v>24</v>
      </c>
      <c r="AB3633" s="254" t="s">
        <v>24</v>
      </c>
      <c r="AC3633" s="254" t="s">
        <v>24</v>
      </c>
      <c r="AD3633" s="254" t="s">
        <v>24</v>
      </c>
      <c r="AE3633" s="254" t="s">
        <v>24</v>
      </c>
      <c r="AF3633" s="254"/>
      <c r="AG3633" s="254"/>
      <c r="AH3633" s="1019"/>
      <c r="AI3633" s="244" t="str">
        <f t="shared" si="325"/>
        <v>-----</v>
      </c>
      <c r="AJ3633" s="1315">
        <f t="shared" si="324"/>
        <v>43846</v>
      </c>
      <c r="AK3633" s="217" t="s">
        <v>24</v>
      </c>
      <c r="AL3633" s="614" t="s">
        <v>24</v>
      </c>
      <c r="AM3633" s="230"/>
      <c r="AN3633" s="232"/>
      <c r="AO3633" s="232"/>
      <c r="AP3633" s="230"/>
      <c r="AQ3633" s="462" t="s">
        <v>3094</v>
      </c>
      <c r="AR3633" s="230"/>
      <c r="AS3633" s="230"/>
      <c r="AT3633" s="230"/>
      <c r="AU3633" s="230"/>
    </row>
    <row r="3634" spans="1:52" ht="15" customHeight="1">
      <c r="B3634" s="1310">
        <v>3628</v>
      </c>
      <c r="C3634" s="809" t="s">
        <v>854</v>
      </c>
      <c r="D3634" s="254" t="s">
        <v>226</v>
      </c>
      <c r="E3634" s="559" t="s">
        <v>601</v>
      </c>
      <c r="F3634" s="827" t="s">
        <v>24</v>
      </c>
      <c r="G3634" s="509" t="s">
        <v>151</v>
      </c>
      <c r="H3634" s="522" t="s">
        <v>24</v>
      </c>
      <c r="I3634" s="824" t="s">
        <v>24</v>
      </c>
      <c r="J3634" s="1314" t="str">
        <f t="shared" ca="1" si="321"/>
        <v>-</v>
      </c>
      <c r="K3634" s="176" t="s">
        <v>24</v>
      </c>
      <c r="L3634" s="170" t="s">
        <v>24</v>
      </c>
      <c r="M3634" s="173" t="s">
        <v>24</v>
      </c>
      <c r="N3634" s="562">
        <v>43846</v>
      </c>
      <c r="O3634" s="1330" t="s">
        <v>24</v>
      </c>
      <c r="P3634" s="451" t="s">
        <v>24</v>
      </c>
      <c r="Q3634" s="198" t="str">
        <f t="shared" si="322"/>
        <v>-</v>
      </c>
      <c r="R3634" s="181" t="str">
        <f t="shared" ca="1" si="323"/>
        <v>TIDAK MCU</v>
      </c>
      <c r="S3634" s="1319" t="s">
        <v>24</v>
      </c>
      <c r="T3634" s="1330" t="s">
        <v>24</v>
      </c>
      <c r="U3634" s="1329" t="s">
        <v>99</v>
      </c>
      <c r="V3634" s="1313" t="s">
        <v>24</v>
      </c>
      <c r="W3634" s="1311" t="s">
        <v>24</v>
      </c>
      <c r="X3634" s="348"/>
      <c r="Y3634" s="201"/>
      <c r="Z3634" s="351"/>
      <c r="AA3634" s="254" t="s">
        <v>24</v>
      </c>
      <c r="AB3634" s="254" t="s">
        <v>24</v>
      </c>
      <c r="AC3634" s="254" t="s">
        <v>24</v>
      </c>
      <c r="AD3634" s="254" t="s">
        <v>24</v>
      </c>
      <c r="AE3634" s="254" t="s">
        <v>24</v>
      </c>
      <c r="AF3634" s="254"/>
      <c r="AG3634" s="254"/>
      <c r="AH3634" s="1019"/>
      <c r="AI3634" s="244" t="str">
        <f t="shared" si="325"/>
        <v>-----</v>
      </c>
      <c r="AJ3634" s="1315">
        <f t="shared" si="324"/>
        <v>43846</v>
      </c>
      <c r="AK3634" s="217" t="s">
        <v>24</v>
      </c>
      <c r="AL3634" s="614" t="s">
        <v>24</v>
      </c>
      <c r="AM3634" s="230"/>
      <c r="AN3634" s="232"/>
      <c r="AO3634" s="232"/>
      <c r="AP3634" s="230"/>
      <c r="AQ3634" s="462" t="s">
        <v>3094</v>
      </c>
      <c r="AR3634" s="230"/>
      <c r="AS3634" s="230"/>
      <c r="AT3634" s="230"/>
      <c r="AU3634" s="230"/>
    </row>
    <row r="3635" spans="1:52" ht="15" customHeight="1">
      <c r="B3635" s="1310">
        <v>3629</v>
      </c>
      <c r="C3635" s="809" t="s">
        <v>855</v>
      </c>
      <c r="D3635" s="254" t="s">
        <v>226</v>
      </c>
      <c r="E3635" s="559" t="s">
        <v>601</v>
      </c>
      <c r="F3635" s="827" t="s">
        <v>24</v>
      </c>
      <c r="G3635" s="509" t="s">
        <v>151</v>
      </c>
      <c r="H3635" s="561" t="s">
        <v>24</v>
      </c>
      <c r="I3635" s="824" t="s">
        <v>24</v>
      </c>
      <c r="J3635" s="1314" t="str">
        <f t="shared" ca="1" si="321"/>
        <v>-</v>
      </c>
      <c r="K3635" s="176" t="s">
        <v>24</v>
      </c>
      <c r="L3635" s="170" t="s">
        <v>24</v>
      </c>
      <c r="M3635" s="173" t="s">
        <v>24</v>
      </c>
      <c r="N3635" s="562">
        <v>43846</v>
      </c>
      <c r="O3635" s="1330" t="s">
        <v>24</v>
      </c>
      <c r="P3635" s="451" t="s">
        <v>24</v>
      </c>
      <c r="Q3635" s="198" t="str">
        <f t="shared" si="322"/>
        <v>-</v>
      </c>
      <c r="R3635" s="181" t="str">
        <f t="shared" ca="1" si="323"/>
        <v>TIDAK MCU</v>
      </c>
      <c r="S3635" s="1319" t="s">
        <v>24</v>
      </c>
      <c r="T3635" s="1330" t="s">
        <v>24</v>
      </c>
      <c r="U3635" s="1329" t="s">
        <v>99</v>
      </c>
      <c r="V3635" s="1330" t="s">
        <v>24</v>
      </c>
      <c r="W3635" s="1311" t="s">
        <v>24</v>
      </c>
      <c r="X3635" s="348"/>
      <c r="Y3635" s="201"/>
      <c r="Z3635" s="351"/>
      <c r="AA3635" s="254" t="s">
        <v>24</v>
      </c>
      <c r="AB3635" s="254" t="s">
        <v>24</v>
      </c>
      <c r="AC3635" s="254" t="s">
        <v>24</v>
      </c>
      <c r="AD3635" s="254" t="s">
        <v>24</v>
      </c>
      <c r="AE3635" s="254" t="s">
        <v>24</v>
      </c>
      <c r="AF3635" s="254"/>
      <c r="AG3635" s="254"/>
      <c r="AH3635" s="1019"/>
      <c r="AI3635" s="244" t="str">
        <f t="shared" si="325"/>
        <v>-----</v>
      </c>
      <c r="AJ3635" s="1315">
        <f t="shared" si="324"/>
        <v>43846</v>
      </c>
      <c r="AK3635" s="217" t="s">
        <v>24</v>
      </c>
      <c r="AL3635" s="614" t="s">
        <v>24</v>
      </c>
      <c r="AM3635" s="230"/>
      <c r="AN3635" s="232"/>
      <c r="AO3635" s="232"/>
      <c r="AP3635" s="230"/>
      <c r="AQ3635" s="1231" t="s">
        <v>3094</v>
      </c>
      <c r="AR3635" s="230"/>
      <c r="AS3635" s="230"/>
      <c r="AT3635" s="230"/>
      <c r="AU3635" s="230"/>
    </row>
    <row r="3636" spans="1:52" ht="15" customHeight="1">
      <c r="B3636" s="1310">
        <v>3630</v>
      </c>
      <c r="C3636" s="809" t="s">
        <v>856</v>
      </c>
      <c r="D3636" s="254" t="s">
        <v>226</v>
      </c>
      <c r="E3636" s="559" t="s">
        <v>601</v>
      </c>
      <c r="F3636" s="827" t="s">
        <v>24</v>
      </c>
      <c r="G3636" s="509" t="s">
        <v>151</v>
      </c>
      <c r="H3636" s="561" t="s">
        <v>24</v>
      </c>
      <c r="I3636" s="824" t="s">
        <v>24</v>
      </c>
      <c r="J3636" s="1314" t="str">
        <f t="shared" ca="1" si="321"/>
        <v>-</v>
      </c>
      <c r="K3636" s="176" t="s">
        <v>24</v>
      </c>
      <c r="L3636" s="170" t="s">
        <v>24</v>
      </c>
      <c r="M3636" s="173" t="s">
        <v>24</v>
      </c>
      <c r="N3636" s="562">
        <v>43846</v>
      </c>
      <c r="O3636" s="1330" t="s">
        <v>24</v>
      </c>
      <c r="P3636" s="451" t="s">
        <v>24</v>
      </c>
      <c r="Q3636" s="198" t="str">
        <f t="shared" si="322"/>
        <v>-</v>
      </c>
      <c r="R3636" s="181" t="str">
        <f t="shared" ca="1" si="323"/>
        <v>TIDAK MCU</v>
      </c>
      <c r="S3636" s="1319" t="s">
        <v>24</v>
      </c>
      <c r="T3636" s="1330" t="s">
        <v>24</v>
      </c>
      <c r="U3636" s="1329" t="s">
        <v>99</v>
      </c>
      <c r="V3636" s="1330" t="s">
        <v>24</v>
      </c>
      <c r="W3636" s="1311" t="s">
        <v>24</v>
      </c>
      <c r="X3636" s="348"/>
      <c r="Y3636" s="201"/>
      <c r="Z3636" s="351"/>
      <c r="AA3636" s="254" t="s">
        <v>24</v>
      </c>
      <c r="AB3636" s="254" t="s">
        <v>24</v>
      </c>
      <c r="AC3636" s="254" t="s">
        <v>24</v>
      </c>
      <c r="AD3636" s="254" t="s">
        <v>24</v>
      </c>
      <c r="AE3636" s="254" t="s">
        <v>24</v>
      </c>
      <c r="AF3636" s="254"/>
      <c r="AG3636" s="254"/>
      <c r="AH3636" s="1019"/>
      <c r="AI3636" s="244" t="str">
        <f t="shared" si="325"/>
        <v>-----</v>
      </c>
      <c r="AJ3636" s="1315">
        <f t="shared" si="324"/>
        <v>43846</v>
      </c>
      <c r="AK3636" s="1330" t="s">
        <v>24</v>
      </c>
      <c r="AL3636" s="670" t="s">
        <v>24</v>
      </c>
      <c r="AM3636" s="230"/>
      <c r="AN3636" s="232"/>
      <c r="AO3636" s="232"/>
      <c r="AP3636" s="230"/>
      <c r="AQ3636" s="1231" t="s">
        <v>3094</v>
      </c>
      <c r="AR3636" s="230"/>
      <c r="AS3636" s="230"/>
      <c r="AT3636" s="230"/>
      <c r="AU3636" s="230"/>
    </row>
    <row r="3637" spans="1:52" ht="15" customHeight="1">
      <c r="B3637" s="1310">
        <v>3631</v>
      </c>
      <c r="C3637" s="809" t="s">
        <v>857</v>
      </c>
      <c r="D3637" s="254" t="s">
        <v>226</v>
      </c>
      <c r="E3637" s="559" t="s">
        <v>601</v>
      </c>
      <c r="F3637" s="827" t="s">
        <v>24</v>
      </c>
      <c r="G3637" s="509" t="s">
        <v>151</v>
      </c>
      <c r="H3637" s="561" t="s">
        <v>24</v>
      </c>
      <c r="I3637" s="824" t="s">
        <v>24</v>
      </c>
      <c r="J3637" s="1314" t="str">
        <f t="shared" ca="1" si="321"/>
        <v>-</v>
      </c>
      <c r="K3637" s="176" t="s">
        <v>24</v>
      </c>
      <c r="L3637" s="170" t="s">
        <v>24</v>
      </c>
      <c r="M3637" s="173" t="s">
        <v>24</v>
      </c>
      <c r="N3637" s="562">
        <v>43846</v>
      </c>
      <c r="O3637" s="1330" t="s">
        <v>24</v>
      </c>
      <c r="P3637" s="451" t="s">
        <v>24</v>
      </c>
      <c r="Q3637" s="198" t="str">
        <f t="shared" si="322"/>
        <v>-</v>
      </c>
      <c r="R3637" s="181" t="str">
        <f t="shared" ca="1" si="323"/>
        <v>TIDAK MCU</v>
      </c>
      <c r="S3637" s="1319" t="s">
        <v>24</v>
      </c>
      <c r="T3637" s="1330" t="s">
        <v>24</v>
      </c>
      <c r="U3637" s="1329" t="s">
        <v>99</v>
      </c>
      <c r="V3637" s="1330" t="s">
        <v>24</v>
      </c>
      <c r="W3637" s="1311" t="s">
        <v>24</v>
      </c>
      <c r="X3637" s="348"/>
      <c r="Y3637" s="201"/>
      <c r="Z3637" s="351"/>
      <c r="AA3637" s="254" t="s">
        <v>24</v>
      </c>
      <c r="AB3637" s="254" t="s">
        <v>24</v>
      </c>
      <c r="AC3637" s="254" t="s">
        <v>24</v>
      </c>
      <c r="AD3637" s="254" t="s">
        <v>24</v>
      </c>
      <c r="AE3637" s="254" t="s">
        <v>24</v>
      </c>
      <c r="AF3637" s="254"/>
      <c r="AG3637" s="254"/>
      <c r="AH3637" s="1019"/>
      <c r="AI3637" s="244" t="str">
        <f t="shared" si="325"/>
        <v>-----</v>
      </c>
      <c r="AJ3637" s="1315">
        <f t="shared" si="324"/>
        <v>43846</v>
      </c>
      <c r="AK3637" s="217" t="s">
        <v>24</v>
      </c>
      <c r="AL3637" s="614" t="s">
        <v>24</v>
      </c>
      <c r="AM3637" s="230"/>
      <c r="AN3637" s="232"/>
      <c r="AO3637" s="232"/>
      <c r="AP3637" s="230"/>
      <c r="AQ3637" s="462" t="s">
        <v>3094</v>
      </c>
      <c r="AR3637" s="230"/>
      <c r="AS3637" s="230"/>
      <c r="AT3637" s="230"/>
      <c r="AU3637" s="230"/>
    </row>
    <row r="3638" spans="1:52" ht="15" customHeight="1">
      <c r="A3638" s="1296"/>
      <c r="B3638" s="1310">
        <v>3632</v>
      </c>
      <c r="C3638" s="809" t="s">
        <v>858</v>
      </c>
      <c r="D3638" s="254" t="s">
        <v>226</v>
      </c>
      <c r="E3638" s="559" t="s">
        <v>601</v>
      </c>
      <c r="F3638" s="827" t="s">
        <v>24</v>
      </c>
      <c r="G3638" s="509" t="s">
        <v>151</v>
      </c>
      <c r="H3638" s="561" t="s">
        <v>24</v>
      </c>
      <c r="I3638" s="824" t="s">
        <v>24</v>
      </c>
      <c r="J3638" s="1314" t="str">
        <f t="shared" ca="1" si="321"/>
        <v>-</v>
      </c>
      <c r="K3638" s="176" t="s">
        <v>24</v>
      </c>
      <c r="L3638" s="170" t="s">
        <v>24</v>
      </c>
      <c r="M3638" s="173" t="s">
        <v>24</v>
      </c>
      <c r="N3638" s="562">
        <v>43846</v>
      </c>
      <c r="O3638" s="1330" t="s">
        <v>24</v>
      </c>
      <c r="P3638" s="451" t="s">
        <v>24</v>
      </c>
      <c r="Q3638" s="198" t="str">
        <f t="shared" si="322"/>
        <v>-</v>
      </c>
      <c r="R3638" s="181" t="str">
        <f t="shared" ca="1" si="323"/>
        <v>TIDAK MCU</v>
      </c>
      <c r="S3638" s="1319" t="s">
        <v>24</v>
      </c>
      <c r="T3638" s="1330" t="s">
        <v>24</v>
      </c>
      <c r="U3638" s="1329" t="s">
        <v>99</v>
      </c>
      <c r="V3638" s="1313" t="s">
        <v>24</v>
      </c>
      <c r="W3638" s="1311" t="s">
        <v>24</v>
      </c>
      <c r="X3638" s="348"/>
      <c r="Y3638" s="201"/>
      <c r="Z3638" s="351"/>
      <c r="AA3638" s="254" t="s">
        <v>24</v>
      </c>
      <c r="AB3638" s="254" t="s">
        <v>24</v>
      </c>
      <c r="AC3638" s="254" t="s">
        <v>24</v>
      </c>
      <c r="AD3638" s="254" t="s">
        <v>24</v>
      </c>
      <c r="AE3638" s="254" t="s">
        <v>24</v>
      </c>
      <c r="AF3638" s="254"/>
      <c r="AG3638" s="254"/>
      <c r="AH3638" s="1019"/>
      <c r="AI3638" s="244" t="str">
        <f t="shared" si="325"/>
        <v>-----</v>
      </c>
      <c r="AJ3638" s="1315">
        <f t="shared" si="324"/>
        <v>43846</v>
      </c>
      <c r="AK3638" s="217" t="s">
        <v>24</v>
      </c>
      <c r="AL3638" s="614" t="s">
        <v>24</v>
      </c>
      <c r="AM3638" s="230"/>
      <c r="AN3638" s="232"/>
      <c r="AO3638" s="232"/>
      <c r="AP3638" s="230"/>
      <c r="AQ3638" s="462" t="s">
        <v>3094</v>
      </c>
      <c r="AR3638" s="230"/>
      <c r="AS3638" s="230"/>
      <c r="AT3638" s="230"/>
      <c r="AU3638" s="230"/>
    </row>
    <row r="3639" spans="1:52" ht="15" customHeight="1">
      <c r="A3639" s="1296"/>
      <c r="B3639" s="1310">
        <v>3633</v>
      </c>
      <c r="C3639" s="558" t="s">
        <v>859</v>
      </c>
      <c r="D3639" s="497" t="s">
        <v>226</v>
      </c>
      <c r="E3639" s="559" t="s">
        <v>601</v>
      </c>
      <c r="F3639" s="827" t="s">
        <v>24</v>
      </c>
      <c r="G3639" s="509" t="s">
        <v>151</v>
      </c>
      <c r="H3639" s="1634" t="s">
        <v>860</v>
      </c>
      <c r="I3639" s="824">
        <v>34215</v>
      </c>
      <c r="J3639" s="1314">
        <f t="shared" ca="1" si="321"/>
        <v>28</v>
      </c>
      <c r="K3639" s="176" t="s">
        <v>24</v>
      </c>
      <c r="L3639" s="170" t="s">
        <v>24</v>
      </c>
      <c r="M3639" s="173" t="s">
        <v>24</v>
      </c>
      <c r="N3639" s="562">
        <v>43841</v>
      </c>
      <c r="O3639" s="1330" t="s">
        <v>24</v>
      </c>
      <c r="P3639" s="451" t="s">
        <v>24</v>
      </c>
      <c r="Q3639" s="198" t="str">
        <f t="shared" si="322"/>
        <v>-</v>
      </c>
      <c r="R3639" s="181" t="str">
        <f t="shared" ca="1" si="323"/>
        <v>TIDAK MCU</v>
      </c>
      <c r="S3639" s="1319" t="s">
        <v>12125</v>
      </c>
      <c r="T3639" s="1330">
        <v>44442</v>
      </c>
      <c r="U3639" s="1330">
        <v>44442</v>
      </c>
      <c r="V3639" s="1313" t="s">
        <v>24</v>
      </c>
      <c r="W3639" s="1311" t="s">
        <v>24</v>
      </c>
      <c r="X3639" s="348"/>
      <c r="Y3639" s="201"/>
      <c r="Z3639" s="351"/>
      <c r="AA3639" s="254" t="s">
        <v>100</v>
      </c>
      <c r="AB3639" s="254" t="s">
        <v>931</v>
      </c>
      <c r="AC3639" s="254" t="s">
        <v>9962</v>
      </c>
      <c r="AD3639" s="366" t="s">
        <v>927</v>
      </c>
      <c r="AE3639" s="254" t="s">
        <v>24</v>
      </c>
      <c r="AF3639" s="254"/>
      <c r="AG3639" s="254"/>
      <c r="AH3639" s="1019"/>
      <c r="AI3639" s="244" t="str">
        <f t="shared" si="325"/>
        <v>LIGHT VEHICLEFORKLIFT (SIO)OHC (SIO)SC P360 - SC P410 A/M-</v>
      </c>
      <c r="AJ3639" s="1315">
        <f t="shared" si="324"/>
        <v>43841</v>
      </c>
      <c r="AK3639" s="217">
        <v>43951</v>
      </c>
      <c r="AL3639" s="614">
        <v>43951</v>
      </c>
      <c r="AM3639" s="230"/>
      <c r="AN3639" s="232"/>
      <c r="AO3639" s="232"/>
      <c r="AP3639" s="230"/>
      <c r="AQ3639" s="462" t="s">
        <v>3094</v>
      </c>
      <c r="AR3639" s="230"/>
      <c r="AS3639" s="230"/>
      <c r="AT3639" s="230"/>
      <c r="AU3639" s="230"/>
    </row>
    <row r="3640" spans="1:52" ht="15" customHeight="1">
      <c r="A3640" s="1296"/>
      <c r="B3640" s="1310">
        <v>3634</v>
      </c>
      <c r="C3640" s="1488" t="s">
        <v>861</v>
      </c>
      <c r="D3640" s="1551" t="s">
        <v>226</v>
      </c>
      <c r="E3640" s="559" t="s">
        <v>601</v>
      </c>
      <c r="F3640" s="827" t="s">
        <v>24</v>
      </c>
      <c r="G3640" s="509" t="s">
        <v>151</v>
      </c>
      <c r="H3640" s="561" t="s">
        <v>24</v>
      </c>
      <c r="I3640" s="824">
        <v>35605</v>
      </c>
      <c r="J3640" s="1314">
        <f t="shared" ca="1" si="321"/>
        <v>24</v>
      </c>
      <c r="K3640" s="176" t="s">
        <v>24</v>
      </c>
      <c r="L3640" s="170" t="s">
        <v>24</v>
      </c>
      <c r="M3640" s="173" t="s">
        <v>24</v>
      </c>
      <c r="N3640" s="932" t="s">
        <v>24</v>
      </c>
      <c r="O3640" s="1330" t="s">
        <v>24</v>
      </c>
      <c r="P3640" s="451" t="s">
        <v>24</v>
      </c>
      <c r="Q3640" s="198" t="str">
        <f t="shared" si="322"/>
        <v>-</v>
      </c>
      <c r="R3640" s="181" t="str">
        <f t="shared" ca="1" si="323"/>
        <v>TIDAK MCU</v>
      </c>
      <c r="S3640" s="1319" t="s">
        <v>24</v>
      </c>
      <c r="T3640" s="1330">
        <v>44371</v>
      </c>
      <c r="U3640" s="1329" t="s">
        <v>99</v>
      </c>
      <c r="V3640" s="1313" t="s">
        <v>24</v>
      </c>
      <c r="W3640" s="1311" t="s">
        <v>24</v>
      </c>
      <c r="X3640" s="348"/>
      <c r="Y3640" s="201"/>
      <c r="Z3640" s="901"/>
      <c r="AA3640" s="902" t="s">
        <v>24</v>
      </c>
      <c r="AB3640" s="1019" t="s">
        <v>24</v>
      </c>
      <c r="AC3640" s="254" t="s">
        <v>24</v>
      </c>
      <c r="AD3640" s="254" t="s">
        <v>24</v>
      </c>
      <c r="AE3640" s="254" t="s">
        <v>24</v>
      </c>
      <c r="AF3640" s="254"/>
      <c r="AG3640" s="254"/>
      <c r="AH3640" s="1019"/>
      <c r="AI3640" s="244" t="str">
        <f t="shared" si="325"/>
        <v>-----</v>
      </c>
      <c r="AJ3640" s="1315" t="str">
        <f t="shared" si="324"/>
        <v>-</v>
      </c>
      <c r="AK3640" s="1330" t="s">
        <v>24</v>
      </c>
      <c r="AL3640" s="670" t="s">
        <v>24</v>
      </c>
      <c r="AM3640" s="230"/>
      <c r="AN3640" s="232"/>
      <c r="AO3640" s="232"/>
      <c r="AP3640" s="230"/>
      <c r="AQ3640" s="180"/>
      <c r="AR3640" s="230"/>
      <c r="AS3640" s="230"/>
      <c r="AT3640" s="230"/>
      <c r="AU3640" s="230"/>
    </row>
    <row r="3641" spans="1:52" ht="15" customHeight="1">
      <c r="A3641" s="1296"/>
      <c r="B3641" s="1310">
        <v>3635</v>
      </c>
      <c r="C3641" s="1488" t="s">
        <v>862</v>
      </c>
      <c r="D3641" s="1551" t="s">
        <v>226</v>
      </c>
      <c r="E3641" s="559" t="s">
        <v>601</v>
      </c>
      <c r="F3641" s="827" t="s">
        <v>24</v>
      </c>
      <c r="G3641" s="509" t="s">
        <v>151</v>
      </c>
      <c r="H3641" s="561" t="s">
        <v>24</v>
      </c>
      <c r="I3641" s="824">
        <v>36157</v>
      </c>
      <c r="J3641" s="1314">
        <f t="shared" ca="1" si="321"/>
        <v>23</v>
      </c>
      <c r="K3641" s="176" t="s">
        <v>24</v>
      </c>
      <c r="L3641" s="170" t="s">
        <v>24</v>
      </c>
      <c r="M3641" s="173" t="s">
        <v>24</v>
      </c>
      <c r="N3641" s="932" t="s">
        <v>24</v>
      </c>
      <c r="O3641" s="1330" t="s">
        <v>24</v>
      </c>
      <c r="P3641" s="451" t="s">
        <v>24</v>
      </c>
      <c r="Q3641" s="198" t="str">
        <f t="shared" si="322"/>
        <v>-</v>
      </c>
      <c r="R3641" s="181" t="str">
        <f t="shared" ca="1" si="323"/>
        <v>TIDAK MCU</v>
      </c>
      <c r="S3641" s="1319" t="s">
        <v>24</v>
      </c>
      <c r="T3641" s="1330">
        <v>44558</v>
      </c>
      <c r="U3641" s="1329" t="s">
        <v>99</v>
      </c>
      <c r="V3641" s="1330" t="s">
        <v>24</v>
      </c>
      <c r="W3641" s="1311" t="s">
        <v>24</v>
      </c>
      <c r="X3641" s="348"/>
      <c r="Y3641" s="201"/>
      <c r="Z3641" s="351"/>
      <c r="AA3641" s="254" t="s">
        <v>24</v>
      </c>
      <c r="AB3641" s="254" t="s">
        <v>24</v>
      </c>
      <c r="AC3641" s="254" t="s">
        <v>24</v>
      </c>
      <c r="AD3641" s="254" t="s">
        <v>24</v>
      </c>
      <c r="AE3641" s="254" t="s">
        <v>24</v>
      </c>
      <c r="AF3641" s="254"/>
      <c r="AG3641" s="254"/>
      <c r="AH3641" s="1019"/>
      <c r="AI3641" s="244" t="str">
        <f t="shared" si="325"/>
        <v>-----</v>
      </c>
      <c r="AJ3641" s="1315" t="str">
        <f t="shared" si="324"/>
        <v>-</v>
      </c>
      <c r="AK3641" s="217" t="s">
        <v>24</v>
      </c>
      <c r="AL3641" s="614" t="s">
        <v>24</v>
      </c>
      <c r="AM3641" s="230"/>
      <c r="AN3641" s="232"/>
      <c r="AO3641" s="232"/>
      <c r="AP3641" s="230"/>
      <c r="AQ3641" s="180"/>
      <c r="AR3641" s="230"/>
      <c r="AS3641" s="230"/>
      <c r="AT3641" s="230"/>
      <c r="AU3641" s="230"/>
    </row>
    <row r="3642" spans="1:52" ht="15" customHeight="1">
      <c r="A3642" s="1296"/>
      <c r="B3642" s="1310">
        <v>3636</v>
      </c>
      <c r="C3642" s="1488" t="s">
        <v>812</v>
      </c>
      <c r="D3642" s="1554" t="s">
        <v>226</v>
      </c>
      <c r="E3642" s="559" t="s">
        <v>601</v>
      </c>
      <c r="F3642" s="827">
        <v>702171377</v>
      </c>
      <c r="G3642" s="509" t="s">
        <v>151</v>
      </c>
      <c r="H3642" s="1634" t="s">
        <v>813</v>
      </c>
      <c r="I3642" s="1706">
        <v>36108</v>
      </c>
      <c r="J3642" s="1314">
        <f t="shared" ca="1" si="321"/>
        <v>23</v>
      </c>
      <c r="K3642" s="176" t="s">
        <v>24</v>
      </c>
      <c r="L3642" s="170" t="s">
        <v>24</v>
      </c>
      <c r="M3642" s="173" t="s">
        <v>24</v>
      </c>
      <c r="N3642" s="932" t="s">
        <v>24</v>
      </c>
      <c r="O3642" s="1330" t="s">
        <v>24</v>
      </c>
      <c r="P3642" s="451" t="s">
        <v>24</v>
      </c>
      <c r="Q3642" s="198" t="str">
        <f t="shared" si="322"/>
        <v>-</v>
      </c>
      <c r="R3642" s="181" t="str">
        <f t="shared" ca="1" si="323"/>
        <v>TIDAK MCU</v>
      </c>
      <c r="S3642" s="1319" t="s">
        <v>24</v>
      </c>
      <c r="T3642" s="1330">
        <v>44509</v>
      </c>
      <c r="U3642" s="1329" t="s">
        <v>99</v>
      </c>
      <c r="V3642" s="1330" t="s">
        <v>24</v>
      </c>
      <c r="W3642" s="1311" t="s">
        <v>24</v>
      </c>
      <c r="X3642" s="348"/>
      <c r="Y3642" s="201"/>
      <c r="Z3642" s="351"/>
      <c r="AA3642" s="254" t="s">
        <v>24</v>
      </c>
      <c r="AB3642" s="254" t="s">
        <v>24</v>
      </c>
      <c r="AC3642" s="254" t="s">
        <v>24</v>
      </c>
      <c r="AD3642" s="254" t="s">
        <v>24</v>
      </c>
      <c r="AE3642" s="254" t="s">
        <v>24</v>
      </c>
      <c r="AF3642" s="254"/>
      <c r="AG3642" s="254"/>
      <c r="AH3642" s="1019"/>
      <c r="AI3642" s="244" t="str">
        <f t="shared" si="325"/>
        <v>-----</v>
      </c>
      <c r="AJ3642" s="1315" t="str">
        <f t="shared" si="324"/>
        <v>-</v>
      </c>
      <c r="AK3642" s="217" t="s">
        <v>24</v>
      </c>
      <c r="AL3642" s="614" t="s">
        <v>24</v>
      </c>
      <c r="AM3642" s="230"/>
      <c r="AN3642" s="232"/>
      <c r="AO3642" s="232"/>
      <c r="AP3642" s="230"/>
      <c r="AQ3642" s="230"/>
      <c r="AR3642" s="230"/>
      <c r="AS3642" s="230"/>
      <c r="AT3642" s="230"/>
      <c r="AU3642" s="230"/>
    </row>
    <row r="3643" spans="1:52" ht="15" customHeight="1">
      <c r="A3643" s="1296"/>
      <c r="B3643" s="1310">
        <v>3637</v>
      </c>
      <c r="C3643" s="1488" t="s">
        <v>863</v>
      </c>
      <c r="D3643" s="1554" t="s">
        <v>257</v>
      </c>
      <c r="E3643" s="559" t="s">
        <v>601</v>
      </c>
      <c r="F3643" s="827" t="s">
        <v>24</v>
      </c>
      <c r="G3643" s="509" t="s">
        <v>151</v>
      </c>
      <c r="H3643" s="522" t="s">
        <v>24</v>
      </c>
      <c r="I3643" s="1706">
        <v>33232</v>
      </c>
      <c r="J3643" s="1314">
        <f t="shared" ca="1" si="321"/>
        <v>31</v>
      </c>
      <c r="K3643" s="1804" t="s">
        <v>493</v>
      </c>
      <c r="L3643" s="1832">
        <v>901232460217</v>
      </c>
      <c r="M3643" s="1877">
        <v>45285</v>
      </c>
      <c r="N3643" s="562">
        <v>43856</v>
      </c>
      <c r="O3643" s="1330" t="s">
        <v>24</v>
      </c>
      <c r="P3643" s="451" t="s">
        <v>24</v>
      </c>
      <c r="Q3643" s="198" t="str">
        <f t="shared" si="322"/>
        <v>-</v>
      </c>
      <c r="R3643" s="181" t="str">
        <f t="shared" ca="1" si="323"/>
        <v>TIDAK MCU</v>
      </c>
      <c r="S3643" s="1319" t="s">
        <v>922</v>
      </c>
      <c r="T3643" s="1330">
        <v>44555</v>
      </c>
      <c r="U3643" s="1329">
        <v>44555</v>
      </c>
      <c r="V3643" s="1330" t="s">
        <v>24</v>
      </c>
      <c r="W3643" s="1311" t="s">
        <v>24</v>
      </c>
      <c r="X3643" s="348"/>
      <c r="Y3643" s="201"/>
      <c r="Z3643" s="351"/>
      <c r="AA3643" s="471" t="s">
        <v>935</v>
      </c>
      <c r="AB3643" s="254" t="s">
        <v>24</v>
      </c>
      <c r="AC3643" s="254" t="s">
        <v>24</v>
      </c>
      <c r="AD3643" s="254" t="s">
        <v>24</v>
      </c>
      <c r="AE3643" s="254" t="s">
        <v>24</v>
      </c>
      <c r="AF3643" s="254"/>
      <c r="AG3643" s="254"/>
      <c r="AH3643" s="1019"/>
      <c r="AI3643" s="244" t="str">
        <f t="shared" si="325"/>
        <v>TRUCK----</v>
      </c>
      <c r="AJ3643" s="1315">
        <f t="shared" si="324"/>
        <v>43856</v>
      </c>
      <c r="AK3643" s="217">
        <v>43837</v>
      </c>
      <c r="AL3643" s="614">
        <v>43837</v>
      </c>
      <c r="AM3643" s="230"/>
      <c r="AN3643" s="232"/>
      <c r="AO3643" s="232"/>
      <c r="AP3643" s="230"/>
      <c r="AQ3643" s="1231" t="s">
        <v>3094</v>
      </c>
      <c r="AR3643" s="230"/>
      <c r="AS3643" s="230"/>
      <c r="AT3643" s="230"/>
      <c r="AU3643" s="230"/>
    </row>
    <row r="3644" spans="1:52" ht="15" customHeight="1">
      <c r="A3644" s="1296"/>
      <c r="B3644" s="1310">
        <v>3638</v>
      </c>
      <c r="C3644" s="1488" t="s">
        <v>864</v>
      </c>
      <c r="D3644" s="1554" t="s">
        <v>226</v>
      </c>
      <c r="E3644" s="559" t="s">
        <v>601</v>
      </c>
      <c r="F3644" s="827" t="s">
        <v>24</v>
      </c>
      <c r="G3644" s="509" t="s">
        <v>151</v>
      </c>
      <c r="H3644" s="522" t="s">
        <v>24</v>
      </c>
      <c r="I3644" s="1706">
        <v>34515</v>
      </c>
      <c r="J3644" s="1314">
        <f t="shared" ca="1" si="321"/>
        <v>27</v>
      </c>
      <c r="K3644" s="1804" t="s">
        <v>83</v>
      </c>
      <c r="L3644" s="1832">
        <v>930922360170</v>
      </c>
      <c r="M3644" s="1877">
        <v>44833</v>
      </c>
      <c r="N3644" s="562">
        <v>43856</v>
      </c>
      <c r="O3644" s="1330" t="s">
        <v>24</v>
      </c>
      <c r="P3644" s="451" t="s">
        <v>24</v>
      </c>
      <c r="Q3644" s="198" t="str">
        <f t="shared" si="322"/>
        <v>-</v>
      </c>
      <c r="R3644" s="181" t="str">
        <f t="shared" ca="1" si="323"/>
        <v>TIDAK MCU</v>
      </c>
      <c r="S3644" s="1319" t="s">
        <v>923</v>
      </c>
      <c r="T3644" s="1330">
        <v>44377</v>
      </c>
      <c r="U3644" s="1329">
        <v>44377</v>
      </c>
      <c r="V3644" s="1330" t="s">
        <v>24</v>
      </c>
      <c r="W3644" s="1311" t="s">
        <v>24</v>
      </c>
      <c r="X3644" s="348"/>
      <c r="Y3644" s="201"/>
      <c r="Z3644" s="351"/>
      <c r="AA3644" s="471" t="s">
        <v>100</v>
      </c>
      <c r="AB3644" s="254" t="s">
        <v>24</v>
      </c>
      <c r="AC3644" s="254" t="s">
        <v>24</v>
      </c>
      <c r="AD3644" s="254" t="s">
        <v>24</v>
      </c>
      <c r="AE3644" s="254" t="s">
        <v>24</v>
      </c>
      <c r="AF3644" s="254"/>
      <c r="AG3644" s="254"/>
      <c r="AH3644" s="1019"/>
      <c r="AI3644" s="244" t="str">
        <f t="shared" si="325"/>
        <v>LIGHT VEHICLE----</v>
      </c>
      <c r="AJ3644" s="1315">
        <f t="shared" si="324"/>
        <v>43856</v>
      </c>
      <c r="AK3644" s="217">
        <v>43839</v>
      </c>
      <c r="AL3644" s="614">
        <v>43840</v>
      </c>
      <c r="AM3644" s="230"/>
      <c r="AN3644" s="232"/>
      <c r="AO3644" s="232"/>
      <c r="AP3644" s="230"/>
      <c r="AQ3644" s="1231" t="s">
        <v>3094</v>
      </c>
      <c r="AR3644" s="230"/>
      <c r="AS3644" s="230"/>
      <c r="AT3644" s="230"/>
      <c r="AU3644" s="230"/>
    </row>
    <row r="3645" spans="1:52" ht="15" customHeight="1">
      <c r="A3645" s="1296"/>
      <c r="B3645" s="1310">
        <v>3639</v>
      </c>
      <c r="C3645" s="1488" t="s">
        <v>865</v>
      </c>
      <c r="D3645" s="1554" t="s">
        <v>226</v>
      </c>
      <c r="E3645" s="559" t="s">
        <v>601</v>
      </c>
      <c r="F3645" s="827" t="s">
        <v>24</v>
      </c>
      <c r="G3645" s="509" t="s">
        <v>151</v>
      </c>
      <c r="H3645" s="561" t="s">
        <v>24</v>
      </c>
      <c r="I3645" s="1706">
        <v>30398</v>
      </c>
      <c r="J3645" s="1314">
        <f t="shared" ref="J3645:J3708" ca="1" si="326">IF(OR(I3645="",I3645="-"),"-",ROUND((NOW()-I3645)/356,0))</f>
        <v>39</v>
      </c>
      <c r="K3645" s="176" t="s">
        <v>24</v>
      </c>
      <c r="L3645" s="170" t="s">
        <v>24</v>
      </c>
      <c r="M3645" s="173" t="s">
        <v>24</v>
      </c>
      <c r="N3645" s="562">
        <v>43856</v>
      </c>
      <c r="O3645" s="1330" t="s">
        <v>24</v>
      </c>
      <c r="P3645" s="451" t="s">
        <v>24</v>
      </c>
      <c r="Q3645" s="198" t="str">
        <f t="shared" si="322"/>
        <v>-</v>
      </c>
      <c r="R3645" s="181" t="str">
        <f t="shared" ca="1" si="323"/>
        <v>TIDAK MCU</v>
      </c>
      <c r="S3645" s="1319" t="s">
        <v>24</v>
      </c>
      <c r="T3645" s="1330">
        <v>44278</v>
      </c>
      <c r="U3645" s="1329" t="s">
        <v>99</v>
      </c>
      <c r="V3645" s="1330" t="s">
        <v>24</v>
      </c>
      <c r="W3645" s="1311" t="s">
        <v>24</v>
      </c>
      <c r="X3645" s="348"/>
      <c r="Y3645" s="201"/>
      <c r="Z3645" s="351"/>
      <c r="AA3645" s="254" t="s">
        <v>24</v>
      </c>
      <c r="AB3645" s="254" t="s">
        <v>24</v>
      </c>
      <c r="AC3645" s="254" t="s">
        <v>24</v>
      </c>
      <c r="AD3645" s="254" t="s">
        <v>24</v>
      </c>
      <c r="AE3645" s="254" t="s">
        <v>24</v>
      </c>
      <c r="AF3645" s="254"/>
      <c r="AG3645" s="254"/>
      <c r="AH3645" s="1019"/>
      <c r="AI3645" s="244" t="str">
        <f t="shared" si="325"/>
        <v>-----</v>
      </c>
      <c r="AJ3645" s="1315">
        <f t="shared" si="324"/>
        <v>43856</v>
      </c>
      <c r="AK3645" s="217" t="s">
        <v>24</v>
      </c>
      <c r="AL3645" s="614" t="s">
        <v>24</v>
      </c>
      <c r="AM3645" s="230"/>
      <c r="AN3645" s="232"/>
      <c r="AO3645" s="232"/>
      <c r="AP3645" s="230"/>
      <c r="AQ3645" s="1231" t="s">
        <v>3094</v>
      </c>
      <c r="AR3645" s="230"/>
      <c r="AS3645" s="230"/>
      <c r="AT3645" s="230"/>
      <c r="AU3645" s="230"/>
    </row>
    <row r="3646" spans="1:52" ht="15" customHeight="1">
      <c r="A3646" s="1296"/>
      <c r="B3646" s="1310">
        <v>3640</v>
      </c>
      <c r="C3646" s="1488" t="s">
        <v>866</v>
      </c>
      <c r="D3646" s="1554" t="s">
        <v>226</v>
      </c>
      <c r="E3646" s="559" t="s">
        <v>601</v>
      </c>
      <c r="F3646" s="827" t="s">
        <v>24</v>
      </c>
      <c r="G3646" s="509" t="s">
        <v>151</v>
      </c>
      <c r="H3646" s="561" t="s">
        <v>24</v>
      </c>
      <c r="I3646" s="1706">
        <v>31444</v>
      </c>
      <c r="J3646" s="1314">
        <f t="shared" ca="1" si="326"/>
        <v>36</v>
      </c>
      <c r="K3646" s="176" t="s">
        <v>24</v>
      </c>
      <c r="L3646" s="170" t="s">
        <v>24</v>
      </c>
      <c r="M3646" s="173" t="s">
        <v>24</v>
      </c>
      <c r="N3646" s="562">
        <v>43856</v>
      </c>
      <c r="O3646" s="1330" t="s">
        <v>24</v>
      </c>
      <c r="P3646" s="451" t="s">
        <v>24</v>
      </c>
      <c r="Q3646" s="198" t="str">
        <f t="shared" si="322"/>
        <v>-</v>
      </c>
      <c r="R3646" s="181" t="str">
        <f t="shared" ca="1" si="323"/>
        <v>TIDAK MCU</v>
      </c>
      <c r="S3646" s="1319" t="s">
        <v>24</v>
      </c>
      <c r="T3646" s="1330">
        <v>44228</v>
      </c>
      <c r="U3646" s="1329" t="s">
        <v>99</v>
      </c>
      <c r="V3646" s="1313" t="s">
        <v>24</v>
      </c>
      <c r="W3646" s="1311" t="s">
        <v>24</v>
      </c>
      <c r="X3646" s="348"/>
      <c r="Y3646" s="201"/>
      <c r="Z3646" s="351"/>
      <c r="AA3646" s="254" t="s">
        <v>24</v>
      </c>
      <c r="AB3646" s="254" t="s">
        <v>24</v>
      </c>
      <c r="AC3646" s="254" t="s">
        <v>24</v>
      </c>
      <c r="AD3646" s="254" t="s">
        <v>24</v>
      </c>
      <c r="AE3646" s="254" t="s">
        <v>24</v>
      </c>
      <c r="AF3646" s="254"/>
      <c r="AG3646" s="254"/>
      <c r="AH3646" s="1019"/>
      <c r="AI3646" s="244" t="str">
        <f t="shared" si="325"/>
        <v>-----</v>
      </c>
      <c r="AJ3646" s="1315">
        <f t="shared" si="324"/>
        <v>43856</v>
      </c>
      <c r="AK3646" s="217" t="s">
        <v>24</v>
      </c>
      <c r="AL3646" s="614" t="s">
        <v>24</v>
      </c>
      <c r="AM3646" s="230"/>
      <c r="AN3646" s="232"/>
      <c r="AO3646" s="232"/>
      <c r="AP3646" s="230"/>
      <c r="AQ3646" s="1231" t="s">
        <v>3094</v>
      </c>
      <c r="AR3646" s="230"/>
      <c r="AS3646" s="230"/>
      <c r="AT3646" s="230"/>
      <c r="AU3646" s="230"/>
    </row>
    <row r="3647" spans="1:52" ht="15" customHeight="1">
      <c r="A3647" s="1296"/>
      <c r="B3647" s="1310">
        <v>3641</v>
      </c>
      <c r="C3647" s="1488" t="s">
        <v>867</v>
      </c>
      <c r="D3647" s="1554" t="s">
        <v>226</v>
      </c>
      <c r="E3647" s="559" t="s">
        <v>601</v>
      </c>
      <c r="F3647" s="827" t="s">
        <v>24</v>
      </c>
      <c r="G3647" s="509" t="s">
        <v>151</v>
      </c>
      <c r="H3647" s="810" t="s">
        <v>868</v>
      </c>
      <c r="I3647" s="345">
        <v>29070</v>
      </c>
      <c r="J3647" s="1314">
        <f t="shared" ca="1" si="326"/>
        <v>43</v>
      </c>
      <c r="K3647" s="176" t="s">
        <v>24</v>
      </c>
      <c r="L3647" s="170" t="s">
        <v>24</v>
      </c>
      <c r="M3647" s="173" t="s">
        <v>24</v>
      </c>
      <c r="N3647" s="562">
        <v>43298</v>
      </c>
      <c r="O3647" s="1330" t="s">
        <v>24</v>
      </c>
      <c r="P3647" s="451" t="s">
        <v>24</v>
      </c>
      <c r="Q3647" s="198" t="str">
        <f t="shared" si="322"/>
        <v>-</v>
      </c>
      <c r="R3647" s="181" t="str">
        <f t="shared" ca="1" si="323"/>
        <v>TIDAK MCU</v>
      </c>
      <c r="S3647" s="1319" t="s">
        <v>24</v>
      </c>
      <c r="T3647" s="1330">
        <v>44411</v>
      </c>
      <c r="U3647" s="1329" t="s">
        <v>99</v>
      </c>
      <c r="V3647" s="1330" t="s">
        <v>24</v>
      </c>
      <c r="W3647" s="1311" t="s">
        <v>24</v>
      </c>
      <c r="X3647" s="348"/>
      <c r="Y3647" s="201"/>
      <c r="Z3647" s="351"/>
      <c r="AA3647" s="254" t="s">
        <v>24</v>
      </c>
      <c r="AB3647" s="254" t="s">
        <v>24</v>
      </c>
      <c r="AC3647" s="254" t="s">
        <v>24</v>
      </c>
      <c r="AD3647" s="254" t="s">
        <v>24</v>
      </c>
      <c r="AE3647" s="254" t="s">
        <v>24</v>
      </c>
      <c r="AF3647" s="254"/>
      <c r="AG3647" s="254"/>
      <c r="AH3647" s="1019"/>
      <c r="AI3647" s="244" t="str">
        <f t="shared" si="325"/>
        <v>-----</v>
      </c>
      <c r="AJ3647" s="1315">
        <f t="shared" si="324"/>
        <v>43298</v>
      </c>
      <c r="AK3647" s="217" t="s">
        <v>24</v>
      </c>
      <c r="AL3647" s="614" t="s">
        <v>24</v>
      </c>
      <c r="AM3647" s="230"/>
      <c r="AN3647" s="232"/>
      <c r="AO3647" s="232"/>
      <c r="AP3647" s="230"/>
      <c r="AQ3647" s="180"/>
      <c r="AR3647" s="230"/>
      <c r="AS3647" s="230"/>
      <c r="AT3647" s="230"/>
      <c r="AU3647" s="230"/>
      <c r="AV3647" s="179"/>
    </row>
    <row r="3648" spans="1:52" ht="15" customHeight="1">
      <c r="A3648" s="1296"/>
      <c r="B3648" s="1310">
        <v>3642</v>
      </c>
      <c r="C3648" s="1488" t="s">
        <v>869</v>
      </c>
      <c r="D3648" s="1554" t="s">
        <v>230</v>
      </c>
      <c r="E3648" s="559" t="s">
        <v>222</v>
      </c>
      <c r="F3648" s="827" t="s">
        <v>24</v>
      </c>
      <c r="G3648" s="509" t="s">
        <v>127</v>
      </c>
      <c r="H3648" s="810" t="s">
        <v>870</v>
      </c>
      <c r="I3648" s="345">
        <v>34937</v>
      </c>
      <c r="J3648" s="1314">
        <f t="shared" ca="1" si="326"/>
        <v>26</v>
      </c>
      <c r="K3648" s="176" t="s">
        <v>493</v>
      </c>
      <c r="L3648" s="170">
        <v>950819311071</v>
      </c>
      <c r="M3648" s="173">
        <v>45530</v>
      </c>
      <c r="N3648" s="562">
        <v>43899</v>
      </c>
      <c r="O3648" s="1330" t="s">
        <v>24</v>
      </c>
      <c r="P3648" s="451" t="s">
        <v>24</v>
      </c>
      <c r="Q3648" s="198" t="str">
        <f t="shared" si="322"/>
        <v>-</v>
      </c>
      <c r="R3648" s="181" t="str">
        <f t="shared" ca="1" si="323"/>
        <v>TIDAK MCU</v>
      </c>
      <c r="S3648" s="1319" t="s">
        <v>11808</v>
      </c>
      <c r="T3648" s="1330">
        <v>44434</v>
      </c>
      <c r="U3648" s="1330">
        <v>44434</v>
      </c>
      <c r="V3648" s="1313" t="s">
        <v>24</v>
      </c>
      <c r="W3648" s="1311" t="s">
        <v>24</v>
      </c>
      <c r="X3648" s="348"/>
      <c r="Y3648" s="201"/>
      <c r="Z3648" s="351"/>
      <c r="AA3648" s="254" t="s">
        <v>1086</v>
      </c>
      <c r="AB3648" s="254" t="s">
        <v>24</v>
      </c>
      <c r="AC3648" s="254"/>
      <c r="AD3648" s="254"/>
      <c r="AE3648" s="254"/>
      <c r="AF3648" s="254"/>
      <c r="AG3648" s="254"/>
      <c r="AH3648" s="1019"/>
      <c r="AI3648" s="244" t="str">
        <f t="shared" si="325"/>
        <v>HINO 260 JD/TI-</v>
      </c>
      <c r="AJ3648" s="1315">
        <f t="shared" si="324"/>
        <v>43899</v>
      </c>
      <c r="AK3648" s="217">
        <v>43866</v>
      </c>
      <c r="AL3648" s="614">
        <v>43866</v>
      </c>
      <c r="AM3648" s="230"/>
      <c r="AN3648" s="232"/>
      <c r="AO3648" s="232"/>
      <c r="AP3648" s="230"/>
      <c r="AQ3648" s="1231" t="s">
        <v>3094</v>
      </c>
      <c r="AR3648" s="230" t="s">
        <v>151</v>
      </c>
      <c r="AS3648" s="230" t="s">
        <v>226</v>
      </c>
      <c r="AT3648" s="230" t="s">
        <v>11598</v>
      </c>
      <c r="AU3648" s="230"/>
      <c r="AV3648" s="148"/>
      <c r="AW3648" s="885"/>
      <c r="AX3648" s="885"/>
      <c r="AY3648" s="885"/>
      <c r="AZ3648" s="885"/>
    </row>
    <row r="3649" spans="2:52" ht="15" customHeight="1">
      <c r="B3649" s="1310">
        <v>3643</v>
      </c>
      <c r="C3649" s="1488" t="s">
        <v>871</v>
      </c>
      <c r="D3649" s="1554" t="s">
        <v>226</v>
      </c>
      <c r="E3649" s="559" t="s">
        <v>601</v>
      </c>
      <c r="F3649" s="827" t="s">
        <v>24</v>
      </c>
      <c r="G3649" s="509" t="s">
        <v>151</v>
      </c>
      <c r="H3649" s="810" t="s">
        <v>872</v>
      </c>
      <c r="I3649" s="345">
        <v>33188</v>
      </c>
      <c r="J3649" s="1314">
        <f t="shared" ca="1" si="326"/>
        <v>31</v>
      </c>
      <c r="K3649" s="176" t="s">
        <v>24</v>
      </c>
      <c r="L3649" s="170" t="s">
        <v>24</v>
      </c>
      <c r="M3649" s="173" t="s">
        <v>24</v>
      </c>
      <c r="N3649" s="562">
        <v>43327</v>
      </c>
      <c r="O3649" s="1330" t="s">
        <v>24</v>
      </c>
      <c r="P3649" s="451" t="s">
        <v>24</v>
      </c>
      <c r="Q3649" s="198" t="str">
        <f t="shared" si="322"/>
        <v>-</v>
      </c>
      <c r="R3649" s="181" t="str">
        <f t="shared" ca="1" si="323"/>
        <v>TIDAK MCU</v>
      </c>
      <c r="S3649" s="1319" t="s">
        <v>24</v>
      </c>
      <c r="T3649" s="1330">
        <v>44511</v>
      </c>
      <c r="U3649" s="1329" t="s">
        <v>99</v>
      </c>
      <c r="V3649" s="1313" t="s">
        <v>24</v>
      </c>
      <c r="W3649" s="1311" t="s">
        <v>24</v>
      </c>
      <c r="X3649" s="348"/>
      <c r="Y3649" s="201"/>
      <c r="Z3649" s="351"/>
      <c r="AA3649" s="254" t="s">
        <v>24</v>
      </c>
      <c r="AB3649" s="254"/>
      <c r="AC3649" s="254"/>
      <c r="AD3649" s="254"/>
      <c r="AE3649" s="254"/>
      <c r="AF3649" s="254"/>
      <c r="AG3649" s="254"/>
      <c r="AH3649" s="1019"/>
      <c r="AI3649" s="244" t="str">
        <f t="shared" si="325"/>
        <v>-</v>
      </c>
      <c r="AJ3649" s="1315">
        <f t="shared" si="324"/>
        <v>43327</v>
      </c>
      <c r="AK3649" s="217" t="s">
        <v>24</v>
      </c>
      <c r="AL3649" s="614" t="s">
        <v>24</v>
      </c>
      <c r="AM3649" s="232"/>
      <c r="AN3649" s="232"/>
      <c r="AO3649" s="232"/>
      <c r="AP3649" s="232"/>
      <c r="AQ3649" s="178"/>
      <c r="AR3649" s="232"/>
      <c r="AS3649" s="232"/>
      <c r="AT3649" s="232"/>
      <c r="AU3649" s="232"/>
    </row>
    <row r="3650" spans="2:52" ht="15" customHeight="1">
      <c r="B3650" s="1310">
        <v>3644</v>
      </c>
      <c r="C3650" s="1488" t="s">
        <v>873</v>
      </c>
      <c r="D3650" s="1554" t="s">
        <v>226</v>
      </c>
      <c r="E3650" s="559" t="s">
        <v>601</v>
      </c>
      <c r="F3650" s="827" t="s">
        <v>24</v>
      </c>
      <c r="G3650" s="509" t="s">
        <v>151</v>
      </c>
      <c r="H3650" s="561" t="s">
        <v>24</v>
      </c>
      <c r="I3650" s="824" t="s">
        <v>24</v>
      </c>
      <c r="J3650" s="1314" t="str">
        <f t="shared" ca="1" si="326"/>
        <v>-</v>
      </c>
      <c r="K3650" s="176" t="s">
        <v>24</v>
      </c>
      <c r="L3650" s="170" t="s">
        <v>24</v>
      </c>
      <c r="M3650" s="173" t="s">
        <v>24</v>
      </c>
      <c r="N3650" s="562">
        <v>43861</v>
      </c>
      <c r="O3650" s="1330" t="s">
        <v>24</v>
      </c>
      <c r="P3650" s="451" t="s">
        <v>24</v>
      </c>
      <c r="Q3650" s="198" t="str">
        <f t="shared" si="322"/>
        <v>-</v>
      </c>
      <c r="R3650" s="181" t="str">
        <f t="shared" ca="1" si="323"/>
        <v>TIDAK MCU</v>
      </c>
      <c r="S3650" s="1319" t="s">
        <v>24</v>
      </c>
      <c r="T3650" s="1330">
        <v>44561</v>
      </c>
      <c r="U3650" s="1329" t="s">
        <v>99</v>
      </c>
      <c r="V3650" s="1330" t="s">
        <v>24</v>
      </c>
      <c r="W3650" s="136" t="s">
        <v>24</v>
      </c>
      <c r="X3650" s="348"/>
      <c r="Y3650" s="201"/>
      <c r="Z3650" s="351"/>
      <c r="AA3650" s="254" t="s">
        <v>24</v>
      </c>
      <c r="AB3650" s="254"/>
      <c r="AC3650" s="254"/>
      <c r="AD3650" s="254"/>
      <c r="AE3650" s="254"/>
      <c r="AF3650" s="254"/>
      <c r="AG3650" s="254"/>
      <c r="AH3650" s="1019"/>
      <c r="AI3650" s="244" t="str">
        <f t="shared" si="325"/>
        <v>-</v>
      </c>
      <c r="AJ3650" s="1315">
        <f t="shared" si="324"/>
        <v>43861</v>
      </c>
      <c r="AK3650" s="217" t="s">
        <v>24</v>
      </c>
      <c r="AL3650" s="614" t="s">
        <v>24</v>
      </c>
      <c r="AM3650" s="232"/>
      <c r="AN3650" s="232"/>
      <c r="AO3650" s="232"/>
      <c r="AP3650" s="232"/>
      <c r="AQ3650" s="1231" t="s">
        <v>3094</v>
      </c>
      <c r="AR3650" s="232"/>
      <c r="AS3650" s="232"/>
      <c r="AT3650" s="232"/>
      <c r="AU3650" s="232"/>
    </row>
    <row r="3651" spans="2:52" ht="15" customHeight="1">
      <c r="B3651" s="1310">
        <v>3645</v>
      </c>
      <c r="C3651" s="822" t="s">
        <v>3692</v>
      </c>
      <c r="D3651" s="933" t="s">
        <v>226</v>
      </c>
      <c r="E3651" s="559" t="s">
        <v>601</v>
      </c>
      <c r="F3651" s="560" t="s">
        <v>24</v>
      </c>
      <c r="G3651" s="836" t="s">
        <v>151</v>
      </c>
      <c r="H3651" s="522" t="s">
        <v>24</v>
      </c>
      <c r="I3651" s="1224">
        <v>34290</v>
      </c>
      <c r="J3651" s="1314">
        <f t="shared" ca="1" si="326"/>
        <v>28</v>
      </c>
      <c r="K3651" s="319" t="s">
        <v>24</v>
      </c>
      <c r="L3651" s="329" t="s">
        <v>24</v>
      </c>
      <c r="M3651" s="338" t="s">
        <v>24</v>
      </c>
      <c r="N3651" s="932">
        <v>43876</v>
      </c>
      <c r="O3651" s="1311" t="s">
        <v>24</v>
      </c>
      <c r="P3651" s="1314" t="s">
        <v>24</v>
      </c>
      <c r="Q3651" s="198" t="str">
        <f t="shared" si="322"/>
        <v>-</v>
      </c>
      <c r="R3651" s="181" t="str">
        <f t="shared" ca="1" si="323"/>
        <v>TIDAK MCU</v>
      </c>
      <c r="S3651" s="1319" t="s">
        <v>24</v>
      </c>
      <c r="T3651" s="450">
        <v>44517</v>
      </c>
      <c r="U3651" s="1330" t="s">
        <v>24</v>
      </c>
      <c r="V3651" s="1330" t="s">
        <v>24</v>
      </c>
      <c r="W3651" s="1311" t="s">
        <v>24</v>
      </c>
      <c r="X3651" s="714"/>
      <c r="Y3651" s="201"/>
      <c r="Z3651" s="202"/>
      <c r="AA3651" s="254" t="s">
        <v>24</v>
      </c>
      <c r="AB3651" s="272"/>
      <c r="AC3651" s="272"/>
      <c r="AD3651" s="272"/>
      <c r="AE3651" s="272"/>
      <c r="AF3651" s="272"/>
      <c r="AG3651" s="272"/>
      <c r="AH3651" s="1020"/>
      <c r="AI3651" s="244" t="str">
        <f t="shared" si="325"/>
        <v>-</v>
      </c>
      <c r="AJ3651" s="1315">
        <f t="shared" si="324"/>
        <v>43876</v>
      </c>
      <c r="AK3651" s="217" t="s">
        <v>24</v>
      </c>
      <c r="AL3651" s="614" t="s">
        <v>24</v>
      </c>
      <c r="AM3651" s="230"/>
      <c r="AN3651" s="232"/>
      <c r="AO3651" s="232"/>
      <c r="AP3651" s="230"/>
      <c r="AQ3651" s="1231" t="s">
        <v>3094</v>
      </c>
      <c r="AR3651" s="230"/>
      <c r="AS3651" s="230"/>
      <c r="AT3651" s="230"/>
      <c r="AU3651" s="230"/>
    </row>
    <row r="3652" spans="2:52" ht="15" customHeight="1">
      <c r="B3652" s="1310">
        <v>3646</v>
      </c>
      <c r="C3652" s="822" t="s">
        <v>6590</v>
      </c>
      <c r="D3652" s="933" t="s">
        <v>6591</v>
      </c>
      <c r="E3652" s="559" t="s">
        <v>601</v>
      </c>
      <c r="F3652" s="560" t="s">
        <v>24</v>
      </c>
      <c r="G3652" s="836" t="s">
        <v>151</v>
      </c>
      <c r="H3652" s="561" t="s">
        <v>24</v>
      </c>
      <c r="I3652" s="1224">
        <v>34539</v>
      </c>
      <c r="J3652" s="1314">
        <f t="shared" ca="1" si="326"/>
        <v>27</v>
      </c>
      <c r="K3652" s="176" t="s">
        <v>24</v>
      </c>
      <c r="L3652" s="170" t="s">
        <v>24</v>
      </c>
      <c r="M3652" s="173" t="s">
        <v>24</v>
      </c>
      <c r="N3652" s="932">
        <v>43876</v>
      </c>
      <c r="O3652" s="1311" t="s">
        <v>24</v>
      </c>
      <c r="P3652" s="1314" t="s">
        <v>24</v>
      </c>
      <c r="Q3652" s="198" t="str">
        <f t="shared" si="322"/>
        <v>-</v>
      </c>
      <c r="R3652" s="181" t="str">
        <f t="shared" ca="1" si="323"/>
        <v>TIDAK MCU</v>
      </c>
      <c r="S3652" s="1319" t="s">
        <v>24</v>
      </c>
      <c r="T3652" s="450">
        <v>44401</v>
      </c>
      <c r="U3652" s="1330" t="s">
        <v>24</v>
      </c>
      <c r="V3652" s="1330" t="s">
        <v>24</v>
      </c>
      <c r="W3652" s="1311" t="s">
        <v>24</v>
      </c>
      <c r="X3652" s="714"/>
      <c r="Y3652" s="201"/>
      <c r="Z3652" s="202"/>
      <c r="AA3652" s="254" t="s">
        <v>24</v>
      </c>
      <c r="AB3652" s="272"/>
      <c r="AC3652" s="272"/>
      <c r="AD3652" s="272"/>
      <c r="AE3652" s="272"/>
      <c r="AF3652" s="272"/>
      <c r="AG3652" s="272"/>
      <c r="AH3652" s="1020"/>
      <c r="AI3652" s="244" t="str">
        <f t="shared" si="325"/>
        <v>-</v>
      </c>
      <c r="AJ3652" s="1315">
        <f t="shared" si="324"/>
        <v>43876</v>
      </c>
      <c r="AK3652" s="217" t="s">
        <v>24</v>
      </c>
      <c r="AL3652" s="614" t="s">
        <v>24</v>
      </c>
      <c r="AM3652" s="230"/>
      <c r="AN3652" s="232"/>
      <c r="AO3652" s="232"/>
      <c r="AP3652" s="230"/>
      <c r="AQ3652" s="1231" t="s">
        <v>3094</v>
      </c>
      <c r="AR3652" s="230"/>
      <c r="AS3652" s="230"/>
      <c r="AT3652" s="230"/>
      <c r="AU3652" s="230"/>
    </row>
    <row r="3653" spans="2:52" ht="15" customHeight="1">
      <c r="B3653" s="1310">
        <v>3647</v>
      </c>
      <c r="C3653" s="822" t="s">
        <v>6609</v>
      </c>
      <c r="D3653" s="933" t="s">
        <v>600</v>
      </c>
      <c r="E3653" s="559" t="s">
        <v>601</v>
      </c>
      <c r="F3653" s="560" t="s">
        <v>24</v>
      </c>
      <c r="G3653" s="644" t="s">
        <v>151</v>
      </c>
      <c r="H3653" s="561" t="s">
        <v>24</v>
      </c>
      <c r="I3653" s="1224">
        <v>29933</v>
      </c>
      <c r="J3653" s="1314">
        <f t="shared" ca="1" si="326"/>
        <v>40</v>
      </c>
      <c r="K3653" s="176" t="s">
        <v>83</v>
      </c>
      <c r="L3653" s="170">
        <v>811217200210</v>
      </c>
      <c r="M3653" s="173">
        <v>44908</v>
      </c>
      <c r="N3653" s="932">
        <v>43878</v>
      </c>
      <c r="O3653" s="1311" t="s">
        <v>24</v>
      </c>
      <c r="P3653" s="1314" t="s">
        <v>24</v>
      </c>
      <c r="Q3653" s="198" t="str">
        <f t="shared" ref="Q3653:Q3716" si="327">IF(OR(O3653="-",O3653=""),"-",O3653+365)</f>
        <v>-</v>
      </c>
      <c r="R3653" s="181" t="str">
        <f t="shared" ref="R3653:R3716" ca="1" si="328">IF(OR(O3653="",O3653="-"),"TIDAK MCU",IF(Q3653&gt;TODAY(),"BERLAKU","EXPIRED"))</f>
        <v>TIDAK MCU</v>
      </c>
      <c r="S3653" s="1319" t="s">
        <v>11641</v>
      </c>
      <c r="T3653" s="450">
        <v>44543</v>
      </c>
      <c r="U3653" s="450">
        <v>44543</v>
      </c>
      <c r="V3653" s="1313" t="s">
        <v>24</v>
      </c>
      <c r="W3653" s="1311" t="s">
        <v>24</v>
      </c>
      <c r="X3653" s="714"/>
      <c r="Y3653" s="201"/>
      <c r="Z3653" s="202"/>
      <c r="AA3653" s="254" t="s">
        <v>100</v>
      </c>
      <c r="AB3653" s="272" t="s">
        <v>24</v>
      </c>
      <c r="AC3653" s="272"/>
      <c r="AD3653" s="272"/>
      <c r="AE3653" s="272"/>
      <c r="AF3653" s="272"/>
      <c r="AG3653" s="272"/>
      <c r="AH3653" s="1020"/>
      <c r="AI3653" s="244" t="str">
        <f t="shared" si="325"/>
        <v>LIGHT VEHICLE-</v>
      </c>
      <c r="AJ3653" s="1315">
        <f t="shared" ref="AJ3653:AJ3716" si="329">N3653</f>
        <v>43878</v>
      </c>
      <c r="AK3653" s="217">
        <v>43888</v>
      </c>
      <c r="AL3653" s="614">
        <v>43888</v>
      </c>
      <c r="AM3653" s="230" t="s">
        <v>24</v>
      </c>
      <c r="AN3653" s="232"/>
      <c r="AO3653" s="232"/>
      <c r="AP3653" s="230"/>
      <c r="AQ3653" s="1231" t="s">
        <v>3094</v>
      </c>
      <c r="AR3653" s="230"/>
      <c r="AS3653" s="230"/>
      <c r="AT3653" s="230"/>
      <c r="AU3653" s="230"/>
    </row>
    <row r="3654" spans="2:52" ht="15" customHeight="1">
      <c r="B3654" s="1310">
        <v>2924</v>
      </c>
      <c r="C3654" s="814" t="s">
        <v>2047</v>
      </c>
      <c r="D3654" s="559" t="s">
        <v>226</v>
      </c>
      <c r="E3654" s="559" t="s">
        <v>1122</v>
      </c>
      <c r="F3654" s="560" t="s">
        <v>24</v>
      </c>
      <c r="G3654" s="509" t="s">
        <v>140</v>
      </c>
      <c r="H3654" s="810" t="s">
        <v>2048</v>
      </c>
      <c r="I3654" s="379">
        <v>34384</v>
      </c>
      <c r="J3654" s="1314">
        <f t="shared" ca="1" si="326"/>
        <v>28</v>
      </c>
      <c r="K3654" s="176" t="s">
        <v>24</v>
      </c>
      <c r="L3654" s="170" t="s">
        <v>24</v>
      </c>
      <c r="M3654" s="173" t="s">
        <v>24</v>
      </c>
      <c r="N3654" s="562">
        <v>43756</v>
      </c>
      <c r="O3654" s="1330" t="s">
        <v>24</v>
      </c>
      <c r="P3654" s="1314" t="s">
        <v>24</v>
      </c>
      <c r="Q3654" s="198" t="str">
        <f t="shared" si="327"/>
        <v>-</v>
      </c>
      <c r="R3654" s="181" t="str">
        <f t="shared" ca="1" si="328"/>
        <v>TIDAK MCU</v>
      </c>
      <c r="S3654" s="1319" t="s">
        <v>24</v>
      </c>
      <c r="T3654" s="1330">
        <v>44611</v>
      </c>
      <c r="U3654" s="1329" t="s">
        <v>99</v>
      </c>
      <c r="V3654" s="1313" t="s">
        <v>24</v>
      </c>
      <c r="W3654" s="1311" t="s">
        <v>24</v>
      </c>
      <c r="X3654" s="348"/>
      <c r="Y3654" s="201"/>
      <c r="Z3654" s="351"/>
      <c r="AA3654" s="272" t="s">
        <v>24</v>
      </c>
      <c r="AB3654" s="272" t="s">
        <v>24</v>
      </c>
      <c r="AC3654" s="272"/>
      <c r="AD3654" s="272"/>
      <c r="AE3654" s="272"/>
      <c r="AF3654" s="272"/>
      <c r="AG3654" s="272"/>
      <c r="AH3654" s="1019"/>
      <c r="AI3654" s="244" t="str">
        <f t="shared" si="325"/>
        <v>--</v>
      </c>
      <c r="AJ3654" s="1315">
        <f t="shared" si="329"/>
        <v>43756</v>
      </c>
      <c r="AK3654" s="217" t="s">
        <v>24</v>
      </c>
      <c r="AL3654" s="614" t="s">
        <v>24</v>
      </c>
      <c r="AM3654" s="230"/>
      <c r="AN3654" s="232"/>
      <c r="AO3654" s="232"/>
      <c r="AP3654" s="230"/>
      <c r="AQ3654" s="1231" t="s">
        <v>3094</v>
      </c>
      <c r="AR3654" s="230"/>
      <c r="AS3654" s="230"/>
      <c r="AT3654" s="230"/>
      <c r="AU3654" s="230"/>
      <c r="AV3654" s="885"/>
      <c r="AW3654" s="885"/>
      <c r="AX3654" s="885"/>
      <c r="AY3654" s="885"/>
      <c r="AZ3654" s="885"/>
    </row>
    <row r="3655" spans="2:52" ht="15" customHeight="1">
      <c r="B3655" s="1310">
        <v>3649</v>
      </c>
      <c r="C3655" s="558" t="s">
        <v>604</v>
      </c>
      <c r="D3655" s="835" t="s">
        <v>226</v>
      </c>
      <c r="E3655" s="559" t="s">
        <v>601</v>
      </c>
      <c r="F3655" s="827" t="s">
        <v>24</v>
      </c>
      <c r="G3655" s="509" t="s">
        <v>152</v>
      </c>
      <c r="H3655" s="1653" t="s">
        <v>605</v>
      </c>
      <c r="I3655" s="931">
        <v>33782</v>
      </c>
      <c r="J3655" s="1314">
        <f t="shared" ca="1" si="326"/>
        <v>29</v>
      </c>
      <c r="K3655" s="176" t="s">
        <v>24</v>
      </c>
      <c r="L3655" s="170" t="s">
        <v>24</v>
      </c>
      <c r="M3655" s="173" t="s">
        <v>24</v>
      </c>
      <c r="N3655" s="562">
        <v>43427</v>
      </c>
      <c r="O3655" s="1330" t="s">
        <v>24</v>
      </c>
      <c r="P3655" s="1314" t="s">
        <v>24</v>
      </c>
      <c r="Q3655" s="198" t="str">
        <f t="shared" si="327"/>
        <v>-</v>
      </c>
      <c r="R3655" s="181" t="str">
        <f t="shared" ca="1" si="328"/>
        <v>TIDAK MCU</v>
      </c>
      <c r="S3655" s="1319" t="s">
        <v>24</v>
      </c>
      <c r="T3655" s="1330">
        <v>44374</v>
      </c>
      <c r="U3655" s="1329" t="s">
        <v>24</v>
      </c>
      <c r="V3655" s="1313" t="s">
        <v>24</v>
      </c>
      <c r="W3655" s="1311" t="s">
        <v>24</v>
      </c>
      <c r="X3655" s="348"/>
      <c r="Y3655" s="201"/>
      <c r="Z3655" s="351"/>
      <c r="AA3655" s="254" t="s">
        <v>24</v>
      </c>
      <c r="AB3655" s="254"/>
      <c r="AC3655" s="254"/>
      <c r="AD3655" s="254"/>
      <c r="AE3655" s="254"/>
      <c r="AF3655" s="254"/>
      <c r="AG3655" s="254"/>
      <c r="AH3655" s="1019"/>
      <c r="AI3655" s="244" t="str">
        <f t="shared" si="325"/>
        <v>-</v>
      </c>
      <c r="AJ3655" s="1315">
        <f t="shared" si="329"/>
        <v>43427</v>
      </c>
      <c r="AK3655" s="199">
        <v>43427</v>
      </c>
      <c r="AL3655" s="614" t="s">
        <v>24</v>
      </c>
      <c r="AM3655" s="230" t="s">
        <v>24</v>
      </c>
      <c r="AN3655" s="232"/>
      <c r="AO3655" s="232"/>
      <c r="AP3655" s="230"/>
      <c r="AQ3655" s="1231" t="s">
        <v>3094</v>
      </c>
      <c r="AR3655" s="230"/>
      <c r="AS3655" s="230"/>
      <c r="AT3655" s="230"/>
      <c r="AU3655" s="230"/>
    </row>
    <row r="3656" spans="2:52" ht="15" customHeight="1">
      <c r="B3656" s="1310">
        <v>3650</v>
      </c>
      <c r="C3656" s="1001" t="s">
        <v>606</v>
      </c>
      <c r="D3656" s="559" t="s">
        <v>337</v>
      </c>
      <c r="E3656" s="559" t="s">
        <v>601</v>
      </c>
      <c r="F3656" s="827" t="s">
        <v>24</v>
      </c>
      <c r="G3656" s="509" t="s">
        <v>152</v>
      </c>
      <c r="H3656" s="1653" t="s">
        <v>607</v>
      </c>
      <c r="I3656" s="931">
        <v>29619</v>
      </c>
      <c r="J3656" s="1314">
        <f t="shared" ca="1" si="326"/>
        <v>41</v>
      </c>
      <c r="K3656" s="176" t="s">
        <v>24</v>
      </c>
      <c r="L3656" s="170" t="s">
        <v>24</v>
      </c>
      <c r="M3656" s="173" t="s">
        <v>24</v>
      </c>
      <c r="N3656" s="828">
        <v>43391</v>
      </c>
      <c r="O3656" s="1330" t="s">
        <v>24</v>
      </c>
      <c r="P3656" s="1314" t="s">
        <v>24</v>
      </c>
      <c r="Q3656" s="198" t="str">
        <f t="shared" si="327"/>
        <v>-</v>
      </c>
      <c r="R3656" s="181" t="str">
        <f t="shared" ca="1" si="328"/>
        <v>TIDAK MCU</v>
      </c>
      <c r="S3656" s="1319" t="s">
        <v>24</v>
      </c>
      <c r="T3656" s="1330">
        <v>44594</v>
      </c>
      <c r="U3656" s="1329" t="s">
        <v>99</v>
      </c>
      <c r="V3656" s="1330" t="s">
        <v>24</v>
      </c>
      <c r="W3656" s="1311" t="s">
        <v>24</v>
      </c>
      <c r="X3656" s="348"/>
      <c r="Y3656" s="201"/>
      <c r="Z3656" s="351"/>
      <c r="AA3656" s="254" t="s">
        <v>24</v>
      </c>
      <c r="AB3656" s="254"/>
      <c r="AC3656" s="254"/>
      <c r="AD3656" s="254"/>
      <c r="AE3656" s="254"/>
      <c r="AF3656" s="254"/>
      <c r="AG3656" s="254"/>
      <c r="AH3656" s="1019"/>
      <c r="AI3656" s="244" t="str">
        <f t="shared" si="325"/>
        <v>-</v>
      </c>
      <c r="AJ3656" s="1315">
        <f t="shared" si="329"/>
        <v>43391</v>
      </c>
      <c r="AK3656" s="199">
        <v>43391</v>
      </c>
      <c r="AL3656" s="614" t="s">
        <v>24</v>
      </c>
      <c r="AM3656" s="230" t="s">
        <v>24</v>
      </c>
      <c r="AN3656" s="232"/>
      <c r="AO3656" s="232"/>
      <c r="AP3656" s="230"/>
      <c r="AQ3656" s="180" t="s">
        <v>3094</v>
      </c>
      <c r="AR3656" s="230"/>
      <c r="AS3656" s="230"/>
      <c r="AT3656" s="230"/>
      <c r="AU3656" s="230"/>
    </row>
    <row r="3657" spans="2:52" ht="15" customHeight="1">
      <c r="B3657" s="1310">
        <v>3651</v>
      </c>
      <c r="C3657" s="1534" t="s">
        <v>608</v>
      </c>
      <c r="D3657" s="559" t="s">
        <v>337</v>
      </c>
      <c r="E3657" s="559" t="s">
        <v>601</v>
      </c>
      <c r="F3657" s="827" t="s">
        <v>24</v>
      </c>
      <c r="G3657" s="509" t="s">
        <v>152</v>
      </c>
      <c r="H3657" s="1653" t="s">
        <v>609</v>
      </c>
      <c r="I3657" s="1275">
        <v>33238</v>
      </c>
      <c r="J3657" s="1314">
        <f t="shared" ca="1" si="326"/>
        <v>31</v>
      </c>
      <c r="K3657" s="176" t="s">
        <v>24</v>
      </c>
      <c r="L3657" s="170" t="s">
        <v>24</v>
      </c>
      <c r="M3657" s="173" t="s">
        <v>24</v>
      </c>
      <c r="N3657" s="946" t="s">
        <v>24</v>
      </c>
      <c r="O3657" s="1330" t="s">
        <v>24</v>
      </c>
      <c r="P3657" s="1314" t="s">
        <v>24</v>
      </c>
      <c r="Q3657" s="198" t="str">
        <f t="shared" si="327"/>
        <v>-</v>
      </c>
      <c r="R3657" s="181" t="str">
        <f t="shared" ca="1" si="328"/>
        <v>TIDAK MCU</v>
      </c>
      <c r="S3657" s="1319" t="s">
        <v>24</v>
      </c>
      <c r="T3657" s="1330">
        <v>44561</v>
      </c>
      <c r="U3657" s="1329" t="s">
        <v>99</v>
      </c>
      <c r="V3657" s="1330" t="s">
        <v>24</v>
      </c>
      <c r="W3657" s="1311" t="s">
        <v>24</v>
      </c>
      <c r="X3657" s="348"/>
      <c r="Y3657" s="201"/>
      <c r="Z3657" s="351"/>
      <c r="AA3657" s="254" t="s">
        <v>24</v>
      </c>
      <c r="AB3657" s="254"/>
      <c r="AC3657" s="254"/>
      <c r="AD3657" s="254"/>
      <c r="AE3657" s="254"/>
      <c r="AF3657" s="254"/>
      <c r="AG3657" s="254"/>
      <c r="AH3657" s="1019"/>
      <c r="AI3657" s="244" t="str">
        <f t="shared" si="325"/>
        <v>-</v>
      </c>
      <c r="AJ3657" s="1315" t="str">
        <f t="shared" si="329"/>
        <v>-</v>
      </c>
      <c r="AK3657" s="1330" t="s">
        <v>24</v>
      </c>
      <c r="AL3657" s="670" t="s">
        <v>24</v>
      </c>
      <c r="AM3657" s="230" t="s">
        <v>24</v>
      </c>
      <c r="AN3657" s="232"/>
      <c r="AO3657" s="232"/>
      <c r="AP3657" s="230"/>
      <c r="AQ3657" s="180" t="s">
        <v>3094</v>
      </c>
      <c r="AR3657" s="230"/>
      <c r="AS3657" s="230"/>
      <c r="AT3657" s="230"/>
      <c r="AU3657" s="230"/>
    </row>
    <row r="3658" spans="2:52" ht="15" customHeight="1">
      <c r="B3658" s="1310">
        <v>3652</v>
      </c>
      <c r="C3658" s="1001" t="s">
        <v>610</v>
      </c>
      <c r="D3658" s="835" t="s">
        <v>611</v>
      </c>
      <c r="E3658" s="559" t="s">
        <v>601</v>
      </c>
      <c r="F3658" s="827" t="s">
        <v>24</v>
      </c>
      <c r="G3658" s="509" t="s">
        <v>152</v>
      </c>
      <c r="H3658" s="1653" t="s">
        <v>612</v>
      </c>
      <c r="I3658" s="931">
        <v>35609</v>
      </c>
      <c r="J3658" s="1314">
        <f t="shared" ca="1" si="326"/>
        <v>24</v>
      </c>
      <c r="K3658" s="176" t="s">
        <v>24</v>
      </c>
      <c r="L3658" s="170" t="s">
        <v>24</v>
      </c>
      <c r="M3658" s="173" t="s">
        <v>24</v>
      </c>
      <c r="N3658" s="828">
        <v>43808</v>
      </c>
      <c r="O3658" s="1330" t="s">
        <v>24</v>
      </c>
      <c r="P3658" s="1314" t="s">
        <v>24</v>
      </c>
      <c r="Q3658" s="198" t="str">
        <f t="shared" si="327"/>
        <v>-</v>
      </c>
      <c r="R3658" s="181" t="str">
        <f t="shared" ca="1" si="328"/>
        <v>TIDAK MCU</v>
      </c>
      <c r="S3658" s="1319" t="s">
        <v>24</v>
      </c>
      <c r="T3658" s="1330">
        <v>44375</v>
      </c>
      <c r="U3658" s="1329" t="s">
        <v>99</v>
      </c>
      <c r="V3658" s="1330" t="s">
        <v>24</v>
      </c>
      <c r="W3658" s="1311" t="s">
        <v>24</v>
      </c>
      <c r="X3658" s="348"/>
      <c r="Y3658" s="201"/>
      <c r="Z3658" s="351"/>
      <c r="AA3658" s="254" t="s">
        <v>24</v>
      </c>
      <c r="AB3658" s="254"/>
      <c r="AC3658" s="254"/>
      <c r="AD3658" s="254"/>
      <c r="AE3658" s="254"/>
      <c r="AF3658" s="254"/>
      <c r="AG3658" s="254"/>
      <c r="AH3658" s="1019"/>
      <c r="AI3658" s="244" t="str">
        <f t="shared" si="325"/>
        <v>-</v>
      </c>
      <c r="AJ3658" s="1315">
        <f t="shared" si="329"/>
        <v>43808</v>
      </c>
      <c r="AK3658" s="199">
        <v>43808</v>
      </c>
      <c r="AL3658" s="614" t="s">
        <v>24</v>
      </c>
      <c r="AM3658" s="230" t="s">
        <v>24</v>
      </c>
      <c r="AN3658" s="232"/>
      <c r="AO3658" s="232"/>
      <c r="AP3658" s="230"/>
      <c r="AQ3658" s="1231" t="s">
        <v>3094</v>
      </c>
      <c r="AR3658" s="230"/>
      <c r="AS3658" s="230"/>
      <c r="AT3658" s="230"/>
      <c r="AU3658" s="230"/>
    </row>
    <row r="3659" spans="2:52" ht="15" customHeight="1">
      <c r="B3659" s="1310">
        <v>3653</v>
      </c>
      <c r="C3659" s="1392" t="s">
        <v>613</v>
      </c>
      <c r="D3659" s="559" t="s">
        <v>418</v>
      </c>
      <c r="E3659" s="559" t="s">
        <v>601</v>
      </c>
      <c r="F3659" s="827" t="s">
        <v>24</v>
      </c>
      <c r="G3659" s="509" t="s">
        <v>152</v>
      </c>
      <c r="H3659" s="561" t="s">
        <v>24</v>
      </c>
      <c r="I3659" s="931">
        <v>31666</v>
      </c>
      <c r="J3659" s="1314">
        <f t="shared" ca="1" si="326"/>
        <v>35</v>
      </c>
      <c r="K3659" s="1824" t="s">
        <v>24</v>
      </c>
      <c r="L3659" s="1869" t="s">
        <v>24</v>
      </c>
      <c r="M3659" s="1898" t="s">
        <v>24</v>
      </c>
      <c r="N3659" s="828">
        <v>43857</v>
      </c>
      <c r="O3659" s="1330" t="s">
        <v>24</v>
      </c>
      <c r="P3659" s="1314" t="s">
        <v>24</v>
      </c>
      <c r="Q3659" s="198" t="str">
        <f t="shared" si="327"/>
        <v>-</v>
      </c>
      <c r="R3659" s="181" t="str">
        <f t="shared" ca="1" si="328"/>
        <v>TIDAK MCU</v>
      </c>
      <c r="S3659" s="1319" t="s">
        <v>24</v>
      </c>
      <c r="T3659" s="1330">
        <v>44450</v>
      </c>
      <c r="U3659" s="1329" t="s">
        <v>99</v>
      </c>
      <c r="V3659" s="1330" t="s">
        <v>24</v>
      </c>
      <c r="W3659" s="136" t="s">
        <v>24</v>
      </c>
      <c r="X3659" s="348"/>
      <c r="Y3659" s="201"/>
      <c r="Z3659" s="351"/>
      <c r="AA3659" s="254" t="s">
        <v>24</v>
      </c>
      <c r="AB3659" s="254"/>
      <c r="AC3659" s="254"/>
      <c r="AD3659" s="254"/>
      <c r="AE3659" s="254"/>
      <c r="AF3659" s="254"/>
      <c r="AG3659" s="254"/>
      <c r="AH3659" s="1019"/>
      <c r="AI3659" s="244" t="str">
        <f t="shared" si="325"/>
        <v>-</v>
      </c>
      <c r="AJ3659" s="1315">
        <f t="shared" si="329"/>
        <v>43857</v>
      </c>
      <c r="AK3659" s="199">
        <v>43857</v>
      </c>
      <c r="AL3659" s="614" t="s">
        <v>24</v>
      </c>
      <c r="AM3659" s="230" t="s">
        <v>24</v>
      </c>
      <c r="AN3659" s="232"/>
      <c r="AO3659" s="232"/>
      <c r="AP3659" s="230"/>
      <c r="AQ3659" s="1231" t="s">
        <v>3094</v>
      </c>
      <c r="AR3659" s="230"/>
      <c r="AS3659" s="230"/>
      <c r="AT3659" s="230"/>
      <c r="AU3659" s="230"/>
    </row>
    <row r="3660" spans="2:52" ht="15" customHeight="1">
      <c r="B3660" s="1310">
        <v>3100</v>
      </c>
      <c r="C3660" s="558" t="s">
        <v>1970</v>
      </c>
      <c r="D3660" s="835" t="s">
        <v>226</v>
      </c>
      <c r="E3660" s="559" t="s">
        <v>222</v>
      </c>
      <c r="F3660" s="560" t="s">
        <v>24</v>
      </c>
      <c r="G3660" s="509" t="s">
        <v>142</v>
      </c>
      <c r="H3660" s="810" t="s">
        <v>11470</v>
      </c>
      <c r="I3660" s="821">
        <v>36235</v>
      </c>
      <c r="J3660" s="1314">
        <f t="shared" ca="1" si="326"/>
        <v>23</v>
      </c>
      <c r="K3660" s="176" t="s">
        <v>24</v>
      </c>
      <c r="L3660" s="170" t="s">
        <v>24</v>
      </c>
      <c r="M3660" s="173" t="s">
        <v>24</v>
      </c>
      <c r="N3660" s="562">
        <v>43786</v>
      </c>
      <c r="O3660" s="1330" t="s">
        <v>24</v>
      </c>
      <c r="P3660" s="472" t="s">
        <v>24</v>
      </c>
      <c r="Q3660" s="198" t="str">
        <f t="shared" si="327"/>
        <v>-</v>
      </c>
      <c r="R3660" s="181" t="str">
        <f t="shared" ca="1" si="328"/>
        <v>TIDAK MCU</v>
      </c>
      <c r="S3660" s="1319" t="s">
        <v>24</v>
      </c>
      <c r="T3660" s="1330">
        <v>44636</v>
      </c>
      <c r="U3660" s="1329" t="s">
        <v>24</v>
      </c>
      <c r="V3660" s="904" t="s">
        <v>24</v>
      </c>
      <c r="W3660" s="136" t="s">
        <v>24</v>
      </c>
      <c r="X3660" s="348"/>
      <c r="Y3660" s="201"/>
      <c r="Z3660" s="351"/>
      <c r="AA3660" s="272" t="s">
        <v>24</v>
      </c>
      <c r="AB3660" s="272"/>
      <c r="AC3660" s="272"/>
      <c r="AD3660" s="272"/>
      <c r="AE3660" s="272"/>
      <c r="AF3660" s="272"/>
      <c r="AG3660" s="272"/>
      <c r="AH3660" s="1019"/>
      <c r="AI3660" s="244" t="str">
        <f t="shared" si="325"/>
        <v>-</v>
      </c>
      <c r="AJ3660" s="1315">
        <f t="shared" si="329"/>
        <v>43786</v>
      </c>
      <c r="AK3660" s="217" t="s">
        <v>24</v>
      </c>
      <c r="AL3660" s="614" t="s">
        <v>24</v>
      </c>
      <c r="AM3660" s="230"/>
      <c r="AN3660" s="232"/>
      <c r="AO3660" s="232"/>
      <c r="AP3660" s="230"/>
      <c r="AQ3660" s="1231" t="s">
        <v>3094</v>
      </c>
      <c r="AR3660" s="230"/>
      <c r="AS3660" s="230"/>
      <c r="AT3660" s="230"/>
      <c r="AU3660" s="230"/>
      <c r="AV3660" s="885"/>
      <c r="AW3660" s="885"/>
      <c r="AX3660" s="885"/>
      <c r="AY3660" s="885"/>
      <c r="AZ3660" s="885"/>
    </row>
    <row r="3661" spans="2:52" ht="15" customHeight="1">
      <c r="B3661" s="1310">
        <v>3655</v>
      </c>
      <c r="C3661" s="1392" t="s">
        <v>11494</v>
      </c>
      <c r="D3661" s="559" t="s">
        <v>11495</v>
      </c>
      <c r="E3661" s="559" t="s">
        <v>4241</v>
      </c>
      <c r="F3661" s="827" t="s">
        <v>11496</v>
      </c>
      <c r="G3661" s="509" t="s">
        <v>102</v>
      </c>
      <c r="H3661" s="561" t="s">
        <v>24</v>
      </c>
      <c r="I3661" s="931">
        <v>33907</v>
      </c>
      <c r="J3661" s="1314">
        <f t="shared" ca="1" si="326"/>
        <v>29</v>
      </c>
      <c r="K3661" s="176" t="s">
        <v>24</v>
      </c>
      <c r="L3661" s="170" t="s">
        <v>24</v>
      </c>
      <c r="M3661" s="173" t="s">
        <v>24</v>
      </c>
      <c r="N3661" s="828">
        <v>43875</v>
      </c>
      <c r="O3661" s="1330" t="s">
        <v>24</v>
      </c>
      <c r="P3661" s="1314" t="s">
        <v>24</v>
      </c>
      <c r="Q3661" s="198" t="str">
        <f t="shared" si="327"/>
        <v>-</v>
      </c>
      <c r="R3661" s="181" t="str">
        <f t="shared" ca="1" si="328"/>
        <v>TIDAK MCU</v>
      </c>
      <c r="S3661" s="1319" t="s">
        <v>11497</v>
      </c>
      <c r="T3661" s="452">
        <v>44499</v>
      </c>
      <c r="U3661" s="452">
        <v>44499</v>
      </c>
      <c r="V3661" s="904" t="s">
        <v>24</v>
      </c>
      <c r="W3661" s="136" t="s">
        <v>24</v>
      </c>
      <c r="X3661" s="712"/>
      <c r="Y3661" s="201" t="s">
        <v>24</v>
      </c>
      <c r="Z3661" s="351" t="s">
        <v>24</v>
      </c>
      <c r="AA3661" s="366" t="s">
        <v>927</v>
      </c>
      <c r="AB3661" s="366" t="s">
        <v>929</v>
      </c>
      <c r="AC3661" s="366" t="s">
        <v>591</v>
      </c>
      <c r="AD3661" s="254"/>
      <c r="AE3661" s="254"/>
      <c r="AF3661" s="254"/>
      <c r="AG3661" s="254"/>
      <c r="AH3661" s="1019"/>
      <c r="AI3661" s="244" t="str">
        <f t="shared" si="325"/>
        <v>SC P360 - SC P410 A/MGD 705, GD 825PC 200</v>
      </c>
      <c r="AJ3661" s="1315">
        <f t="shared" si="329"/>
        <v>43875</v>
      </c>
      <c r="AK3661" s="1311">
        <v>43875</v>
      </c>
      <c r="AL3661" s="670">
        <v>43875</v>
      </c>
      <c r="AM3661" s="230" t="s">
        <v>24</v>
      </c>
      <c r="AN3661" s="232"/>
      <c r="AO3661" s="232"/>
      <c r="AP3661" s="230"/>
      <c r="AQ3661" s="1231" t="s">
        <v>3094</v>
      </c>
      <c r="AR3661" s="230"/>
      <c r="AS3661" s="230"/>
      <c r="AT3661" s="230"/>
      <c r="AU3661" s="230"/>
      <c r="AV3661" s="885"/>
      <c r="AW3661" s="885"/>
      <c r="AX3661" s="885"/>
      <c r="AY3661" s="885"/>
      <c r="AZ3661" s="885"/>
    </row>
    <row r="3662" spans="2:52" ht="15" customHeight="1">
      <c r="B3662" s="1310">
        <v>3656</v>
      </c>
      <c r="C3662" s="1392" t="s">
        <v>1926</v>
      </c>
      <c r="D3662" s="559" t="s">
        <v>230</v>
      </c>
      <c r="E3662" s="559" t="s">
        <v>222</v>
      </c>
      <c r="F3662" s="827" t="s">
        <v>24</v>
      </c>
      <c r="G3662" s="509" t="s">
        <v>127</v>
      </c>
      <c r="H3662" s="561" t="s">
        <v>24</v>
      </c>
      <c r="I3662" s="931">
        <v>34092</v>
      </c>
      <c r="J3662" s="1314">
        <f t="shared" ca="1" si="326"/>
        <v>29</v>
      </c>
      <c r="K3662" s="176" t="s">
        <v>493</v>
      </c>
      <c r="L3662" s="170">
        <v>930519310512</v>
      </c>
      <c r="M3662" s="173">
        <v>44684</v>
      </c>
      <c r="N3662" s="828">
        <v>43879</v>
      </c>
      <c r="O3662" s="1330" t="s">
        <v>24</v>
      </c>
      <c r="P3662" s="1314" t="s">
        <v>24</v>
      </c>
      <c r="Q3662" s="198" t="str">
        <f t="shared" si="327"/>
        <v>-</v>
      </c>
      <c r="R3662" s="181" t="str">
        <f t="shared" ca="1" si="328"/>
        <v>TIDAK MCU</v>
      </c>
      <c r="S3662" s="1319" t="s">
        <v>11512</v>
      </c>
      <c r="T3662" s="452">
        <v>44319</v>
      </c>
      <c r="U3662" s="452">
        <v>44319</v>
      </c>
      <c r="V3662" s="904" t="s">
        <v>24</v>
      </c>
      <c r="W3662" s="136" t="s">
        <v>24</v>
      </c>
      <c r="X3662" s="712"/>
      <c r="Y3662" s="201" t="s">
        <v>24</v>
      </c>
      <c r="Z3662" s="351" t="s">
        <v>24</v>
      </c>
      <c r="AA3662" s="254" t="s">
        <v>1086</v>
      </c>
      <c r="AB3662" s="254" t="s">
        <v>24</v>
      </c>
      <c r="AC3662" s="254"/>
      <c r="AD3662" s="254"/>
      <c r="AE3662" s="254"/>
      <c r="AF3662" s="254"/>
      <c r="AG3662" s="254"/>
      <c r="AH3662" s="1019"/>
      <c r="AI3662" s="244" t="str">
        <f t="shared" si="325"/>
        <v>HINO 260 JD/TI-</v>
      </c>
      <c r="AJ3662" s="1315">
        <f t="shared" si="329"/>
        <v>43879</v>
      </c>
      <c r="AK3662" s="1311">
        <v>43874</v>
      </c>
      <c r="AL3662" s="670">
        <v>43874</v>
      </c>
      <c r="AM3662" s="230" t="s">
        <v>24</v>
      </c>
      <c r="AN3662" s="232"/>
      <c r="AO3662" s="232"/>
      <c r="AP3662" s="230"/>
      <c r="AQ3662" s="1231" t="s">
        <v>3094</v>
      </c>
      <c r="AR3662" s="230"/>
      <c r="AS3662" s="230"/>
      <c r="AT3662" s="230"/>
      <c r="AU3662" s="230"/>
      <c r="AV3662" s="885"/>
      <c r="AW3662" s="885"/>
      <c r="AX3662" s="885"/>
      <c r="AY3662" s="885"/>
      <c r="AZ3662" s="885"/>
    </row>
    <row r="3663" spans="2:52" ht="15" customHeight="1">
      <c r="B3663" s="1310">
        <v>3657</v>
      </c>
      <c r="C3663" s="1001" t="s">
        <v>11500</v>
      </c>
      <c r="D3663" s="559" t="s">
        <v>230</v>
      </c>
      <c r="E3663" s="559" t="s">
        <v>222</v>
      </c>
      <c r="F3663" s="827" t="s">
        <v>24</v>
      </c>
      <c r="G3663" s="509" t="s">
        <v>127</v>
      </c>
      <c r="H3663" s="561" t="s">
        <v>24</v>
      </c>
      <c r="I3663" s="931">
        <v>35827</v>
      </c>
      <c r="J3663" s="1314">
        <f t="shared" ca="1" si="326"/>
        <v>24</v>
      </c>
      <c r="K3663" s="176" t="s">
        <v>493</v>
      </c>
      <c r="L3663" s="170">
        <v>970219310495</v>
      </c>
      <c r="M3663" s="173">
        <v>45323</v>
      </c>
      <c r="N3663" s="828">
        <v>43877</v>
      </c>
      <c r="O3663" s="1330" t="s">
        <v>24</v>
      </c>
      <c r="P3663" s="1314" t="s">
        <v>24</v>
      </c>
      <c r="Q3663" s="198" t="str">
        <f t="shared" si="327"/>
        <v>-</v>
      </c>
      <c r="R3663" s="181" t="str">
        <f t="shared" ca="1" si="328"/>
        <v>TIDAK MCU</v>
      </c>
      <c r="S3663" s="1319" t="s">
        <v>11501</v>
      </c>
      <c r="T3663" s="452">
        <v>44593</v>
      </c>
      <c r="U3663" s="452">
        <v>44593</v>
      </c>
      <c r="V3663" s="1330" t="s">
        <v>24</v>
      </c>
      <c r="W3663" s="1311" t="s">
        <v>24</v>
      </c>
      <c r="X3663" s="712"/>
      <c r="Y3663" s="201" t="s">
        <v>24</v>
      </c>
      <c r="Z3663" s="351" t="s">
        <v>24</v>
      </c>
      <c r="AA3663" s="254" t="s">
        <v>1086</v>
      </c>
      <c r="AB3663" s="254" t="s">
        <v>24</v>
      </c>
      <c r="AC3663" s="254"/>
      <c r="AD3663" s="254"/>
      <c r="AE3663" s="254"/>
      <c r="AF3663" s="254"/>
      <c r="AG3663" s="254"/>
      <c r="AH3663" s="1019"/>
      <c r="AI3663" s="244" t="str">
        <f t="shared" si="325"/>
        <v>HINO 260 JD/TI-</v>
      </c>
      <c r="AJ3663" s="1315">
        <f t="shared" si="329"/>
        <v>43877</v>
      </c>
      <c r="AK3663" s="199">
        <v>43874</v>
      </c>
      <c r="AL3663" s="614">
        <v>43874</v>
      </c>
      <c r="AM3663" s="230" t="s">
        <v>24</v>
      </c>
      <c r="AN3663" s="232"/>
      <c r="AO3663" s="232"/>
      <c r="AP3663" s="230"/>
      <c r="AQ3663" s="1231" t="s">
        <v>3094</v>
      </c>
      <c r="AR3663" s="230"/>
      <c r="AS3663" s="230"/>
      <c r="AT3663" s="230"/>
      <c r="AU3663" s="230"/>
      <c r="AV3663" s="885"/>
      <c r="AW3663" s="885"/>
      <c r="AX3663" s="885"/>
      <c r="AY3663" s="885"/>
      <c r="AZ3663" s="177"/>
    </row>
    <row r="3664" spans="2:52" ht="15" customHeight="1">
      <c r="B3664" s="1310">
        <v>3658</v>
      </c>
      <c r="C3664" s="1392" t="s">
        <v>11502</v>
      </c>
      <c r="D3664" s="559" t="s">
        <v>230</v>
      </c>
      <c r="E3664" s="559" t="s">
        <v>222</v>
      </c>
      <c r="F3664" s="827" t="s">
        <v>24</v>
      </c>
      <c r="G3664" s="509" t="s">
        <v>131</v>
      </c>
      <c r="H3664" s="561" t="s">
        <v>24</v>
      </c>
      <c r="I3664" s="931">
        <v>35421</v>
      </c>
      <c r="J3664" s="1314">
        <f t="shared" ca="1" si="326"/>
        <v>25</v>
      </c>
      <c r="K3664" s="176" t="s">
        <v>493</v>
      </c>
      <c r="L3664" s="170">
        <v>951219310852</v>
      </c>
      <c r="M3664" s="173">
        <v>45282</v>
      </c>
      <c r="N3664" s="828">
        <v>43878</v>
      </c>
      <c r="O3664" s="1330" t="s">
        <v>24</v>
      </c>
      <c r="P3664" s="1314" t="s">
        <v>24</v>
      </c>
      <c r="Q3664" s="198" t="str">
        <f t="shared" si="327"/>
        <v>-</v>
      </c>
      <c r="R3664" s="181" t="str">
        <f t="shared" ca="1" si="328"/>
        <v>TIDAK MCU</v>
      </c>
      <c r="S3664" s="1319" t="s">
        <v>11503</v>
      </c>
      <c r="T3664" s="452">
        <v>44552</v>
      </c>
      <c r="U3664" s="452">
        <v>44552</v>
      </c>
      <c r="V3664" s="904" t="s">
        <v>24</v>
      </c>
      <c r="W3664" s="136" t="s">
        <v>24</v>
      </c>
      <c r="X3664" s="712"/>
      <c r="Y3664" s="201" t="s">
        <v>24</v>
      </c>
      <c r="Z3664" s="351" t="s">
        <v>24</v>
      </c>
      <c r="AA3664" s="254" t="s">
        <v>1086</v>
      </c>
      <c r="AB3664" s="254" t="s">
        <v>24</v>
      </c>
      <c r="AC3664" s="254"/>
      <c r="AD3664" s="254"/>
      <c r="AE3664" s="254"/>
      <c r="AF3664" s="254"/>
      <c r="AG3664" s="254"/>
      <c r="AH3664" s="1019"/>
      <c r="AI3664" s="244" t="str">
        <f t="shared" ref="AI3664:AI3727" si="330">+CONCATENATE(AA3664,AB3664,AC3664,AD3664,AE3664,AF3664,AG3664)</f>
        <v>HINO 260 JD/TI-</v>
      </c>
      <c r="AJ3664" s="1315">
        <f t="shared" si="329"/>
        <v>43878</v>
      </c>
      <c r="AK3664" s="199">
        <v>43874</v>
      </c>
      <c r="AL3664" s="614">
        <v>43874</v>
      </c>
      <c r="AM3664" s="230" t="s">
        <v>24</v>
      </c>
      <c r="AN3664" s="232"/>
      <c r="AO3664" s="232"/>
      <c r="AP3664" s="230"/>
      <c r="AQ3664" s="1231" t="s">
        <v>3094</v>
      </c>
      <c r="AR3664" s="230"/>
      <c r="AS3664" s="230"/>
      <c r="AT3664" s="230"/>
      <c r="AU3664" s="230"/>
      <c r="AV3664" s="885"/>
      <c r="AW3664" s="885"/>
      <c r="AX3664" s="885"/>
      <c r="AY3664" s="885"/>
      <c r="AZ3664" s="177"/>
    </row>
    <row r="3665" spans="2:60" ht="15" customHeight="1">
      <c r="B3665" s="1310">
        <v>3659</v>
      </c>
      <c r="C3665" s="1392" t="s">
        <v>1018</v>
      </c>
      <c r="D3665" s="559" t="s">
        <v>1129</v>
      </c>
      <c r="E3665" s="559" t="s">
        <v>1122</v>
      </c>
      <c r="F3665" s="827" t="s">
        <v>24</v>
      </c>
      <c r="G3665" s="509" t="s">
        <v>6605</v>
      </c>
      <c r="H3665" s="561" t="s">
        <v>24</v>
      </c>
      <c r="I3665" s="931" t="s">
        <v>24</v>
      </c>
      <c r="J3665" s="1314" t="str">
        <f t="shared" ca="1" si="326"/>
        <v>-</v>
      </c>
      <c r="K3665" s="176" t="s">
        <v>24</v>
      </c>
      <c r="L3665" s="170" t="s">
        <v>24</v>
      </c>
      <c r="M3665" s="173" t="s">
        <v>24</v>
      </c>
      <c r="N3665" s="828">
        <v>43878</v>
      </c>
      <c r="O3665" s="1330" t="s">
        <v>24</v>
      </c>
      <c r="P3665" s="1314" t="s">
        <v>24</v>
      </c>
      <c r="Q3665" s="198" t="str">
        <f t="shared" si="327"/>
        <v>-</v>
      </c>
      <c r="R3665" s="181" t="str">
        <f t="shared" ca="1" si="328"/>
        <v>TIDAK MCU</v>
      </c>
      <c r="S3665" s="1319" t="s">
        <v>24</v>
      </c>
      <c r="T3665" s="452">
        <v>44196</v>
      </c>
      <c r="U3665" s="452" t="s">
        <v>24</v>
      </c>
      <c r="V3665" s="904" t="s">
        <v>24</v>
      </c>
      <c r="W3665" s="136" t="s">
        <v>24</v>
      </c>
      <c r="X3665" s="712"/>
      <c r="Y3665" s="201" t="s">
        <v>24</v>
      </c>
      <c r="Z3665" s="351" t="s">
        <v>24</v>
      </c>
      <c r="AA3665" s="254" t="s">
        <v>24</v>
      </c>
      <c r="AB3665" s="254"/>
      <c r="AC3665" s="254"/>
      <c r="AD3665" s="254"/>
      <c r="AE3665" s="254"/>
      <c r="AF3665" s="254"/>
      <c r="AG3665" s="254"/>
      <c r="AH3665" s="1019"/>
      <c r="AI3665" s="244" t="str">
        <f t="shared" si="330"/>
        <v>-</v>
      </c>
      <c r="AJ3665" s="1315">
        <f t="shared" si="329"/>
        <v>43878</v>
      </c>
      <c r="AK3665" s="217" t="s">
        <v>24</v>
      </c>
      <c r="AL3665" s="614" t="s">
        <v>24</v>
      </c>
      <c r="AM3665" s="230" t="s">
        <v>24</v>
      </c>
      <c r="AN3665" s="232"/>
      <c r="AO3665" s="232"/>
      <c r="AP3665" s="230"/>
      <c r="AQ3665" s="462" t="s">
        <v>3094</v>
      </c>
      <c r="AR3665" s="230"/>
      <c r="AS3665" s="230"/>
      <c r="AT3665" s="230"/>
      <c r="AU3665" s="230"/>
      <c r="AV3665" s="885"/>
      <c r="AW3665" s="885"/>
      <c r="AX3665" s="885"/>
      <c r="AY3665" s="885"/>
      <c r="AZ3665" s="177"/>
    </row>
    <row r="3666" spans="2:60" ht="15" customHeight="1">
      <c r="B3666" s="1310">
        <v>3660</v>
      </c>
      <c r="C3666" s="1392" t="s">
        <v>11504</v>
      </c>
      <c r="D3666" s="559" t="s">
        <v>418</v>
      </c>
      <c r="E3666" s="559" t="s">
        <v>1122</v>
      </c>
      <c r="F3666" s="827" t="s">
        <v>24</v>
      </c>
      <c r="G3666" s="509" t="s">
        <v>109</v>
      </c>
      <c r="H3666" s="561" t="s">
        <v>24</v>
      </c>
      <c r="I3666" s="931">
        <v>33765</v>
      </c>
      <c r="J3666" s="1314">
        <f t="shared" ca="1" si="326"/>
        <v>30</v>
      </c>
      <c r="K3666" s="176" t="s">
        <v>24</v>
      </c>
      <c r="L3666" s="170" t="s">
        <v>24</v>
      </c>
      <c r="M3666" s="173" t="s">
        <v>24</v>
      </c>
      <c r="N3666" s="828">
        <v>43879</v>
      </c>
      <c r="O3666" s="1330" t="s">
        <v>24</v>
      </c>
      <c r="P3666" s="1314" t="s">
        <v>24</v>
      </c>
      <c r="Q3666" s="198" t="str">
        <f t="shared" si="327"/>
        <v>-</v>
      </c>
      <c r="R3666" s="181" t="str">
        <f t="shared" ca="1" si="328"/>
        <v>TIDAK MCU</v>
      </c>
      <c r="S3666" s="1319" t="s">
        <v>24</v>
      </c>
      <c r="T3666" s="452">
        <v>44357</v>
      </c>
      <c r="U3666" s="452" t="s">
        <v>24</v>
      </c>
      <c r="V3666" s="904" t="s">
        <v>24</v>
      </c>
      <c r="W3666" s="136" t="s">
        <v>24</v>
      </c>
      <c r="X3666" s="712"/>
      <c r="Y3666" s="201" t="s">
        <v>24</v>
      </c>
      <c r="Z3666" s="351" t="s">
        <v>24</v>
      </c>
      <c r="AA3666" s="254" t="s">
        <v>24</v>
      </c>
      <c r="AB3666" s="254"/>
      <c r="AC3666" s="254"/>
      <c r="AD3666" s="254"/>
      <c r="AE3666" s="254"/>
      <c r="AF3666" s="254"/>
      <c r="AG3666" s="254"/>
      <c r="AH3666" s="1019"/>
      <c r="AI3666" s="244" t="str">
        <f t="shared" si="330"/>
        <v>-</v>
      </c>
      <c r="AJ3666" s="1315">
        <f t="shared" si="329"/>
        <v>43879</v>
      </c>
      <c r="AK3666" s="1330" t="s">
        <v>24</v>
      </c>
      <c r="AL3666" s="670" t="s">
        <v>24</v>
      </c>
      <c r="AM3666" s="230" t="s">
        <v>24</v>
      </c>
      <c r="AN3666" s="232"/>
      <c r="AO3666" s="232"/>
      <c r="AP3666" s="230"/>
      <c r="AQ3666" s="1231" t="s">
        <v>3094</v>
      </c>
      <c r="AR3666" s="230"/>
      <c r="AS3666" s="230"/>
      <c r="AT3666" s="230"/>
      <c r="AU3666" s="230"/>
      <c r="AV3666" s="885"/>
      <c r="AW3666" s="885"/>
      <c r="AX3666" s="885"/>
      <c r="AY3666" s="885"/>
      <c r="AZ3666" s="177"/>
    </row>
    <row r="3667" spans="2:60" ht="15" customHeight="1">
      <c r="B3667" s="1310">
        <v>3661</v>
      </c>
      <c r="C3667" s="1392" t="s">
        <v>11513</v>
      </c>
      <c r="D3667" s="559" t="s">
        <v>4291</v>
      </c>
      <c r="E3667" s="559" t="s">
        <v>1122</v>
      </c>
      <c r="F3667" s="827" t="s">
        <v>24</v>
      </c>
      <c r="G3667" s="509" t="s">
        <v>124</v>
      </c>
      <c r="H3667" s="561" t="s">
        <v>24</v>
      </c>
      <c r="I3667" s="931" t="s">
        <v>24</v>
      </c>
      <c r="J3667" s="1314" t="str">
        <f t="shared" ca="1" si="326"/>
        <v>-</v>
      </c>
      <c r="K3667" s="176" t="s">
        <v>24</v>
      </c>
      <c r="L3667" s="170" t="s">
        <v>24</v>
      </c>
      <c r="M3667" s="173" t="s">
        <v>24</v>
      </c>
      <c r="N3667" s="828">
        <v>43877</v>
      </c>
      <c r="O3667" s="1330" t="s">
        <v>24</v>
      </c>
      <c r="P3667" s="1314" t="s">
        <v>24</v>
      </c>
      <c r="Q3667" s="198" t="str">
        <f t="shared" si="327"/>
        <v>-</v>
      </c>
      <c r="R3667" s="181" t="str">
        <f t="shared" ca="1" si="328"/>
        <v>TIDAK MCU</v>
      </c>
      <c r="S3667" s="1319" t="s">
        <v>24</v>
      </c>
      <c r="T3667" s="452">
        <v>44196</v>
      </c>
      <c r="U3667" s="452" t="s">
        <v>24</v>
      </c>
      <c r="V3667" s="395">
        <v>44196</v>
      </c>
      <c r="W3667" s="136" t="s">
        <v>24</v>
      </c>
      <c r="X3667" s="712"/>
      <c r="Y3667" s="201" t="s">
        <v>24</v>
      </c>
      <c r="Z3667" s="351" t="s">
        <v>24</v>
      </c>
      <c r="AA3667" s="254" t="s">
        <v>24</v>
      </c>
      <c r="AB3667" s="254"/>
      <c r="AC3667" s="254"/>
      <c r="AD3667" s="254"/>
      <c r="AE3667" s="254"/>
      <c r="AF3667" s="254"/>
      <c r="AG3667" s="254"/>
      <c r="AH3667" s="1019"/>
      <c r="AI3667" s="244" t="str">
        <f t="shared" si="330"/>
        <v>-</v>
      </c>
      <c r="AJ3667" s="1315">
        <f t="shared" si="329"/>
        <v>43877</v>
      </c>
      <c r="AK3667" s="217" t="s">
        <v>24</v>
      </c>
      <c r="AL3667" s="614" t="s">
        <v>24</v>
      </c>
      <c r="AM3667" s="230" t="s">
        <v>24</v>
      </c>
      <c r="AN3667" s="232"/>
      <c r="AO3667" s="232"/>
      <c r="AP3667" s="230"/>
      <c r="AQ3667" s="1231" t="s">
        <v>3094</v>
      </c>
      <c r="AR3667" s="230"/>
      <c r="AS3667" s="230"/>
      <c r="AT3667" s="230"/>
      <c r="AU3667" s="230"/>
      <c r="AV3667" s="885"/>
      <c r="AW3667" s="885"/>
      <c r="AX3667" s="885"/>
      <c r="AY3667" s="885"/>
      <c r="AZ3667" s="177"/>
    </row>
    <row r="3668" spans="2:60" ht="15" customHeight="1">
      <c r="B3668" s="1310">
        <v>3662</v>
      </c>
      <c r="C3668" s="1392" t="s">
        <v>11506</v>
      </c>
      <c r="D3668" s="835" t="s">
        <v>221</v>
      </c>
      <c r="E3668" s="559" t="s">
        <v>222</v>
      </c>
      <c r="F3668" s="827" t="s">
        <v>24</v>
      </c>
      <c r="G3668" s="509" t="s">
        <v>129</v>
      </c>
      <c r="H3668" s="522" t="s">
        <v>24</v>
      </c>
      <c r="I3668" s="931" t="s">
        <v>24</v>
      </c>
      <c r="J3668" s="1314" t="str">
        <f t="shared" ca="1" si="326"/>
        <v>-</v>
      </c>
      <c r="K3668" s="176" t="s">
        <v>24</v>
      </c>
      <c r="L3668" s="170" t="s">
        <v>24</v>
      </c>
      <c r="M3668" s="173" t="s">
        <v>24</v>
      </c>
      <c r="N3668" s="828">
        <v>43842</v>
      </c>
      <c r="O3668" s="1330" t="s">
        <v>24</v>
      </c>
      <c r="P3668" s="1314" t="s">
        <v>24</v>
      </c>
      <c r="Q3668" s="198" t="str">
        <f t="shared" si="327"/>
        <v>-</v>
      </c>
      <c r="R3668" s="181" t="str">
        <f t="shared" ca="1" si="328"/>
        <v>TIDAK MCU</v>
      </c>
      <c r="S3668" s="1319" t="s">
        <v>24</v>
      </c>
      <c r="T3668" s="452">
        <v>44196</v>
      </c>
      <c r="U3668" s="452" t="s">
        <v>24</v>
      </c>
      <c r="V3668" s="1330" t="s">
        <v>24</v>
      </c>
      <c r="W3668" s="136" t="s">
        <v>24</v>
      </c>
      <c r="X3668" s="712"/>
      <c r="Y3668" s="201" t="s">
        <v>24</v>
      </c>
      <c r="Z3668" s="351" t="s">
        <v>24</v>
      </c>
      <c r="AA3668" s="254" t="s">
        <v>24</v>
      </c>
      <c r="AB3668" s="254"/>
      <c r="AC3668" s="254"/>
      <c r="AD3668" s="254"/>
      <c r="AE3668" s="254"/>
      <c r="AF3668" s="254"/>
      <c r="AG3668" s="254"/>
      <c r="AH3668" s="1019"/>
      <c r="AI3668" s="244" t="str">
        <f t="shared" si="330"/>
        <v>-</v>
      </c>
      <c r="AJ3668" s="1315">
        <f t="shared" si="329"/>
        <v>43842</v>
      </c>
      <c r="AK3668" s="217" t="s">
        <v>24</v>
      </c>
      <c r="AL3668" s="614" t="s">
        <v>24</v>
      </c>
      <c r="AM3668" s="230" t="s">
        <v>24</v>
      </c>
      <c r="AN3668" s="232"/>
      <c r="AO3668" s="232"/>
      <c r="AP3668" s="230"/>
      <c r="AQ3668" s="1231" t="s">
        <v>3094</v>
      </c>
      <c r="AR3668" s="230"/>
      <c r="AS3668" s="230"/>
      <c r="AT3668" s="230"/>
      <c r="AU3668" s="230"/>
      <c r="AV3668" s="885"/>
      <c r="AW3668" s="885"/>
      <c r="AX3668" s="885"/>
      <c r="AY3668" s="885"/>
      <c r="AZ3668" s="177"/>
    </row>
    <row r="3669" spans="2:60" ht="15" customHeight="1">
      <c r="B3669" s="1310">
        <v>3663</v>
      </c>
      <c r="C3669" s="1392" t="s">
        <v>11507</v>
      </c>
      <c r="D3669" s="835" t="s">
        <v>221</v>
      </c>
      <c r="E3669" s="559" t="s">
        <v>222</v>
      </c>
      <c r="F3669" s="827" t="s">
        <v>24</v>
      </c>
      <c r="G3669" s="509" t="s">
        <v>129</v>
      </c>
      <c r="H3669" s="522" t="s">
        <v>24</v>
      </c>
      <c r="I3669" s="931" t="s">
        <v>24</v>
      </c>
      <c r="J3669" s="1314" t="str">
        <f t="shared" ca="1" si="326"/>
        <v>-</v>
      </c>
      <c r="K3669" s="176" t="s">
        <v>24</v>
      </c>
      <c r="L3669" s="170" t="s">
        <v>24</v>
      </c>
      <c r="M3669" s="173" t="s">
        <v>24</v>
      </c>
      <c r="N3669" s="828">
        <v>43842</v>
      </c>
      <c r="O3669" s="1330" t="s">
        <v>24</v>
      </c>
      <c r="P3669" s="1314" t="s">
        <v>24</v>
      </c>
      <c r="Q3669" s="198" t="str">
        <f t="shared" si="327"/>
        <v>-</v>
      </c>
      <c r="R3669" s="181" t="str">
        <f t="shared" ca="1" si="328"/>
        <v>TIDAK MCU</v>
      </c>
      <c r="S3669" s="1319" t="s">
        <v>24</v>
      </c>
      <c r="T3669" s="452">
        <v>44561</v>
      </c>
      <c r="U3669" s="452" t="s">
        <v>24</v>
      </c>
      <c r="V3669" s="395" t="s">
        <v>24</v>
      </c>
      <c r="W3669" s="136" t="s">
        <v>24</v>
      </c>
      <c r="X3669" s="712"/>
      <c r="Y3669" s="201" t="s">
        <v>24</v>
      </c>
      <c r="Z3669" s="351" t="s">
        <v>24</v>
      </c>
      <c r="AA3669" s="254" t="s">
        <v>24</v>
      </c>
      <c r="AB3669" s="254"/>
      <c r="AC3669" s="254"/>
      <c r="AD3669" s="254"/>
      <c r="AE3669" s="254"/>
      <c r="AF3669" s="254"/>
      <c r="AG3669" s="254"/>
      <c r="AH3669" s="1019"/>
      <c r="AI3669" s="244" t="str">
        <f t="shared" si="330"/>
        <v>-</v>
      </c>
      <c r="AJ3669" s="1315">
        <f t="shared" si="329"/>
        <v>43842</v>
      </c>
      <c r="AK3669" s="217" t="s">
        <v>24</v>
      </c>
      <c r="AL3669" s="614" t="s">
        <v>24</v>
      </c>
      <c r="AM3669" s="230" t="s">
        <v>24</v>
      </c>
      <c r="AN3669" s="232"/>
      <c r="AO3669" s="232"/>
      <c r="AP3669" s="230"/>
      <c r="AQ3669" s="1231" t="s">
        <v>3094</v>
      </c>
      <c r="AR3669" s="230"/>
      <c r="AS3669" s="230"/>
      <c r="AT3669" s="230"/>
      <c r="AU3669" s="230"/>
      <c r="AV3669" s="885"/>
      <c r="AW3669" s="177"/>
      <c r="AX3669" s="177"/>
      <c r="AY3669" s="177"/>
      <c r="AZ3669" s="458"/>
      <c r="BA3669" s="2186"/>
      <c r="BB3669" s="2186"/>
      <c r="BC3669" s="2186"/>
      <c r="BD3669" s="2186"/>
      <c r="BE3669" s="2186"/>
      <c r="BF3669" s="2186"/>
      <c r="BG3669" s="2186"/>
      <c r="BH3669" s="2186"/>
    </row>
    <row r="3670" spans="2:60" ht="15" customHeight="1">
      <c r="B3670" s="1310">
        <v>3664</v>
      </c>
      <c r="C3670" s="1392" t="s">
        <v>11508</v>
      </c>
      <c r="D3670" s="559" t="s">
        <v>5297</v>
      </c>
      <c r="E3670" s="559" t="s">
        <v>1122</v>
      </c>
      <c r="F3670" s="827" t="s">
        <v>24</v>
      </c>
      <c r="G3670" s="509" t="s">
        <v>109</v>
      </c>
      <c r="H3670" s="561" t="s">
        <v>24</v>
      </c>
      <c r="I3670" s="931">
        <v>37392</v>
      </c>
      <c r="J3670" s="1314">
        <f t="shared" ca="1" si="326"/>
        <v>19</v>
      </c>
      <c r="K3670" s="176" t="s">
        <v>24</v>
      </c>
      <c r="L3670" s="170" t="s">
        <v>24</v>
      </c>
      <c r="M3670" s="173" t="s">
        <v>24</v>
      </c>
      <c r="N3670" s="828">
        <v>43875</v>
      </c>
      <c r="O3670" s="1330" t="s">
        <v>24</v>
      </c>
      <c r="P3670" s="1314" t="s">
        <v>24</v>
      </c>
      <c r="Q3670" s="198" t="str">
        <f t="shared" si="327"/>
        <v>-</v>
      </c>
      <c r="R3670" s="181" t="str">
        <f t="shared" ca="1" si="328"/>
        <v>TIDAK MCU</v>
      </c>
      <c r="S3670" s="1319" t="s">
        <v>24</v>
      </c>
      <c r="T3670" s="452">
        <v>44332</v>
      </c>
      <c r="U3670" s="452" t="s">
        <v>24</v>
      </c>
      <c r="V3670" s="1330" t="s">
        <v>24</v>
      </c>
      <c r="W3670" s="1311" t="s">
        <v>24</v>
      </c>
      <c r="X3670" s="712"/>
      <c r="Y3670" s="201" t="s">
        <v>24</v>
      </c>
      <c r="Z3670" s="351" t="s">
        <v>24</v>
      </c>
      <c r="AA3670" s="254" t="s">
        <v>24</v>
      </c>
      <c r="AB3670" s="254"/>
      <c r="AC3670" s="254"/>
      <c r="AD3670" s="254"/>
      <c r="AE3670" s="254"/>
      <c r="AF3670" s="254"/>
      <c r="AG3670" s="254"/>
      <c r="AH3670" s="1019"/>
      <c r="AI3670" s="244" t="str">
        <f t="shared" si="330"/>
        <v>-</v>
      </c>
      <c r="AJ3670" s="1315">
        <f t="shared" si="329"/>
        <v>43875</v>
      </c>
      <c r="AK3670" s="217" t="s">
        <v>24</v>
      </c>
      <c r="AL3670" s="614" t="s">
        <v>24</v>
      </c>
      <c r="AM3670" s="230" t="s">
        <v>24</v>
      </c>
      <c r="AN3670" s="232"/>
      <c r="AO3670" s="232"/>
      <c r="AP3670" s="230"/>
      <c r="AQ3670" s="1231" t="s">
        <v>3094</v>
      </c>
      <c r="AR3670" s="230"/>
      <c r="AS3670" s="230"/>
      <c r="AT3670" s="230"/>
      <c r="AU3670" s="230"/>
      <c r="AV3670" s="885"/>
      <c r="AW3670" s="885"/>
      <c r="AX3670" s="885"/>
      <c r="AY3670" s="885"/>
      <c r="AZ3670" s="177"/>
    </row>
    <row r="3671" spans="2:60" ht="15" customHeight="1">
      <c r="B3671" s="1310">
        <v>3665</v>
      </c>
      <c r="C3671" s="1392" t="s">
        <v>11509</v>
      </c>
      <c r="D3671" s="559" t="s">
        <v>5205</v>
      </c>
      <c r="E3671" s="559" t="s">
        <v>1122</v>
      </c>
      <c r="F3671" s="827" t="s">
        <v>24</v>
      </c>
      <c r="G3671" s="509" t="s">
        <v>109</v>
      </c>
      <c r="H3671" s="522" t="s">
        <v>24</v>
      </c>
      <c r="I3671" s="931">
        <v>36444</v>
      </c>
      <c r="J3671" s="1314">
        <f t="shared" ca="1" si="326"/>
        <v>22</v>
      </c>
      <c r="K3671" s="176" t="s">
        <v>24</v>
      </c>
      <c r="L3671" s="170" t="s">
        <v>24</v>
      </c>
      <c r="M3671" s="173" t="s">
        <v>24</v>
      </c>
      <c r="N3671" s="828">
        <v>43875</v>
      </c>
      <c r="O3671" s="1330" t="s">
        <v>24</v>
      </c>
      <c r="P3671" s="1314" t="s">
        <v>24</v>
      </c>
      <c r="Q3671" s="198" t="str">
        <f t="shared" si="327"/>
        <v>-</v>
      </c>
      <c r="R3671" s="181" t="str">
        <f t="shared" ca="1" si="328"/>
        <v>TIDAK MCU</v>
      </c>
      <c r="S3671" s="1319" t="s">
        <v>24</v>
      </c>
      <c r="T3671" s="452">
        <v>44332</v>
      </c>
      <c r="U3671" s="452" t="s">
        <v>24</v>
      </c>
      <c r="V3671" s="395" t="s">
        <v>24</v>
      </c>
      <c r="W3671" s="136" t="s">
        <v>24</v>
      </c>
      <c r="X3671" s="712"/>
      <c r="Y3671" s="201" t="s">
        <v>24</v>
      </c>
      <c r="Z3671" s="351" t="s">
        <v>24</v>
      </c>
      <c r="AA3671" s="254" t="s">
        <v>24</v>
      </c>
      <c r="AB3671" s="254"/>
      <c r="AC3671" s="254"/>
      <c r="AD3671" s="254"/>
      <c r="AE3671" s="254"/>
      <c r="AF3671" s="254"/>
      <c r="AG3671" s="254"/>
      <c r="AH3671" s="1019"/>
      <c r="AI3671" s="244" t="str">
        <f t="shared" si="330"/>
        <v>-</v>
      </c>
      <c r="AJ3671" s="1315">
        <f t="shared" si="329"/>
        <v>43875</v>
      </c>
      <c r="AK3671" s="1330" t="s">
        <v>24</v>
      </c>
      <c r="AL3671" s="670" t="s">
        <v>24</v>
      </c>
      <c r="AM3671" s="230" t="s">
        <v>24</v>
      </c>
      <c r="AN3671" s="232"/>
      <c r="AO3671" s="232"/>
      <c r="AP3671" s="230"/>
      <c r="AQ3671" s="1231" t="s">
        <v>3094</v>
      </c>
      <c r="AR3671" s="230"/>
      <c r="AS3671" s="230"/>
      <c r="AT3671" s="230"/>
      <c r="AU3671" s="230"/>
      <c r="AV3671" s="177"/>
      <c r="AW3671" s="177"/>
      <c r="AX3671" s="177"/>
      <c r="AY3671" s="177"/>
      <c r="AZ3671" s="885"/>
    </row>
    <row r="3672" spans="2:60" ht="15" customHeight="1">
      <c r="B3672" s="1310">
        <v>3666</v>
      </c>
      <c r="C3672" s="811" t="s">
        <v>11514</v>
      </c>
      <c r="D3672" s="254" t="s">
        <v>333</v>
      </c>
      <c r="E3672" s="559" t="s">
        <v>601</v>
      </c>
      <c r="F3672" s="560" t="s">
        <v>24</v>
      </c>
      <c r="G3672" s="509" t="s">
        <v>152</v>
      </c>
      <c r="H3672" s="1652" t="s">
        <v>11515</v>
      </c>
      <c r="I3672" s="1272">
        <v>34491</v>
      </c>
      <c r="J3672" s="1314">
        <f t="shared" ca="1" si="326"/>
        <v>27</v>
      </c>
      <c r="K3672" s="178" t="s">
        <v>24</v>
      </c>
      <c r="L3672" s="613" t="s">
        <v>24</v>
      </c>
      <c r="M3672" s="181" t="s">
        <v>24</v>
      </c>
      <c r="N3672" s="562">
        <v>43784</v>
      </c>
      <c r="O3672" s="1330" t="s">
        <v>24</v>
      </c>
      <c r="P3672" s="1314" t="s">
        <v>24</v>
      </c>
      <c r="Q3672" s="198" t="str">
        <f t="shared" si="327"/>
        <v>-</v>
      </c>
      <c r="R3672" s="181" t="str">
        <f t="shared" ca="1" si="328"/>
        <v>TIDAK MCU</v>
      </c>
      <c r="S3672" s="1319" t="s">
        <v>24</v>
      </c>
      <c r="T3672" s="1928">
        <v>44353</v>
      </c>
      <c r="U3672" s="452" t="s">
        <v>99</v>
      </c>
      <c r="V3672" s="904" t="s">
        <v>24</v>
      </c>
      <c r="W3672" s="136" t="s">
        <v>24</v>
      </c>
      <c r="X3672" s="712"/>
      <c r="Y3672" s="201" t="s">
        <v>24</v>
      </c>
      <c r="Z3672" s="351" t="s">
        <v>24</v>
      </c>
      <c r="AA3672" s="254" t="s">
        <v>24</v>
      </c>
      <c r="AB3672" s="254"/>
      <c r="AC3672" s="254"/>
      <c r="AD3672" s="254"/>
      <c r="AE3672" s="254"/>
      <c r="AF3672" s="254"/>
      <c r="AG3672" s="254"/>
      <c r="AH3672" s="1019"/>
      <c r="AI3672" s="244" t="str">
        <f t="shared" si="330"/>
        <v>-</v>
      </c>
      <c r="AJ3672" s="1315">
        <f t="shared" si="329"/>
        <v>43784</v>
      </c>
      <c r="AK3672" s="345" t="s">
        <v>24</v>
      </c>
      <c r="AL3672" s="1192" t="s">
        <v>24</v>
      </c>
      <c r="AM3672" s="272" t="s">
        <v>24</v>
      </c>
      <c r="AN3672" s="254"/>
      <c r="AO3672" s="254"/>
      <c r="AP3672" s="272"/>
      <c r="AQ3672" s="1231" t="s">
        <v>3094</v>
      </c>
      <c r="AR3672" s="272"/>
      <c r="AS3672" s="272"/>
      <c r="AT3672" s="272"/>
      <c r="AU3672" s="272"/>
    </row>
    <row r="3673" spans="2:60" ht="15" customHeight="1">
      <c r="B3673" s="1310">
        <v>3667</v>
      </c>
      <c r="C3673" s="1341" t="s">
        <v>11516</v>
      </c>
      <c r="D3673" s="697" t="s">
        <v>11517</v>
      </c>
      <c r="E3673" s="521" t="s">
        <v>601</v>
      </c>
      <c r="F3673" s="509" t="s">
        <v>24</v>
      </c>
      <c r="G3673" s="509" t="s">
        <v>152</v>
      </c>
      <c r="H3673" s="1652" t="s">
        <v>11518</v>
      </c>
      <c r="I3673" s="2038">
        <v>34491</v>
      </c>
      <c r="J3673" s="1314">
        <f t="shared" ca="1" si="326"/>
        <v>27</v>
      </c>
      <c r="K3673" s="254" t="s">
        <v>24</v>
      </c>
      <c r="L3673" s="820" t="s">
        <v>24</v>
      </c>
      <c r="M3673" s="345" t="s">
        <v>24</v>
      </c>
      <c r="N3673" s="533">
        <v>43784</v>
      </c>
      <c r="O3673" s="1181" t="s">
        <v>24</v>
      </c>
      <c r="P3673" s="254" t="s">
        <v>24</v>
      </c>
      <c r="Q3673" s="198" t="str">
        <f t="shared" si="327"/>
        <v>-</v>
      </c>
      <c r="R3673" s="181" t="str">
        <f t="shared" ca="1" si="328"/>
        <v>TIDAK MCU</v>
      </c>
      <c r="S3673" s="1319" t="s">
        <v>24</v>
      </c>
      <c r="T3673" s="1928">
        <v>44353</v>
      </c>
      <c r="U3673" s="452" t="s">
        <v>99</v>
      </c>
      <c r="V3673" s="904" t="s">
        <v>24</v>
      </c>
      <c r="W3673" s="136" t="s">
        <v>24</v>
      </c>
      <c r="X3673" s="712"/>
      <c r="Y3673" s="201" t="s">
        <v>24</v>
      </c>
      <c r="Z3673" s="351" t="s">
        <v>24</v>
      </c>
      <c r="AA3673" s="1314" t="s">
        <v>24</v>
      </c>
      <c r="AB3673" s="1314"/>
      <c r="AC3673" s="1314"/>
      <c r="AD3673" s="1314"/>
      <c r="AE3673" s="1314"/>
      <c r="AF3673" s="1314"/>
      <c r="AG3673" s="1314"/>
      <c r="AH3673" s="481"/>
      <c r="AI3673" s="244" t="str">
        <f t="shared" si="330"/>
        <v>-</v>
      </c>
      <c r="AJ3673" s="1315">
        <f t="shared" si="329"/>
        <v>43784</v>
      </c>
      <c r="AK3673" s="345" t="s">
        <v>24</v>
      </c>
      <c r="AL3673" s="1192" t="s">
        <v>24</v>
      </c>
      <c r="AM3673" s="272" t="s">
        <v>24</v>
      </c>
      <c r="AN3673" s="254"/>
      <c r="AO3673" s="254"/>
      <c r="AP3673" s="272"/>
      <c r="AQ3673" s="1231" t="s">
        <v>3094</v>
      </c>
      <c r="AR3673" s="272"/>
      <c r="AS3673" s="272"/>
      <c r="AT3673" s="272"/>
      <c r="AU3673" s="272"/>
    </row>
    <row r="3674" spans="2:60" ht="15" customHeight="1">
      <c r="B3674" s="1310">
        <v>3668</v>
      </c>
      <c r="C3674" s="809" t="s">
        <v>11526</v>
      </c>
      <c r="D3674" s="933" t="s">
        <v>6593</v>
      </c>
      <c r="E3674" s="521" t="s">
        <v>222</v>
      </c>
      <c r="F3674" s="560" t="s">
        <v>24</v>
      </c>
      <c r="G3674" s="509" t="s">
        <v>6594</v>
      </c>
      <c r="H3674" s="522" t="s">
        <v>24</v>
      </c>
      <c r="I3674" s="931">
        <v>31707</v>
      </c>
      <c r="J3674" s="1314">
        <f t="shared" ca="1" si="326"/>
        <v>35</v>
      </c>
      <c r="K3674" s="176" t="s">
        <v>496</v>
      </c>
      <c r="L3674" s="170">
        <v>861017231039</v>
      </c>
      <c r="M3674" s="173">
        <v>44856</v>
      </c>
      <c r="N3674" s="932">
        <v>43326</v>
      </c>
      <c r="O3674" s="346" t="s">
        <v>24</v>
      </c>
      <c r="P3674" s="254" t="s">
        <v>24</v>
      </c>
      <c r="Q3674" s="198" t="str">
        <f t="shared" si="327"/>
        <v>-</v>
      </c>
      <c r="R3674" s="181" t="str">
        <f t="shared" ca="1" si="328"/>
        <v>TIDAK MCU</v>
      </c>
      <c r="S3674" s="1319" t="s">
        <v>11527</v>
      </c>
      <c r="T3674" s="452">
        <v>44491</v>
      </c>
      <c r="U3674" s="452">
        <v>44491</v>
      </c>
      <c r="V3674" s="1330" t="s">
        <v>24</v>
      </c>
      <c r="W3674" s="1311" t="s">
        <v>24</v>
      </c>
      <c r="X3674" s="348"/>
      <c r="Y3674" s="201" t="s">
        <v>24</v>
      </c>
      <c r="Z3674" s="351" t="s">
        <v>24</v>
      </c>
      <c r="AA3674" s="495" t="s">
        <v>100</v>
      </c>
      <c r="AB3674" s="272" t="s">
        <v>24</v>
      </c>
      <c r="AC3674" s="254"/>
      <c r="AD3674" s="254"/>
      <c r="AE3674" s="254"/>
      <c r="AF3674" s="254"/>
      <c r="AG3674" s="254"/>
      <c r="AH3674" s="1019"/>
      <c r="AI3674" s="244" t="str">
        <f t="shared" si="330"/>
        <v>LIGHT VEHICLE-</v>
      </c>
      <c r="AJ3674" s="1315">
        <f t="shared" si="329"/>
        <v>43326</v>
      </c>
      <c r="AK3674" s="345">
        <v>43500</v>
      </c>
      <c r="AL3674" s="1192">
        <v>43500</v>
      </c>
      <c r="AM3674" s="272" t="s">
        <v>24</v>
      </c>
      <c r="AN3674" s="254"/>
      <c r="AO3674" s="254"/>
      <c r="AP3674" s="272"/>
      <c r="AQ3674" s="1231" t="s">
        <v>3094</v>
      </c>
      <c r="AR3674" s="272"/>
      <c r="AS3674" s="272"/>
      <c r="AT3674" s="272"/>
      <c r="AU3674" s="272"/>
      <c r="AV3674" s="885"/>
      <c r="AW3674" s="885"/>
      <c r="AX3674" s="885"/>
      <c r="AY3674" s="885"/>
      <c r="AZ3674" s="885"/>
    </row>
    <row r="3675" spans="2:60" ht="15" customHeight="1">
      <c r="B3675" s="1310">
        <v>3669</v>
      </c>
      <c r="C3675" s="558" t="s">
        <v>11528</v>
      </c>
      <c r="D3675" s="835" t="s">
        <v>230</v>
      </c>
      <c r="E3675" s="521" t="s">
        <v>4222</v>
      </c>
      <c r="F3675" s="559" t="s">
        <v>10106</v>
      </c>
      <c r="G3675" s="509" t="s">
        <v>102</v>
      </c>
      <c r="H3675" s="522" t="s">
        <v>24</v>
      </c>
      <c r="I3675" s="931">
        <v>30775</v>
      </c>
      <c r="J3675" s="1314">
        <f t="shared" ca="1" si="326"/>
        <v>38</v>
      </c>
      <c r="K3675" s="320" t="s">
        <v>24</v>
      </c>
      <c r="L3675" s="331" t="s">
        <v>24</v>
      </c>
      <c r="M3675" s="339" t="s">
        <v>24</v>
      </c>
      <c r="N3675" s="562">
        <v>43881</v>
      </c>
      <c r="O3675" s="346" t="s">
        <v>24</v>
      </c>
      <c r="P3675" s="254" t="s">
        <v>24</v>
      </c>
      <c r="Q3675" s="198" t="str">
        <f t="shared" si="327"/>
        <v>-</v>
      </c>
      <c r="R3675" s="181" t="str">
        <f t="shared" ca="1" si="328"/>
        <v>TIDAK MCU</v>
      </c>
      <c r="S3675" s="1319" t="s">
        <v>11529</v>
      </c>
      <c r="T3675" s="452">
        <v>44289</v>
      </c>
      <c r="U3675" s="452">
        <v>44289</v>
      </c>
      <c r="V3675" s="1330" t="s">
        <v>24</v>
      </c>
      <c r="W3675" s="1311" t="s">
        <v>24</v>
      </c>
      <c r="X3675" s="348"/>
      <c r="Y3675" s="201" t="s">
        <v>24</v>
      </c>
      <c r="Z3675" s="351" t="s">
        <v>24</v>
      </c>
      <c r="AA3675" s="1314" t="s">
        <v>6981</v>
      </c>
      <c r="AB3675" s="272" t="s">
        <v>24</v>
      </c>
      <c r="AC3675" s="254"/>
      <c r="AD3675" s="254"/>
      <c r="AE3675" s="254"/>
      <c r="AF3675" s="254"/>
      <c r="AG3675" s="254"/>
      <c r="AH3675" s="1019"/>
      <c r="AI3675" s="244" t="str">
        <f t="shared" si="330"/>
        <v>PC 300 - PC 1250-</v>
      </c>
      <c r="AJ3675" s="1315">
        <f t="shared" si="329"/>
        <v>43881</v>
      </c>
      <c r="AK3675" s="345">
        <v>43881</v>
      </c>
      <c r="AL3675" s="1192">
        <v>43881</v>
      </c>
      <c r="AM3675" s="272" t="s">
        <v>24</v>
      </c>
      <c r="AN3675" s="254"/>
      <c r="AO3675" s="254"/>
      <c r="AP3675" s="272"/>
      <c r="AQ3675" s="1231" t="s">
        <v>3094</v>
      </c>
      <c r="AR3675" s="272"/>
      <c r="AS3675" s="272"/>
      <c r="AT3675" s="272"/>
      <c r="AU3675" s="272"/>
      <c r="AV3675" s="885"/>
      <c r="AW3675" s="885"/>
      <c r="AX3675" s="885"/>
      <c r="AY3675" s="885"/>
      <c r="AZ3675" s="885"/>
    </row>
    <row r="3676" spans="2:60" ht="15" customHeight="1">
      <c r="B3676" s="1310">
        <v>3670</v>
      </c>
      <c r="C3676" s="558" t="s">
        <v>11533</v>
      </c>
      <c r="D3676" s="835" t="s">
        <v>230</v>
      </c>
      <c r="E3676" s="521" t="s">
        <v>222</v>
      </c>
      <c r="F3676" s="827" t="s">
        <v>24</v>
      </c>
      <c r="G3676" s="509" t="s">
        <v>139</v>
      </c>
      <c r="H3676" s="522" t="s">
        <v>24</v>
      </c>
      <c r="I3676" s="1447">
        <v>34681</v>
      </c>
      <c r="J3676" s="1314">
        <f t="shared" ca="1" si="326"/>
        <v>27</v>
      </c>
      <c r="K3676" s="319" t="s">
        <v>493</v>
      </c>
      <c r="L3676" s="329">
        <v>941219310940</v>
      </c>
      <c r="M3676" s="338">
        <v>45639</v>
      </c>
      <c r="N3676" s="562">
        <v>43883</v>
      </c>
      <c r="O3676" s="346" t="s">
        <v>24</v>
      </c>
      <c r="P3676" s="254" t="s">
        <v>24</v>
      </c>
      <c r="Q3676" s="198" t="str">
        <f t="shared" si="327"/>
        <v>-</v>
      </c>
      <c r="R3676" s="181" t="str">
        <f t="shared" ca="1" si="328"/>
        <v>TIDAK MCU</v>
      </c>
      <c r="S3676" s="1319" t="s">
        <v>11534</v>
      </c>
      <c r="T3676" s="452">
        <v>44543</v>
      </c>
      <c r="U3676" s="452">
        <v>44543</v>
      </c>
      <c r="V3676" s="395" t="s">
        <v>24</v>
      </c>
      <c r="W3676" s="136" t="s">
        <v>24</v>
      </c>
      <c r="X3676" s="348"/>
      <c r="Y3676" s="201" t="s">
        <v>24</v>
      </c>
      <c r="Z3676" s="351" t="s">
        <v>24</v>
      </c>
      <c r="AA3676" s="1314" t="s">
        <v>3077</v>
      </c>
      <c r="AB3676" s="272" t="s">
        <v>24</v>
      </c>
      <c r="AC3676" s="254"/>
      <c r="AD3676" s="254"/>
      <c r="AE3676" s="254"/>
      <c r="AF3676" s="254"/>
      <c r="AG3676" s="254"/>
      <c r="AH3676" s="1019"/>
      <c r="AI3676" s="244" t="str">
        <f t="shared" si="330"/>
        <v>HINO 285 JD/TI-</v>
      </c>
      <c r="AJ3676" s="1315">
        <f t="shared" si="329"/>
        <v>43883</v>
      </c>
      <c r="AK3676" s="199">
        <v>43879</v>
      </c>
      <c r="AL3676" s="614">
        <v>43881</v>
      </c>
      <c r="AM3676" s="272" t="s">
        <v>24</v>
      </c>
      <c r="AN3676" s="254"/>
      <c r="AO3676" s="254"/>
      <c r="AP3676" s="272"/>
      <c r="AQ3676" s="1231" t="s">
        <v>3094</v>
      </c>
      <c r="AR3676" s="272"/>
      <c r="AS3676" s="272"/>
      <c r="AT3676" s="272"/>
      <c r="AU3676" s="272"/>
      <c r="AV3676" s="885"/>
      <c r="AW3676" s="885"/>
      <c r="AX3676" s="885"/>
      <c r="AY3676" s="885"/>
      <c r="AZ3676" s="177"/>
    </row>
    <row r="3677" spans="2:60" ht="15" customHeight="1">
      <c r="B3677" s="1310">
        <v>3671</v>
      </c>
      <c r="C3677" s="558" t="s">
        <v>11535</v>
      </c>
      <c r="D3677" s="835" t="s">
        <v>230</v>
      </c>
      <c r="E3677" s="521" t="s">
        <v>222</v>
      </c>
      <c r="F3677" s="827" t="s">
        <v>24</v>
      </c>
      <c r="G3677" s="509" t="s">
        <v>129</v>
      </c>
      <c r="H3677" s="522" t="s">
        <v>24</v>
      </c>
      <c r="I3677" s="1447">
        <v>28949</v>
      </c>
      <c r="J3677" s="1314">
        <f t="shared" ca="1" si="326"/>
        <v>43</v>
      </c>
      <c r="K3677" s="320" t="s">
        <v>493</v>
      </c>
      <c r="L3677" s="331">
        <v>790414331135</v>
      </c>
      <c r="M3677" s="339">
        <v>45020</v>
      </c>
      <c r="N3677" s="562">
        <v>43883</v>
      </c>
      <c r="O3677" s="346" t="s">
        <v>24</v>
      </c>
      <c r="P3677" s="254" t="s">
        <v>24</v>
      </c>
      <c r="Q3677" s="198" t="str">
        <f t="shared" si="327"/>
        <v>-</v>
      </c>
      <c r="R3677" s="181" t="str">
        <f t="shared" ca="1" si="328"/>
        <v>TIDAK MCU</v>
      </c>
      <c r="S3677" s="1319" t="s">
        <v>11536</v>
      </c>
      <c r="T3677" s="452">
        <v>44290</v>
      </c>
      <c r="U3677" s="452">
        <v>44290</v>
      </c>
      <c r="V3677" s="395" t="s">
        <v>24</v>
      </c>
      <c r="W3677" s="136" t="s">
        <v>24</v>
      </c>
      <c r="X3677" s="348"/>
      <c r="Y3677" s="201" t="s">
        <v>24</v>
      </c>
      <c r="Z3677" s="351" t="s">
        <v>24</v>
      </c>
      <c r="AA3677" s="1314" t="s">
        <v>3077</v>
      </c>
      <c r="AB3677" s="272" t="s">
        <v>24</v>
      </c>
      <c r="AC3677" s="254"/>
      <c r="AD3677" s="254"/>
      <c r="AE3677" s="254"/>
      <c r="AF3677" s="254"/>
      <c r="AG3677" s="254"/>
      <c r="AH3677" s="1019"/>
      <c r="AI3677" s="244" t="str">
        <f t="shared" si="330"/>
        <v>HINO 285 JD/TI-</v>
      </c>
      <c r="AJ3677" s="1315">
        <f t="shared" si="329"/>
        <v>43883</v>
      </c>
      <c r="AK3677" s="346">
        <v>43879</v>
      </c>
      <c r="AL3677" s="1192">
        <v>43879</v>
      </c>
      <c r="AM3677" s="272" t="s">
        <v>24</v>
      </c>
      <c r="AN3677" s="254"/>
      <c r="AO3677" s="254"/>
      <c r="AP3677" s="272"/>
      <c r="AQ3677" s="1231" t="s">
        <v>3094</v>
      </c>
      <c r="AR3677" s="272"/>
      <c r="AS3677" s="272"/>
      <c r="AT3677" s="272"/>
      <c r="AU3677" s="272"/>
      <c r="AV3677" s="885"/>
      <c r="AW3677" s="177"/>
      <c r="AX3677" s="177"/>
      <c r="AY3677" s="177"/>
      <c r="AZ3677" s="177"/>
    </row>
    <row r="3678" spans="2:60" ht="15" customHeight="1">
      <c r="B3678" s="1310">
        <v>3672</v>
      </c>
      <c r="C3678" s="1530" t="s">
        <v>5668</v>
      </c>
      <c r="D3678" s="1576" t="s">
        <v>230</v>
      </c>
      <c r="E3678" s="1589" t="s">
        <v>222</v>
      </c>
      <c r="F3678" s="1605" t="s">
        <v>24</v>
      </c>
      <c r="G3678" s="445" t="s">
        <v>12214</v>
      </c>
      <c r="H3678" s="1643" t="s">
        <v>5669</v>
      </c>
      <c r="I3678" s="1772">
        <v>35061</v>
      </c>
      <c r="J3678" s="1314">
        <f t="shared" ca="1" si="326"/>
        <v>26</v>
      </c>
      <c r="K3678" s="2055" t="s">
        <v>493</v>
      </c>
      <c r="L3678" s="2074">
        <v>951225350314</v>
      </c>
      <c r="M3678" s="1772">
        <v>44923</v>
      </c>
      <c r="N3678" s="1724">
        <v>43883</v>
      </c>
      <c r="O3678" s="1724" t="s">
        <v>24</v>
      </c>
      <c r="P3678" s="1562" t="s">
        <v>24</v>
      </c>
      <c r="Q3678" s="920" t="str">
        <f t="shared" si="327"/>
        <v>-</v>
      </c>
      <c r="R3678" s="919" t="str">
        <f t="shared" ca="1" si="328"/>
        <v>TIDAK MCU</v>
      </c>
      <c r="S3678" s="445" t="s">
        <v>11537</v>
      </c>
      <c r="T3678" s="446">
        <v>44558</v>
      </c>
      <c r="U3678" s="517">
        <v>44558</v>
      </c>
      <c r="V3678" s="446" t="s">
        <v>24</v>
      </c>
      <c r="W3678" s="446" t="s">
        <v>24</v>
      </c>
      <c r="X3678" s="1492"/>
      <c r="Y3678" s="922" t="s">
        <v>24</v>
      </c>
      <c r="Z3678" s="923" t="s">
        <v>24</v>
      </c>
      <c r="AA3678" s="445" t="s">
        <v>592</v>
      </c>
      <c r="AB3678" s="1562" t="s">
        <v>24</v>
      </c>
      <c r="AC3678" s="1562"/>
      <c r="AD3678" s="1562"/>
      <c r="AE3678" s="1562"/>
      <c r="AF3678" s="1562"/>
      <c r="AG3678" s="1562"/>
      <c r="AH3678" s="1973"/>
      <c r="AI3678" s="244" t="str">
        <f t="shared" si="330"/>
        <v>PC 200, PC 300-</v>
      </c>
      <c r="AJ3678" s="878">
        <f t="shared" si="329"/>
        <v>43883</v>
      </c>
      <c r="AK3678" s="1724">
        <v>43848</v>
      </c>
      <c r="AL3678" s="1996">
        <v>43848</v>
      </c>
      <c r="AM3678" s="1562" t="s">
        <v>24</v>
      </c>
      <c r="AN3678" s="1562"/>
      <c r="AO3678" s="1562"/>
      <c r="AP3678" s="1562"/>
      <c r="AQ3678" s="2001" t="s">
        <v>6564</v>
      </c>
      <c r="AR3678" s="1562" t="s">
        <v>98</v>
      </c>
      <c r="AS3678" s="1562" t="s">
        <v>11522</v>
      </c>
      <c r="AT3678" s="1562" t="s">
        <v>11523</v>
      </c>
      <c r="AU3678" s="1562" t="s">
        <v>11538</v>
      </c>
      <c r="AV3678" s="458"/>
      <c r="AW3678" s="458"/>
      <c r="AX3678" s="458"/>
      <c r="AY3678" s="458"/>
      <c r="AZ3678" s="177"/>
    </row>
    <row r="3679" spans="2:60" ht="15" customHeight="1">
      <c r="B3679" s="1310">
        <v>3673</v>
      </c>
      <c r="C3679" s="558" t="s">
        <v>11539</v>
      </c>
      <c r="D3679" s="933" t="s">
        <v>230</v>
      </c>
      <c r="E3679" s="644" t="s">
        <v>222</v>
      </c>
      <c r="F3679" s="509" t="s">
        <v>24</v>
      </c>
      <c r="G3679" s="509" t="s">
        <v>127</v>
      </c>
      <c r="H3679" s="522" t="s">
        <v>24</v>
      </c>
      <c r="I3679" s="1447">
        <v>34945</v>
      </c>
      <c r="J3679" s="1314">
        <f t="shared" ca="1" si="326"/>
        <v>26</v>
      </c>
      <c r="K3679" s="2047" t="s">
        <v>493</v>
      </c>
      <c r="L3679" s="331">
        <v>950919310118</v>
      </c>
      <c r="M3679" s="339">
        <v>45172</v>
      </c>
      <c r="N3679" s="932">
        <v>43883</v>
      </c>
      <c r="O3679" s="346" t="s">
        <v>24</v>
      </c>
      <c r="P3679" s="272" t="s">
        <v>24</v>
      </c>
      <c r="Q3679" s="198" t="str">
        <f t="shared" si="327"/>
        <v>-</v>
      </c>
      <c r="R3679" s="181" t="str">
        <f t="shared" ca="1" si="328"/>
        <v>TIDAK MCU</v>
      </c>
      <c r="S3679" s="1319" t="s">
        <v>11540</v>
      </c>
      <c r="T3679" s="1330">
        <v>44442</v>
      </c>
      <c r="U3679" s="1330">
        <v>44442</v>
      </c>
      <c r="V3679" s="395" t="s">
        <v>24</v>
      </c>
      <c r="W3679" s="136" t="s">
        <v>24</v>
      </c>
      <c r="X3679" s="348"/>
      <c r="Y3679" s="201" t="s">
        <v>24</v>
      </c>
      <c r="Z3679" s="351" t="s">
        <v>24</v>
      </c>
      <c r="AA3679" s="1314" t="s">
        <v>1086</v>
      </c>
      <c r="AB3679" s="272" t="s">
        <v>24</v>
      </c>
      <c r="AC3679" s="254"/>
      <c r="AD3679" s="254"/>
      <c r="AE3679" s="254"/>
      <c r="AF3679" s="254"/>
      <c r="AG3679" s="254"/>
      <c r="AH3679" s="1019"/>
      <c r="AI3679" s="244" t="str">
        <f t="shared" si="330"/>
        <v>HINO 260 JD/TI-</v>
      </c>
      <c r="AJ3679" s="1315">
        <f t="shared" si="329"/>
        <v>43883</v>
      </c>
      <c r="AK3679" s="346">
        <v>43879</v>
      </c>
      <c r="AL3679" s="1192">
        <v>43879</v>
      </c>
      <c r="AM3679" s="272" t="s">
        <v>24</v>
      </c>
      <c r="AN3679" s="254"/>
      <c r="AO3679" s="254"/>
      <c r="AP3679" s="272"/>
      <c r="AQ3679" s="1231" t="s">
        <v>3094</v>
      </c>
      <c r="AR3679" s="272"/>
      <c r="AS3679" s="272"/>
      <c r="AT3679" s="272"/>
      <c r="AU3679" s="272"/>
      <c r="AV3679" s="177"/>
      <c r="AW3679" s="177"/>
      <c r="AX3679" s="177"/>
      <c r="AY3679" s="177"/>
      <c r="AZ3679" s="177"/>
    </row>
    <row r="3680" spans="2:60" ht="15" customHeight="1">
      <c r="B3680" s="1310">
        <v>3674</v>
      </c>
      <c r="C3680" s="558" t="s">
        <v>11541</v>
      </c>
      <c r="D3680" s="933" t="s">
        <v>230</v>
      </c>
      <c r="E3680" s="644" t="s">
        <v>222</v>
      </c>
      <c r="F3680" s="509" t="s">
        <v>24</v>
      </c>
      <c r="G3680" s="509" t="s">
        <v>127</v>
      </c>
      <c r="H3680" s="1632" t="s">
        <v>24</v>
      </c>
      <c r="I3680" s="1447">
        <v>34387</v>
      </c>
      <c r="J3680" s="1314">
        <f t="shared" ca="1" si="326"/>
        <v>28</v>
      </c>
      <c r="K3680" s="176" t="s">
        <v>493</v>
      </c>
      <c r="L3680" s="170">
        <v>940219310497</v>
      </c>
      <c r="M3680" s="173">
        <v>44979</v>
      </c>
      <c r="N3680" s="932">
        <v>43883</v>
      </c>
      <c r="O3680" s="346" t="s">
        <v>24</v>
      </c>
      <c r="P3680" s="272" t="s">
        <v>24</v>
      </c>
      <c r="Q3680" s="198" t="str">
        <f t="shared" si="327"/>
        <v>-</v>
      </c>
      <c r="R3680" s="181" t="str">
        <f t="shared" ca="1" si="328"/>
        <v>TIDAK MCU</v>
      </c>
      <c r="S3680" s="1319" t="s">
        <v>11542</v>
      </c>
      <c r="T3680" s="1330">
        <v>44249</v>
      </c>
      <c r="U3680" s="1330">
        <v>44249</v>
      </c>
      <c r="V3680" s="1330" t="s">
        <v>24</v>
      </c>
      <c r="W3680" s="1311" t="s">
        <v>24</v>
      </c>
      <c r="X3680" s="348"/>
      <c r="Y3680" s="201" t="s">
        <v>24</v>
      </c>
      <c r="Z3680" s="351" t="s">
        <v>24</v>
      </c>
      <c r="AA3680" s="1314" t="s">
        <v>1086</v>
      </c>
      <c r="AB3680" s="272" t="s">
        <v>24</v>
      </c>
      <c r="AC3680" s="254"/>
      <c r="AD3680" s="254"/>
      <c r="AE3680" s="254"/>
      <c r="AF3680" s="254"/>
      <c r="AG3680" s="254"/>
      <c r="AH3680" s="1019"/>
      <c r="AI3680" s="244" t="str">
        <f t="shared" si="330"/>
        <v>HINO 260 JD/TI-</v>
      </c>
      <c r="AJ3680" s="1315">
        <f t="shared" si="329"/>
        <v>43883</v>
      </c>
      <c r="AK3680" s="346">
        <v>43879</v>
      </c>
      <c r="AL3680" s="1192">
        <v>43879</v>
      </c>
      <c r="AM3680" s="272" t="s">
        <v>24</v>
      </c>
      <c r="AN3680" s="254"/>
      <c r="AO3680" s="254"/>
      <c r="AP3680" s="272"/>
      <c r="AQ3680" s="1231" t="s">
        <v>3094</v>
      </c>
      <c r="AR3680" s="272"/>
      <c r="AS3680" s="272"/>
      <c r="AT3680" s="272"/>
      <c r="AU3680" s="272"/>
      <c r="AV3680" s="885"/>
      <c r="AW3680" s="885"/>
      <c r="AX3680" s="885"/>
      <c r="AY3680" s="885"/>
      <c r="AZ3680" s="177"/>
    </row>
    <row r="3681" spans="1:52" ht="15" customHeight="1">
      <c r="B3681" s="1310">
        <v>3675</v>
      </c>
      <c r="C3681" s="558" t="s">
        <v>11543</v>
      </c>
      <c r="D3681" s="835" t="s">
        <v>6623</v>
      </c>
      <c r="E3681" s="521" t="s">
        <v>4292</v>
      </c>
      <c r="F3681" s="509" t="s">
        <v>11544</v>
      </c>
      <c r="G3681" s="509" t="s">
        <v>102</v>
      </c>
      <c r="H3681" s="522" t="s">
        <v>24</v>
      </c>
      <c r="I3681" s="1447">
        <v>34371</v>
      </c>
      <c r="J3681" s="1314">
        <f t="shared" ca="1" si="326"/>
        <v>28</v>
      </c>
      <c r="K3681" s="176" t="s">
        <v>24</v>
      </c>
      <c r="L3681" s="170" t="s">
        <v>24</v>
      </c>
      <c r="M3681" s="173" t="s">
        <v>24</v>
      </c>
      <c r="N3681" s="577">
        <v>43883</v>
      </c>
      <c r="O3681" s="346" t="s">
        <v>24</v>
      </c>
      <c r="P3681" s="272" t="s">
        <v>24</v>
      </c>
      <c r="Q3681" s="198" t="str">
        <f t="shared" si="327"/>
        <v>-</v>
      </c>
      <c r="R3681" s="181" t="str">
        <f t="shared" ca="1" si="328"/>
        <v>TIDAK MCU</v>
      </c>
      <c r="S3681" s="1319" t="s">
        <v>24</v>
      </c>
      <c r="T3681" s="452">
        <v>44598</v>
      </c>
      <c r="U3681" s="452">
        <v>44233</v>
      </c>
      <c r="V3681" s="904" t="s">
        <v>24</v>
      </c>
      <c r="W3681" s="136" t="s">
        <v>24</v>
      </c>
      <c r="X3681" s="348"/>
      <c r="Y3681" s="201" t="s">
        <v>24</v>
      </c>
      <c r="Z3681" s="351" t="s">
        <v>24</v>
      </c>
      <c r="AA3681" s="1314" t="s">
        <v>24</v>
      </c>
      <c r="AB3681" s="272"/>
      <c r="AC3681" s="254"/>
      <c r="AD3681" s="254"/>
      <c r="AE3681" s="254"/>
      <c r="AF3681" s="254"/>
      <c r="AG3681" s="254"/>
      <c r="AH3681" s="1019"/>
      <c r="AI3681" s="244" t="str">
        <f t="shared" si="330"/>
        <v>-</v>
      </c>
      <c r="AJ3681" s="1315">
        <f t="shared" si="329"/>
        <v>43883</v>
      </c>
      <c r="AK3681" s="345" t="s">
        <v>24</v>
      </c>
      <c r="AL3681" s="1192" t="s">
        <v>24</v>
      </c>
      <c r="AM3681" s="272" t="s">
        <v>24</v>
      </c>
      <c r="AN3681" s="254"/>
      <c r="AO3681" s="254"/>
      <c r="AP3681" s="272"/>
      <c r="AQ3681" s="1231" t="s">
        <v>3094</v>
      </c>
      <c r="AR3681" s="272"/>
      <c r="AS3681" s="272"/>
      <c r="AT3681" s="272"/>
      <c r="AU3681" s="272"/>
      <c r="AV3681" s="885"/>
      <c r="AW3681" s="885"/>
      <c r="AX3681" s="885"/>
      <c r="AY3681" s="885"/>
      <c r="AZ3681" s="177"/>
    </row>
    <row r="3682" spans="1:52" ht="15" customHeight="1">
      <c r="B3682" s="1310">
        <v>3676</v>
      </c>
      <c r="C3682" s="558" t="s">
        <v>11545</v>
      </c>
      <c r="D3682" s="835" t="s">
        <v>11546</v>
      </c>
      <c r="E3682" s="521" t="s">
        <v>3085</v>
      </c>
      <c r="F3682" s="1602" t="s">
        <v>24</v>
      </c>
      <c r="G3682" s="829" t="s">
        <v>132</v>
      </c>
      <c r="H3682" s="522" t="s">
        <v>24</v>
      </c>
      <c r="I3682" s="1447">
        <v>34529</v>
      </c>
      <c r="J3682" s="1314">
        <f t="shared" ca="1" si="326"/>
        <v>27</v>
      </c>
      <c r="K3682" s="320" t="s">
        <v>24</v>
      </c>
      <c r="L3682" s="331" t="s">
        <v>24</v>
      </c>
      <c r="M3682" s="339" t="s">
        <v>24</v>
      </c>
      <c r="N3682" s="577">
        <v>43883</v>
      </c>
      <c r="O3682" s="346" t="s">
        <v>24</v>
      </c>
      <c r="P3682" s="272" t="s">
        <v>24</v>
      </c>
      <c r="Q3682" s="198" t="str">
        <f t="shared" si="327"/>
        <v>-</v>
      </c>
      <c r="R3682" s="181" t="str">
        <f t="shared" ca="1" si="328"/>
        <v>TIDAK MCU</v>
      </c>
      <c r="S3682" s="1319" t="s">
        <v>24</v>
      </c>
      <c r="T3682" s="452">
        <v>44391</v>
      </c>
      <c r="U3682" s="452">
        <v>44391</v>
      </c>
      <c r="V3682" s="395" t="s">
        <v>24</v>
      </c>
      <c r="W3682" s="136" t="s">
        <v>24</v>
      </c>
      <c r="X3682" s="348"/>
      <c r="Y3682" s="201" t="s">
        <v>24</v>
      </c>
      <c r="Z3682" s="351" t="s">
        <v>24</v>
      </c>
      <c r="AA3682" s="1314" t="s">
        <v>24</v>
      </c>
      <c r="AB3682" s="272"/>
      <c r="AC3682" s="254"/>
      <c r="AD3682" s="254"/>
      <c r="AE3682" s="254"/>
      <c r="AF3682" s="254"/>
      <c r="AG3682" s="254"/>
      <c r="AH3682" s="1019"/>
      <c r="AI3682" s="244" t="str">
        <f t="shared" si="330"/>
        <v>-</v>
      </c>
      <c r="AJ3682" s="1315">
        <f t="shared" si="329"/>
        <v>43883</v>
      </c>
      <c r="AK3682" s="345" t="s">
        <v>24</v>
      </c>
      <c r="AL3682" s="1192" t="s">
        <v>24</v>
      </c>
      <c r="AM3682" s="272" t="s">
        <v>24</v>
      </c>
      <c r="AN3682" s="254"/>
      <c r="AO3682" s="254"/>
      <c r="AP3682" s="272"/>
      <c r="AQ3682" s="1231" t="s">
        <v>3094</v>
      </c>
      <c r="AR3682" s="272"/>
      <c r="AS3682" s="272"/>
      <c r="AT3682" s="272"/>
      <c r="AU3682" s="272"/>
      <c r="AV3682" s="177"/>
      <c r="AW3682" s="177"/>
      <c r="AX3682" s="177"/>
      <c r="AY3682" s="177"/>
      <c r="AZ3682" s="177"/>
    </row>
    <row r="3683" spans="1:52" ht="15" customHeight="1">
      <c r="B3683" s="1310">
        <v>3677</v>
      </c>
      <c r="C3683" s="558" t="s">
        <v>11547</v>
      </c>
      <c r="D3683" s="835" t="s">
        <v>1866</v>
      </c>
      <c r="E3683" s="521" t="s">
        <v>1122</v>
      </c>
      <c r="F3683" s="1602" t="s">
        <v>24</v>
      </c>
      <c r="G3683" s="829" t="s">
        <v>143</v>
      </c>
      <c r="H3683" s="1632" t="s">
        <v>24</v>
      </c>
      <c r="I3683" s="1447">
        <v>34467</v>
      </c>
      <c r="J3683" s="1314">
        <f t="shared" ca="1" si="326"/>
        <v>28</v>
      </c>
      <c r="K3683" s="176" t="s">
        <v>24</v>
      </c>
      <c r="L3683" s="170" t="s">
        <v>24</v>
      </c>
      <c r="M3683" s="173" t="s">
        <v>24</v>
      </c>
      <c r="N3683" s="577">
        <v>43883</v>
      </c>
      <c r="O3683" s="346" t="s">
        <v>24</v>
      </c>
      <c r="P3683" s="272" t="s">
        <v>24</v>
      </c>
      <c r="Q3683" s="198" t="str">
        <f t="shared" si="327"/>
        <v>-</v>
      </c>
      <c r="R3683" s="181" t="str">
        <f t="shared" ca="1" si="328"/>
        <v>TIDAK MCU</v>
      </c>
      <c r="S3683" s="1319" t="s">
        <v>24</v>
      </c>
      <c r="T3683" s="452">
        <v>44329</v>
      </c>
      <c r="U3683" s="452" t="s">
        <v>24</v>
      </c>
      <c r="V3683" s="395" t="s">
        <v>24</v>
      </c>
      <c r="W3683" s="136" t="s">
        <v>24</v>
      </c>
      <c r="X3683" s="348"/>
      <c r="Y3683" s="201" t="s">
        <v>24</v>
      </c>
      <c r="Z3683" s="351" t="s">
        <v>24</v>
      </c>
      <c r="AA3683" s="1314" t="s">
        <v>24</v>
      </c>
      <c r="AB3683" s="272"/>
      <c r="AC3683" s="254"/>
      <c r="AD3683" s="254"/>
      <c r="AE3683" s="254"/>
      <c r="AF3683" s="254"/>
      <c r="AG3683" s="254"/>
      <c r="AH3683" s="1019"/>
      <c r="AI3683" s="244" t="str">
        <f t="shared" si="330"/>
        <v>-</v>
      </c>
      <c r="AJ3683" s="1315">
        <f t="shared" si="329"/>
        <v>43883</v>
      </c>
      <c r="AK3683" s="345" t="s">
        <v>24</v>
      </c>
      <c r="AL3683" s="1192" t="s">
        <v>24</v>
      </c>
      <c r="AM3683" s="272" t="s">
        <v>24</v>
      </c>
      <c r="AN3683" s="254"/>
      <c r="AO3683" s="254"/>
      <c r="AP3683" s="272"/>
      <c r="AQ3683" s="1231" t="s">
        <v>3094</v>
      </c>
      <c r="AR3683" s="272"/>
      <c r="AS3683" s="272"/>
      <c r="AT3683" s="272"/>
      <c r="AU3683" s="272"/>
      <c r="AV3683" s="885"/>
      <c r="AW3683" s="885"/>
      <c r="AX3683" s="885"/>
      <c r="AY3683" s="885"/>
      <c r="AZ3683" s="177"/>
    </row>
    <row r="3684" spans="1:52" ht="15" customHeight="1">
      <c r="B3684" s="1310">
        <v>3678</v>
      </c>
      <c r="C3684" s="558" t="s">
        <v>11549</v>
      </c>
      <c r="D3684" s="835" t="s">
        <v>303</v>
      </c>
      <c r="E3684" s="554" t="s">
        <v>222</v>
      </c>
      <c r="F3684" s="1602" t="s">
        <v>24</v>
      </c>
      <c r="G3684" s="829" t="s">
        <v>145</v>
      </c>
      <c r="H3684" s="1632" t="s">
        <v>24</v>
      </c>
      <c r="I3684" s="1447">
        <v>37505</v>
      </c>
      <c r="J3684" s="1314">
        <f t="shared" ca="1" si="326"/>
        <v>19</v>
      </c>
      <c r="K3684" s="176" t="s">
        <v>24</v>
      </c>
      <c r="L3684" s="170" t="s">
        <v>24</v>
      </c>
      <c r="M3684" s="173" t="s">
        <v>24</v>
      </c>
      <c r="N3684" s="577">
        <v>43883</v>
      </c>
      <c r="O3684" s="346" t="s">
        <v>24</v>
      </c>
      <c r="P3684" s="272" t="s">
        <v>24</v>
      </c>
      <c r="Q3684" s="198" t="str">
        <f t="shared" si="327"/>
        <v>-</v>
      </c>
      <c r="R3684" s="181" t="str">
        <f t="shared" ca="1" si="328"/>
        <v>TIDAK MCU</v>
      </c>
      <c r="S3684" s="1319" t="s">
        <v>24</v>
      </c>
      <c r="T3684" s="452">
        <v>44445</v>
      </c>
      <c r="U3684" s="451" t="s">
        <v>24</v>
      </c>
      <c r="V3684" s="904" t="s">
        <v>24</v>
      </c>
      <c r="W3684" s="136" t="s">
        <v>24</v>
      </c>
      <c r="X3684" s="348"/>
      <c r="Y3684" s="201" t="s">
        <v>24</v>
      </c>
      <c r="Z3684" s="351" t="s">
        <v>24</v>
      </c>
      <c r="AA3684" s="1319" t="s">
        <v>24</v>
      </c>
      <c r="AB3684" s="272"/>
      <c r="AC3684" s="254"/>
      <c r="AD3684" s="254"/>
      <c r="AE3684" s="254"/>
      <c r="AF3684" s="254"/>
      <c r="AG3684" s="254"/>
      <c r="AH3684" s="1019"/>
      <c r="AI3684" s="244" t="str">
        <f t="shared" si="330"/>
        <v>-</v>
      </c>
      <c r="AJ3684" s="1315">
        <f t="shared" si="329"/>
        <v>43883</v>
      </c>
      <c r="AK3684" s="217" t="s">
        <v>24</v>
      </c>
      <c r="AL3684" s="614" t="s">
        <v>24</v>
      </c>
      <c r="AM3684" s="272" t="s">
        <v>24</v>
      </c>
      <c r="AN3684" s="254"/>
      <c r="AO3684" s="254"/>
      <c r="AP3684" s="272"/>
      <c r="AQ3684" s="1231" t="s">
        <v>3094</v>
      </c>
      <c r="AR3684" s="272"/>
      <c r="AS3684" s="272"/>
      <c r="AT3684" s="272"/>
      <c r="AU3684" s="272"/>
      <c r="AV3684" s="177"/>
      <c r="AW3684" s="177"/>
      <c r="AX3684" s="177"/>
      <c r="AY3684" s="177"/>
      <c r="AZ3684" s="177"/>
    </row>
    <row r="3685" spans="1:52" ht="15" customHeight="1">
      <c r="B3685" s="1310">
        <v>3679</v>
      </c>
      <c r="C3685" s="558" t="s">
        <v>11550</v>
      </c>
      <c r="D3685" s="835" t="s">
        <v>226</v>
      </c>
      <c r="E3685" s="521" t="s">
        <v>222</v>
      </c>
      <c r="F3685" s="827" t="s">
        <v>24</v>
      </c>
      <c r="G3685" s="509" t="s">
        <v>12214</v>
      </c>
      <c r="H3685" s="522" t="s">
        <v>24</v>
      </c>
      <c r="I3685" s="1447">
        <v>35876</v>
      </c>
      <c r="J3685" s="1314">
        <f t="shared" ca="1" si="326"/>
        <v>24</v>
      </c>
      <c r="K3685" s="176" t="s">
        <v>24</v>
      </c>
      <c r="L3685" s="170" t="s">
        <v>24</v>
      </c>
      <c r="M3685" s="173" t="s">
        <v>24</v>
      </c>
      <c r="N3685" s="562">
        <v>43883</v>
      </c>
      <c r="O3685" s="346" t="s">
        <v>24</v>
      </c>
      <c r="P3685" s="272" t="s">
        <v>24</v>
      </c>
      <c r="Q3685" s="198" t="str">
        <f t="shared" si="327"/>
        <v>-</v>
      </c>
      <c r="R3685" s="181" t="str">
        <f t="shared" ca="1" si="328"/>
        <v>TIDAK MCU</v>
      </c>
      <c r="S3685" s="1319" t="s">
        <v>24</v>
      </c>
      <c r="T3685" s="452">
        <v>44277</v>
      </c>
      <c r="U3685" s="452" t="s">
        <v>24</v>
      </c>
      <c r="V3685" s="1330" t="s">
        <v>24</v>
      </c>
      <c r="W3685" s="136" t="s">
        <v>24</v>
      </c>
      <c r="X3685" s="348"/>
      <c r="Y3685" s="201" t="s">
        <v>24</v>
      </c>
      <c r="Z3685" s="351" t="s">
        <v>24</v>
      </c>
      <c r="AA3685" s="1314" t="s">
        <v>24</v>
      </c>
      <c r="AB3685" s="272"/>
      <c r="AC3685" s="254"/>
      <c r="AD3685" s="254"/>
      <c r="AE3685" s="254"/>
      <c r="AF3685" s="254"/>
      <c r="AG3685" s="254"/>
      <c r="AH3685" s="1019"/>
      <c r="AI3685" s="244" t="str">
        <f t="shared" si="330"/>
        <v>-</v>
      </c>
      <c r="AJ3685" s="1315">
        <f t="shared" si="329"/>
        <v>43883</v>
      </c>
      <c r="AK3685" s="217" t="s">
        <v>24</v>
      </c>
      <c r="AL3685" s="614" t="s">
        <v>24</v>
      </c>
      <c r="AM3685" s="272" t="s">
        <v>24</v>
      </c>
      <c r="AN3685" s="254"/>
      <c r="AO3685" s="254"/>
      <c r="AP3685" s="272"/>
      <c r="AQ3685" s="1231" t="s">
        <v>3094</v>
      </c>
      <c r="AR3685" s="272"/>
      <c r="AS3685" s="272"/>
      <c r="AT3685" s="272"/>
      <c r="AU3685" s="272"/>
      <c r="AV3685" s="885"/>
      <c r="AW3685" s="885"/>
      <c r="AX3685" s="885"/>
      <c r="AY3685" s="885"/>
      <c r="AZ3685" s="177"/>
    </row>
    <row r="3686" spans="1:52" ht="15" customHeight="1">
      <c r="B3686" s="1310">
        <v>3680</v>
      </c>
      <c r="C3686" s="669" t="s">
        <v>11551</v>
      </c>
      <c r="D3686" s="554" t="s">
        <v>11553</v>
      </c>
      <c r="E3686" s="521" t="s">
        <v>601</v>
      </c>
      <c r="F3686" s="1602" t="s">
        <v>24</v>
      </c>
      <c r="G3686" s="829" t="s">
        <v>11552</v>
      </c>
      <c r="H3686" s="522" t="s">
        <v>24</v>
      </c>
      <c r="I3686" s="1721">
        <v>34168</v>
      </c>
      <c r="J3686" s="1314">
        <f t="shared" ca="1" si="326"/>
        <v>28</v>
      </c>
      <c r="K3686" s="317" t="s">
        <v>83</v>
      </c>
      <c r="L3686" s="327">
        <v>930717140196</v>
      </c>
      <c r="M3686" s="337">
        <v>44030</v>
      </c>
      <c r="N3686" s="533">
        <v>43874</v>
      </c>
      <c r="O3686" s="1449" t="s">
        <v>24</v>
      </c>
      <c r="P3686" s="470" t="s">
        <v>24</v>
      </c>
      <c r="Q3686" s="198" t="str">
        <f t="shared" si="327"/>
        <v>-</v>
      </c>
      <c r="R3686" s="181" t="str">
        <f t="shared" ca="1" si="328"/>
        <v>TIDAK MCU</v>
      </c>
      <c r="S3686" s="1319" t="s">
        <v>11554</v>
      </c>
      <c r="T3686" s="340">
        <v>44030</v>
      </c>
      <c r="U3686" s="340">
        <v>44030</v>
      </c>
      <c r="V3686" s="1330" t="s">
        <v>24</v>
      </c>
      <c r="W3686" s="1311" t="s">
        <v>24</v>
      </c>
      <c r="X3686" s="348"/>
      <c r="Y3686" s="201" t="s">
        <v>24</v>
      </c>
      <c r="Z3686" s="351" t="s">
        <v>24</v>
      </c>
      <c r="AA3686" s="1314" t="s">
        <v>100</v>
      </c>
      <c r="AB3686" s="1319" t="s">
        <v>24</v>
      </c>
      <c r="AC3686" s="254"/>
      <c r="AD3686" s="254"/>
      <c r="AE3686" s="254"/>
      <c r="AF3686" s="254"/>
      <c r="AG3686" s="254"/>
      <c r="AH3686" s="1019"/>
      <c r="AI3686" s="244" t="str">
        <f t="shared" si="330"/>
        <v>LIGHT VEHICLE-</v>
      </c>
      <c r="AJ3686" s="1315">
        <f t="shared" si="329"/>
        <v>43874</v>
      </c>
      <c r="AK3686" s="199">
        <v>43881</v>
      </c>
      <c r="AL3686" s="614">
        <v>43881</v>
      </c>
      <c r="AM3686" s="272" t="s">
        <v>24</v>
      </c>
      <c r="AN3686" s="254"/>
      <c r="AO3686" s="254"/>
      <c r="AP3686" s="272"/>
      <c r="AQ3686" s="1231" t="s">
        <v>3094</v>
      </c>
      <c r="AR3686" s="272"/>
      <c r="AS3686" s="272"/>
      <c r="AT3686" s="272"/>
      <c r="AU3686" s="272"/>
      <c r="AV3686" s="885"/>
      <c r="AW3686" s="885"/>
      <c r="AX3686" s="885"/>
      <c r="AY3686" s="885"/>
      <c r="AZ3686" s="177"/>
    </row>
    <row r="3687" spans="1:52" ht="15" customHeight="1">
      <c r="B3687" s="1310">
        <v>3681</v>
      </c>
      <c r="C3687" s="550" t="s">
        <v>11555</v>
      </c>
      <c r="D3687" s="1401" t="s">
        <v>2534</v>
      </c>
      <c r="E3687" s="521" t="s">
        <v>601</v>
      </c>
      <c r="F3687" s="1602" t="s">
        <v>24</v>
      </c>
      <c r="G3687" s="829" t="s">
        <v>124</v>
      </c>
      <c r="H3687" s="2029" t="s">
        <v>11556</v>
      </c>
      <c r="I3687" s="1721">
        <v>36516</v>
      </c>
      <c r="J3687" s="1314">
        <f t="shared" ca="1" si="326"/>
        <v>22</v>
      </c>
      <c r="K3687" s="317" t="s">
        <v>24</v>
      </c>
      <c r="L3687" s="327" t="s">
        <v>24</v>
      </c>
      <c r="M3687" s="337" t="s">
        <v>24</v>
      </c>
      <c r="N3687" s="533">
        <v>43874</v>
      </c>
      <c r="O3687" s="1449" t="s">
        <v>24</v>
      </c>
      <c r="P3687" s="470" t="s">
        <v>24</v>
      </c>
      <c r="Q3687" s="198" t="str">
        <f t="shared" si="327"/>
        <v>-</v>
      </c>
      <c r="R3687" s="181" t="str">
        <f t="shared" ca="1" si="328"/>
        <v>TIDAK MCU</v>
      </c>
      <c r="S3687" s="1319" t="s">
        <v>24</v>
      </c>
      <c r="T3687" s="452">
        <v>44552</v>
      </c>
      <c r="U3687" s="452" t="s">
        <v>24</v>
      </c>
      <c r="V3687" s="1330" t="s">
        <v>24</v>
      </c>
      <c r="W3687" s="1311" t="s">
        <v>24</v>
      </c>
      <c r="X3687" s="348"/>
      <c r="Y3687" s="201" t="s">
        <v>24</v>
      </c>
      <c r="Z3687" s="351" t="s">
        <v>24</v>
      </c>
      <c r="AA3687" s="343" t="s">
        <v>24</v>
      </c>
      <c r="AB3687" s="470"/>
      <c r="AC3687" s="254"/>
      <c r="AD3687" s="254"/>
      <c r="AE3687" s="254"/>
      <c r="AF3687" s="254"/>
      <c r="AG3687" s="254"/>
      <c r="AH3687" s="1019"/>
      <c r="AI3687" s="244" t="str">
        <f t="shared" si="330"/>
        <v>-</v>
      </c>
      <c r="AJ3687" s="1315">
        <f t="shared" si="329"/>
        <v>43874</v>
      </c>
      <c r="AK3687" s="217" t="s">
        <v>24</v>
      </c>
      <c r="AL3687" s="614" t="s">
        <v>24</v>
      </c>
      <c r="AM3687" s="272" t="s">
        <v>24</v>
      </c>
      <c r="AN3687" s="254"/>
      <c r="AO3687" s="254"/>
      <c r="AP3687" s="272"/>
      <c r="AQ3687" s="1231" t="s">
        <v>3094</v>
      </c>
      <c r="AR3687" s="272"/>
      <c r="AS3687" s="272"/>
      <c r="AT3687" s="272"/>
      <c r="AU3687" s="272"/>
      <c r="AV3687" s="885"/>
      <c r="AW3687" s="885"/>
      <c r="AX3687" s="885"/>
      <c r="AY3687" s="885"/>
      <c r="AZ3687" s="177"/>
    </row>
    <row r="3688" spans="1:52" ht="15" customHeight="1">
      <c r="B3688" s="1310">
        <v>3682</v>
      </c>
      <c r="C3688" s="550" t="s">
        <v>1910</v>
      </c>
      <c r="D3688" s="1401" t="s">
        <v>2534</v>
      </c>
      <c r="E3688" s="521" t="s">
        <v>601</v>
      </c>
      <c r="F3688" s="541" t="s">
        <v>24</v>
      </c>
      <c r="G3688" s="535" t="s">
        <v>124</v>
      </c>
      <c r="H3688" s="2029" t="s">
        <v>1912</v>
      </c>
      <c r="I3688" s="1721">
        <v>34446</v>
      </c>
      <c r="J3688" s="1314">
        <f t="shared" ca="1" si="326"/>
        <v>28</v>
      </c>
      <c r="K3688" s="176" t="s">
        <v>24</v>
      </c>
      <c r="L3688" s="170" t="s">
        <v>24</v>
      </c>
      <c r="M3688" s="173" t="s">
        <v>24</v>
      </c>
      <c r="N3688" s="533">
        <v>43874</v>
      </c>
      <c r="O3688" s="1449" t="s">
        <v>24</v>
      </c>
      <c r="P3688" s="470" t="s">
        <v>24</v>
      </c>
      <c r="Q3688" s="198" t="str">
        <f t="shared" si="327"/>
        <v>-</v>
      </c>
      <c r="R3688" s="181" t="str">
        <f t="shared" ca="1" si="328"/>
        <v>TIDAK MCU</v>
      </c>
      <c r="S3688" s="1319" t="s">
        <v>24</v>
      </c>
      <c r="T3688" s="452">
        <v>44673</v>
      </c>
      <c r="U3688" s="452" t="s">
        <v>24</v>
      </c>
      <c r="V3688" s="395" t="s">
        <v>24</v>
      </c>
      <c r="W3688" s="136" t="s">
        <v>24</v>
      </c>
      <c r="X3688" s="348"/>
      <c r="Y3688" s="201" t="s">
        <v>24</v>
      </c>
      <c r="Z3688" s="351" t="s">
        <v>24</v>
      </c>
      <c r="AA3688" s="343" t="s">
        <v>24</v>
      </c>
      <c r="AB3688" s="470"/>
      <c r="AC3688" s="254"/>
      <c r="AD3688" s="254"/>
      <c r="AE3688" s="254"/>
      <c r="AF3688" s="254"/>
      <c r="AG3688" s="254"/>
      <c r="AH3688" s="1019"/>
      <c r="AI3688" s="244" t="str">
        <f t="shared" si="330"/>
        <v>-</v>
      </c>
      <c r="AJ3688" s="1315">
        <f t="shared" si="329"/>
        <v>43874</v>
      </c>
      <c r="AK3688" s="217" t="s">
        <v>24</v>
      </c>
      <c r="AL3688" s="614" t="s">
        <v>24</v>
      </c>
      <c r="AM3688" s="272" t="s">
        <v>24</v>
      </c>
      <c r="AN3688" s="254"/>
      <c r="AO3688" s="254"/>
      <c r="AP3688" s="272"/>
      <c r="AQ3688" s="1231" t="s">
        <v>3094</v>
      </c>
      <c r="AR3688" s="272"/>
      <c r="AS3688" s="272"/>
      <c r="AT3688" s="272"/>
      <c r="AU3688" s="272"/>
      <c r="AV3688" s="177"/>
      <c r="AW3688" s="177"/>
      <c r="AX3688" s="177"/>
      <c r="AY3688" s="177"/>
      <c r="AZ3688" s="177"/>
    </row>
    <row r="3689" spans="1:52" s="2186" customFormat="1" ht="15" customHeight="1">
      <c r="A3689" s="1299"/>
      <c r="B3689" s="1310">
        <v>3683</v>
      </c>
      <c r="C3689" s="2190" t="s">
        <v>11557</v>
      </c>
      <c r="D3689" s="2191" t="s">
        <v>221</v>
      </c>
      <c r="E3689" s="709" t="s">
        <v>222</v>
      </c>
      <c r="F3689" s="2192" t="s">
        <v>24</v>
      </c>
      <c r="G3689" s="1623" t="s">
        <v>114</v>
      </c>
      <c r="H3689" s="2193" t="s">
        <v>24</v>
      </c>
      <c r="I3689" s="2194">
        <v>37232</v>
      </c>
      <c r="J3689" s="445">
        <f t="shared" ca="1" si="326"/>
        <v>20</v>
      </c>
      <c r="K3689" s="2195" t="s">
        <v>24</v>
      </c>
      <c r="L3689" s="2196" t="s">
        <v>24</v>
      </c>
      <c r="M3689" s="2197" t="s">
        <v>24</v>
      </c>
      <c r="N3689" s="517">
        <v>43882</v>
      </c>
      <c r="O3689" s="2198" t="s">
        <v>24</v>
      </c>
      <c r="P3689" s="2199" t="s">
        <v>24</v>
      </c>
      <c r="Q3689" s="920" t="str">
        <f t="shared" si="327"/>
        <v>-</v>
      </c>
      <c r="R3689" s="919" t="str">
        <f t="shared" ca="1" si="328"/>
        <v>TIDAK MCU</v>
      </c>
      <c r="S3689" s="445" t="s">
        <v>24</v>
      </c>
      <c r="T3689" s="1932">
        <v>44537</v>
      </c>
      <c r="U3689" s="1932" t="s">
        <v>24</v>
      </c>
      <c r="V3689" s="446" t="s">
        <v>24</v>
      </c>
      <c r="W3689" s="446" t="s">
        <v>24</v>
      </c>
      <c r="X3689" s="921"/>
      <c r="Y3689" s="922" t="s">
        <v>24</v>
      </c>
      <c r="Z3689" s="923" t="s">
        <v>24</v>
      </c>
      <c r="AA3689" s="2199" t="s">
        <v>24</v>
      </c>
      <c r="AB3689" s="2199"/>
      <c r="AC3689" s="1562"/>
      <c r="AD3689" s="1562"/>
      <c r="AE3689" s="1562"/>
      <c r="AF3689" s="1562"/>
      <c r="AG3689" s="1562"/>
      <c r="AH3689" s="1973"/>
      <c r="AI3689" s="244" t="str">
        <f t="shared" si="330"/>
        <v>-</v>
      </c>
      <c r="AJ3689" s="878">
        <f t="shared" si="329"/>
        <v>43882</v>
      </c>
      <c r="AK3689" s="1727" t="s">
        <v>24</v>
      </c>
      <c r="AL3689" s="1727" t="s">
        <v>24</v>
      </c>
      <c r="AM3689" s="1562" t="s">
        <v>24</v>
      </c>
      <c r="AN3689" s="1562"/>
      <c r="AO3689" s="1562"/>
      <c r="AP3689" s="1562"/>
      <c r="AQ3689" s="916" t="s">
        <v>6564</v>
      </c>
      <c r="AR3689" s="1562"/>
      <c r="AS3689" s="1562"/>
      <c r="AT3689" s="1562"/>
      <c r="AU3689" s="1562"/>
      <c r="AV3689" s="458"/>
      <c r="AW3689" s="458"/>
      <c r="AX3689" s="458"/>
      <c r="AY3689" s="458"/>
      <c r="AZ3689" s="458"/>
    </row>
    <row r="3690" spans="1:52" s="2186" customFormat="1" ht="15" customHeight="1">
      <c r="A3690" s="1299"/>
      <c r="B3690" s="1310">
        <v>3684</v>
      </c>
      <c r="C3690" s="2190" t="s">
        <v>11558</v>
      </c>
      <c r="D3690" s="2191" t="s">
        <v>226</v>
      </c>
      <c r="E3690" s="709" t="s">
        <v>222</v>
      </c>
      <c r="F3690" s="2192" t="s">
        <v>24</v>
      </c>
      <c r="G3690" s="1623" t="s">
        <v>114</v>
      </c>
      <c r="H3690" s="2193" t="s">
        <v>24</v>
      </c>
      <c r="I3690" s="2194">
        <v>35297</v>
      </c>
      <c r="J3690" s="445">
        <f t="shared" ca="1" si="326"/>
        <v>25</v>
      </c>
      <c r="K3690" s="1803" t="s">
        <v>24</v>
      </c>
      <c r="L3690" s="1831" t="s">
        <v>24</v>
      </c>
      <c r="M3690" s="1876" t="s">
        <v>24</v>
      </c>
      <c r="N3690" s="517">
        <v>43882</v>
      </c>
      <c r="O3690" s="2198" t="s">
        <v>24</v>
      </c>
      <c r="P3690" s="2199" t="s">
        <v>24</v>
      </c>
      <c r="Q3690" s="920" t="str">
        <f t="shared" si="327"/>
        <v>-</v>
      </c>
      <c r="R3690" s="919" t="str">
        <f t="shared" ca="1" si="328"/>
        <v>TIDAK MCU</v>
      </c>
      <c r="S3690" s="445" t="s">
        <v>24</v>
      </c>
      <c r="T3690" s="1932">
        <v>44428</v>
      </c>
      <c r="U3690" s="1932" t="s">
        <v>24</v>
      </c>
      <c r="V3690" s="446" t="s">
        <v>24</v>
      </c>
      <c r="W3690" s="446" t="s">
        <v>24</v>
      </c>
      <c r="X3690" s="921"/>
      <c r="Y3690" s="922" t="s">
        <v>24</v>
      </c>
      <c r="Z3690" s="923" t="s">
        <v>24</v>
      </c>
      <c r="AA3690" s="2199" t="s">
        <v>24</v>
      </c>
      <c r="AB3690" s="2199"/>
      <c r="AC3690" s="1562"/>
      <c r="AD3690" s="1562"/>
      <c r="AE3690" s="1562"/>
      <c r="AF3690" s="1562"/>
      <c r="AG3690" s="1562"/>
      <c r="AH3690" s="1973"/>
      <c r="AI3690" s="244" t="str">
        <f t="shared" si="330"/>
        <v>-</v>
      </c>
      <c r="AJ3690" s="878">
        <f t="shared" si="329"/>
        <v>43882</v>
      </c>
      <c r="AK3690" s="1727" t="s">
        <v>24</v>
      </c>
      <c r="AL3690" s="1727" t="s">
        <v>24</v>
      </c>
      <c r="AM3690" s="1562" t="s">
        <v>24</v>
      </c>
      <c r="AN3690" s="1562"/>
      <c r="AO3690" s="1562"/>
      <c r="AP3690" s="1562"/>
      <c r="AQ3690" s="916" t="s">
        <v>6564</v>
      </c>
      <c r="AR3690" s="1562"/>
      <c r="AS3690" s="1562"/>
      <c r="AT3690" s="1562"/>
      <c r="AU3690" s="1562"/>
      <c r="AV3690" s="458"/>
      <c r="AW3690" s="458"/>
      <c r="AX3690" s="458"/>
      <c r="AY3690" s="458"/>
      <c r="AZ3690" s="458"/>
    </row>
    <row r="3691" spans="1:52" s="2186" customFormat="1" ht="15" customHeight="1">
      <c r="A3691" s="1299"/>
      <c r="B3691" s="1310">
        <v>3685</v>
      </c>
      <c r="C3691" s="2190" t="s">
        <v>11559</v>
      </c>
      <c r="D3691" s="2191" t="s">
        <v>226</v>
      </c>
      <c r="E3691" s="709" t="s">
        <v>222</v>
      </c>
      <c r="F3691" s="2192" t="s">
        <v>24</v>
      </c>
      <c r="G3691" s="1623" t="s">
        <v>114</v>
      </c>
      <c r="H3691" s="2193" t="s">
        <v>24</v>
      </c>
      <c r="I3691" s="2194">
        <v>33041</v>
      </c>
      <c r="J3691" s="445">
        <f t="shared" ca="1" si="326"/>
        <v>32</v>
      </c>
      <c r="K3691" s="1803" t="s">
        <v>24</v>
      </c>
      <c r="L3691" s="1831" t="s">
        <v>24</v>
      </c>
      <c r="M3691" s="1876" t="s">
        <v>24</v>
      </c>
      <c r="N3691" s="517">
        <v>43882</v>
      </c>
      <c r="O3691" s="2198" t="s">
        <v>24</v>
      </c>
      <c r="P3691" s="2199" t="s">
        <v>24</v>
      </c>
      <c r="Q3691" s="920" t="str">
        <f t="shared" si="327"/>
        <v>-</v>
      </c>
      <c r="R3691" s="919" t="str">
        <f t="shared" ca="1" si="328"/>
        <v>TIDAK MCU</v>
      </c>
      <c r="S3691" s="445" t="s">
        <v>24</v>
      </c>
      <c r="T3691" s="1932">
        <v>44364</v>
      </c>
      <c r="U3691" s="1932" t="s">
        <v>24</v>
      </c>
      <c r="V3691" s="446" t="s">
        <v>24</v>
      </c>
      <c r="W3691" s="446" t="s">
        <v>24</v>
      </c>
      <c r="X3691" s="921"/>
      <c r="Y3691" s="922" t="s">
        <v>24</v>
      </c>
      <c r="Z3691" s="923" t="s">
        <v>24</v>
      </c>
      <c r="AA3691" s="2199" t="s">
        <v>24</v>
      </c>
      <c r="AB3691" s="2199"/>
      <c r="AC3691" s="1562"/>
      <c r="AD3691" s="1562"/>
      <c r="AE3691" s="1562"/>
      <c r="AF3691" s="1562"/>
      <c r="AG3691" s="1562"/>
      <c r="AH3691" s="1973"/>
      <c r="AI3691" s="244" t="str">
        <f t="shared" si="330"/>
        <v>-</v>
      </c>
      <c r="AJ3691" s="878">
        <f t="shared" si="329"/>
        <v>43882</v>
      </c>
      <c r="AK3691" s="1727" t="s">
        <v>24</v>
      </c>
      <c r="AL3691" s="1727" t="s">
        <v>24</v>
      </c>
      <c r="AM3691" s="1562" t="s">
        <v>24</v>
      </c>
      <c r="AN3691" s="1562"/>
      <c r="AO3691" s="1562"/>
      <c r="AP3691" s="1562"/>
      <c r="AQ3691" s="916" t="s">
        <v>6564</v>
      </c>
      <c r="AR3691" s="1562"/>
      <c r="AS3691" s="1562"/>
      <c r="AT3691" s="1562"/>
      <c r="AU3691" s="1562"/>
      <c r="AV3691" s="458"/>
      <c r="AW3691" s="458"/>
      <c r="AX3691" s="458"/>
      <c r="AY3691" s="458"/>
      <c r="AZ3691" s="458"/>
    </row>
    <row r="3692" spans="1:52" ht="15" customHeight="1">
      <c r="B3692" s="1310">
        <v>3686</v>
      </c>
      <c r="C3692" s="550" t="s">
        <v>11560</v>
      </c>
      <c r="D3692" s="1401" t="s">
        <v>226</v>
      </c>
      <c r="E3692" s="521" t="s">
        <v>601</v>
      </c>
      <c r="F3692" s="1591" t="s">
        <v>24</v>
      </c>
      <c r="G3692" s="1620" t="s">
        <v>151</v>
      </c>
      <c r="H3692" s="522" t="s">
        <v>24</v>
      </c>
      <c r="I3692" s="1452">
        <v>33117</v>
      </c>
      <c r="J3692" s="1314">
        <f t="shared" ca="1" si="326"/>
        <v>31</v>
      </c>
      <c r="K3692" s="176" t="s">
        <v>24</v>
      </c>
      <c r="L3692" s="170" t="s">
        <v>24</v>
      </c>
      <c r="M3692" s="173" t="s">
        <v>24</v>
      </c>
      <c r="N3692" s="533">
        <v>43882</v>
      </c>
      <c r="O3692" s="1466" t="s">
        <v>24</v>
      </c>
      <c r="P3692" s="470" t="s">
        <v>24</v>
      </c>
      <c r="Q3692" s="198" t="str">
        <f t="shared" si="327"/>
        <v>-</v>
      </c>
      <c r="R3692" s="181" t="str">
        <f t="shared" ca="1" si="328"/>
        <v>TIDAK MCU</v>
      </c>
      <c r="S3692" s="1319" t="s">
        <v>24</v>
      </c>
      <c r="T3692" s="452">
        <v>44308</v>
      </c>
      <c r="U3692" s="452" t="s">
        <v>24</v>
      </c>
      <c r="V3692" s="1330" t="s">
        <v>24</v>
      </c>
      <c r="W3692" s="1311" t="s">
        <v>24</v>
      </c>
      <c r="X3692" s="348"/>
      <c r="Y3692" s="201" t="s">
        <v>24</v>
      </c>
      <c r="Z3692" s="351" t="s">
        <v>24</v>
      </c>
      <c r="AA3692" s="343" t="s">
        <v>24</v>
      </c>
      <c r="AB3692" s="470"/>
      <c r="AC3692" s="254"/>
      <c r="AD3692" s="254"/>
      <c r="AE3692" s="254"/>
      <c r="AF3692" s="254"/>
      <c r="AG3692" s="254"/>
      <c r="AH3692" s="1019"/>
      <c r="AI3692" s="244" t="str">
        <f t="shared" si="330"/>
        <v>-</v>
      </c>
      <c r="AJ3692" s="1315">
        <f t="shared" si="329"/>
        <v>43882</v>
      </c>
      <c r="AK3692" s="217" t="s">
        <v>24</v>
      </c>
      <c r="AL3692" s="614" t="s">
        <v>24</v>
      </c>
      <c r="AM3692" s="272" t="s">
        <v>24</v>
      </c>
      <c r="AN3692" s="254"/>
      <c r="AO3692" s="254"/>
      <c r="AP3692" s="272"/>
      <c r="AQ3692" s="1231" t="s">
        <v>3094</v>
      </c>
      <c r="AR3692" s="272"/>
      <c r="AS3692" s="272"/>
      <c r="AT3692" s="272"/>
      <c r="AU3692" s="272"/>
    </row>
    <row r="3693" spans="1:52" ht="15" customHeight="1">
      <c r="B3693" s="1310">
        <v>3687</v>
      </c>
      <c r="C3693" s="550" t="s">
        <v>11561</v>
      </c>
      <c r="D3693" s="1401" t="s">
        <v>257</v>
      </c>
      <c r="E3693" s="521" t="s">
        <v>1122</v>
      </c>
      <c r="F3693" s="541" t="s">
        <v>24</v>
      </c>
      <c r="G3693" s="535" t="s">
        <v>147</v>
      </c>
      <c r="H3693" s="522" t="s">
        <v>24</v>
      </c>
      <c r="I3693" s="1721">
        <v>33135</v>
      </c>
      <c r="J3693" s="1314">
        <f t="shared" ca="1" si="326"/>
        <v>31</v>
      </c>
      <c r="K3693" s="176" t="s">
        <v>1627</v>
      </c>
      <c r="L3693" s="170">
        <v>900916270773</v>
      </c>
      <c r="M3693" s="173">
        <v>44823</v>
      </c>
      <c r="N3693" s="556">
        <v>43880</v>
      </c>
      <c r="O3693" s="1449" t="s">
        <v>24</v>
      </c>
      <c r="P3693" s="470" t="s">
        <v>24</v>
      </c>
      <c r="Q3693" s="198" t="str">
        <f t="shared" si="327"/>
        <v>-</v>
      </c>
      <c r="R3693" s="181" t="str">
        <f t="shared" ca="1" si="328"/>
        <v>TIDAK MCU</v>
      </c>
      <c r="S3693" s="1319" t="s">
        <v>11564</v>
      </c>
      <c r="T3693" s="452">
        <v>44458</v>
      </c>
      <c r="U3693" s="452">
        <v>44458</v>
      </c>
      <c r="V3693" s="1313" t="s">
        <v>24</v>
      </c>
      <c r="W3693" s="1311" t="s">
        <v>24</v>
      </c>
      <c r="X3693" s="348"/>
      <c r="Y3693" s="201" t="s">
        <v>24</v>
      </c>
      <c r="Z3693" s="351" t="s">
        <v>24</v>
      </c>
      <c r="AA3693" s="343" t="s">
        <v>100</v>
      </c>
      <c r="AB3693" s="470" t="s">
        <v>24</v>
      </c>
      <c r="AC3693" s="254"/>
      <c r="AD3693" s="254"/>
      <c r="AE3693" s="254"/>
      <c r="AF3693" s="254"/>
      <c r="AG3693" s="254"/>
      <c r="AH3693" s="1019"/>
      <c r="AI3693" s="244" t="str">
        <f t="shared" si="330"/>
        <v>LIGHT VEHICLE-</v>
      </c>
      <c r="AJ3693" s="1315">
        <f t="shared" si="329"/>
        <v>43880</v>
      </c>
      <c r="AK3693" s="1466">
        <v>43879</v>
      </c>
      <c r="AL3693" s="1194">
        <v>43879</v>
      </c>
      <c r="AM3693" s="272" t="s">
        <v>24</v>
      </c>
      <c r="AN3693" s="254"/>
      <c r="AO3693" s="254"/>
      <c r="AP3693" s="272"/>
      <c r="AQ3693" s="1231" t="s">
        <v>3094</v>
      </c>
      <c r="AR3693" s="272"/>
      <c r="AS3693" s="272"/>
      <c r="AT3693" s="272"/>
      <c r="AU3693" s="272"/>
      <c r="AV3693" s="885"/>
      <c r="AW3693" s="885"/>
      <c r="AX3693" s="885"/>
      <c r="AY3693" s="885"/>
      <c r="AZ3693" s="177"/>
    </row>
    <row r="3694" spans="1:52" ht="15" customHeight="1">
      <c r="B3694" s="1310">
        <v>3688</v>
      </c>
      <c r="C3694" s="550" t="s">
        <v>2658</v>
      </c>
      <c r="D3694" s="1401" t="s">
        <v>257</v>
      </c>
      <c r="E3694" s="521" t="s">
        <v>1122</v>
      </c>
      <c r="F3694" s="541" t="s">
        <v>24</v>
      </c>
      <c r="G3694" s="535" t="s">
        <v>147</v>
      </c>
      <c r="H3694" s="522" t="s">
        <v>24</v>
      </c>
      <c r="I3694" s="1721">
        <v>34032</v>
      </c>
      <c r="J3694" s="1314">
        <f t="shared" ca="1" si="326"/>
        <v>29</v>
      </c>
      <c r="K3694" s="317" t="s">
        <v>83</v>
      </c>
      <c r="L3694" s="327">
        <v>930319310403</v>
      </c>
      <c r="M3694" s="337">
        <v>44259</v>
      </c>
      <c r="N3694" s="556">
        <v>43880</v>
      </c>
      <c r="O3694" s="1449" t="s">
        <v>24</v>
      </c>
      <c r="P3694" s="470" t="s">
        <v>24</v>
      </c>
      <c r="Q3694" s="198" t="str">
        <f t="shared" si="327"/>
        <v>-</v>
      </c>
      <c r="R3694" s="181" t="str">
        <f t="shared" ca="1" si="328"/>
        <v>TIDAK MCU</v>
      </c>
      <c r="S3694" s="1319" t="s">
        <v>11565</v>
      </c>
      <c r="T3694" s="452">
        <v>44259</v>
      </c>
      <c r="U3694" s="452">
        <v>44259</v>
      </c>
      <c r="V3694" s="1313" t="s">
        <v>24</v>
      </c>
      <c r="W3694" s="1311" t="s">
        <v>24</v>
      </c>
      <c r="X3694" s="348"/>
      <c r="Y3694" s="201" t="s">
        <v>24</v>
      </c>
      <c r="Z3694" s="351" t="s">
        <v>24</v>
      </c>
      <c r="AA3694" s="343" t="s">
        <v>100</v>
      </c>
      <c r="AB3694" s="470" t="s">
        <v>24</v>
      </c>
      <c r="AC3694" s="254"/>
      <c r="AD3694" s="254"/>
      <c r="AE3694" s="254"/>
      <c r="AF3694" s="254"/>
      <c r="AG3694" s="254"/>
      <c r="AH3694" s="1019"/>
      <c r="AI3694" s="244" t="str">
        <f t="shared" si="330"/>
        <v>LIGHT VEHICLE-</v>
      </c>
      <c r="AJ3694" s="1315">
        <f t="shared" si="329"/>
        <v>43880</v>
      </c>
      <c r="AK3694" s="1466">
        <v>43879</v>
      </c>
      <c r="AL3694" s="1194">
        <v>43879</v>
      </c>
      <c r="AM3694" s="272" t="s">
        <v>24</v>
      </c>
      <c r="AN3694" s="254"/>
      <c r="AO3694" s="254"/>
      <c r="AP3694" s="272"/>
      <c r="AQ3694" s="1231" t="s">
        <v>3094</v>
      </c>
      <c r="AR3694" s="272"/>
      <c r="AS3694" s="272"/>
      <c r="AT3694" s="272"/>
      <c r="AU3694" s="272"/>
      <c r="AV3694" s="885"/>
      <c r="AW3694" s="885"/>
      <c r="AX3694" s="885"/>
      <c r="AY3694" s="885"/>
      <c r="AZ3694" s="885"/>
    </row>
    <row r="3695" spans="1:52" ht="15" customHeight="1">
      <c r="B3695" s="1310">
        <v>3689</v>
      </c>
      <c r="C3695" s="550" t="s">
        <v>11562</v>
      </c>
      <c r="D3695" s="1401" t="s">
        <v>11563</v>
      </c>
      <c r="E3695" s="521" t="s">
        <v>1122</v>
      </c>
      <c r="F3695" s="1591" t="s">
        <v>24</v>
      </c>
      <c r="G3695" s="535" t="s">
        <v>147</v>
      </c>
      <c r="H3695" s="522" t="s">
        <v>11993</v>
      </c>
      <c r="I3695" s="1721">
        <v>26426</v>
      </c>
      <c r="J3695" s="1314">
        <f t="shared" ca="1" si="326"/>
        <v>50</v>
      </c>
      <c r="K3695" s="317" t="s">
        <v>24</v>
      </c>
      <c r="L3695" s="327" t="s">
        <v>24</v>
      </c>
      <c r="M3695" s="337" t="s">
        <v>24</v>
      </c>
      <c r="N3695" s="533">
        <v>43884</v>
      </c>
      <c r="O3695" s="1449" t="s">
        <v>24</v>
      </c>
      <c r="P3695" s="470" t="s">
        <v>24</v>
      </c>
      <c r="Q3695" s="198" t="str">
        <f t="shared" si="327"/>
        <v>-</v>
      </c>
      <c r="R3695" s="181" t="str">
        <f t="shared" ca="1" si="328"/>
        <v>TIDAK MCU</v>
      </c>
      <c r="S3695" s="1319" t="s">
        <v>24</v>
      </c>
      <c r="T3695" s="452">
        <v>44323</v>
      </c>
      <c r="U3695" s="452" t="s">
        <v>24</v>
      </c>
      <c r="V3695" s="1313" t="s">
        <v>24</v>
      </c>
      <c r="W3695" s="1311" t="s">
        <v>24</v>
      </c>
      <c r="X3695" s="348"/>
      <c r="Y3695" s="201" t="s">
        <v>24</v>
      </c>
      <c r="Z3695" s="351" t="s">
        <v>24</v>
      </c>
      <c r="AA3695" s="343" t="s">
        <v>24</v>
      </c>
      <c r="AB3695" s="470"/>
      <c r="AC3695" s="254"/>
      <c r="AD3695" s="254"/>
      <c r="AE3695" s="254"/>
      <c r="AF3695" s="254"/>
      <c r="AG3695" s="254"/>
      <c r="AH3695" s="1019"/>
      <c r="AI3695" s="244" t="str">
        <f t="shared" si="330"/>
        <v>-</v>
      </c>
      <c r="AJ3695" s="1315">
        <f t="shared" si="329"/>
        <v>43884</v>
      </c>
      <c r="AK3695" s="342" t="s">
        <v>24</v>
      </c>
      <c r="AL3695" s="1194" t="s">
        <v>24</v>
      </c>
      <c r="AM3695" s="272" t="s">
        <v>24</v>
      </c>
      <c r="AN3695" s="254"/>
      <c r="AO3695" s="254"/>
      <c r="AP3695" s="272"/>
      <c r="AQ3695" s="1231" t="s">
        <v>3094</v>
      </c>
      <c r="AR3695" s="272"/>
      <c r="AS3695" s="272"/>
      <c r="AT3695" s="272"/>
      <c r="AU3695" s="272"/>
      <c r="AV3695" s="885"/>
      <c r="AW3695" s="885"/>
      <c r="AX3695" s="885"/>
      <c r="AY3695" s="885"/>
      <c r="AZ3695" s="177"/>
    </row>
    <row r="3696" spans="1:52" ht="15" customHeight="1">
      <c r="B3696" s="1310">
        <v>3690</v>
      </c>
      <c r="C3696" s="550" t="s">
        <v>11566</v>
      </c>
      <c r="D3696" s="1401" t="s">
        <v>230</v>
      </c>
      <c r="E3696" s="521" t="s">
        <v>222</v>
      </c>
      <c r="F3696" s="1591" t="s">
        <v>24</v>
      </c>
      <c r="G3696" s="535" t="s">
        <v>146</v>
      </c>
      <c r="H3696" s="1368" t="s">
        <v>24</v>
      </c>
      <c r="I3696" s="1721">
        <v>34883</v>
      </c>
      <c r="J3696" s="1314">
        <f t="shared" ca="1" si="326"/>
        <v>26</v>
      </c>
      <c r="K3696" s="176" t="s">
        <v>493</v>
      </c>
      <c r="L3696" s="170">
        <v>950732460136</v>
      </c>
      <c r="M3696" s="173">
        <v>45476</v>
      </c>
      <c r="N3696" s="533">
        <v>43884</v>
      </c>
      <c r="O3696" s="1449" t="s">
        <v>24</v>
      </c>
      <c r="P3696" s="470" t="s">
        <v>24</v>
      </c>
      <c r="Q3696" s="198" t="str">
        <f t="shared" si="327"/>
        <v>-</v>
      </c>
      <c r="R3696" s="181" t="str">
        <f t="shared" ca="1" si="328"/>
        <v>TIDAK MCU</v>
      </c>
      <c r="S3696" s="1319" t="s">
        <v>11567</v>
      </c>
      <c r="T3696" s="452">
        <v>44380</v>
      </c>
      <c r="U3696" s="452">
        <v>44380</v>
      </c>
      <c r="V3696" s="1330" t="s">
        <v>24</v>
      </c>
      <c r="W3696" s="1311" t="s">
        <v>24</v>
      </c>
      <c r="X3696" s="348"/>
      <c r="Y3696" s="201" t="s">
        <v>24</v>
      </c>
      <c r="Z3696" s="351" t="s">
        <v>24</v>
      </c>
      <c r="AA3696" s="343" t="s">
        <v>1086</v>
      </c>
      <c r="AB3696" s="470" t="s">
        <v>24</v>
      </c>
      <c r="AC3696" s="254"/>
      <c r="AD3696" s="254"/>
      <c r="AE3696" s="254"/>
      <c r="AF3696" s="254"/>
      <c r="AG3696" s="254"/>
      <c r="AH3696" s="1019"/>
      <c r="AI3696" s="244" t="str">
        <f t="shared" si="330"/>
        <v>HINO 260 JD/TI-</v>
      </c>
      <c r="AJ3696" s="1315">
        <f t="shared" si="329"/>
        <v>43884</v>
      </c>
      <c r="AK3696" s="1466">
        <v>43881</v>
      </c>
      <c r="AL3696" s="1194">
        <v>43881</v>
      </c>
      <c r="AM3696" s="272" t="s">
        <v>24</v>
      </c>
      <c r="AN3696" s="254"/>
      <c r="AO3696" s="254"/>
      <c r="AP3696" s="272"/>
      <c r="AQ3696" s="1231" t="s">
        <v>3094</v>
      </c>
      <c r="AR3696" s="272"/>
      <c r="AS3696" s="272"/>
      <c r="AT3696" s="272"/>
      <c r="AU3696" s="272"/>
      <c r="AV3696" s="885"/>
      <c r="AW3696" s="885"/>
      <c r="AX3696" s="885"/>
      <c r="AY3696" s="885"/>
      <c r="AZ3696" s="177"/>
    </row>
    <row r="3697" spans="1:60" ht="15" customHeight="1">
      <c r="B3697" s="1310">
        <v>3691</v>
      </c>
      <c r="C3697" s="550" t="s">
        <v>6835</v>
      </c>
      <c r="D3697" s="1401" t="s">
        <v>230</v>
      </c>
      <c r="E3697" s="521" t="s">
        <v>222</v>
      </c>
      <c r="F3697" s="1591" t="s">
        <v>24</v>
      </c>
      <c r="G3697" s="509" t="s">
        <v>98</v>
      </c>
      <c r="H3697" s="1627" t="s">
        <v>11569</v>
      </c>
      <c r="I3697" s="1721">
        <v>31581</v>
      </c>
      <c r="J3697" s="1314">
        <f t="shared" ca="1" si="326"/>
        <v>36</v>
      </c>
      <c r="K3697" s="176" t="s">
        <v>493</v>
      </c>
      <c r="L3697" s="170">
        <v>860632460190</v>
      </c>
      <c r="M3697" s="173">
        <v>44000</v>
      </c>
      <c r="N3697" s="533">
        <v>43884</v>
      </c>
      <c r="O3697" s="1449" t="s">
        <v>24</v>
      </c>
      <c r="P3697" s="470" t="s">
        <v>24</v>
      </c>
      <c r="Q3697" s="198" t="str">
        <f t="shared" si="327"/>
        <v>-</v>
      </c>
      <c r="R3697" s="181" t="str">
        <f t="shared" ca="1" si="328"/>
        <v>TIDAK MCU</v>
      </c>
      <c r="S3697" s="1319" t="s">
        <v>11568</v>
      </c>
      <c r="T3697" s="452">
        <v>44365</v>
      </c>
      <c r="U3697" s="452">
        <v>44365</v>
      </c>
      <c r="V3697" s="1330" t="s">
        <v>24</v>
      </c>
      <c r="W3697" s="1311" t="s">
        <v>24</v>
      </c>
      <c r="X3697" s="348"/>
      <c r="Y3697" s="201" t="s">
        <v>11710</v>
      </c>
      <c r="Z3697" s="351" t="s">
        <v>24</v>
      </c>
      <c r="AA3697" s="343" t="s">
        <v>592</v>
      </c>
      <c r="AB3697" s="470" t="s">
        <v>24</v>
      </c>
      <c r="AC3697" s="254"/>
      <c r="AD3697" s="254"/>
      <c r="AE3697" s="254"/>
      <c r="AF3697" s="254"/>
      <c r="AG3697" s="254"/>
      <c r="AH3697" s="1019"/>
      <c r="AI3697" s="244" t="str">
        <f t="shared" si="330"/>
        <v>PC 200, PC 300-</v>
      </c>
      <c r="AJ3697" s="1315">
        <f t="shared" si="329"/>
        <v>43884</v>
      </c>
      <c r="AK3697" s="1466">
        <v>43860</v>
      </c>
      <c r="AL3697" s="1194">
        <v>43860</v>
      </c>
      <c r="AM3697" s="272" t="s">
        <v>24</v>
      </c>
      <c r="AN3697" s="254"/>
      <c r="AO3697" s="254"/>
      <c r="AP3697" s="272"/>
      <c r="AQ3697" s="1231" t="s">
        <v>3094</v>
      </c>
      <c r="AR3697" s="272"/>
      <c r="AS3697" s="272"/>
      <c r="AT3697" s="272"/>
      <c r="AU3697" s="272"/>
      <c r="AV3697" s="885"/>
      <c r="AW3697" s="885"/>
      <c r="AX3697" s="885"/>
      <c r="AY3697" s="885"/>
      <c r="AZ3697" s="177"/>
    </row>
    <row r="3698" spans="1:60" ht="15" customHeight="1">
      <c r="B3698" s="1310">
        <v>3692</v>
      </c>
      <c r="C3698" s="550" t="s">
        <v>1946</v>
      </c>
      <c r="D3698" s="1401" t="s">
        <v>230</v>
      </c>
      <c r="E3698" s="521" t="s">
        <v>222</v>
      </c>
      <c r="F3698" s="1591" t="s">
        <v>24</v>
      </c>
      <c r="G3698" s="535" t="s">
        <v>131</v>
      </c>
      <c r="H3698" s="1368" t="s">
        <v>24</v>
      </c>
      <c r="I3698" s="1721">
        <v>35959</v>
      </c>
      <c r="J3698" s="1314">
        <f t="shared" ca="1" si="326"/>
        <v>23</v>
      </c>
      <c r="K3698" s="176" t="s">
        <v>493</v>
      </c>
      <c r="L3698" s="170">
        <v>970719310896</v>
      </c>
      <c r="M3698" s="173">
        <v>45486</v>
      </c>
      <c r="N3698" s="533">
        <v>43884</v>
      </c>
      <c r="O3698" s="1449" t="s">
        <v>24</v>
      </c>
      <c r="P3698" s="470" t="s">
        <v>24</v>
      </c>
      <c r="Q3698" s="198" t="str">
        <f t="shared" si="327"/>
        <v>-</v>
      </c>
      <c r="R3698" s="181" t="str">
        <f t="shared" ca="1" si="328"/>
        <v>TIDAK MCU</v>
      </c>
      <c r="S3698" s="1319" t="s">
        <v>11570</v>
      </c>
      <c r="T3698" s="452">
        <v>44390</v>
      </c>
      <c r="U3698" s="452">
        <v>44390</v>
      </c>
      <c r="V3698" s="1330" t="s">
        <v>24</v>
      </c>
      <c r="W3698" s="136" t="s">
        <v>24</v>
      </c>
      <c r="X3698" s="348"/>
      <c r="Y3698" s="201" t="s">
        <v>24</v>
      </c>
      <c r="Z3698" s="351" t="s">
        <v>24</v>
      </c>
      <c r="AA3698" s="343" t="s">
        <v>589</v>
      </c>
      <c r="AB3698" s="343" t="s">
        <v>590</v>
      </c>
      <c r="AC3698" s="254" t="s">
        <v>24</v>
      </c>
      <c r="AD3698" s="254"/>
      <c r="AE3698" s="254"/>
      <c r="AF3698" s="254"/>
      <c r="AG3698" s="254"/>
      <c r="AH3698" s="1019"/>
      <c r="AI3698" s="244" t="str">
        <f t="shared" si="330"/>
        <v>DZ 85COMPACTOR -</v>
      </c>
      <c r="AJ3698" s="1315">
        <f t="shared" si="329"/>
        <v>43884</v>
      </c>
      <c r="AK3698" s="1466">
        <v>43871</v>
      </c>
      <c r="AL3698" s="1194">
        <v>43879</v>
      </c>
      <c r="AM3698" s="272" t="s">
        <v>24</v>
      </c>
      <c r="AN3698" s="254"/>
      <c r="AO3698" s="254"/>
      <c r="AP3698" s="272"/>
      <c r="AQ3698" s="1231" t="s">
        <v>3094</v>
      </c>
      <c r="AR3698" s="272" t="s">
        <v>130</v>
      </c>
      <c r="AS3698" s="272" t="s">
        <v>257</v>
      </c>
      <c r="AT3698" s="272" t="s">
        <v>6567</v>
      </c>
      <c r="AU3698" s="272" t="s">
        <v>11538</v>
      </c>
      <c r="AV3698" s="885"/>
      <c r="AW3698" s="885"/>
      <c r="AX3698" s="885"/>
      <c r="AY3698" s="885"/>
      <c r="AZ3698" s="177"/>
    </row>
    <row r="3699" spans="1:60" ht="15" customHeight="1">
      <c r="B3699" s="1310">
        <v>3693</v>
      </c>
      <c r="C3699" s="550" t="s">
        <v>1823</v>
      </c>
      <c r="D3699" s="1401" t="s">
        <v>2534</v>
      </c>
      <c r="E3699" s="521" t="s">
        <v>601</v>
      </c>
      <c r="F3699" s="1591" t="s">
        <v>24</v>
      </c>
      <c r="G3699" s="535" t="s">
        <v>124</v>
      </c>
      <c r="H3699" s="1627" t="s">
        <v>11571</v>
      </c>
      <c r="I3699" s="516">
        <v>31657</v>
      </c>
      <c r="J3699" s="1314">
        <f t="shared" ca="1" si="326"/>
        <v>35</v>
      </c>
      <c r="K3699" s="176" t="s">
        <v>24</v>
      </c>
      <c r="L3699" s="170" t="s">
        <v>24</v>
      </c>
      <c r="M3699" s="173" t="s">
        <v>24</v>
      </c>
      <c r="N3699" s="533">
        <v>43874</v>
      </c>
      <c r="O3699" s="1466" t="s">
        <v>24</v>
      </c>
      <c r="P3699" s="470" t="s">
        <v>24</v>
      </c>
      <c r="Q3699" s="198" t="str">
        <f t="shared" si="327"/>
        <v>-</v>
      </c>
      <c r="R3699" s="181" t="str">
        <f t="shared" ca="1" si="328"/>
        <v>TIDAK MCU</v>
      </c>
      <c r="S3699" s="1319" t="s">
        <v>24</v>
      </c>
      <c r="T3699" s="452">
        <v>44441</v>
      </c>
      <c r="U3699" s="452" t="s">
        <v>24</v>
      </c>
      <c r="V3699" s="1330" t="s">
        <v>24</v>
      </c>
      <c r="W3699" s="1311" t="s">
        <v>24</v>
      </c>
      <c r="X3699" s="348"/>
      <c r="Y3699" s="201" t="s">
        <v>24</v>
      </c>
      <c r="Z3699" s="351" t="s">
        <v>24</v>
      </c>
      <c r="AA3699" s="343" t="s">
        <v>24</v>
      </c>
      <c r="AB3699" s="470"/>
      <c r="AC3699" s="254"/>
      <c r="AD3699" s="254"/>
      <c r="AE3699" s="254"/>
      <c r="AF3699" s="254"/>
      <c r="AG3699" s="254"/>
      <c r="AH3699" s="1019"/>
      <c r="AI3699" s="244" t="str">
        <f t="shared" si="330"/>
        <v>-</v>
      </c>
      <c r="AJ3699" s="1315">
        <f t="shared" si="329"/>
        <v>43874</v>
      </c>
      <c r="AK3699" s="342" t="s">
        <v>24</v>
      </c>
      <c r="AL3699" s="1194" t="s">
        <v>24</v>
      </c>
      <c r="AM3699" s="272" t="s">
        <v>24</v>
      </c>
      <c r="AN3699" s="254"/>
      <c r="AO3699" s="254"/>
      <c r="AP3699" s="272"/>
      <c r="AQ3699" s="1231" t="s">
        <v>3094</v>
      </c>
      <c r="AR3699" s="272"/>
      <c r="AS3699" s="272"/>
      <c r="AT3699" s="272"/>
      <c r="AU3699" s="272"/>
      <c r="AV3699" s="885"/>
      <c r="AW3699" s="885"/>
      <c r="AX3699" s="885"/>
      <c r="AY3699" s="885"/>
      <c r="AZ3699" s="177"/>
    </row>
    <row r="3700" spans="1:60" ht="15" customHeight="1">
      <c r="B3700" s="1310">
        <v>3694</v>
      </c>
      <c r="C3700" s="550" t="s">
        <v>11572</v>
      </c>
      <c r="D3700" s="1401" t="s">
        <v>230</v>
      </c>
      <c r="E3700" s="521" t="s">
        <v>4228</v>
      </c>
      <c r="F3700" s="1591" t="s">
        <v>11573</v>
      </c>
      <c r="G3700" s="535" t="s">
        <v>102</v>
      </c>
      <c r="H3700" s="1680" t="s">
        <v>24</v>
      </c>
      <c r="I3700" s="1452">
        <v>31480</v>
      </c>
      <c r="J3700" s="1314">
        <f t="shared" ca="1" si="326"/>
        <v>36</v>
      </c>
      <c r="K3700" s="176" t="s">
        <v>24</v>
      </c>
      <c r="L3700" s="170" t="s">
        <v>24</v>
      </c>
      <c r="M3700" s="173" t="s">
        <v>24</v>
      </c>
      <c r="N3700" s="577">
        <v>43886</v>
      </c>
      <c r="O3700" s="1466" t="s">
        <v>24</v>
      </c>
      <c r="P3700" s="470" t="s">
        <v>24</v>
      </c>
      <c r="Q3700" s="198" t="str">
        <f t="shared" si="327"/>
        <v>-</v>
      </c>
      <c r="R3700" s="181" t="str">
        <f t="shared" ca="1" si="328"/>
        <v>TIDAK MCU</v>
      </c>
      <c r="S3700" s="1319" t="s">
        <v>11574</v>
      </c>
      <c r="T3700" s="452">
        <v>44629</v>
      </c>
      <c r="U3700" s="452">
        <v>44629</v>
      </c>
      <c r="V3700" s="395" t="s">
        <v>24</v>
      </c>
      <c r="W3700" s="136" t="s">
        <v>24</v>
      </c>
      <c r="X3700" s="348"/>
      <c r="Y3700" s="201" t="s">
        <v>24</v>
      </c>
      <c r="Z3700" s="351" t="s">
        <v>24</v>
      </c>
      <c r="AA3700" s="343" t="s">
        <v>927</v>
      </c>
      <c r="AB3700" s="1295" t="s">
        <v>13889</v>
      </c>
      <c r="AC3700" s="471" t="s">
        <v>9111</v>
      </c>
      <c r="AD3700" s="254" t="s">
        <v>9138</v>
      </c>
      <c r="AE3700" s="254"/>
      <c r="AF3700" s="254"/>
      <c r="AG3700" s="254"/>
      <c r="AH3700" s="1019"/>
      <c r="AI3700" s="244" t="str">
        <f t="shared" si="330"/>
        <v>SC P360 - SC P410 A/MSC R580 DTRLOWBOY FH 16SC P460</v>
      </c>
      <c r="AJ3700" s="1315">
        <f t="shared" si="329"/>
        <v>43886</v>
      </c>
      <c r="AK3700" s="199">
        <v>44225</v>
      </c>
      <c r="AL3700" s="614">
        <v>43886</v>
      </c>
      <c r="AM3700" s="272" t="s">
        <v>24</v>
      </c>
      <c r="AN3700" s="254"/>
      <c r="AO3700" s="254"/>
      <c r="AP3700" s="272"/>
      <c r="AQ3700" s="1231" t="s">
        <v>3094</v>
      </c>
      <c r="AR3700" s="272"/>
      <c r="AS3700" s="272"/>
      <c r="AT3700" s="272"/>
      <c r="AU3700" s="272"/>
      <c r="AV3700" s="885"/>
      <c r="AW3700" s="885"/>
      <c r="AX3700" s="885"/>
      <c r="AY3700" s="885"/>
      <c r="AZ3700" s="177"/>
    </row>
    <row r="3701" spans="1:60" ht="15" customHeight="1">
      <c r="B3701" s="1310">
        <v>1644</v>
      </c>
      <c r="C3701" s="550" t="s">
        <v>14101</v>
      </c>
      <c r="D3701" s="1122" t="s">
        <v>230</v>
      </c>
      <c r="E3701" s="521" t="s">
        <v>4228</v>
      </c>
      <c r="F3701" s="343" t="s">
        <v>8528</v>
      </c>
      <c r="G3701" s="535" t="s">
        <v>102</v>
      </c>
      <c r="H3701" s="1680" t="s">
        <v>24</v>
      </c>
      <c r="I3701" s="211">
        <v>36732</v>
      </c>
      <c r="J3701" s="1314">
        <f t="shared" ca="1" si="326"/>
        <v>21</v>
      </c>
      <c r="K3701" s="176" t="s">
        <v>24</v>
      </c>
      <c r="L3701" s="170" t="s">
        <v>24</v>
      </c>
      <c r="M3701" s="173" t="s">
        <v>24</v>
      </c>
      <c r="N3701" s="556">
        <v>43843</v>
      </c>
      <c r="O3701" s="1466" t="s">
        <v>24</v>
      </c>
      <c r="P3701" s="343" t="s">
        <v>24</v>
      </c>
      <c r="Q3701" s="198" t="str">
        <f t="shared" si="327"/>
        <v>-</v>
      </c>
      <c r="R3701" s="181" t="str">
        <f t="shared" ca="1" si="328"/>
        <v>TIDAK MCU</v>
      </c>
      <c r="S3701" s="451" t="s">
        <v>9091</v>
      </c>
      <c r="T3701" s="1330">
        <v>44727</v>
      </c>
      <c r="U3701" s="1329">
        <v>44727</v>
      </c>
      <c r="V3701" s="904" t="s">
        <v>24</v>
      </c>
      <c r="W3701" s="136" t="s">
        <v>24</v>
      </c>
      <c r="X3701" s="200"/>
      <c r="Y3701" s="201"/>
      <c r="Z3701" s="202"/>
      <c r="AA3701" s="243" t="s">
        <v>927</v>
      </c>
      <c r="AB3701" s="471" t="s">
        <v>9129</v>
      </c>
      <c r="AC3701" s="1000" t="s">
        <v>13734</v>
      </c>
      <c r="AD3701" s="1000" t="s">
        <v>14102</v>
      </c>
      <c r="AE3701" s="462" t="s">
        <v>13889</v>
      </c>
      <c r="AF3701" s="272"/>
      <c r="AG3701" s="272"/>
      <c r="AH3701" s="1020"/>
      <c r="AI3701" s="244" t="str">
        <f t="shared" si="330"/>
        <v>SC P360 - SC P410 A/MVOLVO FH 16SC P460 STRSC R580 STRSC R580 DTR</v>
      </c>
      <c r="AJ3701" s="1315">
        <f t="shared" si="329"/>
        <v>43843</v>
      </c>
      <c r="AK3701" s="589">
        <v>44253</v>
      </c>
      <c r="AL3701" s="726">
        <v>44253</v>
      </c>
      <c r="AM3701" s="272"/>
      <c r="AN3701" s="254"/>
      <c r="AO3701" s="2313"/>
      <c r="AP3701" s="213" t="s">
        <v>14110</v>
      </c>
      <c r="AQ3701" s="2307" t="s">
        <v>3094</v>
      </c>
      <c r="AR3701" s="272"/>
      <c r="AS3701" s="272"/>
      <c r="AT3701" s="272"/>
      <c r="AU3701" s="272"/>
      <c r="AV3701" s="885"/>
      <c r="AW3701" s="885"/>
      <c r="AX3701" s="885"/>
      <c r="AY3701" s="885"/>
      <c r="AZ3701" s="177"/>
    </row>
    <row r="3702" spans="1:60" ht="15" customHeight="1">
      <c r="B3702" s="1310">
        <v>3696</v>
      </c>
      <c r="C3702" s="550" t="s">
        <v>6368</v>
      </c>
      <c r="D3702" s="1401" t="s">
        <v>230</v>
      </c>
      <c r="E3702" s="521" t="s">
        <v>4222</v>
      </c>
      <c r="F3702" s="1591" t="s">
        <v>11578</v>
      </c>
      <c r="G3702" s="535" t="s">
        <v>102</v>
      </c>
      <c r="H3702" s="522" t="s">
        <v>24</v>
      </c>
      <c r="I3702" s="516">
        <v>36384</v>
      </c>
      <c r="J3702" s="1314">
        <f t="shared" ca="1" si="326"/>
        <v>22</v>
      </c>
      <c r="K3702" s="176" t="s">
        <v>24</v>
      </c>
      <c r="L3702" s="170" t="s">
        <v>24</v>
      </c>
      <c r="M3702" s="173" t="s">
        <v>24</v>
      </c>
      <c r="N3702" s="533">
        <v>43878</v>
      </c>
      <c r="O3702" s="1466" t="s">
        <v>24</v>
      </c>
      <c r="P3702" s="470" t="s">
        <v>24</v>
      </c>
      <c r="Q3702" s="198" t="str">
        <f t="shared" si="327"/>
        <v>-</v>
      </c>
      <c r="R3702" s="181" t="str">
        <f t="shared" ca="1" si="328"/>
        <v>TIDAK MCU</v>
      </c>
      <c r="S3702" s="1319" t="s">
        <v>11581</v>
      </c>
      <c r="T3702" s="452">
        <v>44420</v>
      </c>
      <c r="U3702" s="452">
        <v>44420</v>
      </c>
      <c r="V3702" s="904" t="s">
        <v>24</v>
      </c>
      <c r="W3702" s="136" t="s">
        <v>24</v>
      </c>
      <c r="X3702" s="348"/>
      <c r="Y3702" s="201" t="s">
        <v>24</v>
      </c>
      <c r="Z3702" s="351" t="s">
        <v>24</v>
      </c>
      <c r="AA3702" s="343" t="s">
        <v>9981</v>
      </c>
      <c r="AB3702" s="470" t="s">
        <v>24</v>
      </c>
      <c r="AC3702" s="254"/>
      <c r="AD3702" s="254"/>
      <c r="AE3702" s="254"/>
      <c r="AF3702" s="254"/>
      <c r="AG3702" s="254"/>
      <c r="AH3702" s="1019"/>
      <c r="AI3702" s="244" t="str">
        <f t="shared" si="330"/>
        <v>HD 785-</v>
      </c>
      <c r="AJ3702" s="1315">
        <f t="shared" si="329"/>
        <v>43878</v>
      </c>
      <c r="AK3702" s="199">
        <v>43878</v>
      </c>
      <c r="AL3702" s="614">
        <v>43878</v>
      </c>
      <c r="AM3702" s="272" t="s">
        <v>24</v>
      </c>
      <c r="AN3702" s="254"/>
      <c r="AO3702" s="254"/>
      <c r="AP3702" s="272"/>
      <c r="AQ3702" s="1231" t="s">
        <v>3094</v>
      </c>
      <c r="AR3702" s="272"/>
      <c r="AS3702" s="272"/>
      <c r="AT3702" s="272"/>
      <c r="AU3702" s="272"/>
      <c r="AV3702" s="177"/>
      <c r="AW3702" s="177"/>
      <c r="AX3702" s="177"/>
      <c r="AY3702" s="177"/>
      <c r="AZ3702" s="458"/>
      <c r="BA3702" s="2186"/>
      <c r="BB3702" s="2186"/>
      <c r="BC3702" s="2186"/>
      <c r="BD3702" s="2186"/>
      <c r="BE3702" s="2186"/>
      <c r="BF3702" s="2186"/>
      <c r="BG3702" s="2186"/>
      <c r="BH3702" s="2186"/>
    </row>
    <row r="3703" spans="1:60" ht="15" customHeight="1">
      <c r="B3703" s="1310">
        <v>3697</v>
      </c>
      <c r="C3703" s="831" t="s">
        <v>11579</v>
      </c>
      <c r="D3703" s="1342" t="s">
        <v>230</v>
      </c>
      <c r="E3703" s="521" t="s">
        <v>4222</v>
      </c>
      <c r="F3703" s="1603" t="s">
        <v>11580</v>
      </c>
      <c r="G3703" s="535" t="s">
        <v>102</v>
      </c>
      <c r="H3703" s="522" t="s">
        <v>24</v>
      </c>
      <c r="I3703" s="1705">
        <v>35014</v>
      </c>
      <c r="J3703" s="1314">
        <f t="shared" ca="1" si="326"/>
        <v>26</v>
      </c>
      <c r="K3703" s="176" t="s">
        <v>24</v>
      </c>
      <c r="L3703" s="170" t="s">
        <v>24</v>
      </c>
      <c r="M3703" s="173" t="s">
        <v>24</v>
      </c>
      <c r="N3703" s="533">
        <v>43878</v>
      </c>
      <c r="O3703" s="1466" t="s">
        <v>24</v>
      </c>
      <c r="P3703" s="470" t="s">
        <v>24</v>
      </c>
      <c r="Q3703" s="198" t="str">
        <f t="shared" si="327"/>
        <v>-</v>
      </c>
      <c r="R3703" s="181" t="str">
        <f t="shared" ca="1" si="328"/>
        <v>TIDAK MCU</v>
      </c>
      <c r="S3703" s="1319" t="s">
        <v>11582</v>
      </c>
      <c r="T3703" s="1705">
        <v>44511</v>
      </c>
      <c r="U3703" s="516">
        <v>44511</v>
      </c>
      <c r="V3703" s="904" t="s">
        <v>24</v>
      </c>
      <c r="W3703" s="136" t="s">
        <v>24</v>
      </c>
      <c r="X3703" s="1938"/>
      <c r="Y3703" s="389" t="s">
        <v>24</v>
      </c>
      <c r="Z3703" s="390" t="s">
        <v>24</v>
      </c>
      <c r="AA3703" s="244" t="s">
        <v>9981</v>
      </c>
      <c r="AB3703" s="391" t="s">
        <v>24</v>
      </c>
      <c r="AC3703" s="388"/>
      <c r="AD3703" s="388"/>
      <c r="AE3703" s="388"/>
      <c r="AF3703" s="388"/>
      <c r="AG3703" s="388"/>
      <c r="AH3703" s="481"/>
      <c r="AI3703" s="244" t="str">
        <f t="shared" si="330"/>
        <v>HD 785-</v>
      </c>
      <c r="AJ3703" s="1315">
        <f t="shared" si="329"/>
        <v>43878</v>
      </c>
      <c r="AK3703" s="199">
        <v>43878</v>
      </c>
      <c r="AL3703" s="614">
        <v>43878</v>
      </c>
      <c r="AM3703" s="272" t="s">
        <v>24</v>
      </c>
      <c r="AN3703" s="388"/>
      <c r="AO3703" s="388"/>
      <c r="AP3703" s="391"/>
      <c r="AQ3703" s="1231" t="s">
        <v>3094</v>
      </c>
      <c r="AR3703" s="391"/>
      <c r="AS3703" s="391"/>
      <c r="AT3703" s="391"/>
      <c r="AU3703" s="391"/>
      <c r="AV3703" s="177"/>
      <c r="AW3703" s="177"/>
      <c r="AX3703" s="177"/>
      <c r="AY3703" s="177"/>
      <c r="AZ3703" s="177"/>
    </row>
    <row r="3704" spans="1:60" ht="15" customHeight="1">
      <c r="B3704" s="1310">
        <v>3698</v>
      </c>
      <c r="C3704" s="831" t="s">
        <v>11583</v>
      </c>
      <c r="D3704" s="1342" t="s">
        <v>1863</v>
      </c>
      <c r="E3704" s="521" t="s">
        <v>1122</v>
      </c>
      <c r="F3704" s="1603" t="s">
        <v>24</v>
      </c>
      <c r="G3704" s="509" t="s">
        <v>143</v>
      </c>
      <c r="H3704" s="522" t="s">
        <v>24</v>
      </c>
      <c r="I3704" s="1705">
        <v>36327</v>
      </c>
      <c r="J3704" s="1314">
        <f t="shared" ca="1" si="326"/>
        <v>22</v>
      </c>
      <c r="K3704" s="385" t="s">
        <v>494</v>
      </c>
      <c r="L3704" s="386">
        <v>970619310785</v>
      </c>
      <c r="M3704" s="387">
        <v>45459</v>
      </c>
      <c r="N3704" s="533">
        <v>43865</v>
      </c>
      <c r="O3704" s="1466" t="s">
        <v>24</v>
      </c>
      <c r="P3704" s="470" t="s">
        <v>24</v>
      </c>
      <c r="Q3704" s="198" t="str">
        <f t="shared" si="327"/>
        <v>-</v>
      </c>
      <c r="R3704" s="181" t="str">
        <f t="shared" ca="1" si="328"/>
        <v>TIDAK MCU</v>
      </c>
      <c r="S3704" s="360" t="s">
        <v>11584</v>
      </c>
      <c r="T3704" s="1705">
        <v>44363</v>
      </c>
      <c r="U3704" s="1705">
        <v>44363</v>
      </c>
      <c r="V3704" s="1330" t="s">
        <v>24</v>
      </c>
      <c r="W3704" s="1311" t="s">
        <v>24</v>
      </c>
      <c r="X3704" s="1938"/>
      <c r="Y3704" s="389" t="s">
        <v>24</v>
      </c>
      <c r="Z3704" s="390" t="s">
        <v>24</v>
      </c>
      <c r="AA3704" s="388" t="s">
        <v>100</v>
      </c>
      <c r="AB3704" s="391" t="s">
        <v>24</v>
      </c>
      <c r="AC3704" s="388"/>
      <c r="AD3704" s="388"/>
      <c r="AE3704" s="388"/>
      <c r="AF3704" s="388"/>
      <c r="AG3704" s="388"/>
      <c r="AH3704" s="481"/>
      <c r="AI3704" s="244" t="str">
        <f t="shared" si="330"/>
        <v>LIGHT VEHICLE-</v>
      </c>
      <c r="AJ3704" s="1315">
        <f t="shared" si="329"/>
        <v>43865</v>
      </c>
      <c r="AK3704" s="199">
        <v>43881</v>
      </c>
      <c r="AL3704" s="614">
        <v>43881</v>
      </c>
      <c r="AM3704" s="391" t="s">
        <v>24</v>
      </c>
      <c r="AN3704" s="388"/>
      <c r="AO3704" s="388"/>
      <c r="AP3704" s="391"/>
      <c r="AQ3704" s="1231" t="s">
        <v>3094</v>
      </c>
      <c r="AR3704" s="391"/>
      <c r="AS3704" s="391"/>
      <c r="AT3704" s="391"/>
      <c r="AU3704" s="391"/>
      <c r="AV3704" s="885"/>
      <c r="AW3704" s="885"/>
      <c r="AX3704" s="885"/>
      <c r="AY3704" s="885"/>
      <c r="AZ3704" s="885"/>
    </row>
    <row r="3705" spans="1:60" ht="15" customHeight="1">
      <c r="B3705" s="1310">
        <v>3699</v>
      </c>
      <c r="C3705" s="1425" t="s">
        <v>5059</v>
      </c>
      <c r="D3705" s="2162" t="s">
        <v>257</v>
      </c>
      <c r="E3705" s="521" t="s">
        <v>1122</v>
      </c>
      <c r="F3705" s="1439" t="s">
        <v>24</v>
      </c>
      <c r="G3705" s="535" t="s">
        <v>149</v>
      </c>
      <c r="H3705" s="522" t="s">
        <v>24</v>
      </c>
      <c r="I3705" s="1735">
        <v>35739</v>
      </c>
      <c r="J3705" s="1314">
        <f t="shared" ca="1" si="326"/>
        <v>24</v>
      </c>
      <c r="K3705" s="388" t="s">
        <v>494</v>
      </c>
      <c r="L3705" s="1841">
        <v>960619310613</v>
      </c>
      <c r="M3705" s="1265">
        <v>45096</v>
      </c>
      <c r="N3705" s="533">
        <v>43795</v>
      </c>
      <c r="O3705" s="342" t="s">
        <v>24</v>
      </c>
      <c r="P3705" s="1417" t="s">
        <v>24</v>
      </c>
      <c r="Q3705" s="198" t="str">
        <f t="shared" si="327"/>
        <v>-</v>
      </c>
      <c r="R3705" s="181" t="str">
        <f t="shared" ca="1" si="328"/>
        <v>TIDAK MCU</v>
      </c>
      <c r="S3705" s="360" t="s">
        <v>11585</v>
      </c>
      <c r="T3705" s="1265">
        <v>44505</v>
      </c>
      <c r="U3705" s="1266">
        <v>44505</v>
      </c>
      <c r="V3705" s="1330" t="s">
        <v>24</v>
      </c>
      <c r="W3705" s="1311" t="s">
        <v>24</v>
      </c>
      <c r="X3705" s="1469"/>
      <c r="Y3705" s="389" t="s">
        <v>24</v>
      </c>
      <c r="Z3705" s="390" t="s">
        <v>24</v>
      </c>
      <c r="AA3705" s="388" t="s">
        <v>100</v>
      </c>
      <c r="AB3705" s="388" t="s">
        <v>24</v>
      </c>
      <c r="AC3705" s="391"/>
      <c r="AD3705" s="391"/>
      <c r="AE3705" s="391"/>
      <c r="AF3705" s="391"/>
      <c r="AG3705" s="391"/>
      <c r="AH3705" s="369"/>
      <c r="AI3705" s="244" t="str">
        <f t="shared" si="330"/>
        <v>LIGHT VEHICLE-</v>
      </c>
      <c r="AJ3705" s="1315">
        <f t="shared" si="329"/>
        <v>43795</v>
      </c>
      <c r="AK3705" s="2102">
        <v>43885</v>
      </c>
      <c r="AL3705" s="1195">
        <v>43885</v>
      </c>
      <c r="AM3705" s="391" t="s">
        <v>24</v>
      </c>
      <c r="AN3705" s="388"/>
      <c r="AO3705" s="388"/>
      <c r="AP3705" s="391"/>
      <c r="AQ3705" s="1231" t="s">
        <v>3094</v>
      </c>
      <c r="AR3705" s="391" t="s">
        <v>5055</v>
      </c>
      <c r="AS3705" s="391" t="s">
        <v>257</v>
      </c>
      <c r="AT3705" s="391" t="s">
        <v>6567</v>
      </c>
      <c r="AU3705" s="391" t="s">
        <v>24</v>
      </c>
      <c r="AZ3705" s="177"/>
    </row>
    <row r="3706" spans="1:60" ht="15" customHeight="1">
      <c r="B3706" s="1310">
        <v>3700</v>
      </c>
      <c r="C3706" s="831" t="s">
        <v>11586</v>
      </c>
      <c r="D3706" s="1342" t="s">
        <v>230</v>
      </c>
      <c r="E3706" s="521" t="s">
        <v>222</v>
      </c>
      <c r="F3706" s="1439" t="s">
        <v>24</v>
      </c>
      <c r="G3706" s="535" t="s">
        <v>136</v>
      </c>
      <c r="H3706" s="522" t="s">
        <v>11607</v>
      </c>
      <c r="I3706" s="1705">
        <v>35405</v>
      </c>
      <c r="J3706" s="1314">
        <f t="shared" ca="1" si="326"/>
        <v>25</v>
      </c>
      <c r="K3706" s="385" t="s">
        <v>493</v>
      </c>
      <c r="L3706" s="386">
        <v>1723180301261</v>
      </c>
      <c r="M3706" s="387">
        <v>45266</v>
      </c>
      <c r="N3706" s="533">
        <v>43888</v>
      </c>
      <c r="O3706" s="342" t="s">
        <v>24</v>
      </c>
      <c r="P3706" s="1417" t="s">
        <v>24</v>
      </c>
      <c r="Q3706" s="198" t="str">
        <f t="shared" si="327"/>
        <v>-</v>
      </c>
      <c r="R3706" s="181" t="str">
        <f t="shared" ca="1" si="328"/>
        <v>TIDAK MCU</v>
      </c>
      <c r="S3706" s="1319" t="s">
        <v>11587</v>
      </c>
      <c r="T3706" s="1705">
        <v>44536</v>
      </c>
      <c r="U3706" s="1705">
        <v>44536</v>
      </c>
      <c r="V3706" s="395" t="s">
        <v>24</v>
      </c>
      <c r="W3706" s="136" t="s">
        <v>24</v>
      </c>
      <c r="X3706" s="1938"/>
      <c r="Y3706" s="389" t="s">
        <v>24</v>
      </c>
      <c r="Z3706" s="390" t="s">
        <v>24</v>
      </c>
      <c r="AA3706" s="388" t="s">
        <v>1086</v>
      </c>
      <c r="AB3706" s="388" t="s">
        <v>24</v>
      </c>
      <c r="AC3706" s="388"/>
      <c r="AD3706" s="388"/>
      <c r="AE3706" s="388"/>
      <c r="AF3706" s="388"/>
      <c r="AG3706" s="388"/>
      <c r="AH3706" s="481"/>
      <c r="AI3706" s="244" t="str">
        <f t="shared" si="330"/>
        <v>HINO 260 JD/TI-</v>
      </c>
      <c r="AJ3706" s="1315">
        <f t="shared" si="329"/>
        <v>43888</v>
      </c>
      <c r="AK3706" s="199">
        <v>43885</v>
      </c>
      <c r="AL3706" s="614">
        <v>43885</v>
      </c>
      <c r="AM3706" s="391" t="s">
        <v>24</v>
      </c>
      <c r="AN3706" s="388"/>
      <c r="AO3706" s="388"/>
      <c r="AP3706" s="391"/>
      <c r="AQ3706" s="1231" t="s">
        <v>3094</v>
      </c>
      <c r="AR3706" s="391" t="s">
        <v>24</v>
      </c>
      <c r="AS3706" s="391" t="s">
        <v>24</v>
      </c>
      <c r="AT3706" s="391" t="s">
        <v>24</v>
      </c>
      <c r="AU3706" s="391" t="s">
        <v>24</v>
      </c>
      <c r="AV3706" s="177"/>
      <c r="AW3706" s="177"/>
      <c r="AX3706" s="177"/>
      <c r="AY3706" s="177"/>
      <c r="AZ3706" s="177"/>
    </row>
    <row r="3707" spans="1:60" s="2186" customFormat="1" ht="15" customHeight="1">
      <c r="A3707" s="160"/>
      <c r="B3707" s="1310">
        <v>3701</v>
      </c>
      <c r="C3707" s="831" t="s">
        <v>11588</v>
      </c>
      <c r="D3707" s="1342" t="s">
        <v>230</v>
      </c>
      <c r="E3707" s="521" t="s">
        <v>222</v>
      </c>
      <c r="F3707" s="1439" t="s">
        <v>24</v>
      </c>
      <c r="G3707" s="535" t="s">
        <v>136</v>
      </c>
      <c r="H3707" s="522" t="s">
        <v>11606</v>
      </c>
      <c r="I3707" s="1705">
        <v>36030</v>
      </c>
      <c r="J3707" s="1314">
        <f t="shared" ca="1" si="326"/>
        <v>23</v>
      </c>
      <c r="K3707" s="385" t="s">
        <v>493</v>
      </c>
      <c r="L3707" s="386">
        <v>940832460211</v>
      </c>
      <c r="M3707" s="387">
        <v>44431</v>
      </c>
      <c r="N3707" s="533">
        <v>43888</v>
      </c>
      <c r="O3707" s="342" t="s">
        <v>24</v>
      </c>
      <c r="P3707" s="1417" t="s">
        <v>24</v>
      </c>
      <c r="Q3707" s="198" t="str">
        <f t="shared" si="327"/>
        <v>-</v>
      </c>
      <c r="R3707" s="181" t="str">
        <f t="shared" ca="1" si="328"/>
        <v>TIDAK MCU</v>
      </c>
      <c r="S3707" s="1319" t="s">
        <v>11589</v>
      </c>
      <c r="T3707" s="1705">
        <v>44431</v>
      </c>
      <c r="U3707" s="1705">
        <v>44431</v>
      </c>
      <c r="V3707" s="904" t="s">
        <v>24</v>
      </c>
      <c r="W3707" s="136" t="s">
        <v>24</v>
      </c>
      <c r="X3707" s="1938"/>
      <c r="Y3707" s="389" t="s">
        <v>24</v>
      </c>
      <c r="Z3707" s="390" t="s">
        <v>24</v>
      </c>
      <c r="AA3707" s="388" t="s">
        <v>1086</v>
      </c>
      <c r="AB3707" s="388" t="s">
        <v>24</v>
      </c>
      <c r="AC3707" s="388"/>
      <c r="AD3707" s="388"/>
      <c r="AE3707" s="388"/>
      <c r="AF3707" s="388"/>
      <c r="AG3707" s="388"/>
      <c r="AH3707" s="481"/>
      <c r="AI3707" s="244" t="str">
        <f t="shared" si="330"/>
        <v>HINO 260 JD/TI-</v>
      </c>
      <c r="AJ3707" s="1315">
        <f t="shared" si="329"/>
        <v>43888</v>
      </c>
      <c r="AK3707" s="199">
        <v>43885</v>
      </c>
      <c r="AL3707" s="614">
        <v>43885</v>
      </c>
      <c r="AM3707" s="391" t="s">
        <v>24</v>
      </c>
      <c r="AN3707" s="388"/>
      <c r="AO3707" s="388"/>
      <c r="AP3707" s="391"/>
      <c r="AQ3707" s="1231" t="s">
        <v>3094</v>
      </c>
      <c r="AR3707" s="391" t="s">
        <v>24</v>
      </c>
      <c r="AS3707" s="391" t="s">
        <v>24</v>
      </c>
      <c r="AT3707" s="391" t="s">
        <v>24</v>
      </c>
      <c r="AU3707" s="391" t="s">
        <v>24</v>
      </c>
      <c r="AV3707" s="885"/>
      <c r="AW3707" s="885"/>
      <c r="AX3707" s="885"/>
      <c r="AY3707" s="885"/>
      <c r="AZ3707" s="885"/>
      <c r="BA3707" s="1206"/>
      <c r="BB3707" s="1206"/>
      <c r="BC3707" s="1206"/>
      <c r="BD3707" s="1206"/>
      <c r="BE3707" s="1206"/>
      <c r="BF3707" s="1206"/>
      <c r="BG3707" s="1206"/>
      <c r="BH3707" s="1206"/>
    </row>
    <row r="3708" spans="1:60" ht="15" customHeight="1">
      <c r="B3708" s="1310">
        <v>3702</v>
      </c>
      <c r="C3708" s="831" t="s">
        <v>11591</v>
      </c>
      <c r="D3708" s="1342" t="s">
        <v>230</v>
      </c>
      <c r="E3708" s="521" t="s">
        <v>222</v>
      </c>
      <c r="F3708" s="1439" t="s">
        <v>24</v>
      </c>
      <c r="G3708" s="535" t="s">
        <v>139</v>
      </c>
      <c r="H3708" s="522" t="s">
        <v>24</v>
      </c>
      <c r="I3708" s="1705">
        <v>33694</v>
      </c>
      <c r="J3708" s="1314">
        <f t="shared" ca="1" si="326"/>
        <v>30</v>
      </c>
      <c r="K3708" s="385" t="s">
        <v>493</v>
      </c>
      <c r="L3708" s="386">
        <v>920314250714</v>
      </c>
      <c r="M3708" s="387">
        <v>45016</v>
      </c>
      <c r="N3708" s="533">
        <v>43886</v>
      </c>
      <c r="O3708" s="342" t="s">
        <v>24</v>
      </c>
      <c r="P3708" s="1417" t="s">
        <v>24</v>
      </c>
      <c r="Q3708" s="198" t="str">
        <f t="shared" si="327"/>
        <v>-</v>
      </c>
      <c r="R3708" s="181" t="str">
        <f t="shared" ca="1" si="328"/>
        <v>TIDAK MCU</v>
      </c>
      <c r="S3708" s="1319" t="s">
        <v>11592</v>
      </c>
      <c r="T3708" s="1705">
        <v>44286</v>
      </c>
      <c r="U3708" s="1705">
        <v>44286</v>
      </c>
      <c r="V3708" s="904" t="s">
        <v>24</v>
      </c>
      <c r="W3708" s="136" t="s">
        <v>24</v>
      </c>
      <c r="X3708" s="1938"/>
      <c r="Y3708" s="389" t="s">
        <v>24</v>
      </c>
      <c r="Z3708" s="390" t="s">
        <v>24</v>
      </c>
      <c r="AA3708" s="388" t="s">
        <v>3077</v>
      </c>
      <c r="AB3708" s="1965" t="s">
        <v>3078</v>
      </c>
      <c r="AC3708" s="388"/>
      <c r="AD3708" s="388"/>
      <c r="AE3708" s="388"/>
      <c r="AF3708" s="388"/>
      <c r="AG3708" s="388"/>
      <c r="AH3708" s="481"/>
      <c r="AI3708" s="244" t="str">
        <f t="shared" si="330"/>
        <v>HINO 285 JD/TISCANIA P410 MATIC</v>
      </c>
      <c r="AJ3708" s="1315">
        <f t="shared" si="329"/>
        <v>43886</v>
      </c>
      <c r="AK3708" s="199">
        <v>43885</v>
      </c>
      <c r="AL3708" s="614">
        <v>43885</v>
      </c>
      <c r="AM3708" s="391" t="s">
        <v>24</v>
      </c>
      <c r="AN3708" s="388"/>
      <c r="AO3708" s="388"/>
      <c r="AP3708" s="391" t="s">
        <v>12886</v>
      </c>
      <c r="AQ3708" s="1231" t="s">
        <v>3094</v>
      </c>
      <c r="AR3708" s="391" t="s">
        <v>24</v>
      </c>
      <c r="AS3708" s="391" t="s">
        <v>24</v>
      </c>
      <c r="AT3708" s="391" t="s">
        <v>24</v>
      </c>
      <c r="AU3708" s="391" t="s">
        <v>24</v>
      </c>
      <c r="AV3708" s="885"/>
      <c r="AW3708" s="885"/>
      <c r="AX3708" s="885"/>
      <c r="AY3708" s="885"/>
      <c r="AZ3708" s="177"/>
    </row>
    <row r="3709" spans="1:60" ht="15" customHeight="1">
      <c r="B3709" s="1310">
        <v>3703</v>
      </c>
      <c r="C3709" s="831" t="s">
        <v>11593</v>
      </c>
      <c r="D3709" s="1342" t="s">
        <v>600</v>
      </c>
      <c r="E3709" s="521" t="s">
        <v>1122</v>
      </c>
      <c r="F3709" s="1603" t="s">
        <v>24</v>
      </c>
      <c r="G3709" s="535" t="s">
        <v>109</v>
      </c>
      <c r="H3709" s="522" t="s">
        <v>24</v>
      </c>
      <c r="I3709" s="1705">
        <v>26339</v>
      </c>
      <c r="J3709" s="1314">
        <f t="shared" ref="J3709:J3772" ca="1" si="331">IF(OR(I3709="",I3709="-"),"-",ROUND((NOW()-I3709)/356,0))</f>
        <v>50</v>
      </c>
      <c r="K3709" s="385" t="s">
        <v>24</v>
      </c>
      <c r="L3709" s="386" t="s">
        <v>24</v>
      </c>
      <c r="M3709" s="387" t="s">
        <v>24</v>
      </c>
      <c r="N3709" s="533">
        <v>43886</v>
      </c>
      <c r="O3709" s="342" t="s">
        <v>24</v>
      </c>
      <c r="P3709" s="1417" t="s">
        <v>24</v>
      </c>
      <c r="Q3709" s="198" t="str">
        <f t="shared" si="327"/>
        <v>-</v>
      </c>
      <c r="R3709" s="181" t="str">
        <f t="shared" ca="1" si="328"/>
        <v>TIDAK MCU</v>
      </c>
      <c r="S3709" s="1319" t="s">
        <v>24</v>
      </c>
      <c r="T3709" s="1705">
        <v>44237</v>
      </c>
      <c r="U3709" s="1705" t="s">
        <v>24</v>
      </c>
      <c r="V3709" s="1330" t="s">
        <v>24</v>
      </c>
      <c r="W3709" s="1311" t="s">
        <v>24</v>
      </c>
      <c r="X3709" s="1938"/>
      <c r="Y3709" s="389" t="s">
        <v>24</v>
      </c>
      <c r="Z3709" s="390" t="s">
        <v>24</v>
      </c>
      <c r="AA3709" s="388" t="s">
        <v>24</v>
      </c>
      <c r="AB3709" s="388" t="s">
        <v>24</v>
      </c>
      <c r="AC3709" s="388"/>
      <c r="AD3709" s="388"/>
      <c r="AE3709" s="388"/>
      <c r="AF3709" s="388"/>
      <c r="AG3709" s="388"/>
      <c r="AH3709" s="481"/>
      <c r="AI3709" s="244" t="str">
        <f t="shared" si="330"/>
        <v>--</v>
      </c>
      <c r="AJ3709" s="1315">
        <f t="shared" si="329"/>
        <v>43886</v>
      </c>
      <c r="AK3709" s="217" t="s">
        <v>24</v>
      </c>
      <c r="AL3709" s="614" t="s">
        <v>24</v>
      </c>
      <c r="AM3709" s="391" t="s">
        <v>24</v>
      </c>
      <c r="AN3709" s="388"/>
      <c r="AO3709" s="388"/>
      <c r="AP3709" s="391"/>
      <c r="AQ3709" s="1231" t="s">
        <v>3094</v>
      </c>
      <c r="AR3709" s="391" t="s">
        <v>24</v>
      </c>
      <c r="AS3709" s="391" t="s">
        <v>24</v>
      </c>
      <c r="AT3709" s="391" t="s">
        <v>24</v>
      </c>
      <c r="AU3709" s="391" t="s">
        <v>24</v>
      </c>
      <c r="AV3709" s="885"/>
      <c r="AW3709" s="885"/>
      <c r="AX3709" s="885"/>
      <c r="AY3709" s="885"/>
      <c r="AZ3709" s="177"/>
    </row>
    <row r="3710" spans="1:60" ht="15" customHeight="1">
      <c r="B3710" s="1310">
        <v>3704</v>
      </c>
      <c r="C3710" s="831" t="s">
        <v>11594</v>
      </c>
      <c r="D3710" s="1560" t="s">
        <v>221</v>
      </c>
      <c r="E3710" s="994" t="s">
        <v>222</v>
      </c>
      <c r="F3710" s="1603" t="s">
        <v>24</v>
      </c>
      <c r="G3710" s="535" t="s">
        <v>141</v>
      </c>
      <c r="H3710" s="522" t="s">
        <v>24</v>
      </c>
      <c r="I3710" s="1705">
        <v>36422</v>
      </c>
      <c r="J3710" s="1314">
        <f t="shared" ca="1" si="331"/>
        <v>22</v>
      </c>
      <c r="K3710" s="385" t="s">
        <v>493</v>
      </c>
      <c r="L3710" s="1841">
        <v>990913360172</v>
      </c>
      <c r="M3710" s="1265">
        <v>45188</v>
      </c>
      <c r="N3710" s="533">
        <v>43886</v>
      </c>
      <c r="O3710" s="342" t="s">
        <v>24</v>
      </c>
      <c r="P3710" s="1417" t="s">
        <v>24</v>
      </c>
      <c r="Q3710" s="198" t="str">
        <f t="shared" si="327"/>
        <v>-</v>
      </c>
      <c r="R3710" s="181" t="str">
        <f t="shared" ca="1" si="328"/>
        <v>TIDAK MCU</v>
      </c>
      <c r="S3710" s="1319" t="s">
        <v>12106</v>
      </c>
      <c r="T3710" s="1705">
        <v>44458</v>
      </c>
      <c r="U3710" s="1735">
        <v>44458</v>
      </c>
      <c r="V3710" s="1330" t="s">
        <v>24</v>
      </c>
      <c r="W3710" s="136" t="s">
        <v>24</v>
      </c>
      <c r="X3710" s="1938"/>
      <c r="Y3710" s="389" t="s">
        <v>24</v>
      </c>
      <c r="Z3710" s="390" t="s">
        <v>24</v>
      </c>
      <c r="AA3710" s="391" t="s">
        <v>100</v>
      </c>
      <c r="AB3710" s="388" t="s">
        <v>24</v>
      </c>
      <c r="AC3710" s="388"/>
      <c r="AD3710" s="388"/>
      <c r="AE3710" s="388"/>
      <c r="AF3710" s="388"/>
      <c r="AG3710" s="388"/>
      <c r="AH3710" s="481"/>
      <c r="AI3710" s="244" t="str">
        <f t="shared" si="330"/>
        <v>LIGHT VEHICLE-</v>
      </c>
      <c r="AJ3710" s="1315">
        <f t="shared" si="329"/>
        <v>43886</v>
      </c>
      <c r="AK3710" s="199">
        <v>43937</v>
      </c>
      <c r="AL3710" s="614">
        <v>43937</v>
      </c>
      <c r="AM3710" s="391" t="s">
        <v>24</v>
      </c>
      <c r="AN3710" s="388" t="s">
        <v>24</v>
      </c>
      <c r="AO3710" s="388" t="s">
        <v>24</v>
      </c>
      <c r="AP3710" s="391" t="s">
        <v>24</v>
      </c>
      <c r="AQ3710" s="1231" t="s">
        <v>3094</v>
      </c>
      <c r="AR3710" s="391" t="s">
        <v>24</v>
      </c>
      <c r="AS3710" s="391" t="s">
        <v>24</v>
      </c>
      <c r="AT3710" s="391" t="s">
        <v>24</v>
      </c>
      <c r="AU3710" s="391" t="s">
        <v>24</v>
      </c>
      <c r="AV3710" s="885"/>
      <c r="AW3710" s="885"/>
      <c r="AX3710" s="885"/>
      <c r="AY3710" s="885"/>
      <c r="AZ3710" s="177"/>
    </row>
    <row r="3711" spans="1:60" ht="15" customHeight="1">
      <c r="B3711" s="1310">
        <v>3705</v>
      </c>
      <c r="C3711" s="831" t="s">
        <v>11595</v>
      </c>
      <c r="D3711" s="1560" t="s">
        <v>221</v>
      </c>
      <c r="E3711" s="994" t="s">
        <v>222</v>
      </c>
      <c r="F3711" s="1603" t="s">
        <v>24</v>
      </c>
      <c r="G3711" s="535" t="s">
        <v>136</v>
      </c>
      <c r="H3711" s="522" t="s">
        <v>24</v>
      </c>
      <c r="I3711" s="1705">
        <v>37190</v>
      </c>
      <c r="J3711" s="1314">
        <f t="shared" ca="1" si="331"/>
        <v>20</v>
      </c>
      <c r="K3711" s="385" t="s">
        <v>24</v>
      </c>
      <c r="L3711" s="386" t="s">
        <v>24</v>
      </c>
      <c r="M3711" s="387" t="s">
        <v>24</v>
      </c>
      <c r="N3711" s="533">
        <v>43886</v>
      </c>
      <c r="O3711" s="342" t="s">
        <v>24</v>
      </c>
      <c r="P3711" s="1417" t="s">
        <v>24</v>
      </c>
      <c r="Q3711" s="198" t="str">
        <f t="shared" si="327"/>
        <v>-</v>
      </c>
      <c r="R3711" s="181" t="str">
        <f t="shared" ca="1" si="328"/>
        <v>TIDAK MCU</v>
      </c>
      <c r="S3711" s="1319" t="s">
        <v>24</v>
      </c>
      <c r="T3711" s="1705">
        <v>44495</v>
      </c>
      <c r="U3711" s="1705" t="s">
        <v>24</v>
      </c>
      <c r="V3711" s="395" t="s">
        <v>24</v>
      </c>
      <c r="W3711" s="136" t="s">
        <v>24</v>
      </c>
      <c r="X3711" s="1938"/>
      <c r="Y3711" s="389" t="s">
        <v>24</v>
      </c>
      <c r="Z3711" s="390" t="s">
        <v>24</v>
      </c>
      <c r="AA3711" s="388" t="s">
        <v>24</v>
      </c>
      <c r="AB3711" s="388" t="s">
        <v>24</v>
      </c>
      <c r="AC3711" s="388"/>
      <c r="AD3711" s="388"/>
      <c r="AE3711" s="388"/>
      <c r="AF3711" s="388"/>
      <c r="AG3711" s="388"/>
      <c r="AH3711" s="481"/>
      <c r="AI3711" s="244" t="str">
        <f t="shared" si="330"/>
        <v>--</v>
      </c>
      <c r="AJ3711" s="1315">
        <f t="shared" si="329"/>
        <v>43886</v>
      </c>
      <c r="AK3711" s="217" t="s">
        <v>24</v>
      </c>
      <c r="AL3711" s="614" t="s">
        <v>24</v>
      </c>
      <c r="AM3711" s="391" t="s">
        <v>24</v>
      </c>
      <c r="AN3711" s="388"/>
      <c r="AO3711" s="388"/>
      <c r="AP3711" s="391"/>
      <c r="AQ3711" s="1231" t="s">
        <v>3094</v>
      </c>
      <c r="AR3711" s="391" t="s">
        <v>24</v>
      </c>
      <c r="AS3711" s="391" t="s">
        <v>24</v>
      </c>
      <c r="AT3711" s="391" t="s">
        <v>24</v>
      </c>
      <c r="AU3711" s="391" t="s">
        <v>24</v>
      </c>
      <c r="AV3711" s="177"/>
      <c r="AW3711" s="177"/>
      <c r="AX3711" s="177"/>
      <c r="AY3711" s="177"/>
      <c r="AZ3711" s="177"/>
    </row>
    <row r="3712" spans="1:60" s="2186" customFormat="1" ht="15" customHeight="1">
      <c r="A3712" s="1299"/>
      <c r="B3712" s="1310">
        <v>3706</v>
      </c>
      <c r="C3712" s="2013" t="s">
        <v>11596</v>
      </c>
      <c r="D3712" s="2020" t="s">
        <v>221</v>
      </c>
      <c r="E3712" s="1590" t="s">
        <v>222</v>
      </c>
      <c r="F3712" s="2024" t="s">
        <v>24</v>
      </c>
      <c r="G3712" s="1623" t="s">
        <v>114</v>
      </c>
      <c r="H3712" s="1643" t="s">
        <v>24</v>
      </c>
      <c r="I3712" s="1797">
        <v>36537</v>
      </c>
      <c r="J3712" s="445">
        <f t="shared" ca="1" si="331"/>
        <v>22</v>
      </c>
      <c r="K3712" s="2048" t="s">
        <v>24</v>
      </c>
      <c r="L3712" s="2069" t="s">
        <v>24</v>
      </c>
      <c r="M3712" s="2081" t="s">
        <v>24</v>
      </c>
      <c r="N3712" s="517">
        <v>43886</v>
      </c>
      <c r="O3712" s="1918" t="s">
        <v>24</v>
      </c>
      <c r="P3712" s="1923" t="s">
        <v>24</v>
      </c>
      <c r="Q3712" s="920" t="str">
        <f t="shared" si="327"/>
        <v>-</v>
      </c>
      <c r="R3712" s="919" t="str">
        <f t="shared" ca="1" si="328"/>
        <v>TIDAK MCU</v>
      </c>
      <c r="S3712" s="445" t="s">
        <v>24</v>
      </c>
      <c r="T3712" s="1797">
        <v>44208</v>
      </c>
      <c r="U3712" s="1797" t="s">
        <v>24</v>
      </c>
      <c r="V3712" s="446" t="s">
        <v>24</v>
      </c>
      <c r="W3712" s="446" t="s">
        <v>24</v>
      </c>
      <c r="X3712" s="2091"/>
      <c r="Y3712" s="1948" t="s">
        <v>24</v>
      </c>
      <c r="Z3712" s="1955" t="s">
        <v>24</v>
      </c>
      <c r="AA3712" s="1963" t="s">
        <v>24</v>
      </c>
      <c r="AB3712" s="1963" t="s">
        <v>24</v>
      </c>
      <c r="AC3712" s="1963"/>
      <c r="AD3712" s="1963"/>
      <c r="AE3712" s="1963"/>
      <c r="AF3712" s="1963"/>
      <c r="AG3712" s="1963"/>
      <c r="AH3712" s="1028"/>
      <c r="AI3712" s="244" t="str">
        <f t="shared" si="330"/>
        <v>--</v>
      </c>
      <c r="AJ3712" s="878">
        <f t="shared" si="329"/>
        <v>43886</v>
      </c>
      <c r="AK3712" s="1985" t="s">
        <v>24</v>
      </c>
      <c r="AL3712" s="1985" t="s">
        <v>24</v>
      </c>
      <c r="AM3712" s="1963" t="s">
        <v>24</v>
      </c>
      <c r="AN3712" s="1963"/>
      <c r="AO3712" s="1963"/>
      <c r="AP3712" s="1963"/>
      <c r="AQ3712" s="916" t="s">
        <v>6564</v>
      </c>
      <c r="AR3712" s="1963" t="s">
        <v>24</v>
      </c>
      <c r="AS3712" s="1963" t="s">
        <v>24</v>
      </c>
      <c r="AT3712" s="1963" t="s">
        <v>24</v>
      </c>
      <c r="AU3712" s="1963" t="s">
        <v>24</v>
      </c>
      <c r="AV3712" s="458"/>
      <c r="AW3712" s="458"/>
      <c r="AX3712" s="458"/>
      <c r="AY3712" s="458"/>
      <c r="AZ3712" s="458"/>
    </row>
    <row r="3713" spans="1:52" ht="15" customHeight="1">
      <c r="A3713" s="1299"/>
      <c r="B3713" s="1310">
        <v>3707</v>
      </c>
      <c r="C3713" s="2013" t="s">
        <v>11597</v>
      </c>
      <c r="D3713" s="2020" t="s">
        <v>1853</v>
      </c>
      <c r="E3713" s="1590" t="s">
        <v>4241</v>
      </c>
      <c r="F3713" s="2024" t="s">
        <v>24</v>
      </c>
      <c r="G3713" s="1623" t="s">
        <v>116</v>
      </c>
      <c r="H3713" s="1643" t="s">
        <v>24</v>
      </c>
      <c r="I3713" s="1797">
        <v>22063</v>
      </c>
      <c r="J3713" s="1314">
        <f t="shared" ca="1" si="331"/>
        <v>62</v>
      </c>
      <c r="K3713" s="2048" t="s">
        <v>24</v>
      </c>
      <c r="L3713" s="2069" t="s">
        <v>24</v>
      </c>
      <c r="M3713" s="2081" t="s">
        <v>24</v>
      </c>
      <c r="N3713" s="517">
        <v>43886</v>
      </c>
      <c r="O3713" s="1918" t="s">
        <v>24</v>
      </c>
      <c r="P3713" s="1923" t="s">
        <v>24</v>
      </c>
      <c r="Q3713" s="920" t="str">
        <f t="shared" si="327"/>
        <v>-</v>
      </c>
      <c r="R3713" s="919" t="str">
        <f t="shared" ca="1" si="328"/>
        <v>TIDAK MCU</v>
      </c>
      <c r="S3713" s="445" t="s">
        <v>24</v>
      </c>
      <c r="T3713" s="1797">
        <v>44343</v>
      </c>
      <c r="U3713" s="1797" t="s">
        <v>24</v>
      </c>
      <c r="V3713" s="446" t="s">
        <v>24</v>
      </c>
      <c r="W3713" s="446" t="s">
        <v>24</v>
      </c>
      <c r="X3713" s="2091"/>
      <c r="Y3713" s="1948" t="s">
        <v>24</v>
      </c>
      <c r="Z3713" s="1955" t="s">
        <v>24</v>
      </c>
      <c r="AA3713" s="1963" t="s">
        <v>24</v>
      </c>
      <c r="AB3713" s="1963" t="s">
        <v>24</v>
      </c>
      <c r="AC3713" s="1963"/>
      <c r="AD3713" s="1963"/>
      <c r="AE3713" s="1963"/>
      <c r="AF3713" s="1963"/>
      <c r="AG3713" s="1963"/>
      <c r="AH3713" s="1028"/>
      <c r="AI3713" s="244" t="str">
        <f t="shared" si="330"/>
        <v>--</v>
      </c>
      <c r="AJ3713" s="878">
        <f t="shared" si="329"/>
        <v>43886</v>
      </c>
      <c r="AK3713" s="1985" t="s">
        <v>24</v>
      </c>
      <c r="AL3713" s="1985" t="s">
        <v>24</v>
      </c>
      <c r="AM3713" s="1963" t="s">
        <v>24</v>
      </c>
      <c r="AN3713" s="1963"/>
      <c r="AO3713" s="1963"/>
      <c r="AP3713" s="1963"/>
      <c r="AQ3713" s="916" t="s">
        <v>6564</v>
      </c>
      <c r="AR3713" s="1963" t="s">
        <v>24</v>
      </c>
      <c r="AS3713" s="1963" t="s">
        <v>24</v>
      </c>
      <c r="AT3713" s="1963" t="s">
        <v>11505</v>
      </c>
      <c r="AU3713" s="1963" t="s">
        <v>24</v>
      </c>
      <c r="AV3713" s="458"/>
      <c r="AW3713" s="458"/>
      <c r="AX3713" s="458"/>
      <c r="AY3713" s="458"/>
      <c r="AZ3713" s="177"/>
    </row>
    <row r="3714" spans="1:52" ht="15" customHeight="1">
      <c r="B3714" s="1310">
        <v>3708</v>
      </c>
      <c r="C3714" s="832" t="s">
        <v>11599</v>
      </c>
      <c r="D3714" s="1584" t="s">
        <v>234</v>
      </c>
      <c r="E3714" s="994" t="s">
        <v>222</v>
      </c>
      <c r="F3714" s="1606" t="s">
        <v>24</v>
      </c>
      <c r="G3714" s="509" t="s">
        <v>129</v>
      </c>
      <c r="H3714" s="939" t="s">
        <v>24</v>
      </c>
      <c r="I3714" s="1458">
        <v>31573</v>
      </c>
      <c r="J3714" s="1314">
        <f t="shared" ca="1" si="331"/>
        <v>36</v>
      </c>
      <c r="K3714" s="396" t="s">
        <v>83</v>
      </c>
      <c r="L3714" s="397">
        <v>860614540976</v>
      </c>
      <c r="M3714" s="398">
        <v>45453</v>
      </c>
      <c r="N3714" s="1465">
        <v>43887</v>
      </c>
      <c r="O3714" s="342" t="s">
        <v>24</v>
      </c>
      <c r="P3714" s="1417" t="s">
        <v>24</v>
      </c>
      <c r="Q3714" s="198" t="str">
        <f t="shared" si="327"/>
        <v>-</v>
      </c>
      <c r="R3714" s="181" t="str">
        <f t="shared" ca="1" si="328"/>
        <v>TIDAK MCU</v>
      </c>
      <c r="S3714" s="1319" t="s">
        <v>11777</v>
      </c>
      <c r="T3714" s="1705">
        <v>44357</v>
      </c>
      <c r="U3714" s="1705">
        <v>44357</v>
      </c>
      <c r="V3714" s="904" t="s">
        <v>24</v>
      </c>
      <c r="W3714" s="136" t="s">
        <v>24</v>
      </c>
      <c r="X3714" s="348"/>
      <c r="Y3714" s="389" t="s">
        <v>24</v>
      </c>
      <c r="Z3714" s="390" t="s">
        <v>24</v>
      </c>
      <c r="AA3714" s="388" t="s">
        <v>100</v>
      </c>
      <c r="AB3714" s="388" t="s">
        <v>24</v>
      </c>
      <c r="AC3714" s="388"/>
      <c r="AD3714" s="388"/>
      <c r="AE3714" s="388"/>
      <c r="AF3714" s="388"/>
      <c r="AG3714" s="388"/>
      <c r="AH3714" s="481"/>
      <c r="AI3714" s="244" t="str">
        <f t="shared" si="330"/>
        <v>LIGHT VEHICLE-</v>
      </c>
      <c r="AJ3714" s="1315">
        <f t="shared" si="329"/>
        <v>43887</v>
      </c>
      <c r="AK3714" s="199">
        <v>43900</v>
      </c>
      <c r="AL3714" s="614">
        <v>43900</v>
      </c>
      <c r="AM3714" s="391" t="s">
        <v>24</v>
      </c>
      <c r="AN3714" s="388"/>
      <c r="AO3714" s="388"/>
      <c r="AP3714" s="391"/>
      <c r="AQ3714" s="1231" t="s">
        <v>3094</v>
      </c>
      <c r="AR3714" s="391" t="s">
        <v>24</v>
      </c>
      <c r="AS3714" s="391" t="s">
        <v>24</v>
      </c>
      <c r="AT3714" s="391" t="s">
        <v>24</v>
      </c>
      <c r="AU3714" s="391" t="s">
        <v>24</v>
      </c>
      <c r="AV3714" s="177"/>
      <c r="AW3714" s="177"/>
      <c r="AX3714" s="177"/>
      <c r="AY3714" s="177"/>
      <c r="AZ3714" s="177"/>
    </row>
    <row r="3715" spans="1:52" ht="15" customHeight="1">
      <c r="B3715" s="1310">
        <v>3709</v>
      </c>
      <c r="C3715" s="832" t="s">
        <v>11600</v>
      </c>
      <c r="D3715" s="1584" t="s">
        <v>11601</v>
      </c>
      <c r="E3715" s="994" t="s">
        <v>601</v>
      </c>
      <c r="F3715" s="1606" t="s">
        <v>24</v>
      </c>
      <c r="G3715" s="509" t="s">
        <v>151</v>
      </c>
      <c r="H3715" s="939" t="s">
        <v>24</v>
      </c>
      <c r="I3715" s="1458">
        <v>35004</v>
      </c>
      <c r="J3715" s="1314">
        <f t="shared" ca="1" si="331"/>
        <v>26</v>
      </c>
      <c r="K3715" s="396" t="s">
        <v>24</v>
      </c>
      <c r="L3715" s="397" t="s">
        <v>24</v>
      </c>
      <c r="M3715" s="398" t="s">
        <v>24</v>
      </c>
      <c r="N3715" s="1465">
        <v>43887</v>
      </c>
      <c r="O3715" s="342" t="s">
        <v>24</v>
      </c>
      <c r="P3715" s="1417" t="s">
        <v>24</v>
      </c>
      <c r="Q3715" s="198" t="str">
        <f t="shared" si="327"/>
        <v>-</v>
      </c>
      <c r="R3715" s="181" t="str">
        <f t="shared" ca="1" si="328"/>
        <v>TIDAK MCU</v>
      </c>
      <c r="S3715" s="1319" t="s">
        <v>24</v>
      </c>
      <c r="T3715" s="1705">
        <v>44136</v>
      </c>
      <c r="U3715" s="1705" t="s">
        <v>24</v>
      </c>
      <c r="V3715" s="1330" t="s">
        <v>24</v>
      </c>
      <c r="W3715" s="1311" t="s">
        <v>24</v>
      </c>
      <c r="X3715" s="348"/>
      <c r="Y3715" s="389" t="s">
        <v>24</v>
      </c>
      <c r="Z3715" s="390" t="s">
        <v>24</v>
      </c>
      <c r="AA3715" s="388" t="s">
        <v>24</v>
      </c>
      <c r="AB3715" s="388" t="s">
        <v>24</v>
      </c>
      <c r="AC3715" s="388"/>
      <c r="AD3715" s="388"/>
      <c r="AE3715" s="388"/>
      <c r="AF3715" s="388"/>
      <c r="AG3715" s="388"/>
      <c r="AH3715" s="481"/>
      <c r="AI3715" s="244" t="str">
        <f t="shared" si="330"/>
        <v>--</v>
      </c>
      <c r="AJ3715" s="1315">
        <f t="shared" si="329"/>
        <v>43887</v>
      </c>
      <c r="AK3715" s="1265" t="s">
        <v>24</v>
      </c>
      <c r="AL3715" s="1195" t="s">
        <v>24</v>
      </c>
      <c r="AM3715" s="391" t="s">
        <v>24</v>
      </c>
      <c r="AN3715" s="388"/>
      <c r="AO3715" s="388"/>
      <c r="AP3715" s="391"/>
      <c r="AQ3715" s="1231" t="s">
        <v>3094</v>
      </c>
      <c r="AR3715" s="391" t="s">
        <v>24</v>
      </c>
      <c r="AS3715" s="391" t="s">
        <v>24</v>
      </c>
      <c r="AT3715" s="391" t="s">
        <v>24</v>
      </c>
      <c r="AU3715" s="391" t="s">
        <v>24</v>
      </c>
    </row>
    <row r="3716" spans="1:52" ht="15" customHeight="1">
      <c r="B3716" s="1310">
        <v>3710</v>
      </c>
      <c r="C3716" s="831" t="s">
        <v>6039</v>
      </c>
      <c r="D3716" s="1294" t="s">
        <v>4238</v>
      </c>
      <c r="E3716" s="994" t="s">
        <v>1122</v>
      </c>
      <c r="F3716" s="1606" t="s">
        <v>24</v>
      </c>
      <c r="G3716" s="535" t="s">
        <v>6605</v>
      </c>
      <c r="H3716" s="522" t="s">
        <v>24</v>
      </c>
      <c r="I3716" s="1705">
        <v>36596</v>
      </c>
      <c r="J3716" s="1314">
        <f t="shared" ca="1" si="331"/>
        <v>22</v>
      </c>
      <c r="K3716" s="385" t="s">
        <v>24</v>
      </c>
      <c r="L3716" s="386" t="s">
        <v>24</v>
      </c>
      <c r="M3716" s="387" t="s">
        <v>24</v>
      </c>
      <c r="N3716" s="578">
        <v>43888</v>
      </c>
      <c r="O3716" s="583" t="s">
        <v>24</v>
      </c>
      <c r="P3716" s="194" t="s">
        <v>24</v>
      </c>
      <c r="Q3716" s="194" t="str">
        <f t="shared" si="327"/>
        <v>-</v>
      </c>
      <c r="R3716" s="181" t="str">
        <f t="shared" ca="1" si="328"/>
        <v>TIDAK MCU</v>
      </c>
      <c r="S3716" s="1319" t="s">
        <v>24</v>
      </c>
      <c r="T3716" s="1705">
        <v>44196</v>
      </c>
      <c r="U3716" s="1705" t="s">
        <v>24</v>
      </c>
      <c r="V3716" s="904" t="s">
        <v>24</v>
      </c>
      <c r="W3716" s="136" t="s">
        <v>24</v>
      </c>
      <c r="X3716" s="348"/>
      <c r="Y3716" s="389" t="s">
        <v>24</v>
      </c>
      <c r="Z3716" s="390" t="s">
        <v>24</v>
      </c>
      <c r="AA3716" s="1314" t="s">
        <v>24</v>
      </c>
      <c r="AB3716" s="244" t="s">
        <v>24</v>
      </c>
      <c r="AC3716" s="388"/>
      <c r="AD3716" s="388"/>
      <c r="AE3716" s="388"/>
      <c r="AF3716" s="388"/>
      <c r="AG3716" s="388"/>
      <c r="AH3716" s="481"/>
      <c r="AI3716" s="244" t="str">
        <f t="shared" si="330"/>
        <v>--</v>
      </c>
      <c r="AJ3716" s="1330">
        <f t="shared" si="329"/>
        <v>43888</v>
      </c>
      <c r="AK3716" s="211" t="s">
        <v>24</v>
      </c>
      <c r="AL3716" s="621" t="s">
        <v>24</v>
      </c>
      <c r="AM3716" s="391" t="s">
        <v>24</v>
      </c>
      <c r="AN3716" s="388"/>
      <c r="AO3716" s="388"/>
      <c r="AP3716" s="391"/>
      <c r="AQ3716" s="1231" t="s">
        <v>3094</v>
      </c>
      <c r="AR3716" s="391" t="s">
        <v>24</v>
      </c>
      <c r="AS3716" s="391" t="s">
        <v>24</v>
      </c>
      <c r="AT3716" s="391" t="s">
        <v>24</v>
      </c>
      <c r="AU3716" s="391" t="s">
        <v>24</v>
      </c>
      <c r="AV3716" s="885"/>
      <c r="AW3716" s="885"/>
      <c r="AX3716" s="885"/>
      <c r="AY3716" s="885"/>
      <c r="AZ3716" s="177"/>
    </row>
    <row r="3717" spans="1:52" ht="15" customHeight="1">
      <c r="B3717" s="1310">
        <v>3711</v>
      </c>
      <c r="C3717" s="831" t="s">
        <v>11602</v>
      </c>
      <c r="D3717" s="1560" t="s">
        <v>611</v>
      </c>
      <c r="E3717" s="994" t="s">
        <v>4241</v>
      </c>
      <c r="F3717" s="1603" t="s">
        <v>13191</v>
      </c>
      <c r="G3717" s="535" t="s">
        <v>98</v>
      </c>
      <c r="H3717" s="522" t="s">
        <v>11603</v>
      </c>
      <c r="I3717" s="1705">
        <v>33153</v>
      </c>
      <c r="J3717" s="1314">
        <f t="shared" ca="1" si="331"/>
        <v>31</v>
      </c>
      <c r="K3717" s="385" t="s">
        <v>24</v>
      </c>
      <c r="L3717" s="386" t="s">
        <v>24</v>
      </c>
      <c r="M3717" s="387" t="s">
        <v>24</v>
      </c>
      <c r="N3717" s="533">
        <v>43888</v>
      </c>
      <c r="O3717" s="583" t="s">
        <v>24</v>
      </c>
      <c r="P3717" s="194" t="s">
        <v>24</v>
      </c>
      <c r="Q3717" s="194" t="str">
        <f t="shared" ref="Q3717:Q3780" si="332">IF(OR(O3717="-",O3717=""),"-",O3717+365)</f>
        <v>-</v>
      </c>
      <c r="R3717" s="181" t="str">
        <f t="shared" ref="R3717:R3780" ca="1" si="333">IF(OR(O3717="",O3717="-"),"TIDAK MCU",IF(Q3717&gt;TODAY(),"BERLAKU","EXPIRED"))</f>
        <v>TIDAK MCU</v>
      </c>
      <c r="S3717" s="1319" t="s">
        <v>24</v>
      </c>
      <c r="T3717" s="1705">
        <v>44476</v>
      </c>
      <c r="U3717" s="1705" t="s">
        <v>24</v>
      </c>
      <c r="V3717" s="1330" t="s">
        <v>24</v>
      </c>
      <c r="W3717" s="1311" t="s">
        <v>24</v>
      </c>
      <c r="X3717" s="348"/>
      <c r="Y3717" s="389" t="s">
        <v>11724</v>
      </c>
      <c r="Z3717" s="390" t="s">
        <v>24</v>
      </c>
      <c r="AA3717" s="388" t="s">
        <v>24</v>
      </c>
      <c r="AB3717" s="244" t="s">
        <v>24</v>
      </c>
      <c r="AC3717" s="388"/>
      <c r="AD3717" s="388"/>
      <c r="AE3717" s="388"/>
      <c r="AF3717" s="388"/>
      <c r="AG3717" s="388"/>
      <c r="AH3717" s="481"/>
      <c r="AI3717" s="244" t="str">
        <f t="shared" si="330"/>
        <v>--</v>
      </c>
      <c r="AJ3717" s="1315">
        <f t="shared" ref="AJ3717:AJ3780" si="334">N3717</f>
        <v>43888</v>
      </c>
      <c r="AK3717" s="1315" t="s">
        <v>24</v>
      </c>
      <c r="AL3717" s="1195" t="s">
        <v>24</v>
      </c>
      <c r="AM3717" s="391" t="s">
        <v>24</v>
      </c>
      <c r="AN3717" s="388"/>
      <c r="AO3717" s="388"/>
      <c r="AP3717" s="391"/>
      <c r="AQ3717" s="1231" t="s">
        <v>3094</v>
      </c>
      <c r="AR3717" s="391" t="s">
        <v>24</v>
      </c>
      <c r="AS3717" s="391" t="s">
        <v>24</v>
      </c>
      <c r="AT3717" s="391" t="s">
        <v>24</v>
      </c>
      <c r="AU3717" s="391" t="s">
        <v>24</v>
      </c>
      <c r="AV3717" s="885"/>
      <c r="AW3717" s="885"/>
      <c r="AX3717" s="885"/>
      <c r="AY3717" s="885"/>
      <c r="AZ3717" s="885"/>
    </row>
    <row r="3718" spans="1:52" ht="15" customHeight="1">
      <c r="B3718" s="1310">
        <v>3712</v>
      </c>
      <c r="C3718" s="831" t="s">
        <v>11604</v>
      </c>
      <c r="D3718" s="1560" t="s">
        <v>611</v>
      </c>
      <c r="E3718" s="994" t="s">
        <v>4241</v>
      </c>
      <c r="F3718" s="1603" t="s">
        <v>13192</v>
      </c>
      <c r="G3718" s="535" t="s">
        <v>98</v>
      </c>
      <c r="H3718" s="522" t="s">
        <v>11605</v>
      </c>
      <c r="I3718" s="1705">
        <v>34495</v>
      </c>
      <c r="J3718" s="1314">
        <f t="shared" ca="1" si="331"/>
        <v>27</v>
      </c>
      <c r="K3718" s="385" t="s">
        <v>24</v>
      </c>
      <c r="L3718" s="386" t="s">
        <v>24</v>
      </c>
      <c r="M3718" s="387" t="s">
        <v>24</v>
      </c>
      <c r="N3718" s="533">
        <v>43888</v>
      </c>
      <c r="O3718" s="583" t="s">
        <v>24</v>
      </c>
      <c r="P3718" s="194" t="s">
        <v>24</v>
      </c>
      <c r="Q3718" s="194" t="str">
        <f t="shared" si="332"/>
        <v>-</v>
      </c>
      <c r="R3718" s="181" t="str">
        <f t="shared" ca="1" si="333"/>
        <v>TIDAK MCU</v>
      </c>
      <c r="S3718" s="1319" t="s">
        <v>24</v>
      </c>
      <c r="T3718" s="1705">
        <v>44357</v>
      </c>
      <c r="U3718" s="1705" t="s">
        <v>24</v>
      </c>
      <c r="V3718" s="904" t="s">
        <v>24</v>
      </c>
      <c r="W3718" s="136" t="s">
        <v>24</v>
      </c>
      <c r="X3718" s="348"/>
      <c r="Y3718" s="389" t="s">
        <v>11725</v>
      </c>
      <c r="Z3718" s="390" t="s">
        <v>24</v>
      </c>
      <c r="AA3718" s="388" t="s">
        <v>24</v>
      </c>
      <c r="AB3718" s="244" t="s">
        <v>24</v>
      </c>
      <c r="AC3718" s="388"/>
      <c r="AD3718" s="388"/>
      <c r="AE3718" s="388"/>
      <c r="AF3718" s="388"/>
      <c r="AG3718" s="388"/>
      <c r="AH3718" s="481"/>
      <c r="AI3718" s="244" t="str">
        <f t="shared" si="330"/>
        <v>--</v>
      </c>
      <c r="AJ3718" s="1315">
        <f t="shared" si="334"/>
        <v>43888</v>
      </c>
      <c r="AK3718" s="217" t="s">
        <v>24</v>
      </c>
      <c r="AL3718" s="614" t="s">
        <v>24</v>
      </c>
      <c r="AM3718" s="391" t="s">
        <v>24</v>
      </c>
      <c r="AN3718" s="388"/>
      <c r="AO3718" s="388"/>
      <c r="AP3718" s="391"/>
      <c r="AQ3718" s="1231" t="s">
        <v>3094</v>
      </c>
      <c r="AR3718" s="391" t="s">
        <v>24</v>
      </c>
      <c r="AS3718" s="391" t="s">
        <v>24</v>
      </c>
      <c r="AT3718" s="391" t="s">
        <v>24</v>
      </c>
      <c r="AU3718" s="391" t="s">
        <v>24</v>
      </c>
      <c r="AV3718" s="177"/>
      <c r="AW3718" s="177"/>
      <c r="AX3718" s="177"/>
      <c r="AY3718" s="177"/>
      <c r="AZ3718" s="885"/>
    </row>
    <row r="3719" spans="1:52" ht="15" customHeight="1">
      <c r="B3719" s="1310">
        <v>3713</v>
      </c>
      <c r="C3719" s="831" t="s">
        <v>11608</v>
      </c>
      <c r="D3719" s="1560" t="s">
        <v>272</v>
      </c>
      <c r="E3719" s="994" t="s">
        <v>4241</v>
      </c>
      <c r="F3719" s="1603" t="s">
        <v>11609</v>
      </c>
      <c r="G3719" s="535" t="s">
        <v>102</v>
      </c>
      <c r="H3719" s="522" t="s">
        <v>24</v>
      </c>
      <c r="I3719" s="1705">
        <v>32728</v>
      </c>
      <c r="J3719" s="1314">
        <f t="shared" ca="1" si="331"/>
        <v>32</v>
      </c>
      <c r="K3719" s="385" t="s">
        <v>24</v>
      </c>
      <c r="L3719" s="386" t="s">
        <v>24</v>
      </c>
      <c r="M3719" s="387" t="s">
        <v>24</v>
      </c>
      <c r="N3719" s="533">
        <v>43888</v>
      </c>
      <c r="O3719" s="583" t="s">
        <v>24</v>
      </c>
      <c r="P3719" s="194" t="s">
        <v>24</v>
      </c>
      <c r="Q3719" s="194" t="str">
        <f t="shared" si="332"/>
        <v>-</v>
      </c>
      <c r="R3719" s="181" t="str">
        <f t="shared" ca="1" si="333"/>
        <v>TIDAK MCU</v>
      </c>
      <c r="S3719" s="1319" t="s">
        <v>24</v>
      </c>
      <c r="T3719" s="1705">
        <v>44416</v>
      </c>
      <c r="U3719" s="1705" t="s">
        <v>24</v>
      </c>
      <c r="V3719" s="904" t="s">
        <v>24</v>
      </c>
      <c r="W3719" s="136" t="s">
        <v>24</v>
      </c>
      <c r="X3719" s="348"/>
      <c r="Y3719" s="389" t="s">
        <v>24</v>
      </c>
      <c r="Z3719" s="390" t="s">
        <v>24</v>
      </c>
      <c r="AA3719" s="388" t="s">
        <v>24</v>
      </c>
      <c r="AB3719" s="244" t="s">
        <v>24</v>
      </c>
      <c r="AC3719" s="388"/>
      <c r="AD3719" s="388"/>
      <c r="AE3719" s="388"/>
      <c r="AF3719" s="388"/>
      <c r="AG3719" s="388"/>
      <c r="AH3719" s="481"/>
      <c r="AI3719" s="244" t="str">
        <f t="shared" si="330"/>
        <v>--</v>
      </c>
      <c r="AJ3719" s="1315">
        <f t="shared" si="334"/>
        <v>43888</v>
      </c>
      <c r="AK3719" s="1265" t="s">
        <v>24</v>
      </c>
      <c r="AL3719" s="1195" t="s">
        <v>24</v>
      </c>
      <c r="AM3719" s="391" t="s">
        <v>24</v>
      </c>
      <c r="AN3719" s="388"/>
      <c r="AO3719" s="388"/>
      <c r="AP3719" s="391"/>
      <c r="AQ3719" s="1231" t="s">
        <v>3094</v>
      </c>
      <c r="AR3719" s="391" t="s">
        <v>24</v>
      </c>
      <c r="AS3719" s="391" t="s">
        <v>24</v>
      </c>
      <c r="AT3719" s="391" t="s">
        <v>24</v>
      </c>
      <c r="AU3719" s="391" t="s">
        <v>24</v>
      </c>
      <c r="AV3719" s="177"/>
      <c r="AW3719" s="885"/>
      <c r="AX3719" s="885"/>
      <c r="AY3719" s="885"/>
      <c r="AZ3719" s="177"/>
    </row>
    <row r="3720" spans="1:52" ht="15" customHeight="1">
      <c r="B3720" s="1310">
        <v>3714</v>
      </c>
      <c r="C3720" s="934" t="s">
        <v>4880</v>
      </c>
      <c r="D3720" s="1432" t="s">
        <v>230</v>
      </c>
      <c r="E3720" s="994" t="s">
        <v>4228</v>
      </c>
      <c r="F3720" s="541" t="s">
        <v>11611</v>
      </c>
      <c r="G3720" s="509" t="s">
        <v>102</v>
      </c>
      <c r="H3720" s="522" t="s">
        <v>24</v>
      </c>
      <c r="I3720" s="1756">
        <v>32256</v>
      </c>
      <c r="J3720" s="1314">
        <f t="shared" ca="1" si="331"/>
        <v>34</v>
      </c>
      <c r="K3720" s="176" t="s">
        <v>24</v>
      </c>
      <c r="L3720" s="170" t="s">
        <v>24</v>
      </c>
      <c r="M3720" s="173" t="s">
        <v>24</v>
      </c>
      <c r="N3720" s="533">
        <v>43122</v>
      </c>
      <c r="O3720" s="511" t="s">
        <v>24</v>
      </c>
      <c r="P3720" s="588" t="s">
        <v>24</v>
      </c>
      <c r="Q3720" s="194" t="str">
        <f t="shared" si="332"/>
        <v>-</v>
      </c>
      <c r="R3720" s="181" t="str">
        <f t="shared" ca="1" si="333"/>
        <v>TIDAK MCU</v>
      </c>
      <c r="S3720" s="1319" t="s">
        <v>11612</v>
      </c>
      <c r="T3720" s="948">
        <v>44309</v>
      </c>
      <c r="U3720" s="948">
        <v>44309</v>
      </c>
      <c r="V3720" s="1330" t="s">
        <v>24</v>
      </c>
      <c r="W3720" s="1311" t="s">
        <v>24</v>
      </c>
      <c r="X3720" s="184"/>
      <c r="Y3720" s="389" t="s">
        <v>24</v>
      </c>
      <c r="Z3720" s="390" t="s">
        <v>24</v>
      </c>
      <c r="AA3720" s="353" t="s">
        <v>927</v>
      </c>
      <c r="AB3720" s="244" t="s">
        <v>929</v>
      </c>
      <c r="AC3720" s="352" t="s">
        <v>24</v>
      </c>
      <c r="AD3720" s="352"/>
      <c r="AE3720" s="352"/>
      <c r="AF3720" s="352"/>
      <c r="AG3720" s="1378"/>
      <c r="AH3720" s="1240"/>
      <c r="AI3720" s="244" t="str">
        <f t="shared" si="330"/>
        <v>SC P360 - SC P410 A/MGD 705, GD 825-</v>
      </c>
      <c r="AJ3720" s="1315">
        <f t="shared" si="334"/>
        <v>43122</v>
      </c>
      <c r="AK3720" s="199">
        <v>43702</v>
      </c>
      <c r="AL3720" s="614">
        <v>43702</v>
      </c>
      <c r="AM3720" s="391" t="s">
        <v>24</v>
      </c>
      <c r="AN3720" s="178"/>
      <c r="AO3720" s="178"/>
      <c r="AP3720" s="180"/>
      <c r="AQ3720" s="1231" t="s">
        <v>3094</v>
      </c>
      <c r="AR3720" s="180" t="s">
        <v>24</v>
      </c>
      <c r="AS3720" s="180" t="s">
        <v>24</v>
      </c>
      <c r="AT3720" s="180" t="s">
        <v>24</v>
      </c>
      <c r="AU3720" s="180" t="s">
        <v>24</v>
      </c>
      <c r="AV3720" s="885"/>
      <c r="AW3720" s="885"/>
      <c r="AX3720" s="885"/>
      <c r="AY3720" s="885"/>
      <c r="AZ3720" s="177"/>
    </row>
    <row r="3721" spans="1:52" ht="15" customHeight="1">
      <c r="B3721" s="1310">
        <v>3715</v>
      </c>
      <c r="C3721" s="1538" t="s">
        <v>6233</v>
      </c>
      <c r="D3721" s="604" t="s">
        <v>230</v>
      </c>
      <c r="E3721" s="994" t="s">
        <v>4228</v>
      </c>
      <c r="F3721" s="644" t="s">
        <v>11613</v>
      </c>
      <c r="G3721" s="848" t="s">
        <v>102</v>
      </c>
      <c r="H3721" s="522" t="s">
        <v>6234</v>
      </c>
      <c r="I3721" s="1785">
        <v>35476</v>
      </c>
      <c r="J3721" s="1314">
        <f t="shared" ca="1" si="331"/>
        <v>25</v>
      </c>
      <c r="K3721" s="139" t="s">
        <v>493</v>
      </c>
      <c r="L3721" s="1864">
        <v>970225350319</v>
      </c>
      <c r="M3721" s="1895">
        <v>44972</v>
      </c>
      <c r="N3721" s="533">
        <v>43878</v>
      </c>
      <c r="O3721" s="511" t="s">
        <v>24</v>
      </c>
      <c r="P3721" s="588" t="s">
        <v>24</v>
      </c>
      <c r="Q3721" s="194" t="str">
        <f t="shared" si="332"/>
        <v>-</v>
      </c>
      <c r="R3721" s="181" t="str">
        <f t="shared" ca="1" si="333"/>
        <v>TIDAK MCU</v>
      </c>
      <c r="S3721" s="1319" t="s">
        <v>11614</v>
      </c>
      <c r="T3721" s="2088">
        <v>44607</v>
      </c>
      <c r="U3721" s="2088">
        <v>44607</v>
      </c>
      <c r="V3721" s="904" t="s">
        <v>24</v>
      </c>
      <c r="W3721" s="136" t="s">
        <v>24</v>
      </c>
      <c r="X3721" s="399"/>
      <c r="Y3721" s="389" t="s">
        <v>24</v>
      </c>
      <c r="Z3721" s="390" t="s">
        <v>24</v>
      </c>
      <c r="AA3721" s="401" t="s">
        <v>4457</v>
      </c>
      <c r="AB3721" s="401" t="s">
        <v>24</v>
      </c>
      <c r="AC3721" s="401"/>
      <c r="AD3721" s="401"/>
      <c r="AE3721" s="401"/>
      <c r="AF3721" s="401"/>
      <c r="AG3721" s="401"/>
      <c r="AH3721" s="481"/>
      <c r="AI3721" s="244" t="str">
        <f t="shared" si="330"/>
        <v>SC P360, SC P380-</v>
      </c>
      <c r="AJ3721" s="1315">
        <f t="shared" si="334"/>
        <v>43878</v>
      </c>
      <c r="AK3721" s="1460">
        <v>43845</v>
      </c>
      <c r="AL3721" s="1196">
        <v>43845</v>
      </c>
      <c r="AM3721" s="391" t="s">
        <v>24</v>
      </c>
      <c r="AN3721" s="401"/>
      <c r="AO3721" s="401"/>
      <c r="AP3721" s="400"/>
      <c r="AQ3721" s="1231" t="s">
        <v>3094</v>
      </c>
      <c r="AR3721" s="400" t="s">
        <v>98</v>
      </c>
      <c r="AS3721" s="400" t="s">
        <v>4253</v>
      </c>
      <c r="AT3721" s="400" t="s">
        <v>24</v>
      </c>
      <c r="AU3721" s="400" t="s">
        <v>24</v>
      </c>
      <c r="AV3721" s="885"/>
      <c r="AW3721" s="885"/>
      <c r="AX3721" s="885"/>
      <c r="AY3721" s="885"/>
      <c r="AZ3721" s="177"/>
    </row>
    <row r="3722" spans="1:52" ht="15" customHeight="1">
      <c r="B3722" s="1310">
        <v>3716</v>
      </c>
      <c r="C3722" s="1538" t="s">
        <v>11615</v>
      </c>
      <c r="D3722" s="615" t="s">
        <v>230</v>
      </c>
      <c r="E3722" s="994" t="s">
        <v>4228</v>
      </c>
      <c r="F3722" s="836" t="s">
        <v>11616</v>
      </c>
      <c r="G3722" s="848" t="s">
        <v>102</v>
      </c>
      <c r="H3722" s="522" t="s">
        <v>24</v>
      </c>
      <c r="I3722" s="1458">
        <v>35917</v>
      </c>
      <c r="J3722" s="1314">
        <f t="shared" ca="1" si="331"/>
        <v>23</v>
      </c>
      <c r="K3722" s="396" t="s">
        <v>24</v>
      </c>
      <c r="L3722" s="397" t="s">
        <v>24</v>
      </c>
      <c r="M3722" s="398" t="s">
        <v>24</v>
      </c>
      <c r="N3722" s="533">
        <v>43878</v>
      </c>
      <c r="O3722" s="511" t="s">
        <v>24</v>
      </c>
      <c r="P3722" s="588" t="s">
        <v>24</v>
      </c>
      <c r="Q3722" s="194" t="str">
        <f t="shared" si="332"/>
        <v>-</v>
      </c>
      <c r="R3722" s="181" t="str">
        <f t="shared" ca="1" si="333"/>
        <v>TIDAK MCU</v>
      </c>
      <c r="S3722" s="1319" t="s">
        <v>11617</v>
      </c>
      <c r="T3722" s="948">
        <v>44318</v>
      </c>
      <c r="U3722" s="948">
        <v>44318</v>
      </c>
      <c r="V3722" s="904" t="s">
        <v>24</v>
      </c>
      <c r="W3722" s="136" t="s">
        <v>24</v>
      </c>
      <c r="X3722" s="399"/>
      <c r="Y3722" s="389" t="s">
        <v>24</v>
      </c>
      <c r="Z3722" s="390" t="s">
        <v>24</v>
      </c>
      <c r="AA3722" s="401" t="s">
        <v>4457</v>
      </c>
      <c r="AB3722" s="401" t="s">
        <v>24</v>
      </c>
      <c r="AC3722" s="401"/>
      <c r="AD3722" s="401"/>
      <c r="AE3722" s="401"/>
      <c r="AF3722" s="401"/>
      <c r="AG3722" s="401"/>
      <c r="AH3722" s="481"/>
      <c r="AI3722" s="244" t="str">
        <f t="shared" si="330"/>
        <v>SC P360, SC P380-</v>
      </c>
      <c r="AJ3722" s="1315">
        <f t="shared" si="334"/>
        <v>43878</v>
      </c>
      <c r="AK3722" s="1460">
        <v>43845</v>
      </c>
      <c r="AL3722" s="1196">
        <v>43845</v>
      </c>
      <c r="AM3722" s="391" t="s">
        <v>24</v>
      </c>
      <c r="AN3722" s="401"/>
      <c r="AO3722" s="401"/>
      <c r="AP3722" s="400"/>
      <c r="AQ3722" s="1231" t="s">
        <v>3094</v>
      </c>
      <c r="AR3722" s="400" t="s">
        <v>24</v>
      </c>
      <c r="AS3722" s="400" t="s">
        <v>24</v>
      </c>
      <c r="AT3722" s="400" t="s">
        <v>24</v>
      </c>
      <c r="AU3722" s="400" t="s">
        <v>24</v>
      </c>
      <c r="AV3722" s="885"/>
      <c r="AW3722" s="885"/>
      <c r="AX3722" s="885"/>
      <c r="AY3722" s="885"/>
      <c r="AZ3722" s="177"/>
    </row>
    <row r="3723" spans="1:52" ht="15" customHeight="1">
      <c r="B3723" s="1310">
        <v>3717</v>
      </c>
      <c r="C3723" s="832" t="s">
        <v>11618</v>
      </c>
      <c r="D3723" s="1564" t="s">
        <v>230</v>
      </c>
      <c r="E3723" s="994" t="s">
        <v>4228</v>
      </c>
      <c r="F3723" s="836" t="s">
        <v>11619</v>
      </c>
      <c r="G3723" s="848" t="s">
        <v>102</v>
      </c>
      <c r="H3723" s="522" t="s">
        <v>24</v>
      </c>
      <c r="I3723" s="1458">
        <v>33482</v>
      </c>
      <c r="J3723" s="1314">
        <f t="shared" ca="1" si="331"/>
        <v>30</v>
      </c>
      <c r="K3723" s="396" t="s">
        <v>24</v>
      </c>
      <c r="L3723" s="397" t="s">
        <v>24</v>
      </c>
      <c r="M3723" s="398" t="s">
        <v>24</v>
      </c>
      <c r="N3723" s="533">
        <v>43878</v>
      </c>
      <c r="O3723" s="511" t="s">
        <v>24</v>
      </c>
      <c r="P3723" s="588" t="s">
        <v>24</v>
      </c>
      <c r="Q3723" s="194" t="str">
        <f t="shared" si="332"/>
        <v>-</v>
      </c>
      <c r="R3723" s="181" t="str">
        <f t="shared" ca="1" si="333"/>
        <v>TIDAK MCU</v>
      </c>
      <c r="S3723" s="1319" t="s">
        <v>11620</v>
      </c>
      <c r="T3723" s="452">
        <v>44318</v>
      </c>
      <c r="U3723" s="452">
        <v>44318</v>
      </c>
      <c r="V3723" s="1330" t="s">
        <v>24</v>
      </c>
      <c r="W3723" s="1311" t="s">
        <v>24</v>
      </c>
      <c r="X3723" s="399"/>
      <c r="Y3723" s="389" t="s">
        <v>24</v>
      </c>
      <c r="Z3723" s="390" t="s">
        <v>24</v>
      </c>
      <c r="AA3723" s="401" t="s">
        <v>4457</v>
      </c>
      <c r="AB3723" s="401" t="s">
        <v>24</v>
      </c>
      <c r="AC3723" s="401"/>
      <c r="AD3723" s="401"/>
      <c r="AE3723" s="401"/>
      <c r="AF3723" s="401"/>
      <c r="AG3723" s="401"/>
      <c r="AH3723" s="481"/>
      <c r="AI3723" s="244" t="str">
        <f t="shared" si="330"/>
        <v>SC P360, SC P380-</v>
      </c>
      <c r="AJ3723" s="1315">
        <f t="shared" si="334"/>
        <v>43878</v>
      </c>
      <c r="AK3723" s="1460">
        <v>43845</v>
      </c>
      <c r="AL3723" s="1196">
        <v>43845</v>
      </c>
      <c r="AM3723" s="400" t="s">
        <v>24</v>
      </c>
      <c r="AN3723" s="401"/>
      <c r="AO3723" s="401"/>
      <c r="AP3723" s="400"/>
      <c r="AQ3723" s="1231" t="s">
        <v>3094</v>
      </c>
      <c r="AR3723" s="400" t="s">
        <v>24</v>
      </c>
      <c r="AS3723" s="400" t="s">
        <v>24</v>
      </c>
      <c r="AT3723" s="400" t="s">
        <v>24</v>
      </c>
      <c r="AU3723" s="400" t="s">
        <v>24</v>
      </c>
      <c r="AV3723" s="885"/>
      <c r="AW3723" s="885"/>
      <c r="AX3723" s="885"/>
      <c r="AY3723" s="885"/>
      <c r="AZ3723" s="177"/>
    </row>
    <row r="3724" spans="1:52" ht="15" customHeight="1">
      <c r="B3724" s="1310">
        <v>3718</v>
      </c>
      <c r="C3724" s="832" t="s">
        <v>11621</v>
      </c>
      <c r="D3724" s="2021" t="s">
        <v>5636</v>
      </c>
      <c r="E3724" s="994" t="s">
        <v>4228</v>
      </c>
      <c r="F3724" s="1597" t="s">
        <v>11622</v>
      </c>
      <c r="G3724" s="848" t="s">
        <v>98</v>
      </c>
      <c r="H3724" s="522" t="s">
        <v>11623</v>
      </c>
      <c r="I3724" s="1458">
        <v>36091</v>
      </c>
      <c r="J3724" s="1314">
        <f t="shared" ca="1" si="331"/>
        <v>23</v>
      </c>
      <c r="K3724" s="396" t="s">
        <v>24</v>
      </c>
      <c r="L3724" s="397" t="s">
        <v>24</v>
      </c>
      <c r="M3724" s="398" t="s">
        <v>24</v>
      </c>
      <c r="N3724" s="533">
        <v>43892</v>
      </c>
      <c r="O3724" s="511" t="s">
        <v>24</v>
      </c>
      <c r="P3724" s="588" t="s">
        <v>24</v>
      </c>
      <c r="Q3724" s="194" t="str">
        <f t="shared" si="332"/>
        <v>-</v>
      </c>
      <c r="R3724" s="181" t="str">
        <f t="shared" ca="1" si="333"/>
        <v>TIDAK MCU</v>
      </c>
      <c r="S3724" s="1319" t="s">
        <v>24</v>
      </c>
      <c r="T3724" s="1458">
        <v>44490</v>
      </c>
      <c r="U3724" s="1458" t="s">
        <v>24</v>
      </c>
      <c r="V3724" s="1330" t="s">
        <v>24</v>
      </c>
      <c r="W3724" s="136" t="s">
        <v>24</v>
      </c>
      <c r="X3724" s="399"/>
      <c r="Y3724" s="389" t="s">
        <v>11624</v>
      </c>
      <c r="Z3724" s="390" t="s">
        <v>24</v>
      </c>
      <c r="AA3724" s="401" t="s">
        <v>24</v>
      </c>
      <c r="AB3724" s="401" t="s">
        <v>24</v>
      </c>
      <c r="AC3724" s="401"/>
      <c r="AD3724" s="401"/>
      <c r="AE3724" s="401"/>
      <c r="AF3724" s="401"/>
      <c r="AG3724" s="401"/>
      <c r="AH3724" s="481"/>
      <c r="AI3724" s="244" t="str">
        <f t="shared" si="330"/>
        <v>--</v>
      </c>
      <c r="AJ3724" s="1315">
        <f t="shared" si="334"/>
        <v>43892</v>
      </c>
      <c r="AK3724" s="1228" t="s">
        <v>24</v>
      </c>
      <c r="AL3724" s="1196" t="s">
        <v>24</v>
      </c>
      <c r="AM3724" s="400" t="s">
        <v>24</v>
      </c>
      <c r="AN3724" s="401"/>
      <c r="AO3724" s="401"/>
      <c r="AP3724" s="400"/>
      <c r="AQ3724" s="1231" t="s">
        <v>3094</v>
      </c>
      <c r="AR3724" s="400" t="s">
        <v>143</v>
      </c>
      <c r="AS3724" s="400" t="s">
        <v>1871</v>
      </c>
      <c r="AT3724" s="400" t="s">
        <v>11598</v>
      </c>
      <c r="AU3724" s="400" t="s">
        <v>24</v>
      </c>
      <c r="AV3724" s="885"/>
      <c r="AW3724" s="885"/>
      <c r="AX3724" s="885"/>
      <c r="AY3724" s="885"/>
      <c r="AZ3724" s="177"/>
    </row>
    <row r="3725" spans="1:52" ht="15" customHeight="1">
      <c r="B3725" s="1310">
        <v>3719</v>
      </c>
      <c r="C3725" s="1485" t="s">
        <v>11625</v>
      </c>
      <c r="D3725" s="1553" t="s">
        <v>257</v>
      </c>
      <c r="E3725" s="994" t="s">
        <v>1122</v>
      </c>
      <c r="F3725" s="1597" t="s">
        <v>24</v>
      </c>
      <c r="G3725" s="848" t="s">
        <v>140</v>
      </c>
      <c r="H3725" s="522" t="s">
        <v>11626</v>
      </c>
      <c r="I3725" s="453">
        <v>31125</v>
      </c>
      <c r="J3725" s="1314">
        <f t="shared" ca="1" si="331"/>
        <v>37</v>
      </c>
      <c r="K3725" s="396" t="s">
        <v>493</v>
      </c>
      <c r="L3725" s="397">
        <v>850319310538</v>
      </c>
      <c r="M3725" s="398">
        <v>45004</v>
      </c>
      <c r="N3725" s="533">
        <v>43889</v>
      </c>
      <c r="O3725" s="511" t="s">
        <v>24</v>
      </c>
      <c r="P3725" s="588" t="s">
        <v>24</v>
      </c>
      <c r="Q3725" s="194" t="str">
        <f t="shared" si="332"/>
        <v>-</v>
      </c>
      <c r="R3725" s="181" t="str">
        <f t="shared" ca="1" si="333"/>
        <v>TIDAK MCU</v>
      </c>
      <c r="S3725" s="1319" t="s">
        <v>11627</v>
      </c>
      <c r="T3725" s="453">
        <v>44274</v>
      </c>
      <c r="U3725" s="452">
        <v>44274</v>
      </c>
      <c r="V3725" s="1330" t="s">
        <v>24</v>
      </c>
      <c r="W3725" s="136" t="s">
        <v>24</v>
      </c>
      <c r="X3725" s="399"/>
      <c r="Y3725" s="389" t="s">
        <v>11628</v>
      </c>
      <c r="Z3725" s="390" t="s">
        <v>24</v>
      </c>
      <c r="AA3725" s="401" t="s">
        <v>2084</v>
      </c>
      <c r="AB3725" s="401" t="s">
        <v>24</v>
      </c>
      <c r="AC3725" s="401"/>
      <c r="AD3725" s="401"/>
      <c r="AE3725" s="401"/>
      <c r="AF3725" s="401"/>
      <c r="AG3725" s="401"/>
      <c r="AH3725" s="481"/>
      <c r="AI3725" s="244" t="str">
        <f t="shared" si="330"/>
        <v>BUS -</v>
      </c>
      <c r="AJ3725" s="1315">
        <f t="shared" si="334"/>
        <v>43889</v>
      </c>
      <c r="AK3725" s="1460">
        <v>43888</v>
      </c>
      <c r="AL3725" s="1196">
        <v>43888</v>
      </c>
      <c r="AM3725" s="400" t="s">
        <v>24</v>
      </c>
      <c r="AN3725" s="401"/>
      <c r="AO3725" s="401"/>
      <c r="AP3725" s="400"/>
      <c r="AQ3725" s="1231" t="s">
        <v>3094</v>
      </c>
      <c r="AR3725" s="406" t="s">
        <v>24</v>
      </c>
      <c r="AS3725" s="406"/>
      <c r="AT3725" s="406"/>
      <c r="AU3725" s="406"/>
      <c r="AV3725" s="885"/>
      <c r="AW3725" s="885"/>
      <c r="AX3725" s="885"/>
      <c r="AY3725" s="885"/>
      <c r="AZ3725" s="177"/>
    </row>
    <row r="3726" spans="1:52" ht="15" customHeight="1">
      <c r="B3726" s="1310">
        <v>3720</v>
      </c>
      <c r="C3726" s="1485" t="s">
        <v>11629</v>
      </c>
      <c r="D3726" s="1553" t="s">
        <v>230</v>
      </c>
      <c r="E3726" s="994" t="s">
        <v>222</v>
      </c>
      <c r="F3726" s="1597" t="s">
        <v>24</v>
      </c>
      <c r="G3726" s="535" t="s">
        <v>12214</v>
      </c>
      <c r="H3726" s="522" t="s">
        <v>24</v>
      </c>
      <c r="I3726" s="453">
        <v>35393</v>
      </c>
      <c r="J3726" s="1314">
        <f t="shared" ca="1" si="331"/>
        <v>25</v>
      </c>
      <c r="K3726" s="396" t="s">
        <v>493</v>
      </c>
      <c r="L3726" s="397">
        <v>19319611000004</v>
      </c>
      <c r="M3726" s="398">
        <v>45703</v>
      </c>
      <c r="N3726" s="533">
        <v>43889</v>
      </c>
      <c r="O3726" s="511" t="s">
        <v>24</v>
      </c>
      <c r="P3726" s="588" t="s">
        <v>24</v>
      </c>
      <c r="Q3726" s="194" t="str">
        <f t="shared" si="332"/>
        <v>-</v>
      </c>
      <c r="R3726" s="181" t="str">
        <f t="shared" ca="1" si="333"/>
        <v>TIDAK MCU</v>
      </c>
      <c r="S3726" s="1319" t="s">
        <v>11630</v>
      </c>
      <c r="T3726" s="453">
        <v>44524</v>
      </c>
      <c r="U3726" s="452">
        <v>44524</v>
      </c>
      <c r="V3726" s="1330" t="s">
        <v>24</v>
      </c>
      <c r="W3726" s="136" t="s">
        <v>24</v>
      </c>
      <c r="X3726" s="399"/>
      <c r="Y3726" s="389" t="s">
        <v>11631</v>
      </c>
      <c r="Z3726" s="390" t="s">
        <v>24</v>
      </c>
      <c r="AA3726" s="401" t="s">
        <v>590</v>
      </c>
      <c r="AB3726" s="401" t="s">
        <v>24</v>
      </c>
      <c r="AC3726" s="401"/>
      <c r="AD3726" s="401"/>
      <c r="AE3726" s="401"/>
      <c r="AF3726" s="401"/>
      <c r="AG3726" s="401"/>
      <c r="AH3726" s="481"/>
      <c r="AI3726" s="244" t="str">
        <f t="shared" si="330"/>
        <v>COMPACTOR -</v>
      </c>
      <c r="AJ3726" s="1315">
        <f t="shared" si="334"/>
        <v>43889</v>
      </c>
      <c r="AK3726" s="1460">
        <v>43886</v>
      </c>
      <c r="AL3726" s="1196">
        <v>43886</v>
      </c>
      <c r="AM3726" s="400" t="s">
        <v>24</v>
      </c>
      <c r="AN3726" s="401"/>
      <c r="AO3726" s="401"/>
      <c r="AP3726" s="400"/>
      <c r="AQ3726" s="1231" t="s">
        <v>3094</v>
      </c>
      <c r="AR3726" s="406" t="s">
        <v>24</v>
      </c>
      <c r="AS3726" s="406"/>
      <c r="AT3726" s="406"/>
      <c r="AU3726" s="406"/>
      <c r="AV3726" s="885"/>
      <c r="AW3726" s="885"/>
      <c r="AX3726" s="885"/>
      <c r="AY3726" s="885"/>
      <c r="AZ3726" s="177"/>
    </row>
    <row r="3727" spans="1:52" ht="15" customHeight="1">
      <c r="B3727" s="1310">
        <v>3721</v>
      </c>
      <c r="C3727" s="1485" t="s">
        <v>11632</v>
      </c>
      <c r="D3727" s="1553" t="s">
        <v>230</v>
      </c>
      <c r="E3727" s="994" t="s">
        <v>222</v>
      </c>
      <c r="F3727" s="1597" t="s">
        <v>24</v>
      </c>
      <c r="G3727" s="848" t="s">
        <v>127</v>
      </c>
      <c r="H3727" s="522" t="s">
        <v>24</v>
      </c>
      <c r="I3727" s="453">
        <v>33208</v>
      </c>
      <c r="J3727" s="1314">
        <f t="shared" ca="1" si="331"/>
        <v>31</v>
      </c>
      <c r="K3727" s="396" t="s">
        <v>493</v>
      </c>
      <c r="L3727" s="397">
        <v>921219311182</v>
      </c>
      <c r="M3727" s="398">
        <v>45261</v>
      </c>
      <c r="N3727" s="533">
        <v>43891</v>
      </c>
      <c r="O3727" s="511" t="s">
        <v>24</v>
      </c>
      <c r="P3727" s="588" t="s">
        <v>24</v>
      </c>
      <c r="Q3727" s="194" t="str">
        <f t="shared" si="332"/>
        <v>-</v>
      </c>
      <c r="R3727" s="181" t="str">
        <f t="shared" ca="1" si="333"/>
        <v>TIDAK MCU</v>
      </c>
      <c r="S3727" s="1319" t="s">
        <v>11633</v>
      </c>
      <c r="T3727" s="453">
        <v>44531</v>
      </c>
      <c r="U3727" s="453">
        <v>44531</v>
      </c>
      <c r="V3727" s="904" t="s">
        <v>24</v>
      </c>
      <c r="W3727" s="136" t="s">
        <v>24</v>
      </c>
      <c r="X3727" s="399"/>
      <c r="Y3727" s="389" t="s">
        <v>11634</v>
      </c>
      <c r="Z3727" s="390" t="s">
        <v>24</v>
      </c>
      <c r="AA3727" s="401" t="s">
        <v>1086</v>
      </c>
      <c r="AB3727" s="479" t="s">
        <v>24</v>
      </c>
      <c r="AC3727" s="401"/>
      <c r="AD3727" s="401"/>
      <c r="AE3727" s="401"/>
      <c r="AF3727" s="401"/>
      <c r="AG3727" s="401"/>
      <c r="AH3727" s="481"/>
      <c r="AI3727" s="244" t="str">
        <f t="shared" si="330"/>
        <v>HINO 260 JD/TI-</v>
      </c>
      <c r="AJ3727" s="1315">
        <f t="shared" si="334"/>
        <v>43891</v>
      </c>
      <c r="AK3727" s="1460">
        <v>43888</v>
      </c>
      <c r="AL3727" s="1196">
        <v>43888</v>
      </c>
      <c r="AM3727" s="400" t="s">
        <v>24</v>
      </c>
      <c r="AN3727" s="401"/>
      <c r="AO3727" s="401"/>
      <c r="AP3727" s="400"/>
      <c r="AQ3727" s="1231" t="s">
        <v>3094</v>
      </c>
      <c r="AR3727" s="406" t="s">
        <v>24</v>
      </c>
      <c r="AS3727" s="406"/>
      <c r="AT3727" s="406"/>
      <c r="AU3727" s="406"/>
      <c r="AV3727" s="885"/>
      <c r="AW3727" s="885"/>
      <c r="AX3727" s="885"/>
      <c r="AY3727" s="885"/>
      <c r="AZ3727" s="177"/>
    </row>
    <row r="3728" spans="1:52" ht="15" customHeight="1">
      <c r="B3728" s="1310">
        <v>3722</v>
      </c>
      <c r="C3728" s="1485" t="s">
        <v>11635</v>
      </c>
      <c r="D3728" s="1553" t="s">
        <v>230</v>
      </c>
      <c r="E3728" s="994" t="s">
        <v>222</v>
      </c>
      <c r="F3728" s="1597" t="s">
        <v>24</v>
      </c>
      <c r="G3728" s="848" t="s">
        <v>127</v>
      </c>
      <c r="H3728" s="522" t="s">
        <v>24</v>
      </c>
      <c r="I3728" s="453">
        <v>30919</v>
      </c>
      <c r="J3728" s="1314">
        <f t="shared" ca="1" si="331"/>
        <v>38</v>
      </c>
      <c r="K3728" s="396" t="s">
        <v>493</v>
      </c>
      <c r="L3728" s="397">
        <v>840819310811</v>
      </c>
      <c r="M3728" s="398">
        <v>45529</v>
      </c>
      <c r="N3728" s="533">
        <v>43892</v>
      </c>
      <c r="O3728" s="511" t="s">
        <v>24</v>
      </c>
      <c r="P3728" s="588" t="s">
        <v>24</v>
      </c>
      <c r="Q3728" s="194" t="str">
        <f t="shared" si="332"/>
        <v>-</v>
      </c>
      <c r="R3728" s="181" t="str">
        <f t="shared" ca="1" si="333"/>
        <v>TIDAK MCU</v>
      </c>
      <c r="S3728" s="1319" t="s">
        <v>11636</v>
      </c>
      <c r="T3728" s="452">
        <v>44433</v>
      </c>
      <c r="U3728" s="452">
        <v>44433</v>
      </c>
      <c r="V3728" s="904" t="s">
        <v>24</v>
      </c>
      <c r="W3728" s="136" t="s">
        <v>24</v>
      </c>
      <c r="X3728" s="399"/>
      <c r="Y3728" s="389" t="s">
        <v>11637</v>
      </c>
      <c r="Z3728" s="390" t="s">
        <v>24</v>
      </c>
      <c r="AA3728" s="401" t="s">
        <v>1086</v>
      </c>
      <c r="AB3728" s="401" t="s">
        <v>24</v>
      </c>
      <c r="AC3728" s="401"/>
      <c r="AD3728" s="401"/>
      <c r="AE3728" s="401"/>
      <c r="AF3728" s="401"/>
      <c r="AG3728" s="401"/>
      <c r="AH3728" s="481"/>
      <c r="AI3728" s="244" t="str">
        <f t="shared" ref="AI3728:AI3791" si="335">+CONCATENATE(AA3728,AB3728,AC3728,AD3728,AE3728,AF3728,AG3728)</f>
        <v>HINO 260 JD/TI-</v>
      </c>
      <c r="AJ3728" s="1315">
        <f t="shared" si="334"/>
        <v>43892</v>
      </c>
      <c r="AK3728" s="199">
        <v>43888</v>
      </c>
      <c r="AL3728" s="614">
        <v>43888</v>
      </c>
      <c r="AM3728" s="400" t="s">
        <v>24</v>
      </c>
      <c r="AN3728" s="401"/>
      <c r="AO3728" s="401"/>
      <c r="AP3728" s="400"/>
      <c r="AQ3728" s="1231" t="s">
        <v>3094</v>
      </c>
      <c r="AR3728" s="406" t="s">
        <v>24</v>
      </c>
      <c r="AS3728" s="406"/>
      <c r="AT3728" s="406"/>
      <c r="AU3728" s="406"/>
      <c r="AV3728" s="885"/>
      <c r="AW3728" s="885"/>
      <c r="AX3728" s="885"/>
      <c r="AY3728" s="885"/>
      <c r="AZ3728" s="177"/>
    </row>
    <row r="3729" spans="1:60" ht="15" customHeight="1">
      <c r="B3729" s="1310">
        <v>3723</v>
      </c>
      <c r="C3729" s="891" t="s">
        <v>11638</v>
      </c>
      <c r="D3729" s="995" t="s">
        <v>230</v>
      </c>
      <c r="E3729" s="994" t="s">
        <v>222</v>
      </c>
      <c r="F3729" s="1390" t="s">
        <v>24</v>
      </c>
      <c r="G3729" s="848" t="s">
        <v>141</v>
      </c>
      <c r="H3729" s="522" t="s">
        <v>24</v>
      </c>
      <c r="I3729" s="453">
        <v>34096</v>
      </c>
      <c r="J3729" s="1314">
        <f t="shared" ca="1" si="331"/>
        <v>29</v>
      </c>
      <c r="K3729" s="402" t="s">
        <v>493</v>
      </c>
      <c r="L3729" s="403">
        <v>930523400008</v>
      </c>
      <c r="M3729" s="404">
        <v>45053</v>
      </c>
      <c r="N3729" s="533">
        <v>43891</v>
      </c>
      <c r="O3729" s="511" t="s">
        <v>24</v>
      </c>
      <c r="P3729" s="588" t="s">
        <v>24</v>
      </c>
      <c r="Q3729" s="194" t="str">
        <f t="shared" si="332"/>
        <v>-</v>
      </c>
      <c r="R3729" s="181" t="str">
        <f t="shared" ca="1" si="333"/>
        <v>TIDAK MCU</v>
      </c>
      <c r="S3729" s="1319" t="s">
        <v>11729</v>
      </c>
      <c r="T3729" s="453">
        <v>44323</v>
      </c>
      <c r="U3729" s="453">
        <v>44323</v>
      </c>
      <c r="V3729" s="1330" t="s">
        <v>24</v>
      </c>
      <c r="W3729" s="136" t="s">
        <v>24</v>
      </c>
      <c r="X3729" s="405"/>
      <c r="Y3729" s="389" t="s">
        <v>11639</v>
      </c>
      <c r="Z3729" s="390" t="s">
        <v>24</v>
      </c>
      <c r="AA3729" s="401" t="s">
        <v>592</v>
      </c>
      <c r="AB3729" s="401" t="s">
        <v>24</v>
      </c>
      <c r="AC3729" s="407"/>
      <c r="AD3729" s="407"/>
      <c r="AE3729" s="407"/>
      <c r="AF3729" s="407"/>
      <c r="AG3729" s="407"/>
      <c r="AH3729" s="481"/>
      <c r="AI3729" s="244" t="str">
        <f t="shared" si="335"/>
        <v>PC 200, PC 300-</v>
      </c>
      <c r="AJ3729" s="1315">
        <f t="shared" si="334"/>
        <v>43891</v>
      </c>
      <c r="AK3729" s="408">
        <v>43888</v>
      </c>
      <c r="AL3729" s="1197">
        <v>43888</v>
      </c>
      <c r="AM3729" s="400" t="s">
        <v>24</v>
      </c>
      <c r="AN3729" s="407" t="s">
        <v>24</v>
      </c>
      <c r="AO3729" s="407" t="s">
        <v>24</v>
      </c>
      <c r="AP3729" s="406" t="s">
        <v>24</v>
      </c>
      <c r="AQ3729" s="1231" t="s">
        <v>3094</v>
      </c>
      <c r="AR3729" s="406" t="s">
        <v>24</v>
      </c>
      <c r="AS3729" s="406" t="s">
        <v>24</v>
      </c>
      <c r="AT3729" s="406" t="s">
        <v>24</v>
      </c>
      <c r="AU3729" s="406" t="s">
        <v>24</v>
      </c>
      <c r="AV3729" s="177"/>
      <c r="AW3729" s="177"/>
      <c r="AX3729" s="177"/>
      <c r="AY3729" s="177"/>
      <c r="AZ3729" s="177"/>
    </row>
    <row r="3730" spans="1:60" ht="15" customHeight="1">
      <c r="B3730" s="1310">
        <v>3724</v>
      </c>
      <c r="C3730" s="891" t="s">
        <v>11642</v>
      </c>
      <c r="D3730" s="995" t="s">
        <v>230</v>
      </c>
      <c r="E3730" s="994" t="s">
        <v>222</v>
      </c>
      <c r="F3730" s="1390" t="s">
        <v>24</v>
      </c>
      <c r="G3730" s="848" t="s">
        <v>127</v>
      </c>
      <c r="H3730" s="1637" t="s">
        <v>24</v>
      </c>
      <c r="I3730" s="453">
        <v>35776</v>
      </c>
      <c r="J3730" s="1314">
        <f t="shared" ca="1" si="331"/>
        <v>24</v>
      </c>
      <c r="K3730" s="402" t="s">
        <v>496</v>
      </c>
      <c r="L3730" s="403">
        <v>971217151357</v>
      </c>
      <c r="M3730" s="404">
        <v>45638</v>
      </c>
      <c r="N3730" s="533">
        <v>43893</v>
      </c>
      <c r="O3730" s="511" t="s">
        <v>24</v>
      </c>
      <c r="P3730" s="588" t="s">
        <v>24</v>
      </c>
      <c r="Q3730" s="194" t="str">
        <f t="shared" si="332"/>
        <v>-</v>
      </c>
      <c r="R3730" s="181" t="str">
        <f t="shared" ca="1" si="333"/>
        <v>TIDAK MCU</v>
      </c>
      <c r="S3730" s="1319" t="s">
        <v>11643</v>
      </c>
      <c r="T3730" s="453">
        <v>44542</v>
      </c>
      <c r="U3730" s="452">
        <v>44542</v>
      </c>
      <c r="V3730" s="904" t="s">
        <v>24</v>
      </c>
      <c r="W3730" s="136" t="s">
        <v>24</v>
      </c>
      <c r="X3730" s="405"/>
      <c r="Y3730" s="389" t="s">
        <v>11644</v>
      </c>
      <c r="Z3730" s="390" t="s">
        <v>24</v>
      </c>
      <c r="AA3730" s="407" t="s">
        <v>1086</v>
      </c>
      <c r="AB3730" s="407" t="s">
        <v>24</v>
      </c>
      <c r="AC3730" s="407"/>
      <c r="AD3730" s="407"/>
      <c r="AE3730" s="407"/>
      <c r="AF3730" s="407"/>
      <c r="AG3730" s="407"/>
      <c r="AH3730" s="481"/>
      <c r="AI3730" s="244" t="str">
        <f t="shared" si="335"/>
        <v>HINO 260 JD/TI-</v>
      </c>
      <c r="AJ3730" s="1315">
        <f t="shared" si="334"/>
        <v>43893</v>
      </c>
      <c r="AK3730" s="199">
        <v>43888</v>
      </c>
      <c r="AL3730" s="614">
        <v>43888</v>
      </c>
      <c r="AM3730" s="400" t="s">
        <v>24</v>
      </c>
      <c r="AN3730" s="407"/>
      <c r="AO3730" s="407"/>
      <c r="AP3730" s="406"/>
      <c r="AQ3730" s="1231" t="s">
        <v>3094</v>
      </c>
      <c r="AR3730" s="406" t="s">
        <v>24</v>
      </c>
      <c r="AS3730" s="406"/>
      <c r="AT3730" s="406"/>
      <c r="AU3730" s="406"/>
      <c r="AV3730" s="885"/>
      <c r="AW3730" s="885"/>
      <c r="AX3730" s="885"/>
      <c r="AY3730" s="885"/>
      <c r="AZ3730" s="177"/>
    </row>
    <row r="3731" spans="1:60" ht="15" customHeight="1">
      <c r="B3731" s="1310">
        <v>3725</v>
      </c>
      <c r="C3731" s="891" t="s">
        <v>11645</v>
      </c>
      <c r="D3731" s="995" t="s">
        <v>230</v>
      </c>
      <c r="E3731" s="994" t="s">
        <v>222</v>
      </c>
      <c r="F3731" s="1390" t="s">
        <v>24</v>
      </c>
      <c r="G3731" s="848" t="s">
        <v>127</v>
      </c>
      <c r="H3731" s="1637" t="s">
        <v>24</v>
      </c>
      <c r="I3731" s="453">
        <v>33867</v>
      </c>
      <c r="J3731" s="1314">
        <f t="shared" ca="1" si="331"/>
        <v>29</v>
      </c>
      <c r="K3731" s="402" t="s">
        <v>493</v>
      </c>
      <c r="L3731" s="403">
        <v>920919310837</v>
      </c>
      <c r="M3731" s="404">
        <v>45555</v>
      </c>
      <c r="N3731" s="533">
        <v>43893</v>
      </c>
      <c r="O3731" s="511" t="s">
        <v>24</v>
      </c>
      <c r="P3731" s="588" t="s">
        <v>24</v>
      </c>
      <c r="Q3731" s="194" t="str">
        <f t="shared" si="332"/>
        <v>-</v>
      </c>
      <c r="R3731" s="181" t="str">
        <f t="shared" ca="1" si="333"/>
        <v>TIDAK MCU</v>
      </c>
      <c r="S3731" s="1319" t="s">
        <v>11646</v>
      </c>
      <c r="T3731" s="453">
        <v>44459</v>
      </c>
      <c r="U3731" s="452">
        <v>44459</v>
      </c>
      <c r="V3731" s="904" t="s">
        <v>24</v>
      </c>
      <c r="W3731" s="136" t="s">
        <v>24</v>
      </c>
      <c r="X3731" s="405"/>
      <c r="Y3731" s="389" t="s">
        <v>11647</v>
      </c>
      <c r="Z3731" s="390" t="s">
        <v>24</v>
      </c>
      <c r="AA3731" s="407" t="s">
        <v>1086</v>
      </c>
      <c r="AB3731" s="407" t="s">
        <v>24</v>
      </c>
      <c r="AC3731" s="407"/>
      <c r="AD3731" s="407"/>
      <c r="AE3731" s="407"/>
      <c r="AF3731" s="407"/>
      <c r="AG3731" s="407"/>
      <c r="AH3731" s="481"/>
      <c r="AI3731" s="244" t="str">
        <f t="shared" si="335"/>
        <v>HINO 260 JD/TI-</v>
      </c>
      <c r="AJ3731" s="1315">
        <f t="shared" si="334"/>
        <v>43893</v>
      </c>
      <c r="AK3731" s="199">
        <v>43888</v>
      </c>
      <c r="AL3731" s="614">
        <v>43888</v>
      </c>
      <c r="AM3731" s="400" t="s">
        <v>24</v>
      </c>
      <c r="AN3731" s="407"/>
      <c r="AO3731" s="407"/>
      <c r="AP3731" s="406"/>
      <c r="AQ3731" s="1231" t="s">
        <v>3094</v>
      </c>
      <c r="AR3731" s="406" t="s">
        <v>24</v>
      </c>
      <c r="AS3731" s="406"/>
      <c r="AT3731" s="406"/>
      <c r="AU3731" s="406"/>
      <c r="AV3731" s="885"/>
      <c r="AW3731" s="885"/>
      <c r="AX3731" s="885"/>
      <c r="AY3731" s="885"/>
      <c r="AZ3731" s="177"/>
    </row>
    <row r="3732" spans="1:60" s="2186" customFormat="1" ht="15" customHeight="1">
      <c r="A3732" s="160"/>
      <c r="B3732" s="1310">
        <v>3726</v>
      </c>
      <c r="C3732" s="891" t="s">
        <v>11648</v>
      </c>
      <c r="D3732" s="995" t="s">
        <v>234</v>
      </c>
      <c r="E3732" s="994" t="s">
        <v>601</v>
      </c>
      <c r="F3732" s="1390" t="s">
        <v>24</v>
      </c>
      <c r="G3732" s="848" t="s">
        <v>152</v>
      </c>
      <c r="H3732" s="1662" t="s">
        <v>11653</v>
      </c>
      <c r="I3732" s="1458">
        <v>27174</v>
      </c>
      <c r="J3732" s="1314">
        <f t="shared" ca="1" si="331"/>
        <v>48</v>
      </c>
      <c r="K3732" s="402" t="s">
        <v>24</v>
      </c>
      <c r="L3732" s="403" t="s">
        <v>24</v>
      </c>
      <c r="M3732" s="404" t="s">
        <v>24</v>
      </c>
      <c r="N3732" s="533">
        <v>41289</v>
      </c>
      <c r="O3732" s="511" t="s">
        <v>24</v>
      </c>
      <c r="P3732" s="588" t="s">
        <v>24</v>
      </c>
      <c r="Q3732" s="194" t="str">
        <f t="shared" si="332"/>
        <v>-</v>
      </c>
      <c r="R3732" s="181" t="str">
        <f t="shared" ca="1" si="333"/>
        <v>TIDAK MCU</v>
      </c>
      <c r="S3732" s="1319" t="s">
        <v>24</v>
      </c>
      <c r="T3732" s="1458">
        <v>44341</v>
      </c>
      <c r="U3732" s="452" t="s">
        <v>99</v>
      </c>
      <c r="V3732" s="904" t="s">
        <v>24</v>
      </c>
      <c r="W3732" s="136" t="s">
        <v>24</v>
      </c>
      <c r="X3732" s="405"/>
      <c r="Y3732" s="389"/>
      <c r="Z3732" s="390" t="s">
        <v>24</v>
      </c>
      <c r="AA3732" s="407" t="s">
        <v>24</v>
      </c>
      <c r="AB3732" s="407" t="s">
        <v>24</v>
      </c>
      <c r="AC3732" s="407"/>
      <c r="AD3732" s="407"/>
      <c r="AE3732" s="407"/>
      <c r="AF3732" s="407"/>
      <c r="AG3732" s="407"/>
      <c r="AH3732" s="481"/>
      <c r="AI3732" s="244" t="str">
        <f t="shared" si="335"/>
        <v>--</v>
      </c>
      <c r="AJ3732" s="1315">
        <f t="shared" si="334"/>
        <v>41289</v>
      </c>
      <c r="AK3732" s="217" t="s">
        <v>24</v>
      </c>
      <c r="AL3732" s="614" t="s">
        <v>24</v>
      </c>
      <c r="AM3732" s="400" t="s">
        <v>24</v>
      </c>
      <c r="AN3732" s="407"/>
      <c r="AO3732" s="407"/>
      <c r="AP3732" s="406"/>
      <c r="AQ3732" s="1231" t="s">
        <v>3094</v>
      </c>
      <c r="AR3732" s="400" t="s">
        <v>24</v>
      </c>
      <c r="AS3732" s="400"/>
      <c r="AT3732" s="400"/>
      <c r="AU3732" s="400"/>
      <c r="AV3732" s="146"/>
      <c r="AW3732" s="146"/>
      <c r="AX3732" s="146"/>
      <c r="AY3732" s="146"/>
      <c r="AZ3732" s="146"/>
      <c r="BA3732" s="1206"/>
      <c r="BB3732" s="1206"/>
      <c r="BC3732" s="1206"/>
      <c r="BD3732" s="1206"/>
      <c r="BE3732" s="1206"/>
      <c r="BF3732" s="1206"/>
      <c r="BG3732" s="1206"/>
      <c r="BH3732" s="1206"/>
    </row>
    <row r="3733" spans="1:60" ht="15" customHeight="1">
      <c r="B3733" s="1310">
        <v>3727</v>
      </c>
      <c r="C3733" s="891" t="s">
        <v>11649</v>
      </c>
      <c r="D3733" s="995" t="s">
        <v>337</v>
      </c>
      <c r="E3733" s="994" t="s">
        <v>601</v>
      </c>
      <c r="F3733" s="991" t="s">
        <v>24</v>
      </c>
      <c r="G3733" s="848" t="s">
        <v>152</v>
      </c>
      <c r="H3733" s="1669">
        <v>2171122601859000</v>
      </c>
      <c r="I3733" s="453">
        <v>31073</v>
      </c>
      <c r="J3733" s="1314">
        <f t="shared" ca="1" si="331"/>
        <v>37</v>
      </c>
      <c r="K3733" s="402" t="s">
        <v>24</v>
      </c>
      <c r="L3733" s="403" t="s">
        <v>24</v>
      </c>
      <c r="M3733" s="404" t="s">
        <v>24</v>
      </c>
      <c r="N3733" s="533">
        <v>41322</v>
      </c>
      <c r="O3733" s="511" t="s">
        <v>24</v>
      </c>
      <c r="P3733" s="588" t="s">
        <v>24</v>
      </c>
      <c r="Q3733" s="194" t="str">
        <f t="shared" si="332"/>
        <v>-</v>
      </c>
      <c r="R3733" s="181" t="str">
        <f t="shared" ca="1" si="333"/>
        <v>TIDAK MCU</v>
      </c>
      <c r="S3733" s="1319" t="s">
        <v>24</v>
      </c>
      <c r="T3733" s="453">
        <v>44587</v>
      </c>
      <c r="U3733" s="452" t="s">
        <v>99</v>
      </c>
      <c r="V3733" s="904" t="s">
        <v>24</v>
      </c>
      <c r="W3733" s="136" t="s">
        <v>24</v>
      </c>
      <c r="X3733" s="405"/>
      <c r="Y3733" s="389"/>
      <c r="Z3733" s="390" t="s">
        <v>24</v>
      </c>
      <c r="AA3733" s="407" t="s">
        <v>24</v>
      </c>
      <c r="AB3733" s="407" t="s">
        <v>24</v>
      </c>
      <c r="AC3733" s="407"/>
      <c r="AD3733" s="407"/>
      <c r="AE3733" s="407"/>
      <c r="AF3733" s="407"/>
      <c r="AG3733" s="407"/>
      <c r="AH3733" s="481"/>
      <c r="AI3733" s="244" t="str">
        <f t="shared" si="335"/>
        <v>--</v>
      </c>
      <c r="AJ3733" s="1315">
        <f t="shared" si="334"/>
        <v>41322</v>
      </c>
      <c r="AK3733" s="944" t="s">
        <v>24</v>
      </c>
      <c r="AL3733" s="1197" t="s">
        <v>24</v>
      </c>
      <c r="AM3733" s="400" t="s">
        <v>24</v>
      </c>
      <c r="AN3733" s="407"/>
      <c r="AO3733" s="407"/>
      <c r="AP3733" s="406"/>
      <c r="AQ3733" s="1231" t="s">
        <v>3094</v>
      </c>
      <c r="AR3733" s="406" t="s">
        <v>24</v>
      </c>
      <c r="AS3733" s="406"/>
      <c r="AT3733" s="406"/>
      <c r="AU3733" s="406"/>
    </row>
    <row r="3734" spans="1:60" ht="15" customHeight="1">
      <c r="B3734" s="1310">
        <v>3728</v>
      </c>
      <c r="C3734" s="891" t="s">
        <v>11650</v>
      </c>
      <c r="D3734" s="991" t="s">
        <v>337</v>
      </c>
      <c r="E3734" s="994" t="s">
        <v>601</v>
      </c>
      <c r="F3734" s="1390" t="s">
        <v>24</v>
      </c>
      <c r="G3734" s="848" t="s">
        <v>152</v>
      </c>
      <c r="H3734" s="522" t="s">
        <v>24</v>
      </c>
      <c r="I3734" s="453">
        <v>33655</v>
      </c>
      <c r="J3734" s="1314">
        <f t="shared" ca="1" si="331"/>
        <v>30</v>
      </c>
      <c r="K3734" s="402" t="s">
        <v>24</v>
      </c>
      <c r="L3734" s="403" t="s">
        <v>24</v>
      </c>
      <c r="M3734" s="404" t="s">
        <v>24</v>
      </c>
      <c r="N3734" s="556" t="s">
        <v>24</v>
      </c>
      <c r="O3734" s="511" t="s">
        <v>24</v>
      </c>
      <c r="P3734" s="588" t="s">
        <v>24</v>
      </c>
      <c r="Q3734" s="194" t="str">
        <f t="shared" si="332"/>
        <v>-</v>
      </c>
      <c r="R3734" s="181" t="str">
        <f t="shared" ca="1" si="333"/>
        <v>TIDAK MCU</v>
      </c>
      <c r="S3734" s="1319" t="s">
        <v>24</v>
      </c>
      <c r="T3734" s="453">
        <v>44248</v>
      </c>
      <c r="U3734" s="452" t="s">
        <v>99</v>
      </c>
      <c r="V3734" s="1313" t="s">
        <v>24</v>
      </c>
      <c r="W3734" s="136" t="s">
        <v>24</v>
      </c>
      <c r="X3734" s="405"/>
      <c r="Y3734" s="389"/>
      <c r="Z3734" s="390" t="s">
        <v>24</v>
      </c>
      <c r="AA3734" s="407" t="s">
        <v>24</v>
      </c>
      <c r="AB3734" s="407"/>
      <c r="AC3734" s="407"/>
      <c r="AD3734" s="407"/>
      <c r="AE3734" s="407"/>
      <c r="AF3734" s="407"/>
      <c r="AG3734" s="407"/>
      <c r="AH3734" s="481"/>
      <c r="AI3734" s="244" t="str">
        <f t="shared" si="335"/>
        <v>-</v>
      </c>
      <c r="AJ3734" s="1315" t="str">
        <f t="shared" si="334"/>
        <v>-</v>
      </c>
      <c r="AK3734" s="217" t="s">
        <v>24</v>
      </c>
      <c r="AL3734" s="614" t="s">
        <v>24</v>
      </c>
      <c r="AM3734" s="400" t="s">
        <v>24</v>
      </c>
      <c r="AN3734" s="407"/>
      <c r="AO3734" s="407"/>
      <c r="AP3734" s="406"/>
      <c r="AQ3734" s="1231" t="s">
        <v>3094</v>
      </c>
      <c r="AR3734" s="406" t="s">
        <v>24</v>
      </c>
      <c r="AS3734" s="406"/>
      <c r="AT3734" s="406"/>
      <c r="AU3734" s="406"/>
    </row>
    <row r="3735" spans="1:60" ht="15" customHeight="1">
      <c r="B3735" s="1310">
        <v>3729</v>
      </c>
      <c r="C3735" s="891" t="s">
        <v>11651</v>
      </c>
      <c r="D3735" s="995" t="s">
        <v>337</v>
      </c>
      <c r="E3735" s="994" t="s">
        <v>601</v>
      </c>
      <c r="F3735" s="1390" t="s">
        <v>24</v>
      </c>
      <c r="G3735" s="848" t="s">
        <v>152</v>
      </c>
      <c r="H3735" s="1669" t="s">
        <v>11654</v>
      </c>
      <c r="I3735" s="453">
        <v>29942</v>
      </c>
      <c r="J3735" s="1314">
        <f t="shared" ca="1" si="331"/>
        <v>40</v>
      </c>
      <c r="K3735" s="402" t="s">
        <v>24</v>
      </c>
      <c r="L3735" s="403" t="s">
        <v>24</v>
      </c>
      <c r="M3735" s="404" t="s">
        <v>24</v>
      </c>
      <c r="N3735" s="533">
        <v>41289</v>
      </c>
      <c r="O3735" s="511" t="s">
        <v>24</v>
      </c>
      <c r="P3735" s="588" t="s">
        <v>24</v>
      </c>
      <c r="Q3735" s="194" t="str">
        <f t="shared" si="332"/>
        <v>-</v>
      </c>
      <c r="R3735" s="181" t="str">
        <f t="shared" ca="1" si="333"/>
        <v>TIDAK MCU</v>
      </c>
      <c r="S3735" s="1319" t="s">
        <v>24</v>
      </c>
      <c r="T3735" s="453">
        <v>44552</v>
      </c>
      <c r="U3735" s="452" t="s">
        <v>99</v>
      </c>
      <c r="V3735" s="1313" t="s">
        <v>24</v>
      </c>
      <c r="W3735" s="136" t="s">
        <v>24</v>
      </c>
      <c r="X3735" s="405"/>
      <c r="Y3735" s="389"/>
      <c r="Z3735" s="390" t="s">
        <v>24</v>
      </c>
      <c r="AA3735" s="407" t="s">
        <v>24</v>
      </c>
      <c r="AB3735" s="407" t="s">
        <v>24</v>
      </c>
      <c r="AC3735" s="407"/>
      <c r="AD3735" s="407"/>
      <c r="AE3735" s="407"/>
      <c r="AF3735" s="407"/>
      <c r="AG3735" s="407"/>
      <c r="AH3735" s="481"/>
      <c r="AI3735" s="244" t="str">
        <f t="shared" si="335"/>
        <v>--</v>
      </c>
      <c r="AJ3735" s="1315">
        <f t="shared" si="334"/>
        <v>41289</v>
      </c>
      <c r="AK3735" s="217" t="s">
        <v>24</v>
      </c>
      <c r="AL3735" s="614" t="s">
        <v>24</v>
      </c>
      <c r="AM3735" s="400" t="s">
        <v>24</v>
      </c>
      <c r="AN3735" s="407"/>
      <c r="AO3735" s="407"/>
      <c r="AP3735" s="406"/>
      <c r="AQ3735" s="1231" t="s">
        <v>3094</v>
      </c>
      <c r="AR3735" s="406" t="s">
        <v>24</v>
      </c>
      <c r="AS3735" s="406"/>
      <c r="AT3735" s="406"/>
      <c r="AU3735" s="406"/>
    </row>
    <row r="3736" spans="1:60" ht="15" customHeight="1">
      <c r="B3736" s="1310">
        <v>3730</v>
      </c>
      <c r="C3736" s="891" t="s">
        <v>11652</v>
      </c>
      <c r="D3736" s="995" t="s">
        <v>337</v>
      </c>
      <c r="E3736" s="994" t="s">
        <v>601</v>
      </c>
      <c r="F3736" s="1390" t="s">
        <v>24</v>
      </c>
      <c r="G3736" s="848" t="s">
        <v>152</v>
      </c>
      <c r="H3736" s="1669" t="s">
        <v>11655</v>
      </c>
      <c r="I3736" s="453">
        <v>32002</v>
      </c>
      <c r="J3736" s="1314">
        <f t="shared" ca="1" si="331"/>
        <v>34</v>
      </c>
      <c r="K3736" s="402" t="s">
        <v>24</v>
      </c>
      <c r="L3736" s="403" t="s">
        <v>24</v>
      </c>
      <c r="M3736" s="404" t="s">
        <v>24</v>
      </c>
      <c r="N3736" s="533">
        <v>41289</v>
      </c>
      <c r="O3736" s="511" t="s">
        <v>24</v>
      </c>
      <c r="P3736" s="588" t="s">
        <v>24</v>
      </c>
      <c r="Q3736" s="194" t="str">
        <f t="shared" si="332"/>
        <v>-</v>
      </c>
      <c r="R3736" s="181" t="str">
        <f t="shared" ca="1" si="333"/>
        <v>TIDAK MCU</v>
      </c>
      <c r="S3736" s="1319" t="s">
        <v>24</v>
      </c>
      <c r="T3736" s="453">
        <v>44421</v>
      </c>
      <c r="U3736" s="453" t="s">
        <v>99</v>
      </c>
      <c r="V3736" s="1330" t="s">
        <v>24</v>
      </c>
      <c r="W3736" s="1311" t="s">
        <v>24</v>
      </c>
      <c r="X3736" s="405"/>
      <c r="Y3736" s="389"/>
      <c r="Z3736" s="390" t="s">
        <v>24</v>
      </c>
      <c r="AA3736" s="407" t="s">
        <v>24</v>
      </c>
      <c r="AB3736" s="407" t="s">
        <v>24</v>
      </c>
      <c r="AC3736" s="407"/>
      <c r="AD3736" s="407"/>
      <c r="AE3736" s="407"/>
      <c r="AF3736" s="407"/>
      <c r="AG3736" s="407"/>
      <c r="AH3736" s="481"/>
      <c r="AI3736" s="244" t="str">
        <f t="shared" si="335"/>
        <v>--</v>
      </c>
      <c r="AJ3736" s="1315">
        <f t="shared" si="334"/>
        <v>41289</v>
      </c>
      <c r="AK3736" s="217" t="s">
        <v>24</v>
      </c>
      <c r="AL3736" s="614" t="s">
        <v>24</v>
      </c>
      <c r="AM3736" s="400" t="s">
        <v>24</v>
      </c>
      <c r="AN3736" s="407"/>
      <c r="AO3736" s="407"/>
      <c r="AP3736" s="406"/>
      <c r="AQ3736" s="1231" t="s">
        <v>3094</v>
      </c>
      <c r="AR3736" s="406" t="s">
        <v>24</v>
      </c>
      <c r="AS3736" s="406"/>
      <c r="AT3736" s="406"/>
      <c r="AU3736" s="406"/>
    </row>
    <row r="3737" spans="1:60" ht="15" customHeight="1">
      <c r="B3737" s="1310">
        <v>3731</v>
      </c>
      <c r="C3737" s="891" t="s">
        <v>11656</v>
      </c>
      <c r="D3737" s="995" t="s">
        <v>257</v>
      </c>
      <c r="E3737" s="994" t="s">
        <v>601</v>
      </c>
      <c r="F3737" s="1390" t="s">
        <v>24</v>
      </c>
      <c r="G3737" s="848" t="s">
        <v>152</v>
      </c>
      <c r="H3737" s="522" t="s">
        <v>11659</v>
      </c>
      <c r="I3737" s="453">
        <v>31249</v>
      </c>
      <c r="J3737" s="1314">
        <f t="shared" ca="1" si="331"/>
        <v>37</v>
      </c>
      <c r="K3737" s="402" t="s">
        <v>493</v>
      </c>
      <c r="L3737" s="403">
        <v>850717231287</v>
      </c>
      <c r="M3737" s="404">
        <v>44398</v>
      </c>
      <c r="N3737" s="533">
        <v>43892</v>
      </c>
      <c r="O3737" s="511" t="s">
        <v>24</v>
      </c>
      <c r="P3737" s="588" t="s">
        <v>24</v>
      </c>
      <c r="Q3737" s="194" t="str">
        <f t="shared" si="332"/>
        <v>-</v>
      </c>
      <c r="R3737" s="181" t="str">
        <f t="shared" ca="1" si="333"/>
        <v>TIDAK MCU</v>
      </c>
      <c r="S3737" s="1319" t="s">
        <v>11747</v>
      </c>
      <c r="T3737" s="453">
        <v>44398</v>
      </c>
      <c r="U3737" s="453">
        <v>44398</v>
      </c>
      <c r="V3737" s="1330" t="s">
        <v>24</v>
      </c>
      <c r="W3737" s="1311" t="s">
        <v>24</v>
      </c>
      <c r="X3737" s="405"/>
      <c r="Y3737" s="389"/>
      <c r="Z3737" s="390" t="s">
        <v>24</v>
      </c>
      <c r="AA3737" s="1957" t="s">
        <v>100</v>
      </c>
      <c r="AB3737" s="407" t="s">
        <v>24</v>
      </c>
      <c r="AC3737" s="407"/>
      <c r="AD3737" s="407"/>
      <c r="AE3737" s="407"/>
      <c r="AF3737" s="407"/>
      <c r="AG3737" s="407"/>
      <c r="AH3737" s="481"/>
      <c r="AI3737" s="244" t="str">
        <f t="shared" si="335"/>
        <v>LIGHT VEHICLE-</v>
      </c>
      <c r="AJ3737" s="1315">
        <f t="shared" si="334"/>
        <v>43892</v>
      </c>
      <c r="AK3737" s="199">
        <v>43895</v>
      </c>
      <c r="AL3737" s="614">
        <v>43895</v>
      </c>
      <c r="AM3737" s="400" t="s">
        <v>24</v>
      </c>
      <c r="AN3737" s="407"/>
      <c r="AO3737" s="407"/>
      <c r="AP3737" s="406"/>
      <c r="AQ3737" s="1231" t="s">
        <v>3094</v>
      </c>
      <c r="AR3737" s="406" t="s">
        <v>24</v>
      </c>
      <c r="AS3737" s="406"/>
      <c r="AT3737" s="406"/>
      <c r="AU3737" s="406"/>
    </row>
    <row r="3738" spans="1:60" ht="15" customHeight="1">
      <c r="B3738" s="1310">
        <v>3732</v>
      </c>
      <c r="C3738" s="891" t="s">
        <v>11657</v>
      </c>
      <c r="D3738" s="995" t="s">
        <v>11658</v>
      </c>
      <c r="E3738" s="994" t="s">
        <v>601</v>
      </c>
      <c r="F3738" s="1390" t="s">
        <v>24</v>
      </c>
      <c r="G3738" s="848" t="s">
        <v>152</v>
      </c>
      <c r="H3738" s="522" t="s">
        <v>11660</v>
      </c>
      <c r="I3738" s="453">
        <v>29725</v>
      </c>
      <c r="J3738" s="1314">
        <f t="shared" ca="1" si="331"/>
        <v>41</v>
      </c>
      <c r="K3738" s="402" t="s">
        <v>24</v>
      </c>
      <c r="L3738" s="403" t="s">
        <v>24</v>
      </c>
      <c r="M3738" s="404" t="s">
        <v>24</v>
      </c>
      <c r="N3738" s="533">
        <v>43892</v>
      </c>
      <c r="O3738" s="511" t="s">
        <v>24</v>
      </c>
      <c r="P3738" s="588" t="s">
        <v>24</v>
      </c>
      <c r="Q3738" s="194" t="str">
        <f t="shared" si="332"/>
        <v>-</v>
      </c>
      <c r="R3738" s="181" t="str">
        <f t="shared" ca="1" si="333"/>
        <v>TIDAK MCU</v>
      </c>
      <c r="S3738" s="1319" t="s">
        <v>24</v>
      </c>
      <c r="T3738" s="453">
        <v>44335</v>
      </c>
      <c r="U3738" s="452" t="s">
        <v>99</v>
      </c>
      <c r="V3738" s="1330" t="s">
        <v>24</v>
      </c>
      <c r="W3738" s="1311" t="s">
        <v>24</v>
      </c>
      <c r="X3738" s="405"/>
      <c r="Y3738" s="389"/>
      <c r="Z3738" s="390" t="s">
        <v>24</v>
      </c>
      <c r="AA3738" s="407" t="s">
        <v>24</v>
      </c>
      <c r="AB3738" s="407" t="s">
        <v>24</v>
      </c>
      <c r="AC3738" s="407"/>
      <c r="AD3738" s="407"/>
      <c r="AE3738" s="407"/>
      <c r="AF3738" s="407"/>
      <c r="AG3738" s="407"/>
      <c r="AH3738" s="481"/>
      <c r="AI3738" s="244" t="str">
        <f t="shared" si="335"/>
        <v>--</v>
      </c>
      <c r="AJ3738" s="1315">
        <f t="shared" si="334"/>
        <v>43892</v>
      </c>
      <c r="AK3738" s="217" t="s">
        <v>24</v>
      </c>
      <c r="AL3738" s="614" t="s">
        <v>24</v>
      </c>
      <c r="AM3738" s="400" t="s">
        <v>24</v>
      </c>
      <c r="AN3738" s="407"/>
      <c r="AO3738" s="407"/>
      <c r="AP3738" s="406"/>
      <c r="AQ3738" s="1231" t="s">
        <v>3094</v>
      </c>
      <c r="AR3738" s="406" t="s">
        <v>24</v>
      </c>
      <c r="AS3738" s="406"/>
      <c r="AT3738" s="406"/>
      <c r="AU3738" s="406"/>
    </row>
    <row r="3739" spans="1:60" ht="15" customHeight="1">
      <c r="B3739" s="1310">
        <v>3733</v>
      </c>
      <c r="C3739" s="891" t="s">
        <v>11661</v>
      </c>
      <c r="D3739" s="995" t="s">
        <v>611</v>
      </c>
      <c r="E3739" s="994" t="s">
        <v>4241</v>
      </c>
      <c r="F3739" s="996" t="s">
        <v>11981</v>
      </c>
      <c r="G3739" s="848" t="s">
        <v>98</v>
      </c>
      <c r="H3739" s="522" t="s">
        <v>11664</v>
      </c>
      <c r="I3739" s="453">
        <v>36903</v>
      </c>
      <c r="J3739" s="1314">
        <f t="shared" ca="1" si="331"/>
        <v>21</v>
      </c>
      <c r="K3739" s="402" t="s">
        <v>493</v>
      </c>
      <c r="L3739" s="403">
        <v>92021930278</v>
      </c>
      <c r="M3739" s="404">
        <v>45449</v>
      </c>
      <c r="N3739" s="533">
        <v>43893</v>
      </c>
      <c r="O3739" s="511" t="s">
        <v>24</v>
      </c>
      <c r="P3739" s="588" t="s">
        <v>24</v>
      </c>
      <c r="Q3739" s="194" t="str">
        <f t="shared" si="332"/>
        <v>-</v>
      </c>
      <c r="R3739" s="181" t="str">
        <f t="shared" ca="1" si="333"/>
        <v>TIDAK MCU</v>
      </c>
      <c r="S3739" s="1319" t="s">
        <v>11755</v>
      </c>
      <c r="T3739" s="452">
        <v>44573</v>
      </c>
      <c r="U3739" s="452">
        <v>44573</v>
      </c>
      <c r="V3739" s="1313" t="s">
        <v>24</v>
      </c>
      <c r="W3739" s="136" t="s">
        <v>24</v>
      </c>
      <c r="X3739" s="405"/>
      <c r="Y3739" s="389" t="s">
        <v>24</v>
      </c>
      <c r="Z3739" s="390" t="s">
        <v>24</v>
      </c>
      <c r="AA3739" s="407" t="s">
        <v>4457</v>
      </c>
      <c r="AB3739" s="407" t="s">
        <v>24</v>
      </c>
      <c r="AC3739" s="407"/>
      <c r="AD3739" s="407"/>
      <c r="AE3739" s="407"/>
      <c r="AF3739" s="407"/>
      <c r="AG3739" s="407"/>
      <c r="AH3739" s="481"/>
      <c r="AI3739" s="244" t="str">
        <f t="shared" si="335"/>
        <v>SC P360, SC P380-</v>
      </c>
      <c r="AJ3739" s="1315">
        <f t="shared" si="334"/>
        <v>43893</v>
      </c>
      <c r="AK3739" s="408">
        <v>43874</v>
      </c>
      <c r="AL3739" s="1197">
        <v>43874</v>
      </c>
      <c r="AM3739" s="406" t="s">
        <v>24</v>
      </c>
      <c r="AN3739" s="407"/>
      <c r="AO3739" s="407"/>
      <c r="AP3739" s="406"/>
      <c r="AQ3739" s="1231" t="s">
        <v>3094</v>
      </c>
      <c r="AR3739" s="1429" t="s">
        <v>98</v>
      </c>
      <c r="AS3739" s="2004" t="s">
        <v>611</v>
      </c>
      <c r="AT3739" s="406" t="s">
        <v>11510</v>
      </c>
      <c r="AU3739" s="406"/>
      <c r="AV3739" s="885"/>
      <c r="AW3739" s="885"/>
      <c r="AX3739" s="885"/>
      <c r="AY3739" s="885"/>
      <c r="AZ3739" s="885"/>
    </row>
    <row r="3740" spans="1:60" ht="15" customHeight="1">
      <c r="B3740" s="1310">
        <v>3734</v>
      </c>
      <c r="C3740" s="891" t="s">
        <v>11662</v>
      </c>
      <c r="D3740" s="995" t="s">
        <v>611</v>
      </c>
      <c r="E3740" s="994" t="s">
        <v>4241</v>
      </c>
      <c r="F3740" s="1390" t="s">
        <v>11663</v>
      </c>
      <c r="G3740" s="848" t="s">
        <v>98</v>
      </c>
      <c r="H3740" s="939" t="s">
        <v>5301</v>
      </c>
      <c r="I3740" s="453">
        <v>33786</v>
      </c>
      <c r="J3740" s="1314">
        <f t="shared" ca="1" si="331"/>
        <v>29</v>
      </c>
      <c r="K3740" s="402" t="s">
        <v>24</v>
      </c>
      <c r="L3740" s="403" t="s">
        <v>24</v>
      </c>
      <c r="M3740" s="404" t="s">
        <v>24</v>
      </c>
      <c r="N3740" s="533">
        <v>43893</v>
      </c>
      <c r="O3740" s="511" t="s">
        <v>24</v>
      </c>
      <c r="P3740" s="588" t="s">
        <v>24</v>
      </c>
      <c r="Q3740" s="194" t="str">
        <f t="shared" si="332"/>
        <v>-</v>
      </c>
      <c r="R3740" s="181" t="str">
        <f t="shared" ca="1" si="333"/>
        <v>TIDAK MCU</v>
      </c>
      <c r="S3740" s="1319" t="s">
        <v>24</v>
      </c>
      <c r="T3740" s="452">
        <v>44378</v>
      </c>
      <c r="U3740" s="452" t="s">
        <v>24</v>
      </c>
      <c r="V3740" s="1313" t="s">
        <v>24</v>
      </c>
      <c r="W3740" s="1311" t="s">
        <v>24</v>
      </c>
      <c r="X3740" s="405"/>
      <c r="Y3740" s="389" t="s">
        <v>24</v>
      </c>
      <c r="Z3740" s="390" t="s">
        <v>24</v>
      </c>
      <c r="AA3740" s="407" t="s">
        <v>24</v>
      </c>
      <c r="AB3740" s="407" t="s">
        <v>24</v>
      </c>
      <c r="AC3740" s="407"/>
      <c r="AD3740" s="407"/>
      <c r="AE3740" s="407"/>
      <c r="AF3740" s="407"/>
      <c r="AG3740" s="407"/>
      <c r="AH3740" s="481"/>
      <c r="AI3740" s="244" t="str">
        <f t="shared" si="335"/>
        <v>--</v>
      </c>
      <c r="AJ3740" s="1315">
        <f t="shared" si="334"/>
        <v>43893</v>
      </c>
      <c r="AK3740" s="944" t="s">
        <v>24</v>
      </c>
      <c r="AL3740" s="1197" t="s">
        <v>24</v>
      </c>
      <c r="AM3740" s="406" t="s">
        <v>24</v>
      </c>
      <c r="AN3740" s="407"/>
      <c r="AO3740" s="407"/>
      <c r="AP3740" s="406"/>
      <c r="AQ3740" s="1231" t="s">
        <v>3094</v>
      </c>
      <c r="AR3740" s="406" t="s">
        <v>24</v>
      </c>
      <c r="AS3740" s="406"/>
      <c r="AT3740" s="406"/>
      <c r="AU3740" s="406"/>
      <c r="AV3740" s="885"/>
      <c r="AW3740" s="885"/>
      <c r="AX3740" s="885"/>
      <c r="AY3740" s="885"/>
      <c r="AZ3740" s="885"/>
    </row>
    <row r="3741" spans="1:60" ht="15" customHeight="1">
      <c r="B3741" s="1310">
        <v>3735</v>
      </c>
      <c r="C3741" s="891" t="s">
        <v>11665</v>
      </c>
      <c r="D3741" s="995" t="s">
        <v>226</v>
      </c>
      <c r="E3741" s="994" t="s">
        <v>4241</v>
      </c>
      <c r="F3741" s="991" t="s">
        <v>11666</v>
      </c>
      <c r="G3741" s="848" t="s">
        <v>102</v>
      </c>
      <c r="H3741" s="522" t="s">
        <v>24</v>
      </c>
      <c r="I3741" s="453">
        <v>34778</v>
      </c>
      <c r="J3741" s="1314">
        <f t="shared" ca="1" si="331"/>
        <v>27</v>
      </c>
      <c r="K3741" s="402" t="s">
        <v>24</v>
      </c>
      <c r="L3741" s="403" t="s">
        <v>24</v>
      </c>
      <c r="M3741" s="404" t="s">
        <v>24</v>
      </c>
      <c r="N3741" s="533">
        <v>43775</v>
      </c>
      <c r="O3741" s="511" t="s">
        <v>24</v>
      </c>
      <c r="P3741" s="588" t="s">
        <v>24</v>
      </c>
      <c r="Q3741" s="194" t="str">
        <f t="shared" si="332"/>
        <v>-</v>
      </c>
      <c r="R3741" s="181" t="str">
        <f t="shared" ca="1" si="333"/>
        <v>TIDAK MCU</v>
      </c>
      <c r="S3741" s="1319" t="s">
        <v>24</v>
      </c>
      <c r="T3741" s="452">
        <v>44275</v>
      </c>
      <c r="U3741" s="452" t="s">
        <v>24</v>
      </c>
      <c r="V3741" s="904" t="s">
        <v>24</v>
      </c>
      <c r="W3741" s="136" t="s">
        <v>24</v>
      </c>
      <c r="X3741" s="405"/>
      <c r="Y3741" s="389"/>
      <c r="Z3741" s="390" t="s">
        <v>24</v>
      </c>
      <c r="AA3741" s="407" t="s">
        <v>24</v>
      </c>
      <c r="AB3741" s="407" t="s">
        <v>24</v>
      </c>
      <c r="AC3741" s="407"/>
      <c r="AD3741" s="407"/>
      <c r="AE3741" s="407"/>
      <c r="AF3741" s="407"/>
      <c r="AG3741" s="407"/>
      <c r="AH3741" s="481"/>
      <c r="AI3741" s="244" t="str">
        <f t="shared" si="335"/>
        <v>--</v>
      </c>
      <c r="AJ3741" s="1315">
        <f t="shared" si="334"/>
        <v>43775</v>
      </c>
      <c r="AK3741" s="944" t="s">
        <v>24</v>
      </c>
      <c r="AL3741" s="1197" t="s">
        <v>24</v>
      </c>
      <c r="AM3741" s="406" t="s">
        <v>24</v>
      </c>
      <c r="AN3741" s="407"/>
      <c r="AO3741" s="407"/>
      <c r="AP3741" s="406"/>
      <c r="AQ3741" s="1231" t="s">
        <v>3094</v>
      </c>
      <c r="AR3741" s="406" t="s">
        <v>24</v>
      </c>
      <c r="AS3741" s="406"/>
      <c r="AT3741" s="406"/>
      <c r="AU3741" s="406"/>
      <c r="AV3741" s="177"/>
      <c r="AW3741" s="177"/>
      <c r="AX3741" s="177"/>
      <c r="AY3741" s="177"/>
      <c r="AZ3741" s="177"/>
    </row>
    <row r="3742" spans="1:60" ht="15" customHeight="1">
      <c r="B3742" s="1310">
        <v>3736</v>
      </c>
      <c r="C3742" s="891" t="s">
        <v>11668</v>
      </c>
      <c r="D3742" s="995" t="s">
        <v>230</v>
      </c>
      <c r="E3742" s="992" t="s">
        <v>4228</v>
      </c>
      <c r="F3742" s="991" t="s">
        <v>11669</v>
      </c>
      <c r="G3742" s="848" t="s">
        <v>102</v>
      </c>
      <c r="H3742" s="1637" t="s">
        <v>24</v>
      </c>
      <c r="I3742" s="453">
        <v>35820</v>
      </c>
      <c r="J3742" s="1314">
        <f t="shared" ca="1" si="331"/>
        <v>24</v>
      </c>
      <c r="K3742" s="402" t="s">
        <v>24</v>
      </c>
      <c r="L3742" s="403" t="s">
        <v>24</v>
      </c>
      <c r="M3742" s="404" t="s">
        <v>24</v>
      </c>
      <c r="N3742" s="533">
        <v>43891</v>
      </c>
      <c r="O3742" s="511" t="s">
        <v>24</v>
      </c>
      <c r="P3742" s="588" t="s">
        <v>24</v>
      </c>
      <c r="Q3742" s="194" t="str">
        <f t="shared" si="332"/>
        <v>-</v>
      </c>
      <c r="R3742" s="181" t="str">
        <f t="shared" ca="1" si="333"/>
        <v>TIDAK MCU</v>
      </c>
      <c r="S3742" s="1319" t="s">
        <v>11672</v>
      </c>
      <c r="T3742" s="453">
        <v>44586</v>
      </c>
      <c r="U3742" s="452">
        <v>44586</v>
      </c>
      <c r="V3742" s="904" t="s">
        <v>24</v>
      </c>
      <c r="W3742" s="136" t="s">
        <v>24</v>
      </c>
      <c r="X3742" s="405"/>
      <c r="Y3742" s="389"/>
      <c r="Z3742" s="390" t="s">
        <v>24</v>
      </c>
      <c r="AA3742" s="407" t="s">
        <v>4457</v>
      </c>
      <c r="AB3742" s="407" t="s">
        <v>1689</v>
      </c>
      <c r="AC3742" s="407" t="s">
        <v>24</v>
      </c>
      <c r="AD3742" s="407"/>
      <c r="AE3742" s="407"/>
      <c r="AF3742" s="407"/>
      <c r="AG3742" s="407"/>
      <c r="AH3742" s="481"/>
      <c r="AI3742" s="244" t="str">
        <f t="shared" si="335"/>
        <v>SC P360, SC P380NISSAN CWB 45-</v>
      </c>
      <c r="AJ3742" s="1315">
        <f t="shared" si="334"/>
        <v>43891</v>
      </c>
      <c r="AK3742" s="944">
        <v>43906</v>
      </c>
      <c r="AL3742" s="1197">
        <v>43906</v>
      </c>
      <c r="AM3742" s="406" t="s">
        <v>24</v>
      </c>
      <c r="AN3742" s="407"/>
      <c r="AO3742" s="407"/>
      <c r="AP3742" s="406"/>
      <c r="AQ3742" s="1231" t="s">
        <v>3094</v>
      </c>
      <c r="AR3742" s="406" t="s">
        <v>24</v>
      </c>
      <c r="AS3742" s="406"/>
      <c r="AT3742" s="406"/>
      <c r="AU3742" s="406"/>
      <c r="AV3742" s="885"/>
      <c r="AW3742" s="885"/>
      <c r="AX3742" s="885"/>
      <c r="AY3742" s="885"/>
      <c r="AZ3742" s="177"/>
    </row>
    <row r="3743" spans="1:60" ht="15" customHeight="1">
      <c r="B3743" s="1310">
        <v>3737</v>
      </c>
      <c r="C3743" s="891" t="s">
        <v>11670</v>
      </c>
      <c r="D3743" s="995" t="s">
        <v>230</v>
      </c>
      <c r="E3743" s="992" t="s">
        <v>4228</v>
      </c>
      <c r="F3743" s="1390" t="s">
        <v>11671</v>
      </c>
      <c r="G3743" s="848" t="s">
        <v>102</v>
      </c>
      <c r="H3743" s="522" t="s">
        <v>24</v>
      </c>
      <c r="I3743" s="453">
        <v>36403</v>
      </c>
      <c r="J3743" s="1314">
        <f t="shared" ca="1" si="331"/>
        <v>22</v>
      </c>
      <c r="K3743" s="402" t="s">
        <v>24</v>
      </c>
      <c r="L3743" s="403" t="s">
        <v>24</v>
      </c>
      <c r="M3743" s="404" t="s">
        <v>24</v>
      </c>
      <c r="N3743" s="533">
        <v>43891</v>
      </c>
      <c r="O3743" s="511" t="s">
        <v>24</v>
      </c>
      <c r="P3743" s="588" t="s">
        <v>24</v>
      </c>
      <c r="Q3743" s="194" t="str">
        <f t="shared" si="332"/>
        <v>-</v>
      </c>
      <c r="R3743" s="181" t="str">
        <f t="shared" ca="1" si="333"/>
        <v>TIDAK MCU</v>
      </c>
      <c r="S3743" s="1319" t="s">
        <v>11673</v>
      </c>
      <c r="T3743" s="453">
        <v>44439</v>
      </c>
      <c r="U3743" s="453">
        <v>44439</v>
      </c>
      <c r="V3743" s="395" t="s">
        <v>24</v>
      </c>
      <c r="W3743" s="136" t="s">
        <v>24</v>
      </c>
      <c r="X3743" s="405"/>
      <c r="Y3743" s="389"/>
      <c r="Z3743" s="390" t="s">
        <v>24</v>
      </c>
      <c r="AA3743" s="407" t="s">
        <v>4457</v>
      </c>
      <c r="AB3743" s="407" t="s">
        <v>1689</v>
      </c>
      <c r="AC3743" s="244" t="s">
        <v>24</v>
      </c>
      <c r="AD3743" s="407"/>
      <c r="AE3743" s="407"/>
      <c r="AF3743" s="407"/>
      <c r="AG3743" s="407"/>
      <c r="AH3743" s="481"/>
      <c r="AI3743" s="244" t="str">
        <f t="shared" si="335"/>
        <v>SC P360, SC P380NISSAN CWB 45-</v>
      </c>
      <c r="AJ3743" s="1315">
        <f t="shared" si="334"/>
        <v>43891</v>
      </c>
      <c r="AK3743" s="217">
        <v>43891</v>
      </c>
      <c r="AL3743" s="614">
        <v>43891</v>
      </c>
      <c r="AM3743" s="406" t="s">
        <v>24</v>
      </c>
      <c r="AN3743" s="407"/>
      <c r="AO3743" s="407"/>
      <c r="AP3743" s="406"/>
      <c r="AQ3743" s="1231" t="s">
        <v>3094</v>
      </c>
      <c r="AR3743" s="406" t="s">
        <v>24</v>
      </c>
      <c r="AS3743" s="406"/>
      <c r="AT3743" s="406"/>
      <c r="AU3743" s="406"/>
      <c r="AV3743" s="177"/>
      <c r="AW3743" s="177"/>
      <c r="AX3743" s="177"/>
      <c r="AY3743" s="885"/>
      <c r="AZ3743" s="885"/>
    </row>
    <row r="3744" spans="1:60" ht="15" customHeight="1">
      <c r="B3744" s="1310">
        <v>3738</v>
      </c>
      <c r="C3744" s="891" t="s">
        <v>11674</v>
      </c>
      <c r="D3744" s="995" t="s">
        <v>234</v>
      </c>
      <c r="E3744" s="994" t="s">
        <v>222</v>
      </c>
      <c r="F3744" s="1390" t="s">
        <v>24</v>
      </c>
      <c r="G3744" s="535" t="s">
        <v>12214</v>
      </c>
      <c r="H3744" s="522" t="s">
        <v>24</v>
      </c>
      <c r="I3744" s="453">
        <v>27303</v>
      </c>
      <c r="J3744" s="1314">
        <f t="shared" ca="1" si="331"/>
        <v>48</v>
      </c>
      <c r="K3744" s="402" t="s">
        <v>24</v>
      </c>
      <c r="L3744" s="403" t="s">
        <v>24</v>
      </c>
      <c r="M3744" s="404" t="s">
        <v>24</v>
      </c>
      <c r="N3744" s="533">
        <v>43889</v>
      </c>
      <c r="O3744" s="511" t="s">
        <v>24</v>
      </c>
      <c r="P3744" s="588" t="s">
        <v>24</v>
      </c>
      <c r="Q3744" s="194" t="str">
        <f t="shared" si="332"/>
        <v>-</v>
      </c>
      <c r="R3744" s="181" t="str">
        <f t="shared" ca="1" si="333"/>
        <v>TIDAK MCU</v>
      </c>
      <c r="S3744" s="1319" t="s">
        <v>24</v>
      </c>
      <c r="T3744" s="453">
        <v>44470</v>
      </c>
      <c r="U3744" s="453" t="s">
        <v>24</v>
      </c>
      <c r="V3744" s="904" t="s">
        <v>24</v>
      </c>
      <c r="W3744" s="136" t="s">
        <v>24</v>
      </c>
      <c r="X3744" s="405"/>
      <c r="Y3744" s="389"/>
      <c r="Z3744" s="390" t="s">
        <v>24</v>
      </c>
      <c r="AA3744" s="407" t="s">
        <v>24</v>
      </c>
      <c r="AB3744" s="407"/>
      <c r="AC3744" s="244"/>
      <c r="AD3744" s="407"/>
      <c r="AE3744" s="407"/>
      <c r="AF3744" s="407"/>
      <c r="AG3744" s="407"/>
      <c r="AH3744" s="481"/>
      <c r="AI3744" s="244" t="str">
        <f t="shared" si="335"/>
        <v>-</v>
      </c>
      <c r="AJ3744" s="1315">
        <f t="shared" si="334"/>
        <v>43889</v>
      </c>
      <c r="AK3744" s="944" t="s">
        <v>24</v>
      </c>
      <c r="AL3744" s="1197" t="s">
        <v>24</v>
      </c>
      <c r="AM3744" s="406" t="s">
        <v>24</v>
      </c>
      <c r="AN3744" s="407"/>
      <c r="AO3744" s="407"/>
      <c r="AP3744" s="406"/>
      <c r="AQ3744" s="1231" t="s">
        <v>3094</v>
      </c>
      <c r="AR3744" s="406" t="s">
        <v>24</v>
      </c>
      <c r="AS3744" s="406" t="s">
        <v>24</v>
      </c>
      <c r="AT3744" s="406" t="s">
        <v>24</v>
      </c>
      <c r="AU3744" s="406" t="s">
        <v>24</v>
      </c>
      <c r="AV3744" s="885"/>
      <c r="AW3744" s="885"/>
      <c r="AX3744" s="885"/>
      <c r="AY3744" s="885"/>
      <c r="AZ3744" s="458"/>
      <c r="BA3744" s="2345"/>
      <c r="BB3744" s="2345"/>
      <c r="BC3744" s="2345"/>
      <c r="BD3744" s="2345"/>
      <c r="BE3744" s="2345"/>
      <c r="BF3744" s="2345"/>
      <c r="BG3744" s="2345"/>
      <c r="BH3744" s="2345"/>
    </row>
    <row r="3745" spans="1:60" ht="15" customHeight="1">
      <c r="B3745" s="1310">
        <v>3739</v>
      </c>
      <c r="C3745" s="891" t="s">
        <v>1892</v>
      </c>
      <c r="D3745" s="956" t="s">
        <v>2474</v>
      </c>
      <c r="E3745" s="994" t="s">
        <v>4241</v>
      </c>
      <c r="F3745" s="892" t="s">
        <v>11717</v>
      </c>
      <c r="G3745" s="509" t="s">
        <v>98</v>
      </c>
      <c r="H3745" s="612" t="s">
        <v>1894</v>
      </c>
      <c r="I3745" s="1297">
        <v>35069</v>
      </c>
      <c r="J3745" s="1314">
        <f t="shared" ca="1" si="331"/>
        <v>26</v>
      </c>
      <c r="K3745" s="402" t="s">
        <v>24</v>
      </c>
      <c r="L3745" s="403" t="s">
        <v>24</v>
      </c>
      <c r="M3745" s="404" t="s">
        <v>24</v>
      </c>
      <c r="N3745" s="533">
        <v>43892</v>
      </c>
      <c r="O3745" s="511">
        <v>43875</v>
      </c>
      <c r="P3745" s="588" t="s">
        <v>1458</v>
      </c>
      <c r="Q3745" s="194">
        <f t="shared" si="332"/>
        <v>44240</v>
      </c>
      <c r="R3745" s="181" t="str">
        <f t="shared" ca="1" si="333"/>
        <v>EXPIRED</v>
      </c>
      <c r="S3745" s="1319" t="s">
        <v>24</v>
      </c>
      <c r="T3745" s="944">
        <f ca="1">IF(OR(I3745="",I3745="-"),"-",DATE(YEAR(TODAY())+1,MONTH(I3745),DAY(I3745)))</f>
        <v>44566</v>
      </c>
      <c r="U3745" s="944" t="s">
        <v>24</v>
      </c>
      <c r="V3745" s="395" t="s">
        <v>24</v>
      </c>
      <c r="W3745" s="136" t="s">
        <v>24</v>
      </c>
      <c r="X3745" s="405"/>
      <c r="Y3745" s="389" t="s">
        <v>11709</v>
      </c>
      <c r="Z3745" s="390" t="s">
        <v>24</v>
      </c>
      <c r="AA3745" s="407" t="s">
        <v>24</v>
      </c>
      <c r="AB3745" s="407"/>
      <c r="AC3745" s="406"/>
      <c r="AD3745" s="406"/>
      <c r="AE3745" s="406"/>
      <c r="AF3745" s="407"/>
      <c r="AG3745" s="407"/>
      <c r="AH3745" s="481"/>
      <c r="AI3745" s="244" t="str">
        <f t="shared" si="335"/>
        <v>-</v>
      </c>
      <c r="AJ3745" s="1315">
        <f t="shared" si="334"/>
        <v>43892</v>
      </c>
      <c r="AK3745" s="944" t="s">
        <v>24</v>
      </c>
      <c r="AL3745" s="1197" t="s">
        <v>24</v>
      </c>
      <c r="AM3745" s="406" t="s">
        <v>24</v>
      </c>
      <c r="AN3745" s="407"/>
      <c r="AO3745" s="407"/>
      <c r="AP3745" s="406"/>
      <c r="AQ3745" s="1231" t="s">
        <v>3094</v>
      </c>
      <c r="AR3745" s="406" t="s">
        <v>143</v>
      </c>
      <c r="AS3745" s="406" t="s">
        <v>1893</v>
      </c>
      <c r="AT3745" s="406" t="s">
        <v>11598</v>
      </c>
      <c r="AU3745" s="406" t="s">
        <v>24</v>
      </c>
      <c r="AZ3745" s="177"/>
    </row>
    <row r="3746" spans="1:60" ht="15" customHeight="1">
      <c r="B3746" s="1310">
        <v>3740</v>
      </c>
      <c r="C3746" s="891" t="s">
        <v>1222</v>
      </c>
      <c r="D3746" s="993" t="s">
        <v>6002</v>
      </c>
      <c r="E3746" s="994" t="s">
        <v>3085</v>
      </c>
      <c r="F3746" s="892" t="s">
        <v>11722</v>
      </c>
      <c r="G3746" s="535" t="s">
        <v>98</v>
      </c>
      <c r="H3746" s="666" t="s">
        <v>1223</v>
      </c>
      <c r="I3746" s="408">
        <v>36104</v>
      </c>
      <c r="J3746" s="1314">
        <f t="shared" ca="1" si="331"/>
        <v>23</v>
      </c>
      <c r="K3746" s="402" t="s">
        <v>83</v>
      </c>
      <c r="L3746" s="403">
        <v>17239811000007</v>
      </c>
      <c r="M3746" s="404">
        <v>45636</v>
      </c>
      <c r="N3746" s="533">
        <v>43889</v>
      </c>
      <c r="O3746" s="511" t="s">
        <v>24</v>
      </c>
      <c r="P3746" s="513" t="s">
        <v>24</v>
      </c>
      <c r="Q3746" s="194" t="str">
        <f t="shared" si="332"/>
        <v>-</v>
      </c>
      <c r="R3746" s="181" t="str">
        <f t="shared" ca="1" si="333"/>
        <v>TIDAK MCU</v>
      </c>
      <c r="S3746" s="823" t="s">
        <v>11746</v>
      </c>
      <c r="T3746" s="944">
        <v>44505</v>
      </c>
      <c r="U3746" s="944">
        <v>44505</v>
      </c>
      <c r="V3746" s="904" t="s">
        <v>24</v>
      </c>
      <c r="W3746" s="136" t="s">
        <v>24</v>
      </c>
      <c r="X3746" s="405"/>
      <c r="Y3746" s="389" t="s">
        <v>11723</v>
      </c>
      <c r="Z3746" s="390" t="s">
        <v>24</v>
      </c>
      <c r="AA3746" s="1957" t="s">
        <v>100</v>
      </c>
      <c r="AB3746" s="407" t="s">
        <v>24</v>
      </c>
      <c r="AC3746" s="406"/>
      <c r="AD3746" s="406"/>
      <c r="AE3746" s="406"/>
      <c r="AF3746" s="407"/>
      <c r="AG3746" s="407"/>
      <c r="AH3746" s="481"/>
      <c r="AI3746" s="244" t="str">
        <f t="shared" si="335"/>
        <v>LIGHT VEHICLE-</v>
      </c>
      <c r="AJ3746" s="1315">
        <f t="shared" si="334"/>
        <v>43889</v>
      </c>
      <c r="AK3746" s="944">
        <v>43888</v>
      </c>
      <c r="AL3746" s="1197">
        <v>43888</v>
      </c>
      <c r="AM3746" s="406" t="s">
        <v>24</v>
      </c>
      <c r="AN3746" s="407"/>
      <c r="AO3746" s="407"/>
      <c r="AP3746" s="406"/>
      <c r="AQ3746" s="1231" t="s">
        <v>3094</v>
      </c>
      <c r="AR3746" s="406" t="s">
        <v>147</v>
      </c>
      <c r="AS3746" s="406" t="s">
        <v>11563</v>
      </c>
      <c r="AT3746" s="406" t="s">
        <v>11598</v>
      </c>
      <c r="AU3746" s="406" t="s">
        <v>24</v>
      </c>
      <c r="AV3746" s="885"/>
      <c r="AW3746" s="885"/>
      <c r="AX3746" s="885"/>
      <c r="AY3746" s="885"/>
      <c r="AZ3746" s="885"/>
    </row>
    <row r="3747" spans="1:60" s="2186" customFormat="1" ht="15" customHeight="1">
      <c r="A3747" s="160"/>
      <c r="B3747" s="1310">
        <v>3741</v>
      </c>
      <c r="C3747" s="891" t="s">
        <v>1202</v>
      </c>
      <c r="D3747" s="993" t="s">
        <v>6002</v>
      </c>
      <c r="E3747" s="994" t="s">
        <v>3085</v>
      </c>
      <c r="F3747" s="892" t="s">
        <v>11719</v>
      </c>
      <c r="G3747" s="535" t="s">
        <v>98</v>
      </c>
      <c r="H3747" s="666" t="s">
        <v>1203</v>
      </c>
      <c r="I3747" s="408">
        <v>32760</v>
      </c>
      <c r="J3747" s="1314">
        <f t="shared" ca="1" si="331"/>
        <v>32</v>
      </c>
      <c r="K3747" s="402" t="s">
        <v>24</v>
      </c>
      <c r="L3747" s="403" t="s">
        <v>24</v>
      </c>
      <c r="M3747" s="404" t="s">
        <v>24</v>
      </c>
      <c r="N3747" s="533">
        <v>43471</v>
      </c>
      <c r="O3747" s="511" t="s">
        <v>24</v>
      </c>
      <c r="P3747" s="513" t="s">
        <v>24</v>
      </c>
      <c r="Q3747" s="194" t="str">
        <f t="shared" si="332"/>
        <v>-</v>
      </c>
      <c r="R3747" s="181" t="str">
        <f t="shared" ca="1" si="333"/>
        <v>TIDAK MCU</v>
      </c>
      <c r="S3747" s="823" t="s">
        <v>24</v>
      </c>
      <c r="T3747" s="944">
        <v>44448</v>
      </c>
      <c r="U3747" s="2089" t="s">
        <v>24</v>
      </c>
      <c r="V3747" s="904" t="s">
        <v>24</v>
      </c>
      <c r="W3747" s="136" t="s">
        <v>24</v>
      </c>
      <c r="X3747" s="405"/>
      <c r="Y3747" s="389" t="s">
        <v>11718</v>
      </c>
      <c r="Z3747" s="390" t="s">
        <v>24</v>
      </c>
      <c r="AA3747" s="406" t="s">
        <v>24</v>
      </c>
      <c r="AB3747" s="407"/>
      <c r="AC3747" s="406"/>
      <c r="AD3747" s="406"/>
      <c r="AE3747" s="406"/>
      <c r="AF3747" s="407"/>
      <c r="AG3747" s="407"/>
      <c r="AH3747" s="481"/>
      <c r="AI3747" s="244" t="str">
        <f t="shared" si="335"/>
        <v>-</v>
      </c>
      <c r="AJ3747" s="1315">
        <f t="shared" si="334"/>
        <v>43471</v>
      </c>
      <c r="AK3747" s="944" t="s">
        <v>24</v>
      </c>
      <c r="AL3747" s="1197" t="s">
        <v>24</v>
      </c>
      <c r="AM3747" s="406" t="s">
        <v>24</v>
      </c>
      <c r="AN3747" s="407"/>
      <c r="AO3747" s="407"/>
      <c r="AP3747" s="406"/>
      <c r="AQ3747" s="1231" t="s">
        <v>3094</v>
      </c>
      <c r="AR3747" s="406" t="s">
        <v>147</v>
      </c>
      <c r="AS3747" s="406" t="s">
        <v>11563</v>
      </c>
      <c r="AT3747" s="230" t="s">
        <v>11598</v>
      </c>
      <c r="AU3747" s="406" t="s">
        <v>24</v>
      </c>
      <c r="AV3747" s="885"/>
      <c r="AW3747" s="885"/>
      <c r="AX3747" s="885"/>
      <c r="AY3747" s="885"/>
      <c r="AZ3747" s="885"/>
      <c r="BA3747" s="1206"/>
      <c r="BB3747" s="1206"/>
      <c r="BC3747" s="1206"/>
      <c r="BD3747" s="1206"/>
      <c r="BE3747" s="1206"/>
      <c r="BF3747" s="1206"/>
      <c r="BG3747" s="1206"/>
      <c r="BH3747" s="1206"/>
    </row>
    <row r="3748" spans="1:60" ht="15" customHeight="1">
      <c r="B3748" s="1310">
        <v>3742</v>
      </c>
      <c r="C3748" s="891" t="s">
        <v>1245</v>
      </c>
      <c r="D3748" s="993" t="s">
        <v>6002</v>
      </c>
      <c r="E3748" s="994" t="s">
        <v>3085</v>
      </c>
      <c r="F3748" s="509" t="s">
        <v>11720</v>
      </c>
      <c r="G3748" s="892" t="s">
        <v>98</v>
      </c>
      <c r="H3748" s="666" t="s">
        <v>1246</v>
      </c>
      <c r="I3748" s="2041">
        <v>30433</v>
      </c>
      <c r="J3748" s="1314">
        <f t="shared" ca="1" si="331"/>
        <v>39</v>
      </c>
      <c r="K3748" s="1354" t="s">
        <v>83</v>
      </c>
      <c r="L3748" s="1356" t="s">
        <v>1247</v>
      </c>
      <c r="M3748" s="181">
        <v>44313</v>
      </c>
      <c r="N3748" s="578">
        <v>41440</v>
      </c>
      <c r="O3748" s="583" t="s">
        <v>24</v>
      </c>
      <c r="P3748" s="586" t="s">
        <v>24</v>
      </c>
      <c r="Q3748" s="194" t="str">
        <f t="shared" si="332"/>
        <v>-</v>
      </c>
      <c r="R3748" s="181" t="str">
        <f t="shared" ca="1" si="333"/>
        <v>TIDAK MCU</v>
      </c>
      <c r="S3748" s="823" t="s">
        <v>13719</v>
      </c>
      <c r="T3748" s="1330">
        <v>44313</v>
      </c>
      <c r="U3748" s="1329">
        <v>44313</v>
      </c>
      <c r="V3748" s="1313" t="s">
        <v>24</v>
      </c>
      <c r="W3748" s="1311" t="s">
        <v>24</v>
      </c>
      <c r="X3748" s="184"/>
      <c r="Y3748" s="389" t="s">
        <v>11721</v>
      </c>
      <c r="Z3748" s="390" t="s">
        <v>24</v>
      </c>
      <c r="AA3748" s="272" t="s">
        <v>100</v>
      </c>
      <c r="AB3748" s="244"/>
      <c r="AC3748" s="213"/>
      <c r="AD3748" s="213"/>
      <c r="AE3748" s="213"/>
      <c r="AF3748" s="1314"/>
      <c r="AG3748" s="137"/>
      <c r="AH3748" s="1240"/>
      <c r="AI3748" s="244" t="str">
        <f t="shared" si="335"/>
        <v>LIGHT VEHICLE</v>
      </c>
      <c r="AJ3748" s="1330">
        <f t="shared" si="334"/>
        <v>41440</v>
      </c>
      <c r="AK3748" s="211" t="s">
        <v>24</v>
      </c>
      <c r="AL3748" s="670" t="s">
        <v>24</v>
      </c>
      <c r="AM3748" s="406" t="s">
        <v>24</v>
      </c>
      <c r="AN3748" s="232"/>
      <c r="AO3748" s="232"/>
      <c r="AP3748" s="230"/>
      <c r="AQ3748" s="1231" t="s">
        <v>3094</v>
      </c>
      <c r="AR3748" s="230" t="s">
        <v>147</v>
      </c>
      <c r="AS3748" s="230" t="s">
        <v>11563</v>
      </c>
      <c r="AT3748" s="230" t="s">
        <v>11598</v>
      </c>
      <c r="AU3748" s="230" t="s">
        <v>24</v>
      </c>
      <c r="AV3748" s="885"/>
      <c r="AW3748" s="885"/>
      <c r="AX3748" s="885"/>
      <c r="AY3748" s="885"/>
      <c r="AZ3748" s="177"/>
    </row>
    <row r="3749" spans="1:60" ht="15" customHeight="1">
      <c r="B3749" s="1310">
        <v>3743</v>
      </c>
      <c r="C3749" s="1518" t="s">
        <v>11675</v>
      </c>
      <c r="D3749" s="995" t="s">
        <v>6552</v>
      </c>
      <c r="E3749" s="994" t="s">
        <v>4241</v>
      </c>
      <c r="F3749" s="509" t="s">
        <v>11716</v>
      </c>
      <c r="G3749" s="848" t="s">
        <v>98</v>
      </c>
      <c r="H3749" s="522" t="s">
        <v>11711</v>
      </c>
      <c r="I3749" s="453">
        <v>35972</v>
      </c>
      <c r="J3749" s="1314">
        <f t="shared" ca="1" si="331"/>
        <v>23</v>
      </c>
      <c r="K3749" s="402" t="s">
        <v>24</v>
      </c>
      <c r="L3749" s="403" t="s">
        <v>24</v>
      </c>
      <c r="M3749" s="404" t="s">
        <v>24</v>
      </c>
      <c r="N3749" s="533">
        <v>43889</v>
      </c>
      <c r="O3749" s="583" t="s">
        <v>24</v>
      </c>
      <c r="P3749" s="586" t="s">
        <v>24</v>
      </c>
      <c r="Q3749" s="194" t="str">
        <f t="shared" si="332"/>
        <v>-</v>
      </c>
      <c r="R3749" s="181" t="str">
        <f t="shared" ca="1" si="333"/>
        <v>TIDAK MCU</v>
      </c>
      <c r="S3749" s="823" t="s">
        <v>24</v>
      </c>
      <c r="T3749" s="452">
        <v>44373</v>
      </c>
      <c r="U3749" s="1329" t="s">
        <v>24</v>
      </c>
      <c r="V3749" s="1330" t="s">
        <v>24</v>
      </c>
      <c r="W3749" s="1311" t="s">
        <v>24</v>
      </c>
      <c r="X3749" s="405"/>
      <c r="Y3749" s="389" t="s">
        <v>11712</v>
      </c>
      <c r="Z3749" s="390" t="s">
        <v>24</v>
      </c>
      <c r="AA3749" s="406" t="s">
        <v>24</v>
      </c>
      <c r="AB3749" s="244"/>
      <c r="AC3749" s="407"/>
      <c r="AD3749" s="407"/>
      <c r="AE3749" s="407"/>
      <c r="AF3749" s="407"/>
      <c r="AG3749" s="407"/>
      <c r="AH3749" s="481"/>
      <c r="AI3749" s="244" t="str">
        <f t="shared" si="335"/>
        <v>-</v>
      </c>
      <c r="AJ3749" s="1315">
        <f t="shared" si="334"/>
        <v>43889</v>
      </c>
      <c r="AK3749" s="944" t="s">
        <v>24</v>
      </c>
      <c r="AL3749" s="670" t="s">
        <v>24</v>
      </c>
      <c r="AM3749" s="406" t="s">
        <v>24</v>
      </c>
      <c r="AN3749" s="407"/>
      <c r="AO3749" s="407"/>
      <c r="AP3749" s="406"/>
      <c r="AQ3749" s="1231" t="s">
        <v>3094</v>
      </c>
      <c r="AR3749" s="406" t="s">
        <v>24</v>
      </c>
      <c r="AS3749" s="406"/>
      <c r="AT3749" s="406"/>
      <c r="AU3749" s="406"/>
      <c r="AV3749" s="885"/>
      <c r="AW3749" s="885"/>
      <c r="AX3749" s="885"/>
      <c r="AY3749" s="885"/>
      <c r="AZ3749" s="177"/>
    </row>
    <row r="3750" spans="1:60" ht="15" customHeight="1">
      <c r="B3750" s="1310">
        <v>3744</v>
      </c>
      <c r="C3750" s="891" t="s">
        <v>11676</v>
      </c>
      <c r="D3750" s="995" t="s">
        <v>11563</v>
      </c>
      <c r="E3750" s="994" t="s">
        <v>1122</v>
      </c>
      <c r="F3750" s="509" t="s">
        <v>24</v>
      </c>
      <c r="G3750" s="848" t="s">
        <v>147</v>
      </c>
      <c r="H3750" s="522" t="s">
        <v>11994</v>
      </c>
      <c r="I3750" s="453">
        <v>36464</v>
      </c>
      <c r="J3750" s="1314">
        <f t="shared" ca="1" si="331"/>
        <v>22</v>
      </c>
      <c r="K3750" s="402" t="s">
        <v>24</v>
      </c>
      <c r="L3750" s="403" t="s">
        <v>24</v>
      </c>
      <c r="M3750" s="404" t="s">
        <v>24</v>
      </c>
      <c r="N3750" s="533">
        <v>43889</v>
      </c>
      <c r="O3750" s="583" t="s">
        <v>24</v>
      </c>
      <c r="P3750" s="586" t="s">
        <v>24</v>
      </c>
      <c r="Q3750" s="194" t="str">
        <f t="shared" si="332"/>
        <v>-</v>
      </c>
      <c r="R3750" s="181" t="str">
        <f t="shared" ca="1" si="333"/>
        <v>TIDAK MCU</v>
      </c>
      <c r="S3750" s="823" t="s">
        <v>24</v>
      </c>
      <c r="T3750" s="452">
        <v>44500</v>
      </c>
      <c r="U3750" s="1329" t="s">
        <v>24</v>
      </c>
      <c r="V3750" s="904" t="s">
        <v>24</v>
      </c>
      <c r="W3750" s="136" t="s">
        <v>24</v>
      </c>
      <c r="X3750" s="405"/>
      <c r="Y3750" s="389"/>
      <c r="Z3750" s="390" t="s">
        <v>24</v>
      </c>
      <c r="AA3750" s="406" t="s">
        <v>24</v>
      </c>
      <c r="AB3750" s="244"/>
      <c r="AC3750" s="407"/>
      <c r="AD3750" s="407"/>
      <c r="AE3750" s="407"/>
      <c r="AF3750" s="407"/>
      <c r="AG3750" s="407"/>
      <c r="AH3750" s="481"/>
      <c r="AI3750" s="244" t="str">
        <f t="shared" si="335"/>
        <v>-</v>
      </c>
      <c r="AJ3750" s="1315">
        <f t="shared" si="334"/>
        <v>43889</v>
      </c>
      <c r="AK3750" s="944" t="s">
        <v>24</v>
      </c>
      <c r="AL3750" s="670" t="s">
        <v>24</v>
      </c>
      <c r="AM3750" s="406" t="s">
        <v>24</v>
      </c>
      <c r="AN3750" s="407"/>
      <c r="AO3750" s="407"/>
      <c r="AP3750" s="406"/>
      <c r="AQ3750" s="1231" t="s">
        <v>3094</v>
      </c>
      <c r="AR3750" s="406" t="s">
        <v>24</v>
      </c>
      <c r="AS3750" s="406"/>
      <c r="AT3750" s="406"/>
      <c r="AU3750" s="406"/>
      <c r="AV3750" s="177"/>
      <c r="AW3750" s="177"/>
      <c r="AX3750" s="177"/>
      <c r="AY3750" s="177"/>
      <c r="AZ3750" s="177"/>
    </row>
    <row r="3751" spans="1:60" ht="15" customHeight="1">
      <c r="B3751" s="1310">
        <v>1437</v>
      </c>
      <c r="C3751" s="891" t="s">
        <v>7924</v>
      </c>
      <c r="D3751" s="956" t="s">
        <v>230</v>
      </c>
      <c r="E3751" s="554" t="s">
        <v>4228</v>
      </c>
      <c r="F3751" s="509" t="s">
        <v>7925</v>
      </c>
      <c r="G3751" s="535" t="s">
        <v>102</v>
      </c>
      <c r="H3751" s="688" t="s">
        <v>7926</v>
      </c>
      <c r="I3751" s="944">
        <v>35933</v>
      </c>
      <c r="J3751" s="1314">
        <f t="shared" ca="1" si="331"/>
        <v>23</v>
      </c>
      <c r="K3751" s="407" t="s">
        <v>494</v>
      </c>
      <c r="L3751" s="407" t="s">
        <v>24</v>
      </c>
      <c r="M3751" s="944">
        <v>45064</v>
      </c>
      <c r="N3751" s="533">
        <v>43364</v>
      </c>
      <c r="O3751" s="595" t="s">
        <v>24</v>
      </c>
      <c r="P3751" s="586" t="s">
        <v>24</v>
      </c>
      <c r="Q3751" s="194" t="str">
        <f t="shared" si="332"/>
        <v>-</v>
      </c>
      <c r="R3751" s="181" t="str">
        <f t="shared" ca="1" si="333"/>
        <v>TIDAK MCU</v>
      </c>
      <c r="S3751" s="451" t="s">
        <v>8886</v>
      </c>
      <c r="T3751" s="1330">
        <v>44699</v>
      </c>
      <c r="U3751" s="1329">
        <v>44334</v>
      </c>
      <c r="V3751" s="1313" t="s">
        <v>24</v>
      </c>
      <c r="W3751" s="136" t="s">
        <v>24</v>
      </c>
      <c r="X3751" s="2338"/>
      <c r="Y3751" s="389"/>
      <c r="Z3751" s="2340"/>
      <c r="AA3751" s="406" t="s">
        <v>4457</v>
      </c>
      <c r="AB3751" s="213" t="s">
        <v>24</v>
      </c>
      <c r="AC3751" s="406"/>
      <c r="AD3751" s="406"/>
      <c r="AE3751" s="406"/>
      <c r="AF3751" s="406"/>
      <c r="AG3751" s="406"/>
      <c r="AH3751" s="369"/>
      <c r="AI3751" s="244" t="str">
        <f t="shared" si="335"/>
        <v>SC P360, SC P380-</v>
      </c>
      <c r="AJ3751" s="1315">
        <f t="shared" si="334"/>
        <v>43364</v>
      </c>
      <c r="AK3751" s="530">
        <v>44027</v>
      </c>
      <c r="AL3751" s="696">
        <v>43371</v>
      </c>
      <c r="AM3751" s="406"/>
      <c r="AN3751" s="407"/>
      <c r="AO3751" s="407"/>
      <c r="AP3751" s="406"/>
      <c r="AQ3751" s="1231" t="s">
        <v>3094</v>
      </c>
      <c r="AR3751" s="406"/>
      <c r="AS3751" s="406"/>
      <c r="AT3751" s="406"/>
      <c r="AU3751" s="406"/>
      <c r="AV3751" s="177"/>
      <c r="AW3751" s="177"/>
      <c r="AX3751" s="177"/>
      <c r="AY3751" s="177"/>
      <c r="AZ3751" s="177"/>
    </row>
    <row r="3752" spans="1:60" ht="15" customHeight="1">
      <c r="B3752" s="1310">
        <v>3746</v>
      </c>
      <c r="C3752" s="891" t="s">
        <v>229</v>
      </c>
      <c r="D3752" s="995" t="s">
        <v>230</v>
      </c>
      <c r="E3752" s="994" t="s">
        <v>222</v>
      </c>
      <c r="F3752" s="892" t="s">
        <v>24</v>
      </c>
      <c r="G3752" s="535" t="s">
        <v>12214</v>
      </c>
      <c r="H3752" s="522" t="s">
        <v>24</v>
      </c>
      <c r="I3752" s="453">
        <v>36160</v>
      </c>
      <c r="J3752" s="1314">
        <f t="shared" ca="1" si="331"/>
        <v>23</v>
      </c>
      <c r="K3752" s="402" t="s">
        <v>493</v>
      </c>
      <c r="L3752" s="403">
        <v>951219310342</v>
      </c>
      <c r="M3752" s="404">
        <v>45291</v>
      </c>
      <c r="N3752" s="533">
        <v>43890</v>
      </c>
      <c r="O3752" s="583" t="s">
        <v>24</v>
      </c>
      <c r="P3752" s="586" t="s">
        <v>24</v>
      </c>
      <c r="Q3752" s="194" t="str">
        <f t="shared" si="332"/>
        <v>-</v>
      </c>
      <c r="R3752" s="181" t="str">
        <f t="shared" ca="1" si="333"/>
        <v>TIDAK MCU</v>
      </c>
      <c r="S3752" s="823" t="s">
        <v>11681</v>
      </c>
      <c r="T3752" s="452">
        <v>44561</v>
      </c>
      <c r="U3752" s="452">
        <v>44561</v>
      </c>
      <c r="V3752" s="1330" t="s">
        <v>24</v>
      </c>
      <c r="W3752" s="1311" t="s">
        <v>24</v>
      </c>
      <c r="X3752" s="405"/>
      <c r="Y3752" s="389"/>
      <c r="Z3752" s="390" t="s">
        <v>24</v>
      </c>
      <c r="AA3752" s="1957" t="s">
        <v>592</v>
      </c>
      <c r="AB3752" s="244" t="s">
        <v>24</v>
      </c>
      <c r="AC3752" s="407"/>
      <c r="AD3752" s="407"/>
      <c r="AE3752" s="407"/>
      <c r="AF3752" s="407"/>
      <c r="AG3752" s="407"/>
      <c r="AH3752" s="481"/>
      <c r="AI3752" s="244" t="str">
        <f t="shared" si="335"/>
        <v>PC 200, PC 300-</v>
      </c>
      <c r="AJ3752" s="1315">
        <f t="shared" si="334"/>
        <v>43890</v>
      </c>
      <c r="AK3752" s="217">
        <v>43881</v>
      </c>
      <c r="AL3752" s="614">
        <v>43881</v>
      </c>
      <c r="AM3752" s="406" t="s">
        <v>24</v>
      </c>
      <c r="AN3752" s="407"/>
      <c r="AO3752" s="407"/>
      <c r="AP3752" s="406"/>
      <c r="AQ3752" s="1231" t="s">
        <v>3094</v>
      </c>
      <c r="AR3752" s="406" t="s">
        <v>24</v>
      </c>
      <c r="AS3752" s="406"/>
      <c r="AT3752" s="406"/>
      <c r="AU3752" s="406"/>
      <c r="AV3752" s="885"/>
      <c r="AW3752" s="885"/>
      <c r="AX3752" s="885"/>
      <c r="AY3752" s="885"/>
      <c r="AZ3752" s="177"/>
    </row>
    <row r="3753" spans="1:60" ht="15" customHeight="1">
      <c r="B3753" s="1310">
        <v>3747</v>
      </c>
      <c r="C3753" s="891" t="s">
        <v>11678</v>
      </c>
      <c r="D3753" s="995" t="s">
        <v>6860</v>
      </c>
      <c r="E3753" s="1402" t="s">
        <v>1122</v>
      </c>
      <c r="F3753" s="892" t="s">
        <v>24</v>
      </c>
      <c r="G3753" s="535" t="s">
        <v>12337</v>
      </c>
      <c r="H3753" s="522" t="s">
        <v>24</v>
      </c>
      <c r="I3753" s="453">
        <v>34333</v>
      </c>
      <c r="J3753" s="1314">
        <f t="shared" ca="1" si="331"/>
        <v>28</v>
      </c>
      <c r="K3753" s="402" t="s">
        <v>24</v>
      </c>
      <c r="L3753" s="403" t="s">
        <v>24</v>
      </c>
      <c r="M3753" s="404" t="s">
        <v>24</v>
      </c>
      <c r="N3753" s="533">
        <v>43890</v>
      </c>
      <c r="O3753" s="583" t="s">
        <v>24</v>
      </c>
      <c r="P3753" s="586" t="s">
        <v>24</v>
      </c>
      <c r="Q3753" s="194" t="str">
        <f t="shared" si="332"/>
        <v>-</v>
      </c>
      <c r="R3753" s="181" t="str">
        <f t="shared" ca="1" si="333"/>
        <v>TIDAK MCU</v>
      </c>
      <c r="S3753" s="823" t="s">
        <v>24</v>
      </c>
      <c r="T3753" s="452">
        <v>44560</v>
      </c>
      <c r="U3753" s="1329" t="s">
        <v>24</v>
      </c>
      <c r="V3753" s="1330" t="s">
        <v>24</v>
      </c>
      <c r="W3753" s="1311" t="s">
        <v>24</v>
      </c>
      <c r="X3753" s="405"/>
      <c r="Y3753" s="389"/>
      <c r="Z3753" s="390" t="s">
        <v>24</v>
      </c>
      <c r="AA3753" s="406" t="s">
        <v>24</v>
      </c>
      <c r="AB3753" s="244"/>
      <c r="AC3753" s="407"/>
      <c r="AD3753" s="407"/>
      <c r="AE3753" s="407"/>
      <c r="AF3753" s="407"/>
      <c r="AG3753" s="407"/>
      <c r="AH3753" s="481"/>
      <c r="AI3753" s="244" t="str">
        <f t="shared" si="335"/>
        <v>-</v>
      </c>
      <c r="AJ3753" s="1315">
        <f t="shared" si="334"/>
        <v>43890</v>
      </c>
      <c r="AK3753" s="217" t="s">
        <v>24</v>
      </c>
      <c r="AL3753" s="614" t="s">
        <v>24</v>
      </c>
      <c r="AM3753" s="230" t="s">
        <v>24</v>
      </c>
      <c r="AN3753" s="232"/>
      <c r="AO3753" s="232"/>
      <c r="AP3753" s="230"/>
      <c r="AQ3753" s="1231" t="s">
        <v>3094</v>
      </c>
      <c r="AR3753" s="230" t="s">
        <v>24</v>
      </c>
      <c r="AS3753" s="230"/>
      <c r="AT3753" s="230"/>
      <c r="AU3753" s="230"/>
      <c r="AV3753" s="885"/>
      <c r="AW3753" s="885"/>
      <c r="AX3753" s="885"/>
      <c r="AY3753" s="885"/>
      <c r="AZ3753" s="885"/>
    </row>
    <row r="3754" spans="1:60" ht="15" customHeight="1">
      <c r="B3754" s="1310">
        <v>3748</v>
      </c>
      <c r="C3754" s="891" t="s">
        <v>11679</v>
      </c>
      <c r="D3754" s="995" t="s">
        <v>3084</v>
      </c>
      <c r="E3754" s="994" t="s">
        <v>3085</v>
      </c>
      <c r="F3754" s="892" t="s">
        <v>24</v>
      </c>
      <c r="G3754" s="848" t="s">
        <v>132</v>
      </c>
      <c r="H3754" s="522" t="s">
        <v>24</v>
      </c>
      <c r="I3754" s="453">
        <v>33798</v>
      </c>
      <c r="J3754" s="1314">
        <f t="shared" ca="1" si="331"/>
        <v>29</v>
      </c>
      <c r="K3754" s="402" t="s">
        <v>24</v>
      </c>
      <c r="L3754" s="403" t="s">
        <v>24</v>
      </c>
      <c r="M3754" s="404" t="s">
        <v>24</v>
      </c>
      <c r="N3754" s="556" t="s">
        <v>24</v>
      </c>
      <c r="O3754" s="583" t="s">
        <v>24</v>
      </c>
      <c r="P3754" s="586" t="s">
        <v>24</v>
      </c>
      <c r="Q3754" s="194" t="str">
        <f t="shared" si="332"/>
        <v>-</v>
      </c>
      <c r="R3754" s="181" t="str">
        <f t="shared" ca="1" si="333"/>
        <v>TIDAK MCU</v>
      </c>
      <c r="S3754" s="823" t="s">
        <v>24</v>
      </c>
      <c r="T3754" s="452">
        <v>44390</v>
      </c>
      <c r="U3754" s="1329" t="s">
        <v>24</v>
      </c>
      <c r="V3754" s="1330" t="s">
        <v>24</v>
      </c>
      <c r="W3754" s="1311" t="s">
        <v>24</v>
      </c>
      <c r="X3754" s="405"/>
      <c r="Y3754" s="389"/>
      <c r="Z3754" s="390" t="s">
        <v>24</v>
      </c>
      <c r="AA3754" s="406" t="s">
        <v>24</v>
      </c>
      <c r="AB3754" s="244"/>
      <c r="AC3754" s="407"/>
      <c r="AD3754" s="407"/>
      <c r="AE3754" s="407"/>
      <c r="AF3754" s="407"/>
      <c r="AG3754" s="407"/>
      <c r="AH3754" s="481"/>
      <c r="AI3754" s="244" t="str">
        <f t="shared" si="335"/>
        <v>-</v>
      </c>
      <c r="AJ3754" s="1315" t="str">
        <f t="shared" si="334"/>
        <v>-</v>
      </c>
      <c r="AK3754" s="217" t="s">
        <v>24</v>
      </c>
      <c r="AL3754" s="614" t="s">
        <v>24</v>
      </c>
      <c r="AM3754" s="406" t="s">
        <v>24</v>
      </c>
      <c r="AN3754" s="407"/>
      <c r="AO3754" s="407"/>
      <c r="AP3754" s="406"/>
      <c r="AQ3754" s="1231" t="s">
        <v>3094</v>
      </c>
      <c r="AR3754" s="406" t="s">
        <v>24</v>
      </c>
      <c r="AS3754" s="406"/>
      <c r="AT3754" s="406"/>
      <c r="AU3754" s="406"/>
      <c r="AV3754" s="885"/>
      <c r="AW3754" s="885"/>
      <c r="AX3754" s="885"/>
      <c r="AY3754" s="885"/>
      <c r="AZ3754" s="177"/>
    </row>
    <row r="3755" spans="1:60" ht="15" customHeight="1">
      <c r="B3755" s="1310">
        <v>3749</v>
      </c>
      <c r="C3755" s="891" t="s">
        <v>4550</v>
      </c>
      <c r="D3755" s="991" t="s">
        <v>230</v>
      </c>
      <c r="E3755" s="994" t="s">
        <v>222</v>
      </c>
      <c r="F3755" s="1390" t="s">
        <v>24</v>
      </c>
      <c r="G3755" s="848" t="s">
        <v>98</v>
      </c>
      <c r="H3755" s="522" t="s">
        <v>11732</v>
      </c>
      <c r="I3755" s="453">
        <v>34622</v>
      </c>
      <c r="J3755" s="1314">
        <f t="shared" ca="1" si="331"/>
        <v>27</v>
      </c>
      <c r="K3755" s="402" t="s">
        <v>493</v>
      </c>
      <c r="L3755" s="403">
        <v>940232460009</v>
      </c>
      <c r="M3755" s="404">
        <v>43869</v>
      </c>
      <c r="N3755" s="533">
        <v>43896</v>
      </c>
      <c r="O3755" s="583" t="s">
        <v>24</v>
      </c>
      <c r="P3755" s="586" t="s">
        <v>24</v>
      </c>
      <c r="Q3755" s="194" t="str">
        <f t="shared" si="332"/>
        <v>-</v>
      </c>
      <c r="R3755" s="181" t="str">
        <f t="shared" ca="1" si="333"/>
        <v>TIDAK MCU</v>
      </c>
      <c r="S3755" s="823" t="s">
        <v>11736</v>
      </c>
      <c r="T3755" s="452">
        <v>44484</v>
      </c>
      <c r="U3755" s="452">
        <v>44484</v>
      </c>
      <c r="V3755" s="1330" t="s">
        <v>24</v>
      </c>
      <c r="W3755" s="1311" t="s">
        <v>24</v>
      </c>
      <c r="X3755" s="405"/>
      <c r="Y3755" s="389" t="s">
        <v>11737</v>
      </c>
      <c r="Z3755" s="390" t="s">
        <v>24</v>
      </c>
      <c r="AA3755" s="407" t="s">
        <v>589</v>
      </c>
      <c r="AB3755" s="244" t="s">
        <v>24</v>
      </c>
      <c r="AC3755" s="407"/>
      <c r="AD3755" s="407"/>
      <c r="AE3755" s="407"/>
      <c r="AF3755" s="407"/>
      <c r="AG3755" s="407"/>
      <c r="AH3755" s="481"/>
      <c r="AI3755" s="244" t="str">
        <f t="shared" si="335"/>
        <v>DZ 85-</v>
      </c>
      <c r="AJ3755" s="1315">
        <f t="shared" si="334"/>
        <v>43896</v>
      </c>
      <c r="AK3755" s="217">
        <v>43885</v>
      </c>
      <c r="AL3755" s="614">
        <v>43888</v>
      </c>
      <c r="AM3755" s="406" t="s">
        <v>24</v>
      </c>
      <c r="AN3755" s="407"/>
      <c r="AO3755" s="407"/>
      <c r="AP3755" s="406"/>
      <c r="AQ3755" s="1231" t="s">
        <v>3094</v>
      </c>
      <c r="AR3755" s="406" t="s">
        <v>24</v>
      </c>
      <c r="AS3755" s="406"/>
      <c r="AT3755" s="406"/>
      <c r="AU3755" s="406"/>
      <c r="AV3755" s="885"/>
      <c r="AW3755" s="885"/>
      <c r="AX3755" s="885"/>
      <c r="AY3755" s="885"/>
      <c r="AZ3755" s="177"/>
    </row>
    <row r="3756" spans="1:60" ht="15" customHeight="1">
      <c r="B3756" s="1310">
        <v>3750</v>
      </c>
      <c r="C3756" s="891" t="s">
        <v>11733</v>
      </c>
      <c r="D3756" s="991" t="s">
        <v>2474</v>
      </c>
      <c r="E3756" s="994" t="s">
        <v>4241</v>
      </c>
      <c r="F3756" s="892" t="s">
        <v>11734</v>
      </c>
      <c r="G3756" s="848" t="s">
        <v>98</v>
      </c>
      <c r="H3756" s="522" t="s">
        <v>11735</v>
      </c>
      <c r="I3756" s="453">
        <v>37129</v>
      </c>
      <c r="J3756" s="1314">
        <f t="shared" ca="1" si="331"/>
        <v>20</v>
      </c>
      <c r="K3756" s="402" t="s">
        <v>24</v>
      </c>
      <c r="L3756" s="403" t="s">
        <v>24</v>
      </c>
      <c r="M3756" s="404" t="s">
        <v>24</v>
      </c>
      <c r="N3756" s="533">
        <v>43895</v>
      </c>
      <c r="O3756" s="583" t="s">
        <v>24</v>
      </c>
      <c r="P3756" s="586" t="s">
        <v>24</v>
      </c>
      <c r="Q3756" s="194" t="str">
        <f t="shared" si="332"/>
        <v>-</v>
      </c>
      <c r="R3756" s="181" t="str">
        <f t="shared" ca="1" si="333"/>
        <v>TIDAK MCU</v>
      </c>
      <c r="S3756" s="823" t="s">
        <v>24</v>
      </c>
      <c r="T3756" s="453">
        <v>44434</v>
      </c>
      <c r="U3756" s="1329" t="s">
        <v>24</v>
      </c>
      <c r="V3756" s="1330" t="s">
        <v>24</v>
      </c>
      <c r="W3756" s="1311" t="s">
        <v>24</v>
      </c>
      <c r="X3756" s="405"/>
      <c r="Y3756" s="389" t="s">
        <v>11738</v>
      </c>
      <c r="Z3756" s="390" t="s">
        <v>24</v>
      </c>
      <c r="AA3756" s="406" t="s">
        <v>24</v>
      </c>
      <c r="AB3756" s="244"/>
      <c r="AC3756" s="407"/>
      <c r="AD3756" s="407"/>
      <c r="AE3756" s="407"/>
      <c r="AF3756" s="407"/>
      <c r="AG3756" s="407"/>
      <c r="AH3756" s="481"/>
      <c r="AI3756" s="244" t="str">
        <f t="shared" si="335"/>
        <v>-</v>
      </c>
      <c r="AJ3756" s="1315">
        <f t="shared" si="334"/>
        <v>43895</v>
      </c>
      <c r="AK3756" s="944" t="s">
        <v>24</v>
      </c>
      <c r="AL3756" s="1197" t="s">
        <v>24</v>
      </c>
      <c r="AM3756" s="406" t="s">
        <v>24</v>
      </c>
      <c r="AN3756" s="407"/>
      <c r="AO3756" s="407"/>
      <c r="AP3756" s="406"/>
      <c r="AQ3756" s="1231" t="s">
        <v>3094</v>
      </c>
      <c r="AR3756" s="406" t="s">
        <v>24</v>
      </c>
      <c r="AS3756" s="406"/>
      <c r="AT3756" s="406"/>
      <c r="AU3756" s="406"/>
      <c r="AZ3756" s="177"/>
    </row>
    <row r="3757" spans="1:60" ht="15" customHeight="1">
      <c r="B3757" s="1310">
        <v>3751</v>
      </c>
      <c r="C3757" s="891" t="s">
        <v>11739</v>
      </c>
      <c r="D3757" s="991" t="s">
        <v>230</v>
      </c>
      <c r="E3757" s="994" t="s">
        <v>222</v>
      </c>
      <c r="F3757" s="892" t="s">
        <v>24</v>
      </c>
      <c r="G3757" s="848" t="s">
        <v>98</v>
      </c>
      <c r="H3757" s="522" t="s">
        <v>11740</v>
      </c>
      <c r="I3757" s="1406">
        <v>32863</v>
      </c>
      <c r="J3757" s="1314">
        <f t="shared" ca="1" si="331"/>
        <v>32</v>
      </c>
      <c r="K3757" s="402" t="s">
        <v>493</v>
      </c>
      <c r="L3757" s="403">
        <v>1720161200536</v>
      </c>
      <c r="M3757" s="404">
        <v>44186</v>
      </c>
      <c r="N3757" s="533">
        <v>43896</v>
      </c>
      <c r="O3757" s="583" t="s">
        <v>24</v>
      </c>
      <c r="P3757" s="586" t="s">
        <v>24</v>
      </c>
      <c r="Q3757" s="194" t="str">
        <f t="shared" si="332"/>
        <v>-</v>
      </c>
      <c r="R3757" s="181" t="str">
        <f t="shared" ca="1" si="333"/>
        <v>TIDAK MCU</v>
      </c>
      <c r="S3757" s="823" t="s">
        <v>11742</v>
      </c>
      <c r="T3757" s="1406">
        <v>44551</v>
      </c>
      <c r="U3757" s="1406">
        <v>44551</v>
      </c>
      <c r="V3757" s="1330" t="s">
        <v>24</v>
      </c>
      <c r="W3757" s="1311" t="s">
        <v>24</v>
      </c>
      <c r="X3757" s="405"/>
      <c r="Y3757" s="389" t="s">
        <v>11741</v>
      </c>
      <c r="Z3757" s="390" t="s">
        <v>24</v>
      </c>
      <c r="AA3757" s="343" t="s">
        <v>592</v>
      </c>
      <c r="AB3757" s="244" t="s">
        <v>589</v>
      </c>
      <c r="AC3757" s="407" t="s">
        <v>24</v>
      </c>
      <c r="AD3757" s="407"/>
      <c r="AE3757" s="407"/>
      <c r="AF3757" s="407"/>
      <c r="AG3757" s="407"/>
      <c r="AH3757" s="481"/>
      <c r="AI3757" s="244" t="str">
        <f t="shared" si="335"/>
        <v>PC 200, PC 300DZ 85-</v>
      </c>
      <c r="AJ3757" s="1315">
        <f t="shared" si="334"/>
        <v>43896</v>
      </c>
      <c r="AK3757" s="217">
        <v>43885</v>
      </c>
      <c r="AL3757" s="614">
        <v>43885</v>
      </c>
      <c r="AM3757" s="406" t="s">
        <v>24</v>
      </c>
      <c r="AN3757" s="407"/>
      <c r="AO3757" s="407"/>
      <c r="AP3757" s="406"/>
      <c r="AQ3757" s="1231" t="s">
        <v>3094</v>
      </c>
      <c r="AR3757" s="406" t="s">
        <v>24</v>
      </c>
      <c r="AS3757" s="406"/>
      <c r="AT3757" s="406"/>
      <c r="AU3757" s="406"/>
      <c r="AV3757" s="885"/>
      <c r="AW3757" s="885"/>
      <c r="AX3757" s="885"/>
      <c r="AY3757" s="885"/>
      <c r="AZ3757" s="177"/>
    </row>
    <row r="3758" spans="1:60" ht="15" customHeight="1">
      <c r="B3758" s="1310">
        <v>3752</v>
      </c>
      <c r="C3758" s="891" t="s">
        <v>11750</v>
      </c>
      <c r="D3758" s="991" t="s">
        <v>6002</v>
      </c>
      <c r="E3758" s="994" t="s">
        <v>3085</v>
      </c>
      <c r="F3758" s="892" t="s">
        <v>11751</v>
      </c>
      <c r="G3758" s="848" t="s">
        <v>98</v>
      </c>
      <c r="H3758" s="522" t="s">
        <v>11752</v>
      </c>
      <c r="I3758" s="1406">
        <v>35082</v>
      </c>
      <c r="J3758" s="1314">
        <f t="shared" ca="1" si="331"/>
        <v>26</v>
      </c>
      <c r="K3758" s="402" t="s">
        <v>24</v>
      </c>
      <c r="L3758" s="403" t="s">
        <v>24</v>
      </c>
      <c r="M3758" s="404" t="s">
        <v>24</v>
      </c>
      <c r="N3758" s="533">
        <v>43899</v>
      </c>
      <c r="O3758" s="583" t="s">
        <v>24</v>
      </c>
      <c r="P3758" s="586" t="s">
        <v>24</v>
      </c>
      <c r="Q3758" s="194" t="str">
        <f t="shared" si="332"/>
        <v>-</v>
      </c>
      <c r="R3758" s="181" t="str">
        <f t="shared" ca="1" si="333"/>
        <v>TIDAK MCU</v>
      </c>
      <c r="S3758" s="823" t="s">
        <v>24</v>
      </c>
      <c r="T3758" s="452">
        <v>44579</v>
      </c>
      <c r="U3758" s="452" t="s">
        <v>24</v>
      </c>
      <c r="V3758" s="1330" t="s">
        <v>24</v>
      </c>
      <c r="W3758" s="1311" t="s">
        <v>24</v>
      </c>
      <c r="X3758" s="405"/>
      <c r="Y3758" s="389" t="s">
        <v>11753</v>
      </c>
      <c r="Z3758" s="390" t="s">
        <v>24</v>
      </c>
      <c r="AA3758" s="406" t="s">
        <v>24</v>
      </c>
      <c r="AB3758" s="244"/>
      <c r="AC3758" s="407"/>
      <c r="AD3758" s="407"/>
      <c r="AE3758" s="407"/>
      <c r="AF3758" s="407"/>
      <c r="AG3758" s="407"/>
      <c r="AH3758" s="481"/>
      <c r="AI3758" s="244" t="str">
        <f t="shared" si="335"/>
        <v>-</v>
      </c>
      <c r="AJ3758" s="1315">
        <f t="shared" si="334"/>
        <v>43899</v>
      </c>
      <c r="AK3758" s="944" t="s">
        <v>24</v>
      </c>
      <c r="AL3758" s="1197" t="s">
        <v>24</v>
      </c>
      <c r="AM3758" s="406" t="s">
        <v>24</v>
      </c>
      <c r="AN3758" s="407"/>
      <c r="AO3758" s="407"/>
      <c r="AP3758" s="406"/>
      <c r="AQ3758" s="1231" t="s">
        <v>3094</v>
      </c>
      <c r="AR3758" s="406"/>
      <c r="AS3758" s="406"/>
      <c r="AT3758" s="406"/>
      <c r="AU3758" s="406"/>
      <c r="AV3758" s="885"/>
      <c r="AW3758" s="885"/>
      <c r="AX3758" s="885"/>
      <c r="AY3758" s="885"/>
      <c r="AZ3758" s="885"/>
    </row>
    <row r="3759" spans="1:60" ht="15" customHeight="1">
      <c r="B3759" s="1310">
        <v>3753</v>
      </c>
      <c r="C3759" s="891" t="s">
        <v>10042</v>
      </c>
      <c r="D3759" s="991" t="s">
        <v>611</v>
      </c>
      <c r="E3759" s="994" t="s">
        <v>4241</v>
      </c>
      <c r="F3759" s="892" t="s">
        <v>11795</v>
      </c>
      <c r="G3759" s="848" t="s">
        <v>98</v>
      </c>
      <c r="H3759" s="522" t="s">
        <v>11796</v>
      </c>
      <c r="I3759" s="1406">
        <v>36672</v>
      </c>
      <c r="J3759" s="1314">
        <f t="shared" ca="1" si="331"/>
        <v>21</v>
      </c>
      <c r="K3759" s="402" t="s">
        <v>24</v>
      </c>
      <c r="L3759" s="403" t="s">
        <v>24</v>
      </c>
      <c r="M3759" s="404" t="s">
        <v>24</v>
      </c>
      <c r="N3759" s="533">
        <v>43899</v>
      </c>
      <c r="O3759" s="583" t="s">
        <v>24</v>
      </c>
      <c r="P3759" s="586" t="s">
        <v>24</v>
      </c>
      <c r="Q3759" s="194" t="str">
        <f t="shared" si="332"/>
        <v>-</v>
      </c>
      <c r="R3759" s="181" t="str">
        <f t="shared" ca="1" si="333"/>
        <v>TIDAK MCU</v>
      </c>
      <c r="S3759" s="823" t="s">
        <v>24</v>
      </c>
      <c r="T3759" s="452">
        <v>44342</v>
      </c>
      <c r="U3759" s="452" t="s">
        <v>24</v>
      </c>
      <c r="V3759" s="1330" t="s">
        <v>24</v>
      </c>
      <c r="W3759" s="1311" t="s">
        <v>24</v>
      </c>
      <c r="X3759" s="405"/>
      <c r="Y3759" s="389" t="s">
        <v>11754</v>
      </c>
      <c r="Z3759" s="390" t="s">
        <v>24</v>
      </c>
      <c r="AA3759" s="406" t="s">
        <v>24</v>
      </c>
      <c r="AB3759" s="244"/>
      <c r="AC3759" s="407"/>
      <c r="AD3759" s="407"/>
      <c r="AE3759" s="407"/>
      <c r="AF3759" s="407"/>
      <c r="AG3759" s="407"/>
      <c r="AH3759" s="481"/>
      <c r="AI3759" s="244" t="str">
        <f t="shared" si="335"/>
        <v>-</v>
      </c>
      <c r="AJ3759" s="1315">
        <f t="shared" si="334"/>
        <v>43899</v>
      </c>
      <c r="AK3759" s="217" t="s">
        <v>24</v>
      </c>
      <c r="AL3759" s="614" t="s">
        <v>24</v>
      </c>
      <c r="AM3759" s="406" t="s">
        <v>24</v>
      </c>
      <c r="AN3759" s="407"/>
      <c r="AO3759" s="407"/>
      <c r="AP3759" s="406"/>
      <c r="AQ3759" s="1231" t="s">
        <v>3094</v>
      </c>
      <c r="AR3759" s="406"/>
      <c r="AS3759" s="406"/>
      <c r="AT3759" s="406"/>
      <c r="AU3759" s="406"/>
      <c r="AV3759" s="885"/>
      <c r="AW3759" s="885"/>
      <c r="AX3759" s="885"/>
      <c r="AY3759" s="885"/>
      <c r="AZ3759" s="177"/>
    </row>
    <row r="3760" spans="1:60" ht="15" customHeight="1">
      <c r="B3760" s="1310">
        <v>3754</v>
      </c>
      <c r="C3760" s="891" t="s">
        <v>4880</v>
      </c>
      <c r="D3760" s="991" t="s">
        <v>230</v>
      </c>
      <c r="E3760" s="994" t="s">
        <v>222</v>
      </c>
      <c r="F3760" s="1390" t="s">
        <v>24</v>
      </c>
      <c r="G3760" s="848" t="s">
        <v>141</v>
      </c>
      <c r="H3760" s="914" t="s">
        <v>11728</v>
      </c>
      <c r="I3760" s="1406">
        <v>28609</v>
      </c>
      <c r="J3760" s="1314">
        <f t="shared" ca="1" si="331"/>
        <v>44</v>
      </c>
      <c r="K3760" s="402" t="s">
        <v>24</v>
      </c>
      <c r="L3760" s="403" t="s">
        <v>24</v>
      </c>
      <c r="M3760" s="404" t="s">
        <v>24</v>
      </c>
      <c r="N3760" s="533">
        <v>43898</v>
      </c>
      <c r="O3760" s="583" t="s">
        <v>24</v>
      </c>
      <c r="P3760" s="586" t="s">
        <v>24</v>
      </c>
      <c r="Q3760" s="194" t="str">
        <f t="shared" si="332"/>
        <v>-</v>
      </c>
      <c r="R3760" s="181" t="str">
        <f t="shared" ca="1" si="333"/>
        <v>TIDAK MCU</v>
      </c>
      <c r="S3760" s="1319" t="s">
        <v>11730</v>
      </c>
      <c r="T3760" s="1406">
        <v>44315</v>
      </c>
      <c r="U3760" s="452">
        <v>44315</v>
      </c>
      <c r="V3760" s="1330" t="s">
        <v>24</v>
      </c>
      <c r="W3760" s="1311" t="s">
        <v>24</v>
      </c>
      <c r="X3760" s="405"/>
      <c r="Y3760" s="389" t="s">
        <v>11731</v>
      </c>
      <c r="Z3760" s="390" t="s">
        <v>24</v>
      </c>
      <c r="AA3760" s="407" t="s">
        <v>592</v>
      </c>
      <c r="AB3760" s="244" t="s">
        <v>24</v>
      </c>
      <c r="AC3760" s="407"/>
      <c r="AD3760" s="407"/>
      <c r="AE3760" s="407"/>
      <c r="AF3760" s="407"/>
      <c r="AG3760" s="407"/>
      <c r="AH3760" s="481"/>
      <c r="AI3760" s="244" t="str">
        <f t="shared" si="335"/>
        <v>PC 200, PC 300-</v>
      </c>
      <c r="AJ3760" s="1315">
        <f t="shared" si="334"/>
        <v>43898</v>
      </c>
      <c r="AK3760" s="199">
        <v>43895</v>
      </c>
      <c r="AL3760" s="614">
        <v>43895</v>
      </c>
      <c r="AM3760" s="406" t="s">
        <v>24</v>
      </c>
      <c r="AN3760" s="407"/>
      <c r="AO3760" s="407"/>
      <c r="AP3760" s="406"/>
      <c r="AQ3760" s="1231" t="s">
        <v>3094</v>
      </c>
      <c r="AR3760" s="406"/>
      <c r="AS3760" s="406"/>
      <c r="AT3760" s="406"/>
      <c r="AU3760" s="406"/>
      <c r="AV3760" s="885"/>
      <c r="AW3760" s="885"/>
      <c r="AX3760" s="885"/>
      <c r="AY3760" s="885"/>
      <c r="AZ3760" s="177"/>
    </row>
    <row r="3761" spans="1:60" ht="15" customHeight="1">
      <c r="B3761" s="1310">
        <v>3755</v>
      </c>
      <c r="C3761" s="891" t="s">
        <v>11748</v>
      </c>
      <c r="D3761" s="995" t="s">
        <v>230</v>
      </c>
      <c r="E3761" s="994" t="s">
        <v>222</v>
      </c>
      <c r="F3761" s="892" t="s">
        <v>24</v>
      </c>
      <c r="G3761" s="848" t="s">
        <v>141</v>
      </c>
      <c r="H3761" s="914" t="s">
        <v>11749</v>
      </c>
      <c r="I3761" s="1406">
        <v>35410</v>
      </c>
      <c r="J3761" s="1314">
        <f t="shared" ca="1" si="331"/>
        <v>25</v>
      </c>
      <c r="K3761" s="402" t="s">
        <v>493</v>
      </c>
      <c r="L3761" s="403">
        <v>951225350384</v>
      </c>
      <c r="M3761" s="404">
        <v>45271</v>
      </c>
      <c r="N3761" s="533">
        <v>43895</v>
      </c>
      <c r="O3761" s="583" t="s">
        <v>24</v>
      </c>
      <c r="P3761" s="586" t="s">
        <v>24</v>
      </c>
      <c r="Q3761" s="194" t="str">
        <f t="shared" si="332"/>
        <v>-</v>
      </c>
      <c r="R3761" s="181" t="str">
        <f t="shared" ca="1" si="333"/>
        <v>TIDAK MCU</v>
      </c>
      <c r="S3761" s="1319" t="s">
        <v>11763</v>
      </c>
      <c r="T3761" s="452">
        <v>44541</v>
      </c>
      <c r="U3761" s="452">
        <v>44541</v>
      </c>
      <c r="V3761" s="1330" t="s">
        <v>24</v>
      </c>
      <c r="W3761" s="1311" t="s">
        <v>24</v>
      </c>
      <c r="X3761" s="405"/>
      <c r="Y3761" s="389" t="s">
        <v>11764</v>
      </c>
      <c r="Z3761" s="390" t="s">
        <v>24</v>
      </c>
      <c r="AA3761" s="407" t="s">
        <v>589</v>
      </c>
      <c r="AB3761" s="244" t="s">
        <v>24</v>
      </c>
      <c r="AC3761" s="407"/>
      <c r="AD3761" s="407"/>
      <c r="AE3761" s="407"/>
      <c r="AF3761" s="407"/>
      <c r="AG3761" s="407"/>
      <c r="AH3761" s="481"/>
      <c r="AI3761" s="244" t="str">
        <f t="shared" si="335"/>
        <v>DZ 85-</v>
      </c>
      <c r="AJ3761" s="1315">
        <f t="shared" si="334"/>
        <v>43895</v>
      </c>
      <c r="AK3761" s="944">
        <v>43893</v>
      </c>
      <c r="AL3761" s="1197">
        <v>43893</v>
      </c>
      <c r="AM3761" s="406" t="s">
        <v>24</v>
      </c>
      <c r="AN3761" s="407"/>
      <c r="AO3761" s="407"/>
      <c r="AP3761" s="406"/>
      <c r="AQ3761" s="1231" t="s">
        <v>3094</v>
      </c>
      <c r="AR3761" s="406"/>
      <c r="AS3761" s="406"/>
      <c r="AT3761" s="406"/>
      <c r="AU3761" s="406"/>
      <c r="AV3761" s="885"/>
      <c r="AW3761" s="885"/>
      <c r="AX3761" s="885"/>
      <c r="AY3761" s="885"/>
      <c r="AZ3761" s="177"/>
    </row>
    <row r="3762" spans="1:60" ht="15" customHeight="1">
      <c r="B3762" s="1310">
        <v>3756</v>
      </c>
      <c r="C3762" s="891" t="s">
        <v>11756</v>
      </c>
      <c r="D3762" s="991" t="s">
        <v>337</v>
      </c>
      <c r="E3762" s="994" t="s">
        <v>222</v>
      </c>
      <c r="F3762" s="892" t="s">
        <v>24</v>
      </c>
      <c r="G3762" s="848" t="s">
        <v>148</v>
      </c>
      <c r="H3762" s="522" t="s">
        <v>24</v>
      </c>
      <c r="I3762" s="453" t="s">
        <v>24</v>
      </c>
      <c r="J3762" s="1314" t="str">
        <f t="shared" ca="1" si="331"/>
        <v>-</v>
      </c>
      <c r="K3762" s="402" t="s">
        <v>24</v>
      </c>
      <c r="L3762" s="403" t="s">
        <v>24</v>
      </c>
      <c r="M3762" s="404" t="s">
        <v>24</v>
      </c>
      <c r="N3762" s="533">
        <v>43743</v>
      </c>
      <c r="O3762" s="583" t="s">
        <v>24</v>
      </c>
      <c r="P3762" s="586" t="s">
        <v>24</v>
      </c>
      <c r="Q3762" s="194" t="str">
        <f t="shared" si="332"/>
        <v>-</v>
      </c>
      <c r="R3762" s="181" t="str">
        <f t="shared" ca="1" si="333"/>
        <v>TIDAK MCU</v>
      </c>
      <c r="S3762" s="1319" t="s">
        <v>24</v>
      </c>
      <c r="T3762" s="944" t="s">
        <v>24</v>
      </c>
      <c r="U3762" s="1329" t="s">
        <v>24</v>
      </c>
      <c r="V3762" s="395" t="s">
        <v>24</v>
      </c>
      <c r="W3762" s="136" t="s">
        <v>24</v>
      </c>
      <c r="X3762" s="405"/>
      <c r="Y3762" s="389" t="s">
        <v>24</v>
      </c>
      <c r="Z3762" s="390" t="s">
        <v>24</v>
      </c>
      <c r="AA3762" s="406" t="s">
        <v>24</v>
      </c>
      <c r="AB3762" s="244"/>
      <c r="AC3762" s="407"/>
      <c r="AD3762" s="407"/>
      <c r="AE3762" s="407"/>
      <c r="AF3762" s="407"/>
      <c r="AG3762" s="407"/>
      <c r="AH3762" s="481"/>
      <c r="AI3762" s="244" t="str">
        <f t="shared" si="335"/>
        <v>-</v>
      </c>
      <c r="AJ3762" s="1315">
        <f t="shared" si="334"/>
        <v>43743</v>
      </c>
      <c r="AK3762" s="944" t="s">
        <v>24</v>
      </c>
      <c r="AL3762" s="1197" t="s">
        <v>24</v>
      </c>
      <c r="AM3762" s="406" t="s">
        <v>24</v>
      </c>
      <c r="AN3762" s="407"/>
      <c r="AO3762" s="407"/>
      <c r="AP3762" s="406"/>
      <c r="AQ3762" s="1231" t="s">
        <v>3094</v>
      </c>
      <c r="AR3762" s="406"/>
      <c r="AS3762" s="406"/>
      <c r="AT3762" s="406"/>
      <c r="AU3762" s="406"/>
      <c r="AZ3762" s="177"/>
    </row>
    <row r="3763" spans="1:60" s="2186" customFormat="1" ht="15" customHeight="1">
      <c r="A3763" s="160"/>
      <c r="B3763" s="1310">
        <v>3757</v>
      </c>
      <c r="C3763" s="891" t="s">
        <v>11757</v>
      </c>
      <c r="D3763" s="995" t="s">
        <v>943</v>
      </c>
      <c r="E3763" s="994" t="s">
        <v>4222</v>
      </c>
      <c r="F3763" s="892" t="s">
        <v>11758</v>
      </c>
      <c r="G3763" s="644" t="s">
        <v>102</v>
      </c>
      <c r="H3763" s="522" t="s">
        <v>24</v>
      </c>
      <c r="I3763" s="1408">
        <v>31603</v>
      </c>
      <c r="J3763" s="1314">
        <f t="shared" ca="1" si="331"/>
        <v>36</v>
      </c>
      <c r="K3763" s="402" t="s">
        <v>24</v>
      </c>
      <c r="L3763" s="403" t="s">
        <v>24</v>
      </c>
      <c r="M3763" s="404" t="s">
        <v>24</v>
      </c>
      <c r="N3763" s="533">
        <v>43900</v>
      </c>
      <c r="O3763" s="583" t="s">
        <v>24</v>
      </c>
      <c r="P3763" s="586" t="s">
        <v>24</v>
      </c>
      <c r="Q3763" s="194" t="str">
        <f t="shared" si="332"/>
        <v>-</v>
      </c>
      <c r="R3763" s="181" t="str">
        <f t="shared" ca="1" si="333"/>
        <v>TIDAK MCU</v>
      </c>
      <c r="S3763" s="1319" t="s">
        <v>24</v>
      </c>
      <c r="T3763" s="452">
        <v>44387</v>
      </c>
      <c r="U3763" s="1329" t="s">
        <v>24</v>
      </c>
      <c r="V3763" s="1330" t="s">
        <v>24</v>
      </c>
      <c r="W3763" s="136" t="s">
        <v>24</v>
      </c>
      <c r="X3763" s="1376"/>
      <c r="Y3763" s="389" t="s">
        <v>24</v>
      </c>
      <c r="Z3763" s="390" t="s">
        <v>24</v>
      </c>
      <c r="AA3763" s="406" t="s">
        <v>24</v>
      </c>
      <c r="AB3763" s="411"/>
      <c r="AC3763" s="411"/>
      <c r="AD3763" s="411"/>
      <c r="AE3763" s="411"/>
      <c r="AF3763" s="411"/>
      <c r="AG3763" s="411"/>
      <c r="AH3763" s="481"/>
      <c r="AI3763" s="244" t="str">
        <f t="shared" si="335"/>
        <v>-</v>
      </c>
      <c r="AJ3763" s="1315">
        <f t="shared" si="334"/>
        <v>43900</v>
      </c>
      <c r="AK3763" s="217" t="s">
        <v>24</v>
      </c>
      <c r="AL3763" s="614" t="s">
        <v>24</v>
      </c>
      <c r="AM3763" s="406" t="s">
        <v>24</v>
      </c>
      <c r="AN3763" s="411"/>
      <c r="AO3763" s="411"/>
      <c r="AP3763" s="412"/>
      <c r="AQ3763" s="1231" t="s">
        <v>3094</v>
      </c>
      <c r="AR3763" s="406"/>
      <c r="AS3763" s="406"/>
      <c r="AT3763" s="406"/>
      <c r="AU3763" s="406"/>
      <c r="AV3763" s="885"/>
      <c r="AW3763" s="885"/>
      <c r="AX3763" s="885"/>
      <c r="AY3763" s="885"/>
      <c r="AZ3763" s="885"/>
      <c r="BA3763" s="1206"/>
      <c r="BB3763" s="1206"/>
      <c r="BC3763" s="1206"/>
      <c r="BD3763" s="1206"/>
      <c r="BE3763" s="1206"/>
      <c r="BF3763" s="1206"/>
      <c r="BG3763" s="1206"/>
      <c r="BH3763" s="1206"/>
    </row>
    <row r="3764" spans="1:60" ht="15" customHeight="1">
      <c r="B3764" s="1310">
        <v>3758</v>
      </c>
      <c r="C3764" s="891" t="s">
        <v>11759</v>
      </c>
      <c r="D3764" s="995" t="s">
        <v>943</v>
      </c>
      <c r="E3764" s="994" t="s">
        <v>4222</v>
      </c>
      <c r="F3764" s="892" t="s">
        <v>11760</v>
      </c>
      <c r="G3764" s="644" t="s">
        <v>102</v>
      </c>
      <c r="H3764" s="570" t="s">
        <v>24</v>
      </c>
      <c r="I3764" s="516">
        <v>31461</v>
      </c>
      <c r="J3764" s="1314">
        <f t="shared" ca="1" si="331"/>
        <v>36</v>
      </c>
      <c r="K3764" s="176" t="s">
        <v>83</v>
      </c>
      <c r="L3764" s="170">
        <v>8148602000037</v>
      </c>
      <c r="M3764" s="173">
        <v>45679</v>
      </c>
      <c r="N3764" s="533">
        <v>43898</v>
      </c>
      <c r="O3764" s="583" t="s">
        <v>24</v>
      </c>
      <c r="P3764" s="586" t="s">
        <v>24</v>
      </c>
      <c r="Q3764" s="194" t="str">
        <f t="shared" si="332"/>
        <v>-</v>
      </c>
      <c r="R3764" s="181" t="str">
        <f t="shared" ca="1" si="333"/>
        <v>TIDAK MCU</v>
      </c>
      <c r="S3764" s="1319" t="s">
        <v>10958</v>
      </c>
      <c r="T3764" s="516">
        <v>44610</v>
      </c>
      <c r="U3764" s="516">
        <v>44610</v>
      </c>
      <c r="V3764" s="904" t="s">
        <v>24</v>
      </c>
      <c r="W3764" s="136" t="s">
        <v>24</v>
      </c>
      <c r="X3764" s="1376"/>
      <c r="Y3764" s="389" t="s">
        <v>24</v>
      </c>
      <c r="Z3764" s="390" t="s">
        <v>24</v>
      </c>
      <c r="AA3764" s="412" t="s">
        <v>100</v>
      </c>
      <c r="AB3764" s="411"/>
      <c r="AC3764" s="411"/>
      <c r="AD3764" s="411"/>
      <c r="AE3764" s="411"/>
      <c r="AF3764" s="411"/>
      <c r="AG3764" s="411"/>
      <c r="AH3764" s="481"/>
      <c r="AI3764" s="244" t="str">
        <f t="shared" si="335"/>
        <v>LIGHT VEHICLE</v>
      </c>
      <c r="AJ3764" s="1315">
        <f t="shared" si="334"/>
        <v>43898</v>
      </c>
      <c r="AK3764" s="217" t="s">
        <v>24</v>
      </c>
      <c r="AL3764" s="614" t="s">
        <v>24</v>
      </c>
      <c r="AM3764" s="412" t="s">
        <v>24</v>
      </c>
      <c r="AN3764" s="411"/>
      <c r="AO3764" s="411"/>
      <c r="AP3764" s="412"/>
      <c r="AQ3764" s="1231" t="s">
        <v>3094</v>
      </c>
      <c r="AR3764" s="412"/>
      <c r="AS3764" s="412"/>
      <c r="AT3764" s="412"/>
      <c r="AU3764" s="412"/>
      <c r="AV3764" s="885"/>
      <c r="AW3764" s="885"/>
      <c r="AX3764" s="885"/>
      <c r="AY3764" s="885"/>
      <c r="AZ3764" s="885"/>
    </row>
    <row r="3765" spans="1:60" ht="15" customHeight="1">
      <c r="B3765" s="1310">
        <v>3759</v>
      </c>
      <c r="C3765" s="891" t="s">
        <v>11761</v>
      </c>
      <c r="D3765" s="995" t="s">
        <v>6669</v>
      </c>
      <c r="E3765" s="994" t="s">
        <v>4292</v>
      </c>
      <c r="F3765" s="892" t="s">
        <v>11762</v>
      </c>
      <c r="G3765" s="644" t="s">
        <v>102</v>
      </c>
      <c r="H3765" s="522" t="s">
        <v>24</v>
      </c>
      <c r="I3765" s="1408">
        <v>34652</v>
      </c>
      <c r="J3765" s="1314">
        <f t="shared" ca="1" si="331"/>
        <v>27</v>
      </c>
      <c r="K3765" s="1345" t="s">
        <v>24</v>
      </c>
      <c r="L3765" s="1412" t="s">
        <v>24</v>
      </c>
      <c r="M3765" s="1414" t="s">
        <v>24</v>
      </c>
      <c r="N3765" s="533">
        <v>43895</v>
      </c>
      <c r="O3765" s="583" t="s">
        <v>24</v>
      </c>
      <c r="P3765" s="586" t="s">
        <v>24</v>
      </c>
      <c r="Q3765" s="194" t="str">
        <f t="shared" si="332"/>
        <v>-</v>
      </c>
      <c r="R3765" s="181" t="str">
        <f t="shared" ca="1" si="333"/>
        <v>TIDAK MCU</v>
      </c>
      <c r="S3765" s="1319" t="s">
        <v>24</v>
      </c>
      <c r="T3765" s="1408">
        <v>44514</v>
      </c>
      <c r="U3765" s="1468" t="s">
        <v>24</v>
      </c>
      <c r="V3765" s="1330" t="s">
        <v>24</v>
      </c>
      <c r="W3765" s="1311" t="s">
        <v>24</v>
      </c>
      <c r="X3765" s="1376"/>
      <c r="Y3765" s="389" t="s">
        <v>24</v>
      </c>
      <c r="Z3765" s="390" t="s">
        <v>24</v>
      </c>
      <c r="AA3765" s="412" t="s">
        <v>24</v>
      </c>
      <c r="AB3765" s="411"/>
      <c r="AC3765" s="411"/>
      <c r="AD3765" s="411"/>
      <c r="AE3765" s="411"/>
      <c r="AF3765" s="411"/>
      <c r="AG3765" s="411"/>
      <c r="AH3765" s="481"/>
      <c r="AI3765" s="244" t="str">
        <f t="shared" si="335"/>
        <v>-</v>
      </c>
      <c r="AJ3765" s="1315">
        <f t="shared" si="334"/>
        <v>43895</v>
      </c>
      <c r="AK3765" s="1343" t="s">
        <v>24</v>
      </c>
      <c r="AL3765" s="1349" t="s">
        <v>24</v>
      </c>
      <c r="AM3765" s="412" t="s">
        <v>24</v>
      </c>
      <c r="AN3765" s="411"/>
      <c r="AO3765" s="411"/>
      <c r="AP3765" s="412"/>
      <c r="AQ3765" s="1231" t="s">
        <v>3094</v>
      </c>
      <c r="AR3765" s="412"/>
      <c r="AS3765" s="412"/>
      <c r="AT3765" s="412"/>
      <c r="AU3765" s="412"/>
      <c r="AV3765" s="885"/>
      <c r="AW3765" s="885"/>
      <c r="AX3765" s="885"/>
      <c r="AY3765" s="885"/>
      <c r="AZ3765" s="177"/>
    </row>
    <row r="3766" spans="1:60" ht="15" customHeight="1">
      <c r="B3766" s="1310">
        <v>3760</v>
      </c>
      <c r="C3766" s="891" t="s">
        <v>11765</v>
      </c>
      <c r="D3766" s="995" t="s">
        <v>303</v>
      </c>
      <c r="E3766" s="992" t="s">
        <v>222</v>
      </c>
      <c r="F3766" s="892" t="s">
        <v>24</v>
      </c>
      <c r="G3766" s="644" t="s">
        <v>141</v>
      </c>
      <c r="H3766" s="522" t="s">
        <v>24</v>
      </c>
      <c r="I3766" s="1408">
        <v>33412</v>
      </c>
      <c r="J3766" s="1314">
        <f t="shared" ca="1" si="331"/>
        <v>31</v>
      </c>
      <c r="K3766" s="1345" t="s">
        <v>496</v>
      </c>
      <c r="L3766" s="1412">
        <v>910619390844</v>
      </c>
      <c r="M3766" s="1414">
        <v>44735</v>
      </c>
      <c r="N3766" s="533">
        <v>43894</v>
      </c>
      <c r="O3766" s="583" t="s">
        <v>24</v>
      </c>
      <c r="P3766" s="586" t="s">
        <v>24</v>
      </c>
      <c r="Q3766" s="194" t="str">
        <f t="shared" si="332"/>
        <v>-</v>
      </c>
      <c r="R3766" s="181" t="str">
        <f t="shared" ca="1" si="333"/>
        <v>TIDAK MCU</v>
      </c>
      <c r="S3766" s="1319" t="s">
        <v>11944</v>
      </c>
      <c r="T3766" s="1408">
        <v>44370</v>
      </c>
      <c r="U3766" s="1408">
        <v>44370</v>
      </c>
      <c r="V3766" s="1330" t="s">
        <v>24</v>
      </c>
      <c r="W3766" s="1311" t="s">
        <v>24</v>
      </c>
      <c r="X3766" s="1376"/>
      <c r="Y3766" s="389" t="s">
        <v>24</v>
      </c>
      <c r="Z3766" s="390" t="s">
        <v>24</v>
      </c>
      <c r="AA3766" s="412" t="s">
        <v>587</v>
      </c>
      <c r="AB3766" s="411" t="s">
        <v>24</v>
      </c>
      <c r="AC3766" s="411"/>
      <c r="AD3766" s="411"/>
      <c r="AE3766" s="411"/>
      <c r="AF3766" s="411"/>
      <c r="AG3766" s="411"/>
      <c r="AH3766" s="481"/>
      <c r="AI3766" s="244" t="str">
        <f t="shared" si="335"/>
        <v>LV, ELF-</v>
      </c>
      <c r="AJ3766" s="1315">
        <f t="shared" si="334"/>
        <v>43894</v>
      </c>
      <c r="AK3766" s="217">
        <v>43907</v>
      </c>
      <c r="AL3766" s="614">
        <v>43907</v>
      </c>
      <c r="AM3766" s="412" t="s">
        <v>24</v>
      </c>
      <c r="AN3766" s="411"/>
      <c r="AO3766" s="411"/>
      <c r="AP3766" s="412"/>
      <c r="AQ3766" s="1231" t="s">
        <v>3094</v>
      </c>
      <c r="AR3766" s="412"/>
      <c r="AS3766" s="412"/>
      <c r="AT3766" s="412"/>
      <c r="AU3766" s="412"/>
      <c r="AV3766" s="885"/>
      <c r="AW3766" s="885"/>
      <c r="AX3766" s="885"/>
      <c r="AY3766" s="885"/>
      <c r="AZ3766" s="177"/>
    </row>
    <row r="3767" spans="1:60" ht="15" customHeight="1">
      <c r="B3767" s="1310">
        <v>3761</v>
      </c>
      <c r="C3767" s="891" t="s">
        <v>11767</v>
      </c>
      <c r="D3767" s="995" t="s">
        <v>257</v>
      </c>
      <c r="E3767" s="994" t="s">
        <v>222</v>
      </c>
      <c r="F3767" s="892" t="s">
        <v>24</v>
      </c>
      <c r="G3767" s="848" t="s">
        <v>131</v>
      </c>
      <c r="H3767" s="833" t="s">
        <v>24</v>
      </c>
      <c r="I3767" s="1703">
        <v>30966</v>
      </c>
      <c r="J3767" s="1314">
        <f t="shared" ca="1" si="331"/>
        <v>37</v>
      </c>
      <c r="K3767" s="413" t="s">
        <v>496</v>
      </c>
      <c r="L3767" s="414">
        <v>1723841000008</v>
      </c>
      <c r="M3767" s="415">
        <v>45689</v>
      </c>
      <c r="N3767" s="533">
        <v>43897</v>
      </c>
      <c r="O3767" s="583" t="s">
        <v>24</v>
      </c>
      <c r="P3767" s="586" t="s">
        <v>24</v>
      </c>
      <c r="Q3767" s="194" t="str">
        <f t="shared" si="332"/>
        <v>-</v>
      </c>
      <c r="R3767" s="181" t="str">
        <f t="shared" ca="1" si="333"/>
        <v>TIDAK MCU</v>
      </c>
      <c r="S3767" s="1319" t="s">
        <v>11768</v>
      </c>
      <c r="T3767" s="452">
        <v>44480</v>
      </c>
      <c r="U3767" s="452">
        <v>44480</v>
      </c>
      <c r="V3767" s="1330" t="s">
        <v>24</v>
      </c>
      <c r="W3767" s="1311" t="s">
        <v>24</v>
      </c>
      <c r="X3767" s="416"/>
      <c r="Y3767" s="389" t="s">
        <v>11769</v>
      </c>
      <c r="Z3767" s="390" t="s">
        <v>24</v>
      </c>
      <c r="AA3767" s="420" t="s">
        <v>2086</v>
      </c>
      <c r="AB3767" s="411" t="s">
        <v>24</v>
      </c>
      <c r="AC3767" s="419"/>
      <c r="AD3767" s="419"/>
      <c r="AE3767" s="419"/>
      <c r="AF3767" s="419"/>
      <c r="AG3767" s="419"/>
      <c r="AH3767" s="481"/>
      <c r="AI3767" s="244" t="str">
        <f t="shared" si="335"/>
        <v>ELF -</v>
      </c>
      <c r="AJ3767" s="1315">
        <f t="shared" si="334"/>
        <v>43897</v>
      </c>
      <c r="AK3767" s="217">
        <v>43879</v>
      </c>
      <c r="AL3767" s="614">
        <v>43879</v>
      </c>
      <c r="AM3767" s="412" t="s">
        <v>24</v>
      </c>
      <c r="AN3767" s="419"/>
      <c r="AO3767" s="419"/>
      <c r="AP3767" s="420"/>
      <c r="AQ3767" s="1231" t="s">
        <v>3094</v>
      </c>
      <c r="AR3767" s="412"/>
      <c r="AS3767" s="420"/>
      <c r="AT3767" s="420"/>
      <c r="AU3767" s="412"/>
      <c r="AV3767" s="885"/>
      <c r="AW3767" s="885"/>
      <c r="AX3767" s="885"/>
      <c r="AY3767" s="885"/>
      <c r="AZ3767" s="177"/>
    </row>
    <row r="3768" spans="1:60" ht="15" customHeight="1">
      <c r="B3768" s="1310">
        <v>3762</v>
      </c>
      <c r="C3768" s="891" t="s">
        <v>5788</v>
      </c>
      <c r="D3768" s="995" t="s">
        <v>257</v>
      </c>
      <c r="E3768" s="994" t="s">
        <v>222</v>
      </c>
      <c r="F3768" s="892" t="s">
        <v>24</v>
      </c>
      <c r="G3768" s="848" t="s">
        <v>136</v>
      </c>
      <c r="H3768" s="833" t="s">
        <v>11770</v>
      </c>
      <c r="I3768" s="1703">
        <v>34334</v>
      </c>
      <c r="J3768" s="1314">
        <f t="shared" ca="1" si="331"/>
        <v>28</v>
      </c>
      <c r="K3768" s="413" t="s">
        <v>493</v>
      </c>
      <c r="L3768" s="414">
        <v>19319312000032</v>
      </c>
      <c r="M3768" s="415">
        <v>45661</v>
      </c>
      <c r="N3768" s="533">
        <v>43898</v>
      </c>
      <c r="O3768" s="583" t="s">
        <v>24</v>
      </c>
      <c r="P3768" s="586" t="s">
        <v>24</v>
      </c>
      <c r="Q3768" s="194" t="str">
        <f t="shared" si="332"/>
        <v>-</v>
      </c>
      <c r="R3768" s="181" t="str">
        <f t="shared" ca="1" si="333"/>
        <v>TIDAK MCU</v>
      </c>
      <c r="S3768" s="1319" t="s">
        <v>11771</v>
      </c>
      <c r="T3768" s="452">
        <v>44561</v>
      </c>
      <c r="U3768" s="452">
        <v>44561</v>
      </c>
      <c r="V3768" s="1330" t="s">
        <v>24</v>
      </c>
      <c r="W3768" s="1311" t="s">
        <v>24</v>
      </c>
      <c r="X3768" s="416"/>
      <c r="Y3768" s="417" t="s">
        <v>11772</v>
      </c>
      <c r="Z3768" s="390" t="s">
        <v>24</v>
      </c>
      <c r="AA3768" s="420" t="s">
        <v>6970</v>
      </c>
      <c r="AB3768" s="419" t="s">
        <v>24</v>
      </c>
      <c r="AC3768" s="419"/>
      <c r="AD3768" s="419"/>
      <c r="AE3768" s="419"/>
      <c r="AF3768" s="419"/>
      <c r="AG3768" s="419"/>
      <c r="AH3768" s="481"/>
      <c r="AI3768" s="244" t="str">
        <f t="shared" si="335"/>
        <v>LV, ELF, BUS-</v>
      </c>
      <c r="AJ3768" s="1315">
        <f t="shared" si="334"/>
        <v>43898</v>
      </c>
      <c r="AK3768" s="217">
        <v>44249</v>
      </c>
      <c r="AL3768" s="614">
        <v>44249</v>
      </c>
      <c r="AM3768" s="412" t="s">
        <v>24</v>
      </c>
      <c r="AN3768" s="419"/>
      <c r="AO3768" s="419"/>
      <c r="AP3768" s="420"/>
      <c r="AQ3768" s="1231" t="s">
        <v>3094</v>
      </c>
      <c r="AR3768" s="420"/>
      <c r="AS3768" s="420"/>
      <c r="AT3768" s="420"/>
      <c r="AU3768" s="420"/>
      <c r="AV3768" s="885"/>
      <c r="AW3768" s="885"/>
      <c r="AX3768" s="885"/>
      <c r="AY3768" s="885"/>
      <c r="AZ3768" s="177"/>
    </row>
    <row r="3769" spans="1:60" ht="15" customHeight="1">
      <c r="B3769" s="1310">
        <v>3763</v>
      </c>
      <c r="C3769" s="891" t="s">
        <v>1728</v>
      </c>
      <c r="D3769" s="995" t="s">
        <v>257</v>
      </c>
      <c r="E3769" s="994" t="s">
        <v>1122</v>
      </c>
      <c r="F3769" s="892" t="s">
        <v>24</v>
      </c>
      <c r="G3769" s="848" t="s">
        <v>147</v>
      </c>
      <c r="H3769" s="522" t="s">
        <v>24</v>
      </c>
      <c r="I3769" s="1703">
        <v>35968</v>
      </c>
      <c r="J3769" s="1314">
        <f t="shared" ca="1" si="331"/>
        <v>23</v>
      </c>
      <c r="K3769" s="413" t="s">
        <v>83</v>
      </c>
      <c r="L3769" s="414">
        <v>1723180400424</v>
      </c>
      <c r="M3769" s="415">
        <v>45099</v>
      </c>
      <c r="N3769" s="533">
        <v>43898</v>
      </c>
      <c r="O3769" s="583" t="s">
        <v>24</v>
      </c>
      <c r="P3769" s="586" t="s">
        <v>24</v>
      </c>
      <c r="Q3769" s="194" t="str">
        <f t="shared" si="332"/>
        <v>-</v>
      </c>
      <c r="R3769" s="181" t="str">
        <f t="shared" ca="1" si="333"/>
        <v>TIDAK MCU</v>
      </c>
      <c r="S3769" s="1319" t="s">
        <v>11773</v>
      </c>
      <c r="T3769" s="452">
        <v>44369</v>
      </c>
      <c r="U3769" s="452">
        <v>44369</v>
      </c>
      <c r="V3769" s="904" t="s">
        <v>24</v>
      </c>
      <c r="W3769" s="136" t="s">
        <v>24</v>
      </c>
      <c r="X3769" s="416"/>
      <c r="Y3769" s="417" t="s">
        <v>11774</v>
      </c>
      <c r="Z3769" s="390" t="s">
        <v>24</v>
      </c>
      <c r="AA3769" s="420" t="s">
        <v>100</v>
      </c>
      <c r="AB3769" s="419" t="s">
        <v>24</v>
      </c>
      <c r="AC3769" s="419"/>
      <c r="AD3769" s="419"/>
      <c r="AE3769" s="419"/>
      <c r="AF3769" s="419"/>
      <c r="AG3769" s="419"/>
      <c r="AH3769" s="481"/>
      <c r="AI3769" s="244" t="str">
        <f t="shared" si="335"/>
        <v>LIGHT VEHICLE-</v>
      </c>
      <c r="AJ3769" s="1315">
        <f t="shared" si="334"/>
        <v>43898</v>
      </c>
      <c r="AK3769" s="217">
        <v>43879</v>
      </c>
      <c r="AL3769" s="614">
        <v>43879</v>
      </c>
      <c r="AM3769" s="420" t="s">
        <v>24</v>
      </c>
      <c r="AN3769" s="419"/>
      <c r="AO3769" s="419"/>
      <c r="AP3769" s="420"/>
      <c r="AQ3769" s="1231" t="s">
        <v>3094</v>
      </c>
      <c r="AR3769" s="420"/>
      <c r="AS3769" s="420"/>
      <c r="AT3769" s="420"/>
      <c r="AU3769" s="420"/>
      <c r="AV3769" s="885"/>
      <c r="AW3769" s="885"/>
      <c r="AX3769" s="885"/>
      <c r="AY3769" s="885"/>
      <c r="AZ3769" s="885"/>
    </row>
    <row r="3770" spans="1:60" ht="15" customHeight="1">
      <c r="B3770" s="1310">
        <v>3764</v>
      </c>
      <c r="C3770" s="891" t="s">
        <v>11782</v>
      </c>
      <c r="D3770" s="995" t="s">
        <v>1724</v>
      </c>
      <c r="E3770" s="994" t="s">
        <v>222</v>
      </c>
      <c r="F3770" s="892" t="s">
        <v>24</v>
      </c>
      <c r="G3770" s="848" t="s">
        <v>11783</v>
      </c>
      <c r="H3770" s="522" t="s">
        <v>11784</v>
      </c>
      <c r="I3770" s="1703">
        <v>32953</v>
      </c>
      <c r="J3770" s="1314">
        <f t="shared" ca="1" si="331"/>
        <v>32</v>
      </c>
      <c r="K3770" s="413" t="s">
        <v>24</v>
      </c>
      <c r="L3770" s="414" t="s">
        <v>24</v>
      </c>
      <c r="M3770" s="415" t="s">
        <v>24</v>
      </c>
      <c r="N3770" s="533">
        <v>43893</v>
      </c>
      <c r="O3770" s="583" t="s">
        <v>24</v>
      </c>
      <c r="P3770" s="586" t="s">
        <v>24</v>
      </c>
      <c r="Q3770" s="194" t="str">
        <f t="shared" si="332"/>
        <v>-</v>
      </c>
      <c r="R3770" s="181" t="str">
        <f t="shared" ca="1" si="333"/>
        <v>TIDAK MCU</v>
      </c>
      <c r="S3770" s="1319" t="s">
        <v>24</v>
      </c>
      <c r="T3770" s="452">
        <v>44276</v>
      </c>
      <c r="U3770" s="1329" t="s">
        <v>24</v>
      </c>
      <c r="V3770" s="1330" t="s">
        <v>24</v>
      </c>
      <c r="W3770" s="1311" t="s">
        <v>24</v>
      </c>
      <c r="X3770" s="416"/>
      <c r="Y3770" s="417" t="s">
        <v>24</v>
      </c>
      <c r="Z3770" s="390" t="s">
        <v>24</v>
      </c>
      <c r="AA3770" s="420" t="s">
        <v>24</v>
      </c>
      <c r="AB3770" s="419"/>
      <c r="AC3770" s="419"/>
      <c r="AD3770" s="419"/>
      <c r="AE3770" s="419"/>
      <c r="AF3770" s="419"/>
      <c r="AG3770" s="419"/>
      <c r="AH3770" s="481"/>
      <c r="AI3770" s="244" t="str">
        <f t="shared" si="335"/>
        <v>-</v>
      </c>
      <c r="AJ3770" s="1315">
        <f t="shared" si="334"/>
        <v>43893</v>
      </c>
      <c r="AK3770" s="217" t="s">
        <v>24</v>
      </c>
      <c r="AL3770" s="614" t="s">
        <v>24</v>
      </c>
      <c r="AM3770" s="420" t="s">
        <v>24</v>
      </c>
      <c r="AN3770" s="419"/>
      <c r="AO3770" s="419"/>
      <c r="AP3770" s="420"/>
      <c r="AQ3770" s="1231" t="s">
        <v>3094</v>
      </c>
      <c r="AR3770" s="420"/>
      <c r="AS3770" s="420"/>
      <c r="AT3770" s="420"/>
      <c r="AU3770" s="420"/>
      <c r="AV3770" s="885"/>
      <c r="AW3770" s="885"/>
      <c r="AX3770" s="885"/>
      <c r="AY3770" s="885"/>
      <c r="AZ3770" s="177"/>
    </row>
    <row r="3771" spans="1:60" ht="15" customHeight="1">
      <c r="B3771" s="1310">
        <v>3765</v>
      </c>
      <c r="C3771" s="891" t="s">
        <v>12333</v>
      </c>
      <c r="D3771" s="995" t="s">
        <v>418</v>
      </c>
      <c r="E3771" s="994" t="s">
        <v>1122</v>
      </c>
      <c r="F3771" s="892" t="s">
        <v>24</v>
      </c>
      <c r="G3771" s="644" t="s">
        <v>143</v>
      </c>
      <c r="H3771" s="522" t="s">
        <v>11786</v>
      </c>
      <c r="I3771" s="1703">
        <v>24698</v>
      </c>
      <c r="J3771" s="1314">
        <f t="shared" ca="1" si="331"/>
        <v>55</v>
      </c>
      <c r="K3771" s="413" t="s">
        <v>83</v>
      </c>
      <c r="L3771" s="414">
        <v>670817141223</v>
      </c>
      <c r="M3771" s="415">
        <v>44057</v>
      </c>
      <c r="N3771" s="533">
        <v>43898</v>
      </c>
      <c r="O3771" s="583" t="s">
        <v>24</v>
      </c>
      <c r="P3771" s="586" t="s">
        <v>24</v>
      </c>
      <c r="Q3771" s="194" t="str">
        <f t="shared" si="332"/>
        <v>-</v>
      </c>
      <c r="R3771" s="181" t="str">
        <f t="shared" ca="1" si="333"/>
        <v>TIDAK MCU</v>
      </c>
      <c r="S3771" s="1319" t="s">
        <v>1966</v>
      </c>
      <c r="T3771" s="452">
        <v>44422</v>
      </c>
      <c r="U3771" s="452">
        <v>44057</v>
      </c>
      <c r="V3771" s="1330" t="s">
        <v>24</v>
      </c>
      <c r="W3771" s="1311" t="s">
        <v>24</v>
      </c>
      <c r="X3771" s="416"/>
      <c r="Y3771" s="417" t="s">
        <v>24</v>
      </c>
      <c r="Z3771" s="390" t="s">
        <v>24</v>
      </c>
      <c r="AA3771" s="420" t="s">
        <v>100</v>
      </c>
      <c r="AB3771" s="419" t="s">
        <v>24</v>
      </c>
      <c r="AC3771" s="419"/>
      <c r="AD3771" s="419"/>
      <c r="AE3771" s="419"/>
      <c r="AF3771" s="419"/>
      <c r="AG3771" s="419"/>
      <c r="AH3771" s="481"/>
      <c r="AI3771" s="244" t="str">
        <f t="shared" si="335"/>
        <v>LIGHT VEHICLE-</v>
      </c>
      <c r="AJ3771" s="1315">
        <f t="shared" si="334"/>
        <v>43898</v>
      </c>
      <c r="AK3771" s="942">
        <v>43993</v>
      </c>
      <c r="AL3771" s="1198">
        <v>43993</v>
      </c>
      <c r="AM3771" s="420" t="s">
        <v>24</v>
      </c>
      <c r="AN3771" s="419"/>
      <c r="AO3771" s="419"/>
      <c r="AP3771" s="420"/>
      <c r="AQ3771" s="1231" t="s">
        <v>3094</v>
      </c>
      <c r="AR3771" s="420"/>
      <c r="AS3771" s="420"/>
      <c r="AT3771" s="420"/>
      <c r="AU3771" s="420"/>
      <c r="AV3771" s="885"/>
      <c r="AW3771" s="885"/>
      <c r="AX3771" s="885"/>
      <c r="AY3771" s="885"/>
      <c r="AZ3771" s="177"/>
    </row>
    <row r="3772" spans="1:60" ht="15" customHeight="1">
      <c r="B3772" s="1310">
        <v>3766</v>
      </c>
      <c r="C3772" s="891" t="s">
        <v>1176</v>
      </c>
      <c r="D3772" s="995" t="s">
        <v>1850</v>
      </c>
      <c r="E3772" s="994" t="s">
        <v>1122</v>
      </c>
      <c r="F3772" s="892" t="s">
        <v>24</v>
      </c>
      <c r="G3772" s="644" t="s">
        <v>143</v>
      </c>
      <c r="H3772" s="522" t="s">
        <v>11788</v>
      </c>
      <c r="I3772" s="1703">
        <v>30776</v>
      </c>
      <c r="J3772" s="1314">
        <f t="shared" ca="1" si="331"/>
        <v>38</v>
      </c>
      <c r="K3772" s="413" t="s">
        <v>24</v>
      </c>
      <c r="L3772" s="414" t="s">
        <v>24</v>
      </c>
      <c r="M3772" s="415" t="s">
        <v>24</v>
      </c>
      <c r="N3772" s="533">
        <v>43898</v>
      </c>
      <c r="O3772" s="583" t="s">
        <v>24</v>
      </c>
      <c r="P3772" s="586" t="s">
        <v>24</v>
      </c>
      <c r="Q3772" s="194" t="str">
        <f t="shared" si="332"/>
        <v>-</v>
      </c>
      <c r="R3772" s="181" t="str">
        <f t="shared" ca="1" si="333"/>
        <v>TIDAK MCU</v>
      </c>
      <c r="S3772" s="1319" t="s">
        <v>24</v>
      </c>
      <c r="T3772" s="452">
        <v>44290</v>
      </c>
      <c r="U3772" s="1329" t="s">
        <v>24</v>
      </c>
      <c r="V3772" s="1330" t="s">
        <v>24</v>
      </c>
      <c r="W3772" s="136" t="s">
        <v>24</v>
      </c>
      <c r="X3772" s="416"/>
      <c r="Y3772" s="417" t="s">
        <v>24</v>
      </c>
      <c r="Z3772" s="390" t="s">
        <v>24</v>
      </c>
      <c r="AA3772" s="420" t="s">
        <v>24</v>
      </c>
      <c r="AB3772" s="419"/>
      <c r="AC3772" s="419"/>
      <c r="AD3772" s="419"/>
      <c r="AE3772" s="419"/>
      <c r="AF3772" s="419"/>
      <c r="AG3772" s="419"/>
      <c r="AH3772" s="481"/>
      <c r="AI3772" s="244" t="str">
        <f t="shared" si="335"/>
        <v>-</v>
      </c>
      <c r="AJ3772" s="1315">
        <f t="shared" si="334"/>
        <v>43898</v>
      </c>
      <c r="AK3772" s="217" t="s">
        <v>24</v>
      </c>
      <c r="AL3772" s="614" t="s">
        <v>24</v>
      </c>
      <c r="AM3772" s="230" t="s">
        <v>24</v>
      </c>
      <c r="AN3772" s="232"/>
      <c r="AO3772" s="232"/>
      <c r="AP3772" s="230"/>
      <c r="AQ3772" s="1231" t="s">
        <v>3094</v>
      </c>
      <c r="AR3772" s="230"/>
      <c r="AS3772" s="230"/>
      <c r="AT3772" s="230"/>
      <c r="AU3772" s="230"/>
      <c r="AV3772" s="885"/>
      <c r="AW3772" s="885"/>
      <c r="AX3772" s="885"/>
      <c r="AY3772" s="885"/>
      <c r="AZ3772" s="177"/>
    </row>
    <row r="3773" spans="1:60" ht="15" customHeight="1">
      <c r="B3773" s="1310">
        <v>3767</v>
      </c>
      <c r="C3773" s="891" t="s">
        <v>11785</v>
      </c>
      <c r="D3773" s="995" t="s">
        <v>1860</v>
      </c>
      <c r="E3773" s="994" t="s">
        <v>1122</v>
      </c>
      <c r="F3773" s="892" t="s">
        <v>24</v>
      </c>
      <c r="G3773" s="848" t="s">
        <v>143</v>
      </c>
      <c r="H3773" s="522" t="s">
        <v>11787</v>
      </c>
      <c r="I3773" s="1703">
        <v>25123</v>
      </c>
      <c r="J3773" s="1314">
        <f t="shared" ref="J3773:J3836" ca="1" si="336">IF(OR(I3773="",I3773="-"),"-",ROUND((NOW()-I3773)/356,0))</f>
        <v>54</v>
      </c>
      <c r="K3773" s="413" t="s">
        <v>24</v>
      </c>
      <c r="L3773" s="414" t="s">
        <v>24</v>
      </c>
      <c r="M3773" s="415" t="s">
        <v>24</v>
      </c>
      <c r="N3773" s="533">
        <v>43898</v>
      </c>
      <c r="O3773" s="583" t="s">
        <v>24</v>
      </c>
      <c r="P3773" s="586" t="s">
        <v>24</v>
      </c>
      <c r="Q3773" s="194" t="str">
        <f t="shared" si="332"/>
        <v>-</v>
      </c>
      <c r="R3773" s="181" t="str">
        <f t="shared" ca="1" si="333"/>
        <v>TIDAK MCU</v>
      </c>
      <c r="S3773" s="1319" t="s">
        <v>24</v>
      </c>
      <c r="T3773" s="452">
        <v>44481</v>
      </c>
      <c r="U3773" s="1329" t="s">
        <v>24</v>
      </c>
      <c r="V3773" s="1330" t="s">
        <v>24</v>
      </c>
      <c r="W3773" s="136" t="s">
        <v>24</v>
      </c>
      <c r="X3773" s="416"/>
      <c r="Y3773" s="417" t="s">
        <v>24</v>
      </c>
      <c r="Z3773" s="390" t="s">
        <v>24</v>
      </c>
      <c r="AA3773" s="420" t="s">
        <v>24</v>
      </c>
      <c r="AB3773" s="419"/>
      <c r="AC3773" s="419"/>
      <c r="AD3773" s="419"/>
      <c r="AE3773" s="419"/>
      <c r="AF3773" s="419"/>
      <c r="AG3773" s="419"/>
      <c r="AH3773" s="481"/>
      <c r="AI3773" s="244" t="str">
        <f t="shared" si="335"/>
        <v>-</v>
      </c>
      <c r="AJ3773" s="1315">
        <f t="shared" si="334"/>
        <v>43898</v>
      </c>
      <c r="AK3773" s="217" t="s">
        <v>24</v>
      </c>
      <c r="AL3773" s="614" t="s">
        <v>24</v>
      </c>
      <c r="AM3773" s="420" t="s">
        <v>24</v>
      </c>
      <c r="AN3773" s="419"/>
      <c r="AO3773" s="419"/>
      <c r="AP3773" s="420"/>
      <c r="AQ3773" s="1231" t="s">
        <v>3094</v>
      </c>
      <c r="AR3773" s="420"/>
      <c r="AS3773" s="420"/>
      <c r="AT3773" s="420"/>
      <c r="AU3773" s="420"/>
      <c r="AV3773" s="885"/>
      <c r="AW3773" s="885"/>
      <c r="AX3773" s="885"/>
      <c r="AY3773" s="885"/>
      <c r="AZ3773" s="177"/>
    </row>
    <row r="3774" spans="1:60" ht="15" customHeight="1">
      <c r="B3774" s="1310">
        <v>3768</v>
      </c>
      <c r="C3774" s="891" t="s">
        <v>11789</v>
      </c>
      <c r="D3774" s="995" t="s">
        <v>5209</v>
      </c>
      <c r="E3774" s="994" t="s">
        <v>1122</v>
      </c>
      <c r="F3774" s="892" t="s">
        <v>24</v>
      </c>
      <c r="G3774" s="848" t="s">
        <v>109</v>
      </c>
      <c r="H3774" s="522" t="s">
        <v>11790</v>
      </c>
      <c r="I3774" s="1703">
        <v>31737</v>
      </c>
      <c r="J3774" s="1314">
        <f t="shared" ca="1" si="336"/>
        <v>35</v>
      </c>
      <c r="K3774" s="413" t="s">
        <v>24</v>
      </c>
      <c r="L3774" s="414" t="s">
        <v>24</v>
      </c>
      <c r="M3774" s="415" t="s">
        <v>24</v>
      </c>
      <c r="N3774" s="533">
        <v>43899</v>
      </c>
      <c r="O3774" s="583" t="s">
        <v>24</v>
      </c>
      <c r="P3774" s="586" t="s">
        <v>24</v>
      </c>
      <c r="Q3774" s="194" t="str">
        <f t="shared" si="332"/>
        <v>-</v>
      </c>
      <c r="R3774" s="181" t="str">
        <f t="shared" ca="1" si="333"/>
        <v>TIDAK MCU</v>
      </c>
      <c r="S3774" s="1319" t="s">
        <v>24</v>
      </c>
      <c r="T3774" s="452">
        <v>44521</v>
      </c>
      <c r="U3774" s="1329" t="s">
        <v>24</v>
      </c>
      <c r="V3774" s="1330" t="s">
        <v>24</v>
      </c>
      <c r="W3774" s="1311" t="s">
        <v>24</v>
      </c>
      <c r="X3774" s="416"/>
      <c r="Y3774" s="417" t="s">
        <v>24</v>
      </c>
      <c r="Z3774" s="390" t="s">
        <v>24</v>
      </c>
      <c r="AA3774" s="420" t="s">
        <v>24</v>
      </c>
      <c r="AB3774" s="419"/>
      <c r="AC3774" s="419"/>
      <c r="AD3774" s="419"/>
      <c r="AE3774" s="419"/>
      <c r="AF3774" s="419"/>
      <c r="AG3774" s="419"/>
      <c r="AH3774" s="481"/>
      <c r="AI3774" s="244" t="str">
        <f t="shared" si="335"/>
        <v>-</v>
      </c>
      <c r="AJ3774" s="1315">
        <f t="shared" si="334"/>
        <v>43899</v>
      </c>
      <c r="AK3774" s="942" t="s">
        <v>24</v>
      </c>
      <c r="AL3774" s="1198" t="s">
        <v>24</v>
      </c>
      <c r="AM3774" s="420" t="s">
        <v>24</v>
      </c>
      <c r="AN3774" s="419"/>
      <c r="AO3774" s="419"/>
      <c r="AP3774" s="420"/>
      <c r="AQ3774" s="1231" t="s">
        <v>3094</v>
      </c>
      <c r="AR3774" s="420"/>
      <c r="AS3774" s="420"/>
      <c r="AT3774" s="420"/>
      <c r="AU3774" s="420"/>
      <c r="AV3774" s="885"/>
      <c r="AW3774" s="885"/>
      <c r="AX3774" s="885"/>
      <c r="AY3774" s="885"/>
      <c r="AZ3774" s="885"/>
    </row>
    <row r="3775" spans="1:60" ht="15" customHeight="1">
      <c r="B3775" s="1310">
        <v>3769</v>
      </c>
      <c r="C3775" s="891" t="s">
        <v>11792</v>
      </c>
      <c r="D3775" s="995" t="s">
        <v>5209</v>
      </c>
      <c r="E3775" s="994" t="s">
        <v>1122</v>
      </c>
      <c r="F3775" s="892" t="s">
        <v>24</v>
      </c>
      <c r="G3775" s="848" t="s">
        <v>109</v>
      </c>
      <c r="H3775" s="833" t="s">
        <v>11791</v>
      </c>
      <c r="I3775" s="1703">
        <v>35919</v>
      </c>
      <c r="J3775" s="1314">
        <f t="shared" ca="1" si="336"/>
        <v>23</v>
      </c>
      <c r="K3775" s="413" t="s">
        <v>24</v>
      </c>
      <c r="L3775" s="414" t="s">
        <v>24</v>
      </c>
      <c r="M3775" s="415" t="s">
        <v>24</v>
      </c>
      <c r="N3775" s="533">
        <v>43899</v>
      </c>
      <c r="O3775" s="583" t="s">
        <v>24</v>
      </c>
      <c r="P3775" s="586" t="s">
        <v>24</v>
      </c>
      <c r="Q3775" s="194" t="str">
        <f t="shared" si="332"/>
        <v>-</v>
      </c>
      <c r="R3775" s="181" t="str">
        <f t="shared" ca="1" si="333"/>
        <v>TIDAK MCU</v>
      </c>
      <c r="S3775" s="1319" t="s">
        <v>24</v>
      </c>
      <c r="T3775" s="452">
        <v>44320</v>
      </c>
      <c r="U3775" s="1329" t="s">
        <v>24</v>
      </c>
      <c r="V3775" s="1330" t="s">
        <v>24</v>
      </c>
      <c r="W3775" s="136" t="s">
        <v>24</v>
      </c>
      <c r="X3775" s="416"/>
      <c r="Y3775" s="417" t="s">
        <v>24</v>
      </c>
      <c r="Z3775" s="390" t="s">
        <v>24</v>
      </c>
      <c r="AA3775" s="420" t="s">
        <v>24</v>
      </c>
      <c r="AB3775" s="419"/>
      <c r="AC3775" s="419"/>
      <c r="AD3775" s="419"/>
      <c r="AE3775" s="419"/>
      <c r="AF3775" s="419"/>
      <c r="AG3775" s="419"/>
      <c r="AH3775" s="481"/>
      <c r="AI3775" s="244" t="str">
        <f t="shared" si="335"/>
        <v>-</v>
      </c>
      <c r="AJ3775" s="1315">
        <f t="shared" si="334"/>
        <v>43899</v>
      </c>
      <c r="AK3775" s="217" t="s">
        <v>24</v>
      </c>
      <c r="AL3775" s="614" t="s">
        <v>24</v>
      </c>
      <c r="AM3775" s="420" t="s">
        <v>24</v>
      </c>
      <c r="AN3775" s="419"/>
      <c r="AO3775" s="419"/>
      <c r="AP3775" s="420"/>
      <c r="AQ3775" s="1231" t="s">
        <v>3094</v>
      </c>
      <c r="AR3775" s="420"/>
      <c r="AS3775" s="420"/>
      <c r="AT3775" s="420"/>
      <c r="AU3775" s="420"/>
      <c r="AV3775" s="885"/>
      <c r="AW3775" s="885"/>
      <c r="AX3775" s="885"/>
      <c r="AY3775" s="885"/>
      <c r="AZ3775" s="177"/>
    </row>
    <row r="3776" spans="1:60" ht="15" customHeight="1">
      <c r="B3776" s="1310">
        <v>3770</v>
      </c>
      <c r="C3776" s="891" t="s">
        <v>5937</v>
      </c>
      <c r="D3776" s="995" t="s">
        <v>1869</v>
      </c>
      <c r="E3776" s="994" t="s">
        <v>1122</v>
      </c>
      <c r="F3776" s="892" t="s">
        <v>24</v>
      </c>
      <c r="G3776" s="848" t="s">
        <v>143</v>
      </c>
      <c r="H3776" s="833" t="s">
        <v>11802</v>
      </c>
      <c r="I3776" s="1703">
        <v>20788</v>
      </c>
      <c r="J3776" s="1314">
        <f t="shared" ca="1" si="336"/>
        <v>66</v>
      </c>
      <c r="K3776" s="413" t="s">
        <v>24</v>
      </c>
      <c r="L3776" s="414" t="s">
        <v>24</v>
      </c>
      <c r="M3776" s="415" t="s">
        <v>24</v>
      </c>
      <c r="N3776" s="533">
        <v>43903</v>
      </c>
      <c r="O3776" s="583" t="s">
        <v>24</v>
      </c>
      <c r="P3776" s="586" t="s">
        <v>24</v>
      </c>
      <c r="Q3776" s="194" t="str">
        <f t="shared" si="332"/>
        <v>-</v>
      </c>
      <c r="R3776" s="181" t="str">
        <f t="shared" ca="1" si="333"/>
        <v>TIDAK MCU</v>
      </c>
      <c r="S3776" s="1319" t="s">
        <v>24</v>
      </c>
      <c r="T3776" s="452">
        <v>44529</v>
      </c>
      <c r="U3776" s="1329" t="s">
        <v>24</v>
      </c>
      <c r="V3776" s="1330" t="s">
        <v>24</v>
      </c>
      <c r="W3776" s="136" t="s">
        <v>24</v>
      </c>
      <c r="X3776" s="416"/>
      <c r="Y3776" s="417" t="s">
        <v>24</v>
      </c>
      <c r="Z3776" s="390" t="s">
        <v>24</v>
      </c>
      <c r="AA3776" s="420" t="s">
        <v>24</v>
      </c>
      <c r="AB3776" s="419"/>
      <c r="AC3776" s="419"/>
      <c r="AD3776" s="419"/>
      <c r="AE3776" s="419"/>
      <c r="AF3776" s="419"/>
      <c r="AG3776" s="419"/>
      <c r="AH3776" s="481"/>
      <c r="AI3776" s="244" t="str">
        <f t="shared" si="335"/>
        <v>-</v>
      </c>
      <c r="AJ3776" s="1315">
        <f t="shared" si="334"/>
        <v>43903</v>
      </c>
      <c r="AK3776" s="942" t="s">
        <v>24</v>
      </c>
      <c r="AL3776" s="1198" t="s">
        <v>24</v>
      </c>
      <c r="AM3776" s="420" t="s">
        <v>24</v>
      </c>
      <c r="AN3776" s="419"/>
      <c r="AO3776" s="419"/>
      <c r="AP3776" s="420"/>
      <c r="AQ3776" s="1231" t="s">
        <v>3094</v>
      </c>
      <c r="AR3776" s="420"/>
      <c r="AS3776" s="420"/>
      <c r="AT3776" s="420"/>
      <c r="AU3776" s="420"/>
      <c r="AV3776" s="885"/>
      <c r="AW3776" s="885"/>
      <c r="AX3776" s="885"/>
      <c r="AY3776" s="885"/>
      <c r="AZ3776" s="177"/>
    </row>
    <row r="3777" spans="2:60" ht="15" customHeight="1">
      <c r="B3777" s="1310">
        <v>3771</v>
      </c>
      <c r="C3777" s="891" t="s">
        <v>11801</v>
      </c>
      <c r="D3777" s="995" t="s">
        <v>1866</v>
      </c>
      <c r="E3777" s="994" t="s">
        <v>1122</v>
      </c>
      <c r="F3777" s="892" t="s">
        <v>24</v>
      </c>
      <c r="G3777" s="848" t="s">
        <v>143</v>
      </c>
      <c r="H3777" s="522" t="s">
        <v>11803</v>
      </c>
      <c r="I3777" s="1703">
        <v>36542</v>
      </c>
      <c r="J3777" s="1314">
        <f t="shared" ca="1" si="336"/>
        <v>22</v>
      </c>
      <c r="K3777" s="413" t="s">
        <v>24</v>
      </c>
      <c r="L3777" s="414" t="s">
        <v>24</v>
      </c>
      <c r="M3777" s="415" t="s">
        <v>24</v>
      </c>
      <c r="N3777" s="577">
        <v>43903</v>
      </c>
      <c r="O3777" s="583" t="s">
        <v>24</v>
      </c>
      <c r="P3777" s="586" t="s">
        <v>24</v>
      </c>
      <c r="Q3777" s="194" t="str">
        <f t="shared" si="332"/>
        <v>-</v>
      </c>
      <c r="R3777" s="181" t="str">
        <f t="shared" ca="1" si="333"/>
        <v>TIDAK MCU</v>
      </c>
      <c r="S3777" s="1319" t="s">
        <v>24</v>
      </c>
      <c r="T3777" s="452">
        <v>44213</v>
      </c>
      <c r="U3777" s="1329" t="s">
        <v>24</v>
      </c>
      <c r="V3777" s="1330" t="s">
        <v>24</v>
      </c>
      <c r="W3777" s="1311" t="s">
        <v>24</v>
      </c>
      <c r="X3777" s="416"/>
      <c r="Y3777" s="417" t="s">
        <v>24</v>
      </c>
      <c r="Z3777" s="390" t="s">
        <v>24</v>
      </c>
      <c r="AA3777" s="420" t="s">
        <v>24</v>
      </c>
      <c r="AB3777" s="419"/>
      <c r="AC3777" s="419"/>
      <c r="AD3777" s="419"/>
      <c r="AE3777" s="419"/>
      <c r="AF3777" s="419"/>
      <c r="AG3777" s="419"/>
      <c r="AH3777" s="481"/>
      <c r="AI3777" s="244" t="str">
        <f t="shared" si="335"/>
        <v>-</v>
      </c>
      <c r="AJ3777" s="1315">
        <f t="shared" si="334"/>
        <v>43903</v>
      </c>
      <c r="AK3777" s="217" t="s">
        <v>24</v>
      </c>
      <c r="AL3777" s="614" t="s">
        <v>24</v>
      </c>
      <c r="AM3777" s="420" t="s">
        <v>24</v>
      </c>
      <c r="AN3777" s="419"/>
      <c r="AO3777" s="419"/>
      <c r="AP3777" s="420"/>
      <c r="AQ3777" s="1231" t="s">
        <v>3094</v>
      </c>
      <c r="AR3777" s="420"/>
      <c r="AS3777" s="420"/>
      <c r="AT3777" s="420"/>
      <c r="AU3777" s="420"/>
      <c r="AV3777" s="885"/>
      <c r="AW3777" s="885"/>
      <c r="AX3777" s="885"/>
      <c r="AY3777" s="885"/>
      <c r="AZ3777" s="177"/>
    </row>
    <row r="3778" spans="2:60" ht="15" customHeight="1">
      <c r="B3778" s="1310">
        <v>3772</v>
      </c>
      <c r="C3778" s="891" t="s">
        <v>998</v>
      </c>
      <c r="D3778" s="995" t="s">
        <v>257</v>
      </c>
      <c r="E3778" s="994" t="s">
        <v>1122</v>
      </c>
      <c r="F3778" s="892" t="s">
        <v>24</v>
      </c>
      <c r="G3778" s="848" t="s">
        <v>130</v>
      </c>
      <c r="H3778" s="833" t="s">
        <v>1613</v>
      </c>
      <c r="I3778" s="1703">
        <v>35329</v>
      </c>
      <c r="J3778" s="1314">
        <f t="shared" ca="1" si="336"/>
        <v>25</v>
      </c>
      <c r="K3778" s="413" t="s">
        <v>493</v>
      </c>
      <c r="L3778" s="414">
        <v>960919310411</v>
      </c>
      <c r="M3778" s="415">
        <v>45556</v>
      </c>
      <c r="N3778" s="533">
        <v>43900</v>
      </c>
      <c r="O3778" s="583" t="s">
        <v>24</v>
      </c>
      <c r="P3778" s="586" t="s">
        <v>24</v>
      </c>
      <c r="Q3778" s="194" t="str">
        <f t="shared" si="332"/>
        <v>-</v>
      </c>
      <c r="R3778" s="181" t="str">
        <f t="shared" ca="1" si="333"/>
        <v>TIDAK MCU</v>
      </c>
      <c r="S3778" s="1319" t="s">
        <v>6579</v>
      </c>
      <c r="T3778" s="452">
        <v>44460</v>
      </c>
      <c r="U3778" s="452">
        <v>44460</v>
      </c>
      <c r="V3778" s="1330" t="s">
        <v>24</v>
      </c>
      <c r="W3778" s="1311" t="s">
        <v>24</v>
      </c>
      <c r="X3778" s="416"/>
      <c r="Y3778" s="417" t="s">
        <v>11806</v>
      </c>
      <c r="Z3778" s="390"/>
      <c r="AA3778" s="420" t="s">
        <v>100</v>
      </c>
      <c r="AB3778" s="419" t="s">
        <v>24</v>
      </c>
      <c r="AC3778" s="419"/>
      <c r="AD3778" s="419"/>
      <c r="AE3778" s="419"/>
      <c r="AF3778" s="419"/>
      <c r="AG3778" s="419"/>
      <c r="AH3778" s="481"/>
      <c r="AI3778" s="244" t="str">
        <f t="shared" si="335"/>
        <v>LIGHT VEHICLE-</v>
      </c>
      <c r="AJ3778" s="1315">
        <f t="shared" si="334"/>
        <v>43900</v>
      </c>
      <c r="AK3778" s="217">
        <v>43895</v>
      </c>
      <c r="AL3778" s="614">
        <v>43895</v>
      </c>
      <c r="AM3778" s="420" t="s">
        <v>24</v>
      </c>
      <c r="AN3778" s="419"/>
      <c r="AO3778" s="419"/>
      <c r="AP3778" s="420"/>
      <c r="AQ3778" s="1231" t="s">
        <v>3094</v>
      </c>
      <c r="AR3778" s="420"/>
      <c r="AS3778" s="420"/>
      <c r="AT3778" s="420"/>
      <c r="AU3778" s="420"/>
      <c r="AV3778" s="885"/>
      <c r="AW3778" s="885"/>
      <c r="AX3778" s="885"/>
      <c r="AY3778" s="885"/>
      <c r="AZ3778" s="177"/>
    </row>
    <row r="3779" spans="2:60" ht="15" customHeight="1">
      <c r="B3779" s="1310">
        <v>3773</v>
      </c>
      <c r="C3779" s="891" t="s">
        <v>2193</v>
      </c>
      <c r="D3779" s="995" t="s">
        <v>257</v>
      </c>
      <c r="E3779" s="994" t="s">
        <v>1122</v>
      </c>
      <c r="F3779" s="892" t="s">
        <v>24</v>
      </c>
      <c r="G3779" s="848" t="s">
        <v>130</v>
      </c>
      <c r="H3779" s="833" t="s">
        <v>11804</v>
      </c>
      <c r="I3779" s="1703">
        <v>35063</v>
      </c>
      <c r="J3779" s="1314">
        <f t="shared" ca="1" si="336"/>
        <v>26</v>
      </c>
      <c r="K3779" s="413" t="s">
        <v>83</v>
      </c>
      <c r="L3779" s="414">
        <v>1934180200593</v>
      </c>
      <c r="M3779" s="415">
        <v>45290</v>
      </c>
      <c r="N3779" s="533">
        <v>43900</v>
      </c>
      <c r="O3779" s="834" t="s">
        <v>24</v>
      </c>
      <c r="P3779" s="1360" t="s">
        <v>24</v>
      </c>
      <c r="Q3779" s="514" t="str">
        <f t="shared" si="332"/>
        <v>-</v>
      </c>
      <c r="R3779" s="181" t="str">
        <f t="shared" ca="1" si="333"/>
        <v>TIDAK MCU</v>
      </c>
      <c r="S3779" s="1319" t="s">
        <v>11805</v>
      </c>
      <c r="T3779" s="452">
        <v>44560</v>
      </c>
      <c r="U3779" s="452">
        <v>44560</v>
      </c>
      <c r="V3779" s="1330" t="s">
        <v>24</v>
      </c>
      <c r="W3779" s="1311" t="s">
        <v>24</v>
      </c>
      <c r="X3779" s="416"/>
      <c r="Y3779" s="417" t="s">
        <v>11807</v>
      </c>
      <c r="Z3779" s="418"/>
      <c r="AA3779" s="420" t="s">
        <v>100</v>
      </c>
      <c r="AB3779" s="419" t="s">
        <v>24</v>
      </c>
      <c r="AC3779" s="419"/>
      <c r="AD3779" s="419"/>
      <c r="AE3779" s="419"/>
      <c r="AF3779" s="419"/>
      <c r="AG3779" s="419"/>
      <c r="AH3779" s="481"/>
      <c r="AI3779" s="244" t="str">
        <f t="shared" si="335"/>
        <v>LIGHT VEHICLE-</v>
      </c>
      <c r="AJ3779" s="1315">
        <f t="shared" si="334"/>
        <v>43900</v>
      </c>
      <c r="AK3779" s="942">
        <v>43895</v>
      </c>
      <c r="AL3779" s="1198">
        <v>43895</v>
      </c>
      <c r="AM3779" s="420" t="s">
        <v>24</v>
      </c>
      <c r="AN3779" s="419"/>
      <c r="AO3779" s="419"/>
      <c r="AP3779" s="420"/>
      <c r="AQ3779" s="1231" t="s">
        <v>3094</v>
      </c>
      <c r="AR3779" s="420"/>
      <c r="AS3779" s="420"/>
      <c r="AT3779" s="420"/>
      <c r="AU3779" s="420"/>
      <c r="AV3779" s="885"/>
      <c r="AW3779" s="885"/>
      <c r="AX3779" s="885"/>
      <c r="AY3779" s="885"/>
      <c r="AZ3779" s="177"/>
    </row>
    <row r="3780" spans="2:60" ht="15" customHeight="1">
      <c r="B3780" s="1310">
        <v>3774</v>
      </c>
      <c r="C3780" s="891" t="s">
        <v>11816</v>
      </c>
      <c r="D3780" s="995" t="s">
        <v>230</v>
      </c>
      <c r="E3780" s="994" t="s">
        <v>222</v>
      </c>
      <c r="F3780" s="892" t="s">
        <v>24</v>
      </c>
      <c r="G3780" s="848" t="s">
        <v>127</v>
      </c>
      <c r="H3780" s="833" t="s">
        <v>11817</v>
      </c>
      <c r="I3780" s="1703">
        <v>29963</v>
      </c>
      <c r="J3780" s="1314">
        <f t="shared" ca="1" si="336"/>
        <v>40</v>
      </c>
      <c r="K3780" s="413" t="s">
        <v>493</v>
      </c>
      <c r="L3780" s="414">
        <v>820119310490</v>
      </c>
      <c r="M3780" s="415">
        <v>45303</v>
      </c>
      <c r="N3780" s="533">
        <v>43899</v>
      </c>
      <c r="O3780" s="834" t="s">
        <v>24</v>
      </c>
      <c r="P3780" s="1360" t="s">
        <v>24</v>
      </c>
      <c r="Q3780" s="514" t="str">
        <f t="shared" si="332"/>
        <v>-</v>
      </c>
      <c r="R3780" s="181" t="str">
        <f t="shared" ca="1" si="333"/>
        <v>TIDAK MCU</v>
      </c>
      <c r="S3780" s="1319" t="s">
        <v>11818</v>
      </c>
      <c r="T3780" s="1703">
        <v>44573</v>
      </c>
      <c r="U3780" s="1703">
        <v>44573</v>
      </c>
      <c r="V3780" s="1330" t="s">
        <v>24</v>
      </c>
      <c r="W3780" s="136" t="s">
        <v>24</v>
      </c>
      <c r="X3780" s="416"/>
      <c r="Y3780" s="417" t="s">
        <v>11819</v>
      </c>
      <c r="Z3780" s="418"/>
      <c r="AA3780" s="1310" t="s">
        <v>1086</v>
      </c>
      <c r="AB3780" s="419" t="s">
        <v>24</v>
      </c>
      <c r="AC3780" s="419"/>
      <c r="AD3780" s="419"/>
      <c r="AE3780" s="419"/>
      <c r="AF3780" s="419"/>
      <c r="AG3780" s="419"/>
      <c r="AH3780" s="481"/>
      <c r="AI3780" s="244" t="str">
        <f t="shared" si="335"/>
        <v>HINO 260 JD/TI-</v>
      </c>
      <c r="AJ3780" s="1315">
        <f t="shared" si="334"/>
        <v>43899</v>
      </c>
      <c r="AK3780" s="942">
        <v>43895</v>
      </c>
      <c r="AL3780" s="1198">
        <v>43895</v>
      </c>
      <c r="AM3780" s="420" t="s">
        <v>24</v>
      </c>
      <c r="AN3780" s="419"/>
      <c r="AO3780" s="419"/>
      <c r="AP3780" s="420"/>
      <c r="AQ3780" s="1231" t="s">
        <v>3094</v>
      </c>
      <c r="AR3780" s="420"/>
      <c r="AS3780" s="420"/>
      <c r="AT3780" s="420"/>
      <c r="AU3780" s="420"/>
      <c r="AV3780" s="885"/>
      <c r="AW3780" s="885"/>
      <c r="AX3780" s="885"/>
      <c r="AY3780" s="885"/>
      <c r="AZ3780" s="177"/>
    </row>
    <row r="3781" spans="2:60" ht="15" customHeight="1">
      <c r="B3781" s="1310">
        <v>3775</v>
      </c>
      <c r="C3781" s="891" t="s">
        <v>1811</v>
      </c>
      <c r="D3781" s="995" t="s">
        <v>257</v>
      </c>
      <c r="E3781" s="994" t="s">
        <v>222</v>
      </c>
      <c r="F3781" s="892" t="s">
        <v>24</v>
      </c>
      <c r="G3781" s="848" t="s">
        <v>131</v>
      </c>
      <c r="H3781" s="833" t="s">
        <v>11820</v>
      </c>
      <c r="I3781" s="1703">
        <v>35543</v>
      </c>
      <c r="J3781" s="1314">
        <f t="shared" ca="1" si="336"/>
        <v>25</v>
      </c>
      <c r="K3781" s="413" t="s">
        <v>83</v>
      </c>
      <c r="L3781" s="414">
        <v>17239704000004</v>
      </c>
      <c r="M3781" s="415">
        <v>45596</v>
      </c>
      <c r="N3781" s="533">
        <v>43903</v>
      </c>
      <c r="O3781" s="834" t="s">
        <v>24</v>
      </c>
      <c r="P3781" s="1360" t="s">
        <v>24</v>
      </c>
      <c r="Q3781" s="514" t="str">
        <f t="shared" ref="Q3781:Q3844" si="337">IF(OR(O3781="-",O3781=""),"-",O3781+365)</f>
        <v>-</v>
      </c>
      <c r="R3781" s="181" t="str">
        <f t="shared" ref="R3781:R3844" ca="1" si="338">IF(OR(O3781="",O3781="-"),"TIDAK MCU",IF(Q3781&gt;TODAY(),"BERLAKU","EXPIRED"))</f>
        <v>TIDAK MCU</v>
      </c>
      <c r="S3781" s="1319" t="s">
        <v>11821</v>
      </c>
      <c r="T3781" s="452">
        <v>44309</v>
      </c>
      <c r="U3781" s="452">
        <v>44309</v>
      </c>
      <c r="V3781" s="1330" t="s">
        <v>24</v>
      </c>
      <c r="W3781" s="136" t="s">
        <v>24</v>
      </c>
      <c r="X3781" s="416"/>
      <c r="Y3781" s="417" t="s">
        <v>11822</v>
      </c>
      <c r="Z3781" s="418"/>
      <c r="AA3781" s="420" t="s">
        <v>100</v>
      </c>
      <c r="AB3781" s="419" t="s">
        <v>24</v>
      </c>
      <c r="AC3781" s="419"/>
      <c r="AD3781" s="419"/>
      <c r="AE3781" s="419"/>
      <c r="AF3781" s="419"/>
      <c r="AG3781" s="419"/>
      <c r="AH3781" s="481"/>
      <c r="AI3781" s="244" t="str">
        <f t="shared" si="335"/>
        <v>LIGHT VEHICLE-</v>
      </c>
      <c r="AJ3781" s="1315">
        <f t="shared" ref="AJ3781:AJ3844" si="339">N3781</f>
        <v>43903</v>
      </c>
      <c r="AK3781" s="217">
        <v>43895</v>
      </c>
      <c r="AL3781" s="614">
        <v>43895</v>
      </c>
      <c r="AM3781" s="420" t="s">
        <v>24</v>
      </c>
      <c r="AN3781" s="419"/>
      <c r="AO3781" s="419"/>
      <c r="AP3781" s="420"/>
      <c r="AQ3781" s="243" t="s">
        <v>3094</v>
      </c>
      <c r="AR3781" s="420"/>
      <c r="AS3781" s="420"/>
      <c r="AT3781" s="420"/>
      <c r="AU3781" s="420"/>
      <c r="AV3781" s="885" t="s">
        <v>40</v>
      </c>
      <c r="AW3781" s="885" t="s">
        <v>11701</v>
      </c>
      <c r="AX3781" s="885" t="s">
        <v>24</v>
      </c>
      <c r="AY3781" s="885" t="s">
        <v>24</v>
      </c>
      <c r="AZ3781" s="177"/>
    </row>
    <row r="3782" spans="2:60" ht="15" customHeight="1">
      <c r="B3782" s="1310">
        <v>3776</v>
      </c>
      <c r="C3782" s="891" t="s">
        <v>11828</v>
      </c>
      <c r="D3782" s="995" t="s">
        <v>257</v>
      </c>
      <c r="E3782" s="994" t="s">
        <v>1122</v>
      </c>
      <c r="F3782" s="892" t="s">
        <v>24</v>
      </c>
      <c r="G3782" s="848" t="s">
        <v>110</v>
      </c>
      <c r="H3782" s="833" t="s">
        <v>11829</v>
      </c>
      <c r="I3782" s="1703">
        <v>36636</v>
      </c>
      <c r="J3782" s="1314">
        <f t="shared" ca="1" si="336"/>
        <v>21</v>
      </c>
      <c r="K3782" s="413" t="s">
        <v>83</v>
      </c>
      <c r="L3782" s="414">
        <v>17230004000004</v>
      </c>
      <c r="M3782" s="415">
        <v>45576</v>
      </c>
      <c r="N3782" s="533">
        <v>43901</v>
      </c>
      <c r="O3782" s="834" t="s">
        <v>24</v>
      </c>
      <c r="P3782" s="1360" t="s">
        <v>24</v>
      </c>
      <c r="Q3782" s="514" t="str">
        <f t="shared" si="337"/>
        <v>-</v>
      </c>
      <c r="R3782" s="181" t="str">
        <f t="shared" ca="1" si="338"/>
        <v>TIDAK MCU</v>
      </c>
      <c r="S3782" s="1319" t="s">
        <v>11830</v>
      </c>
      <c r="T3782" s="1703">
        <v>44306</v>
      </c>
      <c r="U3782" s="1703">
        <v>44306</v>
      </c>
      <c r="V3782" s="1330" t="s">
        <v>24</v>
      </c>
      <c r="W3782" s="136" t="s">
        <v>24</v>
      </c>
      <c r="X3782" s="416"/>
      <c r="Y3782" s="417" t="s">
        <v>11831</v>
      </c>
      <c r="Z3782" s="418"/>
      <c r="AA3782" s="964" t="s">
        <v>100</v>
      </c>
      <c r="AB3782" s="419" t="s">
        <v>24</v>
      </c>
      <c r="AC3782" s="419"/>
      <c r="AD3782" s="419"/>
      <c r="AE3782" s="419"/>
      <c r="AF3782" s="419"/>
      <c r="AG3782" s="419"/>
      <c r="AH3782" s="481"/>
      <c r="AI3782" s="244" t="str">
        <f t="shared" si="335"/>
        <v>LIGHT VEHICLE-</v>
      </c>
      <c r="AJ3782" s="1315">
        <f t="shared" si="339"/>
        <v>43901</v>
      </c>
      <c r="AK3782" s="217">
        <v>43895</v>
      </c>
      <c r="AL3782" s="614">
        <v>43895</v>
      </c>
      <c r="AM3782" s="420" t="s">
        <v>24</v>
      </c>
      <c r="AN3782" s="419"/>
      <c r="AO3782" s="419"/>
      <c r="AP3782" s="420"/>
      <c r="AQ3782" s="1231" t="s">
        <v>3094</v>
      </c>
      <c r="AR3782" s="1319"/>
      <c r="AS3782" s="420"/>
      <c r="AT3782" s="420"/>
      <c r="AU3782" s="420"/>
      <c r="AV3782" s="885"/>
      <c r="AW3782" s="885"/>
      <c r="AX3782" s="885"/>
      <c r="AY3782" s="885"/>
      <c r="AZ3782" s="177"/>
    </row>
    <row r="3783" spans="2:60" ht="15" customHeight="1">
      <c r="B3783" s="1310">
        <v>3777</v>
      </c>
      <c r="C3783" s="891" t="s">
        <v>6269</v>
      </c>
      <c r="D3783" s="995" t="s">
        <v>333</v>
      </c>
      <c r="E3783" s="994" t="s">
        <v>1122</v>
      </c>
      <c r="F3783" s="892" t="s">
        <v>24</v>
      </c>
      <c r="G3783" s="848" t="s">
        <v>110</v>
      </c>
      <c r="H3783" s="833" t="s">
        <v>6270</v>
      </c>
      <c r="I3783" s="1703">
        <v>33516</v>
      </c>
      <c r="J3783" s="1314">
        <f t="shared" ca="1" si="336"/>
        <v>30</v>
      </c>
      <c r="K3783" s="413" t="s">
        <v>83</v>
      </c>
      <c r="L3783" s="414">
        <v>17239110000050</v>
      </c>
      <c r="M3783" s="415">
        <v>45921</v>
      </c>
      <c r="N3783" s="533">
        <v>43901</v>
      </c>
      <c r="O3783" s="834" t="s">
        <v>24</v>
      </c>
      <c r="P3783" s="1360" t="s">
        <v>24</v>
      </c>
      <c r="Q3783" s="514" t="str">
        <f t="shared" si="337"/>
        <v>-</v>
      </c>
      <c r="R3783" s="181" t="str">
        <f t="shared" ca="1" si="338"/>
        <v>TIDAK MCU</v>
      </c>
      <c r="S3783" s="1319" t="s">
        <v>11832</v>
      </c>
      <c r="T3783" s="1703">
        <v>44474</v>
      </c>
      <c r="U3783" s="1935">
        <v>44474</v>
      </c>
      <c r="V3783" s="1330" t="s">
        <v>24</v>
      </c>
      <c r="W3783" s="136" t="s">
        <v>24</v>
      </c>
      <c r="X3783" s="416"/>
      <c r="Y3783" s="417" t="s">
        <v>11833</v>
      </c>
      <c r="Z3783" s="418"/>
      <c r="AA3783" s="964" t="s">
        <v>100</v>
      </c>
      <c r="AB3783" s="419" t="s">
        <v>24</v>
      </c>
      <c r="AC3783" s="419"/>
      <c r="AD3783" s="419"/>
      <c r="AE3783" s="419"/>
      <c r="AF3783" s="419"/>
      <c r="AG3783" s="419"/>
      <c r="AH3783" s="481"/>
      <c r="AI3783" s="244" t="str">
        <f t="shared" si="335"/>
        <v>LIGHT VEHICLE-</v>
      </c>
      <c r="AJ3783" s="1315">
        <f t="shared" si="339"/>
        <v>43901</v>
      </c>
      <c r="AK3783" s="217">
        <v>43893</v>
      </c>
      <c r="AL3783" s="614">
        <v>43893</v>
      </c>
      <c r="AM3783" s="420" t="s">
        <v>24</v>
      </c>
      <c r="AN3783" s="419"/>
      <c r="AO3783" s="419"/>
      <c r="AP3783" s="420"/>
      <c r="AQ3783" s="1231" t="s">
        <v>3094</v>
      </c>
      <c r="AR3783" s="420" t="s">
        <v>98</v>
      </c>
      <c r="AS3783" s="420" t="s">
        <v>333</v>
      </c>
      <c r="AT3783" s="420" t="s">
        <v>11598</v>
      </c>
      <c r="AU3783" s="420"/>
      <c r="AZ3783" s="177"/>
    </row>
    <row r="3784" spans="2:60" ht="15" customHeight="1">
      <c r="B3784" s="1310">
        <v>3778</v>
      </c>
      <c r="C3784" s="891" t="s">
        <v>11834</v>
      </c>
      <c r="D3784" s="995" t="s">
        <v>230</v>
      </c>
      <c r="E3784" s="994" t="s">
        <v>222</v>
      </c>
      <c r="F3784" s="892" t="s">
        <v>24</v>
      </c>
      <c r="G3784" s="535" t="s">
        <v>12214</v>
      </c>
      <c r="H3784" s="522" t="s">
        <v>24</v>
      </c>
      <c r="I3784" s="1703">
        <v>35228</v>
      </c>
      <c r="J3784" s="1314">
        <f t="shared" ca="1" si="336"/>
        <v>25</v>
      </c>
      <c r="K3784" s="413" t="s">
        <v>493</v>
      </c>
      <c r="L3784" s="414">
        <v>960619310058</v>
      </c>
      <c r="M3784" s="415">
        <v>45089</v>
      </c>
      <c r="N3784" s="533">
        <v>43902</v>
      </c>
      <c r="O3784" s="834" t="s">
        <v>24</v>
      </c>
      <c r="P3784" s="1360" t="s">
        <v>24</v>
      </c>
      <c r="Q3784" s="514" t="str">
        <f t="shared" si="337"/>
        <v>-</v>
      </c>
      <c r="R3784" s="181" t="str">
        <f t="shared" ca="1" si="338"/>
        <v>TIDAK MCU</v>
      </c>
      <c r="S3784" s="1319" t="s">
        <v>11835</v>
      </c>
      <c r="T3784" s="1703">
        <v>44359</v>
      </c>
      <c r="U3784" s="452">
        <v>44359</v>
      </c>
      <c r="V3784" s="1330" t="s">
        <v>24</v>
      </c>
      <c r="W3784" s="136" t="s">
        <v>24</v>
      </c>
      <c r="X3784" s="416"/>
      <c r="Y3784" s="417" t="s">
        <v>11836</v>
      </c>
      <c r="Z3784" s="418"/>
      <c r="AA3784" s="420" t="s">
        <v>11521</v>
      </c>
      <c r="AB3784" s="419" t="s">
        <v>24</v>
      </c>
      <c r="AC3784" s="419"/>
      <c r="AD3784" s="419"/>
      <c r="AE3784" s="419"/>
      <c r="AF3784" s="419"/>
      <c r="AG3784" s="419"/>
      <c r="AH3784" s="481"/>
      <c r="AI3784" s="244" t="str">
        <f t="shared" si="335"/>
        <v>ISUZU GIGA-</v>
      </c>
      <c r="AJ3784" s="1315">
        <f t="shared" si="339"/>
        <v>43902</v>
      </c>
      <c r="AK3784" s="217">
        <v>43888</v>
      </c>
      <c r="AL3784" s="614">
        <v>43888</v>
      </c>
      <c r="AM3784" s="420" t="s">
        <v>24</v>
      </c>
      <c r="AN3784" s="419"/>
      <c r="AO3784" s="419"/>
      <c r="AP3784" s="420"/>
      <c r="AQ3784" s="1231" t="s">
        <v>3094</v>
      </c>
      <c r="AR3784" s="420"/>
      <c r="AS3784" s="420"/>
      <c r="AT3784" s="420"/>
      <c r="AU3784" s="420"/>
      <c r="AV3784" s="885"/>
      <c r="AW3784" s="885"/>
      <c r="AX3784" s="885"/>
      <c r="AY3784" s="885"/>
      <c r="AZ3784" s="177"/>
    </row>
    <row r="3785" spans="2:60" ht="15" customHeight="1">
      <c r="B3785" s="1310">
        <v>3779</v>
      </c>
      <c r="C3785" s="891" t="s">
        <v>415</v>
      </c>
      <c r="D3785" s="995" t="s">
        <v>230</v>
      </c>
      <c r="E3785" s="994" t="s">
        <v>222</v>
      </c>
      <c r="F3785" s="892" t="s">
        <v>24</v>
      </c>
      <c r="G3785" s="535" t="s">
        <v>12214</v>
      </c>
      <c r="H3785" s="522" t="s">
        <v>11837</v>
      </c>
      <c r="I3785" s="1703">
        <v>29373</v>
      </c>
      <c r="J3785" s="1314">
        <f t="shared" ca="1" si="336"/>
        <v>42</v>
      </c>
      <c r="K3785" s="413" t="s">
        <v>493</v>
      </c>
      <c r="L3785" s="414">
        <v>17236306000078</v>
      </c>
      <c r="M3785" s="415">
        <v>45672</v>
      </c>
      <c r="N3785" s="533">
        <v>43901</v>
      </c>
      <c r="O3785" s="834" t="s">
        <v>24</v>
      </c>
      <c r="P3785" s="1360" t="s">
        <v>24</v>
      </c>
      <c r="Q3785" s="514" t="str">
        <f t="shared" si="337"/>
        <v>-</v>
      </c>
      <c r="R3785" s="181" t="str">
        <f t="shared" ca="1" si="338"/>
        <v>TIDAK MCU</v>
      </c>
      <c r="S3785" s="1319" t="s">
        <v>11838</v>
      </c>
      <c r="T3785" s="1703">
        <v>44348</v>
      </c>
      <c r="U3785" s="1703">
        <v>44348</v>
      </c>
      <c r="V3785" s="1330" t="s">
        <v>24</v>
      </c>
      <c r="W3785" s="1311" t="s">
        <v>24</v>
      </c>
      <c r="X3785" s="416"/>
      <c r="Y3785" s="417" t="s">
        <v>11839</v>
      </c>
      <c r="Z3785" s="418"/>
      <c r="AA3785" s="420" t="s">
        <v>589</v>
      </c>
      <c r="AB3785" s="419" t="s">
        <v>24</v>
      </c>
      <c r="AC3785" s="419"/>
      <c r="AD3785" s="419"/>
      <c r="AE3785" s="419"/>
      <c r="AF3785" s="419"/>
      <c r="AG3785" s="419"/>
      <c r="AH3785" s="481"/>
      <c r="AI3785" s="244" t="str">
        <f t="shared" si="335"/>
        <v>DZ 85-</v>
      </c>
      <c r="AJ3785" s="1330">
        <f t="shared" si="339"/>
        <v>43901</v>
      </c>
      <c r="AK3785" s="1315">
        <v>43895</v>
      </c>
      <c r="AL3785" s="1198">
        <v>43895</v>
      </c>
      <c r="AM3785" s="420"/>
      <c r="AN3785" s="419"/>
      <c r="AO3785" s="419"/>
      <c r="AP3785" s="420"/>
      <c r="AQ3785" s="1231" t="s">
        <v>3094</v>
      </c>
      <c r="AR3785" s="420"/>
      <c r="AS3785" s="420"/>
      <c r="AT3785" s="420"/>
      <c r="AU3785" s="420"/>
      <c r="AV3785" s="885"/>
      <c r="AW3785" s="885"/>
      <c r="AX3785" s="885"/>
      <c r="AY3785" s="885"/>
      <c r="AZ3785" s="177"/>
    </row>
    <row r="3786" spans="2:60" ht="15" customHeight="1">
      <c r="B3786" s="1310">
        <v>3780</v>
      </c>
      <c r="C3786" s="891" t="s">
        <v>11840</v>
      </c>
      <c r="D3786" s="995" t="s">
        <v>230</v>
      </c>
      <c r="E3786" s="994" t="s">
        <v>222</v>
      </c>
      <c r="F3786" s="892" t="s">
        <v>24</v>
      </c>
      <c r="G3786" s="535" t="s">
        <v>12214</v>
      </c>
      <c r="H3786" s="522" t="s">
        <v>11841</v>
      </c>
      <c r="I3786" s="1703">
        <v>30076</v>
      </c>
      <c r="J3786" s="1314">
        <f t="shared" ca="1" si="336"/>
        <v>40</v>
      </c>
      <c r="K3786" s="413" t="s">
        <v>493</v>
      </c>
      <c r="L3786" s="414">
        <v>820517230273</v>
      </c>
      <c r="M3786" s="415">
        <v>45051</v>
      </c>
      <c r="N3786" s="533">
        <v>43899</v>
      </c>
      <c r="O3786" s="834" t="s">
        <v>24</v>
      </c>
      <c r="P3786" s="1360" t="s">
        <v>24</v>
      </c>
      <c r="Q3786" s="514" t="str">
        <f t="shared" si="337"/>
        <v>-</v>
      </c>
      <c r="R3786" s="181" t="str">
        <f t="shared" ca="1" si="338"/>
        <v>TIDAK MCU</v>
      </c>
      <c r="S3786" s="1319" t="s">
        <v>11842</v>
      </c>
      <c r="T3786" s="1703">
        <v>44321</v>
      </c>
      <c r="U3786" s="1703">
        <v>44321</v>
      </c>
      <c r="V3786" s="1330" t="s">
        <v>24</v>
      </c>
      <c r="W3786" s="136" t="s">
        <v>24</v>
      </c>
      <c r="X3786" s="416"/>
      <c r="Y3786" s="417" t="s">
        <v>11843</v>
      </c>
      <c r="Z3786" s="418"/>
      <c r="AA3786" s="420" t="s">
        <v>589</v>
      </c>
      <c r="AB3786" s="419" t="s">
        <v>24</v>
      </c>
      <c r="AC3786" s="419"/>
      <c r="AD3786" s="419"/>
      <c r="AE3786" s="419"/>
      <c r="AF3786" s="419"/>
      <c r="AG3786" s="419"/>
      <c r="AH3786" s="481"/>
      <c r="AI3786" s="244" t="str">
        <f t="shared" si="335"/>
        <v>DZ 85-</v>
      </c>
      <c r="AJ3786" s="1330">
        <f t="shared" si="339"/>
        <v>43899</v>
      </c>
      <c r="AK3786" s="1315">
        <v>43893</v>
      </c>
      <c r="AL3786" s="1198">
        <v>43893</v>
      </c>
      <c r="AM3786" s="420"/>
      <c r="AN3786" s="419"/>
      <c r="AO3786" s="419"/>
      <c r="AP3786" s="420"/>
      <c r="AQ3786" s="1231" t="s">
        <v>3094</v>
      </c>
      <c r="AR3786" s="420"/>
      <c r="AS3786" s="420"/>
      <c r="AT3786" s="420"/>
      <c r="AU3786" s="420"/>
      <c r="AV3786" s="885"/>
      <c r="AW3786" s="885"/>
      <c r="AX3786" s="885"/>
      <c r="AY3786" s="885"/>
      <c r="AZ3786" s="177"/>
    </row>
    <row r="3787" spans="2:60" ht="15" customHeight="1">
      <c r="B3787" s="1310">
        <v>3781</v>
      </c>
      <c r="C3787" s="891" t="s">
        <v>11844</v>
      </c>
      <c r="D3787" s="995" t="s">
        <v>230</v>
      </c>
      <c r="E3787" s="1402" t="s">
        <v>222</v>
      </c>
      <c r="F3787" s="892" t="s">
        <v>24</v>
      </c>
      <c r="G3787" s="509" t="s">
        <v>12214</v>
      </c>
      <c r="H3787" s="540" t="s">
        <v>24</v>
      </c>
      <c r="I3787" s="943">
        <v>30598</v>
      </c>
      <c r="J3787" s="1314">
        <f t="shared" ca="1" si="336"/>
        <v>38</v>
      </c>
      <c r="K3787" s="176" t="s">
        <v>493</v>
      </c>
      <c r="L3787" s="170">
        <v>32468310000033</v>
      </c>
      <c r="M3787" s="173">
        <v>45663</v>
      </c>
      <c r="N3787" s="1415">
        <v>43905</v>
      </c>
      <c r="O3787" s="1330" t="s">
        <v>24</v>
      </c>
      <c r="P3787" s="1314" t="s">
        <v>24</v>
      </c>
      <c r="Q3787" s="198" t="str">
        <f t="shared" si="337"/>
        <v>-</v>
      </c>
      <c r="R3787" s="181" t="str">
        <f t="shared" ca="1" si="338"/>
        <v>TIDAK MCU</v>
      </c>
      <c r="S3787" s="1319" t="s">
        <v>11845</v>
      </c>
      <c r="T3787" s="452">
        <v>44478</v>
      </c>
      <c r="U3787" s="452">
        <v>44478</v>
      </c>
      <c r="V3787" s="1330" t="s">
        <v>24</v>
      </c>
      <c r="W3787" s="136" t="s">
        <v>24</v>
      </c>
      <c r="X3787" s="348"/>
      <c r="Y3787" s="201" t="s">
        <v>11846</v>
      </c>
      <c r="Z3787" s="418"/>
      <c r="AA3787" s="1310" t="s">
        <v>11521</v>
      </c>
      <c r="AB3787" s="371" t="s">
        <v>24</v>
      </c>
      <c r="AC3787" s="371"/>
      <c r="AD3787" s="371"/>
      <c r="AE3787" s="371"/>
      <c r="AF3787" s="371"/>
      <c r="AG3787" s="377"/>
      <c r="AH3787" s="1240"/>
      <c r="AI3787" s="244" t="str">
        <f t="shared" si="335"/>
        <v>ISUZU GIGA-</v>
      </c>
      <c r="AJ3787" s="1315">
        <f t="shared" si="339"/>
        <v>43905</v>
      </c>
      <c r="AK3787" s="519">
        <v>43900</v>
      </c>
      <c r="AL3787" s="1193">
        <v>43900</v>
      </c>
      <c r="AM3787" s="420"/>
      <c r="AN3787" s="232"/>
      <c r="AO3787" s="232"/>
      <c r="AP3787" s="230"/>
      <c r="AQ3787" s="1231" t="s">
        <v>3094</v>
      </c>
      <c r="AR3787" s="230"/>
      <c r="AS3787" s="230"/>
      <c r="AT3787" s="230"/>
      <c r="AU3787" s="230"/>
      <c r="AV3787" s="885"/>
      <c r="AW3787" s="885"/>
      <c r="AX3787" s="885"/>
      <c r="AY3787" s="885"/>
      <c r="AZ3787" s="177"/>
    </row>
    <row r="3788" spans="2:60" ht="15" customHeight="1">
      <c r="B3788" s="1310">
        <v>3782</v>
      </c>
      <c r="C3788" s="891" t="s">
        <v>11847</v>
      </c>
      <c r="D3788" s="995" t="s">
        <v>1503</v>
      </c>
      <c r="E3788" s="993" t="s">
        <v>222</v>
      </c>
      <c r="F3788" s="892" t="s">
        <v>24</v>
      </c>
      <c r="G3788" s="509" t="s">
        <v>12214</v>
      </c>
      <c r="H3788" s="561" t="s">
        <v>11848</v>
      </c>
      <c r="I3788" s="931">
        <v>29369</v>
      </c>
      <c r="J3788" s="1314">
        <f t="shared" ca="1" si="336"/>
        <v>42</v>
      </c>
      <c r="K3788" s="176" t="s">
        <v>494</v>
      </c>
      <c r="L3788" s="170">
        <v>1718170700143</v>
      </c>
      <c r="M3788" s="173">
        <v>44709</v>
      </c>
      <c r="N3788" s="562">
        <v>43904</v>
      </c>
      <c r="O3788" s="1330" t="s">
        <v>24</v>
      </c>
      <c r="P3788" s="1314" t="s">
        <v>24</v>
      </c>
      <c r="Q3788" s="198" t="str">
        <f t="shared" si="337"/>
        <v>-</v>
      </c>
      <c r="R3788" s="181" t="str">
        <f t="shared" ca="1" si="338"/>
        <v>TIDAK MCU</v>
      </c>
      <c r="S3788" s="1319" t="s">
        <v>11948</v>
      </c>
      <c r="T3788" s="452">
        <v>44344</v>
      </c>
      <c r="U3788" s="452">
        <v>44344</v>
      </c>
      <c r="V3788" s="345" t="s">
        <v>24</v>
      </c>
      <c r="W3788" s="136" t="s">
        <v>24</v>
      </c>
      <c r="X3788" s="348"/>
      <c r="Y3788" s="201" t="s">
        <v>11849</v>
      </c>
      <c r="Z3788" s="418"/>
      <c r="AA3788" s="1310" t="s">
        <v>100</v>
      </c>
      <c r="AB3788" s="419" t="s">
        <v>24</v>
      </c>
      <c r="AC3788" s="254"/>
      <c r="AD3788" s="254"/>
      <c r="AE3788" s="254"/>
      <c r="AF3788" s="254"/>
      <c r="AG3788" s="254"/>
      <c r="AH3788" s="1019"/>
      <c r="AI3788" s="244" t="str">
        <f t="shared" si="335"/>
        <v>LIGHT VEHICLE-</v>
      </c>
      <c r="AJ3788" s="1315">
        <f t="shared" si="339"/>
        <v>43904</v>
      </c>
      <c r="AK3788" s="217">
        <v>43909</v>
      </c>
      <c r="AL3788" s="614">
        <v>43909</v>
      </c>
      <c r="AM3788" s="420"/>
      <c r="AN3788" s="232"/>
      <c r="AO3788" s="232"/>
      <c r="AP3788" s="230"/>
      <c r="AQ3788" s="243" t="s">
        <v>3094</v>
      </c>
      <c r="AR3788" s="230"/>
      <c r="AS3788" s="230"/>
      <c r="AT3788" s="230"/>
      <c r="AU3788" s="230"/>
      <c r="AV3788" s="885"/>
      <c r="AW3788" s="885"/>
      <c r="AX3788" s="885"/>
      <c r="AY3788" s="885"/>
      <c r="AZ3788" s="177"/>
    </row>
    <row r="3789" spans="2:60" ht="15" customHeight="1">
      <c r="B3789" s="1310">
        <v>3783</v>
      </c>
      <c r="C3789" s="891" t="s">
        <v>11850</v>
      </c>
      <c r="D3789" s="995" t="s">
        <v>230</v>
      </c>
      <c r="E3789" s="1402" t="s">
        <v>222</v>
      </c>
      <c r="F3789" s="892" t="s">
        <v>24</v>
      </c>
      <c r="G3789" s="644" t="s">
        <v>131</v>
      </c>
      <c r="H3789" s="561" t="s">
        <v>24</v>
      </c>
      <c r="I3789" s="931">
        <v>27172</v>
      </c>
      <c r="J3789" s="1314">
        <f t="shared" ca="1" si="336"/>
        <v>48</v>
      </c>
      <c r="K3789" s="176" t="s">
        <v>493</v>
      </c>
      <c r="L3789" s="170">
        <v>740517141195</v>
      </c>
      <c r="M3789" s="173">
        <v>45069</v>
      </c>
      <c r="N3789" s="562">
        <v>43904</v>
      </c>
      <c r="O3789" s="1330" t="s">
        <v>24</v>
      </c>
      <c r="P3789" s="1314" t="s">
        <v>24</v>
      </c>
      <c r="Q3789" s="198" t="str">
        <f t="shared" si="337"/>
        <v>-</v>
      </c>
      <c r="R3789" s="181" t="str">
        <f t="shared" ca="1" si="338"/>
        <v>TIDAK MCU</v>
      </c>
      <c r="S3789" s="1319" t="s">
        <v>11888</v>
      </c>
      <c r="T3789" s="452">
        <v>44339</v>
      </c>
      <c r="U3789" s="452">
        <v>44339</v>
      </c>
      <c r="V3789" s="1330" t="s">
        <v>24</v>
      </c>
      <c r="W3789" s="1311" t="s">
        <v>24</v>
      </c>
      <c r="X3789" s="348"/>
      <c r="Y3789" s="201" t="s">
        <v>11889</v>
      </c>
      <c r="Z3789" s="418"/>
      <c r="AA3789" s="272" t="s">
        <v>1086</v>
      </c>
      <c r="AB3789" s="254" t="s">
        <v>24</v>
      </c>
      <c r="AC3789" s="254"/>
      <c r="AD3789" s="254"/>
      <c r="AE3789" s="254"/>
      <c r="AF3789" s="254"/>
      <c r="AG3789" s="254"/>
      <c r="AH3789" s="1019"/>
      <c r="AI3789" s="244" t="str">
        <f t="shared" si="335"/>
        <v>HINO 260 JD/TI-</v>
      </c>
      <c r="AJ3789" s="1315">
        <f t="shared" si="339"/>
        <v>43904</v>
      </c>
      <c r="AK3789" s="1330">
        <v>43902</v>
      </c>
      <c r="AL3789" s="670">
        <v>43902</v>
      </c>
      <c r="AM3789" s="420"/>
      <c r="AN3789" s="232"/>
      <c r="AO3789" s="232"/>
      <c r="AP3789" s="230"/>
      <c r="AQ3789" s="1231" t="s">
        <v>3094</v>
      </c>
      <c r="AR3789" s="230"/>
      <c r="AS3789" s="230"/>
      <c r="AT3789" s="230"/>
      <c r="AU3789" s="230"/>
      <c r="AV3789" s="885"/>
      <c r="AW3789" s="885"/>
      <c r="AX3789" s="885"/>
      <c r="AY3789" s="885"/>
      <c r="AZ3789" s="177"/>
    </row>
    <row r="3790" spans="2:60" ht="15" customHeight="1">
      <c r="B3790" s="1310">
        <v>3784</v>
      </c>
      <c r="C3790" s="891" t="s">
        <v>11852</v>
      </c>
      <c r="D3790" s="995" t="s">
        <v>230</v>
      </c>
      <c r="E3790" s="1402" t="s">
        <v>4222</v>
      </c>
      <c r="F3790" s="892" t="s">
        <v>11874</v>
      </c>
      <c r="G3790" s="644" t="s">
        <v>102</v>
      </c>
      <c r="H3790" s="561" t="s">
        <v>24</v>
      </c>
      <c r="I3790" s="931">
        <v>31977</v>
      </c>
      <c r="J3790" s="1314">
        <f t="shared" ca="1" si="336"/>
        <v>35</v>
      </c>
      <c r="K3790" s="176" t="s">
        <v>24</v>
      </c>
      <c r="L3790" s="170" t="s">
        <v>24</v>
      </c>
      <c r="M3790" s="173" t="s">
        <v>24</v>
      </c>
      <c r="N3790" s="562">
        <v>43904</v>
      </c>
      <c r="O3790" s="1330" t="s">
        <v>24</v>
      </c>
      <c r="P3790" s="1314" t="s">
        <v>24</v>
      </c>
      <c r="Q3790" s="198" t="str">
        <f t="shared" si="337"/>
        <v>-</v>
      </c>
      <c r="R3790" s="181" t="str">
        <f t="shared" ca="1" si="338"/>
        <v>TIDAK MCU</v>
      </c>
      <c r="S3790" s="1319" t="s">
        <v>11878</v>
      </c>
      <c r="T3790" s="452">
        <v>44396</v>
      </c>
      <c r="U3790" s="452">
        <v>44396</v>
      </c>
      <c r="V3790" s="1330" t="s">
        <v>24</v>
      </c>
      <c r="W3790" s="136" t="s">
        <v>24</v>
      </c>
      <c r="X3790" s="348"/>
      <c r="Y3790" s="201"/>
      <c r="Z3790" s="418"/>
      <c r="AA3790" s="272" t="s">
        <v>9981</v>
      </c>
      <c r="AB3790" s="254" t="s">
        <v>24</v>
      </c>
      <c r="AC3790" s="254"/>
      <c r="AD3790" s="254"/>
      <c r="AE3790" s="254"/>
      <c r="AF3790" s="254"/>
      <c r="AG3790" s="254"/>
      <c r="AH3790" s="1019"/>
      <c r="AI3790" s="244" t="str">
        <f t="shared" si="335"/>
        <v>HD 785-</v>
      </c>
      <c r="AJ3790" s="1315">
        <f t="shared" si="339"/>
        <v>43904</v>
      </c>
      <c r="AK3790" s="217">
        <v>43880</v>
      </c>
      <c r="AL3790" s="614">
        <v>43880</v>
      </c>
      <c r="AM3790" s="420"/>
      <c r="AN3790" s="232"/>
      <c r="AO3790" s="232"/>
      <c r="AP3790" s="230"/>
      <c r="AQ3790" s="1231" t="s">
        <v>3094</v>
      </c>
      <c r="AR3790" s="230"/>
      <c r="AS3790" s="230"/>
      <c r="AT3790" s="230"/>
      <c r="AU3790" s="230"/>
      <c r="AV3790" s="885"/>
      <c r="AW3790" s="885"/>
      <c r="AX3790" s="885"/>
      <c r="AY3790" s="885"/>
      <c r="AZ3790" s="177"/>
    </row>
    <row r="3791" spans="2:60" ht="15" customHeight="1">
      <c r="B3791" s="1310">
        <v>3785</v>
      </c>
      <c r="C3791" s="891" t="s">
        <v>11853</v>
      </c>
      <c r="D3791" s="995" t="s">
        <v>230</v>
      </c>
      <c r="E3791" s="994" t="s">
        <v>4222</v>
      </c>
      <c r="F3791" s="892" t="s">
        <v>11875</v>
      </c>
      <c r="G3791" s="848" t="s">
        <v>102</v>
      </c>
      <c r="H3791" s="833" t="s">
        <v>24</v>
      </c>
      <c r="I3791" s="1703">
        <v>33553</v>
      </c>
      <c r="J3791" s="1314">
        <f t="shared" ca="1" si="336"/>
        <v>30</v>
      </c>
      <c r="K3791" s="413" t="s">
        <v>24</v>
      </c>
      <c r="L3791" s="414" t="s">
        <v>24</v>
      </c>
      <c r="M3791" s="415" t="s">
        <v>24</v>
      </c>
      <c r="N3791" s="533">
        <v>43904</v>
      </c>
      <c r="O3791" s="1330" t="s">
        <v>24</v>
      </c>
      <c r="P3791" s="1314" t="s">
        <v>24</v>
      </c>
      <c r="Q3791" s="198" t="str">
        <f t="shared" si="337"/>
        <v>-</v>
      </c>
      <c r="R3791" s="181" t="str">
        <f t="shared" ca="1" si="338"/>
        <v>TIDAK MCU</v>
      </c>
      <c r="S3791" s="1319" t="s">
        <v>11879</v>
      </c>
      <c r="T3791" s="1703">
        <v>44511</v>
      </c>
      <c r="U3791" s="1703">
        <v>44511</v>
      </c>
      <c r="V3791" s="1330" t="s">
        <v>24</v>
      </c>
      <c r="W3791" s="136" t="s">
        <v>24</v>
      </c>
      <c r="X3791" s="416"/>
      <c r="Y3791" s="201"/>
      <c r="Z3791" s="418"/>
      <c r="AA3791" s="272" t="s">
        <v>9981</v>
      </c>
      <c r="AB3791" s="419" t="s">
        <v>24</v>
      </c>
      <c r="AC3791" s="419"/>
      <c r="AD3791" s="419"/>
      <c r="AE3791" s="419"/>
      <c r="AF3791" s="419"/>
      <c r="AG3791" s="419"/>
      <c r="AH3791" s="1019"/>
      <c r="AI3791" s="244" t="str">
        <f t="shared" si="335"/>
        <v>HD 785-</v>
      </c>
      <c r="AJ3791" s="1315">
        <f t="shared" si="339"/>
        <v>43904</v>
      </c>
      <c r="AK3791" s="217">
        <v>43880</v>
      </c>
      <c r="AL3791" s="614">
        <v>43880</v>
      </c>
      <c r="AM3791" s="420"/>
      <c r="AN3791" s="419"/>
      <c r="AO3791" s="419"/>
      <c r="AP3791" s="420"/>
      <c r="AQ3791" s="1231" t="s">
        <v>3094</v>
      </c>
      <c r="AR3791" s="420"/>
      <c r="AS3791" s="420"/>
      <c r="AT3791" s="420"/>
      <c r="AU3791" s="420"/>
      <c r="AV3791" s="885"/>
      <c r="AW3791" s="885"/>
      <c r="AX3791" s="885"/>
      <c r="AY3791" s="885"/>
      <c r="AZ3791" s="458"/>
      <c r="BA3791" s="2186"/>
      <c r="BB3791" s="2186"/>
      <c r="BC3791" s="2186"/>
      <c r="BD3791" s="2186"/>
      <c r="BE3791" s="2186"/>
      <c r="BF3791" s="2186"/>
      <c r="BG3791" s="2186"/>
      <c r="BH3791" s="2186"/>
    </row>
    <row r="3792" spans="2:60" ht="15" customHeight="1">
      <c r="B3792" s="1310">
        <v>3786</v>
      </c>
      <c r="C3792" s="891" t="s">
        <v>9508</v>
      </c>
      <c r="D3792" s="995" t="s">
        <v>230</v>
      </c>
      <c r="E3792" s="994" t="s">
        <v>4222</v>
      </c>
      <c r="F3792" s="892" t="s">
        <v>11876</v>
      </c>
      <c r="G3792" s="848" t="s">
        <v>102</v>
      </c>
      <c r="H3792" s="522" t="s">
        <v>24</v>
      </c>
      <c r="I3792" s="1703">
        <v>31263</v>
      </c>
      <c r="J3792" s="1314">
        <f t="shared" ca="1" si="336"/>
        <v>37</v>
      </c>
      <c r="K3792" s="413" t="s">
        <v>24</v>
      </c>
      <c r="L3792" s="414" t="s">
        <v>24</v>
      </c>
      <c r="M3792" s="415" t="s">
        <v>24</v>
      </c>
      <c r="N3792" s="533">
        <v>43904</v>
      </c>
      <c r="O3792" s="1330" t="s">
        <v>24</v>
      </c>
      <c r="P3792" s="1314" t="s">
        <v>24</v>
      </c>
      <c r="Q3792" s="198" t="str">
        <f t="shared" si="337"/>
        <v>-</v>
      </c>
      <c r="R3792" s="181" t="str">
        <f t="shared" ca="1" si="338"/>
        <v>TIDAK MCU</v>
      </c>
      <c r="S3792" s="1319" t="s">
        <v>11880</v>
      </c>
      <c r="T3792" s="452">
        <v>44412</v>
      </c>
      <c r="U3792" s="452">
        <v>44412</v>
      </c>
      <c r="V3792" s="1330" t="s">
        <v>24</v>
      </c>
      <c r="W3792" s="136" t="s">
        <v>24</v>
      </c>
      <c r="X3792" s="416"/>
      <c r="Y3792" s="417"/>
      <c r="Z3792" s="418"/>
      <c r="AA3792" s="272" t="s">
        <v>9981</v>
      </c>
      <c r="AB3792" s="419" t="s">
        <v>24</v>
      </c>
      <c r="AC3792" s="419"/>
      <c r="AD3792" s="419"/>
      <c r="AE3792" s="419"/>
      <c r="AF3792" s="419"/>
      <c r="AG3792" s="419"/>
      <c r="AH3792" s="1019"/>
      <c r="AI3792" s="244" t="str">
        <f t="shared" ref="AI3792:AI3855" si="340">+CONCATENATE(AA3792,AB3792,AC3792,AD3792,AE3792,AF3792,AG3792)</f>
        <v>HD 785-</v>
      </c>
      <c r="AJ3792" s="1315">
        <f t="shared" si="339"/>
        <v>43904</v>
      </c>
      <c r="AK3792" s="217">
        <v>43880</v>
      </c>
      <c r="AL3792" s="614">
        <v>43880</v>
      </c>
      <c r="AM3792" s="420"/>
      <c r="AN3792" s="419"/>
      <c r="AO3792" s="419"/>
      <c r="AP3792" s="420"/>
      <c r="AQ3792" s="1231" t="s">
        <v>3094</v>
      </c>
      <c r="AR3792" s="420"/>
      <c r="AS3792" s="420"/>
      <c r="AT3792" s="420"/>
      <c r="AU3792" s="420"/>
      <c r="AV3792" s="885"/>
      <c r="AW3792" s="885"/>
      <c r="AX3792" s="885"/>
      <c r="AY3792" s="885"/>
      <c r="AZ3792" s="177"/>
    </row>
    <row r="3793" spans="1:52" ht="15" customHeight="1">
      <c r="B3793" s="1310">
        <v>3787</v>
      </c>
      <c r="C3793" s="891" t="s">
        <v>11854</v>
      </c>
      <c r="D3793" s="995" t="s">
        <v>230</v>
      </c>
      <c r="E3793" s="994" t="s">
        <v>4222</v>
      </c>
      <c r="F3793" s="892" t="s">
        <v>11877</v>
      </c>
      <c r="G3793" s="848" t="s">
        <v>102</v>
      </c>
      <c r="H3793" s="833" t="s">
        <v>24</v>
      </c>
      <c r="I3793" s="1703">
        <v>34104</v>
      </c>
      <c r="J3793" s="1314">
        <f t="shared" ca="1" si="336"/>
        <v>29</v>
      </c>
      <c r="K3793" s="413" t="s">
        <v>24</v>
      </c>
      <c r="L3793" s="414" t="s">
        <v>24</v>
      </c>
      <c r="M3793" s="415" t="s">
        <v>24</v>
      </c>
      <c r="N3793" s="533">
        <v>43904</v>
      </c>
      <c r="O3793" s="1330" t="s">
        <v>24</v>
      </c>
      <c r="P3793" s="1314" t="s">
        <v>24</v>
      </c>
      <c r="Q3793" s="198" t="str">
        <f t="shared" si="337"/>
        <v>-</v>
      </c>
      <c r="R3793" s="181" t="str">
        <f t="shared" ca="1" si="338"/>
        <v>TIDAK MCU</v>
      </c>
      <c r="S3793" s="1319" t="s">
        <v>11881</v>
      </c>
      <c r="T3793" s="452">
        <v>44331</v>
      </c>
      <c r="U3793" s="516">
        <v>44331</v>
      </c>
      <c r="V3793" s="1330" t="s">
        <v>24</v>
      </c>
      <c r="W3793" s="136" t="s">
        <v>24</v>
      </c>
      <c r="X3793" s="416"/>
      <c r="Y3793" s="201"/>
      <c r="Z3793" s="418"/>
      <c r="AA3793" s="272" t="s">
        <v>9981</v>
      </c>
      <c r="AB3793" s="419" t="s">
        <v>24</v>
      </c>
      <c r="AC3793" s="419"/>
      <c r="AD3793" s="419"/>
      <c r="AE3793" s="419"/>
      <c r="AF3793" s="419"/>
      <c r="AG3793" s="419"/>
      <c r="AH3793" s="1019"/>
      <c r="AI3793" s="244" t="str">
        <f t="shared" si="340"/>
        <v>HD 785-</v>
      </c>
      <c r="AJ3793" s="1330">
        <f t="shared" si="339"/>
        <v>43904</v>
      </c>
      <c r="AK3793" s="217">
        <v>43880</v>
      </c>
      <c r="AL3793" s="614">
        <v>43880</v>
      </c>
      <c r="AM3793" s="420"/>
      <c r="AN3793" s="419"/>
      <c r="AO3793" s="419"/>
      <c r="AP3793" s="420"/>
      <c r="AQ3793" s="1231" t="s">
        <v>3094</v>
      </c>
      <c r="AR3793" s="420"/>
      <c r="AS3793" s="420"/>
      <c r="AT3793" s="420"/>
      <c r="AU3793" s="420"/>
      <c r="AV3793" s="885"/>
      <c r="AW3793" s="885"/>
      <c r="AX3793" s="885"/>
      <c r="AY3793" s="885"/>
      <c r="AZ3793" s="885"/>
    </row>
    <row r="3794" spans="1:52" ht="15" customHeight="1">
      <c r="B3794" s="1310">
        <v>3788</v>
      </c>
      <c r="C3794" s="891" t="s">
        <v>11855</v>
      </c>
      <c r="D3794" s="995" t="s">
        <v>230</v>
      </c>
      <c r="E3794" s="994" t="s">
        <v>4228</v>
      </c>
      <c r="F3794" s="892" t="s">
        <v>11856</v>
      </c>
      <c r="G3794" s="848" t="s">
        <v>102</v>
      </c>
      <c r="H3794" s="522" t="s">
        <v>24</v>
      </c>
      <c r="I3794" s="1703">
        <v>36349</v>
      </c>
      <c r="J3794" s="1314">
        <f t="shared" ca="1" si="336"/>
        <v>22</v>
      </c>
      <c r="K3794" s="413" t="s">
        <v>24</v>
      </c>
      <c r="L3794" s="414" t="s">
        <v>24</v>
      </c>
      <c r="M3794" s="415" t="s">
        <v>24</v>
      </c>
      <c r="N3794" s="533">
        <v>43904</v>
      </c>
      <c r="O3794" s="1330" t="s">
        <v>24</v>
      </c>
      <c r="P3794" s="1314" t="s">
        <v>24</v>
      </c>
      <c r="Q3794" s="198" t="str">
        <f t="shared" si="337"/>
        <v>-</v>
      </c>
      <c r="R3794" s="181" t="str">
        <f t="shared" ca="1" si="338"/>
        <v>TIDAK MCU</v>
      </c>
      <c r="S3794" s="1319" t="s">
        <v>11882</v>
      </c>
      <c r="T3794" s="452">
        <v>44385</v>
      </c>
      <c r="U3794" s="452">
        <v>44385</v>
      </c>
      <c r="V3794" s="1330" t="s">
        <v>24</v>
      </c>
      <c r="W3794" s="136" t="s">
        <v>24</v>
      </c>
      <c r="X3794" s="416"/>
      <c r="Y3794" s="417"/>
      <c r="Z3794" s="418"/>
      <c r="AA3794" s="272" t="s">
        <v>927</v>
      </c>
      <c r="AB3794" s="419" t="s">
        <v>4604</v>
      </c>
      <c r="AC3794" s="419" t="s">
        <v>24</v>
      </c>
      <c r="AD3794" s="419"/>
      <c r="AE3794" s="419"/>
      <c r="AF3794" s="419"/>
      <c r="AG3794" s="419"/>
      <c r="AH3794" s="1019"/>
      <c r="AI3794" s="244" t="str">
        <f t="shared" si="340"/>
        <v>SC P360 - SC P410 A/MNISSAN CWB-</v>
      </c>
      <c r="AJ3794" s="1315">
        <f t="shared" si="339"/>
        <v>43904</v>
      </c>
      <c r="AK3794" s="217">
        <v>43913</v>
      </c>
      <c r="AL3794" s="614">
        <v>43913</v>
      </c>
      <c r="AM3794" s="420"/>
      <c r="AN3794" s="419"/>
      <c r="AO3794" s="419"/>
      <c r="AP3794" s="420" t="s">
        <v>11339</v>
      </c>
      <c r="AQ3794" s="1231" t="s">
        <v>3094</v>
      </c>
      <c r="AR3794" s="420"/>
      <c r="AS3794" s="420"/>
      <c r="AT3794" s="420"/>
      <c r="AU3794" s="420"/>
      <c r="AV3794" s="885"/>
      <c r="AW3794" s="885"/>
      <c r="AX3794" s="885"/>
      <c r="AY3794" s="885"/>
      <c r="AZ3794" s="177"/>
    </row>
    <row r="3795" spans="1:52" ht="15" customHeight="1">
      <c r="B3795" s="1310">
        <v>3789</v>
      </c>
      <c r="C3795" s="891" t="s">
        <v>11858</v>
      </c>
      <c r="D3795" s="995" t="s">
        <v>230</v>
      </c>
      <c r="E3795" s="994" t="s">
        <v>4228</v>
      </c>
      <c r="F3795" s="892" t="s">
        <v>11859</v>
      </c>
      <c r="G3795" s="848" t="s">
        <v>102</v>
      </c>
      <c r="H3795" s="522" t="s">
        <v>24</v>
      </c>
      <c r="I3795" s="1408">
        <v>36478</v>
      </c>
      <c r="J3795" s="1314">
        <f t="shared" ca="1" si="336"/>
        <v>22</v>
      </c>
      <c r="K3795" s="413" t="s">
        <v>24</v>
      </c>
      <c r="L3795" s="414" t="s">
        <v>24</v>
      </c>
      <c r="M3795" s="415" t="s">
        <v>24</v>
      </c>
      <c r="N3795" s="533">
        <v>43904</v>
      </c>
      <c r="O3795" s="1330" t="s">
        <v>24</v>
      </c>
      <c r="P3795" s="1314" t="s">
        <v>24</v>
      </c>
      <c r="Q3795" s="198" t="str">
        <f t="shared" si="337"/>
        <v>-</v>
      </c>
      <c r="R3795" s="181" t="str">
        <f t="shared" ca="1" si="338"/>
        <v>TIDAK MCU</v>
      </c>
      <c r="S3795" s="1319" t="s">
        <v>11883</v>
      </c>
      <c r="T3795" s="452">
        <v>44514</v>
      </c>
      <c r="U3795" s="452">
        <v>44514</v>
      </c>
      <c r="V3795" s="1330" t="s">
        <v>24</v>
      </c>
      <c r="W3795" s="136" t="s">
        <v>24</v>
      </c>
      <c r="X3795" s="416"/>
      <c r="Y3795" s="417"/>
      <c r="Z3795" s="418"/>
      <c r="AA3795" s="272" t="s">
        <v>927</v>
      </c>
      <c r="AB3795" s="419" t="s">
        <v>4604</v>
      </c>
      <c r="AC3795" s="419" t="s">
        <v>24</v>
      </c>
      <c r="AD3795" s="419"/>
      <c r="AE3795" s="419"/>
      <c r="AF3795" s="419"/>
      <c r="AG3795" s="419"/>
      <c r="AH3795" s="1019"/>
      <c r="AI3795" s="244" t="str">
        <f t="shared" si="340"/>
        <v>SC P360 - SC P410 A/MNISSAN CWB-</v>
      </c>
      <c r="AJ3795" s="1315">
        <f t="shared" si="339"/>
        <v>43904</v>
      </c>
      <c r="AK3795" s="217">
        <v>43913</v>
      </c>
      <c r="AL3795" s="614">
        <v>43913</v>
      </c>
      <c r="AM3795" s="420"/>
      <c r="AN3795" s="419"/>
      <c r="AO3795" s="419"/>
      <c r="AP3795" s="420" t="s">
        <v>11339</v>
      </c>
      <c r="AQ3795" s="1231" t="s">
        <v>3094</v>
      </c>
      <c r="AR3795" s="420"/>
      <c r="AS3795" s="412"/>
      <c r="AT3795" s="412"/>
      <c r="AU3795" s="412"/>
      <c r="AV3795" s="885"/>
      <c r="AW3795" s="885"/>
      <c r="AX3795" s="885"/>
      <c r="AY3795" s="885"/>
      <c r="AZ3795" s="177"/>
    </row>
    <row r="3796" spans="1:52" ht="15" customHeight="1">
      <c r="B3796" s="1310">
        <v>3790</v>
      </c>
      <c r="C3796" s="891" t="s">
        <v>11860</v>
      </c>
      <c r="D3796" s="995" t="s">
        <v>230</v>
      </c>
      <c r="E3796" s="994" t="s">
        <v>4228</v>
      </c>
      <c r="F3796" s="892" t="s">
        <v>11861</v>
      </c>
      <c r="G3796" s="848" t="s">
        <v>102</v>
      </c>
      <c r="H3796" s="522" t="s">
        <v>24</v>
      </c>
      <c r="I3796" s="1703">
        <v>33030</v>
      </c>
      <c r="J3796" s="1314">
        <f t="shared" ca="1" si="336"/>
        <v>32</v>
      </c>
      <c r="K3796" s="413" t="s">
        <v>24</v>
      </c>
      <c r="L3796" s="414" t="s">
        <v>24</v>
      </c>
      <c r="M3796" s="415" t="s">
        <v>24</v>
      </c>
      <c r="N3796" s="577">
        <v>43906</v>
      </c>
      <c r="O3796" s="1330" t="s">
        <v>24</v>
      </c>
      <c r="P3796" s="1314" t="s">
        <v>24</v>
      </c>
      <c r="Q3796" s="198" t="str">
        <f t="shared" si="337"/>
        <v>-</v>
      </c>
      <c r="R3796" s="181" t="str">
        <f t="shared" ca="1" si="338"/>
        <v>TIDAK MCU</v>
      </c>
      <c r="S3796" s="1319" t="s">
        <v>11885</v>
      </c>
      <c r="T3796" s="452">
        <v>44353</v>
      </c>
      <c r="U3796" s="452">
        <v>44353</v>
      </c>
      <c r="V3796" s="1330" t="s">
        <v>24</v>
      </c>
      <c r="W3796" s="136" t="s">
        <v>24</v>
      </c>
      <c r="X3796" s="416"/>
      <c r="Y3796" s="417"/>
      <c r="Z3796" s="418"/>
      <c r="AA3796" s="272" t="s">
        <v>4457</v>
      </c>
      <c r="AB3796" s="419" t="s">
        <v>24</v>
      </c>
      <c r="AC3796" s="419"/>
      <c r="AD3796" s="419"/>
      <c r="AE3796" s="419"/>
      <c r="AF3796" s="419"/>
      <c r="AG3796" s="419"/>
      <c r="AH3796" s="1019"/>
      <c r="AI3796" s="244" t="str">
        <f t="shared" si="340"/>
        <v>SC P360, SC P380-</v>
      </c>
      <c r="AJ3796" s="1315">
        <f t="shared" si="339"/>
        <v>43906</v>
      </c>
      <c r="AK3796" s="1330">
        <v>43880</v>
      </c>
      <c r="AL3796" s="670">
        <v>43880</v>
      </c>
      <c r="AM3796" s="420"/>
      <c r="AN3796" s="419"/>
      <c r="AO3796" s="419"/>
      <c r="AP3796" s="420"/>
      <c r="AQ3796" s="1231" t="s">
        <v>3094</v>
      </c>
      <c r="AR3796" s="420"/>
      <c r="AS3796" s="420"/>
      <c r="AT3796" s="420"/>
      <c r="AU3796" s="420"/>
      <c r="AV3796" s="885"/>
      <c r="AW3796" s="885"/>
      <c r="AX3796" s="885"/>
      <c r="AY3796" s="885"/>
      <c r="AZ3796" s="177"/>
    </row>
    <row r="3797" spans="1:52" ht="15" customHeight="1">
      <c r="B3797" s="1310">
        <v>3791</v>
      </c>
      <c r="C3797" s="891" t="s">
        <v>11862</v>
      </c>
      <c r="D3797" s="995" t="s">
        <v>230</v>
      </c>
      <c r="E3797" s="994" t="s">
        <v>4228</v>
      </c>
      <c r="F3797" s="892" t="s">
        <v>11863</v>
      </c>
      <c r="G3797" s="848" t="s">
        <v>102</v>
      </c>
      <c r="H3797" s="833" t="s">
        <v>24</v>
      </c>
      <c r="I3797" s="1703">
        <v>31346</v>
      </c>
      <c r="J3797" s="1314">
        <f t="shared" ca="1" si="336"/>
        <v>36</v>
      </c>
      <c r="K3797" s="413" t="s">
        <v>24</v>
      </c>
      <c r="L3797" s="414" t="s">
        <v>24</v>
      </c>
      <c r="M3797" s="415" t="s">
        <v>24</v>
      </c>
      <c r="N3797" s="533">
        <v>43904</v>
      </c>
      <c r="O3797" s="1330" t="s">
        <v>24</v>
      </c>
      <c r="P3797" s="1314" t="s">
        <v>24</v>
      </c>
      <c r="Q3797" s="198" t="str">
        <f t="shared" si="337"/>
        <v>-</v>
      </c>
      <c r="R3797" s="181" t="str">
        <f t="shared" ca="1" si="338"/>
        <v>TIDAK MCU</v>
      </c>
      <c r="S3797" s="1319" t="s">
        <v>11886</v>
      </c>
      <c r="T3797" s="1703">
        <v>44495</v>
      </c>
      <c r="U3797" s="1703">
        <v>44495</v>
      </c>
      <c r="V3797" s="904" t="s">
        <v>24</v>
      </c>
      <c r="W3797" s="1311" t="s">
        <v>24</v>
      </c>
      <c r="X3797" s="416"/>
      <c r="Y3797" s="201"/>
      <c r="Z3797" s="418"/>
      <c r="AA3797" s="420" t="s">
        <v>4457</v>
      </c>
      <c r="AB3797" s="419" t="s">
        <v>24</v>
      </c>
      <c r="AC3797" s="419"/>
      <c r="AD3797" s="419"/>
      <c r="AE3797" s="419"/>
      <c r="AF3797" s="419"/>
      <c r="AG3797" s="419"/>
      <c r="AH3797" s="1019"/>
      <c r="AI3797" s="244" t="str">
        <f t="shared" si="340"/>
        <v>SC P360, SC P380-</v>
      </c>
      <c r="AJ3797" s="1315">
        <f t="shared" si="339"/>
        <v>43904</v>
      </c>
      <c r="AK3797" s="1330">
        <v>43880</v>
      </c>
      <c r="AL3797" s="670">
        <v>43880</v>
      </c>
      <c r="AM3797" s="420"/>
      <c r="AN3797" s="419"/>
      <c r="AO3797" s="419"/>
      <c r="AP3797" s="420"/>
      <c r="AQ3797" s="1231" t="s">
        <v>3094</v>
      </c>
      <c r="AR3797" s="420"/>
      <c r="AS3797" s="420"/>
      <c r="AT3797" s="420"/>
      <c r="AU3797" s="420"/>
      <c r="AV3797" s="885"/>
      <c r="AW3797" s="885"/>
      <c r="AX3797" s="885"/>
      <c r="AY3797" s="885"/>
      <c r="AZ3797" s="177"/>
    </row>
    <row r="3798" spans="1:52" ht="15" customHeight="1">
      <c r="B3798" s="1310">
        <v>3792</v>
      </c>
      <c r="C3798" s="891" t="s">
        <v>11864</v>
      </c>
      <c r="D3798" s="995" t="s">
        <v>230</v>
      </c>
      <c r="E3798" s="992" t="s">
        <v>222</v>
      </c>
      <c r="F3798" s="892" t="s">
        <v>24</v>
      </c>
      <c r="G3798" s="848" t="s">
        <v>139</v>
      </c>
      <c r="H3798" s="833" t="s">
        <v>11868</v>
      </c>
      <c r="I3798" s="1703">
        <v>33672</v>
      </c>
      <c r="J3798" s="1314">
        <f t="shared" ca="1" si="336"/>
        <v>30</v>
      </c>
      <c r="K3798" s="413" t="s">
        <v>493</v>
      </c>
      <c r="L3798" s="414">
        <v>17189203000018</v>
      </c>
      <c r="M3798" s="415">
        <v>45664</v>
      </c>
      <c r="N3798" s="533">
        <v>43901</v>
      </c>
      <c r="O3798" s="1330" t="s">
        <v>24</v>
      </c>
      <c r="P3798" s="1314" t="s">
        <v>24</v>
      </c>
      <c r="Q3798" s="198" t="str">
        <f t="shared" si="337"/>
        <v>-</v>
      </c>
      <c r="R3798" s="181" t="str">
        <f t="shared" ca="1" si="338"/>
        <v>TIDAK MCU</v>
      </c>
      <c r="S3798" s="1319" t="s">
        <v>11867</v>
      </c>
      <c r="T3798" s="452">
        <v>44629</v>
      </c>
      <c r="U3798" s="452">
        <v>44629</v>
      </c>
      <c r="V3798" s="1330" t="s">
        <v>24</v>
      </c>
      <c r="W3798" s="136" t="s">
        <v>24</v>
      </c>
      <c r="X3798" s="416"/>
      <c r="Y3798" s="201" t="s">
        <v>11869</v>
      </c>
      <c r="Z3798" s="418"/>
      <c r="AA3798" s="420" t="s">
        <v>3077</v>
      </c>
      <c r="AB3798" s="964" t="s">
        <v>3078</v>
      </c>
      <c r="AC3798" s="419"/>
      <c r="AD3798" s="419"/>
      <c r="AE3798" s="419"/>
      <c r="AF3798" s="419"/>
      <c r="AG3798" s="419"/>
      <c r="AH3798" s="1019"/>
      <c r="AI3798" s="244" t="str">
        <f t="shared" si="340"/>
        <v>HINO 285 JD/TISCANIA P410 MATIC</v>
      </c>
      <c r="AJ3798" s="1315">
        <f t="shared" si="339"/>
        <v>43901</v>
      </c>
      <c r="AK3798" s="1330">
        <v>44035</v>
      </c>
      <c r="AL3798" s="670">
        <v>44035</v>
      </c>
      <c r="AM3798" s="420"/>
      <c r="AN3798" s="419"/>
      <c r="AO3798" s="419"/>
      <c r="AP3798" s="420" t="s">
        <v>12642</v>
      </c>
      <c r="AQ3798" s="1231" t="s">
        <v>3094</v>
      </c>
      <c r="AR3798" s="420"/>
      <c r="AS3798" s="420"/>
      <c r="AT3798" s="420"/>
      <c r="AU3798" s="420"/>
      <c r="AV3798" s="885"/>
      <c r="AW3798" s="885"/>
      <c r="AX3798" s="885"/>
      <c r="AY3798" s="885"/>
      <c r="AZ3798" s="177"/>
    </row>
    <row r="3799" spans="1:52" s="2186" customFormat="1" ht="15" customHeight="1">
      <c r="A3799" s="1299"/>
      <c r="B3799" s="1310">
        <v>3793</v>
      </c>
      <c r="C3799" s="1531" t="s">
        <v>1386</v>
      </c>
      <c r="D3799" s="1582" t="s">
        <v>230</v>
      </c>
      <c r="E3799" s="1590" t="s">
        <v>222</v>
      </c>
      <c r="F3799" s="1612" t="s">
        <v>24</v>
      </c>
      <c r="G3799" s="1625" t="s">
        <v>114</v>
      </c>
      <c r="H3799" s="2200" t="s">
        <v>24</v>
      </c>
      <c r="I3799" s="2201">
        <v>36525</v>
      </c>
      <c r="J3799" s="445">
        <f t="shared" ca="1" si="336"/>
        <v>22</v>
      </c>
      <c r="K3799" s="1819" t="s">
        <v>493</v>
      </c>
      <c r="L3799" s="1860">
        <v>951219410288</v>
      </c>
      <c r="M3799" s="1892">
        <v>45291</v>
      </c>
      <c r="N3799" s="517">
        <v>43900</v>
      </c>
      <c r="O3799" s="446" t="s">
        <v>24</v>
      </c>
      <c r="P3799" s="445" t="s">
        <v>24</v>
      </c>
      <c r="Q3799" s="920" t="str">
        <f t="shared" si="337"/>
        <v>-</v>
      </c>
      <c r="R3799" s="919" t="str">
        <f t="shared" ca="1" si="338"/>
        <v>TIDAK MCU</v>
      </c>
      <c r="S3799" s="445" t="s">
        <v>11865</v>
      </c>
      <c r="T3799" s="1932">
        <v>44561</v>
      </c>
      <c r="U3799" s="1932">
        <v>44561</v>
      </c>
      <c r="V3799" s="446" t="s">
        <v>24</v>
      </c>
      <c r="W3799" s="446" t="s">
        <v>24</v>
      </c>
      <c r="X3799" s="1942"/>
      <c r="Y3799" s="922" t="s">
        <v>11866</v>
      </c>
      <c r="Z3799" s="1953"/>
      <c r="AA3799" s="1960" t="s">
        <v>1086</v>
      </c>
      <c r="AB3799" s="1960" t="s">
        <v>24</v>
      </c>
      <c r="AC3799" s="1960"/>
      <c r="AD3799" s="1960"/>
      <c r="AE3799" s="1960"/>
      <c r="AF3799" s="1960"/>
      <c r="AG3799" s="1960"/>
      <c r="AH3799" s="1973"/>
      <c r="AI3799" s="244" t="str">
        <f t="shared" si="340"/>
        <v>HINO 260 JD/TI-</v>
      </c>
      <c r="AJ3799" s="878">
        <f t="shared" si="339"/>
        <v>43900</v>
      </c>
      <c r="AK3799" s="446">
        <v>43895</v>
      </c>
      <c r="AL3799" s="446">
        <v>43895</v>
      </c>
      <c r="AM3799" s="1960"/>
      <c r="AN3799" s="1960"/>
      <c r="AO3799" s="1960"/>
      <c r="AP3799" s="1960"/>
      <c r="AQ3799" s="916" t="s">
        <v>6564</v>
      </c>
      <c r="AR3799" s="1960"/>
      <c r="AS3799" s="1960"/>
      <c r="AT3799" s="1960"/>
      <c r="AU3799" s="1960"/>
      <c r="AV3799" s="458"/>
      <c r="AW3799" s="458"/>
      <c r="AX3799" s="458"/>
      <c r="AY3799" s="458"/>
      <c r="AZ3799" s="458"/>
    </row>
    <row r="3800" spans="1:52" ht="15" customHeight="1">
      <c r="B3800" s="1310">
        <v>3794</v>
      </c>
      <c r="C3800" s="891" t="s">
        <v>11870</v>
      </c>
      <c r="D3800" s="995" t="s">
        <v>230</v>
      </c>
      <c r="E3800" s="994" t="s">
        <v>222</v>
      </c>
      <c r="F3800" s="892" t="s">
        <v>24</v>
      </c>
      <c r="G3800" s="848" t="s">
        <v>136</v>
      </c>
      <c r="H3800" s="1367" t="s">
        <v>11871</v>
      </c>
      <c r="I3800" s="1762">
        <v>33986</v>
      </c>
      <c r="J3800" s="1314">
        <f t="shared" ca="1" si="336"/>
        <v>29</v>
      </c>
      <c r="K3800" s="1462" t="s">
        <v>493</v>
      </c>
      <c r="L3800" s="1857">
        <v>930132460351</v>
      </c>
      <c r="M3800" s="1890">
        <v>44578</v>
      </c>
      <c r="N3800" s="533">
        <v>43903</v>
      </c>
      <c r="O3800" s="1330" t="s">
        <v>24</v>
      </c>
      <c r="P3800" s="1314" t="s">
        <v>24</v>
      </c>
      <c r="Q3800" s="198" t="str">
        <f t="shared" si="337"/>
        <v>-</v>
      </c>
      <c r="R3800" s="181" t="str">
        <f t="shared" ca="1" si="338"/>
        <v>TIDAK MCU</v>
      </c>
      <c r="S3800" s="1319" t="s">
        <v>11872</v>
      </c>
      <c r="T3800" s="452">
        <v>44213</v>
      </c>
      <c r="U3800" s="452">
        <v>44213</v>
      </c>
      <c r="V3800" s="1330" t="s">
        <v>24</v>
      </c>
      <c r="W3800" s="136" t="s">
        <v>24</v>
      </c>
      <c r="X3800" s="416"/>
      <c r="Y3800" s="201" t="s">
        <v>11873</v>
      </c>
      <c r="Z3800" s="418"/>
      <c r="AA3800" s="456" t="s">
        <v>1086</v>
      </c>
      <c r="AB3800" s="474" t="s">
        <v>24</v>
      </c>
      <c r="AC3800" s="474"/>
      <c r="AD3800" s="474"/>
      <c r="AE3800" s="474"/>
      <c r="AF3800" s="474"/>
      <c r="AG3800" s="474"/>
      <c r="AH3800" s="1019"/>
      <c r="AI3800" s="244" t="str">
        <f t="shared" si="340"/>
        <v>HINO 260 JD/TI-</v>
      </c>
      <c r="AJ3800" s="1315">
        <f t="shared" si="339"/>
        <v>43903</v>
      </c>
      <c r="AK3800" s="1330">
        <v>43900</v>
      </c>
      <c r="AL3800" s="670">
        <v>43900</v>
      </c>
      <c r="AM3800" s="420"/>
      <c r="AN3800" s="474"/>
      <c r="AO3800" s="474"/>
      <c r="AP3800" s="456"/>
      <c r="AQ3800" s="1231" t="s">
        <v>3094</v>
      </c>
      <c r="AR3800" s="456"/>
      <c r="AS3800" s="456"/>
      <c r="AT3800" s="456"/>
      <c r="AU3800" s="456"/>
      <c r="AV3800" s="885"/>
      <c r="AW3800" s="885"/>
      <c r="AX3800" s="885"/>
      <c r="AY3800" s="885"/>
      <c r="AZ3800" s="177"/>
    </row>
    <row r="3801" spans="1:52" ht="15" customHeight="1">
      <c r="A3801" s="1299"/>
      <c r="B3801" s="1310">
        <v>3795</v>
      </c>
      <c r="C3801" s="1531" t="s">
        <v>5122</v>
      </c>
      <c r="D3801" s="1582" t="s">
        <v>257</v>
      </c>
      <c r="E3801" s="1590" t="s">
        <v>1122</v>
      </c>
      <c r="F3801" s="1612" t="s">
        <v>24</v>
      </c>
      <c r="G3801" s="1625" t="s">
        <v>140</v>
      </c>
      <c r="H3801" s="2030" t="s">
        <v>11890</v>
      </c>
      <c r="I3801" s="2039">
        <v>34306</v>
      </c>
      <c r="J3801" s="1314">
        <f t="shared" ca="1" si="336"/>
        <v>28</v>
      </c>
      <c r="K3801" s="2049" t="s">
        <v>493</v>
      </c>
      <c r="L3801" s="2070">
        <v>19319312000044</v>
      </c>
      <c r="M3801" s="2082">
        <v>45705</v>
      </c>
      <c r="N3801" s="517">
        <v>43900</v>
      </c>
      <c r="O3801" s="446" t="s">
        <v>24</v>
      </c>
      <c r="P3801" s="445" t="s">
        <v>24</v>
      </c>
      <c r="Q3801" s="920" t="str">
        <f t="shared" si="337"/>
        <v>-</v>
      </c>
      <c r="R3801" s="919" t="str">
        <f t="shared" ca="1" si="338"/>
        <v>TIDAK MCU</v>
      </c>
      <c r="S3801" s="445" t="s">
        <v>11891</v>
      </c>
      <c r="T3801" s="1932">
        <v>44533</v>
      </c>
      <c r="U3801" s="517">
        <v>44533</v>
      </c>
      <c r="V3801" s="446" t="s">
        <v>24</v>
      </c>
      <c r="W3801" s="446" t="s">
        <v>24</v>
      </c>
      <c r="X3801" s="1942"/>
      <c r="Y3801" s="922" t="s">
        <v>11892</v>
      </c>
      <c r="Z3801" s="1953"/>
      <c r="AA3801" s="1962" t="s">
        <v>5036</v>
      </c>
      <c r="AB3801" s="1962" t="s">
        <v>24</v>
      </c>
      <c r="AC3801" s="1962"/>
      <c r="AD3801" s="1962"/>
      <c r="AE3801" s="1962"/>
      <c r="AF3801" s="1962"/>
      <c r="AG3801" s="1962"/>
      <c r="AH3801" s="1973"/>
      <c r="AI3801" s="244" t="str">
        <f t="shared" si="340"/>
        <v>ELF, BUS-</v>
      </c>
      <c r="AJ3801" s="878">
        <f t="shared" si="339"/>
        <v>43900</v>
      </c>
      <c r="AK3801" s="446">
        <v>43902</v>
      </c>
      <c r="AL3801" s="446">
        <v>43902</v>
      </c>
      <c r="AM3801" s="1960"/>
      <c r="AN3801" s="1962"/>
      <c r="AO3801" s="1962"/>
      <c r="AP3801" s="1962"/>
      <c r="AQ3801" s="916" t="s">
        <v>6564</v>
      </c>
      <c r="AR3801" s="1962"/>
      <c r="AS3801" s="1962"/>
      <c r="AT3801" s="1962" t="s">
        <v>6567</v>
      </c>
      <c r="AU3801" s="1962"/>
      <c r="AV3801" s="458"/>
      <c r="AW3801" s="458"/>
      <c r="AX3801" s="458"/>
      <c r="AY3801" s="458"/>
      <c r="AZ3801" s="177"/>
    </row>
    <row r="3802" spans="1:52" ht="15" customHeight="1">
      <c r="B3802" s="1310">
        <v>3796</v>
      </c>
      <c r="C3802" s="891" t="s">
        <v>11893</v>
      </c>
      <c r="D3802" s="995" t="s">
        <v>705</v>
      </c>
      <c r="E3802" s="994" t="s">
        <v>601</v>
      </c>
      <c r="F3802" s="892" t="s">
        <v>24</v>
      </c>
      <c r="G3802" s="644" t="s">
        <v>151</v>
      </c>
      <c r="H3802" s="833" t="s">
        <v>24</v>
      </c>
      <c r="I3802" s="1703" t="s">
        <v>24</v>
      </c>
      <c r="J3802" s="1314" t="str">
        <f t="shared" ca="1" si="336"/>
        <v>-</v>
      </c>
      <c r="K3802" s="413" t="s">
        <v>24</v>
      </c>
      <c r="L3802" s="414" t="s">
        <v>24</v>
      </c>
      <c r="M3802" s="415" t="s">
        <v>24</v>
      </c>
      <c r="N3802" s="533">
        <v>43769</v>
      </c>
      <c r="O3802" s="1330" t="s">
        <v>24</v>
      </c>
      <c r="P3802" s="1314" t="s">
        <v>24</v>
      </c>
      <c r="Q3802" s="198" t="str">
        <f t="shared" si="337"/>
        <v>-</v>
      </c>
      <c r="R3802" s="181" t="str">
        <f t="shared" ca="1" si="338"/>
        <v>TIDAK MCU</v>
      </c>
      <c r="S3802" s="1319" t="s">
        <v>24</v>
      </c>
      <c r="T3802" s="1330" t="s">
        <v>24</v>
      </c>
      <c r="U3802" s="1329" t="s">
        <v>24</v>
      </c>
      <c r="V3802" s="1330" t="s">
        <v>24</v>
      </c>
      <c r="W3802" s="1311" t="s">
        <v>24</v>
      </c>
      <c r="X3802" s="416"/>
      <c r="Y3802" s="417" t="s">
        <v>24</v>
      </c>
      <c r="Z3802" s="418"/>
      <c r="AA3802" s="420" t="s">
        <v>24</v>
      </c>
      <c r="AB3802" s="419"/>
      <c r="AC3802" s="419"/>
      <c r="AD3802" s="419"/>
      <c r="AE3802" s="419"/>
      <c r="AF3802" s="419"/>
      <c r="AG3802" s="419"/>
      <c r="AH3802" s="1019"/>
      <c r="AI3802" s="244" t="str">
        <f t="shared" si="340"/>
        <v>-</v>
      </c>
      <c r="AJ3802" s="1315">
        <f t="shared" si="339"/>
        <v>43769</v>
      </c>
      <c r="AK3802" s="1330" t="s">
        <v>24</v>
      </c>
      <c r="AL3802" s="670" t="s">
        <v>24</v>
      </c>
      <c r="AM3802" s="420"/>
      <c r="AN3802" s="474"/>
      <c r="AO3802" s="474"/>
      <c r="AP3802" s="456"/>
      <c r="AQ3802" s="1231" t="s">
        <v>3094</v>
      </c>
      <c r="AR3802" s="456"/>
      <c r="AS3802" s="456"/>
      <c r="AT3802" s="456"/>
      <c r="AU3802" s="456"/>
    </row>
    <row r="3803" spans="1:52" s="2186" customFormat="1" ht="15" customHeight="1">
      <c r="A3803" s="1299"/>
      <c r="B3803" s="1310">
        <v>3797</v>
      </c>
      <c r="C3803" s="1531" t="s">
        <v>11895</v>
      </c>
      <c r="D3803" s="1582" t="s">
        <v>3411</v>
      </c>
      <c r="E3803" s="1590" t="s">
        <v>222</v>
      </c>
      <c r="F3803" s="1612" t="s">
        <v>24</v>
      </c>
      <c r="G3803" s="1625" t="s">
        <v>114</v>
      </c>
      <c r="H3803" s="2200" t="s">
        <v>11896</v>
      </c>
      <c r="I3803" s="2201">
        <v>30648</v>
      </c>
      <c r="J3803" s="445">
        <f t="shared" ca="1" si="336"/>
        <v>38</v>
      </c>
      <c r="K3803" s="1819" t="s">
        <v>24</v>
      </c>
      <c r="L3803" s="1860" t="s">
        <v>24</v>
      </c>
      <c r="M3803" s="1892" t="s">
        <v>24</v>
      </c>
      <c r="N3803" s="517">
        <v>43902</v>
      </c>
      <c r="O3803" s="446" t="s">
        <v>24</v>
      </c>
      <c r="P3803" s="445" t="s">
        <v>24</v>
      </c>
      <c r="Q3803" s="920" t="str">
        <f t="shared" si="337"/>
        <v>-</v>
      </c>
      <c r="R3803" s="919" t="str">
        <f t="shared" ca="1" si="338"/>
        <v>TIDAK MCU</v>
      </c>
      <c r="S3803" s="445" t="s">
        <v>24</v>
      </c>
      <c r="T3803" s="1932">
        <v>44528</v>
      </c>
      <c r="U3803" s="517" t="s">
        <v>24</v>
      </c>
      <c r="V3803" s="446" t="s">
        <v>24</v>
      </c>
      <c r="W3803" s="446" t="s">
        <v>24</v>
      </c>
      <c r="X3803" s="1942"/>
      <c r="Y3803" s="2202" t="s">
        <v>24</v>
      </c>
      <c r="Z3803" s="1953"/>
      <c r="AA3803" s="1960" t="s">
        <v>24</v>
      </c>
      <c r="AB3803" s="1960"/>
      <c r="AC3803" s="1960"/>
      <c r="AD3803" s="1960"/>
      <c r="AE3803" s="1960"/>
      <c r="AF3803" s="1960"/>
      <c r="AG3803" s="1960"/>
      <c r="AH3803" s="1973"/>
      <c r="AI3803" s="244" t="str">
        <f t="shared" si="340"/>
        <v>-</v>
      </c>
      <c r="AJ3803" s="878">
        <f t="shared" si="339"/>
        <v>43902</v>
      </c>
      <c r="AK3803" s="446" t="s">
        <v>24</v>
      </c>
      <c r="AL3803" s="446" t="s">
        <v>24</v>
      </c>
      <c r="AM3803" s="1960"/>
      <c r="AN3803" s="1962"/>
      <c r="AO3803" s="1962"/>
      <c r="AP3803" s="1962"/>
      <c r="AQ3803" s="916" t="s">
        <v>6564</v>
      </c>
      <c r="AR3803" s="1962"/>
      <c r="AS3803" s="1962"/>
      <c r="AT3803" s="1962"/>
      <c r="AU3803" s="1962"/>
      <c r="AV3803" s="458"/>
      <c r="AW3803" s="458"/>
      <c r="AX3803" s="458"/>
      <c r="AY3803" s="458"/>
      <c r="AZ3803" s="458"/>
    </row>
    <row r="3804" spans="1:52" ht="15" customHeight="1">
      <c r="B3804" s="1310">
        <v>3798</v>
      </c>
      <c r="C3804" s="891" t="s">
        <v>11897</v>
      </c>
      <c r="D3804" s="995" t="s">
        <v>230</v>
      </c>
      <c r="E3804" s="994" t="s">
        <v>222</v>
      </c>
      <c r="F3804" s="892" t="s">
        <v>24</v>
      </c>
      <c r="G3804" s="848" t="s">
        <v>146</v>
      </c>
      <c r="H3804" s="522" t="s">
        <v>24</v>
      </c>
      <c r="I3804" s="1762">
        <v>34515</v>
      </c>
      <c r="J3804" s="1314">
        <f t="shared" ca="1" si="336"/>
        <v>27</v>
      </c>
      <c r="K3804" s="413" t="s">
        <v>493</v>
      </c>
      <c r="L3804" s="1857">
        <v>940617201064</v>
      </c>
      <c r="M3804" s="1890">
        <v>45472</v>
      </c>
      <c r="N3804" s="533">
        <v>43832</v>
      </c>
      <c r="O3804" s="1330" t="s">
        <v>24</v>
      </c>
      <c r="P3804" s="1314" t="s">
        <v>24</v>
      </c>
      <c r="Q3804" s="198" t="str">
        <f t="shared" si="337"/>
        <v>-</v>
      </c>
      <c r="R3804" s="181" t="str">
        <f t="shared" ca="1" si="338"/>
        <v>TIDAK MCU</v>
      </c>
      <c r="S3804" s="1319" t="s">
        <v>11898</v>
      </c>
      <c r="T3804" s="452">
        <v>44377</v>
      </c>
      <c r="U3804" s="212">
        <v>44377</v>
      </c>
      <c r="V3804" s="1313" t="s">
        <v>24</v>
      </c>
      <c r="W3804" s="1311" t="s">
        <v>24</v>
      </c>
      <c r="X3804" s="416"/>
      <c r="Y3804" s="475" t="s">
        <v>24</v>
      </c>
      <c r="Z3804" s="418"/>
      <c r="AA3804" s="456" t="s">
        <v>1086</v>
      </c>
      <c r="AB3804" s="456" t="s">
        <v>24</v>
      </c>
      <c r="AC3804" s="474"/>
      <c r="AD3804" s="474"/>
      <c r="AE3804" s="474"/>
      <c r="AF3804" s="474"/>
      <c r="AG3804" s="474"/>
      <c r="AH3804" s="481"/>
      <c r="AI3804" s="244" t="str">
        <f t="shared" si="340"/>
        <v>HINO 260 JD/TI-</v>
      </c>
      <c r="AJ3804" s="1315">
        <f t="shared" si="339"/>
        <v>43832</v>
      </c>
      <c r="AK3804" s="1330">
        <v>43817</v>
      </c>
      <c r="AL3804" s="670">
        <v>43818</v>
      </c>
      <c r="AM3804" s="420"/>
      <c r="AN3804" s="474"/>
      <c r="AO3804" s="474"/>
      <c r="AP3804" s="456"/>
      <c r="AQ3804" s="1231" t="s">
        <v>3094</v>
      </c>
      <c r="AR3804" s="456"/>
      <c r="AS3804" s="456"/>
      <c r="AT3804" s="456"/>
      <c r="AU3804" s="456"/>
      <c r="AV3804" s="885"/>
      <c r="AW3804" s="885"/>
      <c r="AX3804" s="885"/>
      <c r="AY3804" s="885"/>
      <c r="AZ3804" s="885"/>
    </row>
    <row r="3805" spans="1:52" ht="15" customHeight="1">
      <c r="B3805" s="1310">
        <v>3799</v>
      </c>
      <c r="C3805" s="891" t="s">
        <v>11899</v>
      </c>
      <c r="D3805" s="995" t="s">
        <v>234</v>
      </c>
      <c r="E3805" s="994" t="s">
        <v>601</v>
      </c>
      <c r="F3805" s="892" t="s">
        <v>24</v>
      </c>
      <c r="G3805" s="848" t="s">
        <v>152</v>
      </c>
      <c r="H3805" s="522" t="s">
        <v>11900</v>
      </c>
      <c r="I3805" s="1762">
        <v>28925</v>
      </c>
      <c r="J3805" s="1314">
        <f t="shared" ca="1" si="336"/>
        <v>43</v>
      </c>
      <c r="K3805" s="413" t="s">
        <v>83</v>
      </c>
      <c r="L3805" s="1857">
        <v>790317201247</v>
      </c>
      <c r="M3805" s="1890">
        <v>46092</v>
      </c>
      <c r="N3805" s="533">
        <v>43906</v>
      </c>
      <c r="O3805" s="1330" t="s">
        <v>24</v>
      </c>
      <c r="P3805" s="1314" t="s">
        <v>24</v>
      </c>
      <c r="Q3805" s="198" t="str">
        <f t="shared" si="337"/>
        <v>-</v>
      </c>
      <c r="R3805" s="181" t="str">
        <f t="shared" ca="1" si="338"/>
        <v>TIDAK MCU</v>
      </c>
      <c r="S3805" s="1319" t="s">
        <v>13037</v>
      </c>
      <c r="T3805" s="452">
        <v>44631</v>
      </c>
      <c r="U3805" s="516">
        <v>44631</v>
      </c>
      <c r="V3805" s="1330" t="s">
        <v>24</v>
      </c>
      <c r="W3805" s="1311" t="s">
        <v>24</v>
      </c>
      <c r="X3805" s="1939"/>
      <c r="Y3805" s="475" t="s">
        <v>24</v>
      </c>
      <c r="Z3805" s="418"/>
      <c r="AA3805" s="1959" t="s">
        <v>100</v>
      </c>
      <c r="AB3805" s="478" t="s">
        <v>24</v>
      </c>
      <c r="AC3805" s="478"/>
      <c r="AD3805" s="479"/>
      <c r="AE3805" s="479"/>
      <c r="AF3805" s="479"/>
      <c r="AG3805" s="479"/>
      <c r="AH3805" s="369"/>
      <c r="AI3805" s="244" t="str">
        <f t="shared" si="340"/>
        <v>LIGHT VEHICLE-</v>
      </c>
      <c r="AJ3805" s="1315">
        <f t="shared" si="339"/>
        <v>43906</v>
      </c>
      <c r="AK3805" s="1330">
        <v>44049</v>
      </c>
      <c r="AL3805" s="670">
        <v>44049</v>
      </c>
      <c r="AM3805" s="420"/>
      <c r="AN3805" s="479"/>
      <c r="AO3805" s="479"/>
      <c r="AP3805" s="478"/>
      <c r="AQ3805" s="1231" t="s">
        <v>3094</v>
      </c>
      <c r="AR3805" s="478"/>
      <c r="AS3805" s="478"/>
      <c r="AT3805" s="478"/>
      <c r="AU3805" s="478"/>
    </row>
    <row r="3806" spans="1:52" ht="15" customHeight="1">
      <c r="B3806" s="1310">
        <v>3800</v>
      </c>
      <c r="C3806" s="891" t="s">
        <v>11901</v>
      </c>
      <c r="D3806" s="995" t="s">
        <v>337</v>
      </c>
      <c r="E3806" s="994" t="s">
        <v>601</v>
      </c>
      <c r="F3806" s="892" t="s">
        <v>24</v>
      </c>
      <c r="G3806" s="848" t="s">
        <v>152</v>
      </c>
      <c r="H3806" s="522" t="s">
        <v>11902</v>
      </c>
      <c r="I3806" s="1762">
        <v>30550</v>
      </c>
      <c r="J3806" s="1314">
        <f t="shared" ca="1" si="336"/>
        <v>39</v>
      </c>
      <c r="K3806" s="413" t="s">
        <v>24</v>
      </c>
      <c r="L3806" s="1857" t="s">
        <v>24</v>
      </c>
      <c r="M3806" s="1890" t="s">
        <v>24</v>
      </c>
      <c r="N3806" s="533">
        <v>43907</v>
      </c>
      <c r="O3806" s="1330" t="s">
        <v>24</v>
      </c>
      <c r="P3806" s="1314" t="s">
        <v>24</v>
      </c>
      <c r="Q3806" s="198" t="str">
        <f t="shared" si="337"/>
        <v>-</v>
      </c>
      <c r="R3806" s="181" t="str">
        <f t="shared" ca="1" si="338"/>
        <v>TIDAK MCU</v>
      </c>
      <c r="S3806" s="1319" t="s">
        <v>24</v>
      </c>
      <c r="T3806" s="452">
        <v>44430</v>
      </c>
      <c r="U3806" s="212" t="s">
        <v>99</v>
      </c>
      <c r="V3806" s="904" t="s">
        <v>24</v>
      </c>
      <c r="W3806" s="136" t="s">
        <v>24</v>
      </c>
      <c r="X3806" s="1939"/>
      <c r="Y3806" s="475" t="s">
        <v>24</v>
      </c>
      <c r="Z3806" s="418"/>
      <c r="AA3806" s="456" t="s">
        <v>24</v>
      </c>
      <c r="AB3806" s="479"/>
      <c r="AC3806" s="479"/>
      <c r="AD3806" s="479"/>
      <c r="AE3806" s="479"/>
      <c r="AF3806" s="479"/>
      <c r="AG3806" s="479"/>
      <c r="AH3806" s="481"/>
      <c r="AI3806" s="244" t="str">
        <f t="shared" si="340"/>
        <v>-</v>
      </c>
      <c r="AJ3806" s="1315">
        <f t="shared" si="339"/>
        <v>43907</v>
      </c>
      <c r="AK3806" s="1330" t="s">
        <v>24</v>
      </c>
      <c r="AL3806" s="670" t="s">
        <v>24</v>
      </c>
      <c r="AM3806" s="420"/>
      <c r="AN3806" s="479"/>
      <c r="AO3806" s="479"/>
      <c r="AP3806" s="478"/>
      <c r="AQ3806" s="1231" t="s">
        <v>3094</v>
      </c>
      <c r="AR3806" s="478"/>
      <c r="AS3806" s="478"/>
      <c r="AT3806" s="478"/>
      <c r="AU3806" s="478"/>
    </row>
    <row r="3807" spans="1:52" ht="15" customHeight="1">
      <c r="B3807" s="1310">
        <v>3801</v>
      </c>
      <c r="C3807" s="891" t="s">
        <v>11904</v>
      </c>
      <c r="D3807" s="995" t="s">
        <v>337</v>
      </c>
      <c r="E3807" s="994" t="s">
        <v>601</v>
      </c>
      <c r="F3807" s="892" t="s">
        <v>24</v>
      </c>
      <c r="G3807" s="848" t="s">
        <v>152</v>
      </c>
      <c r="H3807" s="522" t="s">
        <v>11905</v>
      </c>
      <c r="I3807" s="1762">
        <v>30666</v>
      </c>
      <c r="J3807" s="1314">
        <f t="shared" ca="1" si="336"/>
        <v>38</v>
      </c>
      <c r="K3807" s="413" t="s">
        <v>24</v>
      </c>
      <c r="L3807" s="1857" t="s">
        <v>24</v>
      </c>
      <c r="M3807" s="1890" t="s">
        <v>24</v>
      </c>
      <c r="N3807" s="533">
        <v>43906</v>
      </c>
      <c r="O3807" s="1330" t="s">
        <v>24</v>
      </c>
      <c r="P3807" s="1314" t="s">
        <v>24</v>
      </c>
      <c r="Q3807" s="198" t="str">
        <f t="shared" si="337"/>
        <v>-</v>
      </c>
      <c r="R3807" s="181" t="str">
        <f t="shared" ca="1" si="338"/>
        <v>TIDAK MCU</v>
      </c>
      <c r="S3807" s="1319" t="s">
        <v>24</v>
      </c>
      <c r="T3807" s="452">
        <v>44546</v>
      </c>
      <c r="U3807" s="212" t="s">
        <v>99</v>
      </c>
      <c r="V3807" s="1330" t="s">
        <v>24</v>
      </c>
      <c r="W3807" s="1311" t="s">
        <v>24</v>
      </c>
      <c r="X3807" s="1939"/>
      <c r="Y3807" s="475" t="s">
        <v>24</v>
      </c>
      <c r="Z3807" s="418"/>
      <c r="AA3807" s="456" t="s">
        <v>24</v>
      </c>
      <c r="AB3807" s="479"/>
      <c r="AC3807" s="479"/>
      <c r="AD3807" s="479"/>
      <c r="AE3807" s="479"/>
      <c r="AF3807" s="479"/>
      <c r="AG3807" s="479"/>
      <c r="AH3807" s="481"/>
      <c r="AI3807" s="244" t="str">
        <f t="shared" si="340"/>
        <v>-</v>
      </c>
      <c r="AJ3807" s="1315">
        <f t="shared" si="339"/>
        <v>43906</v>
      </c>
      <c r="AK3807" s="1330" t="s">
        <v>24</v>
      </c>
      <c r="AL3807" s="670" t="s">
        <v>24</v>
      </c>
      <c r="AM3807" s="420"/>
      <c r="AN3807" s="479"/>
      <c r="AO3807" s="479"/>
      <c r="AP3807" s="478"/>
      <c r="AQ3807" s="1231" t="s">
        <v>3094</v>
      </c>
      <c r="AR3807" s="478"/>
      <c r="AS3807" s="478"/>
      <c r="AT3807" s="478"/>
      <c r="AU3807" s="478"/>
    </row>
    <row r="3808" spans="1:52" ht="15" customHeight="1">
      <c r="B3808" s="1310">
        <v>3802</v>
      </c>
      <c r="C3808" s="891" t="s">
        <v>11906</v>
      </c>
      <c r="D3808" s="995" t="s">
        <v>337</v>
      </c>
      <c r="E3808" s="994" t="s">
        <v>601</v>
      </c>
      <c r="F3808" s="892" t="s">
        <v>24</v>
      </c>
      <c r="G3808" s="848" t="s">
        <v>152</v>
      </c>
      <c r="H3808" s="522" t="s">
        <v>11907</v>
      </c>
      <c r="I3808" s="1713">
        <v>34153</v>
      </c>
      <c r="J3808" s="1314">
        <f t="shared" ca="1" si="336"/>
        <v>28</v>
      </c>
      <c r="K3808" s="413" t="s">
        <v>24</v>
      </c>
      <c r="L3808" s="1857" t="s">
        <v>24</v>
      </c>
      <c r="M3808" s="1890" t="s">
        <v>24</v>
      </c>
      <c r="N3808" s="533">
        <v>43906</v>
      </c>
      <c r="O3808" s="1330" t="s">
        <v>24</v>
      </c>
      <c r="P3808" s="1314" t="s">
        <v>24</v>
      </c>
      <c r="Q3808" s="198" t="str">
        <f t="shared" si="337"/>
        <v>-</v>
      </c>
      <c r="R3808" s="181" t="str">
        <f t="shared" ca="1" si="338"/>
        <v>TIDAK MCU</v>
      </c>
      <c r="S3808" s="1319" t="s">
        <v>24</v>
      </c>
      <c r="T3808" s="452">
        <v>44380</v>
      </c>
      <c r="U3808" s="1329" t="s">
        <v>99</v>
      </c>
      <c r="V3808" s="1330" t="s">
        <v>24</v>
      </c>
      <c r="W3808" s="1311" t="s">
        <v>24</v>
      </c>
      <c r="X3808" s="1939"/>
      <c r="Y3808" s="475" t="s">
        <v>24</v>
      </c>
      <c r="Z3808" s="418"/>
      <c r="AA3808" s="456" t="s">
        <v>24</v>
      </c>
      <c r="AB3808" s="479"/>
      <c r="AC3808" s="479"/>
      <c r="AD3808" s="479"/>
      <c r="AE3808" s="479"/>
      <c r="AF3808" s="479"/>
      <c r="AG3808" s="479"/>
      <c r="AH3808" s="481"/>
      <c r="AI3808" s="244" t="str">
        <f t="shared" si="340"/>
        <v>-</v>
      </c>
      <c r="AJ3808" s="1330">
        <f t="shared" si="339"/>
        <v>43906</v>
      </c>
      <c r="AK3808" s="1330" t="s">
        <v>24</v>
      </c>
      <c r="AL3808" s="670" t="s">
        <v>24</v>
      </c>
      <c r="AM3808" s="420"/>
      <c r="AN3808" s="479"/>
      <c r="AO3808" s="479"/>
      <c r="AP3808" s="478"/>
      <c r="AQ3808" s="1231" t="s">
        <v>3094</v>
      </c>
      <c r="AR3808" s="478"/>
      <c r="AS3808" s="478"/>
      <c r="AT3808" s="478"/>
      <c r="AU3808" s="478"/>
    </row>
    <row r="3809" spans="1:60" ht="15" customHeight="1">
      <c r="B3809" s="1310">
        <v>3803</v>
      </c>
      <c r="C3809" s="891" t="s">
        <v>11911</v>
      </c>
      <c r="D3809" s="995" t="s">
        <v>226</v>
      </c>
      <c r="E3809" s="994" t="s">
        <v>1122</v>
      </c>
      <c r="F3809" s="892" t="s">
        <v>24</v>
      </c>
      <c r="G3809" s="848" t="s">
        <v>11912</v>
      </c>
      <c r="H3809" s="522" t="s">
        <v>24</v>
      </c>
      <c r="I3809" s="1713">
        <v>34396</v>
      </c>
      <c r="J3809" s="1314">
        <f t="shared" ca="1" si="336"/>
        <v>28</v>
      </c>
      <c r="K3809" s="1815" t="s">
        <v>83</v>
      </c>
      <c r="L3809" s="1852">
        <v>1723180600310</v>
      </c>
      <c r="M3809" s="1887">
        <v>44988</v>
      </c>
      <c r="N3809" s="1317">
        <v>43651</v>
      </c>
      <c r="O3809" s="1330" t="s">
        <v>24</v>
      </c>
      <c r="P3809" s="1314" t="s">
        <v>24</v>
      </c>
      <c r="Q3809" s="198" t="str">
        <f t="shared" si="337"/>
        <v>-</v>
      </c>
      <c r="R3809" s="181" t="str">
        <f t="shared" ca="1" si="338"/>
        <v>TIDAK MCU</v>
      </c>
      <c r="S3809" s="1319" t="s">
        <v>11913</v>
      </c>
      <c r="T3809" s="1713">
        <v>44258</v>
      </c>
      <c r="U3809" s="1713">
        <v>44258</v>
      </c>
      <c r="V3809" s="1330" t="s">
        <v>24</v>
      </c>
      <c r="W3809" s="136" t="s">
        <v>24</v>
      </c>
      <c r="X3809" s="1939"/>
      <c r="Y3809" s="475" t="s">
        <v>24</v>
      </c>
      <c r="Z3809" s="418"/>
      <c r="AA3809" s="478" t="s">
        <v>100</v>
      </c>
      <c r="AB3809" s="479" t="s">
        <v>24</v>
      </c>
      <c r="AC3809" s="479"/>
      <c r="AD3809" s="479"/>
      <c r="AE3809" s="479"/>
      <c r="AF3809" s="479"/>
      <c r="AG3809" s="479"/>
      <c r="AH3809" s="481"/>
      <c r="AI3809" s="244" t="str">
        <f t="shared" si="340"/>
        <v>LIGHT VEHICLE-</v>
      </c>
      <c r="AJ3809" s="1315">
        <f t="shared" si="339"/>
        <v>43651</v>
      </c>
      <c r="AK3809" s="451">
        <v>43696</v>
      </c>
      <c r="AL3809" s="670">
        <v>43706</v>
      </c>
      <c r="AM3809" s="478"/>
      <c r="AN3809" s="479"/>
      <c r="AO3809" s="479"/>
      <c r="AP3809" s="478"/>
      <c r="AQ3809" s="1231" t="s">
        <v>3094</v>
      </c>
      <c r="AR3809" s="478"/>
      <c r="AS3809" s="478"/>
      <c r="AT3809" s="478"/>
      <c r="AU3809" s="478"/>
      <c r="AV3809" s="885"/>
      <c r="AW3809" s="885"/>
      <c r="AX3809" s="885"/>
      <c r="AY3809" s="885"/>
      <c r="AZ3809" s="885"/>
    </row>
    <row r="3810" spans="1:60" ht="15" customHeight="1">
      <c r="B3810" s="1310">
        <v>3804</v>
      </c>
      <c r="C3810" s="891" t="s">
        <v>11914</v>
      </c>
      <c r="D3810" s="995" t="s">
        <v>11915</v>
      </c>
      <c r="E3810" s="994" t="s">
        <v>601</v>
      </c>
      <c r="F3810" s="892" t="s">
        <v>24</v>
      </c>
      <c r="G3810" s="848" t="s">
        <v>152</v>
      </c>
      <c r="H3810" s="534" t="s">
        <v>24</v>
      </c>
      <c r="I3810" s="1713">
        <v>35776</v>
      </c>
      <c r="J3810" s="1314">
        <f t="shared" ca="1" si="336"/>
        <v>24</v>
      </c>
      <c r="K3810" s="476" t="s">
        <v>24</v>
      </c>
      <c r="L3810" s="1835" t="s">
        <v>24</v>
      </c>
      <c r="M3810" s="1767" t="s">
        <v>24</v>
      </c>
      <c r="N3810" s="533">
        <v>43900</v>
      </c>
      <c r="O3810" s="1330" t="s">
        <v>24</v>
      </c>
      <c r="P3810" s="1314" t="s">
        <v>24</v>
      </c>
      <c r="Q3810" s="198" t="str">
        <f t="shared" si="337"/>
        <v>-</v>
      </c>
      <c r="R3810" s="181" t="str">
        <f t="shared" ca="1" si="338"/>
        <v>TIDAK MCU</v>
      </c>
      <c r="S3810" s="1319" t="s">
        <v>24</v>
      </c>
      <c r="T3810" s="452">
        <v>44542</v>
      </c>
      <c r="U3810" s="1329" t="s">
        <v>99</v>
      </c>
      <c r="V3810" s="1330" t="s">
        <v>24</v>
      </c>
      <c r="W3810" s="1311" t="s">
        <v>24</v>
      </c>
      <c r="X3810" s="1939"/>
      <c r="Y3810" s="475" t="s">
        <v>24</v>
      </c>
      <c r="Z3810" s="418"/>
      <c r="AA3810" s="478" t="s">
        <v>24</v>
      </c>
      <c r="AB3810" s="479"/>
      <c r="AC3810" s="479"/>
      <c r="AD3810" s="479"/>
      <c r="AE3810" s="479"/>
      <c r="AF3810" s="479"/>
      <c r="AG3810" s="479"/>
      <c r="AH3810" s="481"/>
      <c r="AI3810" s="244" t="str">
        <f t="shared" si="340"/>
        <v>-</v>
      </c>
      <c r="AJ3810" s="1315">
        <f t="shared" si="339"/>
        <v>43900</v>
      </c>
      <c r="AK3810" s="1330" t="s">
        <v>24</v>
      </c>
      <c r="AL3810" s="670" t="s">
        <v>24</v>
      </c>
      <c r="AM3810" s="478"/>
      <c r="AN3810" s="479"/>
      <c r="AO3810" s="479"/>
      <c r="AP3810" s="478"/>
      <c r="AQ3810" s="1231" t="s">
        <v>3094</v>
      </c>
      <c r="AR3810" s="478"/>
      <c r="AS3810" s="478"/>
      <c r="AT3810" s="478"/>
      <c r="AU3810" s="478"/>
    </row>
    <row r="3811" spans="1:60" ht="15" customHeight="1">
      <c r="B3811" s="1310">
        <v>3805</v>
      </c>
      <c r="C3811" s="891" t="s">
        <v>11916</v>
      </c>
      <c r="D3811" s="995" t="s">
        <v>11917</v>
      </c>
      <c r="E3811" s="994" t="s">
        <v>1122</v>
      </c>
      <c r="F3811" s="892" t="s">
        <v>24</v>
      </c>
      <c r="G3811" s="848" t="s">
        <v>12943</v>
      </c>
      <c r="H3811" s="522" t="s">
        <v>24</v>
      </c>
      <c r="I3811" s="1713" t="s">
        <v>24</v>
      </c>
      <c r="J3811" s="1314" t="str">
        <f t="shared" ca="1" si="336"/>
        <v>-</v>
      </c>
      <c r="K3811" s="476" t="s">
        <v>24</v>
      </c>
      <c r="L3811" s="1835" t="s">
        <v>24</v>
      </c>
      <c r="M3811" s="1767" t="s">
        <v>24</v>
      </c>
      <c r="N3811" s="533">
        <v>43901</v>
      </c>
      <c r="O3811" s="1330" t="s">
        <v>24</v>
      </c>
      <c r="P3811" s="1314" t="s">
        <v>24</v>
      </c>
      <c r="Q3811" s="198" t="str">
        <f t="shared" si="337"/>
        <v>-</v>
      </c>
      <c r="R3811" s="181" t="str">
        <f t="shared" ca="1" si="338"/>
        <v>TIDAK MCU</v>
      </c>
      <c r="S3811" s="1319" t="s">
        <v>24</v>
      </c>
      <c r="T3811" s="452">
        <v>44196</v>
      </c>
      <c r="U3811" s="1329" t="s">
        <v>24</v>
      </c>
      <c r="V3811" s="395" t="s">
        <v>24</v>
      </c>
      <c r="W3811" s="136" t="s">
        <v>24</v>
      </c>
      <c r="X3811" s="1939"/>
      <c r="Y3811" s="475" t="s">
        <v>24</v>
      </c>
      <c r="Z3811" s="418"/>
      <c r="AA3811" s="479" t="s">
        <v>24</v>
      </c>
      <c r="AB3811" s="479"/>
      <c r="AC3811" s="479"/>
      <c r="AD3811" s="479"/>
      <c r="AE3811" s="479"/>
      <c r="AF3811" s="479"/>
      <c r="AG3811" s="479"/>
      <c r="AH3811" s="481"/>
      <c r="AI3811" s="244" t="str">
        <f t="shared" si="340"/>
        <v>-</v>
      </c>
      <c r="AJ3811" s="1315">
        <f t="shared" si="339"/>
        <v>43901</v>
      </c>
      <c r="AK3811" s="1330" t="s">
        <v>24</v>
      </c>
      <c r="AL3811" s="670" t="s">
        <v>24</v>
      </c>
      <c r="AM3811" s="478"/>
      <c r="AN3811" s="479"/>
      <c r="AO3811" s="479"/>
      <c r="AP3811" s="478"/>
      <c r="AQ3811" s="1231" t="s">
        <v>3094</v>
      </c>
      <c r="AR3811" s="478"/>
      <c r="AS3811" s="478"/>
      <c r="AT3811" s="478"/>
      <c r="AU3811" s="478"/>
      <c r="AV3811" s="885"/>
      <c r="AW3811" s="885"/>
      <c r="AX3811" s="885"/>
      <c r="AY3811" s="885"/>
      <c r="AZ3811" s="177"/>
    </row>
    <row r="3812" spans="1:60" ht="15" customHeight="1">
      <c r="B3812" s="1310">
        <v>3806</v>
      </c>
      <c r="C3812" s="891" t="s">
        <v>11918</v>
      </c>
      <c r="D3812" s="995" t="s">
        <v>11919</v>
      </c>
      <c r="E3812" s="994" t="s">
        <v>1122</v>
      </c>
      <c r="F3812" s="892" t="s">
        <v>24</v>
      </c>
      <c r="G3812" s="848" t="s">
        <v>12943</v>
      </c>
      <c r="H3812" s="534" t="s">
        <v>24</v>
      </c>
      <c r="I3812" s="1713" t="s">
        <v>24</v>
      </c>
      <c r="J3812" s="1314" t="str">
        <f t="shared" ca="1" si="336"/>
        <v>-</v>
      </c>
      <c r="K3812" s="476" t="s">
        <v>24</v>
      </c>
      <c r="L3812" s="1835" t="s">
        <v>24</v>
      </c>
      <c r="M3812" s="1767" t="s">
        <v>24</v>
      </c>
      <c r="N3812" s="533">
        <v>43901</v>
      </c>
      <c r="O3812" s="1330" t="s">
        <v>24</v>
      </c>
      <c r="P3812" s="1314" t="s">
        <v>24</v>
      </c>
      <c r="Q3812" s="198" t="str">
        <f t="shared" si="337"/>
        <v>-</v>
      </c>
      <c r="R3812" s="181" t="str">
        <f t="shared" ca="1" si="338"/>
        <v>TIDAK MCU</v>
      </c>
      <c r="S3812" s="1319" t="s">
        <v>24</v>
      </c>
      <c r="T3812" s="1713">
        <v>44196</v>
      </c>
      <c r="U3812" s="1329" t="s">
        <v>24</v>
      </c>
      <c r="V3812" s="1330" t="s">
        <v>24</v>
      </c>
      <c r="W3812" s="136" t="s">
        <v>24</v>
      </c>
      <c r="X3812" s="1939"/>
      <c r="Y3812" s="477" t="s">
        <v>24</v>
      </c>
      <c r="Z3812" s="418"/>
      <c r="AA3812" s="479" t="s">
        <v>24</v>
      </c>
      <c r="AB3812" s="479"/>
      <c r="AC3812" s="479"/>
      <c r="AD3812" s="479"/>
      <c r="AE3812" s="479"/>
      <c r="AF3812" s="479"/>
      <c r="AG3812" s="479"/>
      <c r="AH3812" s="481"/>
      <c r="AI3812" s="244" t="str">
        <f t="shared" si="340"/>
        <v>-</v>
      </c>
      <c r="AJ3812" s="1315">
        <f t="shared" si="339"/>
        <v>43901</v>
      </c>
      <c r="AK3812" s="1330" t="s">
        <v>24</v>
      </c>
      <c r="AL3812" s="670" t="s">
        <v>24</v>
      </c>
      <c r="AM3812" s="478"/>
      <c r="AN3812" s="479"/>
      <c r="AO3812" s="479"/>
      <c r="AP3812" s="478"/>
      <c r="AQ3812" s="1231" t="s">
        <v>3094</v>
      </c>
      <c r="AR3812" s="478"/>
      <c r="AS3812" s="478"/>
      <c r="AT3812" s="478"/>
      <c r="AU3812" s="478"/>
      <c r="AV3812" s="885"/>
      <c r="AW3812" s="885"/>
      <c r="AX3812" s="885"/>
      <c r="AY3812" s="885"/>
      <c r="AZ3812" s="885"/>
    </row>
    <row r="3813" spans="1:60" ht="15" customHeight="1">
      <c r="B3813" s="1310">
        <v>3807</v>
      </c>
      <c r="C3813" s="891" t="s">
        <v>11920</v>
      </c>
      <c r="D3813" s="995" t="s">
        <v>418</v>
      </c>
      <c r="E3813" s="994" t="s">
        <v>1122</v>
      </c>
      <c r="F3813" s="892" t="s">
        <v>24</v>
      </c>
      <c r="G3813" s="848" t="s">
        <v>12943</v>
      </c>
      <c r="H3813" s="534" t="s">
        <v>24</v>
      </c>
      <c r="I3813" s="1713" t="s">
        <v>24</v>
      </c>
      <c r="J3813" s="1314" t="str">
        <f t="shared" ca="1" si="336"/>
        <v>-</v>
      </c>
      <c r="K3813" s="476" t="s">
        <v>24</v>
      </c>
      <c r="L3813" s="1835" t="s">
        <v>24</v>
      </c>
      <c r="M3813" s="1767" t="s">
        <v>24</v>
      </c>
      <c r="N3813" s="533">
        <v>43901</v>
      </c>
      <c r="O3813" s="1330" t="s">
        <v>24</v>
      </c>
      <c r="P3813" s="1314" t="s">
        <v>24</v>
      </c>
      <c r="Q3813" s="198" t="str">
        <f t="shared" si="337"/>
        <v>-</v>
      </c>
      <c r="R3813" s="181" t="str">
        <f t="shared" ca="1" si="338"/>
        <v>TIDAK MCU</v>
      </c>
      <c r="S3813" s="1319" t="s">
        <v>24</v>
      </c>
      <c r="T3813" s="452">
        <v>44196</v>
      </c>
      <c r="U3813" s="1329" t="s">
        <v>24</v>
      </c>
      <c r="V3813" s="1330" t="s">
        <v>24</v>
      </c>
      <c r="W3813" s="136" t="s">
        <v>24</v>
      </c>
      <c r="X3813" s="1939"/>
      <c r="Y3813" s="477" t="s">
        <v>24</v>
      </c>
      <c r="Z3813" s="418"/>
      <c r="AA3813" s="479" t="s">
        <v>24</v>
      </c>
      <c r="AB3813" s="479"/>
      <c r="AC3813" s="479"/>
      <c r="AD3813" s="479"/>
      <c r="AE3813" s="479"/>
      <c r="AF3813" s="479"/>
      <c r="AG3813" s="479"/>
      <c r="AH3813" s="481"/>
      <c r="AI3813" s="244" t="str">
        <f t="shared" si="340"/>
        <v>-</v>
      </c>
      <c r="AJ3813" s="1315">
        <f t="shared" si="339"/>
        <v>43901</v>
      </c>
      <c r="AK3813" s="1330" t="s">
        <v>24</v>
      </c>
      <c r="AL3813" s="670" t="s">
        <v>24</v>
      </c>
      <c r="AM3813" s="478"/>
      <c r="AN3813" s="479"/>
      <c r="AO3813" s="479"/>
      <c r="AP3813" s="478"/>
      <c r="AQ3813" s="1231" t="s">
        <v>3094</v>
      </c>
      <c r="AR3813" s="478"/>
      <c r="AS3813" s="478"/>
      <c r="AT3813" s="478"/>
      <c r="AU3813" s="478"/>
      <c r="AV3813" s="885"/>
      <c r="AW3813" s="885"/>
      <c r="AX3813" s="885"/>
      <c r="AY3813" s="885"/>
      <c r="AZ3813" s="177"/>
    </row>
    <row r="3814" spans="1:60" ht="15" customHeight="1">
      <c r="B3814" s="1310">
        <v>3808</v>
      </c>
      <c r="C3814" s="891" t="s">
        <v>11921</v>
      </c>
      <c r="D3814" s="995" t="s">
        <v>3084</v>
      </c>
      <c r="E3814" s="994" t="s">
        <v>3085</v>
      </c>
      <c r="F3814" s="892" t="s">
        <v>24</v>
      </c>
      <c r="G3814" s="848" t="s">
        <v>132</v>
      </c>
      <c r="H3814" s="534" t="s">
        <v>24</v>
      </c>
      <c r="I3814" s="1713" t="s">
        <v>24</v>
      </c>
      <c r="J3814" s="1314" t="str">
        <f t="shared" ca="1" si="336"/>
        <v>-</v>
      </c>
      <c r="K3814" s="476" t="s">
        <v>24</v>
      </c>
      <c r="L3814" s="1835" t="s">
        <v>24</v>
      </c>
      <c r="M3814" s="1767" t="s">
        <v>24</v>
      </c>
      <c r="N3814" s="533">
        <v>34575</v>
      </c>
      <c r="O3814" s="1330" t="s">
        <v>24</v>
      </c>
      <c r="P3814" s="1314" t="s">
        <v>24</v>
      </c>
      <c r="Q3814" s="198" t="str">
        <f t="shared" si="337"/>
        <v>-</v>
      </c>
      <c r="R3814" s="181" t="str">
        <f t="shared" ca="1" si="338"/>
        <v>TIDAK MCU</v>
      </c>
      <c r="S3814" s="1319" t="s">
        <v>24</v>
      </c>
      <c r="T3814" s="452">
        <v>44196</v>
      </c>
      <c r="U3814" s="1329" t="s">
        <v>24</v>
      </c>
      <c r="V3814" s="1330" t="s">
        <v>24</v>
      </c>
      <c r="W3814" s="136" t="s">
        <v>24</v>
      </c>
      <c r="X3814" s="1939"/>
      <c r="Y3814" s="477" t="s">
        <v>24</v>
      </c>
      <c r="Z3814" s="418"/>
      <c r="AA3814" s="479" t="s">
        <v>24</v>
      </c>
      <c r="AB3814" s="479"/>
      <c r="AC3814" s="479"/>
      <c r="AD3814" s="479"/>
      <c r="AE3814" s="479"/>
      <c r="AF3814" s="479"/>
      <c r="AG3814" s="479"/>
      <c r="AH3814" s="481"/>
      <c r="AI3814" s="244" t="str">
        <f t="shared" si="340"/>
        <v>-</v>
      </c>
      <c r="AJ3814" s="1315">
        <f t="shared" si="339"/>
        <v>34575</v>
      </c>
      <c r="AK3814" s="1330" t="s">
        <v>24</v>
      </c>
      <c r="AL3814" s="670" t="s">
        <v>24</v>
      </c>
      <c r="AM3814" s="478"/>
      <c r="AN3814" s="479"/>
      <c r="AO3814" s="479"/>
      <c r="AP3814" s="478"/>
      <c r="AQ3814" s="1231" t="s">
        <v>3094</v>
      </c>
      <c r="AR3814" s="478"/>
      <c r="AS3814" s="478"/>
      <c r="AT3814" s="478"/>
      <c r="AU3814" s="478"/>
      <c r="AV3814" s="885"/>
      <c r="AW3814" s="885"/>
      <c r="AX3814" s="885"/>
      <c r="AY3814" s="885"/>
      <c r="AZ3814" s="177"/>
    </row>
    <row r="3815" spans="1:60" ht="15" customHeight="1">
      <c r="B3815" s="1310">
        <v>3809</v>
      </c>
      <c r="C3815" s="891" t="s">
        <v>11922</v>
      </c>
      <c r="D3815" s="995" t="s">
        <v>611</v>
      </c>
      <c r="E3815" s="994" t="s">
        <v>222</v>
      </c>
      <c r="F3815" s="892" t="s">
        <v>24</v>
      </c>
      <c r="G3815" s="848" t="s">
        <v>127</v>
      </c>
      <c r="H3815" s="534" t="s">
        <v>24</v>
      </c>
      <c r="I3815" s="1713">
        <v>32059</v>
      </c>
      <c r="J3815" s="1314">
        <f t="shared" ca="1" si="336"/>
        <v>34</v>
      </c>
      <c r="K3815" s="476" t="s">
        <v>24</v>
      </c>
      <c r="L3815" s="1835" t="s">
        <v>24</v>
      </c>
      <c r="M3815" s="1767" t="s">
        <v>24</v>
      </c>
      <c r="N3815" s="533">
        <v>43902</v>
      </c>
      <c r="O3815" s="1330" t="s">
        <v>24</v>
      </c>
      <c r="P3815" s="1314" t="s">
        <v>24</v>
      </c>
      <c r="Q3815" s="198" t="str">
        <f t="shared" si="337"/>
        <v>-</v>
      </c>
      <c r="R3815" s="181" t="str">
        <f t="shared" ca="1" si="338"/>
        <v>TIDAK MCU</v>
      </c>
      <c r="S3815" s="1319" t="s">
        <v>24</v>
      </c>
      <c r="T3815" s="452">
        <v>44478</v>
      </c>
      <c r="U3815" s="1329" t="s">
        <v>24</v>
      </c>
      <c r="V3815" s="1330"/>
      <c r="W3815" s="136"/>
      <c r="X3815" s="1939"/>
      <c r="Y3815" s="477"/>
      <c r="Z3815" s="418"/>
      <c r="AA3815" s="479" t="s">
        <v>24</v>
      </c>
      <c r="AB3815" s="479"/>
      <c r="AC3815" s="479"/>
      <c r="AD3815" s="479"/>
      <c r="AE3815" s="479"/>
      <c r="AF3815" s="479"/>
      <c r="AG3815" s="479"/>
      <c r="AH3815" s="481"/>
      <c r="AI3815" s="244" t="str">
        <f t="shared" si="340"/>
        <v>-</v>
      </c>
      <c r="AJ3815" s="1315">
        <f t="shared" si="339"/>
        <v>43902</v>
      </c>
      <c r="AK3815" s="1330" t="s">
        <v>24</v>
      </c>
      <c r="AL3815" s="670" t="s">
        <v>24</v>
      </c>
      <c r="AM3815" s="478"/>
      <c r="AN3815" s="479"/>
      <c r="AO3815" s="479"/>
      <c r="AP3815" s="478"/>
      <c r="AQ3815" s="1231" t="s">
        <v>3094</v>
      </c>
      <c r="AR3815" s="478"/>
      <c r="AS3815" s="478"/>
      <c r="AT3815" s="478"/>
      <c r="AU3815" s="478"/>
      <c r="AV3815" s="885"/>
      <c r="AW3815" s="885"/>
      <c r="AX3815" s="885"/>
      <c r="AY3815" s="885"/>
      <c r="AZ3815" s="177"/>
    </row>
    <row r="3816" spans="1:60" ht="15" customHeight="1">
      <c r="A3816" s="1300"/>
      <c r="B3816" s="1310">
        <v>3810</v>
      </c>
      <c r="C3816" s="891" t="s">
        <v>11923</v>
      </c>
      <c r="D3816" s="995" t="s">
        <v>2534</v>
      </c>
      <c r="E3816" s="992" t="s">
        <v>601</v>
      </c>
      <c r="F3816" s="892" t="s">
        <v>24</v>
      </c>
      <c r="G3816" s="1626" t="s">
        <v>124</v>
      </c>
      <c r="H3816" s="1695" t="s">
        <v>24</v>
      </c>
      <c r="I3816" s="1793">
        <v>33056</v>
      </c>
      <c r="J3816" s="1314">
        <f t="shared" ca="1" si="336"/>
        <v>32</v>
      </c>
      <c r="K3816" s="1823" t="s">
        <v>24</v>
      </c>
      <c r="L3816" s="1867" t="s">
        <v>24</v>
      </c>
      <c r="M3816" s="1897" t="s">
        <v>24</v>
      </c>
      <c r="N3816" s="721">
        <v>43903</v>
      </c>
      <c r="O3816" s="382" t="s">
        <v>24</v>
      </c>
      <c r="P3816" s="697" t="s">
        <v>24</v>
      </c>
      <c r="Q3816" s="1062" t="str">
        <f t="shared" si="337"/>
        <v>-</v>
      </c>
      <c r="R3816" s="771" t="str">
        <f t="shared" ca="1" si="338"/>
        <v>TIDAK MCU</v>
      </c>
      <c r="S3816" s="697" t="s">
        <v>24</v>
      </c>
      <c r="T3816" s="1260">
        <v>44379</v>
      </c>
      <c r="U3816" s="1038" t="s">
        <v>24</v>
      </c>
      <c r="V3816" s="382"/>
      <c r="W3816" s="382"/>
      <c r="X3816" s="1943"/>
      <c r="Y3816" s="1947"/>
      <c r="Z3816" s="1954"/>
      <c r="AA3816" s="956" t="s">
        <v>24</v>
      </c>
      <c r="AB3816" s="1968"/>
      <c r="AC3816" s="1968"/>
      <c r="AD3816" s="1968"/>
      <c r="AE3816" s="1968"/>
      <c r="AF3816" s="1968"/>
      <c r="AG3816" s="1968"/>
      <c r="AH3816" s="659"/>
      <c r="AI3816" s="244" t="str">
        <f t="shared" si="340"/>
        <v>-</v>
      </c>
      <c r="AJ3816" s="1166">
        <f t="shared" si="339"/>
        <v>43903</v>
      </c>
      <c r="AK3816" s="1330" t="s">
        <v>24</v>
      </c>
      <c r="AL3816" s="670" t="s">
        <v>24</v>
      </c>
      <c r="AM3816" s="1968"/>
      <c r="AN3816" s="1968"/>
      <c r="AO3816" s="1968"/>
      <c r="AP3816" s="1968"/>
      <c r="AQ3816" s="1231" t="s">
        <v>3094</v>
      </c>
      <c r="AR3816" s="956"/>
      <c r="AS3816" s="956"/>
      <c r="AT3816" s="956" t="s">
        <v>11598</v>
      </c>
      <c r="AU3816" s="956"/>
      <c r="AV3816" s="966"/>
      <c r="AW3816" s="966"/>
      <c r="AX3816" s="966"/>
      <c r="AY3816" s="966"/>
      <c r="AZ3816" s="177"/>
    </row>
    <row r="3817" spans="1:60" ht="15" customHeight="1">
      <c r="B3817" s="1310">
        <v>3811</v>
      </c>
      <c r="C3817" s="891" t="s">
        <v>1008</v>
      </c>
      <c r="D3817" s="995" t="s">
        <v>2534</v>
      </c>
      <c r="E3817" s="994" t="s">
        <v>601</v>
      </c>
      <c r="F3817" s="892" t="s">
        <v>24</v>
      </c>
      <c r="G3817" s="848" t="s">
        <v>124</v>
      </c>
      <c r="H3817" s="534" t="s">
        <v>24</v>
      </c>
      <c r="I3817" s="1767">
        <v>35347</v>
      </c>
      <c r="J3817" s="1314">
        <f t="shared" ca="1" si="336"/>
        <v>25</v>
      </c>
      <c r="K3817" s="476" t="s">
        <v>24</v>
      </c>
      <c r="L3817" s="1835" t="s">
        <v>24</v>
      </c>
      <c r="M3817" s="1767" t="s">
        <v>24</v>
      </c>
      <c r="N3817" s="533">
        <v>43903</v>
      </c>
      <c r="O3817" s="1330" t="s">
        <v>24</v>
      </c>
      <c r="P3817" s="1314" t="s">
        <v>24</v>
      </c>
      <c r="Q3817" s="198" t="str">
        <f t="shared" si="337"/>
        <v>-</v>
      </c>
      <c r="R3817" s="181" t="str">
        <f t="shared" ca="1" si="338"/>
        <v>TIDAK MCU</v>
      </c>
      <c r="S3817" s="1319" t="s">
        <v>24</v>
      </c>
      <c r="T3817" s="452">
        <v>44478</v>
      </c>
      <c r="U3817" s="1329" t="s">
        <v>24</v>
      </c>
      <c r="V3817" s="1330"/>
      <c r="W3817" s="1311"/>
      <c r="X3817" s="1939"/>
      <c r="Y3817" s="477"/>
      <c r="Z3817" s="418"/>
      <c r="AA3817" s="479" t="s">
        <v>24</v>
      </c>
      <c r="AB3817" s="479"/>
      <c r="AC3817" s="479"/>
      <c r="AD3817" s="479"/>
      <c r="AE3817" s="479"/>
      <c r="AF3817" s="479"/>
      <c r="AG3817" s="479"/>
      <c r="AH3817" s="481"/>
      <c r="AI3817" s="244" t="str">
        <f t="shared" si="340"/>
        <v>-</v>
      </c>
      <c r="AJ3817" s="1315">
        <f t="shared" si="339"/>
        <v>43903</v>
      </c>
      <c r="AK3817" s="1330" t="s">
        <v>24</v>
      </c>
      <c r="AL3817" s="670" t="s">
        <v>24</v>
      </c>
      <c r="AM3817" s="478"/>
      <c r="AN3817" s="479"/>
      <c r="AO3817" s="479"/>
      <c r="AP3817" s="478"/>
      <c r="AQ3817" s="1231" t="s">
        <v>3094</v>
      </c>
      <c r="AR3817" s="478"/>
      <c r="AS3817" s="478"/>
      <c r="AT3817" s="478"/>
      <c r="AU3817" s="478"/>
      <c r="AV3817" s="885"/>
      <c r="AW3817" s="885"/>
      <c r="AX3817" s="885"/>
      <c r="AY3817" s="885"/>
      <c r="AZ3817" s="177"/>
    </row>
    <row r="3818" spans="1:60" ht="15" customHeight="1">
      <c r="B3818" s="1310">
        <v>3812</v>
      </c>
      <c r="C3818" s="891" t="s">
        <v>11924</v>
      </c>
      <c r="D3818" s="995" t="s">
        <v>226</v>
      </c>
      <c r="E3818" s="994" t="s">
        <v>601</v>
      </c>
      <c r="F3818" s="892" t="s">
        <v>24</v>
      </c>
      <c r="G3818" s="848" t="s">
        <v>151</v>
      </c>
      <c r="H3818" s="534" t="s">
        <v>24</v>
      </c>
      <c r="I3818" s="1713">
        <v>31696</v>
      </c>
      <c r="J3818" s="1314">
        <f t="shared" ca="1" si="336"/>
        <v>35</v>
      </c>
      <c r="K3818" s="476" t="s">
        <v>83</v>
      </c>
      <c r="L3818" s="1835">
        <v>1723180100365</v>
      </c>
      <c r="M3818" s="1767">
        <v>45210</v>
      </c>
      <c r="N3818" s="533">
        <v>43903</v>
      </c>
      <c r="O3818" s="1330" t="s">
        <v>24</v>
      </c>
      <c r="P3818" s="1314" t="s">
        <v>24</v>
      </c>
      <c r="Q3818" s="198" t="str">
        <f t="shared" si="337"/>
        <v>-</v>
      </c>
      <c r="R3818" s="181" t="str">
        <f t="shared" ca="1" si="338"/>
        <v>TIDAK MCU</v>
      </c>
      <c r="S3818" s="1319" t="s">
        <v>11934</v>
      </c>
      <c r="T3818" s="452">
        <v>44480</v>
      </c>
      <c r="U3818" s="452">
        <v>44480</v>
      </c>
      <c r="V3818" s="1330" t="s">
        <v>24</v>
      </c>
      <c r="W3818" s="1311" t="s">
        <v>24</v>
      </c>
      <c r="X3818" s="1939"/>
      <c r="Y3818" s="477" t="s">
        <v>24</v>
      </c>
      <c r="Z3818" s="418"/>
      <c r="AA3818" s="478" t="s">
        <v>100</v>
      </c>
      <c r="AB3818" s="2097" t="s">
        <v>11389</v>
      </c>
      <c r="AC3818" s="479"/>
      <c r="AD3818" s="479"/>
      <c r="AE3818" s="479"/>
      <c r="AF3818" s="479"/>
      <c r="AG3818" s="479"/>
      <c r="AH3818" s="481"/>
      <c r="AI3818" s="244" t="str">
        <f t="shared" si="340"/>
        <v>LIGHT VEHICLESC P360 - SC P580 A/M</v>
      </c>
      <c r="AJ3818" s="1315">
        <f t="shared" si="339"/>
        <v>43903</v>
      </c>
      <c r="AK3818" s="1330">
        <v>44035</v>
      </c>
      <c r="AL3818" s="670">
        <v>44035</v>
      </c>
      <c r="AM3818" s="478"/>
      <c r="AN3818" s="479"/>
      <c r="AO3818" s="479"/>
      <c r="AP3818" s="478"/>
      <c r="AQ3818" s="1231" t="s">
        <v>3094</v>
      </c>
      <c r="AR3818" s="478"/>
      <c r="AS3818" s="478"/>
      <c r="AT3818" s="478"/>
      <c r="AU3818" s="478"/>
    </row>
    <row r="3819" spans="1:60" s="2186" customFormat="1" ht="15" customHeight="1">
      <c r="A3819" s="160"/>
      <c r="B3819" s="1310">
        <v>3813</v>
      </c>
      <c r="C3819" s="891" t="s">
        <v>11925</v>
      </c>
      <c r="D3819" s="995" t="s">
        <v>337</v>
      </c>
      <c r="E3819" s="994" t="s">
        <v>4241</v>
      </c>
      <c r="F3819" s="892" t="s">
        <v>24</v>
      </c>
      <c r="G3819" s="848" t="s">
        <v>119</v>
      </c>
      <c r="H3819" s="536" t="s">
        <v>24</v>
      </c>
      <c r="I3819" s="1717">
        <v>35833</v>
      </c>
      <c r="J3819" s="1314">
        <f t="shared" ca="1" si="336"/>
        <v>24</v>
      </c>
      <c r="K3819" s="476" t="s">
        <v>24</v>
      </c>
      <c r="L3819" s="1835" t="s">
        <v>24</v>
      </c>
      <c r="M3819" s="1767" t="s">
        <v>24</v>
      </c>
      <c r="N3819" s="533">
        <v>43904</v>
      </c>
      <c r="O3819" s="1330" t="s">
        <v>24</v>
      </c>
      <c r="P3819" s="1314" t="s">
        <v>24</v>
      </c>
      <c r="Q3819" s="198" t="str">
        <f t="shared" si="337"/>
        <v>-</v>
      </c>
      <c r="R3819" s="181" t="str">
        <f t="shared" ca="1" si="338"/>
        <v>TIDAK MCU</v>
      </c>
      <c r="S3819" s="1319" t="s">
        <v>24</v>
      </c>
      <c r="T3819" s="1717">
        <v>44599</v>
      </c>
      <c r="U3819" s="1329" t="s">
        <v>24</v>
      </c>
      <c r="V3819" s="1330" t="s">
        <v>24</v>
      </c>
      <c r="W3819" s="1311" t="s">
        <v>24</v>
      </c>
      <c r="X3819" s="504"/>
      <c r="Y3819" s="477"/>
      <c r="Z3819" s="418"/>
      <c r="AA3819" s="479" t="s">
        <v>24</v>
      </c>
      <c r="AB3819" s="508"/>
      <c r="AC3819" s="508"/>
      <c r="AD3819" s="508"/>
      <c r="AE3819" s="508"/>
      <c r="AF3819" s="508"/>
      <c r="AG3819" s="508"/>
      <c r="AH3819" s="481"/>
      <c r="AI3819" s="244" t="str">
        <f t="shared" si="340"/>
        <v>-</v>
      </c>
      <c r="AJ3819" s="1315">
        <f t="shared" si="339"/>
        <v>43904</v>
      </c>
      <c r="AK3819" s="1330" t="s">
        <v>24</v>
      </c>
      <c r="AL3819" s="670" t="s">
        <v>24</v>
      </c>
      <c r="AM3819" s="478"/>
      <c r="AN3819" s="479"/>
      <c r="AO3819" s="479"/>
      <c r="AP3819" s="478"/>
      <c r="AQ3819" s="1231" t="s">
        <v>3094</v>
      </c>
      <c r="AR3819" s="478"/>
      <c r="AS3819" s="507"/>
      <c r="AT3819" s="507"/>
      <c r="AU3819" s="507"/>
      <c r="AV3819" s="885"/>
      <c r="AW3819" s="885"/>
      <c r="AX3819" s="885"/>
      <c r="AY3819" s="885"/>
      <c r="AZ3819" s="885"/>
      <c r="BA3819" s="1206"/>
      <c r="BB3819" s="1206"/>
      <c r="BC3819" s="1206"/>
      <c r="BD3819" s="1206"/>
      <c r="BE3819" s="1206"/>
      <c r="BF3819" s="1206"/>
      <c r="BG3819" s="1206"/>
      <c r="BH3819" s="1206"/>
    </row>
    <row r="3820" spans="1:60" ht="15" customHeight="1">
      <c r="B3820" s="1310">
        <v>3814</v>
      </c>
      <c r="C3820" s="891" t="s">
        <v>11926</v>
      </c>
      <c r="D3820" s="995" t="s">
        <v>698</v>
      </c>
      <c r="E3820" s="994" t="s">
        <v>601</v>
      </c>
      <c r="F3820" s="892" t="s">
        <v>24</v>
      </c>
      <c r="G3820" s="848" t="s">
        <v>151</v>
      </c>
      <c r="H3820" s="536" t="s">
        <v>24</v>
      </c>
      <c r="I3820" s="1717">
        <v>33810</v>
      </c>
      <c r="J3820" s="1314">
        <f t="shared" ca="1" si="336"/>
        <v>29</v>
      </c>
      <c r="K3820" s="501" t="s">
        <v>24</v>
      </c>
      <c r="L3820" s="502" t="s">
        <v>24</v>
      </c>
      <c r="M3820" s="503" t="s">
        <v>24</v>
      </c>
      <c r="N3820" s="533">
        <v>43905</v>
      </c>
      <c r="O3820" s="1330" t="s">
        <v>24</v>
      </c>
      <c r="P3820" s="1314" t="s">
        <v>24</v>
      </c>
      <c r="Q3820" s="198" t="str">
        <f t="shared" si="337"/>
        <v>-</v>
      </c>
      <c r="R3820" s="181" t="str">
        <f t="shared" ca="1" si="338"/>
        <v>TIDAK MCU</v>
      </c>
      <c r="S3820" s="1319" t="s">
        <v>24</v>
      </c>
      <c r="T3820" s="452">
        <v>44402</v>
      </c>
      <c r="U3820" s="1934" t="s">
        <v>24</v>
      </c>
      <c r="V3820" s="1330" t="s">
        <v>24</v>
      </c>
      <c r="W3820" s="136" t="s">
        <v>24</v>
      </c>
      <c r="X3820" s="504"/>
      <c r="Y3820" s="505"/>
      <c r="Z3820" s="506"/>
      <c r="AA3820" s="507" t="s">
        <v>24</v>
      </c>
      <c r="AB3820" s="508"/>
      <c r="AC3820" s="508"/>
      <c r="AD3820" s="508"/>
      <c r="AE3820" s="508"/>
      <c r="AF3820" s="508"/>
      <c r="AG3820" s="508"/>
      <c r="AH3820" s="481"/>
      <c r="AI3820" s="244" t="str">
        <f t="shared" si="340"/>
        <v>-</v>
      </c>
      <c r="AJ3820" s="1315">
        <f t="shared" si="339"/>
        <v>43905</v>
      </c>
      <c r="AK3820" s="217" t="s">
        <v>24</v>
      </c>
      <c r="AL3820" s="614" t="s">
        <v>24</v>
      </c>
      <c r="AM3820" s="478"/>
      <c r="AN3820" s="508"/>
      <c r="AO3820" s="508"/>
      <c r="AP3820" s="507"/>
      <c r="AQ3820" s="1231" t="s">
        <v>3094</v>
      </c>
      <c r="AR3820" s="507"/>
      <c r="AS3820" s="507"/>
      <c r="AT3820" s="507"/>
      <c r="AU3820" s="507"/>
    </row>
    <row r="3821" spans="1:60" ht="15" customHeight="1">
      <c r="B3821" s="1310">
        <v>3815</v>
      </c>
      <c r="C3821" s="891" t="s">
        <v>11927</v>
      </c>
      <c r="D3821" s="995" t="s">
        <v>6656</v>
      </c>
      <c r="E3821" s="994" t="s">
        <v>1122</v>
      </c>
      <c r="F3821" s="892" t="s">
        <v>24</v>
      </c>
      <c r="G3821" s="848" t="s">
        <v>12943</v>
      </c>
      <c r="H3821" s="536" t="s">
        <v>24</v>
      </c>
      <c r="I3821" s="1717">
        <v>23310</v>
      </c>
      <c r="J3821" s="1314">
        <f t="shared" ca="1" si="336"/>
        <v>59</v>
      </c>
      <c r="K3821" s="501" t="s">
        <v>24</v>
      </c>
      <c r="L3821" s="502" t="s">
        <v>24</v>
      </c>
      <c r="M3821" s="503" t="s">
        <v>24</v>
      </c>
      <c r="N3821" s="533">
        <v>43905</v>
      </c>
      <c r="O3821" s="1330" t="s">
        <v>24</v>
      </c>
      <c r="P3821" s="1314" t="s">
        <v>24</v>
      </c>
      <c r="Q3821" s="198" t="str">
        <f t="shared" si="337"/>
        <v>-</v>
      </c>
      <c r="R3821" s="181" t="str">
        <f t="shared" ca="1" si="338"/>
        <v>TIDAK MCU</v>
      </c>
      <c r="S3821" s="1319" t="s">
        <v>24</v>
      </c>
      <c r="T3821" s="1717">
        <v>44495</v>
      </c>
      <c r="U3821" s="1934" t="s">
        <v>24</v>
      </c>
      <c r="V3821" s="1330" t="s">
        <v>24</v>
      </c>
      <c r="W3821" s="1311" t="s">
        <v>24</v>
      </c>
      <c r="X3821" s="504"/>
      <c r="Y3821" s="505"/>
      <c r="Z3821" s="506"/>
      <c r="AA3821" s="508" t="s">
        <v>24</v>
      </c>
      <c r="AB3821" s="508"/>
      <c r="AC3821" s="508"/>
      <c r="AD3821" s="508"/>
      <c r="AE3821" s="508"/>
      <c r="AF3821" s="508"/>
      <c r="AG3821" s="508"/>
      <c r="AH3821" s="481"/>
      <c r="AI3821" s="244" t="str">
        <f t="shared" si="340"/>
        <v>-</v>
      </c>
      <c r="AJ3821" s="1315">
        <f t="shared" si="339"/>
        <v>43905</v>
      </c>
      <c r="AK3821" s="217" t="s">
        <v>24</v>
      </c>
      <c r="AL3821" s="614" t="s">
        <v>24</v>
      </c>
      <c r="AM3821" s="478"/>
      <c r="AN3821" s="508"/>
      <c r="AO3821" s="508"/>
      <c r="AP3821" s="507"/>
      <c r="AQ3821" s="1231" t="s">
        <v>3094</v>
      </c>
      <c r="AR3821" s="507"/>
      <c r="AS3821" s="507"/>
      <c r="AT3821" s="507"/>
      <c r="AU3821" s="507"/>
      <c r="AV3821" s="885"/>
      <c r="AW3821" s="885"/>
      <c r="AX3821" s="885"/>
      <c r="AY3821" s="885"/>
      <c r="AZ3821" s="177"/>
    </row>
    <row r="3822" spans="1:60" ht="15" customHeight="1">
      <c r="B3822" s="1310">
        <v>3816</v>
      </c>
      <c r="C3822" s="891" t="s">
        <v>11928</v>
      </c>
      <c r="D3822" s="995" t="s">
        <v>11929</v>
      </c>
      <c r="E3822" s="994" t="s">
        <v>1122</v>
      </c>
      <c r="F3822" s="892" t="s">
        <v>24</v>
      </c>
      <c r="G3822" s="848" t="s">
        <v>12943</v>
      </c>
      <c r="H3822" s="536" t="s">
        <v>24</v>
      </c>
      <c r="I3822" s="1717">
        <v>31834</v>
      </c>
      <c r="J3822" s="1314">
        <f t="shared" ca="1" si="336"/>
        <v>35</v>
      </c>
      <c r="K3822" s="501" t="s">
        <v>24</v>
      </c>
      <c r="L3822" s="502" t="s">
        <v>24</v>
      </c>
      <c r="M3822" s="503" t="s">
        <v>24</v>
      </c>
      <c r="N3822" s="533">
        <v>43905</v>
      </c>
      <c r="O3822" s="1330" t="s">
        <v>24</v>
      </c>
      <c r="P3822" s="1314" t="s">
        <v>24</v>
      </c>
      <c r="Q3822" s="198" t="str">
        <f t="shared" si="337"/>
        <v>-</v>
      </c>
      <c r="R3822" s="181" t="str">
        <f t="shared" ca="1" si="338"/>
        <v>TIDAK MCU</v>
      </c>
      <c r="S3822" s="1319" t="s">
        <v>24</v>
      </c>
      <c r="T3822" s="452">
        <v>44253</v>
      </c>
      <c r="U3822" s="1329" t="s">
        <v>24</v>
      </c>
      <c r="V3822" s="1330" t="s">
        <v>24</v>
      </c>
      <c r="W3822" s="136" t="s">
        <v>24</v>
      </c>
      <c r="X3822" s="504"/>
      <c r="Y3822" s="505"/>
      <c r="Z3822" s="506"/>
      <c r="AA3822" s="508" t="s">
        <v>24</v>
      </c>
      <c r="AB3822" s="508"/>
      <c r="AC3822" s="508"/>
      <c r="AD3822" s="508"/>
      <c r="AE3822" s="508"/>
      <c r="AF3822" s="508"/>
      <c r="AG3822" s="508"/>
      <c r="AH3822" s="481"/>
      <c r="AI3822" s="244" t="str">
        <f t="shared" si="340"/>
        <v>-</v>
      </c>
      <c r="AJ3822" s="1315">
        <f t="shared" si="339"/>
        <v>43905</v>
      </c>
      <c r="AK3822" s="1330" t="s">
        <v>24</v>
      </c>
      <c r="AL3822" s="670" t="s">
        <v>24</v>
      </c>
      <c r="AM3822" s="478"/>
      <c r="AN3822" s="508"/>
      <c r="AO3822" s="508"/>
      <c r="AP3822" s="507"/>
      <c r="AQ3822" s="1231" t="s">
        <v>3094</v>
      </c>
      <c r="AR3822" s="507"/>
      <c r="AS3822" s="507"/>
      <c r="AT3822" s="507"/>
      <c r="AU3822" s="507"/>
      <c r="AV3822" s="885"/>
      <c r="AW3822" s="885"/>
      <c r="AX3822" s="885"/>
      <c r="AY3822" s="885"/>
      <c r="AZ3822" s="885"/>
    </row>
    <row r="3823" spans="1:60" ht="15" customHeight="1">
      <c r="B3823" s="1310">
        <v>3817</v>
      </c>
      <c r="C3823" s="891" t="s">
        <v>11930</v>
      </c>
      <c r="D3823" s="995" t="s">
        <v>230</v>
      </c>
      <c r="E3823" s="994" t="s">
        <v>222</v>
      </c>
      <c r="F3823" s="892" t="s">
        <v>24</v>
      </c>
      <c r="G3823" s="535" t="s">
        <v>12214</v>
      </c>
      <c r="H3823" s="536" t="s">
        <v>24</v>
      </c>
      <c r="I3823" s="1717">
        <v>32245</v>
      </c>
      <c r="J3823" s="1314">
        <f t="shared" ca="1" si="336"/>
        <v>34</v>
      </c>
      <c r="K3823" s="501" t="s">
        <v>493</v>
      </c>
      <c r="L3823" s="502">
        <v>880432460008</v>
      </c>
      <c r="M3823" s="503">
        <v>45028</v>
      </c>
      <c r="N3823" s="533">
        <v>43905</v>
      </c>
      <c r="O3823" s="1330" t="s">
        <v>24</v>
      </c>
      <c r="P3823" s="1314" t="s">
        <v>24</v>
      </c>
      <c r="Q3823" s="198" t="str">
        <f t="shared" si="337"/>
        <v>-</v>
      </c>
      <c r="R3823" s="181" t="str">
        <f t="shared" ca="1" si="338"/>
        <v>TIDAK MCU</v>
      </c>
      <c r="S3823" s="1319" t="s">
        <v>11933</v>
      </c>
      <c r="T3823" s="340">
        <v>44298</v>
      </c>
      <c r="U3823" s="336">
        <v>44298</v>
      </c>
      <c r="V3823" s="1330" t="s">
        <v>24</v>
      </c>
      <c r="W3823" s="1311"/>
      <c r="X3823" s="504"/>
      <c r="Y3823" s="505"/>
      <c r="Z3823" s="506"/>
      <c r="AA3823" s="243" t="s">
        <v>11521</v>
      </c>
      <c r="AB3823" s="244" t="s">
        <v>24</v>
      </c>
      <c r="AC3823" s="244"/>
      <c r="AD3823" s="508"/>
      <c r="AE3823" s="508"/>
      <c r="AF3823" s="508"/>
      <c r="AG3823" s="508"/>
      <c r="AH3823" s="1240"/>
      <c r="AI3823" s="244" t="str">
        <f t="shared" si="340"/>
        <v>ISUZU GIGA-</v>
      </c>
      <c r="AJ3823" s="1315">
        <f t="shared" si="339"/>
        <v>43905</v>
      </c>
      <c r="AK3823" s="217" t="s">
        <v>24</v>
      </c>
      <c r="AL3823" s="614" t="s">
        <v>24</v>
      </c>
      <c r="AM3823" s="478"/>
      <c r="AN3823" s="508"/>
      <c r="AO3823" s="508"/>
      <c r="AP3823" s="507"/>
      <c r="AQ3823" s="1231" t="s">
        <v>3094</v>
      </c>
      <c r="AR3823" s="507"/>
      <c r="AS3823" s="507"/>
      <c r="AT3823" s="507"/>
      <c r="AU3823" s="507"/>
      <c r="AV3823" s="885"/>
      <c r="AW3823" s="885"/>
      <c r="AX3823" s="885"/>
      <c r="AY3823" s="885"/>
      <c r="AZ3823" s="177"/>
    </row>
    <row r="3824" spans="1:60" ht="15" customHeight="1">
      <c r="B3824" s="1310">
        <v>3818</v>
      </c>
      <c r="C3824" s="891" t="s">
        <v>11931</v>
      </c>
      <c r="D3824" s="995" t="s">
        <v>3152</v>
      </c>
      <c r="E3824" s="994" t="s">
        <v>1122</v>
      </c>
      <c r="F3824" s="892" t="s">
        <v>24</v>
      </c>
      <c r="G3824" s="848" t="s">
        <v>143</v>
      </c>
      <c r="H3824" s="536" t="s">
        <v>24</v>
      </c>
      <c r="I3824" s="1717">
        <v>36840</v>
      </c>
      <c r="J3824" s="1314">
        <f t="shared" ca="1" si="336"/>
        <v>21</v>
      </c>
      <c r="K3824" s="501" t="s">
        <v>24</v>
      </c>
      <c r="L3824" s="502" t="s">
        <v>24</v>
      </c>
      <c r="M3824" s="503" t="s">
        <v>24</v>
      </c>
      <c r="N3824" s="533">
        <v>43905</v>
      </c>
      <c r="O3824" s="1330" t="s">
        <v>24</v>
      </c>
      <c r="P3824" s="1314" t="s">
        <v>24</v>
      </c>
      <c r="Q3824" s="198" t="str">
        <f t="shared" si="337"/>
        <v>-</v>
      </c>
      <c r="R3824" s="181" t="str">
        <f t="shared" ca="1" si="338"/>
        <v>TIDAK MCU</v>
      </c>
      <c r="S3824" s="1319" t="s">
        <v>24</v>
      </c>
      <c r="T3824" s="1717">
        <v>44510</v>
      </c>
      <c r="U3824" s="1934" t="s">
        <v>24</v>
      </c>
      <c r="V3824" s="1330" t="s">
        <v>24</v>
      </c>
      <c r="W3824" s="136" t="s">
        <v>24</v>
      </c>
      <c r="X3824" s="504"/>
      <c r="Y3824" s="505"/>
      <c r="Z3824" s="506"/>
      <c r="AA3824" s="508" t="s">
        <v>24</v>
      </c>
      <c r="AB3824" s="508"/>
      <c r="AC3824" s="508"/>
      <c r="AD3824" s="508"/>
      <c r="AE3824" s="508"/>
      <c r="AF3824" s="508"/>
      <c r="AG3824" s="508"/>
      <c r="AH3824" s="481"/>
      <c r="AI3824" s="244" t="str">
        <f t="shared" si="340"/>
        <v>-</v>
      </c>
      <c r="AJ3824" s="1330">
        <f t="shared" si="339"/>
        <v>43905</v>
      </c>
      <c r="AK3824" s="217" t="s">
        <v>24</v>
      </c>
      <c r="AL3824" s="614" t="s">
        <v>24</v>
      </c>
      <c r="AM3824" s="478"/>
      <c r="AN3824" s="508"/>
      <c r="AO3824" s="508"/>
      <c r="AP3824" s="507"/>
      <c r="AQ3824" s="1231" t="s">
        <v>3094</v>
      </c>
      <c r="AR3824" s="507"/>
      <c r="AS3824" s="507"/>
      <c r="AT3824" s="507"/>
      <c r="AU3824" s="507"/>
      <c r="AV3824" s="885"/>
      <c r="AW3824" s="885"/>
      <c r="AX3824" s="885"/>
      <c r="AY3824" s="885"/>
      <c r="AZ3824" s="177"/>
    </row>
    <row r="3825" spans="1:60" ht="15" customHeight="1">
      <c r="B3825" s="1310">
        <v>3819</v>
      </c>
      <c r="C3825" s="891" t="s">
        <v>2096</v>
      </c>
      <c r="D3825" s="995" t="s">
        <v>1874</v>
      </c>
      <c r="E3825" s="994" t="s">
        <v>1122</v>
      </c>
      <c r="F3825" s="892" t="s">
        <v>24</v>
      </c>
      <c r="G3825" s="848" t="s">
        <v>143</v>
      </c>
      <c r="H3825" s="536" t="s">
        <v>24</v>
      </c>
      <c r="I3825" s="1717">
        <v>35099</v>
      </c>
      <c r="J3825" s="1314">
        <f t="shared" ca="1" si="336"/>
        <v>26</v>
      </c>
      <c r="K3825" s="501" t="s">
        <v>24</v>
      </c>
      <c r="L3825" s="502" t="s">
        <v>24</v>
      </c>
      <c r="M3825" s="503" t="s">
        <v>24</v>
      </c>
      <c r="N3825" s="533">
        <v>43905</v>
      </c>
      <c r="O3825" s="1330" t="s">
        <v>24</v>
      </c>
      <c r="P3825" s="1314" t="s">
        <v>24</v>
      </c>
      <c r="Q3825" s="198" t="str">
        <f t="shared" si="337"/>
        <v>-</v>
      </c>
      <c r="R3825" s="181" t="str">
        <f t="shared" ca="1" si="338"/>
        <v>TIDAK MCU</v>
      </c>
      <c r="S3825" s="1319" t="s">
        <v>24</v>
      </c>
      <c r="T3825" s="452">
        <v>44596</v>
      </c>
      <c r="U3825" s="1329" t="s">
        <v>24</v>
      </c>
      <c r="V3825" s="1330" t="s">
        <v>24</v>
      </c>
      <c r="W3825" s="136" t="s">
        <v>24</v>
      </c>
      <c r="X3825" s="504"/>
      <c r="Y3825" s="505"/>
      <c r="Z3825" s="506"/>
      <c r="AA3825" s="508" t="s">
        <v>24</v>
      </c>
      <c r="AB3825" s="508"/>
      <c r="AC3825" s="508"/>
      <c r="AD3825" s="508"/>
      <c r="AE3825" s="508"/>
      <c r="AF3825" s="508"/>
      <c r="AG3825" s="508"/>
      <c r="AH3825" s="481"/>
      <c r="AI3825" s="244" t="str">
        <f t="shared" si="340"/>
        <v>-</v>
      </c>
      <c r="AJ3825" s="1330">
        <f t="shared" si="339"/>
        <v>43905</v>
      </c>
      <c r="AK3825" s="217" t="s">
        <v>24</v>
      </c>
      <c r="AL3825" s="614" t="s">
        <v>24</v>
      </c>
      <c r="AM3825" s="478"/>
      <c r="AN3825" s="508"/>
      <c r="AO3825" s="508"/>
      <c r="AP3825" s="507"/>
      <c r="AQ3825" s="1231" t="s">
        <v>3094</v>
      </c>
      <c r="AR3825" s="507"/>
      <c r="AS3825" s="507"/>
      <c r="AT3825" s="507"/>
      <c r="AU3825" s="507"/>
      <c r="AV3825" s="885"/>
      <c r="AW3825" s="885"/>
      <c r="AX3825" s="885"/>
      <c r="AY3825" s="885"/>
      <c r="AZ3825" s="177"/>
    </row>
    <row r="3826" spans="1:60" ht="15" customHeight="1">
      <c r="B3826" s="1310">
        <v>3820</v>
      </c>
      <c r="C3826" s="891" t="s">
        <v>11932</v>
      </c>
      <c r="D3826" s="995" t="s">
        <v>1866</v>
      </c>
      <c r="E3826" s="994" t="s">
        <v>1122</v>
      </c>
      <c r="F3826" s="892" t="s">
        <v>24</v>
      </c>
      <c r="G3826" s="848" t="s">
        <v>143</v>
      </c>
      <c r="H3826" s="536" t="s">
        <v>24</v>
      </c>
      <c r="I3826" s="1717">
        <v>36693</v>
      </c>
      <c r="J3826" s="1314">
        <f t="shared" ca="1" si="336"/>
        <v>21</v>
      </c>
      <c r="K3826" s="501" t="s">
        <v>24</v>
      </c>
      <c r="L3826" s="502" t="s">
        <v>24</v>
      </c>
      <c r="M3826" s="503" t="s">
        <v>24</v>
      </c>
      <c r="N3826" s="533">
        <v>43905</v>
      </c>
      <c r="O3826" s="1330" t="s">
        <v>24</v>
      </c>
      <c r="P3826" s="1314" t="s">
        <v>24</v>
      </c>
      <c r="Q3826" s="198" t="str">
        <f t="shared" si="337"/>
        <v>-</v>
      </c>
      <c r="R3826" s="181" t="str">
        <f t="shared" ca="1" si="338"/>
        <v>TIDAK MCU</v>
      </c>
      <c r="S3826" s="1319" t="s">
        <v>24</v>
      </c>
      <c r="T3826" s="452">
        <v>44363</v>
      </c>
      <c r="U3826" s="1329" t="s">
        <v>24</v>
      </c>
      <c r="V3826" s="1330" t="s">
        <v>24</v>
      </c>
      <c r="W3826" s="136" t="s">
        <v>24</v>
      </c>
      <c r="X3826" s="504"/>
      <c r="Y3826" s="505"/>
      <c r="Z3826" s="506"/>
      <c r="AA3826" s="508" t="s">
        <v>24</v>
      </c>
      <c r="AB3826" s="508"/>
      <c r="AC3826" s="508"/>
      <c r="AD3826" s="508"/>
      <c r="AE3826" s="508"/>
      <c r="AF3826" s="508"/>
      <c r="AG3826" s="508"/>
      <c r="AH3826" s="481"/>
      <c r="AI3826" s="244" t="str">
        <f t="shared" si="340"/>
        <v>-</v>
      </c>
      <c r="AJ3826" s="1330">
        <f t="shared" si="339"/>
        <v>43905</v>
      </c>
      <c r="AK3826" s="217" t="s">
        <v>24</v>
      </c>
      <c r="AL3826" s="614" t="s">
        <v>24</v>
      </c>
      <c r="AM3826" s="478"/>
      <c r="AN3826" s="508"/>
      <c r="AO3826" s="508"/>
      <c r="AP3826" s="507"/>
      <c r="AQ3826" s="1231" t="s">
        <v>3094</v>
      </c>
      <c r="AR3826" s="507"/>
      <c r="AS3826" s="507"/>
      <c r="AT3826" s="507"/>
      <c r="AU3826" s="507"/>
      <c r="AV3826" s="885"/>
      <c r="AW3826" s="885"/>
      <c r="AX3826" s="885"/>
      <c r="AY3826" s="885"/>
      <c r="AZ3826" s="177"/>
    </row>
    <row r="3827" spans="1:60" ht="15" customHeight="1">
      <c r="B3827" s="1310">
        <v>3821</v>
      </c>
      <c r="C3827" s="891" t="s">
        <v>11935</v>
      </c>
      <c r="D3827" s="995" t="s">
        <v>230</v>
      </c>
      <c r="E3827" s="992" t="s">
        <v>4222</v>
      </c>
      <c r="F3827" s="892" t="s">
        <v>11936</v>
      </c>
      <c r="G3827" s="848" t="s">
        <v>102</v>
      </c>
      <c r="H3827" s="536" t="s">
        <v>24</v>
      </c>
      <c r="I3827" s="1717">
        <v>33516</v>
      </c>
      <c r="J3827" s="1314">
        <f t="shared" ca="1" si="336"/>
        <v>30</v>
      </c>
      <c r="K3827" s="501" t="s">
        <v>24</v>
      </c>
      <c r="L3827" s="502" t="s">
        <v>24</v>
      </c>
      <c r="M3827" s="503" t="s">
        <v>24</v>
      </c>
      <c r="N3827" s="533">
        <v>43906</v>
      </c>
      <c r="O3827" s="1330" t="s">
        <v>24</v>
      </c>
      <c r="P3827" s="1314" t="s">
        <v>24</v>
      </c>
      <c r="Q3827" s="198" t="str">
        <f t="shared" si="337"/>
        <v>-</v>
      </c>
      <c r="R3827" s="181" t="str">
        <f t="shared" ca="1" si="338"/>
        <v>TIDAK MCU</v>
      </c>
      <c r="S3827" s="1319" t="s">
        <v>11937</v>
      </c>
      <c r="T3827" s="452">
        <v>44474</v>
      </c>
      <c r="U3827" s="452">
        <v>44474</v>
      </c>
      <c r="V3827" s="1330" t="s">
        <v>24</v>
      </c>
      <c r="W3827" s="136" t="s">
        <v>24</v>
      </c>
      <c r="X3827" s="504"/>
      <c r="Y3827" s="505"/>
      <c r="Z3827" s="506"/>
      <c r="AA3827" s="507" t="s">
        <v>9981</v>
      </c>
      <c r="AB3827" s="508" t="s">
        <v>24</v>
      </c>
      <c r="AC3827" s="508"/>
      <c r="AD3827" s="508"/>
      <c r="AE3827" s="508"/>
      <c r="AF3827" s="508"/>
      <c r="AG3827" s="508"/>
      <c r="AH3827" s="481"/>
      <c r="AI3827" s="244" t="str">
        <f t="shared" si="340"/>
        <v>HD 785-</v>
      </c>
      <c r="AJ3827" s="1330">
        <f t="shared" si="339"/>
        <v>43906</v>
      </c>
      <c r="AK3827" s="1330">
        <v>43880</v>
      </c>
      <c r="AL3827" s="670">
        <v>43880</v>
      </c>
      <c r="AM3827" s="507"/>
      <c r="AN3827" s="508"/>
      <c r="AO3827" s="508"/>
      <c r="AP3827" s="507"/>
      <c r="AQ3827" s="1231" t="s">
        <v>3094</v>
      </c>
      <c r="AR3827" s="507"/>
      <c r="AS3827" s="507"/>
      <c r="AT3827" s="507"/>
      <c r="AU3827" s="507"/>
      <c r="AV3827" s="885"/>
      <c r="AW3827" s="885"/>
      <c r="AX3827" s="885"/>
      <c r="AY3827" s="885"/>
      <c r="AZ3827" s="177"/>
    </row>
    <row r="3828" spans="1:60" ht="15" customHeight="1">
      <c r="B3828" s="1310">
        <v>3822</v>
      </c>
      <c r="C3828" s="1518" t="s">
        <v>11938</v>
      </c>
      <c r="D3828" s="995" t="s">
        <v>5610</v>
      </c>
      <c r="E3828" s="992" t="s">
        <v>4292</v>
      </c>
      <c r="F3828" s="892" t="s">
        <v>24</v>
      </c>
      <c r="G3828" s="848" t="s">
        <v>98</v>
      </c>
      <c r="H3828" s="536" t="s">
        <v>24</v>
      </c>
      <c r="I3828" s="1717">
        <v>33192</v>
      </c>
      <c r="J3828" s="1314">
        <f t="shared" ca="1" si="336"/>
        <v>31</v>
      </c>
      <c r="K3828" s="501" t="s">
        <v>24</v>
      </c>
      <c r="L3828" s="502" t="s">
        <v>24</v>
      </c>
      <c r="M3828" s="503" t="s">
        <v>24</v>
      </c>
      <c r="N3828" s="533">
        <v>43907</v>
      </c>
      <c r="O3828" s="1330" t="s">
        <v>24</v>
      </c>
      <c r="P3828" s="1314" t="s">
        <v>24</v>
      </c>
      <c r="Q3828" s="198" t="str">
        <f t="shared" si="337"/>
        <v>-</v>
      </c>
      <c r="R3828" s="181" t="str">
        <f t="shared" ca="1" si="338"/>
        <v>TIDAK MCU</v>
      </c>
      <c r="S3828" s="1319" t="s">
        <v>24</v>
      </c>
      <c r="T3828" s="452">
        <v>44515</v>
      </c>
      <c r="U3828" s="1329" t="s">
        <v>24</v>
      </c>
      <c r="V3828" s="1330" t="s">
        <v>24</v>
      </c>
      <c r="W3828" s="1311" t="s">
        <v>24</v>
      </c>
      <c r="X3828" s="504"/>
      <c r="Y3828" s="505"/>
      <c r="Z3828" s="506"/>
      <c r="AA3828" s="507" t="s">
        <v>24</v>
      </c>
      <c r="AB3828" s="508"/>
      <c r="AC3828" s="508"/>
      <c r="AD3828" s="508"/>
      <c r="AE3828" s="508"/>
      <c r="AF3828" s="508"/>
      <c r="AG3828" s="508"/>
      <c r="AH3828" s="481"/>
      <c r="AI3828" s="244" t="str">
        <f t="shared" si="340"/>
        <v>-</v>
      </c>
      <c r="AJ3828" s="1330">
        <f t="shared" si="339"/>
        <v>43907</v>
      </c>
      <c r="AK3828" s="217" t="s">
        <v>24</v>
      </c>
      <c r="AL3828" s="614" t="s">
        <v>24</v>
      </c>
      <c r="AM3828" s="507"/>
      <c r="AN3828" s="508"/>
      <c r="AO3828" s="508"/>
      <c r="AP3828" s="507"/>
      <c r="AQ3828" s="1231" t="s">
        <v>3094</v>
      </c>
      <c r="AR3828" s="507"/>
      <c r="AS3828" s="507"/>
      <c r="AT3828" s="507"/>
      <c r="AU3828" s="507"/>
      <c r="AV3828" s="885"/>
      <c r="AW3828" s="885"/>
      <c r="AX3828" s="885"/>
      <c r="AY3828" s="885"/>
      <c r="AZ3828" s="177"/>
    </row>
    <row r="3829" spans="1:60" ht="15" customHeight="1">
      <c r="B3829" s="1310">
        <v>3823</v>
      </c>
      <c r="C3829" s="891" t="s">
        <v>11939</v>
      </c>
      <c r="D3829" s="995" t="s">
        <v>4458</v>
      </c>
      <c r="E3829" s="992" t="s">
        <v>222</v>
      </c>
      <c r="F3829" s="892" t="s">
        <v>24</v>
      </c>
      <c r="G3829" s="848" t="s">
        <v>11940</v>
      </c>
      <c r="H3829" s="536" t="s">
        <v>24</v>
      </c>
      <c r="I3829" s="1717" t="s">
        <v>24</v>
      </c>
      <c r="J3829" s="1314" t="str">
        <f t="shared" ca="1" si="336"/>
        <v>-</v>
      </c>
      <c r="K3829" s="501" t="s">
        <v>24</v>
      </c>
      <c r="L3829" s="502" t="s">
        <v>24</v>
      </c>
      <c r="M3829" s="503" t="s">
        <v>24</v>
      </c>
      <c r="N3829" s="533">
        <v>43907</v>
      </c>
      <c r="O3829" s="1330" t="s">
        <v>24</v>
      </c>
      <c r="P3829" s="1314" t="s">
        <v>24</v>
      </c>
      <c r="Q3829" s="198" t="str">
        <f t="shared" si="337"/>
        <v>-</v>
      </c>
      <c r="R3829" s="181" t="str">
        <f t="shared" ca="1" si="338"/>
        <v>TIDAK MCU</v>
      </c>
      <c r="S3829" s="1319" t="s">
        <v>24</v>
      </c>
      <c r="T3829" s="452">
        <v>44012</v>
      </c>
      <c r="U3829" s="1329" t="s">
        <v>24</v>
      </c>
      <c r="V3829" s="1330" t="s">
        <v>24</v>
      </c>
      <c r="W3829" s="1311" t="s">
        <v>24</v>
      </c>
      <c r="X3829" s="504"/>
      <c r="Y3829" s="505"/>
      <c r="Z3829" s="506"/>
      <c r="AA3829" s="507" t="s">
        <v>24</v>
      </c>
      <c r="AB3829" s="508"/>
      <c r="AC3829" s="508"/>
      <c r="AD3829" s="508"/>
      <c r="AE3829" s="508"/>
      <c r="AF3829" s="508"/>
      <c r="AG3829" s="508"/>
      <c r="AH3829" s="481"/>
      <c r="AI3829" s="244" t="str">
        <f t="shared" si="340"/>
        <v>-</v>
      </c>
      <c r="AJ3829" s="1330">
        <f t="shared" si="339"/>
        <v>43907</v>
      </c>
      <c r="AK3829" s="217" t="s">
        <v>24</v>
      </c>
      <c r="AL3829" s="614" t="s">
        <v>24</v>
      </c>
      <c r="AM3829" s="507"/>
      <c r="AN3829" s="508"/>
      <c r="AO3829" s="508"/>
      <c r="AP3829" s="507"/>
      <c r="AQ3829" s="180" t="s">
        <v>6564</v>
      </c>
      <c r="AR3829" s="507"/>
      <c r="AS3829" s="507"/>
      <c r="AT3829" s="507" t="s">
        <v>11956</v>
      </c>
      <c r="AU3829" s="507"/>
      <c r="AV3829" s="885"/>
      <c r="AW3829" s="885"/>
      <c r="AX3829" s="885"/>
      <c r="AY3829" s="885"/>
      <c r="AZ3829" s="177"/>
    </row>
    <row r="3830" spans="1:60" ht="15" customHeight="1">
      <c r="B3830" s="1310">
        <v>3824</v>
      </c>
      <c r="C3830" s="891" t="s">
        <v>11941</v>
      </c>
      <c r="D3830" s="995" t="s">
        <v>11942</v>
      </c>
      <c r="E3830" s="992" t="s">
        <v>222</v>
      </c>
      <c r="F3830" s="892" t="s">
        <v>24</v>
      </c>
      <c r="G3830" s="848" t="s">
        <v>11940</v>
      </c>
      <c r="H3830" s="536" t="s">
        <v>24</v>
      </c>
      <c r="I3830" s="1717">
        <v>34724</v>
      </c>
      <c r="J3830" s="1314">
        <f t="shared" ca="1" si="336"/>
        <v>27</v>
      </c>
      <c r="K3830" s="501" t="s">
        <v>24</v>
      </c>
      <c r="L3830" s="502" t="s">
        <v>24</v>
      </c>
      <c r="M3830" s="503" t="s">
        <v>24</v>
      </c>
      <c r="N3830" s="533">
        <v>43907</v>
      </c>
      <c r="O3830" s="1330" t="s">
        <v>24</v>
      </c>
      <c r="P3830" s="1314" t="s">
        <v>24</v>
      </c>
      <c r="Q3830" s="198" t="str">
        <f t="shared" si="337"/>
        <v>-</v>
      </c>
      <c r="R3830" s="181" t="str">
        <f t="shared" ca="1" si="338"/>
        <v>TIDAK MCU</v>
      </c>
      <c r="S3830" s="1319" t="s">
        <v>24</v>
      </c>
      <c r="T3830" s="452">
        <v>44012</v>
      </c>
      <c r="U3830" s="1329" t="s">
        <v>24</v>
      </c>
      <c r="V3830" s="1330" t="s">
        <v>24</v>
      </c>
      <c r="W3830" s="1311" t="s">
        <v>24</v>
      </c>
      <c r="X3830" s="504"/>
      <c r="Y3830" s="505"/>
      <c r="Z3830" s="506"/>
      <c r="AA3830" s="889" t="s">
        <v>24</v>
      </c>
      <c r="AB3830" s="508"/>
      <c r="AC3830" s="508"/>
      <c r="AD3830" s="508"/>
      <c r="AE3830" s="508"/>
      <c r="AF3830" s="508"/>
      <c r="AG3830" s="508"/>
      <c r="AH3830" s="481"/>
      <c r="AI3830" s="244" t="str">
        <f t="shared" si="340"/>
        <v>-</v>
      </c>
      <c r="AJ3830" s="1330">
        <f t="shared" si="339"/>
        <v>43907</v>
      </c>
      <c r="AK3830" s="217" t="s">
        <v>24</v>
      </c>
      <c r="AL3830" s="614" t="s">
        <v>24</v>
      </c>
      <c r="AM3830" s="507"/>
      <c r="AN3830" s="508"/>
      <c r="AO3830" s="508"/>
      <c r="AP3830" s="507"/>
      <c r="AQ3830" s="180" t="s">
        <v>6564</v>
      </c>
      <c r="AR3830" s="507"/>
      <c r="AS3830" s="507"/>
      <c r="AT3830" s="507" t="s">
        <v>11956</v>
      </c>
      <c r="AU3830" s="507"/>
      <c r="AV3830" s="885"/>
      <c r="AW3830" s="885"/>
      <c r="AX3830" s="885"/>
      <c r="AY3830" s="885"/>
      <c r="AZ3830" s="885"/>
    </row>
    <row r="3831" spans="1:60" ht="15" customHeight="1">
      <c r="B3831" s="1310">
        <v>3825</v>
      </c>
      <c r="C3831" s="891" t="s">
        <v>11943</v>
      </c>
      <c r="D3831" s="995" t="s">
        <v>333</v>
      </c>
      <c r="E3831" s="992" t="s">
        <v>222</v>
      </c>
      <c r="F3831" s="892" t="s">
        <v>24</v>
      </c>
      <c r="G3831" s="535" t="s">
        <v>12214</v>
      </c>
      <c r="H3831" s="850" t="s">
        <v>24</v>
      </c>
      <c r="I3831" s="1771">
        <v>31949</v>
      </c>
      <c r="J3831" s="1314">
        <f t="shared" ca="1" si="336"/>
        <v>35</v>
      </c>
      <c r="K3831" s="851" t="s">
        <v>83</v>
      </c>
      <c r="L3831" s="852">
        <v>870717151289</v>
      </c>
      <c r="M3831" s="853">
        <v>44733</v>
      </c>
      <c r="N3831" s="533">
        <v>43908</v>
      </c>
      <c r="O3831" s="1330" t="s">
        <v>24</v>
      </c>
      <c r="P3831" s="1314" t="s">
        <v>24</v>
      </c>
      <c r="Q3831" s="198" t="str">
        <f t="shared" si="337"/>
        <v>-</v>
      </c>
      <c r="R3831" s="181" t="str">
        <f t="shared" ca="1" si="338"/>
        <v>TIDAK MCU</v>
      </c>
      <c r="S3831" s="1319" t="s">
        <v>11946</v>
      </c>
      <c r="T3831" s="452">
        <v>44398</v>
      </c>
      <c r="U3831" s="452">
        <v>44398</v>
      </c>
      <c r="V3831" s="1330" t="s">
        <v>24</v>
      </c>
      <c r="W3831" s="136" t="s">
        <v>24</v>
      </c>
      <c r="X3831" s="854"/>
      <c r="Y3831" s="855"/>
      <c r="Z3831" s="856"/>
      <c r="AA3831" s="857" t="s">
        <v>100</v>
      </c>
      <c r="AB3831" s="858"/>
      <c r="AC3831" s="858"/>
      <c r="AD3831" s="858"/>
      <c r="AE3831" s="858"/>
      <c r="AF3831" s="858"/>
      <c r="AG3831" s="858"/>
      <c r="AH3831" s="481"/>
      <c r="AI3831" s="244" t="str">
        <f t="shared" si="340"/>
        <v>LIGHT VEHICLE</v>
      </c>
      <c r="AJ3831" s="1330">
        <f t="shared" si="339"/>
        <v>43908</v>
      </c>
      <c r="AK3831" s="217" t="s">
        <v>24</v>
      </c>
      <c r="AL3831" s="614" t="s">
        <v>24</v>
      </c>
      <c r="AM3831" s="857"/>
      <c r="AN3831" s="858"/>
      <c r="AO3831" s="858"/>
      <c r="AP3831" s="857"/>
      <c r="AQ3831" s="1231" t="s">
        <v>3094</v>
      </c>
      <c r="AR3831" s="857"/>
      <c r="AS3831" s="857"/>
      <c r="AT3831" s="857"/>
      <c r="AU3831" s="857"/>
      <c r="AZ3831" s="177"/>
    </row>
    <row r="3832" spans="1:60" ht="15" customHeight="1">
      <c r="B3832" s="1310">
        <v>3826</v>
      </c>
      <c r="C3832" s="891" t="s">
        <v>11945</v>
      </c>
      <c r="D3832" s="995" t="s">
        <v>257</v>
      </c>
      <c r="E3832" s="992" t="s">
        <v>222</v>
      </c>
      <c r="F3832" s="892" t="s">
        <v>24</v>
      </c>
      <c r="G3832" s="848" t="s">
        <v>139</v>
      </c>
      <c r="H3832" s="850" t="s">
        <v>24</v>
      </c>
      <c r="I3832" s="1771">
        <v>30864</v>
      </c>
      <c r="J3832" s="1314">
        <f t="shared" ca="1" si="336"/>
        <v>38</v>
      </c>
      <c r="K3832" s="851" t="s">
        <v>493</v>
      </c>
      <c r="L3832" s="852">
        <v>840717141539</v>
      </c>
      <c r="M3832" s="853">
        <v>44013</v>
      </c>
      <c r="N3832" s="533">
        <v>43908</v>
      </c>
      <c r="O3832" s="1330" t="s">
        <v>24</v>
      </c>
      <c r="P3832" s="1314" t="s">
        <v>24</v>
      </c>
      <c r="Q3832" s="198" t="str">
        <f t="shared" si="337"/>
        <v>-</v>
      </c>
      <c r="R3832" s="181" t="str">
        <f t="shared" ca="1" si="338"/>
        <v>TIDAK MCU</v>
      </c>
      <c r="S3832" s="1319" t="s">
        <v>11947</v>
      </c>
      <c r="T3832" s="452">
        <v>44378</v>
      </c>
      <c r="U3832" s="1329">
        <v>44013</v>
      </c>
      <c r="V3832" s="1330" t="s">
        <v>24</v>
      </c>
      <c r="W3832" s="136" t="s">
        <v>24</v>
      </c>
      <c r="X3832" s="854"/>
      <c r="Y3832" s="855"/>
      <c r="Z3832" s="856"/>
      <c r="AA3832" s="857" t="s">
        <v>100</v>
      </c>
      <c r="AB3832" s="858"/>
      <c r="AC3832" s="858"/>
      <c r="AD3832" s="858"/>
      <c r="AE3832" s="858"/>
      <c r="AF3832" s="858"/>
      <c r="AG3832" s="858"/>
      <c r="AH3832" s="481"/>
      <c r="AI3832" s="244" t="str">
        <f t="shared" si="340"/>
        <v>LIGHT VEHICLE</v>
      </c>
      <c r="AJ3832" s="1330">
        <f t="shared" si="339"/>
        <v>43908</v>
      </c>
      <c r="AK3832" s="217" t="s">
        <v>24</v>
      </c>
      <c r="AL3832" s="614" t="s">
        <v>24</v>
      </c>
      <c r="AM3832" s="857"/>
      <c r="AN3832" s="858"/>
      <c r="AO3832" s="858"/>
      <c r="AP3832" s="857"/>
      <c r="AQ3832" s="1231" t="s">
        <v>3094</v>
      </c>
      <c r="AR3832" s="857"/>
      <c r="AS3832" s="857"/>
      <c r="AT3832" s="857"/>
      <c r="AU3832" s="857"/>
      <c r="AV3832" s="885"/>
      <c r="AW3832" s="885"/>
      <c r="AX3832" s="885"/>
      <c r="AY3832" s="885"/>
      <c r="AZ3832" s="177"/>
    </row>
    <row r="3833" spans="1:60" ht="15" customHeight="1">
      <c r="B3833" s="1310">
        <v>3827</v>
      </c>
      <c r="C3833" s="891" t="s">
        <v>11949</v>
      </c>
      <c r="D3833" s="995" t="s">
        <v>2474</v>
      </c>
      <c r="E3833" s="992" t="s">
        <v>4241</v>
      </c>
      <c r="F3833" s="892" t="s">
        <v>11751</v>
      </c>
      <c r="G3833" s="848" t="s">
        <v>98</v>
      </c>
      <c r="H3833" s="850" t="s">
        <v>24</v>
      </c>
      <c r="I3833" s="1714">
        <v>35739</v>
      </c>
      <c r="J3833" s="1314">
        <f t="shared" ca="1" si="336"/>
        <v>24</v>
      </c>
      <c r="K3833" s="851" t="s">
        <v>24</v>
      </c>
      <c r="L3833" s="852" t="s">
        <v>24</v>
      </c>
      <c r="M3833" s="853" t="s">
        <v>24</v>
      </c>
      <c r="N3833" s="533">
        <v>43908</v>
      </c>
      <c r="O3833" s="1330" t="s">
        <v>24</v>
      </c>
      <c r="P3833" s="1314" t="s">
        <v>24</v>
      </c>
      <c r="Q3833" s="198" t="str">
        <f t="shared" si="337"/>
        <v>-</v>
      </c>
      <c r="R3833" s="181" t="str">
        <f t="shared" ca="1" si="338"/>
        <v>TIDAK MCU</v>
      </c>
      <c r="S3833" s="1319" t="s">
        <v>24</v>
      </c>
      <c r="T3833" s="452">
        <v>44505</v>
      </c>
      <c r="U3833" s="1329" t="s">
        <v>24</v>
      </c>
      <c r="V3833" s="1330" t="s">
        <v>24</v>
      </c>
      <c r="W3833" s="136" t="s">
        <v>24</v>
      </c>
      <c r="X3833" s="854"/>
      <c r="Y3833" s="864"/>
      <c r="Z3833" s="865"/>
      <c r="AA3833" s="857" t="s">
        <v>24</v>
      </c>
      <c r="AB3833" s="858"/>
      <c r="AC3833" s="867"/>
      <c r="AD3833" s="867"/>
      <c r="AE3833" s="867"/>
      <c r="AF3833" s="867"/>
      <c r="AG3833" s="867"/>
      <c r="AH3833" s="481"/>
      <c r="AI3833" s="244" t="str">
        <f t="shared" si="340"/>
        <v>-</v>
      </c>
      <c r="AJ3833" s="1330">
        <f t="shared" si="339"/>
        <v>43908</v>
      </c>
      <c r="AK3833" s="217" t="s">
        <v>24</v>
      </c>
      <c r="AL3833" s="614" t="s">
        <v>24</v>
      </c>
      <c r="AM3833" s="866"/>
      <c r="AN3833" s="867"/>
      <c r="AO3833" s="867"/>
      <c r="AP3833" s="866"/>
      <c r="AQ3833" s="1231" t="s">
        <v>3094</v>
      </c>
      <c r="AR3833" s="866"/>
      <c r="AS3833" s="866"/>
      <c r="AT3833" s="866"/>
      <c r="AU3833" s="866"/>
      <c r="AZ3833" s="177"/>
    </row>
    <row r="3834" spans="1:60" s="2344" customFormat="1" ht="15" customHeight="1">
      <c r="A3834" s="160"/>
      <c r="B3834" s="1310">
        <v>3828</v>
      </c>
      <c r="C3834" s="891" t="s">
        <v>13909</v>
      </c>
      <c r="D3834" s="995" t="s">
        <v>6619</v>
      </c>
      <c r="E3834" s="992" t="s">
        <v>1122</v>
      </c>
      <c r="F3834" s="892" t="s">
        <v>11950</v>
      </c>
      <c r="G3834" s="848" t="s">
        <v>102</v>
      </c>
      <c r="H3834" s="850" t="s">
        <v>24</v>
      </c>
      <c r="I3834" s="1714"/>
      <c r="J3834" s="1314" t="str">
        <f t="shared" ca="1" si="336"/>
        <v>-</v>
      </c>
      <c r="K3834" s="851" t="s">
        <v>83</v>
      </c>
      <c r="L3834" s="852">
        <v>8229001000004</v>
      </c>
      <c r="M3834" s="853">
        <v>46026</v>
      </c>
      <c r="N3834" s="533">
        <v>43908</v>
      </c>
      <c r="O3834" s="1330" t="s">
        <v>24</v>
      </c>
      <c r="P3834" s="1314" t="s">
        <v>24</v>
      </c>
      <c r="Q3834" s="198" t="str">
        <f t="shared" si="337"/>
        <v>-</v>
      </c>
      <c r="R3834" s="181" t="str">
        <f t="shared" ca="1" si="338"/>
        <v>TIDAK MCU</v>
      </c>
      <c r="S3834" s="1319" t="s">
        <v>13910</v>
      </c>
      <c r="T3834" s="452">
        <v>44561</v>
      </c>
      <c r="U3834" s="1329">
        <v>44561</v>
      </c>
      <c r="V3834" s="1330" t="s">
        <v>24</v>
      </c>
      <c r="W3834" s="1311" t="s">
        <v>24</v>
      </c>
      <c r="X3834" s="854"/>
      <c r="Y3834" s="864"/>
      <c r="Z3834" s="865"/>
      <c r="AA3834" s="866" t="s">
        <v>100</v>
      </c>
      <c r="AB3834" s="858"/>
      <c r="AC3834" s="867"/>
      <c r="AD3834" s="867"/>
      <c r="AE3834" s="867"/>
      <c r="AF3834" s="867"/>
      <c r="AG3834" s="867"/>
      <c r="AH3834" s="481"/>
      <c r="AI3834" s="244" t="str">
        <f t="shared" si="340"/>
        <v>LIGHT VEHICLE</v>
      </c>
      <c r="AJ3834" s="1330">
        <f t="shared" si="339"/>
        <v>43908</v>
      </c>
      <c r="AK3834" s="1330">
        <v>44236</v>
      </c>
      <c r="AL3834" s="670">
        <v>44236</v>
      </c>
      <c r="AM3834" s="866"/>
      <c r="AN3834" s="867"/>
      <c r="AO3834" s="867"/>
      <c r="AP3834" s="866"/>
      <c r="AQ3834" s="1231" t="s">
        <v>3094</v>
      </c>
      <c r="AR3834" s="866"/>
      <c r="AS3834" s="866"/>
      <c r="AT3834" s="866"/>
      <c r="AU3834" s="866"/>
      <c r="AV3834" s="885"/>
      <c r="AW3834" s="885"/>
      <c r="AX3834" s="885"/>
      <c r="AY3834" s="885"/>
      <c r="AZ3834" s="885"/>
      <c r="BA3834" s="1206"/>
      <c r="BB3834" s="1206"/>
      <c r="BC3834" s="1206"/>
      <c r="BD3834" s="1206"/>
      <c r="BE3834" s="1206"/>
      <c r="BF3834" s="1206"/>
      <c r="BG3834" s="1206"/>
      <c r="BH3834" s="1206"/>
    </row>
    <row r="3835" spans="1:60" ht="15" customHeight="1">
      <c r="B3835" s="1310">
        <v>3829</v>
      </c>
      <c r="C3835" s="891" t="s">
        <v>11951</v>
      </c>
      <c r="D3835" s="995" t="s">
        <v>418</v>
      </c>
      <c r="E3835" s="992" t="s">
        <v>1122</v>
      </c>
      <c r="F3835" s="892" t="s">
        <v>24</v>
      </c>
      <c r="G3835" s="848" t="s">
        <v>12943</v>
      </c>
      <c r="H3835" s="850" t="s">
        <v>24</v>
      </c>
      <c r="I3835" s="1714">
        <v>26981</v>
      </c>
      <c r="J3835" s="1314">
        <f t="shared" ca="1" si="336"/>
        <v>49</v>
      </c>
      <c r="K3835" s="851" t="s">
        <v>24</v>
      </c>
      <c r="L3835" s="852" t="s">
        <v>24</v>
      </c>
      <c r="M3835" s="853" t="s">
        <v>24</v>
      </c>
      <c r="N3835" s="533">
        <v>43909</v>
      </c>
      <c r="O3835" s="1330" t="s">
        <v>24</v>
      </c>
      <c r="P3835" s="1314" t="s">
        <v>24</v>
      </c>
      <c r="Q3835" s="198" t="str">
        <f t="shared" si="337"/>
        <v>-</v>
      </c>
      <c r="R3835" s="181" t="str">
        <f t="shared" ca="1" si="338"/>
        <v>TIDAK MCU</v>
      </c>
      <c r="S3835" s="1319" t="s">
        <v>24</v>
      </c>
      <c r="T3835" s="452">
        <v>44513</v>
      </c>
      <c r="U3835" s="1329" t="s">
        <v>24</v>
      </c>
      <c r="V3835" s="1330" t="s">
        <v>24</v>
      </c>
      <c r="W3835" s="136" t="s">
        <v>24</v>
      </c>
      <c r="X3835" s="854"/>
      <c r="Y3835" s="864"/>
      <c r="Z3835" s="865"/>
      <c r="AA3835" s="866" t="s">
        <v>24</v>
      </c>
      <c r="AB3835" s="858"/>
      <c r="AC3835" s="867"/>
      <c r="AD3835" s="867"/>
      <c r="AE3835" s="867"/>
      <c r="AF3835" s="867"/>
      <c r="AG3835" s="867"/>
      <c r="AH3835" s="481"/>
      <c r="AI3835" s="244" t="str">
        <f t="shared" si="340"/>
        <v>-</v>
      </c>
      <c r="AJ3835" s="1330">
        <f t="shared" si="339"/>
        <v>43909</v>
      </c>
      <c r="AK3835" s="217" t="s">
        <v>24</v>
      </c>
      <c r="AL3835" s="614" t="s">
        <v>24</v>
      </c>
      <c r="AM3835" s="866"/>
      <c r="AN3835" s="867"/>
      <c r="AO3835" s="867"/>
      <c r="AP3835" s="866"/>
      <c r="AQ3835" s="1231" t="s">
        <v>3094</v>
      </c>
      <c r="AR3835" s="866"/>
      <c r="AS3835" s="866"/>
      <c r="AT3835" s="866"/>
      <c r="AU3835" s="866"/>
      <c r="AV3835" s="885"/>
      <c r="AW3835" s="885"/>
      <c r="AX3835" s="885"/>
      <c r="AY3835" s="885"/>
      <c r="AZ3835" s="177"/>
    </row>
    <row r="3836" spans="1:60" ht="15" customHeight="1">
      <c r="B3836" s="1310">
        <v>3830</v>
      </c>
      <c r="C3836" s="891" t="s">
        <v>11952</v>
      </c>
      <c r="D3836" s="995" t="s">
        <v>234</v>
      </c>
      <c r="E3836" s="992" t="s">
        <v>222</v>
      </c>
      <c r="F3836" s="892" t="s">
        <v>24</v>
      </c>
      <c r="G3836" s="848" t="s">
        <v>141</v>
      </c>
      <c r="H3836" s="850" t="s">
        <v>24</v>
      </c>
      <c r="I3836" s="1714">
        <v>33110</v>
      </c>
      <c r="J3836" s="1314">
        <f t="shared" ca="1" si="336"/>
        <v>31</v>
      </c>
      <c r="K3836" s="851" t="s">
        <v>24</v>
      </c>
      <c r="L3836" s="852" t="s">
        <v>24</v>
      </c>
      <c r="M3836" s="853" t="s">
        <v>24</v>
      </c>
      <c r="N3836" s="533">
        <v>43909</v>
      </c>
      <c r="O3836" s="1330" t="s">
        <v>24</v>
      </c>
      <c r="P3836" s="1314" t="s">
        <v>24</v>
      </c>
      <c r="Q3836" s="198" t="str">
        <f t="shared" si="337"/>
        <v>-</v>
      </c>
      <c r="R3836" s="181" t="str">
        <f t="shared" ca="1" si="338"/>
        <v>TIDAK MCU</v>
      </c>
      <c r="S3836" s="1319" t="s">
        <v>24</v>
      </c>
      <c r="T3836" s="452">
        <v>44433</v>
      </c>
      <c r="U3836" s="1329" t="s">
        <v>24</v>
      </c>
      <c r="V3836" s="1330" t="s">
        <v>24</v>
      </c>
      <c r="W3836" s="136" t="s">
        <v>24</v>
      </c>
      <c r="X3836" s="854"/>
      <c r="Y3836" s="864"/>
      <c r="Z3836" s="865"/>
      <c r="AA3836" s="866" t="s">
        <v>24</v>
      </c>
      <c r="AB3836" s="867"/>
      <c r="AC3836" s="867"/>
      <c r="AD3836" s="867"/>
      <c r="AE3836" s="867"/>
      <c r="AF3836" s="867"/>
      <c r="AG3836" s="867"/>
      <c r="AH3836" s="481"/>
      <c r="AI3836" s="244" t="str">
        <f t="shared" si="340"/>
        <v>-</v>
      </c>
      <c r="AJ3836" s="1330">
        <f t="shared" si="339"/>
        <v>43909</v>
      </c>
      <c r="AK3836" s="1330" t="s">
        <v>24</v>
      </c>
      <c r="AL3836" s="670" t="s">
        <v>24</v>
      </c>
      <c r="AM3836" s="866"/>
      <c r="AN3836" s="867"/>
      <c r="AO3836" s="867"/>
      <c r="AP3836" s="866"/>
      <c r="AQ3836" s="1231" t="s">
        <v>3094</v>
      </c>
      <c r="AR3836" s="866"/>
      <c r="AS3836" s="866"/>
      <c r="AT3836" s="866"/>
      <c r="AU3836" s="866"/>
      <c r="AV3836" s="885"/>
      <c r="AW3836" s="885"/>
      <c r="AX3836" s="885"/>
      <c r="AY3836" s="885"/>
      <c r="AZ3836" s="177"/>
    </row>
    <row r="3837" spans="1:60" ht="15" customHeight="1">
      <c r="B3837" s="1310">
        <v>3831</v>
      </c>
      <c r="C3837" s="891" t="s">
        <v>11953</v>
      </c>
      <c r="D3837" s="995" t="s">
        <v>11563</v>
      </c>
      <c r="E3837" s="992" t="s">
        <v>1122</v>
      </c>
      <c r="F3837" s="892" t="s">
        <v>24</v>
      </c>
      <c r="G3837" s="848" t="s">
        <v>147</v>
      </c>
      <c r="H3837" s="850" t="s">
        <v>11995</v>
      </c>
      <c r="I3837" s="1714">
        <v>36662</v>
      </c>
      <c r="J3837" s="1314">
        <f t="shared" ref="J3837:J3900" ca="1" si="341">IF(OR(I3837="",I3837="-"),"-",ROUND((NOW()-I3837)/356,0))</f>
        <v>21</v>
      </c>
      <c r="K3837" s="851" t="s">
        <v>24</v>
      </c>
      <c r="L3837" s="852" t="s">
        <v>24</v>
      </c>
      <c r="M3837" s="853" t="s">
        <v>24</v>
      </c>
      <c r="N3837" s="533">
        <v>43909</v>
      </c>
      <c r="O3837" s="1330" t="s">
        <v>24</v>
      </c>
      <c r="P3837" s="1314" t="s">
        <v>24</v>
      </c>
      <c r="Q3837" s="198" t="str">
        <f t="shared" si="337"/>
        <v>-</v>
      </c>
      <c r="R3837" s="181" t="str">
        <f t="shared" ca="1" si="338"/>
        <v>TIDAK MCU</v>
      </c>
      <c r="S3837" s="1319" t="s">
        <v>24</v>
      </c>
      <c r="T3837" s="452">
        <v>44332</v>
      </c>
      <c r="U3837" s="1329" t="s">
        <v>24</v>
      </c>
      <c r="V3837" s="1330" t="s">
        <v>24</v>
      </c>
      <c r="W3837" s="1311" t="s">
        <v>24</v>
      </c>
      <c r="X3837" s="854"/>
      <c r="Y3837" s="864"/>
      <c r="Z3837" s="865"/>
      <c r="AA3837" s="866" t="s">
        <v>24</v>
      </c>
      <c r="AB3837" s="867"/>
      <c r="AC3837" s="867"/>
      <c r="AD3837" s="867"/>
      <c r="AE3837" s="867"/>
      <c r="AF3837" s="867"/>
      <c r="AG3837" s="867"/>
      <c r="AH3837" s="481"/>
      <c r="AI3837" s="244" t="str">
        <f t="shared" si="340"/>
        <v>-</v>
      </c>
      <c r="AJ3837" s="1330">
        <f t="shared" si="339"/>
        <v>43909</v>
      </c>
      <c r="AK3837" s="217" t="s">
        <v>24</v>
      </c>
      <c r="AL3837" s="614" t="s">
        <v>24</v>
      </c>
      <c r="AM3837" s="866"/>
      <c r="AN3837" s="867"/>
      <c r="AO3837" s="867"/>
      <c r="AP3837" s="866"/>
      <c r="AQ3837" s="1231" t="s">
        <v>3094</v>
      </c>
      <c r="AR3837" s="866"/>
      <c r="AS3837" s="866"/>
      <c r="AT3837" s="866"/>
      <c r="AU3837" s="866"/>
      <c r="AV3837" s="885"/>
      <c r="AW3837" s="885"/>
      <c r="AX3837" s="885"/>
      <c r="AY3837" s="885"/>
      <c r="AZ3837" s="177"/>
    </row>
    <row r="3838" spans="1:60" ht="15" customHeight="1">
      <c r="B3838" s="1310">
        <v>3832</v>
      </c>
      <c r="C3838" s="891" t="s">
        <v>11954</v>
      </c>
      <c r="D3838" s="995" t="s">
        <v>11563</v>
      </c>
      <c r="E3838" s="992" t="s">
        <v>1122</v>
      </c>
      <c r="F3838" s="892" t="s">
        <v>24</v>
      </c>
      <c r="G3838" s="848" t="s">
        <v>147</v>
      </c>
      <c r="H3838" s="850" t="s">
        <v>11996</v>
      </c>
      <c r="I3838" s="1714">
        <v>34948</v>
      </c>
      <c r="J3838" s="1314">
        <f t="shared" ca="1" si="341"/>
        <v>26</v>
      </c>
      <c r="K3838" s="851" t="s">
        <v>24</v>
      </c>
      <c r="L3838" s="852" t="s">
        <v>24</v>
      </c>
      <c r="M3838" s="853" t="s">
        <v>24</v>
      </c>
      <c r="N3838" s="533">
        <v>43909</v>
      </c>
      <c r="O3838" s="1330" t="s">
        <v>24</v>
      </c>
      <c r="P3838" s="1314" t="s">
        <v>24</v>
      </c>
      <c r="Q3838" s="198" t="str">
        <f t="shared" si="337"/>
        <v>-</v>
      </c>
      <c r="R3838" s="181" t="str">
        <f t="shared" ca="1" si="338"/>
        <v>TIDAK MCU</v>
      </c>
      <c r="S3838" s="1319" t="s">
        <v>24</v>
      </c>
      <c r="T3838" s="452">
        <v>44445</v>
      </c>
      <c r="U3838" s="1329" t="s">
        <v>24</v>
      </c>
      <c r="V3838" s="1330" t="s">
        <v>24</v>
      </c>
      <c r="W3838" s="1311" t="s">
        <v>24</v>
      </c>
      <c r="X3838" s="854"/>
      <c r="Y3838" s="864"/>
      <c r="Z3838" s="865"/>
      <c r="AA3838" s="866" t="s">
        <v>24</v>
      </c>
      <c r="AB3838" s="867"/>
      <c r="AC3838" s="867"/>
      <c r="AD3838" s="867"/>
      <c r="AE3838" s="867"/>
      <c r="AF3838" s="867"/>
      <c r="AG3838" s="867"/>
      <c r="AH3838" s="481"/>
      <c r="AI3838" s="244" t="str">
        <f t="shared" si="340"/>
        <v>-</v>
      </c>
      <c r="AJ3838" s="1330">
        <f t="shared" si="339"/>
        <v>43909</v>
      </c>
      <c r="AK3838" s="217" t="s">
        <v>24</v>
      </c>
      <c r="AL3838" s="614" t="s">
        <v>24</v>
      </c>
      <c r="AM3838" s="866"/>
      <c r="AN3838" s="867"/>
      <c r="AO3838" s="867"/>
      <c r="AP3838" s="866"/>
      <c r="AQ3838" s="1231" t="s">
        <v>3094</v>
      </c>
      <c r="AR3838" s="866"/>
      <c r="AS3838" s="866"/>
      <c r="AT3838" s="866"/>
      <c r="AU3838" s="866"/>
      <c r="AV3838" s="885"/>
      <c r="AW3838" s="885"/>
      <c r="AX3838" s="885"/>
      <c r="AY3838" s="885"/>
      <c r="AZ3838" s="177"/>
    </row>
    <row r="3839" spans="1:60" ht="15" customHeight="1">
      <c r="B3839" s="1310">
        <v>3833</v>
      </c>
      <c r="C3839" s="891" t="s">
        <v>11955</v>
      </c>
      <c r="D3839" s="995" t="s">
        <v>611</v>
      </c>
      <c r="E3839" s="992" t="s">
        <v>4241</v>
      </c>
      <c r="F3839" s="892" t="s">
        <v>24</v>
      </c>
      <c r="G3839" s="848" t="s">
        <v>98</v>
      </c>
      <c r="H3839" s="850" t="s">
        <v>24</v>
      </c>
      <c r="I3839" s="1714">
        <v>36444</v>
      </c>
      <c r="J3839" s="1314">
        <f t="shared" ca="1" si="341"/>
        <v>22</v>
      </c>
      <c r="K3839" s="851" t="s">
        <v>24</v>
      </c>
      <c r="L3839" s="852" t="s">
        <v>24</v>
      </c>
      <c r="M3839" s="853" t="s">
        <v>24</v>
      </c>
      <c r="N3839" s="533">
        <v>43909</v>
      </c>
      <c r="O3839" s="1330" t="s">
        <v>24</v>
      </c>
      <c r="P3839" s="1314" t="s">
        <v>24</v>
      </c>
      <c r="Q3839" s="198" t="str">
        <f t="shared" si="337"/>
        <v>-</v>
      </c>
      <c r="R3839" s="181" t="str">
        <f t="shared" ca="1" si="338"/>
        <v>TIDAK MCU</v>
      </c>
      <c r="S3839" s="1319" t="s">
        <v>24</v>
      </c>
      <c r="T3839" s="452">
        <v>44480</v>
      </c>
      <c r="U3839" s="1329" t="s">
        <v>24</v>
      </c>
      <c r="V3839" s="1330" t="s">
        <v>24</v>
      </c>
      <c r="W3839" s="1311" t="s">
        <v>24</v>
      </c>
      <c r="X3839" s="854"/>
      <c r="Y3839" s="864"/>
      <c r="Z3839" s="865"/>
      <c r="AA3839" s="866" t="s">
        <v>24</v>
      </c>
      <c r="AB3839" s="867"/>
      <c r="AC3839" s="867"/>
      <c r="AD3839" s="867"/>
      <c r="AE3839" s="867"/>
      <c r="AF3839" s="867"/>
      <c r="AG3839" s="867"/>
      <c r="AH3839" s="481"/>
      <c r="AI3839" s="244" t="str">
        <f t="shared" si="340"/>
        <v>-</v>
      </c>
      <c r="AJ3839" s="1330">
        <f t="shared" si="339"/>
        <v>43909</v>
      </c>
      <c r="AK3839" s="217" t="s">
        <v>24</v>
      </c>
      <c r="AL3839" s="614" t="s">
        <v>24</v>
      </c>
      <c r="AM3839" s="866"/>
      <c r="AN3839" s="867"/>
      <c r="AO3839" s="867"/>
      <c r="AP3839" s="866"/>
      <c r="AQ3839" s="1231" t="s">
        <v>3094</v>
      </c>
      <c r="AR3839" s="866"/>
      <c r="AS3839" s="866"/>
      <c r="AT3839" s="866"/>
      <c r="AU3839" s="866"/>
      <c r="AV3839" s="885"/>
      <c r="AW3839" s="885"/>
      <c r="AX3839" s="885"/>
      <c r="AY3839" s="885"/>
      <c r="AZ3839" s="177"/>
    </row>
    <row r="3840" spans="1:60" ht="15" customHeight="1">
      <c r="B3840" s="1310">
        <v>3834</v>
      </c>
      <c r="C3840" s="891" t="s">
        <v>11957</v>
      </c>
      <c r="D3840" s="995" t="s">
        <v>4253</v>
      </c>
      <c r="E3840" s="992" t="s">
        <v>4241</v>
      </c>
      <c r="F3840" s="892" t="s">
        <v>11958</v>
      </c>
      <c r="G3840" s="848" t="s">
        <v>98</v>
      </c>
      <c r="H3840" s="850" t="s">
        <v>24</v>
      </c>
      <c r="I3840" s="1714">
        <v>34494</v>
      </c>
      <c r="J3840" s="1314">
        <f t="shared" ca="1" si="341"/>
        <v>27</v>
      </c>
      <c r="K3840" s="851" t="s">
        <v>493</v>
      </c>
      <c r="L3840" s="852">
        <v>920219310278</v>
      </c>
      <c r="M3840" s="853">
        <v>45449</v>
      </c>
      <c r="N3840" s="533">
        <v>43896</v>
      </c>
      <c r="O3840" s="1330" t="s">
        <v>24</v>
      </c>
      <c r="P3840" s="1314" t="s">
        <v>24</v>
      </c>
      <c r="Q3840" s="198" t="str">
        <f t="shared" si="337"/>
        <v>-</v>
      </c>
      <c r="R3840" s="181" t="str">
        <f t="shared" ca="1" si="338"/>
        <v>TIDAK MCU</v>
      </c>
      <c r="S3840" s="823" t="s">
        <v>12248</v>
      </c>
      <c r="T3840" s="452">
        <v>44356</v>
      </c>
      <c r="U3840" s="452">
        <v>44356</v>
      </c>
      <c r="V3840" s="1330" t="s">
        <v>24</v>
      </c>
      <c r="W3840" s="1311" t="s">
        <v>24</v>
      </c>
      <c r="X3840" s="863"/>
      <c r="Y3840" s="505"/>
      <c r="Z3840" s="865"/>
      <c r="AA3840" s="866" t="s">
        <v>4457</v>
      </c>
      <c r="AB3840" s="867" t="s">
        <v>24</v>
      </c>
      <c r="AC3840" s="867"/>
      <c r="AD3840" s="867"/>
      <c r="AE3840" s="867"/>
      <c r="AF3840" s="867"/>
      <c r="AG3840" s="867"/>
      <c r="AH3840" s="481"/>
      <c r="AI3840" s="244" t="str">
        <f t="shared" si="340"/>
        <v>SC P360, SC P380-</v>
      </c>
      <c r="AJ3840" s="1330">
        <f t="shared" si="339"/>
        <v>43896</v>
      </c>
      <c r="AK3840" s="217">
        <v>43874</v>
      </c>
      <c r="AL3840" s="614">
        <v>43874</v>
      </c>
      <c r="AM3840" s="866"/>
      <c r="AN3840" s="867"/>
      <c r="AO3840" s="867"/>
      <c r="AP3840" s="866"/>
      <c r="AQ3840" s="1231" t="s">
        <v>3094</v>
      </c>
      <c r="AR3840" s="866"/>
      <c r="AS3840" s="866"/>
      <c r="AT3840" s="866"/>
      <c r="AU3840" s="866"/>
      <c r="AV3840" s="885"/>
      <c r="AW3840" s="885"/>
      <c r="AX3840" s="885"/>
      <c r="AY3840" s="885"/>
      <c r="AZ3840" s="177"/>
    </row>
    <row r="3841" spans="1:52" ht="15" customHeight="1">
      <c r="B3841" s="1310">
        <v>3835</v>
      </c>
      <c r="C3841" s="891" t="s">
        <v>11963</v>
      </c>
      <c r="D3841" s="995" t="s">
        <v>226</v>
      </c>
      <c r="E3841" s="992" t="s">
        <v>4241</v>
      </c>
      <c r="F3841" s="892" t="s">
        <v>11964</v>
      </c>
      <c r="G3841" s="848" t="s">
        <v>102</v>
      </c>
      <c r="H3841" s="850" t="s">
        <v>24</v>
      </c>
      <c r="I3841" s="1714">
        <v>34822</v>
      </c>
      <c r="J3841" s="1314">
        <f t="shared" ca="1" si="341"/>
        <v>27</v>
      </c>
      <c r="K3841" s="860" t="s">
        <v>24</v>
      </c>
      <c r="L3841" s="861" t="s">
        <v>24</v>
      </c>
      <c r="M3841" s="862" t="s">
        <v>24</v>
      </c>
      <c r="N3841" s="533">
        <v>43775</v>
      </c>
      <c r="O3841" s="1330" t="s">
        <v>24</v>
      </c>
      <c r="P3841" s="1314" t="s">
        <v>24</v>
      </c>
      <c r="Q3841" s="198" t="str">
        <f t="shared" si="337"/>
        <v>-</v>
      </c>
      <c r="R3841" s="181" t="str">
        <f t="shared" ca="1" si="338"/>
        <v>TIDAK MCU</v>
      </c>
      <c r="S3841" s="823" t="s">
        <v>24</v>
      </c>
      <c r="T3841" s="1714">
        <v>44319</v>
      </c>
      <c r="U3841" s="1714" t="s">
        <v>24</v>
      </c>
      <c r="V3841" s="1330" t="s">
        <v>24</v>
      </c>
      <c r="W3841" s="1311" t="s">
        <v>24</v>
      </c>
      <c r="X3841" s="863"/>
      <c r="Y3841" s="505"/>
      <c r="Z3841" s="865"/>
      <c r="AA3841" s="866" t="s">
        <v>24</v>
      </c>
      <c r="AB3841" s="867"/>
      <c r="AC3841" s="867"/>
      <c r="AD3841" s="867"/>
      <c r="AE3841" s="867"/>
      <c r="AF3841" s="867"/>
      <c r="AG3841" s="867"/>
      <c r="AH3841" s="481"/>
      <c r="AI3841" s="244" t="str">
        <f t="shared" si="340"/>
        <v>-</v>
      </c>
      <c r="AJ3841" s="1330">
        <f t="shared" si="339"/>
        <v>43775</v>
      </c>
      <c r="AK3841" s="217" t="s">
        <v>24</v>
      </c>
      <c r="AL3841" s="614" t="s">
        <v>24</v>
      </c>
      <c r="AM3841" s="866"/>
      <c r="AN3841" s="867"/>
      <c r="AO3841" s="867"/>
      <c r="AP3841" s="866"/>
      <c r="AQ3841" s="1231" t="s">
        <v>3094</v>
      </c>
      <c r="AR3841" s="866"/>
      <c r="AS3841" s="866"/>
      <c r="AT3841" s="866"/>
      <c r="AU3841" s="866"/>
      <c r="AV3841" s="885"/>
      <c r="AW3841" s="885"/>
      <c r="AX3841" s="885"/>
      <c r="AY3841" s="885"/>
      <c r="AZ3841" s="177"/>
    </row>
    <row r="3842" spans="1:52" ht="15" customHeight="1">
      <c r="B3842" s="1310">
        <v>3836</v>
      </c>
      <c r="C3842" s="891" t="s">
        <v>11966</v>
      </c>
      <c r="D3842" s="995" t="s">
        <v>337</v>
      </c>
      <c r="E3842" s="992" t="s">
        <v>222</v>
      </c>
      <c r="F3842" s="892" t="s">
        <v>24</v>
      </c>
      <c r="G3842" s="848" t="s">
        <v>148</v>
      </c>
      <c r="H3842" s="859" t="s">
        <v>24</v>
      </c>
      <c r="I3842" s="1714" t="s">
        <v>24</v>
      </c>
      <c r="J3842" s="1314" t="str">
        <f t="shared" ca="1" si="341"/>
        <v>-</v>
      </c>
      <c r="K3842" s="860" t="s">
        <v>24</v>
      </c>
      <c r="L3842" s="861" t="s">
        <v>24</v>
      </c>
      <c r="M3842" s="862" t="s">
        <v>24</v>
      </c>
      <c r="N3842" s="533">
        <v>43844</v>
      </c>
      <c r="O3842" s="1330" t="s">
        <v>24</v>
      </c>
      <c r="P3842" s="1314" t="s">
        <v>24</v>
      </c>
      <c r="Q3842" s="198" t="str">
        <f t="shared" si="337"/>
        <v>-</v>
      </c>
      <c r="R3842" s="181" t="str">
        <f t="shared" ca="1" si="338"/>
        <v>TIDAK MCU</v>
      </c>
      <c r="S3842" s="823" t="s">
        <v>24</v>
      </c>
      <c r="T3842" s="1714">
        <v>44012</v>
      </c>
      <c r="U3842" s="1714" t="s">
        <v>24</v>
      </c>
      <c r="V3842" s="1330" t="s">
        <v>24</v>
      </c>
      <c r="W3842" s="1311" t="s">
        <v>24</v>
      </c>
      <c r="X3842" s="863"/>
      <c r="Y3842" s="505"/>
      <c r="Z3842" s="865"/>
      <c r="AA3842" s="866" t="s">
        <v>24</v>
      </c>
      <c r="AB3842" s="867"/>
      <c r="AC3842" s="867"/>
      <c r="AD3842" s="867"/>
      <c r="AE3842" s="867"/>
      <c r="AF3842" s="867"/>
      <c r="AG3842" s="867"/>
      <c r="AH3842" s="481"/>
      <c r="AI3842" s="244" t="str">
        <f t="shared" si="340"/>
        <v>-</v>
      </c>
      <c r="AJ3842" s="1330">
        <f t="shared" si="339"/>
        <v>43844</v>
      </c>
      <c r="AK3842" s="217" t="s">
        <v>24</v>
      </c>
      <c r="AL3842" s="614" t="s">
        <v>24</v>
      </c>
      <c r="AM3842" s="866"/>
      <c r="AN3842" s="867"/>
      <c r="AO3842" s="867"/>
      <c r="AP3842" s="866"/>
      <c r="AQ3842" s="1231" t="s">
        <v>3094</v>
      </c>
      <c r="AR3842" s="866"/>
      <c r="AS3842" s="866"/>
      <c r="AT3842" s="866"/>
      <c r="AU3842" s="866"/>
      <c r="AZ3842" s="177"/>
    </row>
    <row r="3843" spans="1:52" ht="15" customHeight="1">
      <c r="B3843" s="1310">
        <v>3837</v>
      </c>
      <c r="C3843" s="891" t="s">
        <v>11967</v>
      </c>
      <c r="D3843" s="995" t="s">
        <v>337</v>
      </c>
      <c r="E3843" s="992" t="s">
        <v>222</v>
      </c>
      <c r="F3843" s="892" t="s">
        <v>24</v>
      </c>
      <c r="G3843" s="848" t="s">
        <v>148</v>
      </c>
      <c r="H3843" s="859" t="s">
        <v>24</v>
      </c>
      <c r="I3843" s="1714" t="s">
        <v>24</v>
      </c>
      <c r="J3843" s="1314" t="str">
        <f t="shared" ca="1" si="341"/>
        <v>-</v>
      </c>
      <c r="K3843" s="860" t="s">
        <v>24</v>
      </c>
      <c r="L3843" s="861" t="s">
        <v>24</v>
      </c>
      <c r="M3843" s="862" t="s">
        <v>24</v>
      </c>
      <c r="N3843" s="533">
        <v>43844</v>
      </c>
      <c r="O3843" s="1330" t="s">
        <v>24</v>
      </c>
      <c r="P3843" s="1314" t="s">
        <v>24</v>
      </c>
      <c r="Q3843" s="198" t="str">
        <f t="shared" si="337"/>
        <v>-</v>
      </c>
      <c r="R3843" s="181" t="str">
        <f t="shared" ca="1" si="338"/>
        <v>TIDAK MCU</v>
      </c>
      <c r="S3843" s="823" t="s">
        <v>24</v>
      </c>
      <c r="T3843" s="452">
        <v>44012</v>
      </c>
      <c r="U3843" s="452" t="s">
        <v>24</v>
      </c>
      <c r="V3843" s="904" t="s">
        <v>24</v>
      </c>
      <c r="W3843" s="136" t="s">
        <v>24</v>
      </c>
      <c r="X3843" s="863"/>
      <c r="Y3843" s="505"/>
      <c r="Z3843" s="865"/>
      <c r="AA3843" s="866" t="s">
        <v>24</v>
      </c>
      <c r="AB3843" s="867"/>
      <c r="AC3843" s="867"/>
      <c r="AD3843" s="867"/>
      <c r="AE3843" s="867"/>
      <c r="AF3843" s="867"/>
      <c r="AG3843" s="867"/>
      <c r="AH3843" s="481"/>
      <c r="AI3843" s="244" t="str">
        <f t="shared" si="340"/>
        <v>-</v>
      </c>
      <c r="AJ3843" s="1330">
        <f t="shared" si="339"/>
        <v>43844</v>
      </c>
      <c r="AK3843" s="217" t="s">
        <v>24</v>
      </c>
      <c r="AL3843" s="614" t="s">
        <v>24</v>
      </c>
      <c r="AM3843" s="866"/>
      <c r="AN3843" s="867"/>
      <c r="AO3843" s="867"/>
      <c r="AP3843" s="866"/>
      <c r="AQ3843" s="1231" t="s">
        <v>3094</v>
      </c>
      <c r="AR3843" s="866"/>
      <c r="AS3843" s="866"/>
      <c r="AT3843" s="866"/>
      <c r="AU3843" s="866"/>
      <c r="AZ3843" s="177"/>
    </row>
    <row r="3844" spans="1:52" ht="15" customHeight="1">
      <c r="B3844" s="1310">
        <v>3838</v>
      </c>
      <c r="C3844" s="891" t="s">
        <v>11969</v>
      </c>
      <c r="D3844" s="995" t="s">
        <v>230</v>
      </c>
      <c r="E3844" s="992" t="s">
        <v>4228</v>
      </c>
      <c r="F3844" s="892" t="s">
        <v>11970</v>
      </c>
      <c r="G3844" s="848" t="s">
        <v>102</v>
      </c>
      <c r="H3844" s="859" t="s">
        <v>24</v>
      </c>
      <c r="I3844" s="1714">
        <v>34785</v>
      </c>
      <c r="J3844" s="1314">
        <f t="shared" ca="1" si="341"/>
        <v>27</v>
      </c>
      <c r="K3844" s="860" t="s">
        <v>24</v>
      </c>
      <c r="L3844" s="861" t="s">
        <v>24</v>
      </c>
      <c r="M3844" s="862" t="s">
        <v>24</v>
      </c>
      <c r="N3844" s="533">
        <v>43839</v>
      </c>
      <c r="O3844" s="1330" t="s">
        <v>24</v>
      </c>
      <c r="P3844" s="1314" t="s">
        <v>24</v>
      </c>
      <c r="Q3844" s="198" t="str">
        <f t="shared" si="337"/>
        <v>-</v>
      </c>
      <c r="R3844" s="181" t="str">
        <f t="shared" ca="1" si="338"/>
        <v>TIDAK MCU</v>
      </c>
      <c r="S3844" s="823" t="s">
        <v>11972</v>
      </c>
      <c r="T3844" s="452">
        <v>44647</v>
      </c>
      <c r="U3844" s="452">
        <v>44647</v>
      </c>
      <c r="V3844" s="1330" t="s">
        <v>24</v>
      </c>
      <c r="W3844" s="136" t="s">
        <v>24</v>
      </c>
      <c r="X3844" s="863"/>
      <c r="Y3844" s="864"/>
      <c r="Z3844" s="865"/>
      <c r="AA3844" s="866" t="s">
        <v>4457</v>
      </c>
      <c r="AB3844" s="361" t="s">
        <v>24</v>
      </c>
      <c r="AC3844" s="867"/>
      <c r="AD3844" s="867"/>
      <c r="AE3844" s="867"/>
      <c r="AF3844" s="867"/>
      <c r="AG3844" s="867"/>
      <c r="AH3844" s="481"/>
      <c r="AI3844" s="244" t="str">
        <f t="shared" si="340"/>
        <v>SC P360, SC P380-</v>
      </c>
      <c r="AJ3844" s="1315">
        <f t="shared" si="339"/>
        <v>43839</v>
      </c>
      <c r="AK3844" s="217">
        <v>43834</v>
      </c>
      <c r="AL3844" s="614">
        <v>43834</v>
      </c>
      <c r="AM3844" s="866"/>
      <c r="AN3844" s="867"/>
      <c r="AO3844" s="867"/>
      <c r="AP3844" s="866"/>
      <c r="AQ3844" s="1231" t="s">
        <v>3094</v>
      </c>
      <c r="AR3844" s="866"/>
      <c r="AS3844" s="866"/>
      <c r="AT3844" s="866"/>
      <c r="AU3844" s="866"/>
      <c r="AV3844" s="885"/>
      <c r="AW3844" s="885"/>
      <c r="AX3844" s="885"/>
      <c r="AY3844" s="885"/>
      <c r="AZ3844" s="177"/>
    </row>
    <row r="3845" spans="1:52" ht="15" customHeight="1">
      <c r="B3845" s="1310">
        <v>3839</v>
      </c>
      <c r="C3845" s="891" t="s">
        <v>11971</v>
      </c>
      <c r="D3845" s="995" t="s">
        <v>230</v>
      </c>
      <c r="E3845" s="992" t="s">
        <v>4228</v>
      </c>
      <c r="F3845" s="892" t="s">
        <v>11974</v>
      </c>
      <c r="G3845" s="848" t="s">
        <v>102</v>
      </c>
      <c r="H3845" s="859" t="s">
        <v>24</v>
      </c>
      <c r="I3845" s="1714">
        <v>34789</v>
      </c>
      <c r="J3845" s="1314">
        <f t="shared" ca="1" si="341"/>
        <v>27</v>
      </c>
      <c r="K3845" s="860" t="s">
        <v>24</v>
      </c>
      <c r="L3845" s="861" t="s">
        <v>24</v>
      </c>
      <c r="M3845" s="862" t="s">
        <v>24</v>
      </c>
      <c r="N3845" s="533">
        <v>43711</v>
      </c>
      <c r="O3845" s="1330" t="s">
        <v>24</v>
      </c>
      <c r="P3845" s="1314" t="s">
        <v>24</v>
      </c>
      <c r="Q3845" s="198" t="str">
        <f t="shared" ref="Q3845:Q3876" si="342">IF(OR(O3845="-",O3845=""),"-",O3845+365)</f>
        <v>-</v>
      </c>
      <c r="R3845" s="181" t="str">
        <f t="shared" ref="R3845:R3908" ca="1" si="343">IF(OR(O3845="",O3845="-"),"TIDAK MCU",IF(Q3845&gt;TODAY(),"BERLAKU","EXPIRED"))</f>
        <v>TIDAK MCU</v>
      </c>
      <c r="S3845" s="823" t="s">
        <v>11973</v>
      </c>
      <c r="T3845" s="1714">
        <v>44651</v>
      </c>
      <c r="U3845" s="452">
        <v>44651</v>
      </c>
      <c r="V3845" s="1330" t="s">
        <v>24</v>
      </c>
      <c r="W3845" s="1311" t="s">
        <v>24</v>
      </c>
      <c r="X3845" s="863"/>
      <c r="Y3845" s="864"/>
      <c r="Z3845" s="865"/>
      <c r="AA3845" s="866" t="s">
        <v>4457</v>
      </c>
      <c r="AB3845" s="867" t="s">
        <v>24</v>
      </c>
      <c r="AC3845" s="867"/>
      <c r="AD3845" s="867"/>
      <c r="AE3845" s="867"/>
      <c r="AF3845" s="867"/>
      <c r="AG3845" s="867"/>
      <c r="AH3845" s="481"/>
      <c r="AI3845" s="244" t="str">
        <f t="shared" si="340"/>
        <v>SC P360, SC P380-</v>
      </c>
      <c r="AJ3845" s="1315">
        <f t="shared" ref="AJ3845:AJ3908" si="344">N3845</f>
        <v>43711</v>
      </c>
      <c r="AK3845" s="1330">
        <v>43834</v>
      </c>
      <c r="AL3845" s="670">
        <v>43834</v>
      </c>
      <c r="AM3845" s="866"/>
      <c r="AN3845" s="867"/>
      <c r="AO3845" s="867"/>
      <c r="AP3845" s="866"/>
      <c r="AQ3845" s="1231" t="s">
        <v>3094</v>
      </c>
      <c r="AR3845" s="866"/>
      <c r="AS3845" s="866"/>
      <c r="AT3845" s="866"/>
      <c r="AU3845" s="866"/>
      <c r="AV3845" s="885"/>
      <c r="AW3845" s="885"/>
      <c r="AX3845" s="885"/>
      <c r="AY3845" s="885"/>
      <c r="AZ3845" s="885"/>
    </row>
    <row r="3846" spans="1:52" ht="15" customHeight="1">
      <c r="B3846" s="1310">
        <v>3840</v>
      </c>
      <c r="C3846" s="891" t="s">
        <v>11975</v>
      </c>
      <c r="D3846" s="995" t="s">
        <v>230</v>
      </c>
      <c r="E3846" s="992" t="s">
        <v>222</v>
      </c>
      <c r="F3846" s="892" t="s">
        <v>24</v>
      </c>
      <c r="G3846" s="848" t="s">
        <v>146</v>
      </c>
      <c r="H3846" s="859" t="s">
        <v>24</v>
      </c>
      <c r="I3846" s="1714" t="s">
        <v>24</v>
      </c>
      <c r="J3846" s="1314" t="str">
        <f t="shared" ca="1" si="341"/>
        <v>-</v>
      </c>
      <c r="K3846" s="860" t="s">
        <v>24</v>
      </c>
      <c r="L3846" s="861" t="s">
        <v>24</v>
      </c>
      <c r="M3846" s="862" t="s">
        <v>24</v>
      </c>
      <c r="N3846" s="533">
        <v>43426</v>
      </c>
      <c r="O3846" s="1330" t="s">
        <v>24</v>
      </c>
      <c r="P3846" s="1314" t="s">
        <v>24</v>
      </c>
      <c r="Q3846" s="198" t="str">
        <f t="shared" si="342"/>
        <v>-</v>
      </c>
      <c r="R3846" s="181" t="str">
        <f t="shared" ca="1" si="343"/>
        <v>TIDAK MCU</v>
      </c>
      <c r="S3846" s="823" t="s">
        <v>11976</v>
      </c>
      <c r="T3846" s="452">
        <v>44561</v>
      </c>
      <c r="U3846" s="452">
        <v>44561</v>
      </c>
      <c r="V3846" s="1330" t="s">
        <v>24</v>
      </c>
      <c r="W3846" s="136" t="s">
        <v>24</v>
      </c>
      <c r="X3846" s="863"/>
      <c r="Y3846" s="864"/>
      <c r="Z3846" s="865"/>
      <c r="AA3846" s="866" t="s">
        <v>1086</v>
      </c>
      <c r="AB3846" s="867" t="s">
        <v>589</v>
      </c>
      <c r="AC3846" s="867" t="s">
        <v>590</v>
      </c>
      <c r="AD3846" s="867" t="s">
        <v>24</v>
      </c>
      <c r="AE3846" s="867"/>
      <c r="AF3846" s="867"/>
      <c r="AG3846" s="867"/>
      <c r="AH3846" s="481"/>
      <c r="AI3846" s="244" t="str">
        <f t="shared" si="340"/>
        <v>HINO 260 JD/TIDZ 85COMPACTOR -</v>
      </c>
      <c r="AJ3846" s="1315">
        <f t="shared" si="344"/>
        <v>43426</v>
      </c>
      <c r="AK3846" s="217" t="s">
        <v>24</v>
      </c>
      <c r="AL3846" s="614" t="s">
        <v>24</v>
      </c>
      <c r="AM3846" s="866"/>
      <c r="AN3846" s="867"/>
      <c r="AO3846" s="867"/>
      <c r="AP3846" s="866"/>
      <c r="AQ3846" s="1231" t="s">
        <v>3094</v>
      </c>
      <c r="AR3846" s="866"/>
      <c r="AS3846" s="866"/>
      <c r="AT3846" s="866"/>
      <c r="AU3846" s="866"/>
      <c r="AV3846" s="885"/>
      <c r="AW3846" s="885"/>
      <c r="AX3846" s="885"/>
      <c r="AY3846" s="885"/>
      <c r="AZ3846" s="177"/>
    </row>
    <row r="3847" spans="1:52" ht="15" customHeight="1">
      <c r="B3847" s="1310">
        <v>3841</v>
      </c>
      <c r="C3847" s="891" t="s">
        <v>11977</v>
      </c>
      <c r="D3847" s="995" t="s">
        <v>1962</v>
      </c>
      <c r="E3847" s="992" t="s">
        <v>1122</v>
      </c>
      <c r="F3847" s="892" t="s">
        <v>24</v>
      </c>
      <c r="G3847" s="848" t="s">
        <v>143</v>
      </c>
      <c r="H3847" s="850" t="s">
        <v>11978</v>
      </c>
      <c r="I3847" s="1771">
        <v>35416</v>
      </c>
      <c r="J3847" s="1314">
        <f t="shared" ca="1" si="341"/>
        <v>25</v>
      </c>
      <c r="K3847" s="851" t="s">
        <v>83</v>
      </c>
      <c r="L3847" s="852">
        <v>1723190200379</v>
      </c>
      <c r="M3847" s="853">
        <v>45643</v>
      </c>
      <c r="N3847" s="533">
        <v>43377</v>
      </c>
      <c r="O3847" s="1330">
        <v>43875</v>
      </c>
      <c r="P3847" s="1314" t="s">
        <v>501</v>
      </c>
      <c r="Q3847" s="198">
        <f t="shared" si="342"/>
        <v>44240</v>
      </c>
      <c r="R3847" s="181" t="str">
        <f t="shared" ca="1" si="343"/>
        <v>EXPIRED</v>
      </c>
      <c r="S3847" s="823" t="s">
        <v>11979</v>
      </c>
      <c r="T3847" s="452">
        <v>44547</v>
      </c>
      <c r="U3847" s="452">
        <v>44547</v>
      </c>
      <c r="V3847" s="1330" t="s">
        <v>24</v>
      </c>
      <c r="W3847" s="136" t="s">
        <v>24</v>
      </c>
      <c r="X3847" s="863"/>
      <c r="Y3847" s="864"/>
      <c r="Z3847" s="856"/>
      <c r="AA3847" s="857" t="s">
        <v>100</v>
      </c>
      <c r="AB3847" s="858" t="s">
        <v>24</v>
      </c>
      <c r="AC3847" s="858"/>
      <c r="AD3847" s="858"/>
      <c r="AE3847" s="858"/>
      <c r="AF3847" s="858"/>
      <c r="AG3847" s="858"/>
      <c r="AH3847" s="481"/>
      <c r="AI3847" s="244" t="str">
        <f t="shared" si="340"/>
        <v>LIGHT VEHICLE-</v>
      </c>
      <c r="AJ3847" s="1315">
        <f t="shared" si="344"/>
        <v>43377</v>
      </c>
      <c r="AK3847" s="217">
        <v>43888</v>
      </c>
      <c r="AL3847" s="614">
        <v>43889</v>
      </c>
      <c r="AM3847" s="857"/>
      <c r="AN3847" s="858"/>
      <c r="AO3847" s="858"/>
      <c r="AP3847" s="857"/>
      <c r="AQ3847" s="1231" t="s">
        <v>3094</v>
      </c>
      <c r="AR3847" s="857"/>
      <c r="AS3847" s="857"/>
      <c r="AT3847" s="857"/>
      <c r="AU3847" s="857"/>
      <c r="AV3847" s="885"/>
      <c r="AW3847" s="885"/>
      <c r="AX3847" s="885"/>
      <c r="AY3847" s="885"/>
      <c r="AZ3847" s="177"/>
    </row>
    <row r="3848" spans="1:52" ht="15" customHeight="1">
      <c r="B3848" s="1310">
        <v>3842</v>
      </c>
      <c r="C3848" s="891" t="s">
        <v>11987</v>
      </c>
      <c r="D3848" s="995" t="s">
        <v>1129</v>
      </c>
      <c r="E3848" s="992" t="s">
        <v>222</v>
      </c>
      <c r="F3848" s="892" t="s">
        <v>24</v>
      </c>
      <c r="G3848" s="848" t="s">
        <v>129</v>
      </c>
      <c r="H3848" s="850" t="s">
        <v>11990</v>
      </c>
      <c r="I3848" s="1771">
        <v>25388</v>
      </c>
      <c r="J3848" s="1314">
        <f t="shared" ca="1" si="341"/>
        <v>53</v>
      </c>
      <c r="K3848" s="851" t="s">
        <v>24</v>
      </c>
      <c r="L3848" s="852" t="s">
        <v>24</v>
      </c>
      <c r="M3848" s="853" t="s">
        <v>24</v>
      </c>
      <c r="N3848" s="533">
        <v>42048</v>
      </c>
      <c r="O3848" s="1330" t="s">
        <v>24</v>
      </c>
      <c r="P3848" s="1314" t="s">
        <v>24</v>
      </c>
      <c r="Q3848" s="198" t="str">
        <f t="shared" si="342"/>
        <v>-</v>
      </c>
      <c r="R3848" s="181" t="str">
        <f t="shared" ca="1" si="343"/>
        <v>TIDAK MCU</v>
      </c>
      <c r="S3848" s="1319" t="s">
        <v>24</v>
      </c>
      <c r="T3848" s="452">
        <v>44381</v>
      </c>
      <c r="U3848" s="452" t="s">
        <v>24</v>
      </c>
      <c r="V3848" s="904" t="s">
        <v>24</v>
      </c>
      <c r="W3848" s="136" t="s">
        <v>24</v>
      </c>
      <c r="X3848" s="863"/>
      <c r="Y3848" s="864"/>
      <c r="Z3848" s="856"/>
      <c r="AA3848" s="858" t="s">
        <v>24</v>
      </c>
      <c r="AB3848" s="857" t="s">
        <v>24</v>
      </c>
      <c r="AC3848" s="858"/>
      <c r="AD3848" s="858"/>
      <c r="AE3848" s="858"/>
      <c r="AF3848" s="858"/>
      <c r="AG3848" s="858"/>
      <c r="AH3848" s="481"/>
      <c r="AI3848" s="244" t="str">
        <f t="shared" si="340"/>
        <v>--</v>
      </c>
      <c r="AJ3848" s="1315">
        <f t="shared" si="344"/>
        <v>42048</v>
      </c>
      <c r="AK3848" s="217" t="s">
        <v>24</v>
      </c>
      <c r="AL3848" s="614" t="s">
        <v>24</v>
      </c>
      <c r="AM3848" s="857"/>
      <c r="AN3848" s="858"/>
      <c r="AO3848" s="858"/>
      <c r="AP3848" s="857"/>
      <c r="AQ3848" s="1231" t="s">
        <v>3094</v>
      </c>
      <c r="AR3848" s="857"/>
      <c r="AS3848" s="857"/>
      <c r="AT3848" s="857"/>
      <c r="AU3848" s="857"/>
      <c r="AV3848" s="177"/>
      <c r="AW3848" s="177"/>
      <c r="AX3848" s="177"/>
      <c r="AY3848" s="177"/>
      <c r="AZ3848" s="177"/>
    </row>
    <row r="3849" spans="1:52" ht="15" customHeight="1">
      <c r="B3849" s="1310">
        <v>3843</v>
      </c>
      <c r="C3849" s="891" t="s">
        <v>1611</v>
      </c>
      <c r="D3849" s="995" t="s">
        <v>230</v>
      </c>
      <c r="E3849" s="992" t="s">
        <v>222</v>
      </c>
      <c r="F3849" s="892" t="s">
        <v>24</v>
      </c>
      <c r="G3849" s="848" t="s">
        <v>131</v>
      </c>
      <c r="H3849" s="850" t="s">
        <v>24</v>
      </c>
      <c r="I3849" s="1746">
        <v>33375</v>
      </c>
      <c r="J3849" s="1314">
        <f t="shared" ca="1" si="341"/>
        <v>31</v>
      </c>
      <c r="K3849" s="851" t="s">
        <v>493</v>
      </c>
      <c r="L3849" s="852">
        <v>910532460060</v>
      </c>
      <c r="M3849" s="853">
        <v>45063</v>
      </c>
      <c r="N3849" s="533">
        <v>43927</v>
      </c>
      <c r="O3849" s="1330" t="s">
        <v>24</v>
      </c>
      <c r="P3849" s="1314" t="s">
        <v>24</v>
      </c>
      <c r="Q3849" s="198" t="str">
        <f t="shared" si="342"/>
        <v>-</v>
      </c>
      <c r="R3849" s="181" t="str">
        <f t="shared" ca="1" si="343"/>
        <v>TIDAK MCU</v>
      </c>
      <c r="S3849" s="823" t="s">
        <v>11999</v>
      </c>
      <c r="T3849" s="452">
        <v>44333</v>
      </c>
      <c r="U3849" s="452">
        <v>44333</v>
      </c>
      <c r="V3849" s="904" t="s">
        <v>24</v>
      </c>
      <c r="W3849" s="136" t="s">
        <v>24</v>
      </c>
      <c r="X3849" s="863"/>
      <c r="Y3849" s="864"/>
      <c r="Z3849" s="874"/>
      <c r="AA3849" s="857" t="s">
        <v>1086</v>
      </c>
      <c r="AB3849" s="876" t="s">
        <v>24</v>
      </c>
      <c r="AC3849" s="876"/>
      <c r="AD3849" s="876"/>
      <c r="AE3849" s="876"/>
      <c r="AF3849" s="876"/>
      <c r="AG3849" s="876"/>
      <c r="AH3849" s="481"/>
      <c r="AI3849" s="244" t="str">
        <f t="shared" si="340"/>
        <v>HINO 260 JD/TI-</v>
      </c>
      <c r="AJ3849" s="1315">
        <f t="shared" si="344"/>
        <v>43927</v>
      </c>
      <c r="AK3849" s="217">
        <v>43909</v>
      </c>
      <c r="AL3849" s="614">
        <v>43909</v>
      </c>
      <c r="AM3849" s="875"/>
      <c r="AN3849" s="876"/>
      <c r="AO3849" s="876"/>
      <c r="AP3849" s="875"/>
      <c r="AQ3849" s="1231" t="s">
        <v>3094</v>
      </c>
      <c r="AR3849" s="875"/>
      <c r="AS3849" s="875"/>
      <c r="AT3849" s="875"/>
      <c r="AU3849" s="875"/>
      <c r="AV3849" s="885"/>
      <c r="AW3849" s="885"/>
      <c r="AX3849" s="885"/>
      <c r="AY3849" s="885"/>
      <c r="AZ3849" s="177"/>
    </row>
    <row r="3850" spans="1:52" s="2186" customFormat="1" ht="15" customHeight="1">
      <c r="A3850" s="1299"/>
      <c r="B3850" s="1310">
        <v>3844</v>
      </c>
      <c r="C3850" s="1531" t="s">
        <v>12000</v>
      </c>
      <c r="D3850" s="1582" t="s">
        <v>230</v>
      </c>
      <c r="E3850" s="1590" t="s">
        <v>222</v>
      </c>
      <c r="F3850" s="1612" t="s">
        <v>24</v>
      </c>
      <c r="G3850" s="1625" t="s">
        <v>114</v>
      </c>
      <c r="H3850" s="2203" t="s">
        <v>24</v>
      </c>
      <c r="I3850" s="2204">
        <v>33947</v>
      </c>
      <c r="J3850" s="445">
        <f t="shared" ca="1" si="341"/>
        <v>29</v>
      </c>
      <c r="K3850" s="2205" t="s">
        <v>493</v>
      </c>
      <c r="L3850" s="2206">
        <v>921219310804</v>
      </c>
      <c r="M3850" s="2207">
        <v>44904</v>
      </c>
      <c r="N3850" s="517">
        <v>43929</v>
      </c>
      <c r="O3850" s="446" t="s">
        <v>24</v>
      </c>
      <c r="P3850" s="445" t="s">
        <v>24</v>
      </c>
      <c r="Q3850" s="920" t="str">
        <f t="shared" si="342"/>
        <v>-</v>
      </c>
      <c r="R3850" s="919" t="str">
        <f t="shared" ca="1" si="343"/>
        <v>TIDAK MCU</v>
      </c>
      <c r="S3850" s="1921" t="s">
        <v>12001</v>
      </c>
      <c r="T3850" s="1932">
        <v>44539</v>
      </c>
      <c r="U3850" s="1932">
        <v>44539</v>
      </c>
      <c r="V3850" s="446" t="s">
        <v>24</v>
      </c>
      <c r="W3850" s="446" t="s">
        <v>24</v>
      </c>
      <c r="X3850" s="2208"/>
      <c r="Y3850" s="2209"/>
      <c r="Z3850" s="2210"/>
      <c r="AA3850" s="2211" t="s">
        <v>1086</v>
      </c>
      <c r="AB3850" s="2212" t="s">
        <v>24</v>
      </c>
      <c r="AC3850" s="2212"/>
      <c r="AD3850" s="2212"/>
      <c r="AE3850" s="2212"/>
      <c r="AF3850" s="2212"/>
      <c r="AG3850" s="2212"/>
      <c r="AH3850" s="1028"/>
      <c r="AI3850" s="244" t="str">
        <f t="shared" si="340"/>
        <v>HINO 260 JD/TI-</v>
      </c>
      <c r="AJ3850" s="878">
        <f t="shared" si="344"/>
        <v>43929</v>
      </c>
      <c r="AK3850" s="1727">
        <v>43907</v>
      </c>
      <c r="AL3850" s="1727">
        <v>43907</v>
      </c>
      <c r="AM3850" s="2212"/>
      <c r="AN3850" s="2212"/>
      <c r="AO3850" s="2212"/>
      <c r="AP3850" s="2212"/>
      <c r="AQ3850" s="916" t="s">
        <v>6564</v>
      </c>
      <c r="AR3850" s="2212"/>
      <c r="AS3850" s="2212"/>
      <c r="AT3850" s="2212"/>
      <c r="AU3850" s="2212"/>
      <c r="AV3850" s="458"/>
      <c r="AW3850" s="458"/>
      <c r="AX3850" s="458"/>
      <c r="AY3850" s="458"/>
      <c r="AZ3850" s="458"/>
    </row>
    <row r="3851" spans="1:52" ht="15" customHeight="1">
      <c r="B3851" s="1310">
        <v>3845</v>
      </c>
      <c r="C3851" s="891" t="s">
        <v>12002</v>
      </c>
      <c r="D3851" s="995" t="s">
        <v>230</v>
      </c>
      <c r="E3851" s="992" t="s">
        <v>222</v>
      </c>
      <c r="F3851" s="892" t="s">
        <v>24</v>
      </c>
      <c r="G3851" s="848" t="s">
        <v>141</v>
      </c>
      <c r="H3851" s="869" t="s">
        <v>24</v>
      </c>
      <c r="I3851" s="1746">
        <v>33934</v>
      </c>
      <c r="J3851" s="1314">
        <f t="shared" ca="1" si="341"/>
        <v>29</v>
      </c>
      <c r="K3851" s="1806" t="s">
        <v>24</v>
      </c>
      <c r="L3851" s="1845" t="s">
        <v>24</v>
      </c>
      <c r="M3851" s="1883" t="s">
        <v>24</v>
      </c>
      <c r="N3851" s="963">
        <v>43929</v>
      </c>
      <c r="O3851" s="1330">
        <v>43892</v>
      </c>
      <c r="P3851" s="1314" t="s">
        <v>501</v>
      </c>
      <c r="Q3851" s="198">
        <f t="shared" si="342"/>
        <v>44257</v>
      </c>
      <c r="R3851" s="181" t="str">
        <f t="shared" ca="1" si="343"/>
        <v>EXPIRED</v>
      </c>
      <c r="S3851" s="823" t="s">
        <v>12003</v>
      </c>
      <c r="T3851" s="452">
        <v>44526</v>
      </c>
      <c r="U3851" s="452">
        <v>44526</v>
      </c>
      <c r="V3851" s="904" t="s">
        <v>24</v>
      </c>
      <c r="W3851" s="136" t="s">
        <v>24</v>
      </c>
      <c r="X3851" s="863"/>
      <c r="Y3851" s="864"/>
      <c r="Z3851" s="874"/>
      <c r="AA3851" s="213" t="s">
        <v>590</v>
      </c>
      <c r="AB3851" s="876" t="s">
        <v>24</v>
      </c>
      <c r="AC3851" s="876"/>
      <c r="AD3851" s="876"/>
      <c r="AE3851" s="876"/>
      <c r="AF3851" s="876"/>
      <c r="AG3851" s="876"/>
      <c r="AH3851" s="481"/>
      <c r="AI3851" s="244" t="str">
        <f t="shared" si="340"/>
        <v>COMPACTOR -</v>
      </c>
      <c r="AJ3851" s="1330">
        <f t="shared" si="344"/>
        <v>43929</v>
      </c>
      <c r="AK3851" s="217">
        <v>43909</v>
      </c>
      <c r="AL3851" s="614">
        <v>43909</v>
      </c>
      <c r="AM3851" s="875"/>
      <c r="AN3851" s="876"/>
      <c r="AO3851" s="876"/>
      <c r="AP3851" s="875"/>
      <c r="AQ3851" s="1231" t="s">
        <v>3094</v>
      </c>
      <c r="AR3851" s="875"/>
      <c r="AS3851" s="875"/>
      <c r="AT3851" s="875"/>
      <c r="AU3851" s="875"/>
      <c r="AV3851" s="885"/>
      <c r="AW3851" s="885"/>
      <c r="AX3851" s="885"/>
      <c r="AY3851" s="885"/>
      <c r="AZ3851" s="177"/>
    </row>
    <row r="3852" spans="1:52" ht="15" customHeight="1">
      <c r="B3852" s="1310">
        <v>3846</v>
      </c>
      <c r="C3852" s="891" t="s">
        <v>12004</v>
      </c>
      <c r="D3852" s="995" t="s">
        <v>230</v>
      </c>
      <c r="E3852" s="992" t="s">
        <v>222</v>
      </c>
      <c r="F3852" s="892" t="s">
        <v>24</v>
      </c>
      <c r="G3852" s="848" t="s">
        <v>136</v>
      </c>
      <c r="H3852" s="869" t="s">
        <v>24</v>
      </c>
      <c r="I3852" s="1746">
        <v>30193</v>
      </c>
      <c r="J3852" s="1314">
        <f t="shared" ca="1" si="341"/>
        <v>40</v>
      </c>
      <c r="K3852" s="870" t="s">
        <v>493</v>
      </c>
      <c r="L3852" s="871">
        <v>19418208000001</v>
      </c>
      <c r="M3852" s="872">
        <v>45642</v>
      </c>
      <c r="N3852" s="533">
        <v>43927</v>
      </c>
      <c r="O3852" s="1330">
        <v>43928</v>
      </c>
      <c r="P3852" s="1314" t="s">
        <v>83</v>
      </c>
      <c r="Q3852" s="198">
        <f t="shared" si="342"/>
        <v>44293</v>
      </c>
      <c r="R3852" s="181" t="str">
        <f t="shared" ca="1" si="343"/>
        <v>BERLAKU</v>
      </c>
      <c r="S3852" s="823" t="s">
        <v>12005</v>
      </c>
      <c r="T3852" s="452">
        <v>44438</v>
      </c>
      <c r="U3852" s="452">
        <v>44438</v>
      </c>
      <c r="V3852" s="904" t="s">
        <v>24</v>
      </c>
      <c r="W3852" s="136" t="s">
        <v>24</v>
      </c>
      <c r="X3852" s="873"/>
      <c r="Y3852" s="864"/>
      <c r="Z3852" s="874"/>
      <c r="AA3852" s="875" t="s">
        <v>1086</v>
      </c>
      <c r="AB3852" s="876" t="s">
        <v>13546</v>
      </c>
      <c r="AC3852" s="876"/>
      <c r="AD3852" s="876"/>
      <c r="AE3852" s="876"/>
      <c r="AF3852" s="876"/>
      <c r="AG3852" s="876"/>
      <c r="AH3852" s="481"/>
      <c r="AI3852" s="244" t="str">
        <f t="shared" si="340"/>
        <v>HINO 260 JD/TIMERCY 4843 K</v>
      </c>
      <c r="AJ3852" s="1330">
        <f t="shared" si="344"/>
        <v>43927</v>
      </c>
      <c r="AK3852" s="217">
        <v>44159</v>
      </c>
      <c r="AL3852" s="614">
        <v>43909</v>
      </c>
      <c r="AM3852" s="875"/>
      <c r="AN3852" s="876"/>
      <c r="AO3852" s="876"/>
      <c r="AP3852" s="875"/>
      <c r="AQ3852" s="1231" t="s">
        <v>3094</v>
      </c>
      <c r="AR3852" s="875"/>
      <c r="AS3852" s="875"/>
      <c r="AT3852" s="875"/>
      <c r="AU3852" s="875"/>
      <c r="AV3852" s="885"/>
      <c r="AW3852" s="885"/>
      <c r="AX3852" s="885"/>
      <c r="AY3852" s="885"/>
      <c r="AZ3852" s="177"/>
    </row>
    <row r="3853" spans="1:52" ht="15" customHeight="1">
      <c r="B3853" s="1310">
        <v>3847</v>
      </c>
      <c r="C3853" s="891" t="s">
        <v>12006</v>
      </c>
      <c r="D3853" s="995" t="s">
        <v>230</v>
      </c>
      <c r="E3853" s="992" t="s">
        <v>222</v>
      </c>
      <c r="F3853" s="892" t="s">
        <v>24</v>
      </c>
      <c r="G3853" s="848" t="s">
        <v>131</v>
      </c>
      <c r="H3853" s="869" t="s">
        <v>24</v>
      </c>
      <c r="I3853" s="1746">
        <v>28106</v>
      </c>
      <c r="J3853" s="1314">
        <f t="shared" ca="1" si="341"/>
        <v>45</v>
      </c>
      <c r="K3853" s="870" t="s">
        <v>493</v>
      </c>
      <c r="L3853" s="871">
        <v>761219350324</v>
      </c>
      <c r="M3853" s="872">
        <v>45272</v>
      </c>
      <c r="N3853" s="533">
        <v>43927</v>
      </c>
      <c r="O3853" s="1330" t="s">
        <v>24</v>
      </c>
      <c r="P3853" s="1314" t="s">
        <v>24</v>
      </c>
      <c r="Q3853" s="198" t="str">
        <f t="shared" si="342"/>
        <v>-</v>
      </c>
      <c r="R3853" s="181" t="str">
        <f t="shared" ca="1" si="343"/>
        <v>TIDAK MCU</v>
      </c>
      <c r="S3853" s="823" t="s">
        <v>12007</v>
      </c>
      <c r="T3853" s="452">
        <v>44542</v>
      </c>
      <c r="U3853" s="452">
        <v>44542</v>
      </c>
      <c r="V3853" s="886" t="s">
        <v>24</v>
      </c>
      <c r="W3853" s="136" t="s">
        <v>24</v>
      </c>
      <c r="X3853" s="873"/>
      <c r="Y3853" s="864"/>
      <c r="Z3853" s="874"/>
      <c r="AA3853" s="875" t="s">
        <v>1086</v>
      </c>
      <c r="AB3853" s="876" t="s">
        <v>24</v>
      </c>
      <c r="AC3853" s="876"/>
      <c r="AD3853" s="876"/>
      <c r="AE3853" s="876"/>
      <c r="AF3853" s="876"/>
      <c r="AG3853" s="876"/>
      <c r="AH3853" s="481"/>
      <c r="AI3853" s="244" t="str">
        <f t="shared" si="340"/>
        <v>HINO 260 JD/TI-</v>
      </c>
      <c r="AJ3853" s="1330">
        <f t="shared" si="344"/>
        <v>43927</v>
      </c>
      <c r="AK3853" s="217">
        <v>43909</v>
      </c>
      <c r="AL3853" s="614">
        <v>43909</v>
      </c>
      <c r="AM3853" s="875"/>
      <c r="AN3853" s="876"/>
      <c r="AO3853" s="876"/>
      <c r="AP3853" s="875"/>
      <c r="AQ3853" s="1231" t="s">
        <v>3094</v>
      </c>
      <c r="AR3853" s="875"/>
      <c r="AS3853" s="875"/>
      <c r="AT3853" s="875"/>
      <c r="AU3853" s="875"/>
      <c r="AV3853" s="885"/>
      <c r="AW3853" s="885"/>
      <c r="AX3853" s="885"/>
      <c r="AY3853" s="885"/>
      <c r="AZ3853" s="177"/>
    </row>
    <row r="3854" spans="1:52" ht="15" customHeight="1">
      <c r="B3854" s="1310">
        <v>3848</v>
      </c>
      <c r="C3854" s="891" t="s">
        <v>12014</v>
      </c>
      <c r="D3854" s="995" t="s">
        <v>221</v>
      </c>
      <c r="E3854" s="992" t="s">
        <v>222</v>
      </c>
      <c r="F3854" s="892" t="s">
        <v>24</v>
      </c>
      <c r="G3854" s="848" t="s">
        <v>127</v>
      </c>
      <c r="H3854" s="869" t="s">
        <v>12071</v>
      </c>
      <c r="I3854" s="1746">
        <v>36382</v>
      </c>
      <c r="J3854" s="1314">
        <f t="shared" ca="1" si="341"/>
        <v>22</v>
      </c>
      <c r="K3854" s="870" t="s">
        <v>24</v>
      </c>
      <c r="L3854" s="871" t="s">
        <v>24</v>
      </c>
      <c r="M3854" s="872" t="s">
        <v>24</v>
      </c>
      <c r="N3854" s="533">
        <v>43931</v>
      </c>
      <c r="O3854" s="1330" t="s">
        <v>24</v>
      </c>
      <c r="P3854" s="1314" t="s">
        <v>24</v>
      </c>
      <c r="Q3854" s="198" t="str">
        <f t="shared" si="342"/>
        <v>-</v>
      </c>
      <c r="R3854" s="181" t="str">
        <f t="shared" ca="1" si="343"/>
        <v>TIDAK MCU</v>
      </c>
      <c r="S3854" s="823" t="s">
        <v>24</v>
      </c>
      <c r="T3854" s="452">
        <v>44418</v>
      </c>
      <c r="U3854" s="452" t="s">
        <v>24</v>
      </c>
      <c r="V3854" s="904" t="s">
        <v>24</v>
      </c>
      <c r="W3854" s="136" t="s">
        <v>24</v>
      </c>
      <c r="X3854" s="854"/>
      <c r="Y3854" s="864"/>
      <c r="Z3854" s="856"/>
      <c r="AA3854" s="875" t="s">
        <v>24</v>
      </c>
      <c r="AB3854" s="858"/>
      <c r="AC3854" s="858"/>
      <c r="AD3854" s="858"/>
      <c r="AE3854" s="858"/>
      <c r="AF3854" s="858"/>
      <c r="AG3854" s="858"/>
      <c r="AH3854" s="481"/>
      <c r="AI3854" s="244" t="str">
        <f t="shared" si="340"/>
        <v>-</v>
      </c>
      <c r="AJ3854" s="1330">
        <f t="shared" si="344"/>
        <v>43931</v>
      </c>
      <c r="AK3854" s="217" t="s">
        <v>24</v>
      </c>
      <c r="AL3854" s="614" t="s">
        <v>24</v>
      </c>
      <c r="AM3854" s="857"/>
      <c r="AN3854" s="858"/>
      <c r="AO3854" s="858"/>
      <c r="AP3854" s="857"/>
      <c r="AQ3854" s="1231" t="s">
        <v>3094</v>
      </c>
      <c r="AR3854" s="857"/>
      <c r="AS3854" s="857"/>
      <c r="AT3854" s="857"/>
      <c r="AU3854" s="857"/>
      <c r="AV3854" s="885"/>
      <c r="AW3854" s="885"/>
      <c r="AX3854" s="885"/>
      <c r="AY3854" s="885"/>
      <c r="AZ3854" s="177"/>
    </row>
    <row r="3855" spans="1:52" ht="15" customHeight="1">
      <c r="B3855" s="1310">
        <v>3849</v>
      </c>
      <c r="C3855" s="891" t="s">
        <v>12015</v>
      </c>
      <c r="D3855" s="995" t="s">
        <v>337</v>
      </c>
      <c r="E3855" s="992" t="s">
        <v>222</v>
      </c>
      <c r="F3855" s="892" t="s">
        <v>24</v>
      </c>
      <c r="G3855" s="848" t="s">
        <v>127</v>
      </c>
      <c r="H3855" s="869" t="s">
        <v>12069</v>
      </c>
      <c r="I3855" s="1746">
        <v>27760</v>
      </c>
      <c r="J3855" s="1314">
        <f t="shared" ca="1" si="341"/>
        <v>46</v>
      </c>
      <c r="K3855" s="870" t="s">
        <v>24</v>
      </c>
      <c r="L3855" s="871" t="s">
        <v>24</v>
      </c>
      <c r="M3855" s="872" t="s">
        <v>24</v>
      </c>
      <c r="N3855" s="533">
        <v>43930</v>
      </c>
      <c r="O3855" s="1330" t="s">
        <v>24</v>
      </c>
      <c r="P3855" s="1314" t="s">
        <v>24</v>
      </c>
      <c r="Q3855" s="198" t="str">
        <f t="shared" si="342"/>
        <v>-</v>
      </c>
      <c r="R3855" s="181" t="str">
        <f t="shared" ca="1" si="343"/>
        <v>TIDAK MCU</v>
      </c>
      <c r="S3855" s="823" t="s">
        <v>24</v>
      </c>
      <c r="T3855" s="452">
        <v>44197</v>
      </c>
      <c r="U3855" s="452" t="s">
        <v>24</v>
      </c>
      <c r="V3855" s="1330" t="s">
        <v>24</v>
      </c>
      <c r="W3855" s="1311" t="s">
        <v>24</v>
      </c>
      <c r="X3855" s="854"/>
      <c r="Y3855" s="864"/>
      <c r="Z3855" s="856"/>
      <c r="AA3855" s="875" t="s">
        <v>24</v>
      </c>
      <c r="AB3855" s="858"/>
      <c r="AC3855" s="858"/>
      <c r="AD3855" s="858"/>
      <c r="AE3855" s="858"/>
      <c r="AF3855" s="858"/>
      <c r="AG3855" s="858"/>
      <c r="AH3855" s="481"/>
      <c r="AI3855" s="244" t="str">
        <f t="shared" si="340"/>
        <v>-</v>
      </c>
      <c r="AJ3855" s="1330">
        <f t="shared" si="344"/>
        <v>43930</v>
      </c>
      <c r="AK3855" s="217" t="s">
        <v>24</v>
      </c>
      <c r="AL3855" s="614" t="s">
        <v>24</v>
      </c>
      <c r="AM3855" s="857"/>
      <c r="AN3855" s="858"/>
      <c r="AO3855" s="858"/>
      <c r="AP3855" s="857"/>
      <c r="AQ3855" s="1231" t="s">
        <v>3094</v>
      </c>
      <c r="AR3855" s="857"/>
      <c r="AS3855" s="857"/>
      <c r="AT3855" s="857"/>
      <c r="AU3855" s="857"/>
      <c r="AV3855" s="885"/>
      <c r="AW3855" s="885"/>
      <c r="AX3855" s="885"/>
      <c r="AY3855" s="885"/>
      <c r="AZ3855" s="177"/>
    </row>
    <row r="3856" spans="1:52" s="2186" customFormat="1" ht="15" customHeight="1">
      <c r="A3856" s="1299"/>
      <c r="B3856" s="1310">
        <v>3850</v>
      </c>
      <c r="C3856" s="1531" t="s">
        <v>12016</v>
      </c>
      <c r="D3856" s="1582" t="s">
        <v>4796</v>
      </c>
      <c r="E3856" s="1590" t="s">
        <v>222</v>
      </c>
      <c r="F3856" s="1612" t="s">
        <v>24</v>
      </c>
      <c r="G3856" s="1625" t="s">
        <v>114</v>
      </c>
      <c r="H3856" s="2203" t="s">
        <v>24</v>
      </c>
      <c r="I3856" s="2204">
        <v>32580</v>
      </c>
      <c r="J3856" s="445">
        <f t="shared" ca="1" si="341"/>
        <v>33</v>
      </c>
      <c r="K3856" s="2213" t="s">
        <v>24</v>
      </c>
      <c r="L3856" s="2214" t="s">
        <v>24</v>
      </c>
      <c r="M3856" s="2215" t="s">
        <v>24</v>
      </c>
      <c r="N3856" s="517">
        <v>43930</v>
      </c>
      <c r="O3856" s="446" t="s">
        <v>24</v>
      </c>
      <c r="P3856" s="445" t="s">
        <v>24</v>
      </c>
      <c r="Q3856" s="920" t="str">
        <f t="shared" si="342"/>
        <v>-</v>
      </c>
      <c r="R3856" s="919" t="str">
        <f t="shared" ca="1" si="343"/>
        <v>TIDAK MCU</v>
      </c>
      <c r="S3856" s="1921" t="s">
        <v>24</v>
      </c>
      <c r="T3856" s="1932">
        <v>44633</v>
      </c>
      <c r="U3856" s="1932" t="s">
        <v>24</v>
      </c>
      <c r="V3856" s="446" t="s">
        <v>24</v>
      </c>
      <c r="W3856" s="446" t="s">
        <v>24</v>
      </c>
      <c r="X3856" s="2216"/>
      <c r="Y3856" s="2209"/>
      <c r="Z3856" s="2217"/>
      <c r="AA3856" s="2212" t="s">
        <v>24</v>
      </c>
      <c r="AB3856" s="2211"/>
      <c r="AC3856" s="2218"/>
      <c r="AD3856" s="2218"/>
      <c r="AE3856" s="2218"/>
      <c r="AF3856" s="2218"/>
      <c r="AG3856" s="2218"/>
      <c r="AH3856" s="1028"/>
      <c r="AI3856" s="244" t="str">
        <f t="shared" ref="AI3856:AI3919" si="345">+CONCATENATE(AA3856,AB3856,AC3856,AD3856,AE3856,AF3856,AG3856)</f>
        <v>-</v>
      </c>
      <c r="AJ3856" s="446">
        <f t="shared" si="344"/>
        <v>43930</v>
      </c>
      <c r="AK3856" s="1727" t="s">
        <v>24</v>
      </c>
      <c r="AL3856" s="1727" t="s">
        <v>24</v>
      </c>
      <c r="AM3856" s="2218"/>
      <c r="AN3856" s="2218"/>
      <c r="AO3856" s="2218"/>
      <c r="AP3856" s="2218"/>
      <c r="AQ3856" s="916" t="s">
        <v>6564</v>
      </c>
      <c r="AR3856" s="2218"/>
      <c r="AS3856" s="2218"/>
      <c r="AT3856" s="2218"/>
      <c r="AU3856" s="2218"/>
      <c r="AV3856" s="458"/>
      <c r="AW3856" s="458"/>
      <c r="AX3856" s="458"/>
      <c r="AY3856" s="458"/>
      <c r="AZ3856" s="458"/>
    </row>
    <row r="3857" spans="1:52" ht="15" customHeight="1">
      <c r="B3857" s="1310">
        <v>3851</v>
      </c>
      <c r="C3857" s="891" t="s">
        <v>13810</v>
      </c>
      <c r="D3857" s="995" t="s">
        <v>221</v>
      </c>
      <c r="E3857" s="992" t="s">
        <v>222</v>
      </c>
      <c r="F3857" s="892" t="s">
        <v>24</v>
      </c>
      <c r="G3857" s="848" t="s">
        <v>127</v>
      </c>
      <c r="H3857" s="869" t="s">
        <v>12068</v>
      </c>
      <c r="I3857" s="881">
        <v>36475</v>
      </c>
      <c r="J3857" s="1314">
        <f t="shared" ca="1" si="341"/>
        <v>22</v>
      </c>
      <c r="K3857" s="870" t="s">
        <v>24</v>
      </c>
      <c r="L3857" s="871" t="s">
        <v>24</v>
      </c>
      <c r="M3857" s="872" t="s">
        <v>24</v>
      </c>
      <c r="N3857" s="533">
        <v>43929</v>
      </c>
      <c r="O3857" s="1330" t="s">
        <v>24</v>
      </c>
      <c r="P3857" s="1314" t="s">
        <v>24</v>
      </c>
      <c r="Q3857" s="198" t="str">
        <f t="shared" si="342"/>
        <v>-</v>
      </c>
      <c r="R3857" s="181" t="str">
        <f t="shared" ca="1" si="343"/>
        <v>TIDAK MCU</v>
      </c>
      <c r="S3857" s="823" t="s">
        <v>24</v>
      </c>
      <c r="T3857" s="452">
        <v>44561</v>
      </c>
      <c r="U3857" s="452" t="s">
        <v>24</v>
      </c>
      <c r="V3857" s="1313" t="s">
        <v>24</v>
      </c>
      <c r="W3857" s="136" t="s">
        <v>24</v>
      </c>
      <c r="X3857" s="883"/>
      <c r="Y3857" s="882"/>
      <c r="Z3857" s="884"/>
      <c r="AA3857" s="875" t="s">
        <v>24</v>
      </c>
      <c r="AB3857" s="888"/>
      <c r="AC3857" s="888"/>
      <c r="AD3857" s="888"/>
      <c r="AE3857" s="888"/>
      <c r="AF3857" s="888"/>
      <c r="AG3857" s="888"/>
      <c r="AH3857" s="481"/>
      <c r="AI3857" s="244" t="str">
        <f t="shared" si="345"/>
        <v>-</v>
      </c>
      <c r="AJ3857" s="1330">
        <f t="shared" si="344"/>
        <v>43929</v>
      </c>
      <c r="AK3857" s="217" t="s">
        <v>24</v>
      </c>
      <c r="AL3857" s="614" t="s">
        <v>24</v>
      </c>
      <c r="AM3857" s="889"/>
      <c r="AN3857" s="888"/>
      <c r="AO3857" s="888"/>
      <c r="AP3857" s="889"/>
      <c r="AQ3857" s="1231" t="s">
        <v>3094</v>
      </c>
      <c r="AR3857" s="889"/>
      <c r="AS3857" s="889"/>
      <c r="AT3857" s="889"/>
      <c r="AU3857" s="889"/>
      <c r="AV3857" s="885"/>
      <c r="AW3857" s="885"/>
      <c r="AX3857" s="885"/>
      <c r="AY3857" s="885"/>
      <c r="AZ3857" s="885"/>
    </row>
    <row r="3858" spans="1:52" s="2186" customFormat="1" ht="15" customHeight="1">
      <c r="A3858" s="1299"/>
      <c r="B3858" s="1310">
        <v>3852</v>
      </c>
      <c r="C3858" s="1531" t="s">
        <v>12017</v>
      </c>
      <c r="D3858" s="1582" t="s">
        <v>221</v>
      </c>
      <c r="E3858" s="1590" t="s">
        <v>222</v>
      </c>
      <c r="F3858" s="1612" t="s">
        <v>24</v>
      </c>
      <c r="G3858" s="1625" t="s">
        <v>114</v>
      </c>
      <c r="H3858" s="2203" t="s">
        <v>24</v>
      </c>
      <c r="I3858" s="2219" t="s">
        <v>24</v>
      </c>
      <c r="J3858" s="445" t="str">
        <f t="shared" ca="1" si="341"/>
        <v>-</v>
      </c>
      <c r="K3858" s="2213" t="s">
        <v>24</v>
      </c>
      <c r="L3858" s="2214" t="s">
        <v>24</v>
      </c>
      <c r="M3858" s="2215" t="s">
        <v>24</v>
      </c>
      <c r="N3858" s="517">
        <v>43929</v>
      </c>
      <c r="O3858" s="446" t="s">
        <v>24</v>
      </c>
      <c r="P3858" s="445" t="s">
        <v>24</v>
      </c>
      <c r="Q3858" s="920" t="str">
        <f t="shared" si="342"/>
        <v>-</v>
      </c>
      <c r="R3858" s="919" t="str">
        <f t="shared" ca="1" si="343"/>
        <v>TIDAK MCU</v>
      </c>
      <c r="S3858" s="1921" t="s">
        <v>24</v>
      </c>
      <c r="T3858" s="1932">
        <v>44561</v>
      </c>
      <c r="U3858" s="1932" t="s">
        <v>24</v>
      </c>
      <c r="V3858" s="446" t="s">
        <v>24</v>
      </c>
      <c r="W3858" s="446" t="s">
        <v>24</v>
      </c>
      <c r="X3858" s="2220"/>
      <c r="Y3858" s="2221"/>
      <c r="Z3858" s="2222"/>
      <c r="AA3858" s="2212" t="s">
        <v>24</v>
      </c>
      <c r="AB3858" s="2218"/>
      <c r="AC3858" s="2218"/>
      <c r="AD3858" s="2218"/>
      <c r="AE3858" s="2218"/>
      <c r="AF3858" s="2218"/>
      <c r="AG3858" s="2218"/>
      <c r="AH3858" s="1028"/>
      <c r="AI3858" s="244" t="str">
        <f t="shared" si="345"/>
        <v>-</v>
      </c>
      <c r="AJ3858" s="446">
        <f t="shared" si="344"/>
        <v>43929</v>
      </c>
      <c r="AK3858" s="446" t="s">
        <v>24</v>
      </c>
      <c r="AL3858" s="446" t="s">
        <v>24</v>
      </c>
      <c r="AM3858" s="2218"/>
      <c r="AN3858" s="2218"/>
      <c r="AO3858" s="2218"/>
      <c r="AP3858" s="2218"/>
      <c r="AQ3858" s="916" t="s">
        <v>6564</v>
      </c>
      <c r="AR3858" s="2218"/>
      <c r="AS3858" s="2218"/>
      <c r="AT3858" s="2218"/>
      <c r="AU3858" s="2218"/>
      <c r="AV3858" s="458"/>
      <c r="AW3858" s="458"/>
      <c r="AX3858" s="458"/>
      <c r="AY3858" s="458"/>
      <c r="AZ3858" s="458"/>
    </row>
    <row r="3859" spans="1:52" ht="15" customHeight="1">
      <c r="B3859" s="1310">
        <v>3853</v>
      </c>
      <c r="C3859" s="891" t="s">
        <v>12019</v>
      </c>
      <c r="D3859" s="995" t="s">
        <v>230</v>
      </c>
      <c r="E3859" s="992" t="s">
        <v>222</v>
      </c>
      <c r="F3859" s="892" t="s">
        <v>24</v>
      </c>
      <c r="G3859" s="848" t="s">
        <v>131</v>
      </c>
      <c r="H3859" s="869" t="s">
        <v>24</v>
      </c>
      <c r="I3859" s="881">
        <v>32022</v>
      </c>
      <c r="J3859" s="1314">
        <f t="shared" ca="1" si="341"/>
        <v>34</v>
      </c>
      <c r="K3859" s="870" t="s">
        <v>493</v>
      </c>
      <c r="L3859" s="871">
        <v>870919310605</v>
      </c>
      <c r="M3859" s="872">
        <v>45537</v>
      </c>
      <c r="N3859" s="533">
        <v>43930</v>
      </c>
      <c r="O3859" s="1330" t="s">
        <v>24</v>
      </c>
      <c r="P3859" s="1314" t="s">
        <v>24</v>
      </c>
      <c r="Q3859" s="198" t="str">
        <f t="shared" si="342"/>
        <v>-</v>
      </c>
      <c r="R3859" s="181" t="str">
        <f t="shared" ca="1" si="343"/>
        <v>TIDAK MCU</v>
      </c>
      <c r="S3859" s="823" t="s">
        <v>12020</v>
      </c>
      <c r="T3859" s="340">
        <v>44441</v>
      </c>
      <c r="U3859" s="340">
        <v>44441</v>
      </c>
      <c r="V3859" s="904" t="s">
        <v>24</v>
      </c>
      <c r="W3859" s="136" t="s">
        <v>24</v>
      </c>
      <c r="X3859" s="883"/>
      <c r="Y3859" s="882"/>
      <c r="Z3859" s="884"/>
      <c r="AA3859" s="875" t="s">
        <v>1086</v>
      </c>
      <c r="AB3859" s="888" t="s">
        <v>24</v>
      </c>
      <c r="AC3859" s="888"/>
      <c r="AD3859" s="888"/>
      <c r="AE3859" s="888"/>
      <c r="AF3859" s="888"/>
      <c r="AG3859" s="888"/>
      <c r="AH3859" s="481"/>
      <c r="AI3859" s="244" t="str">
        <f t="shared" si="345"/>
        <v>HINO 260 JD/TI-</v>
      </c>
      <c r="AJ3859" s="1330">
        <f t="shared" si="344"/>
        <v>43930</v>
      </c>
      <c r="AK3859" s="217">
        <v>43909</v>
      </c>
      <c r="AL3859" s="614">
        <v>43909</v>
      </c>
      <c r="AM3859" s="889"/>
      <c r="AN3859" s="888"/>
      <c r="AO3859" s="888"/>
      <c r="AP3859" s="889"/>
      <c r="AQ3859" s="1231" t="s">
        <v>3094</v>
      </c>
      <c r="AR3859" s="889"/>
      <c r="AS3859" s="889"/>
      <c r="AT3859" s="889"/>
      <c r="AU3859" s="889"/>
      <c r="AV3859" s="885"/>
      <c r="AW3859" s="885"/>
      <c r="AX3859" s="885"/>
      <c r="AY3859" s="885"/>
      <c r="AZ3859" s="885"/>
    </row>
    <row r="3860" spans="1:52" ht="15" customHeight="1">
      <c r="B3860" s="1310">
        <v>3854</v>
      </c>
      <c r="C3860" s="891" t="s">
        <v>12025</v>
      </c>
      <c r="D3860" s="995" t="s">
        <v>230</v>
      </c>
      <c r="E3860" s="992" t="s">
        <v>222</v>
      </c>
      <c r="F3860" s="892" t="s">
        <v>24</v>
      </c>
      <c r="G3860" s="848" t="s">
        <v>141</v>
      </c>
      <c r="H3860" s="869" t="s">
        <v>24</v>
      </c>
      <c r="I3860" s="881">
        <v>35282</v>
      </c>
      <c r="J3860" s="1314">
        <f t="shared" ca="1" si="341"/>
        <v>25</v>
      </c>
      <c r="K3860" s="870" t="s">
        <v>24</v>
      </c>
      <c r="L3860" s="871" t="s">
        <v>24</v>
      </c>
      <c r="M3860" s="872" t="s">
        <v>24</v>
      </c>
      <c r="N3860" s="533">
        <v>43931</v>
      </c>
      <c r="O3860" s="1330">
        <v>43901</v>
      </c>
      <c r="P3860" s="1314" t="s">
        <v>500</v>
      </c>
      <c r="Q3860" s="198">
        <f t="shared" si="342"/>
        <v>44266</v>
      </c>
      <c r="R3860" s="181" t="str">
        <f t="shared" ca="1" si="343"/>
        <v>EXPIRED</v>
      </c>
      <c r="S3860" s="823" t="s">
        <v>12028</v>
      </c>
      <c r="T3860" s="452">
        <v>44413</v>
      </c>
      <c r="U3860" s="452">
        <v>44413</v>
      </c>
      <c r="V3860" s="904" t="s">
        <v>24</v>
      </c>
      <c r="W3860" s="136" t="s">
        <v>24</v>
      </c>
      <c r="X3860" s="883"/>
      <c r="Y3860" s="882"/>
      <c r="Z3860" s="884"/>
      <c r="AA3860" s="875" t="s">
        <v>589</v>
      </c>
      <c r="AB3860" s="888" t="s">
        <v>24</v>
      </c>
      <c r="AC3860" s="888"/>
      <c r="AD3860" s="888"/>
      <c r="AE3860" s="888"/>
      <c r="AF3860" s="888"/>
      <c r="AG3860" s="888"/>
      <c r="AH3860" s="481"/>
      <c r="AI3860" s="244" t="str">
        <f t="shared" si="345"/>
        <v>DZ 85-</v>
      </c>
      <c r="AJ3860" s="1330">
        <f t="shared" si="344"/>
        <v>43931</v>
      </c>
      <c r="AK3860" s="217">
        <v>43928</v>
      </c>
      <c r="AL3860" s="614">
        <v>43928</v>
      </c>
      <c r="AM3860" s="889"/>
      <c r="AN3860" s="888"/>
      <c r="AO3860" s="888"/>
      <c r="AP3860" s="889"/>
      <c r="AQ3860" s="1231" t="s">
        <v>3094</v>
      </c>
      <c r="AR3860" s="889"/>
      <c r="AS3860" s="889"/>
      <c r="AT3860" s="889"/>
      <c r="AU3860" s="889"/>
      <c r="AV3860" s="885"/>
      <c r="AW3860" s="885"/>
      <c r="AX3860" s="885"/>
      <c r="AY3860" s="885"/>
      <c r="AZ3860" s="885"/>
    </row>
    <row r="3861" spans="1:52" ht="15" customHeight="1">
      <c r="B3861" s="1310">
        <v>3855</v>
      </c>
      <c r="C3861" s="891" t="s">
        <v>12030</v>
      </c>
      <c r="D3861" s="995" t="s">
        <v>226</v>
      </c>
      <c r="E3861" s="992" t="s">
        <v>222</v>
      </c>
      <c r="F3861" s="892" t="s">
        <v>24</v>
      </c>
      <c r="G3861" s="848" t="s">
        <v>129</v>
      </c>
      <c r="H3861" s="869" t="s">
        <v>24</v>
      </c>
      <c r="I3861" s="881">
        <v>30816</v>
      </c>
      <c r="J3861" s="1314">
        <f t="shared" ca="1" si="341"/>
        <v>38</v>
      </c>
      <c r="K3861" s="870" t="s">
        <v>83</v>
      </c>
      <c r="L3861" s="871">
        <v>840517181652</v>
      </c>
      <c r="M3861" s="872">
        <v>44330</v>
      </c>
      <c r="N3861" s="533">
        <v>43931</v>
      </c>
      <c r="O3861" s="1330">
        <v>43924</v>
      </c>
      <c r="P3861" s="1314" t="s">
        <v>497</v>
      </c>
      <c r="Q3861" s="198">
        <f t="shared" si="342"/>
        <v>44289</v>
      </c>
      <c r="R3861" s="181" t="str">
        <f t="shared" ca="1" si="343"/>
        <v>BERLAKU</v>
      </c>
      <c r="S3861" s="823" t="s">
        <v>12031</v>
      </c>
      <c r="T3861" s="452">
        <v>44330</v>
      </c>
      <c r="U3861" s="452">
        <v>44330</v>
      </c>
      <c r="V3861" s="1330" t="s">
        <v>24</v>
      </c>
      <c r="W3861" s="136" t="s">
        <v>24</v>
      </c>
      <c r="X3861" s="883"/>
      <c r="Y3861" s="882"/>
      <c r="Z3861" s="884"/>
      <c r="AA3861" s="875" t="s">
        <v>587</v>
      </c>
      <c r="AB3861" s="888" t="s">
        <v>24</v>
      </c>
      <c r="AC3861" s="888"/>
      <c r="AD3861" s="888"/>
      <c r="AE3861" s="888"/>
      <c r="AF3861" s="888"/>
      <c r="AG3861" s="888"/>
      <c r="AH3861" s="481"/>
      <c r="AI3861" s="244" t="str">
        <f t="shared" si="345"/>
        <v>LV, ELF-</v>
      </c>
      <c r="AJ3861" s="1330">
        <f t="shared" si="344"/>
        <v>43931</v>
      </c>
      <c r="AK3861" s="217">
        <v>43928</v>
      </c>
      <c r="AL3861" s="614">
        <v>43928</v>
      </c>
      <c r="AM3861" s="889"/>
      <c r="AN3861" s="888"/>
      <c r="AO3861" s="888"/>
      <c r="AP3861" s="889"/>
      <c r="AQ3861" s="1231" t="s">
        <v>3094</v>
      </c>
      <c r="AR3861" s="889"/>
      <c r="AS3861" s="889"/>
      <c r="AT3861" s="889"/>
      <c r="AU3861" s="889"/>
      <c r="AV3861" s="885"/>
      <c r="AW3861" s="885"/>
      <c r="AX3861" s="885"/>
      <c r="AY3861" s="885"/>
      <c r="AZ3861" s="885"/>
    </row>
    <row r="3862" spans="1:52" ht="15" customHeight="1">
      <c r="B3862" s="1310">
        <v>3856</v>
      </c>
      <c r="C3862" s="891" t="s">
        <v>12032</v>
      </c>
      <c r="D3862" s="995" t="s">
        <v>4458</v>
      </c>
      <c r="E3862" s="992" t="s">
        <v>4241</v>
      </c>
      <c r="F3862" s="892" t="s">
        <v>24</v>
      </c>
      <c r="G3862" s="848" t="s">
        <v>120</v>
      </c>
      <c r="H3862" s="869" t="s">
        <v>24</v>
      </c>
      <c r="I3862" s="881">
        <v>35587</v>
      </c>
      <c r="J3862" s="1314">
        <f t="shared" ca="1" si="341"/>
        <v>24</v>
      </c>
      <c r="K3862" s="870" t="s">
        <v>83</v>
      </c>
      <c r="L3862" s="871">
        <v>1723180100166</v>
      </c>
      <c r="M3862" s="872">
        <v>45083</v>
      </c>
      <c r="N3862" s="533">
        <v>43931</v>
      </c>
      <c r="O3862" s="1330" t="s">
        <v>24</v>
      </c>
      <c r="P3862" s="1314" t="s">
        <v>24</v>
      </c>
      <c r="Q3862" s="198" t="str">
        <f t="shared" si="342"/>
        <v>-</v>
      </c>
      <c r="R3862" s="181" t="str">
        <f t="shared" ca="1" si="343"/>
        <v>TIDAK MCU</v>
      </c>
      <c r="S3862" s="823" t="s">
        <v>12033</v>
      </c>
      <c r="T3862" s="452">
        <v>44353</v>
      </c>
      <c r="U3862" s="452">
        <v>44353</v>
      </c>
      <c r="V3862" s="904" t="s">
        <v>24</v>
      </c>
      <c r="W3862" s="136" t="s">
        <v>24</v>
      </c>
      <c r="X3862" s="883"/>
      <c r="Y3862" s="882"/>
      <c r="Z3862" s="884"/>
      <c r="AA3862" s="875" t="s">
        <v>100</v>
      </c>
      <c r="AB3862" s="888" t="s">
        <v>24</v>
      </c>
      <c r="AC3862" s="888"/>
      <c r="AD3862" s="888"/>
      <c r="AE3862" s="888"/>
      <c r="AF3862" s="888"/>
      <c r="AG3862" s="888"/>
      <c r="AH3862" s="481"/>
      <c r="AI3862" s="244" t="str">
        <f t="shared" si="345"/>
        <v>LIGHT VEHICLE-</v>
      </c>
      <c r="AJ3862" s="1330">
        <f t="shared" si="344"/>
        <v>43931</v>
      </c>
      <c r="AK3862" s="1330">
        <v>43907</v>
      </c>
      <c r="AL3862" s="670">
        <v>43907</v>
      </c>
      <c r="AM3862" s="889"/>
      <c r="AN3862" s="888"/>
      <c r="AO3862" s="888"/>
      <c r="AP3862" s="889"/>
      <c r="AQ3862" s="1231" t="s">
        <v>3094</v>
      </c>
      <c r="AR3862" s="889"/>
      <c r="AS3862" s="889"/>
      <c r="AT3862" s="889"/>
      <c r="AU3862" s="889"/>
      <c r="AV3862" s="885"/>
      <c r="AW3862" s="885"/>
      <c r="AX3862" s="885"/>
      <c r="AY3862" s="885"/>
      <c r="AZ3862" s="885"/>
    </row>
    <row r="3863" spans="1:52" ht="15" customHeight="1">
      <c r="B3863" s="1310">
        <v>3857</v>
      </c>
      <c r="C3863" s="891" t="s">
        <v>12034</v>
      </c>
      <c r="D3863" s="995" t="s">
        <v>230</v>
      </c>
      <c r="E3863" s="992" t="s">
        <v>222</v>
      </c>
      <c r="F3863" s="892" t="s">
        <v>24</v>
      </c>
      <c r="G3863" s="848" t="s">
        <v>98</v>
      </c>
      <c r="H3863" s="869" t="s">
        <v>12035</v>
      </c>
      <c r="I3863" s="881">
        <v>33093</v>
      </c>
      <c r="J3863" s="1314">
        <f t="shared" ca="1" si="341"/>
        <v>31</v>
      </c>
      <c r="K3863" s="870" t="s">
        <v>494</v>
      </c>
      <c r="L3863" s="871">
        <v>900819310811</v>
      </c>
      <c r="M3863" s="872">
        <v>45146</v>
      </c>
      <c r="N3863" s="533">
        <v>43936</v>
      </c>
      <c r="O3863" s="1330" t="s">
        <v>24</v>
      </c>
      <c r="P3863" s="1314" t="s">
        <v>24</v>
      </c>
      <c r="Q3863" s="198" t="str">
        <f t="shared" si="342"/>
        <v>-</v>
      </c>
      <c r="R3863" s="181" t="str">
        <f t="shared" ca="1" si="343"/>
        <v>TIDAK MCU</v>
      </c>
      <c r="S3863" s="823" t="s">
        <v>6508</v>
      </c>
      <c r="T3863" s="881">
        <v>44416</v>
      </c>
      <c r="U3863" s="452">
        <v>44416</v>
      </c>
      <c r="V3863" s="904" t="s">
        <v>24</v>
      </c>
      <c r="W3863" s="136" t="s">
        <v>24</v>
      </c>
      <c r="X3863" s="883"/>
      <c r="Y3863" s="882"/>
      <c r="Z3863" s="884"/>
      <c r="AA3863" s="2093" t="s">
        <v>589</v>
      </c>
      <c r="AB3863" s="888" t="s">
        <v>24</v>
      </c>
      <c r="AC3863" s="888"/>
      <c r="AD3863" s="888"/>
      <c r="AE3863" s="888"/>
      <c r="AF3863" s="888"/>
      <c r="AG3863" s="888"/>
      <c r="AH3863" s="481"/>
      <c r="AI3863" s="244" t="str">
        <f t="shared" si="345"/>
        <v>DZ 85-</v>
      </c>
      <c r="AJ3863" s="1330">
        <f t="shared" si="344"/>
        <v>43936</v>
      </c>
      <c r="AK3863" s="1330">
        <v>43935</v>
      </c>
      <c r="AL3863" s="670">
        <v>43935</v>
      </c>
      <c r="AM3863" s="889"/>
      <c r="AN3863" s="888"/>
      <c r="AO3863" s="888"/>
      <c r="AP3863" s="889"/>
      <c r="AQ3863" s="1231" t="s">
        <v>3094</v>
      </c>
      <c r="AR3863" s="889"/>
      <c r="AS3863" s="889"/>
      <c r="AT3863" s="889"/>
      <c r="AU3863" s="889"/>
      <c r="AV3863" s="885"/>
      <c r="AW3863" s="885"/>
      <c r="AX3863" s="885"/>
      <c r="AY3863" s="885"/>
      <c r="AZ3863" s="885"/>
    </row>
    <row r="3864" spans="1:52" ht="15" customHeight="1">
      <c r="B3864" s="1310">
        <v>3858</v>
      </c>
      <c r="C3864" s="891" t="s">
        <v>12036</v>
      </c>
      <c r="D3864" s="995" t="s">
        <v>230</v>
      </c>
      <c r="E3864" s="992" t="s">
        <v>222</v>
      </c>
      <c r="F3864" s="892" t="s">
        <v>24</v>
      </c>
      <c r="G3864" s="848" t="s">
        <v>98</v>
      </c>
      <c r="H3864" s="869" t="s">
        <v>12037</v>
      </c>
      <c r="I3864" s="881">
        <v>35393</v>
      </c>
      <c r="J3864" s="1314">
        <f t="shared" ca="1" si="341"/>
        <v>25</v>
      </c>
      <c r="K3864" s="870" t="s">
        <v>493</v>
      </c>
      <c r="L3864" s="871">
        <v>960919310321</v>
      </c>
      <c r="M3864" s="872">
        <v>45193</v>
      </c>
      <c r="N3864" s="533">
        <v>43936</v>
      </c>
      <c r="O3864" s="1330" t="s">
        <v>24</v>
      </c>
      <c r="P3864" s="1314" t="s">
        <v>24</v>
      </c>
      <c r="Q3864" s="198" t="str">
        <f t="shared" si="342"/>
        <v>-</v>
      </c>
      <c r="R3864" s="181" t="str">
        <f t="shared" ca="1" si="343"/>
        <v>TIDAK MCU</v>
      </c>
      <c r="S3864" s="823" t="s">
        <v>6389</v>
      </c>
      <c r="T3864" s="881">
        <v>44463</v>
      </c>
      <c r="U3864" s="452">
        <v>44463</v>
      </c>
      <c r="V3864" s="1313" t="s">
        <v>24</v>
      </c>
      <c r="W3864" s="136" t="s">
        <v>24</v>
      </c>
      <c r="X3864" s="883"/>
      <c r="Y3864" s="882"/>
      <c r="Z3864" s="884"/>
      <c r="AA3864" s="2093" t="s">
        <v>590</v>
      </c>
      <c r="AB3864" s="888" t="s">
        <v>24</v>
      </c>
      <c r="AC3864" s="888"/>
      <c r="AD3864" s="888"/>
      <c r="AE3864" s="888"/>
      <c r="AF3864" s="888"/>
      <c r="AG3864" s="888"/>
      <c r="AH3864" s="481"/>
      <c r="AI3864" s="244" t="str">
        <f t="shared" si="345"/>
        <v>COMPACTOR -</v>
      </c>
      <c r="AJ3864" s="1330">
        <f t="shared" si="344"/>
        <v>43936</v>
      </c>
      <c r="AK3864" s="217">
        <v>43935</v>
      </c>
      <c r="AL3864" s="614">
        <v>43935</v>
      </c>
      <c r="AM3864" s="889"/>
      <c r="AN3864" s="888"/>
      <c r="AO3864" s="888"/>
      <c r="AP3864" s="889"/>
      <c r="AQ3864" s="1231" t="s">
        <v>3094</v>
      </c>
      <c r="AR3864" s="889"/>
      <c r="AS3864" s="889"/>
      <c r="AT3864" s="889"/>
      <c r="AU3864" s="889"/>
      <c r="AV3864" s="885"/>
      <c r="AW3864" s="885"/>
      <c r="AX3864" s="885"/>
      <c r="AY3864" s="885"/>
      <c r="AZ3864" s="885"/>
    </row>
    <row r="3865" spans="1:52" ht="15" customHeight="1">
      <c r="B3865" s="1310">
        <v>3859</v>
      </c>
      <c r="C3865" s="891" t="s">
        <v>12038</v>
      </c>
      <c r="D3865" s="995" t="s">
        <v>230</v>
      </c>
      <c r="E3865" s="992" t="s">
        <v>222</v>
      </c>
      <c r="F3865" s="892" t="s">
        <v>24</v>
      </c>
      <c r="G3865" s="848" t="s">
        <v>98</v>
      </c>
      <c r="H3865" s="869" t="s">
        <v>12039</v>
      </c>
      <c r="I3865" s="881">
        <v>34899</v>
      </c>
      <c r="J3865" s="1314">
        <f t="shared" ca="1" si="341"/>
        <v>26</v>
      </c>
      <c r="K3865" s="870" t="s">
        <v>493</v>
      </c>
      <c r="L3865" s="871">
        <v>950717200011</v>
      </c>
      <c r="M3865" s="872">
        <v>45492</v>
      </c>
      <c r="N3865" s="533">
        <v>43936</v>
      </c>
      <c r="O3865" s="1330" t="s">
        <v>24</v>
      </c>
      <c r="P3865" s="1314" t="s">
        <v>24</v>
      </c>
      <c r="Q3865" s="198" t="str">
        <f t="shared" si="342"/>
        <v>-</v>
      </c>
      <c r="R3865" s="181" t="str">
        <f t="shared" ca="1" si="343"/>
        <v>TIDAK MCU</v>
      </c>
      <c r="S3865" s="823" t="s">
        <v>12040</v>
      </c>
      <c r="T3865" s="452">
        <v>44396</v>
      </c>
      <c r="U3865" s="452">
        <v>44396</v>
      </c>
      <c r="V3865" s="904" t="s">
        <v>24</v>
      </c>
      <c r="W3865" s="136" t="s">
        <v>24</v>
      </c>
      <c r="X3865" s="883"/>
      <c r="Y3865" s="882"/>
      <c r="Z3865" s="884"/>
      <c r="AA3865" s="1230" t="s">
        <v>590</v>
      </c>
      <c r="AB3865" s="888" t="s">
        <v>24</v>
      </c>
      <c r="AC3865" s="888"/>
      <c r="AD3865" s="888" t="s">
        <v>24</v>
      </c>
      <c r="AE3865" s="888"/>
      <c r="AF3865" s="888"/>
      <c r="AG3865" s="888"/>
      <c r="AH3865" s="481"/>
      <c r="AI3865" s="244" t="str">
        <f t="shared" si="345"/>
        <v>COMPACTOR --</v>
      </c>
      <c r="AJ3865" s="1330">
        <f t="shared" si="344"/>
        <v>43936</v>
      </c>
      <c r="AK3865" s="1330">
        <v>43935</v>
      </c>
      <c r="AL3865" s="670">
        <v>43935</v>
      </c>
      <c r="AM3865" s="889"/>
      <c r="AN3865" s="888"/>
      <c r="AO3865" s="888"/>
      <c r="AP3865" s="889"/>
      <c r="AQ3865" s="1231" t="s">
        <v>3094</v>
      </c>
      <c r="AR3865" s="889"/>
      <c r="AS3865" s="889"/>
      <c r="AT3865" s="889"/>
      <c r="AU3865" s="889"/>
      <c r="AV3865" s="885"/>
      <c r="AW3865" s="885"/>
      <c r="AX3865" s="885"/>
      <c r="AY3865" s="885"/>
      <c r="AZ3865" s="885"/>
    </row>
    <row r="3866" spans="1:52" ht="15" customHeight="1">
      <c r="B3866" s="1310">
        <v>3860</v>
      </c>
      <c r="C3866" s="891" t="s">
        <v>12043</v>
      </c>
      <c r="D3866" s="995" t="s">
        <v>221</v>
      </c>
      <c r="E3866" s="992" t="s">
        <v>222</v>
      </c>
      <c r="F3866" s="892" t="s">
        <v>24</v>
      </c>
      <c r="G3866" s="848" t="s">
        <v>127</v>
      </c>
      <c r="H3866" s="1271" t="s">
        <v>12070</v>
      </c>
      <c r="I3866" s="881">
        <v>35416</v>
      </c>
      <c r="J3866" s="1314">
        <f t="shared" ca="1" si="341"/>
        <v>25</v>
      </c>
      <c r="K3866" s="870" t="s">
        <v>24</v>
      </c>
      <c r="L3866" s="871" t="s">
        <v>24</v>
      </c>
      <c r="M3866" s="872" t="s">
        <v>24</v>
      </c>
      <c r="N3866" s="581">
        <v>43933</v>
      </c>
      <c r="O3866" s="1330" t="s">
        <v>24</v>
      </c>
      <c r="P3866" s="1314" t="s">
        <v>24</v>
      </c>
      <c r="Q3866" s="198" t="str">
        <f t="shared" si="342"/>
        <v>-</v>
      </c>
      <c r="R3866" s="181" t="str">
        <f t="shared" ca="1" si="343"/>
        <v>TIDAK MCU</v>
      </c>
      <c r="S3866" s="823" t="s">
        <v>24</v>
      </c>
      <c r="T3866" s="1262">
        <v>44561</v>
      </c>
      <c r="U3866" s="2090" t="s">
        <v>24</v>
      </c>
      <c r="V3866" s="1330" t="s">
        <v>24</v>
      </c>
      <c r="W3866" s="1311" t="s">
        <v>24</v>
      </c>
      <c r="X3866" s="1267"/>
      <c r="Y3866" s="882"/>
      <c r="Z3866" s="1268"/>
      <c r="AA3866" s="888" t="s">
        <v>24</v>
      </c>
      <c r="AB3866" s="254" t="s">
        <v>24</v>
      </c>
      <c r="AC3866" s="888"/>
      <c r="AD3866" s="889"/>
      <c r="AE3866" s="889"/>
      <c r="AF3866" s="889"/>
      <c r="AG3866" s="889"/>
      <c r="AH3866" s="1020"/>
      <c r="AI3866" s="244" t="str">
        <f t="shared" si="345"/>
        <v>--</v>
      </c>
      <c r="AJ3866" s="1330">
        <f t="shared" si="344"/>
        <v>43933</v>
      </c>
      <c r="AK3866" s="217" t="s">
        <v>24</v>
      </c>
      <c r="AL3866" s="614" t="s">
        <v>24</v>
      </c>
      <c r="AM3866" s="889"/>
      <c r="AN3866" s="888"/>
      <c r="AO3866" s="888"/>
      <c r="AP3866" s="889"/>
      <c r="AQ3866" s="1231" t="s">
        <v>3094</v>
      </c>
      <c r="AR3866" s="889"/>
      <c r="AS3866" s="889"/>
      <c r="AT3866" s="889"/>
      <c r="AU3866" s="889"/>
      <c r="AV3866" s="885"/>
      <c r="AW3866" s="885"/>
      <c r="AX3866" s="885"/>
      <c r="AY3866" s="885"/>
      <c r="AZ3866" s="885"/>
    </row>
    <row r="3867" spans="1:52" ht="15" customHeight="1">
      <c r="A3867" s="1296"/>
      <c r="B3867" s="1310">
        <v>3861</v>
      </c>
      <c r="C3867" s="954" t="s">
        <v>12044</v>
      </c>
      <c r="D3867" s="957" t="s">
        <v>3084</v>
      </c>
      <c r="E3867" s="992" t="s">
        <v>3085</v>
      </c>
      <c r="F3867" s="892" t="s">
        <v>24</v>
      </c>
      <c r="G3867" s="535" t="s">
        <v>12045</v>
      </c>
      <c r="H3867" s="1271" t="s">
        <v>24</v>
      </c>
      <c r="I3867" s="881" t="s">
        <v>24</v>
      </c>
      <c r="J3867" s="1314" t="str">
        <f t="shared" ca="1" si="341"/>
        <v>-</v>
      </c>
      <c r="K3867" s="870" t="s">
        <v>24</v>
      </c>
      <c r="L3867" s="871" t="s">
        <v>24</v>
      </c>
      <c r="M3867" s="872" t="s">
        <v>24</v>
      </c>
      <c r="N3867" s="556">
        <v>43934</v>
      </c>
      <c r="O3867" s="1330" t="s">
        <v>24</v>
      </c>
      <c r="P3867" s="1314" t="s">
        <v>24</v>
      </c>
      <c r="Q3867" s="198" t="str">
        <f t="shared" si="342"/>
        <v>-</v>
      </c>
      <c r="R3867" s="181" t="str">
        <f t="shared" ca="1" si="343"/>
        <v>TIDAK MCU</v>
      </c>
      <c r="S3867" s="823" t="s">
        <v>24</v>
      </c>
      <c r="T3867" s="1262">
        <v>44196</v>
      </c>
      <c r="U3867" s="1329" t="s">
        <v>24</v>
      </c>
      <c r="V3867" s="886" t="s">
        <v>24</v>
      </c>
      <c r="W3867" s="136" t="s">
        <v>24</v>
      </c>
      <c r="X3867" s="1267"/>
      <c r="Y3867" s="882"/>
      <c r="Z3867" s="1268"/>
      <c r="AA3867" s="888" t="s">
        <v>24</v>
      </c>
      <c r="AB3867" s="888"/>
      <c r="AC3867" s="888"/>
      <c r="AD3867" s="888"/>
      <c r="AE3867" s="888"/>
      <c r="AF3867" s="888"/>
      <c r="AG3867" s="888"/>
      <c r="AH3867" s="481"/>
      <c r="AI3867" s="244" t="str">
        <f t="shared" si="345"/>
        <v>-</v>
      </c>
      <c r="AJ3867" s="1330">
        <f t="shared" si="344"/>
        <v>43934</v>
      </c>
      <c r="AK3867" s="1330" t="s">
        <v>24</v>
      </c>
      <c r="AL3867" s="670" t="s">
        <v>24</v>
      </c>
      <c r="AM3867" s="889"/>
      <c r="AN3867" s="888"/>
      <c r="AO3867" s="888"/>
      <c r="AP3867" s="889"/>
      <c r="AQ3867" s="1231" t="s">
        <v>3094</v>
      </c>
      <c r="AR3867" s="889"/>
      <c r="AS3867" s="889"/>
      <c r="AT3867" s="889"/>
      <c r="AU3867" s="889"/>
      <c r="AV3867" s="885"/>
      <c r="AW3867" s="885"/>
      <c r="AX3867" s="885"/>
      <c r="AY3867" s="885"/>
      <c r="AZ3867" s="885"/>
    </row>
    <row r="3868" spans="1:52" ht="15" customHeight="1">
      <c r="B3868" s="1310">
        <v>3862</v>
      </c>
      <c r="C3868" s="954" t="s">
        <v>12238</v>
      </c>
      <c r="D3868" s="993" t="s">
        <v>12050</v>
      </c>
      <c r="E3868" s="992" t="s">
        <v>601</v>
      </c>
      <c r="F3868" s="892" t="s">
        <v>12047</v>
      </c>
      <c r="G3868" s="535" t="s">
        <v>124</v>
      </c>
      <c r="H3868" s="1271" t="s">
        <v>24</v>
      </c>
      <c r="I3868" s="881" t="s">
        <v>24</v>
      </c>
      <c r="J3868" s="1314" t="str">
        <f t="shared" ca="1" si="341"/>
        <v>-</v>
      </c>
      <c r="K3868" s="870" t="s">
        <v>24</v>
      </c>
      <c r="L3868" s="871" t="s">
        <v>24</v>
      </c>
      <c r="M3868" s="872" t="s">
        <v>24</v>
      </c>
      <c r="N3868" s="533">
        <v>43936</v>
      </c>
      <c r="O3868" s="1330" t="s">
        <v>24</v>
      </c>
      <c r="P3868" s="1314" t="s">
        <v>24</v>
      </c>
      <c r="Q3868" s="198" t="str">
        <f t="shared" si="342"/>
        <v>-</v>
      </c>
      <c r="R3868" s="181" t="str">
        <f t="shared" ca="1" si="343"/>
        <v>TIDAK MCU</v>
      </c>
      <c r="S3868" s="823" t="s">
        <v>24</v>
      </c>
      <c r="T3868" s="1262">
        <v>44561</v>
      </c>
      <c r="U3868" s="1329" t="s">
        <v>24</v>
      </c>
      <c r="V3868" s="886" t="s">
        <v>24</v>
      </c>
      <c r="W3868" s="136" t="s">
        <v>24</v>
      </c>
      <c r="X3868" s="1267"/>
      <c r="Y3868" s="882"/>
      <c r="Z3868" s="1268"/>
      <c r="AA3868" s="888" t="s">
        <v>24</v>
      </c>
      <c r="AB3868" s="888"/>
      <c r="AC3868" s="889"/>
      <c r="AD3868" s="889"/>
      <c r="AE3868" s="889"/>
      <c r="AF3868" s="888"/>
      <c r="AG3868" s="888"/>
      <c r="AH3868" s="481"/>
      <c r="AI3868" s="244" t="str">
        <f t="shared" si="345"/>
        <v>-</v>
      </c>
      <c r="AJ3868" s="1330">
        <f t="shared" si="344"/>
        <v>43936</v>
      </c>
      <c r="AK3868" s="1330" t="s">
        <v>24</v>
      </c>
      <c r="AL3868" s="670" t="s">
        <v>24</v>
      </c>
      <c r="AM3868" s="889"/>
      <c r="AN3868" s="888"/>
      <c r="AO3868" s="888"/>
      <c r="AP3868" s="889"/>
      <c r="AQ3868" s="1231" t="s">
        <v>3094</v>
      </c>
      <c r="AR3868" s="889"/>
      <c r="AS3868" s="889"/>
      <c r="AT3868" s="889"/>
      <c r="AU3868" s="889"/>
      <c r="AV3868" s="885"/>
      <c r="AW3868" s="885"/>
      <c r="AX3868" s="885"/>
      <c r="AY3868" s="885"/>
      <c r="AZ3868" s="885"/>
    </row>
    <row r="3869" spans="1:52" ht="15" customHeight="1">
      <c r="B3869" s="1310">
        <v>3863</v>
      </c>
      <c r="C3869" s="954" t="s">
        <v>12048</v>
      </c>
      <c r="D3869" s="956" t="s">
        <v>221</v>
      </c>
      <c r="E3869" s="992" t="s">
        <v>222</v>
      </c>
      <c r="F3869" s="892" t="s">
        <v>24</v>
      </c>
      <c r="G3869" s="535" t="s">
        <v>127</v>
      </c>
      <c r="H3869" s="1271" t="s">
        <v>24</v>
      </c>
      <c r="I3869" s="881">
        <v>34975</v>
      </c>
      <c r="J3869" s="1314">
        <f t="shared" ca="1" si="341"/>
        <v>26</v>
      </c>
      <c r="K3869" s="870" t="s">
        <v>24</v>
      </c>
      <c r="L3869" s="871" t="s">
        <v>24</v>
      </c>
      <c r="M3869" s="872" t="s">
        <v>24</v>
      </c>
      <c r="N3869" s="533">
        <v>43935</v>
      </c>
      <c r="O3869" s="1330" t="s">
        <v>24</v>
      </c>
      <c r="P3869" s="1314" t="s">
        <v>24</v>
      </c>
      <c r="Q3869" s="198" t="str">
        <f t="shared" si="342"/>
        <v>-</v>
      </c>
      <c r="R3869" s="181" t="str">
        <f t="shared" ca="1" si="343"/>
        <v>TIDAK MCU</v>
      </c>
      <c r="S3869" s="823" t="s">
        <v>24</v>
      </c>
      <c r="T3869" s="1330">
        <v>44499</v>
      </c>
      <c r="U3869" s="1329" t="s">
        <v>24</v>
      </c>
      <c r="V3869" s="886" t="s">
        <v>24</v>
      </c>
      <c r="W3869" s="136" t="s">
        <v>24</v>
      </c>
      <c r="X3869" s="1267"/>
      <c r="Y3869" s="882"/>
      <c r="Z3869" s="1268"/>
      <c r="AA3869" s="888" t="s">
        <v>24</v>
      </c>
      <c r="AB3869" s="1969"/>
      <c r="AC3869" s="889"/>
      <c r="AD3869" s="889"/>
      <c r="AE3869" s="889"/>
      <c r="AF3869" s="889"/>
      <c r="AG3869" s="889"/>
      <c r="AH3869" s="369"/>
      <c r="AI3869" s="244" t="str">
        <f t="shared" si="345"/>
        <v>-</v>
      </c>
      <c r="AJ3869" s="1330">
        <f t="shared" si="344"/>
        <v>43935</v>
      </c>
      <c r="AK3869" s="1330" t="s">
        <v>24</v>
      </c>
      <c r="AL3869" s="670" t="s">
        <v>24</v>
      </c>
      <c r="AM3869" s="889"/>
      <c r="AN3869" s="888"/>
      <c r="AO3869" s="888"/>
      <c r="AP3869" s="889"/>
      <c r="AQ3869" s="1231" t="s">
        <v>3094</v>
      </c>
      <c r="AR3869" s="889"/>
      <c r="AS3869" s="889"/>
      <c r="AT3869" s="889"/>
      <c r="AU3869" s="889"/>
      <c r="AV3869" s="885"/>
      <c r="AW3869" s="885"/>
      <c r="AX3869" s="885"/>
      <c r="AY3869" s="885"/>
      <c r="AZ3869" s="885"/>
    </row>
    <row r="3870" spans="1:52" ht="15" customHeight="1">
      <c r="B3870" s="1310">
        <v>3864</v>
      </c>
      <c r="C3870" s="891" t="s">
        <v>12049</v>
      </c>
      <c r="D3870" s="993" t="s">
        <v>12050</v>
      </c>
      <c r="E3870" s="994" t="s">
        <v>601</v>
      </c>
      <c r="F3870" s="892" t="s">
        <v>24</v>
      </c>
      <c r="G3870" s="535" t="s">
        <v>11552</v>
      </c>
      <c r="H3870" s="869" t="s">
        <v>12051</v>
      </c>
      <c r="I3870" s="1768">
        <v>37068</v>
      </c>
      <c r="J3870" s="1314">
        <f t="shared" ca="1" si="341"/>
        <v>20</v>
      </c>
      <c r="K3870" s="870" t="s">
        <v>24</v>
      </c>
      <c r="L3870" s="871" t="s">
        <v>24</v>
      </c>
      <c r="M3870" s="872" t="s">
        <v>24</v>
      </c>
      <c r="N3870" s="533">
        <v>43935</v>
      </c>
      <c r="O3870" s="1330" t="s">
        <v>24</v>
      </c>
      <c r="P3870" s="1314" t="s">
        <v>24</v>
      </c>
      <c r="Q3870" s="198" t="str">
        <f t="shared" si="342"/>
        <v>-</v>
      </c>
      <c r="R3870" s="181" t="str">
        <f t="shared" ca="1" si="343"/>
        <v>TIDAK MCU</v>
      </c>
      <c r="S3870" s="823" t="s">
        <v>24</v>
      </c>
      <c r="T3870" s="1330">
        <v>44373</v>
      </c>
      <c r="U3870" s="1329" t="s">
        <v>24</v>
      </c>
      <c r="V3870" s="1330" t="s">
        <v>24</v>
      </c>
      <c r="W3870" s="1311" t="s">
        <v>24</v>
      </c>
      <c r="X3870" s="1267"/>
      <c r="Y3870" s="882"/>
      <c r="Z3870" s="1268"/>
      <c r="AA3870" s="888" t="s">
        <v>24</v>
      </c>
      <c r="AB3870" s="889"/>
      <c r="AC3870" s="889"/>
      <c r="AD3870" s="889"/>
      <c r="AE3870" s="889"/>
      <c r="AF3870" s="889"/>
      <c r="AG3870" s="889"/>
      <c r="AH3870" s="369"/>
      <c r="AI3870" s="244" t="str">
        <f t="shared" si="345"/>
        <v>-</v>
      </c>
      <c r="AJ3870" s="1330">
        <f t="shared" si="344"/>
        <v>43935</v>
      </c>
      <c r="AK3870" s="1330" t="s">
        <v>24</v>
      </c>
      <c r="AL3870" s="670" t="s">
        <v>24</v>
      </c>
      <c r="AM3870" s="889"/>
      <c r="AN3870" s="888"/>
      <c r="AO3870" s="888"/>
      <c r="AP3870" s="889"/>
      <c r="AQ3870" s="1231" t="s">
        <v>3094</v>
      </c>
      <c r="AR3870" s="889"/>
      <c r="AS3870" s="889"/>
      <c r="AT3870" s="889"/>
      <c r="AU3870" s="889"/>
      <c r="AV3870" s="885"/>
      <c r="AW3870" s="885"/>
      <c r="AX3870" s="885"/>
      <c r="AY3870" s="885"/>
      <c r="AZ3870" s="885"/>
    </row>
    <row r="3871" spans="1:52" ht="15" customHeight="1">
      <c r="B3871" s="1310">
        <v>3865</v>
      </c>
      <c r="C3871" s="891" t="s">
        <v>12052</v>
      </c>
      <c r="D3871" s="956" t="s">
        <v>221</v>
      </c>
      <c r="E3871" s="992" t="s">
        <v>222</v>
      </c>
      <c r="F3871" s="892" t="s">
        <v>24</v>
      </c>
      <c r="G3871" s="535" t="s">
        <v>127</v>
      </c>
      <c r="H3871" s="1271" t="s">
        <v>24</v>
      </c>
      <c r="I3871" s="1273">
        <v>36618</v>
      </c>
      <c r="J3871" s="1314">
        <f t="shared" ca="1" si="341"/>
        <v>22</v>
      </c>
      <c r="K3871" s="870" t="s">
        <v>24</v>
      </c>
      <c r="L3871" s="871" t="s">
        <v>24</v>
      </c>
      <c r="M3871" s="872" t="s">
        <v>24</v>
      </c>
      <c r="N3871" s="533">
        <v>43935</v>
      </c>
      <c r="O3871" s="1330" t="s">
        <v>24</v>
      </c>
      <c r="P3871" s="1314" t="s">
        <v>24</v>
      </c>
      <c r="Q3871" s="198" t="str">
        <f t="shared" si="342"/>
        <v>-</v>
      </c>
      <c r="R3871" s="181" t="str">
        <f t="shared" ca="1" si="343"/>
        <v>TIDAK MCU</v>
      </c>
      <c r="S3871" s="823" t="s">
        <v>24</v>
      </c>
      <c r="T3871" s="1330">
        <v>44373</v>
      </c>
      <c r="U3871" s="1329" t="s">
        <v>24</v>
      </c>
      <c r="V3871" s="1330" t="s">
        <v>24</v>
      </c>
      <c r="W3871" s="1311" t="s">
        <v>24</v>
      </c>
      <c r="X3871" s="1267"/>
      <c r="Y3871" s="882"/>
      <c r="Z3871" s="884"/>
      <c r="AA3871" s="888" t="s">
        <v>24</v>
      </c>
      <c r="AB3871" s="888"/>
      <c r="AC3871" s="889"/>
      <c r="AD3871" s="889"/>
      <c r="AE3871" s="889"/>
      <c r="AF3871" s="888"/>
      <c r="AG3871" s="888"/>
      <c r="AH3871" s="481"/>
      <c r="AI3871" s="244" t="str">
        <f t="shared" si="345"/>
        <v>-</v>
      </c>
      <c r="AJ3871" s="1330">
        <f t="shared" si="344"/>
        <v>43935</v>
      </c>
      <c r="AK3871" s="1330" t="s">
        <v>24</v>
      </c>
      <c r="AL3871" s="670" t="s">
        <v>24</v>
      </c>
      <c r="AM3871" s="889"/>
      <c r="AN3871" s="888"/>
      <c r="AO3871" s="888"/>
      <c r="AP3871" s="889"/>
      <c r="AQ3871" s="1231" t="s">
        <v>3094</v>
      </c>
      <c r="AR3871" s="889"/>
      <c r="AS3871" s="889"/>
      <c r="AT3871" s="889"/>
      <c r="AU3871" s="889"/>
      <c r="AV3871" s="885"/>
      <c r="AW3871" s="885"/>
      <c r="AX3871" s="885"/>
      <c r="AY3871" s="885"/>
      <c r="AZ3871" s="885"/>
    </row>
    <row r="3872" spans="1:52" ht="15" customHeight="1">
      <c r="B3872" s="1310">
        <v>3866</v>
      </c>
      <c r="C3872" s="891" t="s">
        <v>12053</v>
      </c>
      <c r="D3872" s="956" t="s">
        <v>226</v>
      </c>
      <c r="E3872" s="992" t="s">
        <v>222</v>
      </c>
      <c r="F3872" s="892" t="s">
        <v>24</v>
      </c>
      <c r="G3872" s="535" t="s">
        <v>136</v>
      </c>
      <c r="H3872" s="1271" t="s">
        <v>24</v>
      </c>
      <c r="I3872" s="1273">
        <v>35112</v>
      </c>
      <c r="J3872" s="1314">
        <f t="shared" ca="1" si="341"/>
        <v>26</v>
      </c>
      <c r="K3872" s="870" t="s">
        <v>24</v>
      </c>
      <c r="L3872" s="871" t="s">
        <v>24</v>
      </c>
      <c r="M3872" s="872" t="s">
        <v>24</v>
      </c>
      <c r="N3872" s="556">
        <v>43936</v>
      </c>
      <c r="O3872" s="1330">
        <v>43911</v>
      </c>
      <c r="P3872" s="1314" t="s">
        <v>498</v>
      </c>
      <c r="Q3872" s="198">
        <f t="shared" si="342"/>
        <v>44276</v>
      </c>
      <c r="R3872" s="181" t="str">
        <f t="shared" ca="1" si="343"/>
        <v>BERLAKU</v>
      </c>
      <c r="S3872" s="823" t="s">
        <v>24</v>
      </c>
      <c r="T3872" s="472">
        <v>44609</v>
      </c>
      <c r="U3872" s="1329" t="s">
        <v>24</v>
      </c>
      <c r="V3872" s="1330" t="s">
        <v>24</v>
      </c>
      <c r="W3872" s="1311" t="s">
        <v>24</v>
      </c>
      <c r="X3872" s="1267"/>
      <c r="Y3872" s="882"/>
      <c r="Z3872" s="884"/>
      <c r="AA3872" s="888" t="s">
        <v>24</v>
      </c>
      <c r="AB3872" s="888"/>
      <c r="AC3872" s="889"/>
      <c r="AD3872" s="889"/>
      <c r="AE3872" s="889"/>
      <c r="AF3872" s="888"/>
      <c r="AG3872" s="888"/>
      <c r="AH3872" s="481"/>
      <c r="AI3872" s="244" t="str">
        <f t="shared" si="345"/>
        <v>-</v>
      </c>
      <c r="AJ3872" s="1330">
        <f t="shared" si="344"/>
        <v>43936</v>
      </c>
      <c r="AK3872" s="217" t="s">
        <v>24</v>
      </c>
      <c r="AL3872" s="614" t="s">
        <v>24</v>
      </c>
      <c r="AM3872" s="889"/>
      <c r="AN3872" s="888"/>
      <c r="AO3872" s="888"/>
      <c r="AP3872" s="889"/>
      <c r="AQ3872" s="1231" t="s">
        <v>3094</v>
      </c>
      <c r="AR3872" s="889"/>
      <c r="AS3872" s="889"/>
      <c r="AT3872" s="889"/>
      <c r="AU3872" s="889"/>
      <c r="AV3872" s="885"/>
      <c r="AW3872" s="885"/>
      <c r="AX3872" s="885"/>
      <c r="AY3872" s="885"/>
      <c r="AZ3872" s="885"/>
    </row>
    <row r="3873" spans="2:52" ht="15" customHeight="1">
      <c r="B3873" s="1310">
        <v>3867</v>
      </c>
      <c r="C3873" s="891" t="s">
        <v>12054</v>
      </c>
      <c r="D3873" s="956" t="s">
        <v>257</v>
      </c>
      <c r="E3873" s="992" t="s">
        <v>1122</v>
      </c>
      <c r="F3873" s="892" t="s">
        <v>24</v>
      </c>
      <c r="G3873" s="535" t="s">
        <v>140</v>
      </c>
      <c r="H3873" s="1271" t="s">
        <v>24</v>
      </c>
      <c r="I3873" s="1273">
        <v>31391</v>
      </c>
      <c r="J3873" s="1314">
        <f t="shared" ca="1" si="341"/>
        <v>36</v>
      </c>
      <c r="K3873" s="870" t="s">
        <v>493</v>
      </c>
      <c r="L3873" s="871">
        <v>851225281820</v>
      </c>
      <c r="M3873" s="872">
        <v>45636</v>
      </c>
      <c r="N3873" s="556">
        <v>43931</v>
      </c>
      <c r="O3873" s="1330" t="s">
        <v>24</v>
      </c>
      <c r="P3873" s="1314" t="s">
        <v>24</v>
      </c>
      <c r="Q3873" s="198" t="str">
        <f t="shared" si="342"/>
        <v>-</v>
      </c>
      <c r="R3873" s="181" t="str">
        <f t="shared" ca="1" si="343"/>
        <v>TIDAK MCU</v>
      </c>
      <c r="S3873" s="823" t="s">
        <v>12055</v>
      </c>
      <c r="T3873" s="1330">
        <v>44175</v>
      </c>
      <c r="U3873" s="1330">
        <v>44175</v>
      </c>
      <c r="V3873" s="1330" t="s">
        <v>24</v>
      </c>
      <c r="W3873" s="1311" t="s">
        <v>24</v>
      </c>
      <c r="X3873" s="1267"/>
      <c r="Y3873" s="882"/>
      <c r="Z3873" s="884"/>
      <c r="AA3873" s="888" t="s">
        <v>2084</v>
      </c>
      <c r="AB3873" s="888" t="s">
        <v>24</v>
      </c>
      <c r="AC3873" s="889"/>
      <c r="AD3873" s="889"/>
      <c r="AE3873" s="889"/>
      <c r="AF3873" s="888"/>
      <c r="AG3873" s="888"/>
      <c r="AH3873" s="481"/>
      <c r="AI3873" s="244" t="str">
        <f t="shared" si="345"/>
        <v>BUS -</v>
      </c>
      <c r="AJ3873" s="1330">
        <f t="shared" si="344"/>
        <v>43931</v>
      </c>
      <c r="AK3873" s="217">
        <v>43897</v>
      </c>
      <c r="AL3873" s="614">
        <v>43897</v>
      </c>
      <c r="AM3873" s="889"/>
      <c r="AN3873" s="888"/>
      <c r="AO3873" s="888"/>
      <c r="AP3873" s="889"/>
      <c r="AQ3873" s="1231" t="s">
        <v>3094</v>
      </c>
      <c r="AR3873" s="889"/>
      <c r="AS3873" s="889"/>
      <c r="AT3873" s="889"/>
      <c r="AU3873" s="889"/>
      <c r="AV3873" s="885"/>
      <c r="AW3873" s="885"/>
      <c r="AX3873" s="885"/>
      <c r="AY3873" s="885"/>
      <c r="AZ3873" s="885"/>
    </row>
    <row r="3874" spans="2:52" ht="15" customHeight="1">
      <c r="B3874" s="1310">
        <v>3868</v>
      </c>
      <c r="C3874" s="891" t="s">
        <v>12064</v>
      </c>
      <c r="D3874" s="956" t="s">
        <v>230</v>
      </c>
      <c r="E3874" s="992" t="s">
        <v>222</v>
      </c>
      <c r="F3874" s="892" t="s">
        <v>24</v>
      </c>
      <c r="G3874" s="535" t="s">
        <v>139</v>
      </c>
      <c r="H3874" s="869" t="s">
        <v>12065</v>
      </c>
      <c r="I3874" s="1261">
        <v>32320</v>
      </c>
      <c r="J3874" s="1314">
        <f t="shared" ca="1" si="341"/>
        <v>34</v>
      </c>
      <c r="K3874" s="1806" t="s">
        <v>493</v>
      </c>
      <c r="L3874" s="1845">
        <v>880619310350</v>
      </c>
      <c r="M3874" s="1883">
        <v>44373</v>
      </c>
      <c r="N3874" s="556">
        <v>43931</v>
      </c>
      <c r="O3874" s="1330">
        <v>43934</v>
      </c>
      <c r="P3874" s="1314" t="s">
        <v>497</v>
      </c>
      <c r="Q3874" s="198">
        <f t="shared" si="342"/>
        <v>44299</v>
      </c>
      <c r="R3874" s="181" t="str">
        <f t="shared" ca="1" si="343"/>
        <v>BERLAKU</v>
      </c>
      <c r="S3874" s="1314" t="s">
        <v>12066</v>
      </c>
      <c r="T3874" s="340">
        <v>44373</v>
      </c>
      <c r="U3874" s="340">
        <v>44373</v>
      </c>
      <c r="V3874" s="1330" t="s">
        <v>24</v>
      </c>
      <c r="W3874" s="1311" t="s">
        <v>24</v>
      </c>
      <c r="X3874" s="883" t="s">
        <v>12067</v>
      </c>
      <c r="Y3874" s="882"/>
      <c r="Z3874" s="884"/>
      <c r="AA3874" s="889" t="s">
        <v>3077</v>
      </c>
      <c r="AB3874" s="1230" t="s">
        <v>3078</v>
      </c>
      <c r="AC3874" s="889" t="s">
        <v>24</v>
      </c>
      <c r="AD3874" s="889"/>
      <c r="AE3874" s="889"/>
      <c r="AF3874" s="888"/>
      <c r="AG3874" s="888"/>
      <c r="AH3874" s="481"/>
      <c r="AI3874" s="244" t="str">
        <f t="shared" si="345"/>
        <v>HINO 285 JD/TISCANIA P410 MATIC-</v>
      </c>
      <c r="AJ3874" s="1330">
        <f t="shared" si="344"/>
        <v>43931</v>
      </c>
      <c r="AK3874" s="217">
        <v>43930</v>
      </c>
      <c r="AL3874" s="614">
        <v>43930</v>
      </c>
      <c r="AM3874" s="889"/>
      <c r="AN3874" s="888"/>
      <c r="AO3874" s="888"/>
      <c r="AP3874" s="889"/>
      <c r="AQ3874" s="1231" t="s">
        <v>3094</v>
      </c>
      <c r="AR3874" s="889"/>
      <c r="AS3874" s="889"/>
      <c r="AT3874" s="889"/>
      <c r="AU3874" s="889"/>
      <c r="AV3874" s="885"/>
      <c r="AW3874" s="885"/>
      <c r="AX3874" s="885"/>
      <c r="AY3874" s="885"/>
      <c r="AZ3874" s="885"/>
    </row>
    <row r="3875" spans="2:52" ht="15" customHeight="1">
      <c r="B3875" s="1310">
        <v>3869</v>
      </c>
      <c r="C3875" s="891" t="s">
        <v>12072</v>
      </c>
      <c r="D3875" s="956" t="s">
        <v>230</v>
      </c>
      <c r="E3875" s="992" t="s">
        <v>222</v>
      </c>
      <c r="F3875" s="892" t="s">
        <v>24</v>
      </c>
      <c r="G3875" s="535" t="s">
        <v>141</v>
      </c>
      <c r="H3875" s="869" t="s">
        <v>24</v>
      </c>
      <c r="I3875" s="1261">
        <v>32639</v>
      </c>
      <c r="J3875" s="1314">
        <f t="shared" ca="1" si="341"/>
        <v>33</v>
      </c>
      <c r="K3875" s="1806" t="s">
        <v>493</v>
      </c>
      <c r="L3875" s="1264">
        <v>910519360281</v>
      </c>
      <c r="M3875" s="1262">
        <v>45788</v>
      </c>
      <c r="N3875" s="533">
        <v>43778</v>
      </c>
      <c r="O3875" s="1330" t="s">
        <v>24</v>
      </c>
      <c r="P3875" s="1314" t="s">
        <v>24</v>
      </c>
      <c r="Q3875" s="198" t="str">
        <f t="shared" si="342"/>
        <v>-</v>
      </c>
      <c r="R3875" s="181" t="str">
        <f t="shared" ca="1" si="343"/>
        <v>TIDAK MCU</v>
      </c>
      <c r="S3875" s="1319" t="s">
        <v>12028</v>
      </c>
      <c r="T3875" s="451">
        <v>44327</v>
      </c>
      <c r="U3875" s="451">
        <v>44327</v>
      </c>
      <c r="V3875" s="1330" t="s">
        <v>24</v>
      </c>
      <c r="W3875" s="1311" t="s">
        <v>24</v>
      </c>
      <c r="X3875" s="1267"/>
      <c r="Y3875" s="882"/>
      <c r="Z3875" s="1268"/>
      <c r="AA3875" s="889" t="s">
        <v>594</v>
      </c>
      <c r="AB3875" s="889" t="s">
        <v>24</v>
      </c>
      <c r="AC3875" s="889"/>
      <c r="AD3875" s="889"/>
      <c r="AE3875" s="889"/>
      <c r="AF3875" s="889"/>
      <c r="AG3875" s="889"/>
      <c r="AH3875" s="369"/>
      <c r="AI3875" s="244" t="str">
        <f t="shared" si="345"/>
        <v>PC 200 - PC 400-</v>
      </c>
      <c r="AJ3875" s="1330">
        <f t="shared" si="344"/>
        <v>43778</v>
      </c>
      <c r="AK3875" s="592">
        <v>43775</v>
      </c>
      <c r="AL3875" s="614">
        <v>43776</v>
      </c>
      <c r="AM3875" s="889"/>
      <c r="AN3875" s="888"/>
      <c r="AO3875" s="888"/>
      <c r="AP3875" s="889"/>
      <c r="AQ3875" s="1231" t="s">
        <v>3094</v>
      </c>
      <c r="AR3875" s="889"/>
      <c r="AS3875" s="889"/>
      <c r="AT3875" s="889"/>
      <c r="AU3875" s="889"/>
      <c r="AV3875" s="885"/>
      <c r="AW3875" s="885"/>
      <c r="AX3875" s="885"/>
      <c r="AY3875" s="885"/>
      <c r="AZ3875" s="885"/>
    </row>
    <row r="3876" spans="2:52" ht="15" customHeight="1">
      <c r="B3876" s="1310">
        <v>3870</v>
      </c>
      <c r="C3876" s="891" t="s">
        <v>11901</v>
      </c>
      <c r="D3876" s="956" t="s">
        <v>5209</v>
      </c>
      <c r="E3876" s="992" t="s">
        <v>1122</v>
      </c>
      <c r="F3876" s="892" t="s">
        <v>24</v>
      </c>
      <c r="G3876" s="535" t="s">
        <v>109</v>
      </c>
      <c r="H3876" s="869" t="s">
        <v>12088</v>
      </c>
      <c r="I3876" s="1261">
        <v>34110</v>
      </c>
      <c r="J3876" s="1314">
        <f t="shared" ca="1" si="341"/>
        <v>29</v>
      </c>
      <c r="K3876" s="1806" t="s">
        <v>24</v>
      </c>
      <c r="L3876" s="1264" t="s">
        <v>24</v>
      </c>
      <c r="M3876" s="1262" t="s">
        <v>24</v>
      </c>
      <c r="N3876" s="533">
        <v>43940</v>
      </c>
      <c r="O3876" s="1330" t="s">
        <v>24</v>
      </c>
      <c r="P3876" s="1314" t="s">
        <v>24</v>
      </c>
      <c r="Q3876" s="198" t="str">
        <f t="shared" si="342"/>
        <v>-</v>
      </c>
      <c r="R3876" s="181" t="str">
        <f t="shared" ca="1" si="343"/>
        <v>TIDAK MCU</v>
      </c>
      <c r="S3876" s="1319" t="s">
        <v>24</v>
      </c>
      <c r="T3876" s="451">
        <v>44337</v>
      </c>
      <c r="U3876" s="451" t="s">
        <v>24</v>
      </c>
      <c r="V3876" s="1330" t="s">
        <v>24</v>
      </c>
      <c r="W3876" s="1311" t="s">
        <v>24</v>
      </c>
      <c r="X3876" s="1267" t="s">
        <v>12089</v>
      </c>
      <c r="Y3876" s="882"/>
      <c r="Z3876" s="1268"/>
      <c r="AA3876" s="889" t="s">
        <v>24</v>
      </c>
      <c r="AB3876" s="889"/>
      <c r="AC3876" s="889"/>
      <c r="AD3876" s="889"/>
      <c r="AE3876" s="889"/>
      <c r="AF3876" s="889"/>
      <c r="AG3876" s="889"/>
      <c r="AH3876" s="369"/>
      <c r="AI3876" s="244" t="str">
        <f t="shared" si="345"/>
        <v>-</v>
      </c>
      <c r="AJ3876" s="1330">
        <f t="shared" si="344"/>
        <v>43940</v>
      </c>
      <c r="AK3876" s="217" t="s">
        <v>24</v>
      </c>
      <c r="AL3876" s="614" t="s">
        <v>24</v>
      </c>
      <c r="AM3876" s="889"/>
      <c r="AN3876" s="888"/>
      <c r="AO3876" s="888"/>
      <c r="AP3876" s="889"/>
      <c r="AQ3876" s="1231" t="s">
        <v>3094</v>
      </c>
      <c r="AR3876" s="889"/>
      <c r="AS3876" s="889"/>
      <c r="AT3876" s="889"/>
      <c r="AU3876" s="889"/>
      <c r="AV3876" s="885"/>
      <c r="AW3876" s="885"/>
      <c r="AX3876" s="885"/>
      <c r="AY3876" s="885"/>
      <c r="AZ3876" s="885"/>
    </row>
    <row r="3877" spans="2:52" ht="15" customHeight="1">
      <c r="B3877" s="1310">
        <v>3871</v>
      </c>
      <c r="C3877" s="891" t="s">
        <v>12090</v>
      </c>
      <c r="D3877" s="956" t="s">
        <v>3084</v>
      </c>
      <c r="E3877" s="992" t="s">
        <v>3085</v>
      </c>
      <c r="F3877" s="892" t="s">
        <v>24</v>
      </c>
      <c r="G3877" s="535" t="s">
        <v>12045</v>
      </c>
      <c r="H3877" s="1649"/>
      <c r="I3877" s="1261" t="s">
        <v>24</v>
      </c>
      <c r="J3877" s="1314" t="str">
        <f t="shared" ca="1" si="341"/>
        <v>-</v>
      </c>
      <c r="K3877" s="1806" t="s">
        <v>24</v>
      </c>
      <c r="L3877" s="1264" t="s">
        <v>24</v>
      </c>
      <c r="M3877" s="1262" t="s">
        <v>24</v>
      </c>
      <c r="N3877" s="533">
        <v>43528</v>
      </c>
      <c r="O3877" s="1330" t="s">
        <v>24</v>
      </c>
      <c r="P3877" s="1314" t="s">
        <v>24</v>
      </c>
      <c r="Q3877" s="198" t="s">
        <v>24</v>
      </c>
      <c r="R3877" s="181" t="str">
        <f t="shared" ca="1" si="343"/>
        <v>TIDAK MCU</v>
      </c>
      <c r="S3877" s="1319" t="s">
        <v>24</v>
      </c>
      <c r="T3877" s="451">
        <v>44196</v>
      </c>
      <c r="U3877" s="451" t="s">
        <v>24</v>
      </c>
      <c r="V3877" s="904" t="s">
        <v>24</v>
      </c>
      <c r="W3877" s="136" t="s">
        <v>24</v>
      </c>
      <c r="X3877" s="1267" t="s">
        <v>24</v>
      </c>
      <c r="Y3877" s="882" t="s">
        <v>24</v>
      </c>
      <c r="Z3877" s="1268"/>
      <c r="AA3877" s="889" t="s">
        <v>24</v>
      </c>
      <c r="AB3877" s="889"/>
      <c r="AC3877" s="889"/>
      <c r="AD3877" s="889"/>
      <c r="AE3877" s="889"/>
      <c r="AF3877" s="889"/>
      <c r="AG3877" s="889"/>
      <c r="AH3877" s="369"/>
      <c r="AI3877" s="244" t="str">
        <f t="shared" si="345"/>
        <v>-</v>
      </c>
      <c r="AJ3877" s="1330">
        <f t="shared" si="344"/>
        <v>43528</v>
      </c>
      <c r="AK3877" s="1330" t="s">
        <v>24</v>
      </c>
      <c r="AL3877" s="670" t="s">
        <v>24</v>
      </c>
      <c r="AM3877" s="889"/>
      <c r="AN3877" s="888"/>
      <c r="AO3877" s="888"/>
      <c r="AP3877" s="889"/>
      <c r="AQ3877" s="1231" t="s">
        <v>3094</v>
      </c>
      <c r="AR3877" s="889"/>
      <c r="AS3877" s="889"/>
      <c r="AT3877" s="889"/>
      <c r="AU3877" s="889"/>
      <c r="AV3877" s="885"/>
      <c r="AW3877" s="885"/>
      <c r="AX3877" s="885"/>
      <c r="AY3877" s="885"/>
      <c r="AZ3877" s="885"/>
    </row>
    <row r="3878" spans="2:52" ht="15" customHeight="1">
      <c r="B3878" s="1310">
        <v>3872</v>
      </c>
      <c r="C3878" s="891" t="s">
        <v>12093</v>
      </c>
      <c r="D3878" s="956" t="s">
        <v>230</v>
      </c>
      <c r="E3878" s="992" t="s">
        <v>222</v>
      </c>
      <c r="F3878" s="892" t="s">
        <v>24</v>
      </c>
      <c r="G3878" s="535" t="s">
        <v>131</v>
      </c>
      <c r="H3878" s="1649" t="s">
        <v>24</v>
      </c>
      <c r="I3878" s="1261">
        <v>35879</v>
      </c>
      <c r="J3878" s="1314">
        <f t="shared" ca="1" si="341"/>
        <v>24</v>
      </c>
      <c r="K3878" s="1806" t="s">
        <v>493</v>
      </c>
      <c r="L3878" s="1264">
        <v>980332460096</v>
      </c>
      <c r="M3878" s="1262">
        <v>45376</v>
      </c>
      <c r="N3878" s="533">
        <v>43938</v>
      </c>
      <c r="O3878" s="1330" t="s">
        <v>24</v>
      </c>
      <c r="P3878" s="1314" t="s">
        <v>24</v>
      </c>
      <c r="Q3878" s="198" t="s">
        <v>24</v>
      </c>
      <c r="R3878" s="181" t="str">
        <f t="shared" ca="1" si="343"/>
        <v>TIDAK MCU</v>
      </c>
      <c r="S3878" s="1319" t="s">
        <v>3457</v>
      </c>
      <c r="T3878" s="451">
        <v>44280</v>
      </c>
      <c r="U3878" s="451">
        <v>44280</v>
      </c>
      <c r="V3878" s="904" t="s">
        <v>24</v>
      </c>
      <c r="W3878" s="136" t="s">
        <v>24</v>
      </c>
      <c r="X3878" s="1267"/>
      <c r="Y3878" s="882"/>
      <c r="Z3878" s="1268"/>
      <c r="AA3878" s="889" t="s">
        <v>1086</v>
      </c>
      <c r="AB3878" s="889" t="s">
        <v>24</v>
      </c>
      <c r="AC3878" s="889"/>
      <c r="AD3878" s="889"/>
      <c r="AE3878" s="889"/>
      <c r="AF3878" s="889"/>
      <c r="AG3878" s="889"/>
      <c r="AH3878" s="369"/>
      <c r="AI3878" s="244" t="str">
        <f t="shared" si="345"/>
        <v>HINO 260 JD/TI-</v>
      </c>
      <c r="AJ3878" s="1330">
        <f t="shared" si="344"/>
        <v>43938</v>
      </c>
      <c r="AK3878" s="472">
        <v>43909</v>
      </c>
      <c r="AL3878" s="670">
        <v>43909</v>
      </c>
      <c r="AM3878" s="889"/>
      <c r="AN3878" s="888"/>
      <c r="AO3878" s="888"/>
      <c r="AP3878" s="889"/>
      <c r="AQ3878" s="1231" t="s">
        <v>3094</v>
      </c>
      <c r="AR3878" s="889"/>
      <c r="AS3878" s="889"/>
      <c r="AT3878" s="889"/>
      <c r="AU3878" s="889"/>
      <c r="AV3878" s="885"/>
      <c r="AW3878" s="885"/>
      <c r="AX3878" s="885"/>
      <c r="AY3878" s="885"/>
      <c r="AZ3878" s="885"/>
    </row>
    <row r="3879" spans="2:52" ht="15" customHeight="1">
      <c r="B3879" s="1310">
        <v>3873</v>
      </c>
      <c r="C3879" s="891" t="s">
        <v>12094</v>
      </c>
      <c r="D3879" s="956" t="s">
        <v>230</v>
      </c>
      <c r="E3879" s="992" t="s">
        <v>222</v>
      </c>
      <c r="F3879" s="892" t="s">
        <v>24</v>
      </c>
      <c r="G3879" s="535" t="s">
        <v>127</v>
      </c>
      <c r="H3879" s="869" t="s">
        <v>12096</v>
      </c>
      <c r="I3879" s="1261">
        <v>33333</v>
      </c>
      <c r="J3879" s="1314">
        <f t="shared" ca="1" si="341"/>
        <v>31</v>
      </c>
      <c r="K3879" s="1806" t="s">
        <v>493</v>
      </c>
      <c r="L3879" s="1264">
        <v>1723910400013</v>
      </c>
      <c r="M3879" s="1262">
        <v>45677</v>
      </c>
      <c r="N3879" s="533">
        <v>43938</v>
      </c>
      <c r="O3879" s="1330" t="s">
        <v>24</v>
      </c>
      <c r="P3879" s="1314" t="s">
        <v>24</v>
      </c>
      <c r="Q3879" s="198" t="str">
        <f t="shared" ref="Q3879:Q3910" si="346">IF(OR(O3879="-",O3879=""),"-",O3879+365)</f>
        <v>-</v>
      </c>
      <c r="R3879" s="181" t="str">
        <f t="shared" ca="1" si="343"/>
        <v>TIDAK MCU</v>
      </c>
      <c r="S3879" s="1319" t="s">
        <v>2426</v>
      </c>
      <c r="T3879" s="451">
        <v>44656</v>
      </c>
      <c r="U3879" s="451">
        <v>44656</v>
      </c>
      <c r="V3879" s="904" t="s">
        <v>24</v>
      </c>
      <c r="W3879" s="136" t="s">
        <v>24</v>
      </c>
      <c r="X3879" s="1267"/>
      <c r="Y3879" s="882"/>
      <c r="Z3879" s="1268"/>
      <c r="AA3879" s="889" t="s">
        <v>1086</v>
      </c>
      <c r="AB3879" s="889" t="s">
        <v>24</v>
      </c>
      <c r="AC3879" s="889"/>
      <c r="AD3879" s="889"/>
      <c r="AE3879" s="889"/>
      <c r="AF3879" s="889"/>
      <c r="AG3879" s="889"/>
      <c r="AH3879" s="369"/>
      <c r="AI3879" s="244" t="str">
        <f t="shared" si="345"/>
        <v>HINO 260 JD/TI-</v>
      </c>
      <c r="AJ3879" s="1330">
        <f t="shared" si="344"/>
        <v>43938</v>
      </c>
      <c r="AK3879" s="1330" t="s">
        <v>24</v>
      </c>
      <c r="AL3879" s="670" t="s">
        <v>24</v>
      </c>
      <c r="AM3879" s="889"/>
      <c r="AN3879" s="888"/>
      <c r="AO3879" s="888"/>
      <c r="AP3879" s="889"/>
      <c r="AQ3879" s="1231" t="s">
        <v>3094</v>
      </c>
      <c r="AR3879" s="889"/>
      <c r="AS3879" s="889"/>
      <c r="AT3879" s="889"/>
      <c r="AU3879" s="889"/>
      <c r="AV3879" s="885"/>
      <c r="AW3879" s="885"/>
      <c r="AX3879" s="885"/>
      <c r="AY3879" s="885"/>
      <c r="AZ3879" s="885"/>
    </row>
    <row r="3880" spans="2:52" ht="15" customHeight="1">
      <c r="B3880" s="1310">
        <v>3874</v>
      </c>
      <c r="C3880" s="891" t="s">
        <v>12098</v>
      </c>
      <c r="D3880" s="956" t="s">
        <v>230</v>
      </c>
      <c r="E3880" s="992" t="s">
        <v>4228</v>
      </c>
      <c r="F3880" s="892" t="s">
        <v>12112</v>
      </c>
      <c r="G3880" s="535" t="s">
        <v>102</v>
      </c>
      <c r="H3880" s="869" t="s">
        <v>12111</v>
      </c>
      <c r="I3880" s="1261">
        <v>36278</v>
      </c>
      <c r="J3880" s="1314">
        <f t="shared" ca="1" si="341"/>
        <v>22</v>
      </c>
      <c r="K3880" s="1806" t="s">
        <v>24</v>
      </c>
      <c r="L3880" s="1264" t="s">
        <v>24</v>
      </c>
      <c r="M3880" s="1262" t="s">
        <v>24</v>
      </c>
      <c r="N3880" s="533">
        <v>43833</v>
      </c>
      <c r="O3880" s="1330" t="s">
        <v>24</v>
      </c>
      <c r="P3880" s="1314" t="s">
        <v>24</v>
      </c>
      <c r="Q3880" s="198" t="str">
        <f t="shared" si="346"/>
        <v>-</v>
      </c>
      <c r="R3880" s="181" t="str">
        <f t="shared" ca="1" si="343"/>
        <v>TIDAK MCU</v>
      </c>
      <c r="S3880" s="1319" t="s">
        <v>8676</v>
      </c>
      <c r="T3880" s="451">
        <v>44314</v>
      </c>
      <c r="U3880" s="451">
        <v>44314</v>
      </c>
      <c r="V3880" s="904" t="s">
        <v>24</v>
      </c>
      <c r="W3880" s="136" t="s">
        <v>24</v>
      </c>
      <c r="X3880" s="1267"/>
      <c r="Y3880" s="882"/>
      <c r="Z3880" s="1268"/>
      <c r="AA3880" s="889" t="s">
        <v>4457</v>
      </c>
      <c r="AB3880" s="889" t="s">
        <v>24</v>
      </c>
      <c r="AC3880" s="889"/>
      <c r="AD3880" s="889"/>
      <c r="AE3880" s="889"/>
      <c r="AF3880" s="889"/>
      <c r="AG3880" s="889"/>
      <c r="AH3880" s="369"/>
      <c r="AI3880" s="244" t="str">
        <f t="shared" si="345"/>
        <v>SC P360, SC P380-</v>
      </c>
      <c r="AJ3880" s="1330">
        <f t="shared" si="344"/>
        <v>43833</v>
      </c>
      <c r="AK3880" s="472">
        <v>43834</v>
      </c>
      <c r="AL3880" s="670">
        <v>43834</v>
      </c>
      <c r="AM3880" s="889"/>
      <c r="AN3880" s="888"/>
      <c r="AO3880" s="888"/>
      <c r="AP3880" s="889"/>
      <c r="AQ3880" s="1231" t="s">
        <v>3094</v>
      </c>
      <c r="AR3880" s="889"/>
      <c r="AS3880" s="889"/>
      <c r="AT3880" s="889"/>
      <c r="AU3880" s="889"/>
      <c r="AV3880" s="885"/>
      <c r="AW3880" s="885"/>
      <c r="AX3880" s="885"/>
      <c r="AY3880" s="885"/>
      <c r="AZ3880" s="885"/>
    </row>
    <row r="3881" spans="2:52" ht="15" customHeight="1">
      <c r="B3881" s="1310">
        <v>3875</v>
      </c>
      <c r="C3881" s="891" t="s">
        <v>12099</v>
      </c>
      <c r="D3881" s="956" t="s">
        <v>257</v>
      </c>
      <c r="E3881" s="992" t="s">
        <v>222</v>
      </c>
      <c r="F3881" s="892" t="s">
        <v>24</v>
      </c>
      <c r="G3881" s="535" t="s">
        <v>140</v>
      </c>
      <c r="H3881" s="869" t="s">
        <v>24</v>
      </c>
      <c r="I3881" s="1261">
        <v>29963</v>
      </c>
      <c r="J3881" s="1314">
        <f t="shared" ca="1" si="341"/>
        <v>40</v>
      </c>
      <c r="K3881" s="1806" t="s">
        <v>493</v>
      </c>
      <c r="L3881" s="1264">
        <v>1931820100001</v>
      </c>
      <c r="M3881" s="1262">
        <v>45646</v>
      </c>
      <c r="N3881" s="533">
        <v>44088</v>
      </c>
      <c r="O3881" s="1330" t="s">
        <v>24</v>
      </c>
      <c r="P3881" s="1314" t="s">
        <v>24</v>
      </c>
      <c r="Q3881" s="198" t="str">
        <f t="shared" si="346"/>
        <v>-</v>
      </c>
      <c r="R3881" s="181" t="str">
        <f t="shared" ca="1" si="343"/>
        <v>TIDAK MCU</v>
      </c>
      <c r="S3881" s="1319" t="s">
        <v>13073</v>
      </c>
      <c r="T3881" s="451">
        <v>44573</v>
      </c>
      <c r="U3881" s="451">
        <v>44573</v>
      </c>
      <c r="V3881" s="904" t="s">
        <v>24</v>
      </c>
      <c r="W3881" s="136" t="s">
        <v>24</v>
      </c>
      <c r="X3881" s="1267"/>
      <c r="Y3881" s="882"/>
      <c r="Z3881" s="1268"/>
      <c r="AA3881" s="1230" t="s">
        <v>5153</v>
      </c>
      <c r="AB3881" s="1230" t="s">
        <v>2086</v>
      </c>
      <c r="AC3881" s="889" t="s">
        <v>24</v>
      </c>
      <c r="AD3881" s="889"/>
      <c r="AE3881" s="889"/>
      <c r="AF3881" s="889"/>
      <c r="AG3881" s="889"/>
      <c r="AH3881" s="369"/>
      <c r="AI3881" s="244" t="str">
        <f t="shared" si="345"/>
        <v>BUSELF -</v>
      </c>
      <c r="AJ3881" s="1330">
        <f t="shared" si="344"/>
        <v>44088</v>
      </c>
      <c r="AK3881" s="472">
        <v>44083</v>
      </c>
      <c r="AL3881" s="670">
        <v>44083</v>
      </c>
      <c r="AM3881" s="889"/>
      <c r="AN3881" s="888"/>
      <c r="AO3881" s="888"/>
      <c r="AP3881" s="889"/>
      <c r="AQ3881" s="1231" t="s">
        <v>3094</v>
      </c>
      <c r="AR3881" s="889" t="s">
        <v>141</v>
      </c>
      <c r="AS3881" s="889" t="s">
        <v>13072</v>
      </c>
      <c r="AT3881" s="889" t="s">
        <v>11598</v>
      </c>
      <c r="AU3881" s="889"/>
      <c r="AV3881" s="885"/>
      <c r="AW3881" s="885"/>
      <c r="AX3881" s="885"/>
      <c r="AY3881" s="885"/>
      <c r="AZ3881" s="885"/>
    </row>
    <row r="3882" spans="2:52" ht="15" customHeight="1">
      <c r="B3882" s="1310">
        <v>3876</v>
      </c>
      <c r="C3882" s="891" t="s">
        <v>12100</v>
      </c>
      <c r="D3882" s="956" t="s">
        <v>230</v>
      </c>
      <c r="E3882" s="992" t="s">
        <v>222</v>
      </c>
      <c r="F3882" s="892" t="s">
        <v>24</v>
      </c>
      <c r="G3882" s="535" t="s">
        <v>141</v>
      </c>
      <c r="H3882" s="833" t="s">
        <v>24</v>
      </c>
      <c r="I3882" s="1274">
        <v>34334</v>
      </c>
      <c r="J3882" s="1314">
        <f t="shared" ca="1" si="341"/>
        <v>28</v>
      </c>
      <c r="K3882" s="413" t="s">
        <v>493</v>
      </c>
      <c r="L3882" s="1286">
        <v>931219310809</v>
      </c>
      <c r="M3882" s="942">
        <v>45291</v>
      </c>
      <c r="N3882" s="533">
        <v>43938</v>
      </c>
      <c r="O3882" s="1330" t="s">
        <v>24</v>
      </c>
      <c r="P3882" s="1314" t="s">
        <v>24</v>
      </c>
      <c r="Q3882" s="198" t="str">
        <f t="shared" si="346"/>
        <v>-</v>
      </c>
      <c r="R3882" s="181" t="str">
        <f t="shared" ca="1" si="343"/>
        <v>TIDAK MCU</v>
      </c>
      <c r="S3882" s="1319" t="s">
        <v>12101</v>
      </c>
      <c r="T3882" s="451">
        <v>44561</v>
      </c>
      <c r="U3882" s="451">
        <v>44561</v>
      </c>
      <c r="V3882" s="904" t="s">
        <v>24</v>
      </c>
      <c r="W3882" s="136" t="s">
        <v>24</v>
      </c>
      <c r="X3882" s="1278"/>
      <c r="Y3882" s="417"/>
      <c r="Z3882" s="237"/>
      <c r="AA3882" s="889" t="s">
        <v>594</v>
      </c>
      <c r="AB3882" s="420" t="s">
        <v>24</v>
      </c>
      <c r="AC3882" s="420"/>
      <c r="AD3882" s="420"/>
      <c r="AE3882" s="420"/>
      <c r="AF3882" s="420"/>
      <c r="AG3882" s="420"/>
      <c r="AH3882" s="369"/>
      <c r="AI3882" s="244" t="str">
        <f t="shared" si="345"/>
        <v>PC 200 - PC 400-</v>
      </c>
      <c r="AJ3882" s="1330">
        <f t="shared" si="344"/>
        <v>43938</v>
      </c>
      <c r="AK3882" s="472">
        <v>43937</v>
      </c>
      <c r="AL3882" s="670">
        <v>43937</v>
      </c>
      <c r="AM3882" s="420"/>
      <c r="AN3882" s="419"/>
      <c r="AO3882" s="419"/>
      <c r="AP3882" s="420"/>
      <c r="AQ3882" s="1231" t="s">
        <v>3094</v>
      </c>
      <c r="AR3882" s="420"/>
      <c r="AS3882" s="420"/>
      <c r="AT3882" s="420"/>
      <c r="AU3882" s="420"/>
      <c r="AV3882" s="885"/>
      <c r="AW3882" s="885"/>
      <c r="AX3882" s="885"/>
      <c r="AY3882" s="885"/>
      <c r="AZ3882" s="177"/>
    </row>
    <row r="3883" spans="2:52" ht="15" customHeight="1">
      <c r="B3883" s="1310">
        <v>3877</v>
      </c>
      <c r="C3883" s="891" t="s">
        <v>12102</v>
      </c>
      <c r="D3883" s="956" t="s">
        <v>230</v>
      </c>
      <c r="E3883" s="992" t="s">
        <v>222</v>
      </c>
      <c r="F3883" s="892" t="s">
        <v>24</v>
      </c>
      <c r="G3883" s="535" t="s">
        <v>131</v>
      </c>
      <c r="H3883" s="833" t="s">
        <v>24</v>
      </c>
      <c r="I3883" s="953">
        <v>30319</v>
      </c>
      <c r="J3883" s="1314">
        <f t="shared" ca="1" si="341"/>
        <v>39</v>
      </c>
      <c r="K3883" s="894" t="s">
        <v>494</v>
      </c>
      <c r="L3883" s="976">
        <v>83011200021</v>
      </c>
      <c r="M3883" s="898">
        <v>44929</v>
      </c>
      <c r="N3883" s="533">
        <v>43940</v>
      </c>
      <c r="O3883" s="1330" t="s">
        <v>24</v>
      </c>
      <c r="P3883" s="1314" t="s">
        <v>24</v>
      </c>
      <c r="Q3883" s="198" t="str">
        <f t="shared" si="346"/>
        <v>-</v>
      </c>
      <c r="R3883" s="181" t="str">
        <f t="shared" ca="1" si="343"/>
        <v>TIDAK MCU</v>
      </c>
      <c r="S3883" s="1319" t="s">
        <v>12103</v>
      </c>
      <c r="T3883" s="451">
        <v>44199</v>
      </c>
      <c r="U3883" s="451">
        <v>44199</v>
      </c>
      <c r="V3883" s="904" t="s">
        <v>24</v>
      </c>
      <c r="W3883" s="136" t="s">
        <v>24</v>
      </c>
      <c r="X3883" s="1278"/>
      <c r="Y3883" s="900"/>
      <c r="Z3883" s="952"/>
      <c r="AA3883" s="1230" t="s">
        <v>1086</v>
      </c>
      <c r="AB3883" s="964" t="s">
        <v>587</v>
      </c>
      <c r="AC3883" s="420"/>
      <c r="AD3883" s="420"/>
      <c r="AE3883" s="1305"/>
      <c r="AF3883" s="1305"/>
      <c r="AG3883" s="1305"/>
      <c r="AH3883" s="369"/>
      <c r="AI3883" s="244" t="str">
        <f t="shared" si="345"/>
        <v>HINO 260 JD/TILV, ELF</v>
      </c>
      <c r="AJ3883" s="1330">
        <f t="shared" si="344"/>
        <v>43940</v>
      </c>
      <c r="AK3883" s="472">
        <v>44007</v>
      </c>
      <c r="AL3883" s="670">
        <v>44007</v>
      </c>
      <c r="AM3883" s="420"/>
      <c r="AN3883" s="902"/>
      <c r="AO3883" s="902"/>
      <c r="AP3883" s="1305" t="s">
        <v>12489</v>
      </c>
      <c r="AQ3883" s="1231" t="s">
        <v>3094</v>
      </c>
      <c r="AR3883" s="1305"/>
      <c r="AS3883" s="1305"/>
      <c r="AT3883" s="1305"/>
      <c r="AU3883" s="1305"/>
      <c r="AV3883" s="885"/>
      <c r="AW3883" s="885"/>
      <c r="AX3883" s="885"/>
      <c r="AY3883" s="885"/>
      <c r="AZ3883" s="885"/>
    </row>
    <row r="3884" spans="2:52" ht="15" customHeight="1">
      <c r="B3884" s="1310">
        <v>3878</v>
      </c>
      <c r="C3884" s="891" t="s">
        <v>12104</v>
      </c>
      <c r="D3884" s="956" t="s">
        <v>230</v>
      </c>
      <c r="E3884" s="992" t="s">
        <v>222</v>
      </c>
      <c r="F3884" s="892" t="s">
        <v>24</v>
      </c>
      <c r="G3884" s="535" t="s">
        <v>98</v>
      </c>
      <c r="H3884" s="833" t="s">
        <v>24</v>
      </c>
      <c r="I3884" s="953">
        <v>30807</v>
      </c>
      <c r="J3884" s="1314">
        <f t="shared" ca="1" si="341"/>
        <v>38</v>
      </c>
      <c r="K3884" s="894" t="s">
        <v>493</v>
      </c>
      <c r="L3884" s="976">
        <v>840519310688</v>
      </c>
      <c r="M3884" s="898">
        <v>45051</v>
      </c>
      <c r="N3884" s="533">
        <v>43967</v>
      </c>
      <c r="O3884" s="1330" t="s">
        <v>24</v>
      </c>
      <c r="P3884" s="1314" t="s">
        <v>24</v>
      </c>
      <c r="Q3884" s="198" t="str">
        <f t="shared" si="346"/>
        <v>-</v>
      </c>
      <c r="R3884" s="181" t="str">
        <f t="shared" ca="1" si="343"/>
        <v>TIDAK MCU</v>
      </c>
      <c r="S3884" s="1319" t="s">
        <v>12105</v>
      </c>
      <c r="T3884" s="451">
        <v>44321</v>
      </c>
      <c r="U3884" s="451">
        <v>44321</v>
      </c>
      <c r="V3884" s="1330" t="s">
        <v>24</v>
      </c>
      <c r="W3884" s="136" t="s">
        <v>24</v>
      </c>
      <c r="X3884" s="951"/>
      <c r="Y3884" s="900"/>
      <c r="Z3884" s="952"/>
      <c r="AA3884" s="1305" t="s">
        <v>590</v>
      </c>
      <c r="AB3884" s="420" t="s">
        <v>24</v>
      </c>
      <c r="AC3884" s="420"/>
      <c r="AD3884" s="1305"/>
      <c r="AE3884" s="1305"/>
      <c r="AF3884" s="1305"/>
      <c r="AG3884" s="1305"/>
      <c r="AH3884" s="369"/>
      <c r="AI3884" s="244" t="str">
        <f t="shared" si="345"/>
        <v>COMPACTOR -</v>
      </c>
      <c r="AJ3884" s="1315">
        <f t="shared" si="344"/>
        <v>43967</v>
      </c>
      <c r="AK3884" s="592">
        <v>43935</v>
      </c>
      <c r="AL3884" s="614">
        <v>43935</v>
      </c>
      <c r="AM3884" s="1305"/>
      <c r="AN3884" s="902"/>
      <c r="AO3884" s="902"/>
      <c r="AP3884" s="1305"/>
      <c r="AQ3884" s="1231" t="s">
        <v>3094</v>
      </c>
      <c r="AR3884" s="1305"/>
      <c r="AS3884" s="1305"/>
      <c r="AT3884" s="1305"/>
      <c r="AU3884" s="1305"/>
      <c r="AV3884" s="885"/>
      <c r="AW3884" s="885"/>
      <c r="AX3884" s="885"/>
      <c r="AY3884" s="885"/>
      <c r="AZ3884" s="885"/>
    </row>
    <row r="3885" spans="2:52" ht="15" customHeight="1">
      <c r="B3885" s="1310">
        <v>3879</v>
      </c>
      <c r="C3885" s="891" t="s">
        <v>2193</v>
      </c>
      <c r="D3885" s="956" t="s">
        <v>230</v>
      </c>
      <c r="E3885" s="992" t="s">
        <v>222</v>
      </c>
      <c r="F3885" s="892" t="s">
        <v>24</v>
      </c>
      <c r="G3885" s="535" t="s">
        <v>136</v>
      </c>
      <c r="H3885" s="833" t="s">
        <v>24</v>
      </c>
      <c r="I3885" s="953">
        <v>34766</v>
      </c>
      <c r="J3885" s="1314">
        <f t="shared" ca="1" si="341"/>
        <v>27</v>
      </c>
      <c r="K3885" s="894" t="s">
        <v>493</v>
      </c>
      <c r="L3885" s="976">
        <v>17239503000031</v>
      </c>
      <c r="M3885" s="898">
        <v>45733</v>
      </c>
      <c r="N3885" s="533">
        <v>43940</v>
      </c>
      <c r="O3885" s="1330" t="s">
        <v>24</v>
      </c>
      <c r="P3885" s="1314" t="s">
        <v>24</v>
      </c>
      <c r="Q3885" s="198" t="str">
        <f t="shared" si="346"/>
        <v>-</v>
      </c>
      <c r="R3885" s="181" t="str">
        <f t="shared" ca="1" si="343"/>
        <v>TIDAK MCU</v>
      </c>
      <c r="S3885" s="1319" t="s">
        <v>12107</v>
      </c>
      <c r="T3885" s="451">
        <v>44263</v>
      </c>
      <c r="U3885" s="451">
        <v>44263</v>
      </c>
      <c r="V3885" s="1330" t="s">
        <v>24</v>
      </c>
      <c r="W3885" s="136" t="s">
        <v>24</v>
      </c>
      <c r="X3885" s="951"/>
      <c r="Y3885" s="900"/>
      <c r="Z3885" s="952"/>
      <c r="AA3885" s="1305" t="s">
        <v>1086</v>
      </c>
      <c r="AB3885" s="1305" t="s">
        <v>13546</v>
      </c>
      <c r="AC3885" s="1305"/>
      <c r="AD3885" s="1305"/>
      <c r="AE3885" s="1305"/>
      <c r="AF3885" s="1305"/>
      <c r="AG3885" s="1305"/>
      <c r="AH3885" s="369"/>
      <c r="AI3885" s="244" t="str">
        <f t="shared" si="345"/>
        <v>HINO 260 JD/TIMERCY 4843 K</v>
      </c>
      <c r="AJ3885" s="1315">
        <f t="shared" si="344"/>
        <v>43940</v>
      </c>
      <c r="AK3885" s="592">
        <v>44159</v>
      </c>
      <c r="AL3885" s="614">
        <v>43938</v>
      </c>
      <c r="AM3885" s="1305"/>
      <c r="AN3885" s="902"/>
      <c r="AO3885" s="902"/>
      <c r="AP3885" s="1305"/>
      <c r="AQ3885" s="1231" t="s">
        <v>3094</v>
      </c>
      <c r="AR3885" s="1305"/>
      <c r="AS3885" s="1305"/>
      <c r="AT3885" s="1305"/>
      <c r="AU3885" s="1305"/>
      <c r="AV3885" s="885"/>
      <c r="AW3885" s="885"/>
      <c r="AX3885" s="885"/>
      <c r="AY3885" s="885"/>
      <c r="AZ3885" s="885"/>
    </row>
    <row r="3886" spans="2:52" ht="15" customHeight="1">
      <c r="B3886" s="1310">
        <v>3880</v>
      </c>
      <c r="C3886" s="891" t="s">
        <v>12115</v>
      </c>
      <c r="D3886" s="956" t="s">
        <v>12116</v>
      </c>
      <c r="E3886" s="992" t="s">
        <v>222</v>
      </c>
      <c r="F3886" s="892" t="s">
        <v>24</v>
      </c>
      <c r="G3886" s="535" t="s">
        <v>127</v>
      </c>
      <c r="H3886" s="833" t="s">
        <v>12117</v>
      </c>
      <c r="I3886" s="953">
        <v>36719</v>
      </c>
      <c r="J3886" s="1314">
        <f t="shared" ca="1" si="341"/>
        <v>21</v>
      </c>
      <c r="K3886" s="894" t="s">
        <v>24</v>
      </c>
      <c r="L3886" s="976" t="s">
        <v>24</v>
      </c>
      <c r="M3886" s="898" t="s">
        <v>24</v>
      </c>
      <c r="N3886" s="533">
        <v>43930</v>
      </c>
      <c r="O3886" s="1330" t="s">
        <v>24</v>
      </c>
      <c r="P3886" s="1314" t="s">
        <v>24</v>
      </c>
      <c r="Q3886" s="198" t="str">
        <f t="shared" si="346"/>
        <v>-</v>
      </c>
      <c r="R3886" s="181" t="str">
        <f t="shared" ca="1" si="343"/>
        <v>TIDAK MCU</v>
      </c>
      <c r="S3886" s="1319" t="s">
        <v>24</v>
      </c>
      <c r="T3886" s="451">
        <v>44389</v>
      </c>
      <c r="U3886" s="451" t="s">
        <v>24</v>
      </c>
      <c r="V3886" s="904" t="s">
        <v>24</v>
      </c>
      <c r="W3886" s="136" t="s">
        <v>24</v>
      </c>
      <c r="X3886" s="951"/>
      <c r="Y3886" s="900"/>
      <c r="Z3886" s="952"/>
      <c r="AA3886" s="1305" t="s">
        <v>24</v>
      </c>
      <c r="AB3886" s="1305"/>
      <c r="AC3886" s="1305"/>
      <c r="AD3886" s="1305"/>
      <c r="AE3886" s="1305"/>
      <c r="AF3886" s="1305"/>
      <c r="AG3886" s="1305"/>
      <c r="AH3886" s="369"/>
      <c r="AI3886" s="244" t="str">
        <f t="shared" si="345"/>
        <v>-</v>
      </c>
      <c r="AJ3886" s="1315">
        <f t="shared" si="344"/>
        <v>43930</v>
      </c>
      <c r="AK3886" s="217" t="s">
        <v>24</v>
      </c>
      <c r="AL3886" s="614" t="s">
        <v>24</v>
      </c>
      <c r="AM3886" s="1305"/>
      <c r="AN3886" s="902"/>
      <c r="AO3886" s="902"/>
      <c r="AP3886" s="1305"/>
      <c r="AQ3886" s="1231" t="s">
        <v>3094</v>
      </c>
      <c r="AR3886" s="1305"/>
      <c r="AS3886" s="1305"/>
      <c r="AT3886" s="1305"/>
      <c r="AU3886" s="1305"/>
      <c r="AV3886" s="885"/>
      <c r="AW3886" s="885"/>
      <c r="AX3886" s="885"/>
      <c r="AY3886" s="885"/>
      <c r="AZ3886" s="885"/>
    </row>
    <row r="3887" spans="2:52" ht="15" customHeight="1">
      <c r="B3887" s="1310">
        <v>3881</v>
      </c>
      <c r="C3887" s="891" t="s">
        <v>12118</v>
      </c>
      <c r="D3887" s="956" t="s">
        <v>257</v>
      </c>
      <c r="E3887" s="992" t="s">
        <v>1122</v>
      </c>
      <c r="F3887" s="892" t="s">
        <v>24</v>
      </c>
      <c r="G3887" s="535" t="s">
        <v>109</v>
      </c>
      <c r="H3887" s="833" t="s">
        <v>12119</v>
      </c>
      <c r="I3887" s="953">
        <v>29894</v>
      </c>
      <c r="J3887" s="1314">
        <f t="shared" ca="1" si="341"/>
        <v>40</v>
      </c>
      <c r="K3887" s="894" t="s">
        <v>496</v>
      </c>
      <c r="L3887" s="976">
        <v>19308111000006</v>
      </c>
      <c r="M3887" s="898">
        <v>45691</v>
      </c>
      <c r="N3887" s="533">
        <v>43947</v>
      </c>
      <c r="O3887" s="1330" t="s">
        <v>24</v>
      </c>
      <c r="P3887" s="1314" t="s">
        <v>24</v>
      </c>
      <c r="Q3887" s="198" t="str">
        <f t="shared" si="346"/>
        <v>-</v>
      </c>
      <c r="R3887" s="181" t="str">
        <f t="shared" ca="1" si="343"/>
        <v>TIDAK MCU</v>
      </c>
      <c r="S3887" s="664" t="s">
        <v>12120</v>
      </c>
      <c r="T3887" s="451">
        <v>44504</v>
      </c>
      <c r="U3887" s="451">
        <v>44504</v>
      </c>
      <c r="V3887" s="904" t="s">
        <v>24</v>
      </c>
      <c r="W3887" s="136" t="s">
        <v>24</v>
      </c>
      <c r="X3887" s="951"/>
      <c r="Y3887" s="900"/>
      <c r="Z3887" s="952"/>
      <c r="AA3887" s="1000" t="s">
        <v>100</v>
      </c>
      <c r="AB3887" s="902" t="s">
        <v>24</v>
      </c>
      <c r="AC3887" s="1305"/>
      <c r="AD3887" s="1305"/>
      <c r="AE3887" s="1305"/>
      <c r="AF3887" s="1305"/>
      <c r="AG3887" s="1305"/>
      <c r="AH3887" s="369"/>
      <c r="AI3887" s="244" t="str">
        <f t="shared" si="345"/>
        <v>LIGHT VEHICLE-</v>
      </c>
      <c r="AJ3887" s="1315">
        <f t="shared" si="344"/>
        <v>43947</v>
      </c>
      <c r="AK3887" s="592">
        <v>43942</v>
      </c>
      <c r="AL3887" s="614">
        <v>43942</v>
      </c>
      <c r="AM3887" s="1305"/>
      <c r="AN3887" s="902"/>
      <c r="AO3887" s="902"/>
      <c r="AP3887" s="1305"/>
      <c r="AQ3887" s="1231" t="s">
        <v>3094</v>
      </c>
      <c r="AR3887" s="1305"/>
      <c r="AS3887" s="1305"/>
      <c r="AT3887" s="1305"/>
      <c r="AU3887" s="1305"/>
      <c r="AV3887" s="885"/>
      <c r="AW3887" s="885"/>
      <c r="AX3887" s="885"/>
      <c r="AY3887" s="885"/>
      <c r="AZ3887" s="885"/>
    </row>
    <row r="3888" spans="2:52" ht="15" customHeight="1">
      <c r="B3888" s="1310">
        <v>3882</v>
      </c>
      <c r="C3888" s="891" t="s">
        <v>1701</v>
      </c>
      <c r="D3888" s="956" t="s">
        <v>221</v>
      </c>
      <c r="E3888" s="992" t="s">
        <v>222</v>
      </c>
      <c r="F3888" s="892" t="s">
        <v>24</v>
      </c>
      <c r="G3888" s="535" t="s">
        <v>146</v>
      </c>
      <c r="H3888" s="893" t="s">
        <v>12126</v>
      </c>
      <c r="I3888" s="953">
        <v>33360</v>
      </c>
      <c r="J3888" s="1314">
        <f t="shared" ca="1" si="341"/>
        <v>31</v>
      </c>
      <c r="K3888" s="894" t="s">
        <v>24</v>
      </c>
      <c r="L3888" s="976" t="s">
        <v>24</v>
      </c>
      <c r="M3888" s="898" t="s">
        <v>24</v>
      </c>
      <c r="N3888" s="533">
        <v>43941</v>
      </c>
      <c r="O3888" s="1330" t="s">
        <v>24</v>
      </c>
      <c r="P3888" s="1314" t="s">
        <v>24</v>
      </c>
      <c r="Q3888" s="198" t="str">
        <f t="shared" si="346"/>
        <v>-</v>
      </c>
      <c r="R3888" s="181" t="str">
        <f t="shared" ca="1" si="343"/>
        <v>TIDAK MCU</v>
      </c>
      <c r="S3888" s="664" t="s">
        <v>24</v>
      </c>
      <c r="T3888" s="953">
        <v>44318</v>
      </c>
      <c r="U3888" s="451" t="s">
        <v>24</v>
      </c>
      <c r="V3888" s="904" t="s">
        <v>24</v>
      </c>
      <c r="W3888" s="136" t="s">
        <v>24</v>
      </c>
      <c r="X3888" s="951"/>
      <c r="Y3888" s="900"/>
      <c r="Z3888" s="952"/>
      <c r="AA3888" s="1305" t="s">
        <v>24</v>
      </c>
      <c r="AB3888" s="902"/>
      <c r="AC3888" s="1305"/>
      <c r="AD3888" s="1305"/>
      <c r="AE3888" s="1305"/>
      <c r="AF3888" s="1305"/>
      <c r="AG3888" s="1305"/>
      <c r="AH3888" s="369"/>
      <c r="AI3888" s="244" t="str">
        <f t="shared" si="345"/>
        <v>-</v>
      </c>
      <c r="AJ3888" s="1315">
        <f t="shared" si="344"/>
        <v>43941</v>
      </c>
      <c r="AK3888" s="217" t="s">
        <v>24</v>
      </c>
      <c r="AL3888" s="614" t="s">
        <v>24</v>
      </c>
      <c r="AM3888" s="1305"/>
      <c r="AN3888" s="902"/>
      <c r="AO3888" s="902"/>
      <c r="AP3888" s="1305"/>
      <c r="AQ3888" s="1231" t="s">
        <v>3094</v>
      </c>
      <c r="AR3888" s="1305"/>
      <c r="AS3888" s="1305"/>
      <c r="AT3888" s="1305"/>
      <c r="AU3888" s="1305"/>
      <c r="AV3888" s="885"/>
      <c r="AW3888" s="885"/>
      <c r="AX3888" s="885"/>
      <c r="AY3888" s="885"/>
      <c r="AZ3888" s="885"/>
    </row>
    <row r="3889" spans="2:52" ht="15" customHeight="1">
      <c r="B3889" s="1310">
        <v>3883</v>
      </c>
      <c r="C3889" s="891" t="s">
        <v>12127</v>
      </c>
      <c r="D3889" s="956" t="s">
        <v>234</v>
      </c>
      <c r="E3889" s="992" t="s">
        <v>222</v>
      </c>
      <c r="F3889" s="892" t="s">
        <v>24</v>
      </c>
      <c r="G3889" s="535" t="s">
        <v>12214</v>
      </c>
      <c r="H3889" s="893" t="s">
        <v>12128</v>
      </c>
      <c r="I3889" s="953">
        <v>30114</v>
      </c>
      <c r="J3889" s="1314">
        <f t="shared" ca="1" si="341"/>
        <v>40</v>
      </c>
      <c r="K3889" s="894" t="s">
        <v>83</v>
      </c>
      <c r="L3889" s="976">
        <v>820617151079</v>
      </c>
      <c r="M3889" s="898">
        <v>44359</v>
      </c>
      <c r="N3889" s="533">
        <v>43945</v>
      </c>
      <c r="O3889" s="1330" t="s">
        <v>24</v>
      </c>
      <c r="P3889" s="1314" t="s">
        <v>24</v>
      </c>
      <c r="Q3889" s="198" t="str">
        <f t="shared" si="346"/>
        <v>-</v>
      </c>
      <c r="R3889" s="181" t="str">
        <f t="shared" ca="1" si="343"/>
        <v>TIDAK MCU</v>
      </c>
      <c r="S3889" s="664" t="s">
        <v>24</v>
      </c>
      <c r="T3889" s="953">
        <v>44359</v>
      </c>
      <c r="U3889" s="451"/>
      <c r="V3889" s="904" t="s">
        <v>24</v>
      </c>
      <c r="W3889" s="136" t="s">
        <v>24</v>
      </c>
      <c r="X3889" s="951"/>
      <c r="Y3889" s="900"/>
      <c r="Z3889" s="952"/>
      <c r="AA3889" s="1305" t="s">
        <v>24</v>
      </c>
      <c r="AB3889" s="902"/>
      <c r="AC3889" s="1305"/>
      <c r="AD3889" s="1305"/>
      <c r="AE3889" s="1305"/>
      <c r="AF3889" s="1305"/>
      <c r="AG3889" s="1305"/>
      <c r="AH3889" s="369"/>
      <c r="AI3889" s="244" t="str">
        <f t="shared" si="345"/>
        <v>-</v>
      </c>
      <c r="AJ3889" s="1315">
        <f t="shared" si="344"/>
        <v>43945</v>
      </c>
      <c r="AK3889" s="217" t="s">
        <v>24</v>
      </c>
      <c r="AL3889" s="614" t="s">
        <v>24</v>
      </c>
      <c r="AM3889" s="1305"/>
      <c r="AN3889" s="902"/>
      <c r="AO3889" s="902"/>
      <c r="AP3889" s="1305"/>
      <c r="AQ3889" s="1231" t="s">
        <v>3094</v>
      </c>
      <c r="AR3889" s="1305"/>
      <c r="AS3889" s="1305"/>
      <c r="AT3889" s="1305"/>
      <c r="AU3889" s="1305"/>
      <c r="AV3889" s="885"/>
      <c r="AW3889" s="885"/>
      <c r="AX3889" s="885"/>
      <c r="AY3889" s="885"/>
      <c r="AZ3889" s="885"/>
    </row>
    <row r="3890" spans="2:52" ht="15" customHeight="1">
      <c r="B3890" s="1310">
        <v>3884</v>
      </c>
      <c r="C3890" s="891" t="s">
        <v>12129</v>
      </c>
      <c r="D3890" s="956" t="s">
        <v>611</v>
      </c>
      <c r="E3890" s="992" t="s">
        <v>222</v>
      </c>
      <c r="F3890" s="892" t="s">
        <v>24</v>
      </c>
      <c r="G3890" s="535" t="s">
        <v>139</v>
      </c>
      <c r="H3890" s="893" t="s">
        <v>12186</v>
      </c>
      <c r="I3890" s="953">
        <v>36682</v>
      </c>
      <c r="J3890" s="1314">
        <f t="shared" ca="1" si="341"/>
        <v>21</v>
      </c>
      <c r="K3890" s="894" t="s">
        <v>83</v>
      </c>
      <c r="L3890" s="1276" t="s">
        <v>12130</v>
      </c>
      <c r="M3890" s="898">
        <v>45448</v>
      </c>
      <c r="N3890" s="533">
        <v>43950</v>
      </c>
      <c r="O3890" s="1330" t="s">
        <v>24</v>
      </c>
      <c r="P3890" s="1314" t="s">
        <v>24</v>
      </c>
      <c r="Q3890" s="198" t="str">
        <f t="shared" si="346"/>
        <v>-</v>
      </c>
      <c r="R3890" s="181" t="str">
        <f t="shared" ca="1" si="343"/>
        <v>TIDAK MCU</v>
      </c>
      <c r="S3890" s="664" t="s">
        <v>3013</v>
      </c>
      <c r="T3890" s="953">
        <v>44352</v>
      </c>
      <c r="U3890" s="451">
        <v>44352</v>
      </c>
      <c r="V3890" s="904" t="s">
        <v>24</v>
      </c>
      <c r="W3890" s="136" t="s">
        <v>24</v>
      </c>
      <c r="X3890" s="951"/>
      <c r="Y3890" s="900"/>
      <c r="Z3890" s="952"/>
      <c r="AA3890" s="1000" t="s">
        <v>100</v>
      </c>
      <c r="AB3890" s="902"/>
      <c r="AC3890" s="1305"/>
      <c r="AD3890" s="1305"/>
      <c r="AE3890" s="1305"/>
      <c r="AF3890" s="1305"/>
      <c r="AG3890" s="1305"/>
      <c r="AH3890" s="369"/>
      <c r="AI3890" s="244" t="str">
        <f t="shared" si="345"/>
        <v>LIGHT VEHICLE</v>
      </c>
      <c r="AJ3890" s="1315">
        <f t="shared" si="344"/>
        <v>43950</v>
      </c>
      <c r="AK3890" s="592">
        <v>43949</v>
      </c>
      <c r="AL3890" s="614">
        <v>43949</v>
      </c>
      <c r="AM3890" s="1305"/>
      <c r="AN3890" s="902"/>
      <c r="AO3890" s="902"/>
      <c r="AP3890" s="1305"/>
      <c r="AQ3890" s="1231" t="s">
        <v>3094</v>
      </c>
      <c r="AR3890" s="1305"/>
      <c r="AS3890" s="1305"/>
      <c r="AT3890" s="1305"/>
      <c r="AU3890" s="1305"/>
      <c r="AV3890" s="885"/>
      <c r="AW3890" s="885"/>
      <c r="AX3890" s="885"/>
      <c r="AY3890" s="885"/>
      <c r="AZ3890" s="885"/>
    </row>
    <row r="3891" spans="2:52" ht="15" customHeight="1">
      <c r="B3891" s="1310">
        <v>3885</v>
      </c>
      <c r="C3891" s="891" t="s">
        <v>12131</v>
      </c>
      <c r="D3891" s="956" t="s">
        <v>230</v>
      </c>
      <c r="E3891" s="992" t="s">
        <v>222</v>
      </c>
      <c r="F3891" s="892" t="s">
        <v>24</v>
      </c>
      <c r="G3891" s="535" t="s">
        <v>127</v>
      </c>
      <c r="H3891" s="893" t="s">
        <v>12132</v>
      </c>
      <c r="I3891" s="953">
        <v>30732</v>
      </c>
      <c r="J3891" s="1314">
        <f t="shared" ca="1" si="341"/>
        <v>38</v>
      </c>
      <c r="K3891" s="894" t="s">
        <v>493</v>
      </c>
      <c r="L3891" s="976">
        <v>840219310426</v>
      </c>
      <c r="M3891" s="898">
        <v>44977</v>
      </c>
      <c r="N3891" s="533">
        <v>43950</v>
      </c>
      <c r="O3891" s="1330" t="s">
        <v>24</v>
      </c>
      <c r="P3891" s="1314" t="s">
        <v>24</v>
      </c>
      <c r="Q3891" s="198" t="str">
        <f t="shared" si="346"/>
        <v>-</v>
      </c>
      <c r="R3891" s="181" t="str">
        <f t="shared" ca="1" si="343"/>
        <v>TIDAK MCU</v>
      </c>
      <c r="S3891" s="664" t="s">
        <v>2408</v>
      </c>
      <c r="T3891" s="451">
        <v>44247</v>
      </c>
      <c r="U3891" s="451">
        <v>44247</v>
      </c>
      <c r="V3891" s="1330" t="s">
        <v>24</v>
      </c>
      <c r="W3891" s="1311" t="s">
        <v>24</v>
      </c>
      <c r="X3891" s="951"/>
      <c r="Y3891" s="900"/>
      <c r="Z3891" s="952"/>
      <c r="AA3891" s="1000" t="s">
        <v>1086</v>
      </c>
      <c r="AB3891" s="902" t="s">
        <v>24</v>
      </c>
      <c r="AC3891" s="1305"/>
      <c r="AD3891" s="1305"/>
      <c r="AE3891" s="1305"/>
      <c r="AF3891" s="1305"/>
      <c r="AG3891" s="1305"/>
      <c r="AH3891" s="369"/>
      <c r="AI3891" s="244" t="str">
        <f t="shared" si="345"/>
        <v>HINO 260 JD/TI-</v>
      </c>
      <c r="AJ3891" s="1315">
        <f t="shared" si="344"/>
        <v>43950</v>
      </c>
      <c r="AK3891" s="472">
        <v>43949</v>
      </c>
      <c r="AL3891" s="670">
        <v>43949</v>
      </c>
      <c r="AM3891" s="1305"/>
      <c r="AN3891" s="902"/>
      <c r="AO3891" s="902"/>
      <c r="AP3891" s="1305"/>
      <c r="AQ3891" s="1231" t="s">
        <v>3094</v>
      </c>
      <c r="AR3891" s="1305"/>
      <c r="AS3891" s="1305"/>
      <c r="AT3891" s="1305"/>
      <c r="AU3891" s="1305"/>
      <c r="AV3891" s="885"/>
      <c r="AW3891" s="885"/>
      <c r="AX3891" s="885"/>
      <c r="AY3891" s="885"/>
      <c r="AZ3891" s="885"/>
    </row>
    <row r="3892" spans="2:52" ht="15" customHeight="1">
      <c r="B3892" s="1310">
        <v>3886</v>
      </c>
      <c r="C3892" s="891" t="s">
        <v>12133</v>
      </c>
      <c r="D3892" s="956" t="s">
        <v>1866</v>
      </c>
      <c r="E3892" s="992" t="s">
        <v>1122</v>
      </c>
      <c r="F3892" s="892" t="s">
        <v>24</v>
      </c>
      <c r="G3892" s="535" t="s">
        <v>143</v>
      </c>
      <c r="H3892" s="893" t="s">
        <v>24</v>
      </c>
      <c r="I3892" s="953">
        <v>36845</v>
      </c>
      <c r="J3892" s="1314">
        <f t="shared" ca="1" si="341"/>
        <v>21</v>
      </c>
      <c r="K3892" s="894" t="s">
        <v>24</v>
      </c>
      <c r="L3892" s="976" t="s">
        <v>24</v>
      </c>
      <c r="M3892" s="898" t="s">
        <v>24</v>
      </c>
      <c r="N3892" s="533">
        <v>43940</v>
      </c>
      <c r="O3892" s="1330" t="s">
        <v>24</v>
      </c>
      <c r="P3892" s="1314" t="s">
        <v>24</v>
      </c>
      <c r="Q3892" s="198" t="str">
        <f t="shared" si="346"/>
        <v>-</v>
      </c>
      <c r="R3892" s="181" t="str">
        <f t="shared" ca="1" si="343"/>
        <v>TIDAK MCU</v>
      </c>
      <c r="S3892" s="664" t="s">
        <v>24</v>
      </c>
      <c r="T3892" s="953">
        <v>44515</v>
      </c>
      <c r="U3892" s="953" t="s">
        <v>24</v>
      </c>
      <c r="V3892" s="904" t="s">
        <v>24</v>
      </c>
      <c r="W3892" s="136" t="s">
        <v>24</v>
      </c>
      <c r="X3892" s="951"/>
      <c r="Y3892" s="900"/>
      <c r="Z3892" s="952"/>
      <c r="AA3892" s="1305" t="s">
        <v>24</v>
      </c>
      <c r="AB3892" s="586"/>
      <c r="AC3892" s="1305"/>
      <c r="AD3892" s="1305"/>
      <c r="AE3892" s="1305"/>
      <c r="AF3892" s="1305"/>
      <c r="AG3892" s="1305"/>
      <c r="AH3892" s="369"/>
      <c r="AI3892" s="244" t="str">
        <f t="shared" si="345"/>
        <v>-</v>
      </c>
      <c r="AJ3892" s="1315">
        <f t="shared" si="344"/>
        <v>43940</v>
      </c>
      <c r="AK3892" s="1330" t="s">
        <v>24</v>
      </c>
      <c r="AL3892" s="670" t="s">
        <v>24</v>
      </c>
      <c r="AM3892" s="1305"/>
      <c r="AN3892" s="902"/>
      <c r="AO3892" s="902"/>
      <c r="AP3892" s="1305"/>
      <c r="AQ3892" s="1231" t="s">
        <v>3094</v>
      </c>
      <c r="AR3892" s="1305"/>
      <c r="AS3892" s="1305"/>
      <c r="AT3892" s="1305"/>
      <c r="AU3892" s="1305"/>
      <c r="AV3892" s="885"/>
      <c r="AW3892" s="885"/>
      <c r="AX3892" s="885"/>
      <c r="AY3892" s="885"/>
      <c r="AZ3892" s="885"/>
    </row>
    <row r="3893" spans="2:52" ht="15" customHeight="1">
      <c r="B3893" s="1310">
        <v>3887</v>
      </c>
      <c r="C3893" s="891" t="s">
        <v>12134</v>
      </c>
      <c r="D3893" s="956" t="s">
        <v>303</v>
      </c>
      <c r="E3893" s="993" t="s">
        <v>1122</v>
      </c>
      <c r="F3893" s="892" t="s">
        <v>24</v>
      </c>
      <c r="G3893" s="535" t="s">
        <v>143</v>
      </c>
      <c r="H3893" s="893" t="s">
        <v>24</v>
      </c>
      <c r="I3893" s="953">
        <v>35101</v>
      </c>
      <c r="J3893" s="1314">
        <f t="shared" ca="1" si="341"/>
        <v>26</v>
      </c>
      <c r="K3893" s="894" t="s">
        <v>24</v>
      </c>
      <c r="L3893" s="976" t="s">
        <v>24</v>
      </c>
      <c r="M3893" s="898" t="s">
        <v>24</v>
      </c>
      <c r="N3893" s="985">
        <v>43940</v>
      </c>
      <c r="O3893" s="1330" t="s">
        <v>24</v>
      </c>
      <c r="P3893" s="1314" t="s">
        <v>24</v>
      </c>
      <c r="Q3893" s="198" t="str">
        <f t="shared" si="346"/>
        <v>-</v>
      </c>
      <c r="R3893" s="181" t="str">
        <f t="shared" ca="1" si="343"/>
        <v>TIDAK MCU</v>
      </c>
      <c r="S3893" s="664" t="s">
        <v>24</v>
      </c>
      <c r="T3893" s="953">
        <v>44233</v>
      </c>
      <c r="U3893" s="953" t="s">
        <v>24</v>
      </c>
      <c r="V3893" s="1330" t="s">
        <v>24</v>
      </c>
      <c r="W3893" s="1311" t="s">
        <v>24</v>
      </c>
      <c r="X3893" s="951"/>
      <c r="Y3893" s="900"/>
      <c r="Z3893" s="952"/>
      <c r="AA3893" s="1305" t="s">
        <v>24</v>
      </c>
      <c r="AB3893" s="902"/>
      <c r="AC3893" s="1305"/>
      <c r="AD3893" s="1305"/>
      <c r="AE3893" s="1305"/>
      <c r="AF3893" s="1305"/>
      <c r="AG3893" s="1305"/>
      <c r="AH3893" s="369"/>
      <c r="AI3893" s="244" t="str">
        <f t="shared" si="345"/>
        <v>-</v>
      </c>
      <c r="AJ3893" s="1315">
        <f t="shared" si="344"/>
        <v>43940</v>
      </c>
      <c r="AK3893" s="898" t="s">
        <v>24</v>
      </c>
      <c r="AL3893" s="1232" t="s">
        <v>24</v>
      </c>
      <c r="AM3893" s="1305"/>
      <c r="AN3893" s="902"/>
      <c r="AO3893" s="902"/>
      <c r="AP3893" s="1305"/>
      <c r="AQ3893" s="1231" t="s">
        <v>3094</v>
      </c>
      <c r="AR3893" s="1305"/>
      <c r="AS3893" s="1305"/>
      <c r="AT3893" s="1305"/>
      <c r="AU3893" s="1305"/>
      <c r="AV3893" s="885"/>
      <c r="AW3893" s="885"/>
      <c r="AX3893" s="885"/>
      <c r="AY3893" s="885"/>
      <c r="AZ3893" s="885"/>
    </row>
    <row r="3894" spans="2:52" ht="15" customHeight="1">
      <c r="B3894" s="1310">
        <v>3888</v>
      </c>
      <c r="C3894" s="891" t="s">
        <v>12136</v>
      </c>
      <c r="D3894" s="956" t="s">
        <v>600</v>
      </c>
      <c r="E3894" s="992" t="s">
        <v>1122</v>
      </c>
      <c r="F3894" s="892" t="s">
        <v>24</v>
      </c>
      <c r="G3894" s="535" t="s">
        <v>143</v>
      </c>
      <c r="H3894" s="893" t="s">
        <v>24</v>
      </c>
      <c r="I3894" s="953">
        <v>29745</v>
      </c>
      <c r="J3894" s="1314">
        <f t="shared" ca="1" si="341"/>
        <v>41</v>
      </c>
      <c r="K3894" s="894" t="s">
        <v>24</v>
      </c>
      <c r="L3894" s="976" t="s">
        <v>24</v>
      </c>
      <c r="M3894" s="898" t="s">
        <v>24</v>
      </c>
      <c r="N3894" s="533">
        <v>43940</v>
      </c>
      <c r="O3894" s="1330" t="s">
        <v>24</v>
      </c>
      <c r="P3894" s="1314" t="s">
        <v>24</v>
      </c>
      <c r="Q3894" s="198" t="str">
        <f t="shared" si="346"/>
        <v>-</v>
      </c>
      <c r="R3894" s="181" t="str">
        <f t="shared" ca="1" si="343"/>
        <v>TIDAK MCU</v>
      </c>
      <c r="S3894" s="664" t="s">
        <v>24</v>
      </c>
      <c r="T3894" s="451">
        <v>44355</v>
      </c>
      <c r="U3894" s="451" t="s">
        <v>24</v>
      </c>
      <c r="V3894" s="1330" t="s">
        <v>24</v>
      </c>
      <c r="W3894" s="1311" t="s">
        <v>24</v>
      </c>
      <c r="X3894" s="951"/>
      <c r="Y3894" s="900"/>
      <c r="Z3894" s="1950"/>
      <c r="AA3894" s="1305" t="s">
        <v>24</v>
      </c>
      <c r="AB3894" s="902"/>
      <c r="AC3894" s="1305"/>
      <c r="AD3894" s="1305"/>
      <c r="AE3894" s="1305"/>
      <c r="AF3894" s="1305"/>
      <c r="AG3894" s="1305"/>
      <c r="AH3894" s="369"/>
      <c r="AI3894" s="244" t="str">
        <f t="shared" si="345"/>
        <v>-</v>
      </c>
      <c r="AJ3894" s="1315">
        <f t="shared" si="344"/>
        <v>43940</v>
      </c>
      <c r="AK3894" s="217" t="s">
        <v>24</v>
      </c>
      <c r="AL3894" s="614" t="s">
        <v>24</v>
      </c>
      <c r="AM3894" s="1305"/>
      <c r="AN3894" s="902"/>
      <c r="AO3894" s="902"/>
      <c r="AP3894" s="1305"/>
      <c r="AQ3894" s="1231" t="s">
        <v>3094</v>
      </c>
      <c r="AR3894" s="1305"/>
      <c r="AS3894" s="1305"/>
      <c r="AT3894" s="1305"/>
      <c r="AU3894" s="1305"/>
      <c r="AV3894" s="885"/>
      <c r="AW3894" s="885"/>
      <c r="AX3894" s="885"/>
      <c r="AY3894" s="885"/>
      <c r="AZ3894" s="885"/>
    </row>
    <row r="3895" spans="2:52" ht="15" customHeight="1">
      <c r="B3895" s="1310">
        <v>3889</v>
      </c>
      <c r="C3895" s="891" t="s">
        <v>12135</v>
      </c>
      <c r="D3895" s="956" t="s">
        <v>1860</v>
      </c>
      <c r="E3895" s="992" t="s">
        <v>1122</v>
      </c>
      <c r="F3895" s="892" t="s">
        <v>24</v>
      </c>
      <c r="G3895" s="535" t="s">
        <v>143</v>
      </c>
      <c r="H3895" s="893" t="s">
        <v>24</v>
      </c>
      <c r="I3895" s="953">
        <v>24314</v>
      </c>
      <c r="J3895" s="1314">
        <f t="shared" ca="1" si="341"/>
        <v>56</v>
      </c>
      <c r="K3895" s="894" t="s">
        <v>24</v>
      </c>
      <c r="L3895" s="976" t="s">
        <v>24</v>
      </c>
      <c r="M3895" s="898" t="s">
        <v>24</v>
      </c>
      <c r="N3895" s="533">
        <v>43940</v>
      </c>
      <c r="O3895" s="1330" t="s">
        <v>24</v>
      </c>
      <c r="P3895" s="1314" t="s">
        <v>24</v>
      </c>
      <c r="Q3895" s="897" t="str">
        <f t="shared" si="346"/>
        <v>-</v>
      </c>
      <c r="R3895" s="898" t="str">
        <f t="shared" ca="1" si="343"/>
        <v>TIDAK MCU</v>
      </c>
      <c r="S3895" s="664" t="s">
        <v>24</v>
      </c>
      <c r="T3895" s="451">
        <v>44403</v>
      </c>
      <c r="U3895" s="451" t="s">
        <v>24</v>
      </c>
      <c r="V3895" s="1330" t="s">
        <v>24</v>
      </c>
      <c r="W3895" s="136" t="s">
        <v>24</v>
      </c>
      <c r="X3895" s="951"/>
      <c r="Y3895" s="900"/>
      <c r="Z3895" s="1950"/>
      <c r="AA3895" s="1305" t="s">
        <v>24</v>
      </c>
      <c r="AB3895" s="902"/>
      <c r="AC3895" s="1305"/>
      <c r="AD3895" s="1305"/>
      <c r="AE3895" s="1305"/>
      <c r="AF3895" s="1305"/>
      <c r="AG3895" s="1305"/>
      <c r="AH3895" s="369"/>
      <c r="AI3895" s="244" t="str">
        <f t="shared" si="345"/>
        <v>-</v>
      </c>
      <c r="AJ3895" s="1315">
        <f t="shared" si="344"/>
        <v>43940</v>
      </c>
      <c r="AK3895" s="217" t="s">
        <v>24</v>
      </c>
      <c r="AL3895" s="614" t="s">
        <v>24</v>
      </c>
      <c r="AM3895" s="1305"/>
      <c r="AN3895" s="902"/>
      <c r="AO3895" s="902"/>
      <c r="AP3895" s="1305"/>
      <c r="AQ3895" s="1231" t="s">
        <v>3094</v>
      </c>
      <c r="AR3895" s="1305"/>
      <c r="AS3895" s="1305"/>
      <c r="AT3895" s="1305"/>
      <c r="AU3895" s="1305"/>
      <c r="AV3895" s="885"/>
      <c r="AW3895" s="885"/>
      <c r="AX3895" s="885"/>
      <c r="AY3895" s="885"/>
      <c r="AZ3895" s="885"/>
    </row>
    <row r="3896" spans="2:52" ht="15" customHeight="1">
      <c r="B3896" s="1310">
        <v>3890</v>
      </c>
      <c r="C3896" s="891" t="s">
        <v>12137</v>
      </c>
      <c r="D3896" s="956" t="s">
        <v>1860</v>
      </c>
      <c r="E3896" s="992" t="s">
        <v>1122</v>
      </c>
      <c r="F3896" s="892" t="s">
        <v>24</v>
      </c>
      <c r="G3896" s="535" t="s">
        <v>143</v>
      </c>
      <c r="H3896" s="893" t="s">
        <v>24</v>
      </c>
      <c r="I3896" s="953">
        <v>26120</v>
      </c>
      <c r="J3896" s="1314">
        <f t="shared" ca="1" si="341"/>
        <v>51</v>
      </c>
      <c r="K3896" s="894" t="s">
        <v>24</v>
      </c>
      <c r="L3896" s="976" t="s">
        <v>24</v>
      </c>
      <c r="M3896" s="898" t="s">
        <v>24</v>
      </c>
      <c r="N3896" s="533">
        <v>43940</v>
      </c>
      <c r="O3896" s="1330" t="s">
        <v>24</v>
      </c>
      <c r="P3896" s="1314" t="s">
        <v>24</v>
      </c>
      <c r="Q3896" s="897" t="str">
        <f t="shared" si="346"/>
        <v>-</v>
      </c>
      <c r="R3896" s="898" t="str">
        <f t="shared" ca="1" si="343"/>
        <v>TIDAK MCU</v>
      </c>
      <c r="S3896" s="664" t="s">
        <v>24</v>
      </c>
      <c r="T3896" s="451">
        <v>44383</v>
      </c>
      <c r="U3896" s="451" t="s">
        <v>24</v>
      </c>
      <c r="V3896" s="1330" t="s">
        <v>24</v>
      </c>
      <c r="W3896" s="1311" t="s">
        <v>24</v>
      </c>
      <c r="X3896" s="951"/>
      <c r="Y3896" s="900"/>
      <c r="Z3896" s="1950"/>
      <c r="AA3896" s="1305" t="s">
        <v>24</v>
      </c>
      <c r="AB3896" s="902"/>
      <c r="AC3896" s="1305"/>
      <c r="AD3896" s="1305"/>
      <c r="AE3896" s="1305"/>
      <c r="AF3896" s="1305"/>
      <c r="AG3896" s="1305"/>
      <c r="AH3896" s="369"/>
      <c r="AI3896" s="244" t="str">
        <f t="shared" si="345"/>
        <v>-</v>
      </c>
      <c r="AJ3896" s="1315">
        <f t="shared" si="344"/>
        <v>43940</v>
      </c>
      <c r="AK3896" s="1330" t="s">
        <v>24</v>
      </c>
      <c r="AL3896" s="670" t="s">
        <v>24</v>
      </c>
      <c r="AM3896" s="1305"/>
      <c r="AN3896" s="902"/>
      <c r="AO3896" s="902"/>
      <c r="AP3896" s="1305"/>
      <c r="AQ3896" s="1231" t="s">
        <v>3094</v>
      </c>
      <c r="AR3896" s="1305"/>
      <c r="AS3896" s="1305"/>
      <c r="AT3896" s="1305"/>
      <c r="AU3896" s="1305"/>
      <c r="AV3896" s="885"/>
      <c r="AW3896" s="885"/>
      <c r="AX3896" s="885"/>
      <c r="AY3896" s="885"/>
      <c r="AZ3896" s="885"/>
    </row>
    <row r="3897" spans="2:52" ht="15" customHeight="1">
      <c r="B3897" s="1310">
        <v>3891</v>
      </c>
      <c r="C3897" s="891" t="s">
        <v>12138</v>
      </c>
      <c r="D3897" s="956" t="s">
        <v>5205</v>
      </c>
      <c r="E3897" s="992" t="s">
        <v>1122</v>
      </c>
      <c r="F3897" s="892" t="s">
        <v>24</v>
      </c>
      <c r="G3897" s="535" t="s">
        <v>109</v>
      </c>
      <c r="H3897" s="893" t="s">
        <v>12139</v>
      </c>
      <c r="I3897" s="953">
        <v>35897</v>
      </c>
      <c r="J3897" s="1314">
        <f t="shared" ca="1" si="341"/>
        <v>24</v>
      </c>
      <c r="K3897" s="894" t="s">
        <v>24</v>
      </c>
      <c r="L3897" s="976" t="s">
        <v>24</v>
      </c>
      <c r="M3897" s="898" t="s">
        <v>24</v>
      </c>
      <c r="N3897" s="533">
        <v>43944</v>
      </c>
      <c r="O3897" s="1330" t="s">
        <v>24</v>
      </c>
      <c r="P3897" s="1314" t="s">
        <v>24</v>
      </c>
      <c r="Q3897" s="897" t="str">
        <f t="shared" si="346"/>
        <v>-</v>
      </c>
      <c r="R3897" s="898" t="str">
        <f t="shared" ca="1" si="343"/>
        <v>TIDAK MCU</v>
      </c>
      <c r="S3897" s="664" t="s">
        <v>24</v>
      </c>
      <c r="T3897" s="451">
        <v>44298</v>
      </c>
      <c r="U3897" s="451" t="s">
        <v>24</v>
      </c>
      <c r="V3897" s="1330" t="s">
        <v>24</v>
      </c>
      <c r="W3897" s="136" t="s">
        <v>24</v>
      </c>
      <c r="X3897" s="951"/>
      <c r="Y3897" s="900"/>
      <c r="Z3897" s="1950"/>
      <c r="AA3897" s="1305" t="s">
        <v>24</v>
      </c>
      <c r="AB3897" s="902"/>
      <c r="AC3897" s="1305"/>
      <c r="AD3897" s="1305"/>
      <c r="AE3897" s="1305"/>
      <c r="AF3897" s="1305"/>
      <c r="AG3897" s="1305"/>
      <c r="AH3897" s="369"/>
      <c r="AI3897" s="244" t="str">
        <f t="shared" si="345"/>
        <v>-</v>
      </c>
      <c r="AJ3897" s="1315">
        <f t="shared" si="344"/>
        <v>43944</v>
      </c>
      <c r="AK3897" s="217" t="s">
        <v>24</v>
      </c>
      <c r="AL3897" s="614" t="s">
        <v>24</v>
      </c>
      <c r="AM3897" s="1305"/>
      <c r="AN3897" s="902"/>
      <c r="AO3897" s="902"/>
      <c r="AP3897" s="1305"/>
      <c r="AQ3897" s="1231" t="s">
        <v>3094</v>
      </c>
      <c r="AR3897" s="1305"/>
      <c r="AS3897" s="1305"/>
      <c r="AT3897" s="1305"/>
      <c r="AU3897" s="1305"/>
      <c r="AV3897" s="885"/>
      <c r="AW3897" s="885"/>
      <c r="AX3897" s="885"/>
      <c r="AY3897" s="885"/>
      <c r="AZ3897" s="885"/>
    </row>
    <row r="3898" spans="2:52" ht="15" customHeight="1">
      <c r="B3898" s="1310">
        <v>3892</v>
      </c>
      <c r="C3898" s="891" t="s">
        <v>12140</v>
      </c>
      <c r="D3898" s="956" t="s">
        <v>5205</v>
      </c>
      <c r="E3898" s="992" t="s">
        <v>1122</v>
      </c>
      <c r="F3898" s="892" t="s">
        <v>24</v>
      </c>
      <c r="G3898" s="535" t="s">
        <v>109</v>
      </c>
      <c r="H3898" s="893" t="s">
        <v>12141</v>
      </c>
      <c r="I3898" s="953">
        <v>33579</v>
      </c>
      <c r="J3898" s="1314">
        <f t="shared" ca="1" si="341"/>
        <v>30</v>
      </c>
      <c r="K3898" s="894" t="s">
        <v>24</v>
      </c>
      <c r="L3898" s="976" t="s">
        <v>24</v>
      </c>
      <c r="M3898" s="898" t="s">
        <v>24</v>
      </c>
      <c r="N3898" s="533">
        <v>43944</v>
      </c>
      <c r="O3898" s="1330" t="s">
        <v>24</v>
      </c>
      <c r="P3898" s="1314" t="s">
        <v>24</v>
      </c>
      <c r="Q3898" s="897" t="str">
        <f t="shared" si="346"/>
        <v>-</v>
      </c>
      <c r="R3898" s="898" t="str">
        <f t="shared" ca="1" si="343"/>
        <v>TIDAK MCU</v>
      </c>
      <c r="S3898" s="664" t="s">
        <v>24</v>
      </c>
      <c r="T3898" s="451">
        <v>44537</v>
      </c>
      <c r="U3898" s="451" t="s">
        <v>24</v>
      </c>
      <c r="V3898" s="904" t="s">
        <v>24</v>
      </c>
      <c r="W3898" s="136" t="s">
        <v>24</v>
      </c>
      <c r="X3898" s="951"/>
      <c r="Y3898" s="900"/>
      <c r="Z3898" s="952"/>
      <c r="AA3898" s="1305" t="s">
        <v>24</v>
      </c>
      <c r="AB3898" s="902"/>
      <c r="AC3898" s="1305"/>
      <c r="AD3898" s="1305"/>
      <c r="AE3898" s="1305"/>
      <c r="AF3898" s="1305"/>
      <c r="AG3898" s="1305"/>
      <c r="AH3898" s="369"/>
      <c r="AI3898" s="244" t="str">
        <f t="shared" si="345"/>
        <v>-</v>
      </c>
      <c r="AJ3898" s="1315">
        <f t="shared" si="344"/>
        <v>43944</v>
      </c>
      <c r="AK3898" s="1330" t="s">
        <v>24</v>
      </c>
      <c r="AL3898" s="670" t="s">
        <v>24</v>
      </c>
      <c r="AM3898" s="1305"/>
      <c r="AN3898" s="902"/>
      <c r="AO3898" s="902"/>
      <c r="AP3898" s="1305"/>
      <c r="AQ3898" s="1231" t="s">
        <v>3094</v>
      </c>
      <c r="AR3898" s="1305"/>
      <c r="AS3898" s="1305"/>
      <c r="AT3898" s="1305"/>
      <c r="AU3898" s="1305"/>
      <c r="AV3898" s="885"/>
      <c r="AW3898" s="885"/>
      <c r="AX3898" s="885"/>
      <c r="AY3898" s="885"/>
      <c r="AZ3898" s="885"/>
    </row>
    <row r="3899" spans="2:52" ht="15" customHeight="1">
      <c r="B3899" s="1310">
        <v>3893</v>
      </c>
      <c r="C3899" s="891" t="s">
        <v>12142</v>
      </c>
      <c r="D3899" s="956" t="s">
        <v>1866</v>
      </c>
      <c r="E3899" s="992" t="s">
        <v>1122</v>
      </c>
      <c r="F3899" s="892" t="s">
        <v>24</v>
      </c>
      <c r="G3899" s="535" t="s">
        <v>109</v>
      </c>
      <c r="H3899" s="893" t="s">
        <v>12143</v>
      </c>
      <c r="I3899" s="953">
        <v>36762</v>
      </c>
      <c r="J3899" s="1314">
        <f t="shared" ca="1" si="341"/>
        <v>21</v>
      </c>
      <c r="K3899" s="894" t="s">
        <v>24</v>
      </c>
      <c r="L3899" s="976" t="s">
        <v>24</v>
      </c>
      <c r="M3899" s="898" t="s">
        <v>24</v>
      </c>
      <c r="N3899" s="533">
        <v>43944</v>
      </c>
      <c r="O3899" s="1330" t="s">
        <v>24</v>
      </c>
      <c r="P3899" s="1314" t="s">
        <v>24</v>
      </c>
      <c r="Q3899" s="897" t="str">
        <f t="shared" si="346"/>
        <v>-</v>
      </c>
      <c r="R3899" s="898" t="str">
        <f t="shared" ca="1" si="343"/>
        <v>TIDAK MCU</v>
      </c>
      <c r="S3899" s="664" t="s">
        <v>24</v>
      </c>
      <c r="T3899" s="451">
        <v>44432</v>
      </c>
      <c r="U3899" s="451" t="s">
        <v>24</v>
      </c>
      <c r="V3899" s="904" t="s">
        <v>24</v>
      </c>
      <c r="W3899" s="136" t="s">
        <v>24</v>
      </c>
      <c r="X3899" s="951"/>
      <c r="Y3899" s="900"/>
      <c r="Z3899" s="952"/>
      <c r="AA3899" s="1305" t="s">
        <v>24</v>
      </c>
      <c r="AB3899" s="902"/>
      <c r="AC3899" s="1305"/>
      <c r="AD3899" s="1305"/>
      <c r="AE3899" s="1305"/>
      <c r="AF3899" s="1305"/>
      <c r="AG3899" s="1305"/>
      <c r="AH3899" s="369"/>
      <c r="AI3899" s="244" t="str">
        <f t="shared" si="345"/>
        <v>-</v>
      </c>
      <c r="AJ3899" s="1330">
        <f t="shared" si="344"/>
        <v>43944</v>
      </c>
      <c r="AK3899" s="1330" t="s">
        <v>24</v>
      </c>
      <c r="AL3899" s="670" t="s">
        <v>24</v>
      </c>
      <c r="AM3899" s="1305"/>
      <c r="AN3899" s="902"/>
      <c r="AO3899" s="902"/>
      <c r="AP3899" s="1305"/>
      <c r="AQ3899" s="1231" t="s">
        <v>3094</v>
      </c>
      <c r="AR3899" s="1305"/>
      <c r="AS3899" s="1305"/>
      <c r="AT3899" s="1305"/>
      <c r="AU3899" s="1305"/>
      <c r="AV3899" s="885"/>
      <c r="AW3899" s="885"/>
      <c r="AX3899" s="885"/>
      <c r="AY3899" s="885"/>
      <c r="AZ3899" s="885"/>
    </row>
    <row r="3900" spans="2:52" ht="15" customHeight="1">
      <c r="B3900" s="1310">
        <v>3894</v>
      </c>
      <c r="C3900" s="891" t="s">
        <v>12144</v>
      </c>
      <c r="D3900" s="956" t="s">
        <v>1866</v>
      </c>
      <c r="E3900" s="992" t="s">
        <v>1122</v>
      </c>
      <c r="F3900" s="892" t="s">
        <v>24</v>
      </c>
      <c r="G3900" s="535" t="s">
        <v>109</v>
      </c>
      <c r="H3900" s="893" t="s">
        <v>12145</v>
      </c>
      <c r="I3900" s="953">
        <v>37580</v>
      </c>
      <c r="J3900" s="1314">
        <f t="shared" ca="1" si="341"/>
        <v>19</v>
      </c>
      <c r="K3900" s="894" t="s">
        <v>24</v>
      </c>
      <c r="L3900" s="976" t="s">
        <v>24</v>
      </c>
      <c r="M3900" s="898" t="s">
        <v>24</v>
      </c>
      <c r="N3900" s="533">
        <v>43944</v>
      </c>
      <c r="O3900" s="1330" t="s">
        <v>24</v>
      </c>
      <c r="P3900" s="1314" t="s">
        <v>24</v>
      </c>
      <c r="Q3900" s="897" t="str">
        <f t="shared" si="346"/>
        <v>-</v>
      </c>
      <c r="R3900" s="898" t="str">
        <f t="shared" ca="1" si="343"/>
        <v>TIDAK MCU</v>
      </c>
      <c r="S3900" s="664" t="s">
        <v>24</v>
      </c>
      <c r="T3900" s="451">
        <v>44520</v>
      </c>
      <c r="U3900" s="451" t="s">
        <v>24</v>
      </c>
      <c r="V3900" s="1330" t="s">
        <v>24</v>
      </c>
      <c r="W3900" s="136" t="s">
        <v>24</v>
      </c>
      <c r="X3900" s="951"/>
      <c r="Y3900" s="900"/>
      <c r="Z3900" s="952"/>
      <c r="AA3900" s="1305" t="s">
        <v>24</v>
      </c>
      <c r="AB3900" s="902"/>
      <c r="AC3900" s="1305"/>
      <c r="AD3900" s="1305"/>
      <c r="AE3900" s="1305"/>
      <c r="AF3900" s="1305"/>
      <c r="AG3900" s="1305"/>
      <c r="AH3900" s="369"/>
      <c r="AI3900" s="244" t="str">
        <f t="shared" si="345"/>
        <v>-</v>
      </c>
      <c r="AJ3900" s="1315">
        <f t="shared" si="344"/>
        <v>43944</v>
      </c>
      <c r="AK3900" s="1330" t="s">
        <v>24</v>
      </c>
      <c r="AL3900" s="670" t="s">
        <v>24</v>
      </c>
      <c r="AM3900" s="1305"/>
      <c r="AN3900" s="902"/>
      <c r="AO3900" s="902"/>
      <c r="AP3900" s="1305"/>
      <c r="AQ3900" s="1231" t="s">
        <v>3094</v>
      </c>
      <c r="AR3900" s="1305"/>
      <c r="AS3900" s="1305"/>
      <c r="AT3900" s="1305"/>
      <c r="AU3900" s="1305"/>
      <c r="AV3900" s="885"/>
      <c r="AW3900" s="885"/>
      <c r="AX3900" s="885"/>
      <c r="AY3900" s="885"/>
      <c r="AZ3900" s="885"/>
    </row>
    <row r="3901" spans="2:52" ht="15" customHeight="1">
      <c r="B3901" s="1310">
        <v>3895</v>
      </c>
      <c r="C3901" s="891" t="s">
        <v>12146</v>
      </c>
      <c r="D3901" s="956" t="s">
        <v>1858</v>
      </c>
      <c r="E3901" s="992" t="s">
        <v>1122</v>
      </c>
      <c r="F3901" s="892" t="s">
        <v>24</v>
      </c>
      <c r="G3901" s="535" t="s">
        <v>109</v>
      </c>
      <c r="H3901" s="893" t="s">
        <v>12147</v>
      </c>
      <c r="I3901" s="953">
        <v>36483</v>
      </c>
      <c r="J3901" s="1314">
        <f t="shared" ref="J3901:J3964" ca="1" si="347">IF(OR(I3901="",I3901="-"),"-",ROUND((NOW()-I3901)/356,0))</f>
        <v>22</v>
      </c>
      <c r="K3901" s="894" t="s">
        <v>24</v>
      </c>
      <c r="L3901" s="976" t="s">
        <v>24</v>
      </c>
      <c r="M3901" s="898" t="s">
        <v>24</v>
      </c>
      <c r="N3901" s="533">
        <v>43944</v>
      </c>
      <c r="O3901" s="1330" t="s">
        <v>24</v>
      </c>
      <c r="P3901" s="1314" t="s">
        <v>24</v>
      </c>
      <c r="Q3901" s="897" t="str">
        <f t="shared" si="346"/>
        <v>-</v>
      </c>
      <c r="R3901" s="898" t="str">
        <f t="shared" ca="1" si="343"/>
        <v>TIDAK MCU</v>
      </c>
      <c r="S3901" s="664" t="s">
        <v>24</v>
      </c>
      <c r="T3901" s="451">
        <v>44519</v>
      </c>
      <c r="U3901" s="451" t="s">
        <v>24</v>
      </c>
      <c r="V3901" s="1330" t="s">
        <v>24</v>
      </c>
      <c r="W3901" s="136" t="s">
        <v>24</v>
      </c>
      <c r="X3901" s="951"/>
      <c r="Y3901" s="900"/>
      <c r="Z3901" s="952"/>
      <c r="AA3901" s="1305" t="s">
        <v>24</v>
      </c>
      <c r="AB3901" s="902"/>
      <c r="AC3901" s="1305"/>
      <c r="AD3901" s="1305"/>
      <c r="AE3901" s="1305"/>
      <c r="AF3901" s="1305"/>
      <c r="AG3901" s="1305"/>
      <c r="AH3901" s="369"/>
      <c r="AI3901" s="244" t="str">
        <f t="shared" si="345"/>
        <v>-</v>
      </c>
      <c r="AJ3901" s="1315">
        <f t="shared" si="344"/>
        <v>43944</v>
      </c>
      <c r="AK3901" s="1330" t="s">
        <v>24</v>
      </c>
      <c r="AL3901" s="670" t="s">
        <v>24</v>
      </c>
      <c r="AM3901" s="1305"/>
      <c r="AN3901" s="902"/>
      <c r="AO3901" s="902"/>
      <c r="AP3901" s="1305"/>
      <c r="AQ3901" s="1231" t="s">
        <v>3094</v>
      </c>
      <c r="AR3901" s="1305"/>
      <c r="AS3901" s="1305"/>
      <c r="AT3901" s="1305"/>
      <c r="AU3901" s="1305"/>
      <c r="AV3901" s="885"/>
      <c r="AW3901" s="885"/>
      <c r="AX3901" s="885"/>
      <c r="AY3901" s="885"/>
      <c r="AZ3901" s="885"/>
    </row>
    <row r="3902" spans="2:52" ht="15" customHeight="1">
      <c r="B3902" s="1310">
        <v>3896</v>
      </c>
      <c r="C3902" s="891" t="s">
        <v>12151</v>
      </c>
      <c r="D3902" s="956" t="s">
        <v>1866</v>
      </c>
      <c r="E3902" s="992" t="s">
        <v>1122</v>
      </c>
      <c r="F3902" s="892" t="s">
        <v>24</v>
      </c>
      <c r="G3902" s="535" t="s">
        <v>109</v>
      </c>
      <c r="H3902" s="893" t="s">
        <v>12148</v>
      </c>
      <c r="I3902" s="953">
        <v>37254</v>
      </c>
      <c r="J3902" s="1314">
        <f t="shared" ca="1" si="347"/>
        <v>20</v>
      </c>
      <c r="K3902" s="894" t="s">
        <v>24</v>
      </c>
      <c r="L3902" s="976" t="s">
        <v>24</v>
      </c>
      <c r="M3902" s="898" t="s">
        <v>24</v>
      </c>
      <c r="N3902" s="533">
        <v>43944</v>
      </c>
      <c r="O3902" s="1330" t="s">
        <v>24</v>
      </c>
      <c r="P3902" s="1314" t="s">
        <v>24</v>
      </c>
      <c r="Q3902" s="897" t="str">
        <f t="shared" si="346"/>
        <v>-</v>
      </c>
      <c r="R3902" s="898" t="str">
        <f t="shared" ca="1" si="343"/>
        <v>TIDAK MCU</v>
      </c>
      <c r="S3902" s="664" t="s">
        <v>24</v>
      </c>
      <c r="T3902" s="451">
        <v>44559</v>
      </c>
      <c r="U3902" s="451" t="s">
        <v>24</v>
      </c>
      <c r="V3902" s="1330" t="s">
        <v>24</v>
      </c>
      <c r="W3902" s="1311" t="s">
        <v>24</v>
      </c>
      <c r="X3902" s="951"/>
      <c r="Y3902" s="900"/>
      <c r="Z3902" s="952"/>
      <c r="AA3902" s="1305" t="s">
        <v>24</v>
      </c>
      <c r="AB3902" s="902"/>
      <c r="AC3902" s="1305"/>
      <c r="AD3902" s="1305"/>
      <c r="AE3902" s="1305"/>
      <c r="AF3902" s="1305"/>
      <c r="AG3902" s="1305"/>
      <c r="AH3902" s="369"/>
      <c r="AI3902" s="244" t="str">
        <f t="shared" si="345"/>
        <v>-</v>
      </c>
      <c r="AJ3902" s="1315">
        <f t="shared" si="344"/>
        <v>43944</v>
      </c>
      <c r="AK3902" s="1330" t="s">
        <v>24</v>
      </c>
      <c r="AL3902" s="670" t="s">
        <v>24</v>
      </c>
      <c r="AM3902" s="1305"/>
      <c r="AN3902" s="902"/>
      <c r="AO3902" s="902"/>
      <c r="AP3902" s="1305"/>
      <c r="AQ3902" s="1231" t="s">
        <v>3094</v>
      </c>
      <c r="AR3902" s="1305"/>
      <c r="AS3902" s="1305"/>
      <c r="AT3902" s="1305"/>
      <c r="AU3902" s="1305"/>
      <c r="AV3902" s="885"/>
      <c r="AW3902" s="885"/>
      <c r="AX3902" s="885"/>
      <c r="AY3902" s="885"/>
      <c r="AZ3902" s="885"/>
    </row>
    <row r="3903" spans="2:52" ht="15" customHeight="1">
      <c r="B3903" s="1310">
        <v>3897</v>
      </c>
      <c r="C3903" s="891" t="s">
        <v>12149</v>
      </c>
      <c r="D3903" s="956" t="s">
        <v>5205</v>
      </c>
      <c r="E3903" s="992" t="s">
        <v>1122</v>
      </c>
      <c r="F3903" s="892" t="s">
        <v>24</v>
      </c>
      <c r="G3903" s="535" t="s">
        <v>109</v>
      </c>
      <c r="H3903" s="893" t="s">
        <v>12150</v>
      </c>
      <c r="I3903" s="953">
        <v>34499</v>
      </c>
      <c r="J3903" s="1314">
        <f t="shared" ca="1" si="347"/>
        <v>27</v>
      </c>
      <c r="K3903" s="894" t="s">
        <v>24</v>
      </c>
      <c r="L3903" s="976" t="s">
        <v>24</v>
      </c>
      <c r="M3903" s="898" t="s">
        <v>24</v>
      </c>
      <c r="N3903" s="533">
        <v>43944</v>
      </c>
      <c r="O3903" s="1330" t="s">
        <v>24</v>
      </c>
      <c r="P3903" s="1314" t="s">
        <v>24</v>
      </c>
      <c r="Q3903" s="897" t="str">
        <f t="shared" si="346"/>
        <v>-</v>
      </c>
      <c r="R3903" s="898" t="str">
        <f t="shared" ca="1" si="343"/>
        <v>TIDAK MCU</v>
      </c>
      <c r="S3903" s="664" t="s">
        <v>24</v>
      </c>
      <c r="T3903" s="451">
        <v>44361</v>
      </c>
      <c r="U3903" s="451" t="s">
        <v>24</v>
      </c>
      <c r="V3903" s="1330" t="s">
        <v>24</v>
      </c>
      <c r="W3903" s="1311" t="s">
        <v>24</v>
      </c>
      <c r="X3903" s="951"/>
      <c r="Y3903" s="900"/>
      <c r="Z3903" s="952"/>
      <c r="AA3903" s="1305" t="s">
        <v>24</v>
      </c>
      <c r="AB3903" s="902"/>
      <c r="AC3903" s="1305"/>
      <c r="AD3903" s="1305"/>
      <c r="AE3903" s="1305"/>
      <c r="AF3903" s="1305"/>
      <c r="AG3903" s="1305"/>
      <c r="AH3903" s="369"/>
      <c r="AI3903" s="244" t="str">
        <f t="shared" si="345"/>
        <v>-</v>
      </c>
      <c r="AJ3903" s="1315">
        <f t="shared" si="344"/>
        <v>43944</v>
      </c>
      <c r="AK3903" s="1330" t="s">
        <v>24</v>
      </c>
      <c r="AL3903" s="670" t="s">
        <v>24</v>
      </c>
      <c r="AM3903" s="1305"/>
      <c r="AN3903" s="902"/>
      <c r="AO3903" s="902"/>
      <c r="AP3903" s="1305"/>
      <c r="AQ3903" s="1231" t="s">
        <v>3094</v>
      </c>
      <c r="AR3903" s="1305"/>
      <c r="AS3903" s="1305"/>
      <c r="AT3903" s="1305"/>
      <c r="AU3903" s="1305"/>
      <c r="AV3903" s="885"/>
      <c r="AW3903" s="885"/>
      <c r="AX3903" s="885"/>
      <c r="AY3903" s="885"/>
      <c r="AZ3903" s="885"/>
    </row>
    <row r="3904" spans="2:52" ht="15" customHeight="1">
      <c r="B3904" s="1310">
        <v>3898</v>
      </c>
      <c r="C3904" s="891" t="s">
        <v>12152</v>
      </c>
      <c r="D3904" s="956" t="s">
        <v>6860</v>
      </c>
      <c r="E3904" s="992" t="s">
        <v>1122</v>
      </c>
      <c r="F3904" s="892" t="s">
        <v>24</v>
      </c>
      <c r="G3904" s="535" t="s">
        <v>12337</v>
      </c>
      <c r="H3904" s="893" t="s">
        <v>12153</v>
      </c>
      <c r="I3904" s="953">
        <v>35191</v>
      </c>
      <c r="J3904" s="1314">
        <f t="shared" ca="1" si="347"/>
        <v>26</v>
      </c>
      <c r="K3904" s="894" t="s">
        <v>24</v>
      </c>
      <c r="L3904" s="976" t="s">
        <v>24</v>
      </c>
      <c r="M3904" s="898" t="s">
        <v>24</v>
      </c>
      <c r="N3904" s="533">
        <v>43944</v>
      </c>
      <c r="O3904" s="1330" t="s">
        <v>24</v>
      </c>
      <c r="P3904" s="1314" t="s">
        <v>24</v>
      </c>
      <c r="Q3904" s="897" t="str">
        <f t="shared" si="346"/>
        <v>-</v>
      </c>
      <c r="R3904" s="898" t="str">
        <f t="shared" ca="1" si="343"/>
        <v>TIDAK MCU</v>
      </c>
      <c r="S3904" s="664" t="s">
        <v>24</v>
      </c>
      <c r="T3904" s="451">
        <v>44322</v>
      </c>
      <c r="U3904" s="451" t="s">
        <v>24</v>
      </c>
      <c r="V3904" s="1330" t="s">
        <v>24</v>
      </c>
      <c r="W3904" s="1311" t="s">
        <v>24</v>
      </c>
      <c r="X3904" s="951"/>
      <c r="Y3904" s="900"/>
      <c r="Z3904" s="952"/>
      <c r="AA3904" s="1305" t="s">
        <v>24</v>
      </c>
      <c r="AB3904" s="902"/>
      <c r="AC3904" s="1305"/>
      <c r="AD3904" s="1305"/>
      <c r="AE3904" s="1305"/>
      <c r="AF3904" s="1305"/>
      <c r="AG3904" s="1305"/>
      <c r="AH3904" s="369"/>
      <c r="AI3904" s="244" t="str">
        <f t="shared" si="345"/>
        <v>-</v>
      </c>
      <c r="AJ3904" s="1315">
        <f t="shared" si="344"/>
        <v>43944</v>
      </c>
      <c r="AK3904" s="217" t="s">
        <v>24</v>
      </c>
      <c r="AL3904" s="614" t="s">
        <v>24</v>
      </c>
      <c r="AM3904" s="1305"/>
      <c r="AN3904" s="902"/>
      <c r="AO3904" s="902"/>
      <c r="AP3904" s="1305"/>
      <c r="AQ3904" s="1231" t="s">
        <v>3094</v>
      </c>
      <c r="AR3904" s="1305"/>
      <c r="AS3904" s="1305"/>
      <c r="AT3904" s="1305"/>
      <c r="AU3904" s="1305"/>
      <c r="AV3904" s="885"/>
      <c r="AW3904" s="885"/>
      <c r="AX3904" s="885"/>
      <c r="AY3904" s="885"/>
      <c r="AZ3904" s="885"/>
    </row>
    <row r="3905" spans="1:52" ht="15" customHeight="1">
      <c r="B3905" s="1310">
        <v>3899</v>
      </c>
      <c r="C3905" s="891" t="s">
        <v>9474</v>
      </c>
      <c r="D3905" s="956" t="s">
        <v>230</v>
      </c>
      <c r="E3905" s="992" t="s">
        <v>222</v>
      </c>
      <c r="F3905" s="892" t="s">
        <v>24</v>
      </c>
      <c r="G3905" s="535" t="s">
        <v>146</v>
      </c>
      <c r="H3905" s="893" t="s">
        <v>24</v>
      </c>
      <c r="I3905" s="953">
        <v>33810</v>
      </c>
      <c r="J3905" s="1314">
        <f t="shared" ca="1" si="347"/>
        <v>29</v>
      </c>
      <c r="K3905" s="894" t="s">
        <v>493</v>
      </c>
      <c r="L3905" s="976">
        <v>920719310999</v>
      </c>
      <c r="M3905" s="898">
        <v>45498</v>
      </c>
      <c r="N3905" s="533">
        <v>43938</v>
      </c>
      <c r="O3905" s="1330" t="s">
        <v>24</v>
      </c>
      <c r="P3905" s="1314" t="s">
        <v>24</v>
      </c>
      <c r="Q3905" s="897" t="str">
        <f t="shared" si="346"/>
        <v>-</v>
      </c>
      <c r="R3905" s="898" t="str">
        <f t="shared" ca="1" si="343"/>
        <v>TIDAK MCU</v>
      </c>
      <c r="S3905" s="664" t="s">
        <v>12162</v>
      </c>
      <c r="T3905" s="451">
        <v>44402</v>
      </c>
      <c r="U3905" s="451">
        <v>44402</v>
      </c>
      <c r="V3905" s="1330" t="s">
        <v>24</v>
      </c>
      <c r="W3905" s="1311" t="s">
        <v>24</v>
      </c>
      <c r="X3905" s="951"/>
      <c r="Y3905" s="900"/>
      <c r="Z3905" s="952"/>
      <c r="AA3905" s="1305" t="s">
        <v>1086</v>
      </c>
      <c r="AB3905" s="902" t="s">
        <v>24</v>
      </c>
      <c r="AC3905" s="1305"/>
      <c r="AD3905" s="1305"/>
      <c r="AE3905" s="1305"/>
      <c r="AF3905" s="1305"/>
      <c r="AG3905" s="1305"/>
      <c r="AH3905" s="369"/>
      <c r="AI3905" s="244" t="str">
        <f t="shared" si="345"/>
        <v>HINO 260 JD/TI-</v>
      </c>
      <c r="AJ3905" s="1315">
        <f t="shared" si="344"/>
        <v>43938</v>
      </c>
      <c r="AK3905" s="472">
        <v>43907</v>
      </c>
      <c r="AL3905" s="670">
        <v>43907</v>
      </c>
      <c r="AM3905" s="1305"/>
      <c r="AN3905" s="902"/>
      <c r="AO3905" s="902"/>
      <c r="AP3905" s="1305"/>
      <c r="AQ3905" s="1231" t="s">
        <v>3094</v>
      </c>
      <c r="AR3905" s="1305"/>
      <c r="AS3905" s="1305"/>
      <c r="AT3905" s="1305"/>
      <c r="AU3905" s="1305"/>
      <c r="AV3905" s="885"/>
      <c r="AW3905" s="885"/>
      <c r="AX3905" s="885"/>
      <c r="AY3905" s="885"/>
      <c r="AZ3905" s="885"/>
    </row>
    <row r="3906" spans="1:52" ht="15" customHeight="1">
      <c r="B3906" s="1310">
        <v>3900</v>
      </c>
      <c r="C3906" s="1003" t="s">
        <v>1811</v>
      </c>
      <c r="D3906" s="1004" t="s">
        <v>230</v>
      </c>
      <c r="E3906" s="992" t="s">
        <v>222</v>
      </c>
      <c r="F3906" s="892" t="s">
        <v>24</v>
      </c>
      <c r="G3906" s="535" t="s">
        <v>127</v>
      </c>
      <c r="H3906" s="1386" t="s">
        <v>12163</v>
      </c>
      <c r="I3906" s="1420">
        <v>35759</v>
      </c>
      <c r="J3906" s="1314">
        <f t="shared" ca="1" si="347"/>
        <v>24</v>
      </c>
      <c r="K3906" s="1005" t="s">
        <v>493</v>
      </c>
      <c r="L3906" s="1410">
        <v>32469711000058</v>
      </c>
      <c r="M3906" s="519">
        <v>45660</v>
      </c>
      <c r="N3906" s="533" t="s">
        <v>12164</v>
      </c>
      <c r="O3906" s="1330" t="s">
        <v>24</v>
      </c>
      <c r="P3906" s="1314" t="s">
        <v>24</v>
      </c>
      <c r="Q3906" s="897" t="str">
        <f t="shared" si="346"/>
        <v>-</v>
      </c>
      <c r="R3906" s="898" t="str">
        <f t="shared" ca="1" si="343"/>
        <v>TIDAK MCU</v>
      </c>
      <c r="S3906" s="664" t="s">
        <v>12166</v>
      </c>
      <c r="T3906" s="451">
        <v>44525</v>
      </c>
      <c r="U3906" s="451">
        <v>44525</v>
      </c>
      <c r="V3906" s="904" t="s">
        <v>24</v>
      </c>
      <c r="W3906" s="136" t="s">
        <v>24</v>
      </c>
      <c r="X3906" s="951"/>
      <c r="Y3906" s="900"/>
      <c r="Z3906" s="1950"/>
      <c r="AA3906" s="1305" t="s">
        <v>1086</v>
      </c>
      <c r="AB3906" s="371" t="s">
        <v>24</v>
      </c>
      <c r="AC3906" s="362"/>
      <c r="AD3906" s="362"/>
      <c r="AE3906" s="362"/>
      <c r="AF3906" s="362"/>
      <c r="AG3906" s="362"/>
      <c r="AH3906" s="369"/>
      <c r="AI3906" s="244" t="str">
        <f t="shared" si="345"/>
        <v>HINO 260 JD/TI-</v>
      </c>
      <c r="AJ3906" s="1315" t="str">
        <f t="shared" si="344"/>
        <v>03-Mei-20</v>
      </c>
      <c r="AK3906" s="592">
        <v>43951</v>
      </c>
      <c r="AL3906" s="614">
        <v>43951</v>
      </c>
      <c r="AM3906" s="362"/>
      <c r="AN3906" s="371"/>
      <c r="AO3906" s="371"/>
      <c r="AP3906" s="362"/>
      <c r="AQ3906" s="1231" t="s">
        <v>3094</v>
      </c>
      <c r="AR3906" s="362"/>
      <c r="AS3906" s="362"/>
      <c r="AT3906" s="362"/>
      <c r="AU3906" s="362"/>
      <c r="AV3906" s="885"/>
      <c r="AW3906" s="885"/>
      <c r="AX3906" s="885"/>
      <c r="AY3906" s="885"/>
      <c r="AZ3906" s="885"/>
    </row>
    <row r="3907" spans="1:52" ht="15" customHeight="1">
      <c r="B3907" s="1310">
        <v>3901</v>
      </c>
      <c r="C3907" s="1003" t="s">
        <v>4414</v>
      </c>
      <c r="D3907" s="1004" t="s">
        <v>221</v>
      </c>
      <c r="E3907" s="992" t="s">
        <v>222</v>
      </c>
      <c r="F3907" s="892" t="s">
        <v>24</v>
      </c>
      <c r="G3907" s="535" t="s">
        <v>127</v>
      </c>
      <c r="H3907" s="1386" t="s">
        <v>12165</v>
      </c>
      <c r="I3907" s="1420">
        <v>34053</v>
      </c>
      <c r="J3907" s="1314">
        <f t="shared" ca="1" si="347"/>
        <v>29</v>
      </c>
      <c r="K3907" s="1005" t="s">
        <v>493</v>
      </c>
      <c r="L3907" s="1410">
        <v>930319310848</v>
      </c>
      <c r="M3907" s="519">
        <v>45376</v>
      </c>
      <c r="N3907" s="533">
        <v>43922</v>
      </c>
      <c r="O3907" s="1330" t="s">
        <v>24</v>
      </c>
      <c r="P3907" s="1314" t="s">
        <v>24</v>
      </c>
      <c r="Q3907" s="897" t="str">
        <f t="shared" si="346"/>
        <v>-</v>
      </c>
      <c r="R3907" s="898" t="str">
        <f t="shared" ca="1" si="343"/>
        <v>TIDAK MCU</v>
      </c>
      <c r="S3907" s="664" t="s">
        <v>24</v>
      </c>
      <c r="T3907" s="451">
        <v>44280</v>
      </c>
      <c r="U3907" s="451" t="s">
        <v>24</v>
      </c>
      <c r="V3907" s="1330" t="s">
        <v>24</v>
      </c>
      <c r="W3907" s="1311" t="s">
        <v>24</v>
      </c>
      <c r="X3907" s="951"/>
      <c r="Y3907" s="900"/>
      <c r="Z3907" s="1950"/>
      <c r="AA3907" s="1305" t="s">
        <v>24</v>
      </c>
      <c r="AB3907" s="371" t="s">
        <v>24</v>
      </c>
      <c r="AC3907" s="362"/>
      <c r="AD3907" s="362"/>
      <c r="AE3907" s="362"/>
      <c r="AF3907" s="362"/>
      <c r="AG3907" s="362"/>
      <c r="AH3907" s="369"/>
      <c r="AI3907" s="244" t="str">
        <f t="shared" si="345"/>
        <v>--</v>
      </c>
      <c r="AJ3907" s="1315">
        <f t="shared" si="344"/>
        <v>43922</v>
      </c>
      <c r="AK3907" s="217" t="s">
        <v>24</v>
      </c>
      <c r="AL3907" s="614" t="s">
        <v>24</v>
      </c>
      <c r="AM3907" s="362"/>
      <c r="AN3907" s="371"/>
      <c r="AO3907" s="371"/>
      <c r="AP3907" s="362"/>
      <c r="AQ3907" s="1231" t="s">
        <v>3094</v>
      </c>
      <c r="AR3907" s="362"/>
      <c r="AS3907" s="362"/>
      <c r="AT3907" s="362"/>
      <c r="AU3907" s="362"/>
      <c r="AV3907" s="885"/>
      <c r="AW3907" s="885"/>
      <c r="AX3907" s="885"/>
      <c r="AY3907" s="885"/>
      <c r="AZ3907" s="885"/>
    </row>
    <row r="3908" spans="1:52" ht="15" customHeight="1">
      <c r="B3908" s="1310">
        <v>3902</v>
      </c>
      <c r="C3908" s="1003" t="s">
        <v>5933</v>
      </c>
      <c r="D3908" s="1004" t="s">
        <v>230</v>
      </c>
      <c r="E3908" s="992" t="s">
        <v>222</v>
      </c>
      <c r="F3908" s="892" t="s">
        <v>24</v>
      </c>
      <c r="G3908" s="535" t="s">
        <v>127</v>
      </c>
      <c r="H3908" s="1386" t="s">
        <v>12167</v>
      </c>
      <c r="I3908" s="1420">
        <v>34814</v>
      </c>
      <c r="J3908" s="1314">
        <f t="shared" ca="1" si="347"/>
        <v>27</v>
      </c>
      <c r="K3908" s="1005" t="s">
        <v>493</v>
      </c>
      <c r="L3908" s="1410">
        <v>19319504000023</v>
      </c>
      <c r="M3908" s="519">
        <v>45660</v>
      </c>
      <c r="N3908" s="533">
        <v>43954</v>
      </c>
      <c r="O3908" s="1330" t="s">
        <v>24</v>
      </c>
      <c r="P3908" s="1314" t="s">
        <v>24</v>
      </c>
      <c r="Q3908" s="897" t="str">
        <f t="shared" si="346"/>
        <v>-</v>
      </c>
      <c r="R3908" s="898" t="str">
        <f t="shared" ca="1" si="343"/>
        <v>TIDAK MCU</v>
      </c>
      <c r="S3908" s="664" t="s">
        <v>12168</v>
      </c>
      <c r="T3908" s="451">
        <v>44311</v>
      </c>
      <c r="U3908" s="451">
        <v>44311</v>
      </c>
      <c r="V3908" s="904" t="s">
        <v>24</v>
      </c>
      <c r="W3908" s="136" t="s">
        <v>24</v>
      </c>
      <c r="X3908" s="951"/>
      <c r="Y3908" s="900"/>
      <c r="Z3908" s="1950"/>
      <c r="AA3908" s="362" t="s">
        <v>1086</v>
      </c>
      <c r="AB3908" s="371" t="s">
        <v>24</v>
      </c>
      <c r="AC3908" s="362"/>
      <c r="AD3908" s="362"/>
      <c r="AE3908" s="362"/>
      <c r="AF3908" s="362"/>
      <c r="AG3908" s="362"/>
      <c r="AH3908" s="369"/>
      <c r="AI3908" s="244" t="str">
        <f t="shared" si="345"/>
        <v>HINO 260 JD/TI-</v>
      </c>
      <c r="AJ3908" s="1315">
        <f t="shared" si="344"/>
        <v>43954</v>
      </c>
      <c r="AK3908" s="472">
        <v>43951</v>
      </c>
      <c r="AL3908" s="670">
        <v>43951</v>
      </c>
      <c r="AM3908" s="362"/>
      <c r="AN3908" s="371"/>
      <c r="AO3908" s="371"/>
      <c r="AP3908" s="362"/>
      <c r="AQ3908" s="1231" t="s">
        <v>3094</v>
      </c>
      <c r="AR3908" s="362"/>
      <c r="AS3908" s="362"/>
      <c r="AT3908" s="362"/>
      <c r="AU3908" s="362"/>
      <c r="AV3908" s="885"/>
      <c r="AW3908" s="885"/>
      <c r="AX3908" s="885"/>
      <c r="AY3908" s="885"/>
      <c r="AZ3908" s="885"/>
    </row>
    <row r="3909" spans="1:52" ht="15" customHeight="1">
      <c r="B3909" s="1310">
        <v>3903</v>
      </c>
      <c r="C3909" s="1003" t="s">
        <v>12169</v>
      </c>
      <c r="D3909" s="1004" t="s">
        <v>230</v>
      </c>
      <c r="E3909" s="992" t="s">
        <v>222</v>
      </c>
      <c r="F3909" s="892" t="s">
        <v>24</v>
      </c>
      <c r="G3909" s="535" t="s">
        <v>141</v>
      </c>
      <c r="H3909" s="1386" t="s">
        <v>12170</v>
      </c>
      <c r="I3909" s="1420">
        <v>29874</v>
      </c>
      <c r="J3909" s="1314">
        <f t="shared" ca="1" si="347"/>
        <v>40</v>
      </c>
      <c r="K3909" s="1005" t="s">
        <v>24</v>
      </c>
      <c r="L3909" s="1410" t="s">
        <v>24</v>
      </c>
      <c r="M3909" s="519" t="s">
        <v>24</v>
      </c>
      <c r="N3909" s="533">
        <v>43959</v>
      </c>
      <c r="O3909" s="1330" t="s">
        <v>24</v>
      </c>
      <c r="P3909" s="1314" t="s">
        <v>24</v>
      </c>
      <c r="Q3909" s="897" t="str">
        <f t="shared" si="346"/>
        <v>-</v>
      </c>
      <c r="R3909" s="898" t="str">
        <f t="shared" ref="R3909:R3972" ca="1" si="348">IF(OR(O3909="",O3909="-"),"TIDAK MCU",IF(Q3909&gt;TODAY(),"BERLAKU","EXPIRED"))</f>
        <v>TIDAK MCU</v>
      </c>
      <c r="S3909" s="664" t="s">
        <v>12171</v>
      </c>
      <c r="T3909" s="451">
        <v>44485</v>
      </c>
      <c r="U3909" s="451">
        <v>44485</v>
      </c>
      <c r="V3909" s="1330" t="s">
        <v>24</v>
      </c>
      <c r="W3909" s="1311" t="s">
        <v>24</v>
      </c>
      <c r="X3909" s="951"/>
      <c r="Y3909" s="900"/>
      <c r="Z3909" s="1950"/>
      <c r="AA3909" s="362" t="s">
        <v>589</v>
      </c>
      <c r="AB3909" s="371" t="s">
        <v>24</v>
      </c>
      <c r="AC3909" s="362"/>
      <c r="AD3909" s="362"/>
      <c r="AE3909" s="362"/>
      <c r="AF3909" s="362"/>
      <c r="AG3909" s="362"/>
      <c r="AH3909" s="369"/>
      <c r="AI3909" s="244" t="str">
        <f t="shared" si="345"/>
        <v>DZ 85-</v>
      </c>
      <c r="AJ3909" s="1315">
        <f t="shared" ref="AJ3909:AJ3972" si="349">N3909</f>
        <v>43959</v>
      </c>
      <c r="AK3909" s="472">
        <v>43956</v>
      </c>
      <c r="AL3909" s="670">
        <v>43956</v>
      </c>
      <c r="AM3909" s="362"/>
      <c r="AN3909" s="371"/>
      <c r="AO3909" s="371"/>
      <c r="AP3909" s="362"/>
      <c r="AQ3909" s="1231" t="s">
        <v>3094</v>
      </c>
      <c r="AR3909" s="362"/>
      <c r="AS3909" s="362"/>
      <c r="AT3909" s="362"/>
      <c r="AU3909" s="362"/>
      <c r="AV3909" s="885"/>
      <c r="AW3909" s="885"/>
      <c r="AX3909" s="885"/>
      <c r="AY3909" s="885"/>
      <c r="AZ3909" s="885"/>
    </row>
    <row r="3910" spans="1:52" ht="15" customHeight="1">
      <c r="B3910" s="1310">
        <v>3904</v>
      </c>
      <c r="C3910" s="1003" t="s">
        <v>12183</v>
      </c>
      <c r="D3910" s="1004" t="s">
        <v>230</v>
      </c>
      <c r="E3910" s="992" t="s">
        <v>222</v>
      </c>
      <c r="F3910" s="892" t="s">
        <v>24</v>
      </c>
      <c r="G3910" s="535" t="s">
        <v>141</v>
      </c>
      <c r="H3910" s="1386" t="s">
        <v>12184</v>
      </c>
      <c r="I3910" s="1420">
        <v>30273</v>
      </c>
      <c r="J3910" s="1314">
        <f t="shared" ca="1" si="347"/>
        <v>39</v>
      </c>
      <c r="K3910" s="1005" t="s">
        <v>24</v>
      </c>
      <c r="L3910" s="1410" t="s">
        <v>24</v>
      </c>
      <c r="M3910" s="519" t="s">
        <v>24</v>
      </c>
      <c r="N3910" s="533">
        <v>43955</v>
      </c>
      <c r="O3910" s="1330" t="s">
        <v>24</v>
      </c>
      <c r="P3910" s="1314" t="s">
        <v>24</v>
      </c>
      <c r="Q3910" s="897" t="str">
        <f t="shared" si="346"/>
        <v>-</v>
      </c>
      <c r="R3910" s="898" t="str">
        <f t="shared" ca="1" si="348"/>
        <v>TIDAK MCU</v>
      </c>
      <c r="S3910" s="664" t="s">
        <v>12185</v>
      </c>
      <c r="T3910" s="451">
        <v>44518</v>
      </c>
      <c r="U3910" s="451">
        <v>44518</v>
      </c>
      <c r="V3910" s="1330" t="s">
        <v>24</v>
      </c>
      <c r="W3910" s="136" t="s">
        <v>24</v>
      </c>
      <c r="X3910" s="951"/>
      <c r="Y3910" s="900"/>
      <c r="Z3910" s="1950"/>
      <c r="AA3910" s="1305" t="s">
        <v>594</v>
      </c>
      <c r="AB3910" s="371" t="s">
        <v>24</v>
      </c>
      <c r="AC3910" s="362"/>
      <c r="AD3910" s="362"/>
      <c r="AE3910" s="362"/>
      <c r="AF3910" s="362"/>
      <c r="AG3910" s="362"/>
      <c r="AH3910" s="369"/>
      <c r="AI3910" s="244" t="str">
        <f t="shared" si="345"/>
        <v>PC 200 - PC 400-</v>
      </c>
      <c r="AJ3910" s="1315">
        <f t="shared" si="349"/>
        <v>43955</v>
      </c>
      <c r="AK3910" s="592">
        <v>43951</v>
      </c>
      <c r="AL3910" s="614">
        <v>43951</v>
      </c>
      <c r="AM3910" s="362"/>
      <c r="AN3910" s="371"/>
      <c r="AO3910" s="371"/>
      <c r="AP3910" s="362"/>
      <c r="AQ3910" s="1231" t="s">
        <v>3094</v>
      </c>
      <c r="AR3910" s="362"/>
      <c r="AS3910" s="362"/>
      <c r="AT3910" s="362"/>
      <c r="AU3910" s="362"/>
      <c r="AV3910" s="885"/>
      <c r="AW3910" s="885"/>
      <c r="AX3910" s="885"/>
      <c r="AY3910" s="885"/>
      <c r="AZ3910" s="885"/>
    </row>
    <row r="3911" spans="1:52" ht="15" customHeight="1">
      <c r="B3911" s="1310">
        <v>3905</v>
      </c>
      <c r="C3911" s="1003" t="s">
        <v>12187</v>
      </c>
      <c r="D3911" s="1004" t="s">
        <v>221</v>
      </c>
      <c r="E3911" s="992" t="s">
        <v>222</v>
      </c>
      <c r="F3911" s="892" t="s">
        <v>24</v>
      </c>
      <c r="G3911" s="535" t="s">
        <v>141</v>
      </c>
      <c r="H3911" s="1386" t="s">
        <v>24</v>
      </c>
      <c r="I3911" s="1420" t="s">
        <v>24</v>
      </c>
      <c r="J3911" s="1314" t="str">
        <f t="shared" ca="1" si="347"/>
        <v>-</v>
      </c>
      <c r="K3911" s="1005" t="s">
        <v>24</v>
      </c>
      <c r="L3911" s="1410" t="s">
        <v>24</v>
      </c>
      <c r="M3911" s="519" t="s">
        <v>24</v>
      </c>
      <c r="N3911" s="533">
        <v>43939</v>
      </c>
      <c r="O3911" s="1330" t="s">
        <v>24</v>
      </c>
      <c r="P3911" s="1314" t="s">
        <v>24</v>
      </c>
      <c r="Q3911" s="897" t="str">
        <f t="shared" ref="Q3911:Q3942" si="350">IF(OR(O3911="-",O3911=""),"-",O3911+365)</f>
        <v>-</v>
      </c>
      <c r="R3911" s="898" t="str">
        <f t="shared" ca="1" si="348"/>
        <v>TIDAK MCU</v>
      </c>
      <c r="S3911" s="664" t="s">
        <v>24</v>
      </c>
      <c r="T3911" s="451">
        <v>44561</v>
      </c>
      <c r="U3911" s="451" t="s">
        <v>24</v>
      </c>
      <c r="V3911" s="1330" t="s">
        <v>24</v>
      </c>
      <c r="W3911" s="136" t="s">
        <v>24</v>
      </c>
      <c r="X3911" s="951"/>
      <c r="Y3911" s="900"/>
      <c r="Z3911" s="1950"/>
      <c r="AA3911" s="1305" t="s">
        <v>24</v>
      </c>
      <c r="AB3911" s="371" t="s">
        <v>24</v>
      </c>
      <c r="AC3911" s="362"/>
      <c r="AD3911" s="362"/>
      <c r="AE3911" s="362"/>
      <c r="AF3911" s="362"/>
      <c r="AG3911" s="362"/>
      <c r="AH3911" s="369"/>
      <c r="AI3911" s="244" t="str">
        <f t="shared" si="345"/>
        <v>--</v>
      </c>
      <c r="AJ3911" s="1315">
        <f t="shared" si="349"/>
        <v>43939</v>
      </c>
      <c r="AK3911" s="217" t="s">
        <v>24</v>
      </c>
      <c r="AL3911" s="614" t="s">
        <v>24</v>
      </c>
      <c r="AM3911" s="362"/>
      <c r="AN3911" s="371"/>
      <c r="AO3911" s="371"/>
      <c r="AP3911" s="362"/>
      <c r="AQ3911" s="1231" t="s">
        <v>3094</v>
      </c>
      <c r="AR3911" s="362"/>
      <c r="AS3911" s="362"/>
      <c r="AT3911" s="362"/>
      <c r="AU3911" s="362"/>
      <c r="AV3911" s="885"/>
      <c r="AW3911" s="885"/>
      <c r="AX3911" s="885"/>
      <c r="AY3911" s="885"/>
      <c r="AZ3911" s="885"/>
    </row>
    <row r="3912" spans="1:52" ht="15" customHeight="1">
      <c r="B3912" s="1310">
        <v>3906</v>
      </c>
      <c r="C3912" s="1003" t="s">
        <v>12188</v>
      </c>
      <c r="D3912" s="1004" t="s">
        <v>257</v>
      </c>
      <c r="E3912" s="992" t="s">
        <v>1122</v>
      </c>
      <c r="F3912" s="892" t="s">
        <v>24</v>
      </c>
      <c r="G3912" s="535" t="s">
        <v>130</v>
      </c>
      <c r="H3912" s="1386" t="s">
        <v>12189</v>
      </c>
      <c r="I3912" s="1420">
        <v>35875</v>
      </c>
      <c r="J3912" s="1314">
        <f t="shared" ca="1" si="347"/>
        <v>24</v>
      </c>
      <c r="K3912" s="1005" t="s">
        <v>83</v>
      </c>
      <c r="L3912" s="1410">
        <v>980319052112</v>
      </c>
      <c r="M3912" s="519">
        <v>45372</v>
      </c>
      <c r="N3912" s="533">
        <v>43952</v>
      </c>
      <c r="O3912" s="1330" t="s">
        <v>24</v>
      </c>
      <c r="P3912" s="1314" t="s">
        <v>24</v>
      </c>
      <c r="Q3912" s="897" t="str">
        <f t="shared" si="350"/>
        <v>-</v>
      </c>
      <c r="R3912" s="898" t="str">
        <f t="shared" ca="1" si="348"/>
        <v>TIDAK MCU</v>
      </c>
      <c r="S3912" s="664" t="s">
        <v>12190</v>
      </c>
      <c r="T3912" s="451">
        <v>44276</v>
      </c>
      <c r="U3912" s="451">
        <v>44276</v>
      </c>
      <c r="V3912" s="1330" t="s">
        <v>24</v>
      </c>
      <c r="W3912" s="1311" t="s">
        <v>24</v>
      </c>
      <c r="X3912" s="951"/>
      <c r="Y3912" s="900"/>
      <c r="Z3912" s="1950"/>
      <c r="AA3912" s="1305" t="s">
        <v>100</v>
      </c>
      <c r="AB3912" s="371" t="s">
        <v>24</v>
      </c>
      <c r="AC3912" s="362"/>
      <c r="AD3912" s="362"/>
      <c r="AE3912" s="362"/>
      <c r="AF3912" s="362"/>
      <c r="AG3912" s="362"/>
      <c r="AH3912" s="369"/>
      <c r="AI3912" s="244" t="str">
        <f t="shared" si="345"/>
        <v>LIGHT VEHICLE-</v>
      </c>
      <c r="AJ3912" s="1315">
        <f t="shared" si="349"/>
        <v>43952</v>
      </c>
      <c r="AK3912" s="592">
        <v>43945</v>
      </c>
      <c r="AL3912" s="614">
        <v>43942</v>
      </c>
      <c r="AM3912" s="362"/>
      <c r="AN3912" s="371"/>
      <c r="AO3912" s="371"/>
      <c r="AP3912" s="362"/>
      <c r="AQ3912" s="1231" t="s">
        <v>3094</v>
      </c>
      <c r="AR3912" s="362"/>
      <c r="AS3912" s="362"/>
      <c r="AT3912" s="362"/>
      <c r="AU3912" s="362"/>
      <c r="AV3912" s="885"/>
      <c r="AW3912" s="885"/>
      <c r="AX3912" s="885"/>
      <c r="AY3912" s="885"/>
      <c r="AZ3912" s="885"/>
    </row>
    <row r="3913" spans="1:52" ht="15" customHeight="1">
      <c r="B3913" s="1310">
        <v>3907</v>
      </c>
      <c r="C3913" s="1003" t="s">
        <v>12192</v>
      </c>
      <c r="D3913" s="1004" t="s">
        <v>12196</v>
      </c>
      <c r="E3913" s="992" t="s">
        <v>601</v>
      </c>
      <c r="F3913" s="892" t="s">
        <v>24</v>
      </c>
      <c r="G3913" s="535" t="s">
        <v>151</v>
      </c>
      <c r="H3913" s="1386" t="s">
        <v>24</v>
      </c>
      <c r="I3913" s="1420">
        <v>31702</v>
      </c>
      <c r="J3913" s="1314">
        <f t="shared" ca="1" si="347"/>
        <v>35</v>
      </c>
      <c r="K3913" s="1005" t="s">
        <v>83</v>
      </c>
      <c r="L3913" s="1410">
        <v>1723171000029</v>
      </c>
      <c r="M3913" s="519">
        <v>44851</v>
      </c>
      <c r="N3913" s="533">
        <v>43964</v>
      </c>
      <c r="O3913" s="1330" t="s">
        <v>24</v>
      </c>
      <c r="P3913" s="1314" t="s">
        <v>24</v>
      </c>
      <c r="Q3913" s="897" t="str">
        <f t="shared" si="350"/>
        <v>-</v>
      </c>
      <c r="R3913" s="898" t="str">
        <f t="shared" ca="1" si="348"/>
        <v>TIDAK MCU</v>
      </c>
      <c r="S3913" s="664" t="s">
        <v>12200</v>
      </c>
      <c r="T3913" s="451">
        <v>44486</v>
      </c>
      <c r="U3913" s="451">
        <v>44486</v>
      </c>
      <c r="V3913" s="1330" t="s">
        <v>24</v>
      </c>
      <c r="W3913" s="1311" t="s">
        <v>24</v>
      </c>
      <c r="X3913" s="951"/>
      <c r="Y3913" s="900"/>
      <c r="Z3913" s="1950"/>
      <c r="AA3913" s="1305" t="s">
        <v>100</v>
      </c>
      <c r="AB3913" s="371" t="s">
        <v>24</v>
      </c>
      <c r="AC3913" s="362"/>
      <c r="AD3913" s="362"/>
      <c r="AE3913" s="362"/>
      <c r="AF3913" s="362"/>
      <c r="AG3913" s="362"/>
      <c r="AH3913" s="369"/>
      <c r="AI3913" s="244" t="str">
        <f t="shared" si="345"/>
        <v>LIGHT VEHICLE-</v>
      </c>
      <c r="AJ3913" s="1315">
        <f t="shared" si="349"/>
        <v>43964</v>
      </c>
      <c r="AK3913" s="592">
        <v>43840</v>
      </c>
      <c r="AL3913" s="614">
        <v>44206</v>
      </c>
      <c r="AM3913" s="362"/>
      <c r="AN3913" s="371"/>
      <c r="AO3913" s="371"/>
      <c r="AP3913" s="362"/>
      <c r="AQ3913" s="1231" t="s">
        <v>3094</v>
      </c>
      <c r="AR3913" s="362"/>
      <c r="AS3913" s="362"/>
      <c r="AT3913" s="362"/>
      <c r="AU3913" s="362"/>
    </row>
    <row r="3914" spans="1:52" ht="15" customHeight="1">
      <c r="B3914" s="1310">
        <v>3908</v>
      </c>
      <c r="C3914" s="1003" t="s">
        <v>12198</v>
      </c>
      <c r="D3914" s="1004" t="s">
        <v>698</v>
      </c>
      <c r="E3914" s="992" t="s">
        <v>601</v>
      </c>
      <c r="F3914" s="892" t="s">
        <v>24</v>
      </c>
      <c r="G3914" s="535" t="s">
        <v>151</v>
      </c>
      <c r="H3914" s="1386" t="s">
        <v>12199</v>
      </c>
      <c r="I3914" s="1420">
        <v>32951</v>
      </c>
      <c r="J3914" s="1314">
        <f t="shared" ca="1" si="347"/>
        <v>32</v>
      </c>
      <c r="K3914" s="1005" t="s">
        <v>24</v>
      </c>
      <c r="L3914" s="1410" t="s">
        <v>24</v>
      </c>
      <c r="M3914" s="519" t="s">
        <v>24</v>
      </c>
      <c r="N3914" s="533">
        <v>43964</v>
      </c>
      <c r="O3914" s="1330" t="s">
        <v>24</v>
      </c>
      <c r="P3914" s="1314" t="s">
        <v>24</v>
      </c>
      <c r="Q3914" s="897" t="str">
        <f t="shared" si="350"/>
        <v>-</v>
      </c>
      <c r="R3914" s="898" t="str">
        <f t="shared" ca="1" si="348"/>
        <v>TIDAK MCU</v>
      </c>
      <c r="S3914" s="664" t="s">
        <v>24</v>
      </c>
      <c r="T3914" s="451">
        <v>44274</v>
      </c>
      <c r="U3914" s="451" t="s">
        <v>24</v>
      </c>
      <c r="V3914" s="1330" t="s">
        <v>24</v>
      </c>
      <c r="W3914" s="1311" t="s">
        <v>24</v>
      </c>
      <c r="X3914" s="951"/>
      <c r="Y3914" s="900"/>
      <c r="Z3914" s="1950"/>
      <c r="AA3914" s="1305" t="s">
        <v>24</v>
      </c>
      <c r="AB3914" s="371" t="s">
        <v>24</v>
      </c>
      <c r="AC3914" s="362"/>
      <c r="AD3914" s="362"/>
      <c r="AE3914" s="362"/>
      <c r="AF3914" s="362"/>
      <c r="AG3914" s="362"/>
      <c r="AH3914" s="369"/>
      <c r="AI3914" s="244" t="str">
        <f t="shared" si="345"/>
        <v>--</v>
      </c>
      <c r="AJ3914" s="1315">
        <f t="shared" si="349"/>
        <v>43964</v>
      </c>
      <c r="AK3914" s="217" t="s">
        <v>24</v>
      </c>
      <c r="AL3914" s="614" t="s">
        <v>24</v>
      </c>
      <c r="AM3914" s="362"/>
      <c r="AN3914" s="371"/>
      <c r="AO3914" s="371"/>
      <c r="AP3914" s="362"/>
      <c r="AQ3914" s="1231" t="s">
        <v>3094</v>
      </c>
      <c r="AR3914" s="362"/>
      <c r="AS3914" s="362"/>
      <c r="AT3914" s="362"/>
      <c r="AU3914" s="362"/>
    </row>
    <row r="3915" spans="1:52" ht="15" customHeight="1">
      <c r="B3915" s="1310">
        <v>3909</v>
      </c>
      <c r="C3915" s="1003" t="s">
        <v>12193</v>
      </c>
      <c r="D3915" s="1004" t="s">
        <v>12195</v>
      </c>
      <c r="E3915" s="992" t="s">
        <v>601</v>
      </c>
      <c r="F3915" s="892" t="s">
        <v>24</v>
      </c>
      <c r="G3915" s="535" t="s">
        <v>151</v>
      </c>
      <c r="H3915" s="1386" t="s">
        <v>12197</v>
      </c>
      <c r="I3915" s="1420">
        <v>35892</v>
      </c>
      <c r="J3915" s="1314">
        <f t="shared" ca="1" si="347"/>
        <v>24</v>
      </c>
      <c r="K3915" s="1005" t="s">
        <v>24</v>
      </c>
      <c r="L3915" s="1410" t="s">
        <v>24</v>
      </c>
      <c r="M3915" s="519" t="s">
        <v>24</v>
      </c>
      <c r="N3915" s="533">
        <v>43964</v>
      </c>
      <c r="O3915" s="1330" t="s">
        <v>24</v>
      </c>
      <c r="P3915" s="1314" t="s">
        <v>24</v>
      </c>
      <c r="Q3915" s="897" t="str">
        <f t="shared" si="350"/>
        <v>-</v>
      </c>
      <c r="R3915" s="898" t="str">
        <f t="shared" ca="1" si="348"/>
        <v>TIDAK MCU</v>
      </c>
      <c r="S3915" s="664" t="s">
        <v>24</v>
      </c>
      <c r="T3915" s="451">
        <v>44293</v>
      </c>
      <c r="U3915" s="451" t="s">
        <v>24</v>
      </c>
      <c r="V3915" s="1313" t="s">
        <v>24</v>
      </c>
      <c r="W3915" s="1311" t="s">
        <v>24</v>
      </c>
      <c r="X3915" s="951"/>
      <c r="Y3915" s="900"/>
      <c r="Z3915" s="1950"/>
      <c r="AA3915" s="1305" t="s">
        <v>24</v>
      </c>
      <c r="AB3915" s="371" t="s">
        <v>24</v>
      </c>
      <c r="AC3915" s="362"/>
      <c r="AD3915" s="362"/>
      <c r="AE3915" s="362"/>
      <c r="AF3915" s="362"/>
      <c r="AG3915" s="362"/>
      <c r="AH3915" s="369"/>
      <c r="AI3915" s="244" t="str">
        <f t="shared" si="345"/>
        <v>--</v>
      </c>
      <c r="AJ3915" s="1315">
        <f t="shared" si="349"/>
        <v>43964</v>
      </c>
      <c r="AK3915" s="217" t="s">
        <v>24</v>
      </c>
      <c r="AL3915" s="614" t="s">
        <v>24</v>
      </c>
      <c r="AM3915" s="362"/>
      <c r="AN3915" s="371"/>
      <c r="AO3915" s="371"/>
      <c r="AP3915" s="362"/>
      <c r="AQ3915" s="1231" t="s">
        <v>3094</v>
      </c>
      <c r="AR3915" s="362"/>
      <c r="AS3915" s="362"/>
      <c r="AT3915" s="362"/>
      <c r="AU3915" s="362"/>
    </row>
    <row r="3916" spans="1:52" ht="15" customHeight="1">
      <c r="B3916" s="1310">
        <v>3910</v>
      </c>
      <c r="C3916" s="1003" t="s">
        <v>12194</v>
      </c>
      <c r="D3916" s="1004" t="s">
        <v>12195</v>
      </c>
      <c r="E3916" s="992" t="s">
        <v>601</v>
      </c>
      <c r="F3916" s="892" t="s">
        <v>24</v>
      </c>
      <c r="G3916" s="535" t="s">
        <v>151</v>
      </c>
      <c r="H3916" s="1386" t="s">
        <v>24</v>
      </c>
      <c r="I3916" s="1420">
        <v>32655</v>
      </c>
      <c r="J3916" s="1314">
        <f t="shared" ca="1" si="347"/>
        <v>33</v>
      </c>
      <c r="K3916" s="1005" t="s">
        <v>83</v>
      </c>
      <c r="L3916" s="1410">
        <v>1718181001132</v>
      </c>
      <c r="M3916" s="519">
        <v>45073</v>
      </c>
      <c r="N3916" s="533">
        <v>43964</v>
      </c>
      <c r="O3916" s="1330" t="s">
        <v>24</v>
      </c>
      <c r="P3916" s="1314" t="s">
        <v>24</v>
      </c>
      <c r="Q3916" s="897" t="str">
        <f t="shared" si="350"/>
        <v>-</v>
      </c>
      <c r="R3916" s="898" t="str">
        <f t="shared" ca="1" si="348"/>
        <v>TIDAK MCU</v>
      </c>
      <c r="S3916" s="664" t="s">
        <v>12636</v>
      </c>
      <c r="T3916" s="451">
        <v>44343</v>
      </c>
      <c r="U3916" s="451">
        <v>44343</v>
      </c>
      <c r="V3916" s="1313" t="s">
        <v>24</v>
      </c>
      <c r="W3916" s="1311" t="s">
        <v>24</v>
      </c>
      <c r="X3916" s="951"/>
      <c r="Y3916" s="900"/>
      <c r="Z3916" s="1950"/>
      <c r="AA3916" s="1305" t="s">
        <v>100</v>
      </c>
      <c r="AB3916" s="371" t="s">
        <v>24</v>
      </c>
      <c r="AC3916" s="362"/>
      <c r="AD3916" s="362"/>
      <c r="AE3916" s="362"/>
      <c r="AF3916" s="362"/>
      <c r="AG3916" s="362"/>
      <c r="AH3916" s="369"/>
      <c r="AI3916" s="244" t="str">
        <f t="shared" si="345"/>
        <v>LIGHT VEHICLE-</v>
      </c>
      <c r="AJ3916" s="1315">
        <f t="shared" si="349"/>
        <v>43964</v>
      </c>
      <c r="AK3916" s="592">
        <v>44028</v>
      </c>
      <c r="AL3916" s="614">
        <v>44028</v>
      </c>
      <c r="AM3916" s="362"/>
      <c r="AN3916" s="371"/>
      <c r="AO3916" s="371"/>
      <c r="AP3916" s="362"/>
      <c r="AQ3916" s="1231" t="s">
        <v>3094</v>
      </c>
      <c r="AR3916" s="362"/>
      <c r="AS3916" s="362"/>
      <c r="AT3916" s="362"/>
      <c r="AU3916" s="362"/>
    </row>
    <row r="3917" spans="1:52" s="2186" customFormat="1" ht="15" customHeight="1">
      <c r="A3917" s="1299"/>
      <c r="B3917" s="1310">
        <v>3911</v>
      </c>
      <c r="C3917" s="2223" t="s">
        <v>12201</v>
      </c>
      <c r="D3917" s="925" t="s">
        <v>221</v>
      </c>
      <c r="E3917" s="1590" t="s">
        <v>222</v>
      </c>
      <c r="F3917" s="1612" t="s">
        <v>24</v>
      </c>
      <c r="G3917" s="1623" t="s">
        <v>114</v>
      </c>
      <c r="H3917" s="2224" t="s">
        <v>12213</v>
      </c>
      <c r="I3917" s="2225">
        <v>36301</v>
      </c>
      <c r="J3917" s="445">
        <f t="shared" ca="1" si="347"/>
        <v>22</v>
      </c>
      <c r="K3917" s="2226" t="s">
        <v>24</v>
      </c>
      <c r="L3917" s="2227" t="s">
        <v>24</v>
      </c>
      <c r="M3917" s="2228" t="s">
        <v>24</v>
      </c>
      <c r="N3917" s="517">
        <v>43969</v>
      </c>
      <c r="O3917" s="446" t="s">
        <v>24</v>
      </c>
      <c r="P3917" s="445" t="s">
        <v>24</v>
      </c>
      <c r="Q3917" s="1924" t="str">
        <f t="shared" si="350"/>
        <v>-</v>
      </c>
      <c r="R3917" s="1900" t="str">
        <f t="shared" ca="1" si="348"/>
        <v>TIDAK MCU</v>
      </c>
      <c r="S3917" s="1921" t="s">
        <v>24</v>
      </c>
      <c r="T3917" s="517">
        <v>44337</v>
      </c>
      <c r="U3917" s="517" t="s">
        <v>24</v>
      </c>
      <c r="V3917" s="446" t="s">
        <v>24</v>
      </c>
      <c r="W3917" s="446" t="s">
        <v>24</v>
      </c>
      <c r="X3917" s="1531"/>
      <c r="Y3917" s="1945"/>
      <c r="Z3917" s="2229"/>
      <c r="AA3917" s="1577" t="s">
        <v>24</v>
      </c>
      <c r="AB3917" s="925" t="s">
        <v>24</v>
      </c>
      <c r="AC3917" s="925"/>
      <c r="AD3917" s="925"/>
      <c r="AE3917" s="925"/>
      <c r="AF3917" s="925"/>
      <c r="AG3917" s="925"/>
      <c r="AH3917" s="1028"/>
      <c r="AI3917" s="244" t="str">
        <f t="shared" si="345"/>
        <v>--</v>
      </c>
      <c r="AJ3917" s="878">
        <f t="shared" si="349"/>
        <v>43969</v>
      </c>
      <c r="AK3917" s="1727" t="s">
        <v>24</v>
      </c>
      <c r="AL3917" s="1727" t="s">
        <v>24</v>
      </c>
      <c r="AM3917" s="925"/>
      <c r="AN3917" s="925"/>
      <c r="AO3917" s="925"/>
      <c r="AP3917" s="925"/>
      <c r="AQ3917" s="916" t="s">
        <v>6564</v>
      </c>
      <c r="AR3917" s="925"/>
      <c r="AS3917" s="925"/>
      <c r="AT3917" s="925"/>
      <c r="AU3917" s="925"/>
      <c r="AV3917" s="458"/>
      <c r="AW3917" s="458"/>
      <c r="AX3917" s="458"/>
      <c r="AY3917" s="458"/>
      <c r="AZ3917" s="458"/>
    </row>
    <row r="3918" spans="1:52" s="2186" customFormat="1" ht="15" customHeight="1">
      <c r="A3918" s="1299"/>
      <c r="B3918" s="1310">
        <v>3912</v>
      </c>
      <c r="C3918" s="2223" t="s">
        <v>12202</v>
      </c>
      <c r="D3918" s="925" t="s">
        <v>221</v>
      </c>
      <c r="E3918" s="1590" t="s">
        <v>222</v>
      </c>
      <c r="F3918" s="1612" t="s">
        <v>24</v>
      </c>
      <c r="G3918" s="1623" t="s">
        <v>114</v>
      </c>
      <c r="H3918" s="2224" t="s">
        <v>12212</v>
      </c>
      <c r="I3918" s="2225">
        <v>36932</v>
      </c>
      <c r="J3918" s="445">
        <f t="shared" ca="1" si="347"/>
        <v>21</v>
      </c>
      <c r="K3918" s="2226" t="s">
        <v>24</v>
      </c>
      <c r="L3918" s="2227" t="s">
        <v>24</v>
      </c>
      <c r="M3918" s="2228" t="s">
        <v>24</v>
      </c>
      <c r="N3918" s="517">
        <v>43969</v>
      </c>
      <c r="O3918" s="446" t="s">
        <v>24</v>
      </c>
      <c r="P3918" s="445" t="s">
        <v>24</v>
      </c>
      <c r="Q3918" s="1924" t="str">
        <f t="shared" si="350"/>
        <v>-</v>
      </c>
      <c r="R3918" s="1900" t="str">
        <f t="shared" ca="1" si="348"/>
        <v>TIDAK MCU</v>
      </c>
      <c r="S3918" s="1921" t="s">
        <v>24</v>
      </c>
      <c r="T3918" s="517">
        <v>44602</v>
      </c>
      <c r="U3918" s="517" t="s">
        <v>24</v>
      </c>
      <c r="V3918" s="446" t="s">
        <v>24</v>
      </c>
      <c r="W3918" s="446" t="s">
        <v>24</v>
      </c>
      <c r="X3918" s="1531"/>
      <c r="Y3918" s="1945"/>
      <c r="Z3918" s="2229"/>
      <c r="AA3918" s="1577" t="s">
        <v>24</v>
      </c>
      <c r="AB3918" s="925" t="s">
        <v>24</v>
      </c>
      <c r="AC3918" s="925"/>
      <c r="AD3918" s="925"/>
      <c r="AE3918" s="925"/>
      <c r="AF3918" s="925"/>
      <c r="AG3918" s="925"/>
      <c r="AH3918" s="1028"/>
      <c r="AI3918" s="244" t="str">
        <f t="shared" si="345"/>
        <v>--</v>
      </c>
      <c r="AJ3918" s="878">
        <f t="shared" si="349"/>
        <v>43969</v>
      </c>
      <c r="AK3918" s="1727" t="s">
        <v>24</v>
      </c>
      <c r="AL3918" s="1727" t="s">
        <v>24</v>
      </c>
      <c r="AM3918" s="925"/>
      <c r="AN3918" s="925"/>
      <c r="AO3918" s="925"/>
      <c r="AP3918" s="925"/>
      <c r="AQ3918" s="916" t="s">
        <v>6564</v>
      </c>
      <c r="AR3918" s="925"/>
      <c r="AS3918" s="925"/>
      <c r="AT3918" s="925"/>
      <c r="AU3918" s="925"/>
      <c r="AV3918" s="458"/>
      <c r="AW3918" s="458"/>
      <c r="AX3918" s="458"/>
      <c r="AY3918" s="458"/>
      <c r="AZ3918" s="458"/>
    </row>
    <row r="3919" spans="1:52" s="2186" customFormat="1" ht="15" customHeight="1">
      <c r="A3919" s="1299"/>
      <c r="B3919" s="1310">
        <v>3913</v>
      </c>
      <c r="C3919" s="2223" t="s">
        <v>12203</v>
      </c>
      <c r="D3919" s="925" t="s">
        <v>221</v>
      </c>
      <c r="E3919" s="1590" t="s">
        <v>222</v>
      </c>
      <c r="F3919" s="1612" t="s">
        <v>24</v>
      </c>
      <c r="G3919" s="1623" t="s">
        <v>114</v>
      </c>
      <c r="H3919" s="2224" t="s">
        <v>12211</v>
      </c>
      <c r="I3919" s="2225">
        <v>31354</v>
      </c>
      <c r="J3919" s="445">
        <f t="shared" ca="1" si="347"/>
        <v>36</v>
      </c>
      <c r="K3919" s="2226" t="s">
        <v>24</v>
      </c>
      <c r="L3919" s="2227"/>
      <c r="M3919" s="2228"/>
      <c r="N3919" s="517">
        <v>43969</v>
      </c>
      <c r="O3919" s="446" t="s">
        <v>24</v>
      </c>
      <c r="P3919" s="445" t="s">
        <v>24</v>
      </c>
      <c r="Q3919" s="1924" t="str">
        <f t="shared" si="350"/>
        <v>-</v>
      </c>
      <c r="R3919" s="1900" t="str">
        <f t="shared" ca="1" si="348"/>
        <v>TIDAK MCU</v>
      </c>
      <c r="S3919" s="1921" t="s">
        <v>24</v>
      </c>
      <c r="T3919" s="517">
        <v>44503</v>
      </c>
      <c r="U3919" s="517" t="s">
        <v>24</v>
      </c>
      <c r="V3919" s="446" t="s">
        <v>24</v>
      </c>
      <c r="W3919" s="446" t="s">
        <v>24</v>
      </c>
      <c r="X3919" s="1531"/>
      <c r="Y3919" s="1945"/>
      <c r="Z3919" s="2229"/>
      <c r="AA3919" s="1577" t="s">
        <v>24</v>
      </c>
      <c r="AB3919" s="925" t="s">
        <v>24</v>
      </c>
      <c r="AC3919" s="925"/>
      <c r="AD3919" s="925"/>
      <c r="AE3919" s="925"/>
      <c r="AF3919" s="925"/>
      <c r="AG3919" s="925"/>
      <c r="AH3919" s="1028"/>
      <c r="AI3919" s="244" t="str">
        <f t="shared" si="345"/>
        <v>--</v>
      </c>
      <c r="AJ3919" s="878">
        <f t="shared" si="349"/>
        <v>43969</v>
      </c>
      <c r="AK3919" s="1727" t="s">
        <v>24</v>
      </c>
      <c r="AL3919" s="1727" t="s">
        <v>24</v>
      </c>
      <c r="AM3919" s="925"/>
      <c r="AN3919" s="925"/>
      <c r="AO3919" s="925"/>
      <c r="AP3919" s="925"/>
      <c r="AQ3919" s="916" t="s">
        <v>6564</v>
      </c>
      <c r="AR3919" s="925"/>
      <c r="AS3919" s="925"/>
      <c r="AT3919" s="925"/>
      <c r="AU3919" s="925"/>
      <c r="AV3919" s="458"/>
      <c r="AW3919" s="458"/>
      <c r="AX3919" s="458"/>
      <c r="AY3919" s="458"/>
      <c r="AZ3919" s="458"/>
    </row>
    <row r="3920" spans="1:52" s="2186" customFormat="1" ht="15" customHeight="1">
      <c r="A3920" s="1299"/>
      <c r="B3920" s="1310">
        <v>3914</v>
      </c>
      <c r="C3920" s="2223" t="s">
        <v>12204</v>
      </c>
      <c r="D3920" s="925" t="s">
        <v>221</v>
      </c>
      <c r="E3920" s="1590" t="s">
        <v>222</v>
      </c>
      <c r="F3920" s="1612" t="s">
        <v>24</v>
      </c>
      <c r="G3920" s="1623" t="s">
        <v>114</v>
      </c>
      <c r="H3920" s="2224" t="s">
        <v>12210</v>
      </c>
      <c r="I3920" s="2225">
        <v>36243</v>
      </c>
      <c r="J3920" s="445">
        <f t="shared" ca="1" si="347"/>
        <v>23</v>
      </c>
      <c r="K3920" s="2226" t="s">
        <v>24</v>
      </c>
      <c r="L3920" s="2227" t="s">
        <v>24</v>
      </c>
      <c r="M3920" s="2228" t="s">
        <v>24</v>
      </c>
      <c r="N3920" s="517">
        <v>43969</v>
      </c>
      <c r="O3920" s="446" t="s">
        <v>24</v>
      </c>
      <c r="P3920" s="445" t="s">
        <v>24</v>
      </c>
      <c r="Q3920" s="1924" t="str">
        <f t="shared" si="350"/>
        <v>-</v>
      </c>
      <c r="R3920" s="1900" t="str">
        <f t="shared" ca="1" si="348"/>
        <v>TIDAK MCU</v>
      </c>
      <c r="S3920" s="1921" t="s">
        <v>24</v>
      </c>
      <c r="T3920" s="517">
        <v>44279</v>
      </c>
      <c r="U3920" s="517" t="s">
        <v>24</v>
      </c>
      <c r="V3920" s="446" t="s">
        <v>24</v>
      </c>
      <c r="W3920" s="446" t="s">
        <v>24</v>
      </c>
      <c r="X3920" s="1531"/>
      <c r="Y3920" s="1945"/>
      <c r="Z3920" s="2229"/>
      <c r="AA3920" s="1577" t="s">
        <v>24</v>
      </c>
      <c r="AB3920" s="925" t="s">
        <v>24</v>
      </c>
      <c r="AC3920" s="925"/>
      <c r="AD3920" s="925"/>
      <c r="AE3920" s="925"/>
      <c r="AF3920" s="925"/>
      <c r="AG3920" s="925"/>
      <c r="AH3920" s="1028"/>
      <c r="AI3920" s="244" t="str">
        <f t="shared" ref="AI3920:AI3983" si="351">+CONCATENATE(AA3920,AB3920,AC3920,AD3920,AE3920,AF3920,AG3920)</f>
        <v>--</v>
      </c>
      <c r="AJ3920" s="878">
        <f t="shared" si="349"/>
        <v>43969</v>
      </c>
      <c r="AK3920" s="1727" t="s">
        <v>24</v>
      </c>
      <c r="AL3920" s="1727" t="s">
        <v>24</v>
      </c>
      <c r="AM3920" s="925"/>
      <c r="AN3920" s="925"/>
      <c r="AO3920" s="925"/>
      <c r="AP3920" s="925"/>
      <c r="AQ3920" s="916" t="s">
        <v>6564</v>
      </c>
      <c r="AR3920" s="925"/>
      <c r="AS3920" s="925"/>
      <c r="AT3920" s="925"/>
      <c r="AU3920" s="925"/>
      <c r="AV3920" s="458"/>
      <c r="AW3920" s="458"/>
      <c r="AX3920" s="458"/>
      <c r="AY3920" s="458"/>
      <c r="AZ3920" s="458"/>
    </row>
    <row r="3921" spans="1:52" s="2186" customFormat="1" ht="15" customHeight="1">
      <c r="A3921" s="1299"/>
      <c r="B3921" s="1310">
        <v>3915</v>
      </c>
      <c r="C3921" s="2223" t="s">
        <v>12205</v>
      </c>
      <c r="D3921" s="925" t="s">
        <v>226</v>
      </c>
      <c r="E3921" s="1590" t="s">
        <v>222</v>
      </c>
      <c r="F3921" s="1612" t="s">
        <v>24</v>
      </c>
      <c r="G3921" s="1623" t="s">
        <v>114</v>
      </c>
      <c r="H3921" s="2224" t="s">
        <v>24</v>
      </c>
      <c r="I3921" s="2225">
        <v>36243</v>
      </c>
      <c r="J3921" s="445">
        <f t="shared" ca="1" si="347"/>
        <v>23</v>
      </c>
      <c r="K3921" s="2226" t="s">
        <v>24</v>
      </c>
      <c r="L3921" s="2227" t="s">
        <v>24</v>
      </c>
      <c r="M3921" s="2228" t="s">
        <v>24</v>
      </c>
      <c r="N3921" s="517">
        <v>43965</v>
      </c>
      <c r="O3921" s="446" t="s">
        <v>24</v>
      </c>
      <c r="P3921" s="445" t="s">
        <v>24</v>
      </c>
      <c r="Q3921" s="1924" t="str">
        <f t="shared" si="350"/>
        <v>-</v>
      </c>
      <c r="R3921" s="1900" t="str">
        <f t="shared" ca="1" si="348"/>
        <v>TIDAK MCU</v>
      </c>
      <c r="S3921" s="1921" t="s">
        <v>24</v>
      </c>
      <c r="T3921" s="517">
        <v>44279</v>
      </c>
      <c r="U3921" s="517" t="s">
        <v>24</v>
      </c>
      <c r="V3921" s="446" t="s">
        <v>24</v>
      </c>
      <c r="W3921" s="446" t="s">
        <v>24</v>
      </c>
      <c r="X3921" s="1531"/>
      <c r="Y3921" s="1945"/>
      <c r="Z3921" s="2229"/>
      <c r="AA3921" s="1577" t="s">
        <v>24</v>
      </c>
      <c r="AB3921" s="925" t="s">
        <v>24</v>
      </c>
      <c r="AC3921" s="925"/>
      <c r="AD3921" s="925"/>
      <c r="AE3921" s="925"/>
      <c r="AF3921" s="925"/>
      <c r="AG3921" s="925"/>
      <c r="AH3921" s="1028"/>
      <c r="AI3921" s="244" t="str">
        <f t="shared" si="351"/>
        <v>--</v>
      </c>
      <c r="AJ3921" s="878">
        <f t="shared" si="349"/>
        <v>43965</v>
      </c>
      <c r="AK3921" s="446" t="s">
        <v>24</v>
      </c>
      <c r="AL3921" s="446" t="s">
        <v>24</v>
      </c>
      <c r="AM3921" s="925"/>
      <c r="AN3921" s="925"/>
      <c r="AO3921" s="925"/>
      <c r="AP3921" s="925"/>
      <c r="AQ3921" s="916" t="s">
        <v>6564</v>
      </c>
      <c r="AR3921" s="925"/>
      <c r="AS3921" s="925"/>
      <c r="AT3921" s="925"/>
      <c r="AU3921" s="925"/>
      <c r="AV3921" s="458"/>
      <c r="AW3921" s="458"/>
      <c r="AX3921" s="458"/>
      <c r="AY3921" s="458"/>
      <c r="AZ3921" s="458"/>
    </row>
    <row r="3922" spans="1:52" s="2186" customFormat="1" ht="15" customHeight="1">
      <c r="A3922" s="1299"/>
      <c r="B3922" s="1310">
        <v>3916</v>
      </c>
      <c r="C3922" s="2223" t="s">
        <v>12208</v>
      </c>
      <c r="D3922" s="925" t="s">
        <v>221</v>
      </c>
      <c r="E3922" s="1590" t="s">
        <v>222</v>
      </c>
      <c r="F3922" s="1612" t="s">
        <v>24</v>
      </c>
      <c r="G3922" s="912" t="s">
        <v>114</v>
      </c>
      <c r="H3922" s="2224" t="s">
        <v>12209</v>
      </c>
      <c r="I3922" s="2225">
        <v>36949</v>
      </c>
      <c r="J3922" s="445">
        <f t="shared" ca="1" si="347"/>
        <v>21</v>
      </c>
      <c r="K3922" s="2226" t="s">
        <v>24</v>
      </c>
      <c r="L3922" s="2227" t="s">
        <v>24</v>
      </c>
      <c r="M3922" s="2228" t="s">
        <v>24</v>
      </c>
      <c r="N3922" s="517">
        <v>43964</v>
      </c>
      <c r="O3922" s="446" t="s">
        <v>24</v>
      </c>
      <c r="P3922" s="445" t="s">
        <v>24</v>
      </c>
      <c r="Q3922" s="1924" t="str">
        <f t="shared" si="350"/>
        <v>-</v>
      </c>
      <c r="R3922" s="1900" t="str">
        <f t="shared" ca="1" si="348"/>
        <v>TIDAK MCU</v>
      </c>
      <c r="S3922" s="1921" t="s">
        <v>24</v>
      </c>
      <c r="T3922" s="517">
        <v>44619</v>
      </c>
      <c r="U3922" s="517" t="s">
        <v>24</v>
      </c>
      <c r="V3922" s="446" t="s">
        <v>24</v>
      </c>
      <c r="W3922" s="446" t="s">
        <v>24</v>
      </c>
      <c r="X3922" s="1531"/>
      <c r="Y3922" s="1945"/>
      <c r="Z3922" s="2229"/>
      <c r="AA3922" s="1577" t="s">
        <v>24</v>
      </c>
      <c r="AB3922" s="925" t="s">
        <v>24</v>
      </c>
      <c r="AC3922" s="925"/>
      <c r="AD3922" s="925"/>
      <c r="AE3922" s="925"/>
      <c r="AF3922" s="925"/>
      <c r="AG3922" s="925"/>
      <c r="AH3922" s="1028"/>
      <c r="AI3922" s="244" t="str">
        <f t="shared" si="351"/>
        <v>--</v>
      </c>
      <c r="AJ3922" s="878">
        <f t="shared" si="349"/>
        <v>43964</v>
      </c>
      <c r="AK3922" s="1727" t="s">
        <v>24</v>
      </c>
      <c r="AL3922" s="1727" t="s">
        <v>24</v>
      </c>
      <c r="AM3922" s="925"/>
      <c r="AN3922" s="925"/>
      <c r="AO3922" s="925"/>
      <c r="AP3922" s="925"/>
      <c r="AQ3922" s="916" t="s">
        <v>6564</v>
      </c>
      <c r="AR3922" s="925"/>
      <c r="AS3922" s="925"/>
      <c r="AT3922" s="925"/>
      <c r="AU3922" s="925"/>
      <c r="AV3922" s="458"/>
      <c r="AW3922" s="458"/>
      <c r="AX3922" s="458"/>
      <c r="AY3922" s="458"/>
      <c r="AZ3922" s="458"/>
    </row>
    <row r="3923" spans="1:52" s="2186" customFormat="1" ht="15" customHeight="1">
      <c r="A3923" s="1299"/>
      <c r="B3923" s="1310">
        <v>3917</v>
      </c>
      <c r="C3923" s="1531" t="s">
        <v>12206</v>
      </c>
      <c r="D3923" s="1577" t="s">
        <v>221</v>
      </c>
      <c r="E3923" s="1590" t="s">
        <v>222</v>
      </c>
      <c r="F3923" s="1612" t="s">
        <v>24</v>
      </c>
      <c r="G3923" s="1623" t="s">
        <v>114</v>
      </c>
      <c r="H3923" s="1687" t="s">
        <v>12207</v>
      </c>
      <c r="I3923" s="1773">
        <v>36716</v>
      </c>
      <c r="J3923" s="445">
        <f t="shared" ca="1" si="347"/>
        <v>21</v>
      </c>
      <c r="K3923" s="1818" t="s">
        <v>24</v>
      </c>
      <c r="L3923" s="1872" t="s">
        <v>24</v>
      </c>
      <c r="M3923" s="1900" t="s">
        <v>24</v>
      </c>
      <c r="N3923" s="517">
        <v>43964</v>
      </c>
      <c r="O3923" s="446" t="s">
        <v>24</v>
      </c>
      <c r="P3923" s="445" t="s">
        <v>24</v>
      </c>
      <c r="Q3923" s="1924" t="str">
        <f t="shared" si="350"/>
        <v>-</v>
      </c>
      <c r="R3923" s="1900" t="str">
        <f t="shared" ca="1" si="348"/>
        <v>TIDAK MCU</v>
      </c>
      <c r="S3923" s="1921" t="s">
        <v>24</v>
      </c>
      <c r="T3923" s="517">
        <v>44386</v>
      </c>
      <c r="U3923" s="517" t="s">
        <v>24</v>
      </c>
      <c r="V3923" s="446" t="s">
        <v>24</v>
      </c>
      <c r="W3923" s="446" t="s">
        <v>24</v>
      </c>
      <c r="X3923" s="1531"/>
      <c r="Y3923" s="1945"/>
      <c r="Z3923" s="1956"/>
      <c r="AA3923" s="1577" t="s">
        <v>24</v>
      </c>
      <c r="AB3923" s="1577" t="s">
        <v>24</v>
      </c>
      <c r="AC3923" s="1577"/>
      <c r="AD3923" s="1577"/>
      <c r="AE3923" s="1577"/>
      <c r="AF3923" s="1577"/>
      <c r="AG3923" s="925"/>
      <c r="AH3923" s="1028"/>
      <c r="AI3923" s="244" t="str">
        <f t="shared" si="351"/>
        <v>--</v>
      </c>
      <c r="AJ3923" s="878">
        <f t="shared" si="349"/>
        <v>43964</v>
      </c>
      <c r="AK3923" s="446" t="s">
        <v>24</v>
      </c>
      <c r="AL3923" s="446" t="s">
        <v>24</v>
      </c>
      <c r="AM3923" s="1577"/>
      <c r="AN3923" s="1577"/>
      <c r="AO3923" s="1577"/>
      <c r="AP3923" s="1577"/>
      <c r="AQ3923" s="916" t="s">
        <v>6564</v>
      </c>
      <c r="AR3923" s="1577"/>
      <c r="AS3923" s="1577"/>
      <c r="AT3923" s="1577"/>
      <c r="AU3923" s="1577"/>
      <c r="AV3923" s="458"/>
      <c r="AW3923" s="458"/>
      <c r="AX3923" s="458"/>
      <c r="AY3923" s="458"/>
      <c r="AZ3923" s="458"/>
    </row>
    <row r="3924" spans="1:52" ht="15" customHeight="1">
      <c r="B3924" s="1310">
        <v>3918</v>
      </c>
      <c r="C3924" s="891" t="s">
        <v>12258</v>
      </c>
      <c r="D3924" s="956" t="s">
        <v>234</v>
      </c>
      <c r="E3924" s="992" t="s">
        <v>222</v>
      </c>
      <c r="F3924" s="892" t="s">
        <v>24</v>
      </c>
      <c r="G3924" s="535" t="s">
        <v>12214</v>
      </c>
      <c r="H3924" s="893" t="s">
        <v>12215</v>
      </c>
      <c r="I3924" s="953">
        <v>30937</v>
      </c>
      <c r="J3924" s="1314">
        <f t="shared" ca="1" si="347"/>
        <v>37</v>
      </c>
      <c r="K3924" s="894" t="s">
        <v>493</v>
      </c>
      <c r="L3924" s="976">
        <v>840917262564</v>
      </c>
      <c r="M3924" s="898">
        <v>45181</v>
      </c>
      <c r="N3924" s="533">
        <v>43967</v>
      </c>
      <c r="O3924" s="1330" t="s">
        <v>24</v>
      </c>
      <c r="P3924" s="1314" t="s">
        <v>24</v>
      </c>
      <c r="Q3924" s="897" t="str">
        <f t="shared" si="350"/>
        <v>-</v>
      </c>
      <c r="R3924" s="898" t="str">
        <f t="shared" ca="1" si="348"/>
        <v>TIDAK MCU</v>
      </c>
      <c r="S3924" s="664" t="s">
        <v>12315</v>
      </c>
      <c r="T3924" s="451">
        <v>44451</v>
      </c>
      <c r="U3924" s="451">
        <v>44451</v>
      </c>
      <c r="V3924" s="1330" t="s">
        <v>24</v>
      </c>
      <c r="W3924" s="136" t="s">
        <v>24</v>
      </c>
      <c r="X3924" s="951"/>
      <c r="Y3924" s="900"/>
      <c r="Z3924" s="952"/>
      <c r="AA3924" s="1305" t="s">
        <v>100</v>
      </c>
      <c r="AB3924" s="902" t="s">
        <v>24</v>
      </c>
      <c r="AC3924" s="1305"/>
      <c r="AD3924" s="1305"/>
      <c r="AE3924" s="1305"/>
      <c r="AF3924" s="1305"/>
      <c r="AG3924" s="362"/>
      <c r="AH3924" s="369"/>
      <c r="AI3924" s="244" t="str">
        <f t="shared" si="351"/>
        <v>LIGHT VEHICLE-</v>
      </c>
      <c r="AJ3924" s="1315">
        <f t="shared" si="349"/>
        <v>43967</v>
      </c>
      <c r="AK3924" s="472">
        <v>43984</v>
      </c>
      <c r="AL3924" s="670">
        <v>43984</v>
      </c>
      <c r="AM3924" s="1305"/>
      <c r="AN3924" s="902"/>
      <c r="AO3924" s="902"/>
      <c r="AP3924" s="1305"/>
      <c r="AQ3924" s="1231" t="s">
        <v>3094</v>
      </c>
      <c r="AR3924" s="1305"/>
      <c r="AS3924" s="1305"/>
      <c r="AT3924" s="1305"/>
      <c r="AU3924" s="1305"/>
      <c r="AV3924" s="885"/>
      <c r="AW3924" s="885"/>
      <c r="AX3924" s="885"/>
      <c r="AY3924" s="885"/>
      <c r="AZ3924" s="885"/>
    </row>
    <row r="3925" spans="1:52" ht="15" customHeight="1">
      <c r="B3925" s="1310">
        <v>3919</v>
      </c>
      <c r="C3925" s="891" t="s">
        <v>12216</v>
      </c>
      <c r="D3925" s="956" t="s">
        <v>230</v>
      </c>
      <c r="E3925" s="992" t="s">
        <v>222</v>
      </c>
      <c r="F3925" s="892" t="s">
        <v>24</v>
      </c>
      <c r="G3925" s="535" t="s">
        <v>12214</v>
      </c>
      <c r="H3925" s="893" t="s">
        <v>12217</v>
      </c>
      <c r="I3925" s="953">
        <v>29063</v>
      </c>
      <c r="J3925" s="1314">
        <f t="shared" ca="1" si="347"/>
        <v>43</v>
      </c>
      <c r="K3925" s="894" t="s">
        <v>494</v>
      </c>
      <c r="L3925" s="976">
        <v>790713160911</v>
      </c>
      <c r="M3925" s="898">
        <v>45134</v>
      </c>
      <c r="N3925" s="533">
        <v>43967</v>
      </c>
      <c r="O3925" s="1330" t="s">
        <v>24</v>
      </c>
      <c r="P3925" s="1314" t="s">
        <v>24</v>
      </c>
      <c r="Q3925" s="897" t="str">
        <f t="shared" si="350"/>
        <v>-</v>
      </c>
      <c r="R3925" s="898" t="str">
        <f t="shared" ca="1" si="348"/>
        <v>TIDAK MCU</v>
      </c>
      <c r="S3925" s="664" t="s">
        <v>11537</v>
      </c>
      <c r="T3925" s="451">
        <v>44404</v>
      </c>
      <c r="U3925" s="451">
        <v>44404</v>
      </c>
      <c r="V3925" s="1330" t="s">
        <v>24</v>
      </c>
      <c r="W3925" s="136" t="s">
        <v>24</v>
      </c>
      <c r="X3925" s="951"/>
      <c r="Y3925" s="900"/>
      <c r="Z3925" s="952"/>
      <c r="AA3925" s="1305" t="s">
        <v>4604</v>
      </c>
      <c r="AB3925" s="902" t="s">
        <v>24</v>
      </c>
      <c r="AC3925" s="1305"/>
      <c r="AD3925" s="1305"/>
      <c r="AE3925" s="1305"/>
      <c r="AF3925" s="1305"/>
      <c r="AG3925" s="362"/>
      <c r="AH3925" s="369"/>
      <c r="AI3925" s="244" t="str">
        <f t="shared" si="351"/>
        <v>NISSAN CWB-</v>
      </c>
      <c r="AJ3925" s="1315">
        <f t="shared" si="349"/>
        <v>43967</v>
      </c>
      <c r="AK3925" s="592">
        <v>43965</v>
      </c>
      <c r="AL3925" s="614">
        <v>43965</v>
      </c>
      <c r="AM3925" s="1305"/>
      <c r="AN3925" s="902"/>
      <c r="AO3925" s="902"/>
      <c r="AP3925" s="1305"/>
      <c r="AQ3925" s="1231" t="s">
        <v>3094</v>
      </c>
      <c r="AR3925" s="1305"/>
      <c r="AS3925" s="1305"/>
      <c r="AT3925" s="1305"/>
      <c r="AU3925" s="1305"/>
      <c r="AV3925" s="885"/>
      <c r="AW3925" s="885"/>
      <c r="AX3925" s="885"/>
      <c r="AY3925" s="885"/>
      <c r="AZ3925" s="885"/>
    </row>
    <row r="3926" spans="1:52" ht="15" customHeight="1">
      <c r="B3926" s="1310">
        <v>3920</v>
      </c>
      <c r="C3926" s="891" t="s">
        <v>12218</v>
      </c>
      <c r="D3926" s="956" t="s">
        <v>230</v>
      </c>
      <c r="E3926" s="992" t="s">
        <v>222</v>
      </c>
      <c r="F3926" s="892" t="s">
        <v>24</v>
      </c>
      <c r="G3926" s="535" t="s">
        <v>131</v>
      </c>
      <c r="H3926" s="893" t="s">
        <v>12219</v>
      </c>
      <c r="I3926" s="953">
        <v>31598</v>
      </c>
      <c r="J3926" s="1314">
        <f t="shared" ca="1" si="347"/>
        <v>36</v>
      </c>
      <c r="K3926" s="894" t="s">
        <v>493</v>
      </c>
      <c r="L3926" s="976">
        <v>860719310738</v>
      </c>
      <c r="M3926" s="898">
        <v>45112</v>
      </c>
      <c r="N3926" s="533">
        <v>43966</v>
      </c>
      <c r="O3926" s="1330" t="s">
        <v>24</v>
      </c>
      <c r="P3926" s="1314" t="s">
        <v>24</v>
      </c>
      <c r="Q3926" s="897" t="str">
        <f t="shared" si="350"/>
        <v>-</v>
      </c>
      <c r="R3926" s="898" t="str">
        <f t="shared" ca="1" si="348"/>
        <v>TIDAK MCU</v>
      </c>
      <c r="S3926" s="664" t="s">
        <v>12220</v>
      </c>
      <c r="T3926" s="451">
        <v>44382</v>
      </c>
      <c r="U3926" s="451">
        <v>44382</v>
      </c>
      <c r="V3926" s="1330" t="s">
        <v>24</v>
      </c>
      <c r="W3926" s="136" t="s">
        <v>24</v>
      </c>
      <c r="X3926" s="951"/>
      <c r="Y3926" s="900"/>
      <c r="Z3926" s="952"/>
      <c r="AA3926" s="1305" t="s">
        <v>1086</v>
      </c>
      <c r="AB3926" s="902" t="s">
        <v>24</v>
      </c>
      <c r="AC3926" s="1305"/>
      <c r="AD3926" s="1305"/>
      <c r="AE3926" s="1305"/>
      <c r="AF3926" s="1305"/>
      <c r="AG3926" s="1305"/>
      <c r="AH3926" s="369"/>
      <c r="AI3926" s="244" t="str">
        <f t="shared" si="351"/>
        <v>HINO 260 JD/TI-</v>
      </c>
      <c r="AJ3926" s="1315">
        <f t="shared" si="349"/>
        <v>43966</v>
      </c>
      <c r="AK3926" s="472">
        <v>43963</v>
      </c>
      <c r="AL3926" s="670">
        <v>43963</v>
      </c>
      <c r="AM3926" s="1305"/>
      <c r="AN3926" s="902"/>
      <c r="AO3926" s="902"/>
      <c r="AP3926" s="1305"/>
      <c r="AQ3926" s="1231" t="s">
        <v>3094</v>
      </c>
      <c r="AR3926" s="1305"/>
      <c r="AS3926" s="1305"/>
      <c r="AT3926" s="1305"/>
      <c r="AU3926" s="1305"/>
      <c r="AV3926" s="885"/>
      <c r="AW3926" s="885"/>
      <c r="AX3926" s="885"/>
      <c r="AY3926" s="885"/>
      <c r="AZ3926" s="885"/>
    </row>
    <row r="3927" spans="1:52" s="2186" customFormat="1" ht="15" customHeight="1">
      <c r="A3927" s="1299"/>
      <c r="B3927" s="1310">
        <v>3921</v>
      </c>
      <c r="C3927" s="1531" t="s">
        <v>12222</v>
      </c>
      <c r="D3927" s="1577" t="s">
        <v>226</v>
      </c>
      <c r="E3927" s="1590" t="s">
        <v>222</v>
      </c>
      <c r="F3927" s="1612" t="s">
        <v>24</v>
      </c>
      <c r="G3927" s="1623" t="s">
        <v>114</v>
      </c>
      <c r="H3927" s="1687" t="s">
        <v>24</v>
      </c>
      <c r="I3927" s="1773" t="s">
        <v>24</v>
      </c>
      <c r="J3927" s="445" t="str">
        <f t="shared" ca="1" si="347"/>
        <v>-</v>
      </c>
      <c r="K3927" s="1818" t="s">
        <v>24</v>
      </c>
      <c r="L3927" s="1872" t="s">
        <v>24</v>
      </c>
      <c r="M3927" s="1900" t="s">
        <v>24</v>
      </c>
      <c r="N3927" s="517">
        <v>43632</v>
      </c>
      <c r="O3927" s="446" t="s">
        <v>24</v>
      </c>
      <c r="P3927" s="445" t="s">
        <v>24</v>
      </c>
      <c r="Q3927" s="1924" t="str">
        <f t="shared" si="350"/>
        <v>-</v>
      </c>
      <c r="R3927" s="1900" t="str">
        <f t="shared" ca="1" si="348"/>
        <v>TIDAK MCU</v>
      </c>
      <c r="S3927" s="1921" t="s">
        <v>24</v>
      </c>
      <c r="T3927" s="517">
        <v>44196</v>
      </c>
      <c r="U3927" s="517" t="s">
        <v>24</v>
      </c>
      <c r="V3927" s="446" t="s">
        <v>24</v>
      </c>
      <c r="W3927" s="446" t="s">
        <v>24</v>
      </c>
      <c r="X3927" s="1531"/>
      <c r="Y3927" s="1945"/>
      <c r="Z3927" s="1956"/>
      <c r="AA3927" s="1577" t="s">
        <v>24</v>
      </c>
      <c r="AB3927" s="1577" t="s">
        <v>24</v>
      </c>
      <c r="AC3927" s="1577"/>
      <c r="AD3927" s="1577"/>
      <c r="AE3927" s="1577"/>
      <c r="AF3927" s="1577"/>
      <c r="AG3927" s="1577"/>
      <c r="AH3927" s="1028"/>
      <c r="AI3927" s="244" t="str">
        <f t="shared" si="351"/>
        <v>--</v>
      </c>
      <c r="AJ3927" s="878">
        <f t="shared" si="349"/>
        <v>43632</v>
      </c>
      <c r="AK3927" s="446" t="s">
        <v>24</v>
      </c>
      <c r="AL3927" s="446" t="s">
        <v>24</v>
      </c>
      <c r="AM3927" s="1577"/>
      <c r="AN3927" s="1577"/>
      <c r="AO3927" s="1577"/>
      <c r="AP3927" s="1577"/>
      <c r="AQ3927" s="916" t="s">
        <v>6564</v>
      </c>
      <c r="AR3927" s="1577"/>
      <c r="AS3927" s="1577"/>
      <c r="AT3927" s="1577"/>
      <c r="AU3927" s="1577"/>
      <c r="AV3927" s="458"/>
      <c r="AW3927" s="458"/>
      <c r="AX3927" s="458"/>
      <c r="AY3927" s="458"/>
      <c r="AZ3927" s="458"/>
    </row>
    <row r="3928" spans="1:52" s="2186" customFormat="1" ht="15" customHeight="1">
      <c r="A3928" s="1299"/>
      <c r="B3928" s="1310">
        <v>3922</v>
      </c>
      <c r="C3928" s="1531" t="s">
        <v>4410</v>
      </c>
      <c r="D3928" s="1577" t="s">
        <v>226</v>
      </c>
      <c r="E3928" s="1590" t="s">
        <v>222</v>
      </c>
      <c r="F3928" s="1612" t="s">
        <v>24</v>
      </c>
      <c r="G3928" s="1623" t="s">
        <v>114</v>
      </c>
      <c r="H3928" s="1687" t="s">
        <v>24</v>
      </c>
      <c r="I3928" s="1773" t="s">
        <v>24</v>
      </c>
      <c r="J3928" s="445" t="str">
        <f t="shared" ca="1" si="347"/>
        <v>-</v>
      </c>
      <c r="K3928" s="1818" t="s">
        <v>24</v>
      </c>
      <c r="L3928" s="1872" t="s">
        <v>24</v>
      </c>
      <c r="M3928" s="1900" t="s">
        <v>24</v>
      </c>
      <c r="N3928" s="517">
        <v>43632</v>
      </c>
      <c r="O3928" s="446" t="s">
        <v>24</v>
      </c>
      <c r="P3928" s="445" t="s">
        <v>24</v>
      </c>
      <c r="Q3928" s="1924" t="str">
        <f t="shared" si="350"/>
        <v>-</v>
      </c>
      <c r="R3928" s="1900" t="str">
        <f t="shared" ca="1" si="348"/>
        <v>TIDAK MCU</v>
      </c>
      <c r="S3928" s="1921" t="s">
        <v>24</v>
      </c>
      <c r="T3928" s="517">
        <v>44196</v>
      </c>
      <c r="U3928" s="517" t="s">
        <v>24</v>
      </c>
      <c r="V3928" s="446" t="s">
        <v>24</v>
      </c>
      <c r="W3928" s="446" t="s">
        <v>24</v>
      </c>
      <c r="X3928" s="1531"/>
      <c r="Y3928" s="1945"/>
      <c r="Z3928" s="1956"/>
      <c r="AA3928" s="1577" t="s">
        <v>24</v>
      </c>
      <c r="AB3928" s="1577" t="s">
        <v>24</v>
      </c>
      <c r="AC3928" s="1577"/>
      <c r="AD3928" s="1577"/>
      <c r="AE3928" s="1577"/>
      <c r="AF3928" s="1577"/>
      <c r="AG3928" s="1577"/>
      <c r="AH3928" s="1028"/>
      <c r="AI3928" s="244" t="str">
        <f t="shared" si="351"/>
        <v>--</v>
      </c>
      <c r="AJ3928" s="878">
        <f t="shared" si="349"/>
        <v>43632</v>
      </c>
      <c r="AK3928" s="446" t="s">
        <v>24</v>
      </c>
      <c r="AL3928" s="446" t="s">
        <v>24</v>
      </c>
      <c r="AM3928" s="1577"/>
      <c r="AN3928" s="1577"/>
      <c r="AO3928" s="1577"/>
      <c r="AP3928" s="1577"/>
      <c r="AQ3928" s="916" t="s">
        <v>6564</v>
      </c>
      <c r="AR3928" s="1577"/>
      <c r="AS3928" s="1577"/>
      <c r="AT3928" s="1577"/>
      <c r="AU3928" s="1577"/>
      <c r="AV3928" s="458"/>
      <c r="AW3928" s="458"/>
      <c r="AX3928" s="458"/>
      <c r="AY3928" s="458"/>
      <c r="AZ3928" s="458"/>
    </row>
    <row r="3929" spans="1:52" s="2186" customFormat="1" ht="15" customHeight="1">
      <c r="A3929" s="1299"/>
      <c r="B3929" s="1310">
        <v>3923</v>
      </c>
      <c r="C3929" s="1531" t="s">
        <v>12223</v>
      </c>
      <c r="D3929" s="1577" t="s">
        <v>226</v>
      </c>
      <c r="E3929" s="1590" t="s">
        <v>222</v>
      </c>
      <c r="F3929" s="1612" t="s">
        <v>24</v>
      </c>
      <c r="G3929" s="1623" t="s">
        <v>114</v>
      </c>
      <c r="H3929" s="1687" t="s">
        <v>24</v>
      </c>
      <c r="I3929" s="1773" t="s">
        <v>24</v>
      </c>
      <c r="J3929" s="445" t="str">
        <f t="shared" ca="1" si="347"/>
        <v>-</v>
      </c>
      <c r="K3929" s="1818" t="s">
        <v>24</v>
      </c>
      <c r="L3929" s="1872" t="s">
        <v>24</v>
      </c>
      <c r="M3929" s="1900" t="s">
        <v>24</v>
      </c>
      <c r="N3929" s="517">
        <v>43632</v>
      </c>
      <c r="O3929" s="446" t="s">
        <v>24</v>
      </c>
      <c r="P3929" s="445" t="s">
        <v>24</v>
      </c>
      <c r="Q3929" s="1924" t="str">
        <f t="shared" si="350"/>
        <v>-</v>
      </c>
      <c r="R3929" s="1900" t="str">
        <f t="shared" ca="1" si="348"/>
        <v>TIDAK MCU</v>
      </c>
      <c r="S3929" s="1921" t="s">
        <v>24</v>
      </c>
      <c r="T3929" s="517">
        <v>44196</v>
      </c>
      <c r="U3929" s="517" t="s">
        <v>24</v>
      </c>
      <c r="V3929" s="446" t="s">
        <v>24</v>
      </c>
      <c r="W3929" s="446" t="s">
        <v>24</v>
      </c>
      <c r="X3929" s="1531"/>
      <c r="Y3929" s="1945"/>
      <c r="Z3929" s="1956"/>
      <c r="AA3929" s="1577" t="s">
        <v>24</v>
      </c>
      <c r="AB3929" s="1577" t="s">
        <v>24</v>
      </c>
      <c r="AC3929" s="1577"/>
      <c r="AD3929" s="1577"/>
      <c r="AE3929" s="1577"/>
      <c r="AF3929" s="1577"/>
      <c r="AG3929" s="1577"/>
      <c r="AH3929" s="1028"/>
      <c r="AI3929" s="244" t="str">
        <f t="shared" si="351"/>
        <v>--</v>
      </c>
      <c r="AJ3929" s="878">
        <f t="shared" si="349"/>
        <v>43632</v>
      </c>
      <c r="AK3929" s="1727" t="s">
        <v>24</v>
      </c>
      <c r="AL3929" s="1727" t="s">
        <v>24</v>
      </c>
      <c r="AM3929" s="1577"/>
      <c r="AN3929" s="1577"/>
      <c r="AO3929" s="1577"/>
      <c r="AP3929" s="1577"/>
      <c r="AQ3929" s="916" t="s">
        <v>6564</v>
      </c>
      <c r="AR3929" s="1577"/>
      <c r="AS3929" s="1577"/>
      <c r="AT3929" s="1577"/>
      <c r="AU3929" s="1577"/>
      <c r="AV3929" s="458"/>
      <c r="AW3929" s="458"/>
      <c r="AX3929" s="458"/>
      <c r="AY3929" s="458"/>
      <c r="AZ3929" s="458"/>
    </row>
    <row r="3930" spans="1:52" ht="15" customHeight="1">
      <c r="B3930" s="1310">
        <v>3924</v>
      </c>
      <c r="C3930" s="891" t="s">
        <v>12224</v>
      </c>
      <c r="D3930" s="956" t="s">
        <v>230</v>
      </c>
      <c r="E3930" s="992" t="s">
        <v>222</v>
      </c>
      <c r="F3930" s="892" t="s">
        <v>24</v>
      </c>
      <c r="G3930" s="535" t="s">
        <v>113</v>
      </c>
      <c r="H3930" s="893" t="s">
        <v>12225</v>
      </c>
      <c r="I3930" s="953">
        <v>36239</v>
      </c>
      <c r="J3930" s="1314">
        <f t="shared" ca="1" si="347"/>
        <v>23</v>
      </c>
      <c r="K3930" s="894" t="s">
        <v>493</v>
      </c>
      <c r="L3930" s="976">
        <v>970332460216</v>
      </c>
      <c r="M3930" s="898">
        <v>45371</v>
      </c>
      <c r="N3930" s="533">
        <v>43971</v>
      </c>
      <c r="O3930" s="1330" t="s">
        <v>24</v>
      </c>
      <c r="P3930" s="1314" t="s">
        <v>24</v>
      </c>
      <c r="Q3930" s="897" t="str">
        <f t="shared" si="350"/>
        <v>-</v>
      </c>
      <c r="R3930" s="898" t="str">
        <f t="shared" ca="1" si="348"/>
        <v>TIDAK MCU</v>
      </c>
      <c r="S3930" s="664" t="s">
        <v>12226</v>
      </c>
      <c r="T3930" s="451">
        <v>44275</v>
      </c>
      <c r="U3930" s="451">
        <v>44275</v>
      </c>
      <c r="V3930" s="1330" t="s">
        <v>24</v>
      </c>
      <c r="W3930" s="136" t="s">
        <v>24</v>
      </c>
      <c r="X3930" s="951"/>
      <c r="Y3930" s="900"/>
      <c r="Z3930" s="952"/>
      <c r="AA3930" s="1305" t="s">
        <v>100</v>
      </c>
      <c r="AB3930" s="1000" t="s">
        <v>5053</v>
      </c>
      <c r="AC3930" s="1305"/>
      <c r="AD3930" s="1305"/>
      <c r="AE3930" s="1305"/>
      <c r="AF3930" s="1305"/>
      <c r="AG3930" s="1305"/>
      <c r="AH3930" s="369"/>
      <c r="AI3930" s="244" t="str">
        <f t="shared" si="351"/>
        <v>LIGHT VEHICLEDRILLING MACHINE</v>
      </c>
      <c r="AJ3930" s="1315">
        <f t="shared" si="349"/>
        <v>43971</v>
      </c>
      <c r="AK3930" s="472">
        <v>43979</v>
      </c>
      <c r="AL3930" s="670">
        <v>43979</v>
      </c>
      <c r="AM3930" s="1305"/>
      <c r="AN3930" s="902"/>
      <c r="AO3930" s="902"/>
      <c r="AP3930" s="1305"/>
      <c r="AQ3930" s="1231" t="s">
        <v>6564</v>
      </c>
      <c r="AR3930" s="1305"/>
      <c r="AS3930" s="1305"/>
      <c r="AT3930" s="1305"/>
      <c r="AU3930" s="1305"/>
      <c r="AV3930" s="885"/>
      <c r="AW3930" s="885"/>
      <c r="AX3930" s="885"/>
      <c r="AY3930" s="885"/>
      <c r="AZ3930" s="885"/>
    </row>
    <row r="3931" spans="1:52" ht="15" customHeight="1">
      <c r="B3931" s="1310">
        <v>3925</v>
      </c>
      <c r="C3931" s="891" t="s">
        <v>12228</v>
      </c>
      <c r="D3931" s="956" t="s">
        <v>600</v>
      </c>
      <c r="E3931" s="992" t="s">
        <v>1122</v>
      </c>
      <c r="F3931" s="892" t="s">
        <v>24</v>
      </c>
      <c r="G3931" s="535" t="s">
        <v>109</v>
      </c>
      <c r="H3931" s="893" t="s">
        <v>12229</v>
      </c>
      <c r="I3931" s="953">
        <v>31277</v>
      </c>
      <c r="J3931" s="1314">
        <f t="shared" ca="1" si="347"/>
        <v>37</v>
      </c>
      <c r="K3931" s="894" t="s">
        <v>83</v>
      </c>
      <c r="L3931" s="976">
        <v>850817140788</v>
      </c>
      <c r="M3931" s="898">
        <v>44426</v>
      </c>
      <c r="N3931" s="533">
        <v>43973</v>
      </c>
      <c r="O3931" s="1330" t="s">
        <v>24</v>
      </c>
      <c r="P3931" s="1314" t="s">
        <v>24</v>
      </c>
      <c r="Q3931" s="897" t="str">
        <f t="shared" si="350"/>
        <v>-</v>
      </c>
      <c r="R3931" s="898" t="str">
        <f t="shared" ca="1" si="348"/>
        <v>TIDAK MCU</v>
      </c>
      <c r="S3931" s="664" t="s">
        <v>24</v>
      </c>
      <c r="T3931" s="953">
        <v>44426</v>
      </c>
      <c r="U3931" s="953" t="s">
        <v>24</v>
      </c>
      <c r="V3931" s="1330" t="s">
        <v>24</v>
      </c>
      <c r="W3931" s="136" t="s">
        <v>24</v>
      </c>
      <c r="X3931" s="951"/>
      <c r="Y3931" s="900"/>
      <c r="Z3931" s="952"/>
      <c r="AA3931" s="1305" t="s">
        <v>24</v>
      </c>
      <c r="AB3931" s="902" t="s">
        <v>24</v>
      </c>
      <c r="AC3931" s="1305"/>
      <c r="AD3931" s="1305"/>
      <c r="AE3931" s="1305"/>
      <c r="AF3931" s="1305"/>
      <c r="AG3931" s="1305"/>
      <c r="AH3931" s="369"/>
      <c r="AI3931" s="244" t="str">
        <f t="shared" si="351"/>
        <v>--</v>
      </c>
      <c r="AJ3931" s="1315">
        <f t="shared" si="349"/>
        <v>43973</v>
      </c>
      <c r="AK3931" s="1330" t="s">
        <v>24</v>
      </c>
      <c r="AL3931" s="670" t="s">
        <v>24</v>
      </c>
      <c r="AM3931" s="1305"/>
      <c r="AN3931" s="902"/>
      <c r="AO3931" s="902"/>
      <c r="AP3931" s="1305"/>
      <c r="AQ3931" s="1231" t="s">
        <v>3094</v>
      </c>
      <c r="AR3931" s="1305"/>
      <c r="AS3931" s="1305"/>
      <c r="AT3931" s="1305"/>
      <c r="AU3931" s="1305"/>
      <c r="AV3931" s="885"/>
      <c r="AW3931" s="885"/>
      <c r="AX3931" s="885"/>
      <c r="AY3931" s="885"/>
      <c r="AZ3931" s="885"/>
    </row>
    <row r="3932" spans="1:52" ht="15" customHeight="1">
      <c r="B3932" s="1310">
        <v>3926</v>
      </c>
      <c r="C3932" s="891" t="s">
        <v>12230</v>
      </c>
      <c r="D3932" s="956" t="s">
        <v>6593</v>
      </c>
      <c r="E3932" s="992" t="s">
        <v>1122</v>
      </c>
      <c r="F3932" s="892" t="s">
        <v>24</v>
      </c>
      <c r="G3932" s="535" t="s">
        <v>109</v>
      </c>
      <c r="H3932" s="893" t="s">
        <v>12231</v>
      </c>
      <c r="I3932" s="953">
        <v>35628</v>
      </c>
      <c r="J3932" s="1314">
        <f t="shared" ca="1" si="347"/>
        <v>24</v>
      </c>
      <c r="K3932" s="894" t="s">
        <v>24</v>
      </c>
      <c r="L3932" s="976" t="s">
        <v>24</v>
      </c>
      <c r="M3932" s="898" t="s">
        <v>24</v>
      </c>
      <c r="N3932" s="533">
        <v>43973</v>
      </c>
      <c r="O3932" s="1330" t="s">
        <v>24</v>
      </c>
      <c r="P3932" s="1314" t="s">
        <v>24</v>
      </c>
      <c r="Q3932" s="897" t="str">
        <f t="shared" si="350"/>
        <v>-</v>
      </c>
      <c r="R3932" s="898" t="str">
        <f t="shared" ca="1" si="348"/>
        <v>TIDAK MCU</v>
      </c>
      <c r="S3932" s="664" t="s">
        <v>24</v>
      </c>
      <c r="T3932" s="451">
        <v>44394</v>
      </c>
      <c r="U3932" s="451" t="s">
        <v>24</v>
      </c>
      <c r="V3932" s="1330" t="s">
        <v>24</v>
      </c>
      <c r="W3932" s="1311" t="s">
        <v>24</v>
      </c>
      <c r="X3932" s="951"/>
      <c r="Y3932" s="900"/>
      <c r="Z3932" s="952"/>
      <c r="AA3932" s="1305" t="s">
        <v>24</v>
      </c>
      <c r="AB3932" s="902" t="s">
        <v>24</v>
      </c>
      <c r="AC3932" s="1305"/>
      <c r="AD3932" s="1305"/>
      <c r="AE3932" s="1305"/>
      <c r="AF3932" s="1305"/>
      <c r="AG3932" s="1305"/>
      <c r="AH3932" s="369"/>
      <c r="AI3932" s="244" t="str">
        <f t="shared" si="351"/>
        <v>--</v>
      </c>
      <c r="AJ3932" s="1315">
        <f t="shared" si="349"/>
        <v>43973</v>
      </c>
      <c r="AK3932" s="217" t="s">
        <v>24</v>
      </c>
      <c r="AL3932" s="614" t="s">
        <v>24</v>
      </c>
      <c r="AM3932" s="1305"/>
      <c r="AN3932" s="902"/>
      <c r="AO3932" s="902"/>
      <c r="AP3932" s="1305"/>
      <c r="AQ3932" s="1231" t="s">
        <v>3094</v>
      </c>
      <c r="AR3932" s="1305"/>
      <c r="AS3932" s="1305"/>
      <c r="AT3932" s="1305"/>
      <c r="AU3932" s="1305"/>
      <c r="AV3932" s="885"/>
      <c r="AW3932" s="885"/>
      <c r="AX3932" s="885"/>
      <c r="AY3932" s="885"/>
      <c r="AZ3932" s="885"/>
    </row>
    <row r="3933" spans="1:52" ht="15" customHeight="1">
      <c r="B3933" s="1310">
        <v>3927</v>
      </c>
      <c r="C3933" s="891" t="s">
        <v>12232</v>
      </c>
      <c r="D3933" s="956" t="s">
        <v>6593</v>
      </c>
      <c r="E3933" s="992" t="s">
        <v>1122</v>
      </c>
      <c r="F3933" s="892" t="s">
        <v>24</v>
      </c>
      <c r="G3933" s="535" t="s">
        <v>109</v>
      </c>
      <c r="H3933" s="893" t="s">
        <v>12233</v>
      </c>
      <c r="I3933" s="953">
        <v>36134</v>
      </c>
      <c r="J3933" s="1314">
        <f t="shared" ca="1" si="347"/>
        <v>23</v>
      </c>
      <c r="K3933" s="894" t="s">
        <v>24</v>
      </c>
      <c r="L3933" s="976" t="s">
        <v>24</v>
      </c>
      <c r="M3933" s="898" t="s">
        <v>24</v>
      </c>
      <c r="N3933" s="533">
        <v>43973</v>
      </c>
      <c r="O3933" s="1330" t="s">
        <v>24</v>
      </c>
      <c r="P3933" s="1314" t="s">
        <v>24</v>
      </c>
      <c r="Q3933" s="897" t="str">
        <f t="shared" si="350"/>
        <v>-</v>
      </c>
      <c r="R3933" s="898" t="str">
        <f t="shared" ca="1" si="348"/>
        <v>TIDAK MCU</v>
      </c>
      <c r="S3933" s="664" t="s">
        <v>24</v>
      </c>
      <c r="T3933" s="451">
        <v>44535</v>
      </c>
      <c r="U3933" s="451" t="s">
        <v>24</v>
      </c>
      <c r="V3933" s="1330" t="s">
        <v>24</v>
      </c>
      <c r="W3933" s="1311" t="s">
        <v>24</v>
      </c>
      <c r="X3933" s="951"/>
      <c r="Y3933" s="900"/>
      <c r="Z3933" s="952"/>
      <c r="AA3933" s="1305" t="s">
        <v>24</v>
      </c>
      <c r="AB3933" s="902" t="s">
        <v>24</v>
      </c>
      <c r="AC3933" s="1305"/>
      <c r="AD3933" s="1305"/>
      <c r="AE3933" s="1305"/>
      <c r="AF3933" s="1305"/>
      <c r="AG3933" s="1305"/>
      <c r="AH3933" s="369"/>
      <c r="AI3933" s="244" t="str">
        <f t="shared" si="351"/>
        <v>--</v>
      </c>
      <c r="AJ3933" s="1315">
        <f t="shared" si="349"/>
        <v>43973</v>
      </c>
      <c r="AK3933" s="217" t="s">
        <v>24</v>
      </c>
      <c r="AL3933" s="614" t="s">
        <v>24</v>
      </c>
      <c r="AM3933" s="1305"/>
      <c r="AN3933" s="902"/>
      <c r="AO3933" s="902"/>
      <c r="AP3933" s="1305"/>
      <c r="AQ3933" s="1231" t="s">
        <v>3094</v>
      </c>
      <c r="AR3933" s="1305"/>
      <c r="AS3933" s="1305"/>
      <c r="AT3933" s="1305"/>
      <c r="AU3933" s="1305"/>
      <c r="AV3933" s="885"/>
      <c r="AW3933" s="885"/>
      <c r="AX3933" s="885"/>
      <c r="AY3933" s="885"/>
      <c r="AZ3933" s="885"/>
    </row>
    <row r="3934" spans="1:52" ht="15" customHeight="1">
      <c r="B3934" s="1310">
        <v>3928</v>
      </c>
      <c r="C3934" s="891" t="s">
        <v>12234</v>
      </c>
      <c r="D3934" s="956" t="s">
        <v>5451</v>
      </c>
      <c r="E3934" s="992" t="s">
        <v>1122</v>
      </c>
      <c r="F3934" s="892" t="s">
        <v>24</v>
      </c>
      <c r="G3934" s="535" t="s">
        <v>109</v>
      </c>
      <c r="H3934" s="893" t="s">
        <v>12235</v>
      </c>
      <c r="I3934" s="953">
        <v>31147</v>
      </c>
      <c r="J3934" s="1314">
        <f t="shared" ca="1" si="347"/>
        <v>37</v>
      </c>
      <c r="K3934" s="894" t="s">
        <v>24</v>
      </c>
      <c r="L3934" s="976" t="s">
        <v>24</v>
      </c>
      <c r="M3934" s="898" t="s">
        <v>24</v>
      </c>
      <c r="N3934" s="533">
        <v>43973</v>
      </c>
      <c r="O3934" s="1330" t="s">
        <v>24</v>
      </c>
      <c r="P3934" s="1314" t="s">
        <v>24</v>
      </c>
      <c r="Q3934" s="897" t="str">
        <f t="shared" si="350"/>
        <v>-</v>
      </c>
      <c r="R3934" s="898" t="str">
        <f t="shared" ca="1" si="348"/>
        <v>TIDAK MCU</v>
      </c>
      <c r="S3934" s="664" t="s">
        <v>24</v>
      </c>
      <c r="T3934" s="451">
        <v>44296</v>
      </c>
      <c r="U3934" s="451" t="s">
        <v>24</v>
      </c>
      <c r="V3934" s="904" t="s">
        <v>24</v>
      </c>
      <c r="W3934" s="136" t="s">
        <v>24</v>
      </c>
      <c r="X3934" s="951"/>
      <c r="Y3934" s="900"/>
      <c r="Z3934" s="952"/>
      <c r="AA3934" s="1305" t="s">
        <v>24</v>
      </c>
      <c r="AB3934" s="902" t="s">
        <v>24</v>
      </c>
      <c r="AC3934" s="1305"/>
      <c r="AD3934" s="1305"/>
      <c r="AE3934" s="1305"/>
      <c r="AF3934" s="1305"/>
      <c r="AG3934" s="1305"/>
      <c r="AH3934" s="369"/>
      <c r="AI3934" s="244" t="str">
        <f t="shared" si="351"/>
        <v>--</v>
      </c>
      <c r="AJ3934" s="1315">
        <f t="shared" si="349"/>
        <v>43973</v>
      </c>
      <c r="AK3934" s="1330" t="s">
        <v>24</v>
      </c>
      <c r="AL3934" s="670" t="s">
        <v>24</v>
      </c>
      <c r="AM3934" s="1305"/>
      <c r="AN3934" s="902"/>
      <c r="AO3934" s="902"/>
      <c r="AP3934" s="1305"/>
      <c r="AQ3934" s="1231" t="s">
        <v>3094</v>
      </c>
      <c r="AR3934" s="1305"/>
      <c r="AS3934" s="1305"/>
      <c r="AT3934" s="1305"/>
      <c r="AU3934" s="1305"/>
      <c r="AV3934" s="885"/>
      <c r="AW3934" s="885"/>
      <c r="AX3934" s="885"/>
      <c r="AY3934" s="885"/>
      <c r="AZ3934" s="885"/>
    </row>
    <row r="3935" spans="1:52" ht="15" customHeight="1">
      <c r="B3935" s="1310">
        <v>3929</v>
      </c>
      <c r="C3935" s="891" t="s">
        <v>12236</v>
      </c>
      <c r="D3935" s="956" t="s">
        <v>600</v>
      </c>
      <c r="E3935" s="992" t="s">
        <v>1122</v>
      </c>
      <c r="F3935" s="892" t="s">
        <v>24</v>
      </c>
      <c r="G3935" s="535" t="s">
        <v>109</v>
      </c>
      <c r="H3935" s="893" t="s">
        <v>12237</v>
      </c>
      <c r="I3935" s="953">
        <v>33794</v>
      </c>
      <c r="J3935" s="1314">
        <f t="shared" ca="1" si="347"/>
        <v>29</v>
      </c>
      <c r="K3935" s="894" t="s">
        <v>83</v>
      </c>
      <c r="L3935" s="976">
        <v>920717141018</v>
      </c>
      <c r="M3935" s="898">
        <v>44386</v>
      </c>
      <c r="N3935" s="533">
        <v>43962</v>
      </c>
      <c r="O3935" s="1330" t="s">
        <v>24</v>
      </c>
      <c r="P3935" s="1314" t="s">
        <v>24</v>
      </c>
      <c r="Q3935" s="897" t="str">
        <f t="shared" si="350"/>
        <v>-</v>
      </c>
      <c r="R3935" s="898" t="str">
        <f t="shared" ca="1" si="348"/>
        <v>TIDAK MCU</v>
      </c>
      <c r="S3935" s="664" t="s">
        <v>24</v>
      </c>
      <c r="T3935" s="451">
        <v>44386</v>
      </c>
      <c r="U3935" s="451" t="s">
        <v>24</v>
      </c>
      <c r="V3935" s="904" t="s">
        <v>24</v>
      </c>
      <c r="W3935" s="136" t="s">
        <v>24</v>
      </c>
      <c r="X3935" s="951"/>
      <c r="Y3935" s="900"/>
      <c r="Z3935" s="952"/>
      <c r="AA3935" s="1305" t="s">
        <v>24</v>
      </c>
      <c r="AB3935" s="902" t="s">
        <v>24</v>
      </c>
      <c r="AC3935" s="1305"/>
      <c r="AD3935" s="1305"/>
      <c r="AE3935" s="1305"/>
      <c r="AF3935" s="1305"/>
      <c r="AG3935" s="1305"/>
      <c r="AH3935" s="369"/>
      <c r="AI3935" s="244" t="str">
        <f t="shared" si="351"/>
        <v>--</v>
      </c>
      <c r="AJ3935" s="1315">
        <f t="shared" si="349"/>
        <v>43962</v>
      </c>
      <c r="AK3935" s="217" t="s">
        <v>24</v>
      </c>
      <c r="AL3935" s="614" t="s">
        <v>24</v>
      </c>
      <c r="AM3935" s="1305"/>
      <c r="AN3935" s="902"/>
      <c r="AO3935" s="902"/>
      <c r="AP3935" s="1305"/>
      <c r="AQ3935" s="1231" t="s">
        <v>3094</v>
      </c>
      <c r="AR3935" s="1305"/>
      <c r="AS3935" s="1305"/>
      <c r="AT3935" s="1305"/>
      <c r="AU3935" s="1305"/>
      <c r="AV3935" s="885"/>
      <c r="AW3935" s="885"/>
      <c r="AX3935" s="885"/>
      <c r="AY3935" s="885"/>
      <c r="AZ3935" s="885"/>
    </row>
    <row r="3936" spans="1:52" ht="15" customHeight="1">
      <c r="B3936" s="1310">
        <v>3930</v>
      </c>
      <c r="C3936" s="891" t="s">
        <v>12239</v>
      </c>
      <c r="D3936" s="956" t="s">
        <v>333</v>
      </c>
      <c r="E3936" s="992" t="s">
        <v>1122</v>
      </c>
      <c r="F3936" s="892" t="s">
        <v>24</v>
      </c>
      <c r="G3936" s="535" t="s">
        <v>109</v>
      </c>
      <c r="H3936" s="893" t="s">
        <v>12240</v>
      </c>
      <c r="I3936" s="953">
        <v>34781</v>
      </c>
      <c r="J3936" s="1314">
        <f t="shared" ca="1" si="347"/>
        <v>27</v>
      </c>
      <c r="K3936" s="894" t="s">
        <v>24</v>
      </c>
      <c r="L3936" s="976" t="s">
        <v>24</v>
      </c>
      <c r="M3936" s="898" t="s">
        <v>24</v>
      </c>
      <c r="N3936" s="533">
        <v>43960</v>
      </c>
      <c r="O3936" s="1330" t="s">
        <v>24</v>
      </c>
      <c r="P3936" s="1314" t="s">
        <v>24</v>
      </c>
      <c r="Q3936" s="897" t="str">
        <f t="shared" si="350"/>
        <v>-</v>
      </c>
      <c r="R3936" s="898" t="str">
        <f t="shared" ca="1" si="348"/>
        <v>TIDAK MCU</v>
      </c>
      <c r="S3936" s="664" t="s">
        <v>24</v>
      </c>
      <c r="T3936" s="451">
        <v>44278</v>
      </c>
      <c r="U3936" s="451" t="s">
        <v>24</v>
      </c>
      <c r="V3936" s="904" t="s">
        <v>24</v>
      </c>
      <c r="W3936" s="136" t="s">
        <v>24</v>
      </c>
      <c r="X3936" s="951"/>
      <c r="Y3936" s="900"/>
      <c r="Z3936" s="952"/>
      <c r="AA3936" s="1305" t="s">
        <v>24</v>
      </c>
      <c r="AB3936" s="902" t="s">
        <v>24</v>
      </c>
      <c r="AC3936" s="1305"/>
      <c r="AD3936" s="1305"/>
      <c r="AE3936" s="1305"/>
      <c r="AF3936" s="1305"/>
      <c r="AG3936" s="1305"/>
      <c r="AH3936" s="369"/>
      <c r="AI3936" s="244" t="str">
        <f t="shared" si="351"/>
        <v>--</v>
      </c>
      <c r="AJ3936" s="1315">
        <f t="shared" si="349"/>
        <v>43960</v>
      </c>
      <c r="AK3936" s="217" t="s">
        <v>24</v>
      </c>
      <c r="AL3936" s="614" t="s">
        <v>24</v>
      </c>
      <c r="AM3936" s="1305"/>
      <c r="AN3936" s="902"/>
      <c r="AO3936" s="902"/>
      <c r="AP3936" s="1305"/>
      <c r="AQ3936" s="1231" t="s">
        <v>3094</v>
      </c>
      <c r="AR3936" s="1305"/>
      <c r="AS3936" s="1305"/>
      <c r="AT3936" s="1305"/>
      <c r="AU3936" s="1305"/>
      <c r="AZ3936" s="885"/>
    </row>
    <row r="3937" spans="2:52" ht="15" customHeight="1">
      <c r="B3937" s="1310">
        <v>3931</v>
      </c>
      <c r="C3937" s="891" t="s">
        <v>12241</v>
      </c>
      <c r="D3937" s="956" t="s">
        <v>5451</v>
      </c>
      <c r="E3937" s="992" t="s">
        <v>1122</v>
      </c>
      <c r="F3937" s="892" t="s">
        <v>24</v>
      </c>
      <c r="G3937" s="535" t="s">
        <v>109</v>
      </c>
      <c r="H3937" s="893" t="s">
        <v>12242</v>
      </c>
      <c r="I3937" s="953">
        <v>28707</v>
      </c>
      <c r="J3937" s="1314">
        <f t="shared" ca="1" si="347"/>
        <v>44</v>
      </c>
      <c r="K3937" s="894" t="s">
        <v>24</v>
      </c>
      <c r="L3937" s="976" t="s">
        <v>24</v>
      </c>
      <c r="M3937" s="898" t="s">
        <v>24</v>
      </c>
      <c r="N3937" s="533">
        <v>43952</v>
      </c>
      <c r="O3937" s="1330" t="s">
        <v>24</v>
      </c>
      <c r="P3937" s="1314" t="s">
        <v>24</v>
      </c>
      <c r="Q3937" s="897" t="str">
        <f t="shared" si="350"/>
        <v>-</v>
      </c>
      <c r="R3937" s="898" t="str">
        <f t="shared" ca="1" si="348"/>
        <v>TIDAK MCU</v>
      </c>
      <c r="S3937" s="664" t="s">
        <v>24</v>
      </c>
      <c r="T3937" s="451">
        <v>44413</v>
      </c>
      <c r="U3937" s="451" t="s">
        <v>24</v>
      </c>
      <c r="V3937" s="1330" t="s">
        <v>24</v>
      </c>
      <c r="W3937" s="1311" t="s">
        <v>24</v>
      </c>
      <c r="X3937" s="951"/>
      <c r="Y3937" s="900"/>
      <c r="Z3937" s="952"/>
      <c r="AA3937" s="1305" t="s">
        <v>24</v>
      </c>
      <c r="AB3937" s="902" t="s">
        <v>24</v>
      </c>
      <c r="AC3937" s="1305"/>
      <c r="AD3937" s="1305"/>
      <c r="AE3937" s="1305"/>
      <c r="AF3937" s="1305"/>
      <c r="AG3937" s="1305"/>
      <c r="AH3937" s="369"/>
      <c r="AI3937" s="244" t="str">
        <f t="shared" si="351"/>
        <v>--</v>
      </c>
      <c r="AJ3937" s="1315">
        <f t="shared" si="349"/>
        <v>43952</v>
      </c>
      <c r="AK3937" s="217" t="s">
        <v>24</v>
      </c>
      <c r="AL3937" s="614" t="s">
        <v>24</v>
      </c>
      <c r="AM3937" s="1305"/>
      <c r="AN3937" s="902"/>
      <c r="AO3937" s="902"/>
      <c r="AP3937" s="1305"/>
      <c r="AQ3937" s="1231" t="s">
        <v>3094</v>
      </c>
      <c r="AR3937" s="1305"/>
      <c r="AS3937" s="1305"/>
      <c r="AT3937" s="1305"/>
      <c r="AU3937" s="1305"/>
      <c r="AV3937" s="885"/>
      <c r="AW3937" s="885"/>
      <c r="AX3937" s="885"/>
      <c r="AY3937" s="885"/>
      <c r="AZ3937" s="885"/>
    </row>
    <row r="3938" spans="2:52" ht="15" customHeight="1">
      <c r="B3938" s="1310">
        <v>3932</v>
      </c>
      <c r="C3938" s="891" t="s">
        <v>12243</v>
      </c>
      <c r="D3938" s="956" t="s">
        <v>221</v>
      </c>
      <c r="E3938" s="992" t="s">
        <v>222</v>
      </c>
      <c r="F3938" s="892" t="s">
        <v>24</v>
      </c>
      <c r="G3938" s="535" t="s">
        <v>136</v>
      </c>
      <c r="H3938" s="893" t="s">
        <v>12246</v>
      </c>
      <c r="I3938" s="953">
        <v>37237</v>
      </c>
      <c r="J3938" s="1314">
        <f t="shared" ca="1" si="347"/>
        <v>20</v>
      </c>
      <c r="K3938" s="894" t="s">
        <v>24</v>
      </c>
      <c r="L3938" s="976" t="s">
        <v>24</v>
      </c>
      <c r="M3938" s="898" t="s">
        <v>24</v>
      </c>
      <c r="N3938" s="533">
        <v>43978</v>
      </c>
      <c r="O3938" s="1330" t="s">
        <v>24</v>
      </c>
      <c r="P3938" s="1314" t="s">
        <v>24</v>
      </c>
      <c r="Q3938" s="897" t="str">
        <f t="shared" si="350"/>
        <v>-</v>
      </c>
      <c r="R3938" s="898" t="str">
        <f t="shared" ca="1" si="348"/>
        <v>TIDAK MCU</v>
      </c>
      <c r="S3938" s="664" t="s">
        <v>24</v>
      </c>
      <c r="T3938" s="451">
        <v>44542</v>
      </c>
      <c r="U3938" s="451" t="s">
        <v>24</v>
      </c>
      <c r="V3938" s="904" t="s">
        <v>24</v>
      </c>
      <c r="W3938" s="136" t="s">
        <v>24</v>
      </c>
      <c r="X3938" s="951"/>
      <c r="Y3938" s="900"/>
      <c r="Z3938" s="952"/>
      <c r="AA3938" s="1305" t="s">
        <v>24</v>
      </c>
      <c r="AB3938" s="902" t="s">
        <v>24</v>
      </c>
      <c r="AC3938" s="1305"/>
      <c r="AD3938" s="1305"/>
      <c r="AE3938" s="1305"/>
      <c r="AF3938" s="1305"/>
      <c r="AG3938" s="1305"/>
      <c r="AH3938" s="369"/>
      <c r="AI3938" s="244" t="str">
        <f t="shared" si="351"/>
        <v>--</v>
      </c>
      <c r="AJ3938" s="1315">
        <f t="shared" si="349"/>
        <v>43978</v>
      </c>
      <c r="AK3938" s="217" t="s">
        <v>24</v>
      </c>
      <c r="AL3938" s="614" t="s">
        <v>24</v>
      </c>
      <c r="AM3938" s="1305"/>
      <c r="AN3938" s="902"/>
      <c r="AO3938" s="902"/>
      <c r="AP3938" s="1305"/>
      <c r="AQ3938" s="1231" t="s">
        <v>3094</v>
      </c>
      <c r="AR3938" s="1305"/>
      <c r="AS3938" s="1305"/>
      <c r="AT3938" s="1305"/>
      <c r="AU3938" s="1305"/>
      <c r="AV3938" s="885"/>
      <c r="AW3938" s="885"/>
      <c r="AX3938" s="885"/>
      <c r="AY3938" s="885"/>
      <c r="AZ3938" s="885"/>
    </row>
    <row r="3939" spans="2:52" ht="15" customHeight="1">
      <c r="B3939" s="1310">
        <v>3933</v>
      </c>
      <c r="C3939" s="891" t="s">
        <v>12244</v>
      </c>
      <c r="D3939" s="956" t="s">
        <v>333</v>
      </c>
      <c r="E3939" s="992" t="s">
        <v>222</v>
      </c>
      <c r="F3939" s="892" t="s">
        <v>24</v>
      </c>
      <c r="G3939" s="535" t="s">
        <v>136</v>
      </c>
      <c r="H3939" s="893" t="s">
        <v>12245</v>
      </c>
      <c r="I3939" s="953">
        <v>37504</v>
      </c>
      <c r="J3939" s="1314">
        <f t="shared" ca="1" si="347"/>
        <v>19</v>
      </c>
      <c r="K3939" s="894" t="s">
        <v>24</v>
      </c>
      <c r="L3939" s="976" t="s">
        <v>24</v>
      </c>
      <c r="M3939" s="898" t="s">
        <v>24</v>
      </c>
      <c r="N3939" s="533">
        <v>43978</v>
      </c>
      <c r="O3939" s="1330" t="s">
        <v>24</v>
      </c>
      <c r="P3939" s="1314" t="s">
        <v>24</v>
      </c>
      <c r="Q3939" s="897" t="str">
        <f t="shared" si="350"/>
        <v>-</v>
      </c>
      <c r="R3939" s="898" t="str">
        <f t="shared" ca="1" si="348"/>
        <v>TIDAK MCU</v>
      </c>
      <c r="S3939" s="664" t="s">
        <v>24</v>
      </c>
      <c r="T3939" s="953">
        <v>44444</v>
      </c>
      <c r="U3939" s="451" t="s">
        <v>24</v>
      </c>
      <c r="V3939" s="904" t="s">
        <v>24</v>
      </c>
      <c r="W3939" s="136" t="s">
        <v>24</v>
      </c>
      <c r="X3939" s="951"/>
      <c r="Y3939" s="900"/>
      <c r="Z3939" s="952"/>
      <c r="AA3939" s="1305" t="s">
        <v>24</v>
      </c>
      <c r="AB3939" s="902" t="s">
        <v>24</v>
      </c>
      <c r="AC3939" s="1305"/>
      <c r="AD3939" s="1305"/>
      <c r="AE3939" s="1305"/>
      <c r="AF3939" s="1305"/>
      <c r="AG3939" s="1305"/>
      <c r="AH3939" s="369"/>
      <c r="AI3939" s="244" t="str">
        <f t="shared" si="351"/>
        <v>--</v>
      </c>
      <c r="AJ3939" s="1315">
        <f t="shared" si="349"/>
        <v>43978</v>
      </c>
      <c r="AK3939" s="217" t="s">
        <v>24</v>
      </c>
      <c r="AL3939" s="614" t="s">
        <v>24</v>
      </c>
      <c r="AM3939" s="1305"/>
      <c r="AN3939" s="902"/>
      <c r="AO3939" s="902"/>
      <c r="AP3939" s="1305"/>
      <c r="AQ3939" s="1231" t="s">
        <v>3094</v>
      </c>
      <c r="AR3939" s="1305"/>
      <c r="AS3939" s="1305"/>
      <c r="AT3939" s="1305"/>
      <c r="AU3939" s="1305"/>
      <c r="AZ3939" s="885"/>
    </row>
    <row r="3940" spans="2:52" ht="15" customHeight="1">
      <c r="B3940" s="1310">
        <v>3934</v>
      </c>
      <c r="C3940" s="891" t="s">
        <v>12251</v>
      </c>
      <c r="D3940" s="956" t="s">
        <v>600</v>
      </c>
      <c r="E3940" s="992" t="s">
        <v>222</v>
      </c>
      <c r="F3940" s="892" t="s">
        <v>24</v>
      </c>
      <c r="G3940" s="535" t="s">
        <v>145</v>
      </c>
      <c r="H3940" s="893" t="s">
        <v>12252</v>
      </c>
      <c r="I3940" s="953">
        <v>28607</v>
      </c>
      <c r="J3940" s="1314">
        <f t="shared" ca="1" si="347"/>
        <v>44</v>
      </c>
      <c r="K3940" s="894" t="s">
        <v>496</v>
      </c>
      <c r="L3940" s="976">
        <v>1715180401811</v>
      </c>
      <c r="M3940" s="898">
        <v>45043</v>
      </c>
      <c r="N3940" s="533">
        <v>43971</v>
      </c>
      <c r="O3940" s="1330" t="s">
        <v>24</v>
      </c>
      <c r="P3940" s="1314" t="s">
        <v>24</v>
      </c>
      <c r="Q3940" s="897" t="str">
        <f t="shared" si="350"/>
        <v>-</v>
      </c>
      <c r="R3940" s="898" t="str">
        <f t="shared" ca="1" si="348"/>
        <v>TIDAK MCU</v>
      </c>
      <c r="S3940" s="664" t="s">
        <v>13883</v>
      </c>
      <c r="T3940" s="451">
        <v>44313</v>
      </c>
      <c r="U3940" s="451">
        <v>44678</v>
      </c>
      <c r="V3940" s="1330" t="s">
        <v>24</v>
      </c>
      <c r="W3940" s="136" t="s">
        <v>24</v>
      </c>
      <c r="X3940" s="951"/>
      <c r="Y3940" s="900"/>
      <c r="Z3940" s="952"/>
      <c r="AA3940" s="1305" t="s">
        <v>13880</v>
      </c>
      <c r="AB3940" s="902" t="s">
        <v>589</v>
      </c>
      <c r="AC3940" s="1305" t="s">
        <v>13879</v>
      </c>
      <c r="AD3940" s="1305" t="s">
        <v>13885</v>
      </c>
      <c r="AE3940" s="1305" t="s">
        <v>13881</v>
      </c>
      <c r="AF3940" s="1305" t="s">
        <v>13882</v>
      </c>
      <c r="AG3940" s="1305" t="s">
        <v>13884</v>
      </c>
      <c r="AH3940" s="369"/>
      <c r="AI3940" s="244" t="str">
        <f t="shared" si="351"/>
        <v>LV, BIS, MAIN HAULDZ 85PC 200, 210, 300, 400SAKAI SP 525LUB CARWATER TANKHITACHI 210, 350, 470</v>
      </c>
      <c r="AJ3940" s="1315">
        <f t="shared" si="349"/>
        <v>43971</v>
      </c>
      <c r="AK3940" s="217" t="s">
        <v>24</v>
      </c>
      <c r="AL3940" s="614" t="s">
        <v>24</v>
      </c>
      <c r="AM3940" s="1305"/>
      <c r="AN3940" s="902"/>
      <c r="AO3940" s="902"/>
      <c r="AP3940" s="1305"/>
      <c r="AQ3940" s="1231" t="s">
        <v>3094</v>
      </c>
      <c r="AR3940" s="1305"/>
      <c r="AS3940" s="1305"/>
      <c r="AT3940" s="1305"/>
      <c r="AU3940" s="1305"/>
      <c r="AV3940" s="885"/>
      <c r="AW3940" s="885"/>
      <c r="AX3940" s="885"/>
      <c r="AY3940" s="885"/>
      <c r="AZ3940" s="885"/>
    </row>
    <row r="3941" spans="2:52" ht="15" customHeight="1">
      <c r="B3941" s="1310">
        <v>3935</v>
      </c>
      <c r="C3941" s="891" t="s">
        <v>1982</v>
      </c>
      <c r="D3941" s="956" t="s">
        <v>230</v>
      </c>
      <c r="E3941" s="992" t="s">
        <v>222</v>
      </c>
      <c r="F3941" s="892" t="s">
        <v>24</v>
      </c>
      <c r="G3941" s="535" t="s">
        <v>98</v>
      </c>
      <c r="H3941" s="893" t="s">
        <v>12254</v>
      </c>
      <c r="I3941" s="953">
        <v>31963</v>
      </c>
      <c r="J3941" s="1314">
        <f t="shared" ca="1" si="347"/>
        <v>35</v>
      </c>
      <c r="K3941" s="894" t="s">
        <v>493</v>
      </c>
      <c r="L3941" s="976">
        <v>870719310926</v>
      </c>
      <c r="M3941" s="898">
        <v>45112</v>
      </c>
      <c r="N3941" s="533">
        <v>43981</v>
      </c>
      <c r="O3941" s="1330" t="s">
        <v>24</v>
      </c>
      <c r="P3941" s="1314" t="s">
        <v>24</v>
      </c>
      <c r="Q3941" s="897" t="str">
        <f t="shared" si="350"/>
        <v>-</v>
      </c>
      <c r="R3941" s="898" t="str">
        <f t="shared" ca="1" si="348"/>
        <v>TIDAK MCU</v>
      </c>
      <c r="S3941" s="664" t="s">
        <v>12260</v>
      </c>
      <c r="T3941" s="451">
        <v>44382</v>
      </c>
      <c r="U3941" s="451">
        <v>44382</v>
      </c>
      <c r="V3941" s="1330" t="s">
        <v>24</v>
      </c>
      <c r="W3941" s="136" t="s">
        <v>24</v>
      </c>
      <c r="X3941" s="951"/>
      <c r="Y3941" s="900"/>
      <c r="Z3941" s="952"/>
      <c r="AA3941" s="1305" t="s">
        <v>594</v>
      </c>
      <c r="AB3941" s="1000" t="s">
        <v>4605</v>
      </c>
      <c r="AC3941" s="1000" t="s">
        <v>12257</v>
      </c>
      <c r="AD3941" s="1305" t="s">
        <v>24</v>
      </c>
      <c r="AE3941" s="1305"/>
      <c r="AF3941" s="1305"/>
      <c r="AG3941" s="1305"/>
      <c r="AH3941" s="369"/>
      <c r="AI3941" s="244" t="str">
        <f t="shared" si="351"/>
        <v>PC 200 - PC 400ZX 350 HITACHIZX 470 HITACHI-</v>
      </c>
      <c r="AJ3941" s="1315">
        <f t="shared" si="349"/>
        <v>43981</v>
      </c>
      <c r="AK3941" s="592">
        <v>43979</v>
      </c>
      <c r="AL3941" s="614">
        <v>43979</v>
      </c>
      <c r="AM3941" s="1305"/>
      <c r="AN3941" s="902"/>
      <c r="AO3941" s="902"/>
      <c r="AP3941" s="1305"/>
      <c r="AQ3941" s="1231" t="s">
        <v>3094</v>
      </c>
      <c r="AR3941" s="1305"/>
      <c r="AS3941" s="1305"/>
      <c r="AT3941" s="1305"/>
      <c r="AU3941" s="1305"/>
      <c r="AV3941" s="885"/>
      <c r="AW3941" s="885"/>
      <c r="AX3941" s="885"/>
      <c r="AY3941" s="885"/>
      <c r="AZ3941" s="885"/>
    </row>
    <row r="3942" spans="2:52" ht="15" customHeight="1">
      <c r="B3942" s="1310">
        <v>3936</v>
      </c>
      <c r="C3942" s="891" t="s">
        <v>12262</v>
      </c>
      <c r="D3942" s="956" t="s">
        <v>230</v>
      </c>
      <c r="E3942" s="992" t="s">
        <v>222</v>
      </c>
      <c r="F3942" s="892" t="s">
        <v>24</v>
      </c>
      <c r="G3942" s="535" t="s">
        <v>98</v>
      </c>
      <c r="H3942" s="893" t="s">
        <v>12255</v>
      </c>
      <c r="I3942" s="953">
        <v>27974</v>
      </c>
      <c r="J3942" s="1314">
        <f t="shared" ca="1" si="347"/>
        <v>46</v>
      </c>
      <c r="K3942" s="894" t="s">
        <v>493</v>
      </c>
      <c r="L3942" s="976">
        <v>760816390120</v>
      </c>
      <c r="M3942" s="898">
        <v>45140</v>
      </c>
      <c r="N3942" s="533">
        <v>43982</v>
      </c>
      <c r="O3942" s="1330" t="s">
        <v>24</v>
      </c>
      <c r="P3942" s="1314" t="s">
        <v>24</v>
      </c>
      <c r="Q3942" s="897" t="str">
        <f t="shared" si="350"/>
        <v>-</v>
      </c>
      <c r="R3942" s="898" t="str">
        <f t="shared" ca="1" si="348"/>
        <v>TIDAK MCU</v>
      </c>
      <c r="S3942" s="664" t="s">
        <v>12261</v>
      </c>
      <c r="T3942" s="953">
        <v>44410</v>
      </c>
      <c r="U3942" s="953">
        <v>44410</v>
      </c>
      <c r="V3942" s="1330" t="s">
        <v>24</v>
      </c>
      <c r="W3942" s="1311" t="s">
        <v>24</v>
      </c>
      <c r="X3942" s="951"/>
      <c r="Y3942" s="900"/>
      <c r="Z3942" s="952"/>
      <c r="AA3942" s="1000" t="s">
        <v>594</v>
      </c>
      <c r="AB3942" s="902" t="s">
        <v>24</v>
      </c>
      <c r="AC3942" s="1305"/>
      <c r="AD3942" s="1305"/>
      <c r="AE3942" s="1305"/>
      <c r="AF3942" s="1305"/>
      <c r="AG3942" s="1305"/>
      <c r="AH3942" s="369"/>
      <c r="AI3942" s="244" t="str">
        <f t="shared" si="351"/>
        <v>PC 200 - PC 400-</v>
      </c>
      <c r="AJ3942" s="1315">
        <f t="shared" si="349"/>
        <v>43982</v>
      </c>
      <c r="AK3942" s="472">
        <v>43979</v>
      </c>
      <c r="AL3942" s="670">
        <v>43979</v>
      </c>
      <c r="AM3942" s="1305"/>
      <c r="AN3942" s="902"/>
      <c r="AO3942" s="902"/>
      <c r="AP3942" s="1305"/>
      <c r="AQ3942" s="1231" t="s">
        <v>3094</v>
      </c>
      <c r="AR3942" s="1305"/>
      <c r="AS3942" s="1305"/>
      <c r="AT3942" s="1305"/>
      <c r="AU3942" s="1305"/>
      <c r="AV3942" s="885"/>
      <c r="AW3942" s="885"/>
      <c r="AX3942" s="885"/>
      <c r="AY3942" s="885"/>
      <c r="AZ3942" s="885"/>
    </row>
    <row r="3943" spans="2:52" ht="15" customHeight="1">
      <c r="B3943" s="1310">
        <v>3937</v>
      </c>
      <c r="C3943" s="891" t="s">
        <v>12253</v>
      </c>
      <c r="D3943" s="956" t="s">
        <v>230</v>
      </c>
      <c r="E3943" s="992" t="s">
        <v>222</v>
      </c>
      <c r="F3943" s="892" t="s">
        <v>24</v>
      </c>
      <c r="G3943" s="535" t="s">
        <v>98</v>
      </c>
      <c r="H3943" s="893" t="s">
        <v>12256</v>
      </c>
      <c r="I3943" s="953">
        <v>37208</v>
      </c>
      <c r="J3943" s="1314">
        <f t="shared" ca="1" si="347"/>
        <v>20</v>
      </c>
      <c r="K3943" s="894" t="s">
        <v>24</v>
      </c>
      <c r="L3943" s="976" t="s">
        <v>24</v>
      </c>
      <c r="M3943" s="898" t="s">
        <v>24</v>
      </c>
      <c r="N3943" s="533">
        <v>43982</v>
      </c>
      <c r="O3943" s="1330" t="s">
        <v>24</v>
      </c>
      <c r="P3943" s="1314" t="s">
        <v>24</v>
      </c>
      <c r="Q3943" s="897" t="str">
        <f t="shared" ref="Q3943:Q3964" si="352">IF(OR(O3943="-",O3943=""),"-",O3943+365)</f>
        <v>-</v>
      </c>
      <c r="R3943" s="898" t="str">
        <f t="shared" ca="1" si="348"/>
        <v>TIDAK MCU</v>
      </c>
      <c r="S3943" s="664" t="s">
        <v>12263</v>
      </c>
      <c r="T3943" s="451">
        <v>44513</v>
      </c>
      <c r="U3943" s="451">
        <v>44513</v>
      </c>
      <c r="V3943" s="904" t="s">
        <v>24</v>
      </c>
      <c r="W3943" s="136" t="s">
        <v>24</v>
      </c>
      <c r="X3943" s="951"/>
      <c r="Y3943" s="900"/>
      <c r="Z3943" s="952"/>
      <c r="AA3943" s="1000" t="s">
        <v>590</v>
      </c>
      <c r="AB3943" s="902" t="s">
        <v>24</v>
      </c>
      <c r="AC3943" s="1305"/>
      <c r="AD3943" s="1305"/>
      <c r="AE3943" s="1305"/>
      <c r="AF3943" s="1305"/>
      <c r="AG3943" s="1305"/>
      <c r="AH3943" s="369"/>
      <c r="AI3943" s="244" t="str">
        <f t="shared" si="351"/>
        <v>COMPACTOR -</v>
      </c>
      <c r="AJ3943" s="1315">
        <f t="shared" si="349"/>
        <v>43982</v>
      </c>
      <c r="AK3943" s="472">
        <v>43979</v>
      </c>
      <c r="AL3943" s="670">
        <v>43979</v>
      </c>
      <c r="AM3943" s="1305"/>
      <c r="AN3943" s="902"/>
      <c r="AO3943" s="902"/>
      <c r="AP3943" s="1305"/>
      <c r="AQ3943" s="1231" t="s">
        <v>3094</v>
      </c>
      <c r="AR3943" s="1305"/>
      <c r="AS3943" s="1305"/>
      <c r="AT3943" s="1305"/>
      <c r="AU3943" s="1305"/>
      <c r="AV3943" s="885"/>
      <c r="AW3943" s="885"/>
      <c r="AX3943" s="885"/>
      <c r="AY3943" s="885"/>
      <c r="AZ3943" s="885"/>
    </row>
    <row r="3944" spans="2:52" ht="15" customHeight="1">
      <c r="B3944" s="1310">
        <v>3938</v>
      </c>
      <c r="C3944" s="891" t="s">
        <v>12265</v>
      </c>
      <c r="D3944" s="956" t="s">
        <v>333</v>
      </c>
      <c r="E3944" s="992" t="s">
        <v>222</v>
      </c>
      <c r="F3944" s="892" t="s">
        <v>24</v>
      </c>
      <c r="G3944" s="535" t="s">
        <v>136</v>
      </c>
      <c r="H3944" s="893" t="s">
        <v>24</v>
      </c>
      <c r="I3944" s="953">
        <v>36647</v>
      </c>
      <c r="J3944" s="1314">
        <f t="shared" ca="1" si="347"/>
        <v>21</v>
      </c>
      <c r="K3944" s="894" t="s">
        <v>24</v>
      </c>
      <c r="L3944" s="976" t="s">
        <v>24</v>
      </c>
      <c r="M3944" s="898" t="s">
        <v>24</v>
      </c>
      <c r="N3944" s="533">
        <v>43836</v>
      </c>
      <c r="O3944" s="1330" t="s">
        <v>24</v>
      </c>
      <c r="P3944" s="1314" t="s">
        <v>24</v>
      </c>
      <c r="Q3944" s="897" t="str">
        <f t="shared" si="352"/>
        <v>-</v>
      </c>
      <c r="R3944" s="898" t="str">
        <f t="shared" ca="1" si="348"/>
        <v>TIDAK MCU</v>
      </c>
      <c r="S3944" s="664" t="s">
        <v>24</v>
      </c>
      <c r="T3944" s="953">
        <v>44317</v>
      </c>
      <c r="U3944" s="1235" t="s">
        <v>24</v>
      </c>
      <c r="V3944" s="1330" t="s">
        <v>24</v>
      </c>
      <c r="W3944" s="1311" t="s">
        <v>24</v>
      </c>
      <c r="X3944" s="951"/>
      <c r="Y3944" s="900"/>
      <c r="Z3944" s="952"/>
      <c r="AA3944" s="1305" t="s">
        <v>24</v>
      </c>
      <c r="AB3944" s="902"/>
      <c r="AC3944" s="1305"/>
      <c r="AD3944" s="1305"/>
      <c r="AE3944" s="1305"/>
      <c r="AF3944" s="1305"/>
      <c r="AG3944" s="1305"/>
      <c r="AH3944" s="369"/>
      <c r="AI3944" s="244" t="str">
        <f t="shared" si="351"/>
        <v>-</v>
      </c>
      <c r="AJ3944" s="1315">
        <f t="shared" si="349"/>
        <v>43836</v>
      </c>
      <c r="AK3944" s="1330" t="s">
        <v>24</v>
      </c>
      <c r="AL3944" s="670" t="s">
        <v>24</v>
      </c>
      <c r="AM3944" s="1305"/>
      <c r="AN3944" s="902"/>
      <c r="AO3944" s="902"/>
      <c r="AP3944" s="1305"/>
      <c r="AQ3944" s="1231" t="s">
        <v>3094</v>
      </c>
      <c r="AR3944" s="1305"/>
      <c r="AS3944" s="1305"/>
      <c r="AT3944" s="1305"/>
      <c r="AU3944" s="1305"/>
      <c r="AZ3944" s="885"/>
    </row>
    <row r="3945" spans="2:52" ht="15" customHeight="1">
      <c r="B3945" s="1310">
        <v>3939</v>
      </c>
      <c r="C3945" s="891" t="s">
        <v>1896</v>
      </c>
      <c r="D3945" s="956" t="s">
        <v>1858</v>
      </c>
      <c r="E3945" s="992" t="s">
        <v>1122</v>
      </c>
      <c r="F3945" s="892" t="s">
        <v>24</v>
      </c>
      <c r="G3945" s="535" t="s">
        <v>143</v>
      </c>
      <c r="H3945" s="893" t="s">
        <v>1897</v>
      </c>
      <c r="I3945" s="953">
        <v>36354</v>
      </c>
      <c r="J3945" s="1314">
        <f t="shared" ca="1" si="347"/>
        <v>22</v>
      </c>
      <c r="K3945" s="894" t="s">
        <v>24</v>
      </c>
      <c r="L3945" s="976" t="s">
        <v>24</v>
      </c>
      <c r="M3945" s="898" t="s">
        <v>24</v>
      </c>
      <c r="N3945" s="533">
        <v>43961</v>
      </c>
      <c r="O3945" s="1330" t="s">
        <v>24</v>
      </c>
      <c r="P3945" s="1314" t="s">
        <v>24</v>
      </c>
      <c r="Q3945" s="897" t="str">
        <f t="shared" si="352"/>
        <v>-</v>
      </c>
      <c r="R3945" s="898" t="str">
        <f t="shared" ca="1" si="348"/>
        <v>TIDAK MCU</v>
      </c>
      <c r="S3945" s="664" t="s">
        <v>24</v>
      </c>
      <c r="T3945" s="451">
        <v>44390</v>
      </c>
      <c r="U3945" s="1329" t="s">
        <v>24</v>
      </c>
      <c r="V3945" s="1330" t="s">
        <v>24</v>
      </c>
      <c r="W3945" s="1311" t="s">
        <v>24</v>
      </c>
      <c r="X3945" s="951"/>
      <c r="Y3945" s="900"/>
      <c r="Z3945" s="952"/>
      <c r="AA3945" s="1305" t="s">
        <v>24</v>
      </c>
      <c r="AB3945" s="902"/>
      <c r="AC3945" s="1305"/>
      <c r="AD3945" s="1305"/>
      <c r="AE3945" s="1305"/>
      <c r="AF3945" s="1305"/>
      <c r="AG3945" s="1305"/>
      <c r="AH3945" s="369"/>
      <c r="AI3945" s="244" t="str">
        <f t="shared" si="351"/>
        <v>-</v>
      </c>
      <c r="AJ3945" s="1315">
        <f t="shared" si="349"/>
        <v>43961</v>
      </c>
      <c r="AK3945" s="217" t="s">
        <v>24</v>
      </c>
      <c r="AL3945" s="614" t="s">
        <v>24</v>
      </c>
      <c r="AM3945" s="1305"/>
      <c r="AN3945" s="902"/>
      <c r="AO3945" s="902"/>
      <c r="AP3945" s="1305"/>
      <c r="AQ3945" s="1231" t="s">
        <v>3094</v>
      </c>
      <c r="AR3945" s="1305"/>
      <c r="AS3945" s="1305"/>
      <c r="AT3945" s="1305"/>
      <c r="AU3945" s="1305"/>
      <c r="AV3945" s="885"/>
      <c r="AW3945" s="885"/>
      <c r="AX3945" s="885"/>
      <c r="AY3945" s="885"/>
      <c r="AZ3945" s="885"/>
    </row>
    <row r="3946" spans="2:52" ht="15" customHeight="1">
      <c r="B3946" s="1310">
        <v>3940</v>
      </c>
      <c r="C3946" s="891" t="s">
        <v>12266</v>
      </c>
      <c r="D3946" s="956" t="s">
        <v>1860</v>
      </c>
      <c r="E3946" s="992" t="s">
        <v>1122</v>
      </c>
      <c r="F3946" s="892" t="s">
        <v>24</v>
      </c>
      <c r="G3946" s="535" t="s">
        <v>143</v>
      </c>
      <c r="H3946" s="893" t="s">
        <v>12271</v>
      </c>
      <c r="I3946" s="953">
        <v>25206</v>
      </c>
      <c r="J3946" s="1314">
        <f t="shared" ca="1" si="347"/>
        <v>54</v>
      </c>
      <c r="K3946" s="894" t="s">
        <v>24</v>
      </c>
      <c r="L3946" s="976" t="s">
        <v>24</v>
      </c>
      <c r="M3946" s="898" t="s">
        <v>24</v>
      </c>
      <c r="N3946" s="533">
        <v>43957</v>
      </c>
      <c r="O3946" s="1330" t="s">
        <v>24</v>
      </c>
      <c r="P3946" s="1314" t="s">
        <v>24</v>
      </c>
      <c r="Q3946" s="897" t="str">
        <f t="shared" si="352"/>
        <v>-</v>
      </c>
      <c r="R3946" s="898" t="str">
        <f t="shared" ca="1" si="348"/>
        <v>TIDAK MCU</v>
      </c>
      <c r="S3946" s="664" t="s">
        <v>24</v>
      </c>
      <c r="T3946" s="451">
        <v>44564</v>
      </c>
      <c r="U3946" s="1329" t="s">
        <v>24</v>
      </c>
      <c r="V3946" s="1313" t="s">
        <v>24</v>
      </c>
      <c r="W3946" s="136" t="s">
        <v>24</v>
      </c>
      <c r="X3946" s="951"/>
      <c r="Y3946" s="900"/>
      <c r="Z3946" s="952"/>
      <c r="AA3946" s="1305" t="s">
        <v>24</v>
      </c>
      <c r="AB3946" s="902"/>
      <c r="AC3946" s="1305"/>
      <c r="AD3946" s="1305"/>
      <c r="AE3946" s="1305"/>
      <c r="AF3946" s="1305"/>
      <c r="AG3946" s="1305"/>
      <c r="AH3946" s="369"/>
      <c r="AI3946" s="244" t="str">
        <f t="shared" si="351"/>
        <v>-</v>
      </c>
      <c r="AJ3946" s="1315">
        <f t="shared" si="349"/>
        <v>43957</v>
      </c>
      <c r="AK3946" s="217" t="s">
        <v>24</v>
      </c>
      <c r="AL3946" s="614" t="s">
        <v>24</v>
      </c>
      <c r="AM3946" s="1305"/>
      <c r="AN3946" s="902"/>
      <c r="AO3946" s="902"/>
      <c r="AP3946" s="1305"/>
      <c r="AQ3946" s="1231" t="s">
        <v>3094</v>
      </c>
      <c r="AR3946" s="1305"/>
      <c r="AS3946" s="1305"/>
      <c r="AT3946" s="1305"/>
      <c r="AU3946" s="1305"/>
      <c r="AV3946" s="885"/>
      <c r="AW3946" s="885"/>
      <c r="AX3946" s="885"/>
      <c r="AY3946" s="885"/>
      <c r="AZ3946" s="885"/>
    </row>
    <row r="3947" spans="2:52" ht="15" customHeight="1">
      <c r="B3947" s="1310">
        <v>3941</v>
      </c>
      <c r="C3947" s="891" t="s">
        <v>12267</v>
      </c>
      <c r="D3947" s="956" t="s">
        <v>1869</v>
      </c>
      <c r="E3947" s="992" t="s">
        <v>1122</v>
      </c>
      <c r="F3947" s="892" t="s">
        <v>24</v>
      </c>
      <c r="G3947" s="535" t="s">
        <v>143</v>
      </c>
      <c r="H3947" s="893" t="s">
        <v>12273</v>
      </c>
      <c r="I3947" s="953">
        <v>28287</v>
      </c>
      <c r="J3947" s="1314">
        <f t="shared" ca="1" si="347"/>
        <v>45</v>
      </c>
      <c r="K3947" s="894" t="s">
        <v>24</v>
      </c>
      <c r="L3947" s="976" t="s">
        <v>24</v>
      </c>
      <c r="M3947" s="898" t="s">
        <v>24</v>
      </c>
      <c r="N3947" s="533">
        <v>43957</v>
      </c>
      <c r="O3947" s="1330" t="s">
        <v>24</v>
      </c>
      <c r="P3947" s="1314" t="s">
        <v>24</v>
      </c>
      <c r="Q3947" s="897" t="str">
        <f t="shared" si="352"/>
        <v>-</v>
      </c>
      <c r="R3947" s="898" t="str">
        <f t="shared" ca="1" si="348"/>
        <v>TIDAK MCU</v>
      </c>
      <c r="S3947" s="664" t="s">
        <v>24</v>
      </c>
      <c r="T3947" s="451">
        <v>44358</v>
      </c>
      <c r="U3947" s="1329" t="s">
        <v>24</v>
      </c>
      <c r="V3947" s="904" t="s">
        <v>24</v>
      </c>
      <c r="W3947" s="136" t="s">
        <v>24</v>
      </c>
      <c r="X3947" s="951"/>
      <c r="Y3947" s="900"/>
      <c r="Z3947" s="952"/>
      <c r="AA3947" s="1305" t="s">
        <v>24</v>
      </c>
      <c r="AB3947" s="902"/>
      <c r="AC3947" s="1305"/>
      <c r="AD3947" s="1305"/>
      <c r="AE3947" s="1305"/>
      <c r="AF3947" s="1305"/>
      <c r="AG3947" s="1305"/>
      <c r="AH3947" s="369"/>
      <c r="AI3947" s="244" t="str">
        <f t="shared" si="351"/>
        <v>-</v>
      </c>
      <c r="AJ3947" s="1315">
        <f t="shared" si="349"/>
        <v>43957</v>
      </c>
      <c r="AK3947" s="217" t="s">
        <v>24</v>
      </c>
      <c r="AL3947" s="614" t="s">
        <v>24</v>
      </c>
      <c r="AM3947" s="1305"/>
      <c r="AN3947" s="902"/>
      <c r="AO3947" s="902"/>
      <c r="AP3947" s="1305"/>
      <c r="AQ3947" s="1231" t="s">
        <v>3094</v>
      </c>
      <c r="AR3947" s="1305"/>
      <c r="AS3947" s="1305"/>
      <c r="AT3947" s="1305"/>
      <c r="AU3947" s="1305"/>
      <c r="AV3947" s="885"/>
      <c r="AW3947" s="885"/>
      <c r="AX3947" s="885"/>
      <c r="AY3947" s="885"/>
      <c r="AZ3947" s="885"/>
    </row>
    <row r="3948" spans="2:52" ht="15" customHeight="1">
      <c r="B3948" s="1310">
        <v>3942</v>
      </c>
      <c r="C3948" s="891" t="s">
        <v>12268</v>
      </c>
      <c r="D3948" s="956" t="s">
        <v>1869</v>
      </c>
      <c r="E3948" s="992" t="s">
        <v>1122</v>
      </c>
      <c r="F3948" s="892" t="s">
        <v>24</v>
      </c>
      <c r="G3948" s="535" t="s">
        <v>143</v>
      </c>
      <c r="H3948" s="893" t="s">
        <v>12272</v>
      </c>
      <c r="I3948" s="953">
        <v>28246</v>
      </c>
      <c r="J3948" s="1314">
        <f t="shared" ca="1" si="347"/>
        <v>45</v>
      </c>
      <c r="K3948" s="894" t="s">
        <v>24</v>
      </c>
      <c r="L3948" s="976" t="s">
        <v>24</v>
      </c>
      <c r="M3948" s="898" t="s">
        <v>24</v>
      </c>
      <c r="N3948" s="533">
        <v>43957</v>
      </c>
      <c r="O3948" s="1330" t="s">
        <v>24</v>
      </c>
      <c r="P3948" s="1314" t="s">
        <v>24</v>
      </c>
      <c r="Q3948" s="897" t="str">
        <f t="shared" si="352"/>
        <v>-</v>
      </c>
      <c r="R3948" s="898" t="str">
        <f t="shared" ca="1" si="348"/>
        <v>TIDAK MCU</v>
      </c>
      <c r="S3948" s="664" t="s">
        <v>24</v>
      </c>
      <c r="T3948" s="451">
        <v>44317</v>
      </c>
      <c r="U3948" s="1329" t="s">
        <v>24</v>
      </c>
      <c r="V3948" s="1330" t="s">
        <v>24</v>
      </c>
      <c r="W3948" s="1311" t="s">
        <v>24</v>
      </c>
      <c r="X3948" s="951"/>
      <c r="Y3948" s="900"/>
      <c r="Z3948" s="952"/>
      <c r="AA3948" s="1319" t="s">
        <v>24</v>
      </c>
      <c r="AB3948" s="902"/>
      <c r="AC3948" s="1305"/>
      <c r="AD3948" s="1305"/>
      <c r="AE3948" s="1305"/>
      <c r="AF3948" s="1305"/>
      <c r="AG3948" s="1305"/>
      <c r="AH3948" s="369"/>
      <c r="AI3948" s="244" t="str">
        <f t="shared" si="351"/>
        <v>-</v>
      </c>
      <c r="AJ3948" s="1315">
        <f t="shared" si="349"/>
        <v>43957</v>
      </c>
      <c r="AK3948" s="1330" t="s">
        <v>24</v>
      </c>
      <c r="AL3948" s="670" t="s">
        <v>24</v>
      </c>
      <c r="AM3948" s="1305"/>
      <c r="AN3948" s="902"/>
      <c r="AO3948" s="902"/>
      <c r="AP3948" s="1305"/>
      <c r="AQ3948" s="1231" t="s">
        <v>3094</v>
      </c>
      <c r="AR3948" s="1305"/>
      <c r="AS3948" s="1305"/>
      <c r="AT3948" s="1305"/>
      <c r="AU3948" s="1305"/>
      <c r="AV3948" s="885"/>
      <c r="AW3948" s="885"/>
      <c r="AX3948" s="885"/>
      <c r="AY3948" s="885"/>
      <c r="AZ3948" s="885"/>
    </row>
    <row r="3949" spans="2:52" ht="15" customHeight="1">
      <c r="B3949" s="1310">
        <v>3943</v>
      </c>
      <c r="C3949" s="891" t="s">
        <v>12269</v>
      </c>
      <c r="D3949" s="956" t="s">
        <v>303</v>
      </c>
      <c r="E3949" s="992" t="s">
        <v>1122</v>
      </c>
      <c r="F3949" s="892" t="s">
        <v>24</v>
      </c>
      <c r="G3949" s="535" t="s">
        <v>143</v>
      </c>
      <c r="H3949" s="893" t="s">
        <v>12270</v>
      </c>
      <c r="I3949" s="953">
        <v>32752</v>
      </c>
      <c r="J3949" s="1314">
        <f t="shared" ca="1" si="347"/>
        <v>32</v>
      </c>
      <c r="K3949" s="894" t="s">
        <v>24</v>
      </c>
      <c r="L3949" s="976" t="s">
        <v>24</v>
      </c>
      <c r="M3949" s="898" t="s">
        <v>24</v>
      </c>
      <c r="N3949" s="533">
        <v>43960</v>
      </c>
      <c r="O3949" s="1330" t="s">
        <v>24</v>
      </c>
      <c r="P3949" s="1314" t="s">
        <v>24</v>
      </c>
      <c r="Q3949" s="897" t="str">
        <f t="shared" si="352"/>
        <v>-</v>
      </c>
      <c r="R3949" s="898" t="str">
        <f t="shared" ca="1" si="348"/>
        <v>TIDAK MCU</v>
      </c>
      <c r="S3949" s="664" t="s">
        <v>24</v>
      </c>
      <c r="T3949" s="451">
        <v>44440</v>
      </c>
      <c r="U3949" s="1329" t="s">
        <v>24</v>
      </c>
      <c r="V3949" s="1330" t="s">
        <v>24</v>
      </c>
      <c r="W3949" s="136" t="s">
        <v>24</v>
      </c>
      <c r="X3949" s="951"/>
      <c r="Y3949" s="900"/>
      <c r="Z3949" s="952"/>
      <c r="AA3949" s="1305" t="s">
        <v>24</v>
      </c>
      <c r="AB3949" s="902"/>
      <c r="AC3949" s="1305"/>
      <c r="AD3949" s="1305"/>
      <c r="AE3949" s="1305"/>
      <c r="AF3949" s="1305"/>
      <c r="AG3949" s="1305"/>
      <c r="AH3949" s="369"/>
      <c r="AI3949" s="244" t="str">
        <f t="shared" si="351"/>
        <v>-</v>
      </c>
      <c r="AJ3949" s="1315">
        <f t="shared" si="349"/>
        <v>43960</v>
      </c>
      <c r="AK3949" s="217" t="s">
        <v>24</v>
      </c>
      <c r="AL3949" s="614" t="s">
        <v>24</v>
      </c>
      <c r="AM3949" s="1305"/>
      <c r="AN3949" s="902"/>
      <c r="AO3949" s="902"/>
      <c r="AP3949" s="1305"/>
      <c r="AQ3949" s="1231" t="s">
        <v>3094</v>
      </c>
      <c r="AR3949" s="1305"/>
      <c r="AS3949" s="1305"/>
      <c r="AT3949" s="1305"/>
      <c r="AU3949" s="1305"/>
      <c r="AV3949" s="885"/>
      <c r="AW3949" s="885"/>
      <c r="AX3949" s="885"/>
      <c r="AY3949" s="885"/>
      <c r="AZ3949" s="885"/>
    </row>
    <row r="3950" spans="2:52" ht="15" customHeight="1">
      <c r="B3950" s="1310">
        <v>3944</v>
      </c>
      <c r="C3950" s="891" t="s">
        <v>12274</v>
      </c>
      <c r="D3950" s="956" t="s">
        <v>230</v>
      </c>
      <c r="E3950" s="992" t="s">
        <v>4228</v>
      </c>
      <c r="F3950" s="892" t="s">
        <v>12276</v>
      </c>
      <c r="G3950" s="535" t="s">
        <v>102</v>
      </c>
      <c r="H3950" s="893" t="s">
        <v>24</v>
      </c>
      <c r="I3950" s="953">
        <v>31204</v>
      </c>
      <c r="J3950" s="1314">
        <f t="shared" ca="1" si="347"/>
        <v>37</v>
      </c>
      <c r="K3950" s="894" t="s">
        <v>24</v>
      </c>
      <c r="L3950" s="895" t="s">
        <v>24</v>
      </c>
      <c r="M3950" s="896" t="s">
        <v>24</v>
      </c>
      <c r="N3950" s="533">
        <v>43834</v>
      </c>
      <c r="O3950" s="1311" t="s">
        <v>24</v>
      </c>
      <c r="P3950" s="1314" t="s">
        <v>24</v>
      </c>
      <c r="Q3950" s="897" t="str">
        <f t="shared" si="352"/>
        <v>-</v>
      </c>
      <c r="R3950" s="898" t="str">
        <f t="shared" ca="1" si="348"/>
        <v>TIDAK MCU</v>
      </c>
      <c r="S3950" s="664" t="s">
        <v>12275</v>
      </c>
      <c r="T3950" s="953">
        <v>44353</v>
      </c>
      <c r="U3950" s="451">
        <v>44353</v>
      </c>
      <c r="V3950" s="1330" t="s">
        <v>24</v>
      </c>
      <c r="W3950" s="136" t="s">
        <v>24</v>
      </c>
      <c r="X3950" s="899"/>
      <c r="Y3950" s="900"/>
      <c r="Z3950" s="901"/>
      <c r="AA3950" s="1305" t="s">
        <v>4457</v>
      </c>
      <c r="AB3950" s="902" t="s">
        <v>24</v>
      </c>
      <c r="AC3950" s="1305"/>
      <c r="AD3950" s="1305"/>
      <c r="AE3950" s="1305"/>
      <c r="AF3950" s="1305"/>
      <c r="AG3950" s="1305"/>
      <c r="AH3950" s="369"/>
      <c r="AI3950" s="244" t="str">
        <f t="shared" si="351"/>
        <v>SC P360, SC P380-</v>
      </c>
      <c r="AJ3950" s="1315">
        <f t="shared" si="349"/>
        <v>43834</v>
      </c>
      <c r="AK3950" s="530">
        <v>43171</v>
      </c>
      <c r="AL3950" s="696">
        <v>43174</v>
      </c>
      <c r="AM3950" s="1305"/>
      <c r="AN3950" s="902"/>
      <c r="AO3950" s="902"/>
      <c r="AP3950" s="1305"/>
      <c r="AQ3950" s="1231" t="s">
        <v>3094</v>
      </c>
      <c r="AR3950" s="1305"/>
      <c r="AS3950" s="1305"/>
      <c r="AT3950" s="1305"/>
      <c r="AU3950" s="1305"/>
      <c r="AV3950" s="885"/>
      <c r="AW3950" s="885"/>
      <c r="AX3950" s="885"/>
      <c r="AY3950" s="885"/>
      <c r="AZ3950" s="885"/>
    </row>
    <row r="3951" spans="2:52" ht="15" customHeight="1">
      <c r="B3951" s="1310">
        <v>3945</v>
      </c>
      <c r="C3951" s="891" t="s">
        <v>12277</v>
      </c>
      <c r="D3951" s="956" t="s">
        <v>230</v>
      </c>
      <c r="E3951" s="992" t="s">
        <v>222</v>
      </c>
      <c r="F3951" s="892" t="s">
        <v>24</v>
      </c>
      <c r="G3951" s="535" t="s">
        <v>131</v>
      </c>
      <c r="H3951" s="893" t="s">
        <v>12278</v>
      </c>
      <c r="I3951" s="953">
        <v>32268</v>
      </c>
      <c r="J3951" s="1314">
        <f t="shared" ca="1" si="347"/>
        <v>34</v>
      </c>
      <c r="K3951" s="894" t="s">
        <v>493</v>
      </c>
      <c r="L3951" s="895">
        <v>880519310792</v>
      </c>
      <c r="M3951" s="896">
        <v>45051</v>
      </c>
      <c r="N3951" s="533">
        <v>43991</v>
      </c>
      <c r="O3951" s="1311" t="s">
        <v>24</v>
      </c>
      <c r="P3951" s="1314" t="s">
        <v>24</v>
      </c>
      <c r="Q3951" s="897" t="str">
        <f t="shared" si="352"/>
        <v>-</v>
      </c>
      <c r="R3951" s="898" t="str">
        <f t="shared" ca="1" si="348"/>
        <v>TIDAK MCU</v>
      </c>
      <c r="S3951" s="664" t="s">
        <v>12279</v>
      </c>
      <c r="T3951" s="953">
        <v>44321</v>
      </c>
      <c r="U3951" s="451">
        <v>44321</v>
      </c>
      <c r="V3951" s="1330" t="s">
        <v>24</v>
      </c>
      <c r="W3951" s="136"/>
      <c r="X3951" s="899"/>
      <c r="Y3951" s="900"/>
      <c r="Z3951" s="901"/>
      <c r="AA3951" s="1305" t="s">
        <v>591</v>
      </c>
      <c r="AB3951" s="902" t="s">
        <v>24</v>
      </c>
      <c r="AC3951" s="1305"/>
      <c r="AD3951" s="1305"/>
      <c r="AE3951" s="1305"/>
      <c r="AF3951" s="1305"/>
      <c r="AG3951" s="1305"/>
      <c r="AH3951" s="369"/>
      <c r="AI3951" s="244" t="str">
        <f t="shared" si="351"/>
        <v>PC 200-</v>
      </c>
      <c r="AJ3951" s="1315">
        <f t="shared" si="349"/>
        <v>43991</v>
      </c>
      <c r="AK3951" s="530">
        <v>43977</v>
      </c>
      <c r="AL3951" s="696">
        <v>43977</v>
      </c>
      <c r="AM3951" s="1305"/>
      <c r="AN3951" s="902"/>
      <c r="AO3951" s="902"/>
      <c r="AP3951" s="1305"/>
      <c r="AQ3951" s="1231" t="s">
        <v>3094</v>
      </c>
      <c r="AR3951" s="1305"/>
      <c r="AS3951" s="1305"/>
      <c r="AT3951" s="1305"/>
      <c r="AU3951" s="1305"/>
      <c r="AV3951" s="885"/>
      <c r="AW3951" s="885"/>
      <c r="AX3951" s="885"/>
      <c r="AY3951" s="885"/>
      <c r="AZ3951" s="885"/>
    </row>
    <row r="3952" spans="2:52" ht="15" customHeight="1">
      <c r="B3952" s="1310">
        <v>3946</v>
      </c>
      <c r="C3952" s="891" t="s">
        <v>12280</v>
      </c>
      <c r="D3952" s="956" t="s">
        <v>1863</v>
      </c>
      <c r="E3952" s="992" t="s">
        <v>1122</v>
      </c>
      <c r="F3952" s="892" t="s">
        <v>24</v>
      </c>
      <c r="G3952" s="535" t="s">
        <v>109</v>
      </c>
      <c r="H3952" s="893" t="s">
        <v>12281</v>
      </c>
      <c r="I3952" s="953">
        <v>36867</v>
      </c>
      <c r="J3952" s="1314">
        <f t="shared" ca="1" si="347"/>
        <v>21</v>
      </c>
      <c r="K3952" s="894" t="s">
        <v>83</v>
      </c>
      <c r="L3952" s="895">
        <v>1723181200053</v>
      </c>
      <c r="M3952" s="896">
        <v>45267</v>
      </c>
      <c r="N3952" s="533">
        <v>43961</v>
      </c>
      <c r="O3952" s="1311" t="s">
        <v>24</v>
      </c>
      <c r="P3952" s="1314" t="s">
        <v>24</v>
      </c>
      <c r="Q3952" s="897" t="str">
        <f t="shared" si="352"/>
        <v>-</v>
      </c>
      <c r="R3952" s="898" t="str">
        <f t="shared" ca="1" si="348"/>
        <v>TIDAK MCU</v>
      </c>
      <c r="S3952" s="664" t="s">
        <v>12589</v>
      </c>
      <c r="T3952" s="953">
        <v>44537</v>
      </c>
      <c r="U3952" s="451">
        <v>44537</v>
      </c>
      <c r="V3952" s="904" t="s">
        <v>24</v>
      </c>
      <c r="W3952" s="136"/>
      <c r="X3952" s="899"/>
      <c r="Y3952" s="900"/>
      <c r="Z3952" s="901"/>
      <c r="AA3952" s="1305" t="s">
        <v>100</v>
      </c>
      <c r="AB3952" s="902" t="s">
        <v>24</v>
      </c>
      <c r="AC3952" s="1305"/>
      <c r="AD3952" s="1305"/>
      <c r="AE3952" s="1305"/>
      <c r="AF3952" s="1305"/>
      <c r="AG3952" s="1305"/>
      <c r="AH3952" s="369"/>
      <c r="AI3952" s="244" t="str">
        <f t="shared" si="351"/>
        <v>LIGHT VEHICLE-</v>
      </c>
      <c r="AJ3952" s="1315">
        <f t="shared" si="349"/>
        <v>43961</v>
      </c>
      <c r="AK3952" s="530">
        <v>44019</v>
      </c>
      <c r="AL3952" s="696">
        <v>44019</v>
      </c>
      <c r="AM3952" s="1305"/>
      <c r="AN3952" s="902"/>
      <c r="AO3952" s="902"/>
      <c r="AP3952" s="1305"/>
      <c r="AQ3952" s="1231" t="s">
        <v>3094</v>
      </c>
      <c r="AR3952" s="1305" t="s">
        <v>143</v>
      </c>
      <c r="AS3952" s="1305" t="s">
        <v>1863</v>
      </c>
      <c r="AT3952" s="1305" t="s">
        <v>11598</v>
      </c>
      <c r="AU3952" s="1305"/>
      <c r="AV3952" s="885"/>
      <c r="AW3952" s="885"/>
      <c r="AX3952" s="885"/>
      <c r="AY3952" s="885"/>
      <c r="AZ3952" s="885"/>
    </row>
    <row r="3953" spans="1:52" ht="15" customHeight="1">
      <c r="B3953" s="1310">
        <v>3947</v>
      </c>
      <c r="C3953" s="891" t="s">
        <v>491</v>
      </c>
      <c r="D3953" s="956" t="s">
        <v>234</v>
      </c>
      <c r="E3953" s="992" t="s">
        <v>222</v>
      </c>
      <c r="F3953" s="892" t="s">
        <v>24</v>
      </c>
      <c r="G3953" s="535" t="s">
        <v>113</v>
      </c>
      <c r="H3953" s="893" t="s">
        <v>12282</v>
      </c>
      <c r="I3953" s="953">
        <v>28931</v>
      </c>
      <c r="J3953" s="1314">
        <f t="shared" ca="1" si="347"/>
        <v>43</v>
      </c>
      <c r="K3953" s="894" t="s">
        <v>494</v>
      </c>
      <c r="L3953" s="895">
        <v>790318210087</v>
      </c>
      <c r="M3953" s="896">
        <v>45368</v>
      </c>
      <c r="N3953" s="533">
        <v>43986</v>
      </c>
      <c r="O3953" s="1311" t="s">
        <v>24</v>
      </c>
      <c r="P3953" s="1314" t="s">
        <v>24</v>
      </c>
      <c r="Q3953" s="897" t="str">
        <f t="shared" si="352"/>
        <v>-</v>
      </c>
      <c r="R3953" s="898" t="str">
        <f t="shared" ca="1" si="348"/>
        <v>TIDAK MCU</v>
      </c>
      <c r="S3953" s="664" t="s">
        <v>12485</v>
      </c>
      <c r="T3953" s="451">
        <v>44272</v>
      </c>
      <c r="U3953" s="451">
        <v>44272</v>
      </c>
      <c r="V3953" s="904" t="s">
        <v>24</v>
      </c>
      <c r="W3953" s="136"/>
      <c r="X3953" s="899"/>
      <c r="Y3953" s="900"/>
      <c r="Z3953" s="901"/>
      <c r="AA3953" s="1305" t="s">
        <v>100</v>
      </c>
      <c r="AB3953" s="1213" t="s">
        <v>5053</v>
      </c>
      <c r="AC3953" s="1305"/>
      <c r="AD3953" s="1305"/>
      <c r="AE3953" s="1305"/>
      <c r="AF3953" s="1305"/>
      <c r="AG3953" s="1305"/>
      <c r="AH3953" s="369"/>
      <c r="AI3953" s="244" t="str">
        <f t="shared" si="351"/>
        <v>LIGHT VEHICLEDRILLING MACHINE</v>
      </c>
      <c r="AJ3953" s="1315">
        <f t="shared" si="349"/>
        <v>43986</v>
      </c>
      <c r="AK3953" s="530">
        <v>44000</v>
      </c>
      <c r="AL3953" s="696">
        <v>44000</v>
      </c>
      <c r="AM3953" s="1305"/>
      <c r="AN3953" s="902"/>
      <c r="AO3953" s="902"/>
      <c r="AP3953" s="1305"/>
      <c r="AQ3953" s="1231" t="s">
        <v>6564</v>
      </c>
      <c r="AR3953" s="1305"/>
      <c r="AS3953" s="1305"/>
      <c r="AT3953" s="1305"/>
      <c r="AU3953" s="1305"/>
      <c r="AV3953" s="885"/>
      <c r="AW3953" s="885"/>
      <c r="AX3953" s="885"/>
      <c r="AY3953" s="885"/>
      <c r="AZ3953" s="885"/>
    </row>
    <row r="3954" spans="1:52" ht="15" customHeight="1">
      <c r="B3954" s="1310">
        <v>3948</v>
      </c>
      <c r="C3954" s="891" t="s">
        <v>12283</v>
      </c>
      <c r="D3954" s="956" t="s">
        <v>230</v>
      </c>
      <c r="E3954" s="992" t="s">
        <v>222</v>
      </c>
      <c r="F3954" s="892" t="s">
        <v>24</v>
      </c>
      <c r="G3954" s="535" t="s">
        <v>131</v>
      </c>
      <c r="H3954" s="893" t="s">
        <v>12284</v>
      </c>
      <c r="I3954" s="953">
        <v>31316</v>
      </c>
      <c r="J3954" s="1314">
        <f t="shared" ca="1" si="347"/>
        <v>36</v>
      </c>
      <c r="K3954" s="894" t="s">
        <v>493</v>
      </c>
      <c r="L3954" s="895">
        <v>790325281708</v>
      </c>
      <c r="M3954" s="896">
        <v>45195</v>
      </c>
      <c r="N3954" s="533">
        <v>43972</v>
      </c>
      <c r="O3954" s="1311" t="s">
        <v>24</v>
      </c>
      <c r="P3954" s="1314" t="s">
        <v>24</v>
      </c>
      <c r="Q3954" s="897" t="str">
        <f t="shared" si="352"/>
        <v>-</v>
      </c>
      <c r="R3954" s="898" t="str">
        <f t="shared" ca="1" si="348"/>
        <v>TIDAK MCU</v>
      </c>
      <c r="S3954" s="664" t="s">
        <v>12285</v>
      </c>
      <c r="T3954" s="953">
        <v>44465</v>
      </c>
      <c r="U3954" s="451">
        <v>44465</v>
      </c>
      <c r="V3954" s="904" t="s">
        <v>24</v>
      </c>
      <c r="W3954" s="136"/>
      <c r="X3954" s="899"/>
      <c r="Y3954" s="900"/>
      <c r="Z3954" s="901"/>
      <c r="AA3954" s="1000" t="s">
        <v>1086</v>
      </c>
      <c r="AB3954" s="902" t="s">
        <v>24</v>
      </c>
      <c r="AC3954" s="1305"/>
      <c r="AD3954" s="1305"/>
      <c r="AE3954" s="1305"/>
      <c r="AF3954" s="1305"/>
      <c r="AG3954" s="1305"/>
      <c r="AH3954" s="369"/>
      <c r="AI3954" s="244" t="str">
        <f t="shared" si="351"/>
        <v>HINO 260 JD/TI-</v>
      </c>
      <c r="AJ3954" s="1315">
        <f t="shared" si="349"/>
        <v>43972</v>
      </c>
      <c r="AK3954" s="530">
        <v>43970</v>
      </c>
      <c r="AL3954" s="696">
        <v>43970</v>
      </c>
      <c r="AM3954" s="1305"/>
      <c r="AN3954" s="902"/>
      <c r="AO3954" s="902"/>
      <c r="AP3954" s="1305"/>
      <c r="AQ3954" s="1231" t="s">
        <v>3094</v>
      </c>
      <c r="AR3954" s="1305"/>
      <c r="AS3954" s="1305"/>
      <c r="AT3954" s="1305"/>
      <c r="AU3954" s="1305"/>
      <c r="AV3954" s="885"/>
      <c r="AW3954" s="885"/>
      <c r="AX3954" s="885"/>
      <c r="AY3954" s="885"/>
      <c r="AZ3954" s="885"/>
    </row>
    <row r="3955" spans="1:52" ht="15" customHeight="1">
      <c r="B3955" s="1310">
        <v>3949</v>
      </c>
      <c r="C3955" s="891" t="s">
        <v>12286</v>
      </c>
      <c r="D3955" s="956" t="s">
        <v>257</v>
      </c>
      <c r="E3955" s="992" t="s">
        <v>1122</v>
      </c>
      <c r="F3955" s="892" t="s">
        <v>24</v>
      </c>
      <c r="G3955" s="535" t="s">
        <v>143</v>
      </c>
      <c r="H3955" s="893" t="s">
        <v>12287</v>
      </c>
      <c r="I3955" s="953">
        <v>33102</v>
      </c>
      <c r="J3955" s="1314">
        <f t="shared" ca="1" si="347"/>
        <v>31</v>
      </c>
      <c r="K3955" s="894" t="s">
        <v>494</v>
      </c>
      <c r="L3955" s="895">
        <v>900817182001</v>
      </c>
      <c r="M3955" s="896">
        <v>45155</v>
      </c>
      <c r="N3955" s="533">
        <v>43985</v>
      </c>
      <c r="O3955" s="1311" t="s">
        <v>24</v>
      </c>
      <c r="P3955" s="1314" t="s">
        <v>24</v>
      </c>
      <c r="Q3955" s="897" t="str">
        <f t="shared" si="352"/>
        <v>-</v>
      </c>
      <c r="R3955" s="898" t="str">
        <f t="shared" ca="1" si="348"/>
        <v>TIDAK MCU</v>
      </c>
      <c r="S3955" s="664" t="s">
        <v>24</v>
      </c>
      <c r="T3955" s="451">
        <v>44425</v>
      </c>
      <c r="U3955" s="451" t="s">
        <v>24</v>
      </c>
      <c r="V3955" s="904"/>
      <c r="W3955" s="136"/>
      <c r="X3955" s="899"/>
      <c r="Y3955" s="900"/>
      <c r="Z3955" s="901"/>
      <c r="AA3955" s="1305" t="s">
        <v>24</v>
      </c>
      <c r="AB3955" s="902"/>
      <c r="AC3955" s="1305"/>
      <c r="AD3955" s="1305"/>
      <c r="AE3955" s="1305"/>
      <c r="AF3955" s="1305"/>
      <c r="AG3955" s="1305"/>
      <c r="AH3955" s="369"/>
      <c r="AI3955" s="244" t="str">
        <f t="shared" si="351"/>
        <v>-</v>
      </c>
      <c r="AJ3955" s="1315">
        <f t="shared" si="349"/>
        <v>43985</v>
      </c>
      <c r="AK3955" s="217" t="s">
        <v>24</v>
      </c>
      <c r="AL3955" s="614" t="s">
        <v>24</v>
      </c>
      <c r="AM3955" s="1305"/>
      <c r="AN3955" s="902"/>
      <c r="AO3955" s="902"/>
      <c r="AP3955" s="1305"/>
      <c r="AQ3955" s="1231" t="s">
        <v>3094</v>
      </c>
      <c r="AR3955" s="1305"/>
      <c r="AS3955" s="1305"/>
      <c r="AT3955" s="1305"/>
      <c r="AU3955" s="1305"/>
      <c r="AV3955" s="885"/>
      <c r="AW3955" s="885"/>
      <c r="AX3955" s="885"/>
      <c r="AY3955" s="885"/>
      <c r="AZ3955" s="885"/>
    </row>
    <row r="3956" spans="1:52" ht="15" customHeight="1">
      <c r="B3956" s="1310">
        <v>3950</v>
      </c>
      <c r="C3956" s="891" t="s">
        <v>12643</v>
      </c>
      <c r="D3956" s="956" t="s">
        <v>257</v>
      </c>
      <c r="E3956" s="992" t="s">
        <v>1122</v>
      </c>
      <c r="F3956" s="892" t="s">
        <v>24</v>
      </c>
      <c r="G3956" s="535" t="s">
        <v>140</v>
      </c>
      <c r="H3956" s="893" t="s">
        <v>12288</v>
      </c>
      <c r="I3956" s="953">
        <v>36443</v>
      </c>
      <c r="J3956" s="1314">
        <f t="shared" ca="1" si="347"/>
        <v>22</v>
      </c>
      <c r="K3956" s="894" t="s">
        <v>493</v>
      </c>
      <c r="L3956" s="895">
        <v>32469810000027</v>
      </c>
      <c r="M3956" s="896">
        <v>45725</v>
      </c>
      <c r="N3956" s="533">
        <v>43989</v>
      </c>
      <c r="O3956" s="1311" t="s">
        <v>24</v>
      </c>
      <c r="P3956" s="1314" t="s">
        <v>24</v>
      </c>
      <c r="Q3956" s="897" t="str">
        <f t="shared" si="352"/>
        <v>-</v>
      </c>
      <c r="R3956" s="898" t="str">
        <f t="shared" ca="1" si="348"/>
        <v>TIDAK MCU</v>
      </c>
      <c r="S3956" s="664" t="s">
        <v>2075</v>
      </c>
      <c r="T3956" s="953">
        <v>44479</v>
      </c>
      <c r="U3956" s="451">
        <v>44479</v>
      </c>
      <c r="V3956" s="904" t="s">
        <v>24</v>
      </c>
      <c r="W3956" s="136"/>
      <c r="X3956" s="899"/>
      <c r="Y3956" s="900"/>
      <c r="Z3956" s="901"/>
      <c r="AA3956" s="1305" t="s">
        <v>2084</v>
      </c>
      <c r="AB3956" s="1000" t="s">
        <v>2086</v>
      </c>
      <c r="AC3956" s="1305" t="s">
        <v>24</v>
      </c>
      <c r="AD3956" s="1305"/>
      <c r="AE3956" s="1305"/>
      <c r="AF3956" s="1305"/>
      <c r="AG3956" s="1305"/>
      <c r="AH3956" s="369"/>
      <c r="AI3956" s="244" t="str">
        <f t="shared" si="351"/>
        <v>BUS ELF -</v>
      </c>
      <c r="AJ3956" s="1315">
        <f t="shared" si="349"/>
        <v>43989</v>
      </c>
      <c r="AK3956" s="530">
        <v>44035</v>
      </c>
      <c r="AL3956" s="696">
        <v>44035</v>
      </c>
      <c r="AM3956" s="1305"/>
      <c r="AN3956" s="902"/>
      <c r="AO3956" s="902"/>
      <c r="AP3956" s="1305" t="s">
        <v>2464</v>
      </c>
      <c r="AQ3956" s="1231" t="s">
        <v>3094</v>
      </c>
      <c r="AR3956" s="1305"/>
      <c r="AS3956" s="1305"/>
      <c r="AT3956" s="1305"/>
      <c r="AU3956" s="1305"/>
      <c r="AV3956" s="885"/>
      <c r="AW3956" s="885"/>
      <c r="AX3956" s="885"/>
      <c r="AY3956" s="885"/>
      <c r="AZ3956" s="885"/>
    </row>
    <row r="3957" spans="1:52" ht="15" customHeight="1">
      <c r="B3957" s="1310">
        <v>1527</v>
      </c>
      <c r="C3957" s="891" t="s">
        <v>8199</v>
      </c>
      <c r="D3957" s="956" t="s">
        <v>230</v>
      </c>
      <c r="E3957" s="521" t="s">
        <v>4228</v>
      </c>
      <c r="F3957" s="892" t="s">
        <v>8200</v>
      </c>
      <c r="G3957" s="535" t="s">
        <v>102</v>
      </c>
      <c r="H3957" s="960" t="s">
        <v>8201</v>
      </c>
      <c r="I3957" s="898">
        <v>35896</v>
      </c>
      <c r="J3957" s="1314">
        <f t="shared" ca="1" si="347"/>
        <v>24</v>
      </c>
      <c r="K3957" s="894" t="s">
        <v>24</v>
      </c>
      <c r="L3957" s="895" t="s">
        <v>24</v>
      </c>
      <c r="M3957" s="896" t="s">
        <v>24</v>
      </c>
      <c r="N3957" s="533">
        <v>43612</v>
      </c>
      <c r="O3957" s="1330" t="s">
        <v>24</v>
      </c>
      <c r="P3957" s="1314" t="s">
        <v>24</v>
      </c>
      <c r="Q3957" s="897" t="str">
        <f t="shared" si="352"/>
        <v>-</v>
      </c>
      <c r="R3957" s="898" t="str">
        <f t="shared" ca="1" si="348"/>
        <v>TIDAK MCU</v>
      </c>
      <c r="S3957" s="451" t="s">
        <v>8974</v>
      </c>
      <c r="T3957" s="898">
        <v>44662</v>
      </c>
      <c r="U3957" s="1329">
        <v>44662</v>
      </c>
      <c r="V3957" s="1330" t="s">
        <v>24</v>
      </c>
      <c r="W3957" s="136" t="s">
        <v>24</v>
      </c>
      <c r="X3957" s="951"/>
      <c r="Y3957" s="900"/>
      <c r="Z3957" s="952"/>
      <c r="AA3957" s="1305" t="s">
        <v>4457</v>
      </c>
      <c r="AB3957" s="1305" t="s">
        <v>9128</v>
      </c>
      <c r="AC3957" s="1305" t="s">
        <v>1690</v>
      </c>
      <c r="AD3957" s="1305" t="s">
        <v>24</v>
      </c>
      <c r="AE3957" s="1305"/>
      <c r="AF3957" s="1305"/>
      <c r="AG3957" s="1305"/>
      <c r="AH3957" s="369"/>
      <c r="AI3957" s="244" t="str">
        <f t="shared" si="351"/>
        <v>SC P360, SC P380VOLVO G 970GD 705-</v>
      </c>
      <c r="AJ3957" s="1315">
        <f t="shared" si="349"/>
        <v>43612</v>
      </c>
      <c r="AK3957" s="530">
        <v>43629</v>
      </c>
      <c r="AL3957" s="696">
        <v>43629</v>
      </c>
      <c r="AM3957" s="1305"/>
      <c r="AN3957" s="902"/>
      <c r="AO3957" s="902"/>
      <c r="AP3957" s="1305"/>
      <c r="AQ3957" s="1231" t="s">
        <v>3094</v>
      </c>
      <c r="AR3957" s="1305"/>
      <c r="AS3957" s="1305"/>
      <c r="AT3957" s="1305"/>
      <c r="AU3957" s="1305"/>
      <c r="AV3957" s="885"/>
      <c r="AW3957" s="885"/>
      <c r="AX3957" s="885"/>
      <c r="AY3957" s="885"/>
      <c r="AZ3957" s="885"/>
    </row>
    <row r="3958" spans="1:52" ht="15" customHeight="1">
      <c r="A3958" s="1298"/>
      <c r="B3958" s="1310">
        <v>3952</v>
      </c>
      <c r="C3958" s="1531" t="s">
        <v>12292</v>
      </c>
      <c r="D3958" s="1577" t="s">
        <v>12294</v>
      </c>
      <c r="E3958" s="1590" t="s">
        <v>222</v>
      </c>
      <c r="F3958" s="1612" t="s">
        <v>24</v>
      </c>
      <c r="G3958" s="1623" t="s">
        <v>122</v>
      </c>
      <c r="H3958" s="1687" t="s">
        <v>12293</v>
      </c>
      <c r="I3958" s="1773">
        <v>30411</v>
      </c>
      <c r="J3958" s="1314">
        <f t="shared" ca="1" si="347"/>
        <v>39</v>
      </c>
      <c r="K3958" s="1818" t="s">
        <v>83</v>
      </c>
      <c r="L3958" s="1859">
        <v>830417230052</v>
      </c>
      <c r="M3958" s="1891">
        <v>45387</v>
      </c>
      <c r="N3958" s="517" t="s">
        <v>24</v>
      </c>
      <c r="O3958" s="446" t="s">
        <v>24</v>
      </c>
      <c r="P3958" s="445" t="s">
        <v>24</v>
      </c>
      <c r="Q3958" s="1924" t="str">
        <f t="shared" si="352"/>
        <v>-</v>
      </c>
      <c r="R3958" s="898" t="str">
        <f t="shared" ca="1" si="348"/>
        <v>TIDAK MCU</v>
      </c>
      <c r="S3958" s="1921" t="s">
        <v>24</v>
      </c>
      <c r="T3958" s="1773">
        <v>44291</v>
      </c>
      <c r="U3958" s="517" t="s">
        <v>24</v>
      </c>
      <c r="V3958" s="446" t="s">
        <v>24</v>
      </c>
      <c r="W3958" s="446"/>
      <c r="X3958" s="1941"/>
      <c r="Y3958" s="1945"/>
      <c r="Z3958" s="1951"/>
      <c r="AA3958" s="1577" t="s">
        <v>24</v>
      </c>
      <c r="AB3958" s="1577"/>
      <c r="AC3958" s="1577"/>
      <c r="AD3958" s="1577"/>
      <c r="AE3958" s="1577"/>
      <c r="AF3958" s="1577"/>
      <c r="AG3958" s="1577"/>
      <c r="AH3958" s="1028"/>
      <c r="AI3958" s="244" t="str">
        <f t="shared" si="351"/>
        <v>-</v>
      </c>
      <c r="AJ3958" s="878" t="str">
        <f t="shared" si="349"/>
        <v>-</v>
      </c>
      <c r="AK3958" s="928" t="s">
        <v>24</v>
      </c>
      <c r="AL3958" s="928" t="s">
        <v>24</v>
      </c>
      <c r="AM3958" s="1577"/>
      <c r="AN3958" s="1577"/>
      <c r="AO3958" s="1577"/>
      <c r="AP3958" s="1577"/>
      <c r="AQ3958" s="2001" t="s">
        <v>6564</v>
      </c>
      <c r="AR3958" s="1577"/>
      <c r="AS3958" s="1577"/>
      <c r="AT3958" s="1577"/>
      <c r="AU3958" s="1577"/>
      <c r="AV3958" s="458"/>
      <c r="AW3958" s="458"/>
      <c r="AX3958" s="458"/>
      <c r="AY3958" s="458"/>
      <c r="AZ3958" s="885"/>
    </row>
    <row r="3959" spans="1:52" ht="15" customHeight="1">
      <c r="B3959" s="1310">
        <v>3953</v>
      </c>
      <c r="C3959" s="891" t="s">
        <v>6895</v>
      </c>
      <c r="D3959" s="956" t="s">
        <v>257</v>
      </c>
      <c r="E3959" s="992" t="s">
        <v>1122</v>
      </c>
      <c r="F3959" s="892" t="s">
        <v>24</v>
      </c>
      <c r="G3959" s="535" t="s">
        <v>130</v>
      </c>
      <c r="H3959" s="893" t="s">
        <v>12295</v>
      </c>
      <c r="I3959" s="953">
        <v>35715</v>
      </c>
      <c r="J3959" s="1314">
        <f t="shared" ca="1" si="347"/>
        <v>24</v>
      </c>
      <c r="K3959" s="894" t="s">
        <v>83</v>
      </c>
      <c r="L3959" s="895">
        <v>971019310403</v>
      </c>
      <c r="M3959" s="896">
        <v>45577</v>
      </c>
      <c r="N3959" s="533">
        <v>43982</v>
      </c>
      <c r="O3959" s="1311" t="s">
        <v>24</v>
      </c>
      <c r="P3959" s="1314" t="s">
        <v>24</v>
      </c>
      <c r="Q3959" s="897" t="str">
        <f t="shared" si="352"/>
        <v>-</v>
      </c>
      <c r="R3959" s="898" t="str">
        <f t="shared" ca="1" si="348"/>
        <v>TIDAK MCU</v>
      </c>
      <c r="S3959" s="664" t="s">
        <v>12296</v>
      </c>
      <c r="T3959" s="953">
        <v>44481</v>
      </c>
      <c r="U3959" s="451">
        <v>44481</v>
      </c>
      <c r="V3959" s="1330" t="s">
        <v>24</v>
      </c>
      <c r="W3959" s="1311"/>
      <c r="X3959" s="899"/>
      <c r="Y3959" s="900"/>
      <c r="Z3959" s="901"/>
      <c r="AA3959" s="1305" t="s">
        <v>100</v>
      </c>
      <c r="AB3959" s="902" t="s">
        <v>24</v>
      </c>
      <c r="AC3959" s="1305"/>
      <c r="AD3959" s="1305"/>
      <c r="AE3959" s="1305"/>
      <c r="AF3959" s="1305"/>
      <c r="AG3959" s="1305"/>
      <c r="AH3959" s="369"/>
      <c r="AI3959" s="244" t="str">
        <f t="shared" si="351"/>
        <v>LIGHT VEHICLE-</v>
      </c>
      <c r="AJ3959" s="1315">
        <f t="shared" si="349"/>
        <v>43982</v>
      </c>
      <c r="AK3959" s="451">
        <v>43974</v>
      </c>
      <c r="AL3959" s="742">
        <v>43974</v>
      </c>
      <c r="AM3959" s="1305"/>
      <c r="AN3959" s="902"/>
      <c r="AO3959" s="902"/>
      <c r="AP3959" s="1305"/>
      <c r="AQ3959" s="1231" t="s">
        <v>3094</v>
      </c>
      <c r="AR3959" s="1305"/>
      <c r="AS3959" s="1305"/>
      <c r="AT3959" s="1305"/>
      <c r="AU3959" s="1305"/>
      <c r="AV3959" s="885"/>
      <c r="AW3959" s="885"/>
      <c r="AX3959" s="885"/>
      <c r="AY3959" s="885"/>
      <c r="AZ3959" s="885"/>
    </row>
    <row r="3960" spans="1:52" ht="15" customHeight="1">
      <c r="B3960" s="1310">
        <v>3954</v>
      </c>
      <c r="C3960" s="891" t="s">
        <v>12297</v>
      </c>
      <c r="D3960" s="956" t="s">
        <v>230</v>
      </c>
      <c r="E3960" s="992" t="s">
        <v>222</v>
      </c>
      <c r="F3960" s="892" t="s">
        <v>24</v>
      </c>
      <c r="G3960" s="535" t="s">
        <v>98</v>
      </c>
      <c r="H3960" s="893" t="s">
        <v>12298</v>
      </c>
      <c r="I3960" s="953">
        <v>28589</v>
      </c>
      <c r="J3960" s="1314">
        <f t="shared" ca="1" si="347"/>
        <v>44</v>
      </c>
      <c r="K3960" s="894" t="s">
        <v>493</v>
      </c>
      <c r="L3960" s="895">
        <v>780419310472</v>
      </c>
      <c r="M3960" s="896">
        <v>45391</v>
      </c>
      <c r="N3960" s="533">
        <v>43992</v>
      </c>
      <c r="O3960" s="1311" t="s">
        <v>24</v>
      </c>
      <c r="P3960" s="1314" t="s">
        <v>24</v>
      </c>
      <c r="Q3960" s="897" t="str">
        <f t="shared" si="352"/>
        <v>-</v>
      </c>
      <c r="R3960" s="898" t="str">
        <f t="shared" ca="1" si="348"/>
        <v>TIDAK MCU</v>
      </c>
      <c r="S3960" s="664" t="s">
        <v>12299</v>
      </c>
      <c r="T3960" s="953">
        <v>44295</v>
      </c>
      <c r="U3960" s="451">
        <v>44295</v>
      </c>
      <c r="V3960" s="1330" t="s">
        <v>24</v>
      </c>
      <c r="W3960" s="1311"/>
      <c r="X3960" s="899"/>
      <c r="Y3960" s="900"/>
      <c r="Z3960" s="901"/>
      <c r="AA3960" s="1305" t="s">
        <v>590</v>
      </c>
      <c r="AB3960" s="902" t="s">
        <v>24</v>
      </c>
      <c r="AC3960" s="1305"/>
      <c r="AD3960" s="1305"/>
      <c r="AE3960" s="1305"/>
      <c r="AF3960" s="1305"/>
      <c r="AG3960" s="1305"/>
      <c r="AH3960" s="369"/>
      <c r="AI3960" s="244" t="str">
        <f t="shared" si="351"/>
        <v>COMPACTOR -</v>
      </c>
      <c r="AJ3960" s="1315">
        <f t="shared" si="349"/>
        <v>43992</v>
      </c>
      <c r="AK3960" s="451">
        <v>43991</v>
      </c>
      <c r="AL3960" s="742">
        <v>43991</v>
      </c>
      <c r="AM3960" s="1305"/>
      <c r="AN3960" s="902"/>
      <c r="AO3960" s="902"/>
      <c r="AP3960" s="1305"/>
      <c r="AQ3960" s="1231" t="s">
        <v>3094</v>
      </c>
      <c r="AR3960" s="1305"/>
      <c r="AS3960" s="1305"/>
      <c r="AT3960" s="1305"/>
      <c r="AU3960" s="1305"/>
      <c r="AV3960" s="885"/>
      <c r="AW3960" s="885"/>
      <c r="AX3960" s="885"/>
      <c r="AY3960" s="885"/>
      <c r="AZ3960" s="885"/>
    </row>
    <row r="3961" spans="1:52" ht="15" customHeight="1">
      <c r="B3961" s="1310">
        <v>3955</v>
      </c>
      <c r="C3961" s="891" t="s">
        <v>12300</v>
      </c>
      <c r="D3961" s="956" t="s">
        <v>6656</v>
      </c>
      <c r="E3961" s="992" t="s">
        <v>4292</v>
      </c>
      <c r="F3961" s="892" t="s">
        <v>12301</v>
      </c>
      <c r="G3961" s="535" t="s">
        <v>102</v>
      </c>
      <c r="H3961" s="893" t="s">
        <v>24</v>
      </c>
      <c r="I3961" s="953">
        <v>35784</v>
      </c>
      <c r="J3961" s="1314">
        <f t="shared" ca="1" si="347"/>
        <v>24</v>
      </c>
      <c r="K3961" s="894" t="s">
        <v>24</v>
      </c>
      <c r="L3961" s="895" t="s">
        <v>24</v>
      </c>
      <c r="M3961" s="896" t="s">
        <v>24</v>
      </c>
      <c r="N3961" s="533">
        <v>43994</v>
      </c>
      <c r="O3961" s="1311" t="s">
        <v>24</v>
      </c>
      <c r="P3961" s="1314" t="s">
        <v>24</v>
      </c>
      <c r="Q3961" s="897" t="str">
        <f t="shared" si="352"/>
        <v>-</v>
      </c>
      <c r="R3961" s="898" t="str">
        <f t="shared" ca="1" si="348"/>
        <v>TIDAK MCU</v>
      </c>
      <c r="S3961" s="664" t="s">
        <v>24</v>
      </c>
      <c r="T3961" s="953">
        <v>44561</v>
      </c>
      <c r="U3961" s="1329" t="s">
        <v>24</v>
      </c>
      <c r="V3961" s="1330" t="s">
        <v>24</v>
      </c>
      <c r="W3961" s="136"/>
      <c r="X3961" s="899"/>
      <c r="Y3961" s="900"/>
      <c r="Z3961" s="901"/>
      <c r="AA3961" s="1305" t="s">
        <v>24</v>
      </c>
      <c r="AB3961" s="902"/>
      <c r="AC3961" s="1305"/>
      <c r="AD3961" s="1305"/>
      <c r="AE3961" s="1305"/>
      <c r="AF3961" s="1305"/>
      <c r="AG3961" s="1305"/>
      <c r="AH3961" s="369"/>
      <c r="AI3961" s="244" t="str">
        <f t="shared" si="351"/>
        <v>-</v>
      </c>
      <c r="AJ3961" s="1315">
        <f t="shared" si="349"/>
        <v>43994</v>
      </c>
      <c r="AK3961" s="1330" t="s">
        <v>24</v>
      </c>
      <c r="AL3961" s="670" t="s">
        <v>24</v>
      </c>
      <c r="AM3961" s="1305"/>
      <c r="AN3961" s="902"/>
      <c r="AO3961" s="902"/>
      <c r="AP3961" s="1305"/>
      <c r="AQ3961" s="1231" t="s">
        <v>3094</v>
      </c>
      <c r="AR3961" s="1305"/>
      <c r="AS3961" s="1305"/>
      <c r="AT3961" s="1305"/>
      <c r="AU3961" s="1305"/>
      <c r="AV3961" s="885"/>
      <c r="AW3961" s="885"/>
      <c r="AX3961" s="885"/>
      <c r="AY3961" s="885"/>
      <c r="AZ3961" s="885"/>
    </row>
    <row r="3962" spans="1:52" ht="15" customHeight="1">
      <c r="B3962" s="1310">
        <v>3956</v>
      </c>
      <c r="C3962" s="891" t="s">
        <v>12302</v>
      </c>
      <c r="D3962" s="956" t="s">
        <v>12303</v>
      </c>
      <c r="E3962" s="992" t="s">
        <v>601</v>
      </c>
      <c r="F3962" s="892">
        <v>70212818</v>
      </c>
      <c r="G3962" s="535" t="s">
        <v>151</v>
      </c>
      <c r="H3962" s="893" t="s">
        <v>24</v>
      </c>
      <c r="I3962" s="953" t="s">
        <v>24</v>
      </c>
      <c r="J3962" s="1314" t="str">
        <f t="shared" ca="1" si="347"/>
        <v>-</v>
      </c>
      <c r="K3962" s="894" t="s">
        <v>83</v>
      </c>
      <c r="L3962" s="895">
        <v>2326180100072</v>
      </c>
      <c r="M3962" s="896">
        <v>45205</v>
      </c>
      <c r="N3962" s="533">
        <v>43998</v>
      </c>
      <c r="O3962" s="1311" t="s">
        <v>24</v>
      </c>
      <c r="P3962" s="1314" t="s">
        <v>24</v>
      </c>
      <c r="Q3962" s="897" t="str">
        <f t="shared" si="352"/>
        <v>-</v>
      </c>
      <c r="R3962" s="898" t="str">
        <f t="shared" ca="1" si="348"/>
        <v>TIDAK MCU</v>
      </c>
      <c r="S3962" s="664" t="s">
        <v>12594</v>
      </c>
      <c r="T3962" s="953">
        <v>44561</v>
      </c>
      <c r="U3962" s="1277">
        <v>44561</v>
      </c>
      <c r="V3962" s="904" t="s">
        <v>24</v>
      </c>
      <c r="W3962" s="136"/>
      <c r="X3962" s="899"/>
      <c r="Y3962" s="900"/>
      <c r="Z3962" s="901"/>
      <c r="AA3962" s="1305" t="s">
        <v>100</v>
      </c>
      <c r="AB3962" s="902" t="s">
        <v>24</v>
      </c>
      <c r="AC3962" s="1305"/>
      <c r="AD3962" s="1305"/>
      <c r="AE3962" s="1305"/>
      <c r="AF3962" s="1305"/>
      <c r="AG3962" s="1305"/>
      <c r="AH3962" s="369"/>
      <c r="AI3962" s="244" t="str">
        <f t="shared" si="351"/>
        <v>LIGHT VEHICLE-</v>
      </c>
      <c r="AJ3962" s="1315">
        <f t="shared" si="349"/>
        <v>43998</v>
      </c>
      <c r="AK3962" s="530">
        <v>44014</v>
      </c>
      <c r="AL3962" s="696">
        <v>44014</v>
      </c>
      <c r="AM3962" s="1305"/>
      <c r="AN3962" s="902"/>
      <c r="AO3962" s="902"/>
      <c r="AP3962" s="1305"/>
      <c r="AQ3962" s="1231" t="s">
        <v>3094</v>
      </c>
      <c r="AR3962" s="1305"/>
      <c r="AS3962" s="1305"/>
      <c r="AT3962" s="1305"/>
      <c r="AU3962" s="1305"/>
    </row>
    <row r="3963" spans="1:52" ht="15" customHeight="1">
      <c r="B3963" s="1310">
        <v>3957</v>
      </c>
      <c r="C3963" s="891" t="s">
        <v>12304</v>
      </c>
      <c r="D3963" s="956" t="s">
        <v>11563</v>
      </c>
      <c r="E3963" s="992" t="s">
        <v>1122</v>
      </c>
      <c r="F3963" s="892" t="s">
        <v>24</v>
      </c>
      <c r="G3963" s="535" t="s">
        <v>147</v>
      </c>
      <c r="H3963" s="893" t="s">
        <v>12305</v>
      </c>
      <c r="I3963" s="953">
        <v>36598</v>
      </c>
      <c r="J3963" s="1314">
        <f t="shared" ca="1" si="347"/>
        <v>22</v>
      </c>
      <c r="K3963" s="894" t="s">
        <v>24</v>
      </c>
      <c r="L3963" s="895" t="s">
        <v>24</v>
      </c>
      <c r="M3963" s="896" t="s">
        <v>24</v>
      </c>
      <c r="N3963" s="533">
        <v>43992</v>
      </c>
      <c r="O3963" s="1311" t="s">
        <v>24</v>
      </c>
      <c r="P3963" s="1314" t="s">
        <v>24</v>
      </c>
      <c r="Q3963" s="897" t="str">
        <f t="shared" si="352"/>
        <v>-</v>
      </c>
      <c r="R3963" s="898" t="str">
        <f t="shared" ca="1" si="348"/>
        <v>TIDAK MCU</v>
      </c>
      <c r="S3963" s="664" t="s">
        <v>24</v>
      </c>
      <c r="T3963" s="451">
        <v>44633</v>
      </c>
      <c r="U3963" s="443" t="s">
        <v>24</v>
      </c>
      <c r="V3963" s="1313" t="s">
        <v>24</v>
      </c>
      <c r="W3963" s="1311"/>
      <c r="X3963" s="899"/>
      <c r="Y3963" s="900"/>
      <c r="Z3963" s="901"/>
      <c r="AA3963" s="1305" t="s">
        <v>24</v>
      </c>
      <c r="AB3963" s="902"/>
      <c r="AC3963" s="1305"/>
      <c r="AD3963" s="1305"/>
      <c r="AE3963" s="1305"/>
      <c r="AF3963" s="1305"/>
      <c r="AG3963" s="1305"/>
      <c r="AH3963" s="369"/>
      <c r="AI3963" s="244" t="str">
        <f t="shared" si="351"/>
        <v>-</v>
      </c>
      <c r="AJ3963" s="1315">
        <f t="shared" si="349"/>
        <v>43992</v>
      </c>
      <c r="AK3963" s="217" t="s">
        <v>24</v>
      </c>
      <c r="AL3963" s="614" t="s">
        <v>24</v>
      </c>
      <c r="AM3963" s="1305"/>
      <c r="AN3963" s="902"/>
      <c r="AO3963" s="902"/>
      <c r="AP3963" s="1305"/>
      <c r="AQ3963" s="1231" t="s">
        <v>3094</v>
      </c>
      <c r="AR3963" s="1305"/>
      <c r="AS3963" s="1305"/>
      <c r="AT3963" s="1305"/>
      <c r="AU3963" s="1305"/>
      <c r="AV3963" s="885"/>
      <c r="AW3963" s="885"/>
      <c r="AX3963" s="885"/>
      <c r="AY3963" s="885"/>
      <c r="AZ3963" s="885"/>
    </row>
    <row r="3964" spans="1:52" ht="15" customHeight="1">
      <c r="B3964" s="1310">
        <v>3958</v>
      </c>
      <c r="C3964" s="891" t="s">
        <v>12306</v>
      </c>
      <c r="D3964" s="956" t="s">
        <v>12195</v>
      </c>
      <c r="E3964" s="992" t="s">
        <v>601</v>
      </c>
      <c r="F3964" s="892" t="s">
        <v>24</v>
      </c>
      <c r="G3964" s="535" t="s">
        <v>151</v>
      </c>
      <c r="H3964" s="893" t="s">
        <v>24</v>
      </c>
      <c r="I3964" s="953" t="s">
        <v>24</v>
      </c>
      <c r="J3964" s="1314" t="str">
        <f t="shared" ca="1" si="347"/>
        <v>-</v>
      </c>
      <c r="K3964" s="894" t="s">
        <v>24</v>
      </c>
      <c r="L3964" s="895" t="s">
        <v>24</v>
      </c>
      <c r="M3964" s="896" t="s">
        <v>24</v>
      </c>
      <c r="N3964" s="533">
        <v>43993</v>
      </c>
      <c r="O3964" s="1311" t="s">
        <v>24</v>
      </c>
      <c r="P3964" s="1314" t="s">
        <v>24</v>
      </c>
      <c r="Q3964" s="897" t="str">
        <f t="shared" si="352"/>
        <v>-</v>
      </c>
      <c r="R3964" s="898" t="str">
        <f t="shared" ca="1" si="348"/>
        <v>TIDAK MCU</v>
      </c>
      <c r="S3964" s="664" t="s">
        <v>24</v>
      </c>
      <c r="T3964" s="451">
        <v>44561</v>
      </c>
      <c r="U3964" s="443" t="s">
        <v>24</v>
      </c>
      <c r="V3964" s="904" t="s">
        <v>24</v>
      </c>
      <c r="W3964" s="136"/>
      <c r="X3964" s="899"/>
      <c r="Y3964" s="900"/>
      <c r="Z3964" s="901"/>
      <c r="AA3964" s="1305" t="s">
        <v>24</v>
      </c>
      <c r="AB3964" s="902"/>
      <c r="AC3964" s="1305"/>
      <c r="AD3964" s="1305"/>
      <c r="AE3964" s="1305"/>
      <c r="AF3964" s="1305"/>
      <c r="AG3964" s="1305"/>
      <c r="AH3964" s="369"/>
      <c r="AI3964" s="244" t="str">
        <f t="shared" si="351"/>
        <v>-</v>
      </c>
      <c r="AJ3964" s="1315">
        <f t="shared" si="349"/>
        <v>43993</v>
      </c>
      <c r="AK3964" s="217" t="s">
        <v>24</v>
      </c>
      <c r="AL3964" s="614" t="s">
        <v>24</v>
      </c>
      <c r="AM3964" s="1305"/>
      <c r="AN3964" s="902"/>
      <c r="AO3964" s="902"/>
      <c r="AP3964" s="1305"/>
      <c r="AQ3964" s="1231" t="s">
        <v>3094</v>
      </c>
      <c r="AR3964" s="1305"/>
      <c r="AS3964" s="1305"/>
      <c r="AT3964" s="1305"/>
      <c r="AU3964" s="1305"/>
    </row>
    <row r="3965" spans="1:52" ht="15" customHeight="1">
      <c r="B3965" s="1310">
        <v>3959</v>
      </c>
      <c r="C3965" s="1200" t="s">
        <v>12308</v>
      </c>
      <c r="D3965" s="956" t="s">
        <v>257</v>
      </c>
      <c r="E3965" s="554" t="s">
        <v>1122</v>
      </c>
      <c r="F3965" s="1305" t="s">
        <v>24</v>
      </c>
      <c r="G3965" s="535" t="s">
        <v>140</v>
      </c>
      <c r="H3965" s="1201" t="s">
        <v>12309</v>
      </c>
      <c r="I3965" s="1202">
        <v>28672</v>
      </c>
      <c r="J3965" s="1314">
        <f t="shared" ref="J3965:J4028" ca="1" si="353">IF(OR(I3965="",I3965="-"),"-",ROUND((NOW()-I3965)/356,0))</f>
        <v>44</v>
      </c>
      <c r="K3965" s="1305" t="s">
        <v>496</v>
      </c>
      <c r="L3965" s="1203">
        <v>7807153210558</v>
      </c>
      <c r="M3965" s="1306">
        <v>44378</v>
      </c>
      <c r="N3965" s="533">
        <v>43994</v>
      </c>
      <c r="O3965" s="1330" t="s">
        <v>24</v>
      </c>
      <c r="P3965" s="1314" t="s">
        <v>24</v>
      </c>
      <c r="Q3965" s="897" t="s">
        <v>24</v>
      </c>
      <c r="R3965" s="898" t="str">
        <f t="shared" ca="1" si="348"/>
        <v>TIDAK MCU</v>
      </c>
      <c r="S3965" s="823" t="s">
        <v>12310</v>
      </c>
      <c r="T3965" s="1311">
        <v>44378</v>
      </c>
      <c r="U3965" s="449">
        <v>44378</v>
      </c>
      <c r="V3965" s="1313" t="s">
        <v>24</v>
      </c>
      <c r="W3965" s="1311"/>
      <c r="X3965" s="899"/>
      <c r="Y3965" s="900"/>
      <c r="Z3965" s="901"/>
      <c r="AA3965" s="1000" t="s">
        <v>5153</v>
      </c>
      <c r="AB3965" s="902"/>
      <c r="AC3965" s="1305"/>
      <c r="AD3965" s="1305"/>
      <c r="AE3965" s="1305"/>
      <c r="AF3965" s="902"/>
      <c r="AG3965" s="902"/>
      <c r="AH3965" s="481"/>
      <c r="AI3965" s="244" t="str">
        <f t="shared" si="351"/>
        <v>BUS</v>
      </c>
      <c r="AJ3965" s="1315">
        <f t="shared" si="349"/>
        <v>43994</v>
      </c>
      <c r="AK3965" s="217">
        <v>43993</v>
      </c>
      <c r="AL3965" s="614">
        <v>43993</v>
      </c>
      <c r="AM3965" s="1305"/>
      <c r="AN3965" s="902"/>
      <c r="AO3965" s="902"/>
      <c r="AP3965" s="1305"/>
      <c r="AQ3965" s="1231" t="s">
        <v>3094</v>
      </c>
      <c r="AR3965" s="1305"/>
      <c r="AS3965" s="1305"/>
      <c r="AT3965" s="1305"/>
      <c r="AU3965" s="1305"/>
      <c r="AV3965" s="885"/>
      <c r="AW3965" s="885"/>
      <c r="AX3965" s="885"/>
      <c r="AY3965" s="885"/>
      <c r="AZ3965" s="885"/>
    </row>
    <row r="3966" spans="1:52" ht="15" customHeight="1">
      <c r="B3966" s="1310">
        <v>3960</v>
      </c>
      <c r="C3966" s="891" t="s">
        <v>12311</v>
      </c>
      <c r="D3966" s="956" t="s">
        <v>230</v>
      </c>
      <c r="E3966" s="992" t="s">
        <v>222</v>
      </c>
      <c r="F3966" s="1305" t="s">
        <v>24</v>
      </c>
      <c r="G3966" s="535" t="s">
        <v>12214</v>
      </c>
      <c r="H3966" s="893" t="s">
        <v>12312</v>
      </c>
      <c r="I3966" s="953">
        <v>33425</v>
      </c>
      <c r="J3966" s="1314">
        <f t="shared" ca="1" si="353"/>
        <v>30</v>
      </c>
      <c r="K3966" s="894" t="s">
        <v>493</v>
      </c>
      <c r="L3966" s="895">
        <v>910719310510</v>
      </c>
      <c r="M3966" s="896">
        <v>45123</v>
      </c>
      <c r="N3966" s="533">
        <v>44000</v>
      </c>
      <c r="O3966" s="1330" t="s">
        <v>24</v>
      </c>
      <c r="P3966" s="1314" t="s">
        <v>24</v>
      </c>
      <c r="Q3966" s="897" t="s">
        <v>24</v>
      </c>
      <c r="R3966" s="898" t="str">
        <f t="shared" ca="1" si="348"/>
        <v>TIDAK MCU</v>
      </c>
      <c r="S3966" s="664" t="s">
        <v>4572</v>
      </c>
      <c r="T3966" s="451">
        <v>44393</v>
      </c>
      <c r="U3966" s="1277">
        <v>44393</v>
      </c>
      <c r="V3966" s="1330" t="s">
        <v>24</v>
      </c>
      <c r="W3966" s="136"/>
      <c r="X3966" s="899"/>
      <c r="Y3966" s="900"/>
      <c r="Z3966" s="901"/>
      <c r="AA3966" s="1305" t="s">
        <v>592</v>
      </c>
      <c r="AB3966" s="902" t="s">
        <v>24</v>
      </c>
      <c r="AC3966" s="1305"/>
      <c r="AD3966" s="1305"/>
      <c r="AE3966" s="1305"/>
      <c r="AF3966" s="1305"/>
      <c r="AG3966" s="1305"/>
      <c r="AH3966" s="369"/>
      <c r="AI3966" s="244" t="str">
        <f t="shared" si="351"/>
        <v>PC 200, PC 300-</v>
      </c>
      <c r="AJ3966" s="1315">
        <f t="shared" si="349"/>
        <v>44000</v>
      </c>
      <c r="AK3966" s="530">
        <v>43993</v>
      </c>
      <c r="AL3966" s="696">
        <v>43993</v>
      </c>
      <c r="AM3966" s="1305"/>
      <c r="AN3966" s="902"/>
      <c r="AO3966" s="902"/>
      <c r="AP3966" s="1305"/>
      <c r="AQ3966" s="1231" t="s">
        <v>3094</v>
      </c>
      <c r="AR3966" s="1305"/>
      <c r="AS3966" s="1305"/>
      <c r="AT3966" s="1305"/>
      <c r="AU3966" s="1305"/>
      <c r="AV3966" s="885"/>
      <c r="AW3966" s="885"/>
      <c r="AX3966" s="885"/>
      <c r="AY3966" s="885"/>
      <c r="AZ3966" s="885"/>
    </row>
    <row r="3967" spans="1:52" ht="15" customHeight="1">
      <c r="B3967" s="1310">
        <v>3961</v>
      </c>
      <c r="C3967" s="891" t="s">
        <v>12313</v>
      </c>
      <c r="D3967" s="956" t="s">
        <v>257</v>
      </c>
      <c r="E3967" s="992" t="s">
        <v>1122</v>
      </c>
      <c r="F3967" s="1305" t="s">
        <v>24</v>
      </c>
      <c r="G3967" s="535" t="s">
        <v>140</v>
      </c>
      <c r="H3967" s="893" t="s">
        <v>12314</v>
      </c>
      <c r="I3967" s="953">
        <v>31991</v>
      </c>
      <c r="J3967" s="1314">
        <f t="shared" ca="1" si="353"/>
        <v>35</v>
      </c>
      <c r="K3967" s="894" t="s">
        <v>83</v>
      </c>
      <c r="L3967" s="895">
        <v>14458708000042</v>
      </c>
      <c r="M3967" s="896">
        <v>45499</v>
      </c>
      <c r="N3967" s="533">
        <v>43999</v>
      </c>
      <c r="O3967" s="1330" t="s">
        <v>24</v>
      </c>
      <c r="P3967" s="1314" t="s">
        <v>24</v>
      </c>
      <c r="Q3967" s="897" t="s">
        <v>24</v>
      </c>
      <c r="R3967" s="898" t="str">
        <f t="shared" ca="1" si="348"/>
        <v>TIDAK MCU</v>
      </c>
      <c r="S3967" s="664" t="s">
        <v>2076</v>
      </c>
      <c r="T3967" s="451">
        <v>44410</v>
      </c>
      <c r="U3967" s="451">
        <v>44410</v>
      </c>
      <c r="V3967" s="904" t="s">
        <v>24</v>
      </c>
      <c r="W3967" s="136"/>
      <c r="X3967" s="899"/>
      <c r="Y3967" s="900"/>
      <c r="Z3967" s="901"/>
      <c r="AA3967" s="1000" t="s">
        <v>2086</v>
      </c>
      <c r="AB3967" s="902" t="s">
        <v>24</v>
      </c>
      <c r="AC3967" s="1305"/>
      <c r="AD3967" s="1305"/>
      <c r="AE3967" s="1305"/>
      <c r="AF3967" s="1305"/>
      <c r="AG3967" s="1305"/>
      <c r="AH3967" s="369"/>
      <c r="AI3967" s="244" t="str">
        <f t="shared" si="351"/>
        <v>ELF -</v>
      </c>
      <c r="AJ3967" s="1315">
        <f t="shared" si="349"/>
        <v>43999</v>
      </c>
      <c r="AK3967" s="530">
        <v>43998</v>
      </c>
      <c r="AL3967" s="696">
        <v>43998</v>
      </c>
      <c r="AM3967" s="1305"/>
      <c r="AN3967" s="902"/>
      <c r="AO3967" s="902"/>
      <c r="AP3967" s="1305"/>
      <c r="AQ3967" s="1231" t="s">
        <v>3094</v>
      </c>
      <c r="AR3967" s="1305"/>
      <c r="AS3967" s="1305"/>
      <c r="AT3967" s="1305"/>
      <c r="AU3967" s="1305"/>
      <c r="AV3967" s="885"/>
      <c r="AW3967" s="885"/>
      <c r="AX3967" s="885"/>
      <c r="AY3967" s="885"/>
      <c r="AZ3967" s="885"/>
    </row>
    <row r="3968" spans="1:52" ht="15" customHeight="1">
      <c r="B3968" s="1310">
        <v>3962</v>
      </c>
      <c r="C3968" s="891" t="s">
        <v>12324</v>
      </c>
      <c r="D3968" s="956" t="s">
        <v>230</v>
      </c>
      <c r="E3968" s="992" t="s">
        <v>4228</v>
      </c>
      <c r="F3968" s="892" t="s">
        <v>12317</v>
      </c>
      <c r="G3968" s="535" t="s">
        <v>102</v>
      </c>
      <c r="H3968" s="893" t="s">
        <v>24</v>
      </c>
      <c r="I3968" s="902" t="s">
        <v>24</v>
      </c>
      <c r="J3968" s="1314" t="str">
        <f t="shared" ca="1" si="353"/>
        <v>-</v>
      </c>
      <c r="K3968" s="316" t="s">
        <v>24</v>
      </c>
      <c r="L3968" s="326" t="s">
        <v>24</v>
      </c>
      <c r="M3968" s="336" t="s">
        <v>24</v>
      </c>
      <c r="N3968" s="533">
        <v>44002</v>
      </c>
      <c r="O3968" s="211" t="s">
        <v>24</v>
      </c>
      <c r="P3968" s="244" t="s">
        <v>24</v>
      </c>
      <c r="Q3968" s="198" t="s">
        <v>24</v>
      </c>
      <c r="R3968" s="898" t="str">
        <f t="shared" ca="1" si="348"/>
        <v>TIDAK MCU</v>
      </c>
      <c r="S3968" s="664" t="s">
        <v>12320</v>
      </c>
      <c r="T3968" s="953">
        <v>44561</v>
      </c>
      <c r="U3968" s="953">
        <v>44561</v>
      </c>
      <c r="V3968" s="904" t="s">
        <v>24</v>
      </c>
      <c r="W3968" s="136"/>
      <c r="X3968" s="899"/>
      <c r="Y3968" s="900"/>
      <c r="Z3968" s="901"/>
      <c r="AA3968" s="1000" t="s">
        <v>6974</v>
      </c>
      <c r="AB3968" s="902" t="s">
        <v>24</v>
      </c>
      <c r="AC3968" s="1305"/>
      <c r="AD3968" s="1305"/>
      <c r="AE3968" s="1305"/>
      <c r="AF3968" s="1305"/>
      <c r="AG3968" s="1305"/>
      <c r="AH3968" s="369"/>
      <c r="AI3968" s="244" t="str">
        <f t="shared" si="351"/>
        <v>WA 500, WA 600-</v>
      </c>
      <c r="AJ3968" s="1315">
        <f t="shared" si="349"/>
        <v>44002</v>
      </c>
      <c r="AK3968" s="211" t="s">
        <v>24</v>
      </c>
      <c r="AL3968" s="621" t="s">
        <v>24</v>
      </c>
      <c r="AM3968" s="1305"/>
      <c r="AN3968" s="902"/>
      <c r="AO3968" s="902"/>
      <c r="AP3968" s="1305"/>
      <c r="AQ3968" s="1231" t="s">
        <v>3094</v>
      </c>
      <c r="AR3968" s="1305"/>
      <c r="AS3968" s="1305"/>
      <c r="AT3968" s="1305"/>
      <c r="AU3968" s="1305"/>
      <c r="AV3968" s="885"/>
      <c r="AW3968" s="885"/>
      <c r="AX3968" s="885"/>
      <c r="AY3968" s="885"/>
      <c r="AZ3968" s="885"/>
    </row>
    <row r="3969" spans="1:60" ht="15" customHeight="1">
      <c r="B3969" s="1310">
        <v>3963</v>
      </c>
      <c r="C3969" s="891" t="s">
        <v>12316</v>
      </c>
      <c r="D3969" s="956" t="s">
        <v>230</v>
      </c>
      <c r="E3969" s="992" t="s">
        <v>4228</v>
      </c>
      <c r="F3969" s="892" t="s">
        <v>12318</v>
      </c>
      <c r="G3969" s="535" t="s">
        <v>102</v>
      </c>
      <c r="H3969" s="893" t="s">
        <v>24</v>
      </c>
      <c r="I3969" s="902" t="s">
        <v>24</v>
      </c>
      <c r="J3969" s="1314" t="str">
        <f t="shared" ca="1" si="353"/>
        <v>-</v>
      </c>
      <c r="K3969" s="894" t="s">
        <v>24</v>
      </c>
      <c r="L3969" s="895" t="s">
        <v>24</v>
      </c>
      <c r="M3969" s="896" t="s">
        <v>24</v>
      </c>
      <c r="N3969" s="533">
        <v>44002</v>
      </c>
      <c r="O3969" s="211" t="s">
        <v>24</v>
      </c>
      <c r="P3969" s="244" t="s">
        <v>24</v>
      </c>
      <c r="Q3969" s="198" t="s">
        <v>24</v>
      </c>
      <c r="R3969" s="898" t="str">
        <f t="shared" ca="1" si="348"/>
        <v>TIDAK MCU</v>
      </c>
      <c r="S3969" s="664" t="s">
        <v>12321</v>
      </c>
      <c r="T3969" s="451">
        <v>44561</v>
      </c>
      <c r="U3969" s="451">
        <v>44561</v>
      </c>
      <c r="V3969" s="904" t="s">
        <v>24</v>
      </c>
      <c r="W3969" s="136"/>
      <c r="X3969" s="899"/>
      <c r="Y3969" s="900"/>
      <c r="Z3969" s="901"/>
      <c r="AA3969" s="1000" t="s">
        <v>6974</v>
      </c>
      <c r="AB3969" s="902" t="s">
        <v>24</v>
      </c>
      <c r="AC3969" s="1305"/>
      <c r="AD3969" s="1305"/>
      <c r="AE3969" s="1305"/>
      <c r="AF3969" s="1305"/>
      <c r="AG3969" s="1305"/>
      <c r="AH3969" s="369"/>
      <c r="AI3969" s="244" t="str">
        <f t="shared" si="351"/>
        <v>WA 500, WA 600-</v>
      </c>
      <c r="AJ3969" s="1315">
        <f t="shared" si="349"/>
        <v>44002</v>
      </c>
      <c r="AK3969" s="1330">
        <v>44117</v>
      </c>
      <c r="AL3969" s="670" t="s">
        <v>24</v>
      </c>
      <c r="AM3969" s="1305"/>
      <c r="AN3969" s="902"/>
      <c r="AO3969" s="902"/>
      <c r="AP3969" s="1305"/>
      <c r="AQ3969" s="1231" t="s">
        <v>3094</v>
      </c>
      <c r="AR3969" s="1305"/>
      <c r="AS3969" s="1305"/>
      <c r="AT3969" s="1305"/>
      <c r="AU3969" s="1305"/>
      <c r="AV3969" s="885"/>
      <c r="AW3969" s="885"/>
      <c r="AX3969" s="885"/>
      <c r="AY3969" s="885"/>
      <c r="AZ3969" s="885"/>
    </row>
    <row r="3970" spans="1:60" ht="15" customHeight="1">
      <c r="B3970" s="1310">
        <v>3964</v>
      </c>
      <c r="C3970" s="891" t="s">
        <v>12323</v>
      </c>
      <c r="D3970" s="956" t="s">
        <v>230</v>
      </c>
      <c r="E3970" s="992" t="s">
        <v>4228</v>
      </c>
      <c r="F3970" s="892" t="s">
        <v>12319</v>
      </c>
      <c r="G3970" s="535" t="s">
        <v>102</v>
      </c>
      <c r="H3970" s="893" t="s">
        <v>24</v>
      </c>
      <c r="I3970" s="902" t="s">
        <v>24</v>
      </c>
      <c r="J3970" s="1314" t="str">
        <f t="shared" ca="1" si="353"/>
        <v>-</v>
      </c>
      <c r="K3970" s="894" t="s">
        <v>24</v>
      </c>
      <c r="L3970" s="895" t="s">
        <v>24</v>
      </c>
      <c r="M3970" s="896" t="s">
        <v>24</v>
      </c>
      <c r="N3970" s="533">
        <v>44002</v>
      </c>
      <c r="O3970" s="211" t="s">
        <v>24</v>
      </c>
      <c r="P3970" s="244" t="s">
        <v>24</v>
      </c>
      <c r="Q3970" s="198" t="s">
        <v>24</v>
      </c>
      <c r="R3970" s="898" t="str">
        <f t="shared" ca="1" si="348"/>
        <v>TIDAK MCU</v>
      </c>
      <c r="S3970" s="664" t="s">
        <v>12322</v>
      </c>
      <c r="T3970" s="953">
        <v>44561</v>
      </c>
      <c r="U3970" s="953">
        <v>44561</v>
      </c>
      <c r="V3970" s="1330" t="s">
        <v>24</v>
      </c>
      <c r="W3970" s="136"/>
      <c r="X3970" s="951"/>
      <c r="Y3970" s="900"/>
      <c r="Z3970" s="952"/>
      <c r="AA3970" s="1000" t="s">
        <v>6974</v>
      </c>
      <c r="AB3970" s="1000" t="s">
        <v>592</v>
      </c>
      <c r="AC3970" s="1305"/>
      <c r="AD3970" s="1305"/>
      <c r="AE3970" s="1305"/>
      <c r="AF3970" s="1305"/>
      <c r="AG3970" s="1305"/>
      <c r="AH3970" s="369"/>
      <c r="AI3970" s="244" t="str">
        <f t="shared" si="351"/>
        <v>WA 500, WA 600PC 200, PC 300</v>
      </c>
      <c r="AJ3970" s="1315">
        <f t="shared" si="349"/>
        <v>44002</v>
      </c>
      <c r="AK3970" s="1330" t="s">
        <v>24</v>
      </c>
      <c r="AL3970" s="670" t="s">
        <v>24</v>
      </c>
      <c r="AM3970" s="1305"/>
      <c r="AN3970" s="902"/>
      <c r="AO3970" s="902"/>
      <c r="AP3970" s="1305"/>
      <c r="AQ3970" s="1231" t="s">
        <v>3094</v>
      </c>
      <c r="AR3970" s="1305"/>
      <c r="AS3970" s="1305"/>
      <c r="AT3970" s="1305"/>
      <c r="AU3970" s="1305"/>
      <c r="AV3970" s="885"/>
      <c r="AW3970" s="885"/>
      <c r="AX3970" s="885"/>
      <c r="AY3970" s="885"/>
      <c r="AZ3970" s="885"/>
    </row>
    <row r="3971" spans="1:60" ht="15" customHeight="1">
      <c r="B3971" s="1310">
        <v>3965</v>
      </c>
      <c r="C3971" s="891" t="s">
        <v>12330</v>
      </c>
      <c r="D3971" s="956" t="s">
        <v>705</v>
      </c>
      <c r="E3971" s="992" t="s">
        <v>1122</v>
      </c>
      <c r="F3971" s="892" t="s">
        <v>12331</v>
      </c>
      <c r="G3971" s="535" t="s">
        <v>102</v>
      </c>
      <c r="H3971" s="893" t="s">
        <v>24</v>
      </c>
      <c r="I3971" s="902" t="s">
        <v>24</v>
      </c>
      <c r="J3971" s="1314" t="str">
        <f t="shared" ca="1" si="353"/>
        <v>-</v>
      </c>
      <c r="K3971" s="894" t="s">
        <v>24</v>
      </c>
      <c r="L3971" s="895" t="s">
        <v>24</v>
      </c>
      <c r="M3971" s="896" t="s">
        <v>24</v>
      </c>
      <c r="N3971" s="533">
        <v>44002</v>
      </c>
      <c r="O3971" s="211" t="s">
        <v>24</v>
      </c>
      <c r="P3971" s="244" t="s">
        <v>24</v>
      </c>
      <c r="Q3971" s="198" t="s">
        <v>24</v>
      </c>
      <c r="R3971" s="898" t="str">
        <f t="shared" ca="1" si="348"/>
        <v>TIDAK MCU</v>
      </c>
      <c r="S3971" s="664" t="s">
        <v>12480</v>
      </c>
      <c r="T3971" s="451">
        <v>44436</v>
      </c>
      <c r="U3971" s="451">
        <v>44436</v>
      </c>
      <c r="V3971" s="904" t="s">
        <v>24</v>
      </c>
      <c r="W3971" s="136" t="s">
        <v>24</v>
      </c>
      <c r="X3971" s="899"/>
      <c r="Y3971" s="900"/>
      <c r="Z3971" s="952"/>
      <c r="AA3971" s="1314" t="s">
        <v>9129</v>
      </c>
      <c r="AB3971" s="1000" t="s">
        <v>11389</v>
      </c>
      <c r="AC3971" s="1305" t="s">
        <v>9981</v>
      </c>
      <c r="AD3971" s="1305" t="s">
        <v>24</v>
      </c>
      <c r="AE3971" s="1305"/>
      <c r="AF3971" s="1305"/>
      <c r="AG3971" s="1305"/>
      <c r="AH3971" s="369"/>
      <c r="AI3971" s="244" t="str">
        <f t="shared" si="351"/>
        <v>VOLVO FH 16SC P360 - SC P580 A/MHD 785-</v>
      </c>
      <c r="AJ3971" s="1315">
        <f t="shared" si="349"/>
        <v>44002</v>
      </c>
      <c r="AK3971" s="1330" t="s">
        <v>24</v>
      </c>
      <c r="AL3971" s="670" t="s">
        <v>24</v>
      </c>
      <c r="AM3971" s="1305"/>
      <c r="AN3971" s="902"/>
      <c r="AO3971" s="902"/>
      <c r="AP3971" s="1305"/>
      <c r="AQ3971" s="1231" t="s">
        <v>3094</v>
      </c>
      <c r="AR3971" s="1305"/>
      <c r="AS3971" s="1305"/>
      <c r="AT3971" s="1305"/>
      <c r="AU3971" s="1305"/>
      <c r="AV3971" s="885"/>
      <c r="AW3971" s="885"/>
      <c r="AX3971" s="885"/>
      <c r="AY3971" s="885"/>
      <c r="AZ3971" s="885"/>
    </row>
    <row r="3972" spans="1:60" ht="15" customHeight="1">
      <c r="B3972" s="1310">
        <v>3966</v>
      </c>
      <c r="C3972" s="891" t="s">
        <v>12332</v>
      </c>
      <c r="D3972" s="956" t="s">
        <v>3084</v>
      </c>
      <c r="E3972" s="992" t="s">
        <v>3085</v>
      </c>
      <c r="F3972" s="892" t="s">
        <v>24</v>
      </c>
      <c r="G3972" s="535" t="s">
        <v>132</v>
      </c>
      <c r="H3972" s="893" t="s">
        <v>24</v>
      </c>
      <c r="I3972" s="902" t="s">
        <v>24</v>
      </c>
      <c r="J3972" s="1314" t="str">
        <f t="shared" ca="1" si="353"/>
        <v>-</v>
      </c>
      <c r="K3972" s="894" t="s">
        <v>24</v>
      </c>
      <c r="L3972" s="895" t="s">
        <v>24</v>
      </c>
      <c r="M3972" s="896" t="s">
        <v>24</v>
      </c>
      <c r="N3972" s="533">
        <v>44006</v>
      </c>
      <c r="O3972" s="211" t="s">
        <v>24</v>
      </c>
      <c r="P3972" s="244" t="s">
        <v>24</v>
      </c>
      <c r="Q3972" s="198" t="s">
        <v>24</v>
      </c>
      <c r="R3972" s="898" t="str">
        <f t="shared" ca="1" si="348"/>
        <v>TIDAK MCU</v>
      </c>
      <c r="S3972" s="664" t="s">
        <v>24</v>
      </c>
      <c r="T3972" s="451">
        <v>44196</v>
      </c>
      <c r="U3972" s="451">
        <v>44196</v>
      </c>
      <c r="V3972" s="1330" t="s">
        <v>24</v>
      </c>
      <c r="W3972" s="136" t="s">
        <v>24</v>
      </c>
      <c r="X3972" s="899"/>
      <c r="Y3972" s="900"/>
      <c r="Z3972" s="952"/>
      <c r="AA3972" s="902" t="s">
        <v>24</v>
      </c>
      <c r="AB3972" s="902"/>
      <c r="AC3972" s="1305"/>
      <c r="AD3972" s="1305"/>
      <c r="AE3972" s="1305"/>
      <c r="AF3972" s="1305"/>
      <c r="AG3972" s="1305"/>
      <c r="AH3972" s="369"/>
      <c r="AI3972" s="244" t="str">
        <f t="shared" si="351"/>
        <v>-</v>
      </c>
      <c r="AJ3972" s="1315">
        <f t="shared" si="349"/>
        <v>44006</v>
      </c>
      <c r="AK3972" s="1330" t="s">
        <v>24</v>
      </c>
      <c r="AL3972" s="670" t="s">
        <v>24</v>
      </c>
      <c r="AM3972" s="1305"/>
      <c r="AN3972" s="902"/>
      <c r="AO3972" s="902"/>
      <c r="AP3972" s="1305"/>
      <c r="AQ3972" s="1231" t="s">
        <v>3094</v>
      </c>
      <c r="AR3972" s="1305"/>
      <c r="AS3972" s="1305"/>
      <c r="AT3972" s="1305"/>
      <c r="AU3972" s="1305"/>
      <c r="AV3972" s="885"/>
      <c r="AW3972" s="885"/>
      <c r="AX3972" s="885"/>
      <c r="AY3972" s="885"/>
      <c r="AZ3972" s="885"/>
    </row>
    <row r="3973" spans="1:60" ht="15" customHeight="1">
      <c r="B3973" s="1310">
        <v>3967</v>
      </c>
      <c r="C3973" s="891" t="s">
        <v>12334</v>
      </c>
      <c r="D3973" s="956" t="s">
        <v>705</v>
      </c>
      <c r="E3973" s="992" t="s">
        <v>222</v>
      </c>
      <c r="F3973" s="892" t="s">
        <v>24</v>
      </c>
      <c r="G3973" s="535" t="s">
        <v>139</v>
      </c>
      <c r="H3973" s="893" t="s">
        <v>12481</v>
      </c>
      <c r="I3973" s="1715">
        <v>26897</v>
      </c>
      <c r="J3973" s="1314">
        <f t="shared" ca="1" si="353"/>
        <v>49</v>
      </c>
      <c r="K3973" s="894" t="s">
        <v>493</v>
      </c>
      <c r="L3973" s="895">
        <v>17237308000034</v>
      </c>
      <c r="M3973" s="896">
        <v>45944</v>
      </c>
      <c r="N3973" s="533">
        <v>44003</v>
      </c>
      <c r="O3973" s="211" t="s">
        <v>24</v>
      </c>
      <c r="P3973" s="244" t="s">
        <v>24</v>
      </c>
      <c r="Q3973" s="198" t="s">
        <v>24</v>
      </c>
      <c r="R3973" s="898" t="str">
        <f t="shared" ref="R3973:R4012" ca="1" si="354">IF(OR(O3973="",O3973="-"),"TIDAK MCU",IF(Q3973&gt;TODAY(),"BERLAKU","EXPIRED"))</f>
        <v>TIDAK MCU</v>
      </c>
      <c r="S3973" s="664" t="s">
        <v>3020</v>
      </c>
      <c r="T3973" s="451">
        <v>44429</v>
      </c>
      <c r="U3973" s="451">
        <v>44429</v>
      </c>
      <c r="V3973" s="1330" t="s">
        <v>24</v>
      </c>
      <c r="W3973" s="136"/>
      <c r="X3973" s="951"/>
      <c r="Y3973" s="900"/>
      <c r="Z3973" s="952"/>
      <c r="AA3973" s="902" t="s">
        <v>100</v>
      </c>
      <c r="AB3973" s="1000" t="s">
        <v>3077</v>
      </c>
      <c r="AC3973" s="1000" t="s">
        <v>3078</v>
      </c>
      <c r="AD3973" s="1305" t="s">
        <v>14092</v>
      </c>
      <c r="AE3973" s="1305" t="s">
        <v>13987</v>
      </c>
      <c r="AF3973" s="1305"/>
      <c r="AG3973" s="1305"/>
      <c r="AH3973" s="369"/>
      <c r="AI3973" s="244" t="str">
        <f t="shared" si="351"/>
        <v>LIGHT VEHICLEHINO 285 JD/TISCANIA P410 MATICVOLVO FH16 610 (STR, DTR)SC R620 (STR, DTR)</v>
      </c>
      <c r="AJ3973" s="1315">
        <f t="shared" ref="AJ3973:AJ4012" si="355">N3973</f>
        <v>44003</v>
      </c>
      <c r="AK3973" s="530">
        <v>44257</v>
      </c>
      <c r="AL3973" s="696">
        <v>44257</v>
      </c>
      <c r="AM3973" s="1305"/>
      <c r="AN3973" s="902"/>
      <c r="AO3973" s="902"/>
      <c r="AP3973" s="1305"/>
      <c r="AQ3973" s="1231" t="s">
        <v>3094</v>
      </c>
      <c r="AR3973" s="1305"/>
      <c r="AS3973" s="1305"/>
      <c r="AT3973" s="1305"/>
      <c r="AU3973" s="1305"/>
      <c r="AV3973" s="885"/>
      <c r="AW3973" s="885"/>
      <c r="AX3973" s="885"/>
      <c r="AY3973" s="885"/>
      <c r="AZ3973" s="885"/>
    </row>
    <row r="3974" spans="1:60" ht="15" customHeight="1">
      <c r="B3974" s="1310">
        <v>3968</v>
      </c>
      <c r="C3974" s="891" t="s">
        <v>12335</v>
      </c>
      <c r="D3974" s="956" t="s">
        <v>5380</v>
      </c>
      <c r="E3974" s="992" t="s">
        <v>1122</v>
      </c>
      <c r="F3974" s="892" t="s">
        <v>24</v>
      </c>
      <c r="G3974" s="535" t="s">
        <v>109</v>
      </c>
      <c r="H3974" s="893" t="s">
        <v>12482</v>
      </c>
      <c r="I3974" s="1740">
        <v>34466</v>
      </c>
      <c r="J3974" s="1314">
        <f t="shared" ca="1" si="353"/>
        <v>28</v>
      </c>
      <c r="K3974" s="894" t="s">
        <v>24</v>
      </c>
      <c r="L3974" s="895" t="s">
        <v>24</v>
      </c>
      <c r="M3974" s="896" t="s">
        <v>24</v>
      </c>
      <c r="N3974" s="533">
        <v>44003</v>
      </c>
      <c r="O3974" s="211" t="s">
        <v>24</v>
      </c>
      <c r="P3974" s="244" t="s">
        <v>24</v>
      </c>
      <c r="Q3974" s="198" t="s">
        <v>24</v>
      </c>
      <c r="R3974" s="898" t="str">
        <f t="shared" ca="1" si="354"/>
        <v>TIDAK MCU</v>
      </c>
      <c r="S3974" s="664" t="s">
        <v>24</v>
      </c>
      <c r="T3974" s="953">
        <v>44328</v>
      </c>
      <c r="U3974" s="953" t="s">
        <v>24</v>
      </c>
      <c r="V3974" s="1330"/>
      <c r="W3974" s="1311"/>
      <c r="X3974" s="951"/>
      <c r="Y3974" s="900"/>
      <c r="Z3974" s="952"/>
      <c r="AA3974" s="902" t="s">
        <v>24</v>
      </c>
      <c r="AB3974" s="902"/>
      <c r="AC3974" s="1305"/>
      <c r="AD3974" s="1305"/>
      <c r="AE3974" s="1305"/>
      <c r="AF3974" s="1305"/>
      <c r="AG3974" s="1305"/>
      <c r="AH3974" s="369"/>
      <c r="AI3974" s="244" t="str">
        <f t="shared" si="351"/>
        <v>-</v>
      </c>
      <c r="AJ3974" s="1315">
        <f t="shared" si="355"/>
        <v>44003</v>
      </c>
      <c r="AK3974" s="1330" t="s">
        <v>24</v>
      </c>
      <c r="AL3974" s="670" t="s">
        <v>24</v>
      </c>
      <c r="AM3974" s="1305"/>
      <c r="AN3974" s="902"/>
      <c r="AO3974" s="902"/>
      <c r="AP3974" s="1305"/>
      <c r="AQ3974" s="1231" t="s">
        <v>3094</v>
      </c>
      <c r="AR3974" s="1305"/>
      <c r="AS3974" s="1305"/>
      <c r="AT3974" s="1305"/>
      <c r="AU3974" s="1305"/>
      <c r="AV3974" s="885"/>
      <c r="AW3974" s="885"/>
      <c r="AX3974" s="885"/>
      <c r="AY3974" s="885"/>
      <c r="AZ3974" s="885"/>
    </row>
    <row r="3975" spans="1:60" ht="15" customHeight="1">
      <c r="B3975" s="1310">
        <v>3969</v>
      </c>
      <c r="C3975" s="891" t="s">
        <v>12336</v>
      </c>
      <c r="D3975" s="956" t="s">
        <v>6860</v>
      </c>
      <c r="E3975" s="992" t="s">
        <v>1122</v>
      </c>
      <c r="F3975" s="892" t="s">
        <v>24</v>
      </c>
      <c r="G3975" s="535" t="s">
        <v>12337</v>
      </c>
      <c r="H3975" s="893" t="s">
        <v>24</v>
      </c>
      <c r="I3975" s="902" t="s">
        <v>24</v>
      </c>
      <c r="J3975" s="1314" t="str">
        <f t="shared" ca="1" si="353"/>
        <v>-</v>
      </c>
      <c r="K3975" s="894" t="s">
        <v>24</v>
      </c>
      <c r="L3975" s="895" t="s">
        <v>24</v>
      </c>
      <c r="M3975" s="896" t="s">
        <v>24</v>
      </c>
      <c r="N3975" s="533">
        <v>43966</v>
      </c>
      <c r="O3975" s="211" t="s">
        <v>24</v>
      </c>
      <c r="P3975" s="244" t="s">
        <v>24</v>
      </c>
      <c r="Q3975" s="198" t="s">
        <v>24</v>
      </c>
      <c r="R3975" s="898" t="str">
        <f t="shared" ca="1" si="354"/>
        <v>TIDAK MCU</v>
      </c>
      <c r="S3975" s="664" t="s">
        <v>24</v>
      </c>
      <c r="T3975" s="451">
        <v>44196</v>
      </c>
      <c r="U3975" s="451" t="s">
        <v>24</v>
      </c>
      <c r="V3975" s="904"/>
      <c r="W3975" s="136"/>
      <c r="X3975" s="951"/>
      <c r="Y3975" s="900"/>
      <c r="Z3975" s="952"/>
      <c r="AA3975" s="902" t="s">
        <v>24</v>
      </c>
      <c r="AB3975" s="902"/>
      <c r="AC3975" s="1305"/>
      <c r="AD3975" s="1305"/>
      <c r="AE3975" s="1305"/>
      <c r="AF3975" s="1305"/>
      <c r="AG3975" s="1305"/>
      <c r="AH3975" s="369"/>
      <c r="AI3975" s="244" t="str">
        <f t="shared" si="351"/>
        <v>-</v>
      </c>
      <c r="AJ3975" s="1315">
        <f t="shared" si="355"/>
        <v>43966</v>
      </c>
      <c r="AK3975" s="217" t="s">
        <v>24</v>
      </c>
      <c r="AL3975" s="614" t="s">
        <v>24</v>
      </c>
      <c r="AM3975" s="1305"/>
      <c r="AN3975" s="902"/>
      <c r="AO3975" s="902"/>
      <c r="AP3975" s="1305"/>
      <c r="AQ3975" s="1231" t="s">
        <v>3094</v>
      </c>
      <c r="AR3975" s="1305"/>
      <c r="AS3975" s="1305"/>
      <c r="AT3975" s="1305"/>
      <c r="AU3975" s="1305"/>
      <c r="AV3975" s="885"/>
      <c r="AW3975" s="885"/>
      <c r="AX3975" s="885"/>
      <c r="AY3975" s="885"/>
      <c r="AZ3975" s="885"/>
    </row>
    <row r="3976" spans="1:60" s="2186" customFormat="1" ht="15" customHeight="1">
      <c r="A3976" s="160"/>
      <c r="B3976" s="1310">
        <v>3970</v>
      </c>
      <c r="C3976" s="891" t="s">
        <v>12338</v>
      </c>
      <c r="D3976" s="956" t="s">
        <v>1866</v>
      </c>
      <c r="E3976" s="992" t="s">
        <v>1122</v>
      </c>
      <c r="F3976" s="892" t="s">
        <v>24</v>
      </c>
      <c r="G3976" s="535" t="s">
        <v>143</v>
      </c>
      <c r="H3976" s="893" t="s">
        <v>24</v>
      </c>
      <c r="I3976" s="1740">
        <v>36542</v>
      </c>
      <c r="J3976" s="1314">
        <f t="shared" ca="1" si="353"/>
        <v>22</v>
      </c>
      <c r="K3976" s="894" t="s">
        <v>24</v>
      </c>
      <c r="L3976" s="895" t="s">
        <v>24</v>
      </c>
      <c r="M3976" s="896" t="s">
        <v>24</v>
      </c>
      <c r="N3976" s="533">
        <v>43903</v>
      </c>
      <c r="O3976" s="211" t="s">
        <v>24</v>
      </c>
      <c r="P3976" s="244" t="s">
        <v>24</v>
      </c>
      <c r="Q3976" s="198" t="s">
        <v>24</v>
      </c>
      <c r="R3976" s="898" t="str">
        <f t="shared" ca="1" si="354"/>
        <v>TIDAK MCU</v>
      </c>
      <c r="S3976" s="664" t="s">
        <v>24</v>
      </c>
      <c r="T3976" s="451">
        <v>44578</v>
      </c>
      <c r="U3976" s="589" t="s">
        <v>24</v>
      </c>
      <c r="V3976" s="904"/>
      <c r="W3976" s="136"/>
      <c r="X3976" s="951"/>
      <c r="Y3976" s="900"/>
      <c r="Z3976" s="952"/>
      <c r="AA3976" s="902" t="s">
        <v>24</v>
      </c>
      <c r="AB3976" s="902"/>
      <c r="AC3976" s="1305"/>
      <c r="AD3976" s="1305"/>
      <c r="AE3976" s="1305"/>
      <c r="AF3976" s="1305"/>
      <c r="AG3976" s="1305"/>
      <c r="AH3976" s="369"/>
      <c r="AI3976" s="244" t="str">
        <f t="shared" si="351"/>
        <v>-</v>
      </c>
      <c r="AJ3976" s="1315">
        <f t="shared" si="355"/>
        <v>43903</v>
      </c>
      <c r="AK3976" s="217" t="s">
        <v>24</v>
      </c>
      <c r="AL3976" s="614" t="s">
        <v>24</v>
      </c>
      <c r="AM3976" s="1305"/>
      <c r="AN3976" s="902"/>
      <c r="AO3976" s="902"/>
      <c r="AP3976" s="1305"/>
      <c r="AQ3976" s="1231" t="s">
        <v>3094</v>
      </c>
      <c r="AR3976" s="1305"/>
      <c r="AS3976" s="1305"/>
      <c r="AT3976" s="1305"/>
      <c r="AU3976" s="1305"/>
      <c r="AV3976" s="885"/>
      <c r="AW3976" s="885"/>
      <c r="AX3976" s="885"/>
      <c r="AY3976" s="885"/>
      <c r="AZ3976" s="885"/>
      <c r="BA3976" s="1206"/>
      <c r="BB3976" s="1206"/>
      <c r="BC3976" s="1206"/>
      <c r="BD3976" s="1206"/>
      <c r="BE3976" s="1206"/>
      <c r="BF3976" s="1206"/>
      <c r="BG3976" s="1206"/>
      <c r="BH3976" s="1206"/>
    </row>
    <row r="3977" spans="1:60" ht="15" customHeight="1">
      <c r="A3977" s="1296"/>
      <c r="B3977" s="1310">
        <v>3971</v>
      </c>
      <c r="C3977" s="891" t="s">
        <v>778</v>
      </c>
      <c r="D3977" s="956" t="s">
        <v>226</v>
      </c>
      <c r="E3977" s="521" t="s">
        <v>601</v>
      </c>
      <c r="F3977" s="990" t="s">
        <v>24</v>
      </c>
      <c r="G3977" s="535" t="s">
        <v>151</v>
      </c>
      <c r="H3977" s="960" t="s">
        <v>779</v>
      </c>
      <c r="I3977" s="898">
        <v>32408</v>
      </c>
      <c r="J3977" s="1314">
        <f t="shared" ca="1" si="353"/>
        <v>33</v>
      </c>
      <c r="K3977" s="902" t="s">
        <v>83</v>
      </c>
      <c r="L3977" s="976">
        <v>88091205974554</v>
      </c>
      <c r="M3977" s="898">
        <v>44461</v>
      </c>
      <c r="N3977" s="533">
        <v>42885</v>
      </c>
      <c r="O3977" s="211" t="s">
        <v>24</v>
      </c>
      <c r="P3977" s="589" t="s">
        <v>24</v>
      </c>
      <c r="Q3977" s="198" t="str">
        <f>IF(OR(O3977="-",O3977=""),"-",O3977+365)</f>
        <v>-</v>
      </c>
      <c r="R3977" s="898" t="str">
        <f t="shared" ca="1" si="354"/>
        <v>TIDAK MCU</v>
      </c>
      <c r="S3977" s="1319" t="s">
        <v>915</v>
      </c>
      <c r="T3977" s="1330">
        <v>44461</v>
      </c>
      <c r="U3977" s="1329">
        <v>44461</v>
      </c>
      <c r="V3977" s="1330" t="s">
        <v>24</v>
      </c>
      <c r="W3977" s="136" t="s">
        <v>24</v>
      </c>
      <c r="X3977" s="899"/>
      <c r="Y3977" s="900"/>
      <c r="Z3977" s="901"/>
      <c r="AA3977" s="1000" t="s">
        <v>100</v>
      </c>
      <c r="AB3977" s="902" t="s">
        <v>931</v>
      </c>
      <c r="AC3977" s="1213" t="s">
        <v>926</v>
      </c>
      <c r="AD3977" s="1213" t="s">
        <v>934</v>
      </c>
      <c r="AE3977" s="902" t="s">
        <v>24</v>
      </c>
      <c r="AF3977" s="902"/>
      <c r="AG3977" s="902"/>
      <c r="AH3977" s="481"/>
      <c r="AI3977" s="244" t="str">
        <f t="shared" si="351"/>
        <v>LIGHT VEHICLEFORKLIFT (SIO)HD 465, HD 785SC P410 A-</v>
      </c>
      <c r="AJ3977" s="1315">
        <f t="shared" si="355"/>
        <v>42885</v>
      </c>
      <c r="AK3977" s="1330">
        <v>43593</v>
      </c>
      <c r="AL3977" s="670">
        <v>43594</v>
      </c>
      <c r="AM3977" s="1305"/>
      <c r="AN3977" s="902"/>
      <c r="AO3977" s="902"/>
      <c r="AP3977" s="1305"/>
      <c r="AQ3977" s="1231" t="s">
        <v>3094</v>
      </c>
      <c r="AR3977" s="1305"/>
      <c r="AS3977" s="1305"/>
      <c r="AT3977" s="1305"/>
      <c r="AU3977" s="1305"/>
    </row>
    <row r="3978" spans="1:60" ht="15" customHeight="1">
      <c r="A3978" s="1296"/>
      <c r="B3978" s="1310">
        <v>3972</v>
      </c>
      <c r="C3978" s="891" t="s">
        <v>802</v>
      </c>
      <c r="D3978" s="1255" t="s">
        <v>803</v>
      </c>
      <c r="E3978" s="521" t="s">
        <v>601</v>
      </c>
      <c r="F3978" s="990">
        <v>8019127</v>
      </c>
      <c r="G3978" s="535" t="s">
        <v>151</v>
      </c>
      <c r="H3978" s="960" t="s">
        <v>804</v>
      </c>
      <c r="I3978" s="898">
        <v>26514</v>
      </c>
      <c r="J3978" s="1314">
        <f t="shared" ca="1" si="353"/>
        <v>50</v>
      </c>
      <c r="K3978" s="894" t="s">
        <v>24</v>
      </c>
      <c r="L3978" s="895" t="s">
        <v>24</v>
      </c>
      <c r="M3978" s="896" t="s">
        <v>24</v>
      </c>
      <c r="N3978" s="533">
        <v>43764</v>
      </c>
      <c r="O3978" s="898" t="s">
        <v>24</v>
      </c>
      <c r="P3978" s="953" t="s">
        <v>24</v>
      </c>
      <c r="Q3978" s="897" t="str">
        <f>IF(OR(O3978="-",O3978=""),"-",O3978+365)</f>
        <v>-</v>
      </c>
      <c r="R3978" s="898" t="str">
        <f t="shared" ca="1" si="354"/>
        <v>TIDAK MCU</v>
      </c>
      <c r="S3978" s="1319" t="s">
        <v>24</v>
      </c>
      <c r="T3978" s="898">
        <v>44411</v>
      </c>
      <c r="U3978" s="1235" t="s">
        <v>99</v>
      </c>
      <c r="V3978" s="1330" t="s">
        <v>24</v>
      </c>
      <c r="W3978" s="1311" t="s">
        <v>24</v>
      </c>
      <c r="X3978" s="899"/>
      <c r="Y3978" s="900"/>
      <c r="Z3978" s="901"/>
      <c r="AA3978" s="902" t="s">
        <v>24</v>
      </c>
      <c r="AB3978" s="902" t="s">
        <v>24</v>
      </c>
      <c r="AC3978" s="902" t="s">
        <v>24</v>
      </c>
      <c r="AD3978" s="902" t="s">
        <v>24</v>
      </c>
      <c r="AE3978" s="902" t="s">
        <v>24</v>
      </c>
      <c r="AF3978" s="902"/>
      <c r="AG3978" s="902"/>
      <c r="AH3978" s="481"/>
      <c r="AI3978" s="244" t="str">
        <f t="shared" si="351"/>
        <v>-----</v>
      </c>
      <c r="AJ3978" s="1315">
        <f t="shared" si="355"/>
        <v>43764</v>
      </c>
      <c r="AK3978" s="1330" t="s">
        <v>24</v>
      </c>
      <c r="AL3978" s="670" t="s">
        <v>24</v>
      </c>
      <c r="AM3978" s="1305"/>
      <c r="AN3978" s="902"/>
      <c r="AO3978" s="902"/>
      <c r="AP3978" s="1305"/>
      <c r="AQ3978" s="1231" t="s">
        <v>3094</v>
      </c>
      <c r="AR3978" s="1305"/>
      <c r="AS3978" s="1305"/>
      <c r="AT3978" s="1305"/>
      <c r="AU3978" s="1305"/>
    </row>
    <row r="3979" spans="1:60" ht="15" customHeight="1">
      <c r="B3979" s="1310">
        <v>3973</v>
      </c>
      <c r="C3979" s="891" t="s">
        <v>10688</v>
      </c>
      <c r="D3979" s="956" t="s">
        <v>230</v>
      </c>
      <c r="E3979" s="992" t="s">
        <v>4228</v>
      </c>
      <c r="F3979" s="892" t="s">
        <v>12362</v>
      </c>
      <c r="G3979" s="535" t="s">
        <v>102</v>
      </c>
      <c r="H3979" s="893" t="s">
        <v>24</v>
      </c>
      <c r="I3979" s="1740">
        <v>32769</v>
      </c>
      <c r="J3979" s="1314">
        <f t="shared" ca="1" si="353"/>
        <v>32</v>
      </c>
      <c r="K3979" s="894" t="s">
        <v>24</v>
      </c>
      <c r="L3979" s="895" t="s">
        <v>24</v>
      </c>
      <c r="M3979" s="896" t="s">
        <v>24</v>
      </c>
      <c r="N3979" s="533">
        <v>44004</v>
      </c>
      <c r="O3979" s="211" t="s">
        <v>24</v>
      </c>
      <c r="P3979" s="244" t="s">
        <v>24</v>
      </c>
      <c r="Q3979" s="198" t="s">
        <v>24</v>
      </c>
      <c r="R3979" s="898" t="str">
        <f t="shared" ca="1" si="354"/>
        <v>TIDAK MCU</v>
      </c>
      <c r="S3979" s="664" t="s">
        <v>12376</v>
      </c>
      <c r="T3979" s="451">
        <v>44457</v>
      </c>
      <c r="U3979" s="451">
        <v>44457</v>
      </c>
      <c r="V3979" s="1330"/>
      <c r="W3979" s="1311"/>
      <c r="X3979" s="951"/>
      <c r="Y3979" s="900"/>
      <c r="Z3979" s="952"/>
      <c r="AA3979" s="1000" t="s">
        <v>930</v>
      </c>
      <c r="AB3979" s="1000" t="s">
        <v>12350</v>
      </c>
      <c r="AC3979" s="1000" t="s">
        <v>12356</v>
      </c>
      <c r="AD3979" s="1305" t="s">
        <v>24</v>
      </c>
      <c r="AE3979" s="1305"/>
      <c r="AF3979" s="1305"/>
      <c r="AG3979" s="1305"/>
      <c r="AH3979" s="369"/>
      <c r="AI3979" s="244" t="str">
        <f t="shared" si="351"/>
        <v>HM 400 VOLVO BMA 40D SC P360 - SC P460 A/M-</v>
      </c>
      <c r="AJ3979" s="1315">
        <f t="shared" si="355"/>
        <v>44004</v>
      </c>
      <c r="AK3979" s="530">
        <v>44068</v>
      </c>
      <c r="AL3979" s="696">
        <v>44068</v>
      </c>
      <c r="AM3979" s="1305"/>
      <c r="AN3979" s="902"/>
      <c r="AO3979" s="902"/>
      <c r="AP3979" s="1305" t="s">
        <v>11339</v>
      </c>
      <c r="AQ3979" s="1231" t="s">
        <v>3094</v>
      </c>
      <c r="AR3979" s="1305" t="s">
        <v>12370</v>
      </c>
      <c r="AS3979" s="1305" t="s">
        <v>230</v>
      </c>
      <c r="AT3979" s="1305" t="s">
        <v>12371</v>
      </c>
      <c r="AU3979" s="1305" t="s">
        <v>12372</v>
      </c>
      <c r="AV3979" s="885"/>
      <c r="AW3979" s="885"/>
      <c r="AX3979" s="885"/>
      <c r="AY3979" s="885"/>
      <c r="AZ3979" s="885"/>
    </row>
    <row r="3980" spans="1:60" ht="15" customHeight="1">
      <c r="B3980" s="1310">
        <v>1645</v>
      </c>
      <c r="C3980" s="891" t="s">
        <v>8529</v>
      </c>
      <c r="D3980" s="956" t="s">
        <v>230</v>
      </c>
      <c r="E3980" s="521" t="s">
        <v>4228</v>
      </c>
      <c r="F3980" s="902" t="s">
        <v>8530</v>
      </c>
      <c r="G3980" s="535" t="s">
        <v>102</v>
      </c>
      <c r="H3980" s="893" t="s">
        <v>24</v>
      </c>
      <c r="I3980" s="898">
        <v>36769</v>
      </c>
      <c r="J3980" s="1314">
        <f t="shared" ca="1" si="353"/>
        <v>21</v>
      </c>
      <c r="K3980" s="894" t="s">
        <v>24</v>
      </c>
      <c r="L3980" s="895" t="s">
        <v>24</v>
      </c>
      <c r="M3980" s="896" t="s">
        <v>24</v>
      </c>
      <c r="N3980" s="556">
        <v>43843</v>
      </c>
      <c r="O3980" s="205" t="s">
        <v>24</v>
      </c>
      <c r="P3980" s="244" t="s">
        <v>24</v>
      </c>
      <c r="Q3980" s="198" t="str">
        <f>IF(OR(O3980="-",O3980=""),"-",O3980+365)</f>
        <v>-</v>
      </c>
      <c r="R3980" s="898" t="str">
        <f t="shared" ca="1" si="354"/>
        <v>TIDAK MCU</v>
      </c>
      <c r="S3980" s="451" t="s">
        <v>9092</v>
      </c>
      <c r="T3980" s="1330">
        <v>44804</v>
      </c>
      <c r="U3980" s="1329">
        <v>44804</v>
      </c>
      <c r="V3980" s="1330" t="s">
        <v>24</v>
      </c>
      <c r="W3980" s="136" t="s">
        <v>24</v>
      </c>
      <c r="X3980" s="951"/>
      <c r="Y3980" s="900"/>
      <c r="Z3980" s="952"/>
      <c r="AA3980" s="1000" t="s">
        <v>927</v>
      </c>
      <c r="AB3980" s="1000" t="s">
        <v>9129</v>
      </c>
      <c r="AC3980" s="1000" t="s">
        <v>13734</v>
      </c>
      <c r="AD3980" s="243" t="s">
        <v>14102</v>
      </c>
      <c r="AE3980" s="243" t="s">
        <v>13889</v>
      </c>
      <c r="AF3980" s="1305"/>
      <c r="AG3980" s="1305"/>
      <c r="AH3980" s="369"/>
      <c r="AI3980" s="244" t="str">
        <f t="shared" si="351"/>
        <v>SC P360 - SC P410 A/MVOLVO FH 16SC P460 STRSC R580 STRSC R580 DTR</v>
      </c>
      <c r="AJ3980" s="1315">
        <f t="shared" si="355"/>
        <v>43843</v>
      </c>
      <c r="AK3980" s="589">
        <v>44253</v>
      </c>
      <c r="AL3980" s="726">
        <v>44253</v>
      </c>
      <c r="AM3980" s="1305"/>
      <c r="AN3980" s="902"/>
      <c r="AO3980" s="902"/>
      <c r="AP3980" s="213" t="s">
        <v>14110</v>
      </c>
      <c r="AQ3980" s="1231" t="s">
        <v>3094</v>
      </c>
      <c r="AR3980" s="1305"/>
      <c r="AS3980" s="1305"/>
      <c r="AT3980" s="1305"/>
      <c r="AU3980" s="1305"/>
      <c r="AV3980" s="885"/>
      <c r="AW3980" s="885"/>
      <c r="AX3980" s="885"/>
      <c r="AY3980" s="885"/>
      <c r="AZ3980" s="885"/>
    </row>
    <row r="3981" spans="1:60" ht="15" customHeight="1">
      <c r="B3981" s="1310">
        <v>3975</v>
      </c>
      <c r="C3981" s="891" t="s">
        <v>12341</v>
      </c>
      <c r="D3981" s="956" t="s">
        <v>230</v>
      </c>
      <c r="E3981" s="992" t="s">
        <v>4228</v>
      </c>
      <c r="F3981" s="892" t="s">
        <v>12364</v>
      </c>
      <c r="G3981" s="535" t="s">
        <v>102</v>
      </c>
      <c r="H3981" s="893" t="s">
        <v>24</v>
      </c>
      <c r="I3981" s="902" t="s">
        <v>24</v>
      </c>
      <c r="J3981" s="1314" t="str">
        <f t="shared" ca="1" si="353"/>
        <v>-</v>
      </c>
      <c r="K3981" s="894" t="s">
        <v>24</v>
      </c>
      <c r="L3981" s="895" t="s">
        <v>24</v>
      </c>
      <c r="M3981" s="896" t="s">
        <v>24</v>
      </c>
      <c r="N3981" s="533">
        <v>44004</v>
      </c>
      <c r="O3981" s="211" t="s">
        <v>24</v>
      </c>
      <c r="P3981" s="244" t="s">
        <v>24</v>
      </c>
      <c r="Q3981" s="198" t="s">
        <v>24</v>
      </c>
      <c r="R3981" s="898" t="str">
        <f t="shared" ca="1" si="354"/>
        <v>TIDAK MCU</v>
      </c>
      <c r="S3981" s="664" t="s">
        <v>12378</v>
      </c>
      <c r="T3981" s="451">
        <v>44561</v>
      </c>
      <c r="U3981" s="589">
        <v>44561</v>
      </c>
      <c r="V3981" s="1330"/>
      <c r="W3981" s="136"/>
      <c r="X3981" s="951"/>
      <c r="Y3981" s="900"/>
      <c r="Z3981" s="952"/>
      <c r="AA3981" s="1000" t="s">
        <v>930</v>
      </c>
      <c r="AB3981" s="1000" t="s">
        <v>12350</v>
      </c>
      <c r="AC3981" s="1305" t="s">
        <v>12351</v>
      </c>
      <c r="AD3981" s="1305"/>
      <c r="AE3981" s="1305"/>
      <c r="AF3981" s="1305"/>
      <c r="AG3981" s="1305"/>
      <c r="AH3981" s="369"/>
      <c r="AI3981" s="244" t="str">
        <f t="shared" si="351"/>
        <v>HM 400 VOLVO BMA 40D SC P380 - SC P460 A/M</v>
      </c>
      <c r="AJ3981" s="1315">
        <f t="shared" si="355"/>
        <v>44004</v>
      </c>
      <c r="AK3981" s="217" t="s">
        <v>24</v>
      </c>
      <c r="AL3981" s="614" t="s">
        <v>24</v>
      </c>
      <c r="AM3981" s="1305"/>
      <c r="AN3981" s="902"/>
      <c r="AO3981" s="902"/>
      <c r="AP3981" s="1305"/>
      <c r="AQ3981" s="1231" t="s">
        <v>3094</v>
      </c>
      <c r="AR3981" s="1305" t="s">
        <v>12370</v>
      </c>
      <c r="AS3981" s="1305" t="s">
        <v>230</v>
      </c>
      <c r="AT3981" s="1305" t="s">
        <v>12371</v>
      </c>
      <c r="AU3981" s="1305" t="s">
        <v>12372</v>
      </c>
      <c r="AV3981" s="885"/>
      <c r="AW3981" s="885"/>
      <c r="AX3981" s="885"/>
      <c r="AY3981" s="885"/>
      <c r="AZ3981" s="885"/>
    </row>
    <row r="3982" spans="1:60" ht="15" customHeight="1">
      <c r="B3982" s="1310">
        <v>3976</v>
      </c>
      <c r="C3982" s="891" t="s">
        <v>12342</v>
      </c>
      <c r="D3982" s="956" t="s">
        <v>230</v>
      </c>
      <c r="E3982" s="992" t="s">
        <v>4228</v>
      </c>
      <c r="F3982" s="892" t="s">
        <v>12365</v>
      </c>
      <c r="G3982" s="535" t="s">
        <v>102</v>
      </c>
      <c r="H3982" s="893" t="s">
        <v>24</v>
      </c>
      <c r="I3982" s="902" t="s">
        <v>24</v>
      </c>
      <c r="J3982" s="1314" t="str">
        <f t="shared" ca="1" si="353"/>
        <v>-</v>
      </c>
      <c r="K3982" s="894" t="s">
        <v>24</v>
      </c>
      <c r="L3982" s="895" t="s">
        <v>24</v>
      </c>
      <c r="M3982" s="896" t="s">
        <v>24</v>
      </c>
      <c r="N3982" s="533">
        <v>44004</v>
      </c>
      <c r="O3982" s="211" t="s">
        <v>24</v>
      </c>
      <c r="P3982" s="244" t="s">
        <v>24</v>
      </c>
      <c r="Q3982" s="198" t="s">
        <v>24</v>
      </c>
      <c r="R3982" s="898" t="str">
        <f t="shared" ca="1" si="354"/>
        <v>TIDAK MCU</v>
      </c>
      <c r="S3982" s="664" t="s">
        <v>12379</v>
      </c>
      <c r="T3982" s="451">
        <v>44561</v>
      </c>
      <c r="U3982" s="589">
        <v>44561</v>
      </c>
      <c r="V3982" s="1330"/>
      <c r="W3982" s="1311"/>
      <c r="X3982" s="951"/>
      <c r="Y3982" s="900"/>
      <c r="Z3982" s="952"/>
      <c r="AA3982" s="1000" t="s">
        <v>12352</v>
      </c>
      <c r="AB3982" s="1000" t="s">
        <v>12353</v>
      </c>
      <c r="AC3982" s="1305"/>
      <c r="AD3982" s="1305"/>
      <c r="AE3982" s="1305"/>
      <c r="AF3982" s="1305"/>
      <c r="AG3982" s="1305"/>
      <c r="AH3982" s="369"/>
      <c r="AI3982" s="244" t="str">
        <f t="shared" si="351"/>
        <v>SC P380 - SC P460 A/M HD 465 - HD 785</v>
      </c>
      <c r="AJ3982" s="1315">
        <f t="shared" si="355"/>
        <v>44004</v>
      </c>
      <c r="AK3982" s="217" t="s">
        <v>24</v>
      </c>
      <c r="AL3982" s="614" t="s">
        <v>24</v>
      </c>
      <c r="AM3982" s="1305"/>
      <c r="AN3982" s="902"/>
      <c r="AO3982" s="902"/>
      <c r="AP3982" s="1305"/>
      <c r="AQ3982" s="1231" t="s">
        <v>3094</v>
      </c>
      <c r="AR3982" s="1305" t="s">
        <v>12370</v>
      </c>
      <c r="AS3982" s="1305" t="s">
        <v>230</v>
      </c>
      <c r="AT3982" s="1305" t="s">
        <v>12371</v>
      </c>
      <c r="AU3982" s="1305" t="s">
        <v>12372</v>
      </c>
      <c r="AV3982" s="885"/>
      <c r="AW3982" s="885"/>
      <c r="AX3982" s="885"/>
      <c r="AY3982" s="885"/>
      <c r="AZ3982" s="885"/>
    </row>
    <row r="3983" spans="1:60" ht="15" customHeight="1">
      <c r="B3983" s="1310">
        <v>3977</v>
      </c>
      <c r="C3983" s="891" t="s">
        <v>12488</v>
      </c>
      <c r="D3983" s="956" t="s">
        <v>230</v>
      </c>
      <c r="E3983" s="992" t="s">
        <v>4228</v>
      </c>
      <c r="F3983" s="892" t="s">
        <v>12366</v>
      </c>
      <c r="G3983" s="535" t="s">
        <v>102</v>
      </c>
      <c r="H3983" s="893" t="s">
        <v>24</v>
      </c>
      <c r="I3983" s="902" t="s">
        <v>24</v>
      </c>
      <c r="J3983" s="1314" t="str">
        <f t="shared" ca="1" si="353"/>
        <v>-</v>
      </c>
      <c r="K3983" s="894" t="s">
        <v>24</v>
      </c>
      <c r="L3983" s="895" t="s">
        <v>24</v>
      </c>
      <c r="M3983" s="896" t="s">
        <v>24</v>
      </c>
      <c r="N3983" s="533">
        <v>44004</v>
      </c>
      <c r="O3983" s="211" t="s">
        <v>24</v>
      </c>
      <c r="P3983" s="244" t="s">
        <v>24</v>
      </c>
      <c r="Q3983" s="198" t="s">
        <v>24</v>
      </c>
      <c r="R3983" s="898" t="str">
        <f t="shared" ca="1" si="354"/>
        <v>TIDAK MCU</v>
      </c>
      <c r="S3983" s="664" t="s">
        <v>12380</v>
      </c>
      <c r="T3983" s="451">
        <v>44561</v>
      </c>
      <c r="U3983" s="589">
        <v>44561</v>
      </c>
      <c r="V3983" s="1330"/>
      <c r="W3983" s="1311"/>
      <c r="X3983" s="951"/>
      <c r="Y3983" s="900"/>
      <c r="Z3983" s="952"/>
      <c r="AA3983" s="1000" t="s">
        <v>12352</v>
      </c>
      <c r="AB3983" s="1000" t="s">
        <v>12354</v>
      </c>
      <c r="AC3983" s="1305"/>
      <c r="AD3983" s="1305"/>
      <c r="AE3983" s="1305"/>
      <c r="AF3983" s="1305"/>
      <c r="AG3983" s="1305"/>
      <c r="AH3983" s="369"/>
      <c r="AI3983" s="244" t="str">
        <f t="shared" si="351"/>
        <v>SC P380 - SC P460 A/M LOWBOY FH 16</v>
      </c>
      <c r="AJ3983" s="1315">
        <f t="shared" si="355"/>
        <v>44004</v>
      </c>
      <c r="AK3983" s="1330">
        <v>44147</v>
      </c>
      <c r="AL3983" s="670" t="s">
        <v>24</v>
      </c>
      <c r="AM3983" s="1305"/>
      <c r="AN3983" s="902"/>
      <c r="AO3983" s="902"/>
      <c r="AP3983" s="1305"/>
      <c r="AQ3983" s="1231" t="s">
        <v>3094</v>
      </c>
      <c r="AR3983" s="1305" t="s">
        <v>12370</v>
      </c>
      <c r="AS3983" s="1305" t="s">
        <v>230</v>
      </c>
      <c r="AT3983" s="1305" t="s">
        <v>12371</v>
      </c>
      <c r="AU3983" s="1305" t="s">
        <v>12372</v>
      </c>
      <c r="AV3983" s="885"/>
      <c r="AW3983" s="885"/>
      <c r="AX3983" s="885"/>
      <c r="AY3983" s="885"/>
      <c r="AZ3983" s="885"/>
    </row>
    <row r="3984" spans="1:60" ht="15" customHeight="1">
      <c r="B3984" s="1310">
        <v>3978</v>
      </c>
      <c r="C3984" s="891" t="s">
        <v>12343</v>
      </c>
      <c r="D3984" s="956" t="s">
        <v>230</v>
      </c>
      <c r="E3984" s="992" t="s">
        <v>4222</v>
      </c>
      <c r="F3984" s="892" t="s">
        <v>12367</v>
      </c>
      <c r="G3984" s="535" t="s">
        <v>102</v>
      </c>
      <c r="H3984" s="893" t="s">
        <v>24</v>
      </c>
      <c r="I3984" s="902" t="s">
        <v>24</v>
      </c>
      <c r="J3984" s="1314" t="str">
        <f t="shared" ca="1" si="353"/>
        <v>-</v>
      </c>
      <c r="K3984" s="894" t="s">
        <v>24</v>
      </c>
      <c r="L3984" s="895" t="s">
        <v>24</v>
      </c>
      <c r="M3984" s="896" t="s">
        <v>24</v>
      </c>
      <c r="N3984" s="533">
        <v>44004</v>
      </c>
      <c r="O3984" s="211" t="s">
        <v>24</v>
      </c>
      <c r="P3984" s="244" t="s">
        <v>24</v>
      </c>
      <c r="Q3984" s="198" t="s">
        <v>24</v>
      </c>
      <c r="R3984" s="898" t="str">
        <f t="shared" ca="1" si="354"/>
        <v>TIDAK MCU</v>
      </c>
      <c r="S3984" s="664" t="s">
        <v>12381</v>
      </c>
      <c r="T3984" s="451">
        <v>44561</v>
      </c>
      <c r="U3984" s="451">
        <v>44561</v>
      </c>
      <c r="V3984" s="1330"/>
      <c r="W3984" s="1311"/>
      <c r="X3984" s="951"/>
      <c r="Y3984" s="900"/>
      <c r="Z3984" s="952"/>
      <c r="AA3984" s="1000" t="s">
        <v>12355</v>
      </c>
      <c r="AB3984" s="1000" t="s">
        <v>12356</v>
      </c>
      <c r="AC3984" s="1305"/>
      <c r="AD3984" s="1305"/>
      <c r="AE3984" s="1305"/>
      <c r="AF3984" s="1305"/>
      <c r="AG3984" s="1305"/>
      <c r="AH3984" s="369"/>
      <c r="AI3984" s="244" t="str">
        <f t="shared" ref="AI3984:AI4047" si="356">+CONCATENATE(AA3984,AB3984,AC3984,AD3984,AE3984,AF3984,AG3984)</f>
        <v>HD 465 - HD 785 SC P360 - SC P460 A/M</v>
      </c>
      <c r="AJ3984" s="1315">
        <f t="shared" si="355"/>
        <v>44004</v>
      </c>
      <c r="AK3984" s="1330">
        <v>44143</v>
      </c>
      <c r="AL3984" s="670" t="s">
        <v>24</v>
      </c>
      <c r="AM3984" s="1305"/>
      <c r="AN3984" s="902"/>
      <c r="AO3984" s="902"/>
      <c r="AP3984" s="1305"/>
      <c r="AQ3984" s="1231" t="s">
        <v>3094</v>
      </c>
      <c r="AR3984" s="1305" t="s">
        <v>12370</v>
      </c>
      <c r="AS3984" s="1305" t="s">
        <v>230</v>
      </c>
      <c r="AT3984" s="1305" t="s">
        <v>12371</v>
      </c>
      <c r="AU3984" s="1305" t="s">
        <v>12372</v>
      </c>
      <c r="AV3984" s="885"/>
      <c r="AW3984" s="885"/>
      <c r="AX3984" s="885"/>
      <c r="AY3984" s="885"/>
      <c r="AZ3984" s="885"/>
    </row>
    <row r="3985" spans="1:52" ht="15" customHeight="1">
      <c r="B3985" s="1310">
        <v>3979</v>
      </c>
      <c r="C3985" s="891" t="s">
        <v>4324</v>
      </c>
      <c r="D3985" s="956" t="s">
        <v>230</v>
      </c>
      <c r="E3985" s="992" t="s">
        <v>4228</v>
      </c>
      <c r="F3985" s="892" t="s">
        <v>12368</v>
      </c>
      <c r="G3985" s="535" t="s">
        <v>102</v>
      </c>
      <c r="H3985" s="893" t="s">
        <v>24</v>
      </c>
      <c r="I3985" s="902" t="s">
        <v>24</v>
      </c>
      <c r="J3985" s="1314" t="str">
        <f t="shared" ca="1" si="353"/>
        <v>-</v>
      </c>
      <c r="K3985" s="894" t="s">
        <v>24</v>
      </c>
      <c r="L3985" s="895" t="s">
        <v>24</v>
      </c>
      <c r="M3985" s="896" t="s">
        <v>24</v>
      </c>
      <c r="N3985" s="533">
        <v>44004</v>
      </c>
      <c r="O3985" s="211" t="s">
        <v>24</v>
      </c>
      <c r="P3985" s="244" t="s">
        <v>24</v>
      </c>
      <c r="Q3985" s="198" t="s">
        <v>24</v>
      </c>
      <c r="R3985" s="898" t="str">
        <f t="shared" ca="1" si="354"/>
        <v>TIDAK MCU</v>
      </c>
      <c r="S3985" s="664" t="s">
        <v>12382</v>
      </c>
      <c r="T3985" s="451">
        <v>44196</v>
      </c>
      <c r="U3985" s="451">
        <v>44196</v>
      </c>
      <c r="V3985" s="1330"/>
      <c r="W3985" s="136"/>
      <c r="X3985" s="951"/>
      <c r="Y3985" s="900"/>
      <c r="Z3985" s="952"/>
      <c r="AA3985" s="1000" t="s">
        <v>9136</v>
      </c>
      <c r="AB3985" s="1000" t="s">
        <v>12357</v>
      </c>
      <c r="AC3985" s="1305"/>
      <c r="AD3985" s="1305"/>
      <c r="AE3985" s="1305"/>
      <c r="AF3985" s="1305"/>
      <c r="AG3985" s="1305"/>
      <c r="AH3985" s="369"/>
      <c r="AI3985" s="244" t="str">
        <f t="shared" si="356"/>
        <v>SC P360 - SC P460 A/M WA 500, WA 600</v>
      </c>
      <c r="AJ3985" s="1315">
        <f t="shared" si="355"/>
        <v>44004</v>
      </c>
      <c r="AK3985" s="1330" t="s">
        <v>24</v>
      </c>
      <c r="AL3985" s="670" t="s">
        <v>24</v>
      </c>
      <c r="AM3985" s="1305"/>
      <c r="AN3985" s="902"/>
      <c r="AO3985" s="902"/>
      <c r="AP3985" s="1305"/>
      <c r="AQ3985" s="1231" t="s">
        <v>3094</v>
      </c>
      <c r="AR3985" s="1305" t="s">
        <v>12370</v>
      </c>
      <c r="AS3985" s="1305" t="s">
        <v>230</v>
      </c>
      <c r="AT3985" s="1305" t="s">
        <v>12371</v>
      </c>
      <c r="AU3985" s="1305" t="s">
        <v>12372</v>
      </c>
      <c r="AV3985" s="885"/>
      <c r="AW3985" s="885"/>
      <c r="AX3985" s="885"/>
      <c r="AY3985" s="885"/>
      <c r="AZ3985" s="885"/>
    </row>
    <row r="3986" spans="1:52" ht="15" customHeight="1">
      <c r="A3986" s="1296"/>
      <c r="B3986" s="1310">
        <v>3980</v>
      </c>
      <c r="C3986" s="1200" t="s">
        <v>811</v>
      </c>
      <c r="D3986" s="956" t="s">
        <v>657</v>
      </c>
      <c r="E3986" s="521" t="s">
        <v>601</v>
      </c>
      <c r="F3986" s="990" t="s">
        <v>24</v>
      </c>
      <c r="G3986" s="535" t="s">
        <v>151</v>
      </c>
      <c r="H3986" s="893" t="s">
        <v>24</v>
      </c>
      <c r="I3986" s="1253">
        <v>35682</v>
      </c>
      <c r="J3986" s="1314">
        <f t="shared" ca="1" si="353"/>
        <v>24</v>
      </c>
      <c r="K3986" s="894" t="s">
        <v>24</v>
      </c>
      <c r="L3986" s="895" t="s">
        <v>24</v>
      </c>
      <c r="M3986" s="896" t="s">
        <v>24</v>
      </c>
      <c r="N3986" s="533">
        <v>43792</v>
      </c>
      <c r="O3986" s="211" t="s">
        <v>24</v>
      </c>
      <c r="P3986" s="589" t="s">
        <v>24</v>
      </c>
      <c r="Q3986" s="198" t="str">
        <f>IF(OR(O3986="-",O3986=""),"-",O3986+365)</f>
        <v>-</v>
      </c>
      <c r="R3986" s="898" t="str">
        <f t="shared" ca="1" si="354"/>
        <v>TIDAK MCU</v>
      </c>
      <c r="S3986" s="1319" t="s">
        <v>24</v>
      </c>
      <c r="T3986" s="1330">
        <v>44448</v>
      </c>
      <c r="U3986" s="1329" t="s">
        <v>99</v>
      </c>
      <c r="V3986" s="904" t="s">
        <v>24</v>
      </c>
      <c r="W3986" s="136" t="s">
        <v>24</v>
      </c>
      <c r="X3986" s="899"/>
      <c r="Y3986" s="900"/>
      <c r="Z3986" s="901"/>
      <c r="AA3986" s="902" t="s">
        <v>24</v>
      </c>
      <c r="AB3986" s="902" t="s">
        <v>24</v>
      </c>
      <c r="AC3986" s="902" t="s">
        <v>24</v>
      </c>
      <c r="AD3986" s="902" t="s">
        <v>24</v>
      </c>
      <c r="AE3986" s="902" t="s">
        <v>24</v>
      </c>
      <c r="AF3986" s="902"/>
      <c r="AG3986" s="902"/>
      <c r="AH3986" s="481"/>
      <c r="AI3986" s="244" t="str">
        <f t="shared" si="356"/>
        <v>-----</v>
      </c>
      <c r="AJ3986" s="1315">
        <f t="shared" si="355"/>
        <v>43792</v>
      </c>
      <c r="AK3986" s="217" t="s">
        <v>24</v>
      </c>
      <c r="AL3986" s="614" t="s">
        <v>24</v>
      </c>
      <c r="AM3986" s="1305"/>
      <c r="AN3986" s="902"/>
      <c r="AO3986" s="902"/>
      <c r="AP3986" s="1305"/>
      <c r="AQ3986" s="1231" t="s">
        <v>3094</v>
      </c>
      <c r="AR3986" s="1305"/>
      <c r="AS3986" s="1305"/>
      <c r="AT3986" s="1305"/>
      <c r="AU3986" s="1305"/>
    </row>
    <row r="3987" spans="1:52" ht="15" customHeight="1">
      <c r="B3987" s="1310">
        <v>3981</v>
      </c>
      <c r="C3987" s="891" t="s">
        <v>12385</v>
      </c>
      <c r="D3987" s="956" t="s">
        <v>230</v>
      </c>
      <c r="E3987" s="992" t="s">
        <v>4228</v>
      </c>
      <c r="F3987" s="892" t="s">
        <v>13022</v>
      </c>
      <c r="G3987" s="535" t="s">
        <v>102</v>
      </c>
      <c r="H3987" s="893" t="s">
        <v>24</v>
      </c>
      <c r="I3987" s="1256">
        <v>36011</v>
      </c>
      <c r="J3987" s="1314">
        <f t="shared" ca="1" si="353"/>
        <v>23</v>
      </c>
      <c r="K3987" s="894" t="s">
        <v>24</v>
      </c>
      <c r="L3987" s="895" t="s">
        <v>24</v>
      </c>
      <c r="M3987" s="896" t="s">
        <v>24</v>
      </c>
      <c r="N3987" s="533">
        <v>44004</v>
      </c>
      <c r="O3987" s="211" t="s">
        <v>24</v>
      </c>
      <c r="P3987" s="244" t="s">
        <v>24</v>
      </c>
      <c r="Q3987" s="198" t="s">
        <v>24</v>
      </c>
      <c r="R3987" s="898" t="str">
        <f t="shared" ca="1" si="354"/>
        <v>TIDAK MCU</v>
      </c>
      <c r="S3987" s="664" t="s">
        <v>12384</v>
      </c>
      <c r="T3987" s="1330">
        <v>44412</v>
      </c>
      <c r="U3987" s="1330">
        <v>44412</v>
      </c>
      <c r="V3987" s="1313" t="s">
        <v>24</v>
      </c>
      <c r="W3987" s="1311" t="s">
        <v>24</v>
      </c>
      <c r="X3987" s="951"/>
      <c r="Y3987" s="900"/>
      <c r="Z3987" s="952"/>
      <c r="AA3987" s="1000" t="s">
        <v>4457</v>
      </c>
      <c r="AB3987" s="902" t="s">
        <v>24</v>
      </c>
      <c r="AC3987" s="1305"/>
      <c r="AD3987" s="1305"/>
      <c r="AE3987" s="1305"/>
      <c r="AF3987" s="1305"/>
      <c r="AG3987" s="1305"/>
      <c r="AH3987" s="369"/>
      <c r="AI3987" s="244" t="str">
        <f t="shared" si="356"/>
        <v>SC P360, SC P380-</v>
      </c>
      <c r="AJ3987" s="1315">
        <f t="shared" si="355"/>
        <v>44004</v>
      </c>
      <c r="AK3987" s="530">
        <v>44056</v>
      </c>
      <c r="AL3987" s="696">
        <v>44056</v>
      </c>
      <c r="AM3987" s="1305"/>
      <c r="AN3987" s="902"/>
      <c r="AO3987" s="902"/>
      <c r="AP3987" s="1305" t="s">
        <v>11339</v>
      </c>
      <c r="AQ3987" s="1231" t="s">
        <v>3094</v>
      </c>
      <c r="AR3987" s="1305" t="s">
        <v>12370</v>
      </c>
      <c r="AS3987" s="1305" t="s">
        <v>230</v>
      </c>
      <c r="AT3987" s="1305" t="s">
        <v>12371</v>
      </c>
      <c r="AU3987" s="1305" t="s">
        <v>12372</v>
      </c>
      <c r="AV3987" s="885"/>
      <c r="AW3987" s="885"/>
      <c r="AX3987" s="885"/>
      <c r="AY3987" s="885"/>
      <c r="AZ3987" s="885"/>
    </row>
    <row r="3988" spans="1:52" ht="15" customHeight="1">
      <c r="B3988" s="1310">
        <v>3982</v>
      </c>
      <c r="C3988" s="891" t="s">
        <v>12386</v>
      </c>
      <c r="D3988" s="956" t="s">
        <v>230</v>
      </c>
      <c r="E3988" s="992" t="s">
        <v>4228</v>
      </c>
      <c r="F3988" s="892" t="s">
        <v>14060</v>
      </c>
      <c r="G3988" s="535" t="s">
        <v>102</v>
      </c>
      <c r="H3988" s="893" t="s">
        <v>24</v>
      </c>
      <c r="I3988" s="902" t="s">
        <v>24</v>
      </c>
      <c r="J3988" s="1314" t="str">
        <f t="shared" ca="1" si="353"/>
        <v>-</v>
      </c>
      <c r="K3988" s="894" t="s">
        <v>24</v>
      </c>
      <c r="L3988" s="895" t="s">
        <v>24</v>
      </c>
      <c r="M3988" s="896" t="s">
        <v>24</v>
      </c>
      <c r="N3988" s="533">
        <v>44004</v>
      </c>
      <c r="O3988" s="211" t="s">
        <v>24</v>
      </c>
      <c r="P3988" s="244" t="s">
        <v>24</v>
      </c>
      <c r="Q3988" s="198" t="s">
        <v>24</v>
      </c>
      <c r="R3988" s="898" t="str">
        <f t="shared" ca="1" si="354"/>
        <v>TIDAK MCU</v>
      </c>
      <c r="S3988" s="664" t="s">
        <v>12387</v>
      </c>
      <c r="T3988" s="451">
        <v>44561</v>
      </c>
      <c r="U3988" s="451">
        <v>44561</v>
      </c>
      <c r="V3988" s="1330"/>
      <c r="W3988" s="1311"/>
      <c r="X3988" s="951"/>
      <c r="Y3988" s="900"/>
      <c r="Z3988" s="952"/>
      <c r="AA3988" s="902" t="s">
        <v>13542</v>
      </c>
      <c r="AB3988" s="902" t="s">
        <v>13543</v>
      </c>
      <c r="AC3988" s="1305"/>
      <c r="AD3988" s="1305"/>
      <c r="AE3988" s="1305"/>
      <c r="AF3988" s="1305"/>
      <c r="AG3988" s="1305"/>
      <c r="AH3988" s="369"/>
      <c r="AI3988" s="244" t="str">
        <f t="shared" si="356"/>
        <v>SC P360 - SC P420 A/MHD 465-7R</v>
      </c>
      <c r="AJ3988" s="1315">
        <f t="shared" si="355"/>
        <v>44004</v>
      </c>
      <c r="AK3988" s="217" t="s">
        <v>24</v>
      </c>
      <c r="AL3988" s="614" t="s">
        <v>24</v>
      </c>
      <c r="AM3988" s="1305"/>
      <c r="AN3988" s="902"/>
      <c r="AO3988" s="902"/>
      <c r="AP3988" s="1305"/>
      <c r="AQ3988" s="1231" t="s">
        <v>3094</v>
      </c>
      <c r="AR3988" s="1305" t="s">
        <v>12370</v>
      </c>
      <c r="AS3988" s="1305" t="s">
        <v>230</v>
      </c>
      <c r="AT3988" s="1305" t="s">
        <v>12371</v>
      </c>
      <c r="AU3988" s="1305" t="s">
        <v>12372</v>
      </c>
      <c r="AV3988" s="885"/>
      <c r="AW3988" s="885"/>
      <c r="AX3988" s="885"/>
      <c r="AY3988" s="885"/>
      <c r="AZ3988" s="885"/>
    </row>
    <row r="3989" spans="1:52" ht="15" customHeight="1">
      <c r="B3989" s="1310">
        <v>3983</v>
      </c>
      <c r="C3989" s="891" t="s">
        <v>12388</v>
      </c>
      <c r="D3989" s="956" t="s">
        <v>230</v>
      </c>
      <c r="E3989" s="992" t="s">
        <v>4222</v>
      </c>
      <c r="F3989" s="892" t="s">
        <v>12411</v>
      </c>
      <c r="G3989" s="535" t="s">
        <v>102</v>
      </c>
      <c r="H3989" s="893" t="s">
        <v>24</v>
      </c>
      <c r="I3989" s="902" t="s">
        <v>24</v>
      </c>
      <c r="J3989" s="1314" t="str">
        <f t="shared" ca="1" si="353"/>
        <v>-</v>
      </c>
      <c r="K3989" s="894" t="s">
        <v>24</v>
      </c>
      <c r="L3989" s="895" t="s">
        <v>24</v>
      </c>
      <c r="M3989" s="896" t="s">
        <v>24</v>
      </c>
      <c r="N3989" s="533">
        <v>44004</v>
      </c>
      <c r="O3989" s="211" t="s">
        <v>24</v>
      </c>
      <c r="P3989" s="244" t="s">
        <v>24</v>
      </c>
      <c r="Q3989" s="198" t="s">
        <v>24</v>
      </c>
      <c r="R3989" s="898" t="str">
        <f t="shared" ca="1" si="354"/>
        <v>TIDAK MCU</v>
      </c>
      <c r="S3989" s="664" t="s">
        <v>12447</v>
      </c>
      <c r="T3989" s="451">
        <v>44561</v>
      </c>
      <c r="U3989" s="451">
        <v>44561</v>
      </c>
      <c r="V3989" s="904"/>
      <c r="W3989" s="136"/>
      <c r="X3989" s="200"/>
      <c r="Y3989" s="900"/>
      <c r="Z3989" s="952"/>
      <c r="AA3989" s="1000" t="s">
        <v>9107</v>
      </c>
      <c r="AB3989" s="1000" t="s">
        <v>12437</v>
      </c>
      <c r="AC3989" s="1305" t="s">
        <v>1086</v>
      </c>
      <c r="AD3989" s="1305" t="s">
        <v>9127</v>
      </c>
      <c r="AE3989" s="1305"/>
      <c r="AF3989" s="1305"/>
      <c r="AG3989" s="1305"/>
      <c r="AH3989" s="369"/>
      <c r="AI3989" s="244" t="str">
        <f t="shared" si="356"/>
        <v>HD 465EH1100HINO 260 JD/TIWA 500</v>
      </c>
      <c r="AJ3989" s="1315">
        <f t="shared" si="355"/>
        <v>44004</v>
      </c>
      <c r="AK3989" s="217">
        <v>44098</v>
      </c>
      <c r="AL3989" s="614" t="s">
        <v>24</v>
      </c>
      <c r="AM3989" s="1305"/>
      <c r="AN3989" s="902"/>
      <c r="AO3989" s="902"/>
      <c r="AP3989" s="1305"/>
      <c r="AQ3989" s="1231" t="s">
        <v>3094</v>
      </c>
      <c r="AR3989" s="1305" t="s">
        <v>12370</v>
      </c>
      <c r="AS3989" s="1305" t="s">
        <v>230</v>
      </c>
      <c r="AT3989" s="1305" t="s">
        <v>12371</v>
      </c>
      <c r="AU3989" s="1305" t="s">
        <v>12372</v>
      </c>
      <c r="AV3989" s="885"/>
      <c r="AW3989" s="885"/>
      <c r="AX3989" s="885"/>
      <c r="AY3989" s="885"/>
      <c r="AZ3989" s="885"/>
    </row>
    <row r="3990" spans="1:52" ht="15" customHeight="1">
      <c r="B3990" s="1310">
        <v>3984</v>
      </c>
      <c r="C3990" s="891" t="s">
        <v>12389</v>
      </c>
      <c r="D3990" s="956" t="s">
        <v>230</v>
      </c>
      <c r="E3990" s="992" t="s">
        <v>4222</v>
      </c>
      <c r="F3990" s="892" t="s">
        <v>12412</v>
      </c>
      <c r="G3990" s="535" t="s">
        <v>102</v>
      </c>
      <c r="H3990" s="893" t="s">
        <v>24</v>
      </c>
      <c r="I3990" s="902" t="s">
        <v>24</v>
      </c>
      <c r="J3990" s="1314" t="str">
        <f t="shared" ca="1" si="353"/>
        <v>-</v>
      </c>
      <c r="K3990" s="894" t="s">
        <v>24</v>
      </c>
      <c r="L3990" s="895" t="s">
        <v>24</v>
      </c>
      <c r="M3990" s="896" t="s">
        <v>24</v>
      </c>
      <c r="N3990" s="533">
        <v>44004</v>
      </c>
      <c r="O3990" s="211" t="s">
        <v>24</v>
      </c>
      <c r="P3990" s="244" t="s">
        <v>24</v>
      </c>
      <c r="Q3990" s="198" t="s">
        <v>24</v>
      </c>
      <c r="R3990" s="898" t="str">
        <f t="shared" ca="1" si="354"/>
        <v>TIDAK MCU</v>
      </c>
      <c r="S3990" s="664" t="s">
        <v>12448</v>
      </c>
      <c r="T3990" s="451">
        <v>44561</v>
      </c>
      <c r="U3990" s="451">
        <v>44561</v>
      </c>
      <c r="V3990" s="904"/>
      <c r="W3990" s="136"/>
      <c r="X3990" s="200"/>
      <c r="Y3990" s="900"/>
      <c r="Z3990" s="952"/>
      <c r="AA3990" s="1000" t="s">
        <v>9107</v>
      </c>
      <c r="AB3990" s="1000" t="s">
        <v>12486</v>
      </c>
      <c r="AC3990" s="1305" t="s">
        <v>12487</v>
      </c>
      <c r="AD3990" s="1305" t="s">
        <v>24</v>
      </c>
      <c r="AE3990" s="1305" t="s">
        <v>24</v>
      </c>
      <c r="AF3990" s="1305"/>
      <c r="AG3990" s="1305"/>
      <c r="AH3990" s="369"/>
      <c r="AI3990" s="244" t="str">
        <f t="shared" si="356"/>
        <v>HD 465 HM 400 GD 705--</v>
      </c>
      <c r="AJ3990" s="1315">
        <f t="shared" si="355"/>
        <v>44004</v>
      </c>
      <c r="AK3990" s="217" t="s">
        <v>24</v>
      </c>
      <c r="AL3990" s="614" t="s">
        <v>24</v>
      </c>
      <c r="AM3990" s="1305"/>
      <c r="AN3990" s="902"/>
      <c r="AO3990" s="902"/>
      <c r="AP3990" s="1305"/>
      <c r="AQ3990" s="1231" t="s">
        <v>3094</v>
      </c>
      <c r="AR3990" s="1305" t="s">
        <v>12370</v>
      </c>
      <c r="AS3990" s="1305" t="s">
        <v>230</v>
      </c>
      <c r="AT3990" s="1305" t="s">
        <v>12371</v>
      </c>
      <c r="AU3990" s="1305" t="s">
        <v>12372</v>
      </c>
      <c r="AV3990" s="885"/>
      <c r="AW3990" s="885"/>
      <c r="AX3990" s="885"/>
      <c r="AY3990" s="885"/>
      <c r="AZ3990" s="885"/>
    </row>
    <row r="3991" spans="1:52" ht="15" customHeight="1">
      <c r="B3991" s="1310">
        <v>3985</v>
      </c>
      <c r="C3991" s="891" t="s">
        <v>12390</v>
      </c>
      <c r="D3991" s="956" t="s">
        <v>230</v>
      </c>
      <c r="E3991" s="992" t="s">
        <v>4222</v>
      </c>
      <c r="F3991" s="892" t="s">
        <v>12413</v>
      </c>
      <c r="G3991" s="535" t="s">
        <v>102</v>
      </c>
      <c r="H3991" s="893" t="s">
        <v>24</v>
      </c>
      <c r="I3991" s="902" t="s">
        <v>24</v>
      </c>
      <c r="J3991" s="1314" t="str">
        <f t="shared" ca="1" si="353"/>
        <v>-</v>
      </c>
      <c r="K3991" s="894" t="s">
        <v>24</v>
      </c>
      <c r="L3991" s="895" t="s">
        <v>24</v>
      </c>
      <c r="M3991" s="896" t="s">
        <v>24</v>
      </c>
      <c r="N3991" s="533">
        <v>44004</v>
      </c>
      <c r="O3991" s="211" t="s">
        <v>24</v>
      </c>
      <c r="P3991" s="244" t="s">
        <v>24</v>
      </c>
      <c r="Q3991" s="198" t="s">
        <v>24</v>
      </c>
      <c r="R3991" s="898" t="str">
        <f t="shared" ca="1" si="354"/>
        <v>TIDAK MCU</v>
      </c>
      <c r="S3991" s="664" t="s">
        <v>12449</v>
      </c>
      <c r="T3991" s="451">
        <v>44561</v>
      </c>
      <c r="U3991" s="451">
        <v>44561</v>
      </c>
      <c r="V3991" s="1330"/>
      <c r="W3991" s="1311"/>
      <c r="X3991" s="951"/>
      <c r="Y3991" s="900"/>
      <c r="Z3991" s="952"/>
      <c r="AA3991" s="1305" t="s">
        <v>12353</v>
      </c>
      <c r="AB3991" s="1305" t="s">
        <v>12439</v>
      </c>
      <c r="AC3991" s="362" t="s">
        <v>12438</v>
      </c>
      <c r="AD3991" s="1305" t="s">
        <v>24</v>
      </c>
      <c r="AE3991" s="1305"/>
      <c r="AF3991" s="1305"/>
      <c r="AG3991" s="1305"/>
      <c r="AH3991" s="369"/>
      <c r="AI3991" s="244" t="str">
        <f t="shared" si="356"/>
        <v xml:space="preserve"> HD 465 - HD 785 EH1100 GD705-</v>
      </c>
      <c r="AJ3991" s="1315">
        <f t="shared" si="355"/>
        <v>44004</v>
      </c>
      <c r="AK3991" s="1330" t="s">
        <v>24</v>
      </c>
      <c r="AL3991" s="670" t="s">
        <v>24</v>
      </c>
      <c r="AM3991" s="1305"/>
      <c r="AN3991" s="902"/>
      <c r="AO3991" s="902"/>
      <c r="AP3991" s="1305"/>
      <c r="AQ3991" s="1231" t="s">
        <v>3094</v>
      </c>
      <c r="AR3991" s="1305" t="s">
        <v>12370</v>
      </c>
      <c r="AS3991" s="1305" t="s">
        <v>230</v>
      </c>
      <c r="AT3991" s="1305" t="s">
        <v>12371</v>
      </c>
      <c r="AU3991" s="1305" t="s">
        <v>12372</v>
      </c>
      <c r="AV3991" s="885"/>
      <c r="AW3991" s="885"/>
      <c r="AX3991" s="885"/>
      <c r="AY3991" s="885"/>
      <c r="AZ3991" s="885"/>
    </row>
    <row r="3992" spans="1:52" ht="15" customHeight="1">
      <c r="B3992" s="1310">
        <v>3986</v>
      </c>
      <c r="C3992" s="891" t="s">
        <v>12391</v>
      </c>
      <c r="D3992" s="956" t="s">
        <v>230</v>
      </c>
      <c r="E3992" s="992" t="s">
        <v>4222</v>
      </c>
      <c r="F3992" s="892" t="s">
        <v>12414</v>
      </c>
      <c r="G3992" s="535" t="s">
        <v>102</v>
      </c>
      <c r="H3992" s="893" t="s">
        <v>24</v>
      </c>
      <c r="I3992" s="902" t="s">
        <v>24</v>
      </c>
      <c r="J3992" s="1314" t="str">
        <f t="shared" ca="1" si="353"/>
        <v>-</v>
      </c>
      <c r="K3992" s="894" t="s">
        <v>24</v>
      </c>
      <c r="L3992" s="895" t="s">
        <v>24</v>
      </c>
      <c r="M3992" s="896" t="s">
        <v>24</v>
      </c>
      <c r="N3992" s="533">
        <v>44004</v>
      </c>
      <c r="O3992" s="211" t="s">
        <v>24</v>
      </c>
      <c r="P3992" s="244" t="s">
        <v>24</v>
      </c>
      <c r="Q3992" s="198" t="s">
        <v>24</v>
      </c>
      <c r="R3992" s="898" t="str">
        <f t="shared" ca="1" si="354"/>
        <v>TIDAK MCU</v>
      </c>
      <c r="S3992" s="664" t="s">
        <v>12450</v>
      </c>
      <c r="T3992" s="451">
        <v>44561</v>
      </c>
      <c r="U3992" s="451">
        <v>44561</v>
      </c>
      <c r="V3992" s="1330"/>
      <c r="W3992" s="1311"/>
      <c r="X3992" s="951"/>
      <c r="Y3992" s="900"/>
      <c r="Z3992" s="952"/>
      <c r="AA3992" s="1000" t="s">
        <v>589</v>
      </c>
      <c r="AB3992" s="1000" t="s">
        <v>12440</v>
      </c>
      <c r="AC3992" s="1305" t="s">
        <v>12441</v>
      </c>
      <c r="AD3992" s="1305" t="s">
        <v>12446</v>
      </c>
      <c r="AE3992" s="1305" t="s">
        <v>12442</v>
      </c>
      <c r="AF3992" s="1305"/>
      <c r="AG3992" s="1305"/>
      <c r="AH3992" s="369"/>
      <c r="AI3992" s="244" t="str">
        <f t="shared" si="356"/>
        <v>DZ 85 PC 200 - PC 2000 HITACHI ZX870 HITACHI EX1200 WA 500</v>
      </c>
      <c r="AJ3992" s="1315">
        <f t="shared" si="355"/>
        <v>44004</v>
      </c>
      <c r="AK3992" s="217">
        <v>44108</v>
      </c>
      <c r="AL3992" s="614" t="s">
        <v>24</v>
      </c>
      <c r="AM3992" s="1305"/>
      <c r="AN3992" s="902"/>
      <c r="AO3992" s="902"/>
      <c r="AP3992" s="1305"/>
      <c r="AQ3992" s="1231" t="s">
        <v>3094</v>
      </c>
      <c r="AR3992" s="1305" t="s">
        <v>12370</v>
      </c>
      <c r="AS3992" s="1305" t="s">
        <v>230</v>
      </c>
      <c r="AT3992" s="1305" t="s">
        <v>12371</v>
      </c>
      <c r="AU3992" s="1305" t="s">
        <v>12372</v>
      </c>
      <c r="AV3992" s="885"/>
      <c r="AW3992" s="885"/>
      <c r="AX3992" s="885"/>
      <c r="AY3992" s="885"/>
      <c r="AZ3992" s="885"/>
    </row>
    <row r="3993" spans="1:52" ht="15" customHeight="1">
      <c r="B3993" s="1310">
        <v>3987</v>
      </c>
      <c r="C3993" s="891" t="s">
        <v>12392</v>
      </c>
      <c r="D3993" s="956" t="s">
        <v>230</v>
      </c>
      <c r="E3993" s="992" t="s">
        <v>4222</v>
      </c>
      <c r="F3993" s="892" t="s">
        <v>12415</v>
      </c>
      <c r="G3993" s="509" t="s">
        <v>102</v>
      </c>
      <c r="H3993" s="893" t="s">
        <v>24</v>
      </c>
      <c r="I3993" s="902" t="s">
        <v>24</v>
      </c>
      <c r="J3993" s="1314" t="str">
        <f t="shared" ca="1" si="353"/>
        <v>-</v>
      </c>
      <c r="K3993" s="894" t="s">
        <v>24</v>
      </c>
      <c r="L3993" s="895" t="s">
        <v>24</v>
      </c>
      <c r="M3993" s="896" t="s">
        <v>24</v>
      </c>
      <c r="N3993" s="533">
        <v>44004</v>
      </c>
      <c r="O3993" s="211" t="s">
        <v>24</v>
      </c>
      <c r="P3993" s="244" t="s">
        <v>24</v>
      </c>
      <c r="Q3993" s="198" t="s">
        <v>24</v>
      </c>
      <c r="R3993" s="898" t="str">
        <f t="shared" ca="1" si="354"/>
        <v>TIDAK MCU</v>
      </c>
      <c r="S3993" s="664" t="s">
        <v>12451</v>
      </c>
      <c r="T3993" s="451">
        <v>44196</v>
      </c>
      <c r="U3993" s="451">
        <v>44196</v>
      </c>
      <c r="V3993" s="1330"/>
      <c r="W3993" s="1311"/>
      <c r="X3993" s="951"/>
      <c r="Y3993" s="900"/>
      <c r="Z3993" s="952"/>
      <c r="AA3993" s="902" t="s">
        <v>932</v>
      </c>
      <c r="AB3993" s="902"/>
      <c r="AC3993" s="1305"/>
      <c r="AD3993" s="1305"/>
      <c r="AE3993" s="1305"/>
      <c r="AF3993" s="1305"/>
      <c r="AG3993" s="1305"/>
      <c r="AH3993" s="369"/>
      <c r="AI3993" s="244" t="str">
        <f t="shared" si="356"/>
        <v>PC 200 - PC 1250</v>
      </c>
      <c r="AJ3993" s="1315">
        <f t="shared" si="355"/>
        <v>44004</v>
      </c>
      <c r="AK3993" s="217" t="s">
        <v>24</v>
      </c>
      <c r="AL3993" s="614" t="s">
        <v>24</v>
      </c>
      <c r="AM3993" s="1305"/>
      <c r="AN3993" s="902"/>
      <c r="AO3993" s="902"/>
      <c r="AP3993" s="1305"/>
      <c r="AQ3993" s="1231" t="s">
        <v>3094</v>
      </c>
      <c r="AR3993" s="1305" t="s">
        <v>12370</v>
      </c>
      <c r="AS3993" s="1305" t="s">
        <v>230</v>
      </c>
      <c r="AT3993" s="1305" t="s">
        <v>12371</v>
      </c>
      <c r="AU3993" s="1305" t="s">
        <v>12372</v>
      </c>
      <c r="AV3993" s="885"/>
      <c r="AW3993" s="885"/>
      <c r="AX3993" s="885"/>
      <c r="AY3993" s="885"/>
      <c r="AZ3993" s="885"/>
    </row>
    <row r="3994" spans="1:52" ht="15" customHeight="1">
      <c r="B3994" s="1310">
        <v>3988</v>
      </c>
      <c r="C3994" s="891" t="s">
        <v>12393</v>
      </c>
      <c r="D3994" s="956" t="s">
        <v>230</v>
      </c>
      <c r="E3994" s="992" t="s">
        <v>4222</v>
      </c>
      <c r="F3994" s="892" t="s">
        <v>12416</v>
      </c>
      <c r="G3994" s="535" t="s">
        <v>102</v>
      </c>
      <c r="H3994" s="893" t="s">
        <v>24</v>
      </c>
      <c r="I3994" s="902" t="s">
        <v>24</v>
      </c>
      <c r="J3994" s="1314" t="str">
        <f t="shared" ca="1" si="353"/>
        <v>-</v>
      </c>
      <c r="K3994" s="894" t="s">
        <v>24</v>
      </c>
      <c r="L3994" s="895" t="s">
        <v>24</v>
      </c>
      <c r="M3994" s="896" t="s">
        <v>24</v>
      </c>
      <c r="N3994" s="533">
        <v>44004</v>
      </c>
      <c r="O3994" s="211" t="s">
        <v>24</v>
      </c>
      <c r="P3994" s="244" t="s">
        <v>24</v>
      </c>
      <c r="Q3994" s="198" t="s">
        <v>24</v>
      </c>
      <c r="R3994" s="898" t="str">
        <f t="shared" ca="1" si="354"/>
        <v>TIDAK MCU</v>
      </c>
      <c r="S3994" s="664" t="s">
        <v>12452</v>
      </c>
      <c r="T3994" s="451">
        <v>44561</v>
      </c>
      <c r="U3994" s="451">
        <v>44561</v>
      </c>
      <c r="V3994" s="1330"/>
      <c r="W3994" s="1311"/>
      <c r="X3994" s="951"/>
      <c r="Y3994" s="900"/>
      <c r="Z3994" s="952"/>
      <c r="AA3994" s="902" t="s">
        <v>4604</v>
      </c>
      <c r="AB3994" s="1000" t="s">
        <v>12443</v>
      </c>
      <c r="AC3994" s="1305" t="s">
        <v>12446</v>
      </c>
      <c r="AD3994" s="1305" t="s">
        <v>12348</v>
      </c>
      <c r="AE3994" s="1305" t="s">
        <v>12349</v>
      </c>
      <c r="AF3994" s="1305"/>
      <c r="AG3994" s="1305"/>
      <c r="AH3994" s="369"/>
      <c r="AI3994" s="244" t="str">
        <f t="shared" si="356"/>
        <v>NISSAN CWB PC200 - PC1250 HITACHI EX1200 SC P380 SC P420</v>
      </c>
      <c r="AJ3994" s="1315">
        <f t="shared" si="355"/>
        <v>44004</v>
      </c>
      <c r="AK3994" s="217" t="s">
        <v>24</v>
      </c>
      <c r="AL3994" s="614" t="s">
        <v>24</v>
      </c>
      <c r="AM3994" s="1305"/>
      <c r="AN3994" s="902"/>
      <c r="AO3994" s="902"/>
      <c r="AP3994" s="1305"/>
      <c r="AQ3994" s="1231" t="s">
        <v>3094</v>
      </c>
      <c r="AR3994" s="1305" t="s">
        <v>12370</v>
      </c>
      <c r="AS3994" s="1305" t="s">
        <v>230</v>
      </c>
      <c r="AT3994" s="1305" t="s">
        <v>12371</v>
      </c>
      <c r="AU3994" s="1305" t="s">
        <v>12372</v>
      </c>
      <c r="AV3994" s="885"/>
      <c r="AW3994" s="885"/>
      <c r="AX3994" s="885"/>
      <c r="AY3994" s="885"/>
      <c r="AZ3994" s="885"/>
    </row>
    <row r="3995" spans="1:52" ht="15" customHeight="1">
      <c r="B3995" s="1310">
        <v>3989</v>
      </c>
      <c r="C3995" s="891" t="s">
        <v>12473</v>
      </c>
      <c r="D3995" s="956" t="s">
        <v>230</v>
      </c>
      <c r="E3995" s="992" t="s">
        <v>4222</v>
      </c>
      <c r="F3995" s="892" t="s">
        <v>12417</v>
      </c>
      <c r="G3995" s="535" t="s">
        <v>102</v>
      </c>
      <c r="H3995" s="893" t="s">
        <v>24</v>
      </c>
      <c r="I3995" s="902" t="s">
        <v>24</v>
      </c>
      <c r="J3995" s="1314" t="str">
        <f t="shared" ca="1" si="353"/>
        <v>-</v>
      </c>
      <c r="K3995" s="894" t="s">
        <v>24</v>
      </c>
      <c r="L3995" s="895" t="s">
        <v>24</v>
      </c>
      <c r="M3995" s="896" t="s">
        <v>24</v>
      </c>
      <c r="N3995" s="533">
        <v>44004</v>
      </c>
      <c r="O3995" s="211" t="s">
        <v>24</v>
      </c>
      <c r="P3995" s="244" t="s">
        <v>24</v>
      </c>
      <c r="Q3995" s="198" t="s">
        <v>24</v>
      </c>
      <c r="R3995" s="898" t="str">
        <f t="shared" ca="1" si="354"/>
        <v>TIDAK MCU</v>
      </c>
      <c r="S3995" s="664" t="s">
        <v>12453</v>
      </c>
      <c r="T3995" s="451">
        <v>44561</v>
      </c>
      <c r="U3995" s="451">
        <v>44561</v>
      </c>
      <c r="V3995" s="1330"/>
      <c r="W3995" s="1311"/>
      <c r="X3995" s="951"/>
      <c r="Y3995" s="900"/>
      <c r="Z3995" s="952"/>
      <c r="AA3995" s="1305" t="s">
        <v>12445</v>
      </c>
      <c r="AB3995" s="902"/>
      <c r="AC3995" s="1305"/>
      <c r="AD3995" s="1305"/>
      <c r="AE3995" s="1305"/>
      <c r="AF3995" s="1305"/>
      <c r="AG3995" s="1305"/>
      <c r="AH3995" s="369"/>
      <c r="AI3995" s="244" t="str">
        <f t="shared" si="356"/>
        <v xml:space="preserve"> HD 466 - HD 785</v>
      </c>
      <c r="AJ3995" s="1315">
        <f t="shared" si="355"/>
        <v>44004</v>
      </c>
      <c r="AK3995" s="1330" t="s">
        <v>24</v>
      </c>
      <c r="AL3995" s="670" t="s">
        <v>24</v>
      </c>
      <c r="AM3995" s="1305"/>
      <c r="AN3995" s="902"/>
      <c r="AO3995" s="902"/>
      <c r="AP3995" s="1305"/>
      <c r="AQ3995" s="1231" t="s">
        <v>3094</v>
      </c>
      <c r="AR3995" s="1305" t="s">
        <v>12370</v>
      </c>
      <c r="AS3995" s="1305" t="s">
        <v>230</v>
      </c>
      <c r="AT3995" s="1305" t="s">
        <v>12371</v>
      </c>
      <c r="AU3995" s="1305" t="s">
        <v>12372</v>
      </c>
      <c r="AV3995" s="885"/>
      <c r="AW3995" s="885"/>
      <c r="AX3995" s="885"/>
      <c r="AY3995" s="885"/>
      <c r="AZ3995" s="885"/>
    </row>
    <row r="3996" spans="1:52" ht="15" customHeight="1">
      <c r="B3996" s="1310">
        <v>3990</v>
      </c>
      <c r="C3996" s="891" t="s">
        <v>12394</v>
      </c>
      <c r="D3996" s="956" t="s">
        <v>230</v>
      </c>
      <c r="E3996" s="992" t="s">
        <v>4222</v>
      </c>
      <c r="F3996" s="892" t="s">
        <v>12418</v>
      </c>
      <c r="G3996" s="535" t="s">
        <v>102</v>
      </c>
      <c r="H3996" s="893" t="s">
        <v>24</v>
      </c>
      <c r="I3996" s="902" t="s">
        <v>24</v>
      </c>
      <c r="J3996" s="1314" t="str">
        <f t="shared" ca="1" si="353"/>
        <v>-</v>
      </c>
      <c r="K3996" s="894" t="s">
        <v>24</v>
      </c>
      <c r="L3996" s="895" t="s">
        <v>24</v>
      </c>
      <c r="M3996" s="896" t="s">
        <v>24</v>
      </c>
      <c r="N3996" s="533">
        <v>44004</v>
      </c>
      <c r="O3996" s="211" t="s">
        <v>24</v>
      </c>
      <c r="P3996" s="244" t="s">
        <v>24</v>
      </c>
      <c r="Q3996" s="198" t="s">
        <v>24</v>
      </c>
      <c r="R3996" s="898" t="str">
        <f t="shared" ca="1" si="354"/>
        <v>TIDAK MCU</v>
      </c>
      <c r="S3996" s="664" t="s">
        <v>12454</v>
      </c>
      <c r="T3996" s="451">
        <v>44561</v>
      </c>
      <c r="U3996" s="451">
        <v>44561</v>
      </c>
      <c r="V3996" s="1330"/>
      <c r="W3996" s="1311"/>
      <c r="X3996" s="951"/>
      <c r="Y3996" s="900"/>
      <c r="Z3996" s="952"/>
      <c r="AA3996" s="1000" t="s">
        <v>930</v>
      </c>
      <c r="AB3996" s="1000" t="s">
        <v>12444</v>
      </c>
      <c r="AC3996" s="1305" t="s">
        <v>12353</v>
      </c>
      <c r="AD3996" s="1305"/>
      <c r="AE3996" s="1305"/>
      <c r="AF3996" s="1305"/>
      <c r="AG3996" s="1305"/>
      <c r="AH3996" s="369"/>
      <c r="AI3996" s="244" t="str">
        <f t="shared" si="356"/>
        <v>HM 400 VOLVO BMA40D HD 465 - HD 785</v>
      </c>
      <c r="AJ3996" s="1315">
        <f t="shared" si="355"/>
        <v>44004</v>
      </c>
      <c r="AK3996" s="217" t="s">
        <v>24</v>
      </c>
      <c r="AL3996" s="614" t="s">
        <v>24</v>
      </c>
      <c r="AM3996" s="1305"/>
      <c r="AN3996" s="902"/>
      <c r="AO3996" s="902"/>
      <c r="AP3996" s="1305"/>
      <c r="AQ3996" s="1231" t="s">
        <v>3094</v>
      </c>
      <c r="AR3996" s="1305" t="s">
        <v>12370</v>
      </c>
      <c r="AS3996" s="1305" t="s">
        <v>230</v>
      </c>
      <c r="AT3996" s="1305" t="s">
        <v>12371</v>
      </c>
      <c r="AU3996" s="1305" t="s">
        <v>12372</v>
      </c>
      <c r="AV3996" s="885"/>
      <c r="AW3996" s="885"/>
      <c r="AX3996" s="885"/>
      <c r="AY3996" s="885"/>
      <c r="AZ3996" s="885"/>
    </row>
    <row r="3997" spans="1:52" ht="15" customHeight="1">
      <c r="B3997" s="1310">
        <v>3991</v>
      </c>
      <c r="C3997" s="891" t="s">
        <v>12395</v>
      </c>
      <c r="D3997" s="956" t="s">
        <v>230</v>
      </c>
      <c r="E3997" s="992" t="s">
        <v>4222</v>
      </c>
      <c r="F3997" s="892" t="s">
        <v>12419</v>
      </c>
      <c r="G3997" s="535" t="s">
        <v>102</v>
      </c>
      <c r="H3997" s="893" t="s">
        <v>24</v>
      </c>
      <c r="I3997" s="902" t="s">
        <v>24</v>
      </c>
      <c r="J3997" s="1314" t="str">
        <f t="shared" ca="1" si="353"/>
        <v>-</v>
      </c>
      <c r="K3997" s="894" t="s">
        <v>24</v>
      </c>
      <c r="L3997" s="895" t="s">
        <v>24</v>
      </c>
      <c r="M3997" s="896" t="s">
        <v>24</v>
      </c>
      <c r="N3997" s="533">
        <v>44004</v>
      </c>
      <c r="O3997" s="211" t="s">
        <v>24</v>
      </c>
      <c r="P3997" s="244" t="s">
        <v>24</v>
      </c>
      <c r="Q3997" s="198" t="s">
        <v>24</v>
      </c>
      <c r="R3997" s="898" t="str">
        <f t="shared" ca="1" si="354"/>
        <v>TIDAK MCU</v>
      </c>
      <c r="S3997" s="664" t="s">
        <v>12455</v>
      </c>
      <c r="T3997" s="451">
        <v>44561</v>
      </c>
      <c r="U3997" s="451">
        <v>44561</v>
      </c>
      <c r="V3997" s="1330"/>
      <c r="W3997" s="1311"/>
      <c r="X3997" s="951"/>
      <c r="Y3997" s="900"/>
      <c r="Z3997" s="952"/>
      <c r="AA3997" s="1305" t="s">
        <v>12445</v>
      </c>
      <c r="AB3997" s="902"/>
      <c r="AC3997" s="1305"/>
      <c r="AD3997" s="1305"/>
      <c r="AE3997" s="1305"/>
      <c r="AF3997" s="1305"/>
      <c r="AG3997" s="1305"/>
      <c r="AH3997" s="369"/>
      <c r="AI3997" s="244" t="str">
        <f t="shared" si="356"/>
        <v xml:space="preserve"> HD 466 - HD 785</v>
      </c>
      <c r="AJ3997" s="1315">
        <f t="shared" si="355"/>
        <v>44004</v>
      </c>
      <c r="AK3997" s="1330" t="s">
        <v>24</v>
      </c>
      <c r="AL3997" s="670" t="s">
        <v>24</v>
      </c>
      <c r="AM3997" s="1305"/>
      <c r="AN3997" s="902"/>
      <c r="AO3997" s="902"/>
      <c r="AP3997" s="1305"/>
      <c r="AQ3997" s="1231" t="s">
        <v>3094</v>
      </c>
      <c r="AR3997" s="1305" t="s">
        <v>12370</v>
      </c>
      <c r="AS3997" s="1305" t="s">
        <v>230</v>
      </c>
      <c r="AT3997" s="1305" t="s">
        <v>12371</v>
      </c>
      <c r="AU3997" s="1305" t="s">
        <v>12372</v>
      </c>
      <c r="AV3997" s="885"/>
      <c r="AW3997" s="885"/>
      <c r="AX3997" s="885"/>
      <c r="AY3997" s="885"/>
      <c r="AZ3997" s="885"/>
    </row>
    <row r="3998" spans="1:52" ht="15" customHeight="1">
      <c r="B3998" s="1310">
        <v>3992</v>
      </c>
      <c r="C3998" s="891" t="s">
        <v>12396</v>
      </c>
      <c r="D3998" s="956" t="s">
        <v>230</v>
      </c>
      <c r="E3998" s="992" t="s">
        <v>4222</v>
      </c>
      <c r="F3998" s="892" t="s">
        <v>12420</v>
      </c>
      <c r="G3998" s="535" t="s">
        <v>102</v>
      </c>
      <c r="H3998" s="893" t="s">
        <v>24</v>
      </c>
      <c r="I3998" s="902" t="s">
        <v>24</v>
      </c>
      <c r="J3998" s="1314" t="str">
        <f t="shared" ca="1" si="353"/>
        <v>-</v>
      </c>
      <c r="K3998" s="894" t="s">
        <v>24</v>
      </c>
      <c r="L3998" s="895" t="s">
        <v>24</v>
      </c>
      <c r="M3998" s="896" t="s">
        <v>24</v>
      </c>
      <c r="N3998" s="533">
        <v>44004</v>
      </c>
      <c r="O3998" s="211" t="s">
        <v>24</v>
      </c>
      <c r="P3998" s="244" t="s">
        <v>24</v>
      </c>
      <c r="Q3998" s="198" t="s">
        <v>24</v>
      </c>
      <c r="R3998" s="898" t="str">
        <f t="shared" ca="1" si="354"/>
        <v>TIDAK MCU</v>
      </c>
      <c r="S3998" s="664" t="s">
        <v>12456</v>
      </c>
      <c r="T3998" s="451">
        <v>44561</v>
      </c>
      <c r="U3998" s="451">
        <v>44561</v>
      </c>
      <c r="V3998" s="1330"/>
      <c r="W3998" s="1311"/>
      <c r="X3998" s="951"/>
      <c r="Y3998" s="900"/>
      <c r="Z3998" s="952"/>
      <c r="AA3998" s="1305" t="s">
        <v>12445</v>
      </c>
      <c r="AB3998" s="902"/>
      <c r="AC3998" s="1305"/>
      <c r="AD3998" s="1305"/>
      <c r="AE3998" s="1305"/>
      <c r="AF3998" s="1305"/>
      <c r="AG3998" s="1305"/>
      <c r="AH3998" s="369"/>
      <c r="AI3998" s="244" t="str">
        <f t="shared" si="356"/>
        <v xml:space="preserve"> HD 466 - HD 785</v>
      </c>
      <c r="AJ3998" s="1315">
        <f t="shared" si="355"/>
        <v>44004</v>
      </c>
      <c r="AK3998" s="217" t="s">
        <v>24</v>
      </c>
      <c r="AL3998" s="614" t="s">
        <v>24</v>
      </c>
      <c r="AM3998" s="1305"/>
      <c r="AN3998" s="902"/>
      <c r="AO3998" s="902"/>
      <c r="AP3998" s="1305"/>
      <c r="AQ3998" s="1231" t="s">
        <v>3094</v>
      </c>
      <c r="AR3998" s="1305" t="s">
        <v>12370</v>
      </c>
      <c r="AS3998" s="1305" t="s">
        <v>230</v>
      </c>
      <c r="AT3998" s="1305" t="s">
        <v>12371</v>
      </c>
      <c r="AU3998" s="1305" t="s">
        <v>12372</v>
      </c>
      <c r="AV3998" s="885"/>
      <c r="AW3998" s="885"/>
      <c r="AX3998" s="885"/>
      <c r="AY3998" s="885"/>
      <c r="AZ3998" s="885"/>
    </row>
    <row r="3999" spans="1:52" ht="15" customHeight="1">
      <c r="B3999" s="1310">
        <v>3993</v>
      </c>
      <c r="C3999" s="891" t="s">
        <v>12397</v>
      </c>
      <c r="D3999" s="956" t="s">
        <v>230</v>
      </c>
      <c r="E3999" s="992" t="s">
        <v>4222</v>
      </c>
      <c r="F3999" s="892" t="s">
        <v>12421</v>
      </c>
      <c r="G3999" s="535" t="s">
        <v>102</v>
      </c>
      <c r="H3999" s="893" t="s">
        <v>24</v>
      </c>
      <c r="I3999" s="902" t="s">
        <v>24</v>
      </c>
      <c r="J3999" s="1314" t="str">
        <f t="shared" ca="1" si="353"/>
        <v>-</v>
      </c>
      <c r="K3999" s="894" t="s">
        <v>24</v>
      </c>
      <c r="L3999" s="895" t="s">
        <v>24</v>
      </c>
      <c r="M3999" s="896" t="s">
        <v>24</v>
      </c>
      <c r="N3999" s="533">
        <v>44004</v>
      </c>
      <c r="O3999" s="211" t="s">
        <v>24</v>
      </c>
      <c r="P3999" s="244" t="s">
        <v>24</v>
      </c>
      <c r="Q3999" s="198" t="s">
        <v>24</v>
      </c>
      <c r="R3999" s="898" t="str">
        <f t="shared" ca="1" si="354"/>
        <v>TIDAK MCU</v>
      </c>
      <c r="S3999" s="664" t="s">
        <v>12457</v>
      </c>
      <c r="T3999" s="451">
        <v>44561</v>
      </c>
      <c r="U3999" s="451">
        <v>44561</v>
      </c>
      <c r="V3999" s="1330"/>
      <c r="W3999" s="1311"/>
      <c r="X3999" s="951"/>
      <c r="Y3999" s="900"/>
      <c r="Z3999" s="952"/>
      <c r="AA3999" s="1305" t="s">
        <v>12353</v>
      </c>
      <c r="AB3999" s="902"/>
      <c r="AC3999" s="1305"/>
      <c r="AD3999" s="1305"/>
      <c r="AE3999" s="1305"/>
      <c r="AF3999" s="1305"/>
      <c r="AG3999" s="1305"/>
      <c r="AH3999" s="369"/>
      <c r="AI3999" s="244" t="str">
        <f t="shared" si="356"/>
        <v xml:space="preserve"> HD 465 - HD 785</v>
      </c>
      <c r="AJ3999" s="1315">
        <f t="shared" si="355"/>
        <v>44004</v>
      </c>
      <c r="AK3999" s="217" t="s">
        <v>24</v>
      </c>
      <c r="AL3999" s="614" t="s">
        <v>24</v>
      </c>
      <c r="AM3999" s="1305"/>
      <c r="AN3999" s="902"/>
      <c r="AO3999" s="902"/>
      <c r="AP3999" s="1305"/>
      <c r="AQ3999" s="1231" t="s">
        <v>3094</v>
      </c>
      <c r="AR3999" s="1305" t="s">
        <v>12370</v>
      </c>
      <c r="AS3999" s="1305" t="s">
        <v>230</v>
      </c>
      <c r="AT3999" s="1305" t="s">
        <v>12371</v>
      </c>
      <c r="AU3999" s="1305" t="s">
        <v>12372</v>
      </c>
      <c r="AV3999" s="885"/>
      <c r="AW3999" s="885"/>
      <c r="AX3999" s="885"/>
      <c r="AY3999" s="885"/>
      <c r="AZ3999" s="885"/>
    </row>
    <row r="4000" spans="1:52" ht="15" customHeight="1">
      <c r="B4000" s="1310">
        <v>3994</v>
      </c>
      <c r="C4000" s="891" t="s">
        <v>12398</v>
      </c>
      <c r="D4000" s="956" t="s">
        <v>230</v>
      </c>
      <c r="E4000" s="992" t="s">
        <v>4222</v>
      </c>
      <c r="F4000" s="892" t="s">
        <v>12422</v>
      </c>
      <c r="G4000" s="535" t="s">
        <v>102</v>
      </c>
      <c r="H4000" s="893" t="s">
        <v>24</v>
      </c>
      <c r="I4000" s="902" t="s">
        <v>24</v>
      </c>
      <c r="J4000" s="1314" t="str">
        <f t="shared" ca="1" si="353"/>
        <v>-</v>
      </c>
      <c r="K4000" s="894" t="s">
        <v>24</v>
      </c>
      <c r="L4000" s="895" t="s">
        <v>24</v>
      </c>
      <c r="M4000" s="896" t="s">
        <v>24</v>
      </c>
      <c r="N4000" s="533">
        <v>44004</v>
      </c>
      <c r="O4000" s="211" t="s">
        <v>24</v>
      </c>
      <c r="P4000" s="244" t="s">
        <v>24</v>
      </c>
      <c r="Q4000" s="198" t="s">
        <v>24</v>
      </c>
      <c r="R4000" s="898" t="str">
        <f t="shared" ca="1" si="354"/>
        <v>TIDAK MCU</v>
      </c>
      <c r="S4000" s="664" t="s">
        <v>12458</v>
      </c>
      <c r="T4000" s="451">
        <v>44561</v>
      </c>
      <c r="U4000" s="451">
        <v>44561</v>
      </c>
      <c r="V4000" s="1330"/>
      <c r="W4000" s="1311"/>
      <c r="X4000" s="951"/>
      <c r="Y4000" s="900"/>
      <c r="Z4000" s="952"/>
      <c r="AA4000" s="1305" t="s">
        <v>12445</v>
      </c>
      <c r="AB4000" s="902"/>
      <c r="AC4000" s="1305"/>
      <c r="AD4000" s="1305"/>
      <c r="AE4000" s="1305"/>
      <c r="AF4000" s="1305"/>
      <c r="AG4000" s="1305"/>
      <c r="AH4000" s="369"/>
      <c r="AI4000" s="244" t="str">
        <f t="shared" si="356"/>
        <v xml:space="preserve"> HD 466 - HD 785</v>
      </c>
      <c r="AJ4000" s="1315">
        <f t="shared" si="355"/>
        <v>44004</v>
      </c>
      <c r="AK4000" s="217" t="s">
        <v>24</v>
      </c>
      <c r="AL4000" s="614" t="s">
        <v>24</v>
      </c>
      <c r="AM4000" s="1305"/>
      <c r="AN4000" s="902"/>
      <c r="AO4000" s="902"/>
      <c r="AP4000" s="1305"/>
      <c r="AQ4000" s="1231" t="s">
        <v>3094</v>
      </c>
      <c r="AR4000" s="1305" t="s">
        <v>12370</v>
      </c>
      <c r="AS4000" s="1305" t="s">
        <v>230</v>
      </c>
      <c r="AT4000" s="1305" t="s">
        <v>12371</v>
      </c>
      <c r="AU4000" s="1305" t="s">
        <v>12372</v>
      </c>
      <c r="AV4000" s="885"/>
      <c r="AW4000" s="885"/>
      <c r="AX4000" s="885"/>
      <c r="AY4000" s="885"/>
      <c r="AZ4000" s="885"/>
    </row>
    <row r="4001" spans="2:52" ht="15" customHeight="1">
      <c r="B4001" s="1310">
        <v>3995</v>
      </c>
      <c r="C4001" s="891" t="s">
        <v>12399</v>
      </c>
      <c r="D4001" s="956" t="s">
        <v>230</v>
      </c>
      <c r="E4001" s="992" t="s">
        <v>4222</v>
      </c>
      <c r="F4001" s="892" t="s">
        <v>12423</v>
      </c>
      <c r="G4001" s="535" t="s">
        <v>102</v>
      </c>
      <c r="H4001" s="893" t="s">
        <v>24</v>
      </c>
      <c r="I4001" s="902" t="s">
        <v>24</v>
      </c>
      <c r="J4001" s="1314" t="str">
        <f t="shared" ca="1" si="353"/>
        <v>-</v>
      </c>
      <c r="K4001" s="894" t="s">
        <v>24</v>
      </c>
      <c r="L4001" s="895" t="s">
        <v>24</v>
      </c>
      <c r="M4001" s="896" t="s">
        <v>24</v>
      </c>
      <c r="N4001" s="533">
        <v>44004</v>
      </c>
      <c r="O4001" s="211" t="s">
        <v>24</v>
      </c>
      <c r="P4001" s="244" t="s">
        <v>24</v>
      </c>
      <c r="Q4001" s="198" t="s">
        <v>24</v>
      </c>
      <c r="R4001" s="898" t="str">
        <f t="shared" ca="1" si="354"/>
        <v>TIDAK MCU</v>
      </c>
      <c r="S4001" s="664" t="s">
        <v>12459</v>
      </c>
      <c r="T4001" s="451">
        <v>44561</v>
      </c>
      <c r="U4001" s="451">
        <v>44561</v>
      </c>
      <c r="V4001" s="1330"/>
      <c r="W4001" s="1311"/>
      <c r="X4001" s="951"/>
      <c r="Y4001" s="900"/>
      <c r="Z4001" s="952"/>
      <c r="AA4001" s="1000" t="s">
        <v>926</v>
      </c>
      <c r="AB4001" s="1000" t="s">
        <v>12357</v>
      </c>
      <c r="AC4001" s="1305"/>
      <c r="AD4001" s="1305"/>
      <c r="AE4001" s="1305"/>
      <c r="AF4001" s="1305"/>
      <c r="AG4001" s="1305"/>
      <c r="AH4001" s="369"/>
      <c r="AI4001" s="244" t="str">
        <f t="shared" si="356"/>
        <v>HD 465, HD 785 WA 500, WA 600</v>
      </c>
      <c r="AJ4001" s="1315">
        <f t="shared" si="355"/>
        <v>44004</v>
      </c>
      <c r="AK4001" s="217">
        <v>44143</v>
      </c>
      <c r="AL4001" s="614" t="s">
        <v>24</v>
      </c>
      <c r="AM4001" s="1305"/>
      <c r="AN4001" s="902"/>
      <c r="AO4001" s="902"/>
      <c r="AP4001" s="1305"/>
      <c r="AQ4001" s="1231" t="s">
        <v>3094</v>
      </c>
      <c r="AR4001" s="1305" t="s">
        <v>12370</v>
      </c>
      <c r="AS4001" s="1305" t="s">
        <v>230</v>
      </c>
      <c r="AT4001" s="1305" t="s">
        <v>12371</v>
      </c>
      <c r="AU4001" s="1305" t="s">
        <v>12372</v>
      </c>
      <c r="AV4001" s="885"/>
      <c r="AW4001" s="885"/>
      <c r="AX4001" s="885"/>
      <c r="AY4001" s="885"/>
      <c r="AZ4001" s="885"/>
    </row>
    <row r="4002" spans="2:52" ht="15" customHeight="1">
      <c r="B4002" s="1310">
        <v>3996</v>
      </c>
      <c r="C4002" s="891" t="s">
        <v>12400</v>
      </c>
      <c r="D4002" s="956" t="s">
        <v>230</v>
      </c>
      <c r="E4002" s="992" t="s">
        <v>4222</v>
      </c>
      <c r="F4002" s="892" t="s">
        <v>12424</v>
      </c>
      <c r="G4002" s="535" t="s">
        <v>102</v>
      </c>
      <c r="H4002" s="893" t="s">
        <v>24</v>
      </c>
      <c r="I4002" s="902" t="s">
        <v>24</v>
      </c>
      <c r="J4002" s="1314" t="str">
        <f t="shared" ca="1" si="353"/>
        <v>-</v>
      </c>
      <c r="K4002" s="894" t="s">
        <v>24</v>
      </c>
      <c r="L4002" s="895" t="s">
        <v>24</v>
      </c>
      <c r="M4002" s="896" t="s">
        <v>24</v>
      </c>
      <c r="N4002" s="533">
        <v>44004</v>
      </c>
      <c r="O4002" s="211" t="s">
        <v>24</v>
      </c>
      <c r="P4002" s="244" t="s">
        <v>24</v>
      </c>
      <c r="Q4002" s="198" t="s">
        <v>24</v>
      </c>
      <c r="R4002" s="898" t="str">
        <f t="shared" ca="1" si="354"/>
        <v>TIDAK MCU</v>
      </c>
      <c r="S4002" s="664" t="s">
        <v>12460</v>
      </c>
      <c r="T4002" s="451">
        <v>44561</v>
      </c>
      <c r="U4002" s="451">
        <v>44561</v>
      </c>
      <c r="V4002" s="904"/>
      <c r="W4002" s="136"/>
      <c r="X4002" s="951"/>
      <c r="Y4002" s="900"/>
      <c r="Z4002" s="952"/>
      <c r="AA4002" s="1000" t="s">
        <v>9107</v>
      </c>
      <c r="AB4002" s="1000" t="s">
        <v>12357</v>
      </c>
      <c r="AC4002" s="1305"/>
      <c r="AD4002" s="1305"/>
      <c r="AE4002" s="1305"/>
      <c r="AF4002" s="1305"/>
      <c r="AG4002" s="1305"/>
      <c r="AH4002" s="369"/>
      <c r="AI4002" s="244" t="str">
        <f t="shared" si="356"/>
        <v>HD 465 WA 500, WA 600</v>
      </c>
      <c r="AJ4002" s="1315">
        <f t="shared" si="355"/>
        <v>44004</v>
      </c>
      <c r="AK4002" s="217" t="s">
        <v>24</v>
      </c>
      <c r="AL4002" s="614" t="s">
        <v>24</v>
      </c>
      <c r="AM4002" s="1305"/>
      <c r="AN4002" s="902"/>
      <c r="AO4002" s="902"/>
      <c r="AP4002" s="1305"/>
      <c r="AQ4002" s="1231" t="s">
        <v>3094</v>
      </c>
      <c r="AR4002" s="1305" t="s">
        <v>12370</v>
      </c>
      <c r="AS4002" s="1305" t="s">
        <v>230</v>
      </c>
      <c r="AT4002" s="1305" t="s">
        <v>12371</v>
      </c>
      <c r="AU4002" s="1305" t="s">
        <v>12372</v>
      </c>
      <c r="AV4002" s="885"/>
      <c r="AW4002" s="885"/>
      <c r="AX4002" s="885"/>
      <c r="AY4002" s="885"/>
      <c r="AZ4002" s="885"/>
    </row>
    <row r="4003" spans="2:52" ht="15" customHeight="1">
      <c r="B4003" s="1310">
        <v>3997</v>
      </c>
      <c r="C4003" s="891" t="s">
        <v>12401</v>
      </c>
      <c r="D4003" s="956" t="s">
        <v>230</v>
      </c>
      <c r="E4003" s="992" t="s">
        <v>4222</v>
      </c>
      <c r="F4003" s="892" t="s">
        <v>12425</v>
      </c>
      <c r="G4003" s="535" t="s">
        <v>102</v>
      </c>
      <c r="H4003" s="893" t="s">
        <v>24</v>
      </c>
      <c r="I4003" s="902" t="s">
        <v>24</v>
      </c>
      <c r="J4003" s="1314" t="str">
        <f t="shared" ca="1" si="353"/>
        <v>-</v>
      </c>
      <c r="K4003" s="894" t="s">
        <v>24</v>
      </c>
      <c r="L4003" s="895" t="s">
        <v>24</v>
      </c>
      <c r="M4003" s="896" t="s">
        <v>24</v>
      </c>
      <c r="N4003" s="533">
        <v>44004</v>
      </c>
      <c r="O4003" s="211" t="s">
        <v>24</v>
      </c>
      <c r="P4003" s="244" t="s">
        <v>24</v>
      </c>
      <c r="Q4003" s="198" t="s">
        <v>24</v>
      </c>
      <c r="R4003" s="898" t="str">
        <f t="shared" ca="1" si="354"/>
        <v>TIDAK MCU</v>
      </c>
      <c r="S4003" s="664" t="s">
        <v>12461</v>
      </c>
      <c r="T4003" s="451">
        <v>44561</v>
      </c>
      <c r="U4003" s="451">
        <v>44561</v>
      </c>
      <c r="V4003" s="904"/>
      <c r="W4003" s="136"/>
      <c r="X4003" s="951"/>
      <c r="Y4003" s="900"/>
      <c r="Z4003" s="952"/>
      <c r="AA4003" s="1305" t="s">
        <v>12353</v>
      </c>
      <c r="AB4003" s="902"/>
      <c r="AC4003" s="1305"/>
      <c r="AD4003" s="1305"/>
      <c r="AE4003" s="1305"/>
      <c r="AF4003" s="1305"/>
      <c r="AG4003" s="1305"/>
      <c r="AH4003" s="369"/>
      <c r="AI4003" s="244" t="str">
        <f t="shared" si="356"/>
        <v xml:space="preserve"> HD 465 - HD 785</v>
      </c>
      <c r="AJ4003" s="1315">
        <f t="shared" si="355"/>
        <v>44004</v>
      </c>
      <c r="AK4003" s="217" t="s">
        <v>24</v>
      </c>
      <c r="AL4003" s="614" t="s">
        <v>24</v>
      </c>
      <c r="AM4003" s="1305"/>
      <c r="AN4003" s="902"/>
      <c r="AO4003" s="902"/>
      <c r="AP4003" s="1305"/>
      <c r="AQ4003" s="1231" t="s">
        <v>3094</v>
      </c>
      <c r="AR4003" s="1305" t="s">
        <v>12370</v>
      </c>
      <c r="AS4003" s="1305" t="s">
        <v>230</v>
      </c>
      <c r="AT4003" s="1305" t="s">
        <v>12371</v>
      </c>
      <c r="AU4003" s="1305" t="s">
        <v>12372</v>
      </c>
      <c r="AV4003" s="885"/>
      <c r="AW4003" s="885"/>
      <c r="AX4003" s="885"/>
      <c r="AY4003" s="885"/>
      <c r="AZ4003" s="885"/>
    </row>
    <row r="4004" spans="2:52" ht="15" customHeight="1">
      <c r="B4004" s="1310">
        <v>3998</v>
      </c>
      <c r="C4004" s="891" t="s">
        <v>12402</v>
      </c>
      <c r="D4004" s="956" t="s">
        <v>230</v>
      </c>
      <c r="E4004" s="992" t="s">
        <v>4222</v>
      </c>
      <c r="F4004" s="892" t="s">
        <v>12426</v>
      </c>
      <c r="G4004" s="535" t="s">
        <v>102</v>
      </c>
      <c r="H4004" s="893" t="s">
        <v>24</v>
      </c>
      <c r="I4004" s="902" t="s">
        <v>24</v>
      </c>
      <c r="J4004" s="1314" t="str">
        <f t="shared" ca="1" si="353"/>
        <v>-</v>
      </c>
      <c r="K4004" s="894" t="s">
        <v>24</v>
      </c>
      <c r="L4004" s="895" t="s">
        <v>24</v>
      </c>
      <c r="M4004" s="896" t="s">
        <v>24</v>
      </c>
      <c r="N4004" s="533">
        <v>44004</v>
      </c>
      <c r="O4004" s="211" t="s">
        <v>24</v>
      </c>
      <c r="P4004" s="244" t="s">
        <v>24</v>
      </c>
      <c r="Q4004" s="198" t="s">
        <v>24</v>
      </c>
      <c r="R4004" s="898" t="str">
        <f t="shared" ca="1" si="354"/>
        <v>TIDAK MCU</v>
      </c>
      <c r="S4004" s="664" t="s">
        <v>12462</v>
      </c>
      <c r="T4004" s="451">
        <v>44561</v>
      </c>
      <c r="U4004" s="451">
        <v>44561</v>
      </c>
      <c r="V4004" s="904"/>
      <c r="W4004" s="136"/>
      <c r="X4004" s="951"/>
      <c r="Y4004" s="900"/>
      <c r="Z4004" s="952"/>
      <c r="AA4004" s="1305" t="s">
        <v>12445</v>
      </c>
      <c r="AB4004" s="902"/>
      <c r="AC4004" s="1305"/>
      <c r="AD4004" s="1305"/>
      <c r="AE4004" s="1305"/>
      <c r="AF4004" s="1305"/>
      <c r="AG4004" s="1305"/>
      <c r="AH4004" s="369"/>
      <c r="AI4004" s="244" t="str">
        <f t="shared" si="356"/>
        <v xml:space="preserve"> HD 466 - HD 785</v>
      </c>
      <c r="AJ4004" s="1315">
        <f t="shared" si="355"/>
        <v>44004</v>
      </c>
      <c r="AK4004" s="217" t="s">
        <v>24</v>
      </c>
      <c r="AL4004" s="614" t="s">
        <v>24</v>
      </c>
      <c r="AM4004" s="1305"/>
      <c r="AN4004" s="902"/>
      <c r="AO4004" s="902"/>
      <c r="AP4004" s="1305"/>
      <c r="AQ4004" s="1231" t="s">
        <v>3094</v>
      </c>
      <c r="AR4004" s="1305" t="s">
        <v>12370</v>
      </c>
      <c r="AS4004" s="1305" t="s">
        <v>230</v>
      </c>
      <c r="AT4004" s="1305" t="s">
        <v>12371</v>
      </c>
      <c r="AU4004" s="1305" t="s">
        <v>12372</v>
      </c>
      <c r="AV4004" s="885"/>
      <c r="AW4004" s="885"/>
      <c r="AX4004" s="885"/>
      <c r="AY4004" s="885"/>
      <c r="AZ4004" s="885"/>
    </row>
    <row r="4005" spans="2:52" ht="15" customHeight="1">
      <c r="B4005" s="1310">
        <v>3999</v>
      </c>
      <c r="C4005" s="891" t="s">
        <v>12403</v>
      </c>
      <c r="D4005" s="956" t="s">
        <v>230</v>
      </c>
      <c r="E4005" s="992" t="s">
        <v>4222</v>
      </c>
      <c r="F4005" s="892" t="s">
        <v>12427</v>
      </c>
      <c r="G4005" s="535" t="s">
        <v>102</v>
      </c>
      <c r="H4005" s="893" t="s">
        <v>24</v>
      </c>
      <c r="I4005" s="902" t="s">
        <v>24</v>
      </c>
      <c r="J4005" s="1314" t="str">
        <f t="shared" ca="1" si="353"/>
        <v>-</v>
      </c>
      <c r="K4005" s="894" t="s">
        <v>24</v>
      </c>
      <c r="L4005" s="895" t="s">
        <v>24</v>
      </c>
      <c r="M4005" s="896" t="s">
        <v>24</v>
      </c>
      <c r="N4005" s="533">
        <v>44004</v>
      </c>
      <c r="O4005" s="211" t="s">
        <v>24</v>
      </c>
      <c r="P4005" s="244" t="s">
        <v>24</v>
      </c>
      <c r="Q4005" s="198" t="s">
        <v>24</v>
      </c>
      <c r="R4005" s="898" t="str">
        <f t="shared" ca="1" si="354"/>
        <v>TIDAK MCU</v>
      </c>
      <c r="S4005" s="664" t="s">
        <v>12463</v>
      </c>
      <c r="T4005" s="451">
        <v>44196</v>
      </c>
      <c r="U4005" s="451">
        <v>44196</v>
      </c>
      <c r="V4005" s="904"/>
      <c r="W4005" s="136"/>
      <c r="X4005" s="951"/>
      <c r="Y4005" s="900"/>
      <c r="Z4005" s="952"/>
      <c r="AA4005" s="1305" t="s">
        <v>12445</v>
      </c>
      <c r="AB4005" s="902"/>
      <c r="AC4005" s="1305"/>
      <c r="AD4005" s="1305"/>
      <c r="AE4005" s="1305"/>
      <c r="AF4005" s="1305"/>
      <c r="AG4005" s="1305"/>
      <c r="AH4005" s="369"/>
      <c r="AI4005" s="244" t="str">
        <f t="shared" si="356"/>
        <v xml:space="preserve"> HD 466 - HD 785</v>
      </c>
      <c r="AJ4005" s="1315">
        <f t="shared" si="355"/>
        <v>44004</v>
      </c>
      <c r="AK4005" s="1330" t="s">
        <v>24</v>
      </c>
      <c r="AL4005" s="670" t="s">
        <v>24</v>
      </c>
      <c r="AM4005" s="1305"/>
      <c r="AN4005" s="902"/>
      <c r="AO4005" s="902"/>
      <c r="AP4005" s="1305"/>
      <c r="AQ4005" s="1231" t="s">
        <v>3094</v>
      </c>
      <c r="AR4005" s="1305" t="s">
        <v>12370</v>
      </c>
      <c r="AS4005" s="1305" t="s">
        <v>230</v>
      </c>
      <c r="AT4005" s="1305" t="s">
        <v>12371</v>
      </c>
      <c r="AU4005" s="1305" t="s">
        <v>12372</v>
      </c>
      <c r="AV4005" s="885"/>
      <c r="AW4005" s="885"/>
      <c r="AX4005" s="885"/>
      <c r="AY4005" s="885"/>
      <c r="AZ4005" s="885"/>
    </row>
    <row r="4006" spans="2:52" ht="15" customHeight="1">
      <c r="B4006" s="1310">
        <v>4000</v>
      </c>
      <c r="C4006" s="891" t="s">
        <v>12404</v>
      </c>
      <c r="D4006" s="956" t="s">
        <v>230</v>
      </c>
      <c r="E4006" s="992" t="s">
        <v>4222</v>
      </c>
      <c r="F4006" s="892" t="s">
        <v>12428</v>
      </c>
      <c r="G4006" s="535" t="s">
        <v>102</v>
      </c>
      <c r="H4006" s="893" t="s">
        <v>24</v>
      </c>
      <c r="I4006" s="902" t="s">
        <v>24</v>
      </c>
      <c r="J4006" s="1314" t="str">
        <f t="shared" ca="1" si="353"/>
        <v>-</v>
      </c>
      <c r="K4006" s="894" t="s">
        <v>24</v>
      </c>
      <c r="L4006" s="895" t="s">
        <v>24</v>
      </c>
      <c r="M4006" s="896" t="s">
        <v>24</v>
      </c>
      <c r="N4006" s="533">
        <v>44004</v>
      </c>
      <c r="O4006" s="211" t="s">
        <v>24</v>
      </c>
      <c r="P4006" s="244" t="s">
        <v>24</v>
      </c>
      <c r="Q4006" s="198" t="s">
        <v>24</v>
      </c>
      <c r="R4006" s="898" t="str">
        <f t="shared" ca="1" si="354"/>
        <v>TIDAK MCU</v>
      </c>
      <c r="S4006" s="664" t="s">
        <v>12464</v>
      </c>
      <c r="T4006" s="451">
        <v>44561</v>
      </c>
      <c r="U4006" s="451">
        <v>44561</v>
      </c>
      <c r="V4006" s="904"/>
      <c r="W4006" s="136"/>
      <c r="X4006" s="951"/>
      <c r="Y4006" s="900"/>
      <c r="Z4006" s="952"/>
      <c r="AA4006" s="1305" t="s">
        <v>12445</v>
      </c>
      <c r="AB4006" s="902"/>
      <c r="AC4006" s="1305"/>
      <c r="AD4006" s="1305"/>
      <c r="AE4006" s="1305"/>
      <c r="AF4006" s="1305"/>
      <c r="AG4006" s="1305"/>
      <c r="AH4006" s="369"/>
      <c r="AI4006" s="244" t="str">
        <f t="shared" si="356"/>
        <v xml:space="preserve"> HD 466 - HD 785</v>
      </c>
      <c r="AJ4006" s="1315">
        <f t="shared" si="355"/>
        <v>44004</v>
      </c>
      <c r="AK4006" s="217" t="s">
        <v>24</v>
      </c>
      <c r="AL4006" s="614" t="s">
        <v>24</v>
      </c>
      <c r="AM4006" s="1305"/>
      <c r="AN4006" s="902"/>
      <c r="AO4006" s="902"/>
      <c r="AP4006" s="1305"/>
      <c r="AQ4006" s="1231" t="s">
        <v>3094</v>
      </c>
      <c r="AR4006" s="1305" t="s">
        <v>12370</v>
      </c>
      <c r="AS4006" s="1305" t="s">
        <v>230</v>
      </c>
      <c r="AT4006" s="1305" t="s">
        <v>12371</v>
      </c>
      <c r="AU4006" s="1305" t="s">
        <v>12372</v>
      </c>
      <c r="AV4006" s="885"/>
      <c r="AW4006" s="885"/>
      <c r="AX4006" s="885"/>
      <c r="AY4006" s="885"/>
      <c r="AZ4006" s="885"/>
    </row>
    <row r="4007" spans="2:52" ht="15" customHeight="1">
      <c r="B4007" s="1310">
        <v>4001</v>
      </c>
      <c r="C4007" s="891" t="s">
        <v>12405</v>
      </c>
      <c r="D4007" s="956" t="s">
        <v>230</v>
      </c>
      <c r="E4007" s="992" t="s">
        <v>4222</v>
      </c>
      <c r="F4007" s="892" t="s">
        <v>12429</v>
      </c>
      <c r="G4007" s="535" t="s">
        <v>102</v>
      </c>
      <c r="H4007" s="893" t="s">
        <v>24</v>
      </c>
      <c r="I4007" s="902" t="s">
        <v>24</v>
      </c>
      <c r="J4007" s="1314" t="str">
        <f t="shared" ca="1" si="353"/>
        <v>-</v>
      </c>
      <c r="K4007" s="894" t="s">
        <v>24</v>
      </c>
      <c r="L4007" s="895" t="s">
        <v>24</v>
      </c>
      <c r="M4007" s="896" t="s">
        <v>24</v>
      </c>
      <c r="N4007" s="533">
        <v>44004</v>
      </c>
      <c r="O4007" s="211" t="s">
        <v>24</v>
      </c>
      <c r="P4007" s="244" t="s">
        <v>24</v>
      </c>
      <c r="Q4007" s="198" t="s">
        <v>24</v>
      </c>
      <c r="R4007" s="898" t="str">
        <f t="shared" ca="1" si="354"/>
        <v>TIDAK MCU</v>
      </c>
      <c r="S4007" s="664" t="s">
        <v>12465</v>
      </c>
      <c r="T4007" s="451">
        <v>44561</v>
      </c>
      <c r="U4007" s="451">
        <v>44561</v>
      </c>
      <c r="V4007" s="1330"/>
      <c r="W4007" s="136"/>
      <c r="X4007" s="951"/>
      <c r="Y4007" s="900"/>
      <c r="Z4007" s="952"/>
      <c r="AA4007" s="1305" t="s">
        <v>12445</v>
      </c>
      <c r="AB4007" s="902"/>
      <c r="AC4007" s="1305"/>
      <c r="AD4007" s="1305"/>
      <c r="AE4007" s="1305"/>
      <c r="AF4007" s="1305"/>
      <c r="AG4007" s="1305"/>
      <c r="AH4007" s="369"/>
      <c r="AI4007" s="244" t="str">
        <f t="shared" si="356"/>
        <v xml:space="preserve"> HD 466 - HD 785</v>
      </c>
      <c r="AJ4007" s="1315">
        <f t="shared" si="355"/>
        <v>44004</v>
      </c>
      <c r="AK4007" s="217">
        <v>44151</v>
      </c>
      <c r="AL4007" s="614" t="s">
        <v>24</v>
      </c>
      <c r="AM4007" s="1305"/>
      <c r="AN4007" s="902"/>
      <c r="AO4007" s="902"/>
      <c r="AP4007" s="1305"/>
      <c r="AQ4007" s="1231" t="s">
        <v>3094</v>
      </c>
      <c r="AR4007" s="1305" t="s">
        <v>12370</v>
      </c>
      <c r="AS4007" s="1305" t="s">
        <v>230</v>
      </c>
      <c r="AT4007" s="1305" t="s">
        <v>12371</v>
      </c>
      <c r="AU4007" s="1305" t="s">
        <v>12372</v>
      </c>
      <c r="AV4007" s="885"/>
      <c r="AW4007" s="885"/>
      <c r="AX4007" s="885"/>
      <c r="AY4007" s="885"/>
      <c r="AZ4007" s="885"/>
    </row>
    <row r="4008" spans="2:52" ht="15" customHeight="1">
      <c r="B4008" s="1310">
        <v>4002</v>
      </c>
      <c r="C4008" s="891" t="s">
        <v>12406</v>
      </c>
      <c r="D4008" s="956" t="s">
        <v>230</v>
      </c>
      <c r="E4008" s="992" t="s">
        <v>4222</v>
      </c>
      <c r="F4008" s="892" t="s">
        <v>12430</v>
      </c>
      <c r="G4008" s="535" t="s">
        <v>102</v>
      </c>
      <c r="H4008" s="893" t="s">
        <v>24</v>
      </c>
      <c r="I4008" s="902" t="s">
        <v>24</v>
      </c>
      <c r="J4008" s="1314" t="str">
        <f t="shared" ca="1" si="353"/>
        <v>-</v>
      </c>
      <c r="K4008" s="894" t="s">
        <v>24</v>
      </c>
      <c r="L4008" s="895" t="s">
        <v>24</v>
      </c>
      <c r="M4008" s="896" t="s">
        <v>24</v>
      </c>
      <c r="N4008" s="533">
        <v>44004</v>
      </c>
      <c r="O4008" s="211" t="s">
        <v>24</v>
      </c>
      <c r="P4008" s="244" t="s">
        <v>24</v>
      </c>
      <c r="Q4008" s="198" t="s">
        <v>24</v>
      </c>
      <c r="R4008" s="898" t="str">
        <f t="shared" ca="1" si="354"/>
        <v>TIDAK MCU</v>
      </c>
      <c r="S4008" s="664" t="s">
        <v>12466</v>
      </c>
      <c r="T4008" s="451">
        <v>44561</v>
      </c>
      <c r="U4008" s="451">
        <v>44561</v>
      </c>
      <c r="V4008" s="904"/>
      <c r="W4008" s="136"/>
      <c r="X4008" s="951"/>
      <c r="Y4008" s="900"/>
      <c r="Z4008" s="952"/>
      <c r="AA4008" s="1305" t="s">
        <v>12445</v>
      </c>
      <c r="AB4008" s="902"/>
      <c r="AC4008" s="1305"/>
      <c r="AD4008" s="1305"/>
      <c r="AE4008" s="1305"/>
      <c r="AF4008" s="1305"/>
      <c r="AG4008" s="1305"/>
      <c r="AH4008" s="369"/>
      <c r="AI4008" s="244" t="str">
        <f t="shared" si="356"/>
        <v xml:space="preserve"> HD 466 - HD 785</v>
      </c>
      <c r="AJ4008" s="1315">
        <f t="shared" si="355"/>
        <v>44004</v>
      </c>
      <c r="AK4008" s="217" t="s">
        <v>24</v>
      </c>
      <c r="AL4008" s="614" t="s">
        <v>24</v>
      </c>
      <c r="AM4008" s="1305"/>
      <c r="AN4008" s="902"/>
      <c r="AO4008" s="902"/>
      <c r="AP4008" s="1305"/>
      <c r="AQ4008" s="1231" t="s">
        <v>3094</v>
      </c>
      <c r="AR4008" s="1305" t="s">
        <v>12370</v>
      </c>
      <c r="AS4008" s="1305" t="s">
        <v>230</v>
      </c>
      <c r="AT4008" s="1305" t="s">
        <v>12371</v>
      </c>
      <c r="AU4008" s="1305" t="s">
        <v>12372</v>
      </c>
      <c r="AV4008" s="885"/>
      <c r="AW4008" s="885"/>
      <c r="AX4008" s="885"/>
      <c r="AY4008" s="885"/>
      <c r="AZ4008" s="885"/>
    </row>
    <row r="4009" spans="2:52" ht="15" customHeight="1">
      <c r="B4009" s="1310">
        <v>4003</v>
      </c>
      <c r="C4009" s="891" t="s">
        <v>12407</v>
      </c>
      <c r="D4009" s="956" t="s">
        <v>230</v>
      </c>
      <c r="E4009" s="992" t="s">
        <v>4222</v>
      </c>
      <c r="F4009" s="892" t="s">
        <v>12431</v>
      </c>
      <c r="G4009" s="535" t="s">
        <v>102</v>
      </c>
      <c r="H4009" s="893" t="s">
        <v>24</v>
      </c>
      <c r="I4009" s="902" t="s">
        <v>24</v>
      </c>
      <c r="J4009" s="1314" t="str">
        <f t="shared" ca="1" si="353"/>
        <v>-</v>
      </c>
      <c r="K4009" s="894" t="s">
        <v>24</v>
      </c>
      <c r="L4009" s="895" t="s">
        <v>24</v>
      </c>
      <c r="M4009" s="896" t="s">
        <v>24</v>
      </c>
      <c r="N4009" s="533">
        <v>44004</v>
      </c>
      <c r="O4009" s="211" t="s">
        <v>24</v>
      </c>
      <c r="P4009" s="244" t="s">
        <v>24</v>
      </c>
      <c r="Q4009" s="198" t="s">
        <v>24</v>
      </c>
      <c r="R4009" s="898" t="str">
        <f t="shared" ca="1" si="354"/>
        <v>TIDAK MCU</v>
      </c>
      <c r="S4009" s="664" t="s">
        <v>12467</v>
      </c>
      <c r="T4009" s="451">
        <v>44561</v>
      </c>
      <c r="U4009" s="451">
        <v>44561</v>
      </c>
      <c r="V4009" s="904"/>
      <c r="W4009" s="136"/>
      <c r="X4009" s="951"/>
      <c r="Y4009" s="900"/>
      <c r="Z4009" s="952"/>
      <c r="AA4009" s="1305" t="s">
        <v>12353</v>
      </c>
      <c r="AB4009" s="1000" t="s">
        <v>12357</v>
      </c>
      <c r="AC4009" s="1305"/>
      <c r="AD4009" s="1305"/>
      <c r="AE4009" s="1305"/>
      <c r="AF4009" s="1305"/>
      <c r="AG4009" s="1305"/>
      <c r="AH4009" s="369"/>
      <c r="AI4009" s="244" t="str">
        <f t="shared" si="356"/>
        <v xml:space="preserve"> HD 465 - HD 785 WA 500, WA 600</v>
      </c>
      <c r="AJ4009" s="1315">
        <f t="shared" si="355"/>
        <v>44004</v>
      </c>
      <c r="AK4009" s="217" t="s">
        <v>24</v>
      </c>
      <c r="AL4009" s="614" t="s">
        <v>24</v>
      </c>
      <c r="AM4009" s="1305"/>
      <c r="AN4009" s="902"/>
      <c r="AO4009" s="902"/>
      <c r="AP4009" s="1305"/>
      <c r="AQ4009" s="1231" t="s">
        <v>3094</v>
      </c>
      <c r="AR4009" s="1305" t="s">
        <v>12370</v>
      </c>
      <c r="AS4009" s="1305" t="s">
        <v>230</v>
      </c>
      <c r="AT4009" s="1305" t="s">
        <v>12371</v>
      </c>
      <c r="AU4009" s="1305" t="s">
        <v>12372</v>
      </c>
      <c r="AV4009" s="885"/>
      <c r="AW4009" s="885"/>
      <c r="AX4009" s="885"/>
      <c r="AY4009" s="885"/>
      <c r="AZ4009" s="885"/>
    </row>
    <row r="4010" spans="2:52" ht="15" customHeight="1">
      <c r="B4010" s="1310">
        <v>4004</v>
      </c>
      <c r="C4010" s="891" t="s">
        <v>12408</v>
      </c>
      <c r="D4010" s="956" t="s">
        <v>230</v>
      </c>
      <c r="E4010" s="992" t="s">
        <v>4222</v>
      </c>
      <c r="F4010" s="892" t="s">
        <v>12432</v>
      </c>
      <c r="G4010" s="535" t="s">
        <v>102</v>
      </c>
      <c r="H4010" s="893" t="s">
        <v>24</v>
      </c>
      <c r="I4010" s="902" t="s">
        <v>24</v>
      </c>
      <c r="J4010" s="1314" t="str">
        <f t="shared" ca="1" si="353"/>
        <v>-</v>
      </c>
      <c r="K4010" s="894" t="s">
        <v>24</v>
      </c>
      <c r="L4010" s="895" t="s">
        <v>24</v>
      </c>
      <c r="M4010" s="896" t="s">
        <v>24</v>
      </c>
      <c r="N4010" s="533">
        <v>44004</v>
      </c>
      <c r="O4010" s="211" t="s">
        <v>24</v>
      </c>
      <c r="P4010" s="244" t="s">
        <v>24</v>
      </c>
      <c r="Q4010" s="198" t="s">
        <v>24</v>
      </c>
      <c r="R4010" s="898" t="str">
        <f t="shared" ca="1" si="354"/>
        <v>TIDAK MCU</v>
      </c>
      <c r="S4010" s="664" t="s">
        <v>12468</v>
      </c>
      <c r="T4010" s="451">
        <v>44196</v>
      </c>
      <c r="U4010" s="451">
        <v>44196</v>
      </c>
      <c r="V4010" s="904"/>
      <c r="W4010" s="136"/>
      <c r="X4010" s="951"/>
      <c r="Y4010" s="900"/>
      <c r="Z4010" s="952"/>
      <c r="AA4010" s="1305" t="s">
        <v>12445</v>
      </c>
      <c r="AB4010" s="902"/>
      <c r="AC4010" s="1305"/>
      <c r="AD4010" s="1305"/>
      <c r="AE4010" s="1305"/>
      <c r="AF4010" s="1305"/>
      <c r="AG4010" s="1305"/>
      <c r="AH4010" s="369"/>
      <c r="AI4010" s="244" t="str">
        <f t="shared" si="356"/>
        <v xml:space="preserve"> HD 466 - HD 785</v>
      </c>
      <c r="AJ4010" s="1315">
        <f t="shared" si="355"/>
        <v>44004</v>
      </c>
      <c r="AK4010" s="217" t="s">
        <v>24</v>
      </c>
      <c r="AL4010" s="614" t="s">
        <v>24</v>
      </c>
      <c r="AM4010" s="1305"/>
      <c r="AN4010" s="902"/>
      <c r="AO4010" s="902"/>
      <c r="AP4010" s="1305"/>
      <c r="AQ4010" s="1231" t="s">
        <v>3094</v>
      </c>
      <c r="AR4010" s="1305" t="s">
        <v>12370</v>
      </c>
      <c r="AS4010" s="1305" t="s">
        <v>230</v>
      </c>
      <c r="AT4010" s="1305" t="s">
        <v>12371</v>
      </c>
      <c r="AU4010" s="1305" t="s">
        <v>12372</v>
      </c>
      <c r="AV4010" s="885"/>
      <c r="AW4010" s="885"/>
      <c r="AX4010" s="885"/>
      <c r="AY4010" s="885"/>
      <c r="AZ4010" s="885"/>
    </row>
    <row r="4011" spans="2:52" ht="15" customHeight="1">
      <c r="B4011" s="1310">
        <v>4005</v>
      </c>
      <c r="C4011" s="891" t="s">
        <v>12409</v>
      </c>
      <c r="D4011" s="956" t="s">
        <v>230</v>
      </c>
      <c r="E4011" s="992" t="s">
        <v>4222</v>
      </c>
      <c r="F4011" s="892" t="s">
        <v>12433</v>
      </c>
      <c r="G4011" s="535" t="s">
        <v>102</v>
      </c>
      <c r="H4011" s="893" t="s">
        <v>24</v>
      </c>
      <c r="I4011" s="902" t="s">
        <v>24</v>
      </c>
      <c r="J4011" s="1314" t="str">
        <f t="shared" ca="1" si="353"/>
        <v>-</v>
      </c>
      <c r="K4011" s="894" t="s">
        <v>24</v>
      </c>
      <c r="L4011" s="895" t="s">
        <v>24</v>
      </c>
      <c r="M4011" s="896" t="s">
        <v>24</v>
      </c>
      <c r="N4011" s="533">
        <v>44004</v>
      </c>
      <c r="O4011" s="211" t="s">
        <v>24</v>
      </c>
      <c r="P4011" s="244" t="s">
        <v>24</v>
      </c>
      <c r="Q4011" s="198" t="s">
        <v>24</v>
      </c>
      <c r="R4011" s="898" t="str">
        <f t="shared" ca="1" si="354"/>
        <v>TIDAK MCU</v>
      </c>
      <c r="S4011" s="664" t="s">
        <v>12469</v>
      </c>
      <c r="T4011" s="451">
        <v>44196</v>
      </c>
      <c r="U4011" s="451">
        <v>44196</v>
      </c>
      <c r="V4011" s="904"/>
      <c r="W4011" s="136"/>
      <c r="X4011" s="951"/>
      <c r="Y4011" s="900"/>
      <c r="Z4011" s="952"/>
      <c r="AA4011" s="1305" t="s">
        <v>12445</v>
      </c>
      <c r="AB4011" s="902"/>
      <c r="AC4011" s="1305"/>
      <c r="AD4011" s="1305"/>
      <c r="AE4011" s="1305"/>
      <c r="AF4011" s="1305"/>
      <c r="AG4011" s="1305"/>
      <c r="AH4011" s="369"/>
      <c r="AI4011" s="244" t="str">
        <f t="shared" si="356"/>
        <v xml:space="preserve"> HD 466 - HD 785</v>
      </c>
      <c r="AJ4011" s="1315">
        <f t="shared" si="355"/>
        <v>44004</v>
      </c>
      <c r="AK4011" s="217" t="s">
        <v>24</v>
      </c>
      <c r="AL4011" s="614" t="s">
        <v>24</v>
      </c>
      <c r="AM4011" s="1305"/>
      <c r="AN4011" s="902"/>
      <c r="AO4011" s="902"/>
      <c r="AP4011" s="1305"/>
      <c r="AQ4011" s="1231" t="s">
        <v>3094</v>
      </c>
      <c r="AR4011" s="1305" t="s">
        <v>12370</v>
      </c>
      <c r="AS4011" s="1305" t="s">
        <v>230</v>
      </c>
      <c r="AT4011" s="1305" t="s">
        <v>12371</v>
      </c>
      <c r="AU4011" s="1305" t="s">
        <v>12372</v>
      </c>
      <c r="AV4011" s="885"/>
      <c r="AW4011" s="885"/>
      <c r="AX4011" s="885"/>
      <c r="AY4011" s="885"/>
      <c r="AZ4011" s="885"/>
    </row>
    <row r="4012" spans="2:52" ht="15" customHeight="1">
      <c r="B4012" s="1310">
        <v>4006</v>
      </c>
      <c r="C4012" s="891" t="s">
        <v>12474</v>
      </c>
      <c r="D4012" s="956" t="s">
        <v>230</v>
      </c>
      <c r="E4012" s="992" t="s">
        <v>4222</v>
      </c>
      <c r="F4012" s="892" t="s">
        <v>12434</v>
      </c>
      <c r="G4012" s="535" t="s">
        <v>102</v>
      </c>
      <c r="H4012" s="893" t="s">
        <v>24</v>
      </c>
      <c r="I4012" s="902" t="s">
        <v>24</v>
      </c>
      <c r="J4012" s="1314" t="str">
        <f t="shared" ca="1" si="353"/>
        <v>-</v>
      </c>
      <c r="K4012" s="894" t="s">
        <v>24</v>
      </c>
      <c r="L4012" s="895" t="s">
        <v>24</v>
      </c>
      <c r="M4012" s="896" t="s">
        <v>24</v>
      </c>
      <c r="N4012" s="533">
        <v>44004</v>
      </c>
      <c r="O4012" s="211" t="s">
        <v>24</v>
      </c>
      <c r="P4012" s="244" t="s">
        <v>24</v>
      </c>
      <c r="Q4012" s="198" t="s">
        <v>24</v>
      </c>
      <c r="R4012" s="898" t="str">
        <f t="shared" ca="1" si="354"/>
        <v>TIDAK MCU</v>
      </c>
      <c r="S4012" s="664" t="s">
        <v>12470</v>
      </c>
      <c r="T4012" s="451">
        <v>44561</v>
      </c>
      <c r="U4012" s="451">
        <v>44561</v>
      </c>
      <c r="V4012" s="904"/>
      <c r="W4012" s="136"/>
      <c r="X4012" s="951"/>
      <c r="Y4012" s="900"/>
      <c r="Z4012" s="952"/>
      <c r="AA4012" s="1305" t="s">
        <v>12445</v>
      </c>
      <c r="AB4012" s="902"/>
      <c r="AC4012" s="1305"/>
      <c r="AD4012" s="1305"/>
      <c r="AE4012" s="1305"/>
      <c r="AF4012" s="1305"/>
      <c r="AG4012" s="1305"/>
      <c r="AH4012" s="369"/>
      <c r="AI4012" s="244" t="str">
        <f t="shared" si="356"/>
        <v xml:space="preserve"> HD 466 - HD 785</v>
      </c>
      <c r="AJ4012" s="1315">
        <f t="shared" si="355"/>
        <v>44004</v>
      </c>
      <c r="AK4012" s="217">
        <v>44140</v>
      </c>
      <c r="AL4012" s="614" t="s">
        <v>24</v>
      </c>
      <c r="AM4012" s="1305"/>
      <c r="AN4012" s="902"/>
      <c r="AO4012" s="902"/>
      <c r="AP4012" s="1305"/>
      <c r="AQ4012" s="1231" t="s">
        <v>3094</v>
      </c>
      <c r="AR4012" s="1305" t="s">
        <v>12370</v>
      </c>
      <c r="AS4012" s="1305" t="s">
        <v>230</v>
      </c>
      <c r="AT4012" s="1305" t="s">
        <v>12371</v>
      </c>
      <c r="AU4012" s="1305" t="s">
        <v>12372</v>
      </c>
      <c r="AV4012" s="885"/>
      <c r="AW4012" s="885"/>
      <c r="AX4012" s="885"/>
      <c r="AY4012" s="885"/>
      <c r="AZ4012" s="885"/>
    </row>
    <row r="4013" spans="2:52" ht="15" customHeight="1">
      <c r="B4013" s="1310">
        <v>4007</v>
      </c>
      <c r="C4013" s="891" t="s">
        <v>12475</v>
      </c>
      <c r="D4013" s="956" t="s">
        <v>230</v>
      </c>
      <c r="E4013" s="992" t="s">
        <v>4222</v>
      </c>
      <c r="F4013" s="892" t="s">
        <v>12435</v>
      </c>
      <c r="G4013" s="535" t="s">
        <v>102</v>
      </c>
      <c r="H4013" s="893" t="s">
        <v>24</v>
      </c>
      <c r="I4013" s="902" t="s">
        <v>24</v>
      </c>
      <c r="J4013" s="1314" t="str">
        <f t="shared" ca="1" si="353"/>
        <v>-</v>
      </c>
      <c r="K4013" s="894" t="s">
        <v>24</v>
      </c>
      <c r="L4013" s="895" t="s">
        <v>24</v>
      </c>
      <c r="M4013" s="896" t="s">
        <v>24</v>
      </c>
      <c r="N4013" s="533">
        <v>44004</v>
      </c>
      <c r="O4013" s="211" t="s">
        <v>24</v>
      </c>
      <c r="P4013" s="244" t="s">
        <v>24</v>
      </c>
      <c r="Q4013" s="198" t="s">
        <v>24</v>
      </c>
      <c r="R4013" s="898" t="s">
        <v>2087</v>
      </c>
      <c r="S4013" s="664" t="s">
        <v>12471</v>
      </c>
      <c r="T4013" s="451">
        <v>44561</v>
      </c>
      <c r="U4013" s="451">
        <v>44561</v>
      </c>
      <c r="V4013" s="1313"/>
      <c r="W4013" s="136"/>
      <c r="X4013" s="951"/>
      <c r="Y4013" s="900"/>
      <c r="Z4013" s="952"/>
      <c r="AA4013" s="1305" t="s">
        <v>12445</v>
      </c>
      <c r="AB4013" s="902"/>
      <c r="AC4013" s="1305"/>
      <c r="AD4013" s="1305"/>
      <c r="AE4013" s="1305"/>
      <c r="AF4013" s="1305"/>
      <c r="AG4013" s="1305"/>
      <c r="AH4013" s="369"/>
      <c r="AI4013" s="244" t="str">
        <f t="shared" si="356"/>
        <v xml:space="preserve"> HD 466 - HD 785</v>
      </c>
      <c r="AJ4013" s="1315">
        <v>44004</v>
      </c>
      <c r="AK4013" s="217">
        <v>811</v>
      </c>
      <c r="AL4013" s="614" t="s">
        <v>24</v>
      </c>
      <c r="AM4013" s="1305"/>
      <c r="AN4013" s="902"/>
      <c r="AO4013" s="902"/>
      <c r="AP4013" s="1305"/>
      <c r="AQ4013" s="1231" t="s">
        <v>3094</v>
      </c>
      <c r="AR4013" s="1305" t="s">
        <v>12370</v>
      </c>
      <c r="AS4013" s="1305" t="s">
        <v>230</v>
      </c>
      <c r="AT4013" s="1305" t="s">
        <v>12371</v>
      </c>
      <c r="AU4013" s="1305" t="s">
        <v>12372</v>
      </c>
      <c r="AV4013" s="885"/>
      <c r="AW4013" s="885"/>
      <c r="AX4013" s="885"/>
      <c r="AY4013" s="885"/>
      <c r="AZ4013" s="885"/>
    </row>
    <row r="4014" spans="2:52" ht="15" customHeight="1">
      <c r="B4014" s="1310">
        <v>4008</v>
      </c>
      <c r="C4014" s="891" t="s">
        <v>12410</v>
      </c>
      <c r="D4014" s="956" t="s">
        <v>230</v>
      </c>
      <c r="E4014" s="992" t="s">
        <v>4222</v>
      </c>
      <c r="F4014" s="892" t="s">
        <v>12436</v>
      </c>
      <c r="G4014" s="535" t="s">
        <v>102</v>
      </c>
      <c r="H4014" s="893" t="s">
        <v>24</v>
      </c>
      <c r="I4014" s="902" t="s">
        <v>24</v>
      </c>
      <c r="J4014" s="1314" t="str">
        <f t="shared" ca="1" si="353"/>
        <v>-</v>
      </c>
      <c r="K4014" s="894" t="s">
        <v>24</v>
      </c>
      <c r="L4014" s="895" t="s">
        <v>24</v>
      </c>
      <c r="M4014" s="896" t="s">
        <v>24</v>
      </c>
      <c r="N4014" s="533">
        <v>44004</v>
      </c>
      <c r="O4014" s="211" t="s">
        <v>24</v>
      </c>
      <c r="P4014" s="244" t="s">
        <v>24</v>
      </c>
      <c r="Q4014" s="198" t="s">
        <v>24</v>
      </c>
      <c r="R4014" s="898" t="s">
        <v>2087</v>
      </c>
      <c r="S4014" s="664" t="s">
        <v>12472</v>
      </c>
      <c r="T4014" s="451">
        <v>44561</v>
      </c>
      <c r="U4014" s="451">
        <v>44561</v>
      </c>
      <c r="V4014" s="1330"/>
      <c r="W4014" s="136"/>
      <c r="X4014" s="951"/>
      <c r="Y4014" s="900"/>
      <c r="Z4014" s="952"/>
      <c r="AA4014" s="1305" t="s">
        <v>12445</v>
      </c>
      <c r="AB4014" s="902"/>
      <c r="AC4014" s="1305"/>
      <c r="AD4014" s="1305" t="s">
        <v>24</v>
      </c>
      <c r="AE4014" s="1305" t="s">
        <v>24</v>
      </c>
      <c r="AF4014" s="1305"/>
      <c r="AG4014" s="1305"/>
      <c r="AH4014" s="369"/>
      <c r="AI4014" s="244" t="str">
        <f t="shared" si="356"/>
        <v xml:space="preserve"> HD 466 - HD 785--</v>
      </c>
      <c r="AJ4014" s="1315">
        <v>44004</v>
      </c>
      <c r="AK4014" s="217" t="s">
        <v>24</v>
      </c>
      <c r="AL4014" s="614" t="s">
        <v>24</v>
      </c>
      <c r="AM4014" s="1305"/>
      <c r="AN4014" s="902"/>
      <c r="AO4014" s="902"/>
      <c r="AP4014" s="1305"/>
      <c r="AQ4014" s="1231" t="s">
        <v>3094</v>
      </c>
      <c r="AR4014" s="1305" t="s">
        <v>12370</v>
      </c>
      <c r="AS4014" s="1305" t="s">
        <v>230</v>
      </c>
      <c r="AT4014" s="1305" t="s">
        <v>12371</v>
      </c>
      <c r="AU4014" s="1305" t="s">
        <v>12372</v>
      </c>
      <c r="AV4014" s="885"/>
      <c r="AW4014" s="885"/>
      <c r="AX4014" s="885"/>
      <c r="AY4014" s="885"/>
      <c r="AZ4014" s="885"/>
    </row>
    <row r="4015" spans="2:52" ht="15" customHeight="1">
      <c r="B4015" s="1310">
        <v>4009</v>
      </c>
      <c r="C4015" s="891" t="s">
        <v>12476</v>
      </c>
      <c r="D4015" s="956" t="s">
        <v>230</v>
      </c>
      <c r="E4015" s="992" t="s">
        <v>4228</v>
      </c>
      <c r="F4015" s="892" t="s">
        <v>24</v>
      </c>
      <c r="G4015" s="535" t="s">
        <v>102</v>
      </c>
      <c r="H4015" s="893" t="s">
        <v>24</v>
      </c>
      <c r="I4015" s="902" t="s">
        <v>24</v>
      </c>
      <c r="J4015" s="1314" t="str">
        <f t="shared" ca="1" si="353"/>
        <v>-</v>
      </c>
      <c r="K4015" s="894" t="s">
        <v>24</v>
      </c>
      <c r="L4015" s="895" t="s">
        <v>24</v>
      </c>
      <c r="M4015" s="896" t="s">
        <v>24</v>
      </c>
      <c r="N4015" s="533">
        <v>44004</v>
      </c>
      <c r="O4015" s="211" t="s">
        <v>24</v>
      </c>
      <c r="P4015" s="244" t="s">
        <v>24</v>
      </c>
      <c r="Q4015" s="198" t="s">
        <v>24</v>
      </c>
      <c r="R4015" s="898" t="s">
        <v>2087</v>
      </c>
      <c r="S4015" s="664" t="s">
        <v>12477</v>
      </c>
      <c r="T4015" s="451">
        <v>44561</v>
      </c>
      <c r="U4015" s="451">
        <v>44561</v>
      </c>
      <c r="V4015" s="1330"/>
      <c r="W4015" s="136"/>
      <c r="X4015" s="951"/>
      <c r="Y4015" s="900"/>
      <c r="Z4015" s="952"/>
      <c r="AA4015" s="1305" t="s">
        <v>927</v>
      </c>
      <c r="AB4015" s="902"/>
      <c r="AC4015" s="1305"/>
      <c r="AD4015" s="1305"/>
      <c r="AE4015" s="1305"/>
      <c r="AF4015" s="1305"/>
      <c r="AG4015" s="1305"/>
      <c r="AH4015" s="369"/>
      <c r="AI4015" s="244" t="str">
        <f t="shared" si="356"/>
        <v>SC P360 - SC P410 A/M</v>
      </c>
      <c r="AJ4015" s="1315">
        <v>44004</v>
      </c>
      <c r="AK4015" s="217" t="s">
        <v>24</v>
      </c>
      <c r="AL4015" s="614" t="s">
        <v>24</v>
      </c>
      <c r="AM4015" s="1305"/>
      <c r="AN4015" s="902"/>
      <c r="AO4015" s="902"/>
      <c r="AP4015" s="1305"/>
      <c r="AQ4015" s="1231" t="s">
        <v>3094</v>
      </c>
      <c r="AR4015" s="1305" t="s">
        <v>12370</v>
      </c>
      <c r="AS4015" s="1305" t="s">
        <v>230</v>
      </c>
      <c r="AT4015" s="1305" t="s">
        <v>12371</v>
      </c>
      <c r="AU4015" s="1305" t="s">
        <v>12372</v>
      </c>
      <c r="AV4015" s="885"/>
      <c r="AW4015" s="885"/>
      <c r="AX4015" s="885"/>
      <c r="AY4015" s="885"/>
      <c r="AZ4015" s="885"/>
    </row>
    <row r="4016" spans="2:52" ht="15" customHeight="1">
      <c r="B4016" s="1310">
        <v>4010</v>
      </c>
      <c r="C4016" s="891" t="s">
        <v>12483</v>
      </c>
      <c r="D4016" s="956" t="s">
        <v>226</v>
      </c>
      <c r="E4016" s="992" t="s">
        <v>222</v>
      </c>
      <c r="F4016" s="892" t="s">
        <v>24</v>
      </c>
      <c r="G4016" s="535" t="s">
        <v>113</v>
      </c>
      <c r="H4016" s="893" t="s">
        <v>12484</v>
      </c>
      <c r="I4016" s="953">
        <v>28526</v>
      </c>
      <c r="J4016" s="1314">
        <f t="shared" ca="1" si="353"/>
        <v>44</v>
      </c>
      <c r="K4016" s="894" t="s">
        <v>494</v>
      </c>
      <c r="L4016" s="895">
        <v>780215470557</v>
      </c>
      <c r="M4016" s="896">
        <v>44963</v>
      </c>
      <c r="N4016" s="533">
        <v>44004</v>
      </c>
      <c r="O4016" s="211" t="s">
        <v>24</v>
      </c>
      <c r="P4016" s="244" t="s">
        <v>24</v>
      </c>
      <c r="Q4016" s="198" t="s">
        <v>24</v>
      </c>
      <c r="R4016" s="898" t="s">
        <v>2087</v>
      </c>
      <c r="S4016" s="697" t="s">
        <v>5051</v>
      </c>
      <c r="T4016" s="451">
        <v>44232</v>
      </c>
      <c r="U4016" s="451">
        <v>44232</v>
      </c>
      <c r="V4016" s="1330"/>
      <c r="W4016" s="136"/>
      <c r="X4016" s="951"/>
      <c r="Y4016" s="900"/>
      <c r="Z4016" s="952"/>
      <c r="AA4016" s="1305" t="s">
        <v>100</v>
      </c>
      <c r="AB4016" s="1213" t="s">
        <v>5053</v>
      </c>
      <c r="AC4016" s="1305"/>
      <c r="AD4016" s="1305"/>
      <c r="AE4016" s="1305"/>
      <c r="AF4016" s="1305"/>
      <c r="AG4016" s="1305"/>
      <c r="AH4016" s="369"/>
      <c r="AI4016" s="244" t="str">
        <f t="shared" si="356"/>
        <v>LIGHT VEHICLEDRILLING MACHINE</v>
      </c>
      <c r="AJ4016" s="1315">
        <f t="shared" ref="AJ4016:AJ4047" si="357">N4016</f>
        <v>44004</v>
      </c>
      <c r="AK4016" s="530">
        <v>44007</v>
      </c>
      <c r="AL4016" s="696">
        <v>44007</v>
      </c>
      <c r="AM4016" s="1305"/>
      <c r="AN4016" s="902"/>
      <c r="AO4016" s="902"/>
      <c r="AP4016" s="1305"/>
      <c r="AQ4016" s="1231" t="s">
        <v>6564</v>
      </c>
      <c r="AR4016" s="1305"/>
      <c r="AS4016" s="1305"/>
      <c r="AT4016" s="1305"/>
      <c r="AU4016" s="1305"/>
      <c r="AV4016" s="885"/>
      <c r="AW4016" s="885"/>
      <c r="AX4016" s="885"/>
      <c r="AY4016" s="885"/>
      <c r="AZ4016" s="885"/>
    </row>
    <row r="4017" spans="2:60" ht="15" customHeight="1">
      <c r="B4017" s="1310">
        <v>4011</v>
      </c>
      <c r="C4017" s="891" t="s">
        <v>2258</v>
      </c>
      <c r="D4017" s="956" t="s">
        <v>230</v>
      </c>
      <c r="E4017" s="992" t="s">
        <v>222</v>
      </c>
      <c r="F4017" s="892" t="s">
        <v>24</v>
      </c>
      <c r="G4017" s="535" t="s">
        <v>98</v>
      </c>
      <c r="H4017" s="893" t="s">
        <v>12491</v>
      </c>
      <c r="I4017" s="953">
        <v>35435</v>
      </c>
      <c r="J4017" s="1314">
        <f t="shared" ca="1" si="353"/>
        <v>25</v>
      </c>
      <c r="K4017" s="894" t="s">
        <v>493</v>
      </c>
      <c r="L4017" s="895">
        <v>970119310174</v>
      </c>
      <c r="M4017" s="896">
        <v>45296</v>
      </c>
      <c r="N4017" s="533">
        <v>44001</v>
      </c>
      <c r="O4017" s="211" t="s">
        <v>24</v>
      </c>
      <c r="P4017" s="244" t="s">
        <v>24</v>
      </c>
      <c r="Q4017" s="198" t="s">
        <v>24</v>
      </c>
      <c r="R4017" s="898" t="s">
        <v>2087</v>
      </c>
      <c r="S4017" s="664" t="s">
        <v>12492</v>
      </c>
      <c r="T4017" s="451">
        <v>44566</v>
      </c>
      <c r="U4017" s="451">
        <v>44566</v>
      </c>
      <c r="V4017" s="1330"/>
      <c r="W4017" s="136"/>
      <c r="X4017" s="951"/>
      <c r="Y4017" s="900"/>
      <c r="Z4017" s="952"/>
      <c r="AA4017" s="1305" t="s">
        <v>592</v>
      </c>
      <c r="AB4017" s="902" t="s">
        <v>24</v>
      </c>
      <c r="AC4017" s="1305"/>
      <c r="AD4017" s="1305"/>
      <c r="AE4017" s="1305"/>
      <c r="AF4017" s="1305"/>
      <c r="AG4017" s="1305"/>
      <c r="AH4017" s="369"/>
      <c r="AI4017" s="244" t="str">
        <f t="shared" si="356"/>
        <v>PC 200, PC 300-</v>
      </c>
      <c r="AJ4017" s="1315">
        <f t="shared" si="357"/>
        <v>44001</v>
      </c>
      <c r="AK4017" s="530">
        <v>43998</v>
      </c>
      <c r="AL4017" s="696">
        <v>43998</v>
      </c>
      <c r="AM4017" s="1305"/>
      <c r="AN4017" s="902"/>
      <c r="AO4017" s="902"/>
      <c r="AP4017" s="1305"/>
      <c r="AQ4017" s="1231" t="s">
        <v>3094</v>
      </c>
      <c r="AR4017" s="1305"/>
      <c r="AS4017" s="1305"/>
      <c r="AT4017" s="1305"/>
      <c r="AU4017" s="1305"/>
      <c r="AV4017" s="885"/>
      <c r="AW4017" s="885"/>
      <c r="AX4017" s="885"/>
      <c r="AY4017" s="885"/>
      <c r="AZ4017" s="458"/>
      <c r="BA4017" s="2186"/>
      <c r="BB4017" s="2186"/>
      <c r="BC4017" s="2186"/>
      <c r="BD4017" s="2186"/>
      <c r="BE4017" s="2186"/>
      <c r="BF4017" s="2186"/>
      <c r="BG4017" s="2186"/>
      <c r="BH4017" s="2186"/>
    </row>
    <row r="4018" spans="2:60" ht="15" customHeight="1">
      <c r="B4018" s="1310">
        <v>4012</v>
      </c>
      <c r="C4018" s="891" t="s">
        <v>12493</v>
      </c>
      <c r="D4018" s="956" t="s">
        <v>230</v>
      </c>
      <c r="E4018" s="992" t="s">
        <v>222</v>
      </c>
      <c r="F4018" s="892" t="s">
        <v>24</v>
      </c>
      <c r="G4018" s="535" t="s">
        <v>131</v>
      </c>
      <c r="H4018" s="893" t="s">
        <v>24</v>
      </c>
      <c r="I4018" s="953">
        <v>34218</v>
      </c>
      <c r="J4018" s="1314">
        <f t="shared" ca="1" si="353"/>
        <v>28</v>
      </c>
      <c r="K4018" s="894" t="s">
        <v>493</v>
      </c>
      <c r="L4018" s="895">
        <v>930919310755</v>
      </c>
      <c r="M4018" s="896">
        <v>45541</v>
      </c>
      <c r="N4018" s="533">
        <v>44001</v>
      </c>
      <c r="O4018" s="211" t="s">
        <v>24</v>
      </c>
      <c r="P4018" s="244" t="s">
        <v>24</v>
      </c>
      <c r="Q4018" s="198" t="s">
        <v>24</v>
      </c>
      <c r="R4018" s="898" t="s">
        <v>2087</v>
      </c>
      <c r="S4018" s="664" t="s">
        <v>12494</v>
      </c>
      <c r="T4018" s="451">
        <v>44445</v>
      </c>
      <c r="U4018" s="451">
        <v>44445</v>
      </c>
      <c r="V4018" s="1330"/>
      <c r="W4018" s="136"/>
      <c r="X4018" s="951"/>
      <c r="Y4018" s="900"/>
      <c r="Z4018" s="952"/>
      <c r="AA4018" s="1305" t="s">
        <v>587</v>
      </c>
      <c r="AB4018" s="1305" t="s">
        <v>1086</v>
      </c>
      <c r="AC4018" s="1305"/>
      <c r="AD4018" s="1305"/>
      <c r="AE4018" s="1305"/>
      <c r="AF4018" s="1305"/>
      <c r="AG4018" s="1305"/>
      <c r="AH4018" s="369"/>
      <c r="AI4018" s="244" t="str">
        <f t="shared" si="356"/>
        <v>LV, ELFHINO 260 JD/TI</v>
      </c>
      <c r="AJ4018" s="1315">
        <f t="shared" si="357"/>
        <v>44001</v>
      </c>
      <c r="AK4018" s="530">
        <v>44000</v>
      </c>
      <c r="AL4018" s="696">
        <v>44000</v>
      </c>
      <c r="AM4018" s="1305"/>
      <c r="AN4018" s="902"/>
      <c r="AO4018" s="902"/>
      <c r="AP4018" s="1305"/>
      <c r="AQ4018" s="1231" t="s">
        <v>3094</v>
      </c>
      <c r="AR4018" s="1305"/>
      <c r="AS4018" s="1305"/>
      <c r="AT4018" s="1305"/>
      <c r="AU4018" s="1305"/>
      <c r="AV4018" s="885"/>
      <c r="AW4018" s="885"/>
      <c r="AX4018" s="885"/>
      <c r="AY4018" s="885"/>
      <c r="AZ4018" s="885"/>
    </row>
    <row r="4019" spans="2:60" ht="15" customHeight="1">
      <c r="B4019" s="1310">
        <v>4013</v>
      </c>
      <c r="C4019" s="891" t="s">
        <v>12495</v>
      </c>
      <c r="D4019" s="956" t="s">
        <v>1724</v>
      </c>
      <c r="E4019" s="992" t="s">
        <v>222</v>
      </c>
      <c r="F4019" s="892" t="s">
        <v>24</v>
      </c>
      <c r="G4019" s="535" t="s">
        <v>127</v>
      </c>
      <c r="H4019" s="893" t="s">
        <v>12496</v>
      </c>
      <c r="I4019" s="953">
        <v>34218</v>
      </c>
      <c r="J4019" s="1314">
        <f t="shared" ca="1" si="353"/>
        <v>28</v>
      </c>
      <c r="K4019" s="894" t="s">
        <v>24</v>
      </c>
      <c r="L4019" s="895" t="s">
        <v>24</v>
      </c>
      <c r="M4019" s="896" t="s">
        <v>24</v>
      </c>
      <c r="N4019" s="533">
        <v>44008</v>
      </c>
      <c r="O4019" s="211" t="s">
        <v>24</v>
      </c>
      <c r="P4019" s="244" t="s">
        <v>24</v>
      </c>
      <c r="Q4019" s="198" t="s">
        <v>24</v>
      </c>
      <c r="R4019" s="898" t="s">
        <v>2087</v>
      </c>
      <c r="S4019" s="664" t="s">
        <v>24</v>
      </c>
      <c r="T4019" s="451">
        <v>44288</v>
      </c>
      <c r="U4019" s="451" t="s">
        <v>24</v>
      </c>
      <c r="V4019" s="1330"/>
      <c r="W4019" s="136"/>
      <c r="X4019" s="951"/>
      <c r="Y4019" s="900"/>
      <c r="Z4019" s="952"/>
      <c r="AA4019" s="1305" t="s">
        <v>24</v>
      </c>
      <c r="AB4019" s="902"/>
      <c r="AC4019" s="1305"/>
      <c r="AD4019" s="1305"/>
      <c r="AE4019" s="1305"/>
      <c r="AF4019" s="1305"/>
      <c r="AG4019" s="1305"/>
      <c r="AH4019" s="369"/>
      <c r="AI4019" s="244" t="str">
        <f t="shared" si="356"/>
        <v>-</v>
      </c>
      <c r="AJ4019" s="1315">
        <f t="shared" si="357"/>
        <v>44008</v>
      </c>
      <c r="AK4019" s="217" t="s">
        <v>24</v>
      </c>
      <c r="AL4019" s="614" t="s">
        <v>24</v>
      </c>
      <c r="AM4019" s="1305"/>
      <c r="AN4019" s="902"/>
      <c r="AO4019" s="902"/>
      <c r="AP4019" s="1305"/>
      <c r="AQ4019" s="1231" t="s">
        <v>3094</v>
      </c>
      <c r="AR4019" s="1305"/>
      <c r="AS4019" s="1305"/>
      <c r="AT4019" s="1305"/>
      <c r="AU4019" s="1305"/>
      <c r="AV4019" s="885"/>
      <c r="AW4019" s="885"/>
      <c r="AX4019" s="885"/>
      <c r="AY4019" s="885"/>
      <c r="AZ4019" s="885"/>
    </row>
    <row r="4020" spans="2:60" ht="15" customHeight="1">
      <c r="B4020" s="1310">
        <v>4014</v>
      </c>
      <c r="C4020" s="891" t="s">
        <v>12497</v>
      </c>
      <c r="D4020" s="956" t="s">
        <v>333</v>
      </c>
      <c r="E4020" s="992" t="s">
        <v>1122</v>
      </c>
      <c r="F4020" s="892" t="s">
        <v>24</v>
      </c>
      <c r="G4020" s="535" t="s">
        <v>140</v>
      </c>
      <c r="H4020" s="893" t="s">
        <v>24</v>
      </c>
      <c r="I4020" s="953" t="s">
        <v>24</v>
      </c>
      <c r="J4020" s="1314" t="str">
        <f t="shared" ca="1" si="353"/>
        <v>-</v>
      </c>
      <c r="K4020" s="894" t="s">
        <v>24</v>
      </c>
      <c r="L4020" s="895" t="s">
        <v>24</v>
      </c>
      <c r="M4020" s="896" t="s">
        <v>24</v>
      </c>
      <c r="N4020" s="533">
        <v>44011</v>
      </c>
      <c r="O4020" s="211" t="s">
        <v>24</v>
      </c>
      <c r="P4020" s="244" t="s">
        <v>24</v>
      </c>
      <c r="Q4020" s="198" t="s">
        <v>24</v>
      </c>
      <c r="R4020" s="898" t="s">
        <v>2087</v>
      </c>
      <c r="S4020" s="664" t="s">
        <v>24</v>
      </c>
      <c r="T4020" s="451">
        <v>44196</v>
      </c>
      <c r="U4020" s="451" t="s">
        <v>24</v>
      </c>
      <c r="V4020" s="1330"/>
      <c r="W4020" s="136"/>
      <c r="X4020" s="951"/>
      <c r="Y4020" s="900"/>
      <c r="Z4020" s="952"/>
      <c r="AA4020" s="1305" t="s">
        <v>24</v>
      </c>
      <c r="AB4020" s="902"/>
      <c r="AC4020" s="1305"/>
      <c r="AD4020" s="1305"/>
      <c r="AE4020" s="1305"/>
      <c r="AF4020" s="1305"/>
      <c r="AG4020" s="1305"/>
      <c r="AH4020" s="369"/>
      <c r="AI4020" s="244" t="str">
        <f t="shared" si="356"/>
        <v>-</v>
      </c>
      <c r="AJ4020" s="1315">
        <f t="shared" si="357"/>
        <v>44011</v>
      </c>
      <c r="AK4020" s="217" t="s">
        <v>24</v>
      </c>
      <c r="AL4020" s="614" t="s">
        <v>24</v>
      </c>
      <c r="AM4020" s="1305"/>
      <c r="AN4020" s="902"/>
      <c r="AO4020" s="902"/>
      <c r="AP4020" s="1305"/>
      <c r="AQ4020" s="1231" t="s">
        <v>3094</v>
      </c>
      <c r="AR4020" s="1305"/>
      <c r="AS4020" s="1305"/>
      <c r="AT4020" s="1305"/>
      <c r="AU4020" s="1305"/>
      <c r="AZ4020" s="885"/>
    </row>
    <row r="4021" spans="2:60" ht="15" customHeight="1">
      <c r="B4021" s="1310">
        <v>4015</v>
      </c>
      <c r="C4021" s="891" t="s">
        <v>13670</v>
      </c>
      <c r="D4021" s="956" t="s">
        <v>11546</v>
      </c>
      <c r="E4021" s="992" t="s">
        <v>3085</v>
      </c>
      <c r="F4021" s="892" t="s">
        <v>24</v>
      </c>
      <c r="G4021" s="535" t="s">
        <v>13662</v>
      </c>
      <c r="H4021" s="893" t="s">
        <v>24</v>
      </c>
      <c r="I4021" s="953">
        <v>34785</v>
      </c>
      <c r="J4021" s="1314">
        <f t="shared" ca="1" si="353"/>
        <v>27</v>
      </c>
      <c r="K4021" s="894" t="s">
        <v>24</v>
      </c>
      <c r="L4021" s="895" t="s">
        <v>24</v>
      </c>
      <c r="M4021" s="896" t="s">
        <v>24</v>
      </c>
      <c r="N4021" s="533">
        <v>44009</v>
      </c>
      <c r="O4021" s="211" t="s">
        <v>24</v>
      </c>
      <c r="P4021" s="244" t="s">
        <v>24</v>
      </c>
      <c r="Q4021" s="198" t="s">
        <v>24</v>
      </c>
      <c r="R4021" s="898" t="s">
        <v>2087</v>
      </c>
      <c r="S4021" s="664" t="s">
        <v>24</v>
      </c>
      <c r="T4021" s="451">
        <v>44647</v>
      </c>
      <c r="U4021" s="451" t="s">
        <v>24</v>
      </c>
      <c r="V4021" s="1330"/>
      <c r="W4021" s="136"/>
      <c r="X4021" s="951"/>
      <c r="Y4021" s="900"/>
      <c r="Z4021" s="952"/>
      <c r="AA4021" s="1305" t="s">
        <v>24</v>
      </c>
      <c r="AB4021" s="902"/>
      <c r="AC4021" s="1305"/>
      <c r="AD4021" s="1305"/>
      <c r="AE4021" s="1305"/>
      <c r="AF4021" s="1305"/>
      <c r="AG4021" s="1305"/>
      <c r="AH4021" s="369"/>
      <c r="AI4021" s="244" t="str">
        <f t="shared" si="356"/>
        <v>-</v>
      </c>
      <c r="AJ4021" s="1315">
        <f t="shared" si="357"/>
        <v>44009</v>
      </c>
      <c r="AK4021" s="217" t="s">
        <v>24</v>
      </c>
      <c r="AL4021" s="614" t="s">
        <v>24</v>
      </c>
      <c r="AM4021" s="1305"/>
      <c r="AN4021" s="902"/>
      <c r="AO4021" s="902"/>
      <c r="AP4021" s="1305"/>
      <c r="AQ4021" s="1231" t="s">
        <v>3094</v>
      </c>
      <c r="AR4021" s="1305"/>
      <c r="AS4021" s="1305"/>
      <c r="AT4021" s="1305"/>
      <c r="AU4021" s="1305"/>
      <c r="AV4021" s="885"/>
      <c r="AW4021" s="885"/>
      <c r="AX4021" s="885"/>
      <c r="AY4021" s="885"/>
      <c r="AZ4021" s="885"/>
    </row>
    <row r="4022" spans="2:60" ht="15" customHeight="1">
      <c r="B4022" s="1310">
        <v>4016</v>
      </c>
      <c r="C4022" s="891" t="s">
        <v>12498</v>
      </c>
      <c r="D4022" s="956" t="s">
        <v>337</v>
      </c>
      <c r="E4022" s="992" t="s">
        <v>1122</v>
      </c>
      <c r="F4022" s="892" t="s">
        <v>24</v>
      </c>
      <c r="G4022" s="535" t="s">
        <v>135</v>
      </c>
      <c r="H4022" s="893" t="s">
        <v>24</v>
      </c>
      <c r="I4022" s="953" t="s">
        <v>24</v>
      </c>
      <c r="J4022" s="1314" t="str">
        <f t="shared" ca="1" si="353"/>
        <v>-</v>
      </c>
      <c r="K4022" s="894" t="s">
        <v>24</v>
      </c>
      <c r="L4022" s="895" t="s">
        <v>24</v>
      </c>
      <c r="M4022" s="896" t="s">
        <v>24</v>
      </c>
      <c r="N4022" s="533">
        <v>44009</v>
      </c>
      <c r="O4022" s="211" t="s">
        <v>24</v>
      </c>
      <c r="P4022" s="244" t="s">
        <v>24</v>
      </c>
      <c r="Q4022" s="198" t="s">
        <v>24</v>
      </c>
      <c r="R4022" s="898" t="s">
        <v>2087</v>
      </c>
      <c r="S4022" s="664" t="s">
        <v>24</v>
      </c>
      <c r="T4022" s="451">
        <v>44044</v>
      </c>
      <c r="U4022" s="451" t="s">
        <v>24</v>
      </c>
      <c r="V4022" s="1330"/>
      <c r="W4022" s="136"/>
      <c r="X4022" s="951"/>
      <c r="Y4022" s="900"/>
      <c r="Z4022" s="952"/>
      <c r="AA4022" s="1305" t="s">
        <v>24</v>
      </c>
      <c r="AB4022" s="902"/>
      <c r="AC4022" s="1305"/>
      <c r="AD4022" s="1305"/>
      <c r="AE4022" s="1305"/>
      <c r="AF4022" s="1305"/>
      <c r="AG4022" s="1305"/>
      <c r="AH4022" s="369"/>
      <c r="AI4022" s="244" t="str">
        <f t="shared" si="356"/>
        <v>-</v>
      </c>
      <c r="AJ4022" s="1315">
        <f t="shared" si="357"/>
        <v>44009</v>
      </c>
      <c r="AK4022" s="217" t="s">
        <v>24</v>
      </c>
      <c r="AL4022" s="614" t="s">
        <v>24</v>
      </c>
      <c r="AM4022" s="1305"/>
      <c r="AN4022" s="902"/>
      <c r="AO4022" s="902"/>
      <c r="AP4022" s="1305"/>
      <c r="AQ4022" s="1231" t="s">
        <v>3094</v>
      </c>
      <c r="AR4022" s="1305"/>
      <c r="AS4022" s="1305"/>
      <c r="AT4022" s="1305"/>
      <c r="AU4022" s="1305"/>
      <c r="AV4022" s="885"/>
      <c r="AW4022" s="885"/>
      <c r="AX4022" s="885"/>
      <c r="AY4022" s="885"/>
      <c r="AZ4022" s="885"/>
    </row>
    <row r="4023" spans="2:60" ht="15" customHeight="1">
      <c r="B4023" s="1310">
        <v>4017</v>
      </c>
      <c r="C4023" s="891" t="s">
        <v>12637</v>
      </c>
      <c r="D4023" s="956" t="s">
        <v>625</v>
      </c>
      <c r="E4023" s="992" t="s">
        <v>601</v>
      </c>
      <c r="F4023" s="892" t="s">
        <v>24</v>
      </c>
      <c r="G4023" s="535" t="s">
        <v>151</v>
      </c>
      <c r="H4023" s="893" t="s">
        <v>24</v>
      </c>
      <c r="I4023" s="953">
        <v>34839</v>
      </c>
      <c r="J4023" s="1314">
        <f t="shared" ca="1" si="353"/>
        <v>27</v>
      </c>
      <c r="K4023" s="894" t="s">
        <v>83</v>
      </c>
      <c r="L4023" s="895">
        <v>950513051540</v>
      </c>
      <c r="M4023" s="896">
        <v>45432</v>
      </c>
      <c r="N4023" s="533">
        <v>44006</v>
      </c>
      <c r="O4023" s="211" t="s">
        <v>24</v>
      </c>
      <c r="P4023" s="244" t="s">
        <v>24</v>
      </c>
      <c r="Q4023" s="198" t="s">
        <v>24</v>
      </c>
      <c r="R4023" s="898" t="s">
        <v>2087</v>
      </c>
      <c r="S4023" s="664" t="s">
        <v>12638</v>
      </c>
      <c r="T4023" s="451">
        <v>44336</v>
      </c>
      <c r="U4023" s="451">
        <v>44336</v>
      </c>
      <c r="V4023" s="1330" t="s">
        <v>24</v>
      </c>
      <c r="W4023" s="136" t="s">
        <v>24</v>
      </c>
      <c r="X4023" s="951"/>
      <c r="Y4023" s="900"/>
      <c r="Z4023" s="952"/>
      <c r="AA4023" s="1305" t="s">
        <v>100</v>
      </c>
      <c r="AB4023" s="902" t="s">
        <v>24</v>
      </c>
      <c r="AC4023" s="1305"/>
      <c r="AD4023" s="1305"/>
      <c r="AE4023" s="1305"/>
      <c r="AF4023" s="1305"/>
      <c r="AG4023" s="1305"/>
      <c r="AH4023" s="369"/>
      <c r="AI4023" s="244" t="str">
        <f t="shared" si="356"/>
        <v>LIGHT VEHICLE-</v>
      </c>
      <c r="AJ4023" s="1315">
        <f t="shared" si="357"/>
        <v>44006</v>
      </c>
      <c r="AK4023" s="530">
        <v>44028</v>
      </c>
      <c r="AL4023" s="696">
        <v>44028</v>
      </c>
      <c r="AM4023" s="1305"/>
      <c r="AN4023" s="902"/>
      <c r="AO4023" s="902"/>
      <c r="AP4023" s="1305"/>
      <c r="AQ4023" s="1231" t="s">
        <v>3094</v>
      </c>
      <c r="AR4023" s="1305"/>
      <c r="AS4023" s="1305"/>
      <c r="AT4023" s="1305"/>
      <c r="AU4023" s="1305"/>
    </row>
    <row r="4024" spans="2:60" ht="15" customHeight="1">
      <c r="B4024" s="1310">
        <v>4018</v>
      </c>
      <c r="C4024" s="891" t="s">
        <v>12531</v>
      </c>
      <c r="D4024" s="956" t="s">
        <v>230</v>
      </c>
      <c r="E4024" s="992" t="s">
        <v>4222</v>
      </c>
      <c r="F4024" s="892" t="s">
        <v>12530</v>
      </c>
      <c r="G4024" s="535" t="s">
        <v>102</v>
      </c>
      <c r="H4024" s="893" t="s">
        <v>24</v>
      </c>
      <c r="I4024" s="953" t="s">
        <v>24</v>
      </c>
      <c r="J4024" s="1314" t="str">
        <f t="shared" ca="1" si="353"/>
        <v>-</v>
      </c>
      <c r="K4024" s="894" t="s">
        <v>24</v>
      </c>
      <c r="L4024" s="895" t="s">
        <v>24</v>
      </c>
      <c r="M4024" s="896" t="s">
        <v>24</v>
      </c>
      <c r="N4024" s="533">
        <v>44004</v>
      </c>
      <c r="O4024" s="211" t="s">
        <v>24</v>
      </c>
      <c r="P4024" s="244" t="s">
        <v>24</v>
      </c>
      <c r="Q4024" s="198" t="s">
        <v>24</v>
      </c>
      <c r="R4024" s="898" t="s">
        <v>2087</v>
      </c>
      <c r="S4024" s="664" t="s">
        <v>12539</v>
      </c>
      <c r="T4024" s="451">
        <v>44561</v>
      </c>
      <c r="U4024" s="451">
        <v>44561</v>
      </c>
      <c r="V4024" s="1330" t="s">
        <v>24</v>
      </c>
      <c r="W4024" s="1311" t="s">
        <v>24</v>
      </c>
      <c r="X4024" s="951"/>
      <c r="Y4024" s="900"/>
      <c r="Z4024" s="952"/>
      <c r="AA4024" s="1305" t="s">
        <v>928</v>
      </c>
      <c r="AB4024" s="902"/>
      <c r="AC4024" s="1305"/>
      <c r="AD4024" s="1305"/>
      <c r="AE4024" s="1305"/>
      <c r="AF4024" s="1305"/>
      <c r="AG4024" s="1305"/>
      <c r="AH4024" s="369"/>
      <c r="AI4024" s="244" t="str">
        <f t="shared" si="356"/>
        <v>DZ 85 - DZ 375</v>
      </c>
      <c r="AJ4024" s="1315">
        <f t="shared" si="357"/>
        <v>44004</v>
      </c>
      <c r="AK4024" s="217" t="s">
        <v>24</v>
      </c>
      <c r="AL4024" s="614" t="s">
        <v>24</v>
      </c>
      <c r="AM4024" s="1305"/>
      <c r="AN4024" s="902"/>
      <c r="AO4024" s="902"/>
      <c r="AP4024" s="1305"/>
      <c r="AQ4024" s="1231" t="s">
        <v>3094</v>
      </c>
      <c r="AR4024" s="1305" t="s">
        <v>12538</v>
      </c>
      <c r="AS4024" s="1305" t="s">
        <v>230</v>
      </c>
      <c r="AT4024" s="1305" t="s">
        <v>12371</v>
      </c>
      <c r="AU4024" s="1305" t="s">
        <v>12372</v>
      </c>
      <c r="AV4024" s="885"/>
      <c r="AW4024" s="885"/>
      <c r="AX4024" s="885"/>
      <c r="AY4024" s="885"/>
      <c r="AZ4024" s="885"/>
    </row>
    <row r="4025" spans="2:60" ht="15" customHeight="1">
      <c r="B4025" s="1310">
        <v>4019</v>
      </c>
      <c r="C4025" s="891" t="s">
        <v>12533</v>
      </c>
      <c r="D4025" s="956" t="s">
        <v>230</v>
      </c>
      <c r="E4025" s="992" t="s">
        <v>4222</v>
      </c>
      <c r="F4025" s="892" t="s">
        <v>12532</v>
      </c>
      <c r="G4025" s="535" t="s">
        <v>102</v>
      </c>
      <c r="H4025" s="893" t="s">
        <v>24</v>
      </c>
      <c r="I4025" s="953" t="s">
        <v>24</v>
      </c>
      <c r="J4025" s="1314" t="str">
        <f t="shared" ca="1" si="353"/>
        <v>-</v>
      </c>
      <c r="K4025" s="894" t="s">
        <v>24</v>
      </c>
      <c r="L4025" s="895" t="s">
        <v>24</v>
      </c>
      <c r="M4025" s="896" t="s">
        <v>24</v>
      </c>
      <c r="N4025" s="533">
        <v>44004</v>
      </c>
      <c r="O4025" s="211" t="s">
        <v>24</v>
      </c>
      <c r="P4025" s="244" t="s">
        <v>24</v>
      </c>
      <c r="Q4025" s="198" t="s">
        <v>24</v>
      </c>
      <c r="R4025" s="898" t="s">
        <v>2087</v>
      </c>
      <c r="S4025" s="664" t="s">
        <v>12540</v>
      </c>
      <c r="T4025" s="451">
        <v>44561</v>
      </c>
      <c r="U4025" s="451">
        <v>44561</v>
      </c>
      <c r="V4025" s="1330" t="s">
        <v>24</v>
      </c>
      <c r="W4025" s="1311" t="s">
        <v>24</v>
      </c>
      <c r="X4025" s="951"/>
      <c r="Y4025" s="900"/>
      <c r="Z4025" s="952"/>
      <c r="AA4025" s="1305" t="s">
        <v>928</v>
      </c>
      <c r="AB4025" s="902"/>
      <c r="AC4025" s="1305"/>
      <c r="AD4025" s="1305"/>
      <c r="AE4025" s="1305"/>
      <c r="AF4025" s="1305"/>
      <c r="AG4025" s="1305"/>
      <c r="AH4025" s="369"/>
      <c r="AI4025" s="244" t="str">
        <f t="shared" si="356"/>
        <v>DZ 85 - DZ 375</v>
      </c>
      <c r="AJ4025" s="1315">
        <f t="shared" si="357"/>
        <v>44004</v>
      </c>
      <c r="AK4025" s="217" t="s">
        <v>24</v>
      </c>
      <c r="AL4025" s="614" t="s">
        <v>24</v>
      </c>
      <c r="AM4025" s="1305"/>
      <c r="AN4025" s="902"/>
      <c r="AO4025" s="902"/>
      <c r="AP4025" s="1305"/>
      <c r="AQ4025" s="1231" t="s">
        <v>3094</v>
      </c>
      <c r="AR4025" s="1305" t="s">
        <v>12538</v>
      </c>
      <c r="AS4025" s="1305" t="s">
        <v>230</v>
      </c>
      <c r="AT4025" s="1305" t="s">
        <v>12371</v>
      </c>
      <c r="AU4025" s="1305" t="s">
        <v>12372</v>
      </c>
      <c r="AV4025" s="885"/>
      <c r="AW4025" s="885"/>
      <c r="AX4025" s="885"/>
      <c r="AY4025" s="885"/>
      <c r="AZ4025" s="885"/>
    </row>
    <row r="4026" spans="2:60" ht="15" customHeight="1">
      <c r="B4026" s="1310">
        <v>4020</v>
      </c>
      <c r="C4026" s="891" t="s">
        <v>12509</v>
      </c>
      <c r="D4026" s="956" t="s">
        <v>230</v>
      </c>
      <c r="E4026" s="992" t="s">
        <v>4222</v>
      </c>
      <c r="F4026" s="892" t="s">
        <v>12508</v>
      </c>
      <c r="G4026" s="535" t="s">
        <v>102</v>
      </c>
      <c r="H4026" s="893" t="s">
        <v>24</v>
      </c>
      <c r="I4026" s="953" t="s">
        <v>24</v>
      </c>
      <c r="J4026" s="1314" t="str">
        <f t="shared" ca="1" si="353"/>
        <v>-</v>
      </c>
      <c r="K4026" s="894" t="s">
        <v>24</v>
      </c>
      <c r="L4026" s="895" t="s">
        <v>24</v>
      </c>
      <c r="M4026" s="896" t="s">
        <v>24</v>
      </c>
      <c r="N4026" s="533">
        <v>44004</v>
      </c>
      <c r="O4026" s="211" t="s">
        <v>24</v>
      </c>
      <c r="P4026" s="244" t="s">
        <v>24</v>
      </c>
      <c r="Q4026" s="198" t="s">
        <v>24</v>
      </c>
      <c r="R4026" s="898" t="s">
        <v>2087</v>
      </c>
      <c r="S4026" s="664" t="s">
        <v>12541</v>
      </c>
      <c r="T4026" s="451">
        <v>44561</v>
      </c>
      <c r="U4026" s="451">
        <v>44561</v>
      </c>
      <c r="V4026" s="1330" t="s">
        <v>24</v>
      </c>
      <c r="W4026" s="136" t="s">
        <v>24</v>
      </c>
      <c r="X4026" s="951"/>
      <c r="Y4026" s="900"/>
      <c r="Z4026" s="952"/>
      <c r="AA4026" s="1305" t="s">
        <v>926</v>
      </c>
      <c r="AB4026" s="902"/>
      <c r="AC4026" s="1305"/>
      <c r="AD4026" s="1305"/>
      <c r="AE4026" s="1305"/>
      <c r="AF4026" s="1305"/>
      <c r="AG4026" s="1305"/>
      <c r="AH4026" s="369"/>
      <c r="AI4026" s="244" t="str">
        <f t="shared" si="356"/>
        <v>HD 465, HD 785</v>
      </c>
      <c r="AJ4026" s="1315">
        <f t="shared" si="357"/>
        <v>44004</v>
      </c>
      <c r="AK4026" s="217">
        <v>44172</v>
      </c>
      <c r="AL4026" s="614" t="s">
        <v>24</v>
      </c>
      <c r="AM4026" s="1305"/>
      <c r="AN4026" s="902"/>
      <c r="AO4026" s="902"/>
      <c r="AP4026" s="1305"/>
      <c r="AQ4026" s="1231" t="s">
        <v>3094</v>
      </c>
      <c r="AR4026" s="1305" t="s">
        <v>12538</v>
      </c>
      <c r="AS4026" s="1305" t="s">
        <v>230</v>
      </c>
      <c r="AT4026" s="1305" t="s">
        <v>12371</v>
      </c>
      <c r="AU4026" s="1305" t="s">
        <v>12372</v>
      </c>
      <c r="AV4026" s="885"/>
      <c r="AW4026" s="885"/>
      <c r="AX4026" s="885"/>
      <c r="AY4026" s="885"/>
      <c r="AZ4026" s="885"/>
    </row>
    <row r="4027" spans="2:60" ht="15" customHeight="1">
      <c r="B4027" s="1310">
        <v>4021</v>
      </c>
      <c r="C4027" s="891" t="s">
        <v>12511</v>
      </c>
      <c r="D4027" s="956" t="s">
        <v>230</v>
      </c>
      <c r="E4027" s="992" t="s">
        <v>4222</v>
      </c>
      <c r="F4027" s="892" t="s">
        <v>12510</v>
      </c>
      <c r="G4027" s="535" t="s">
        <v>102</v>
      </c>
      <c r="H4027" s="893" t="s">
        <v>24</v>
      </c>
      <c r="I4027" s="953" t="s">
        <v>24</v>
      </c>
      <c r="J4027" s="1314" t="str">
        <f t="shared" ca="1" si="353"/>
        <v>-</v>
      </c>
      <c r="K4027" s="894" t="s">
        <v>24</v>
      </c>
      <c r="L4027" s="895" t="s">
        <v>24</v>
      </c>
      <c r="M4027" s="896" t="s">
        <v>24</v>
      </c>
      <c r="N4027" s="533">
        <v>44004</v>
      </c>
      <c r="O4027" s="211" t="s">
        <v>24</v>
      </c>
      <c r="P4027" s="244" t="s">
        <v>24</v>
      </c>
      <c r="Q4027" s="198" t="s">
        <v>24</v>
      </c>
      <c r="R4027" s="898" t="s">
        <v>2087</v>
      </c>
      <c r="S4027" s="664" t="s">
        <v>12542</v>
      </c>
      <c r="T4027" s="451">
        <v>44561</v>
      </c>
      <c r="U4027" s="451">
        <v>44561</v>
      </c>
      <c r="V4027" s="1330" t="s">
        <v>24</v>
      </c>
      <c r="W4027" s="136" t="s">
        <v>24</v>
      </c>
      <c r="X4027" s="951"/>
      <c r="Y4027" s="900"/>
      <c r="Z4027" s="952"/>
      <c r="AA4027" s="1305" t="s">
        <v>926</v>
      </c>
      <c r="AB4027" s="902"/>
      <c r="AC4027" s="1305"/>
      <c r="AD4027" s="1305"/>
      <c r="AE4027" s="1305"/>
      <c r="AF4027" s="1305"/>
      <c r="AG4027" s="1305"/>
      <c r="AH4027" s="369"/>
      <c r="AI4027" s="244" t="str">
        <f t="shared" si="356"/>
        <v>HD 465, HD 785</v>
      </c>
      <c r="AJ4027" s="1315">
        <f t="shared" si="357"/>
        <v>44004</v>
      </c>
      <c r="AK4027" s="217" t="s">
        <v>24</v>
      </c>
      <c r="AL4027" s="614" t="s">
        <v>24</v>
      </c>
      <c r="AM4027" s="1305"/>
      <c r="AN4027" s="902"/>
      <c r="AO4027" s="902"/>
      <c r="AP4027" s="1305"/>
      <c r="AQ4027" s="1231" t="s">
        <v>3094</v>
      </c>
      <c r="AR4027" s="1305" t="s">
        <v>12538</v>
      </c>
      <c r="AS4027" s="1305" t="s">
        <v>230</v>
      </c>
      <c r="AT4027" s="1305" t="s">
        <v>12371</v>
      </c>
      <c r="AU4027" s="1305" t="s">
        <v>12372</v>
      </c>
      <c r="AV4027" s="885"/>
      <c r="AW4027" s="885"/>
      <c r="AX4027" s="885"/>
      <c r="AY4027" s="885"/>
      <c r="AZ4027" s="885"/>
    </row>
    <row r="4028" spans="2:60" ht="15" customHeight="1">
      <c r="B4028" s="1310">
        <v>4022</v>
      </c>
      <c r="C4028" s="891" t="s">
        <v>12513</v>
      </c>
      <c r="D4028" s="956" t="s">
        <v>230</v>
      </c>
      <c r="E4028" s="992" t="s">
        <v>4222</v>
      </c>
      <c r="F4028" s="892" t="s">
        <v>12512</v>
      </c>
      <c r="G4028" s="535" t="s">
        <v>102</v>
      </c>
      <c r="H4028" s="893" t="s">
        <v>24</v>
      </c>
      <c r="I4028" s="953" t="s">
        <v>24</v>
      </c>
      <c r="J4028" s="1314" t="str">
        <f t="shared" ca="1" si="353"/>
        <v>-</v>
      </c>
      <c r="K4028" s="894" t="s">
        <v>24</v>
      </c>
      <c r="L4028" s="895" t="s">
        <v>24</v>
      </c>
      <c r="M4028" s="896" t="s">
        <v>24</v>
      </c>
      <c r="N4028" s="533">
        <v>44004</v>
      </c>
      <c r="O4028" s="211" t="s">
        <v>24</v>
      </c>
      <c r="P4028" s="244" t="s">
        <v>24</v>
      </c>
      <c r="Q4028" s="198" t="s">
        <v>24</v>
      </c>
      <c r="R4028" s="898" t="s">
        <v>2087</v>
      </c>
      <c r="S4028" s="664" t="s">
        <v>12543</v>
      </c>
      <c r="T4028" s="451">
        <v>44561</v>
      </c>
      <c r="U4028" s="451">
        <v>44561</v>
      </c>
      <c r="V4028" s="1330" t="s">
        <v>24</v>
      </c>
      <c r="W4028" s="136" t="s">
        <v>24</v>
      </c>
      <c r="X4028" s="951"/>
      <c r="Y4028" s="900"/>
      <c r="Z4028" s="952"/>
      <c r="AA4028" s="1305" t="s">
        <v>926</v>
      </c>
      <c r="AB4028" s="902"/>
      <c r="AC4028" s="1305"/>
      <c r="AD4028" s="1305"/>
      <c r="AE4028" s="1305"/>
      <c r="AF4028" s="1305"/>
      <c r="AG4028" s="1305"/>
      <c r="AH4028" s="369"/>
      <c r="AI4028" s="244" t="str">
        <f t="shared" si="356"/>
        <v>HD 465, HD 785</v>
      </c>
      <c r="AJ4028" s="1315">
        <f t="shared" si="357"/>
        <v>44004</v>
      </c>
      <c r="AK4028" s="217" t="s">
        <v>24</v>
      </c>
      <c r="AL4028" s="614" t="s">
        <v>24</v>
      </c>
      <c r="AM4028" s="1305"/>
      <c r="AN4028" s="902"/>
      <c r="AO4028" s="902"/>
      <c r="AP4028" s="1305"/>
      <c r="AQ4028" s="1231" t="s">
        <v>3094</v>
      </c>
      <c r="AR4028" s="1305" t="s">
        <v>12538</v>
      </c>
      <c r="AS4028" s="1305" t="s">
        <v>230</v>
      </c>
      <c r="AT4028" s="1305" t="s">
        <v>12371</v>
      </c>
      <c r="AU4028" s="1305" t="s">
        <v>12372</v>
      </c>
      <c r="AV4028" s="885"/>
      <c r="AW4028" s="885"/>
      <c r="AX4028" s="885"/>
      <c r="AY4028" s="885"/>
      <c r="AZ4028" s="885"/>
    </row>
    <row r="4029" spans="2:60" ht="15" customHeight="1">
      <c r="B4029" s="1310">
        <v>4023</v>
      </c>
      <c r="C4029" s="891" t="s">
        <v>12517</v>
      </c>
      <c r="D4029" s="956" t="s">
        <v>230</v>
      </c>
      <c r="E4029" s="992" t="s">
        <v>4222</v>
      </c>
      <c r="F4029" s="892" t="s">
        <v>12516</v>
      </c>
      <c r="G4029" s="535" t="s">
        <v>102</v>
      </c>
      <c r="H4029" s="893" t="s">
        <v>24</v>
      </c>
      <c r="I4029" s="953" t="s">
        <v>24</v>
      </c>
      <c r="J4029" s="1314" t="str">
        <f t="shared" ref="J4029:J4092" ca="1" si="358">IF(OR(I4029="",I4029="-"),"-",ROUND((NOW()-I4029)/356,0))</f>
        <v>-</v>
      </c>
      <c r="K4029" s="894" t="s">
        <v>24</v>
      </c>
      <c r="L4029" s="895" t="s">
        <v>24</v>
      </c>
      <c r="M4029" s="896" t="s">
        <v>24</v>
      </c>
      <c r="N4029" s="533">
        <v>44004</v>
      </c>
      <c r="O4029" s="211" t="s">
        <v>24</v>
      </c>
      <c r="P4029" s="244" t="s">
        <v>24</v>
      </c>
      <c r="Q4029" s="198" t="s">
        <v>24</v>
      </c>
      <c r="R4029" s="898" t="s">
        <v>2087</v>
      </c>
      <c r="S4029" s="664" t="s">
        <v>12544</v>
      </c>
      <c r="T4029" s="451">
        <v>44196</v>
      </c>
      <c r="U4029" s="451">
        <v>44196</v>
      </c>
      <c r="V4029" s="1330" t="s">
        <v>24</v>
      </c>
      <c r="W4029" s="136" t="s">
        <v>24</v>
      </c>
      <c r="X4029" s="951"/>
      <c r="Y4029" s="900"/>
      <c r="Z4029" s="952"/>
      <c r="AA4029" s="1305" t="s">
        <v>926</v>
      </c>
      <c r="AB4029" s="902"/>
      <c r="AC4029" s="1305"/>
      <c r="AD4029" s="1305"/>
      <c r="AE4029" s="1305"/>
      <c r="AF4029" s="1305"/>
      <c r="AG4029" s="1305"/>
      <c r="AH4029" s="369"/>
      <c r="AI4029" s="244" t="str">
        <f t="shared" si="356"/>
        <v>HD 465, HD 785</v>
      </c>
      <c r="AJ4029" s="1315">
        <f t="shared" si="357"/>
        <v>44004</v>
      </c>
      <c r="AK4029" s="217" t="s">
        <v>24</v>
      </c>
      <c r="AL4029" s="614" t="s">
        <v>24</v>
      </c>
      <c r="AM4029" s="1305"/>
      <c r="AN4029" s="902"/>
      <c r="AO4029" s="902"/>
      <c r="AP4029" s="1305"/>
      <c r="AQ4029" s="1231" t="s">
        <v>3094</v>
      </c>
      <c r="AR4029" s="1305" t="s">
        <v>12538</v>
      </c>
      <c r="AS4029" s="1305" t="s">
        <v>230</v>
      </c>
      <c r="AT4029" s="1305" t="s">
        <v>12371</v>
      </c>
      <c r="AU4029" s="1305" t="s">
        <v>12372</v>
      </c>
      <c r="AV4029" s="885"/>
      <c r="AW4029" s="885"/>
      <c r="AX4029" s="885"/>
      <c r="AY4029" s="885"/>
      <c r="AZ4029" s="885"/>
    </row>
    <row r="4030" spans="2:60" ht="15" customHeight="1">
      <c r="B4030" s="1310">
        <v>4024</v>
      </c>
      <c r="C4030" s="891" t="s">
        <v>12519</v>
      </c>
      <c r="D4030" s="956" t="s">
        <v>230</v>
      </c>
      <c r="E4030" s="992" t="s">
        <v>4222</v>
      </c>
      <c r="F4030" s="892" t="s">
        <v>12518</v>
      </c>
      <c r="G4030" s="535" t="s">
        <v>102</v>
      </c>
      <c r="H4030" s="893" t="s">
        <v>24</v>
      </c>
      <c r="I4030" s="953" t="s">
        <v>24</v>
      </c>
      <c r="J4030" s="1314" t="str">
        <f t="shared" ca="1" si="358"/>
        <v>-</v>
      </c>
      <c r="K4030" s="894" t="s">
        <v>24</v>
      </c>
      <c r="L4030" s="895" t="s">
        <v>24</v>
      </c>
      <c r="M4030" s="896" t="s">
        <v>24</v>
      </c>
      <c r="N4030" s="533">
        <v>44004</v>
      </c>
      <c r="O4030" s="211" t="s">
        <v>24</v>
      </c>
      <c r="P4030" s="244" t="s">
        <v>24</v>
      </c>
      <c r="Q4030" s="198" t="s">
        <v>24</v>
      </c>
      <c r="R4030" s="898" t="s">
        <v>2087</v>
      </c>
      <c r="S4030" s="664" t="s">
        <v>12545</v>
      </c>
      <c r="T4030" s="451">
        <v>44196</v>
      </c>
      <c r="U4030" s="451">
        <v>44196</v>
      </c>
      <c r="V4030" s="1330" t="s">
        <v>24</v>
      </c>
      <c r="W4030" s="136" t="s">
        <v>24</v>
      </c>
      <c r="X4030" s="951"/>
      <c r="Y4030" s="900"/>
      <c r="Z4030" s="952"/>
      <c r="AA4030" s="1305" t="s">
        <v>926</v>
      </c>
      <c r="AB4030" s="902"/>
      <c r="AC4030" s="1305"/>
      <c r="AD4030" s="1305"/>
      <c r="AE4030" s="1305"/>
      <c r="AF4030" s="1305"/>
      <c r="AG4030" s="1305"/>
      <c r="AH4030" s="369"/>
      <c r="AI4030" s="244" t="str">
        <f t="shared" si="356"/>
        <v>HD 465, HD 785</v>
      </c>
      <c r="AJ4030" s="1315">
        <f t="shared" si="357"/>
        <v>44004</v>
      </c>
      <c r="AK4030" s="217" t="s">
        <v>24</v>
      </c>
      <c r="AL4030" s="614" t="s">
        <v>24</v>
      </c>
      <c r="AM4030" s="1305"/>
      <c r="AN4030" s="902"/>
      <c r="AO4030" s="902"/>
      <c r="AP4030" s="1305"/>
      <c r="AQ4030" s="1231" t="s">
        <v>3094</v>
      </c>
      <c r="AR4030" s="1305" t="s">
        <v>12538</v>
      </c>
      <c r="AS4030" s="1305" t="s">
        <v>230</v>
      </c>
      <c r="AT4030" s="1305" t="s">
        <v>12371</v>
      </c>
      <c r="AU4030" s="1305" t="s">
        <v>12372</v>
      </c>
      <c r="AV4030" s="885"/>
      <c r="AW4030" s="885"/>
      <c r="AX4030" s="885"/>
      <c r="AY4030" s="885"/>
      <c r="AZ4030" s="885"/>
    </row>
    <row r="4031" spans="2:60" ht="15" customHeight="1">
      <c r="B4031" s="1310">
        <v>4025</v>
      </c>
      <c r="C4031" s="891" t="s">
        <v>12521</v>
      </c>
      <c r="D4031" s="956" t="s">
        <v>230</v>
      </c>
      <c r="E4031" s="992" t="s">
        <v>4222</v>
      </c>
      <c r="F4031" s="892" t="s">
        <v>12520</v>
      </c>
      <c r="G4031" s="535" t="s">
        <v>102</v>
      </c>
      <c r="H4031" s="893" t="s">
        <v>24</v>
      </c>
      <c r="I4031" s="953" t="s">
        <v>24</v>
      </c>
      <c r="J4031" s="1314" t="str">
        <f t="shared" ca="1" si="358"/>
        <v>-</v>
      </c>
      <c r="K4031" s="894" t="s">
        <v>24</v>
      </c>
      <c r="L4031" s="895" t="s">
        <v>24</v>
      </c>
      <c r="M4031" s="896" t="s">
        <v>24</v>
      </c>
      <c r="N4031" s="533">
        <v>44004</v>
      </c>
      <c r="O4031" s="898" t="s">
        <v>24</v>
      </c>
      <c r="P4031" s="902" t="s">
        <v>24</v>
      </c>
      <c r="Q4031" s="897" t="s">
        <v>24</v>
      </c>
      <c r="R4031" s="898" t="s">
        <v>2087</v>
      </c>
      <c r="S4031" s="664" t="s">
        <v>12546</v>
      </c>
      <c r="T4031" s="451">
        <v>44196</v>
      </c>
      <c r="U4031" s="451">
        <v>44196</v>
      </c>
      <c r="V4031" s="1330" t="s">
        <v>24</v>
      </c>
      <c r="W4031" s="136" t="s">
        <v>24</v>
      </c>
      <c r="X4031" s="951"/>
      <c r="Y4031" s="900"/>
      <c r="Z4031" s="952"/>
      <c r="AA4031" s="1305" t="s">
        <v>926</v>
      </c>
      <c r="AB4031" s="902"/>
      <c r="AC4031" s="1305"/>
      <c r="AD4031" s="1305"/>
      <c r="AE4031" s="1305"/>
      <c r="AF4031" s="1305"/>
      <c r="AG4031" s="1305"/>
      <c r="AH4031" s="369"/>
      <c r="AI4031" s="244" t="str">
        <f t="shared" si="356"/>
        <v>HD 465, HD 785</v>
      </c>
      <c r="AJ4031" s="1315">
        <f t="shared" si="357"/>
        <v>44004</v>
      </c>
      <c r="AK4031" s="217" t="s">
        <v>24</v>
      </c>
      <c r="AL4031" s="614" t="s">
        <v>24</v>
      </c>
      <c r="AM4031" s="1305"/>
      <c r="AN4031" s="902"/>
      <c r="AO4031" s="902"/>
      <c r="AP4031" s="1305"/>
      <c r="AQ4031" s="1231" t="s">
        <v>3094</v>
      </c>
      <c r="AR4031" s="1305" t="s">
        <v>12538</v>
      </c>
      <c r="AS4031" s="1305" t="s">
        <v>230</v>
      </c>
      <c r="AT4031" s="1305" t="s">
        <v>12371</v>
      </c>
      <c r="AU4031" s="1305" t="s">
        <v>12372</v>
      </c>
      <c r="AV4031" s="885"/>
      <c r="AW4031" s="885"/>
      <c r="AX4031" s="885"/>
      <c r="AY4031" s="885"/>
      <c r="AZ4031" s="885"/>
    </row>
    <row r="4032" spans="2:60" ht="15" customHeight="1">
      <c r="B4032" s="1310">
        <v>4026</v>
      </c>
      <c r="C4032" s="891" t="s">
        <v>12523</v>
      </c>
      <c r="D4032" s="956" t="s">
        <v>230</v>
      </c>
      <c r="E4032" s="992" t="s">
        <v>4222</v>
      </c>
      <c r="F4032" s="892" t="s">
        <v>12522</v>
      </c>
      <c r="G4032" s="535" t="s">
        <v>102</v>
      </c>
      <c r="H4032" s="893" t="s">
        <v>24</v>
      </c>
      <c r="I4032" s="953" t="s">
        <v>24</v>
      </c>
      <c r="J4032" s="1314" t="str">
        <f t="shared" ca="1" si="358"/>
        <v>-</v>
      </c>
      <c r="K4032" s="894" t="s">
        <v>24</v>
      </c>
      <c r="L4032" s="895" t="s">
        <v>24</v>
      </c>
      <c r="M4032" s="896" t="s">
        <v>24</v>
      </c>
      <c r="N4032" s="533">
        <v>44004</v>
      </c>
      <c r="O4032" s="898" t="s">
        <v>24</v>
      </c>
      <c r="P4032" s="902" t="s">
        <v>24</v>
      </c>
      <c r="Q4032" s="897" t="s">
        <v>24</v>
      </c>
      <c r="R4032" s="898" t="s">
        <v>2087</v>
      </c>
      <c r="S4032" s="664" t="s">
        <v>12547</v>
      </c>
      <c r="T4032" s="451">
        <v>44196</v>
      </c>
      <c r="U4032" s="451">
        <v>44196</v>
      </c>
      <c r="V4032" s="1330" t="s">
        <v>24</v>
      </c>
      <c r="W4032" s="136" t="s">
        <v>24</v>
      </c>
      <c r="X4032" s="951"/>
      <c r="Y4032" s="900"/>
      <c r="Z4032" s="952"/>
      <c r="AA4032" s="1305" t="s">
        <v>926</v>
      </c>
      <c r="AB4032" s="902"/>
      <c r="AC4032" s="1305"/>
      <c r="AD4032" s="1305"/>
      <c r="AE4032" s="1305"/>
      <c r="AF4032" s="1305"/>
      <c r="AG4032" s="1305"/>
      <c r="AH4032" s="369"/>
      <c r="AI4032" s="244" t="str">
        <f t="shared" si="356"/>
        <v>HD 465, HD 785</v>
      </c>
      <c r="AJ4032" s="1315">
        <f t="shared" si="357"/>
        <v>44004</v>
      </c>
      <c r="AK4032" s="217" t="s">
        <v>24</v>
      </c>
      <c r="AL4032" s="614" t="s">
        <v>24</v>
      </c>
      <c r="AM4032" s="1305"/>
      <c r="AN4032" s="902"/>
      <c r="AO4032" s="902"/>
      <c r="AP4032" s="1305"/>
      <c r="AQ4032" s="1231" t="s">
        <v>3094</v>
      </c>
      <c r="AR4032" s="1305" t="s">
        <v>12538</v>
      </c>
      <c r="AS4032" s="1305" t="s">
        <v>230</v>
      </c>
      <c r="AT4032" s="1305" t="s">
        <v>12371</v>
      </c>
      <c r="AU4032" s="1305" t="s">
        <v>12372</v>
      </c>
      <c r="AV4032" s="885"/>
      <c r="AW4032" s="885"/>
      <c r="AX4032" s="885"/>
      <c r="AY4032" s="885"/>
      <c r="AZ4032" s="885"/>
    </row>
    <row r="4033" spans="2:52" ht="15" customHeight="1">
      <c r="B4033" s="1310">
        <v>4027</v>
      </c>
      <c r="C4033" s="891" t="s">
        <v>12525</v>
      </c>
      <c r="D4033" s="956" t="s">
        <v>230</v>
      </c>
      <c r="E4033" s="992" t="s">
        <v>4222</v>
      </c>
      <c r="F4033" s="892" t="s">
        <v>12524</v>
      </c>
      <c r="G4033" s="535" t="s">
        <v>102</v>
      </c>
      <c r="H4033" s="893" t="s">
        <v>24</v>
      </c>
      <c r="I4033" s="953" t="s">
        <v>24</v>
      </c>
      <c r="J4033" s="1314" t="str">
        <f t="shared" ca="1" si="358"/>
        <v>-</v>
      </c>
      <c r="K4033" s="894" t="s">
        <v>24</v>
      </c>
      <c r="L4033" s="895" t="s">
        <v>24</v>
      </c>
      <c r="M4033" s="896" t="s">
        <v>24</v>
      </c>
      <c r="N4033" s="533">
        <v>44004</v>
      </c>
      <c r="O4033" s="898" t="s">
        <v>24</v>
      </c>
      <c r="P4033" s="902" t="s">
        <v>24</v>
      </c>
      <c r="Q4033" s="897" t="s">
        <v>24</v>
      </c>
      <c r="R4033" s="898" t="s">
        <v>2087</v>
      </c>
      <c r="S4033" s="664" t="s">
        <v>12548</v>
      </c>
      <c r="T4033" s="451">
        <v>44561</v>
      </c>
      <c r="U4033" s="451">
        <v>44561</v>
      </c>
      <c r="V4033" s="1330" t="s">
        <v>24</v>
      </c>
      <c r="W4033" s="136" t="s">
        <v>24</v>
      </c>
      <c r="X4033" s="951"/>
      <c r="Y4033" s="900"/>
      <c r="Z4033" s="952"/>
      <c r="AA4033" s="1305" t="s">
        <v>926</v>
      </c>
      <c r="AB4033" s="1000" t="s">
        <v>4457</v>
      </c>
      <c r="AC4033" s="1305"/>
      <c r="AD4033" s="1305"/>
      <c r="AE4033" s="1305"/>
      <c r="AF4033" s="1305"/>
      <c r="AG4033" s="1305"/>
      <c r="AH4033" s="369"/>
      <c r="AI4033" s="244" t="str">
        <f t="shared" si="356"/>
        <v>HD 465, HD 785SC P360, SC P380</v>
      </c>
      <c r="AJ4033" s="1315">
        <f t="shared" si="357"/>
        <v>44004</v>
      </c>
      <c r="AK4033" s="217" t="s">
        <v>24</v>
      </c>
      <c r="AL4033" s="614" t="s">
        <v>24</v>
      </c>
      <c r="AM4033" s="1305"/>
      <c r="AN4033" s="902"/>
      <c r="AO4033" s="902"/>
      <c r="AP4033" s="1305"/>
      <c r="AQ4033" s="1231" t="s">
        <v>3094</v>
      </c>
      <c r="AR4033" s="1305" t="s">
        <v>12538</v>
      </c>
      <c r="AS4033" s="1305" t="s">
        <v>230</v>
      </c>
      <c r="AT4033" s="1305" t="s">
        <v>12371</v>
      </c>
      <c r="AU4033" s="1305" t="s">
        <v>12372</v>
      </c>
      <c r="AV4033" s="885"/>
      <c r="AW4033" s="885"/>
      <c r="AX4033" s="885"/>
      <c r="AY4033" s="885"/>
      <c r="AZ4033" s="885"/>
    </row>
    <row r="4034" spans="2:52" ht="15" customHeight="1">
      <c r="B4034" s="1310">
        <v>4028</v>
      </c>
      <c r="C4034" s="891" t="s">
        <v>12527</v>
      </c>
      <c r="D4034" s="956" t="s">
        <v>230</v>
      </c>
      <c r="E4034" s="992" t="s">
        <v>4222</v>
      </c>
      <c r="F4034" s="892" t="s">
        <v>12526</v>
      </c>
      <c r="G4034" s="535" t="s">
        <v>102</v>
      </c>
      <c r="H4034" s="893" t="s">
        <v>24</v>
      </c>
      <c r="I4034" s="953" t="s">
        <v>24</v>
      </c>
      <c r="J4034" s="1314" t="str">
        <f t="shared" ca="1" si="358"/>
        <v>-</v>
      </c>
      <c r="K4034" s="894" t="s">
        <v>24</v>
      </c>
      <c r="L4034" s="895" t="s">
        <v>24</v>
      </c>
      <c r="M4034" s="896" t="s">
        <v>24</v>
      </c>
      <c r="N4034" s="533">
        <v>44004</v>
      </c>
      <c r="O4034" s="898" t="s">
        <v>24</v>
      </c>
      <c r="P4034" s="902" t="s">
        <v>24</v>
      </c>
      <c r="Q4034" s="897" t="s">
        <v>24</v>
      </c>
      <c r="R4034" s="898" t="s">
        <v>2087</v>
      </c>
      <c r="S4034" s="664" t="s">
        <v>12549</v>
      </c>
      <c r="T4034" s="451">
        <v>44561</v>
      </c>
      <c r="U4034" s="451">
        <v>44561</v>
      </c>
      <c r="V4034" s="1330" t="s">
        <v>24</v>
      </c>
      <c r="W4034" s="136" t="s">
        <v>24</v>
      </c>
      <c r="X4034" s="951"/>
      <c r="Y4034" s="900"/>
      <c r="Z4034" s="952"/>
      <c r="AA4034" s="1305" t="s">
        <v>926</v>
      </c>
      <c r="AB4034" s="902"/>
      <c r="AC4034" s="1305"/>
      <c r="AD4034" s="1305"/>
      <c r="AE4034" s="1305"/>
      <c r="AF4034" s="1305"/>
      <c r="AG4034" s="1305"/>
      <c r="AH4034" s="369"/>
      <c r="AI4034" s="244" t="str">
        <f t="shared" si="356"/>
        <v>HD 465, HD 785</v>
      </c>
      <c r="AJ4034" s="1315">
        <f t="shared" si="357"/>
        <v>44004</v>
      </c>
      <c r="AK4034" s="1330" t="s">
        <v>24</v>
      </c>
      <c r="AL4034" s="670" t="s">
        <v>24</v>
      </c>
      <c r="AM4034" s="1305"/>
      <c r="AN4034" s="902"/>
      <c r="AO4034" s="902"/>
      <c r="AP4034" s="1305"/>
      <c r="AQ4034" s="1231" t="s">
        <v>3094</v>
      </c>
      <c r="AR4034" s="1305" t="s">
        <v>12538</v>
      </c>
      <c r="AS4034" s="1305" t="s">
        <v>230</v>
      </c>
      <c r="AT4034" s="1305" t="s">
        <v>12371</v>
      </c>
      <c r="AU4034" s="1305" t="s">
        <v>12372</v>
      </c>
      <c r="AV4034" s="885"/>
      <c r="AW4034" s="885"/>
      <c r="AX4034" s="885"/>
      <c r="AY4034" s="885"/>
      <c r="AZ4034" s="885"/>
    </row>
    <row r="4035" spans="2:52" ht="15" customHeight="1">
      <c r="B4035" s="1310">
        <v>4029</v>
      </c>
      <c r="C4035" s="891" t="s">
        <v>12529</v>
      </c>
      <c r="D4035" s="956" t="s">
        <v>230</v>
      </c>
      <c r="E4035" s="992" t="s">
        <v>4222</v>
      </c>
      <c r="F4035" s="892" t="s">
        <v>12528</v>
      </c>
      <c r="G4035" s="535" t="s">
        <v>102</v>
      </c>
      <c r="H4035" s="893" t="s">
        <v>24</v>
      </c>
      <c r="I4035" s="953" t="s">
        <v>24</v>
      </c>
      <c r="J4035" s="1314" t="str">
        <f t="shared" ca="1" si="358"/>
        <v>-</v>
      </c>
      <c r="K4035" s="894" t="s">
        <v>24</v>
      </c>
      <c r="L4035" s="895" t="s">
        <v>24</v>
      </c>
      <c r="M4035" s="896" t="s">
        <v>24</v>
      </c>
      <c r="N4035" s="533">
        <v>44004</v>
      </c>
      <c r="O4035" s="898" t="s">
        <v>24</v>
      </c>
      <c r="P4035" s="902" t="s">
        <v>24</v>
      </c>
      <c r="Q4035" s="897" t="s">
        <v>24</v>
      </c>
      <c r="R4035" s="898" t="s">
        <v>2087</v>
      </c>
      <c r="S4035" s="664" t="s">
        <v>12550</v>
      </c>
      <c r="T4035" s="451">
        <v>44561</v>
      </c>
      <c r="U4035" s="451">
        <v>44561</v>
      </c>
      <c r="V4035" s="1330" t="s">
        <v>24</v>
      </c>
      <c r="W4035" s="136" t="s">
        <v>24</v>
      </c>
      <c r="X4035" s="951"/>
      <c r="Y4035" s="900"/>
      <c r="Z4035" s="952"/>
      <c r="AA4035" s="1305" t="s">
        <v>926</v>
      </c>
      <c r="AB4035" s="1000" t="s">
        <v>12536</v>
      </c>
      <c r="AC4035" s="1305"/>
      <c r="AD4035" s="1305"/>
      <c r="AE4035" s="1305"/>
      <c r="AF4035" s="1305"/>
      <c r="AG4035" s="1305"/>
      <c r="AH4035" s="369"/>
      <c r="AI4035" s="244" t="str">
        <f t="shared" si="356"/>
        <v>HD 465, HD 785 NISSAN CWB</v>
      </c>
      <c r="AJ4035" s="1315">
        <f t="shared" si="357"/>
        <v>44004</v>
      </c>
      <c r="AK4035" s="1330" t="s">
        <v>24</v>
      </c>
      <c r="AL4035" s="670" t="s">
        <v>24</v>
      </c>
      <c r="AM4035" s="1305"/>
      <c r="AN4035" s="902"/>
      <c r="AO4035" s="902"/>
      <c r="AP4035" s="1305"/>
      <c r="AQ4035" s="1231" t="s">
        <v>3094</v>
      </c>
      <c r="AR4035" s="1305" t="s">
        <v>12538</v>
      </c>
      <c r="AS4035" s="1305" t="s">
        <v>230</v>
      </c>
      <c r="AT4035" s="1305" t="s">
        <v>12371</v>
      </c>
      <c r="AU4035" s="1305" t="s">
        <v>12372</v>
      </c>
      <c r="AV4035" s="885"/>
      <c r="AW4035" s="885"/>
      <c r="AX4035" s="885"/>
      <c r="AY4035" s="885"/>
      <c r="AZ4035" s="885"/>
    </row>
    <row r="4036" spans="2:52" ht="15" customHeight="1">
      <c r="B4036" s="1310">
        <v>4030</v>
      </c>
      <c r="C4036" s="891" t="s">
        <v>12535</v>
      </c>
      <c r="D4036" s="956" t="s">
        <v>230</v>
      </c>
      <c r="E4036" s="992" t="s">
        <v>4222</v>
      </c>
      <c r="F4036" s="892" t="s">
        <v>12534</v>
      </c>
      <c r="G4036" s="535" t="s">
        <v>102</v>
      </c>
      <c r="H4036" s="893" t="s">
        <v>24</v>
      </c>
      <c r="I4036" s="953" t="s">
        <v>24</v>
      </c>
      <c r="J4036" s="1314" t="str">
        <f t="shared" ca="1" si="358"/>
        <v>-</v>
      </c>
      <c r="K4036" s="894" t="s">
        <v>24</v>
      </c>
      <c r="L4036" s="895" t="s">
        <v>24</v>
      </c>
      <c r="M4036" s="896" t="s">
        <v>24</v>
      </c>
      <c r="N4036" s="533">
        <v>44004</v>
      </c>
      <c r="O4036" s="898" t="s">
        <v>24</v>
      </c>
      <c r="P4036" s="902" t="s">
        <v>24</v>
      </c>
      <c r="Q4036" s="897" t="s">
        <v>24</v>
      </c>
      <c r="R4036" s="898" t="s">
        <v>2087</v>
      </c>
      <c r="S4036" s="664" t="s">
        <v>12551</v>
      </c>
      <c r="T4036" s="451">
        <v>44196</v>
      </c>
      <c r="U4036" s="451">
        <v>44196</v>
      </c>
      <c r="V4036" s="1313" t="s">
        <v>24</v>
      </c>
      <c r="W4036" s="136" t="s">
        <v>24</v>
      </c>
      <c r="X4036" s="951"/>
      <c r="Y4036" s="900"/>
      <c r="Z4036" s="952"/>
      <c r="AA4036" s="1305" t="s">
        <v>926</v>
      </c>
      <c r="AB4036" s="902"/>
      <c r="AC4036" s="1305"/>
      <c r="AD4036" s="1305"/>
      <c r="AE4036" s="1305"/>
      <c r="AF4036" s="1305"/>
      <c r="AG4036" s="1305"/>
      <c r="AH4036" s="369"/>
      <c r="AI4036" s="244" t="str">
        <f t="shared" si="356"/>
        <v>HD 465, HD 785</v>
      </c>
      <c r="AJ4036" s="1315">
        <f t="shared" si="357"/>
        <v>44004</v>
      </c>
      <c r="AK4036" s="1330" t="s">
        <v>24</v>
      </c>
      <c r="AL4036" s="670" t="s">
        <v>24</v>
      </c>
      <c r="AM4036" s="1305"/>
      <c r="AN4036" s="902"/>
      <c r="AO4036" s="902"/>
      <c r="AP4036" s="1305"/>
      <c r="AQ4036" s="1231" t="s">
        <v>3094</v>
      </c>
      <c r="AR4036" s="1305" t="s">
        <v>12538</v>
      </c>
      <c r="AS4036" s="1305" t="s">
        <v>230</v>
      </c>
      <c r="AT4036" s="1305" t="s">
        <v>12371</v>
      </c>
      <c r="AU4036" s="1305" t="s">
        <v>12372</v>
      </c>
      <c r="AV4036" s="885"/>
      <c r="AW4036" s="885"/>
      <c r="AX4036" s="885"/>
      <c r="AY4036" s="885"/>
      <c r="AZ4036" s="885"/>
    </row>
    <row r="4037" spans="2:52" ht="15" customHeight="1">
      <c r="B4037" s="1310">
        <v>4031</v>
      </c>
      <c r="C4037" s="891" t="s">
        <v>12504</v>
      </c>
      <c r="D4037" s="956" t="s">
        <v>230</v>
      </c>
      <c r="E4037" s="992" t="s">
        <v>4222</v>
      </c>
      <c r="F4037" s="892" t="s">
        <v>12503</v>
      </c>
      <c r="G4037" s="535" t="s">
        <v>102</v>
      </c>
      <c r="H4037" s="893" t="s">
        <v>24</v>
      </c>
      <c r="I4037" s="953" t="s">
        <v>24</v>
      </c>
      <c r="J4037" s="1314" t="str">
        <f t="shared" ca="1" si="358"/>
        <v>-</v>
      </c>
      <c r="K4037" s="894" t="s">
        <v>24</v>
      </c>
      <c r="L4037" s="895" t="s">
        <v>24</v>
      </c>
      <c r="M4037" s="896" t="s">
        <v>24</v>
      </c>
      <c r="N4037" s="533">
        <v>44004</v>
      </c>
      <c r="O4037" s="898" t="s">
        <v>24</v>
      </c>
      <c r="P4037" s="902" t="s">
        <v>24</v>
      </c>
      <c r="Q4037" s="897" t="s">
        <v>24</v>
      </c>
      <c r="R4037" s="898" t="s">
        <v>2087</v>
      </c>
      <c r="S4037" s="664" t="s">
        <v>12552</v>
      </c>
      <c r="T4037" s="451">
        <v>44561</v>
      </c>
      <c r="U4037" s="451">
        <v>44561</v>
      </c>
      <c r="V4037" s="1330" t="s">
        <v>24</v>
      </c>
      <c r="W4037" s="136" t="s">
        <v>24</v>
      </c>
      <c r="X4037" s="951"/>
      <c r="Y4037" s="900"/>
      <c r="Z4037" s="952"/>
      <c r="AA4037" s="1305" t="s">
        <v>926</v>
      </c>
      <c r="AB4037" s="902"/>
      <c r="AC4037" s="1305"/>
      <c r="AD4037" s="1305"/>
      <c r="AE4037" s="1305"/>
      <c r="AF4037" s="1305"/>
      <c r="AG4037" s="1305"/>
      <c r="AH4037" s="369"/>
      <c r="AI4037" s="244" t="str">
        <f t="shared" si="356"/>
        <v>HD 465, HD 785</v>
      </c>
      <c r="AJ4037" s="1315">
        <f t="shared" si="357"/>
        <v>44004</v>
      </c>
      <c r="AK4037" s="217" t="s">
        <v>24</v>
      </c>
      <c r="AL4037" s="614" t="s">
        <v>24</v>
      </c>
      <c r="AM4037" s="1305"/>
      <c r="AN4037" s="902"/>
      <c r="AO4037" s="902"/>
      <c r="AP4037" s="1305"/>
      <c r="AQ4037" s="1231" t="s">
        <v>3094</v>
      </c>
      <c r="AR4037" s="1305" t="s">
        <v>12538</v>
      </c>
      <c r="AS4037" s="1305" t="s">
        <v>230</v>
      </c>
      <c r="AT4037" s="1305" t="s">
        <v>12371</v>
      </c>
      <c r="AU4037" s="1305" t="s">
        <v>12372</v>
      </c>
      <c r="AV4037" s="885"/>
      <c r="AW4037" s="885"/>
      <c r="AX4037" s="885"/>
      <c r="AY4037" s="885"/>
      <c r="AZ4037" s="885"/>
    </row>
    <row r="4038" spans="2:52" ht="15" customHeight="1">
      <c r="B4038" s="1310">
        <v>4032</v>
      </c>
      <c r="C4038" s="891" t="s">
        <v>12506</v>
      </c>
      <c r="D4038" s="956" t="s">
        <v>230</v>
      </c>
      <c r="E4038" s="992" t="s">
        <v>4222</v>
      </c>
      <c r="F4038" s="892" t="s">
        <v>12505</v>
      </c>
      <c r="G4038" s="535" t="s">
        <v>102</v>
      </c>
      <c r="H4038" s="893" t="s">
        <v>24</v>
      </c>
      <c r="I4038" s="953" t="s">
        <v>24</v>
      </c>
      <c r="J4038" s="1314" t="str">
        <f t="shared" ca="1" si="358"/>
        <v>-</v>
      </c>
      <c r="K4038" s="894" t="s">
        <v>24</v>
      </c>
      <c r="L4038" s="895" t="s">
        <v>24</v>
      </c>
      <c r="M4038" s="896" t="s">
        <v>24</v>
      </c>
      <c r="N4038" s="533">
        <v>44004</v>
      </c>
      <c r="O4038" s="898" t="s">
        <v>24</v>
      </c>
      <c r="P4038" s="902" t="s">
        <v>24</v>
      </c>
      <c r="Q4038" s="897" t="s">
        <v>24</v>
      </c>
      <c r="R4038" s="898" t="s">
        <v>2087</v>
      </c>
      <c r="S4038" s="664" t="s">
        <v>12553</v>
      </c>
      <c r="T4038" s="451">
        <v>44196</v>
      </c>
      <c r="U4038" s="451">
        <v>44196</v>
      </c>
      <c r="V4038" s="1330" t="s">
        <v>24</v>
      </c>
      <c r="W4038" s="136" t="s">
        <v>24</v>
      </c>
      <c r="X4038" s="951"/>
      <c r="Y4038" s="900"/>
      <c r="Z4038" s="952"/>
      <c r="AA4038" s="1305" t="s">
        <v>926</v>
      </c>
      <c r="AB4038" s="902"/>
      <c r="AC4038" s="1305"/>
      <c r="AD4038" s="1305"/>
      <c r="AE4038" s="1305"/>
      <c r="AF4038" s="1305"/>
      <c r="AG4038" s="1305"/>
      <c r="AH4038" s="369"/>
      <c r="AI4038" s="244" t="str">
        <f t="shared" si="356"/>
        <v>HD 465, HD 785</v>
      </c>
      <c r="AJ4038" s="1315">
        <f t="shared" si="357"/>
        <v>44004</v>
      </c>
      <c r="AK4038" s="217" t="s">
        <v>24</v>
      </c>
      <c r="AL4038" s="614" t="s">
        <v>24</v>
      </c>
      <c r="AM4038" s="1305"/>
      <c r="AN4038" s="902"/>
      <c r="AO4038" s="902"/>
      <c r="AP4038" s="1305"/>
      <c r="AQ4038" s="1231" t="s">
        <v>3094</v>
      </c>
      <c r="AR4038" s="1305" t="s">
        <v>12538</v>
      </c>
      <c r="AS4038" s="1305" t="s">
        <v>230</v>
      </c>
      <c r="AT4038" s="1305" t="s">
        <v>12371</v>
      </c>
      <c r="AU4038" s="1305" t="s">
        <v>12372</v>
      </c>
      <c r="AV4038" s="885"/>
      <c r="AW4038" s="885"/>
      <c r="AX4038" s="885"/>
      <c r="AY4038" s="885"/>
      <c r="AZ4038" s="885"/>
    </row>
    <row r="4039" spans="2:52" ht="15" customHeight="1">
      <c r="B4039" s="1310">
        <v>4033</v>
      </c>
      <c r="C4039" s="891" t="s">
        <v>4324</v>
      </c>
      <c r="D4039" s="956" t="s">
        <v>230</v>
      </c>
      <c r="E4039" s="992" t="s">
        <v>4222</v>
      </c>
      <c r="F4039" s="892" t="s">
        <v>12507</v>
      </c>
      <c r="G4039" s="535" t="s">
        <v>102</v>
      </c>
      <c r="H4039" s="893" t="s">
        <v>24</v>
      </c>
      <c r="I4039" s="953" t="s">
        <v>24</v>
      </c>
      <c r="J4039" s="1314" t="str">
        <f t="shared" ca="1" si="358"/>
        <v>-</v>
      </c>
      <c r="K4039" s="894" t="s">
        <v>24</v>
      </c>
      <c r="L4039" s="895" t="s">
        <v>24</v>
      </c>
      <c r="M4039" s="896" t="s">
        <v>24</v>
      </c>
      <c r="N4039" s="533">
        <v>44004</v>
      </c>
      <c r="O4039" s="898" t="s">
        <v>24</v>
      </c>
      <c r="P4039" s="902" t="s">
        <v>24</v>
      </c>
      <c r="Q4039" s="897" t="s">
        <v>24</v>
      </c>
      <c r="R4039" s="898" t="s">
        <v>2087</v>
      </c>
      <c r="S4039" s="664" t="s">
        <v>12554</v>
      </c>
      <c r="T4039" s="451">
        <v>44561</v>
      </c>
      <c r="U4039" s="451">
        <v>44561</v>
      </c>
      <c r="V4039" s="1330" t="s">
        <v>24</v>
      </c>
      <c r="W4039" s="1311" t="s">
        <v>24</v>
      </c>
      <c r="X4039" s="951"/>
      <c r="Y4039" s="900"/>
      <c r="Z4039" s="952"/>
      <c r="AA4039" s="1305" t="s">
        <v>926</v>
      </c>
      <c r="AB4039" s="902"/>
      <c r="AC4039" s="1305"/>
      <c r="AD4039" s="1305"/>
      <c r="AE4039" s="1305"/>
      <c r="AF4039" s="1305"/>
      <c r="AG4039" s="1305"/>
      <c r="AH4039" s="369"/>
      <c r="AI4039" s="244" t="str">
        <f t="shared" si="356"/>
        <v>HD 465, HD 785</v>
      </c>
      <c r="AJ4039" s="1315">
        <f t="shared" si="357"/>
        <v>44004</v>
      </c>
      <c r="AK4039" s="217" t="s">
        <v>24</v>
      </c>
      <c r="AL4039" s="614" t="s">
        <v>24</v>
      </c>
      <c r="AM4039" s="1305"/>
      <c r="AN4039" s="902"/>
      <c r="AO4039" s="902"/>
      <c r="AP4039" s="1305"/>
      <c r="AQ4039" s="1231" t="s">
        <v>3094</v>
      </c>
      <c r="AR4039" s="1305" t="s">
        <v>12538</v>
      </c>
      <c r="AS4039" s="1305" t="s">
        <v>230</v>
      </c>
      <c r="AT4039" s="1305" t="s">
        <v>12371</v>
      </c>
      <c r="AU4039" s="1305" t="s">
        <v>12372</v>
      </c>
      <c r="AV4039" s="885"/>
      <c r="AW4039" s="885"/>
      <c r="AX4039" s="885"/>
      <c r="AY4039" s="885"/>
      <c r="AZ4039" s="885"/>
    </row>
    <row r="4040" spans="2:52" ht="15" customHeight="1">
      <c r="B4040" s="1310">
        <v>4034</v>
      </c>
      <c r="C4040" s="891" t="s">
        <v>12500</v>
      </c>
      <c r="D4040" s="956" t="s">
        <v>230</v>
      </c>
      <c r="E4040" s="992" t="s">
        <v>4222</v>
      </c>
      <c r="F4040" s="892" t="s">
        <v>12499</v>
      </c>
      <c r="G4040" s="535" t="s">
        <v>102</v>
      </c>
      <c r="H4040" s="893" t="s">
        <v>24</v>
      </c>
      <c r="I4040" s="953" t="s">
        <v>24</v>
      </c>
      <c r="J4040" s="1314" t="str">
        <f t="shared" ca="1" si="358"/>
        <v>-</v>
      </c>
      <c r="K4040" s="894" t="s">
        <v>24</v>
      </c>
      <c r="L4040" s="895" t="s">
        <v>24</v>
      </c>
      <c r="M4040" s="896" t="s">
        <v>24</v>
      </c>
      <c r="N4040" s="533">
        <v>44004</v>
      </c>
      <c r="O4040" s="898" t="s">
        <v>24</v>
      </c>
      <c r="P4040" s="902" t="s">
        <v>24</v>
      </c>
      <c r="Q4040" s="897" t="s">
        <v>24</v>
      </c>
      <c r="R4040" s="898" t="s">
        <v>2087</v>
      </c>
      <c r="S4040" s="664" t="s">
        <v>12555</v>
      </c>
      <c r="T4040" s="451">
        <v>44561</v>
      </c>
      <c r="U4040" s="451">
        <v>44561</v>
      </c>
      <c r="V4040" s="1330" t="s">
        <v>24</v>
      </c>
      <c r="W4040" s="136" t="s">
        <v>24</v>
      </c>
      <c r="X4040" s="951"/>
      <c r="Y4040" s="900"/>
      <c r="Z4040" s="952"/>
      <c r="AA4040" s="1305" t="s">
        <v>932</v>
      </c>
      <c r="AB4040" s="1000" t="s">
        <v>12537</v>
      </c>
      <c r="AC4040" s="1305" t="s">
        <v>12536</v>
      </c>
      <c r="AD4040" s="1305" t="s">
        <v>12348</v>
      </c>
      <c r="AE4040" s="1305"/>
      <c r="AF4040" s="1305"/>
      <c r="AG4040" s="1305"/>
      <c r="AH4040" s="369"/>
      <c r="AI4040" s="244" t="str">
        <f t="shared" si="356"/>
        <v>PC 200 - PC 1250 HITACHI ZX 1250 NISSAN CWB SC P380</v>
      </c>
      <c r="AJ4040" s="1315">
        <f t="shared" si="357"/>
        <v>44004</v>
      </c>
      <c r="AK4040" s="217" t="s">
        <v>24</v>
      </c>
      <c r="AL4040" s="614" t="s">
        <v>24</v>
      </c>
      <c r="AM4040" s="1305"/>
      <c r="AN4040" s="902"/>
      <c r="AO4040" s="902"/>
      <c r="AP4040" s="1305"/>
      <c r="AQ4040" s="1231" t="s">
        <v>3094</v>
      </c>
      <c r="AR4040" s="1305" t="s">
        <v>12538</v>
      </c>
      <c r="AS4040" s="1305" t="s">
        <v>230</v>
      </c>
      <c r="AT4040" s="1305" t="s">
        <v>12371</v>
      </c>
      <c r="AU4040" s="1305" t="s">
        <v>12372</v>
      </c>
      <c r="AV4040" s="885"/>
      <c r="AW4040" s="885"/>
      <c r="AX4040" s="885"/>
      <c r="AY4040" s="885"/>
      <c r="AZ4040" s="885"/>
    </row>
    <row r="4041" spans="2:52" ht="15" customHeight="1">
      <c r="B4041" s="1310">
        <v>4035</v>
      </c>
      <c r="C4041" s="891" t="s">
        <v>12502</v>
      </c>
      <c r="D4041" s="956" t="s">
        <v>230</v>
      </c>
      <c r="E4041" s="992" t="s">
        <v>4222</v>
      </c>
      <c r="F4041" s="892" t="s">
        <v>12501</v>
      </c>
      <c r="G4041" s="535" t="s">
        <v>102</v>
      </c>
      <c r="H4041" s="893" t="s">
        <v>24</v>
      </c>
      <c r="I4041" s="953" t="s">
        <v>24</v>
      </c>
      <c r="J4041" s="1314" t="str">
        <f t="shared" ca="1" si="358"/>
        <v>-</v>
      </c>
      <c r="K4041" s="894" t="s">
        <v>24</v>
      </c>
      <c r="L4041" s="895" t="s">
        <v>24</v>
      </c>
      <c r="M4041" s="896" t="s">
        <v>24</v>
      </c>
      <c r="N4041" s="533">
        <v>44004</v>
      </c>
      <c r="O4041" s="898" t="s">
        <v>24</v>
      </c>
      <c r="P4041" s="902" t="s">
        <v>24</v>
      </c>
      <c r="Q4041" s="897" t="s">
        <v>24</v>
      </c>
      <c r="R4041" s="898" t="s">
        <v>2087</v>
      </c>
      <c r="S4041" s="664" t="s">
        <v>12556</v>
      </c>
      <c r="T4041" s="451">
        <v>44561</v>
      </c>
      <c r="U4041" s="451">
        <v>44561</v>
      </c>
      <c r="V4041" s="1313" t="s">
        <v>24</v>
      </c>
      <c r="W4041" s="136" t="s">
        <v>24</v>
      </c>
      <c r="X4041" s="951"/>
      <c r="Y4041" s="900"/>
      <c r="Z4041" s="952"/>
      <c r="AA4041" s="1305" t="s">
        <v>932</v>
      </c>
      <c r="AB4041" s="902"/>
      <c r="AC4041" s="1305"/>
      <c r="AD4041" s="1305"/>
      <c r="AE4041" s="1305"/>
      <c r="AF4041" s="1305"/>
      <c r="AG4041" s="1305"/>
      <c r="AH4041" s="369"/>
      <c r="AI4041" s="244" t="str">
        <f t="shared" si="356"/>
        <v>PC 200 - PC 1250</v>
      </c>
      <c r="AJ4041" s="1315">
        <f t="shared" si="357"/>
        <v>44004</v>
      </c>
      <c r="AK4041" s="1330">
        <v>44135</v>
      </c>
      <c r="AL4041" s="670" t="s">
        <v>24</v>
      </c>
      <c r="AM4041" s="1305"/>
      <c r="AN4041" s="902"/>
      <c r="AO4041" s="902"/>
      <c r="AP4041" s="1305"/>
      <c r="AQ4041" s="243" t="s">
        <v>3094</v>
      </c>
      <c r="AR4041" s="1305" t="s">
        <v>12538</v>
      </c>
      <c r="AS4041" s="1305" t="s">
        <v>230</v>
      </c>
      <c r="AT4041" s="1305" t="s">
        <v>12371</v>
      </c>
      <c r="AU4041" s="1305" t="s">
        <v>12372</v>
      </c>
      <c r="AV4041" s="885"/>
      <c r="AW4041" s="885"/>
      <c r="AX4041" s="885"/>
      <c r="AY4041" s="885"/>
      <c r="AZ4041" s="885"/>
    </row>
    <row r="4042" spans="2:52" ht="15" customHeight="1">
      <c r="B4042" s="1310">
        <v>4036</v>
      </c>
      <c r="C4042" s="891" t="s">
        <v>12515</v>
      </c>
      <c r="D4042" s="956" t="s">
        <v>230</v>
      </c>
      <c r="E4042" s="992" t="s">
        <v>4222</v>
      </c>
      <c r="F4042" s="892" t="s">
        <v>12514</v>
      </c>
      <c r="G4042" s="535" t="s">
        <v>102</v>
      </c>
      <c r="H4042" s="893" t="s">
        <v>24</v>
      </c>
      <c r="I4042" s="953" t="s">
        <v>24</v>
      </c>
      <c r="J4042" s="1314" t="str">
        <f t="shared" ca="1" si="358"/>
        <v>-</v>
      </c>
      <c r="K4042" s="894" t="s">
        <v>24</v>
      </c>
      <c r="L4042" s="895" t="s">
        <v>24</v>
      </c>
      <c r="M4042" s="896" t="s">
        <v>24</v>
      </c>
      <c r="N4042" s="533">
        <v>44004</v>
      </c>
      <c r="O4042" s="898" t="s">
        <v>24</v>
      </c>
      <c r="P4042" s="902" t="s">
        <v>24</v>
      </c>
      <c r="Q4042" s="897" t="s">
        <v>24</v>
      </c>
      <c r="R4042" s="898" t="s">
        <v>2087</v>
      </c>
      <c r="S4042" s="664" t="s">
        <v>12557</v>
      </c>
      <c r="T4042" s="451">
        <v>44561</v>
      </c>
      <c r="U4042" s="451">
        <v>44561</v>
      </c>
      <c r="V4042" s="904" t="s">
        <v>24</v>
      </c>
      <c r="W4042" s="136" t="s">
        <v>24</v>
      </c>
      <c r="X4042" s="951"/>
      <c r="Y4042" s="900"/>
      <c r="Z4042" s="952"/>
      <c r="AA4042" s="1000" t="s">
        <v>932</v>
      </c>
      <c r="AB4042" s="902"/>
      <c r="AC4042" s="1305"/>
      <c r="AD4042" s="1305"/>
      <c r="AE4042" s="1305"/>
      <c r="AF4042" s="1305"/>
      <c r="AG4042" s="1305"/>
      <c r="AH4042" s="369"/>
      <c r="AI4042" s="244" t="str">
        <f t="shared" si="356"/>
        <v>PC 200 - PC 1250</v>
      </c>
      <c r="AJ4042" s="1315">
        <f t="shared" si="357"/>
        <v>44004</v>
      </c>
      <c r="AK4042" s="530">
        <v>44028</v>
      </c>
      <c r="AL4042" s="696">
        <v>44028</v>
      </c>
      <c r="AM4042" s="1305"/>
      <c r="AN4042" s="902"/>
      <c r="AO4042" s="902"/>
      <c r="AP4042" s="1305" t="s">
        <v>9979</v>
      </c>
      <c r="AQ4042" s="1231" t="s">
        <v>3094</v>
      </c>
      <c r="AR4042" s="1305" t="s">
        <v>12538</v>
      </c>
      <c r="AS4042" s="1305" t="s">
        <v>230</v>
      </c>
      <c r="AT4042" s="1305" t="s">
        <v>12371</v>
      </c>
      <c r="AU4042" s="1305" t="s">
        <v>12372</v>
      </c>
      <c r="AV4042" s="885"/>
      <c r="AW4042" s="885"/>
      <c r="AX4042" s="885"/>
      <c r="AY4042" s="885"/>
      <c r="AZ4042" s="885"/>
    </row>
    <row r="4043" spans="2:52" ht="15" customHeight="1">
      <c r="B4043" s="1310">
        <v>4037</v>
      </c>
      <c r="C4043" s="891" t="s">
        <v>12560</v>
      </c>
      <c r="D4043" s="956" t="s">
        <v>230</v>
      </c>
      <c r="E4043" s="992" t="s">
        <v>222</v>
      </c>
      <c r="F4043" s="892" t="s">
        <v>24</v>
      </c>
      <c r="G4043" s="535" t="s">
        <v>141</v>
      </c>
      <c r="H4043" s="893" t="s">
        <v>12563</v>
      </c>
      <c r="I4043" s="953">
        <v>34351</v>
      </c>
      <c r="J4043" s="1314">
        <f t="shared" ca="1" si="358"/>
        <v>28</v>
      </c>
      <c r="K4043" s="894" t="s">
        <v>24</v>
      </c>
      <c r="L4043" s="895" t="s">
        <v>24</v>
      </c>
      <c r="M4043" s="896" t="s">
        <v>24</v>
      </c>
      <c r="N4043" s="533">
        <v>44016</v>
      </c>
      <c r="O4043" s="898" t="s">
        <v>24</v>
      </c>
      <c r="P4043" s="902" t="s">
        <v>24</v>
      </c>
      <c r="Q4043" s="897" t="s">
        <v>24</v>
      </c>
      <c r="R4043" s="898" t="s">
        <v>2087</v>
      </c>
      <c r="S4043" s="664" t="s">
        <v>572</v>
      </c>
      <c r="T4043" s="451">
        <v>44578</v>
      </c>
      <c r="U4043" s="451">
        <v>44578</v>
      </c>
      <c r="V4043" s="1313" t="s">
        <v>24</v>
      </c>
      <c r="W4043" s="136" t="s">
        <v>24</v>
      </c>
      <c r="X4043" s="951"/>
      <c r="Y4043" s="900"/>
      <c r="Z4043" s="952"/>
      <c r="AA4043" s="1305" t="s">
        <v>589</v>
      </c>
      <c r="AB4043" s="902" t="s">
        <v>24</v>
      </c>
      <c r="AC4043" s="1305"/>
      <c r="AD4043" s="1305"/>
      <c r="AE4043" s="1305"/>
      <c r="AF4043" s="1305"/>
      <c r="AG4043" s="1305"/>
      <c r="AH4043" s="369"/>
      <c r="AI4043" s="244" t="str">
        <f t="shared" si="356"/>
        <v>DZ 85-</v>
      </c>
      <c r="AJ4043" s="1315">
        <f t="shared" si="357"/>
        <v>44016</v>
      </c>
      <c r="AK4043" s="530">
        <v>44012</v>
      </c>
      <c r="AL4043" s="696">
        <v>44012</v>
      </c>
      <c r="AM4043" s="1305"/>
      <c r="AN4043" s="902"/>
      <c r="AO4043" s="902"/>
      <c r="AP4043" s="1305"/>
      <c r="AQ4043" s="1231" t="s">
        <v>3094</v>
      </c>
      <c r="AR4043" s="1305"/>
      <c r="AS4043" s="1305"/>
      <c r="AT4043" s="1305"/>
      <c r="AU4043" s="1305"/>
      <c r="AV4043" s="885"/>
      <c r="AW4043" s="885"/>
      <c r="AX4043" s="885"/>
      <c r="AY4043" s="885"/>
      <c r="AZ4043" s="885"/>
    </row>
    <row r="4044" spans="2:52" ht="15" customHeight="1">
      <c r="B4044" s="1310">
        <v>4038</v>
      </c>
      <c r="C4044" s="891" t="s">
        <v>12561</v>
      </c>
      <c r="D4044" s="956" t="s">
        <v>230</v>
      </c>
      <c r="E4044" s="992" t="s">
        <v>222</v>
      </c>
      <c r="F4044" s="892" t="s">
        <v>24</v>
      </c>
      <c r="G4044" s="535" t="s">
        <v>141</v>
      </c>
      <c r="H4044" s="893" t="s">
        <v>12562</v>
      </c>
      <c r="I4044" s="953">
        <v>34540</v>
      </c>
      <c r="J4044" s="1314">
        <f t="shared" ca="1" si="358"/>
        <v>27</v>
      </c>
      <c r="K4044" s="894" t="s">
        <v>24</v>
      </c>
      <c r="L4044" s="895" t="s">
        <v>24</v>
      </c>
      <c r="M4044" s="896" t="s">
        <v>24</v>
      </c>
      <c r="N4044" s="533">
        <v>44016</v>
      </c>
      <c r="O4044" s="898" t="s">
        <v>24</v>
      </c>
      <c r="P4044" s="902" t="s">
        <v>24</v>
      </c>
      <c r="Q4044" s="897" t="s">
        <v>24</v>
      </c>
      <c r="R4044" s="898" t="s">
        <v>2087</v>
      </c>
      <c r="S4044" s="664" t="s">
        <v>536</v>
      </c>
      <c r="T4044" s="451">
        <v>44402</v>
      </c>
      <c r="U4044" s="451">
        <v>44402</v>
      </c>
      <c r="V4044" s="904" t="s">
        <v>24</v>
      </c>
      <c r="W4044" s="136" t="s">
        <v>24</v>
      </c>
      <c r="X4044" s="951"/>
      <c r="Y4044" s="900"/>
      <c r="Z4044" s="952"/>
      <c r="AA4044" s="1305" t="s">
        <v>592</v>
      </c>
      <c r="AB4044" s="902" t="s">
        <v>24</v>
      </c>
      <c r="AC4044" s="1305"/>
      <c r="AD4044" s="1305"/>
      <c r="AE4044" s="1305"/>
      <c r="AF4044" s="1305"/>
      <c r="AG4044" s="1305"/>
      <c r="AH4044" s="369"/>
      <c r="AI4044" s="244" t="str">
        <f t="shared" si="356"/>
        <v>PC 200, PC 300-</v>
      </c>
      <c r="AJ4044" s="1315">
        <f t="shared" si="357"/>
        <v>44016</v>
      </c>
      <c r="AK4044" s="530">
        <v>44012</v>
      </c>
      <c r="AL4044" s="696">
        <v>44012</v>
      </c>
      <c r="AM4044" s="1305"/>
      <c r="AN4044" s="902"/>
      <c r="AO4044" s="902"/>
      <c r="AP4044" s="1305"/>
      <c r="AQ4044" s="1231" t="s">
        <v>3094</v>
      </c>
      <c r="AR4044" s="1305"/>
      <c r="AS4044" s="1305"/>
      <c r="AT4044" s="1305"/>
      <c r="AU4044" s="1305"/>
      <c r="AV4044" s="885"/>
      <c r="AW4044" s="885"/>
      <c r="AX4044" s="885"/>
      <c r="AY4044" s="885"/>
      <c r="AZ4044" s="885"/>
    </row>
    <row r="4045" spans="2:52" ht="15" customHeight="1">
      <c r="B4045" s="1310">
        <v>4039</v>
      </c>
      <c r="C4045" s="891" t="s">
        <v>12564</v>
      </c>
      <c r="D4045" s="956" t="s">
        <v>5636</v>
      </c>
      <c r="E4045" s="992" t="s">
        <v>4228</v>
      </c>
      <c r="F4045" s="892" t="s">
        <v>12565</v>
      </c>
      <c r="G4045" s="535" t="s">
        <v>98</v>
      </c>
      <c r="H4045" s="893" t="s">
        <v>12566</v>
      </c>
      <c r="I4045" s="953">
        <v>35027</v>
      </c>
      <c r="J4045" s="1314">
        <f t="shared" ca="1" si="358"/>
        <v>26</v>
      </c>
      <c r="K4045" s="894" t="s">
        <v>24</v>
      </c>
      <c r="L4045" s="895" t="s">
        <v>24</v>
      </c>
      <c r="M4045" s="896" t="s">
        <v>24</v>
      </c>
      <c r="N4045" s="533">
        <v>44021</v>
      </c>
      <c r="O4045" s="898" t="s">
        <v>24</v>
      </c>
      <c r="P4045" s="902" t="s">
        <v>24</v>
      </c>
      <c r="Q4045" s="897" t="s">
        <v>24</v>
      </c>
      <c r="R4045" s="898" t="s">
        <v>2087</v>
      </c>
      <c r="S4045" s="664" t="s">
        <v>24</v>
      </c>
      <c r="T4045" s="451">
        <v>44524</v>
      </c>
      <c r="U4045" s="451" t="s">
        <v>24</v>
      </c>
      <c r="V4045" s="1330" t="s">
        <v>24</v>
      </c>
      <c r="W4045" s="136"/>
      <c r="X4045" s="951"/>
      <c r="Y4045" s="900"/>
      <c r="Z4045" s="952"/>
      <c r="AA4045" s="1305" t="s">
        <v>24</v>
      </c>
      <c r="AB4045" s="902"/>
      <c r="AC4045" s="1305"/>
      <c r="AD4045" s="1305"/>
      <c r="AE4045" s="1305"/>
      <c r="AF4045" s="1305"/>
      <c r="AG4045" s="1305"/>
      <c r="AH4045" s="369"/>
      <c r="AI4045" s="244" t="str">
        <f t="shared" si="356"/>
        <v>-</v>
      </c>
      <c r="AJ4045" s="1315">
        <f t="shared" si="357"/>
        <v>44021</v>
      </c>
      <c r="AK4045" s="217" t="s">
        <v>24</v>
      </c>
      <c r="AL4045" s="614" t="s">
        <v>24</v>
      </c>
      <c r="AM4045" s="1305"/>
      <c r="AN4045" s="902"/>
      <c r="AO4045" s="902"/>
      <c r="AP4045" s="1305"/>
      <c r="AQ4045" s="1231" t="s">
        <v>3094</v>
      </c>
      <c r="AR4045" s="1305"/>
      <c r="AS4045" s="1305"/>
      <c r="AT4045" s="1305"/>
      <c r="AU4045" s="1305"/>
      <c r="AV4045" s="885"/>
      <c r="AW4045" s="885"/>
      <c r="AX4045" s="885"/>
      <c r="AY4045" s="885"/>
      <c r="AZ4045" s="885"/>
    </row>
    <row r="4046" spans="2:52" ht="15" customHeight="1">
      <c r="B4046" s="1310">
        <v>4040</v>
      </c>
      <c r="C4046" s="891" t="s">
        <v>3415</v>
      </c>
      <c r="D4046" s="956" t="s">
        <v>4270</v>
      </c>
      <c r="E4046" s="992" t="s">
        <v>4228</v>
      </c>
      <c r="F4046" s="892" t="s">
        <v>12569</v>
      </c>
      <c r="G4046" s="535" t="s">
        <v>98</v>
      </c>
      <c r="H4046" s="893" t="s">
        <v>12570</v>
      </c>
      <c r="I4046" s="953">
        <v>34733</v>
      </c>
      <c r="J4046" s="1314">
        <f t="shared" ca="1" si="358"/>
        <v>27</v>
      </c>
      <c r="K4046" s="894" t="s">
        <v>493</v>
      </c>
      <c r="L4046" s="895">
        <v>950219310597</v>
      </c>
      <c r="M4046" s="896">
        <v>44960</v>
      </c>
      <c r="N4046" s="533">
        <v>44019</v>
      </c>
      <c r="O4046" s="898" t="s">
        <v>24</v>
      </c>
      <c r="P4046" s="902" t="s">
        <v>24</v>
      </c>
      <c r="Q4046" s="897" t="s">
        <v>24</v>
      </c>
      <c r="R4046" s="898" t="s">
        <v>2087</v>
      </c>
      <c r="S4046" s="664" t="s">
        <v>12571</v>
      </c>
      <c r="T4046" s="451">
        <v>44595</v>
      </c>
      <c r="U4046" s="451">
        <v>44595</v>
      </c>
      <c r="V4046" s="1313" t="s">
        <v>24</v>
      </c>
      <c r="W4046" s="136"/>
      <c r="X4046" s="951"/>
      <c r="Y4046" s="900"/>
      <c r="Z4046" s="952"/>
      <c r="AA4046" s="1305" t="s">
        <v>4457</v>
      </c>
      <c r="AB4046" s="902" t="s">
        <v>24</v>
      </c>
      <c r="AC4046" s="1305"/>
      <c r="AD4046" s="1305"/>
      <c r="AE4046" s="1305"/>
      <c r="AF4046" s="1305"/>
      <c r="AG4046" s="1305"/>
      <c r="AH4046" s="369"/>
      <c r="AI4046" s="244" t="str">
        <f t="shared" si="356"/>
        <v>SC P360, SC P380-</v>
      </c>
      <c r="AJ4046" s="1315">
        <f t="shared" si="357"/>
        <v>44019</v>
      </c>
      <c r="AK4046" s="530">
        <v>43873</v>
      </c>
      <c r="AL4046" s="696">
        <v>43873</v>
      </c>
      <c r="AM4046" s="1305"/>
      <c r="AN4046" s="902"/>
      <c r="AO4046" s="902"/>
      <c r="AP4046" s="1305"/>
      <c r="AQ4046" s="1231" t="s">
        <v>3094</v>
      </c>
      <c r="AR4046" s="1305"/>
      <c r="AS4046" s="1305"/>
      <c r="AT4046" s="1305"/>
      <c r="AU4046" s="1305"/>
      <c r="AV4046" s="885"/>
      <c r="AW4046" s="885"/>
      <c r="AX4046" s="885"/>
      <c r="AY4046" s="885"/>
      <c r="AZ4046" s="885"/>
    </row>
    <row r="4047" spans="2:52" ht="15" customHeight="1">
      <c r="B4047" s="1310">
        <v>4041</v>
      </c>
      <c r="C4047" s="891" t="s">
        <v>12572</v>
      </c>
      <c r="D4047" s="956" t="s">
        <v>230</v>
      </c>
      <c r="E4047" s="992" t="s">
        <v>222</v>
      </c>
      <c r="F4047" s="892" t="s">
        <v>24</v>
      </c>
      <c r="G4047" s="535" t="s">
        <v>98</v>
      </c>
      <c r="H4047" s="893" t="s">
        <v>12574</v>
      </c>
      <c r="I4047" s="953">
        <v>34296</v>
      </c>
      <c r="J4047" s="1314">
        <f t="shared" ca="1" si="358"/>
        <v>28</v>
      </c>
      <c r="K4047" s="894" t="s">
        <v>493</v>
      </c>
      <c r="L4047" s="895">
        <v>17239311000040</v>
      </c>
      <c r="M4047" s="896">
        <v>45811</v>
      </c>
      <c r="N4047" s="533">
        <v>44013</v>
      </c>
      <c r="O4047" s="898" t="s">
        <v>24</v>
      </c>
      <c r="P4047" s="902" t="s">
        <v>24</v>
      </c>
      <c r="Q4047" s="897" t="s">
        <v>24</v>
      </c>
      <c r="R4047" s="898" t="s">
        <v>2087</v>
      </c>
      <c r="S4047" s="664" t="s">
        <v>12576</v>
      </c>
      <c r="T4047" s="451">
        <v>44523</v>
      </c>
      <c r="U4047" s="451">
        <v>44523</v>
      </c>
      <c r="V4047" s="904" t="s">
        <v>24</v>
      </c>
      <c r="W4047" s="136"/>
      <c r="X4047" s="951"/>
      <c r="Y4047" s="900"/>
      <c r="Z4047" s="952"/>
      <c r="AA4047" s="1305" t="s">
        <v>589</v>
      </c>
      <c r="AB4047" s="902" t="s">
        <v>24</v>
      </c>
      <c r="AC4047" s="1305"/>
      <c r="AD4047" s="1305"/>
      <c r="AE4047" s="1305"/>
      <c r="AF4047" s="1305"/>
      <c r="AG4047" s="1305"/>
      <c r="AH4047" s="369"/>
      <c r="AI4047" s="244" t="str">
        <f t="shared" si="356"/>
        <v>DZ 85-</v>
      </c>
      <c r="AJ4047" s="1315">
        <f t="shared" si="357"/>
        <v>44013</v>
      </c>
      <c r="AK4047" s="530">
        <v>44012</v>
      </c>
      <c r="AL4047" s="696">
        <v>44012</v>
      </c>
      <c r="AM4047" s="1305"/>
      <c r="AN4047" s="902"/>
      <c r="AO4047" s="902"/>
      <c r="AP4047" s="1305"/>
      <c r="AQ4047" s="1231" t="s">
        <v>3094</v>
      </c>
      <c r="AR4047" s="1305"/>
      <c r="AS4047" s="1305"/>
      <c r="AT4047" s="1305"/>
      <c r="AU4047" s="1305"/>
      <c r="AV4047" s="885"/>
      <c r="AW4047" s="885"/>
      <c r="AX4047" s="885"/>
      <c r="AY4047" s="885"/>
      <c r="AZ4047" s="885"/>
    </row>
    <row r="4048" spans="2:52" ht="15" customHeight="1">
      <c r="B4048" s="1310">
        <v>4042</v>
      </c>
      <c r="C4048" s="891" t="s">
        <v>12573</v>
      </c>
      <c r="D4048" s="956" t="s">
        <v>230</v>
      </c>
      <c r="E4048" s="992" t="s">
        <v>222</v>
      </c>
      <c r="F4048" s="892" t="s">
        <v>24</v>
      </c>
      <c r="G4048" s="535" t="s">
        <v>98</v>
      </c>
      <c r="H4048" s="893" t="s">
        <v>12575</v>
      </c>
      <c r="I4048" s="953">
        <v>34157</v>
      </c>
      <c r="J4048" s="1314">
        <f t="shared" ca="1" si="358"/>
        <v>28</v>
      </c>
      <c r="K4048" s="894" t="s">
        <v>493</v>
      </c>
      <c r="L4048" s="895">
        <v>921219311167</v>
      </c>
      <c r="M4048" s="896">
        <v>45629</v>
      </c>
      <c r="N4048" s="533">
        <v>44013</v>
      </c>
      <c r="O4048" s="898" t="s">
        <v>24</v>
      </c>
      <c r="P4048" s="902" t="s">
        <v>24</v>
      </c>
      <c r="Q4048" s="897" t="s">
        <v>24</v>
      </c>
      <c r="R4048" s="898" t="s">
        <v>2087</v>
      </c>
      <c r="S4048" s="664" t="s">
        <v>12577</v>
      </c>
      <c r="T4048" s="451">
        <v>44384</v>
      </c>
      <c r="U4048" s="451">
        <v>44384</v>
      </c>
      <c r="V4048" s="904" t="s">
        <v>24</v>
      </c>
      <c r="W4048" s="136"/>
      <c r="X4048" s="951"/>
      <c r="Y4048" s="900"/>
      <c r="Z4048" s="952"/>
      <c r="AA4048" s="1305" t="s">
        <v>592</v>
      </c>
      <c r="AB4048" s="902" t="s">
        <v>24</v>
      </c>
      <c r="AC4048" s="1305"/>
      <c r="AD4048" s="1305"/>
      <c r="AE4048" s="1305"/>
      <c r="AF4048" s="1305"/>
      <c r="AG4048" s="1305"/>
      <c r="AH4048" s="369"/>
      <c r="AI4048" s="244" t="str">
        <f t="shared" ref="AI4048:AI4111" si="359">+CONCATENATE(AA4048,AB4048,AC4048,AD4048,AE4048,AF4048,AG4048)</f>
        <v>PC 200, PC 300-</v>
      </c>
      <c r="AJ4048" s="1315">
        <f t="shared" ref="AJ4048:AJ4068" si="360">N4048</f>
        <v>44013</v>
      </c>
      <c r="AK4048" s="530">
        <v>44012</v>
      </c>
      <c r="AL4048" s="696">
        <v>44012</v>
      </c>
      <c r="AM4048" s="1305"/>
      <c r="AN4048" s="902"/>
      <c r="AO4048" s="902"/>
      <c r="AP4048" s="1305"/>
      <c r="AQ4048" s="1231" t="s">
        <v>3094</v>
      </c>
      <c r="AR4048" s="1305"/>
      <c r="AS4048" s="1305"/>
      <c r="AT4048" s="1305"/>
      <c r="AU4048" s="1305"/>
      <c r="AV4048" s="885"/>
      <c r="AW4048" s="885"/>
      <c r="AX4048" s="885"/>
      <c r="AY4048" s="885"/>
      <c r="AZ4048" s="885"/>
    </row>
    <row r="4049" spans="2:60" ht="15" customHeight="1">
      <c r="B4049" s="1310">
        <v>4043</v>
      </c>
      <c r="C4049" s="891" t="s">
        <v>1018</v>
      </c>
      <c r="D4049" s="956" t="s">
        <v>221</v>
      </c>
      <c r="E4049" s="992" t="s">
        <v>222</v>
      </c>
      <c r="F4049" s="892" t="s">
        <v>24</v>
      </c>
      <c r="G4049" s="535" t="s">
        <v>144</v>
      </c>
      <c r="H4049" s="893" t="s">
        <v>12580</v>
      </c>
      <c r="I4049" s="953">
        <v>32618</v>
      </c>
      <c r="J4049" s="1314">
        <f t="shared" ca="1" si="358"/>
        <v>33</v>
      </c>
      <c r="K4049" s="894" t="s">
        <v>24</v>
      </c>
      <c r="L4049" s="895" t="s">
        <v>24</v>
      </c>
      <c r="M4049" s="896" t="s">
        <v>24</v>
      </c>
      <c r="N4049" s="533">
        <v>44022</v>
      </c>
      <c r="O4049" s="898" t="s">
        <v>24</v>
      </c>
      <c r="P4049" s="902" t="s">
        <v>24</v>
      </c>
      <c r="Q4049" s="897" t="s">
        <v>24</v>
      </c>
      <c r="R4049" s="898" t="s">
        <v>2087</v>
      </c>
      <c r="S4049" s="664" t="s">
        <v>24</v>
      </c>
      <c r="T4049" s="451">
        <v>44306</v>
      </c>
      <c r="U4049" s="451" t="s">
        <v>24</v>
      </c>
      <c r="V4049" s="904"/>
      <c r="W4049" s="136"/>
      <c r="X4049" s="951"/>
      <c r="Y4049" s="900"/>
      <c r="Z4049" s="952"/>
      <c r="AA4049" s="1305" t="s">
        <v>24</v>
      </c>
      <c r="AB4049" s="902"/>
      <c r="AC4049" s="1305"/>
      <c r="AD4049" s="1305"/>
      <c r="AE4049" s="1305"/>
      <c r="AF4049" s="1305"/>
      <c r="AG4049" s="1305"/>
      <c r="AH4049" s="369"/>
      <c r="AI4049" s="244" t="str">
        <f t="shared" si="359"/>
        <v>-</v>
      </c>
      <c r="AJ4049" s="1315">
        <f t="shared" si="360"/>
        <v>44022</v>
      </c>
      <c r="AK4049" s="217" t="s">
        <v>24</v>
      </c>
      <c r="AL4049" s="614" t="s">
        <v>24</v>
      </c>
      <c r="AM4049" s="1305"/>
      <c r="AN4049" s="902"/>
      <c r="AO4049" s="902"/>
      <c r="AP4049" s="1305"/>
      <c r="AQ4049" s="1231" t="s">
        <v>3094</v>
      </c>
      <c r="AR4049" s="1305"/>
      <c r="AS4049" s="1305"/>
      <c r="AT4049" s="1305"/>
      <c r="AU4049" s="1305"/>
      <c r="AV4049" s="885"/>
      <c r="AW4049" s="885"/>
      <c r="AX4049" s="885"/>
      <c r="AY4049" s="885"/>
      <c r="AZ4049" s="885"/>
    </row>
    <row r="4050" spans="2:60" ht="15" customHeight="1">
      <c r="B4050" s="1310">
        <v>4044</v>
      </c>
      <c r="C4050" s="891" t="s">
        <v>12578</v>
      </c>
      <c r="D4050" s="956" t="s">
        <v>333</v>
      </c>
      <c r="E4050" s="992" t="s">
        <v>222</v>
      </c>
      <c r="F4050" s="892" t="s">
        <v>24</v>
      </c>
      <c r="G4050" s="535" t="s">
        <v>144</v>
      </c>
      <c r="H4050" s="893" t="s">
        <v>12579</v>
      </c>
      <c r="I4050" s="953">
        <v>35217</v>
      </c>
      <c r="J4050" s="1314">
        <f t="shared" ca="1" si="358"/>
        <v>25</v>
      </c>
      <c r="K4050" s="894" t="s">
        <v>24</v>
      </c>
      <c r="L4050" s="895" t="s">
        <v>24</v>
      </c>
      <c r="M4050" s="896" t="s">
        <v>24</v>
      </c>
      <c r="N4050" s="533">
        <v>44022</v>
      </c>
      <c r="O4050" s="898" t="s">
        <v>24</v>
      </c>
      <c r="P4050" s="902" t="s">
        <v>24</v>
      </c>
      <c r="Q4050" s="897" t="s">
        <v>24</v>
      </c>
      <c r="R4050" s="898" t="s">
        <v>2087</v>
      </c>
      <c r="S4050" s="664" t="s">
        <v>24</v>
      </c>
      <c r="T4050" s="451">
        <v>44348</v>
      </c>
      <c r="U4050" s="451" t="s">
        <v>24</v>
      </c>
      <c r="V4050" s="904"/>
      <c r="W4050" s="136"/>
      <c r="X4050" s="951"/>
      <c r="Y4050" s="900"/>
      <c r="Z4050" s="952"/>
      <c r="AA4050" s="1305" t="s">
        <v>24</v>
      </c>
      <c r="AB4050" s="902"/>
      <c r="AC4050" s="1305"/>
      <c r="AD4050" s="1305"/>
      <c r="AE4050" s="1305"/>
      <c r="AF4050" s="1305"/>
      <c r="AG4050" s="1305"/>
      <c r="AH4050" s="369"/>
      <c r="AI4050" s="244" t="str">
        <f t="shared" si="359"/>
        <v>-</v>
      </c>
      <c r="AJ4050" s="1315">
        <f t="shared" si="360"/>
        <v>44022</v>
      </c>
      <c r="AK4050" s="217" t="s">
        <v>24</v>
      </c>
      <c r="AL4050" s="614" t="s">
        <v>24</v>
      </c>
      <c r="AM4050" s="1305"/>
      <c r="AN4050" s="902"/>
      <c r="AO4050" s="902"/>
      <c r="AP4050" s="1305"/>
      <c r="AQ4050" s="1231" t="s">
        <v>3094</v>
      </c>
      <c r="AR4050" s="1305"/>
      <c r="AS4050" s="1305"/>
      <c r="AT4050" s="1305"/>
      <c r="AU4050" s="1305"/>
      <c r="AZ4050" s="885"/>
    </row>
    <row r="4051" spans="2:60" ht="15" customHeight="1">
      <c r="B4051" s="1310">
        <v>4045</v>
      </c>
      <c r="C4051" s="891" t="s">
        <v>12581</v>
      </c>
      <c r="D4051" s="956" t="s">
        <v>226</v>
      </c>
      <c r="E4051" s="992" t="s">
        <v>4241</v>
      </c>
      <c r="F4051" s="892" t="s">
        <v>12582</v>
      </c>
      <c r="G4051" s="535" t="s">
        <v>102</v>
      </c>
      <c r="H4051" s="893" t="s">
        <v>24</v>
      </c>
      <c r="I4051" s="953" t="s">
        <v>24</v>
      </c>
      <c r="J4051" s="1314" t="str">
        <f t="shared" ca="1" si="358"/>
        <v>-</v>
      </c>
      <c r="K4051" s="894"/>
      <c r="L4051" s="895"/>
      <c r="M4051" s="896"/>
      <c r="N4051" s="533">
        <v>44013</v>
      </c>
      <c r="O4051" s="898" t="s">
        <v>24</v>
      </c>
      <c r="P4051" s="902" t="s">
        <v>24</v>
      </c>
      <c r="Q4051" s="897" t="s">
        <v>24</v>
      </c>
      <c r="R4051" s="898" t="s">
        <v>2087</v>
      </c>
      <c r="S4051" s="664" t="s">
        <v>24</v>
      </c>
      <c r="T4051" s="451">
        <v>44561</v>
      </c>
      <c r="U4051" s="451" t="s">
        <v>24</v>
      </c>
      <c r="V4051" s="1313"/>
      <c r="W4051" s="136"/>
      <c r="X4051" s="951"/>
      <c r="Y4051" s="900"/>
      <c r="Z4051" s="952"/>
      <c r="AA4051" s="1305" t="s">
        <v>24</v>
      </c>
      <c r="AB4051" s="902"/>
      <c r="AC4051" s="1305"/>
      <c r="AD4051" s="1305"/>
      <c r="AE4051" s="1305"/>
      <c r="AF4051" s="1305"/>
      <c r="AG4051" s="1305"/>
      <c r="AH4051" s="369"/>
      <c r="AI4051" s="244" t="str">
        <f t="shared" si="359"/>
        <v>-</v>
      </c>
      <c r="AJ4051" s="1315">
        <f t="shared" si="360"/>
        <v>44013</v>
      </c>
      <c r="AK4051" s="217" t="s">
        <v>24</v>
      </c>
      <c r="AL4051" s="614" t="s">
        <v>24</v>
      </c>
      <c r="AM4051" s="1305"/>
      <c r="AN4051" s="902"/>
      <c r="AO4051" s="902"/>
      <c r="AP4051" s="1305"/>
      <c r="AQ4051" s="180" t="s">
        <v>3094</v>
      </c>
      <c r="AR4051" s="1305"/>
      <c r="AS4051" s="1305"/>
      <c r="AT4051" s="1305"/>
      <c r="AU4051" s="1305"/>
      <c r="AV4051" s="885"/>
      <c r="AW4051" s="885"/>
      <c r="AX4051" s="885"/>
      <c r="AY4051" s="885"/>
      <c r="AZ4051" s="885"/>
    </row>
    <row r="4052" spans="2:60" ht="15" customHeight="1">
      <c r="B4052" s="1310">
        <v>4046</v>
      </c>
      <c r="C4052" s="891" t="s">
        <v>12583</v>
      </c>
      <c r="D4052" s="956" t="s">
        <v>303</v>
      </c>
      <c r="E4052" s="992" t="s">
        <v>601</v>
      </c>
      <c r="F4052" s="892" t="s">
        <v>24</v>
      </c>
      <c r="G4052" s="535" t="s">
        <v>152</v>
      </c>
      <c r="H4052" s="893" t="s">
        <v>24</v>
      </c>
      <c r="I4052" s="953">
        <v>30919</v>
      </c>
      <c r="J4052" s="1314">
        <f t="shared" ca="1" si="358"/>
        <v>38</v>
      </c>
      <c r="K4052" s="894" t="s">
        <v>24</v>
      </c>
      <c r="L4052" s="895" t="s">
        <v>24</v>
      </c>
      <c r="M4052" s="896" t="s">
        <v>24</v>
      </c>
      <c r="N4052" s="533">
        <v>43784</v>
      </c>
      <c r="O4052" s="898" t="s">
        <v>24</v>
      </c>
      <c r="P4052" s="902" t="s">
        <v>24</v>
      </c>
      <c r="Q4052" s="897" t="str">
        <f t="shared" ref="Q4052:Q4068" si="361">IF(OR(O4052="-",O4052=""),"-",O4052+365)</f>
        <v>-</v>
      </c>
      <c r="R4052" s="898" t="str">
        <f t="shared" ref="R4052:R4079" ca="1" si="362">IF(OR(O4052="",O4052="-"),"TIDAK MCU",IF(Q4052&gt;TODAY(),"BERLAKU","EXPIRED"))</f>
        <v>TIDAK MCU</v>
      </c>
      <c r="S4052" s="664" t="s">
        <v>24</v>
      </c>
      <c r="T4052" s="451">
        <v>44433</v>
      </c>
      <c r="U4052" s="451" t="s">
        <v>99</v>
      </c>
      <c r="V4052" s="1330" t="s">
        <v>24</v>
      </c>
      <c r="W4052" s="1311" t="s">
        <v>24</v>
      </c>
      <c r="X4052" s="899"/>
      <c r="Y4052" s="900" t="s">
        <v>24</v>
      </c>
      <c r="Z4052" s="901"/>
      <c r="AA4052" s="1305" t="s">
        <v>24</v>
      </c>
      <c r="AB4052" s="902" t="s">
        <v>24</v>
      </c>
      <c r="AC4052" s="902"/>
      <c r="AD4052" s="902"/>
      <c r="AE4052" s="902"/>
      <c r="AF4052" s="902"/>
      <c r="AG4052" s="902"/>
      <c r="AH4052" s="481"/>
      <c r="AI4052" s="244" t="str">
        <f t="shared" si="359"/>
        <v>--</v>
      </c>
      <c r="AJ4052" s="1315">
        <f t="shared" si="360"/>
        <v>43784</v>
      </c>
      <c r="AK4052" s="217" t="s">
        <v>24</v>
      </c>
      <c r="AL4052" s="614" t="s">
        <v>24</v>
      </c>
      <c r="AM4052" s="1305"/>
      <c r="AN4052" s="902"/>
      <c r="AO4052" s="902"/>
      <c r="AP4052" s="1305"/>
      <c r="AQ4052" s="1231" t="s">
        <v>3094</v>
      </c>
      <c r="AR4052" s="1305"/>
      <c r="AS4052" s="1305"/>
      <c r="AT4052" s="1305"/>
      <c r="AU4052" s="1305"/>
    </row>
    <row r="4053" spans="2:60" ht="15" customHeight="1">
      <c r="B4053" s="1310">
        <v>4047</v>
      </c>
      <c r="C4053" s="891" t="s">
        <v>8157</v>
      </c>
      <c r="D4053" s="956" t="s">
        <v>705</v>
      </c>
      <c r="E4053" s="992" t="s">
        <v>1122</v>
      </c>
      <c r="F4053" s="892" t="s">
        <v>12584</v>
      </c>
      <c r="G4053" s="535" t="s">
        <v>102</v>
      </c>
      <c r="H4053" s="893" t="s">
        <v>24</v>
      </c>
      <c r="I4053" s="953" t="s">
        <v>24</v>
      </c>
      <c r="J4053" s="1314" t="str">
        <f t="shared" ca="1" si="358"/>
        <v>-</v>
      </c>
      <c r="K4053" s="894" t="s">
        <v>24</v>
      </c>
      <c r="L4053" s="895" t="s">
        <v>24</v>
      </c>
      <c r="M4053" s="896" t="s">
        <v>24</v>
      </c>
      <c r="N4053" s="533">
        <v>44016</v>
      </c>
      <c r="O4053" s="898" t="s">
        <v>24</v>
      </c>
      <c r="P4053" s="902" t="s">
        <v>24</v>
      </c>
      <c r="Q4053" s="897" t="str">
        <f t="shared" si="361"/>
        <v>-</v>
      </c>
      <c r="R4053" s="898" t="str">
        <f t="shared" ca="1" si="362"/>
        <v>TIDAK MCU</v>
      </c>
      <c r="S4053" s="664" t="s">
        <v>12585</v>
      </c>
      <c r="T4053" s="451">
        <v>44592</v>
      </c>
      <c r="U4053" s="451">
        <v>44592</v>
      </c>
      <c r="V4053" s="904" t="s">
        <v>24</v>
      </c>
      <c r="W4053" s="136" t="s">
        <v>24</v>
      </c>
      <c r="X4053" s="899"/>
      <c r="Y4053" s="900" t="s">
        <v>24</v>
      </c>
      <c r="Z4053" s="901"/>
      <c r="AA4053" s="1305" t="s">
        <v>12595</v>
      </c>
      <c r="AB4053" s="902" t="s">
        <v>24</v>
      </c>
      <c r="AC4053" s="1305"/>
      <c r="AD4053" s="1305"/>
      <c r="AE4053" s="1305"/>
      <c r="AF4053" s="1305"/>
      <c r="AG4053" s="1305"/>
      <c r="AH4053" s="369"/>
      <c r="AI4053" s="244" t="str">
        <f t="shared" si="359"/>
        <v>ALL UNIT SCANIA-</v>
      </c>
      <c r="AJ4053" s="1315">
        <f t="shared" si="360"/>
        <v>44016</v>
      </c>
      <c r="AK4053" s="217" t="s">
        <v>24</v>
      </c>
      <c r="AL4053" s="614" t="s">
        <v>24</v>
      </c>
      <c r="AM4053" s="1305"/>
      <c r="AN4053" s="902"/>
      <c r="AO4053" s="902"/>
      <c r="AP4053" s="1305"/>
      <c r="AQ4053" s="1231" t="s">
        <v>3094</v>
      </c>
      <c r="AR4053" s="1305"/>
      <c r="AS4053" s="1305"/>
      <c r="AT4053" s="1305"/>
      <c r="AU4053" s="1305"/>
      <c r="AV4053" s="885"/>
      <c r="AW4053" s="885"/>
      <c r="AX4053" s="885"/>
      <c r="AY4053" s="885"/>
      <c r="AZ4053" s="885"/>
    </row>
    <row r="4054" spans="2:60" ht="15" customHeight="1">
      <c r="B4054" s="1310">
        <v>4048</v>
      </c>
      <c r="C4054" s="891" t="s">
        <v>12586</v>
      </c>
      <c r="D4054" s="956" t="s">
        <v>230</v>
      </c>
      <c r="E4054" s="992" t="s">
        <v>222</v>
      </c>
      <c r="F4054" s="892" t="s">
        <v>24</v>
      </c>
      <c r="G4054" s="535" t="s">
        <v>113</v>
      </c>
      <c r="H4054" s="893" t="s">
        <v>12587</v>
      </c>
      <c r="I4054" s="953">
        <v>25297</v>
      </c>
      <c r="J4054" s="1314">
        <f t="shared" ca="1" si="358"/>
        <v>53</v>
      </c>
      <c r="K4054" s="894" t="s">
        <v>493</v>
      </c>
      <c r="L4054" s="895">
        <v>690416260874</v>
      </c>
      <c r="M4054" s="896">
        <v>44655</v>
      </c>
      <c r="N4054" s="533">
        <v>44020</v>
      </c>
      <c r="O4054" s="898" t="s">
        <v>24</v>
      </c>
      <c r="P4054" s="902" t="s">
        <v>24</v>
      </c>
      <c r="Q4054" s="897" t="str">
        <f t="shared" si="361"/>
        <v>-</v>
      </c>
      <c r="R4054" s="898" t="str">
        <f t="shared" ca="1" si="362"/>
        <v>TIDAK MCU</v>
      </c>
      <c r="S4054" s="664" t="s">
        <v>12588</v>
      </c>
      <c r="T4054" s="451">
        <v>44290</v>
      </c>
      <c r="U4054" s="451">
        <v>44290</v>
      </c>
      <c r="V4054" s="904" t="s">
        <v>24</v>
      </c>
      <c r="W4054" s="136" t="s">
        <v>24</v>
      </c>
      <c r="X4054" s="899"/>
      <c r="Y4054" s="900"/>
      <c r="Z4054" s="901"/>
      <c r="AA4054" s="1305" t="s">
        <v>100</v>
      </c>
      <c r="AB4054" s="1305" t="s">
        <v>5053</v>
      </c>
      <c r="AC4054" s="1305"/>
      <c r="AD4054" s="1305"/>
      <c r="AE4054" s="1305"/>
      <c r="AF4054" s="1305"/>
      <c r="AG4054" s="1305"/>
      <c r="AH4054" s="369"/>
      <c r="AI4054" s="244" t="str">
        <f t="shared" si="359"/>
        <v>LIGHT VEHICLEDRILLING MACHINE</v>
      </c>
      <c r="AJ4054" s="1315">
        <f t="shared" si="360"/>
        <v>44020</v>
      </c>
      <c r="AK4054" s="217">
        <v>44019</v>
      </c>
      <c r="AL4054" s="614">
        <v>44019</v>
      </c>
      <c r="AM4054" s="1305"/>
      <c r="AN4054" s="902"/>
      <c r="AO4054" s="902"/>
      <c r="AP4054" s="1305"/>
      <c r="AQ4054" s="1231" t="s">
        <v>6564</v>
      </c>
      <c r="AR4054" s="1305"/>
      <c r="AS4054" s="1305"/>
      <c r="AT4054" s="1305"/>
      <c r="AU4054" s="1305"/>
      <c r="AV4054" s="885"/>
      <c r="AW4054" s="885"/>
      <c r="AX4054" s="885"/>
      <c r="AY4054" s="885"/>
      <c r="AZ4054" s="885"/>
    </row>
    <row r="4055" spans="2:60" ht="15" customHeight="1">
      <c r="B4055" s="1310">
        <v>4049</v>
      </c>
      <c r="C4055" s="891" t="s">
        <v>12590</v>
      </c>
      <c r="D4055" s="956" t="s">
        <v>257</v>
      </c>
      <c r="E4055" s="992" t="s">
        <v>1122</v>
      </c>
      <c r="F4055" s="892" t="s">
        <v>24</v>
      </c>
      <c r="G4055" s="535" t="s">
        <v>124</v>
      </c>
      <c r="H4055" s="893" t="s">
        <v>12591</v>
      </c>
      <c r="I4055" s="953">
        <v>36067</v>
      </c>
      <c r="J4055" s="1314">
        <f t="shared" ca="1" si="358"/>
        <v>23</v>
      </c>
      <c r="K4055" s="894" t="s">
        <v>83</v>
      </c>
      <c r="L4055" s="895">
        <v>980919310295</v>
      </c>
      <c r="M4055" s="896">
        <v>45564</v>
      </c>
      <c r="N4055" s="533">
        <v>44023</v>
      </c>
      <c r="O4055" s="898" t="s">
        <v>24</v>
      </c>
      <c r="P4055" s="902" t="s">
        <v>24</v>
      </c>
      <c r="Q4055" s="897" t="str">
        <f t="shared" si="361"/>
        <v>-</v>
      </c>
      <c r="R4055" s="898" t="str">
        <f t="shared" ca="1" si="362"/>
        <v>TIDAK MCU</v>
      </c>
      <c r="S4055" s="664" t="s">
        <v>4454</v>
      </c>
      <c r="T4055" s="451">
        <v>44468</v>
      </c>
      <c r="U4055" s="451">
        <v>44468</v>
      </c>
      <c r="V4055" s="1313" t="s">
        <v>24</v>
      </c>
      <c r="W4055" s="136" t="s">
        <v>24</v>
      </c>
      <c r="X4055" s="899"/>
      <c r="Y4055" s="900"/>
      <c r="Z4055" s="901"/>
      <c r="AA4055" s="1000" t="s">
        <v>100</v>
      </c>
      <c r="AB4055" s="902" t="s">
        <v>24</v>
      </c>
      <c r="AC4055" s="1305"/>
      <c r="AD4055" s="1305"/>
      <c r="AE4055" s="1305"/>
      <c r="AF4055" s="1305"/>
      <c r="AG4055" s="1305"/>
      <c r="AH4055" s="369"/>
      <c r="AI4055" s="244" t="str">
        <f t="shared" si="359"/>
        <v>LIGHT VEHICLE-</v>
      </c>
      <c r="AJ4055" s="1315">
        <f t="shared" si="360"/>
        <v>44023</v>
      </c>
      <c r="AK4055" s="217">
        <v>44012</v>
      </c>
      <c r="AL4055" s="614">
        <v>44012</v>
      </c>
      <c r="AM4055" s="1305"/>
      <c r="AN4055" s="902"/>
      <c r="AO4055" s="902"/>
      <c r="AP4055" s="1305"/>
      <c r="AQ4055" s="1231" t="s">
        <v>3094</v>
      </c>
      <c r="AR4055" s="1305"/>
      <c r="AS4055" s="1305"/>
      <c r="AT4055" s="1305"/>
      <c r="AU4055" s="1305"/>
      <c r="AV4055" s="885"/>
      <c r="AW4055" s="885"/>
      <c r="AX4055" s="885"/>
      <c r="AY4055" s="885"/>
      <c r="AZ4055" s="885"/>
    </row>
    <row r="4056" spans="2:60" ht="15" customHeight="1">
      <c r="B4056" s="1310">
        <v>4050</v>
      </c>
      <c r="C4056" s="891" t="s">
        <v>12592</v>
      </c>
      <c r="D4056" s="956" t="s">
        <v>230</v>
      </c>
      <c r="E4056" s="992" t="s">
        <v>222</v>
      </c>
      <c r="F4056" s="892" t="s">
        <v>24</v>
      </c>
      <c r="G4056" s="535" t="s">
        <v>141</v>
      </c>
      <c r="H4056" s="893" t="s">
        <v>12593</v>
      </c>
      <c r="I4056" s="953">
        <v>32860</v>
      </c>
      <c r="J4056" s="1314">
        <f t="shared" ca="1" si="358"/>
        <v>32</v>
      </c>
      <c r="K4056" s="894" t="s">
        <v>24</v>
      </c>
      <c r="L4056" s="895" t="s">
        <v>24</v>
      </c>
      <c r="M4056" s="896" t="s">
        <v>24</v>
      </c>
      <c r="N4056" s="533">
        <v>44029</v>
      </c>
      <c r="O4056" s="898" t="s">
        <v>24</v>
      </c>
      <c r="P4056" s="902" t="s">
        <v>24</v>
      </c>
      <c r="Q4056" s="897" t="str">
        <f t="shared" si="361"/>
        <v>-</v>
      </c>
      <c r="R4056" s="898" t="str">
        <f t="shared" ca="1" si="362"/>
        <v>TIDAK MCU</v>
      </c>
      <c r="S4056" s="664" t="s">
        <v>537</v>
      </c>
      <c r="T4056" s="451">
        <v>44548</v>
      </c>
      <c r="U4056" s="451">
        <v>44548</v>
      </c>
      <c r="V4056" s="904" t="s">
        <v>24</v>
      </c>
      <c r="W4056" s="136" t="s">
        <v>24</v>
      </c>
      <c r="X4056" s="899"/>
      <c r="Y4056" s="900"/>
      <c r="Z4056" s="901"/>
      <c r="AA4056" s="1305" t="s">
        <v>592</v>
      </c>
      <c r="AB4056" s="902" t="s">
        <v>24</v>
      </c>
      <c r="AC4056" s="1305"/>
      <c r="AD4056" s="1305"/>
      <c r="AE4056" s="1305"/>
      <c r="AF4056" s="1305"/>
      <c r="AG4056" s="1305"/>
      <c r="AH4056" s="369"/>
      <c r="AI4056" s="244" t="str">
        <f t="shared" si="359"/>
        <v>PC 200, PC 300-</v>
      </c>
      <c r="AJ4056" s="1315">
        <f t="shared" si="360"/>
        <v>44029</v>
      </c>
      <c r="AK4056" s="217">
        <v>44026</v>
      </c>
      <c r="AL4056" s="614">
        <v>44026</v>
      </c>
      <c r="AM4056" s="1305"/>
      <c r="AN4056" s="902"/>
      <c r="AO4056" s="902"/>
      <c r="AP4056" s="1305"/>
      <c r="AQ4056" s="1231" t="s">
        <v>3094</v>
      </c>
      <c r="AR4056" s="1305"/>
      <c r="AS4056" s="1305"/>
      <c r="AT4056" s="1305"/>
      <c r="AU4056" s="1305"/>
      <c r="AV4056" s="885"/>
      <c r="AW4056" s="885"/>
      <c r="AX4056" s="885"/>
      <c r="AY4056" s="885"/>
      <c r="AZ4056" s="458"/>
      <c r="BA4056" s="2186"/>
      <c r="BB4056" s="2186"/>
      <c r="BC4056" s="2186"/>
      <c r="BD4056" s="2186"/>
      <c r="BE4056" s="2186"/>
      <c r="BF4056" s="2186"/>
      <c r="BG4056" s="2186"/>
      <c r="BH4056" s="2186"/>
    </row>
    <row r="4057" spans="2:60" ht="15" customHeight="1">
      <c r="B4057" s="1310">
        <v>4051</v>
      </c>
      <c r="C4057" s="891" t="s">
        <v>3929</v>
      </c>
      <c r="D4057" s="956" t="s">
        <v>12600</v>
      </c>
      <c r="E4057" s="992" t="s">
        <v>222</v>
      </c>
      <c r="F4057" s="892" t="s">
        <v>24</v>
      </c>
      <c r="G4057" s="535" t="s">
        <v>128</v>
      </c>
      <c r="H4057" s="893" t="s">
        <v>24</v>
      </c>
      <c r="I4057" s="953">
        <v>31308</v>
      </c>
      <c r="J4057" s="1314">
        <f t="shared" ca="1" si="358"/>
        <v>36</v>
      </c>
      <c r="K4057" s="894" t="s">
        <v>24</v>
      </c>
      <c r="L4057" s="895" t="s">
        <v>24</v>
      </c>
      <c r="M4057" s="896" t="s">
        <v>24</v>
      </c>
      <c r="N4057" s="533">
        <v>44019</v>
      </c>
      <c r="O4057" s="898" t="s">
        <v>24</v>
      </c>
      <c r="P4057" s="902" t="s">
        <v>24</v>
      </c>
      <c r="Q4057" s="897" t="str">
        <f t="shared" si="361"/>
        <v>-</v>
      </c>
      <c r="R4057" s="898" t="str">
        <f t="shared" ca="1" si="362"/>
        <v>TIDAK MCU</v>
      </c>
      <c r="S4057" s="664" t="s">
        <v>24</v>
      </c>
      <c r="T4057" s="451">
        <v>44561</v>
      </c>
      <c r="U4057" s="1329" t="s">
        <v>24</v>
      </c>
      <c r="V4057" s="904"/>
      <c r="W4057" s="136"/>
      <c r="X4057" s="899"/>
      <c r="Y4057" s="900"/>
      <c r="Z4057" s="901"/>
      <c r="AA4057" s="1305" t="s">
        <v>24</v>
      </c>
      <c r="AB4057" s="902"/>
      <c r="AC4057" s="1305"/>
      <c r="AD4057" s="1305"/>
      <c r="AE4057" s="1305"/>
      <c r="AF4057" s="1305"/>
      <c r="AG4057" s="1305"/>
      <c r="AH4057" s="369"/>
      <c r="AI4057" s="244" t="str">
        <f t="shared" si="359"/>
        <v>-</v>
      </c>
      <c r="AJ4057" s="1315">
        <f t="shared" si="360"/>
        <v>44019</v>
      </c>
      <c r="AK4057" s="217" t="s">
        <v>24</v>
      </c>
      <c r="AL4057" s="614" t="s">
        <v>24</v>
      </c>
      <c r="AM4057" s="1305"/>
      <c r="AN4057" s="902"/>
      <c r="AO4057" s="902"/>
      <c r="AP4057" s="1305"/>
      <c r="AQ4057" s="1231" t="s">
        <v>3094</v>
      </c>
      <c r="AR4057" s="1305"/>
      <c r="AS4057" s="1305"/>
      <c r="AT4057" s="1305"/>
      <c r="AU4057" s="1305"/>
      <c r="AZ4057" s="885"/>
    </row>
    <row r="4058" spans="2:60" ht="15" customHeight="1">
      <c r="B4058" s="1310">
        <v>4052</v>
      </c>
      <c r="C4058" s="891" t="s">
        <v>5323</v>
      </c>
      <c r="D4058" s="956" t="s">
        <v>12600</v>
      </c>
      <c r="E4058" s="992" t="s">
        <v>222</v>
      </c>
      <c r="F4058" s="892" t="s">
        <v>24</v>
      </c>
      <c r="G4058" s="535" t="s">
        <v>128</v>
      </c>
      <c r="H4058" s="893" t="s">
        <v>24</v>
      </c>
      <c r="I4058" s="953">
        <v>26341</v>
      </c>
      <c r="J4058" s="1314">
        <f t="shared" ca="1" si="358"/>
        <v>50</v>
      </c>
      <c r="K4058" s="894" t="s">
        <v>24</v>
      </c>
      <c r="L4058" s="895" t="s">
        <v>24</v>
      </c>
      <c r="M4058" s="896" t="s">
        <v>24</v>
      </c>
      <c r="N4058" s="533">
        <v>44019</v>
      </c>
      <c r="O4058" s="898" t="s">
        <v>24</v>
      </c>
      <c r="P4058" s="902" t="s">
        <v>24</v>
      </c>
      <c r="Q4058" s="897" t="str">
        <f t="shared" si="361"/>
        <v>-</v>
      </c>
      <c r="R4058" s="898" t="str">
        <f t="shared" ca="1" si="362"/>
        <v>TIDAK MCU</v>
      </c>
      <c r="S4058" s="664" t="s">
        <v>24</v>
      </c>
      <c r="T4058" s="451">
        <v>44196</v>
      </c>
      <c r="U4058" s="1329" t="s">
        <v>24</v>
      </c>
      <c r="V4058" s="1330"/>
      <c r="W4058" s="136"/>
      <c r="X4058" s="899"/>
      <c r="Y4058" s="900"/>
      <c r="Z4058" s="901"/>
      <c r="AA4058" s="1305" t="s">
        <v>24</v>
      </c>
      <c r="AB4058" s="902"/>
      <c r="AC4058" s="1305"/>
      <c r="AD4058" s="1305"/>
      <c r="AE4058" s="1305"/>
      <c r="AF4058" s="1305"/>
      <c r="AG4058" s="1305"/>
      <c r="AH4058" s="369"/>
      <c r="AI4058" s="244" t="str">
        <f t="shared" si="359"/>
        <v>-</v>
      </c>
      <c r="AJ4058" s="1315">
        <f t="shared" si="360"/>
        <v>44019</v>
      </c>
      <c r="AK4058" s="217" t="s">
        <v>24</v>
      </c>
      <c r="AL4058" s="614" t="s">
        <v>24</v>
      </c>
      <c r="AM4058" s="1305"/>
      <c r="AN4058" s="902"/>
      <c r="AO4058" s="902"/>
      <c r="AP4058" s="1305"/>
      <c r="AQ4058" s="1231" t="s">
        <v>3094</v>
      </c>
      <c r="AR4058" s="1305"/>
      <c r="AS4058" s="1305"/>
      <c r="AT4058" s="1305"/>
      <c r="AU4058" s="1305"/>
      <c r="AV4058" s="885"/>
      <c r="AW4058" s="885"/>
      <c r="AX4058" s="885"/>
      <c r="AY4058" s="885"/>
      <c r="AZ4058" s="885"/>
    </row>
    <row r="4059" spans="2:60" ht="15" customHeight="1">
      <c r="B4059" s="1310">
        <v>4053</v>
      </c>
      <c r="C4059" s="891" t="s">
        <v>12596</v>
      </c>
      <c r="D4059" s="956" t="s">
        <v>12600</v>
      </c>
      <c r="E4059" s="992" t="s">
        <v>222</v>
      </c>
      <c r="F4059" s="892" t="s">
        <v>24</v>
      </c>
      <c r="G4059" s="535" t="s">
        <v>128</v>
      </c>
      <c r="H4059" s="893" t="s">
        <v>24</v>
      </c>
      <c r="I4059" s="953">
        <v>30813</v>
      </c>
      <c r="J4059" s="1314">
        <f t="shared" ca="1" si="358"/>
        <v>38</v>
      </c>
      <c r="K4059" s="894" t="s">
        <v>24</v>
      </c>
      <c r="L4059" s="895" t="s">
        <v>24</v>
      </c>
      <c r="M4059" s="896" t="s">
        <v>24</v>
      </c>
      <c r="N4059" s="533">
        <v>44019</v>
      </c>
      <c r="O4059" s="898" t="s">
        <v>24</v>
      </c>
      <c r="P4059" s="902" t="s">
        <v>24</v>
      </c>
      <c r="Q4059" s="897" t="str">
        <f t="shared" si="361"/>
        <v>-</v>
      </c>
      <c r="R4059" s="898" t="str">
        <f t="shared" ca="1" si="362"/>
        <v>TIDAK MCU</v>
      </c>
      <c r="S4059" s="664" t="s">
        <v>24</v>
      </c>
      <c r="T4059" s="451">
        <v>44196</v>
      </c>
      <c r="U4059" s="451">
        <v>44196</v>
      </c>
      <c r="V4059" s="904"/>
      <c r="W4059" s="136"/>
      <c r="X4059" s="899"/>
      <c r="Y4059" s="900"/>
      <c r="Z4059" s="901"/>
      <c r="AA4059" s="1305" t="s">
        <v>24</v>
      </c>
      <c r="AB4059" s="902"/>
      <c r="AC4059" s="1305"/>
      <c r="AD4059" s="1305"/>
      <c r="AE4059" s="1305"/>
      <c r="AF4059" s="1305"/>
      <c r="AG4059" s="1305"/>
      <c r="AH4059" s="369"/>
      <c r="AI4059" s="244" t="str">
        <f t="shared" si="359"/>
        <v>-</v>
      </c>
      <c r="AJ4059" s="1315">
        <f t="shared" si="360"/>
        <v>44019</v>
      </c>
      <c r="AK4059" s="217" t="s">
        <v>24</v>
      </c>
      <c r="AL4059" s="614" t="s">
        <v>24</v>
      </c>
      <c r="AM4059" s="1305"/>
      <c r="AN4059" s="902"/>
      <c r="AO4059" s="902"/>
      <c r="AP4059" s="1305"/>
      <c r="AQ4059" s="1231" t="s">
        <v>3094</v>
      </c>
      <c r="AR4059" s="1305"/>
      <c r="AS4059" s="1305"/>
      <c r="AT4059" s="1305"/>
      <c r="AU4059" s="1305"/>
      <c r="AV4059" s="885"/>
      <c r="AW4059" s="885"/>
      <c r="AX4059" s="885"/>
      <c r="AY4059" s="885"/>
      <c r="AZ4059" s="885"/>
    </row>
    <row r="4060" spans="2:60" ht="15" customHeight="1">
      <c r="B4060" s="1310">
        <v>4054</v>
      </c>
      <c r="C4060" s="891" t="s">
        <v>12597</v>
      </c>
      <c r="D4060" s="956" t="s">
        <v>12600</v>
      </c>
      <c r="E4060" s="992" t="s">
        <v>222</v>
      </c>
      <c r="F4060" s="892" t="s">
        <v>24</v>
      </c>
      <c r="G4060" s="535" t="s">
        <v>128</v>
      </c>
      <c r="H4060" s="893" t="s">
        <v>24</v>
      </c>
      <c r="I4060" s="953">
        <v>32269</v>
      </c>
      <c r="J4060" s="1314">
        <f t="shared" ca="1" si="358"/>
        <v>34</v>
      </c>
      <c r="K4060" s="894" t="s">
        <v>24</v>
      </c>
      <c r="L4060" s="895" t="s">
        <v>24</v>
      </c>
      <c r="M4060" s="896" t="s">
        <v>24</v>
      </c>
      <c r="N4060" s="533">
        <v>44019</v>
      </c>
      <c r="O4060" s="898" t="s">
        <v>24</v>
      </c>
      <c r="P4060" s="902" t="s">
        <v>24</v>
      </c>
      <c r="Q4060" s="897" t="str">
        <f t="shared" si="361"/>
        <v>-</v>
      </c>
      <c r="R4060" s="898" t="str">
        <f t="shared" ca="1" si="362"/>
        <v>TIDAK MCU</v>
      </c>
      <c r="S4060" s="664" t="s">
        <v>24</v>
      </c>
      <c r="T4060" s="451">
        <v>44196</v>
      </c>
      <c r="U4060" s="1329" t="s">
        <v>24</v>
      </c>
      <c r="V4060" s="904"/>
      <c r="W4060" s="136"/>
      <c r="X4060" s="899"/>
      <c r="Y4060" s="900"/>
      <c r="Z4060" s="901"/>
      <c r="AA4060" s="1305" t="s">
        <v>24</v>
      </c>
      <c r="AB4060" s="902"/>
      <c r="AC4060" s="1305"/>
      <c r="AD4060" s="1305"/>
      <c r="AE4060" s="1305"/>
      <c r="AF4060" s="1305"/>
      <c r="AG4060" s="1305"/>
      <c r="AH4060" s="369"/>
      <c r="AI4060" s="244" t="str">
        <f t="shared" si="359"/>
        <v>-</v>
      </c>
      <c r="AJ4060" s="1315">
        <f t="shared" si="360"/>
        <v>44019</v>
      </c>
      <c r="AK4060" s="1330" t="s">
        <v>24</v>
      </c>
      <c r="AL4060" s="670" t="s">
        <v>24</v>
      </c>
      <c r="AM4060" s="1305"/>
      <c r="AN4060" s="902"/>
      <c r="AO4060" s="902"/>
      <c r="AP4060" s="1305"/>
      <c r="AQ4060" s="1231" t="s">
        <v>3094</v>
      </c>
      <c r="AR4060" s="1305"/>
      <c r="AS4060" s="1305"/>
      <c r="AT4060" s="1305"/>
      <c r="AU4060" s="1305"/>
      <c r="AV4060" s="885"/>
      <c r="AW4060" s="885"/>
      <c r="AX4060" s="885"/>
      <c r="AY4060" s="885"/>
      <c r="AZ4060" s="885"/>
    </row>
    <row r="4061" spans="2:60" ht="15" customHeight="1">
      <c r="B4061" s="1310">
        <v>4055</v>
      </c>
      <c r="C4061" s="891" t="s">
        <v>12598</v>
      </c>
      <c r="D4061" s="956" t="s">
        <v>12599</v>
      </c>
      <c r="E4061" s="992" t="s">
        <v>222</v>
      </c>
      <c r="F4061" s="892" t="s">
        <v>24</v>
      </c>
      <c r="G4061" s="535" t="s">
        <v>128</v>
      </c>
      <c r="H4061" s="893" t="s">
        <v>24</v>
      </c>
      <c r="I4061" s="953">
        <v>32187</v>
      </c>
      <c r="J4061" s="1314">
        <f t="shared" ca="1" si="358"/>
        <v>34</v>
      </c>
      <c r="K4061" s="894" t="s">
        <v>24</v>
      </c>
      <c r="L4061" s="895" t="s">
        <v>24</v>
      </c>
      <c r="M4061" s="896" t="s">
        <v>24</v>
      </c>
      <c r="N4061" s="533">
        <v>44019</v>
      </c>
      <c r="O4061" s="898" t="s">
        <v>24</v>
      </c>
      <c r="P4061" s="902" t="s">
        <v>24</v>
      </c>
      <c r="Q4061" s="897" t="str">
        <f t="shared" si="361"/>
        <v>-</v>
      </c>
      <c r="R4061" s="898" t="str">
        <f t="shared" ca="1" si="362"/>
        <v>TIDAK MCU</v>
      </c>
      <c r="S4061" s="664" t="s">
        <v>13723</v>
      </c>
      <c r="T4061" s="953">
        <v>44561</v>
      </c>
      <c r="U4061" s="1235">
        <v>44561</v>
      </c>
      <c r="V4061" s="904"/>
      <c r="W4061" s="136"/>
      <c r="X4061" s="899"/>
      <c r="Y4061" s="900"/>
      <c r="Z4061" s="901"/>
      <c r="AA4061" s="1305" t="s">
        <v>100</v>
      </c>
      <c r="AB4061" s="902" t="s">
        <v>24</v>
      </c>
      <c r="AC4061" s="1305"/>
      <c r="AD4061" s="1305"/>
      <c r="AE4061" s="1305"/>
      <c r="AF4061" s="1305"/>
      <c r="AG4061" s="1305"/>
      <c r="AH4061" s="369"/>
      <c r="AI4061" s="244" t="str">
        <f t="shared" si="359"/>
        <v>LIGHT VEHICLE-</v>
      </c>
      <c r="AJ4061" s="1315">
        <f t="shared" si="360"/>
        <v>44019</v>
      </c>
      <c r="AK4061" s="1330" t="s">
        <v>24</v>
      </c>
      <c r="AL4061" s="670" t="s">
        <v>24</v>
      </c>
      <c r="AM4061" s="1305"/>
      <c r="AN4061" s="902"/>
      <c r="AO4061" s="902"/>
      <c r="AP4061" s="1305"/>
      <c r="AQ4061" s="1231" t="s">
        <v>3094</v>
      </c>
      <c r="AR4061" s="1305"/>
      <c r="AS4061" s="1305"/>
      <c r="AT4061" s="1305"/>
      <c r="AU4061" s="1305"/>
      <c r="AV4061" s="885"/>
      <c r="AW4061" s="885"/>
      <c r="AX4061" s="885"/>
      <c r="AY4061" s="885"/>
      <c r="AZ4061" s="885"/>
    </row>
    <row r="4062" spans="2:60" ht="15" customHeight="1">
      <c r="B4062" s="1310">
        <v>4056</v>
      </c>
      <c r="C4062" s="891" t="s">
        <v>12602</v>
      </c>
      <c r="D4062" s="956" t="s">
        <v>230</v>
      </c>
      <c r="E4062" s="992" t="s">
        <v>4228</v>
      </c>
      <c r="F4062" s="892" t="s">
        <v>24</v>
      </c>
      <c r="G4062" s="535" t="s">
        <v>102</v>
      </c>
      <c r="H4062" s="893" t="s">
        <v>24</v>
      </c>
      <c r="I4062" s="953">
        <v>33425</v>
      </c>
      <c r="J4062" s="1314">
        <f t="shared" ca="1" si="358"/>
        <v>30</v>
      </c>
      <c r="K4062" s="894" t="s">
        <v>24</v>
      </c>
      <c r="L4062" s="895" t="s">
        <v>24</v>
      </c>
      <c r="M4062" s="896" t="s">
        <v>24</v>
      </c>
      <c r="N4062" s="533">
        <v>43833</v>
      </c>
      <c r="O4062" s="898" t="s">
        <v>24</v>
      </c>
      <c r="P4062" s="902" t="s">
        <v>24</v>
      </c>
      <c r="Q4062" s="897" t="str">
        <f t="shared" si="361"/>
        <v>-</v>
      </c>
      <c r="R4062" s="898" t="str">
        <f t="shared" ca="1" si="362"/>
        <v>TIDAK MCU</v>
      </c>
      <c r="S4062" s="664" t="s">
        <v>12603</v>
      </c>
      <c r="T4062" s="953">
        <v>44383</v>
      </c>
      <c r="U4062" s="953">
        <v>44383</v>
      </c>
      <c r="V4062" s="1330"/>
      <c r="W4062" s="1311"/>
      <c r="X4062" s="899"/>
      <c r="Y4062" s="900"/>
      <c r="Z4062" s="901"/>
      <c r="AA4062" s="1305" t="s">
        <v>4457</v>
      </c>
      <c r="AB4062" s="902"/>
      <c r="AC4062" s="1305"/>
      <c r="AD4062" s="1305"/>
      <c r="AE4062" s="1305"/>
      <c r="AF4062" s="1305"/>
      <c r="AG4062" s="1305"/>
      <c r="AH4062" s="369"/>
      <c r="AI4062" s="244" t="str">
        <f t="shared" si="359"/>
        <v>SC P360, SC P380</v>
      </c>
      <c r="AJ4062" s="1315">
        <f t="shared" si="360"/>
        <v>43833</v>
      </c>
      <c r="AK4062" s="1330" t="s">
        <v>24</v>
      </c>
      <c r="AL4062" s="670" t="s">
        <v>24</v>
      </c>
      <c r="AM4062" s="1305"/>
      <c r="AN4062" s="902"/>
      <c r="AO4062" s="902"/>
      <c r="AP4062" s="1305"/>
      <c r="AQ4062" s="1231" t="s">
        <v>3094</v>
      </c>
      <c r="AR4062" s="1305"/>
      <c r="AS4062" s="1305"/>
      <c r="AT4062" s="1305"/>
      <c r="AU4062" s="1305"/>
      <c r="AV4062" s="885"/>
      <c r="AW4062" s="885"/>
      <c r="AX4062" s="885"/>
      <c r="AY4062" s="885"/>
      <c r="AZ4062" s="885"/>
    </row>
    <row r="4063" spans="2:60" ht="15" customHeight="1">
      <c r="B4063" s="1310">
        <v>4057</v>
      </c>
      <c r="C4063" s="891" t="s">
        <v>12607</v>
      </c>
      <c r="D4063" s="956" t="s">
        <v>230</v>
      </c>
      <c r="E4063" s="992" t="s">
        <v>4222</v>
      </c>
      <c r="F4063" s="956" t="s">
        <v>12605</v>
      </c>
      <c r="G4063" s="535" t="s">
        <v>102</v>
      </c>
      <c r="H4063" s="893" t="s">
        <v>24</v>
      </c>
      <c r="I4063" s="953" t="s">
        <v>24</v>
      </c>
      <c r="J4063" s="1314" t="str">
        <f t="shared" ca="1" si="358"/>
        <v>-</v>
      </c>
      <c r="K4063" s="894" t="s">
        <v>24</v>
      </c>
      <c r="L4063" s="895" t="s">
        <v>24</v>
      </c>
      <c r="M4063" s="896" t="s">
        <v>24</v>
      </c>
      <c r="N4063" s="721">
        <v>44031</v>
      </c>
      <c r="O4063" s="898" t="s">
        <v>24</v>
      </c>
      <c r="P4063" s="902" t="s">
        <v>24</v>
      </c>
      <c r="Q4063" s="897" t="str">
        <f t="shared" si="361"/>
        <v>-</v>
      </c>
      <c r="R4063" s="898" t="str">
        <f t="shared" ca="1" si="362"/>
        <v>TIDAK MCU</v>
      </c>
      <c r="S4063" s="1314" t="s">
        <v>12615</v>
      </c>
      <c r="T4063" s="898">
        <v>44561</v>
      </c>
      <c r="U4063" s="211">
        <v>44561</v>
      </c>
      <c r="V4063" s="904"/>
      <c r="W4063" s="136"/>
      <c r="X4063" s="899"/>
      <c r="Y4063" s="900"/>
      <c r="Z4063" s="901"/>
      <c r="AA4063" s="493" t="s">
        <v>929</v>
      </c>
      <c r="AB4063" s="1305"/>
      <c r="AC4063" s="1305"/>
      <c r="AD4063" s="1305"/>
      <c r="AE4063" s="1305"/>
      <c r="AF4063" s="902"/>
      <c r="AG4063" s="902"/>
      <c r="AH4063" s="481"/>
      <c r="AI4063" s="244" t="str">
        <f t="shared" si="359"/>
        <v>GD 705, GD 825</v>
      </c>
      <c r="AJ4063" s="1315">
        <f t="shared" si="360"/>
        <v>44031</v>
      </c>
      <c r="AK4063" s="217" t="s">
        <v>24</v>
      </c>
      <c r="AL4063" s="614" t="s">
        <v>24</v>
      </c>
      <c r="AM4063" s="1305"/>
      <c r="AN4063" s="902"/>
      <c r="AO4063" s="902"/>
      <c r="AP4063" s="1305"/>
      <c r="AQ4063" s="1231" t="s">
        <v>3094</v>
      </c>
      <c r="AR4063" s="1305" t="s">
        <v>12370</v>
      </c>
      <c r="AS4063" s="1305" t="s">
        <v>230</v>
      </c>
      <c r="AT4063" s="1305" t="s">
        <v>12371</v>
      </c>
      <c r="AU4063" s="1305" t="s">
        <v>12372</v>
      </c>
      <c r="AV4063" s="885"/>
      <c r="AW4063" s="885"/>
      <c r="AX4063" s="885"/>
      <c r="AY4063" s="885"/>
      <c r="AZ4063" s="885"/>
    </row>
    <row r="4064" spans="2:60" ht="15" customHeight="1">
      <c r="B4064" s="1310">
        <v>4058</v>
      </c>
      <c r="C4064" s="891" t="s">
        <v>12608</v>
      </c>
      <c r="D4064" s="956" t="s">
        <v>230</v>
      </c>
      <c r="E4064" s="992" t="s">
        <v>4222</v>
      </c>
      <c r="F4064" s="956" t="s">
        <v>12606</v>
      </c>
      <c r="G4064" s="535" t="s">
        <v>102</v>
      </c>
      <c r="H4064" s="893" t="s">
        <v>24</v>
      </c>
      <c r="I4064" s="953" t="s">
        <v>24</v>
      </c>
      <c r="J4064" s="1314" t="str">
        <f t="shared" ca="1" si="358"/>
        <v>-</v>
      </c>
      <c r="K4064" s="894" t="s">
        <v>24</v>
      </c>
      <c r="L4064" s="895" t="s">
        <v>24</v>
      </c>
      <c r="M4064" s="896" t="s">
        <v>24</v>
      </c>
      <c r="N4064" s="721">
        <v>44031</v>
      </c>
      <c r="O4064" s="898" t="s">
        <v>24</v>
      </c>
      <c r="P4064" s="902" t="s">
        <v>24</v>
      </c>
      <c r="Q4064" s="897" t="str">
        <f t="shared" si="361"/>
        <v>-</v>
      </c>
      <c r="R4064" s="898" t="str">
        <f t="shared" ca="1" si="362"/>
        <v>TIDAK MCU</v>
      </c>
      <c r="S4064" s="1314" t="s">
        <v>12616</v>
      </c>
      <c r="T4064" s="953">
        <v>44561</v>
      </c>
      <c r="U4064" s="953">
        <v>44561</v>
      </c>
      <c r="V4064" s="1313"/>
      <c r="W4064" s="136"/>
      <c r="X4064" s="899"/>
      <c r="Y4064" s="900"/>
      <c r="Z4064" s="901"/>
      <c r="AA4064" s="1214" t="s">
        <v>929</v>
      </c>
      <c r="AB4064" s="1305"/>
      <c r="AC4064" s="1305"/>
      <c r="AD4064" s="1305"/>
      <c r="AE4064" s="1305"/>
      <c r="AF4064" s="902"/>
      <c r="AG4064" s="902"/>
      <c r="AH4064" s="481"/>
      <c r="AI4064" s="244" t="str">
        <f t="shared" si="359"/>
        <v>GD 705, GD 825</v>
      </c>
      <c r="AJ4064" s="1315">
        <f t="shared" si="360"/>
        <v>44031</v>
      </c>
      <c r="AK4064" s="1330">
        <v>44148</v>
      </c>
      <c r="AL4064" s="670" t="s">
        <v>24</v>
      </c>
      <c r="AM4064" s="1305"/>
      <c r="AN4064" s="902"/>
      <c r="AO4064" s="902"/>
      <c r="AP4064" s="1305"/>
      <c r="AQ4064" s="1231" t="s">
        <v>3094</v>
      </c>
      <c r="AR4064" s="1305" t="s">
        <v>12370</v>
      </c>
      <c r="AS4064" s="1305" t="s">
        <v>230</v>
      </c>
      <c r="AT4064" s="1305" t="s">
        <v>12371</v>
      </c>
      <c r="AU4064" s="1305" t="s">
        <v>12372</v>
      </c>
      <c r="AV4064" s="885"/>
      <c r="AW4064" s="885"/>
      <c r="AX4064" s="885"/>
      <c r="AY4064" s="885"/>
      <c r="AZ4064" s="885"/>
    </row>
    <row r="4065" spans="2:52" ht="15" customHeight="1">
      <c r="B4065" s="1310">
        <v>4059</v>
      </c>
      <c r="C4065" s="891" t="s">
        <v>12609</v>
      </c>
      <c r="D4065" s="956" t="s">
        <v>230</v>
      </c>
      <c r="E4065" s="992" t="s">
        <v>4222</v>
      </c>
      <c r="F4065" s="892" t="s">
        <v>12610</v>
      </c>
      <c r="G4065" s="535" t="s">
        <v>102</v>
      </c>
      <c r="H4065" s="893" t="s">
        <v>24</v>
      </c>
      <c r="I4065" s="953" t="s">
        <v>24</v>
      </c>
      <c r="J4065" s="1314" t="str">
        <f t="shared" ca="1" si="358"/>
        <v>-</v>
      </c>
      <c r="K4065" s="894" t="s">
        <v>24</v>
      </c>
      <c r="L4065" s="895" t="s">
        <v>24</v>
      </c>
      <c r="M4065" s="896" t="s">
        <v>24</v>
      </c>
      <c r="N4065" s="721">
        <v>44031</v>
      </c>
      <c r="O4065" s="898" t="s">
        <v>24</v>
      </c>
      <c r="P4065" s="902" t="s">
        <v>24</v>
      </c>
      <c r="Q4065" s="897" t="str">
        <f t="shared" si="361"/>
        <v>-</v>
      </c>
      <c r="R4065" s="898" t="str">
        <f t="shared" ca="1" si="362"/>
        <v>TIDAK MCU</v>
      </c>
      <c r="S4065" s="1314" t="s">
        <v>12617</v>
      </c>
      <c r="T4065" s="898">
        <v>44561</v>
      </c>
      <c r="U4065" s="211">
        <v>44561</v>
      </c>
      <c r="V4065" s="904"/>
      <c r="W4065" s="136"/>
      <c r="X4065" s="899"/>
      <c r="Y4065" s="900"/>
      <c r="Z4065" s="901"/>
      <c r="AA4065" s="493" t="s">
        <v>925</v>
      </c>
      <c r="AB4065" s="1305"/>
      <c r="AC4065" s="1305"/>
      <c r="AD4065" s="1305"/>
      <c r="AE4065" s="1305"/>
      <c r="AF4065" s="902"/>
      <c r="AG4065" s="902"/>
      <c r="AH4065" s="481"/>
      <c r="AI4065" s="244" t="str">
        <f t="shared" si="359"/>
        <v>PC 200 - PC 2000</v>
      </c>
      <c r="AJ4065" s="1315">
        <f t="shared" si="360"/>
        <v>44031</v>
      </c>
      <c r="AK4065" s="1330" t="s">
        <v>24</v>
      </c>
      <c r="AL4065" s="670" t="s">
        <v>24</v>
      </c>
      <c r="AM4065" s="1305"/>
      <c r="AN4065" s="902"/>
      <c r="AO4065" s="902"/>
      <c r="AP4065" s="1305"/>
      <c r="AQ4065" s="1231" t="s">
        <v>3094</v>
      </c>
      <c r="AR4065" s="1305" t="s">
        <v>12370</v>
      </c>
      <c r="AS4065" s="1305" t="s">
        <v>230</v>
      </c>
      <c r="AT4065" s="1305" t="s">
        <v>12371</v>
      </c>
      <c r="AU4065" s="1305" t="s">
        <v>12372</v>
      </c>
      <c r="AV4065" s="885"/>
      <c r="AW4065" s="885"/>
      <c r="AX4065" s="885"/>
      <c r="AY4065" s="885"/>
      <c r="AZ4065" s="885"/>
    </row>
    <row r="4066" spans="2:52" ht="15" customHeight="1">
      <c r="B4066" s="1310">
        <v>4060</v>
      </c>
      <c r="C4066" s="891" t="s">
        <v>12611</v>
      </c>
      <c r="D4066" s="956" t="s">
        <v>230</v>
      </c>
      <c r="E4066" s="992" t="s">
        <v>4222</v>
      </c>
      <c r="F4066" s="892" t="s">
        <v>12612</v>
      </c>
      <c r="G4066" s="535" t="s">
        <v>102</v>
      </c>
      <c r="H4066" s="893" t="s">
        <v>24</v>
      </c>
      <c r="I4066" s="953" t="s">
        <v>24</v>
      </c>
      <c r="J4066" s="1314" t="str">
        <f t="shared" ca="1" si="358"/>
        <v>-</v>
      </c>
      <c r="K4066" s="894" t="s">
        <v>24</v>
      </c>
      <c r="L4066" s="895" t="s">
        <v>24</v>
      </c>
      <c r="M4066" s="896" t="s">
        <v>24</v>
      </c>
      <c r="N4066" s="721">
        <v>44031</v>
      </c>
      <c r="O4066" s="898" t="s">
        <v>24</v>
      </c>
      <c r="P4066" s="902" t="s">
        <v>24</v>
      </c>
      <c r="Q4066" s="897" t="str">
        <f t="shared" si="361"/>
        <v>-</v>
      </c>
      <c r="R4066" s="898" t="str">
        <f t="shared" ca="1" si="362"/>
        <v>TIDAK MCU</v>
      </c>
      <c r="S4066" s="1314" t="s">
        <v>12618</v>
      </c>
      <c r="T4066" s="898">
        <v>44561</v>
      </c>
      <c r="U4066" s="211">
        <v>44561</v>
      </c>
      <c r="V4066" s="1313"/>
      <c r="W4066" s="136"/>
      <c r="X4066" s="899"/>
      <c r="Y4066" s="900"/>
      <c r="Z4066" s="901"/>
      <c r="AA4066" s="493" t="s">
        <v>932</v>
      </c>
      <c r="AB4066" s="1000" t="s">
        <v>9106</v>
      </c>
      <c r="AC4066" s="1305" t="s">
        <v>24</v>
      </c>
      <c r="AD4066" s="1305"/>
      <c r="AE4066" s="1305"/>
      <c r="AF4066" s="902"/>
      <c r="AG4066" s="902"/>
      <c r="AH4066" s="481"/>
      <c r="AI4066" s="244" t="str">
        <f t="shared" si="359"/>
        <v>PC 200 - PC 1250PW 140-</v>
      </c>
      <c r="AJ4066" s="1315">
        <f t="shared" si="360"/>
        <v>44031</v>
      </c>
      <c r="AK4066" s="1330" t="s">
        <v>24</v>
      </c>
      <c r="AL4066" s="670" t="s">
        <v>24</v>
      </c>
      <c r="AM4066" s="1305"/>
      <c r="AN4066" s="902"/>
      <c r="AO4066" s="902"/>
      <c r="AP4066" s="1305"/>
      <c r="AQ4066" s="1231" t="s">
        <v>3094</v>
      </c>
      <c r="AR4066" s="1305" t="s">
        <v>12370</v>
      </c>
      <c r="AS4066" s="1305" t="s">
        <v>230</v>
      </c>
      <c r="AT4066" s="1305" t="s">
        <v>12371</v>
      </c>
      <c r="AU4066" s="1305" t="s">
        <v>12372</v>
      </c>
      <c r="AV4066" s="885"/>
      <c r="AW4066" s="885"/>
      <c r="AX4066" s="885"/>
      <c r="AY4066" s="885"/>
      <c r="AZ4066" s="885"/>
    </row>
    <row r="4067" spans="2:52" ht="15" customHeight="1">
      <c r="B4067" s="1310">
        <v>4061</v>
      </c>
      <c r="C4067" s="891" t="s">
        <v>12613</v>
      </c>
      <c r="D4067" s="956" t="s">
        <v>230</v>
      </c>
      <c r="E4067" s="992" t="s">
        <v>4222</v>
      </c>
      <c r="F4067" s="892" t="s">
        <v>12614</v>
      </c>
      <c r="G4067" s="535" t="s">
        <v>102</v>
      </c>
      <c r="H4067" s="893" t="s">
        <v>24</v>
      </c>
      <c r="I4067" s="953" t="s">
        <v>24</v>
      </c>
      <c r="J4067" s="1314" t="str">
        <f t="shared" ca="1" si="358"/>
        <v>-</v>
      </c>
      <c r="K4067" s="894" t="s">
        <v>24</v>
      </c>
      <c r="L4067" s="895" t="s">
        <v>24</v>
      </c>
      <c r="M4067" s="896" t="s">
        <v>24</v>
      </c>
      <c r="N4067" s="721">
        <v>44031</v>
      </c>
      <c r="O4067" s="898" t="s">
        <v>24</v>
      </c>
      <c r="P4067" s="902" t="s">
        <v>24</v>
      </c>
      <c r="Q4067" s="897" t="str">
        <f t="shared" si="361"/>
        <v>-</v>
      </c>
      <c r="R4067" s="898" t="str">
        <f t="shared" ca="1" si="362"/>
        <v>TIDAK MCU</v>
      </c>
      <c r="S4067" s="1314" t="s">
        <v>12619</v>
      </c>
      <c r="T4067" s="898">
        <v>44561</v>
      </c>
      <c r="U4067" s="898">
        <v>44561</v>
      </c>
      <c r="V4067" s="1330"/>
      <c r="W4067" s="1311"/>
      <c r="X4067" s="899"/>
      <c r="Y4067" s="900"/>
      <c r="Z4067" s="901"/>
      <c r="AA4067" s="1214" t="s">
        <v>930</v>
      </c>
      <c r="AB4067" s="1000" t="s">
        <v>932</v>
      </c>
      <c r="AC4067" s="1305" t="s">
        <v>12620</v>
      </c>
      <c r="AD4067" s="1305" t="s">
        <v>24</v>
      </c>
      <c r="AE4067" s="1305"/>
      <c r="AF4067" s="902"/>
      <c r="AG4067" s="902"/>
      <c r="AH4067" s="481"/>
      <c r="AI4067" s="244" t="str">
        <f t="shared" si="359"/>
        <v>HM 400PC 200 - PC 1250VOLOV BMA 40 D-</v>
      </c>
      <c r="AJ4067" s="1315">
        <f t="shared" si="360"/>
        <v>44031</v>
      </c>
      <c r="AK4067" s="217" t="s">
        <v>24</v>
      </c>
      <c r="AL4067" s="614" t="s">
        <v>24</v>
      </c>
      <c r="AM4067" s="1305"/>
      <c r="AN4067" s="902"/>
      <c r="AO4067" s="902"/>
      <c r="AP4067" s="1305"/>
      <c r="AQ4067" s="1231" t="s">
        <v>3094</v>
      </c>
      <c r="AR4067" s="1305" t="s">
        <v>12370</v>
      </c>
      <c r="AS4067" s="1305" t="s">
        <v>230</v>
      </c>
      <c r="AT4067" s="1305" t="s">
        <v>12371</v>
      </c>
      <c r="AU4067" s="1305" t="s">
        <v>12372</v>
      </c>
      <c r="AV4067" s="885"/>
      <c r="AW4067" s="885"/>
      <c r="AX4067" s="885"/>
      <c r="AY4067" s="885"/>
      <c r="AZ4067" s="885"/>
    </row>
    <row r="4068" spans="2:52" ht="15" customHeight="1">
      <c r="B4068" s="1310">
        <v>4062</v>
      </c>
      <c r="C4068" s="891" t="s">
        <v>12621</v>
      </c>
      <c r="D4068" s="956" t="s">
        <v>230</v>
      </c>
      <c r="E4068" s="992" t="s">
        <v>4228</v>
      </c>
      <c r="F4068" s="892" t="s">
        <v>24</v>
      </c>
      <c r="G4068" s="535" t="s">
        <v>102</v>
      </c>
      <c r="H4068" s="893" t="s">
        <v>24</v>
      </c>
      <c r="I4068" s="953" t="s">
        <v>24</v>
      </c>
      <c r="J4068" s="1314" t="str">
        <f t="shared" ca="1" si="358"/>
        <v>-</v>
      </c>
      <c r="K4068" s="894" t="s">
        <v>24</v>
      </c>
      <c r="L4068" s="895" t="s">
        <v>24</v>
      </c>
      <c r="M4068" s="896" t="s">
        <v>24</v>
      </c>
      <c r="N4068" s="721">
        <v>44031</v>
      </c>
      <c r="O4068" s="898" t="s">
        <v>24</v>
      </c>
      <c r="P4068" s="902" t="s">
        <v>24</v>
      </c>
      <c r="Q4068" s="897" t="str">
        <f t="shared" si="361"/>
        <v>-</v>
      </c>
      <c r="R4068" s="898" t="str">
        <f t="shared" ca="1" si="362"/>
        <v>TIDAK MCU</v>
      </c>
      <c r="S4068" s="1314" t="s">
        <v>12623</v>
      </c>
      <c r="T4068" s="898">
        <v>44561</v>
      </c>
      <c r="U4068" s="898">
        <v>44561</v>
      </c>
      <c r="V4068" s="904"/>
      <c r="W4068" s="136"/>
      <c r="X4068" s="899"/>
      <c r="Y4068" s="900"/>
      <c r="Z4068" s="901"/>
      <c r="AA4068" s="1214" t="s">
        <v>927</v>
      </c>
      <c r="AB4068" s="902" t="s">
        <v>24</v>
      </c>
      <c r="AC4068" s="1305"/>
      <c r="AD4068" s="1305"/>
      <c r="AE4068" s="1305"/>
      <c r="AF4068" s="902"/>
      <c r="AG4068" s="902"/>
      <c r="AH4068" s="481"/>
      <c r="AI4068" s="244" t="str">
        <f t="shared" si="359"/>
        <v>SC P360 - SC P410 A/M-</v>
      </c>
      <c r="AJ4068" s="1315">
        <f t="shared" si="360"/>
        <v>44031</v>
      </c>
      <c r="AK4068" s="217" t="s">
        <v>24</v>
      </c>
      <c r="AL4068" s="614" t="s">
        <v>24</v>
      </c>
      <c r="AM4068" s="1305"/>
      <c r="AN4068" s="902"/>
      <c r="AO4068" s="902"/>
      <c r="AP4068" s="1305"/>
      <c r="AQ4068" s="1231" t="s">
        <v>3094</v>
      </c>
      <c r="AR4068" s="1305" t="s">
        <v>12370</v>
      </c>
      <c r="AS4068" s="1305" t="s">
        <v>230</v>
      </c>
      <c r="AT4068" s="1305" t="s">
        <v>12371</v>
      </c>
      <c r="AU4068" s="1305" t="s">
        <v>12372</v>
      </c>
      <c r="AV4068" s="885"/>
      <c r="AW4068" s="885"/>
      <c r="AX4068" s="885"/>
      <c r="AY4068" s="885"/>
      <c r="AZ4068" s="885"/>
    </row>
    <row r="4069" spans="2:52" ht="15" customHeight="1">
      <c r="B4069" s="1310">
        <v>4063</v>
      </c>
      <c r="C4069" s="891" t="s">
        <v>12918</v>
      </c>
      <c r="D4069" s="956" t="s">
        <v>230</v>
      </c>
      <c r="E4069" s="992" t="s">
        <v>4228</v>
      </c>
      <c r="F4069" s="892" t="s">
        <v>12919</v>
      </c>
      <c r="G4069" s="535" t="s">
        <v>102</v>
      </c>
      <c r="H4069" s="893" t="s">
        <v>24</v>
      </c>
      <c r="I4069" s="953" t="s">
        <v>24</v>
      </c>
      <c r="J4069" s="1314" t="str">
        <f t="shared" ca="1" si="358"/>
        <v>-</v>
      </c>
      <c r="K4069" s="894" t="s">
        <v>24</v>
      </c>
      <c r="L4069" s="976" t="s">
        <v>24</v>
      </c>
      <c r="M4069" s="976" t="s">
        <v>24</v>
      </c>
      <c r="N4069" s="533">
        <v>44028</v>
      </c>
      <c r="O4069" s="898" t="s">
        <v>24</v>
      </c>
      <c r="P4069" s="902" t="s">
        <v>24</v>
      </c>
      <c r="Q4069" s="897" t="s">
        <v>24</v>
      </c>
      <c r="R4069" s="898" t="str">
        <f t="shared" ca="1" si="362"/>
        <v>TIDAK MCU</v>
      </c>
      <c r="S4069" s="1319" t="s">
        <v>12382</v>
      </c>
      <c r="T4069" s="953">
        <v>44385</v>
      </c>
      <c r="U4069" s="953">
        <v>44385</v>
      </c>
      <c r="V4069" s="904"/>
      <c r="W4069" s="136"/>
      <c r="X4069" s="951"/>
      <c r="Y4069" s="900"/>
      <c r="Z4069" s="952"/>
      <c r="AA4069" s="1305" t="s">
        <v>927</v>
      </c>
      <c r="AB4069" s="902" t="s">
        <v>12920</v>
      </c>
      <c r="AC4069" s="1305" t="s">
        <v>12921</v>
      </c>
      <c r="AD4069" s="1305" t="s">
        <v>926</v>
      </c>
      <c r="AE4069" s="1305"/>
      <c r="AF4069" s="1305"/>
      <c r="AG4069" s="1305"/>
      <c r="AH4069" s="369"/>
      <c r="AI4069" s="244" t="str">
        <f t="shared" si="359"/>
        <v>SC P360 - SC P410 A/MSCANIA P420LOWBOYHD 465, HD 785</v>
      </c>
      <c r="AJ4069" s="1315"/>
      <c r="AK4069" s="217" t="s">
        <v>24</v>
      </c>
      <c r="AL4069" s="614" t="s">
        <v>24</v>
      </c>
      <c r="AM4069" s="1305"/>
      <c r="AN4069" s="902"/>
      <c r="AO4069" s="902"/>
      <c r="AP4069" s="1305"/>
      <c r="AQ4069" s="1231" t="s">
        <v>3094</v>
      </c>
      <c r="AR4069" s="1305"/>
      <c r="AS4069" s="1305"/>
      <c r="AT4069" s="1305"/>
      <c r="AU4069" s="1305"/>
      <c r="AV4069" s="885"/>
      <c r="AW4069" s="885"/>
      <c r="AX4069" s="885"/>
      <c r="AY4069" s="885"/>
      <c r="AZ4069" s="885"/>
    </row>
    <row r="4070" spans="2:52" ht="15" customHeight="1">
      <c r="B4070" s="1310">
        <v>4064</v>
      </c>
      <c r="C4070" s="891" t="s">
        <v>12622</v>
      </c>
      <c r="D4070" s="956" t="s">
        <v>230</v>
      </c>
      <c r="E4070" s="992" t="s">
        <v>4228</v>
      </c>
      <c r="F4070" s="892" t="s">
        <v>12923</v>
      </c>
      <c r="G4070" s="535" t="s">
        <v>102</v>
      </c>
      <c r="H4070" s="536" t="s">
        <v>24</v>
      </c>
      <c r="I4070" s="953" t="s">
        <v>24</v>
      </c>
      <c r="J4070" s="1314" t="str">
        <f t="shared" ca="1" si="358"/>
        <v>-</v>
      </c>
      <c r="K4070" s="501" t="s">
        <v>24</v>
      </c>
      <c r="L4070" s="502" t="s">
        <v>24</v>
      </c>
      <c r="M4070" s="503" t="s">
        <v>24</v>
      </c>
      <c r="N4070" s="721">
        <v>44031</v>
      </c>
      <c r="O4070" s="1330" t="s">
        <v>24</v>
      </c>
      <c r="P4070" s="1314" t="s">
        <v>24</v>
      </c>
      <c r="Q4070" s="198" t="str">
        <f t="shared" ref="Q4070:Q4079" si="363">IF(OR(O4070="-",O4070=""),"-",O4070+365)</f>
        <v>-</v>
      </c>
      <c r="R4070" s="181" t="str">
        <f t="shared" ca="1" si="362"/>
        <v>TIDAK MCU</v>
      </c>
      <c r="S4070" s="1314" t="s">
        <v>12624</v>
      </c>
      <c r="T4070" s="898">
        <v>44561</v>
      </c>
      <c r="U4070" s="898">
        <v>44561</v>
      </c>
      <c r="V4070" s="1330"/>
      <c r="W4070" s="136"/>
      <c r="X4070" s="504"/>
      <c r="Y4070" s="505"/>
      <c r="Z4070" s="506"/>
      <c r="AA4070" s="1958" t="s">
        <v>927</v>
      </c>
      <c r="AB4070" s="1000" t="s">
        <v>12804</v>
      </c>
      <c r="AC4070" s="507" t="s">
        <v>12897</v>
      </c>
      <c r="AD4070" s="507" t="s">
        <v>12806</v>
      </c>
      <c r="AE4070" s="507" t="s">
        <v>12922</v>
      </c>
      <c r="AF4070" s="508"/>
      <c r="AG4070" s="508"/>
      <c r="AH4070" s="481"/>
      <c r="AI4070" s="244" t="str">
        <f t="shared" si="359"/>
        <v>SC P360 - SC P410 A/MSCANIA P460SCANIA R580DOUBLE TRAILERCWB</v>
      </c>
      <c r="AJ4070" s="1330">
        <f t="shared" ref="AJ4070:AJ4133" si="364">N4070</f>
        <v>44031</v>
      </c>
      <c r="AK4070" s="217">
        <v>44144</v>
      </c>
      <c r="AL4070" s="614">
        <v>44144</v>
      </c>
      <c r="AM4070" s="507"/>
      <c r="AN4070" s="508"/>
      <c r="AO4070" s="508"/>
      <c r="AP4070" s="507"/>
      <c r="AQ4070" s="1231" t="s">
        <v>3094</v>
      </c>
      <c r="AR4070" s="1305" t="s">
        <v>12370</v>
      </c>
      <c r="AS4070" s="1305" t="s">
        <v>230</v>
      </c>
      <c r="AT4070" s="1305" t="s">
        <v>12371</v>
      </c>
      <c r="AU4070" s="1305" t="s">
        <v>12372</v>
      </c>
      <c r="AV4070" s="885"/>
      <c r="AW4070" s="885"/>
      <c r="AX4070" s="885"/>
      <c r="AY4070" s="885"/>
      <c r="AZ4070" s="885"/>
    </row>
    <row r="4071" spans="2:52" ht="15" customHeight="1">
      <c r="B4071" s="1310">
        <v>4065</v>
      </c>
      <c r="C4071" s="891" t="s">
        <v>12625</v>
      </c>
      <c r="D4071" s="956" t="s">
        <v>257</v>
      </c>
      <c r="E4071" s="992" t="s">
        <v>1122</v>
      </c>
      <c r="F4071" s="892" t="s">
        <v>24</v>
      </c>
      <c r="G4071" s="535" t="s">
        <v>140</v>
      </c>
      <c r="H4071" s="893" t="s">
        <v>12634</v>
      </c>
      <c r="I4071" s="953">
        <v>32457</v>
      </c>
      <c r="J4071" s="1314">
        <f t="shared" ca="1" si="358"/>
        <v>33</v>
      </c>
      <c r="K4071" s="501" t="s">
        <v>493</v>
      </c>
      <c r="L4071" s="502">
        <v>18338811000085</v>
      </c>
      <c r="M4071" s="503">
        <v>45831</v>
      </c>
      <c r="N4071" s="721">
        <v>44027</v>
      </c>
      <c r="O4071" s="1330" t="s">
        <v>24</v>
      </c>
      <c r="P4071" s="1314" t="s">
        <v>24</v>
      </c>
      <c r="Q4071" s="198" t="str">
        <f t="shared" si="363"/>
        <v>-</v>
      </c>
      <c r="R4071" s="181" t="str">
        <f t="shared" ca="1" si="362"/>
        <v>TIDAK MCU</v>
      </c>
      <c r="S4071" s="1314" t="s">
        <v>12626</v>
      </c>
      <c r="T4071" s="898">
        <v>44510</v>
      </c>
      <c r="U4071" s="898">
        <v>44510</v>
      </c>
      <c r="V4071" s="1330"/>
      <c r="W4071" s="136"/>
      <c r="X4071" s="504"/>
      <c r="Y4071" s="505"/>
      <c r="Z4071" s="506"/>
      <c r="AA4071" s="1958" t="s">
        <v>2084</v>
      </c>
      <c r="AB4071" s="1000" t="s">
        <v>2086</v>
      </c>
      <c r="AC4071" s="1305"/>
      <c r="AD4071" s="1305"/>
      <c r="AE4071" s="1305"/>
      <c r="AF4071" s="902"/>
      <c r="AG4071" s="902"/>
      <c r="AH4071" s="481"/>
      <c r="AI4071" s="244" t="str">
        <f t="shared" si="359"/>
        <v xml:space="preserve">BUS ELF </v>
      </c>
      <c r="AJ4071" s="1330">
        <f t="shared" si="364"/>
        <v>44027</v>
      </c>
      <c r="AK4071" s="592">
        <v>44026</v>
      </c>
      <c r="AL4071" s="679">
        <v>44026</v>
      </c>
      <c r="AM4071" s="507"/>
      <c r="AN4071" s="902"/>
      <c r="AO4071" s="902"/>
      <c r="AP4071" s="1305"/>
      <c r="AQ4071" s="1231" t="s">
        <v>3094</v>
      </c>
      <c r="AR4071" s="1305"/>
      <c r="AS4071" s="1305"/>
      <c r="AT4071" s="1305"/>
      <c r="AU4071" s="1305"/>
      <c r="AV4071" s="885"/>
      <c r="AW4071" s="885"/>
      <c r="AX4071" s="885"/>
      <c r="AY4071" s="885"/>
      <c r="AZ4071" s="885"/>
    </row>
    <row r="4072" spans="2:52" ht="15" customHeight="1">
      <c r="B4072" s="1310">
        <v>4066</v>
      </c>
      <c r="C4072" s="891" t="s">
        <v>12627</v>
      </c>
      <c r="D4072" s="956" t="s">
        <v>257</v>
      </c>
      <c r="E4072" s="992" t="s">
        <v>1122</v>
      </c>
      <c r="F4072" s="892" t="s">
        <v>24</v>
      </c>
      <c r="G4072" s="535" t="s">
        <v>140</v>
      </c>
      <c r="H4072" s="893" t="s">
        <v>12635</v>
      </c>
      <c r="I4072" s="953">
        <v>31905</v>
      </c>
      <c r="J4072" s="1314">
        <f t="shared" ca="1" si="358"/>
        <v>35</v>
      </c>
      <c r="K4072" s="501" t="s">
        <v>83</v>
      </c>
      <c r="L4072" s="502">
        <v>17148705000092</v>
      </c>
      <c r="M4072" s="503">
        <v>45834</v>
      </c>
      <c r="N4072" s="721">
        <v>44027</v>
      </c>
      <c r="O4072" s="1330" t="s">
        <v>24</v>
      </c>
      <c r="P4072" s="1314" t="s">
        <v>24</v>
      </c>
      <c r="Q4072" s="198" t="str">
        <f t="shared" si="363"/>
        <v>-</v>
      </c>
      <c r="R4072" s="181" t="str">
        <f t="shared" ca="1" si="362"/>
        <v>TIDAK MCU</v>
      </c>
      <c r="S4072" s="1314" t="s">
        <v>12628</v>
      </c>
      <c r="T4072" s="898">
        <v>44324</v>
      </c>
      <c r="U4072" s="898">
        <v>44324</v>
      </c>
      <c r="V4072" s="1330"/>
      <c r="W4072" s="136"/>
      <c r="X4072" s="899"/>
      <c r="Y4072" s="900"/>
      <c r="Z4072" s="901"/>
      <c r="AA4072" s="1214" t="s">
        <v>2086</v>
      </c>
      <c r="AB4072" s="902" t="s">
        <v>24</v>
      </c>
      <c r="AC4072" s="1305"/>
      <c r="AD4072" s="1305"/>
      <c r="AE4072" s="1305"/>
      <c r="AF4072" s="902"/>
      <c r="AG4072" s="902"/>
      <c r="AH4072" s="481"/>
      <c r="AI4072" s="244" t="str">
        <f t="shared" si="359"/>
        <v>ELF -</v>
      </c>
      <c r="AJ4072" s="1315">
        <f t="shared" si="364"/>
        <v>44027</v>
      </c>
      <c r="AK4072" s="472">
        <v>44026</v>
      </c>
      <c r="AL4072" s="1185">
        <v>44026</v>
      </c>
      <c r="AM4072" s="1305"/>
      <c r="AN4072" s="902"/>
      <c r="AO4072" s="902"/>
      <c r="AP4072" s="1305"/>
      <c r="AQ4072" s="1231" t="s">
        <v>3094</v>
      </c>
      <c r="AR4072" s="1305"/>
      <c r="AS4072" s="1305"/>
      <c r="AT4072" s="1305"/>
      <c r="AU4072" s="1305"/>
      <c r="AV4072" s="885"/>
      <c r="AW4072" s="885"/>
      <c r="AX4072" s="885"/>
      <c r="AY4072" s="885"/>
      <c r="AZ4072" s="885"/>
    </row>
    <row r="4073" spans="2:52" ht="15" customHeight="1">
      <c r="B4073" s="1310">
        <v>4067</v>
      </c>
      <c r="C4073" s="891" t="s">
        <v>12630</v>
      </c>
      <c r="D4073" s="956" t="s">
        <v>257</v>
      </c>
      <c r="E4073" s="992" t="s">
        <v>1122</v>
      </c>
      <c r="F4073" s="892" t="s">
        <v>24</v>
      </c>
      <c r="G4073" s="535" t="s">
        <v>140</v>
      </c>
      <c r="H4073" s="893" t="s">
        <v>12633</v>
      </c>
      <c r="I4073" s="953">
        <v>34120</v>
      </c>
      <c r="J4073" s="1314">
        <f t="shared" ca="1" si="358"/>
        <v>29</v>
      </c>
      <c r="K4073" s="894" t="s">
        <v>493</v>
      </c>
      <c r="L4073" s="895">
        <v>930519310636</v>
      </c>
      <c r="M4073" s="896">
        <v>45077</v>
      </c>
      <c r="N4073" s="721">
        <v>44027</v>
      </c>
      <c r="O4073" s="1330" t="s">
        <v>24</v>
      </c>
      <c r="P4073" s="1314" t="s">
        <v>24</v>
      </c>
      <c r="Q4073" s="198" t="str">
        <f t="shared" si="363"/>
        <v>-</v>
      </c>
      <c r="R4073" s="181" t="str">
        <f t="shared" ca="1" si="362"/>
        <v>TIDAK MCU</v>
      </c>
      <c r="S4073" s="1314" t="s">
        <v>12629</v>
      </c>
      <c r="T4073" s="898">
        <v>44347</v>
      </c>
      <c r="U4073" s="898">
        <v>44347</v>
      </c>
      <c r="V4073" s="1330"/>
      <c r="W4073" s="136"/>
      <c r="X4073" s="899"/>
      <c r="Y4073" s="900"/>
      <c r="Z4073" s="901"/>
      <c r="AA4073" s="1214" t="s">
        <v>5153</v>
      </c>
      <c r="AB4073" s="1000" t="s">
        <v>2086</v>
      </c>
      <c r="AC4073" s="1305"/>
      <c r="AD4073" s="1305"/>
      <c r="AE4073" s="1305"/>
      <c r="AF4073" s="902"/>
      <c r="AG4073" s="902"/>
      <c r="AH4073" s="481"/>
      <c r="AI4073" s="244" t="str">
        <f t="shared" si="359"/>
        <v xml:space="preserve">BUSELF </v>
      </c>
      <c r="AJ4073" s="1315">
        <f t="shared" si="364"/>
        <v>44027</v>
      </c>
      <c r="AK4073" s="472">
        <v>44026</v>
      </c>
      <c r="AL4073" s="1185">
        <v>44026</v>
      </c>
      <c r="AM4073" s="1305"/>
      <c r="AN4073" s="902"/>
      <c r="AO4073" s="902"/>
      <c r="AP4073" s="1305"/>
      <c r="AQ4073" s="1231" t="s">
        <v>3094</v>
      </c>
      <c r="AR4073" s="1305"/>
      <c r="AS4073" s="1305"/>
      <c r="AT4073" s="1305"/>
      <c r="AU4073" s="1305"/>
      <c r="AV4073" s="885"/>
      <c r="AW4073" s="885"/>
      <c r="AX4073" s="885"/>
      <c r="AY4073" s="885"/>
      <c r="AZ4073" s="885"/>
    </row>
    <row r="4074" spans="2:52" ht="15" customHeight="1">
      <c r="B4074" s="1310">
        <v>4068</v>
      </c>
      <c r="C4074" s="891" t="s">
        <v>12631</v>
      </c>
      <c r="D4074" s="956" t="s">
        <v>230</v>
      </c>
      <c r="E4074" s="992" t="s">
        <v>222</v>
      </c>
      <c r="F4074" s="892" t="s">
        <v>24</v>
      </c>
      <c r="G4074" s="535" t="s">
        <v>136</v>
      </c>
      <c r="H4074" s="893" t="s">
        <v>12680</v>
      </c>
      <c r="I4074" s="953">
        <v>32094</v>
      </c>
      <c r="J4074" s="1314">
        <f t="shared" ca="1" si="358"/>
        <v>34</v>
      </c>
      <c r="K4074" s="894" t="s">
        <v>493</v>
      </c>
      <c r="L4074" s="895">
        <v>871132460157</v>
      </c>
      <c r="M4074" s="896">
        <v>45243</v>
      </c>
      <c r="N4074" s="721">
        <v>44014</v>
      </c>
      <c r="O4074" s="1330" t="s">
        <v>24</v>
      </c>
      <c r="P4074" s="1314" t="s">
        <v>24</v>
      </c>
      <c r="Q4074" s="198" t="str">
        <f t="shared" si="363"/>
        <v>-</v>
      </c>
      <c r="R4074" s="181" t="str">
        <f t="shared" ca="1" si="362"/>
        <v>TIDAK MCU</v>
      </c>
      <c r="S4074" s="1314" t="s">
        <v>12632</v>
      </c>
      <c r="T4074" s="898">
        <v>44513</v>
      </c>
      <c r="U4074" s="898">
        <v>44513</v>
      </c>
      <c r="V4074" s="1330"/>
      <c r="W4074" s="136"/>
      <c r="X4074" s="899"/>
      <c r="Y4074" s="900"/>
      <c r="Z4074" s="901"/>
      <c r="AA4074" s="1214" t="s">
        <v>1086</v>
      </c>
      <c r="AB4074" s="902" t="s">
        <v>13546</v>
      </c>
      <c r="AC4074" s="1305"/>
      <c r="AD4074" s="1305"/>
      <c r="AE4074" s="1305"/>
      <c r="AF4074" s="902"/>
      <c r="AG4074" s="902"/>
      <c r="AH4074" s="481"/>
      <c r="AI4074" s="244" t="str">
        <f t="shared" si="359"/>
        <v>HINO 260 JD/TIMERCY 4843 K</v>
      </c>
      <c r="AJ4074" s="1315">
        <f t="shared" si="364"/>
        <v>44014</v>
      </c>
      <c r="AK4074" s="472">
        <v>44033</v>
      </c>
      <c r="AL4074" s="1185">
        <v>44033</v>
      </c>
      <c r="AM4074" s="1305"/>
      <c r="AN4074" s="902"/>
      <c r="AO4074" s="902"/>
      <c r="AP4074" s="1305"/>
      <c r="AQ4074" s="1231" t="s">
        <v>3094</v>
      </c>
      <c r="AR4074" s="1305"/>
      <c r="AS4074" s="1305"/>
      <c r="AT4074" s="1305"/>
      <c r="AU4074" s="1305"/>
      <c r="AV4074" s="885"/>
      <c r="AW4074" s="885"/>
      <c r="AX4074" s="885"/>
      <c r="AY4074" s="885"/>
      <c r="AZ4074" s="885"/>
    </row>
    <row r="4075" spans="2:52" ht="15" customHeight="1">
      <c r="B4075" s="1310">
        <v>4069</v>
      </c>
      <c r="C4075" s="891" t="s">
        <v>12639</v>
      </c>
      <c r="D4075" s="956" t="s">
        <v>230</v>
      </c>
      <c r="E4075" s="992" t="s">
        <v>222</v>
      </c>
      <c r="F4075" s="892" t="s">
        <v>24</v>
      </c>
      <c r="G4075" s="535" t="s">
        <v>136</v>
      </c>
      <c r="H4075" s="893" t="s">
        <v>24</v>
      </c>
      <c r="I4075" s="953">
        <v>35772</v>
      </c>
      <c r="J4075" s="1314">
        <f t="shared" ca="1" si="358"/>
        <v>24</v>
      </c>
      <c r="K4075" s="894" t="s">
        <v>493</v>
      </c>
      <c r="L4075" s="895">
        <v>172397120000283</v>
      </c>
      <c r="M4075" s="896">
        <v>45760</v>
      </c>
      <c r="N4075" s="721">
        <v>44036</v>
      </c>
      <c r="O4075" s="1330" t="s">
        <v>24</v>
      </c>
      <c r="P4075" s="1314" t="s">
        <v>24</v>
      </c>
      <c r="Q4075" s="198" t="str">
        <f t="shared" si="363"/>
        <v>-</v>
      </c>
      <c r="R4075" s="181" t="str">
        <f t="shared" ca="1" si="362"/>
        <v>TIDAK MCU</v>
      </c>
      <c r="S4075" s="1314" t="s">
        <v>12640</v>
      </c>
      <c r="T4075" s="898">
        <v>44538</v>
      </c>
      <c r="U4075" s="1330">
        <v>44538</v>
      </c>
      <c r="V4075" s="1330"/>
      <c r="W4075" s="136"/>
      <c r="X4075" s="899"/>
      <c r="Y4075" s="900"/>
      <c r="Z4075" s="901"/>
      <c r="AA4075" s="1214" t="s">
        <v>1086</v>
      </c>
      <c r="AB4075" s="902" t="s">
        <v>24</v>
      </c>
      <c r="AC4075" s="1305"/>
      <c r="AD4075" s="1305"/>
      <c r="AE4075" s="1305"/>
      <c r="AF4075" s="902"/>
      <c r="AG4075" s="902"/>
      <c r="AH4075" s="481"/>
      <c r="AI4075" s="244" t="str">
        <f t="shared" si="359"/>
        <v>HINO 260 JD/TI-</v>
      </c>
      <c r="AJ4075" s="1315">
        <f t="shared" si="364"/>
        <v>44036</v>
      </c>
      <c r="AK4075" s="592">
        <v>44035</v>
      </c>
      <c r="AL4075" s="679">
        <v>44035</v>
      </c>
      <c r="AM4075" s="1305"/>
      <c r="AN4075" s="902"/>
      <c r="AO4075" s="902"/>
      <c r="AP4075" s="1305"/>
      <c r="AQ4075" s="1231" t="s">
        <v>3094</v>
      </c>
      <c r="AR4075" s="1305"/>
      <c r="AS4075" s="1305"/>
      <c r="AT4075" s="1305"/>
      <c r="AU4075" s="1305"/>
      <c r="AV4075" s="885"/>
      <c r="AW4075" s="885"/>
      <c r="AX4075" s="885"/>
      <c r="AY4075" s="885"/>
      <c r="AZ4075" s="885"/>
    </row>
    <row r="4076" spans="2:52" ht="15" customHeight="1">
      <c r="B4076" s="1310">
        <v>4070</v>
      </c>
      <c r="C4076" s="891" t="s">
        <v>987</v>
      </c>
      <c r="D4076" s="956" t="s">
        <v>230</v>
      </c>
      <c r="E4076" s="992" t="s">
        <v>222</v>
      </c>
      <c r="F4076" s="892" t="s">
        <v>24</v>
      </c>
      <c r="G4076" s="535" t="s">
        <v>136</v>
      </c>
      <c r="H4076" s="893" t="s">
        <v>24</v>
      </c>
      <c r="I4076" s="953">
        <v>31240</v>
      </c>
      <c r="J4076" s="1314">
        <f t="shared" ca="1" si="358"/>
        <v>37</v>
      </c>
      <c r="K4076" s="894" t="s">
        <v>493</v>
      </c>
      <c r="L4076" s="895">
        <v>850719310899</v>
      </c>
      <c r="M4076" s="896">
        <v>45119</v>
      </c>
      <c r="N4076" s="721">
        <v>44036</v>
      </c>
      <c r="O4076" s="1330" t="s">
        <v>24</v>
      </c>
      <c r="P4076" s="1314" t="s">
        <v>24</v>
      </c>
      <c r="Q4076" s="198" t="str">
        <f t="shared" si="363"/>
        <v>-</v>
      </c>
      <c r="R4076" s="181" t="str">
        <f t="shared" ca="1" si="362"/>
        <v>TIDAK MCU</v>
      </c>
      <c r="S4076" s="1314" t="s">
        <v>12641</v>
      </c>
      <c r="T4076" s="898">
        <v>44389</v>
      </c>
      <c r="U4076" s="1330">
        <v>44389</v>
      </c>
      <c r="V4076" s="1330"/>
      <c r="W4076" s="136"/>
      <c r="X4076" s="899"/>
      <c r="Y4076" s="900"/>
      <c r="Z4076" s="901"/>
      <c r="AA4076" s="1214" t="s">
        <v>1086</v>
      </c>
      <c r="AB4076" s="902" t="s">
        <v>13546</v>
      </c>
      <c r="AC4076" s="1305"/>
      <c r="AD4076" s="1305"/>
      <c r="AE4076" s="1305"/>
      <c r="AF4076" s="902"/>
      <c r="AG4076" s="902"/>
      <c r="AH4076" s="481"/>
      <c r="AI4076" s="244" t="str">
        <f t="shared" si="359"/>
        <v>HINO 260 JD/TIMERCY 4843 K</v>
      </c>
      <c r="AJ4076" s="1315">
        <f t="shared" si="364"/>
        <v>44036</v>
      </c>
      <c r="AK4076" s="592">
        <v>44221</v>
      </c>
      <c r="AL4076" s="679">
        <v>44035</v>
      </c>
      <c r="AM4076" s="1305"/>
      <c r="AN4076" s="902"/>
      <c r="AO4076" s="902"/>
      <c r="AP4076" s="1305"/>
      <c r="AQ4076" s="1231" t="s">
        <v>3094</v>
      </c>
      <c r="AR4076" s="1305"/>
      <c r="AS4076" s="1305"/>
      <c r="AT4076" s="1305"/>
      <c r="AU4076" s="1305"/>
      <c r="AZ4076" s="885"/>
    </row>
    <row r="4077" spans="2:52" ht="15" customHeight="1">
      <c r="B4077" s="1310">
        <v>4071</v>
      </c>
      <c r="C4077" s="891" t="s">
        <v>12644</v>
      </c>
      <c r="D4077" s="956" t="s">
        <v>234</v>
      </c>
      <c r="E4077" s="992" t="s">
        <v>222</v>
      </c>
      <c r="F4077" s="892" t="s">
        <v>24</v>
      </c>
      <c r="G4077" s="535" t="s">
        <v>139</v>
      </c>
      <c r="H4077" s="893" t="s">
        <v>24</v>
      </c>
      <c r="I4077" s="953">
        <v>32018</v>
      </c>
      <c r="J4077" s="1314">
        <f t="shared" ca="1" si="358"/>
        <v>34</v>
      </c>
      <c r="K4077" s="894" t="s">
        <v>493</v>
      </c>
      <c r="L4077" s="895">
        <v>87082561799</v>
      </c>
      <c r="M4077" s="896">
        <v>44072</v>
      </c>
      <c r="N4077" s="721">
        <v>44034</v>
      </c>
      <c r="O4077" s="1330" t="s">
        <v>24</v>
      </c>
      <c r="P4077" s="1314" t="s">
        <v>24</v>
      </c>
      <c r="Q4077" s="198" t="str">
        <f t="shared" si="363"/>
        <v>-</v>
      </c>
      <c r="R4077" s="181" t="str">
        <f t="shared" ca="1" si="362"/>
        <v>TIDAK MCU</v>
      </c>
      <c r="S4077" s="1314" t="s">
        <v>3020</v>
      </c>
      <c r="T4077" s="898">
        <v>44437</v>
      </c>
      <c r="U4077" s="898">
        <v>44072</v>
      </c>
      <c r="V4077" s="1330"/>
      <c r="W4077" s="136"/>
      <c r="X4077" s="899"/>
      <c r="Y4077" s="900"/>
      <c r="Z4077" s="901"/>
      <c r="AA4077" s="1214" t="s">
        <v>100</v>
      </c>
      <c r="AB4077" s="902" t="s">
        <v>24</v>
      </c>
      <c r="AC4077" s="1305"/>
      <c r="AD4077" s="1305"/>
      <c r="AE4077" s="1305"/>
      <c r="AF4077" s="902"/>
      <c r="AG4077" s="902"/>
      <c r="AH4077" s="481"/>
      <c r="AI4077" s="244" t="str">
        <f t="shared" si="359"/>
        <v>LIGHT VEHICLE-</v>
      </c>
      <c r="AJ4077" s="1315">
        <f t="shared" si="364"/>
        <v>44034</v>
      </c>
      <c r="AK4077" s="592">
        <v>44033</v>
      </c>
      <c r="AL4077" s="679">
        <v>44033</v>
      </c>
      <c r="AM4077" s="1305"/>
      <c r="AN4077" s="902"/>
      <c r="AO4077" s="902"/>
      <c r="AP4077" s="1305"/>
      <c r="AQ4077" s="1231" t="s">
        <v>3094</v>
      </c>
      <c r="AR4077" s="1305"/>
      <c r="AS4077" s="1305"/>
      <c r="AT4077" s="1305"/>
      <c r="AU4077" s="1305"/>
      <c r="AV4077" s="885"/>
      <c r="AW4077" s="885"/>
      <c r="AX4077" s="885"/>
      <c r="AY4077" s="885"/>
      <c r="AZ4077" s="885"/>
    </row>
    <row r="4078" spans="2:52" ht="15" customHeight="1">
      <c r="B4078" s="1310">
        <v>4072</v>
      </c>
      <c r="C4078" s="891" t="s">
        <v>12648</v>
      </c>
      <c r="D4078" s="956" t="s">
        <v>226</v>
      </c>
      <c r="E4078" s="992" t="s">
        <v>222</v>
      </c>
      <c r="F4078" s="892" t="s">
        <v>24</v>
      </c>
      <c r="G4078" s="535" t="s">
        <v>131</v>
      </c>
      <c r="H4078" s="893" t="s">
        <v>12649</v>
      </c>
      <c r="I4078" s="953">
        <v>32541</v>
      </c>
      <c r="J4078" s="1314">
        <f t="shared" ca="1" si="358"/>
        <v>33</v>
      </c>
      <c r="K4078" s="902" t="s">
        <v>83</v>
      </c>
      <c r="L4078" s="976">
        <v>17188902000009</v>
      </c>
      <c r="M4078" s="898">
        <v>45652</v>
      </c>
      <c r="N4078" s="721">
        <v>44030</v>
      </c>
      <c r="O4078" s="1330" t="s">
        <v>24</v>
      </c>
      <c r="P4078" s="1314" t="s">
        <v>24</v>
      </c>
      <c r="Q4078" s="198" t="str">
        <f t="shared" si="363"/>
        <v>-</v>
      </c>
      <c r="R4078" s="181" t="str">
        <f t="shared" ca="1" si="362"/>
        <v>TIDAK MCU</v>
      </c>
      <c r="S4078" s="1314" t="s">
        <v>12645</v>
      </c>
      <c r="T4078" s="898">
        <v>44229</v>
      </c>
      <c r="U4078" s="1329">
        <v>44229</v>
      </c>
      <c r="V4078" s="1330"/>
      <c r="W4078" s="1311"/>
      <c r="X4078" s="899"/>
      <c r="Y4078" s="900"/>
      <c r="Z4078" s="901"/>
      <c r="AA4078" s="1214" t="s">
        <v>100</v>
      </c>
      <c r="AB4078" s="902" t="s">
        <v>24</v>
      </c>
      <c r="AC4078" s="1305"/>
      <c r="AD4078" s="1305"/>
      <c r="AE4078" s="1305"/>
      <c r="AF4078" s="902"/>
      <c r="AG4078" s="902"/>
      <c r="AH4078" s="481"/>
      <c r="AI4078" s="244" t="str">
        <f t="shared" si="359"/>
        <v>LIGHT VEHICLE-</v>
      </c>
      <c r="AJ4078" s="1315">
        <f t="shared" si="364"/>
        <v>44030</v>
      </c>
      <c r="AK4078" s="592">
        <v>44026</v>
      </c>
      <c r="AL4078" s="679">
        <v>44013</v>
      </c>
      <c r="AM4078" s="1305"/>
      <c r="AN4078" s="902"/>
      <c r="AO4078" s="902"/>
      <c r="AP4078" s="1305"/>
      <c r="AQ4078" s="1231" t="s">
        <v>3094</v>
      </c>
      <c r="AR4078" s="1305"/>
      <c r="AS4078" s="1305"/>
      <c r="AT4078" s="1305"/>
      <c r="AU4078" s="1305"/>
      <c r="AV4078" s="885"/>
      <c r="AW4078" s="885"/>
      <c r="AX4078" s="885"/>
      <c r="AY4078" s="885"/>
      <c r="AZ4078" s="885"/>
    </row>
    <row r="4079" spans="2:52" ht="15" customHeight="1">
      <c r="B4079" s="1310">
        <v>4073</v>
      </c>
      <c r="C4079" s="891" t="s">
        <v>12646</v>
      </c>
      <c r="D4079" s="956" t="s">
        <v>230</v>
      </c>
      <c r="E4079" s="992" t="s">
        <v>222</v>
      </c>
      <c r="F4079" s="892" t="s">
        <v>24</v>
      </c>
      <c r="G4079" s="535" t="s">
        <v>131</v>
      </c>
      <c r="H4079" s="893" t="s">
        <v>12650</v>
      </c>
      <c r="I4079" s="953">
        <v>36878</v>
      </c>
      <c r="J4079" s="1314">
        <f t="shared" ca="1" si="358"/>
        <v>21</v>
      </c>
      <c r="K4079" s="894" t="s">
        <v>493</v>
      </c>
      <c r="L4079" s="895">
        <v>19319712000003</v>
      </c>
      <c r="M4079" s="896">
        <v>45626</v>
      </c>
      <c r="N4079" s="721">
        <v>44030</v>
      </c>
      <c r="O4079" s="1330" t="s">
        <v>24</v>
      </c>
      <c r="P4079" s="1314" t="s">
        <v>24</v>
      </c>
      <c r="Q4079" s="198" t="str">
        <f t="shared" si="363"/>
        <v>-</v>
      </c>
      <c r="R4079" s="181" t="str">
        <f t="shared" ca="1" si="362"/>
        <v>TIDAK MCU</v>
      </c>
      <c r="S4079" s="1314" t="s">
        <v>12647</v>
      </c>
      <c r="T4079" s="953">
        <v>44548</v>
      </c>
      <c r="U4079" s="451">
        <v>44548</v>
      </c>
      <c r="V4079" s="1330"/>
      <c r="W4079" s="136"/>
      <c r="X4079" s="899"/>
      <c r="Y4079" s="900"/>
      <c r="Z4079" s="901"/>
      <c r="AA4079" s="1214" t="s">
        <v>1086</v>
      </c>
      <c r="AB4079" s="1000" t="s">
        <v>587</v>
      </c>
      <c r="AC4079" s="1305" t="s">
        <v>24</v>
      </c>
      <c r="AD4079" s="1305"/>
      <c r="AE4079" s="1305"/>
      <c r="AF4079" s="1305"/>
      <c r="AG4079" s="1305"/>
      <c r="AH4079" s="369"/>
      <c r="AI4079" s="244" t="str">
        <f t="shared" si="359"/>
        <v>HINO 260 JD/TILV, ELF-</v>
      </c>
      <c r="AJ4079" s="1315">
        <f t="shared" si="364"/>
        <v>44030</v>
      </c>
      <c r="AK4079" s="217">
        <v>44028</v>
      </c>
      <c r="AL4079" s="614">
        <v>44028</v>
      </c>
      <c r="AM4079" s="1305"/>
      <c r="AN4079" s="902"/>
      <c r="AO4079" s="902"/>
      <c r="AP4079" s="1305"/>
      <c r="AQ4079" s="1231" t="s">
        <v>3094</v>
      </c>
      <c r="AR4079" s="1305"/>
      <c r="AS4079" s="1305"/>
      <c r="AT4079" s="1305"/>
      <c r="AU4079" s="1305"/>
      <c r="AV4079" s="885"/>
      <c r="AW4079" s="885"/>
      <c r="AX4079" s="885"/>
      <c r="AY4079" s="885"/>
      <c r="AZ4079" s="885"/>
    </row>
    <row r="4080" spans="2:52" ht="15" customHeight="1">
      <c r="B4080" s="1310">
        <v>4074</v>
      </c>
      <c r="C4080" s="891" t="s">
        <v>12651</v>
      </c>
      <c r="D4080" s="956" t="s">
        <v>11563</v>
      </c>
      <c r="E4080" s="992" t="s">
        <v>1122</v>
      </c>
      <c r="F4080" s="892" t="s">
        <v>24</v>
      </c>
      <c r="G4080" s="535" t="s">
        <v>147</v>
      </c>
      <c r="H4080" s="893" t="s">
        <v>12652</v>
      </c>
      <c r="I4080" s="953">
        <v>34181</v>
      </c>
      <c r="J4080" s="1314">
        <f t="shared" ca="1" si="358"/>
        <v>28</v>
      </c>
      <c r="K4080" s="894" t="s">
        <v>24</v>
      </c>
      <c r="L4080" s="895" t="s">
        <v>24</v>
      </c>
      <c r="M4080" s="896" t="s">
        <v>24</v>
      </c>
      <c r="N4080" s="533">
        <v>44036</v>
      </c>
      <c r="O4080" s="1330" t="s">
        <v>24</v>
      </c>
      <c r="P4080" s="1314" t="s">
        <v>24</v>
      </c>
      <c r="Q4080" s="198" t="s">
        <v>24</v>
      </c>
      <c r="R4080" s="181" t="s">
        <v>2087</v>
      </c>
      <c r="S4080" s="664" t="s">
        <v>24</v>
      </c>
      <c r="T4080" s="953">
        <v>44408</v>
      </c>
      <c r="U4080" s="953" t="s">
        <v>24</v>
      </c>
      <c r="V4080" s="1330" t="s">
        <v>24</v>
      </c>
      <c r="W4080" s="1311" t="s">
        <v>24</v>
      </c>
      <c r="X4080" s="951"/>
      <c r="Y4080" s="900"/>
      <c r="Z4080" s="952"/>
      <c r="AA4080" s="1305" t="s">
        <v>24</v>
      </c>
      <c r="AB4080" s="902"/>
      <c r="AC4080" s="1305"/>
      <c r="AD4080" s="1305"/>
      <c r="AE4080" s="1305"/>
      <c r="AF4080" s="1305"/>
      <c r="AG4080" s="1305"/>
      <c r="AH4080" s="369"/>
      <c r="AI4080" s="244" t="str">
        <f t="shared" si="359"/>
        <v>-</v>
      </c>
      <c r="AJ4080" s="1315">
        <f t="shared" si="364"/>
        <v>44036</v>
      </c>
      <c r="AK4080" s="217" t="s">
        <v>24</v>
      </c>
      <c r="AL4080" s="614" t="s">
        <v>24</v>
      </c>
      <c r="AM4080" s="1305"/>
      <c r="AN4080" s="902"/>
      <c r="AO4080" s="902"/>
      <c r="AP4080" s="1305"/>
      <c r="AQ4080" s="1231" t="s">
        <v>3094</v>
      </c>
      <c r="AR4080" s="1305"/>
      <c r="AS4080" s="1305"/>
      <c r="AT4080" s="1305"/>
      <c r="AU4080" s="1305"/>
      <c r="AV4080" s="885"/>
      <c r="AW4080" s="885"/>
      <c r="AX4080" s="885"/>
      <c r="AY4080" s="885"/>
      <c r="AZ4080" s="885"/>
    </row>
    <row r="4081" spans="1:60" ht="15" customHeight="1">
      <c r="B4081" s="1310">
        <v>4075</v>
      </c>
      <c r="C4081" s="891" t="s">
        <v>12653</v>
      </c>
      <c r="D4081" s="956" t="s">
        <v>221</v>
      </c>
      <c r="E4081" s="992" t="s">
        <v>222</v>
      </c>
      <c r="F4081" s="892" t="s">
        <v>24</v>
      </c>
      <c r="G4081" s="535" t="s">
        <v>136</v>
      </c>
      <c r="H4081" s="893" t="s">
        <v>24</v>
      </c>
      <c r="I4081" s="953">
        <v>36675</v>
      </c>
      <c r="J4081" s="1314">
        <f t="shared" ca="1" si="358"/>
        <v>21</v>
      </c>
      <c r="K4081" s="894" t="s">
        <v>24</v>
      </c>
      <c r="L4081" s="895" t="s">
        <v>24</v>
      </c>
      <c r="M4081" s="896" t="s">
        <v>24</v>
      </c>
      <c r="N4081" s="533">
        <v>44033</v>
      </c>
      <c r="O4081" s="1330" t="s">
        <v>24</v>
      </c>
      <c r="P4081" s="1314" t="s">
        <v>24</v>
      </c>
      <c r="Q4081" s="198" t="s">
        <v>24</v>
      </c>
      <c r="R4081" s="181" t="s">
        <v>2087</v>
      </c>
      <c r="S4081" s="664" t="s">
        <v>24</v>
      </c>
      <c r="T4081" s="953">
        <v>44345</v>
      </c>
      <c r="U4081" s="953" t="s">
        <v>24</v>
      </c>
      <c r="V4081" s="1330" t="s">
        <v>24</v>
      </c>
      <c r="W4081" s="136" t="s">
        <v>24</v>
      </c>
      <c r="X4081" s="951"/>
      <c r="Y4081" s="900"/>
      <c r="Z4081" s="952"/>
      <c r="AA4081" s="1305" t="s">
        <v>24</v>
      </c>
      <c r="AB4081" s="902"/>
      <c r="AC4081" s="1305"/>
      <c r="AD4081" s="1305"/>
      <c r="AE4081" s="1305"/>
      <c r="AF4081" s="1305"/>
      <c r="AG4081" s="1305"/>
      <c r="AH4081" s="369"/>
      <c r="AI4081" s="244" t="str">
        <f t="shared" si="359"/>
        <v>-</v>
      </c>
      <c r="AJ4081" s="1315">
        <f t="shared" si="364"/>
        <v>44033</v>
      </c>
      <c r="AK4081" s="217" t="s">
        <v>24</v>
      </c>
      <c r="AL4081" s="614" t="s">
        <v>24</v>
      </c>
      <c r="AM4081" s="1305"/>
      <c r="AN4081" s="902"/>
      <c r="AO4081" s="902"/>
      <c r="AP4081" s="1305"/>
      <c r="AQ4081" s="1231" t="s">
        <v>3094</v>
      </c>
      <c r="AR4081" s="1305"/>
      <c r="AS4081" s="1305"/>
      <c r="AT4081" s="1305"/>
      <c r="AU4081" s="1305"/>
      <c r="AV4081" s="885"/>
      <c r="AW4081" s="885"/>
      <c r="AX4081" s="885"/>
      <c r="AY4081" s="885"/>
      <c r="AZ4081" s="885"/>
    </row>
    <row r="4082" spans="1:60" ht="15" customHeight="1">
      <c r="B4082" s="1310">
        <v>4076</v>
      </c>
      <c r="C4082" s="891" t="s">
        <v>12654</v>
      </c>
      <c r="D4082" s="956" t="s">
        <v>6843</v>
      </c>
      <c r="E4082" s="992" t="s">
        <v>1122</v>
      </c>
      <c r="F4082" s="892" t="s">
        <v>24</v>
      </c>
      <c r="G4082" s="535" t="s">
        <v>6605</v>
      </c>
      <c r="H4082" s="893" t="s">
        <v>24</v>
      </c>
      <c r="I4082" s="953" t="s">
        <v>24</v>
      </c>
      <c r="J4082" s="1314" t="str">
        <f t="shared" ca="1" si="358"/>
        <v>-</v>
      </c>
      <c r="K4082" s="894" t="s">
        <v>24</v>
      </c>
      <c r="L4082" s="895" t="s">
        <v>24</v>
      </c>
      <c r="M4082" s="896" t="s">
        <v>24</v>
      </c>
      <c r="N4082" s="533" t="s">
        <v>24</v>
      </c>
      <c r="O4082" s="1330" t="s">
        <v>24</v>
      </c>
      <c r="P4082" s="1314" t="s">
        <v>24</v>
      </c>
      <c r="Q4082" s="198" t="s">
        <v>24</v>
      </c>
      <c r="R4082" s="181" t="s">
        <v>2087</v>
      </c>
      <c r="S4082" s="664" t="s">
        <v>24</v>
      </c>
      <c r="T4082" s="953">
        <v>44561</v>
      </c>
      <c r="U4082" s="953" t="s">
        <v>24</v>
      </c>
      <c r="V4082" s="1330" t="s">
        <v>24</v>
      </c>
      <c r="W4082" s="136" t="s">
        <v>24</v>
      </c>
      <c r="X4082" s="951"/>
      <c r="Y4082" s="900"/>
      <c r="Z4082" s="952"/>
      <c r="AA4082" s="1305" t="s">
        <v>24</v>
      </c>
      <c r="AB4082" s="902"/>
      <c r="AC4082" s="1305"/>
      <c r="AD4082" s="1305"/>
      <c r="AE4082" s="1305"/>
      <c r="AF4082" s="1305"/>
      <c r="AG4082" s="1305"/>
      <c r="AH4082" s="369"/>
      <c r="AI4082" s="244" t="str">
        <f t="shared" si="359"/>
        <v>-</v>
      </c>
      <c r="AJ4082" s="1315" t="str">
        <f t="shared" si="364"/>
        <v>-</v>
      </c>
      <c r="AK4082" s="217" t="s">
        <v>24</v>
      </c>
      <c r="AL4082" s="614" t="s">
        <v>24</v>
      </c>
      <c r="AM4082" s="1305"/>
      <c r="AN4082" s="902"/>
      <c r="AO4082" s="902"/>
      <c r="AP4082" s="1305"/>
      <c r="AQ4082" s="1231" t="s">
        <v>3094</v>
      </c>
      <c r="AR4082" s="1305"/>
      <c r="AS4082" s="1305"/>
      <c r="AT4082" s="1305"/>
      <c r="AU4082" s="1305"/>
      <c r="AV4082" s="885"/>
      <c r="AW4082" s="885"/>
      <c r="AX4082" s="885"/>
      <c r="AY4082" s="885"/>
      <c r="AZ4082" s="885"/>
    </row>
    <row r="4083" spans="1:60" ht="15" customHeight="1">
      <c r="B4083" s="1310">
        <v>4077</v>
      </c>
      <c r="C4083" s="891" t="s">
        <v>12655</v>
      </c>
      <c r="D4083" s="956" t="s">
        <v>226</v>
      </c>
      <c r="E4083" s="992" t="s">
        <v>601</v>
      </c>
      <c r="F4083" s="892" t="s">
        <v>24</v>
      </c>
      <c r="G4083" s="535" t="s">
        <v>151</v>
      </c>
      <c r="H4083" s="893" t="s">
        <v>24</v>
      </c>
      <c r="I4083" s="953">
        <v>31403</v>
      </c>
      <c r="J4083" s="1314">
        <f t="shared" ca="1" si="358"/>
        <v>36</v>
      </c>
      <c r="K4083" s="894" t="s">
        <v>83</v>
      </c>
      <c r="L4083" s="895">
        <v>851213270879</v>
      </c>
      <c r="M4083" s="896">
        <v>44552</v>
      </c>
      <c r="N4083" s="533">
        <v>44036</v>
      </c>
      <c r="O4083" s="1330" t="s">
        <v>24</v>
      </c>
      <c r="P4083" s="1314" t="s">
        <v>24</v>
      </c>
      <c r="Q4083" s="198" t="s">
        <v>24</v>
      </c>
      <c r="R4083" s="181" t="s">
        <v>2087</v>
      </c>
      <c r="S4083" s="664" t="s">
        <v>13035</v>
      </c>
      <c r="T4083" s="953">
        <v>44552</v>
      </c>
      <c r="U4083" s="953">
        <v>44552</v>
      </c>
      <c r="V4083" s="904" t="s">
        <v>24</v>
      </c>
      <c r="W4083" s="136" t="s">
        <v>24</v>
      </c>
      <c r="X4083" s="951"/>
      <c r="Y4083" s="900"/>
      <c r="Z4083" s="952"/>
      <c r="AA4083" s="1000" t="s">
        <v>100</v>
      </c>
      <c r="AB4083" s="1000" t="s">
        <v>931</v>
      </c>
      <c r="AC4083" s="1213" t="s">
        <v>11983</v>
      </c>
      <c r="AD4083" s="1213" t="s">
        <v>926</v>
      </c>
      <c r="AE4083" s="1305" t="s">
        <v>24</v>
      </c>
      <c r="AF4083" s="1305"/>
      <c r="AG4083" s="1305"/>
      <c r="AH4083" s="369"/>
      <c r="AI4083" s="244" t="str">
        <f t="shared" si="359"/>
        <v>LIGHT VEHICLEFORKLIFT (SIO)PC 2000HD 465, HD 785-</v>
      </c>
      <c r="AJ4083" s="1315">
        <f t="shared" si="364"/>
        <v>44036</v>
      </c>
      <c r="AK4083" s="217">
        <v>44049</v>
      </c>
      <c r="AL4083" s="614">
        <v>44049</v>
      </c>
      <c r="AM4083" s="1305"/>
      <c r="AN4083" s="902"/>
      <c r="AO4083" s="902"/>
      <c r="AP4083" s="1305"/>
      <c r="AQ4083" s="243" t="s">
        <v>3094</v>
      </c>
      <c r="AR4083" s="1305"/>
      <c r="AS4083" s="1305"/>
      <c r="AT4083" s="1305"/>
      <c r="AU4083" s="1305"/>
    </row>
    <row r="4084" spans="1:60" ht="15" customHeight="1">
      <c r="B4084" s="1310">
        <v>4078</v>
      </c>
      <c r="C4084" s="891" t="s">
        <v>12656</v>
      </c>
      <c r="D4084" s="956" t="s">
        <v>698</v>
      </c>
      <c r="E4084" s="992" t="s">
        <v>601</v>
      </c>
      <c r="F4084" s="892" t="s">
        <v>24</v>
      </c>
      <c r="G4084" s="535" t="s">
        <v>151</v>
      </c>
      <c r="H4084" s="893" t="s">
        <v>24</v>
      </c>
      <c r="I4084" s="953" t="s">
        <v>24</v>
      </c>
      <c r="J4084" s="1314" t="str">
        <f t="shared" ca="1" si="358"/>
        <v>-</v>
      </c>
      <c r="K4084" s="894" t="s">
        <v>24</v>
      </c>
      <c r="L4084" s="895" t="s">
        <v>24</v>
      </c>
      <c r="M4084" s="896" t="s">
        <v>24</v>
      </c>
      <c r="N4084" s="533">
        <v>44032</v>
      </c>
      <c r="O4084" s="1330" t="s">
        <v>24</v>
      </c>
      <c r="P4084" s="1314" t="s">
        <v>24</v>
      </c>
      <c r="Q4084" s="198" t="s">
        <v>24</v>
      </c>
      <c r="R4084" s="181" t="s">
        <v>2087</v>
      </c>
      <c r="S4084" s="664" t="s">
        <v>24</v>
      </c>
      <c r="T4084" s="953">
        <v>44196</v>
      </c>
      <c r="U4084" s="953" t="s">
        <v>24</v>
      </c>
      <c r="V4084" s="1313" t="s">
        <v>24</v>
      </c>
      <c r="W4084" s="1311" t="s">
        <v>24</v>
      </c>
      <c r="X4084" s="951"/>
      <c r="Y4084" s="900"/>
      <c r="Z4084" s="952"/>
      <c r="AA4084" s="1305" t="s">
        <v>24</v>
      </c>
      <c r="AB4084" s="902"/>
      <c r="AC4084" s="1305"/>
      <c r="AD4084" s="1305"/>
      <c r="AE4084" s="1305"/>
      <c r="AF4084" s="1305"/>
      <c r="AG4084" s="1305"/>
      <c r="AH4084" s="369"/>
      <c r="AI4084" s="244" t="str">
        <f t="shared" si="359"/>
        <v>-</v>
      </c>
      <c r="AJ4084" s="1315">
        <f t="shared" si="364"/>
        <v>44032</v>
      </c>
      <c r="AK4084" s="217" t="s">
        <v>24</v>
      </c>
      <c r="AL4084" s="614" t="s">
        <v>24</v>
      </c>
      <c r="AM4084" s="1305"/>
      <c r="AN4084" s="902"/>
      <c r="AO4084" s="902"/>
      <c r="AP4084" s="1305"/>
      <c r="AQ4084" s="1231" t="s">
        <v>3094</v>
      </c>
      <c r="AR4084" s="1305"/>
      <c r="AS4084" s="1305"/>
      <c r="AT4084" s="1305"/>
      <c r="AU4084" s="1305"/>
    </row>
    <row r="4085" spans="1:60" ht="15" customHeight="1">
      <c r="B4085" s="1310">
        <v>4079</v>
      </c>
      <c r="C4085" s="891" t="s">
        <v>12657</v>
      </c>
      <c r="D4085" s="956" t="s">
        <v>600</v>
      </c>
      <c r="E4085" s="992" t="s">
        <v>601</v>
      </c>
      <c r="F4085" s="892" t="s">
        <v>24</v>
      </c>
      <c r="G4085" s="535" t="s">
        <v>151</v>
      </c>
      <c r="H4085" s="893" t="s">
        <v>24</v>
      </c>
      <c r="I4085" s="953">
        <v>30924</v>
      </c>
      <c r="J4085" s="1314">
        <f t="shared" ca="1" si="358"/>
        <v>38</v>
      </c>
      <c r="K4085" s="894" t="s">
        <v>83</v>
      </c>
      <c r="L4085" s="895">
        <v>17238408000064</v>
      </c>
      <c r="M4085" s="896">
        <v>45896</v>
      </c>
      <c r="N4085" s="533">
        <v>44028</v>
      </c>
      <c r="O4085" s="1330" t="s">
        <v>24</v>
      </c>
      <c r="P4085" s="1314" t="s">
        <v>24</v>
      </c>
      <c r="Q4085" s="198" t="s">
        <v>24</v>
      </c>
      <c r="R4085" s="181" t="s">
        <v>2087</v>
      </c>
      <c r="S4085" s="664" t="s">
        <v>13013</v>
      </c>
      <c r="T4085" s="953">
        <v>44561</v>
      </c>
      <c r="U4085" s="953">
        <v>44561</v>
      </c>
      <c r="V4085" s="1330" t="s">
        <v>24</v>
      </c>
      <c r="W4085" s="1311" t="s">
        <v>24</v>
      </c>
      <c r="X4085" s="951"/>
      <c r="Y4085" s="900"/>
      <c r="Z4085" s="952"/>
      <c r="AA4085" s="1305" t="s">
        <v>100</v>
      </c>
      <c r="AB4085" s="902"/>
      <c r="AC4085" s="1305"/>
      <c r="AD4085" s="1305"/>
      <c r="AE4085" s="1305"/>
      <c r="AF4085" s="1305"/>
      <c r="AG4085" s="1305"/>
      <c r="AH4085" s="369"/>
      <c r="AI4085" s="244" t="str">
        <f t="shared" si="359"/>
        <v>LIGHT VEHICLE</v>
      </c>
      <c r="AJ4085" s="1315">
        <f t="shared" si="364"/>
        <v>44028</v>
      </c>
      <c r="AK4085" s="530">
        <v>44054</v>
      </c>
      <c r="AL4085" s="696">
        <v>44054</v>
      </c>
      <c r="AM4085" s="1305"/>
      <c r="AN4085" s="902"/>
      <c r="AO4085" s="902"/>
      <c r="AP4085" s="1305"/>
      <c r="AQ4085" s="1231" t="s">
        <v>3094</v>
      </c>
      <c r="AR4085" s="1305"/>
      <c r="AS4085" s="1305"/>
      <c r="AT4085" s="1305"/>
      <c r="AU4085" s="1305"/>
    </row>
    <row r="4086" spans="1:60" ht="15" customHeight="1">
      <c r="B4086" s="1310">
        <v>4080</v>
      </c>
      <c r="C4086" s="891" t="s">
        <v>12658</v>
      </c>
      <c r="D4086" s="956" t="s">
        <v>226</v>
      </c>
      <c r="E4086" s="992" t="s">
        <v>4241</v>
      </c>
      <c r="F4086" s="892" t="s">
        <v>24</v>
      </c>
      <c r="G4086" s="535" t="s">
        <v>116</v>
      </c>
      <c r="H4086" s="893" t="s">
        <v>24</v>
      </c>
      <c r="I4086" s="953" t="s">
        <v>24</v>
      </c>
      <c r="J4086" s="1314" t="str">
        <f t="shared" ca="1" si="358"/>
        <v>-</v>
      </c>
      <c r="K4086" s="894" t="s">
        <v>24</v>
      </c>
      <c r="L4086" s="895" t="s">
        <v>24</v>
      </c>
      <c r="M4086" s="896" t="s">
        <v>24</v>
      </c>
      <c r="N4086" s="533">
        <v>44036</v>
      </c>
      <c r="O4086" s="1330" t="s">
        <v>24</v>
      </c>
      <c r="P4086" s="1314" t="s">
        <v>24</v>
      </c>
      <c r="Q4086" s="198" t="s">
        <v>24</v>
      </c>
      <c r="R4086" s="181" t="s">
        <v>2087</v>
      </c>
      <c r="S4086" s="664" t="s">
        <v>24</v>
      </c>
      <c r="T4086" s="953">
        <v>44561</v>
      </c>
      <c r="U4086" s="953" t="s">
        <v>24</v>
      </c>
      <c r="V4086" s="1313" t="s">
        <v>24</v>
      </c>
      <c r="W4086" s="1311" t="s">
        <v>24</v>
      </c>
      <c r="X4086" s="951"/>
      <c r="Y4086" s="900"/>
      <c r="Z4086" s="952"/>
      <c r="AA4086" s="1305" t="s">
        <v>24</v>
      </c>
      <c r="AB4086" s="902"/>
      <c r="AC4086" s="1305"/>
      <c r="AD4086" s="1305"/>
      <c r="AE4086" s="1305"/>
      <c r="AF4086" s="1305"/>
      <c r="AG4086" s="1305"/>
      <c r="AH4086" s="369"/>
      <c r="AI4086" s="244" t="str">
        <f t="shared" si="359"/>
        <v>-</v>
      </c>
      <c r="AJ4086" s="1315">
        <f t="shared" si="364"/>
        <v>44036</v>
      </c>
      <c r="AK4086" s="217" t="s">
        <v>24</v>
      </c>
      <c r="AL4086" s="614" t="s">
        <v>24</v>
      </c>
      <c r="AM4086" s="1305"/>
      <c r="AN4086" s="902"/>
      <c r="AO4086" s="902"/>
      <c r="AP4086" s="1305"/>
      <c r="AQ4086" s="1231" t="s">
        <v>3094</v>
      </c>
      <c r="AR4086" s="1305"/>
      <c r="AS4086" s="1305"/>
      <c r="AT4086" s="1305"/>
      <c r="AU4086" s="1305"/>
      <c r="AV4086" s="885"/>
      <c r="AW4086" s="885"/>
      <c r="AX4086" s="885"/>
      <c r="AY4086" s="885"/>
      <c r="AZ4086" s="885"/>
    </row>
    <row r="4087" spans="1:60" ht="15" customHeight="1">
      <c r="B4087" s="1310">
        <v>4081</v>
      </c>
      <c r="C4087" s="891" t="s">
        <v>12659</v>
      </c>
      <c r="D4087" s="956" t="s">
        <v>226</v>
      </c>
      <c r="E4087" s="992" t="s">
        <v>4241</v>
      </c>
      <c r="F4087" s="892" t="s">
        <v>24</v>
      </c>
      <c r="G4087" s="535" t="s">
        <v>116</v>
      </c>
      <c r="H4087" s="893" t="s">
        <v>24</v>
      </c>
      <c r="I4087" s="953" t="s">
        <v>24</v>
      </c>
      <c r="J4087" s="1314" t="str">
        <f t="shared" ca="1" si="358"/>
        <v>-</v>
      </c>
      <c r="K4087" s="894" t="s">
        <v>24</v>
      </c>
      <c r="L4087" s="895" t="s">
        <v>24</v>
      </c>
      <c r="M4087" s="896" t="s">
        <v>24</v>
      </c>
      <c r="N4087" s="533">
        <v>44036</v>
      </c>
      <c r="O4087" s="1330" t="s">
        <v>24</v>
      </c>
      <c r="P4087" s="1314" t="s">
        <v>24</v>
      </c>
      <c r="Q4087" s="897" t="s">
        <v>24</v>
      </c>
      <c r="R4087" s="181" t="s">
        <v>2087</v>
      </c>
      <c r="S4087" s="664" t="s">
        <v>24</v>
      </c>
      <c r="T4087" s="953">
        <v>44561</v>
      </c>
      <c r="U4087" s="953" t="s">
        <v>24</v>
      </c>
      <c r="V4087" s="904" t="s">
        <v>24</v>
      </c>
      <c r="W4087" s="136" t="s">
        <v>24</v>
      </c>
      <c r="X4087" s="951"/>
      <c r="Y4087" s="900"/>
      <c r="Z4087" s="952"/>
      <c r="AA4087" s="1305" t="s">
        <v>24</v>
      </c>
      <c r="AB4087" s="902"/>
      <c r="AC4087" s="1305"/>
      <c r="AD4087" s="1305"/>
      <c r="AE4087" s="1305"/>
      <c r="AF4087" s="1305"/>
      <c r="AG4087" s="1305"/>
      <c r="AH4087" s="369"/>
      <c r="AI4087" s="244" t="str">
        <f t="shared" si="359"/>
        <v>-</v>
      </c>
      <c r="AJ4087" s="1315">
        <f t="shared" si="364"/>
        <v>44036</v>
      </c>
      <c r="AK4087" s="217" t="s">
        <v>24</v>
      </c>
      <c r="AL4087" s="614" t="s">
        <v>24</v>
      </c>
      <c r="AM4087" s="1305"/>
      <c r="AN4087" s="902"/>
      <c r="AO4087" s="902"/>
      <c r="AP4087" s="1305"/>
      <c r="AQ4087" s="1231" t="s">
        <v>3094</v>
      </c>
      <c r="AR4087" s="1305"/>
      <c r="AS4087" s="1305"/>
      <c r="AT4087" s="1305"/>
      <c r="AU4087" s="1305"/>
      <c r="AV4087" s="885"/>
      <c r="AW4087" s="885"/>
      <c r="AX4087" s="885"/>
      <c r="AY4087" s="885"/>
      <c r="AZ4087" s="885"/>
    </row>
    <row r="4088" spans="1:60" ht="15" customHeight="1">
      <c r="B4088" s="1310">
        <v>4082</v>
      </c>
      <c r="C4088" s="891" t="s">
        <v>12660</v>
      </c>
      <c r="D4088" s="956" t="s">
        <v>226</v>
      </c>
      <c r="E4088" s="992" t="s">
        <v>4241</v>
      </c>
      <c r="F4088" s="892" t="s">
        <v>24</v>
      </c>
      <c r="G4088" s="535" t="s">
        <v>116</v>
      </c>
      <c r="H4088" s="893" t="s">
        <v>24</v>
      </c>
      <c r="I4088" s="953" t="s">
        <v>24</v>
      </c>
      <c r="J4088" s="1314" t="str">
        <f t="shared" ca="1" si="358"/>
        <v>-</v>
      </c>
      <c r="K4088" s="894" t="s">
        <v>24</v>
      </c>
      <c r="L4088" s="895" t="s">
        <v>24</v>
      </c>
      <c r="M4088" s="896" t="s">
        <v>24</v>
      </c>
      <c r="N4088" s="533">
        <v>44030</v>
      </c>
      <c r="O4088" s="1330" t="s">
        <v>24</v>
      </c>
      <c r="P4088" s="1314" t="s">
        <v>24</v>
      </c>
      <c r="Q4088" s="198" t="s">
        <v>24</v>
      </c>
      <c r="R4088" s="181" t="s">
        <v>2087</v>
      </c>
      <c r="S4088" s="664" t="s">
        <v>24</v>
      </c>
      <c r="T4088" s="953">
        <v>44561</v>
      </c>
      <c r="U4088" s="953" t="s">
        <v>24</v>
      </c>
      <c r="V4088" s="904" t="s">
        <v>24</v>
      </c>
      <c r="W4088" s="136" t="s">
        <v>24</v>
      </c>
      <c r="X4088" s="951"/>
      <c r="Y4088" s="900"/>
      <c r="Z4088" s="952"/>
      <c r="AA4088" s="1305" t="s">
        <v>24</v>
      </c>
      <c r="AB4088" s="902"/>
      <c r="AC4088" s="1305"/>
      <c r="AD4088" s="1305"/>
      <c r="AE4088" s="1305"/>
      <c r="AF4088" s="1305"/>
      <c r="AG4088" s="1305"/>
      <c r="AH4088" s="369"/>
      <c r="AI4088" s="244" t="str">
        <f t="shared" si="359"/>
        <v>-</v>
      </c>
      <c r="AJ4088" s="1315">
        <f t="shared" si="364"/>
        <v>44030</v>
      </c>
      <c r="AK4088" s="217" t="s">
        <v>24</v>
      </c>
      <c r="AL4088" s="614" t="s">
        <v>24</v>
      </c>
      <c r="AM4088" s="1305"/>
      <c r="AN4088" s="902"/>
      <c r="AO4088" s="902"/>
      <c r="AP4088" s="1305"/>
      <c r="AQ4088" s="1231" t="s">
        <v>3094</v>
      </c>
      <c r="AR4088" s="1305"/>
      <c r="AS4088" s="1305"/>
      <c r="AT4088" s="1305"/>
      <c r="AU4088" s="1305"/>
      <c r="AV4088" s="885"/>
      <c r="AW4088" s="885"/>
      <c r="AX4088" s="885"/>
      <c r="AY4088" s="885"/>
      <c r="AZ4088" s="885"/>
    </row>
    <row r="4089" spans="1:60" ht="15" customHeight="1">
      <c r="B4089" s="1310">
        <v>4083</v>
      </c>
      <c r="C4089" s="891" t="s">
        <v>12661</v>
      </c>
      <c r="D4089" s="956" t="s">
        <v>226</v>
      </c>
      <c r="E4089" s="992" t="s">
        <v>4241</v>
      </c>
      <c r="F4089" s="892" t="s">
        <v>24</v>
      </c>
      <c r="G4089" s="535" t="s">
        <v>116</v>
      </c>
      <c r="H4089" s="893" t="s">
        <v>24</v>
      </c>
      <c r="I4089" s="953" t="s">
        <v>24</v>
      </c>
      <c r="J4089" s="1314" t="str">
        <f t="shared" ca="1" si="358"/>
        <v>-</v>
      </c>
      <c r="K4089" s="894" t="s">
        <v>24</v>
      </c>
      <c r="L4089" s="895" t="s">
        <v>24</v>
      </c>
      <c r="M4089" s="896" t="s">
        <v>24</v>
      </c>
      <c r="N4089" s="533">
        <v>44026</v>
      </c>
      <c r="O4089" s="1330" t="s">
        <v>24</v>
      </c>
      <c r="P4089" s="1314" t="s">
        <v>24</v>
      </c>
      <c r="Q4089" s="198" t="s">
        <v>24</v>
      </c>
      <c r="R4089" s="181" t="s">
        <v>2087</v>
      </c>
      <c r="S4089" s="664" t="s">
        <v>24</v>
      </c>
      <c r="T4089" s="953">
        <v>44196</v>
      </c>
      <c r="U4089" s="953" t="s">
        <v>24</v>
      </c>
      <c r="V4089" s="904" t="s">
        <v>24</v>
      </c>
      <c r="W4089" s="136" t="s">
        <v>24</v>
      </c>
      <c r="X4089" s="951"/>
      <c r="Y4089" s="900"/>
      <c r="Z4089" s="952"/>
      <c r="AA4089" s="1305" t="s">
        <v>24</v>
      </c>
      <c r="AB4089" s="902"/>
      <c r="AC4089" s="1305"/>
      <c r="AD4089" s="1305"/>
      <c r="AE4089" s="1305"/>
      <c r="AF4089" s="1305"/>
      <c r="AG4089" s="1305"/>
      <c r="AH4089" s="369"/>
      <c r="AI4089" s="244" t="str">
        <f t="shared" si="359"/>
        <v>-</v>
      </c>
      <c r="AJ4089" s="1315">
        <f t="shared" si="364"/>
        <v>44026</v>
      </c>
      <c r="AK4089" s="1330" t="s">
        <v>24</v>
      </c>
      <c r="AL4089" s="670" t="s">
        <v>24</v>
      </c>
      <c r="AM4089" s="1305"/>
      <c r="AN4089" s="902"/>
      <c r="AO4089" s="902"/>
      <c r="AP4089" s="1305"/>
      <c r="AQ4089" s="1231" t="s">
        <v>3094</v>
      </c>
      <c r="AR4089" s="1305"/>
      <c r="AS4089" s="1305"/>
      <c r="AT4089" s="1305"/>
      <c r="AU4089" s="1305"/>
      <c r="AV4089" s="885"/>
      <c r="AW4089" s="885"/>
      <c r="AX4089" s="885"/>
      <c r="AY4089" s="885"/>
      <c r="AZ4089" s="458"/>
      <c r="BA4089" s="2186"/>
      <c r="BB4089" s="2186"/>
      <c r="BC4089" s="2186"/>
      <c r="BD4089" s="2186"/>
      <c r="BE4089" s="2186"/>
      <c r="BF4089" s="2186"/>
      <c r="BG4089" s="2186"/>
      <c r="BH4089" s="2186"/>
    </row>
    <row r="4090" spans="1:60" ht="15" customHeight="1">
      <c r="B4090" s="1310">
        <v>4084</v>
      </c>
      <c r="C4090" s="891" t="s">
        <v>2271</v>
      </c>
      <c r="D4090" s="956" t="s">
        <v>226</v>
      </c>
      <c r="E4090" s="992" t="s">
        <v>4241</v>
      </c>
      <c r="F4090" s="892" t="s">
        <v>24</v>
      </c>
      <c r="G4090" s="535" t="s">
        <v>116</v>
      </c>
      <c r="H4090" s="893" t="s">
        <v>24</v>
      </c>
      <c r="I4090" s="953" t="s">
        <v>24</v>
      </c>
      <c r="J4090" s="1314" t="str">
        <f t="shared" ca="1" si="358"/>
        <v>-</v>
      </c>
      <c r="K4090" s="894" t="s">
        <v>24</v>
      </c>
      <c r="L4090" s="895" t="s">
        <v>24</v>
      </c>
      <c r="M4090" s="896" t="s">
        <v>24</v>
      </c>
      <c r="N4090" s="533">
        <v>44026</v>
      </c>
      <c r="O4090" s="1330" t="s">
        <v>24</v>
      </c>
      <c r="P4090" s="1314" t="s">
        <v>24</v>
      </c>
      <c r="Q4090" s="198" t="s">
        <v>24</v>
      </c>
      <c r="R4090" s="181" t="s">
        <v>2087</v>
      </c>
      <c r="S4090" s="664" t="s">
        <v>24</v>
      </c>
      <c r="T4090" s="953">
        <v>44196</v>
      </c>
      <c r="U4090" s="953" t="s">
        <v>24</v>
      </c>
      <c r="V4090" s="904" t="s">
        <v>24</v>
      </c>
      <c r="W4090" s="136" t="s">
        <v>24</v>
      </c>
      <c r="X4090" s="951"/>
      <c r="Y4090" s="900"/>
      <c r="Z4090" s="952"/>
      <c r="AA4090" s="1305" t="s">
        <v>24</v>
      </c>
      <c r="AB4090" s="902"/>
      <c r="AC4090" s="1305"/>
      <c r="AD4090" s="1305"/>
      <c r="AE4090" s="1305"/>
      <c r="AF4090" s="1305"/>
      <c r="AG4090" s="1305"/>
      <c r="AH4090" s="369"/>
      <c r="AI4090" s="244" t="str">
        <f t="shared" si="359"/>
        <v>-</v>
      </c>
      <c r="AJ4090" s="1315">
        <f t="shared" si="364"/>
        <v>44026</v>
      </c>
      <c r="AK4090" s="1330" t="s">
        <v>24</v>
      </c>
      <c r="AL4090" s="670" t="s">
        <v>24</v>
      </c>
      <c r="AM4090" s="1305"/>
      <c r="AN4090" s="902"/>
      <c r="AO4090" s="902"/>
      <c r="AP4090" s="1305"/>
      <c r="AQ4090" s="1231" t="s">
        <v>3094</v>
      </c>
      <c r="AR4090" s="1305"/>
      <c r="AS4090" s="1305"/>
      <c r="AT4090" s="1305"/>
      <c r="AU4090" s="1305"/>
      <c r="AV4090" s="885"/>
      <c r="AW4090" s="885"/>
      <c r="AX4090" s="885"/>
      <c r="AY4090" s="885"/>
      <c r="AZ4090" s="885"/>
    </row>
    <row r="4091" spans="1:60" ht="15" customHeight="1">
      <c r="B4091" s="1310">
        <v>4085</v>
      </c>
      <c r="C4091" s="891" t="s">
        <v>12662</v>
      </c>
      <c r="D4091" s="956" t="s">
        <v>226</v>
      </c>
      <c r="E4091" s="992" t="s">
        <v>4241</v>
      </c>
      <c r="F4091" s="892" t="s">
        <v>12663</v>
      </c>
      <c r="G4091" s="535" t="s">
        <v>102</v>
      </c>
      <c r="H4091" s="893" t="s">
        <v>24</v>
      </c>
      <c r="I4091" s="953" t="s">
        <v>24</v>
      </c>
      <c r="J4091" s="1314" t="str">
        <f t="shared" ca="1" si="358"/>
        <v>-</v>
      </c>
      <c r="K4091" s="894" t="s">
        <v>24</v>
      </c>
      <c r="L4091" s="895" t="s">
        <v>24</v>
      </c>
      <c r="M4091" s="896" t="s">
        <v>24</v>
      </c>
      <c r="N4091" s="533">
        <v>44035</v>
      </c>
      <c r="O4091" s="1330" t="s">
        <v>24</v>
      </c>
      <c r="P4091" s="1314" t="s">
        <v>24</v>
      </c>
      <c r="Q4091" s="198" t="s">
        <v>24</v>
      </c>
      <c r="R4091" s="181" t="s">
        <v>2087</v>
      </c>
      <c r="S4091" s="664" t="s">
        <v>12664</v>
      </c>
      <c r="T4091" s="953">
        <v>44561</v>
      </c>
      <c r="U4091" s="953">
        <v>44561</v>
      </c>
      <c r="V4091" s="904" t="s">
        <v>24</v>
      </c>
      <c r="W4091" s="136" t="s">
        <v>24</v>
      </c>
      <c r="X4091" s="951"/>
      <c r="Y4091" s="900"/>
      <c r="Z4091" s="952"/>
      <c r="AA4091" s="1213" t="s">
        <v>6974</v>
      </c>
      <c r="AB4091" s="902"/>
      <c r="AC4091" s="1305"/>
      <c r="AD4091" s="1305"/>
      <c r="AE4091" s="1305"/>
      <c r="AF4091" s="1305"/>
      <c r="AG4091" s="1305"/>
      <c r="AH4091" s="369"/>
      <c r="AI4091" s="244" t="str">
        <f t="shared" si="359"/>
        <v>WA 500, WA 600</v>
      </c>
      <c r="AJ4091" s="1315">
        <f t="shared" si="364"/>
        <v>44035</v>
      </c>
      <c r="AK4091" s="1330" t="s">
        <v>24</v>
      </c>
      <c r="AL4091" s="670" t="s">
        <v>24</v>
      </c>
      <c r="AM4091" s="1305"/>
      <c r="AN4091" s="902"/>
      <c r="AO4091" s="902"/>
      <c r="AP4091" s="1305"/>
      <c r="AQ4091" s="1231" t="s">
        <v>3094</v>
      </c>
      <c r="AR4091" s="1305"/>
      <c r="AS4091" s="1305"/>
      <c r="AT4091" s="1305"/>
      <c r="AU4091" s="1305"/>
      <c r="AV4091" s="885"/>
      <c r="AW4091" s="885"/>
      <c r="AX4091" s="885"/>
      <c r="AY4091" s="885"/>
      <c r="AZ4091" s="885"/>
    </row>
    <row r="4092" spans="1:60" ht="15" customHeight="1">
      <c r="B4092" s="1310">
        <v>4086</v>
      </c>
      <c r="C4092" s="891" t="s">
        <v>12665</v>
      </c>
      <c r="D4092" s="956" t="s">
        <v>226</v>
      </c>
      <c r="E4092" s="992" t="s">
        <v>4241</v>
      </c>
      <c r="F4092" s="892" t="s">
        <v>12666</v>
      </c>
      <c r="G4092" s="535" t="s">
        <v>102</v>
      </c>
      <c r="H4092" s="893" t="s">
        <v>24</v>
      </c>
      <c r="I4092" s="953" t="s">
        <v>24</v>
      </c>
      <c r="J4092" s="1314" t="str">
        <f t="shared" ca="1" si="358"/>
        <v>-</v>
      </c>
      <c r="K4092" s="894" t="s">
        <v>24</v>
      </c>
      <c r="L4092" s="895" t="s">
        <v>24</v>
      </c>
      <c r="M4092" s="896" t="s">
        <v>24</v>
      </c>
      <c r="N4092" s="533">
        <v>44035</v>
      </c>
      <c r="O4092" s="1330" t="s">
        <v>24</v>
      </c>
      <c r="P4092" s="1314" t="s">
        <v>24</v>
      </c>
      <c r="Q4092" s="198" t="s">
        <v>24</v>
      </c>
      <c r="R4092" s="181" t="s">
        <v>2087</v>
      </c>
      <c r="S4092" s="664" t="s">
        <v>24</v>
      </c>
      <c r="T4092" s="953">
        <v>44561</v>
      </c>
      <c r="U4092" s="953" t="s">
        <v>24</v>
      </c>
      <c r="V4092" s="904" t="s">
        <v>24</v>
      </c>
      <c r="W4092" s="136" t="s">
        <v>24</v>
      </c>
      <c r="X4092" s="951"/>
      <c r="Y4092" s="900"/>
      <c r="Z4092" s="952"/>
      <c r="AA4092" s="1305" t="s">
        <v>24</v>
      </c>
      <c r="AB4092" s="902"/>
      <c r="AC4092" s="1305"/>
      <c r="AD4092" s="1305"/>
      <c r="AE4092" s="1305"/>
      <c r="AF4092" s="1305"/>
      <c r="AG4092" s="1305"/>
      <c r="AH4092" s="369"/>
      <c r="AI4092" s="244" t="str">
        <f t="shared" si="359"/>
        <v>-</v>
      </c>
      <c r="AJ4092" s="1315">
        <f t="shared" si="364"/>
        <v>44035</v>
      </c>
      <c r="AK4092" s="1330" t="s">
        <v>24</v>
      </c>
      <c r="AL4092" s="670" t="s">
        <v>24</v>
      </c>
      <c r="AM4092" s="1305"/>
      <c r="AN4092" s="902"/>
      <c r="AO4092" s="902"/>
      <c r="AP4092" s="1305"/>
      <c r="AQ4092" s="1231" t="s">
        <v>3094</v>
      </c>
      <c r="AR4092" s="1305"/>
      <c r="AS4092" s="1305"/>
      <c r="AT4092" s="1305"/>
      <c r="AU4092" s="1305"/>
      <c r="AV4092" s="885"/>
      <c r="AW4092" s="885"/>
      <c r="AX4092" s="885"/>
      <c r="AY4092" s="885"/>
      <c r="AZ4092" s="885"/>
    </row>
    <row r="4093" spans="1:60" ht="15" customHeight="1">
      <c r="B4093" s="1310">
        <v>4087</v>
      </c>
      <c r="C4093" s="891" t="s">
        <v>12667</v>
      </c>
      <c r="D4093" s="956" t="s">
        <v>226</v>
      </c>
      <c r="E4093" s="992" t="s">
        <v>222</v>
      </c>
      <c r="F4093" s="892" t="s">
        <v>24</v>
      </c>
      <c r="G4093" s="535" t="s">
        <v>139</v>
      </c>
      <c r="H4093" s="893" t="s">
        <v>24</v>
      </c>
      <c r="I4093" s="953">
        <v>34695</v>
      </c>
      <c r="J4093" s="1314">
        <f t="shared" ref="J4093:J4156" ca="1" si="365">IF(OR(I4093="",I4093="-"),"-",ROUND((NOW()-I4093)/356,0))</f>
        <v>27</v>
      </c>
      <c r="K4093" s="894" t="s">
        <v>24</v>
      </c>
      <c r="L4093" s="895" t="s">
        <v>24</v>
      </c>
      <c r="M4093" s="896" t="s">
        <v>24</v>
      </c>
      <c r="N4093" s="533">
        <v>44033</v>
      </c>
      <c r="O4093" s="1330" t="s">
        <v>24</v>
      </c>
      <c r="P4093" s="1314" t="s">
        <v>24</v>
      </c>
      <c r="Q4093" s="198" t="s">
        <v>24</v>
      </c>
      <c r="R4093" s="181" t="s">
        <v>2087</v>
      </c>
      <c r="S4093" s="664" t="s">
        <v>24</v>
      </c>
      <c r="T4093" s="953">
        <v>44557</v>
      </c>
      <c r="U4093" s="953" t="s">
        <v>24</v>
      </c>
      <c r="V4093" s="1313" t="s">
        <v>24</v>
      </c>
      <c r="W4093" s="136" t="s">
        <v>24</v>
      </c>
      <c r="X4093" s="951"/>
      <c r="Y4093" s="900"/>
      <c r="Z4093" s="952"/>
      <c r="AA4093" s="1305" t="s">
        <v>24</v>
      </c>
      <c r="AB4093" s="902"/>
      <c r="AC4093" s="1305"/>
      <c r="AD4093" s="1305"/>
      <c r="AE4093" s="1305"/>
      <c r="AF4093" s="1305"/>
      <c r="AG4093" s="1305"/>
      <c r="AH4093" s="369"/>
      <c r="AI4093" s="244" t="str">
        <f t="shared" si="359"/>
        <v>-</v>
      </c>
      <c r="AJ4093" s="1315">
        <f t="shared" si="364"/>
        <v>44033</v>
      </c>
      <c r="AK4093" s="1330" t="s">
        <v>24</v>
      </c>
      <c r="AL4093" s="670" t="s">
        <v>24</v>
      </c>
      <c r="AM4093" s="1305"/>
      <c r="AN4093" s="902"/>
      <c r="AO4093" s="902"/>
      <c r="AP4093" s="1305"/>
      <c r="AQ4093" s="1231" t="s">
        <v>3094</v>
      </c>
      <c r="AR4093" s="1305"/>
      <c r="AS4093" s="1305"/>
      <c r="AT4093" s="1305"/>
      <c r="AU4093" s="1305"/>
      <c r="AV4093" s="885"/>
      <c r="AW4093" s="885"/>
      <c r="AX4093" s="885"/>
      <c r="AY4093" s="885"/>
      <c r="AZ4093" s="885"/>
    </row>
    <row r="4094" spans="1:60" ht="15" customHeight="1">
      <c r="B4094" s="1310">
        <v>4088</v>
      </c>
      <c r="C4094" s="891" t="s">
        <v>12668</v>
      </c>
      <c r="D4094" s="956" t="s">
        <v>226</v>
      </c>
      <c r="E4094" s="992" t="s">
        <v>222</v>
      </c>
      <c r="F4094" s="892" t="s">
        <v>24</v>
      </c>
      <c r="G4094" s="535" t="s">
        <v>139</v>
      </c>
      <c r="H4094" s="893" t="s">
        <v>24</v>
      </c>
      <c r="I4094" s="953">
        <v>33858</v>
      </c>
      <c r="J4094" s="1314">
        <f t="shared" ca="1" si="365"/>
        <v>29</v>
      </c>
      <c r="K4094" s="894" t="s">
        <v>24</v>
      </c>
      <c r="L4094" s="895" t="s">
        <v>24</v>
      </c>
      <c r="M4094" s="896" t="s">
        <v>24</v>
      </c>
      <c r="N4094" s="533">
        <v>44033</v>
      </c>
      <c r="O4094" s="1330" t="s">
        <v>24</v>
      </c>
      <c r="P4094" s="1314" t="s">
        <v>24</v>
      </c>
      <c r="Q4094" s="198" t="s">
        <v>24</v>
      </c>
      <c r="R4094" s="181" t="s">
        <v>2087</v>
      </c>
      <c r="S4094" s="664" t="s">
        <v>24</v>
      </c>
      <c r="T4094" s="953">
        <v>44450</v>
      </c>
      <c r="U4094" s="953" t="s">
        <v>24</v>
      </c>
      <c r="V4094" s="904" t="s">
        <v>24</v>
      </c>
      <c r="W4094" s="136" t="s">
        <v>24</v>
      </c>
      <c r="X4094" s="951"/>
      <c r="Y4094" s="900"/>
      <c r="Z4094" s="952"/>
      <c r="AA4094" s="1305" t="s">
        <v>24</v>
      </c>
      <c r="AB4094" s="902"/>
      <c r="AC4094" s="1305"/>
      <c r="AD4094" s="1305"/>
      <c r="AE4094" s="1305"/>
      <c r="AF4094" s="1305"/>
      <c r="AG4094" s="1305"/>
      <c r="AH4094" s="369"/>
      <c r="AI4094" s="244" t="str">
        <f t="shared" si="359"/>
        <v>-</v>
      </c>
      <c r="AJ4094" s="1315">
        <f t="shared" si="364"/>
        <v>44033</v>
      </c>
      <c r="AK4094" s="1330" t="s">
        <v>24</v>
      </c>
      <c r="AL4094" s="670" t="s">
        <v>24</v>
      </c>
      <c r="AM4094" s="1305"/>
      <c r="AN4094" s="902"/>
      <c r="AO4094" s="902"/>
      <c r="AP4094" s="1305"/>
      <c r="AQ4094" s="1231" t="s">
        <v>3094</v>
      </c>
      <c r="AR4094" s="1305"/>
      <c r="AS4094" s="1305"/>
      <c r="AT4094" s="1305"/>
      <c r="AU4094" s="1305"/>
      <c r="AV4094" s="885"/>
      <c r="AW4094" s="885"/>
      <c r="AX4094" s="885"/>
      <c r="AY4094" s="885"/>
      <c r="AZ4094" s="885"/>
    </row>
    <row r="4095" spans="1:60" ht="15" customHeight="1">
      <c r="B4095" s="1310">
        <v>4089</v>
      </c>
      <c r="C4095" s="891" t="s">
        <v>12669</v>
      </c>
      <c r="D4095" s="956" t="s">
        <v>221</v>
      </c>
      <c r="E4095" s="992" t="s">
        <v>222</v>
      </c>
      <c r="F4095" s="892" t="s">
        <v>24</v>
      </c>
      <c r="G4095" s="535" t="s">
        <v>144</v>
      </c>
      <c r="H4095" s="893" t="s">
        <v>24</v>
      </c>
      <c r="I4095" s="953">
        <v>37069</v>
      </c>
      <c r="J4095" s="1314">
        <f t="shared" ca="1" si="365"/>
        <v>20</v>
      </c>
      <c r="K4095" s="894" t="s">
        <v>24</v>
      </c>
      <c r="L4095" s="895" t="s">
        <v>24</v>
      </c>
      <c r="M4095" s="896" t="s">
        <v>24</v>
      </c>
      <c r="N4095" s="533">
        <v>44027</v>
      </c>
      <c r="O4095" s="1330" t="s">
        <v>24</v>
      </c>
      <c r="P4095" s="1314" t="s">
        <v>24</v>
      </c>
      <c r="Q4095" s="198" t="s">
        <v>24</v>
      </c>
      <c r="R4095" s="181" t="s">
        <v>2087</v>
      </c>
      <c r="S4095" s="664" t="s">
        <v>24</v>
      </c>
      <c r="T4095" s="953">
        <v>44374</v>
      </c>
      <c r="U4095" s="953" t="s">
        <v>24</v>
      </c>
      <c r="V4095" s="1330" t="s">
        <v>24</v>
      </c>
      <c r="W4095" s="1311" t="s">
        <v>24</v>
      </c>
      <c r="X4095" s="951"/>
      <c r="Y4095" s="900"/>
      <c r="Z4095" s="952"/>
      <c r="AA4095" s="1305" t="s">
        <v>24</v>
      </c>
      <c r="AB4095" s="902"/>
      <c r="AC4095" s="1305"/>
      <c r="AD4095" s="1305"/>
      <c r="AE4095" s="1305"/>
      <c r="AF4095" s="1305"/>
      <c r="AG4095" s="1305"/>
      <c r="AH4095" s="369"/>
      <c r="AI4095" s="244" t="str">
        <f t="shared" si="359"/>
        <v>-</v>
      </c>
      <c r="AJ4095" s="1315">
        <f t="shared" si="364"/>
        <v>44027</v>
      </c>
      <c r="AK4095" s="1330" t="s">
        <v>24</v>
      </c>
      <c r="AL4095" s="670" t="s">
        <v>24</v>
      </c>
      <c r="AM4095" s="1305"/>
      <c r="AN4095" s="902"/>
      <c r="AO4095" s="902"/>
      <c r="AP4095" s="1305"/>
      <c r="AQ4095" s="1231" t="s">
        <v>3094</v>
      </c>
      <c r="AR4095" s="1305"/>
      <c r="AS4095" s="1305"/>
      <c r="AT4095" s="1305"/>
      <c r="AU4095" s="1305"/>
      <c r="AV4095" s="885"/>
      <c r="AW4095" s="885"/>
      <c r="AX4095" s="885"/>
      <c r="AY4095" s="885"/>
      <c r="AZ4095" s="885"/>
    </row>
    <row r="4096" spans="1:60" s="2186" customFormat="1" ht="15" customHeight="1">
      <c r="A4096" s="1299"/>
      <c r="B4096" s="1310">
        <v>4090</v>
      </c>
      <c r="C4096" s="1531" t="s">
        <v>12670</v>
      </c>
      <c r="D4096" s="1577" t="s">
        <v>221</v>
      </c>
      <c r="E4096" s="1590" t="s">
        <v>222</v>
      </c>
      <c r="F4096" s="1612" t="s">
        <v>24</v>
      </c>
      <c r="G4096" s="1623" t="s">
        <v>114</v>
      </c>
      <c r="H4096" s="1687" t="s">
        <v>24</v>
      </c>
      <c r="I4096" s="1773" t="s">
        <v>24</v>
      </c>
      <c r="J4096" s="445" t="str">
        <f t="shared" ca="1" si="365"/>
        <v>-</v>
      </c>
      <c r="K4096" s="1818" t="s">
        <v>24</v>
      </c>
      <c r="L4096" s="1859" t="s">
        <v>24</v>
      </c>
      <c r="M4096" s="1891" t="s">
        <v>24</v>
      </c>
      <c r="N4096" s="517">
        <v>44028</v>
      </c>
      <c r="O4096" s="446" t="s">
        <v>24</v>
      </c>
      <c r="P4096" s="445" t="s">
        <v>24</v>
      </c>
      <c r="Q4096" s="920" t="s">
        <v>24</v>
      </c>
      <c r="R4096" s="919" t="s">
        <v>2087</v>
      </c>
      <c r="S4096" s="1921" t="s">
        <v>24</v>
      </c>
      <c r="T4096" s="1773">
        <v>44196</v>
      </c>
      <c r="U4096" s="1773" t="s">
        <v>24</v>
      </c>
      <c r="V4096" s="446" t="s">
        <v>24</v>
      </c>
      <c r="W4096" s="446" t="s">
        <v>24</v>
      </c>
      <c r="X4096" s="1531"/>
      <c r="Y4096" s="1945"/>
      <c r="Z4096" s="1956"/>
      <c r="AA4096" s="1577" t="s">
        <v>24</v>
      </c>
      <c r="AB4096" s="1577"/>
      <c r="AC4096" s="1577"/>
      <c r="AD4096" s="1577"/>
      <c r="AE4096" s="1577"/>
      <c r="AF4096" s="1577"/>
      <c r="AG4096" s="1577"/>
      <c r="AH4096" s="1028"/>
      <c r="AI4096" s="244" t="str">
        <f t="shared" si="359"/>
        <v>-</v>
      </c>
      <c r="AJ4096" s="878">
        <f t="shared" si="364"/>
        <v>44028</v>
      </c>
      <c r="AK4096" s="446" t="s">
        <v>24</v>
      </c>
      <c r="AL4096" s="446" t="s">
        <v>24</v>
      </c>
      <c r="AM4096" s="1577"/>
      <c r="AN4096" s="1577"/>
      <c r="AO4096" s="1577"/>
      <c r="AP4096" s="1577"/>
      <c r="AQ4096" s="916" t="s">
        <v>6564</v>
      </c>
      <c r="AR4096" s="1577"/>
      <c r="AS4096" s="1577"/>
      <c r="AT4096" s="1577"/>
      <c r="AU4096" s="1577"/>
      <c r="AV4096" s="458"/>
      <c r="AW4096" s="458"/>
      <c r="AX4096" s="458"/>
      <c r="AY4096" s="458"/>
      <c r="AZ4096" s="458"/>
    </row>
    <row r="4097" spans="2:52" ht="15" customHeight="1">
      <c r="B4097" s="1310">
        <v>4091</v>
      </c>
      <c r="C4097" s="891" t="s">
        <v>13176</v>
      </c>
      <c r="D4097" s="956" t="s">
        <v>12671</v>
      </c>
      <c r="E4097" s="992" t="s">
        <v>4228</v>
      </c>
      <c r="F4097" s="892" t="s">
        <v>13177</v>
      </c>
      <c r="G4097" s="535" t="s">
        <v>98</v>
      </c>
      <c r="H4097" s="893" t="s">
        <v>24</v>
      </c>
      <c r="I4097" s="953">
        <v>35621</v>
      </c>
      <c r="J4097" s="1314">
        <f t="shared" ca="1" si="365"/>
        <v>24</v>
      </c>
      <c r="K4097" s="894" t="s">
        <v>24</v>
      </c>
      <c r="L4097" s="895" t="s">
        <v>24</v>
      </c>
      <c r="M4097" s="896" t="s">
        <v>24</v>
      </c>
      <c r="N4097" s="533">
        <v>44030</v>
      </c>
      <c r="O4097" s="1330" t="s">
        <v>24</v>
      </c>
      <c r="P4097" s="1314" t="s">
        <v>24</v>
      </c>
      <c r="Q4097" s="198" t="s">
        <v>24</v>
      </c>
      <c r="R4097" s="181" t="s">
        <v>2087</v>
      </c>
      <c r="S4097" s="664" t="s">
        <v>24</v>
      </c>
      <c r="T4097" s="953">
        <v>44387</v>
      </c>
      <c r="U4097" s="953" t="s">
        <v>24</v>
      </c>
      <c r="V4097" s="1330" t="s">
        <v>24</v>
      </c>
      <c r="W4097" s="136" t="s">
        <v>24</v>
      </c>
      <c r="X4097" s="951"/>
      <c r="Y4097" s="900"/>
      <c r="Z4097" s="952"/>
      <c r="AA4097" s="1305" t="s">
        <v>24</v>
      </c>
      <c r="AB4097" s="902"/>
      <c r="AC4097" s="1305"/>
      <c r="AD4097" s="1305"/>
      <c r="AE4097" s="1305"/>
      <c r="AF4097" s="1305"/>
      <c r="AG4097" s="1305"/>
      <c r="AH4097" s="369"/>
      <c r="AI4097" s="244" t="str">
        <f t="shared" si="359"/>
        <v>-</v>
      </c>
      <c r="AJ4097" s="1315">
        <f t="shared" si="364"/>
        <v>44030</v>
      </c>
      <c r="AK4097" s="1330" t="s">
        <v>24</v>
      </c>
      <c r="AL4097" s="670" t="s">
        <v>24</v>
      </c>
      <c r="AM4097" s="1305"/>
      <c r="AN4097" s="902"/>
      <c r="AO4097" s="902"/>
      <c r="AP4097" s="1305"/>
      <c r="AQ4097" s="1231" t="s">
        <v>3094</v>
      </c>
      <c r="AR4097" s="1305"/>
      <c r="AS4097" s="1305"/>
      <c r="AT4097" s="1305"/>
      <c r="AU4097" s="1305"/>
      <c r="AV4097" s="885"/>
      <c r="AW4097" s="885"/>
      <c r="AX4097" s="885"/>
      <c r="AY4097" s="885"/>
      <c r="AZ4097" s="885"/>
    </row>
    <row r="4098" spans="2:52" ht="15" customHeight="1">
      <c r="B4098" s="1310">
        <v>4092</v>
      </c>
      <c r="C4098" s="891" t="s">
        <v>12672</v>
      </c>
      <c r="D4098" s="956" t="s">
        <v>12673</v>
      </c>
      <c r="E4098" s="992" t="s">
        <v>4228</v>
      </c>
      <c r="F4098" s="892" t="s">
        <v>24</v>
      </c>
      <c r="G4098" s="535" t="s">
        <v>98</v>
      </c>
      <c r="H4098" s="893" t="s">
        <v>24</v>
      </c>
      <c r="I4098" s="953" t="s">
        <v>24</v>
      </c>
      <c r="J4098" s="1314" t="str">
        <f t="shared" ca="1" si="365"/>
        <v>-</v>
      </c>
      <c r="K4098" s="894" t="s">
        <v>24</v>
      </c>
      <c r="L4098" s="895" t="s">
        <v>24</v>
      </c>
      <c r="M4098" s="896" t="s">
        <v>24</v>
      </c>
      <c r="N4098" s="533">
        <v>44032</v>
      </c>
      <c r="O4098" s="1330" t="s">
        <v>24</v>
      </c>
      <c r="P4098" s="1314" t="s">
        <v>24</v>
      </c>
      <c r="Q4098" s="198" t="s">
        <v>24</v>
      </c>
      <c r="R4098" s="181" t="s">
        <v>2087</v>
      </c>
      <c r="S4098" s="664" t="s">
        <v>24</v>
      </c>
      <c r="T4098" s="953">
        <v>44560</v>
      </c>
      <c r="U4098" s="953" t="s">
        <v>24</v>
      </c>
      <c r="V4098" s="1330" t="s">
        <v>24</v>
      </c>
      <c r="W4098" s="1311" t="s">
        <v>24</v>
      </c>
      <c r="X4098" s="951"/>
      <c r="Y4098" s="900"/>
      <c r="Z4098" s="952"/>
      <c r="AA4098" s="1305" t="s">
        <v>24</v>
      </c>
      <c r="AB4098" s="902"/>
      <c r="AC4098" s="1305"/>
      <c r="AD4098" s="1305"/>
      <c r="AE4098" s="1305"/>
      <c r="AF4098" s="1305"/>
      <c r="AG4098" s="1305"/>
      <c r="AH4098" s="369"/>
      <c r="AI4098" s="244" t="str">
        <f t="shared" si="359"/>
        <v>-</v>
      </c>
      <c r="AJ4098" s="1315">
        <f t="shared" si="364"/>
        <v>44032</v>
      </c>
      <c r="AK4098" s="217" t="s">
        <v>24</v>
      </c>
      <c r="AL4098" s="614" t="s">
        <v>24</v>
      </c>
      <c r="AM4098" s="1305"/>
      <c r="AN4098" s="902"/>
      <c r="AO4098" s="902"/>
      <c r="AP4098" s="1305"/>
      <c r="AQ4098" s="1231" t="s">
        <v>3094</v>
      </c>
      <c r="AR4098" s="1305"/>
      <c r="AS4098" s="1305"/>
      <c r="AT4098" s="1305"/>
      <c r="AU4098" s="1305"/>
      <c r="AV4098" s="885"/>
      <c r="AW4098" s="885"/>
      <c r="AX4098" s="885"/>
      <c r="AY4098" s="885"/>
      <c r="AZ4098" s="885"/>
    </row>
    <row r="4099" spans="2:52" ht="15" customHeight="1">
      <c r="B4099" s="1310">
        <v>4093</v>
      </c>
      <c r="C4099" s="891" t="s">
        <v>12674</v>
      </c>
      <c r="D4099" s="956" t="s">
        <v>303</v>
      </c>
      <c r="E4099" s="992" t="s">
        <v>222</v>
      </c>
      <c r="F4099" s="892" t="s">
        <v>24</v>
      </c>
      <c r="G4099" s="535" t="s">
        <v>127</v>
      </c>
      <c r="H4099" s="893" t="s">
        <v>24</v>
      </c>
      <c r="I4099" s="953">
        <v>33380</v>
      </c>
      <c r="J4099" s="1314">
        <f t="shared" ca="1" si="365"/>
        <v>31</v>
      </c>
      <c r="K4099" s="894" t="s">
        <v>83</v>
      </c>
      <c r="L4099" s="895">
        <v>9105092248</v>
      </c>
      <c r="M4099" s="896">
        <v>44338</v>
      </c>
      <c r="N4099" s="533">
        <v>44031</v>
      </c>
      <c r="O4099" s="1330" t="s">
        <v>24</v>
      </c>
      <c r="P4099" s="1314" t="s">
        <v>24</v>
      </c>
      <c r="Q4099" s="198" t="s">
        <v>24</v>
      </c>
      <c r="R4099" s="181" t="s">
        <v>2087</v>
      </c>
      <c r="S4099" s="664" t="s">
        <v>13071</v>
      </c>
      <c r="T4099" s="953">
        <v>44338</v>
      </c>
      <c r="U4099" s="953">
        <v>44338</v>
      </c>
      <c r="V4099" s="1330" t="s">
        <v>24</v>
      </c>
      <c r="W4099" s="1311" t="s">
        <v>24</v>
      </c>
      <c r="X4099" s="951"/>
      <c r="Y4099" s="900"/>
      <c r="Z4099" s="952"/>
      <c r="AA4099" s="1000" t="s">
        <v>100</v>
      </c>
      <c r="AB4099" s="902"/>
      <c r="AC4099" s="1305"/>
      <c r="AD4099" s="1305"/>
      <c r="AE4099" s="1305"/>
      <c r="AF4099" s="1305"/>
      <c r="AG4099" s="1305"/>
      <c r="AH4099" s="369"/>
      <c r="AI4099" s="244" t="str">
        <f t="shared" si="359"/>
        <v>LIGHT VEHICLE</v>
      </c>
      <c r="AJ4099" s="1315">
        <f t="shared" si="364"/>
        <v>44031</v>
      </c>
      <c r="AK4099" s="217">
        <v>44077</v>
      </c>
      <c r="AL4099" s="614">
        <v>44077</v>
      </c>
      <c r="AM4099" s="1305"/>
      <c r="AN4099" s="902"/>
      <c r="AO4099" s="902"/>
      <c r="AP4099" s="1305"/>
      <c r="AQ4099" s="1231" t="s">
        <v>3094</v>
      </c>
      <c r="AR4099" s="1305"/>
      <c r="AS4099" s="1305"/>
      <c r="AT4099" s="1305"/>
      <c r="AU4099" s="1305"/>
      <c r="AV4099" s="885"/>
      <c r="AW4099" s="885"/>
      <c r="AX4099" s="885"/>
      <c r="AY4099" s="885"/>
      <c r="AZ4099" s="885"/>
    </row>
    <row r="4100" spans="2:52" ht="15" customHeight="1">
      <c r="B4100" s="1310">
        <v>4094</v>
      </c>
      <c r="C4100" s="891" t="s">
        <v>12675</v>
      </c>
      <c r="D4100" s="956" t="s">
        <v>418</v>
      </c>
      <c r="E4100" s="992" t="s">
        <v>1122</v>
      </c>
      <c r="F4100" s="892" t="s">
        <v>24</v>
      </c>
      <c r="G4100" s="535" t="s">
        <v>109</v>
      </c>
      <c r="H4100" s="893" t="s">
        <v>24</v>
      </c>
      <c r="I4100" s="953" t="s">
        <v>24</v>
      </c>
      <c r="J4100" s="1314" t="str">
        <f t="shared" ca="1" si="365"/>
        <v>-</v>
      </c>
      <c r="K4100" s="894" t="s">
        <v>24</v>
      </c>
      <c r="L4100" s="895" t="s">
        <v>24</v>
      </c>
      <c r="M4100" s="896" t="s">
        <v>24</v>
      </c>
      <c r="N4100" s="533">
        <v>44036</v>
      </c>
      <c r="O4100" s="1330" t="s">
        <v>24</v>
      </c>
      <c r="P4100" s="1314" t="s">
        <v>24</v>
      </c>
      <c r="Q4100" s="198" t="s">
        <v>24</v>
      </c>
      <c r="R4100" s="181" t="s">
        <v>2087</v>
      </c>
      <c r="S4100" s="664" t="s">
        <v>24</v>
      </c>
      <c r="T4100" s="953">
        <v>44561</v>
      </c>
      <c r="U4100" s="953" t="s">
        <v>24</v>
      </c>
      <c r="V4100" s="1330" t="s">
        <v>24</v>
      </c>
      <c r="W4100" s="1311" t="s">
        <v>24</v>
      </c>
      <c r="X4100" s="951"/>
      <c r="Y4100" s="900"/>
      <c r="Z4100" s="952"/>
      <c r="AA4100" s="1305" t="s">
        <v>24</v>
      </c>
      <c r="AB4100" s="902"/>
      <c r="AC4100" s="1305"/>
      <c r="AD4100" s="1305"/>
      <c r="AE4100" s="1305"/>
      <c r="AF4100" s="1305"/>
      <c r="AG4100" s="1305"/>
      <c r="AH4100" s="369"/>
      <c r="AI4100" s="244" t="str">
        <f t="shared" si="359"/>
        <v>-</v>
      </c>
      <c r="AJ4100" s="1315">
        <f t="shared" si="364"/>
        <v>44036</v>
      </c>
      <c r="AK4100" s="217" t="s">
        <v>24</v>
      </c>
      <c r="AL4100" s="614" t="s">
        <v>24</v>
      </c>
      <c r="AM4100" s="1305"/>
      <c r="AN4100" s="902"/>
      <c r="AO4100" s="902"/>
      <c r="AP4100" s="1305"/>
      <c r="AQ4100" s="1231" t="s">
        <v>3094</v>
      </c>
      <c r="AR4100" s="1305"/>
      <c r="AS4100" s="1305"/>
      <c r="AT4100" s="1305"/>
      <c r="AU4100" s="1305"/>
      <c r="AV4100" s="885"/>
      <c r="AW4100" s="885"/>
      <c r="AX4100" s="885"/>
      <c r="AY4100" s="885"/>
      <c r="AZ4100" s="885"/>
    </row>
    <row r="4101" spans="2:52" ht="15" customHeight="1">
      <c r="B4101" s="1310">
        <v>4095</v>
      </c>
      <c r="C4101" s="891" t="s">
        <v>4245</v>
      </c>
      <c r="D4101" s="956" t="s">
        <v>303</v>
      </c>
      <c r="E4101" s="992" t="s">
        <v>1122</v>
      </c>
      <c r="F4101" s="892" t="s">
        <v>24</v>
      </c>
      <c r="G4101" s="535" t="s">
        <v>109</v>
      </c>
      <c r="H4101" s="893" t="s">
        <v>24</v>
      </c>
      <c r="I4101" s="953" t="s">
        <v>24</v>
      </c>
      <c r="J4101" s="1314" t="str">
        <f t="shared" ca="1" si="365"/>
        <v>-</v>
      </c>
      <c r="K4101" s="894" t="s">
        <v>24</v>
      </c>
      <c r="L4101" s="895" t="s">
        <v>24</v>
      </c>
      <c r="M4101" s="896" t="s">
        <v>24</v>
      </c>
      <c r="N4101" s="533">
        <v>44036</v>
      </c>
      <c r="O4101" s="1330" t="s">
        <v>24</v>
      </c>
      <c r="P4101" s="1314" t="s">
        <v>24</v>
      </c>
      <c r="Q4101" s="198" t="s">
        <v>24</v>
      </c>
      <c r="R4101" s="181" t="s">
        <v>2087</v>
      </c>
      <c r="S4101" s="664" t="s">
        <v>24</v>
      </c>
      <c r="T4101" s="953">
        <v>44196</v>
      </c>
      <c r="U4101" s="589" t="s">
        <v>24</v>
      </c>
      <c r="V4101" s="904" t="s">
        <v>24</v>
      </c>
      <c r="W4101" s="136" t="s">
        <v>24</v>
      </c>
      <c r="X4101" s="951"/>
      <c r="Y4101" s="900"/>
      <c r="Z4101" s="952"/>
      <c r="AA4101" s="213" t="s">
        <v>24</v>
      </c>
      <c r="AB4101" s="244"/>
      <c r="AC4101" s="213"/>
      <c r="AD4101" s="1305"/>
      <c r="AE4101" s="1305"/>
      <c r="AF4101" s="1305"/>
      <c r="AG4101" s="1305"/>
      <c r="AH4101" s="1239"/>
      <c r="AI4101" s="244" t="str">
        <f t="shared" si="359"/>
        <v>-</v>
      </c>
      <c r="AJ4101" s="1315">
        <f t="shared" si="364"/>
        <v>44036</v>
      </c>
      <c r="AK4101" s="217" t="s">
        <v>24</v>
      </c>
      <c r="AL4101" s="614" t="s">
        <v>24</v>
      </c>
      <c r="AM4101" s="1305"/>
      <c r="AN4101" s="902"/>
      <c r="AO4101" s="902"/>
      <c r="AP4101" s="1305"/>
      <c r="AQ4101" s="1231" t="s">
        <v>3094</v>
      </c>
      <c r="AR4101" s="1305"/>
      <c r="AS4101" s="1305"/>
      <c r="AT4101" s="1305"/>
      <c r="AU4101" s="1305"/>
      <c r="AV4101" s="885"/>
      <c r="AW4101" s="885"/>
      <c r="AX4101" s="885"/>
      <c r="AY4101" s="885"/>
      <c r="AZ4101" s="885"/>
    </row>
    <row r="4102" spans="2:52" ht="15" customHeight="1">
      <c r="B4102" s="1310">
        <v>4096</v>
      </c>
      <c r="C4102" s="891" t="s">
        <v>12676</v>
      </c>
      <c r="D4102" s="956" t="s">
        <v>226</v>
      </c>
      <c r="E4102" s="992" t="s">
        <v>222</v>
      </c>
      <c r="F4102" s="892" t="s">
        <v>24</v>
      </c>
      <c r="G4102" s="535" t="s">
        <v>131</v>
      </c>
      <c r="H4102" s="893" t="s">
        <v>24</v>
      </c>
      <c r="I4102" s="953" t="s">
        <v>24</v>
      </c>
      <c r="J4102" s="1314" t="str">
        <f t="shared" ca="1" si="365"/>
        <v>-</v>
      </c>
      <c r="K4102" s="894" t="s">
        <v>24</v>
      </c>
      <c r="L4102" s="895" t="s">
        <v>24</v>
      </c>
      <c r="M4102" s="896" t="s">
        <v>24</v>
      </c>
      <c r="N4102" s="533">
        <v>44036</v>
      </c>
      <c r="O4102" s="1330" t="s">
        <v>24</v>
      </c>
      <c r="P4102" s="1314" t="s">
        <v>24</v>
      </c>
      <c r="Q4102" s="198" t="s">
        <v>24</v>
      </c>
      <c r="R4102" s="181" t="s">
        <v>2087</v>
      </c>
      <c r="S4102" s="664" t="s">
        <v>24</v>
      </c>
      <c r="T4102" s="953">
        <v>44561</v>
      </c>
      <c r="U4102" s="953" t="s">
        <v>24</v>
      </c>
      <c r="V4102" s="1330" t="s">
        <v>24</v>
      </c>
      <c r="W4102" s="1311" t="s">
        <v>24</v>
      </c>
      <c r="X4102" s="951"/>
      <c r="Y4102" s="900"/>
      <c r="Z4102" s="952"/>
      <c r="AA4102" s="1305" t="s">
        <v>24</v>
      </c>
      <c r="AB4102" s="902"/>
      <c r="AC4102" s="1305"/>
      <c r="AD4102" s="1305"/>
      <c r="AE4102" s="1305"/>
      <c r="AF4102" s="1305"/>
      <c r="AG4102" s="1305"/>
      <c r="AH4102" s="369"/>
      <c r="AI4102" s="244" t="str">
        <f t="shared" si="359"/>
        <v>-</v>
      </c>
      <c r="AJ4102" s="1315">
        <f t="shared" si="364"/>
        <v>44036</v>
      </c>
      <c r="AK4102" s="217" t="s">
        <v>24</v>
      </c>
      <c r="AL4102" s="614" t="s">
        <v>24</v>
      </c>
      <c r="AM4102" s="1305"/>
      <c r="AN4102" s="902"/>
      <c r="AO4102" s="902"/>
      <c r="AP4102" s="1305"/>
      <c r="AQ4102" s="1231" t="s">
        <v>3094</v>
      </c>
      <c r="AR4102" s="1305"/>
      <c r="AS4102" s="1305"/>
      <c r="AT4102" s="1305"/>
      <c r="AU4102" s="1305"/>
      <c r="AV4102" s="885"/>
      <c r="AW4102" s="885"/>
      <c r="AX4102" s="885"/>
      <c r="AY4102" s="885"/>
      <c r="AZ4102" s="885"/>
    </row>
    <row r="4103" spans="2:52" ht="15" customHeight="1">
      <c r="B4103" s="1310">
        <v>4097</v>
      </c>
      <c r="C4103" s="891" t="s">
        <v>12677</v>
      </c>
      <c r="D4103" s="956" t="s">
        <v>230</v>
      </c>
      <c r="E4103" s="992" t="s">
        <v>222</v>
      </c>
      <c r="F4103" s="892" t="s">
        <v>24</v>
      </c>
      <c r="G4103" s="535" t="s">
        <v>136</v>
      </c>
      <c r="H4103" s="893" t="s">
        <v>12678</v>
      </c>
      <c r="I4103" s="953">
        <v>35841</v>
      </c>
      <c r="J4103" s="1314">
        <f t="shared" ca="1" si="365"/>
        <v>24</v>
      </c>
      <c r="K4103" s="894" t="s">
        <v>24</v>
      </c>
      <c r="L4103" s="895">
        <v>980232460081</v>
      </c>
      <c r="M4103" s="896">
        <v>45337</v>
      </c>
      <c r="N4103" s="533">
        <v>44034</v>
      </c>
      <c r="O4103" s="1330" t="s">
        <v>24</v>
      </c>
      <c r="P4103" s="1314" t="s">
        <v>24</v>
      </c>
      <c r="Q4103" s="198" t="s">
        <v>24</v>
      </c>
      <c r="R4103" s="181" t="s">
        <v>2087</v>
      </c>
      <c r="S4103" s="1314" t="s">
        <v>12679</v>
      </c>
      <c r="T4103" s="953">
        <v>44607</v>
      </c>
      <c r="U4103" s="953">
        <v>44607</v>
      </c>
      <c r="V4103" s="1330" t="s">
        <v>24</v>
      </c>
      <c r="W4103" s="1311"/>
      <c r="X4103" s="951"/>
      <c r="Y4103" s="900"/>
      <c r="Z4103" s="952"/>
      <c r="AA4103" s="1214" t="s">
        <v>1086</v>
      </c>
      <c r="AB4103" s="902" t="s">
        <v>13546</v>
      </c>
      <c r="AC4103" s="1305"/>
      <c r="AD4103" s="1305"/>
      <c r="AE4103" s="1305"/>
      <c r="AF4103" s="1305"/>
      <c r="AG4103" s="1305"/>
      <c r="AH4103" s="369"/>
      <c r="AI4103" s="244" t="str">
        <f t="shared" si="359"/>
        <v>HINO 260 JD/TIMERCY 4843 K</v>
      </c>
      <c r="AJ4103" s="1315">
        <f t="shared" si="364"/>
        <v>44034</v>
      </c>
      <c r="AK4103" s="451">
        <v>44228</v>
      </c>
      <c r="AL4103" s="742">
        <v>44033</v>
      </c>
      <c r="AM4103" s="1305"/>
      <c r="AN4103" s="902"/>
      <c r="AO4103" s="902"/>
      <c r="AP4103" s="1305"/>
      <c r="AQ4103" s="1231" t="s">
        <v>3094</v>
      </c>
      <c r="AR4103" s="1305"/>
      <c r="AS4103" s="1305"/>
      <c r="AT4103" s="1305"/>
      <c r="AU4103" s="1305"/>
      <c r="AV4103" s="885"/>
      <c r="AW4103" s="885"/>
      <c r="AX4103" s="885"/>
      <c r="AY4103" s="885"/>
      <c r="AZ4103" s="885"/>
    </row>
    <row r="4104" spans="2:52" ht="15" customHeight="1">
      <c r="B4104" s="1310">
        <v>4098</v>
      </c>
      <c r="C4104" s="891" t="s">
        <v>12681</v>
      </c>
      <c r="D4104" s="902" t="s">
        <v>257</v>
      </c>
      <c r="E4104" s="992" t="s">
        <v>1122</v>
      </c>
      <c r="F4104" s="892" t="s">
        <v>24</v>
      </c>
      <c r="G4104" s="535" t="s">
        <v>5074</v>
      </c>
      <c r="H4104" s="893" t="s">
        <v>12682</v>
      </c>
      <c r="I4104" s="953">
        <v>29586</v>
      </c>
      <c r="J4104" s="1314">
        <f t="shared" ca="1" si="365"/>
        <v>41</v>
      </c>
      <c r="K4104" s="894" t="s">
        <v>24</v>
      </c>
      <c r="L4104" s="895">
        <v>801217200073</v>
      </c>
      <c r="M4104" s="896">
        <v>44926</v>
      </c>
      <c r="N4104" s="533">
        <v>44036</v>
      </c>
      <c r="O4104" s="1330" t="s">
        <v>24</v>
      </c>
      <c r="P4104" s="1314" t="s">
        <v>24</v>
      </c>
      <c r="Q4104" s="198" t="s">
        <v>24</v>
      </c>
      <c r="R4104" s="181" t="s">
        <v>2087</v>
      </c>
      <c r="S4104" s="1319" t="s">
        <v>12683</v>
      </c>
      <c r="T4104" s="953">
        <v>44561</v>
      </c>
      <c r="U4104" s="953">
        <v>44561</v>
      </c>
      <c r="V4104" s="1330" t="s">
        <v>24</v>
      </c>
      <c r="W4104" s="1311"/>
      <c r="X4104" s="951"/>
      <c r="Y4104" s="900"/>
      <c r="Z4104" s="952"/>
      <c r="AA4104" s="1000" t="s">
        <v>5153</v>
      </c>
      <c r="AB4104" s="902"/>
      <c r="AC4104" s="1305"/>
      <c r="AD4104" s="1305"/>
      <c r="AE4104" s="1305"/>
      <c r="AF4104" s="1305"/>
      <c r="AG4104" s="1305"/>
      <c r="AH4104" s="369"/>
      <c r="AI4104" s="244" t="str">
        <f t="shared" si="359"/>
        <v>BUS</v>
      </c>
      <c r="AJ4104" s="1315">
        <f t="shared" si="364"/>
        <v>44036</v>
      </c>
      <c r="AK4104" s="530">
        <v>44033</v>
      </c>
      <c r="AL4104" s="530">
        <v>44033</v>
      </c>
      <c r="AM4104" s="1305"/>
      <c r="AN4104" s="902"/>
      <c r="AO4104" s="902"/>
      <c r="AP4104" s="1305"/>
      <c r="AQ4104" s="1231" t="s">
        <v>3094</v>
      </c>
      <c r="AR4104" s="1305"/>
      <c r="AS4104" s="1305"/>
      <c r="AT4104" s="1305"/>
      <c r="AU4104" s="1305"/>
      <c r="AV4104" s="885"/>
      <c r="AW4104" s="885"/>
      <c r="AX4104" s="885"/>
      <c r="AY4104" s="885"/>
      <c r="AZ4104" s="885"/>
    </row>
    <row r="4105" spans="2:52" ht="15" customHeight="1">
      <c r="B4105" s="1310">
        <v>4099</v>
      </c>
      <c r="C4105" s="891" t="s">
        <v>12684</v>
      </c>
      <c r="D4105" s="956" t="s">
        <v>230</v>
      </c>
      <c r="E4105" s="992" t="s">
        <v>4228</v>
      </c>
      <c r="F4105" s="892" t="s">
        <v>12686</v>
      </c>
      <c r="G4105" s="535" t="s">
        <v>102</v>
      </c>
      <c r="H4105" s="893" t="s">
        <v>24</v>
      </c>
      <c r="I4105" s="953" t="s">
        <v>24</v>
      </c>
      <c r="J4105" s="1314" t="str">
        <f t="shared" ca="1" si="365"/>
        <v>-</v>
      </c>
      <c r="K4105" s="894" t="s">
        <v>24</v>
      </c>
      <c r="L4105" s="976" t="s">
        <v>24</v>
      </c>
      <c r="M4105" s="898" t="s">
        <v>24</v>
      </c>
      <c r="N4105" s="533">
        <v>44038</v>
      </c>
      <c r="O4105" s="1330"/>
      <c r="P4105" s="1314" t="s">
        <v>24</v>
      </c>
      <c r="Q4105" s="198"/>
      <c r="R4105" s="181" t="s">
        <v>2087</v>
      </c>
      <c r="S4105" s="664" t="s">
        <v>12685</v>
      </c>
      <c r="T4105" s="953">
        <v>44560</v>
      </c>
      <c r="U4105" s="953">
        <v>44560</v>
      </c>
      <c r="V4105" s="1330"/>
      <c r="W4105" s="1311"/>
      <c r="X4105" s="951"/>
      <c r="Y4105" s="900"/>
      <c r="Z4105" s="952"/>
      <c r="AA4105" s="1214" t="s">
        <v>927</v>
      </c>
      <c r="AB4105" s="1000" t="s">
        <v>12804</v>
      </c>
      <c r="AC4105" s="1305" t="s">
        <v>12897</v>
      </c>
      <c r="AD4105" s="1305" t="s">
        <v>12803</v>
      </c>
      <c r="AE4105" s="1000" t="s">
        <v>12805</v>
      </c>
      <c r="AF4105" s="1000" t="s">
        <v>12806</v>
      </c>
      <c r="AG4105" s="1000" t="s">
        <v>12357</v>
      </c>
      <c r="AH4105" s="1966" t="s">
        <v>929</v>
      </c>
      <c r="AI4105" s="244" t="str">
        <f t="shared" si="359"/>
        <v>SC P360 - SC P410 A/MSCANIA P460SCANIA R580TRAILER FH16SINGLE TRAILERDOUBLE TRAILER WA 500, WA 600</v>
      </c>
      <c r="AJ4105" s="1315">
        <f t="shared" si="364"/>
        <v>44038</v>
      </c>
      <c r="AK4105" s="217" t="s">
        <v>24</v>
      </c>
      <c r="AL4105" s="614" t="s">
        <v>24</v>
      </c>
      <c r="AM4105" s="1305"/>
      <c r="AN4105" s="902"/>
      <c r="AO4105" s="902"/>
      <c r="AP4105" s="1305"/>
      <c r="AQ4105" s="1231" t="s">
        <v>3094</v>
      </c>
      <c r="AR4105" s="1305" t="s">
        <v>12370</v>
      </c>
      <c r="AS4105" s="1305" t="s">
        <v>230</v>
      </c>
      <c r="AT4105" s="1305" t="s">
        <v>12371</v>
      </c>
      <c r="AU4105" s="1305" t="s">
        <v>12372</v>
      </c>
      <c r="AV4105" s="885"/>
      <c r="AW4105" s="885"/>
      <c r="AX4105" s="885"/>
      <c r="AY4105" s="885"/>
      <c r="AZ4105" s="885"/>
    </row>
    <row r="4106" spans="2:52" ht="15" customHeight="1">
      <c r="B4106" s="1310">
        <v>4100</v>
      </c>
      <c r="C4106" s="891" t="s">
        <v>12687</v>
      </c>
      <c r="D4106" s="956" t="s">
        <v>943</v>
      </c>
      <c r="E4106" s="992" t="s">
        <v>4222</v>
      </c>
      <c r="F4106" s="892" t="s">
        <v>12688</v>
      </c>
      <c r="G4106" s="535" t="s">
        <v>102</v>
      </c>
      <c r="H4106" s="893" t="s">
        <v>24</v>
      </c>
      <c r="I4106" s="953" t="s">
        <v>24</v>
      </c>
      <c r="J4106" s="1314" t="str">
        <f t="shared" ca="1" si="365"/>
        <v>-</v>
      </c>
      <c r="K4106" s="894" t="s">
        <v>24</v>
      </c>
      <c r="L4106" s="976"/>
      <c r="M4106" s="898" t="s">
        <v>24</v>
      </c>
      <c r="N4106" s="533">
        <v>44031</v>
      </c>
      <c r="O4106" s="1330"/>
      <c r="P4106" s="1314" t="s">
        <v>24</v>
      </c>
      <c r="Q4106" s="198"/>
      <c r="R4106" s="181" t="s">
        <v>2087</v>
      </c>
      <c r="S4106" s="664"/>
      <c r="T4106" s="953">
        <v>44196</v>
      </c>
      <c r="U4106" s="953"/>
      <c r="V4106" s="1330"/>
      <c r="W4106" s="1311"/>
      <c r="X4106" s="951"/>
      <c r="Y4106" s="900"/>
      <c r="Z4106" s="952"/>
      <c r="AA4106" s="1305"/>
      <c r="AB4106" s="902"/>
      <c r="AC4106" s="1305"/>
      <c r="AD4106" s="1305"/>
      <c r="AE4106" s="1305"/>
      <c r="AF4106" s="1305"/>
      <c r="AG4106" s="1305"/>
      <c r="AH4106" s="369"/>
      <c r="AI4106" s="244" t="str">
        <f t="shared" si="359"/>
        <v/>
      </c>
      <c r="AJ4106" s="1315">
        <f t="shared" si="364"/>
        <v>44031</v>
      </c>
      <c r="AK4106" s="217" t="s">
        <v>24</v>
      </c>
      <c r="AL4106" s="614" t="s">
        <v>24</v>
      </c>
      <c r="AM4106" s="1305"/>
      <c r="AN4106" s="902"/>
      <c r="AO4106" s="902"/>
      <c r="AP4106" s="1305"/>
      <c r="AQ4106" s="1231" t="s">
        <v>3094</v>
      </c>
      <c r="AR4106" s="1305"/>
      <c r="AS4106" s="1305"/>
      <c r="AT4106" s="1305"/>
      <c r="AU4106" s="1305"/>
      <c r="AV4106" s="885"/>
      <c r="AW4106" s="885"/>
      <c r="AX4106" s="885"/>
      <c r="AY4106" s="885"/>
      <c r="AZ4106" s="885"/>
    </row>
    <row r="4107" spans="2:52" ht="15" customHeight="1">
      <c r="B4107" s="1310">
        <v>4101</v>
      </c>
      <c r="C4107" s="891" t="s">
        <v>12689</v>
      </c>
      <c r="D4107" s="956" t="s">
        <v>226</v>
      </c>
      <c r="E4107" s="992" t="s">
        <v>4241</v>
      </c>
      <c r="F4107" s="892" t="s">
        <v>24</v>
      </c>
      <c r="G4107" s="535" t="s">
        <v>116</v>
      </c>
      <c r="H4107" s="893" t="s">
        <v>24</v>
      </c>
      <c r="I4107" s="953">
        <v>34194</v>
      </c>
      <c r="J4107" s="1314">
        <f t="shared" ca="1" si="365"/>
        <v>28</v>
      </c>
      <c r="K4107" s="894" t="s">
        <v>24</v>
      </c>
      <c r="L4107" s="976"/>
      <c r="M4107" s="898" t="s">
        <v>24</v>
      </c>
      <c r="N4107" s="533">
        <v>44038</v>
      </c>
      <c r="O4107" s="1330"/>
      <c r="P4107" s="1314" t="s">
        <v>24</v>
      </c>
      <c r="Q4107" s="198"/>
      <c r="R4107" s="181" t="s">
        <v>2087</v>
      </c>
      <c r="S4107" s="664" t="s">
        <v>24</v>
      </c>
      <c r="T4107" s="953">
        <v>44403</v>
      </c>
      <c r="U4107" s="953"/>
      <c r="V4107" s="1330"/>
      <c r="W4107" s="1311"/>
      <c r="X4107" s="951"/>
      <c r="Y4107" s="900"/>
      <c r="Z4107" s="952"/>
      <c r="AA4107" s="1305"/>
      <c r="AB4107" s="902"/>
      <c r="AC4107" s="1305"/>
      <c r="AD4107" s="1305"/>
      <c r="AE4107" s="1305"/>
      <c r="AF4107" s="1305"/>
      <c r="AG4107" s="1305"/>
      <c r="AH4107" s="369"/>
      <c r="AI4107" s="244" t="str">
        <f t="shared" si="359"/>
        <v/>
      </c>
      <c r="AJ4107" s="1315">
        <f t="shared" si="364"/>
        <v>44038</v>
      </c>
      <c r="AK4107" s="217" t="s">
        <v>24</v>
      </c>
      <c r="AL4107" s="614" t="s">
        <v>24</v>
      </c>
      <c r="AM4107" s="1305"/>
      <c r="AN4107" s="902"/>
      <c r="AO4107" s="902"/>
      <c r="AP4107" s="1305"/>
      <c r="AQ4107" s="1231" t="s">
        <v>3094</v>
      </c>
      <c r="AR4107" s="1305"/>
      <c r="AS4107" s="1305"/>
      <c r="AT4107" s="1305"/>
      <c r="AU4107" s="1305"/>
      <c r="AV4107" s="885"/>
      <c r="AW4107" s="885"/>
      <c r="AX4107" s="885"/>
      <c r="AY4107" s="885"/>
      <c r="AZ4107" s="885"/>
    </row>
    <row r="4108" spans="2:52" ht="15" customHeight="1">
      <c r="B4108" s="1310">
        <v>4102</v>
      </c>
      <c r="C4108" s="891" t="s">
        <v>12690</v>
      </c>
      <c r="D4108" s="956" t="s">
        <v>226</v>
      </c>
      <c r="E4108" s="992" t="s">
        <v>222</v>
      </c>
      <c r="F4108" s="892" t="s">
        <v>24</v>
      </c>
      <c r="G4108" s="535" t="s">
        <v>115</v>
      </c>
      <c r="H4108" s="893" t="s">
        <v>24</v>
      </c>
      <c r="I4108" s="953">
        <v>26791</v>
      </c>
      <c r="J4108" s="1314">
        <f t="shared" ca="1" si="365"/>
        <v>49</v>
      </c>
      <c r="K4108" s="894" t="s">
        <v>24</v>
      </c>
      <c r="L4108" s="976" t="s">
        <v>24</v>
      </c>
      <c r="M4108" s="898" t="s">
        <v>24</v>
      </c>
      <c r="N4108" s="533">
        <v>43961</v>
      </c>
      <c r="O4108" s="1330"/>
      <c r="P4108" s="1314" t="s">
        <v>24</v>
      </c>
      <c r="Q4108" s="198"/>
      <c r="R4108" s="181" t="str">
        <f t="shared" ref="R4108:R4171" ca="1" si="366">IF(OR(O4108="",O4108="-"),"TIDAK MCU",IF(Q4108&gt;TODAY(),"BERLAKU","EXPIRED"))</f>
        <v>TIDAK MCU</v>
      </c>
      <c r="S4108" s="664" t="s">
        <v>24</v>
      </c>
      <c r="T4108" s="953">
        <v>44326</v>
      </c>
      <c r="U4108" s="953"/>
      <c r="V4108" s="1330"/>
      <c r="W4108" s="1311"/>
      <c r="X4108" s="951"/>
      <c r="Y4108" s="900"/>
      <c r="Z4108" s="952"/>
      <c r="AA4108" s="1305"/>
      <c r="AB4108" s="902"/>
      <c r="AC4108" s="1305"/>
      <c r="AD4108" s="1305"/>
      <c r="AE4108" s="1305"/>
      <c r="AF4108" s="1305"/>
      <c r="AG4108" s="1305"/>
      <c r="AH4108" s="369"/>
      <c r="AI4108" s="244" t="str">
        <f t="shared" si="359"/>
        <v/>
      </c>
      <c r="AJ4108" s="1315">
        <f t="shared" si="364"/>
        <v>43961</v>
      </c>
      <c r="AK4108" s="217" t="s">
        <v>24</v>
      </c>
      <c r="AL4108" s="614" t="s">
        <v>24</v>
      </c>
      <c r="AM4108" s="1305"/>
      <c r="AN4108" s="902"/>
      <c r="AO4108" s="902"/>
      <c r="AP4108" s="1305"/>
      <c r="AQ4108" s="1231" t="s">
        <v>3094</v>
      </c>
      <c r="AR4108" s="1305"/>
      <c r="AS4108" s="1305"/>
      <c r="AT4108" s="1305"/>
      <c r="AU4108" s="1305"/>
      <c r="AV4108" s="885"/>
      <c r="AW4108" s="885"/>
      <c r="AX4108" s="885"/>
      <c r="AY4108" s="885"/>
      <c r="AZ4108" s="885"/>
    </row>
    <row r="4109" spans="2:52" ht="15" customHeight="1">
      <c r="B4109" s="1310">
        <v>4103</v>
      </c>
      <c r="C4109" s="891" t="s">
        <v>12691</v>
      </c>
      <c r="D4109" s="956" t="s">
        <v>9996</v>
      </c>
      <c r="E4109" s="992" t="s">
        <v>12784</v>
      </c>
      <c r="F4109" s="892" t="s">
        <v>12692</v>
      </c>
      <c r="G4109" s="535" t="s">
        <v>102</v>
      </c>
      <c r="H4109" s="893" t="s">
        <v>24</v>
      </c>
      <c r="I4109" s="953"/>
      <c r="J4109" s="1314" t="str">
        <f t="shared" ca="1" si="365"/>
        <v>-</v>
      </c>
      <c r="K4109" s="894" t="s">
        <v>24</v>
      </c>
      <c r="L4109" s="976"/>
      <c r="M4109" s="898" t="s">
        <v>24</v>
      </c>
      <c r="N4109" s="533">
        <v>44023</v>
      </c>
      <c r="O4109" s="1330"/>
      <c r="P4109" s="1314" t="s">
        <v>24</v>
      </c>
      <c r="Q4109" s="198"/>
      <c r="R4109" s="181" t="str">
        <f t="shared" ca="1" si="366"/>
        <v>TIDAK MCU</v>
      </c>
      <c r="S4109" s="664"/>
      <c r="T4109" s="953">
        <v>44196</v>
      </c>
      <c r="U4109" s="953"/>
      <c r="V4109" s="1330"/>
      <c r="W4109" s="1311"/>
      <c r="X4109" s="951"/>
      <c r="Y4109" s="900"/>
      <c r="Z4109" s="952"/>
      <c r="AA4109" s="1305"/>
      <c r="AB4109" s="902"/>
      <c r="AC4109" s="1305"/>
      <c r="AD4109" s="1305"/>
      <c r="AE4109" s="1305"/>
      <c r="AF4109" s="1305"/>
      <c r="AG4109" s="1305"/>
      <c r="AH4109" s="369"/>
      <c r="AI4109" s="244" t="str">
        <f t="shared" si="359"/>
        <v/>
      </c>
      <c r="AJ4109" s="1315">
        <f t="shared" si="364"/>
        <v>44023</v>
      </c>
      <c r="AK4109" s="217" t="s">
        <v>24</v>
      </c>
      <c r="AL4109" s="614" t="s">
        <v>24</v>
      </c>
      <c r="AM4109" s="1305"/>
      <c r="AN4109" s="902"/>
      <c r="AO4109" s="902"/>
      <c r="AP4109" s="1305"/>
      <c r="AQ4109" s="1231" t="s">
        <v>3094</v>
      </c>
      <c r="AR4109" s="1305"/>
      <c r="AS4109" s="1305"/>
      <c r="AT4109" s="1305"/>
      <c r="AU4109" s="1305"/>
      <c r="AV4109" s="885"/>
      <c r="AW4109" s="885"/>
      <c r="AX4109" s="885"/>
      <c r="AY4109" s="885"/>
      <c r="AZ4109" s="885"/>
    </row>
    <row r="4110" spans="2:52" ht="15" customHeight="1">
      <c r="B4110" s="1310">
        <v>4104</v>
      </c>
      <c r="C4110" s="891" t="s">
        <v>12693</v>
      </c>
      <c r="D4110" s="956" t="s">
        <v>230</v>
      </c>
      <c r="E4110" s="992" t="s">
        <v>4228</v>
      </c>
      <c r="F4110" s="892" t="s">
        <v>12694</v>
      </c>
      <c r="G4110" s="535" t="s">
        <v>102</v>
      </c>
      <c r="H4110" s="893"/>
      <c r="I4110" s="953">
        <v>36280</v>
      </c>
      <c r="J4110" s="1314">
        <f t="shared" ca="1" si="365"/>
        <v>22</v>
      </c>
      <c r="K4110" s="894" t="s">
        <v>24</v>
      </c>
      <c r="L4110" s="976" t="s">
        <v>24</v>
      </c>
      <c r="M4110" s="898" t="s">
        <v>24</v>
      </c>
      <c r="N4110" s="533">
        <v>44022</v>
      </c>
      <c r="O4110" s="1330"/>
      <c r="P4110" s="1314" t="s">
        <v>24</v>
      </c>
      <c r="Q4110" s="198"/>
      <c r="R4110" s="181" t="str">
        <f t="shared" ca="1" si="366"/>
        <v>TIDAK MCU</v>
      </c>
      <c r="S4110" s="664" t="s">
        <v>12695</v>
      </c>
      <c r="T4110" s="953">
        <v>44316</v>
      </c>
      <c r="U4110" s="953">
        <v>44316</v>
      </c>
      <c r="V4110" s="1330"/>
      <c r="W4110" s="1311"/>
      <c r="X4110" s="951"/>
      <c r="Y4110" s="900"/>
      <c r="Z4110" s="952"/>
      <c r="AA4110" s="1305" t="s">
        <v>4457</v>
      </c>
      <c r="AB4110" s="902"/>
      <c r="AC4110" s="1305"/>
      <c r="AD4110" s="1305"/>
      <c r="AE4110" s="1305"/>
      <c r="AF4110" s="1305"/>
      <c r="AG4110" s="1305"/>
      <c r="AH4110" s="369"/>
      <c r="AI4110" s="244" t="str">
        <f t="shared" si="359"/>
        <v>SC P360, SC P380</v>
      </c>
      <c r="AJ4110" s="1315">
        <f t="shared" si="364"/>
        <v>44022</v>
      </c>
      <c r="AK4110" s="217" t="s">
        <v>24</v>
      </c>
      <c r="AL4110" s="614" t="s">
        <v>24</v>
      </c>
      <c r="AM4110" s="1305"/>
      <c r="AN4110" s="902"/>
      <c r="AO4110" s="902"/>
      <c r="AP4110" s="1305"/>
      <c r="AQ4110" s="1231" t="s">
        <v>3094</v>
      </c>
      <c r="AR4110" s="1305"/>
      <c r="AS4110" s="1305"/>
      <c r="AT4110" s="1305"/>
      <c r="AU4110" s="1305"/>
      <c r="AV4110" s="885"/>
      <c r="AW4110" s="885"/>
      <c r="AX4110" s="885"/>
      <c r="AY4110" s="885"/>
      <c r="AZ4110" s="885"/>
    </row>
    <row r="4111" spans="2:52" ht="15" customHeight="1">
      <c r="B4111" s="1310">
        <v>4105</v>
      </c>
      <c r="C4111" s="891" t="s">
        <v>12696</v>
      </c>
      <c r="D4111" s="956" t="s">
        <v>230</v>
      </c>
      <c r="E4111" s="992" t="s">
        <v>4228</v>
      </c>
      <c r="F4111" s="892" t="s">
        <v>12697</v>
      </c>
      <c r="G4111" s="535" t="s">
        <v>102</v>
      </c>
      <c r="H4111" s="893"/>
      <c r="I4111" s="953">
        <v>35860</v>
      </c>
      <c r="J4111" s="1314">
        <f t="shared" ca="1" si="365"/>
        <v>24</v>
      </c>
      <c r="K4111" s="894" t="s">
        <v>24</v>
      </c>
      <c r="L4111" s="976"/>
      <c r="M4111" s="898" t="s">
        <v>24</v>
      </c>
      <c r="N4111" s="533">
        <v>44022</v>
      </c>
      <c r="O4111" s="1330"/>
      <c r="P4111" s="1314" t="s">
        <v>24</v>
      </c>
      <c r="Q4111" s="198"/>
      <c r="R4111" s="181" t="str">
        <f t="shared" ca="1" si="366"/>
        <v>TIDAK MCU</v>
      </c>
      <c r="S4111" s="664" t="s">
        <v>12698</v>
      </c>
      <c r="T4111" s="953">
        <v>44626</v>
      </c>
      <c r="U4111" s="953">
        <v>44626</v>
      </c>
      <c r="V4111" s="1330"/>
      <c r="W4111" s="1311"/>
      <c r="X4111" s="951"/>
      <c r="Y4111" s="900"/>
      <c r="Z4111" s="952"/>
      <c r="AA4111" s="1305" t="s">
        <v>4457</v>
      </c>
      <c r="AB4111" s="902"/>
      <c r="AC4111" s="1305"/>
      <c r="AD4111" s="1305"/>
      <c r="AE4111" s="1305"/>
      <c r="AF4111" s="1305"/>
      <c r="AG4111" s="1305"/>
      <c r="AH4111" s="369"/>
      <c r="AI4111" s="244" t="str">
        <f t="shared" si="359"/>
        <v>SC P360, SC P380</v>
      </c>
      <c r="AJ4111" s="1315">
        <f t="shared" si="364"/>
        <v>44022</v>
      </c>
      <c r="AK4111" s="217" t="s">
        <v>24</v>
      </c>
      <c r="AL4111" s="614" t="s">
        <v>24</v>
      </c>
      <c r="AM4111" s="1305"/>
      <c r="AN4111" s="902"/>
      <c r="AO4111" s="902"/>
      <c r="AP4111" s="1305"/>
      <c r="AQ4111" s="1231" t="s">
        <v>3094</v>
      </c>
      <c r="AR4111" s="1305"/>
      <c r="AS4111" s="1305"/>
      <c r="AT4111" s="1305"/>
      <c r="AU4111" s="1305"/>
      <c r="AV4111" s="885"/>
      <c r="AW4111" s="885"/>
      <c r="AX4111" s="885"/>
      <c r="AY4111" s="885"/>
      <c r="AZ4111" s="885"/>
    </row>
    <row r="4112" spans="2:52" ht="15" customHeight="1">
      <c r="B4112" s="1310">
        <v>4106</v>
      </c>
      <c r="C4112" s="891" t="s">
        <v>12701</v>
      </c>
      <c r="D4112" s="956" t="s">
        <v>230</v>
      </c>
      <c r="E4112" s="992" t="s">
        <v>4228</v>
      </c>
      <c r="F4112" s="892" t="s">
        <v>12699</v>
      </c>
      <c r="G4112" s="535" t="s">
        <v>102</v>
      </c>
      <c r="H4112" s="893"/>
      <c r="I4112" s="953">
        <v>35088</v>
      </c>
      <c r="J4112" s="1314">
        <f t="shared" ca="1" si="365"/>
        <v>26</v>
      </c>
      <c r="K4112" s="894" t="s">
        <v>24</v>
      </c>
      <c r="L4112" s="976"/>
      <c r="M4112" s="898" t="s">
        <v>24</v>
      </c>
      <c r="N4112" s="533">
        <v>44022</v>
      </c>
      <c r="O4112" s="1330"/>
      <c r="P4112" s="1314" t="s">
        <v>24</v>
      </c>
      <c r="Q4112" s="198"/>
      <c r="R4112" s="181" t="str">
        <f t="shared" ca="1" si="366"/>
        <v>TIDAK MCU</v>
      </c>
      <c r="S4112" s="664" t="s">
        <v>12700</v>
      </c>
      <c r="T4112" s="953">
        <v>44585</v>
      </c>
      <c r="U4112" s="953">
        <v>44585</v>
      </c>
      <c r="V4112" s="1330"/>
      <c r="W4112" s="1311"/>
      <c r="X4112" s="951"/>
      <c r="Y4112" s="900"/>
      <c r="Z4112" s="952"/>
      <c r="AA4112" s="1305" t="s">
        <v>4457</v>
      </c>
      <c r="AB4112" s="902"/>
      <c r="AC4112" s="1305"/>
      <c r="AD4112" s="1305"/>
      <c r="AE4112" s="1305"/>
      <c r="AF4112" s="1305"/>
      <c r="AG4112" s="1305"/>
      <c r="AH4112" s="369"/>
      <c r="AI4112" s="244" t="str">
        <f t="shared" ref="AI4112:AI4175" si="367">+CONCATENATE(AA4112,AB4112,AC4112,AD4112,AE4112,AF4112,AG4112)</f>
        <v>SC P360, SC P380</v>
      </c>
      <c r="AJ4112" s="1315">
        <f t="shared" si="364"/>
        <v>44022</v>
      </c>
      <c r="AK4112" s="217">
        <v>44120</v>
      </c>
      <c r="AL4112" s="614" t="s">
        <v>24</v>
      </c>
      <c r="AM4112" s="1305"/>
      <c r="AN4112" s="902"/>
      <c r="AO4112" s="902"/>
      <c r="AP4112" s="1305"/>
      <c r="AQ4112" s="243" t="s">
        <v>3094</v>
      </c>
      <c r="AR4112" s="1305"/>
      <c r="AS4112" s="1305"/>
      <c r="AT4112" s="1305"/>
      <c r="AU4112" s="1305"/>
      <c r="AV4112" s="885"/>
      <c r="AW4112" s="885"/>
      <c r="AX4112" s="885"/>
      <c r="AY4112" s="885"/>
      <c r="AZ4112" s="885"/>
    </row>
    <row r="4113" spans="2:60" ht="15" customHeight="1">
      <c r="B4113" s="1310">
        <v>4107</v>
      </c>
      <c r="C4113" s="891" t="s">
        <v>12704</v>
      </c>
      <c r="D4113" s="956" t="s">
        <v>230</v>
      </c>
      <c r="E4113" s="992" t="s">
        <v>4228</v>
      </c>
      <c r="F4113" s="892" t="s">
        <v>12702</v>
      </c>
      <c r="G4113" s="535" t="s">
        <v>102</v>
      </c>
      <c r="H4113" s="893"/>
      <c r="I4113" s="953">
        <v>35656</v>
      </c>
      <c r="J4113" s="1314">
        <f t="shared" ca="1" si="365"/>
        <v>24</v>
      </c>
      <c r="K4113" s="894" t="s">
        <v>24</v>
      </c>
      <c r="L4113" s="976"/>
      <c r="M4113" s="898" t="s">
        <v>24</v>
      </c>
      <c r="N4113" s="533">
        <v>44022</v>
      </c>
      <c r="O4113" s="1330"/>
      <c r="P4113" s="1314" t="s">
        <v>24</v>
      </c>
      <c r="Q4113" s="198"/>
      <c r="R4113" s="181" t="str">
        <f t="shared" ca="1" si="366"/>
        <v>TIDAK MCU</v>
      </c>
      <c r="S4113" s="664" t="s">
        <v>12703</v>
      </c>
      <c r="T4113" s="953">
        <v>44422</v>
      </c>
      <c r="U4113" s="953">
        <v>44422</v>
      </c>
      <c r="V4113" s="1330"/>
      <c r="W4113" s="1311"/>
      <c r="X4113" s="951"/>
      <c r="Y4113" s="900"/>
      <c r="Z4113" s="952"/>
      <c r="AA4113" s="1305" t="s">
        <v>4457</v>
      </c>
      <c r="AB4113" s="902"/>
      <c r="AC4113" s="1305"/>
      <c r="AD4113" s="1305"/>
      <c r="AE4113" s="1305"/>
      <c r="AF4113" s="1305"/>
      <c r="AG4113" s="1305"/>
      <c r="AH4113" s="369"/>
      <c r="AI4113" s="244" t="str">
        <f t="shared" si="367"/>
        <v>SC P360, SC P380</v>
      </c>
      <c r="AJ4113" s="1315">
        <f t="shared" si="364"/>
        <v>44022</v>
      </c>
      <c r="AK4113" s="217" t="s">
        <v>24</v>
      </c>
      <c r="AL4113" s="614" t="s">
        <v>24</v>
      </c>
      <c r="AM4113" s="1305"/>
      <c r="AN4113" s="902"/>
      <c r="AO4113" s="902"/>
      <c r="AP4113" s="1305"/>
      <c r="AQ4113" s="1231" t="s">
        <v>3094</v>
      </c>
      <c r="AR4113" s="1305"/>
      <c r="AS4113" s="1305"/>
      <c r="AT4113" s="1305"/>
      <c r="AU4113" s="1305"/>
      <c r="AV4113" s="885"/>
      <c r="AW4113" s="885"/>
      <c r="AX4113" s="885"/>
      <c r="AY4113" s="885"/>
      <c r="AZ4113" s="885"/>
    </row>
    <row r="4114" spans="2:60" ht="15" customHeight="1">
      <c r="B4114" s="1310">
        <v>4108</v>
      </c>
      <c r="C4114" s="891" t="s">
        <v>12705</v>
      </c>
      <c r="D4114" s="956" t="s">
        <v>230</v>
      </c>
      <c r="E4114" s="992" t="s">
        <v>4228</v>
      </c>
      <c r="F4114" s="892" t="s">
        <v>12711</v>
      </c>
      <c r="G4114" s="535" t="s">
        <v>102</v>
      </c>
      <c r="H4114" s="893"/>
      <c r="I4114" s="953">
        <v>35531</v>
      </c>
      <c r="J4114" s="1314">
        <f t="shared" ca="1" si="365"/>
        <v>25</v>
      </c>
      <c r="K4114" s="894" t="s">
        <v>24</v>
      </c>
      <c r="L4114" s="976"/>
      <c r="M4114" s="898" t="s">
        <v>24</v>
      </c>
      <c r="N4114" s="533">
        <v>44022</v>
      </c>
      <c r="O4114" s="1330"/>
      <c r="P4114" s="1314" t="s">
        <v>24</v>
      </c>
      <c r="Q4114" s="198"/>
      <c r="R4114" s="181" t="str">
        <f t="shared" ca="1" si="366"/>
        <v>TIDAK MCU</v>
      </c>
      <c r="S4114" s="664" t="s">
        <v>12707</v>
      </c>
      <c r="T4114" s="953">
        <v>44297</v>
      </c>
      <c r="U4114" s="953">
        <v>44297</v>
      </c>
      <c r="V4114" s="1330"/>
      <c r="W4114" s="1311"/>
      <c r="X4114" s="951"/>
      <c r="Y4114" s="900"/>
      <c r="Z4114" s="952"/>
      <c r="AA4114" s="1305" t="s">
        <v>4457</v>
      </c>
      <c r="AB4114" s="902"/>
      <c r="AC4114" s="1305"/>
      <c r="AD4114" s="1305"/>
      <c r="AE4114" s="1305"/>
      <c r="AF4114" s="1305"/>
      <c r="AG4114" s="1305"/>
      <c r="AH4114" s="369"/>
      <c r="AI4114" s="244" t="str">
        <f t="shared" si="367"/>
        <v>SC P360, SC P380</v>
      </c>
      <c r="AJ4114" s="1315">
        <f t="shared" si="364"/>
        <v>44022</v>
      </c>
      <c r="AK4114" s="217" t="s">
        <v>24</v>
      </c>
      <c r="AL4114" s="614" t="s">
        <v>24</v>
      </c>
      <c r="AM4114" s="1305"/>
      <c r="AN4114" s="902"/>
      <c r="AO4114" s="902"/>
      <c r="AP4114" s="1305"/>
      <c r="AQ4114" s="1231" t="s">
        <v>3094</v>
      </c>
      <c r="AR4114" s="1305"/>
      <c r="AS4114" s="1305"/>
      <c r="AT4114" s="1305"/>
      <c r="AU4114" s="1305"/>
      <c r="AV4114" s="885"/>
      <c r="AW4114" s="885"/>
      <c r="AX4114" s="885"/>
      <c r="AY4114" s="885"/>
      <c r="AZ4114" s="885"/>
    </row>
    <row r="4115" spans="2:60" ht="15" customHeight="1">
      <c r="B4115" s="1310">
        <v>4109</v>
      </c>
      <c r="C4115" s="891" t="s">
        <v>12706</v>
      </c>
      <c r="D4115" s="956" t="s">
        <v>230</v>
      </c>
      <c r="E4115" s="992" t="s">
        <v>4228</v>
      </c>
      <c r="F4115" s="892" t="s">
        <v>12712</v>
      </c>
      <c r="G4115" s="535" t="s">
        <v>102</v>
      </c>
      <c r="H4115" s="893"/>
      <c r="I4115" s="953">
        <v>35605</v>
      </c>
      <c r="J4115" s="1314">
        <f t="shared" ca="1" si="365"/>
        <v>24</v>
      </c>
      <c r="K4115" s="894" t="s">
        <v>24</v>
      </c>
      <c r="L4115" s="976"/>
      <c r="M4115" s="898" t="s">
        <v>24</v>
      </c>
      <c r="N4115" s="533">
        <v>44022</v>
      </c>
      <c r="O4115" s="1330"/>
      <c r="P4115" s="1314" t="s">
        <v>24</v>
      </c>
      <c r="Q4115" s="198"/>
      <c r="R4115" s="181" t="str">
        <f t="shared" ca="1" si="366"/>
        <v>TIDAK MCU</v>
      </c>
      <c r="S4115" s="664" t="s">
        <v>12708</v>
      </c>
      <c r="T4115" s="953">
        <v>44371</v>
      </c>
      <c r="U4115" s="953">
        <v>44371</v>
      </c>
      <c r="V4115" s="1330"/>
      <c r="W4115" s="1311"/>
      <c r="X4115" s="951"/>
      <c r="Y4115" s="900"/>
      <c r="Z4115" s="952"/>
      <c r="AA4115" s="1305" t="s">
        <v>4457</v>
      </c>
      <c r="AB4115" s="902"/>
      <c r="AC4115" s="1305"/>
      <c r="AD4115" s="1305"/>
      <c r="AE4115" s="1305"/>
      <c r="AF4115" s="1305"/>
      <c r="AG4115" s="1305"/>
      <c r="AH4115" s="369"/>
      <c r="AI4115" s="244" t="str">
        <f t="shared" si="367"/>
        <v>SC P360, SC P380</v>
      </c>
      <c r="AJ4115" s="1315">
        <f t="shared" si="364"/>
        <v>44022</v>
      </c>
      <c r="AK4115" s="217" t="s">
        <v>24</v>
      </c>
      <c r="AL4115" s="614" t="s">
        <v>24</v>
      </c>
      <c r="AM4115" s="1305"/>
      <c r="AN4115" s="902"/>
      <c r="AO4115" s="902"/>
      <c r="AP4115" s="1305"/>
      <c r="AQ4115" s="1231" t="s">
        <v>3094</v>
      </c>
      <c r="AR4115" s="1305"/>
      <c r="AS4115" s="1305"/>
      <c r="AT4115" s="1305"/>
      <c r="AU4115" s="1305"/>
      <c r="AV4115" s="885"/>
      <c r="AW4115" s="885"/>
      <c r="AX4115" s="885"/>
      <c r="AY4115" s="885"/>
      <c r="AZ4115" s="458"/>
      <c r="BA4115" s="2186"/>
      <c r="BB4115" s="2186"/>
      <c r="BC4115" s="2186"/>
      <c r="BD4115" s="2186"/>
      <c r="BE4115" s="2186"/>
      <c r="BF4115" s="2186"/>
      <c r="BG4115" s="2186"/>
      <c r="BH4115" s="2186"/>
    </row>
    <row r="4116" spans="2:60" ht="15" customHeight="1">
      <c r="B4116" s="1310">
        <v>4110</v>
      </c>
      <c r="C4116" s="891" t="s">
        <v>12709</v>
      </c>
      <c r="D4116" s="956" t="s">
        <v>230</v>
      </c>
      <c r="E4116" s="992" t="s">
        <v>4228</v>
      </c>
      <c r="F4116" s="892" t="s">
        <v>12710</v>
      </c>
      <c r="G4116" s="535" t="s">
        <v>102</v>
      </c>
      <c r="H4116" s="893"/>
      <c r="I4116" s="953">
        <v>35905</v>
      </c>
      <c r="J4116" s="1314">
        <f t="shared" ca="1" si="365"/>
        <v>24</v>
      </c>
      <c r="K4116" s="894" t="s">
        <v>24</v>
      </c>
      <c r="L4116" s="976"/>
      <c r="M4116" s="898" t="s">
        <v>24</v>
      </c>
      <c r="N4116" s="533">
        <v>44022</v>
      </c>
      <c r="O4116" s="1330"/>
      <c r="P4116" s="1314" t="s">
        <v>24</v>
      </c>
      <c r="Q4116" s="198"/>
      <c r="R4116" s="181" t="str">
        <f t="shared" ca="1" si="366"/>
        <v>TIDAK MCU</v>
      </c>
      <c r="S4116" s="664" t="s">
        <v>12724</v>
      </c>
      <c r="T4116" s="953">
        <v>44306</v>
      </c>
      <c r="U4116" s="953">
        <v>44306</v>
      </c>
      <c r="V4116" s="1330"/>
      <c r="W4116" s="1311"/>
      <c r="X4116" s="951"/>
      <c r="Y4116" s="900"/>
      <c r="Z4116" s="952"/>
      <c r="AA4116" s="1305" t="s">
        <v>4457</v>
      </c>
      <c r="AB4116" s="902"/>
      <c r="AC4116" s="1305"/>
      <c r="AD4116" s="1305"/>
      <c r="AE4116" s="1305"/>
      <c r="AF4116" s="1305"/>
      <c r="AG4116" s="1305"/>
      <c r="AH4116" s="369"/>
      <c r="AI4116" s="244" t="str">
        <f t="shared" si="367"/>
        <v>SC P360, SC P380</v>
      </c>
      <c r="AJ4116" s="1315">
        <f t="shared" si="364"/>
        <v>44022</v>
      </c>
      <c r="AK4116" s="217" t="s">
        <v>24</v>
      </c>
      <c r="AL4116" s="614" t="s">
        <v>24</v>
      </c>
      <c r="AM4116" s="1305"/>
      <c r="AN4116" s="902"/>
      <c r="AO4116" s="902"/>
      <c r="AP4116" s="1305"/>
      <c r="AQ4116" s="1231" t="s">
        <v>3094</v>
      </c>
      <c r="AR4116" s="1305"/>
      <c r="AS4116" s="1305"/>
      <c r="AT4116" s="1305"/>
      <c r="AU4116" s="1305"/>
      <c r="AV4116" s="885"/>
      <c r="AW4116" s="885"/>
      <c r="AX4116" s="885"/>
      <c r="AY4116" s="885"/>
      <c r="AZ4116" s="458"/>
      <c r="BA4116" s="2186"/>
      <c r="BB4116" s="2186"/>
      <c r="BC4116" s="2186"/>
      <c r="BD4116" s="2186"/>
      <c r="BE4116" s="2186"/>
      <c r="BF4116" s="2186"/>
      <c r="BG4116" s="2186"/>
      <c r="BH4116" s="2186"/>
    </row>
    <row r="4117" spans="2:60" ht="15" customHeight="1">
      <c r="B4117" s="1310">
        <v>4111</v>
      </c>
      <c r="C4117" s="891" t="s">
        <v>12733</v>
      </c>
      <c r="D4117" s="956" t="s">
        <v>230</v>
      </c>
      <c r="E4117" s="992" t="s">
        <v>4228</v>
      </c>
      <c r="F4117" s="892" t="s">
        <v>12713</v>
      </c>
      <c r="G4117" s="535" t="s">
        <v>102</v>
      </c>
      <c r="H4117" s="893"/>
      <c r="I4117" s="953">
        <v>35073</v>
      </c>
      <c r="J4117" s="1314">
        <f t="shared" ca="1" si="365"/>
        <v>26</v>
      </c>
      <c r="K4117" s="894" t="s">
        <v>24</v>
      </c>
      <c r="L4117" s="976"/>
      <c r="M4117" s="898" t="s">
        <v>24</v>
      </c>
      <c r="N4117" s="533">
        <v>44022</v>
      </c>
      <c r="O4117" s="1330"/>
      <c r="P4117" s="1314" t="s">
        <v>24</v>
      </c>
      <c r="Q4117" s="198"/>
      <c r="R4117" s="181" t="str">
        <f t="shared" ca="1" si="366"/>
        <v>TIDAK MCU</v>
      </c>
      <c r="S4117" s="664" t="s">
        <v>12725</v>
      </c>
      <c r="T4117" s="953">
        <v>44570</v>
      </c>
      <c r="U4117" s="953">
        <v>44570</v>
      </c>
      <c r="V4117" s="1330"/>
      <c r="W4117" s="1311"/>
      <c r="X4117" s="951"/>
      <c r="Y4117" s="900"/>
      <c r="Z4117" s="952"/>
      <c r="AA4117" s="1305" t="s">
        <v>4457</v>
      </c>
      <c r="AB4117" s="902"/>
      <c r="AC4117" s="1305"/>
      <c r="AD4117" s="1305"/>
      <c r="AE4117" s="1305"/>
      <c r="AF4117" s="1305"/>
      <c r="AG4117" s="1305"/>
      <c r="AH4117" s="369"/>
      <c r="AI4117" s="244" t="str">
        <f t="shared" si="367"/>
        <v>SC P360, SC P380</v>
      </c>
      <c r="AJ4117" s="1330">
        <f t="shared" si="364"/>
        <v>44022</v>
      </c>
      <c r="AK4117" s="217">
        <v>44082</v>
      </c>
      <c r="AL4117" s="614" t="s">
        <v>24</v>
      </c>
      <c r="AM4117" s="1305"/>
      <c r="AN4117" s="902"/>
      <c r="AO4117" s="902"/>
      <c r="AP4117" s="1305"/>
      <c r="AQ4117" s="1231" t="s">
        <v>3094</v>
      </c>
      <c r="AR4117" s="1305"/>
      <c r="AS4117" s="1305"/>
      <c r="AT4117" s="1305"/>
      <c r="AU4117" s="1305"/>
      <c r="AV4117" s="885"/>
      <c r="AW4117" s="885"/>
      <c r="AX4117" s="885"/>
      <c r="AY4117" s="885"/>
      <c r="AZ4117" s="885"/>
    </row>
    <row r="4118" spans="2:60" ht="15" customHeight="1">
      <c r="B4118" s="1310">
        <v>4112</v>
      </c>
      <c r="C4118" s="891" t="s">
        <v>998</v>
      </c>
      <c r="D4118" s="956" t="s">
        <v>230</v>
      </c>
      <c r="E4118" s="992" t="s">
        <v>4228</v>
      </c>
      <c r="F4118" s="892" t="s">
        <v>12714</v>
      </c>
      <c r="G4118" s="535" t="s">
        <v>102</v>
      </c>
      <c r="H4118" s="893"/>
      <c r="I4118" s="953">
        <v>34865</v>
      </c>
      <c r="J4118" s="1314">
        <f t="shared" ca="1" si="365"/>
        <v>26</v>
      </c>
      <c r="K4118" s="894" t="s">
        <v>24</v>
      </c>
      <c r="L4118" s="976"/>
      <c r="M4118" s="898" t="s">
        <v>24</v>
      </c>
      <c r="N4118" s="533">
        <v>44022</v>
      </c>
      <c r="O4118" s="1330"/>
      <c r="P4118" s="1314" t="s">
        <v>24</v>
      </c>
      <c r="Q4118" s="198"/>
      <c r="R4118" s="181" t="str">
        <f t="shared" ca="1" si="366"/>
        <v>TIDAK MCU</v>
      </c>
      <c r="S4118" s="664" t="s">
        <v>12726</v>
      </c>
      <c r="T4118" s="953">
        <v>44362</v>
      </c>
      <c r="U4118" s="953">
        <v>44362</v>
      </c>
      <c r="V4118" s="1330"/>
      <c r="W4118" s="1311"/>
      <c r="X4118" s="951"/>
      <c r="Y4118" s="900"/>
      <c r="Z4118" s="952"/>
      <c r="AA4118" s="1305" t="s">
        <v>4457</v>
      </c>
      <c r="AB4118" s="902"/>
      <c r="AC4118" s="1305"/>
      <c r="AD4118" s="1305"/>
      <c r="AE4118" s="1305"/>
      <c r="AF4118" s="1305"/>
      <c r="AG4118" s="1305"/>
      <c r="AH4118" s="369"/>
      <c r="AI4118" s="244" t="str">
        <f t="shared" si="367"/>
        <v>SC P360, SC P380</v>
      </c>
      <c r="AJ4118" s="1315">
        <f t="shared" si="364"/>
        <v>44022</v>
      </c>
      <c r="AK4118" s="217" t="s">
        <v>24</v>
      </c>
      <c r="AL4118" s="614" t="s">
        <v>24</v>
      </c>
      <c r="AM4118" s="1305"/>
      <c r="AN4118" s="902"/>
      <c r="AO4118" s="902"/>
      <c r="AP4118" s="1305"/>
      <c r="AQ4118" s="1231" t="s">
        <v>3094</v>
      </c>
      <c r="AR4118" s="1305"/>
      <c r="AS4118" s="1305"/>
      <c r="AT4118" s="1305"/>
      <c r="AU4118" s="1305"/>
      <c r="AV4118" s="885"/>
      <c r="AW4118" s="885"/>
      <c r="AX4118" s="885"/>
      <c r="AY4118" s="885"/>
      <c r="AZ4118" s="885"/>
    </row>
    <row r="4119" spans="2:60" ht="15" customHeight="1">
      <c r="B4119" s="1310">
        <v>4113</v>
      </c>
      <c r="C4119" s="891" t="s">
        <v>12717</v>
      </c>
      <c r="D4119" s="956" t="s">
        <v>230</v>
      </c>
      <c r="E4119" s="992" t="s">
        <v>4228</v>
      </c>
      <c r="F4119" s="892" t="s">
        <v>12715</v>
      </c>
      <c r="G4119" s="535" t="s">
        <v>102</v>
      </c>
      <c r="H4119" s="893"/>
      <c r="I4119" s="953">
        <v>34817</v>
      </c>
      <c r="J4119" s="1314">
        <f t="shared" ca="1" si="365"/>
        <v>27</v>
      </c>
      <c r="K4119" s="894" t="s">
        <v>24</v>
      </c>
      <c r="L4119" s="976"/>
      <c r="M4119" s="898" t="s">
        <v>24</v>
      </c>
      <c r="N4119" s="533">
        <v>44022</v>
      </c>
      <c r="O4119" s="1330"/>
      <c r="P4119" s="1314" t="s">
        <v>24</v>
      </c>
      <c r="Q4119" s="198"/>
      <c r="R4119" s="181" t="str">
        <f t="shared" ca="1" si="366"/>
        <v>TIDAK MCU</v>
      </c>
      <c r="S4119" s="664" t="s">
        <v>12727</v>
      </c>
      <c r="T4119" s="953">
        <v>44314</v>
      </c>
      <c r="U4119" s="953">
        <v>44314</v>
      </c>
      <c r="V4119" s="1330"/>
      <c r="W4119" s="1311"/>
      <c r="X4119" s="951"/>
      <c r="Y4119" s="900"/>
      <c r="Z4119" s="952"/>
      <c r="AA4119" s="1305" t="s">
        <v>4457</v>
      </c>
      <c r="AB4119" s="902"/>
      <c r="AC4119" s="1305"/>
      <c r="AD4119" s="1305"/>
      <c r="AE4119" s="1305"/>
      <c r="AF4119" s="1305"/>
      <c r="AG4119" s="1305"/>
      <c r="AH4119" s="369"/>
      <c r="AI4119" s="244" t="str">
        <f t="shared" si="367"/>
        <v>SC P360, SC P380</v>
      </c>
      <c r="AJ4119" s="1315">
        <f t="shared" si="364"/>
        <v>44022</v>
      </c>
      <c r="AK4119" s="217" t="s">
        <v>24</v>
      </c>
      <c r="AL4119" s="614" t="s">
        <v>24</v>
      </c>
      <c r="AM4119" s="1305"/>
      <c r="AN4119" s="902"/>
      <c r="AO4119" s="902"/>
      <c r="AP4119" s="1305"/>
      <c r="AQ4119" s="1231" t="s">
        <v>3094</v>
      </c>
      <c r="AR4119" s="1305"/>
      <c r="AS4119" s="1305"/>
      <c r="AT4119" s="1305"/>
      <c r="AU4119" s="1305"/>
      <c r="AV4119" s="885"/>
      <c r="AW4119" s="885"/>
      <c r="AX4119" s="885"/>
      <c r="AY4119" s="885"/>
      <c r="AZ4119" s="458"/>
      <c r="BA4119" s="2186"/>
      <c r="BB4119" s="2186"/>
      <c r="BC4119" s="2186"/>
      <c r="BD4119" s="2186"/>
      <c r="BE4119" s="2186"/>
      <c r="BF4119" s="2186"/>
      <c r="BG4119" s="2186"/>
      <c r="BH4119" s="2186"/>
    </row>
    <row r="4120" spans="2:60" ht="15" customHeight="1">
      <c r="B4120" s="1310">
        <v>4114</v>
      </c>
      <c r="C4120" s="891" t="s">
        <v>6325</v>
      </c>
      <c r="D4120" s="956" t="s">
        <v>230</v>
      </c>
      <c r="E4120" s="992" t="s">
        <v>4228</v>
      </c>
      <c r="F4120" s="892" t="s">
        <v>12716</v>
      </c>
      <c r="G4120" s="535" t="s">
        <v>102</v>
      </c>
      <c r="H4120" s="893"/>
      <c r="I4120" s="953">
        <v>36351</v>
      </c>
      <c r="J4120" s="1314">
        <f t="shared" ca="1" si="365"/>
        <v>22</v>
      </c>
      <c r="K4120" s="894" t="s">
        <v>24</v>
      </c>
      <c r="L4120" s="976"/>
      <c r="M4120" s="898" t="s">
        <v>24</v>
      </c>
      <c r="N4120" s="533">
        <v>44022</v>
      </c>
      <c r="O4120" s="1330"/>
      <c r="P4120" s="1314" t="s">
        <v>24</v>
      </c>
      <c r="Q4120" s="198"/>
      <c r="R4120" s="181" t="str">
        <f t="shared" ca="1" si="366"/>
        <v>TIDAK MCU</v>
      </c>
      <c r="S4120" s="664" t="s">
        <v>12728</v>
      </c>
      <c r="T4120" s="953">
        <v>44387</v>
      </c>
      <c r="U4120" s="953">
        <v>44387</v>
      </c>
      <c r="V4120" s="1330"/>
      <c r="W4120" s="1311"/>
      <c r="X4120" s="951"/>
      <c r="Y4120" s="900"/>
      <c r="Z4120" s="952"/>
      <c r="AA4120" s="1305" t="s">
        <v>4457</v>
      </c>
      <c r="AB4120" s="902"/>
      <c r="AC4120" s="1305"/>
      <c r="AD4120" s="1305"/>
      <c r="AE4120" s="1305"/>
      <c r="AF4120" s="1305"/>
      <c r="AG4120" s="1305"/>
      <c r="AH4120" s="369"/>
      <c r="AI4120" s="244" t="str">
        <f t="shared" si="367"/>
        <v>SC P360, SC P380</v>
      </c>
      <c r="AJ4120" s="1315">
        <f t="shared" si="364"/>
        <v>44022</v>
      </c>
      <c r="AK4120" s="217" t="s">
        <v>24</v>
      </c>
      <c r="AL4120" s="614" t="s">
        <v>24</v>
      </c>
      <c r="AM4120" s="1305"/>
      <c r="AN4120" s="902"/>
      <c r="AO4120" s="902"/>
      <c r="AP4120" s="1305"/>
      <c r="AQ4120" s="1231" t="s">
        <v>3094</v>
      </c>
      <c r="AR4120" s="1305"/>
      <c r="AS4120" s="1305"/>
      <c r="AT4120" s="1305"/>
      <c r="AU4120" s="1305"/>
      <c r="AV4120" s="885"/>
      <c r="AW4120" s="885"/>
      <c r="AX4120" s="885"/>
      <c r="AY4120" s="885"/>
      <c r="AZ4120" s="885"/>
    </row>
    <row r="4121" spans="2:60" ht="15" customHeight="1">
      <c r="B4121" s="1310">
        <v>4115</v>
      </c>
      <c r="C4121" s="891" t="s">
        <v>12719</v>
      </c>
      <c r="D4121" s="956" t="s">
        <v>230</v>
      </c>
      <c r="E4121" s="992" t="s">
        <v>4228</v>
      </c>
      <c r="F4121" s="892" t="s">
        <v>12718</v>
      </c>
      <c r="G4121" s="535" t="s">
        <v>102</v>
      </c>
      <c r="H4121" s="893"/>
      <c r="I4121" s="953">
        <v>35809</v>
      </c>
      <c r="J4121" s="1314">
        <f t="shared" ca="1" si="365"/>
        <v>24</v>
      </c>
      <c r="K4121" s="894" t="s">
        <v>24</v>
      </c>
      <c r="L4121" s="976"/>
      <c r="M4121" s="898" t="s">
        <v>24</v>
      </c>
      <c r="N4121" s="533">
        <v>44022</v>
      </c>
      <c r="O4121" s="1330"/>
      <c r="P4121" s="1314" t="s">
        <v>24</v>
      </c>
      <c r="Q4121" s="198"/>
      <c r="R4121" s="181" t="str">
        <f t="shared" ca="1" si="366"/>
        <v>TIDAK MCU</v>
      </c>
      <c r="S4121" s="664" t="s">
        <v>12729</v>
      </c>
      <c r="T4121" s="953">
        <v>44575</v>
      </c>
      <c r="U4121" s="953">
        <v>44606</v>
      </c>
      <c r="V4121" s="1330"/>
      <c r="W4121" s="1311"/>
      <c r="X4121" s="951"/>
      <c r="Y4121" s="900"/>
      <c r="Z4121" s="952"/>
      <c r="AA4121" s="1305" t="s">
        <v>4457</v>
      </c>
      <c r="AB4121" s="902"/>
      <c r="AC4121" s="1305"/>
      <c r="AD4121" s="1305"/>
      <c r="AE4121" s="1305"/>
      <c r="AF4121" s="1305"/>
      <c r="AG4121" s="1305"/>
      <c r="AH4121" s="369"/>
      <c r="AI4121" s="244" t="str">
        <f t="shared" si="367"/>
        <v>SC P360, SC P380</v>
      </c>
      <c r="AJ4121" s="1315">
        <f t="shared" si="364"/>
        <v>44022</v>
      </c>
      <c r="AK4121" s="1330" t="s">
        <v>24</v>
      </c>
      <c r="AL4121" s="670" t="s">
        <v>24</v>
      </c>
      <c r="AM4121" s="1305"/>
      <c r="AN4121" s="902"/>
      <c r="AO4121" s="902"/>
      <c r="AP4121" s="1305"/>
      <c r="AQ4121" s="1231" t="s">
        <v>3094</v>
      </c>
      <c r="AR4121" s="1305"/>
      <c r="AS4121" s="1305"/>
      <c r="AT4121" s="1305"/>
      <c r="AU4121" s="1305"/>
      <c r="AV4121" s="885"/>
      <c r="AW4121" s="885"/>
      <c r="AX4121" s="885"/>
      <c r="AY4121" s="885"/>
      <c r="AZ4121" s="885"/>
    </row>
    <row r="4122" spans="2:60" ht="15" customHeight="1">
      <c r="B4122" s="1310">
        <v>4116</v>
      </c>
      <c r="C4122" s="891" t="s">
        <v>12734</v>
      </c>
      <c r="D4122" s="956" t="s">
        <v>230</v>
      </c>
      <c r="E4122" s="992" t="s">
        <v>4228</v>
      </c>
      <c r="F4122" s="892" t="s">
        <v>12720</v>
      </c>
      <c r="G4122" s="535" t="s">
        <v>102</v>
      </c>
      <c r="H4122" s="893"/>
      <c r="I4122" s="953">
        <v>34792</v>
      </c>
      <c r="J4122" s="1314">
        <f t="shared" ca="1" si="365"/>
        <v>27</v>
      </c>
      <c r="K4122" s="894" t="s">
        <v>24</v>
      </c>
      <c r="L4122" s="976"/>
      <c r="M4122" s="898" t="s">
        <v>24</v>
      </c>
      <c r="N4122" s="533">
        <v>44022</v>
      </c>
      <c r="O4122" s="1330"/>
      <c r="P4122" s="1314" t="s">
        <v>24</v>
      </c>
      <c r="Q4122" s="198"/>
      <c r="R4122" s="181" t="str">
        <f t="shared" ca="1" si="366"/>
        <v>TIDAK MCU</v>
      </c>
      <c r="S4122" s="664" t="s">
        <v>12730</v>
      </c>
      <c r="T4122" s="953">
        <v>44654</v>
      </c>
      <c r="U4122" s="953">
        <v>44654</v>
      </c>
      <c r="V4122" s="1330"/>
      <c r="W4122" s="1311"/>
      <c r="X4122" s="951"/>
      <c r="Y4122" s="900"/>
      <c r="Z4122" s="952"/>
      <c r="AA4122" s="213" t="s">
        <v>4457</v>
      </c>
      <c r="AB4122" s="902"/>
      <c r="AC4122" s="1305"/>
      <c r="AD4122" s="1305"/>
      <c r="AE4122" s="1305"/>
      <c r="AF4122" s="1305"/>
      <c r="AG4122" s="1305"/>
      <c r="AH4122" s="369"/>
      <c r="AI4122" s="244" t="str">
        <f t="shared" si="367"/>
        <v>SC P360, SC P380</v>
      </c>
      <c r="AJ4122" s="1315">
        <f t="shared" si="364"/>
        <v>44022</v>
      </c>
      <c r="AK4122" s="1330" t="s">
        <v>24</v>
      </c>
      <c r="AL4122" s="670" t="s">
        <v>24</v>
      </c>
      <c r="AM4122" s="1305"/>
      <c r="AN4122" s="902"/>
      <c r="AO4122" s="902"/>
      <c r="AP4122" s="1305"/>
      <c r="AQ4122" s="1231" t="s">
        <v>3094</v>
      </c>
      <c r="AR4122" s="1305"/>
      <c r="AS4122" s="1305"/>
      <c r="AT4122" s="1305"/>
      <c r="AU4122" s="1305"/>
      <c r="AV4122" s="885"/>
      <c r="AW4122" s="885"/>
      <c r="AX4122" s="885"/>
      <c r="AY4122" s="885"/>
      <c r="AZ4122" s="885"/>
    </row>
    <row r="4123" spans="2:60" ht="15" customHeight="1">
      <c r="B4123" s="1310">
        <v>4117</v>
      </c>
      <c r="C4123" s="891" t="s">
        <v>12821</v>
      </c>
      <c r="D4123" s="956" t="s">
        <v>230</v>
      </c>
      <c r="E4123" s="992" t="s">
        <v>4228</v>
      </c>
      <c r="F4123" s="892" t="s">
        <v>12721</v>
      </c>
      <c r="G4123" s="535" t="s">
        <v>102</v>
      </c>
      <c r="H4123" s="893"/>
      <c r="I4123" s="953">
        <v>35229</v>
      </c>
      <c r="J4123" s="1314">
        <f t="shared" ca="1" si="365"/>
        <v>25</v>
      </c>
      <c r="K4123" s="894" t="s">
        <v>24</v>
      </c>
      <c r="L4123" s="976"/>
      <c r="M4123" s="898" t="s">
        <v>24</v>
      </c>
      <c r="N4123" s="533">
        <v>44022</v>
      </c>
      <c r="O4123" s="1330"/>
      <c r="P4123" s="1314" t="s">
        <v>24</v>
      </c>
      <c r="Q4123" s="897"/>
      <c r="R4123" s="181" t="str">
        <f t="shared" ca="1" si="366"/>
        <v>TIDAK MCU</v>
      </c>
      <c r="S4123" s="664" t="s">
        <v>12731</v>
      </c>
      <c r="T4123" s="953">
        <v>44360</v>
      </c>
      <c r="U4123" s="953">
        <v>44360</v>
      </c>
      <c r="V4123" s="1330"/>
      <c r="W4123" s="1311"/>
      <c r="X4123" s="951"/>
      <c r="Y4123" s="900"/>
      <c r="Z4123" s="952"/>
      <c r="AA4123" s="1305" t="s">
        <v>4457</v>
      </c>
      <c r="AB4123" s="902"/>
      <c r="AC4123" s="1305"/>
      <c r="AD4123" s="1305"/>
      <c r="AE4123" s="1305"/>
      <c r="AF4123" s="1305"/>
      <c r="AG4123" s="1305"/>
      <c r="AH4123" s="1305"/>
      <c r="AI4123" s="244" t="str">
        <f t="shared" si="367"/>
        <v>SC P360, SC P380</v>
      </c>
      <c r="AJ4123" s="1315">
        <f t="shared" si="364"/>
        <v>44022</v>
      </c>
      <c r="AK4123" s="217" t="s">
        <v>24</v>
      </c>
      <c r="AL4123" s="614" t="s">
        <v>24</v>
      </c>
      <c r="AM4123" s="1305"/>
      <c r="AN4123" s="902"/>
      <c r="AO4123" s="902"/>
      <c r="AP4123" s="1305"/>
      <c r="AQ4123" s="1231" t="s">
        <v>3094</v>
      </c>
      <c r="AR4123" s="1305"/>
      <c r="AS4123" s="1305"/>
      <c r="AT4123" s="1305"/>
      <c r="AU4123" s="1305"/>
      <c r="AV4123" s="885"/>
      <c r="AW4123" s="885"/>
      <c r="AX4123" s="885"/>
      <c r="AY4123" s="885"/>
      <c r="AZ4123" s="885"/>
    </row>
    <row r="4124" spans="2:60" ht="15" customHeight="1">
      <c r="B4124" s="1310">
        <v>4118</v>
      </c>
      <c r="C4124" s="891" t="s">
        <v>12722</v>
      </c>
      <c r="D4124" s="956" t="s">
        <v>230</v>
      </c>
      <c r="E4124" s="992" t="s">
        <v>4228</v>
      </c>
      <c r="F4124" s="892" t="s">
        <v>12723</v>
      </c>
      <c r="G4124" s="535" t="s">
        <v>102</v>
      </c>
      <c r="H4124" s="893"/>
      <c r="I4124" s="953">
        <v>36330</v>
      </c>
      <c r="J4124" s="1314">
        <f t="shared" ca="1" si="365"/>
        <v>22</v>
      </c>
      <c r="K4124" s="894" t="s">
        <v>24</v>
      </c>
      <c r="L4124" s="976"/>
      <c r="M4124" s="898" t="s">
        <v>24</v>
      </c>
      <c r="N4124" s="533">
        <v>44022</v>
      </c>
      <c r="O4124" s="1330"/>
      <c r="P4124" s="1314" t="s">
        <v>24</v>
      </c>
      <c r="Q4124" s="897"/>
      <c r="R4124" s="181" t="str">
        <f t="shared" ca="1" si="366"/>
        <v>TIDAK MCU</v>
      </c>
      <c r="S4124" s="664" t="s">
        <v>12732</v>
      </c>
      <c r="T4124" s="953">
        <v>44366</v>
      </c>
      <c r="U4124" s="953">
        <v>44366</v>
      </c>
      <c r="V4124" s="1330"/>
      <c r="W4124" s="1311"/>
      <c r="X4124" s="951"/>
      <c r="Y4124" s="900"/>
      <c r="Z4124" s="952"/>
      <c r="AA4124" s="1305" t="s">
        <v>4457</v>
      </c>
      <c r="AB4124" s="902"/>
      <c r="AC4124" s="1305"/>
      <c r="AD4124" s="1305"/>
      <c r="AE4124" s="1305"/>
      <c r="AF4124" s="1305"/>
      <c r="AG4124" s="1305"/>
      <c r="AH4124" s="369"/>
      <c r="AI4124" s="244" t="str">
        <f t="shared" si="367"/>
        <v>SC P360, SC P380</v>
      </c>
      <c r="AJ4124" s="1315">
        <f t="shared" si="364"/>
        <v>44022</v>
      </c>
      <c r="AK4124" s="217" t="s">
        <v>24</v>
      </c>
      <c r="AL4124" s="614" t="s">
        <v>24</v>
      </c>
      <c r="AM4124" s="1305"/>
      <c r="AN4124" s="902"/>
      <c r="AO4124" s="902"/>
      <c r="AP4124" s="1305"/>
      <c r="AQ4124" s="1231" t="s">
        <v>3094</v>
      </c>
      <c r="AR4124" s="1305"/>
      <c r="AS4124" s="1305"/>
      <c r="AT4124" s="1305"/>
      <c r="AU4124" s="1305"/>
      <c r="AV4124" s="885"/>
      <c r="AW4124" s="885"/>
      <c r="AX4124" s="885"/>
      <c r="AY4124" s="885"/>
      <c r="AZ4124" s="885"/>
    </row>
    <row r="4125" spans="2:60" ht="15" customHeight="1">
      <c r="B4125" s="1310">
        <v>4119</v>
      </c>
      <c r="C4125" s="891" t="s">
        <v>12735</v>
      </c>
      <c r="D4125" s="956" t="s">
        <v>12600</v>
      </c>
      <c r="E4125" s="992" t="s">
        <v>1122</v>
      </c>
      <c r="F4125" s="892" t="s">
        <v>24</v>
      </c>
      <c r="G4125" s="848" t="s">
        <v>12943</v>
      </c>
      <c r="H4125" s="893" t="s">
        <v>24</v>
      </c>
      <c r="I4125" s="953"/>
      <c r="J4125" s="1314" t="str">
        <f t="shared" ca="1" si="365"/>
        <v>-</v>
      </c>
      <c r="K4125" s="894" t="s">
        <v>24</v>
      </c>
      <c r="L4125" s="976"/>
      <c r="M4125" s="898" t="s">
        <v>24</v>
      </c>
      <c r="N4125" s="533">
        <v>44012</v>
      </c>
      <c r="O4125" s="1330"/>
      <c r="P4125" s="1314" t="s">
        <v>24</v>
      </c>
      <c r="Q4125" s="897"/>
      <c r="R4125" s="181" t="str">
        <f t="shared" ca="1" si="366"/>
        <v>TIDAK MCU</v>
      </c>
      <c r="S4125" s="1319" t="s">
        <v>24</v>
      </c>
      <c r="T4125" s="953">
        <v>44196</v>
      </c>
      <c r="U4125" s="953"/>
      <c r="V4125" s="1330"/>
      <c r="W4125" s="1311"/>
      <c r="X4125" s="951"/>
      <c r="Y4125" s="900"/>
      <c r="Z4125" s="952"/>
      <c r="AA4125" s="1305"/>
      <c r="AB4125" s="902"/>
      <c r="AC4125" s="1305"/>
      <c r="AD4125" s="1305"/>
      <c r="AE4125" s="1305"/>
      <c r="AF4125" s="1305"/>
      <c r="AG4125" s="1305"/>
      <c r="AH4125" s="369"/>
      <c r="AI4125" s="244" t="str">
        <f t="shared" si="367"/>
        <v/>
      </c>
      <c r="AJ4125" s="1315">
        <f t="shared" si="364"/>
        <v>44012</v>
      </c>
      <c r="AK4125" s="217" t="s">
        <v>24</v>
      </c>
      <c r="AL4125" s="614" t="s">
        <v>24</v>
      </c>
      <c r="AM4125" s="1305"/>
      <c r="AN4125" s="902"/>
      <c r="AO4125" s="902"/>
      <c r="AP4125" s="1305"/>
      <c r="AQ4125" s="1231" t="s">
        <v>3094</v>
      </c>
      <c r="AR4125" s="1305"/>
      <c r="AS4125" s="1305"/>
      <c r="AT4125" s="1305"/>
      <c r="AU4125" s="1305"/>
      <c r="AV4125" s="885"/>
      <c r="AW4125" s="885"/>
      <c r="AX4125" s="885"/>
      <c r="AY4125" s="885"/>
      <c r="AZ4125" s="885"/>
    </row>
    <row r="4126" spans="2:60" ht="15" customHeight="1">
      <c r="B4126" s="1310">
        <v>4120</v>
      </c>
      <c r="C4126" s="891" t="s">
        <v>12801</v>
      </c>
      <c r="D4126" s="956" t="s">
        <v>6656</v>
      </c>
      <c r="E4126" s="992" t="s">
        <v>1122</v>
      </c>
      <c r="F4126" s="892" t="s">
        <v>24</v>
      </c>
      <c r="G4126" s="848" t="s">
        <v>12943</v>
      </c>
      <c r="H4126" s="893" t="s">
        <v>24</v>
      </c>
      <c r="I4126" s="953"/>
      <c r="J4126" s="1314" t="str">
        <f t="shared" ca="1" si="365"/>
        <v>-</v>
      </c>
      <c r="K4126" s="894" t="s">
        <v>24</v>
      </c>
      <c r="L4126" s="976"/>
      <c r="M4126" s="898" t="s">
        <v>24</v>
      </c>
      <c r="N4126" s="533">
        <v>44012</v>
      </c>
      <c r="O4126" s="1330"/>
      <c r="P4126" s="1314" t="s">
        <v>24</v>
      </c>
      <c r="Q4126" s="897"/>
      <c r="R4126" s="181" t="str">
        <f t="shared" ca="1" si="366"/>
        <v>TIDAK MCU</v>
      </c>
      <c r="S4126" s="1319" t="s">
        <v>24</v>
      </c>
      <c r="T4126" s="953">
        <v>44196</v>
      </c>
      <c r="U4126" s="953"/>
      <c r="V4126" s="1330"/>
      <c r="W4126" s="1311"/>
      <c r="X4126" s="951"/>
      <c r="Y4126" s="900"/>
      <c r="Z4126" s="952"/>
      <c r="AA4126" s="1305"/>
      <c r="AB4126" s="902"/>
      <c r="AC4126" s="1305"/>
      <c r="AD4126" s="1305"/>
      <c r="AE4126" s="1305"/>
      <c r="AF4126" s="1305"/>
      <c r="AG4126" s="1305"/>
      <c r="AH4126" s="369"/>
      <c r="AI4126" s="244" t="str">
        <f t="shared" si="367"/>
        <v/>
      </c>
      <c r="AJ4126" s="1315">
        <f t="shared" si="364"/>
        <v>44012</v>
      </c>
      <c r="AK4126" s="217" t="s">
        <v>24</v>
      </c>
      <c r="AL4126" s="614" t="s">
        <v>24</v>
      </c>
      <c r="AM4126" s="1305"/>
      <c r="AN4126" s="902"/>
      <c r="AO4126" s="902"/>
      <c r="AP4126" s="1305"/>
      <c r="AQ4126" s="1231" t="s">
        <v>3094</v>
      </c>
      <c r="AR4126" s="1305"/>
      <c r="AS4126" s="1305"/>
      <c r="AT4126" s="1305"/>
      <c r="AU4126" s="1305"/>
      <c r="AV4126" s="885"/>
      <c r="AW4126" s="885"/>
      <c r="AX4126" s="885"/>
      <c r="AY4126" s="885"/>
      <c r="AZ4126" s="885"/>
    </row>
    <row r="4127" spans="2:60" ht="15" customHeight="1">
      <c r="B4127" s="1310">
        <v>4121</v>
      </c>
      <c r="C4127" s="891" t="s">
        <v>12736</v>
      </c>
      <c r="D4127" s="956" t="s">
        <v>12600</v>
      </c>
      <c r="E4127" s="992" t="s">
        <v>1122</v>
      </c>
      <c r="F4127" s="892" t="s">
        <v>24</v>
      </c>
      <c r="G4127" s="848" t="s">
        <v>12943</v>
      </c>
      <c r="H4127" s="893" t="s">
        <v>24</v>
      </c>
      <c r="I4127" s="953"/>
      <c r="J4127" s="1314" t="str">
        <f t="shared" ca="1" si="365"/>
        <v>-</v>
      </c>
      <c r="K4127" s="894" t="s">
        <v>24</v>
      </c>
      <c r="L4127" s="976"/>
      <c r="M4127" s="898" t="s">
        <v>24</v>
      </c>
      <c r="N4127" s="533">
        <v>44012</v>
      </c>
      <c r="O4127" s="1330"/>
      <c r="P4127" s="1314" t="s">
        <v>24</v>
      </c>
      <c r="Q4127" s="897"/>
      <c r="R4127" s="181" t="str">
        <f t="shared" ca="1" si="366"/>
        <v>TIDAK MCU</v>
      </c>
      <c r="S4127" s="1319" t="s">
        <v>24</v>
      </c>
      <c r="T4127" s="953">
        <v>44196</v>
      </c>
      <c r="U4127" s="953"/>
      <c r="V4127" s="1330"/>
      <c r="W4127" s="1311"/>
      <c r="X4127" s="951"/>
      <c r="Y4127" s="900"/>
      <c r="Z4127" s="952"/>
      <c r="AA4127" s="1305"/>
      <c r="AB4127" s="902"/>
      <c r="AC4127" s="1305"/>
      <c r="AD4127" s="1305"/>
      <c r="AE4127" s="1305"/>
      <c r="AF4127" s="1305"/>
      <c r="AG4127" s="1305"/>
      <c r="AH4127" s="369"/>
      <c r="AI4127" s="244" t="str">
        <f t="shared" si="367"/>
        <v/>
      </c>
      <c r="AJ4127" s="1315">
        <f t="shared" si="364"/>
        <v>44012</v>
      </c>
      <c r="AK4127" s="217" t="s">
        <v>24</v>
      </c>
      <c r="AL4127" s="614" t="s">
        <v>24</v>
      </c>
      <c r="AM4127" s="1305"/>
      <c r="AN4127" s="902"/>
      <c r="AO4127" s="902"/>
      <c r="AP4127" s="1305"/>
      <c r="AQ4127" s="1231" t="s">
        <v>3094</v>
      </c>
      <c r="AR4127" s="1305"/>
      <c r="AS4127" s="1305"/>
      <c r="AT4127" s="1305"/>
      <c r="AU4127" s="1305"/>
      <c r="AV4127" s="885"/>
      <c r="AW4127" s="885"/>
      <c r="AX4127" s="885"/>
      <c r="AY4127" s="885"/>
      <c r="AZ4127" s="458"/>
      <c r="BA4127" s="2186"/>
      <c r="BB4127" s="2186"/>
      <c r="BC4127" s="2186"/>
      <c r="BD4127" s="2186"/>
      <c r="BE4127" s="2186"/>
      <c r="BF4127" s="2186"/>
      <c r="BG4127" s="2186"/>
      <c r="BH4127" s="2186"/>
    </row>
    <row r="4128" spans="2:60" ht="15" customHeight="1">
      <c r="B4128" s="1310">
        <v>4122</v>
      </c>
      <c r="C4128" s="891" t="s">
        <v>12737</v>
      </c>
      <c r="D4128" s="956" t="s">
        <v>12600</v>
      </c>
      <c r="E4128" s="992" t="s">
        <v>1122</v>
      </c>
      <c r="F4128" s="892" t="s">
        <v>24</v>
      </c>
      <c r="G4128" s="848" t="s">
        <v>12943</v>
      </c>
      <c r="H4128" s="893" t="s">
        <v>24</v>
      </c>
      <c r="I4128" s="953"/>
      <c r="J4128" s="1314" t="str">
        <f t="shared" ca="1" si="365"/>
        <v>-</v>
      </c>
      <c r="K4128" s="894" t="s">
        <v>24</v>
      </c>
      <c r="L4128" s="976"/>
      <c r="M4128" s="898" t="s">
        <v>24</v>
      </c>
      <c r="N4128" s="533">
        <v>44012</v>
      </c>
      <c r="O4128" s="1330"/>
      <c r="P4128" s="1314" t="s">
        <v>24</v>
      </c>
      <c r="Q4128" s="897"/>
      <c r="R4128" s="181" t="str">
        <f t="shared" ca="1" si="366"/>
        <v>TIDAK MCU</v>
      </c>
      <c r="S4128" s="1319" t="s">
        <v>24</v>
      </c>
      <c r="T4128" s="953">
        <v>44196</v>
      </c>
      <c r="U4128" s="953"/>
      <c r="V4128" s="1330"/>
      <c r="W4128" s="1311"/>
      <c r="X4128" s="951"/>
      <c r="Y4128" s="900"/>
      <c r="Z4128" s="952"/>
      <c r="AA4128" s="1305"/>
      <c r="AB4128" s="902"/>
      <c r="AC4128" s="1305"/>
      <c r="AD4128" s="1305"/>
      <c r="AE4128" s="1305"/>
      <c r="AF4128" s="1305"/>
      <c r="AG4128" s="1305"/>
      <c r="AH4128" s="369"/>
      <c r="AI4128" s="244" t="str">
        <f t="shared" si="367"/>
        <v/>
      </c>
      <c r="AJ4128" s="1315">
        <f t="shared" si="364"/>
        <v>44012</v>
      </c>
      <c r="AK4128" s="217" t="s">
        <v>24</v>
      </c>
      <c r="AL4128" s="614" t="s">
        <v>24</v>
      </c>
      <c r="AM4128" s="1305"/>
      <c r="AN4128" s="902"/>
      <c r="AO4128" s="902"/>
      <c r="AP4128" s="1305"/>
      <c r="AQ4128" s="1231" t="s">
        <v>3094</v>
      </c>
      <c r="AR4128" s="1305"/>
      <c r="AS4128" s="1305"/>
      <c r="AT4128" s="1305"/>
      <c r="AU4128" s="1305"/>
      <c r="AV4128" s="885"/>
      <c r="AW4128" s="885"/>
      <c r="AX4128" s="885"/>
      <c r="AY4128" s="885"/>
      <c r="AZ4128" s="885"/>
    </row>
    <row r="4129" spans="2:52" ht="15" customHeight="1">
      <c r="B4129" s="1310">
        <v>4123</v>
      </c>
      <c r="C4129" s="891" t="s">
        <v>12738</v>
      </c>
      <c r="D4129" s="956" t="s">
        <v>600</v>
      </c>
      <c r="E4129" s="992" t="s">
        <v>1122</v>
      </c>
      <c r="F4129" s="892" t="s">
        <v>24</v>
      </c>
      <c r="G4129" s="848" t="s">
        <v>12943</v>
      </c>
      <c r="H4129" s="893" t="s">
        <v>24</v>
      </c>
      <c r="I4129" s="953"/>
      <c r="J4129" s="1314" t="str">
        <f t="shared" ca="1" si="365"/>
        <v>-</v>
      </c>
      <c r="K4129" s="894" t="s">
        <v>24</v>
      </c>
      <c r="L4129" s="976"/>
      <c r="M4129" s="898" t="s">
        <v>24</v>
      </c>
      <c r="N4129" s="533">
        <v>44012</v>
      </c>
      <c r="O4129" s="1330"/>
      <c r="P4129" s="1314" t="s">
        <v>24</v>
      </c>
      <c r="Q4129" s="897"/>
      <c r="R4129" s="181" t="str">
        <f t="shared" ca="1" si="366"/>
        <v>TIDAK MCU</v>
      </c>
      <c r="S4129" s="1319" t="s">
        <v>24</v>
      </c>
      <c r="T4129" s="953">
        <v>44196</v>
      </c>
      <c r="U4129" s="953"/>
      <c r="V4129" s="1330"/>
      <c r="W4129" s="1311"/>
      <c r="X4129" s="951"/>
      <c r="Y4129" s="900"/>
      <c r="Z4129" s="952"/>
      <c r="AA4129" s="1305"/>
      <c r="AB4129" s="902"/>
      <c r="AC4129" s="1305"/>
      <c r="AD4129" s="1305"/>
      <c r="AE4129" s="1305"/>
      <c r="AF4129" s="1305"/>
      <c r="AG4129" s="1305"/>
      <c r="AH4129" s="369"/>
      <c r="AI4129" s="244" t="str">
        <f t="shared" si="367"/>
        <v/>
      </c>
      <c r="AJ4129" s="1315">
        <f t="shared" si="364"/>
        <v>44012</v>
      </c>
      <c r="AK4129" s="217" t="s">
        <v>24</v>
      </c>
      <c r="AL4129" s="614" t="s">
        <v>24</v>
      </c>
      <c r="AM4129" s="1305"/>
      <c r="AN4129" s="902"/>
      <c r="AO4129" s="902"/>
      <c r="AP4129" s="1305"/>
      <c r="AQ4129" s="1231" t="s">
        <v>3094</v>
      </c>
      <c r="AR4129" s="1305"/>
      <c r="AS4129" s="1305"/>
      <c r="AT4129" s="1305"/>
      <c r="AU4129" s="1305"/>
      <c r="AV4129" s="885"/>
      <c r="AW4129" s="885"/>
      <c r="AX4129" s="885"/>
      <c r="AY4129" s="885"/>
      <c r="AZ4129" s="885"/>
    </row>
    <row r="4130" spans="2:52" ht="15" customHeight="1">
      <c r="B4130" s="1310">
        <v>4124</v>
      </c>
      <c r="C4130" s="891" t="s">
        <v>12739</v>
      </c>
      <c r="D4130" s="956" t="s">
        <v>12600</v>
      </c>
      <c r="E4130" s="992" t="s">
        <v>1122</v>
      </c>
      <c r="F4130" s="892" t="s">
        <v>24</v>
      </c>
      <c r="G4130" s="848" t="s">
        <v>12943</v>
      </c>
      <c r="H4130" s="893" t="s">
        <v>24</v>
      </c>
      <c r="I4130" s="953"/>
      <c r="J4130" s="1314" t="str">
        <f t="shared" ca="1" si="365"/>
        <v>-</v>
      </c>
      <c r="K4130" s="894" t="s">
        <v>24</v>
      </c>
      <c r="L4130" s="976"/>
      <c r="M4130" s="898" t="s">
        <v>24</v>
      </c>
      <c r="N4130" s="533">
        <v>44012</v>
      </c>
      <c r="O4130" s="1330"/>
      <c r="P4130" s="1314" t="s">
        <v>24</v>
      </c>
      <c r="Q4130" s="897"/>
      <c r="R4130" s="181" t="str">
        <f t="shared" ca="1" si="366"/>
        <v>TIDAK MCU</v>
      </c>
      <c r="S4130" s="1319" t="s">
        <v>24</v>
      </c>
      <c r="T4130" s="953">
        <v>44196</v>
      </c>
      <c r="U4130" s="953"/>
      <c r="V4130" s="1330"/>
      <c r="W4130" s="1311"/>
      <c r="X4130" s="951"/>
      <c r="Y4130" s="900"/>
      <c r="Z4130" s="952"/>
      <c r="AA4130" s="1305"/>
      <c r="AB4130" s="902"/>
      <c r="AC4130" s="1305"/>
      <c r="AD4130" s="1305"/>
      <c r="AE4130" s="1305"/>
      <c r="AF4130" s="1305"/>
      <c r="AG4130" s="1305"/>
      <c r="AH4130" s="369"/>
      <c r="AI4130" s="244" t="str">
        <f t="shared" si="367"/>
        <v/>
      </c>
      <c r="AJ4130" s="1315">
        <f t="shared" si="364"/>
        <v>44012</v>
      </c>
      <c r="AK4130" s="217" t="s">
        <v>24</v>
      </c>
      <c r="AL4130" s="614" t="s">
        <v>24</v>
      </c>
      <c r="AM4130" s="1305"/>
      <c r="AN4130" s="902"/>
      <c r="AO4130" s="902"/>
      <c r="AP4130" s="1305"/>
      <c r="AQ4130" s="1231" t="s">
        <v>3094</v>
      </c>
      <c r="AR4130" s="1305"/>
      <c r="AS4130" s="1305"/>
      <c r="AT4130" s="1305"/>
      <c r="AU4130" s="1305"/>
      <c r="AV4130" s="885"/>
      <c r="AW4130" s="885"/>
      <c r="AX4130" s="885"/>
      <c r="AY4130" s="885"/>
      <c r="AZ4130" s="885"/>
    </row>
    <row r="4131" spans="2:52" ht="15" customHeight="1">
      <c r="B4131" s="1310">
        <v>4125</v>
      </c>
      <c r="C4131" s="891" t="s">
        <v>11918</v>
      </c>
      <c r="D4131" s="956" t="s">
        <v>12750</v>
      </c>
      <c r="E4131" s="992" t="s">
        <v>1122</v>
      </c>
      <c r="F4131" s="892" t="s">
        <v>24</v>
      </c>
      <c r="G4131" s="848" t="s">
        <v>12943</v>
      </c>
      <c r="H4131" s="893" t="s">
        <v>24</v>
      </c>
      <c r="I4131" s="953"/>
      <c r="J4131" s="1314" t="str">
        <f t="shared" ca="1" si="365"/>
        <v>-</v>
      </c>
      <c r="K4131" s="894" t="s">
        <v>24</v>
      </c>
      <c r="L4131" s="976"/>
      <c r="M4131" s="898" t="s">
        <v>24</v>
      </c>
      <c r="N4131" s="533">
        <v>44012</v>
      </c>
      <c r="O4131" s="1330"/>
      <c r="P4131" s="1314" t="s">
        <v>24</v>
      </c>
      <c r="Q4131" s="897"/>
      <c r="R4131" s="181" t="str">
        <f t="shared" ca="1" si="366"/>
        <v>TIDAK MCU</v>
      </c>
      <c r="S4131" s="1319" t="s">
        <v>24</v>
      </c>
      <c r="T4131" s="953">
        <v>44196</v>
      </c>
      <c r="U4131" s="953"/>
      <c r="V4131" s="1330"/>
      <c r="W4131" s="1311"/>
      <c r="X4131" s="951"/>
      <c r="Y4131" s="900"/>
      <c r="Z4131" s="952"/>
      <c r="AA4131" s="1305"/>
      <c r="AB4131" s="902"/>
      <c r="AC4131" s="1305"/>
      <c r="AD4131" s="1305"/>
      <c r="AE4131" s="1305"/>
      <c r="AF4131" s="1305"/>
      <c r="AG4131" s="1305"/>
      <c r="AH4131" s="369"/>
      <c r="AI4131" s="244" t="str">
        <f t="shared" si="367"/>
        <v/>
      </c>
      <c r="AJ4131" s="1315">
        <f t="shared" si="364"/>
        <v>44012</v>
      </c>
      <c r="AK4131" s="217" t="s">
        <v>24</v>
      </c>
      <c r="AL4131" s="614" t="s">
        <v>24</v>
      </c>
      <c r="AM4131" s="1305"/>
      <c r="AN4131" s="902"/>
      <c r="AO4131" s="902"/>
      <c r="AP4131" s="1305"/>
      <c r="AQ4131" s="1231" t="s">
        <v>3094</v>
      </c>
      <c r="AR4131" s="1305"/>
      <c r="AS4131" s="1305"/>
      <c r="AT4131" s="1305"/>
      <c r="AU4131" s="1305"/>
      <c r="AV4131" s="885"/>
      <c r="AW4131" s="885"/>
      <c r="AX4131" s="885"/>
      <c r="AY4131" s="885"/>
      <c r="AZ4131" s="885"/>
    </row>
    <row r="4132" spans="2:52" ht="15" customHeight="1">
      <c r="B4132" s="1310">
        <v>4126</v>
      </c>
      <c r="C4132" s="891" t="s">
        <v>11951</v>
      </c>
      <c r="D4132" s="956" t="s">
        <v>1503</v>
      </c>
      <c r="E4132" s="992" t="s">
        <v>1122</v>
      </c>
      <c r="F4132" s="892" t="s">
        <v>24</v>
      </c>
      <c r="G4132" s="848" t="s">
        <v>12943</v>
      </c>
      <c r="H4132" s="893" t="s">
        <v>24</v>
      </c>
      <c r="I4132" s="953"/>
      <c r="J4132" s="1314" t="str">
        <f t="shared" ca="1" si="365"/>
        <v>-</v>
      </c>
      <c r="K4132" s="894" t="s">
        <v>24</v>
      </c>
      <c r="L4132" s="976"/>
      <c r="M4132" s="898" t="s">
        <v>24</v>
      </c>
      <c r="N4132" s="533">
        <v>44012</v>
      </c>
      <c r="O4132" s="1330"/>
      <c r="P4132" s="1314" t="s">
        <v>24</v>
      </c>
      <c r="Q4132" s="897"/>
      <c r="R4132" s="181" t="str">
        <f t="shared" ca="1" si="366"/>
        <v>TIDAK MCU</v>
      </c>
      <c r="S4132" s="1319" t="s">
        <v>24</v>
      </c>
      <c r="T4132" s="953">
        <v>44196</v>
      </c>
      <c r="U4132" s="953"/>
      <c r="V4132" s="1330"/>
      <c r="W4132" s="1311"/>
      <c r="X4132" s="951"/>
      <c r="Y4132" s="900"/>
      <c r="Z4132" s="952"/>
      <c r="AA4132" s="1305"/>
      <c r="AB4132" s="902"/>
      <c r="AC4132" s="1305"/>
      <c r="AD4132" s="1305"/>
      <c r="AE4132" s="1305"/>
      <c r="AF4132" s="1305"/>
      <c r="AG4132" s="1305"/>
      <c r="AH4132" s="369"/>
      <c r="AI4132" s="244" t="str">
        <f t="shared" si="367"/>
        <v/>
      </c>
      <c r="AJ4132" s="1315">
        <f t="shared" si="364"/>
        <v>44012</v>
      </c>
      <c r="AK4132" s="217" t="s">
        <v>24</v>
      </c>
      <c r="AL4132" s="614" t="s">
        <v>24</v>
      </c>
      <c r="AM4132" s="1305"/>
      <c r="AN4132" s="902"/>
      <c r="AO4132" s="902"/>
      <c r="AP4132" s="1305"/>
      <c r="AQ4132" s="1231" t="s">
        <v>3094</v>
      </c>
      <c r="AR4132" s="1305"/>
      <c r="AS4132" s="1305"/>
      <c r="AT4132" s="1305"/>
      <c r="AU4132" s="1305"/>
      <c r="AV4132" s="885"/>
      <c r="AW4132" s="885"/>
      <c r="AX4132" s="885"/>
      <c r="AY4132" s="885"/>
      <c r="AZ4132" s="885"/>
    </row>
    <row r="4133" spans="2:52" ht="15" customHeight="1">
      <c r="B4133" s="1310">
        <v>4127</v>
      </c>
      <c r="C4133" s="891" t="s">
        <v>12740</v>
      </c>
      <c r="D4133" s="956" t="s">
        <v>12763</v>
      </c>
      <c r="E4133" s="992" t="s">
        <v>1122</v>
      </c>
      <c r="F4133" s="892" t="s">
        <v>24</v>
      </c>
      <c r="G4133" s="848" t="s">
        <v>12943</v>
      </c>
      <c r="H4133" s="893" t="s">
        <v>24</v>
      </c>
      <c r="I4133" s="953"/>
      <c r="J4133" s="1314" t="str">
        <f t="shared" ca="1" si="365"/>
        <v>-</v>
      </c>
      <c r="K4133" s="894" t="s">
        <v>24</v>
      </c>
      <c r="L4133" s="976"/>
      <c r="M4133" s="898" t="s">
        <v>24</v>
      </c>
      <c r="N4133" s="533">
        <v>44012</v>
      </c>
      <c r="O4133" s="1330"/>
      <c r="P4133" s="1314" t="s">
        <v>24</v>
      </c>
      <c r="Q4133" s="897"/>
      <c r="R4133" s="181" t="str">
        <f t="shared" ca="1" si="366"/>
        <v>TIDAK MCU</v>
      </c>
      <c r="S4133" s="1319" t="s">
        <v>24</v>
      </c>
      <c r="T4133" s="953">
        <v>44196</v>
      </c>
      <c r="U4133" s="953"/>
      <c r="V4133" s="1330"/>
      <c r="W4133" s="1311"/>
      <c r="X4133" s="951"/>
      <c r="Y4133" s="900"/>
      <c r="Z4133" s="952"/>
      <c r="AA4133" s="1305"/>
      <c r="AB4133" s="902"/>
      <c r="AC4133" s="1305"/>
      <c r="AD4133" s="1305"/>
      <c r="AE4133" s="1305"/>
      <c r="AF4133" s="1305"/>
      <c r="AG4133" s="1305"/>
      <c r="AH4133" s="369"/>
      <c r="AI4133" s="244" t="str">
        <f t="shared" si="367"/>
        <v/>
      </c>
      <c r="AJ4133" s="1315">
        <f t="shared" si="364"/>
        <v>44012</v>
      </c>
      <c r="AK4133" s="217" t="s">
        <v>24</v>
      </c>
      <c r="AL4133" s="614" t="s">
        <v>24</v>
      </c>
      <c r="AM4133" s="1305"/>
      <c r="AN4133" s="902"/>
      <c r="AO4133" s="902"/>
      <c r="AP4133" s="1305"/>
      <c r="AQ4133" s="1231" t="s">
        <v>3094</v>
      </c>
      <c r="AR4133" s="1305"/>
      <c r="AS4133" s="1305"/>
      <c r="AT4133" s="1305"/>
      <c r="AU4133" s="1305"/>
      <c r="AZ4133" s="885"/>
    </row>
    <row r="4134" spans="2:52" ht="15" customHeight="1">
      <c r="B4134" s="1310">
        <v>4128</v>
      </c>
      <c r="C4134" s="891" t="s">
        <v>12741</v>
      </c>
      <c r="D4134" s="956" t="s">
        <v>12763</v>
      </c>
      <c r="E4134" s="992" t="s">
        <v>1122</v>
      </c>
      <c r="F4134" s="892" t="s">
        <v>24</v>
      </c>
      <c r="G4134" s="848" t="s">
        <v>12943</v>
      </c>
      <c r="H4134" s="893" t="s">
        <v>24</v>
      </c>
      <c r="I4134" s="953"/>
      <c r="J4134" s="1314" t="str">
        <f t="shared" ca="1" si="365"/>
        <v>-</v>
      </c>
      <c r="K4134" s="894" t="s">
        <v>24</v>
      </c>
      <c r="L4134" s="976"/>
      <c r="M4134" s="898" t="s">
        <v>24</v>
      </c>
      <c r="N4134" s="533">
        <v>44012</v>
      </c>
      <c r="O4134" s="1330"/>
      <c r="P4134" s="1314" t="s">
        <v>24</v>
      </c>
      <c r="Q4134" s="897"/>
      <c r="R4134" s="181" t="str">
        <f t="shared" ca="1" si="366"/>
        <v>TIDAK MCU</v>
      </c>
      <c r="S4134" s="1319" t="s">
        <v>24</v>
      </c>
      <c r="T4134" s="953">
        <v>44196</v>
      </c>
      <c r="U4134" s="953"/>
      <c r="V4134" s="1330"/>
      <c r="W4134" s="1311"/>
      <c r="X4134" s="951"/>
      <c r="Y4134" s="900"/>
      <c r="Z4134" s="952"/>
      <c r="AA4134" s="1305"/>
      <c r="AB4134" s="902"/>
      <c r="AC4134" s="1305"/>
      <c r="AD4134" s="1305"/>
      <c r="AE4134" s="1305"/>
      <c r="AF4134" s="1305"/>
      <c r="AG4134" s="1305"/>
      <c r="AH4134" s="369"/>
      <c r="AI4134" s="244" t="str">
        <f t="shared" si="367"/>
        <v/>
      </c>
      <c r="AJ4134" s="1315">
        <f t="shared" ref="AJ4134:AJ4197" si="368">N4134</f>
        <v>44012</v>
      </c>
      <c r="AK4134" s="217" t="s">
        <v>24</v>
      </c>
      <c r="AL4134" s="614" t="s">
        <v>24</v>
      </c>
      <c r="AM4134" s="1305"/>
      <c r="AN4134" s="902"/>
      <c r="AO4134" s="902"/>
      <c r="AP4134" s="1305"/>
      <c r="AQ4134" s="1231" t="s">
        <v>3094</v>
      </c>
      <c r="AR4134" s="1305"/>
      <c r="AS4134" s="1305"/>
      <c r="AT4134" s="1305"/>
      <c r="AU4134" s="1305"/>
      <c r="AZ4134" s="885"/>
    </row>
    <row r="4135" spans="2:52" ht="15" customHeight="1">
      <c r="B4135" s="1310">
        <v>4129</v>
      </c>
      <c r="C4135" s="891" t="s">
        <v>12742</v>
      </c>
      <c r="D4135" s="956" t="s">
        <v>12763</v>
      </c>
      <c r="E4135" s="992" t="s">
        <v>1122</v>
      </c>
      <c r="F4135" s="892" t="s">
        <v>24</v>
      </c>
      <c r="G4135" s="848" t="s">
        <v>12943</v>
      </c>
      <c r="H4135" s="893" t="s">
        <v>24</v>
      </c>
      <c r="I4135" s="953"/>
      <c r="J4135" s="1314" t="str">
        <f t="shared" ca="1" si="365"/>
        <v>-</v>
      </c>
      <c r="K4135" s="894" t="s">
        <v>24</v>
      </c>
      <c r="L4135" s="976"/>
      <c r="M4135" s="898" t="s">
        <v>24</v>
      </c>
      <c r="N4135" s="533">
        <v>44012</v>
      </c>
      <c r="O4135" s="1330"/>
      <c r="P4135" s="1314" t="s">
        <v>24</v>
      </c>
      <c r="Q4135" s="897"/>
      <c r="R4135" s="181" t="str">
        <f t="shared" ca="1" si="366"/>
        <v>TIDAK MCU</v>
      </c>
      <c r="S4135" s="1319" t="s">
        <v>24</v>
      </c>
      <c r="T4135" s="953">
        <v>44196</v>
      </c>
      <c r="U4135" s="953"/>
      <c r="V4135" s="1330"/>
      <c r="W4135" s="1311"/>
      <c r="X4135" s="951"/>
      <c r="Y4135" s="900"/>
      <c r="Z4135" s="952"/>
      <c r="AA4135" s="1305"/>
      <c r="AB4135" s="902"/>
      <c r="AC4135" s="1305"/>
      <c r="AD4135" s="1305"/>
      <c r="AE4135" s="1305"/>
      <c r="AF4135" s="1305"/>
      <c r="AG4135" s="1305"/>
      <c r="AH4135" s="369"/>
      <c r="AI4135" s="244" t="str">
        <f t="shared" si="367"/>
        <v/>
      </c>
      <c r="AJ4135" s="1315">
        <f t="shared" si="368"/>
        <v>44012</v>
      </c>
      <c r="AK4135" s="217" t="s">
        <v>24</v>
      </c>
      <c r="AL4135" s="614" t="s">
        <v>24</v>
      </c>
      <c r="AM4135" s="1305"/>
      <c r="AN4135" s="902"/>
      <c r="AO4135" s="902"/>
      <c r="AP4135" s="1305"/>
      <c r="AQ4135" s="1231" t="s">
        <v>3094</v>
      </c>
      <c r="AR4135" s="1305"/>
      <c r="AS4135" s="1305"/>
      <c r="AT4135" s="1305"/>
      <c r="AU4135" s="1305"/>
      <c r="AZ4135" s="885"/>
    </row>
    <row r="4136" spans="2:52" ht="15" customHeight="1">
      <c r="B4136" s="1310">
        <v>4130</v>
      </c>
      <c r="C4136" s="891" t="s">
        <v>12743</v>
      </c>
      <c r="D4136" s="956" t="s">
        <v>12763</v>
      </c>
      <c r="E4136" s="992" t="s">
        <v>1122</v>
      </c>
      <c r="F4136" s="892" t="s">
        <v>24</v>
      </c>
      <c r="G4136" s="848" t="s">
        <v>12943</v>
      </c>
      <c r="H4136" s="893" t="s">
        <v>24</v>
      </c>
      <c r="I4136" s="953"/>
      <c r="J4136" s="1314" t="str">
        <f t="shared" ca="1" si="365"/>
        <v>-</v>
      </c>
      <c r="K4136" s="894" t="s">
        <v>24</v>
      </c>
      <c r="L4136" s="976"/>
      <c r="M4136" s="898" t="s">
        <v>24</v>
      </c>
      <c r="N4136" s="533">
        <v>44012</v>
      </c>
      <c r="O4136" s="1330"/>
      <c r="P4136" s="1314" t="s">
        <v>24</v>
      </c>
      <c r="Q4136" s="897"/>
      <c r="R4136" s="181" t="str">
        <f t="shared" ca="1" si="366"/>
        <v>TIDAK MCU</v>
      </c>
      <c r="S4136" s="1319" t="s">
        <v>24</v>
      </c>
      <c r="T4136" s="953">
        <v>44196</v>
      </c>
      <c r="U4136" s="953"/>
      <c r="V4136" s="1330"/>
      <c r="W4136" s="1311"/>
      <c r="X4136" s="951"/>
      <c r="Y4136" s="900"/>
      <c r="Z4136" s="952"/>
      <c r="AA4136" s="1305"/>
      <c r="AB4136" s="902"/>
      <c r="AC4136" s="1305"/>
      <c r="AD4136" s="1305"/>
      <c r="AE4136" s="1305"/>
      <c r="AF4136" s="1305"/>
      <c r="AG4136" s="1305"/>
      <c r="AH4136" s="369"/>
      <c r="AI4136" s="244" t="str">
        <f t="shared" si="367"/>
        <v/>
      </c>
      <c r="AJ4136" s="1315">
        <f t="shared" si="368"/>
        <v>44012</v>
      </c>
      <c r="AK4136" s="217" t="s">
        <v>24</v>
      </c>
      <c r="AL4136" s="614" t="s">
        <v>24</v>
      </c>
      <c r="AM4136" s="1305"/>
      <c r="AN4136" s="902"/>
      <c r="AO4136" s="902"/>
      <c r="AP4136" s="1305"/>
      <c r="AQ4136" s="1231" t="s">
        <v>3094</v>
      </c>
      <c r="AR4136" s="1305"/>
      <c r="AS4136" s="1305"/>
      <c r="AT4136" s="1305"/>
      <c r="AU4136" s="1305"/>
      <c r="AZ4136" s="885"/>
    </row>
    <row r="4137" spans="2:52" ht="15" customHeight="1">
      <c r="B4137" s="1310">
        <v>4131</v>
      </c>
      <c r="C4137" s="891" t="s">
        <v>3274</v>
      </c>
      <c r="D4137" s="956" t="s">
        <v>12763</v>
      </c>
      <c r="E4137" s="992" t="s">
        <v>1122</v>
      </c>
      <c r="F4137" s="892" t="s">
        <v>24</v>
      </c>
      <c r="G4137" s="848" t="s">
        <v>12943</v>
      </c>
      <c r="H4137" s="893" t="s">
        <v>24</v>
      </c>
      <c r="I4137" s="953"/>
      <c r="J4137" s="1314" t="str">
        <f t="shared" ca="1" si="365"/>
        <v>-</v>
      </c>
      <c r="K4137" s="894" t="s">
        <v>24</v>
      </c>
      <c r="L4137" s="976"/>
      <c r="M4137" s="898" t="s">
        <v>24</v>
      </c>
      <c r="N4137" s="533">
        <v>44012</v>
      </c>
      <c r="O4137" s="1330"/>
      <c r="P4137" s="1314" t="s">
        <v>24</v>
      </c>
      <c r="Q4137" s="897"/>
      <c r="R4137" s="181" t="str">
        <f t="shared" ca="1" si="366"/>
        <v>TIDAK MCU</v>
      </c>
      <c r="S4137" s="1319" t="s">
        <v>24</v>
      </c>
      <c r="T4137" s="953">
        <v>44196</v>
      </c>
      <c r="U4137" s="953"/>
      <c r="V4137" s="1330"/>
      <c r="W4137" s="1311"/>
      <c r="X4137" s="951"/>
      <c r="Y4137" s="900"/>
      <c r="Z4137" s="952"/>
      <c r="AA4137" s="1305"/>
      <c r="AB4137" s="902"/>
      <c r="AC4137" s="1305"/>
      <c r="AD4137" s="1305"/>
      <c r="AE4137" s="1305"/>
      <c r="AF4137" s="1305"/>
      <c r="AG4137" s="1305"/>
      <c r="AH4137" s="369"/>
      <c r="AI4137" s="244" t="str">
        <f t="shared" si="367"/>
        <v/>
      </c>
      <c r="AJ4137" s="1315">
        <f t="shared" si="368"/>
        <v>44012</v>
      </c>
      <c r="AK4137" s="217" t="s">
        <v>24</v>
      </c>
      <c r="AL4137" s="614" t="s">
        <v>24</v>
      </c>
      <c r="AM4137" s="1305"/>
      <c r="AN4137" s="902"/>
      <c r="AO4137" s="902"/>
      <c r="AP4137" s="1305"/>
      <c r="AQ4137" s="1231" t="s">
        <v>3094</v>
      </c>
      <c r="AR4137" s="1305"/>
      <c r="AS4137" s="1305"/>
      <c r="AT4137" s="1305"/>
      <c r="AU4137" s="1305"/>
      <c r="AZ4137" s="885"/>
    </row>
    <row r="4138" spans="2:52" ht="15" customHeight="1">
      <c r="B4138" s="1310">
        <v>4132</v>
      </c>
      <c r="C4138" s="891" t="s">
        <v>12744</v>
      </c>
      <c r="D4138" s="956" t="s">
        <v>12763</v>
      </c>
      <c r="E4138" s="992" t="s">
        <v>1122</v>
      </c>
      <c r="F4138" s="892" t="s">
        <v>24</v>
      </c>
      <c r="G4138" s="848" t="s">
        <v>12943</v>
      </c>
      <c r="H4138" s="893" t="s">
        <v>24</v>
      </c>
      <c r="I4138" s="953"/>
      <c r="J4138" s="1314" t="str">
        <f t="shared" ca="1" si="365"/>
        <v>-</v>
      </c>
      <c r="K4138" s="894" t="s">
        <v>24</v>
      </c>
      <c r="L4138" s="976"/>
      <c r="M4138" s="898" t="s">
        <v>24</v>
      </c>
      <c r="N4138" s="533">
        <v>44012</v>
      </c>
      <c r="O4138" s="1330"/>
      <c r="P4138" s="1314" t="s">
        <v>24</v>
      </c>
      <c r="Q4138" s="897"/>
      <c r="R4138" s="181" t="str">
        <f t="shared" ca="1" si="366"/>
        <v>TIDAK MCU</v>
      </c>
      <c r="S4138" s="1319" t="s">
        <v>24</v>
      </c>
      <c r="T4138" s="953">
        <v>44196</v>
      </c>
      <c r="U4138" s="953"/>
      <c r="V4138" s="1330"/>
      <c r="W4138" s="1311"/>
      <c r="X4138" s="951"/>
      <c r="Y4138" s="900"/>
      <c r="Z4138" s="952"/>
      <c r="AA4138" s="1305"/>
      <c r="AB4138" s="902"/>
      <c r="AC4138" s="1305"/>
      <c r="AD4138" s="1305"/>
      <c r="AE4138" s="1305"/>
      <c r="AF4138" s="1305"/>
      <c r="AG4138" s="1305"/>
      <c r="AH4138" s="369"/>
      <c r="AI4138" s="244" t="str">
        <f t="shared" si="367"/>
        <v/>
      </c>
      <c r="AJ4138" s="1315">
        <f t="shared" si="368"/>
        <v>44012</v>
      </c>
      <c r="AK4138" s="217" t="s">
        <v>24</v>
      </c>
      <c r="AL4138" s="614" t="s">
        <v>24</v>
      </c>
      <c r="AM4138" s="1305"/>
      <c r="AN4138" s="902"/>
      <c r="AO4138" s="902"/>
      <c r="AP4138" s="1305"/>
      <c r="AQ4138" s="1231" t="s">
        <v>3094</v>
      </c>
      <c r="AR4138" s="1305"/>
      <c r="AS4138" s="1305"/>
      <c r="AT4138" s="1305"/>
      <c r="AU4138" s="1305"/>
      <c r="AZ4138" s="885"/>
    </row>
    <row r="4139" spans="2:52" ht="15" customHeight="1">
      <c r="B4139" s="1310">
        <v>4133</v>
      </c>
      <c r="C4139" s="891" t="s">
        <v>12745</v>
      </c>
      <c r="D4139" s="956" t="s">
        <v>12763</v>
      </c>
      <c r="E4139" s="992" t="s">
        <v>1122</v>
      </c>
      <c r="F4139" s="892" t="s">
        <v>24</v>
      </c>
      <c r="G4139" s="848" t="s">
        <v>12943</v>
      </c>
      <c r="H4139" s="893" t="s">
        <v>24</v>
      </c>
      <c r="I4139" s="953"/>
      <c r="J4139" s="1314" t="str">
        <f t="shared" ca="1" si="365"/>
        <v>-</v>
      </c>
      <c r="K4139" s="894" t="s">
        <v>24</v>
      </c>
      <c r="L4139" s="976"/>
      <c r="M4139" s="898" t="s">
        <v>24</v>
      </c>
      <c r="N4139" s="533">
        <v>44012</v>
      </c>
      <c r="O4139" s="1330"/>
      <c r="P4139" s="1314" t="s">
        <v>24</v>
      </c>
      <c r="Q4139" s="897"/>
      <c r="R4139" s="181" t="str">
        <f t="shared" ca="1" si="366"/>
        <v>TIDAK MCU</v>
      </c>
      <c r="S4139" s="1319" t="s">
        <v>24</v>
      </c>
      <c r="T4139" s="953">
        <v>44196</v>
      </c>
      <c r="U4139" s="953"/>
      <c r="V4139" s="1330"/>
      <c r="W4139" s="1311"/>
      <c r="X4139" s="951"/>
      <c r="Y4139" s="900"/>
      <c r="Z4139" s="952"/>
      <c r="AA4139" s="1305"/>
      <c r="AB4139" s="902"/>
      <c r="AC4139" s="1305"/>
      <c r="AD4139" s="1305"/>
      <c r="AE4139" s="1305"/>
      <c r="AF4139" s="1305"/>
      <c r="AG4139" s="1305"/>
      <c r="AH4139" s="369"/>
      <c r="AI4139" s="244" t="str">
        <f t="shared" si="367"/>
        <v/>
      </c>
      <c r="AJ4139" s="1315">
        <f t="shared" si="368"/>
        <v>44012</v>
      </c>
      <c r="AK4139" s="217" t="s">
        <v>24</v>
      </c>
      <c r="AL4139" s="614" t="s">
        <v>24</v>
      </c>
      <c r="AM4139" s="1305"/>
      <c r="AN4139" s="902"/>
      <c r="AO4139" s="902"/>
      <c r="AP4139" s="1305"/>
      <c r="AQ4139" s="1231" t="s">
        <v>3094</v>
      </c>
      <c r="AR4139" s="1305"/>
      <c r="AS4139" s="1305"/>
      <c r="AT4139" s="1305"/>
      <c r="AU4139" s="1305"/>
      <c r="AZ4139" s="885"/>
    </row>
    <row r="4140" spans="2:52" ht="15" customHeight="1">
      <c r="B4140" s="1310">
        <v>4134</v>
      </c>
      <c r="C4140" s="891" t="s">
        <v>4801</v>
      </c>
      <c r="D4140" s="956" t="s">
        <v>12763</v>
      </c>
      <c r="E4140" s="992" t="s">
        <v>1122</v>
      </c>
      <c r="F4140" s="892" t="s">
        <v>24</v>
      </c>
      <c r="G4140" s="848" t="s">
        <v>12943</v>
      </c>
      <c r="H4140" s="893" t="s">
        <v>24</v>
      </c>
      <c r="I4140" s="953"/>
      <c r="J4140" s="1314" t="str">
        <f t="shared" ca="1" si="365"/>
        <v>-</v>
      </c>
      <c r="K4140" s="894" t="s">
        <v>24</v>
      </c>
      <c r="L4140" s="976"/>
      <c r="M4140" s="898" t="s">
        <v>24</v>
      </c>
      <c r="N4140" s="533">
        <v>44012</v>
      </c>
      <c r="O4140" s="1330"/>
      <c r="P4140" s="1314" t="s">
        <v>24</v>
      </c>
      <c r="Q4140" s="897"/>
      <c r="R4140" s="181" t="str">
        <f t="shared" ca="1" si="366"/>
        <v>TIDAK MCU</v>
      </c>
      <c r="S4140" s="1319" t="s">
        <v>24</v>
      </c>
      <c r="T4140" s="953">
        <v>44196</v>
      </c>
      <c r="U4140" s="953"/>
      <c r="V4140" s="1330"/>
      <c r="W4140" s="1311"/>
      <c r="X4140" s="951"/>
      <c r="Y4140" s="900"/>
      <c r="Z4140" s="952"/>
      <c r="AA4140" s="1305"/>
      <c r="AB4140" s="902"/>
      <c r="AC4140" s="1305"/>
      <c r="AD4140" s="1305"/>
      <c r="AE4140" s="1305"/>
      <c r="AF4140" s="1305"/>
      <c r="AG4140" s="1305"/>
      <c r="AH4140" s="369"/>
      <c r="AI4140" s="244" t="str">
        <f t="shared" si="367"/>
        <v/>
      </c>
      <c r="AJ4140" s="1315">
        <f t="shared" si="368"/>
        <v>44012</v>
      </c>
      <c r="AK4140" s="217" t="s">
        <v>24</v>
      </c>
      <c r="AL4140" s="614" t="s">
        <v>24</v>
      </c>
      <c r="AM4140" s="1305"/>
      <c r="AN4140" s="902"/>
      <c r="AO4140" s="902"/>
      <c r="AP4140" s="1305"/>
      <c r="AQ4140" s="1231" t="s">
        <v>3094</v>
      </c>
      <c r="AR4140" s="1305"/>
      <c r="AS4140" s="1305"/>
      <c r="AT4140" s="1305"/>
      <c r="AU4140" s="1305"/>
      <c r="AZ4140" s="885"/>
    </row>
    <row r="4141" spans="2:52" ht="15" customHeight="1">
      <c r="B4141" s="1310">
        <v>4135</v>
      </c>
      <c r="C4141" s="891" t="s">
        <v>12746</v>
      </c>
      <c r="D4141" s="956" t="s">
        <v>12763</v>
      </c>
      <c r="E4141" s="992" t="s">
        <v>1122</v>
      </c>
      <c r="F4141" s="892" t="s">
        <v>24</v>
      </c>
      <c r="G4141" s="848" t="s">
        <v>12943</v>
      </c>
      <c r="H4141" s="893" t="s">
        <v>24</v>
      </c>
      <c r="I4141" s="953"/>
      <c r="J4141" s="1314" t="str">
        <f t="shared" ca="1" si="365"/>
        <v>-</v>
      </c>
      <c r="K4141" s="894" t="s">
        <v>24</v>
      </c>
      <c r="L4141" s="976"/>
      <c r="M4141" s="898" t="s">
        <v>24</v>
      </c>
      <c r="N4141" s="533">
        <v>44012</v>
      </c>
      <c r="O4141" s="1330"/>
      <c r="P4141" s="1314" t="s">
        <v>24</v>
      </c>
      <c r="Q4141" s="897"/>
      <c r="R4141" s="181" t="str">
        <f t="shared" ca="1" si="366"/>
        <v>TIDAK MCU</v>
      </c>
      <c r="S4141" s="1319" t="s">
        <v>24</v>
      </c>
      <c r="T4141" s="953">
        <v>44196</v>
      </c>
      <c r="U4141" s="953"/>
      <c r="V4141" s="1330"/>
      <c r="W4141" s="1311"/>
      <c r="X4141" s="951"/>
      <c r="Y4141" s="900"/>
      <c r="Z4141" s="952"/>
      <c r="AA4141" s="1305"/>
      <c r="AB4141" s="902"/>
      <c r="AC4141" s="1305"/>
      <c r="AD4141" s="1305"/>
      <c r="AE4141" s="1305"/>
      <c r="AF4141" s="1305"/>
      <c r="AG4141" s="1305"/>
      <c r="AH4141" s="369"/>
      <c r="AI4141" s="244" t="str">
        <f t="shared" si="367"/>
        <v/>
      </c>
      <c r="AJ4141" s="1315">
        <f t="shared" si="368"/>
        <v>44012</v>
      </c>
      <c r="AK4141" s="217" t="s">
        <v>24</v>
      </c>
      <c r="AL4141" s="614" t="s">
        <v>24</v>
      </c>
      <c r="AM4141" s="1305"/>
      <c r="AN4141" s="902"/>
      <c r="AO4141" s="902"/>
      <c r="AP4141" s="1305"/>
      <c r="AQ4141" s="1231" t="s">
        <v>3094</v>
      </c>
      <c r="AR4141" s="1305"/>
      <c r="AS4141" s="1305"/>
      <c r="AT4141" s="1305"/>
      <c r="AU4141" s="1305"/>
      <c r="AZ4141" s="885"/>
    </row>
    <row r="4142" spans="2:52" ht="15" customHeight="1">
      <c r="B4142" s="1310">
        <v>4136</v>
      </c>
      <c r="C4142" s="891" t="s">
        <v>12747</v>
      </c>
      <c r="D4142" s="956" t="s">
        <v>12763</v>
      </c>
      <c r="E4142" s="992" t="s">
        <v>1122</v>
      </c>
      <c r="F4142" s="892" t="s">
        <v>24</v>
      </c>
      <c r="G4142" s="848" t="s">
        <v>12943</v>
      </c>
      <c r="H4142" s="893" t="s">
        <v>24</v>
      </c>
      <c r="I4142" s="953"/>
      <c r="J4142" s="1314" t="str">
        <f t="shared" ca="1" si="365"/>
        <v>-</v>
      </c>
      <c r="K4142" s="894" t="s">
        <v>24</v>
      </c>
      <c r="L4142" s="976"/>
      <c r="M4142" s="898" t="s">
        <v>24</v>
      </c>
      <c r="N4142" s="533">
        <v>44012</v>
      </c>
      <c r="O4142" s="1330"/>
      <c r="P4142" s="1314" t="s">
        <v>24</v>
      </c>
      <c r="Q4142" s="897"/>
      <c r="R4142" s="181" t="str">
        <f t="shared" ca="1" si="366"/>
        <v>TIDAK MCU</v>
      </c>
      <c r="S4142" s="1319" t="s">
        <v>24</v>
      </c>
      <c r="T4142" s="953">
        <v>44196</v>
      </c>
      <c r="U4142" s="953"/>
      <c r="V4142" s="1330"/>
      <c r="W4142" s="1311"/>
      <c r="X4142" s="951"/>
      <c r="Y4142" s="900"/>
      <c r="Z4142" s="952"/>
      <c r="AA4142" s="1305"/>
      <c r="AB4142" s="902"/>
      <c r="AC4142" s="1305"/>
      <c r="AD4142" s="1305"/>
      <c r="AE4142" s="1305"/>
      <c r="AF4142" s="1305"/>
      <c r="AG4142" s="1305"/>
      <c r="AH4142" s="369"/>
      <c r="AI4142" s="244" t="str">
        <f t="shared" si="367"/>
        <v/>
      </c>
      <c r="AJ4142" s="1315">
        <f t="shared" si="368"/>
        <v>44012</v>
      </c>
      <c r="AK4142" s="217" t="s">
        <v>24</v>
      </c>
      <c r="AL4142" s="614" t="s">
        <v>24</v>
      </c>
      <c r="AM4142" s="1305"/>
      <c r="AN4142" s="902"/>
      <c r="AO4142" s="902"/>
      <c r="AP4142" s="1305"/>
      <c r="AQ4142" s="1231" t="s">
        <v>3094</v>
      </c>
      <c r="AR4142" s="1305"/>
      <c r="AS4142" s="1305"/>
      <c r="AT4142" s="1305"/>
      <c r="AU4142" s="1305"/>
      <c r="AZ4142" s="885"/>
    </row>
    <row r="4143" spans="2:52" ht="15" customHeight="1">
      <c r="B4143" s="1310">
        <v>4137</v>
      </c>
      <c r="C4143" s="891" t="s">
        <v>12748</v>
      </c>
      <c r="D4143" s="956" t="s">
        <v>12763</v>
      </c>
      <c r="E4143" s="992" t="s">
        <v>1122</v>
      </c>
      <c r="F4143" s="892" t="s">
        <v>24</v>
      </c>
      <c r="G4143" s="848" t="s">
        <v>12943</v>
      </c>
      <c r="H4143" s="869" t="s">
        <v>24</v>
      </c>
      <c r="I4143" s="953"/>
      <c r="J4143" s="1314" t="str">
        <f t="shared" ca="1" si="365"/>
        <v>-</v>
      </c>
      <c r="K4143" s="894" t="s">
        <v>24</v>
      </c>
      <c r="L4143" s="976"/>
      <c r="M4143" s="898" t="s">
        <v>24</v>
      </c>
      <c r="N4143" s="533">
        <v>44012</v>
      </c>
      <c r="O4143" s="1330"/>
      <c r="P4143" s="1314" t="s">
        <v>24</v>
      </c>
      <c r="Q4143" s="897"/>
      <c r="R4143" s="181" t="str">
        <f t="shared" ca="1" si="366"/>
        <v>TIDAK MCU</v>
      </c>
      <c r="S4143" s="1319" t="s">
        <v>24</v>
      </c>
      <c r="T4143" s="953">
        <v>44196</v>
      </c>
      <c r="U4143" s="953"/>
      <c r="V4143" s="1330"/>
      <c r="W4143" s="1311"/>
      <c r="X4143" s="951"/>
      <c r="Y4143" s="900"/>
      <c r="Z4143" s="952"/>
      <c r="AA4143" s="1305"/>
      <c r="AB4143" s="902"/>
      <c r="AC4143" s="1305"/>
      <c r="AD4143" s="1305"/>
      <c r="AE4143" s="1305"/>
      <c r="AF4143" s="1305"/>
      <c r="AG4143" s="1305"/>
      <c r="AH4143" s="369"/>
      <c r="AI4143" s="244" t="str">
        <f t="shared" si="367"/>
        <v/>
      </c>
      <c r="AJ4143" s="1315">
        <f t="shared" si="368"/>
        <v>44012</v>
      </c>
      <c r="AK4143" s="217" t="s">
        <v>24</v>
      </c>
      <c r="AL4143" s="614" t="s">
        <v>24</v>
      </c>
      <c r="AM4143" s="1305"/>
      <c r="AN4143" s="902"/>
      <c r="AO4143" s="902"/>
      <c r="AP4143" s="1305"/>
      <c r="AQ4143" s="1231" t="s">
        <v>3094</v>
      </c>
      <c r="AR4143" s="1305"/>
      <c r="AS4143" s="1305"/>
      <c r="AT4143" s="1305"/>
      <c r="AU4143" s="1305"/>
      <c r="AZ4143" s="885"/>
    </row>
    <row r="4144" spans="2:52" ht="15" customHeight="1">
      <c r="B4144" s="1310">
        <v>4138</v>
      </c>
      <c r="C4144" s="891" t="s">
        <v>12749</v>
      </c>
      <c r="D4144" s="956" t="s">
        <v>12763</v>
      </c>
      <c r="E4144" s="992" t="s">
        <v>1122</v>
      </c>
      <c r="F4144" s="892" t="s">
        <v>24</v>
      </c>
      <c r="G4144" s="848" t="s">
        <v>12943</v>
      </c>
      <c r="H4144" s="869" t="s">
        <v>24</v>
      </c>
      <c r="I4144" s="953"/>
      <c r="J4144" s="1314" t="str">
        <f t="shared" ca="1" si="365"/>
        <v>-</v>
      </c>
      <c r="K4144" s="894" t="s">
        <v>24</v>
      </c>
      <c r="L4144" s="976"/>
      <c r="M4144" s="898" t="s">
        <v>24</v>
      </c>
      <c r="N4144" s="533">
        <v>44012</v>
      </c>
      <c r="O4144" s="1330"/>
      <c r="P4144" s="1314" t="s">
        <v>24</v>
      </c>
      <c r="Q4144" s="897"/>
      <c r="R4144" s="181" t="str">
        <f t="shared" ca="1" si="366"/>
        <v>TIDAK MCU</v>
      </c>
      <c r="S4144" s="1319" t="s">
        <v>24</v>
      </c>
      <c r="T4144" s="953">
        <v>44196</v>
      </c>
      <c r="U4144" s="953"/>
      <c r="V4144" s="1330"/>
      <c r="W4144" s="1311"/>
      <c r="X4144" s="951"/>
      <c r="Y4144" s="900"/>
      <c r="Z4144" s="952"/>
      <c r="AA4144" s="1305"/>
      <c r="AB4144" s="902"/>
      <c r="AC4144" s="1305"/>
      <c r="AD4144" s="1305"/>
      <c r="AE4144" s="1305"/>
      <c r="AF4144" s="1305"/>
      <c r="AG4144" s="1305"/>
      <c r="AH4144" s="369"/>
      <c r="AI4144" s="244" t="str">
        <f t="shared" si="367"/>
        <v/>
      </c>
      <c r="AJ4144" s="1315">
        <f t="shared" si="368"/>
        <v>44012</v>
      </c>
      <c r="AK4144" s="217" t="s">
        <v>24</v>
      </c>
      <c r="AL4144" s="614" t="s">
        <v>24</v>
      </c>
      <c r="AM4144" s="1305"/>
      <c r="AN4144" s="902"/>
      <c r="AO4144" s="902"/>
      <c r="AP4144" s="1305"/>
      <c r="AQ4144" s="1231" t="s">
        <v>3094</v>
      </c>
      <c r="AR4144" s="1305"/>
      <c r="AS4144" s="1305"/>
      <c r="AT4144" s="1305"/>
      <c r="AU4144" s="1305"/>
      <c r="AZ4144" s="885"/>
    </row>
    <row r="4145" spans="2:52" ht="15" customHeight="1">
      <c r="B4145" s="1310">
        <v>4139</v>
      </c>
      <c r="C4145" s="891" t="s">
        <v>12751</v>
      </c>
      <c r="D4145" s="956" t="s">
        <v>418</v>
      </c>
      <c r="E4145" s="992" t="s">
        <v>1122</v>
      </c>
      <c r="F4145" s="892" t="s">
        <v>24</v>
      </c>
      <c r="G4145" s="848" t="s">
        <v>12943</v>
      </c>
      <c r="H4145" s="869" t="s">
        <v>12765</v>
      </c>
      <c r="I4145" s="953">
        <v>32807</v>
      </c>
      <c r="J4145" s="1314">
        <f t="shared" ca="1" si="365"/>
        <v>32</v>
      </c>
      <c r="K4145" s="894" t="s">
        <v>24</v>
      </c>
      <c r="L4145" s="976"/>
      <c r="M4145" s="898" t="s">
        <v>24</v>
      </c>
      <c r="N4145" s="533">
        <v>44044</v>
      </c>
      <c r="O4145" s="1330"/>
      <c r="P4145" s="1314" t="s">
        <v>24</v>
      </c>
      <c r="Q4145" s="897"/>
      <c r="R4145" s="181" t="str">
        <f t="shared" ca="1" si="366"/>
        <v>TIDAK MCU</v>
      </c>
      <c r="S4145" s="1319" t="s">
        <v>24</v>
      </c>
      <c r="T4145" s="953">
        <v>44495</v>
      </c>
      <c r="U4145" s="953"/>
      <c r="V4145" s="1330"/>
      <c r="W4145" s="1311"/>
      <c r="X4145" s="951"/>
      <c r="Y4145" s="900"/>
      <c r="Z4145" s="952"/>
      <c r="AA4145" s="1305"/>
      <c r="AB4145" s="902"/>
      <c r="AC4145" s="1305"/>
      <c r="AD4145" s="1305"/>
      <c r="AE4145" s="1305"/>
      <c r="AF4145" s="1305"/>
      <c r="AG4145" s="1305"/>
      <c r="AH4145" s="369"/>
      <c r="AI4145" s="244" t="str">
        <f t="shared" si="367"/>
        <v/>
      </c>
      <c r="AJ4145" s="1315">
        <f t="shared" si="368"/>
        <v>44044</v>
      </c>
      <c r="AK4145" s="217" t="s">
        <v>24</v>
      </c>
      <c r="AL4145" s="614" t="s">
        <v>24</v>
      </c>
      <c r="AM4145" s="1305"/>
      <c r="AN4145" s="902"/>
      <c r="AO4145" s="902"/>
      <c r="AP4145" s="1305"/>
      <c r="AQ4145" s="1231" t="s">
        <v>3094</v>
      </c>
      <c r="AR4145" s="1305"/>
      <c r="AS4145" s="1305"/>
      <c r="AT4145" s="1305"/>
      <c r="AU4145" s="1305"/>
      <c r="AV4145" s="885"/>
      <c r="AW4145" s="885"/>
      <c r="AX4145" s="885"/>
      <c r="AY4145" s="885"/>
      <c r="AZ4145" s="885"/>
    </row>
    <row r="4146" spans="2:52" ht="15" customHeight="1">
      <c r="B4146" s="1310">
        <v>4140</v>
      </c>
      <c r="C4146" s="891" t="s">
        <v>12770</v>
      </c>
      <c r="D4146" s="956" t="s">
        <v>12761</v>
      </c>
      <c r="E4146" s="992" t="s">
        <v>1122</v>
      </c>
      <c r="F4146" s="892" t="s">
        <v>24</v>
      </c>
      <c r="G4146" s="848" t="s">
        <v>12943</v>
      </c>
      <c r="H4146" s="869" t="s">
        <v>12771</v>
      </c>
      <c r="I4146" s="953">
        <v>34738</v>
      </c>
      <c r="J4146" s="1314">
        <f t="shared" ca="1" si="365"/>
        <v>27</v>
      </c>
      <c r="K4146" s="894" t="s">
        <v>24</v>
      </c>
      <c r="L4146" s="976"/>
      <c r="M4146" s="898" t="s">
        <v>24</v>
      </c>
      <c r="N4146" s="533">
        <v>44044</v>
      </c>
      <c r="O4146" s="1330"/>
      <c r="P4146" s="1314" t="s">
        <v>24</v>
      </c>
      <c r="Q4146" s="897"/>
      <c r="R4146" s="181" t="str">
        <f t="shared" ca="1" si="366"/>
        <v>TIDAK MCU</v>
      </c>
      <c r="S4146" s="1319" t="s">
        <v>24</v>
      </c>
      <c r="T4146" s="953">
        <v>44235</v>
      </c>
      <c r="U4146" s="953"/>
      <c r="V4146" s="1330"/>
      <c r="W4146" s="1311"/>
      <c r="X4146" s="951"/>
      <c r="Y4146" s="900"/>
      <c r="Z4146" s="952"/>
      <c r="AA4146" s="1305"/>
      <c r="AB4146" s="902"/>
      <c r="AC4146" s="1305"/>
      <c r="AD4146" s="1305"/>
      <c r="AE4146" s="1305"/>
      <c r="AF4146" s="1305"/>
      <c r="AG4146" s="1305"/>
      <c r="AH4146" s="369"/>
      <c r="AI4146" s="244" t="str">
        <f t="shared" si="367"/>
        <v/>
      </c>
      <c r="AJ4146" s="1315">
        <f t="shared" si="368"/>
        <v>44044</v>
      </c>
      <c r="AK4146" s="217" t="s">
        <v>24</v>
      </c>
      <c r="AL4146" s="614" t="s">
        <v>24</v>
      </c>
      <c r="AM4146" s="1305"/>
      <c r="AN4146" s="902"/>
      <c r="AO4146" s="902"/>
      <c r="AP4146" s="1305"/>
      <c r="AQ4146" s="1231" t="s">
        <v>3094</v>
      </c>
      <c r="AR4146" s="1305"/>
      <c r="AS4146" s="1305"/>
      <c r="AT4146" s="1305"/>
      <c r="AU4146" s="1305"/>
      <c r="AV4146" s="885"/>
      <c r="AW4146" s="885"/>
      <c r="AX4146" s="885"/>
      <c r="AY4146" s="885"/>
      <c r="AZ4146" s="885"/>
    </row>
    <row r="4147" spans="2:52" ht="15" customHeight="1">
      <c r="B4147" s="1310">
        <v>4141</v>
      </c>
      <c r="C4147" s="891" t="s">
        <v>12752</v>
      </c>
      <c r="D4147" s="956" t="s">
        <v>12762</v>
      </c>
      <c r="E4147" s="992" t="s">
        <v>1122</v>
      </c>
      <c r="F4147" s="892" t="s">
        <v>24</v>
      </c>
      <c r="G4147" s="848" t="s">
        <v>12943</v>
      </c>
      <c r="H4147" s="869" t="s">
        <v>12766</v>
      </c>
      <c r="I4147" s="953">
        <v>31108</v>
      </c>
      <c r="J4147" s="1314">
        <f t="shared" ca="1" si="365"/>
        <v>37</v>
      </c>
      <c r="K4147" s="894" t="s">
        <v>24</v>
      </c>
      <c r="L4147" s="976"/>
      <c r="M4147" s="898" t="s">
        <v>24</v>
      </c>
      <c r="N4147" s="533">
        <v>44044</v>
      </c>
      <c r="O4147" s="1330"/>
      <c r="P4147" s="1314" t="s">
        <v>24</v>
      </c>
      <c r="Q4147" s="897"/>
      <c r="R4147" s="181" t="str">
        <f t="shared" ca="1" si="366"/>
        <v>TIDAK MCU</v>
      </c>
      <c r="S4147" s="1319" t="s">
        <v>24</v>
      </c>
      <c r="T4147" s="953">
        <v>44257</v>
      </c>
      <c r="U4147" s="953"/>
      <c r="V4147" s="1330"/>
      <c r="W4147" s="1311"/>
      <c r="X4147" s="951"/>
      <c r="Y4147" s="900"/>
      <c r="Z4147" s="952"/>
      <c r="AA4147" s="1305"/>
      <c r="AB4147" s="902"/>
      <c r="AC4147" s="1305"/>
      <c r="AD4147" s="1305"/>
      <c r="AE4147" s="1305"/>
      <c r="AF4147" s="1305"/>
      <c r="AG4147" s="1305"/>
      <c r="AH4147" s="369"/>
      <c r="AI4147" s="244" t="str">
        <f t="shared" si="367"/>
        <v/>
      </c>
      <c r="AJ4147" s="1315">
        <f t="shared" si="368"/>
        <v>44044</v>
      </c>
      <c r="AK4147" s="217" t="s">
        <v>24</v>
      </c>
      <c r="AL4147" s="614" t="s">
        <v>24</v>
      </c>
      <c r="AM4147" s="1305"/>
      <c r="AN4147" s="902"/>
      <c r="AO4147" s="902"/>
      <c r="AP4147" s="1305"/>
      <c r="AQ4147" s="1231" t="s">
        <v>3094</v>
      </c>
      <c r="AR4147" s="1305"/>
      <c r="AS4147" s="1305"/>
      <c r="AT4147" s="1305"/>
      <c r="AU4147" s="1305"/>
      <c r="AV4147" s="885"/>
      <c r="AW4147" s="885"/>
      <c r="AX4147" s="885"/>
      <c r="AY4147" s="885"/>
      <c r="AZ4147" s="885"/>
    </row>
    <row r="4148" spans="2:52" ht="15" customHeight="1">
      <c r="B4148" s="1310">
        <v>4142</v>
      </c>
      <c r="C4148" s="891" t="s">
        <v>12753</v>
      </c>
      <c r="D4148" s="956" t="s">
        <v>12763</v>
      </c>
      <c r="E4148" s="992" t="s">
        <v>1122</v>
      </c>
      <c r="F4148" s="892" t="s">
        <v>24</v>
      </c>
      <c r="G4148" s="848" t="s">
        <v>12943</v>
      </c>
      <c r="H4148" s="869" t="s">
        <v>12779</v>
      </c>
      <c r="I4148" s="953">
        <v>32256</v>
      </c>
      <c r="J4148" s="1314">
        <f t="shared" ca="1" si="365"/>
        <v>34</v>
      </c>
      <c r="K4148" s="894" t="s">
        <v>24</v>
      </c>
      <c r="L4148" s="976"/>
      <c r="M4148" s="898" t="s">
        <v>24</v>
      </c>
      <c r="N4148" s="533">
        <v>44044</v>
      </c>
      <c r="O4148" s="1330"/>
      <c r="P4148" s="1314" t="s">
        <v>24</v>
      </c>
      <c r="Q4148" s="897"/>
      <c r="R4148" s="181" t="str">
        <f t="shared" ca="1" si="366"/>
        <v>TIDAK MCU</v>
      </c>
      <c r="S4148" s="1319" t="s">
        <v>24</v>
      </c>
      <c r="T4148" s="953">
        <v>44309</v>
      </c>
      <c r="U4148" s="953"/>
      <c r="V4148" s="1330"/>
      <c r="W4148" s="1311"/>
      <c r="X4148" s="951"/>
      <c r="Y4148" s="900"/>
      <c r="Z4148" s="952"/>
      <c r="AA4148" s="1305"/>
      <c r="AB4148" s="902"/>
      <c r="AC4148" s="1305"/>
      <c r="AD4148" s="1305"/>
      <c r="AE4148" s="1305"/>
      <c r="AF4148" s="1305"/>
      <c r="AG4148" s="1305"/>
      <c r="AH4148" s="369"/>
      <c r="AI4148" s="244" t="str">
        <f t="shared" si="367"/>
        <v/>
      </c>
      <c r="AJ4148" s="1315">
        <f t="shared" si="368"/>
        <v>44044</v>
      </c>
      <c r="AK4148" s="217" t="s">
        <v>24</v>
      </c>
      <c r="AL4148" s="614" t="s">
        <v>24</v>
      </c>
      <c r="AM4148" s="1305"/>
      <c r="AN4148" s="902"/>
      <c r="AO4148" s="902"/>
      <c r="AP4148" s="1305"/>
      <c r="AQ4148" s="1231" t="s">
        <v>3094</v>
      </c>
      <c r="AR4148" s="1305"/>
      <c r="AS4148" s="1305"/>
      <c r="AT4148" s="1305"/>
      <c r="AU4148" s="1305"/>
      <c r="AZ4148" s="885"/>
    </row>
    <row r="4149" spans="2:52" ht="15" customHeight="1">
      <c r="B4149" s="1310">
        <v>4143</v>
      </c>
      <c r="C4149" s="891" t="s">
        <v>12754</v>
      </c>
      <c r="D4149" s="956" t="s">
        <v>12763</v>
      </c>
      <c r="E4149" s="992" t="s">
        <v>1122</v>
      </c>
      <c r="F4149" s="892" t="s">
        <v>24</v>
      </c>
      <c r="G4149" s="848" t="s">
        <v>12943</v>
      </c>
      <c r="H4149" s="869" t="s">
        <v>12774</v>
      </c>
      <c r="I4149" s="953">
        <v>32350</v>
      </c>
      <c r="J4149" s="1314">
        <f t="shared" ca="1" si="365"/>
        <v>33</v>
      </c>
      <c r="K4149" s="894" t="s">
        <v>24</v>
      </c>
      <c r="L4149" s="976"/>
      <c r="M4149" s="898" t="s">
        <v>24</v>
      </c>
      <c r="N4149" s="533">
        <v>44044</v>
      </c>
      <c r="O4149" s="1330"/>
      <c r="P4149" s="1314" t="s">
        <v>24</v>
      </c>
      <c r="Q4149" s="897"/>
      <c r="R4149" s="181" t="str">
        <f t="shared" ca="1" si="366"/>
        <v>TIDAK MCU</v>
      </c>
      <c r="S4149" s="1319" t="s">
        <v>24</v>
      </c>
      <c r="T4149" s="953">
        <v>44403</v>
      </c>
      <c r="U4149" s="953"/>
      <c r="V4149" s="1330"/>
      <c r="W4149" s="1311"/>
      <c r="X4149" s="951"/>
      <c r="Y4149" s="900"/>
      <c r="Z4149" s="952"/>
      <c r="AA4149" s="1305"/>
      <c r="AB4149" s="902"/>
      <c r="AC4149" s="1305"/>
      <c r="AD4149" s="1305"/>
      <c r="AE4149" s="1305"/>
      <c r="AF4149" s="1305"/>
      <c r="AG4149" s="1305"/>
      <c r="AH4149" s="369"/>
      <c r="AI4149" s="244" t="str">
        <f t="shared" si="367"/>
        <v/>
      </c>
      <c r="AJ4149" s="1315">
        <f t="shared" si="368"/>
        <v>44044</v>
      </c>
      <c r="AK4149" s="217" t="s">
        <v>24</v>
      </c>
      <c r="AL4149" s="614" t="s">
        <v>24</v>
      </c>
      <c r="AM4149" s="1305"/>
      <c r="AN4149" s="902"/>
      <c r="AO4149" s="902"/>
      <c r="AP4149" s="1305"/>
      <c r="AQ4149" s="1231" t="s">
        <v>3094</v>
      </c>
      <c r="AR4149" s="1305"/>
      <c r="AS4149" s="1305"/>
      <c r="AT4149" s="1305"/>
      <c r="AU4149" s="1305"/>
      <c r="AZ4149" s="885"/>
    </row>
    <row r="4150" spans="2:52" ht="15" customHeight="1">
      <c r="B4150" s="1310">
        <v>4144</v>
      </c>
      <c r="C4150" s="891" t="s">
        <v>3870</v>
      </c>
      <c r="D4150" s="956" t="s">
        <v>12763</v>
      </c>
      <c r="E4150" s="992" t="s">
        <v>1122</v>
      </c>
      <c r="F4150" s="892" t="s">
        <v>24</v>
      </c>
      <c r="G4150" s="848" t="s">
        <v>12943</v>
      </c>
      <c r="H4150" s="869" t="s">
        <v>12777</v>
      </c>
      <c r="I4150" s="953">
        <v>34975</v>
      </c>
      <c r="J4150" s="1314">
        <f t="shared" ca="1" si="365"/>
        <v>26</v>
      </c>
      <c r="K4150" s="894" t="s">
        <v>24</v>
      </c>
      <c r="L4150" s="976"/>
      <c r="M4150" s="898" t="s">
        <v>24</v>
      </c>
      <c r="N4150" s="533">
        <v>44044</v>
      </c>
      <c r="O4150" s="1330"/>
      <c r="P4150" s="1314" t="s">
        <v>24</v>
      </c>
      <c r="Q4150" s="897"/>
      <c r="R4150" s="181" t="str">
        <f t="shared" ca="1" si="366"/>
        <v>TIDAK MCU</v>
      </c>
      <c r="S4150" s="1319" t="s">
        <v>24</v>
      </c>
      <c r="T4150" s="953">
        <v>44472</v>
      </c>
      <c r="U4150" s="953"/>
      <c r="V4150" s="1330"/>
      <c r="W4150" s="1311"/>
      <c r="X4150" s="951"/>
      <c r="Y4150" s="900"/>
      <c r="Z4150" s="952"/>
      <c r="AA4150" s="1305"/>
      <c r="AB4150" s="902"/>
      <c r="AC4150" s="1305"/>
      <c r="AD4150" s="1305"/>
      <c r="AE4150" s="1305"/>
      <c r="AF4150" s="1305"/>
      <c r="AG4150" s="1305"/>
      <c r="AH4150" s="369"/>
      <c r="AI4150" s="244" t="str">
        <f t="shared" si="367"/>
        <v/>
      </c>
      <c r="AJ4150" s="1315">
        <f t="shared" si="368"/>
        <v>44044</v>
      </c>
      <c r="AK4150" s="217" t="s">
        <v>24</v>
      </c>
      <c r="AL4150" s="614" t="s">
        <v>24</v>
      </c>
      <c r="AM4150" s="1305"/>
      <c r="AN4150" s="902"/>
      <c r="AO4150" s="902"/>
      <c r="AP4150" s="1305"/>
      <c r="AQ4150" s="1231" t="s">
        <v>3094</v>
      </c>
      <c r="AR4150" s="1305"/>
      <c r="AS4150" s="1305"/>
      <c r="AT4150" s="1305"/>
      <c r="AU4150" s="1305"/>
      <c r="AZ4150" s="885"/>
    </row>
    <row r="4151" spans="2:52" ht="15" customHeight="1">
      <c r="B4151" s="1310">
        <v>4145</v>
      </c>
      <c r="C4151" s="891" t="s">
        <v>12772</v>
      </c>
      <c r="D4151" s="956" t="s">
        <v>12763</v>
      </c>
      <c r="E4151" s="992" t="s">
        <v>1122</v>
      </c>
      <c r="F4151" s="892" t="s">
        <v>24</v>
      </c>
      <c r="G4151" s="848" t="s">
        <v>12943</v>
      </c>
      <c r="H4151" s="869" t="s">
        <v>12773</v>
      </c>
      <c r="I4151" s="953">
        <v>33024</v>
      </c>
      <c r="J4151" s="1314">
        <f t="shared" ca="1" si="365"/>
        <v>32</v>
      </c>
      <c r="K4151" s="894" t="s">
        <v>24</v>
      </c>
      <c r="L4151" s="976"/>
      <c r="M4151" s="898" t="s">
        <v>24</v>
      </c>
      <c r="N4151" s="533">
        <v>44044</v>
      </c>
      <c r="O4151" s="1330"/>
      <c r="P4151" s="1314" t="s">
        <v>24</v>
      </c>
      <c r="Q4151" s="897"/>
      <c r="R4151" s="181" t="str">
        <f t="shared" ca="1" si="366"/>
        <v>TIDAK MCU</v>
      </c>
      <c r="S4151" s="1319" t="s">
        <v>24</v>
      </c>
      <c r="T4151" s="953">
        <v>44347</v>
      </c>
      <c r="U4151" s="953"/>
      <c r="V4151" s="1330"/>
      <c r="W4151" s="1311"/>
      <c r="X4151" s="951"/>
      <c r="Y4151" s="900"/>
      <c r="Z4151" s="952"/>
      <c r="AA4151" s="1305"/>
      <c r="AB4151" s="902"/>
      <c r="AC4151" s="1305"/>
      <c r="AD4151" s="1305"/>
      <c r="AE4151" s="1305"/>
      <c r="AF4151" s="1305"/>
      <c r="AG4151" s="1305"/>
      <c r="AH4151" s="369"/>
      <c r="AI4151" s="244" t="str">
        <f t="shared" si="367"/>
        <v/>
      </c>
      <c r="AJ4151" s="1315">
        <f t="shared" si="368"/>
        <v>44044</v>
      </c>
      <c r="AK4151" s="217" t="s">
        <v>24</v>
      </c>
      <c r="AL4151" s="614" t="s">
        <v>24</v>
      </c>
      <c r="AM4151" s="1305"/>
      <c r="AN4151" s="902"/>
      <c r="AO4151" s="902"/>
      <c r="AP4151" s="1305"/>
      <c r="AQ4151" s="1231" t="s">
        <v>3094</v>
      </c>
      <c r="AR4151" s="1305"/>
      <c r="AS4151" s="1305"/>
      <c r="AT4151" s="1305"/>
      <c r="AU4151" s="1305"/>
      <c r="AZ4151" s="885"/>
    </row>
    <row r="4152" spans="2:52" ht="15" customHeight="1">
      <c r="B4152" s="1310">
        <v>4146</v>
      </c>
      <c r="C4152" s="891" t="s">
        <v>12755</v>
      </c>
      <c r="D4152" s="956" t="s">
        <v>12763</v>
      </c>
      <c r="E4152" s="992" t="s">
        <v>1122</v>
      </c>
      <c r="F4152" s="892" t="s">
        <v>24</v>
      </c>
      <c r="G4152" s="848" t="s">
        <v>12943</v>
      </c>
      <c r="H4152" s="869" t="s">
        <v>12776</v>
      </c>
      <c r="I4152" s="953">
        <v>26954</v>
      </c>
      <c r="J4152" s="1314">
        <f t="shared" ca="1" si="365"/>
        <v>49</v>
      </c>
      <c r="K4152" s="894" t="s">
        <v>24</v>
      </c>
      <c r="L4152" s="976"/>
      <c r="M4152" s="898" t="s">
        <v>24</v>
      </c>
      <c r="N4152" s="533">
        <v>44044</v>
      </c>
      <c r="O4152" s="1330"/>
      <c r="P4152" s="1314" t="s">
        <v>24</v>
      </c>
      <c r="Q4152" s="897"/>
      <c r="R4152" s="181" t="str">
        <f t="shared" ca="1" si="366"/>
        <v>TIDAK MCU</v>
      </c>
      <c r="S4152" s="1319" t="s">
        <v>24</v>
      </c>
      <c r="T4152" s="953">
        <v>44486</v>
      </c>
      <c r="U4152" s="953"/>
      <c r="V4152" s="1330"/>
      <c r="W4152" s="1311"/>
      <c r="X4152" s="951"/>
      <c r="Y4152" s="900"/>
      <c r="Z4152" s="952"/>
      <c r="AA4152" s="1305"/>
      <c r="AB4152" s="902"/>
      <c r="AC4152" s="1305"/>
      <c r="AD4152" s="1305"/>
      <c r="AE4152" s="1305"/>
      <c r="AF4152" s="1305"/>
      <c r="AG4152" s="1305"/>
      <c r="AH4152" s="369"/>
      <c r="AI4152" s="244" t="str">
        <f t="shared" si="367"/>
        <v/>
      </c>
      <c r="AJ4152" s="1315">
        <f t="shared" si="368"/>
        <v>44044</v>
      </c>
      <c r="AK4152" s="217" t="s">
        <v>24</v>
      </c>
      <c r="AL4152" s="614" t="s">
        <v>24</v>
      </c>
      <c r="AM4152" s="1305"/>
      <c r="AN4152" s="902"/>
      <c r="AO4152" s="902"/>
      <c r="AP4152" s="1305"/>
      <c r="AQ4152" s="1231" t="s">
        <v>3094</v>
      </c>
      <c r="AR4152" s="1305"/>
      <c r="AS4152" s="1305"/>
      <c r="AT4152" s="1305"/>
      <c r="AU4152" s="1305"/>
      <c r="AZ4152" s="885"/>
    </row>
    <row r="4153" spans="2:52" ht="15" customHeight="1">
      <c r="B4153" s="1310">
        <v>4147</v>
      </c>
      <c r="C4153" s="891" t="s">
        <v>12756</v>
      </c>
      <c r="D4153" s="956" t="s">
        <v>12763</v>
      </c>
      <c r="E4153" s="992" t="s">
        <v>1122</v>
      </c>
      <c r="F4153" s="892" t="s">
        <v>24</v>
      </c>
      <c r="G4153" s="848" t="s">
        <v>12943</v>
      </c>
      <c r="H4153" s="869" t="s">
        <v>12780</v>
      </c>
      <c r="I4153" s="953">
        <v>27890</v>
      </c>
      <c r="J4153" s="1314">
        <f t="shared" ca="1" si="365"/>
        <v>46</v>
      </c>
      <c r="K4153" s="894" t="s">
        <v>24</v>
      </c>
      <c r="L4153" s="976"/>
      <c r="M4153" s="898" t="s">
        <v>24</v>
      </c>
      <c r="N4153" s="533">
        <v>44044</v>
      </c>
      <c r="O4153" s="1330"/>
      <c r="P4153" s="1314" t="s">
        <v>24</v>
      </c>
      <c r="Q4153" s="897"/>
      <c r="R4153" s="181" t="str">
        <f t="shared" ca="1" si="366"/>
        <v>TIDAK MCU</v>
      </c>
      <c r="S4153" s="1319" t="s">
        <v>24</v>
      </c>
      <c r="T4153" s="953">
        <v>44326</v>
      </c>
      <c r="U4153" s="953"/>
      <c r="V4153" s="1330"/>
      <c r="W4153" s="1311"/>
      <c r="X4153" s="951"/>
      <c r="Y4153" s="900"/>
      <c r="Z4153" s="952"/>
      <c r="AA4153" s="1305"/>
      <c r="AB4153" s="902"/>
      <c r="AC4153" s="1305"/>
      <c r="AD4153" s="1305"/>
      <c r="AE4153" s="1305"/>
      <c r="AF4153" s="1305"/>
      <c r="AG4153" s="1305"/>
      <c r="AH4153" s="369"/>
      <c r="AI4153" s="244" t="str">
        <f t="shared" si="367"/>
        <v/>
      </c>
      <c r="AJ4153" s="1315">
        <f t="shared" si="368"/>
        <v>44044</v>
      </c>
      <c r="AK4153" s="217" t="s">
        <v>24</v>
      </c>
      <c r="AL4153" s="614" t="s">
        <v>24</v>
      </c>
      <c r="AM4153" s="1305"/>
      <c r="AN4153" s="902"/>
      <c r="AO4153" s="902"/>
      <c r="AP4153" s="1305"/>
      <c r="AQ4153" s="1231" t="s">
        <v>3094</v>
      </c>
      <c r="AR4153" s="1305"/>
      <c r="AS4153" s="1305"/>
      <c r="AT4153" s="1305"/>
      <c r="AU4153" s="1305"/>
      <c r="AZ4153" s="885"/>
    </row>
    <row r="4154" spans="2:52" ht="15" customHeight="1">
      <c r="B4154" s="1310">
        <v>4148</v>
      </c>
      <c r="C4154" s="891" t="s">
        <v>2322</v>
      </c>
      <c r="D4154" s="956" t="s">
        <v>12763</v>
      </c>
      <c r="E4154" s="992" t="s">
        <v>1122</v>
      </c>
      <c r="F4154" s="892" t="s">
        <v>24</v>
      </c>
      <c r="G4154" s="848" t="s">
        <v>12943</v>
      </c>
      <c r="H4154" s="869" t="s">
        <v>12768</v>
      </c>
      <c r="I4154" s="953">
        <v>31055</v>
      </c>
      <c r="J4154" s="1314">
        <f t="shared" ca="1" si="365"/>
        <v>37</v>
      </c>
      <c r="K4154" s="894" t="s">
        <v>24</v>
      </c>
      <c r="L4154" s="976"/>
      <c r="M4154" s="898" t="s">
        <v>24</v>
      </c>
      <c r="N4154" s="533">
        <v>44044</v>
      </c>
      <c r="O4154" s="1330"/>
      <c r="P4154" s="1314" t="s">
        <v>24</v>
      </c>
      <c r="Q4154" s="897"/>
      <c r="R4154" s="181" t="str">
        <f t="shared" ca="1" si="366"/>
        <v>TIDAK MCU</v>
      </c>
      <c r="S4154" s="1319" t="s">
        <v>24</v>
      </c>
      <c r="T4154" s="953">
        <v>44204</v>
      </c>
      <c r="U4154" s="953"/>
      <c r="V4154" s="1330"/>
      <c r="W4154" s="1311"/>
      <c r="X4154" s="951"/>
      <c r="Y4154" s="900"/>
      <c r="Z4154" s="952"/>
      <c r="AA4154" s="1305"/>
      <c r="AB4154" s="902"/>
      <c r="AC4154" s="1305"/>
      <c r="AD4154" s="1305"/>
      <c r="AE4154" s="1305"/>
      <c r="AF4154" s="1305"/>
      <c r="AG4154" s="1305"/>
      <c r="AH4154" s="369"/>
      <c r="AI4154" s="244" t="str">
        <f t="shared" si="367"/>
        <v/>
      </c>
      <c r="AJ4154" s="1315">
        <f t="shared" si="368"/>
        <v>44044</v>
      </c>
      <c r="AK4154" s="217" t="s">
        <v>24</v>
      </c>
      <c r="AL4154" s="614" t="s">
        <v>24</v>
      </c>
      <c r="AM4154" s="1305"/>
      <c r="AN4154" s="902"/>
      <c r="AO4154" s="902"/>
      <c r="AP4154" s="1305"/>
      <c r="AQ4154" s="1231" t="s">
        <v>3094</v>
      </c>
      <c r="AR4154" s="1305"/>
      <c r="AS4154" s="1305"/>
      <c r="AT4154" s="1305"/>
      <c r="AU4154" s="1305"/>
      <c r="AZ4154" s="885"/>
    </row>
    <row r="4155" spans="2:52" ht="15" customHeight="1">
      <c r="B4155" s="1310">
        <v>4149</v>
      </c>
      <c r="C4155" s="891" t="s">
        <v>12757</v>
      </c>
      <c r="D4155" s="956" t="s">
        <v>12763</v>
      </c>
      <c r="E4155" s="992" t="s">
        <v>1122</v>
      </c>
      <c r="F4155" s="892" t="s">
        <v>24</v>
      </c>
      <c r="G4155" s="848" t="s">
        <v>12943</v>
      </c>
      <c r="H4155" s="869" t="s">
        <v>12769</v>
      </c>
      <c r="I4155" s="953">
        <v>30726</v>
      </c>
      <c r="J4155" s="1314">
        <f t="shared" ca="1" si="365"/>
        <v>38</v>
      </c>
      <c r="K4155" s="894" t="s">
        <v>24</v>
      </c>
      <c r="L4155" s="976"/>
      <c r="M4155" s="898" t="s">
        <v>24</v>
      </c>
      <c r="N4155" s="533">
        <v>44044</v>
      </c>
      <c r="O4155" s="1330"/>
      <c r="P4155" s="1314" t="s">
        <v>24</v>
      </c>
      <c r="Q4155" s="897"/>
      <c r="R4155" s="181" t="str">
        <f t="shared" ca="1" si="366"/>
        <v>TIDAK MCU</v>
      </c>
      <c r="S4155" s="1319" t="s">
        <v>24</v>
      </c>
      <c r="T4155" s="953">
        <v>44241</v>
      </c>
      <c r="U4155" s="953"/>
      <c r="V4155" s="1330"/>
      <c r="W4155" s="1311"/>
      <c r="X4155" s="951"/>
      <c r="Y4155" s="900"/>
      <c r="Z4155" s="952"/>
      <c r="AA4155" s="1305"/>
      <c r="AB4155" s="902"/>
      <c r="AC4155" s="1305"/>
      <c r="AD4155" s="1305"/>
      <c r="AE4155" s="1305"/>
      <c r="AF4155" s="1305"/>
      <c r="AG4155" s="1305"/>
      <c r="AH4155" s="369"/>
      <c r="AI4155" s="244" t="str">
        <f t="shared" si="367"/>
        <v/>
      </c>
      <c r="AJ4155" s="1315">
        <f t="shared" si="368"/>
        <v>44044</v>
      </c>
      <c r="AK4155" s="217" t="s">
        <v>24</v>
      </c>
      <c r="AL4155" s="614" t="s">
        <v>24</v>
      </c>
      <c r="AM4155" s="1305"/>
      <c r="AN4155" s="902"/>
      <c r="AO4155" s="902"/>
      <c r="AP4155" s="1305"/>
      <c r="AQ4155" s="1231" t="s">
        <v>3094</v>
      </c>
      <c r="AR4155" s="1305"/>
      <c r="AS4155" s="1305"/>
      <c r="AT4155" s="1305"/>
      <c r="AU4155" s="1305"/>
      <c r="AZ4155" s="885"/>
    </row>
    <row r="4156" spans="2:52" ht="15" customHeight="1">
      <c r="B4156" s="1310">
        <v>4150</v>
      </c>
      <c r="C4156" s="891" t="s">
        <v>12758</v>
      </c>
      <c r="D4156" s="956" t="s">
        <v>12763</v>
      </c>
      <c r="E4156" s="992" t="s">
        <v>1122</v>
      </c>
      <c r="F4156" s="892" t="s">
        <v>24</v>
      </c>
      <c r="G4156" s="848" t="s">
        <v>12943</v>
      </c>
      <c r="H4156" s="869" t="s">
        <v>12767</v>
      </c>
      <c r="I4156" s="953">
        <v>31031</v>
      </c>
      <c r="J4156" s="1314">
        <f t="shared" ca="1" si="365"/>
        <v>37</v>
      </c>
      <c r="K4156" s="894" t="s">
        <v>24</v>
      </c>
      <c r="L4156" s="976"/>
      <c r="M4156" s="898" t="s">
        <v>24</v>
      </c>
      <c r="N4156" s="533">
        <v>44044</v>
      </c>
      <c r="O4156" s="1330"/>
      <c r="P4156" s="1314" t="s">
        <v>24</v>
      </c>
      <c r="Q4156" s="897"/>
      <c r="R4156" s="181" t="str">
        <f t="shared" ca="1" si="366"/>
        <v>TIDAK MCU</v>
      </c>
      <c r="S4156" s="1319" t="s">
        <v>24</v>
      </c>
      <c r="T4156" s="953">
        <v>44545</v>
      </c>
      <c r="U4156" s="953"/>
      <c r="V4156" s="1330"/>
      <c r="W4156" s="1311"/>
      <c r="X4156" s="951"/>
      <c r="Y4156" s="900"/>
      <c r="Z4156" s="952"/>
      <c r="AA4156" s="1305"/>
      <c r="AB4156" s="902"/>
      <c r="AC4156" s="1305"/>
      <c r="AD4156" s="1305"/>
      <c r="AE4156" s="1305"/>
      <c r="AF4156" s="1305"/>
      <c r="AG4156" s="1305"/>
      <c r="AH4156" s="369"/>
      <c r="AI4156" s="244" t="str">
        <f t="shared" si="367"/>
        <v/>
      </c>
      <c r="AJ4156" s="1315">
        <f t="shared" si="368"/>
        <v>44044</v>
      </c>
      <c r="AK4156" s="217" t="s">
        <v>24</v>
      </c>
      <c r="AL4156" s="614" t="s">
        <v>24</v>
      </c>
      <c r="AM4156" s="1305"/>
      <c r="AN4156" s="902"/>
      <c r="AO4156" s="902"/>
      <c r="AP4156" s="1305"/>
      <c r="AQ4156" s="1231" t="s">
        <v>3094</v>
      </c>
      <c r="AR4156" s="1305"/>
      <c r="AS4156" s="1305"/>
      <c r="AT4156" s="1305"/>
      <c r="AU4156" s="1305"/>
      <c r="AZ4156" s="885"/>
    </row>
    <row r="4157" spans="2:52" ht="15" customHeight="1">
      <c r="B4157" s="1310">
        <v>4151</v>
      </c>
      <c r="C4157" s="891" t="s">
        <v>12759</v>
      </c>
      <c r="D4157" s="956" t="s">
        <v>12764</v>
      </c>
      <c r="E4157" s="992" t="s">
        <v>1122</v>
      </c>
      <c r="F4157" s="892" t="s">
        <v>24</v>
      </c>
      <c r="G4157" s="848" t="s">
        <v>12943</v>
      </c>
      <c r="H4157" s="869" t="s">
        <v>12775</v>
      </c>
      <c r="I4157" s="953">
        <v>29639</v>
      </c>
      <c r="J4157" s="1314">
        <f t="shared" ref="J4157:J4220" ca="1" si="369">IF(OR(I4157="",I4157="-"),"-",ROUND((NOW()-I4157)/356,0))</f>
        <v>41</v>
      </c>
      <c r="K4157" s="894" t="s">
        <v>24</v>
      </c>
      <c r="L4157" s="976"/>
      <c r="M4157" s="898" t="s">
        <v>24</v>
      </c>
      <c r="N4157" s="533">
        <v>44044</v>
      </c>
      <c r="O4157" s="1330"/>
      <c r="P4157" s="1314" t="s">
        <v>24</v>
      </c>
      <c r="Q4157" s="897"/>
      <c r="R4157" s="181" t="str">
        <f t="shared" ca="1" si="366"/>
        <v>TIDAK MCU</v>
      </c>
      <c r="S4157" s="1319" t="s">
        <v>24</v>
      </c>
      <c r="T4157" s="953">
        <v>44249</v>
      </c>
      <c r="U4157" s="953"/>
      <c r="V4157" s="1330"/>
      <c r="W4157" s="1311"/>
      <c r="X4157" s="951"/>
      <c r="Y4157" s="900"/>
      <c r="Z4157" s="952"/>
      <c r="AA4157" s="1305"/>
      <c r="AB4157" s="902"/>
      <c r="AC4157" s="1305"/>
      <c r="AD4157" s="1305"/>
      <c r="AE4157" s="1305"/>
      <c r="AF4157" s="1305"/>
      <c r="AG4157" s="1305"/>
      <c r="AH4157" s="369"/>
      <c r="AI4157" s="244" t="str">
        <f t="shared" si="367"/>
        <v/>
      </c>
      <c r="AJ4157" s="1315">
        <f t="shared" si="368"/>
        <v>44044</v>
      </c>
      <c r="AK4157" s="217" t="s">
        <v>24</v>
      </c>
      <c r="AL4157" s="614" t="s">
        <v>24</v>
      </c>
      <c r="AM4157" s="1305"/>
      <c r="AN4157" s="902"/>
      <c r="AO4157" s="902"/>
      <c r="AP4157" s="1305"/>
      <c r="AQ4157" s="1231" t="s">
        <v>3094</v>
      </c>
      <c r="AR4157" s="1305"/>
      <c r="AS4157" s="1305"/>
      <c r="AT4157" s="1305"/>
      <c r="AU4157" s="1305"/>
      <c r="AZ4157" s="885"/>
    </row>
    <row r="4158" spans="2:52" ht="15" customHeight="1">
      <c r="B4158" s="1310">
        <v>4152</v>
      </c>
      <c r="C4158" s="891" t="s">
        <v>12760</v>
      </c>
      <c r="D4158" s="956" t="s">
        <v>12764</v>
      </c>
      <c r="E4158" s="992" t="s">
        <v>1122</v>
      </c>
      <c r="F4158" s="892" t="s">
        <v>24</v>
      </c>
      <c r="G4158" s="848" t="s">
        <v>12943</v>
      </c>
      <c r="H4158" s="869" t="s">
        <v>12778</v>
      </c>
      <c r="I4158" s="953">
        <v>36890</v>
      </c>
      <c r="J4158" s="1314">
        <f t="shared" ca="1" si="369"/>
        <v>21</v>
      </c>
      <c r="K4158" s="894" t="s">
        <v>24</v>
      </c>
      <c r="L4158" s="976"/>
      <c r="M4158" s="898" t="s">
        <v>24</v>
      </c>
      <c r="N4158" s="533">
        <v>44044</v>
      </c>
      <c r="O4158" s="1330"/>
      <c r="P4158" s="1314" t="s">
        <v>24</v>
      </c>
      <c r="Q4158" s="897"/>
      <c r="R4158" s="181" t="str">
        <f t="shared" ca="1" si="366"/>
        <v>TIDAK MCU</v>
      </c>
      <c r="S4158" s="1319" t="s">
        <v>24</v>
      </c>
      <c r="T4158" s="953">
        <v>44560</v>
      </c>
      <c r="U4158" s="953"/>
      <c r="V4158" s="1330"/>
      <c r="W4158" s="1311"/>
      <c r="X4158" s="951"/>
      <c r="Y4158" s="900"/>
      <c r="Z4158" s="952"/>
      <c r="AA4158" s="1305"/>
      <c r="AB4158" s="902"/>
      <c r="AC4158" s="1305"/>
      <c r="AD4158" s="1305"/>
      <c r="AE4158" s="1305"/>
      <c r="AF4158" s="1305"/>
      <c r="AG4158" s="1305"/>
      <c r="AH4158" s="369"/>
      <c r="AI4158" s="244" t="str">
        <f t="shared" si="367"/>
        <v/>
      </c>
      <c r="AJ4158" s="1315">
        <f t="shared" si="368"/>
        <v>44044</v>
      </c>
      <c r="AK4158" s="217" t="s">
        <v>24</v>
      </c>
      <c r="AL4158" s="614" t="s">
        <v>24</v>
      </c>
      <c r="AM4158" s="1305"/>
      <c r="AN4158" s="902"/>
      <c r="AO4158" s="902"/>
      <c r="AP4158" s="1305"/>
      <c r="AQ4158" s="1231" t="s">
        <v>3094</v>
      </c>
      <c r="AR4158" s="1305"/>
      <c r="AS4158" s="1305"/>
      <c r="AT4158" s="1305"/>
      <c r="AU4158" s="1305"/>
      <c r="AZ4158" s="885"/>
    </row>
    <row r="4159" spans="2:52" ht="15" customHeight="1">
      <c r="B4159" s="1310">
        <v>4153</v>
      </c>
      <c r="C4159" s="891" t="s">
        <v>12781</v>
      </c>
      <c r="D4159" s="956" t="s">
        <v>230</v>
      </c>
      <c r="E4159" s="992" t="s">
        <v>222</v>
      </c>
      <c r="F4159" s="892" t="s">
        <v>24</v>
      </c>
      <c r="G4159" s="535" t="s">
        <v>141</v>
      </c>
      <c r="H4159" s="869" t="s">
        <v>24</v>
      </c>
      <c r="I4159" s="953"/>
      <c r="J4159" s="1314" t="str">
        <f t="shared" ca="1" si="369"/>
        <v>-</v>
      </c>
      <c r="K4159" s="894" t="s">
        <v>24</v>
      </c>
      <c r="L4159" s="976"/>
      <c r="M4159" s="898" t="s">
        <v>24</v>
      </c>
      <c r="N4159" s="533">
        <v>44035</v>
      </c>
      <c r="O4159" s="1330"/>
      <c r="P4159" s="1314" t="s">
        <v>24</v>
      </c>
      <c r="Q4159" s="897"/>
      <c r="R4159" s="181" t="str">
        <f t="shared" ca="1" si="366"/>
        <v>TIDAK MCU</v>
      </c>
      <c r="S4159" s="1319" t="s">
        <v>538</v>
      </c>
      <c r="T4159" s="953">
        <v>44196</v>
      </c>
      <c r="U4159" s="953"/>
      <c r="V4159" s="1330"/>
      <c r="W4159" s="1311"/>
      <c r="X4159" s="951"/>
      <c r="Y4159" s="900"/>
      <c r="Z4159" s="952"/>
      <c r="AA4159" s="1305" t="s">
        <v>592</v>
      </c>
      <c r="AB4159" s="902"/>
      <c r="AC4159" s="1305"/>
      <c r="AD4159" s="1305"/>
      <c r="AE4159" s="1305"/>
      <c r="AF4159" s="1305"/>
      <c r="AG4159" s="1305"/>
      <c r="AH4159" s="369"/>
      <c r="AI4159" s="244" t="str">
        <f t="shared" si="367"/>
        <v>PC 200, PC 300</v>
      </c>
      <c r="AJ4159" s="1315">
        <f t="shared" si="368"/>
        <v>44035</v>
      </c>
      <c r="AK4159" s="592">
        <v>44033</v>
      </c>
      <c r="AL4159" s="614"/>
      <c r="AM4159" s="1305"/>
      <c r="AN4159" s="902"/>
      <c r="AO4159" s="902"/>
      <c r="AP4159" s="1305"/>
      <c r="AQ4159" s="1231" t="s">
        <v>3094</v>
      </c>
      <c r="AR4159" s="1305"/>
      <c r="AS4159" s="1305"/>
      <c r="AT4159" s="1305"/>
      <c r="AU4159" s="1305"/>
      <c r="AV4159" s="885"/>
      <c r="AW4159" s="885"/>
      <c r="AX4159" s="885"/>
      <c r="AY4159" s="885"/>
      <c r="AZ4159" s="885"/>
    </row>
    <row r="4160" spans="2:52" ht="15" customHeight="1">
      <c r="B4160" s="1310">
        <v>4154</v>
      </c>
      <c r="C4160" s="891" t="s">
        <v>12782</v>
      </c>
      <c r="D4160" s="956" t="s">
        <v>272</v>
      </c>
      <c r="E4160" s="992" t="s">
        <v>222</v>
      </c>
      <c r="F4160" s="892" t="s">
        <v>24</v>
      </c>
      <c r="G4160" s="535" t="s">
        <v>141</v>
      </c>
      <c r="H4160" s="869" t="s">
        <v>24</v>
      </c>
      <c r="I4160" s="953">
        <v>34057</v>
      </c>
      <c r="J4160" s="1314">
        <f t="shared" ca="1" si="369"/>
        <v>29</v>
      </c>
      <c r="K4160" s="894" t="s">
        <v>24</v>
      </c>
      <c r="L4160" s="976"/>
      <c r="M4160" s="898" t="s">
        <v>24</v>
      </c>
      <c r="N4160" s="533">
        <v>44039</v>
      </c>
      <c r="O4160" s="1330"/>
      <c r="P4160" s="1314" t="s">
        <v>24</v>
      </c>
      <c r="Q4160" s="897"/>
      <c r="R4160" s="181" t="str">
        <f t="shared" ca="1" si="366"/>
        <v>TIDAK MCU</v>
      </c>
      <c r="S4160" s="1319" t="s">
        <v>24</v>
      </c>
      <c r="T4160" s="953">
        <v>44284</v>
      </c>
      <c r="U4160" s="953"/>
      <c r="V4160" s="1330"/>
      <c r="W4160" s="1311"/>
      <c r="X4160" s="951"/>
      <c r="Y4160" s="900"/>
      <c r="Z4160" s="952"/>
      <c r="AA4160" s="1305"/>
      <c r="AB4160" s="902"/>
      <c r="AC4160" s="1305"/>
      <c r="AD4160" s="1305"/>
      <c r="AE4160" s="1305"/>
      <c r="AF4160" s="1305"/>
      <c r="AG4160" s="1305"/>
      <c r="AH4160" s="369"/>
      <c r="AI4160" s="244" t="str">
        <f t="shared" si="367"/>
        <v/>
      </c>
      <c r="AJ4160" s="1315">
        <f t="shared" si="368"/>
        <v>44039</v>
      </c>
      <c r="AK4160" s="217" t="s">
        <v>24</v>
      </c>
      <c r="AL4160" s="614" t="s">
        <v>24</v>
      </c>
      <c r="AM4160" s="1305"/>
      <c r="AN4160" s="902"/>
      <c r="AO4160" s="902"/>
      <c r="AP4160" s="1305"/>
      <c r="AQ4160" s="1231" t="s">
        <v>3094</v>
      </c>
      <c r="AR4160" s="1305"/>
      <c r="AS4160" s="1305"/>
      <c r="AT4160" s="1305"/>
      <c r="AU4160" s="1305"/>
      <c r="AV4160" s="885"/>
      <c r="AW4160" s="885"/>
      <c r="AX4160" s="885"/>
      <c r="AY4160" s="885"/>
      <c r="AZ4160" s="885"/>
    </row>
    <row r="4161" spans="2:52" ht="15" customHeight="1">
      <c r="B4161" s="1310">
        <v>4155</v>
      </c>
      <c r="C4161" s="891" t="s">
        <v>12783</v>
      </c>
      <c r="D4161" s="956" t="s">
        <v>4458</v>
      </c>
      <c r="E4161" s="992" t="s">
        <v>12784</v>
      </c>
      <c r="F4161" s="892" t="s">
        <v>24</v>
      </c>
      <c r="G4161" s="535" t="s">
        <v>12785</v>
      </c>
      <c r="H4161" s="869" t="s">
        <v>24</v>
      </c>
      <c r="I4161" s="953"/>
      <c r="J4161" s="1314" t="str">
        <f t="shared" ca="1" si="369"/>
        <v>-</v>
      </c>
      <c r="K4161" s="894" t="s">
        <v>24</v>
      </c>
      <c r="L4161" s="976"/>
      <c r="M4161" s="898" t="s">
        <v>24</v>
      </c>
      <c r="N4161" s="533">
        <v>44015</v>
      </c>
      <c r="O4161" s="1330"/>
      <c r="P4161" s="1314" t="s">
        <v>24</v>
      </c>
      <c r="Q4161" s="897"/>
      <c r="R4161" s="181" t="str">
        <f t="shared" ca="1" si="366"/>
        <v>TIDAK MCU</v>
      </c>
      <c r="S4161" s="1319" t="s">
        <v>24</v>
      </c>
      <c r="T4161" s="953">
        <v>44196</v>
      </c>
      <c r="U4161" s="953"/>
      <c r="V4161" s="1330"/>
      <c r="W4161" s="1311"/>
      <c r="X4161" s="951"/>
      <c r="Y4161" s="900"/>
      <c r="Z4161" s="952"/>
      <c r="AA4161" s="1305"/>
      <c r="AB4161" s="902"/>
      <c r="AC4161" s="1305"/>
      <c r="AD4161" s="1305"/>
      <c r="AE4161" s="1305"/>
      <c r="AF4161" s="1305"/>
      <c r="AG4161" s="1305"/>
      <c r="AH4161" s="369"/>
      <c r="AI4161" s="244" t="str">
        <f t="shared" si="367"/>
        <v/>
      </c>
      <c r="AJ4161" s="1315">
        <f t="shared" si="368"/>
        <v>44015</v>
      </c>
      <c r="AK4161" s="217" t="s">
        <v>24</v>
      </c>
      <c r="AL4161" s="614" t="s">
        <v>24</v>
      </c>
      <c r="AM4161" s="1305"/>
      <c r="AN4161" s="902"/>
      <c r="AO4161" s="902"/>
      <c r="AP4161" s="1305"/>
      <c r="AQ4161" s="1231" t="s">
        <v>3094</v>
      </c>
      <c r="AR4161" s="1305"/>
      <c r="AS4161" s="1305"/>
      <c r="AT4161" s="1305"/>
      <c r="AU4161" s="1305"/>
      <c r="AV4161" s="885"/>
      <c r="AW4161" s="885"/>
      <c r="AX4161" s="885"/>
      <c r="AY4161" s="885"/>
      <c r="AZ4161" s="885"/>
    </row>
    <row r="4162" spans="2:52" ht="15" customHeight="1">
      <c r="B4162" s="1310">
        <v>4156</v>
      </c>
      <c r="C4162" s="891" t="s">
        <v>12786</v>
      </c>
      <c r="D4162" s="956" t="s">
        <v>12195</v>
      </c>
      <c r="E4162" s="992" t="s">
        <v>601</v>
      </c>
      <c r="F4162" s="892" t="s">
        <v>24</v>
      </c>
      <c r="G4162" s="535" t="s">
        <v>151</v>
      </c>
      <c r="H4162" s="869" t="s">
        <v>24</v>
      </c>
      <c r="I4162" s="953">
        <v>34880</v>
      </c>
      <c r="J4162" s="1314">
        <f t="shared" ca="1" si="369"/>
        <v>26</v>
      </c>
      <c r="K4162" s="894" t="s">
        <v>24</v>
      </c>
      <c r="L4162" s="895" t="s">
        <v>24</v>
      </c>
      <c r="M4162" s="898" t="s">
        <v>24</v>
      </c>
      <c r="N4162" s="533">
        <v>43996</v>
      </c>
      <c r="O4162" s="1330"/>
      <c r="P4162" s="1314" t="s">
        <v>24</v>
      </c>
      <c r="Q4162" s="897" t="s">
        <v>24</v>
      </c>
      <c r="R4162" s="181" t="str">
        <f t="shared" ca="1" si="366"/>
        <v>TIDAK MCU</v>
      </c>
      <c r="S4162" s="1319" t="s">
        <v>24</v>
      </c>
      <c r="T4162" s="953">
        <v>44377</v>
      </c>
      <c r="U4162" s="953"/>
      <c r="V4162" s="1330" t="s">
        <v>24</v>
      </c>
      <c r="W4162" s="1311" t="s">
        <v>24</v>
      </c>
      <c r="X4162" s="951"/>
      <c r="Y4162" s="900"/>
      <c r="Z4162" s="952"/>
      <c r="AA4162" s="1305" t="s">
        <v>24</v>
      </c>
      <c r="AB4162" s="902"/>
      <c r="AC4162" s="1305"/>
      <c r="AD4162" s="1305"/>
      <c r="AE4162" s="1305"/>
      <c r="AF4162" s="1305"/>
      <c r="AG4162" s="1305"/>
      <c r="AH4162" s="369"/>
      <c r="AI4162" s="244" t="str">
        <f t="shared" si="367"/>
        <v>-</v>
      </c>
      <c r="AJ4162" s="1315">
        <f t="shared" si="368"/>
        <v>43996</v>
      </c>
      <c r="AK4162" s="217" t="s">
        <v>24</v>
      </c>
      <c r="AL4162" s="614" t="s">
        <v>24</v>
      </c>
      <c r="AM4162" s="1305"/>
      <c r="AN4162" s="902"/>
      <c r="AO4162" s="902"/>
      <c r="AP4162" s="1305"/>
      <c r="AQ4162" s="1231" t="s">
        <v>3094</v>
      </c>
      <c r="AR4162" s="1305"/>
      <c r="AS4162" s="1305"/>
      <c r="AT4162" s="1305"/>
      <c r="AU4162" s="1305"/>
    </row>
    <row r="4163" spans="2:52" ht="15" customHeight="1">
      <c r="B4163" s="1310">
        <v>4157</v>
      </c>
      <c r="C4163" s="891" t="s">
        <v>12787</v>
      </c>
      <c r="D4163" s="956" t="s">
        <v>226</v>
      </c>
      <c r="E4163" s="992" t="s">
        <v>601</v>
      </c>
      <c r="F4163" s="892" t="s">
        <v>24</v>
      </c>
      <c r="G4163" s="535" t="s">
        <v>12788</v>
      </c>
      <c r="H4163" s="893" t="s">
        <v>24</v>
      </c>
      <c r="I4163" s="953">
        <v>33528</v>
      </c>
      <c r="J4163" s="1314">
        <f t="shared" ca="1" si="369"/>
        <v>30</v>
      </c>
      <c r="K4163" s="894" t="s">
        <v>24</v>
      </c>
      <c r="L4163" s="976"/>
      <c r="M4163" s="898" t="s">
        <v>24</v>
      </c>
      <c r="N4163" s="533">
        <v>44040</v>
      </c>
      <c r="O4163" s="1330"/>
      <c r="P4163" s="1314" t="s">
        <v>24</v>
      </c>
      <c r="Q4163" s="897"/>
      <c r="R4163" s="181" t="str">
        <f t="shared" ca="1" si="366"/>
        <v>TIDAK MCU</v>
      </c>
      <c r="S4163" s="1319" t="s">
        <v>24</v>
      </c>
      <c r="T4163" s="953">
        <v>44486</v>
      </c>
      <c r="U4163" s="953"/>
      <c r="V4163" s="1330"/>
      <c r="W4163" s="1311"/>
      <c r="X4163" s="951"/>
      <c r="Y4163" s="900"/>
      <c r="Z4163" s="952"/>
      <c r="AA4163" s="1305"/>
      <c r="AB4163" s="902"/>
      <c r="AC4163" s="1305"/>
      <c r="AD4163" s="1305"/>
      <c r="AE4163" s="1305"/>
      <c r="AF4163" s="1305"/>
      <c r="AG4163" s="1305"/>
      <c r="AH4163" s="369"/>
      <c r="AI4163" s="244" t="str">
        <f t="shared" si="367"/>
        <v/>
      </c>
      <c r="AJ4163" s="1315">
        <f t="shared" si="368"/>
        <v>44040</v>
      </c>
      <c r="AK4163" s="217" t="s">
        <v>24</v>
      </c>
      <c r="AL4163" s="614" t="s">
        <v>24</v>
      </c>
      <c r="AM4163" s="1305"/>
      <c r="AN4163" s="902"/>
      <c r="AO4163" s="902"/>
      <c r="AP4163" s="1305"/>
      <c r="AQ4163" s="1231" t="s">
        <v>3094</v>
      </c>
      <c r="AR4163" s="1305"/>
      <c r="AS4163" s="1305"/>
      <c r="AT4163" s="1305"/>
      <c r="AU4163" s="1305"/>
      <c r="AZ4163" s="885"/>
    </row>
    <row r="4164" spans="2:52" ht="15" customHeight="1">
      <c r="B4164" s="1310">
        <v>4158</v>
      </c>
      <c r="C4164" s="891" t="s">
        <v>12789</v>
      </c>
      <c r="D4164" s="956" t="s">
        <v>257</v>
      </c>
      <c r="E4164" s="992" t="s">
        <v>601</v>
      </c>
      <c r="F4164" s="892" t="s">
        <v>24</v>
      </c>
      <c r="G4164" s="535" t="s">
        <v>12788</v>
      </c>
      <c r="H4164" s="893" t="s">
        <v>24</v>
      </c>
      <c r="I4164" s="953">
        <v>35562</v>
      </c>
      <c r="J4164" s="1314">
        <f t="shared" ca="1" si="369"/>
        <v>24</v>
      </c>
      <c r="K4164" s="894" t="s">
        <v>24</v>
      </c>
      <c r="L4164" s="976"/>
      <c r="M4164" s="898" t="s">
        <v>24</v>
      </c>
      <c r="N4164" s="533">
        <v>44040</v>
      </c>
      <c r="O4164" s="1330"/>
      <c r="P4164" s="1314" t="s">
        <v>24</v>
      </c>
      <c r="Q4164" s="897"/>
      <c r="R4164" s="181" t="str">
        <f t="shared" ca="1" si="366"/>
        <v>TIDAK MCU</v>
      </c>
      <c r="S4164" s="1319" t="s">
        <v>24</v>
      </c>
      <c r="T4164" s="953">
        <v>44328</v>
      </c>
      <c r="U4164" s="953"/>
      <c r="V4164" s="1330"/>
      <c r="W4164" s="1311"/>
      <c r="X4164" s="951"/>
      <c r="Y4164" s="900"/>
      <c r="Z4164" s="952"/>
      <c r="AA4164" s="1305"/>
      <c r="AB4164" s="902"/>
      <c r="AC4164" s="1305"/>
      <c r="AD4164" s="1305"/>
      <c r="AE4164" s="1305"/>
      <c r="AF4164" s="1305"/>
      <c r="AG4164" s="1305"/>
      <c r="AH4164" s="369"/>
      <c r="AI4164" s="244" t="str">
        <f t="shared" si="367"/>
        <v/>
      </c>
      <c r="AJ4164" s="1315">
        <f t="shared" si="368"/>
        <v>44040</v>
      </c>
      <c r="AK4164" s="217" t="s">
        <v>24</v>
      </c>
      <c r="AL4164" s="614" t="s">
        <v>24</v>
      </c>
      <c r="AM4164" s="1305"/>
      <c r="AN4164" s="902"/>
      <c r="AO4164" s="902"/>
      <c r="AP4164" s="1305"/>
      <c r="AQ4164" s="1231" t="s">
        <v>3094</v>
      </c>
      <c r="AR4164" s="1305"/>
      <c r="AS4164" s="1305"/>
      <c r="AT4164" s="1305"/>
      <c r="AU4164" s="1305"/>
      <c r="AZ4164" s="885"/>
    </row>
    <row r="4165" spans="2:52" ht="15" customHeight="1">
      <c r="B4165" s="1310">
        <v>4159</v>
      </c>
      <c r="C4165" s="891" t="s">
        <v>4389</v>
      </c>
      <c r="D4165" s="956" t="s">
        <v>4270</v>
      </c>
      <c r="E4165" s="992" t="s">
        <v>4228</v>
      </c>
      <c r="F4165" s="892" t="s">
        <v>12934</v>
      </c>
      <c r="G4165" s="535" t="s">
        <v>98</v>
      </c>
      <c r="H4165" s="893" t="s">
        <v>4391</v>
      </c>
      <c r="I4165" s="953">
        <v>34790</v>
      </c>
      <c r="J4165" s="1314">
        <f t="shared" ca="1" si="369"/>
        <v>27</v>
      </c>
      <c r="K4165" s="894" t="s">
        <v>493</v>
      </c>
      <c r="L4165" s="976">
        <v>950417230221</v>
      </c>
      <c r="M4165" s="898">
        <v>45383</v>
      </c>
      <c r="N4165" s="533">
        <v>44041</v>
      </c>
      <c r="O4165" s="1330" t="s">
        <v>24</v>
      </c>
      <c r="P4165" s="1314" t="s">
        <v>24</v>
      </c>
      <c r="Q4165" s="897" t="s">
        <v>24</v>
      </c>
      <c r="R4165" s="181" t="str">
        <f t="shared" ca="1" si="366"/>
        <v>TIDAK MCU</v>
      </c>
      <c r="S4165" s="1319" t="s">
        <v>12576</v>
      </c>
      <c r="T4165" s="953">
        <v>44287</v>
      </c>
      <c r="U4165" s="953">
        <v>44287</v>
      </c>
      <c r="V4165" s="1330"/>
      <c r="W4165" s="1311"/>
      <c r="X4165" s="951"/>
      <c r="Y4165" s="900"/>
      <c r="Z4165" s="952"/>
      <c r="AA4165" s="1305" t="s">
        <v>4457</v>
      </c>
      <c r="AB4165" s="902"/>
      <c r="AC4165" s="1305"/>
      <c r="AD4165" s="1305"/>
      <c r="AE4165" s="1305"/>
      <c r="AF4165" s="1305"/>
      <c r="AG4165" s="1305"/>
      <c r="AH4165" s="369"/>
      <c r="AI4165" s="244" t="str">
        <f t="shared" si="367"/>
        <v>SC P360, SC P380</v>
      </c>
      <c r="AJ4165" s="1315">
        <f t="shared" si="368"/>
        <v>44041</v>
      </c>
      <c r="AK4165" s="592">
        <v>43886</v>
      </c>
      <c r="AL4165" s="614"/>
      <c r="AM4165" s="1305"/>
      <c r="AN4165" s="902"/>
      <c r="AO4165" s="902"/>
      <c r="AP4165" s="1305"/>
      <c r="AQ4165" s="1231" t="s">
        <v>3094</v>
      </c>
      <c r="AR4165" s="1305"/>
      <c r="AS4165" s="1305"/>
      <c r="AT4165" s="1305"/>
      <c r="AU4165" s="1305"/>
      <c r="AV4165" s="885"/>
      <c r="AW4165" s="885"/>
      <c r="AX4165" s="885"/>
      <c r="AY4165" s="885"/>
      <c r="AZ4165" s="885"/>
    </row>
    <row r="4166" spans="2:52" ht="15" customHeight="1">
      <c r="B4166" s="1310">
        <v>4160</v>
      </c>
      <c r="C4166" s="891" t="s">
        <v>12790</v>
      </c>
      <c r="D4166" s="956" t="s">
        <v>5126</v>
      </c>
      <c r="E4166" s="992" t="s">
        <v>1122</v>
      </c>
      <c r="F4166" s="892" t="s">
        <v>24</v>
      </c>
      <c r="G4166" s="535" t="s">
        <v>124</v>
      </c>
      <c r="H4166" s="893" t="s">
        <v>12791</v>
      </c>
      <c r="I4166" s="953">
        <v>33022</v>
      </c>
      <c r="J4166" s="1314">
        <f t="shared" ca="1" si="369"/>
        <v>32</v>
      </c>
      <c r="K4166" s="894" t="s">
        <v>24</v>
      </c>
      <c r="L4166" s="976"/>
      <c r="M4166" s="898" t="s">
        <v>24</v>
      </c>
      <c r="N4166" s="533">
        <v>44046</v>
      </c>
      <c r="O4166" s="1330"/>
      <c r="P4166" s="1314" t="s">
        <v>24</v>
      </c>
      <c r="Q4166" s="897"/>
      <c r="R4166" s="181" t="str">
        <f t="shared" ca="1" si="366"/>
        <v>TIDAK MCU</v>
      </c>
      <c r="S4166" s="1319" t="s">
        <v>24</v>
      </c>
      <c r="T4166" s="953">
        <v>44345</v>
      </c>
      <c r="U4166" s="953"/>
      <c r="V4166" s="1330"/>
      <c r="W4166" s="1311"/>
      <c r="X4166" s="951"/>
      <c r="Y4166" s="900"/>
      <c r="Z4166" s="952"/>
      <c r="AA4166" s="1305"/>
      <c r="AB4166" s="902"/>
      <c r="AC4166" s="1305"/>
      <c r="AD4166" s="1305"/>
      <c r="AE4166" s="1305"/>
      <c r="AF4166" s="1305"/>
      <c r="AG4166" s="1305"/>
      <c r="AH4166" s="369"/>
      <c r="AI4166" s="244" t="str">
        <f t="shared" si="367"/>
        <v/>
      </c>
      <c r="AJ4166" s="1315">
        <f t="shared" si="368"/>
        <v>44046</v>
      </c>
      <c r="AK4166" s="217" t="s">
        <v>24</v>
      </c>
      <c r="AL4166" s="614" t="s">
        <v>24</v>
      </c>
      <c r="AM4166" s="1305"/>
      <c r="AN4166" s="902"/>
      <c r="AO4166" s="902"/>
      <c r="AP4166" s="1305"/>
      <c r="AQ4166" s="1231" t="s">
        <v>3094</v>
      </c>
      <c r="AR4166" s="1305"/>
      <c r="AS4166" s="1305"/>
      <c r="AT4166" s="1305"/>
      <c r="AU4166" s="1305"/>
      <c r="AV4166" s="885"/>
      <c r="AW4166" s="885"/>
      <c r="AX4166" s="885"/>
      <c r="AY4166" s="885"/>
      <c r="AZ4166" s="885"/>
    </row>
    <row r="4167" spans="2:52" ht="15" customHeight="1">
      <c r="B4167" s="1310">
        <v>4161</v>
      </c>
      <c r="C4167" s="891" t="s">
        <v>12792</v>
      </c>
      <c r="D4167" s="956" t="s">
        <v>337</v>
      </c>
      <c r="E4167" s="992" t="s">
        <v>601</v>
      </c>
      <c r="F4167" s="892" t="s">
        <v>24</v>
      </c>
      <c r="G4167" s="535" t="s">
        <v>152</v>
      </c>
      <c r="H4167" s="893" t="s">
        <v>24</v>
      </c>
      <c r="I4167" s="953">
        <v>34143</v>
      </c>
      <c r="J4167" s="1314">
        <f t="shared" ca="1" si="369"/>
        <v>28</v>
      </c>
      <c r="K4167" s="894" t="s">
        <v>24</v>
      </c>
      <c r="L4167" s="895" t="s">
        <v>24</v>
      </c>
      <c r="M4167" s="898" t="s">
        <v>24</v>
      </c>
      <c r="N4167" s="533">
        <v>44042</v>
      </c>
      <c r="O4167" s="1330" t="s">
        <v>24</v>
      </c>
      <c r="P4167" s="1314" t="s">
        <v>24</v>
      </c>
      <c r="Q4167" s="897" t="str">
        <f>IF(OR(O4167="-",O4167=""),"-",O4167+365)</f>
        <v>-</v>
      </c>
      <c r="R4167" s="181" t="str">
        <f t="shared" ca="1" si="366"/>
        <v>TIDAK MCU</v>
      </c>
      <c r="S4167" s="1319" t="s">
        <v>24</v>
      </c>
      <c r="T4167" s="953">
        <v>44370</v>
      </c>
      <c r="U4167" s="953" t="s">
        <v>99</v>
      </c>
      <c r="V4167" s="1330" t="s">
        <v>24</v>
      </c>
      <c r="W4167" s="1311" t="s">
        <v>24</v>
      </c>
      <c r="X4167" s="951"/>
      <c r="Y4167" s="900"/>
      <c r="Z4167" s="952"/>
      <c r="AA4167" s="1305" t="s">
        <v>24</v>
      </c>
      <c r="AB4167" s="902"/>
      <c r="AC4167" s="1305"/>
      <c r="AD4167" s="1305"/>
      <c r="AE4167" s="1305"/>
      <c r="AF4167" s="1305"/>
      <c r="AG4167" s="1305"/>
      <c r="AH4167" s="369"/>
      <c r="AI4167" s="244" t="str">
        <f t="shared" si="367"/>
        <v>-</v>
      </c>
      <c r="AJ4167" s="1315">
        <f t="shared" si="368"/>
        <v>44042</v>
      </c>
      <c r="AK4167" s="217" t="s">
        <v>24</v>
      </c>
      <c r="AL4167" s="614" t="s">
        <v>24</v>
      </c>
      <c r="AM4167" s="1305"/>
      <c r="AN4167" s="902"/>
      <c r="AO4167" s="902"/>
      <c r="AP4167" s="1305"/>
      <c r="AQ4167" s="1231" t="s">
        <v>3094</v>
      </c>
      <c r="AR4167" s="1305"/>
      <c r="AS4167" s="1305"/>
      <c r="AT4167" s="1305"/>
      <c r="AU4167" s="1305"/>
    </row>
    <row r="4168" spans="2:52" ht="15" customHeight="1">
      <c r="B4168" s="1310">
        <v>4162</v>
      </c>
      <c r="C4168" s="891" t="s">
        <v>12793</v>
      </c>
      <c r="D4168" s="956" t="s">
        <v>226</v>
      </c>
      <c r="E4168" s="992" t="s">
        <v>601</v>
      </c>
      <c r="F4168" s="892" t="s">
        <v>24</v>
      </c>
      <c r="G4168" s="535" t="s">
        <v>152</v>
      </c>
      <c r="H4168" s="893" t="s">
        <v>24</v>
      </c>
      <c r="I4168" s="953">
        <v>35866</v>
      </c>
      <c r="J4168" s="1314">
        <f t="shared" ca="1" si="369"/>
        <v>24</v>
      </c>
      <c r="K4168" s="894" t="s">
        <v>24</v>
      </c>
      <c r="L4168" s="895" t="s">
        <v>24</v>
      </c>
      <c r="M4168" s="898" t="s">
        <v>24</v>
      </c>
      <c r="N4168" s="533">
        <v>44042</v>
      </c>
      <c r="O4168" s="1330" t="s">
        <v>24</v>
      </c>
      <c r="P4168" s="1314" t="s">
        <v>24</v>
      </c>
      <c r="Q4168" s="897" t="str">
        <f>IF(OR(O4168="-",O4168=""),"-",O4168+365)</f>
        <v>-</v>
      </c>
      <c r="R4168" s="181" t="str">
        <f t="shared" ca="1" si="366"/>
        <v>TIDAK MCU</v>
      </c>
      <c r="S4168" s="1319" t="s">
        <v>24</v>
      </c>
      <c r="T4168" s="953">
        <v>44632</v>
      </c>
      <c r="U4168" s="953" t="s">
        <v>99</v>
      </c>
      <c r="V4168" s="1330" t="s">
        <v>24</v>
      </c>
      <c r="W4168" s="1311" t="s">
        <v>24</v>
      </c>
      <c r="X4168" s="951"/>
      <c r="Y4168" s="900"/>
      <c r="Z4168" s="952"/>
      <c r="AA4168" s="1305" t="s">
        <v>24</v>
      </c>
      <c r="AB4168" s="902"/>
      <c r="AC4168" s="1305"/>
      <c r="AD4168" s="1305"/>
      <c r="AE4168" s="1305"/>
      <c r="AF4168" s="1305"/>
      <c r="AG4168" s="1305"/>
      <c r="AH4168" s="369"/>
      <c r="AI4168" s="244" t="str">
        <f t="shared" si="367"/>
        <v>-</v>
      </c>
      <c r="AJ4168" s="1315">
        <f t="shared" si="368"/>
        <v>44042</v>
      </c>
      <c r="AK4168" s="217" t="s">
        <v>24</v>
      </c>
      <c r="AL4168" s="614" t="s">
        <v>24</v>
      </c>
      <c r="AM4168" s="1305"/>
      <c r="AN4168" s="902"/>
      <c r="AO4168" s="902"/>
      <c r="AP4168" s="1305"/>
      <c r="AQ4168" s="1231" t="s">
        <v>3094</v>
      </c>
      <c r="AR4168" s="1305"/>
      <c r="AS4168" s="1305"/>
      <c r="AT4168" s="1305"/>
      <c r="AU4168" s="1305"/>
    </row>
    <row r="4169" spans="2:52" ht="15" customHeight="1">
      <c r="B4169" s="1310">
        <v>4163</v>
      </c>
      <c r="C4169" s="891" t="s">
        <v>9326</v>
      </c>
      <c r="D4169" s="956" t="s">
        <v>226</v>
      </c>
      <c r="E4169" s="992" t="s">
        <v>601</v>
      </c>
      <c r="F4169" s="892" t="s">
        <v>24</v>
      </c>
      <c r="G4169" s="535" t="s">
        <v>152</v>
      </c>
      <c r="H4169" s="893" t="s">
        <v>24</v>
      </c>
      <c r="I4169" s="953">
        <v>30330</v>
      </c>
      <c r="J4169" s="1314">
        <f t="shared" ca="1" si="369"/>
        <v>39</v>
      </c>
      <c r="K4169" s="894" t="s">
        <v>24</v>
      </c>
      <c r="L4169" s="895" t="s">
        <v>24</v>
      </c>
      <c r="M4169" s="898" t="s">
        <v>24</v>
      </c>
      <c r="N4169" s="533">
        <v>44042</v>
      </c>
      <c r="O4169" s="1330" t="s">
        <v>24</v>
      </c>
      <c r="P4169" s="1314" t="s">
        <v>24</v>
      </c>
      <c r="Q4169" s="897" t="str">
        <f>IF(OR(O4169="-",O4169=""),"-",O4169+365)</f>
        <v>-</v>
      </c>
      <c r="R4169" s="181" t="str">
        <f t="shared" ca="1" si="366"/>
        <v>TIDAK MCU</v>
      </c>
      <c r="S4169" s="1319" t="s">
        <v>24</v>
      </c>
      <c r="T4169" s="953">
        <v>44575</v>
      </c>
      <c r="U4169" s="953" t="s">
        <v>99</v>
      </c>
      <c r="V4169" s="1330" t="s">
        <v>24</v>
      </c>
      <c r="W4169" s="1311" t="s">
        <v>24</v>
      </c>
      <c r="X4169" s="951"/>
      <c r="Y4169" s="900"/>
      <c r="Z4169" s="952"/>
      <c r="AA4169" s="1305" t="s">
        <v>24</v>
      </c>
      <c r="AB4169" s="902"/>
      <c r="AC4169" s="1305"/>
      <c r="AD4169" s="1305"/>
      <c r="AE4169" s="1305"/>
      <c r="AF4169" s="1305"/>
      <c r="AG4169" s="1305"/>
      <c r="AH4169" s="369"/>
      <c r="AI4169" s="244" t="str">
        <f t="shared" si="367"/>
        <v>-</v>
      </c>
      <c r="AJ4169" s="1315">
        <f t="shared" si="368"/>
        <v>44042</v>
      </c>
      <c r="AK4169" s="217" t="s">
        <v>24</v>
      </c>
      <c r="AL4169" s="614" t="s">
        <v>24</v>
      </c>
      <c r="AM4169" s="1305"/>
      <c r="AN4169" s="902"/>
      <c r="AO4169" s="902"/>
      <c r="AP4169" s="1305"/>
      <c r="AQ4169" s="1231" t="s">
        <v>3094</v>
      </c>
      <c r="AR4169" s="1305"/>
      <c r="AS4169" s="1305"/>
      <c r="AT4169" s="1305"/>
      <c r="AU4169" s="1305"/>
    </row>
    <row r="4170" spans="2:52" ht="15" customHeight="1">
      <c r="B4170" s="1310">
        <v>4164</v>
      </c>
      <c r="C4170" s="891" t="s">
        <v>12794</v>
      </c>
      <c r="D4170" s="956" t="s">
        <v>226</v>
      </c>
      <c r="E4170" s="992" t="s">
        <v>601</v>
      </c>
      <c r="F4170" s="892" t="s">
        <v>24</v>
      </c>
      <c r="G4170" s="535" t="s">
        <v>151</v>
      </c>
      <c r="H4170" s="893" t="s">
        <v>24</v>
      </c>
      <c r="I4170" s="953">
        <v>35905</v>
      </c>
      <c r="J4170" s="1314">
        <f t="shared" ca="1" si="369"/>
        <v>24</v>
      </c>
      <c r="K4170" s="894" t="s">
        <v>24</v>
      </c>
      <c r="L4170" s="895" t="s">
        <v>24</v>
      </c>
      <c r="M4170" s="898" t="s">
        <v>24</v>
      </c>
      <c r="N4170" s="533">
        <v>44042</v>
      </c>
      <c r="O4170" s="1330"/>
      <c r="P4170" s="1314" t="s">
        <v>24</v>
      </c>
      <c r="Q4170" s="897" t="s">
        <v>24</v>
      </c>
      <c r="R4170" s="181" t="str">
        <f t="shared" ca="1" si="366"/>
        <v>TIDAK MCU</v>
      </c>
      <c r="S4170" s="1319" t="s">
        <v>24</v>
      </c>
      <c r="T4170" s="953">
        <v>44306</v>
      </c>
      <c r="U4170" s="953"/>
      <c r="V4170" s="1330" t="s">
        <v>24</v>
      </c>
      <c r="W4170" s="1311" t="s">
        <v>24</v>
      </c>
      <c r="X4170" s="951"/>
      <c r="Y4170" s="900"/>
      <c r="Z4170" s="952"/>
      <c r="AA4170" s="1305" t="s">
        <v>24</v>
      </c>
      <c r="AB4170" s="902"/>
      <c r="AC4170" s="1305"/>
      <c r="AD4170" s="1305"/>
      <c r="AE4170" s="1305"/>
      <c r="AF4170" s="1305"/>
      <c r="AG4170" s="1305"/>
      <c r="AH4170" s="369"/>
      <c r="AI4170" s="244" t="str">
        <f t="shared" si="367"/>
        <v>-</v>
      </c>
      <c r="AJ4170" s="1315">
        <f t="shared" si="368"/>
        <v>44042</v>
      </c>
      <c r="AK4170" s="217" t="s">
        <v>24</v>
      </c>
      <c r="AL4170" s="614" t="s">
        <v>24</v>
      </c>
      <c r="AM4170" s="1305"/>
      <c r="AN4170" s="902"/>
      <c r="AO4170" s="902"/>
      <c r="AP4170" s="1305"/>
      <c r="AQ4170" s="1231" t="s">
        <v>3094</v>
      </c>
      <c r="AR4170" s="1305"/>
      <c r="AS4170" s="1305"/>
      <c r="AT4170" s="1305"/>
      <c r="AU4170" s="1305"/>
    </row>
    <row r="4171" spans="2:52" ht="15" customHeight="1">
      <c r="B4171" s="1310">
        <v>4165</v>
      </c>
      <c r="C4171" s="891" t="s">
        <v>12795</v>
      </c>
      <c r="D4171" s="956" t="s">
        <v>4458</v>
      </c>
      <c r="E4171" s="992" t="s">
        <v>12784</v>
      </c>
      <c r="F4171" s="892" t="s">
        <v>24</v>
      </c>
      <c r="G4171" s="535" t="s">
        <v>12785</v>
      </c>
      <c r="H4171" s="893" t="s">
        <v>24</v>
      </c>
      <c r="I4171" s="953" t="s">
        <v>24</v>
      </c>
      <c r="J4171" s="1314" t="str">
        <f t="shared" ca="1" si="369"/>
        <v>-</v>
      </c>
      <c r="K4171" s="894" t="s">
        <v>24</v>
      </c>
      <c r="L4171" s="976"/>
      <c r="M4171" s="898" t="s">
        <v>24</v>
      </c>
      <c r="N4171" s="533">
        <v>44046</v>
      </c>
      <c r="O4171" s="1330"/>
      <c r="P4171" s="1314" t="s">
        <v>24</v>
      </c>
      <c r="Q4171" s="897"/>
      <c r="R4171" s="181" t="str">
        <f t="shared" ca="1" si="366"/>
        <v>TIDAK MCU</v>
      </c>
      <c r="S4171" s="1319" t="s">
        <v>24</v>
      </c>
      <c r="T4171" s="953">
        <v>44196</v>
      </c>
      <c r="U4171" s="953"/>
      <c r="V4171" s="1330"/>
      <c r="W4171" s="1311"/>
      <c r="X4171" s="951"/>
      <c r="Y4171" s="900"/>
      <c r="Z4171" s="952"/>
      <c r="AA4171" s="1305"/>
      <c r="AB4171" s="902"/>
      <c r="AC4171" s="1305"/>
      <c r="AD4171" s="1305"/>
      <c r="AE4171" s="1305"/>
      <c r="AF4171" s="1305"/>
      <c r="AG4171" s="1305"/>
      <c r="AH4171" s="369"/>
      <c r="AI4171" s="244" t="str">
        <f t="shared" si="367"/>
        <v/>
      </c>
      <c r="AJ4171" s="1315">
        <f t="shared" si="368"/>
        <v>44046</v>
      </c>
      <c r="AK4171" s="217" t="s">
        <v>24</v>
      </c>
      <c r="AL4171" s="614" t="s">
        <v>24</v>
      </c>
      <c r="AM4171" s="1305"/>
      <c r="AN4171" s="902"/>
      <c r="AO4171" s="902"/>
      <c r="AP4171" s="1305"/>
      <c r="AQ4171" s="1231" t="s">
        <v>3094</v>
      </c>
      <c r="AR4171" s="1305"/>
      <c r="AS4171" s="1305"/>
      <c r="AT4171" s="1305"/>
      <c r="AU4171" s="1305"/>
      <c r="AV4171" s="885"/>
      <c r="AW4171" s="885"/>
      <c r="AX4171" s="885"/>
      <c r="AY4171" s="885"/>
      <c r="AZ4171" s="885"/>
    </row>
    <row r="4172" spans="2:52" ht="15" customHeight="1">
      <c r="B4172" s="1310">
        <v>4166</v>
      </c>
      <c r="C4172" s="891" t="s">
        <v>12796</v>
      </c>
      <c r="D4172" s="956" t="s">
        <v>4458</v>
      </c>
      <c r="E4172" s="992" t="s">
        <v>12784</v>
      </c>
      <c r="F4172" s="892" t="s">
        <v>24</v>
      </c>
      <c r="G4172" s="535" t="s">
        <v>12785</v>
      </c>
      <c r="H4172" s="893" t="s">
        <v>24</v>
      </c>
      <c r="I4172" s="953" t="s">
        <v>24</v>
      </c>
      <c r="J4172" s="1314" t="str">
        <f t="shared" ca="1" si="369"/>
        <v>-</v>
      </c>
      <c r="K4172" s="894" t="s">
        <v>24</v>
      </c>
      <c r="L4172" s="976"/>
      <c r="M4172" s="898" t="s">
        <v>24</v>
      </c>
      <c r="N4172" s="533">
        <v>44046</v>
      </c>
      <c r="O4172" s="1330"/>
      <c r="P4172" s="1314" t="s">
        <v>24</v>
      </c>
      <c r="Q4172" s="897"/>
      <c r="R4172" s="181" t="str">
        <f t="shared" ref="R4172:R4235" ca="1" si="370">IF(OR(O4172="",O4172="-"),"TIDAK MCU",IF(Q4172&gt;TODAY(),"BERLAKU","EXPIRED"))</f>
        <v>TIDAK MCU</v>
      </c>
      <c r="S4172" s="1319" t="s">
        <v>24</v>
      </c>
      <c r="T4172" s="953">
        <v>44196</v>
      </c>
      <c r="U4172" s="953"/>
      <c r="V4172" s="1330"/>
      <c r="W4172" s="136"/>
      <c r="X4172" s="951"/>
      <c r="Y4172" s="900"/>
      <c r="Z4172" s="952"/>
      <c r="AA4172" s="1305"/>
      <c r="AB4172" s="902"/>
      <c r="AC4172" s="1305"/>
      <c r="AD4172" s="1305"/>
      <c r="AE4172" s="1305"/>
      <c r="AF4172" s="1305"/>
      <c r="AG4172" s="1305"/>
      <c r="AH4172" s="369"/>
      <c r="AI4172" s="244" t="str">
        <f t="shared" si="367"/>
        <v/>
      </c>
      <c r="AJ4172" s="1315">
        <f t="shared" si="368"/>
        <v>44046</v>
      </c>
      <c r="AK4172" s="217" t="s">
        <v>24</v>
      </c>
      <c r="AL4172" s="614" t="s">
        <v>24</v>
      </c>
      <c r="AM4172" s="1305"/>
      <c r="AN4172" s="902"/>
      <c r="AO4172" s="902"/>
      <c r="AP4172" s="1305"/>
      <c r="AQ4172" s="1231" t="s">
        <v>3094</v>
      </c>
      <c r="AR4172" s="1305"/>
      <c r="AS4172" s="1305"/>
      <c r="AT4172" s="1305"/>
      <c r="AU4172" s="1305"/>
      <c r="AV4172" s="885"/>
      <c r="AW4172" s="885"/>
      <c r="AX4172" s="885"/>
      <c r="AY4172" s="885"/>
      <c r="AZ4172" s="885"/>
    </row>
    <row r="4173" spans="2:52" ht="15" customHeight="1">
      <c r="B4173" s="1310">
        <v>4167</v>
      </c>
      <c r="C4173" s="891" t="s">
        <v>12797</v>
      </c>
      <c r="D4173" s="956" t="s">
        <v>230</v>
      </c>
      <c r="E4173" s="992" t="s">
        <v>222</v>
      </c>
      <c r="F4173" s="892" t="s">
        <v>24</v>
      </c>
      <c r="G4173" s="535" t="s">
        <v>144</v>
      </c>
      <c r="H4173" s="893" t="s">
        <v>24</v>
      </c>
      <c r="I4173" s="953">
        <v>28645</v>
      </c>
      <c r="J4173" s="1314">
        <f t="shared" ca="1" si="369"/>
        <v>44</v>
      </c>
      <c r="K4173" s="894" t="s">
        <v>24</v>
      </c>
      <c r="L4173" s="976"/>
      <c r="M4173" s="898" t="s">
        <v>24</v>
      </c>
      <c r="N4173" s="533">
        <v>44037</v>
      </c>
      <c r="O4173" s="1330"/>
      <c r="P4173" s="1314" t="s">
        <v>24</v>
      </c>
      <c r="Q4173" s="897"/>
      <c r="R4173" s="181" t="str">
        <f t="shared" ca="1" si="370"/>
        <v>TIDAK MCU</v>
      </c>
      <c r="S4173" s="1319" t="s">
        <v>6563</v>
      </c>
      <c r="T4173" s="953">
        <v>44351</v>
      </c>
      <c r="U4173" s="953">
        <v>44351</v>
      </c>
      <c r="V4173" s="1330"/>
      <c r="W4173" s="136"/>
      <c r="X4173" s="951"/>
      <c r="Y4173" s="900"/>
      <c r="Z4173" s="952"/>
      <c r="AA4173" s="902" t="s">
        <v>1086</v>
      </c>
      <c r="AB4173" s="902"/>
      <c r="AC4173" s="1305"/>
      <c r="AD4173" s="1305"/>
      <c r="AE4173" s="1305"/>
      <c r="AF4173" s="1305"/>
      <c r="AG4173" s="1305"/>
      <c r="AH4173" s="369"/>
      <c r="AI4173" s="244" t="str">
        <f t="shared" si="367"/>
        <v>HINO 260 JD/TI</v>
      </c>
      <c r="AJ4173" s="1315">
        <f t="shared" si="368"/>
        <v>44037</v>
      </c>
      <c r="AK4173" s="592">
        <v>44035</v>
      </c>
      <c r="AL4173" s="614"/>
      <c r="AM4173" s="1305"/>
      <c r="AN4173" s="902"/>
      <c r="AO4173" s="902"/>
      <c r="AP4173" s="1305"/>
      <c r="AQ4173" s="1231" t="s">
        <v>3094</v>
      </c>
      <c r="AR4173" s="1305"/>
      <c r="AS4173" s="1305"/>
      <c r="AT4173" s="1305"/>
      <c r="AU4173" s="1305"/>
      <c r="AV4173" s="885"/>
      <c r="AW4173" s="885"/>
      <c r="AX4173" s="885"/>
      <c r="AY4173" s="885"/>
      <c r="AZ4173" s="885"/>
    </row>
    <row r="4174" spans="2:52" ht="15" customHeight="1">
      <c r="B4174" s="1310">
        <v>4168</v>
      </c>
      <c r="C4174" s="891" t="s">
        <v>12798</v>
      </c>
      <c r="D4174" s="956" t="s">
        <v>12799</v>
      </c>
      <c r="E4174" s="992" t="s">
        <v>601</v>
      </c>
      <c r="F4174" s="892" t="s">
        <v>24</v>
      </c>
      <c r="G4174" s="535" t="s">
        <v>12788</v>
      </c>
      <c r="H4174" s="893" t="s">
        <v>24</v>
      </c>
      <c r="I4174" s="953">
        <v>31423</v>
      </c>
      <c r="J4174" s="1314">
        <f t="shared" ca="1" si="369"/>
        <v>36</v>
      </c>
      <c r="K4174" s="894" t="s">
        <v>24</v>
      </c>
      <c r="L4174" s="976"/>
      <c r="M4174" s="898" t="s">
        <v>24</v>
      </c>
      <c r="N4174" s="533">
        <v>44040</v>
      </c>
      <c r="O4174" s="1330"/>
      <c r="P4174" s="1314" t="s">
        <v>24</v>
      </c>
      <c r="Q4174" s="897"/>
      <c r="R4174" s="181" t="str">
        <f t="shared" ca="1" si="370"/>
        <v>TIDAK MCU</v>
      </c>
      <c r="S4174" s="1319" t="s">
        <v>24</v>
      </c>
      <c r="T4174" s="953">
        <v>44207</v>
      </c>
      <c r="U4174" s="953"/>
      <c r="V4174" s="1330"/>
      <c r="W4174" s="136"/>
      <c r="X4174" s="951"/>
      <c r="Y4174" s="900"/>
      <c r="Z4174" s="952"/>
      <c r="AA4174" s="1305" t="s">
        <v>24</v>
      </c>
      <c r="AB4174" s="902"/>
      <c r="AC4174" s="1305"/>
      <c r="AD4174" s="1305"/>
      <c r="AE4174" s="1305"/>
      <c r="AF4174" s="1305"/>
      <c r="AG4174" s="1305"/>
      <c r="AH4174" s="369"/>
      <c r="AI4174" s="244" t="str">
        <f t="shared" si="367"/>
        <v>-</v>
      </c>
      <c r="AJ4174" s="1315">
        <f t="shared" si="368"/>
        <v>44040</v>
      </c>
      <c r="AK4174" s="217" t="s">
        <v>24</v>
      </c>
      <c r="AL4174" s="614" t="s">
        <v>24</v>
      </c>
      <c r="AM4174" s="1305"/>
      <c r="AN4174" s="902"/>
      <c r="AO4174" s="902"/>
      <c r="AP4174" s="1305"/>
      <c r="AQ4174" s="1231" t="s">
        <v>3094</v>
      </c>
      <c r="AR4174" s="1305"/>
      <c r="AS4174" s="1305"/>
      <c r="AT4174" s="1305"/>
      <c r="AU4174" s="1305"/>
      <c r="AZ4174" s="885"/>
    </row>
    <row r="4175" spans="2:52" ht="15" customHeight="1">
      <c r="B4175" s="1310">
        <v>4169</v>
      </c>
      <c r="C4175" s="891" t="s">
        <v>12800</v>
      </c>
      <c r="D4175" s="956" t="s">
        <v>257</v>
      </c>
      <c r="E4175" s="992" t="s">
        <v>1122</v>
      </c>
      <c r="F4175" s="892" t="s">
        <v>24</v>
      </c>
      <c r="G4175" s="535" t="s">
        <v>130</v>
      </c>
      <c r="H4175" s="893" t="s">
        <v>24</v>
      </c>
      <c r="I4175" s="953">
        <v>35284</v>
      </c>
      <c r="J4175" s="1314">
        <f t="shared" ca="1" si="369"/>
        <v>25</v>
      </c>
      <c r="K4175" s="894" t="s">
        <v>24</v>
      </c>
      <c r="L4175" s="976"/>
      <c r="M4175" s="898" t="s">
        <v>24</v>
      </c>
      <c r="N4175" s="533">
        <v>44023</v>
      </c>
      <c r="O4175" s="1330"/>
      <c r="P4175" s="1314" t="s">
        <v>24</v>
      </c>
      <c r="Q4175" s="897"/>
      <c r="R4175" s="181" t="str">
        <f t="shared" ca="1" si="370"/>
        <v>TIDAK MCU</v>
      </c>
      <c r="S4175" s="1319" t="s">
        <v>12819</v>
      </c>
      <c r="T4175" s="953">
        <v>44415</v>
      </c>
      <c r="U4175" s="953">
        <v>44415</v>
      </c>
      <c r="V4175" s="1330"/>
      <c r="W4175" s="1311"/>
      <c r="X4175" s="951"/>
      <c r="Y4175" s="900"/>
      <c r="Z4175" s="952"/>
      <c r="AA4175" s="1305" t="s">
        <v>100</v>
      </c>
      <c r="AB4175" s="902"/>
      <c r="AC4175" s="1305"/>
      <c r="AD4175" s="1305"/>
      <c r="AE4175" s="1305"/>
      <c r="AF4175" s="1305"/>
      <c r="AG4175" s="1305"/>
      <c r="AH4175" s="369"/>
      <c r="AI4175" s="244" t="str">
        <f t="shared" si="367"/>
        <v>LIGHT VEHICLE</v>
      </c>
      <c r="AJ4175" s="1315">
        <f t="shared" si="368"/>
        <v>44023</v>
      </c>
      <c r="AK4175" s="592">
        <v>43984</v>
      </c>
      <c r="AL4175" s="614"/>
      <c r="AM4175" s="1305"/>
      <c r="AN4175" s="902"/>
      <c r="AO4175" s="902"/>
      <c r="AP4175" s="1305"/>
      <c r="AQ4175" s="1231" t="s">
        <v>3094</v>
      </c>
      <c r="AR4175" s="1305"/>
      <c r="AS4175" s="1305"/>
      <c r="AT4175" s="1305"/>
      <c r="AU4175" s="1305"/>
      <c r="AV4175" s="885"/>
      <c r="AW4175" s="885"/>
      <c r="AX4175" s="885"/>
      <c r="AY4175" s="885"/>
      <c r="AZ4175" s="885"/>
    </row>
    <row r="4176" spans="2:52" ht="15" customHeight="1">
      <c r="B4176" s="1310">
        <v>2680</v>
      </c>
      <c r="C4176" s="891" t="s">
        <v>12339</v>
      </c>
      <c r="D4176" s="956" t="s">
        <v>230</v>
      </c>
      <c r="E4176" s="992" t="s">
        <v>4228</v>
      </c>
      <c r="F4176" s="892" t="s">
        <v>12361</v>
      </c>
      <c r="G4176" s="535" t="s">
        <v>102</v>
      </c>
      <c r="H4176" s="893" t="s">
        <v>24</v>
      </c>
      <c r="I4176" s="1740">
        <v>30679</v>
      </c>
      <c r="J4176" s="1314">
        <f t="shared" ca="1" si="369"/>
        <v>38</v>
      </c>
      <c r="K4176" s="894" t="s">
        <v>24</v>
      </c>
      <c r="L4176" s="895" t="s">
        <v>24</v>
      </c>
      <c r="M4176" s="896" t="s">
        <v>24</v>
      </c>
      <c r="N4176" s="533">
        <v>44004</v>
      </c>
      <c r="O4176" s="1330" t="s">
        <v>24</v>
      </c>
      <c r="P4176" s="1314" t="s">
        <v>24</v>
      </c>
      <c r="Q4176" s="897" t="s">
        <v>24</v>
      </c>
      <c r="R4176" s="181" t="str">
        <f t="shared" ca="1" si="370"/>
        <v>TIDAK MCU</v>
      </c>
      <c r="S4176" s="664" t="s">
        <v>12375</v>
      </c>
      <c r="T4176" s="898">
        <v>44924</v>
      </c>
      <c r="U4176" s="898">
        <v>44924</v>
      </c>
      <c r="V4176" s="1330" t="s">
        <v>24</v>
      </c>
      <c r="W4176" s="1311" t="s">
        <v>24</v>
      </c>
      <c r="X4176" s="951"/>
      <c r="Y4176" s="900"/>
      <c r="Z4176" s="952"/>
      <c r="AA4176" s="243" t="s">
        <v>9107</v>
      </c>
      <c r="AB4176" s="1000" t="s">
        <v>9136</v>
      </c>
      <c r="AC4176" s="1000" t="s">
        <v>9129</v>
      </c>
      <c r="AD4176" s="462" t="s">
        <v>12914</v>
      </c>
      <c r="AE4176" s="1000" t="s">
        <v>9115</v>
      </c>
      <c r="AF4176" s="1000" t="s">
        <v>14102</v>
      </c>
      <c r="AG4176" s="1000" t="s">
        <v>13889</v>
      </c>
      <c r="AH4176" s="369"/>
      <c r="AI4176" s="244" t="str">
        <f t="shared" ref="AI4176:AI4239" si="371">+CONCATENATE(AA4176,AB4176,AC4176,AD4176,AE4176,AF4176,AG4176)</f>
        <v>HD 465SC P360 - SC P460 A/MVOLVO FH 16VOLVO FMCRANE TRUCKSC R580 STRSC R580 DTR</v>
      </c>
      <c r="AJ4176" s="1315">
        <f t="shared" si="368"/>
        <v>44004</v>
      </c>
      <c r="AK4176" s="589">
        <v>44253</v>
      </c>
      <c r="AL4176" s="726">
        <v>44253</v>
      </c>
      <c r="AM4176" s="1305"/>
      <c r="AN4176" s="902"/>
      <c r="AO4176" s="2313"/>
      <c r="AP4176" s="213" t="s">
        <v>14110</v>
      </c>
      <c r="AQ4176" s="2324" t="s">
        <v>3094</v>
      </c>
      <c r="AR4176" s="1305"/>
      <c r="AS4176" s="1305"/>
      <c r="AT4176" s="1305"/>
      <c r="AU4176" s="1305"/>
      <c r="AV4176" s="885"/>
      <c r="AW4176" s="885"/>
      <c r="AX4176" s="885"/>
      <c r="AY4176" s="885"/>
      <c r="AZ4176" s="885"/>
    </row>
    <row r="4177" spans="1:52" ht="15" customHeight="1">
      <c r="B4177" s="1310">
        <v>4171</v>
      </c>
      <c r="C4177" s="891" t="s">
        <v>12808</v>
      </c>
      <c r="D4177" s="956" t="s">
        <v>230</v>
      </c>
      <c r="E4177" s="992" t="s">
        <v>4228</v>
      </c>
      <c r="F4177" s="892" t="s">
        <v>12812</v>
      </c>
      <c r="G4177" s="535" t="s">
        <v>102</v>
      </c>
      <c r="H4177" s="893" t="s">
        <v>24</v>
      </c>
      <c r="I4177" s="953">
        <v>35011</v>
      </c>
      <c r="J4177" s="1314">
        <f t="shared" ca="1" si="369"/>
        <v>26</v>
      </c>
      <c r="K4177" s="894" t="s">
        <v>24</v>
      </c>
      <c r="L4177" s="976"/>
      <c r="M4177" s="898" t="s">
        <v>24</v>
      </c>
      <c r="N4177" s="533">
        <v>44044</v>
      </c>
      <c r="O4177" s="1330"/>
      <c r="P4177" s="1314" t="s">
        <v>24</v>
      </c>
      <c r="Q4177" s="897"/>
      <c r="R4177" s="181" t="str">
        <f t="shared" ca="1" si="370"/>
        <v>TIDAK MCU</v>
      </c>
      <c r="S4177" s="1319" t="s">
        <v>12816</v>
      </c>
      <c r="T4177" s="953">
        <v>44508</v>
      </c>
      <c r="U4177" s="953">
        <v>44508</v>
      </c>
      <c r="V4177" s="1330"/>
      <c r="W4177" s="1311"/>
      <c r="X4177" s="951"/>
      <c r="Y4177" s="900"/>
      <c r="Z4177" s="952"/>
      <c r="AA4177" s="1000" t="s">
        <v>4457</v>
      </c>
      <c r="AB4177" s="902"/>
      <c r="AC4177" s="1305"/>
      <c r="AD4177" s="1305"/>
      <c r="AE4177" s="1305"/>
      <c r="AF4177" s="1305"/>
      <c r="AG4177" s="1305"/>
      <c r="AH4177" s="369"/>
      <c r="AI4177" s="244" t="str">
        <f t="shared" si="371"/>
        <v>SC P360, SC P380</v>
      </c>
      <c r="AJ4177" s="1315">
        <f t="shared" si="368"/>
        <v>44044</v>
      </c>
      <c r="AK4177" s="451">
        <v>44056</v>
      </c>
      <c r="AL4177" s="742">
        <v>44056</v>
      </c>
      <c r="AM4177" s="1305"/>
      <c r="AN4177" s="902"/>
      <c r="AO4177" s="902"/>
      <c r="AP4177" s="1305" t="s">
        <v>11339</v>
      </c>
      <c r="AQ4177" s="1231" t="s">
        <v>3094</v>
      </c>
      <c r="AR4177" s="1305"/>
      <c r="AS4177" s="1305"/>
      <c r="AT4177" s="1305"/>
      <c r="AU4177" s="1305"/>
      <c r="AV4177" s="885"/>
      <c r="AW4177" s="885"/>
      <c r="AX4177" s="885"/>
      <c r="AY4177" s="885"/>
      <c r="AZ4177" s="885"/>
    </row>
    <row r="4178" spans="1:52" ht="15" customHeight="1">
      <c r="B4178" s="1310">
        <v>3974</v>
      </c>
      <c r="C4178" s="891" t="s">
        <v>12340</v>
      </c>
      <c r="D4178" s="956" t="s">
        <v>230</v>
      </c>
      <c r="E4178" s="992" t="s">
        <v>4228</v>
      </c>
      <c r="F4178" s="892" t="s">
        <v>12363</v>
      </c>
      <c r="G4178" s="535" t="s">
        <v>102</v>
      </c>
      <c r="H4178" s="893" t="s">
        <v>24</v>
      </c>
      <c r="I4178" s="902" t="s">
        <v>24</v>
      </c>
      <c r="J4178" s="1314" t="str">
        <f t="shared" ca="1" si="369"/>
        <v>-</v>
      </c>
      <c r="K4178" s="894" t="s">
        <v>24</v>
      </c>
      <c r="L4178" s="895" t="s">
        <v>24</v>
      </c>
      <c r="M4178" s="896" t="s">
        <v>24</v>
      </c>
      <c r="N4178" s="533">
        <v>44004</v>
      </c>
      <c r="O4178" s="1330" t="s">
        <v>24</v>
      </c>
      <c r="P4178" s="1314" t="s">
        <v>24</v>
      </c>
      <c r="Q4178" s="897" t="s">
        <v>24</v>
      </c>
      <c r="R4178" s="181" t="str">
        <f t="shared" ca="1" si="370"/>
        <v>TIDAK MCU</v>
      </c>
      <c r="S4178" s="664" t="s">
        <v>12377</v>
      </c>
      <c r="T4178" s="953">
        <v>44926</v>
      </c>
      <c r="U4178" s="953">
        <v>44926</v>
      </c>
      <c r="V4178" s="1330" t="s">
        <v>24</v>
      </c>
      <c r="W4178" s="1311" t="s">
        <v>24</v>
      </c>
      <c r="X4178" s="951"/>
      <c r="Y4178" s="900"/>
      <c r="Z4178" s="952"/>
      <c r="AA4178" s="243" t="s">
        <v>4604</v>
      </c>
      <c r="AB4178" s="1000" t="s">
        <v>12346</v>
      </c>
      <c r="AC4178" s="1000" t="s">
        <v>12351</v>
      </c>
      <c r="AD4178" s="462" t="s">
        <v>14102</v>
      </c>
      <c r="AE4178" s="1000" t="s">
        <v>13889</v>
      </c>
      <c r="AF4178" s="1305"/>
      <c r="AG4178" s="1305"/>
      <c r="AH4178" s="369"/>
      <c r="AI4178" s="244" t="str">
        <f t="shared" si="371"/>
        <v>NISSAN CWB HD 465 SC P380 - SC P460 A/MSC R580 STRSC R580 DTR</v>
      </c>
      <c r="AJ4178" s="1315">
        <f t="shared" si="368"/>
        <v>44004</v>
      </c>
      <c r="AK4178" s="589">
        <v>44253</v>
      </c>
      <c r="AL4178" s="726">
        <v>44253</v>
      </c>
      <c r="AM4178" s="1305"/>
      <c r="AN4178" s="902"/>
      <c r="AO4178" s="2313"/>
      <c r="AP4178" s="213" t="s">
        <v>14110</v>
      </c>
      <c r="AQ4178" s="2324" t="s">
        <v>3094</v>
      </c>
      <c r="AR4178" s="1305"/>
      <c r="AS4178" s="1305"/>
      <c r="AT4178" s="1305"/>
      <c r="AU4178" s="1305"/>
      <c r="AV4178" s="885"/>
      <c r="AW4178" s="885"/>
      <c r="AX4178" s="885"/>
      <c r="AY4178" s="885"/>
      <c r="AZ4178" s="885"/>
    </row>
    <row r="4179" spans="1:52" ht="15" customHeight="1">
      <c r="B4179" s="1310">
        <v>4173</v>
      </c>
      <c r="C4179" s="891" t="s">
        <v>12810</v>
      </c>
      <c r="D4179" s="956" t="s">
        <v>230</v>
      </c>
      <c r="E4179" s="992" t="s">
        <v>4228</v>
      </c>
      <c r="F4179" s="892" t="s">
        <v>12814</v>
      </c>
      <c r="G4179" s="535" t="s">
        <v>102</v>
      </c>
      <c r="H4179" s="893" t="s">
        <v>24</v>
      </c>
      <c r="I4179" s="953">
        <v>34658</v>
      </c>
      <c r="J4179" s="1314">
        <f t="shared" ca="1" si="369"/>
        <v>27</v>
      </c>
      <c r="K4179" s="894" t="s">
        <v>24</v>
      </c>
      <c r="L4179" s="976"/>
      <c r="M4179" s="898" t="s">
        <v>24</v>
      </c>
      <c r="N4179" s="533">
        <v>44044</v>
      </c>
      <c r="O4179" s="1330" t="s">
        <v>24</v>
      </c>
      <c r="P4179" s="1314" t="s">
        <v>24</v>
      </c>
      <c r="Q4179" s="897" t="s">
        <v>24</v>
      </c>
      <c r="R4179" s="181" t="str">
        <f t="shared" ca="1" si="370"/>
        <v>TIDAK MCU</v>
      </c>
      <c r="S4179" s="1319" t="s">
        <v>12818</v>
      </c>
      <c r="T4179" s="953">
        <v>44520</v>
      </c>
      <c r="U4179" s="953">
        <v>44520</v>
      </c>
      <c r="V4179" s="1330"/>
      <c r="W4179" s="1311"/>
      <c r="X4179" s="951"/>
      <c r="Y4179" s="900"/>
      <c r="Z4179" s="952"/>
      <c r="AA4179" s="1000" t="s">
        <v>4457</v>
      </c>
      <c r="AB4179" s="902"/>
      <c r="AC4179" s="1305"/>
      <c r="AD4179" s="1305"/>
      <c r="AE4179" s="1305"/>
      <c r="AF4179" s="1305"/>
      <c r="AG4179" s="1305"/>
      <c r="AH4179" s="369"/>
      <c r="AI4179" s="244" t="str">
        <f t="shared" si="371"/>
        <v>SC P360, SC P380</v>
      </c>
      <c r="AJ4179" s="1315">
        <f t="shared" si="368"/>
        <v>44044</v>
      </c>
      <c r="AK4179" s="592">
        <v>44051</v>
      </c>
      <c r="AL4179" s="614">
        <v>44051</v>
      </c>
      <c r="AM4179" s="1305"/>
      <c r="AN4179" s="902"/>
      <c r="AO4179" s="902"/>
      <c r="AP4179" s="1305" t="s">
        <v>11339</v>
      </c>
      <c r="AQ4179" s="1231" t="s">
        <v>3094</v>
      </c>
      <c r="AR4179" s="1305"/>
      <c r="AS4179" s="1305"/>
      <c r="AT4179" s="1305"/>
      <c r="AU4179" s="1305"/>
      <c r="AV4179" s="885"/>
      <c r="AW4179" s="885"/>
      <c r="AX4179" s="885"/>
      <c r="AY4179" s="885"/>
      <c r="AZ4179" s="885"/>
    </row>
    <row r="4180" spans="1:52" ht="15" customHeight="1">
      <c r="A4180" s="1299"/>
      <c r="B4180" s="1310">
        <v>4174</v>
      </c>
      <c r="C4180" s="1531" t="s">
        <v>12820</v>
      </c>
      <c r="D4180" s="1577" t="s">
        <v>11546</v>
      </c>
      <c r="E4180" s="1590" t="s">
        <v>3085</v>
      </c>
      <c r="F4180" s="1612" t="s">
        <v>24</v>
      </c>
      <c r="G4180" s="1623" t="s">
        <v>102</v>
      </c>
      <c r="H4180" s="1687" t="s">
        <v>24</v>
      </c>
      <c r="I4180" s="1773" t="s">
        <v>24</v>
      </c>
      <c r="J4180" s="1314" t="str">
        <f t="shared" ca="1" si="369"/>
        <v>-</v>
      </c>
      <c r="K4180" s="1818" t="s">
        <v>24</v>
      </c>
      <c r="L4180" s="1872"/>
      <c r="M4180" s="1900" t="s">
        <v>24</v>
      </c>
      <c r="N4180" s="517" t="s">
        <v>24</v>
      </c>
      <c r="O4180" s="446"/>
      <c r="P4180" s="445" t="s">
        <v>24</v>
      </c>
      <c r="Q4180" s="920"/>
      <c r="R4180" s="919" t="str">
        <f t="shared" ca="1" si="370"/>
        <v>TIDAK MCU</v>
      </c>
      <c r="S4180" s="445" t="s">
        <v>24</v>
      </c>
      <c r="T4180" s="1773">
        <v>44196</v>
      </c>
      <c r="U4180" s="1773" t="s">
        <v>24</v>
      </c>
      <c r="V4180" s="446"/>
      <c r="W4180" s="446"/>
      <c r="X4180" s="1531"/>
      <c r="Y4180" s="1945"/>
      <c r="Z4180" s="1956"/>
      <c r="AA4180" s="1577" t="s">
        <v>24</v>
      </c>
      <c r="AB4180" s="1577"/>
      <c r="AC4180" s="1577"/>
      <c r="AD4180" s="1577"/>
      <c r="AE4180" s="1577"/>
      <c r="AF4180" s="1577"/>
      <c r="AG4180" s="1577"/>
      <c r="AH4180" s="1028"/>
      <c r="AI4180" s="244" t="str">
        <f t="shared" si="371"/>
        <v>-</v>
      </c>
      <c r="AJ4180" s="878" t="str">
        <f t="shared" si="368"/>
        <v>-</v>
      </c>
      <c r="AK4180" s="1727" t="s">
        <v>24</v>
      </c>
      <c r="AL4180" s="1727" t="s">
        <v>24</v>
      </c>
      <c r="AM4180" s="1577"/>
      <c r="AN4180" s="1577"/>
      <c r="AO4180" s="1577"/>
      <c r="AP4180" s="1577"/>
      <c r="AQ4180" s="916" t="s">
        <v>3094</v>
      </c>
      <c r="AR4180" s="1577"/>
      <c r="AS4180" s="1577"/>
      <c r="AT4180" s="1577"/>
      <c r="AU4180" s="1577"/>
      <c r="AV4180" s="458"/>
      <c r="AW4180" s="458"/>
      <c r="AX4180" s="458"/>
      <c r="AY4180" s="458"/>
      <c r="AZ4180" s="885"/>
    </row>
    <row r="4181" spans="1:52" ht="15" customHeight="1">
      <c r="B4181" s="1310">
        <v>4175</v>
      </c>
      <c r="C4181" s="891" t="s">
        <v>13030</v>
      </c>
      <c r="D4181" s="956" t="s">
        <v>230</v>
      </c>
      <c r="E4181" s="992" t="s">
        <v>4228</v>
      </c>
      <c r="F4181" s="892" t="s">
        <v>12822</v>
      </c>
      <c r="G4181" s="535" t="s">
        <v>102</v>
      </c>
      <c r="H4181" s="893" t="s">
        <v>24</v>
      </c>
      <c r="I4181" s="953" t="s">
        <v>24</v>
      </c>
      <c r="J4181" s="1314" t="str">
        <f t="shared" ca="1" si="369"/>
        <v>-</v>
      </c>
      <c r="K4181" s="894" t="s">
        <v>24</v>
      </c>
      <c r="L4181" s="976"/>
      <c r="M4181" s="898" t="s">
        <v>24</v>
      </c>
      <c r="N4181" s="533">
        <v>44050</v>
      </c>
      <c r="O4181" s="1330"/>
      <c r="P4181" s="1314" t="s">
        <v>24</v>
      </c>
      <c r="Q4181" s="897"/>
      <c r="R4181" s="181" t="str">
        <f t="shared" ca="1" si="370"/>
        <v>TIDAK MCU</v>
      </c>
      <c r="S4181" s="1319" t="s">
        <v>12823</v>
      </c>
      <c r="T4181" s="953">
        <v>44561</v>
      </c>
      <c r="U4181" s="953">
        <v>44561</v>
      </c>
      <c r="V4181" s="904"/>
      <c r="W4181" s="136"/>
      <c r="X4181" s="951"/>
      <c r="Y4181" s="900"/>
      <c r="Z4181" s="952"/>
      <c r="AA4181" s="1000" t="s">
        <v>4457</v>
      </c>
      <c r="AB4181" s="902"/>
      <c r="AC4181" s="1305"/>
      <c r="AD4181" s="1305"/>
      <c r="AE4181" s="1305"/>
      <c r="AF4181" s="1305"/>
      <c r="AG4181" s="1305"/>
      <c r="AH4181" s="369"/>
      <c r="AI4181" s="244" t="str">
        <f t="shared" si="371"/>
        <v>SC P360, SC P380</v>
      </c>
      <c r="AJ4181" s="1315">
        <f t="shared" si="368"/>
        <v>44050</v>
      </c>
      <c r="AK4181" s="217" t="s">
        <v>24</v>
      </c>
      <c r="AL4181" s="614" t="s">
        <v>24</v>
      </c>
      <c r="AM4181" s="1305"/>
      <c r="AN4181" s="902"/>
      <c r="AO4181" s="902"/>
      <c r="AP4181" s="1305"/>
      <c r="AQ4181" s="1231" t="s">
        <v>3094</v>
      </c>
      <c r="AR4181" s="1305"/>
      <c r="AS4181" s="1305"/>
      <c r="AT4181" s="1305"/>
      <c r="AU4181" s="1305"/>
      <c r="AV4181" s="885"/>
      <c r="AW4181" s="885"/>
      <c r="AX4181" s="885"/>
      <c r="AY4181" s="885"/>
      <c r="AZ4181" s="885"/>
    </row>
    <row r="4182" spans="1:52" ht="15" customHeight="1">
      <c r="B4182" s="1310">
        <v>4176</v>
      </c>
      <c r="C4182" s="891" t="s">
        <v>12824</v>
      </c>
      <c r="D4182" s="956" t="s">
        <v>230</v>
      </c>
      <c r="E4182" s="992" t="s">
        <v>4228</v>
      </c>
      <c r="F4182" s="892" t="s">
        <v>12825</v>
      </c>
      <c r="G4182" s="535" t="s">
        <v>102</v>
      </c>
      <c r="H4182" s="893" t="s">
        <v>24</v>
      </c>
      <c r="I4182" s="953" t="s">
        <v>24</v>
      </c>
      <c r="J4182" s="1314" t="str">
        <f t="shared" ca="1" si="369"/>
        <v>-</v>
      </c>
      <c r="K4182" s="894" t="s">
        <v>24</v>
      </c>
      <c r="L4182" s="976"/>
      <c r="M4182" s="898" t="s">
        <v>24</v>
      </c>
      <c r="N4182" s="533">
        <v>44050</v>
      </c>
      <c r="O4182" s="1330"/>
      <c r="P4182" s="1314" t="s">
        <v>24</v>
      </c>
      <c r="Q4182" s="897"/>
      <c r="R4182" s="181" t="str">
        <f t="shared" ca="1" si="370"/>
        <v>TIDAK MCU</v>
      </c>
      <c r="S4182" s="1319" t="s">
        <v>12321</v>
      </c>
      <c r="T4182" s="953">
        <v>44561</v>
      </c>
      <c r="U4182" s="953">
        <v>44561</v>
      </c>
      <c r="V4182" s="1330"/>
      <c r="W4182" s="1311"/>
      <c r="X4182" s="951"/>
      <c r="Y4182" s="900"/>
      <c r="Z4182" s="952"/>
      <c r="AA4182" s="1305" t="s">
        <v>4457</v>
      </c>
      <c r="AB4182" s="902"/>
      <c r="AC4182" s="1305"/>
      <c r="AD4182" s="1305"/>
      <c r="AE4182" s="1305"/>
      <c r="AF4182" s="1305"/>
      <c r="AG4182" s="1305"/>
      <c r="AH4182" s="369"/>
      <c r="AI4182" s="244" t="str">
        <f t="shared" si="371"/>
        <v>SC P360, SC P380</v>
      </c>
      <c r="AJ4182" s="1315">
        <f t="shared" si="368"/>
        <v>44050</v>
      </c>
      <c r="AK4182" s="217" t="s">
        <v>24</v>
      </c>
      <c r="AL4182" s="614" t="s">
        <v>24</v>
      </c>
      <c r="AM4182" s="1305"/>
      <c r="AN4182" s="902"/>
      <c r="AO4182" s="902"/>
      <c r="AP4182" s="1305"/>
      <c r="AQ4182" s="1231" t="s">
        <v>3094</v>
      </c>
      <c r="AR4182" s="1305"/>
      <c r="AS4182" s="1305"/>
      <c r="AT4182" s="1305"/>
      <c r="AU4182" s="1305"/>
      <c r="AV4182" s="885"/>
      <c r="AW4182" s="885"/>
      <c r="AX4182" s="885"/>
      <c r="AY4182" s="885"/>
      <c r="AZ4182" s="885"/>
    </row>
    <row r="4183" spans="1:52" ht="15" customHeight="1">
      <c r="B4183" s="1310">
        <v>4177</v>
      </c>
      <c r="C4183" s="891" t="s">
        <v>12826</v>
      </c>
      <c r="D4183" s="956" t="s">
        <v>230</v>
      </c>
      <c r="E4183" s="992" t="s">
        <v>4228</v>
      </c>
      <c r="F4183" s="892" t="s">
        <v>8536</v>
      </c>
      <c r="G4183" s="535" t="s">
        <v>102</v>
      </c>
      <c r="H4183" s="893" t="s">
        <v>24</v>
      </c>
      <c r="I4183" s="953" t="s">
        <v>24</v>
      </c>
      <c r="J4183" s="1314" t="str">
        <f t="shared" ca="1" si="369"/>
        <v>-</v>
      </c>
      <c r="K4183" s="894" t="s">
        <v>24</v>
      </c>
      <c r="L4183" s="976"/>
      <c r="M4183" s="898" t="s">
        <v>24</v>
      </c>
      <c r="N4183" s="533">
        <v>44050</v>
      </c>
      <c r="O4183" s="1330"/>
      <c r="P4183" s="1314" t="s">
        <v>24</v>
      </c>
      <c r="Q4183" s="897"/>
      <c r="R4183" s="181" t="str">
        <f t="shared" ca="1" si="370"/>
        <v>TIDAK MCU</v>
      </c>
      <c r="S4183" s="1319" t="s">
        <v>12322</v>
      </c>
      <c r="T4183" s="953">
        <v>44561</v>
      </c>
      <c r="U4183" s="953">
        <v>44561</v>
      </c>
      <c r="V4183" s="1330"/>
      <c r="W4183" s="136"/>
      <c r="X4183" s="951"/>
      <c r="Y4183" s="900"/>
      <c r="Z4183" s="952"/>
      <c r="AA4183" s="1305" t="s">
        <v>927</v>
      </c>
      <c r="AB4183" s="902"/>
      <c r="AC4183" s="1305"/>
      <c r="AD4183" s="1305"/>
      <c r="AE4183" s="1305"/>
      <c r="AF4183" s="1305"/>
      <c r="AG4183" s="1305"/>
      <c r="AH4183" s="369"/>
      <c r="AI4183" s="244" t="str">
        <f t="shared" si="371"/>
        <v>SC P360 - SC P410 A/M</v>
      </c>
      <c r="AJ4183" s="1315">
        <f t="shared" si="368"/>
        <v>44050</v>
      </c>
      <c r="AK4183" s="1330" t="s">
        <v>24</v>
      </c>
      <c r="AL4183" s="670" t="s">
        <v>24</v>
      </c>
      <c r="AM4183" s="1305"/>
      <c r="AN4183" s="902"/>
      <c r="AO4183" s="902"/>
      <c r="AP4183" s="1305"/>
      <c r="AQ4183" s="1231" t="s">
        <v>3094</v>
      </c>
      <c r="AR4183" s="1305"/>
      <c r="AS4183" s="1305"/>
      <c r="AT4183" s="1305"/>
      <c r="AU4183" s="1305"/>
      <c r="AV4183" s="885"/>
      <c r="AW4183" s="885"/>
      <c r="AX4183" s="885"/>
      <c r="AY4183" s="885"/>
      <c r="AZ4183" s="885"/>
    </row>
    <row r="4184" spans="1:52" ht="15" customHeight="1">
      <c r="B4184" s="1310">
        <v>4178</v>
      </c>
      <c r="C4184" s="891" t="s">
        <v>12827</v>
      </c>
      <c r="D4184" s="956" t="s">
        <v>705</v>
      </c>
      <c r="E4184" s="992" t="s">
        <v>1122</v>
      </c>
      <c r="F4184" s="892" t="s">
        <v>12828</v>
      </c>
      <c r="G4184" s="535" t="s">
        <v>102</v>
      </c>
      <c r="H4184" s="893" t="s">
        <v>24</v>
      </c>
      <c r="I4184" s="953" t="s">
        <v>24</v>
      </c>
      <c r="J4184" s="1314" t="str">
        <f t="shared" ca="1" si="369"/>
        <v>-</v>
      </c>
      <c r="K4184" s="894" t="s">
        <v>24</v>
      </c>
      <c r="L4184" s="976"/>
      <c r="M4184" s="898" t="s">
        <v>24</v>
      </c>
      <c r="N4184" s="533">
        <v>44050</v>
      </c>
      <c r="O4184" s="1330"/>
      <c r="P4184" s="1314" t="s">
        <v>24</v>
      </c>
      <c r="Q4184" s="897"/>
      <c r="R4184" s="181" t="str">
        <f t="shared" ca="1" si="370"/>
        <v>TIDAK MCU</v>
      </c>
      <c r="S4184" s="1319" t="s">
        <v>12836</v>
      </c>
      <c r="T4184" s="953">
        <v>44561</v>
      </c>
      <c r="U4184" s="953">
        <v>44561</v>
      </c>
      <c r="V4184" s="1330"/>
      <c r="W4184" s="136"/>
      <c r="X4184" s="951"/>
      <c r="Y4184" s="900"/>
      <c r="Z4184" s="952"/>
      <c r="AA4184" s="1305" t="s">
        <v>927</v>
      </c>
      <c r="AB4184" s="1305" t="s">
        <v>12900</v>
      </c>
      <c r="AC4184" s="1305" t="s">
        <v>926</v>
      </c>
      <c r="AD4184" s="1305" t="s">
        <v>100</v>
      </c>
      <c r="AE4184" s="1305" t="s">
        <v>588</v>
      </c>
      <c r="AF4184" s="1305"/>
      <c r="AG4184" s="1305"/>
      <c r="AH4184" s="369"/>
      <c r="AI4184" s="244" t="str">
        <f t="shared" si="371"/>
        <v>SC P360 - SC P410 A/MSC P420, SC P460HD 465, HD 785LIGHT VEHICLEWATER TRUCK</v>
      </c>
      <c r="AJ4184" s="1315">
        <f t="shared" si="368"/>
        <v>44050</v>
      </c>
      <c r="AK4184" s="217" t="s">
        <v>24</v>
      </c>
      <c r="AL4184" s="614" t="s">
        <v>24</v>
      </c>
      <c r="AM4184" s="1305"/>
      <c r="AN4184" s="902"/>
      <c r="AO4184" s="902"/>
      <c r="AP4184" s="1305"/>
      <c r="AQ4184" s="180" t="s">
        <v>3094</v>
      </c>
      <c r="AR4184" s="1305"/>
      <c r="AS4184" s="1305"/>
      <c r="AT4184" s="1305"/>
      <c r="AU4184" s="1305"/>
      <c r="AV4184" s="885"/>
      <c r="AW4184" s="885"/>
      <c r="AX4184" s="885"/>
      <c r="AY4184" s="885"/>
      <c r="AZ4184" s="885"/>
    </row>
    <row r="4185" spans="1:52" ht="15" customHeight="1">
      <c r="B4185" s="1310">
        <v>4179</v>
      </c>
      <c r="C4185" s="891" t="s">
        <v>9602</v>
      </c>
      <c r="D4185" s="956" t="s">
        <v>705</v>
      </c>
      <c r="E4185" s="992" t="s">
        <v>1122</v>
      </c>
      <c r="F4185" s="892" t="s">
        <v>12829</v>
      </c>
      <c r="G4185" s="535" t="s">
        <v>102</v>
      </c>
      <c r="H4185" s="893" t="s">
        <v>24</v>
      </c>
      <c r="I4185" s="953" t="s">
        <v>24</v>
      </c>
      <c r="J4185" s="1314" t="str">
        <f t="shared" ca="1" si="369"/>
        <v>-</v>
      </c>
      <c r="K4185" s="894" t="s">
        <v>24</v>
      </c>
      <c r="L4185" s="1263"/>
      <c r="M4185" s="898" t="s">
        <v>24</v>
      </c>
      <c r="N4185" s="533">
        <v>44050</v>
      </c>
      <c r="O4185" s="1330"/>
      <c r="P4185" s="1314" t="s">
        <v>24</v>
      </c>
      <c r="Q4185" s="897"/>
      <c r="R4185" s="181" t="str">
        <f t="shared" ca="1" si="370"/>
        <v>TIDAK MCU</v>
      </c>
      <c r="S4185" s="1319" t="s">
        <v>12837</v>
      </c>
      <c r="T4185" s="953">
        <v>44196</v>
      </c>
      <c r="U4185" s="953">
        <v>44196</v>
      </c>
      <c r="V4185" s="1330"/>
      <c r="W4185" s="136"/>
      <c r="X4185" s="951"/>
      <c r="Y4185" s="900"/>
      <c r="Z4185" s="952"/>
      <c r="AA4185" s="1305" t="s">
        <v>927</v>
      </c>
      <c r="AB4185" s="1305" t="s">
        <v>12804</v>
      </c>
      <c r="AC4185" s="1305" t="s">
        <v>12802</v>
      </c>
      <c r="AD4185" s="1305" t="s">
        <v>9129</v>
      </c>
      <c r="AE4185" s="1305" t="s">
        <v>9107</v>
      </c>
      <c r="AF4185" s="1305" t="s">
        <v>100</v>
      </c>
      <c r="AG4185" s="1305" t="s">
        <v>12838</v>
      </c>
      <c r="AH4185" s="369" t="s">
        <v>12839</v>
      </c>
      <c r="AI4185" s="244" t="str">
        <f t="shared" si="371"/>
        <v>SC P360 - SC P410 A/MSCANIA P460SCANIA R 580VOLVO FH 16HD 465LIGHT VEHICLENISSAN CWA / CWB</v>
      </c>
      <c r="AJ4185" s="1315">
        <f t="shared" si="368"/>
        <v>44050</v>
      </c>
      <c r="AK4185" s="217" t="s">
        <v>24</v>
      </c>
      <c r="AL4185" s="614" t="s">
        <v>24</v>
      </c>
      <c r="AM4185" s="1305"/>
      <c r="AN4185" s="902"/>
      <c r="AO4185" s="902"/>
      <c r="AP4185" s="1305"/>
      <c r="AQ4185" s="1231" t="s">
        <v>3094</v>
      </c>
      <c r="AR4185" s="1305"/>
      <c r="AS4185" s="1305"/>
      <c r="AT4185" s="1305"/>
      <c r="AU4185" s="1305"/>
      <c r="AV4185" s="885"/>
      <c r="AW4185" s="885"/>
      <c r="AX4185" s="885"/>
      <c r="AY4185" s="885"/>
      <c r="AZ4185" s="885"/>
    </row>
    <row r="4186" spans="1:52" ht="15" customHeight="1">
      <c r="B4186" s="1310">
        <v>4180</v>
      </c>
      <c r="C4186" s="891" t="s">
        <v>12830</v>
      </c>
      <c r="D4186" s="956" t="s">
        <v>230</v>
      </c>
      <c r="E4186" s="992" t="s">
        <v>4228</v>
      </c>
      <c r="F4186" s="892" t="s">
        <v>12831</v>
      </c>
      <c r="G4186" s="535" t="s">
        <v>102</v>
      </c>
      <c r="H4186" s="893" t="s">
        <v>24</v>
      </c>
      <c r="I4186" s="953" t="s">
        <v>24</v>
      </c>
      <c r="J4186" s="1314" t="str">
        <f t="shared" ca="1" si="369"/>
        <v>-</v>
      </c>
      <c r="K4186" s="894" t="s">
        <v>24</v>
      </c>
      <c r="L4186" s="1263"/>
      <c r="M4186" s="898" t="s">
        <v>24</v>
      </c>
      <c r="N4186" s="533">
        <v>44050</v>
      </c>
      <c r="O4186" s="1330"/>
      <c r="P4186" s="1314" t="s">
        <v>24</v>
      </c>
      <c r="Q4186" s="897"/>
      <c r="R4186" s="181" t="str">
        <f t="shared" ca="1" si="370"/>
        <v>TIDAK MCU</v>
      </c>
      <c r="S4186" s="1319" t="s">
        <v>12374</v>
      </c>
      <c r="T4186" s="953">
        <v>44561</v>
      </c>
      <c r="U4186" s="953">
        <v>44561</v>
      </c>
      <c r="V4186" s="1330"/>
      <c r="W4186" s="1311"/>
      <c r="X4186" s="951"/>
      <c r="Y4186" s="900"/>
      <c r="Z4186" s="952"/>
      <c r="AA4186" s="1305" t="s">
        <v>927</v>
      </c>
      <c r="AB4186" s="902"/>
      <c r="AC4186" s="1305"/>
      <c r="AD4186" s="1305"/>
      <c r="AE4186" s="1305"/>
      <c r="AF4186" s="1305"/>
      <c r="AG4186" s="1305"/>
      <c r="AH4186" s="369"/>
      <c r="AI4186" s="244" t="str">
        <f t="shared" si="371"/>
        <v>SC P360 - SC P410 A/M</v>
      </c>
      <c r="AJ4186" s="1315">
        <f t="shared" si="368"/>
        <v>44050</v>
      </c>
      <c r="AK4186" s="217" t="s">
        <v>24</v>
      </c>
      <c r="AL4186" s="614" t="s">
        <v>24</v>
      </c>
      <c r="AM4186" s="1305"/>
      <c r="AN4186" s="902"/>
      <c r="AO4186" s="902"/>
      <c r="AP4186" s="1305"/>
      <c r="AQ4186" s="1231" t="s">
        <v>3094</v>
      </c>
      <c r="AR4186" s="1305"/>
      <c r="AS4186" s="1305"/>
      <c r="AT4186" s="1305"/>
      <c r="AU4186" s="1305"/>
      <c r="AV4186" s="885"/>
      <c r="AW4186" s="885"/>
      <c r="AX4186" s="885"/>
      <c r="AY4186" s="885"/>
      <c r="AZ4186" s="885"/>
    </row>
    <row r="4187" spans="1:52" ht="15" customHeight="1">
      <c r="B4187" s="1310">
        <v>4181</v>
      </c>
      <c r="C4187" s="891" t="s">
        <v>12832</v>
      </c>
      <c r="D4187" s="956" t="s">
        <v>226</v>
      </c>
      <c r="E4187" s="992" t="s">
        <v>4241</v>
      </c>
      <c r="F4187" s="892" t="s">
        <v>12833</v>
      </c>
      <c r="G4187" s="535" t="s">
        <v>102</v>
      </c>
      <c r="H4187" s="893" t="s">
        <v>24</v>
      </c>
      <c r="I4187" s="953" t="s">
        <v>24</v>
      </c>
      <c r="J4187" s="1314" t="str">
        <f t="shared" ca="1" si="369"/>
        <v>-</v>
      </c>
      <c r="K4187" s="894" t="s">
        <v>24</v>
      </c>
      <c r="L4187" s="1263"/>
      <c r="M4187" s="898" t="s">
        <v>24</v>
      </c>
      <c r="N4187" s="533">
        <v>44044</v>
      </c>
      <c r="O4187" s="1330"/>
      <c r="P4187" s="1314" t="s">
        <v>24</v>
      </c>
      <c r="Q4187" s="897"/>
      <c r="R4187" s="181" t="str">
        <f t="shared" ca="1" si="370"/>
        <v>TIDAK MCU</v>
      </c>
      <c r="S4187" s="1319" t="s">
        <v>24</v>
      </c>
      <c r="T4187" s="953">
        <v>44196</v>
      </c>
      <c r="U4187" s="953" t="s">
        <v>24</v>
      </c>
      <c r="V4187" s="1330"/>
      <c r="W4187" s="136"/>
      <c r="X4187" s="951"/>
      <c r="Y4187" s="900"/>
      <c r="Z4187" s="952"/>
      <c r="AA4187" s="1305" t="s">
        <v>24</v>
      </c>
      <c r="AB4187" s="902"/>
      <c r="AC4187" s="1305"/>
      <c r="AD4187" s="1305"/>
      <c r="AE4187" s="1305"/>
      <c r="AF4187" s="1305"/>
      <c r="AG4187" s="1305"/>
      <c r="AH4187" s="369"/>
      <c r="AI4187" s="244" t="str">
        <f t="shared" si="371"/>
        <v>-</v>
      </c>
      <c r="AJ4187" s="1315">
        <f t="shared" si="368"/>
        <v>44044</v>
      </c>
      <c r="AK4187" s="217" t="s">
        <v>24</v>
      </c>
      <c r="AL4187" s="614" t="s">
        <v>24</v>
      </c>
      <c r="AM4187" s="1305"/>
      <c r="AN4187" s="902"/>
      <c r="AO4187" s="902"/>
      <c r="AP4187" s="1305"/>
      <c r="AQ4187" s="243" t="s">
        <v>3094</v>
      </c>
      <c r="AR4187" s="1305"/>
      <c r="AS4187" s="1305"/>
      <c r="AT4187" s="1305"/>
      <c r="AU4187" s="1305"/>
      <c r="AV4187" s="885"/>
      <c r="AW4187" s="885"/>
      <c r="AX4187" s="885"/>
      <c r="AY4187" s="885"/>
      <c r="AZ4187" s="885"/>
    </row>
    <row r="4188" spans="1:52" ht="15" customHeight="1">
      <c r="B4188" s="1310">
        <v>4182</v>
      </c>
      <c r="C4188" s="891" t="s">
        <v>12834</v>
      </c>
      <c r="D4188" s="956" t="s">
        <v>226</v>
      </c>
      <c r="E4188" s="992" t="s">
        <v>4241</v>
      </c>
      <c r="F4188" s="892" t="s">
        <v>12835</v>
      </c>
      <c r="G4188" s="535" t="s">
        <v>102</v>
      </c>
      <c r="H4188" s="893" t="s">
        <v>24</v>
      </c>
      <c r="I4188" s="953" t="s">
        <v>24</v>
      </c>
      <c r="J4188" s="1314" t="str">
        <f t="shared" ca="1" si="369"/>
        <v>-</v>
      </c>
      <c r="K4188" s="894" t="s">
        <v>24</v>
      </c>
      <c r="L4188" s="976"/>
      <c r="M4188" s="898" t="s">
        <v>24</v>
      </c>
      <c r="N4188" s="533">
        <v>44044</v>
      </c>
      <c r="O4188" s="1330"/>
      <c r="P4188" s="1314" t="s">
        <v>24</v>
      </c>
      <c r="Q4188" s="198"/>
      <c r="R4188" s="181" t="str">
        <f t="shared" ca="1" si="370"/>
        <v>TIDAK MCU</v>
      </c>
      <c r="S4188" s="1319" t="s">
        <v>24</v>
      </c>
      <c r="T4188" s="953">
        <v>44196</v>
      </c>
      <c r="U4188" s="953" t="s">
        <v>24</v>
      </c>
      <c r="V4188" s="1330"/>
      <c r="W4188" s="136"/>
      <c r="X4188" s="951"/>
      <c r="Y4188" s="900"/>
      <c r="Z4188" s="952"/>
      <c r="AA4188" s="1305" t="s">
        <v>24</v>
      </c>
      <c r="AB4188" s="902"/>
      <c r="AC4188" s="1305"/>
      <c r="AD4188" s="1305"/>
      <c r="AE4188" s="1305"/>
      <c r="AF4188" s="1305"/>
      <c r="AG4188" s="1305"/>
      <c r="AH4188" s="369"/>
      <c r="AI4188" s="244" t="str">
        <f t="shared" si="371"/>
        <v>-</v>
      </c>
      <c r="AJ4188" s="1315">
        <f t="shared" si="368"/>
        <v>44044</v>
      </c>
      <c r="AK4188" s="217" t="s">
        <v>24</v>
      </c>
      <c r="AL4188" s="614" t="s">
        <v>24</v>
      </c>
      <c r="AM4188" s="1305"/>
      <c r="AN4188" s="902"/>
      <c r="AO4188" s="902"/>
      <c r="AP4188" s="1305"/>
      <c r="AQ4188" s="1231" t="s">
        <v>3094</v>
      </c>
      <c r="AR4188" s="1305"/>
      <c r="AS4188" s="1305"/>
      <c r="AT4188" s="1305"/>
      <c r="AU4188" s="1305"/>
      <c r="AV4188" s="885"/>
      <c r="AW4188" s="885"/>
      <c r="AX4188" s="885"/>
      <c r="AY4188" s="885"/>
      <c r="AZ4188" s="885"/>
    </row>
    <row r="4189" spans="1:52" ht="15" customHeight="1">
      <c r="B4189" s="1310">
        <v>4183</v>
      </c>
      <c r="C4189" s="891" t="s">
        <v>12840</v>
      </c>
      <c r="D4189" s="956" t="s">
        <v>226</v>
      </c>
      <c r="E4189" s="992" t="s">
        <v>222</v>
      </c>
      <c r="F4189" s="892" t="s">
        <v>24</v>
      </c>
      <c r="G4189" s="535" t="s">
        <v>139</v>
      </c>
      <c r="H4189" s="893" t="s">
        <v>24</v>
      </c>
      <c r="I4189" s="953">
        <v>34296</v>
      </c>
      <c r="J4189" s="1314">
        <f t="shared" ca="1" si="369"/>
        <v>28</v>
      </c>
      <c r="K4189" s="894" t="s">
        <v>24</v>
      </c>
      <c r="L4189" s="976"/>
      <c r="M4189" s="898" t="s">
        <v>24</v>
      </c>
      <c r="N4189" s="533">
        <v>44046</v>
      </c>
      <c r="O4189" s="1330"/>
      <c r="P4189" s="1314" t="s">
        <v>24</v>
      </c>
      <c r="Q4189" s="897"/>
      <c r="R4189" s="181" t="str">
        <f t="shared" ca="1" si="370"/>
        <v>TIDAK MCU</v>
      </c>
      <c r="S4189" s="1319" t="s">
        <v>24</v>
      </c>
      <c r="T4189" s="953">
        <v>44523</v>
      </c>
      <c r="U4189" s="953" t="s">
        <v>24</v>
      </c>
      <c r="V4189" s="1330"/>
      <c r="W4189" s="1311"/>
      <c r="X4189" s="951"/>
      <c r="Y4189" s="900"/>
      <c r="Z4189" s="952"/>
      <c r="AA4189" s="1305" t="s">
        <v>24</v>
      </c>
      <c r="AB4189" s="902"/>
      <c r="AC4189" s="1305"/>
      <c r="AD4189" s="1305"/>
      <c r="AE4189" s="1305"/>
      <c r="AF4189" s="1305"/>
      <c r="AG4189" s="1305"/>
      <c r="AH4189" s="369"/>
      <c r="AI4189" s="244" t="str">
        <f t="shared" si="371"/>
        <v>-</v>
      </c>
      <c r="AJ4189" s="1315">
        <f t="shared" si="368"/>
        <v>44046</v>
      </c>
      <c r="AK4189" s="217" t="s">
        <v>24</v>
      </c>
      <c r="AL4189" s="614" t="s">
        <v>24</v>
      </c>
      <c r="AM4189" s="1305"/>
      <c r="AN4189" s="902"/>
      <c r="AO4189" s="902"/>
      <c r="AP4189" s="1305"/>
      <c r="AQ4189" s="1231" t="s">
        <v>3094</v>
      </c>
      <c r="AR4189" s="1305"/>
      <c r="AS4189" s="1305"/>
      <c r="AT4189" s="1305"/>
      <c r="AU4189" s="1305"/>
      <c r="AV4189" s="885"/>
      <c r="AW4189" s="885"/>
      <c r="AX4189" s="885"/>
      <c r="AY4189" s="885"/>
      <c r="AZ4189" s="885"/>
    </row>
    <row r="4190" spans="1:52" ht="15" customHeight="1">
      <c r="B4190" s="1310">
        <v>4184</v>
      </c>
      <c r="C4190" s="891" t="s">
        <v>12841</v>
      </c>
      <c r="D4190" s="956" t="s">
        <v>1962</v>
      </c>
      <c r="E4190" s="992" t="s">
        <v>1122</v>
      </c>
      <c r="F4190" s="892" t="s">
        <v>24</v>
      </c>
      <c r="G4190" s="535" t="s">
        <v>143</v>
      </c>
      <c r="H4190" s="893" t="s">
        <v>24</v>
      </c>
      <c r="I4190" s="953">
        <v>36560</v>
      </c>
      <c r="J4190" s="1314">
        <f t="shared" ca="1" si="369"/>
        <v>22</v>
      </c>
      <c r="K4190" s="894" t="s">
        <v>24</v>
      </c>
      <c r="L4190" s="976"/>
      <c r="M4190" s="898" t="s">
        <v>24</v>
      </c>
      <c r="N4190" s="533">
        <v>44048</v>
      </c>
      <c r="O4190" s="1330"/>
      <c r="P4190" s="1314" t="s">
        <v>24</v>
      </c>
      <c r="Q4190" s="897"/>
      <c r="R4190" s="181" t="str">
        <f t="shared" ca="1" si="370"/>
        <v>TIDAK MCU</v>
      </c>
      <c r="S4190" s="1319" t="s">
        <v>24</v>
      </c>
      <c r="T4190" s="953">
        <v>44596</v>
      </c>
      <c r="U4190" s="953" t="s">
        <v>24</v>
      </c>
      <c r="V4190" s="1330"/>
      <c r="W4190" s="136"/>
      <c r="X4190" s="951"/>
      <c r="Y4190" s="900"/>
      <c r="Z4190" s="952"/>
      <c r="AA4190" s="1305" t="s">
        <v>24</v>
      </c>
      <c r="AB4190" s="902"/>
      <c r="AC4190" s="1305"/>
      <c r="AD4190" s="1305"/>
      <c r="AE4190" s="1305"/>
      <c r="AF4190" s="1305"/>
      <c r="AG4190" s="1305"/>
      <c r="AH4190" s="369"/>
      <c r="AI4190" s="244" t="str">
        <f t="shared" si="371"/>
        <v>-</v>
      </c>
      <c r="AJ4190" s="1315">
        <f t="shared" si="368"/>
        <v>44048</v>
      </c>
      <c r="AK4190" s="217" t="s">
        <v>24</v>
      </c>
      <c r="AL4190" s="614" t="s">
        <v>24</v>
      </c>
      <c r="AM4190" s="1305"/>
      <c r="AN4190" s="902"/>
      <c r="AO4190" s="902"/>
      <c r="AP4190" s="1305"/>
      <c r="AQ4190" s="1231" t="s">
        <v>3094</v>
      </c>
      <c r="AR4190" s="1305"/>
      <c r="AS4190" s="1305"/>
      <c r="AT4190" s="1305"/>
      <c r="AU4190" s="1305"/>
      <c r="AV4190" s="885"/>
      <c r="AW4190" s="885"/>
      <c r="AX4190" s="885"/>
      <c r="AY4190" s="885"/>
      <c r="AZ4190" s="885"/>
    </row>
    <row r="4191" spans="1:52" ht="15" customHeight="1">
      <c r="B4191" s="1310">
        <v>4185</v>
      </c>
      <c r="C4191" s="891" t="s">
        <v>12843</v>
      </c>
      <c r="D4191" s="956" t="s">
        <v>226</v>
      </c>
      <c r="E4191" s="992" t="s">
        <v>222</v>
      </c>
      <c r="F4191" s="892" t="s">
        <v>24</v>
      </c>
      <c r="G4191" s="535" t="s">
        <v>12214</v>
      </c>
      <c r="H4191" s="893" t="s">
        <v>24</v>
      </c>
      <c r="I4191" s="953">
        <v>34855</v>
      </c>
      <c r="J4191" s="1314">
        <f t="shared" ca="1" si="369"/>
        <v>26</v>
      </c>
      <c r="K4191" s="894" t="s">
        <v>24</v>
      </c>
      <c r="L4191" s="976"/>
      <c r="M4191" s="898" t="s">
        <v>24</v>
      </c>
      <c r="N4191" s="533">
        <v>44047</v>
      </c>
      <c r="O4191" s="1330"/>
      <c r="P4191" s="1314" t="s">
        <v>24</v>
      </c>
      <c r="Q4191" s="897"/>
      <c r="R4191" s="181" t="str">
        <f t="shared" ca="1" si="370"/>
        <v>TIDAK MCU</v>
      </c>
      <c r="S4191" s="1319" t="s">
        <v>24</v>
      </c>
      <c r="T4191" s="953">
        <v>44352</v>
      </c>
      <c r="U4191" s="953" t="s">
        <v>24</v>
      </c>
      <c r="V4191" s="1330"/>
      <c r="W4191" s="1311"/>
      <c r="X4191" s="951"/>
      <c r="Y4191" s="900"/>
      <c r="Z4191" s="952"/>
      <c r="AA4191" s="272" t="s">
        <v>24</v>
      </c>
      <c r="AB4191" s="902"/>
      <c r="AC4191" s="1305"/>
      <c r="AD4191" s="1305"/>
      <c r="AE4191" s="1305"/>
      <c r="AF4191" s="1305"/>
      <c r="AG4191" s="1305"/>
      <c r="AH4191" s="369"/>
      <c r="AI4191" s="244" t="str">
        <f t="shared" si="371"/>
        <v>-</v>
      </c>
      <c r="AJ4191" s="1315">
        <f t="shared" si="368"/>
        <v>44047</v>
      </c>
      <c r="AK4191" s="1330" t="s">
        <v>24</v>
      </c>
      <c r="AL4191" s="670" t="s">
        <v>24</v>
      </c>
      <c r="AM4191" s="1305"/>
      <c r="AN4191" s="902"/>
      <c r="AO4191" s="902"/>
      <c r="AP4191" s="1305"/>
      <c r="AQ4191" s="1231" t="s">
        <v>3094</v>
      </c>
      <c r="AR4191" s="1305"/>
      <c r="AS4191" s="1305"/>
      <c r="AT4191" s="1305"/>
      <c r="AU4191" s="1305"/>
      <c r="AV4191" s="885"/>
      <c r="AW4191" s="885"/>
      <c r="AX4191" s="885"/>
      <c r="AY4191" s="885"/>
      <c r="AZ4191" s="885"/>
    </row>
    <row r="4192" spans="1:52" ht="15" customHeight="1">
      <c r="B4192" s="1310">
        <v>4186</v>
      </c>
      <c r="C4192" s="891" t="s">
        <v>12844</v>
      </c>
      <c r="D4192" s="956" t="s">
        <v>976</v>
      </c>
      <c r="E4192" s="992" t="s">
        <v>222</v>
      </c>
      <c r="F4192" s="892" t="s">
        <v>24</v>
      </c>
      <c r="G4192" s="535" t="s">
        <v>139</v>
      </c>
      <c r="H4192" s="893"/>
      <c r="I4192" s="953">
        <v>32943</v>
      </c>
      <c r="J4192" s="1314">
        <f t="shared" ca="1" si="369"/>
        <v>32</v>
      </c>
      <c r="K4192" s="894" t="s">
        <v>24</v>
      </c>
      <c r="L4192" s="976"/>
      <c r="M4192" s="898" t="s">
        <v>24</v>
      </c>
      <c r="N4192" s="533">
        <v>44048</v>
      </c>
      <c r="O4192" s="1330"/>
      <c r="P4192" s="1314" t="s">
        <v>24</v>
      </c>
      <c r="Q4192" s="897"/>
      <c r="R4192" s="181" t="str">
        <f t="shared" ca="1" si="370"/>
        <v>TIDAK MCU</v>
      </c>
      <c r="S4192" s="1319" t="s">
        <v>24</v>
      </c>
      <c r="T4192" s="953">
        <v>44266</v>
      </c>
      <c r="U4192" s="953" t="s">
        <v>24</v>
      </c>
      <c r="V4192" s="1330"/>
      <c r="W4192" s="136"/>
      <c r="X4192" s="951"/>
      <c r="Y4192" s="900"/>
      <c r="Z4192" s="952"/>
      <c r="AA4192" s="1305" t="s">
        <v>24</v>
      </c>
      <c r="AB4192" s="902"/>
      <c r="AC4192" s="1305"/>
      <c r="AD4192" s="1305"/>
      <c r="AE4192" s="1305"/>
      <c r="AF4192" s="1305"/>
      <c r="AG4192" s="1305"/>
      <c r="AH4192" s="369"/>
      <c r="AI4192" s="244" t="str">
        <f t="shared" si="371"/>
        <v>-</v>
      </c>
      <c r="AJ4192" s="1315">
        <f t="shared" si="368"/>
        <v>44048</v>
      </c>
      <c r="AK4192" s="217" t="s">
        <v>24</v>
      </c>
      <c r="AL4192" s="614" t="s">
        <v>24</v>
      </c>
      <c r="AM4192" s="1305"/>
      <c r="AN4192" s="902"/>
      <c r="AO4192" s="902"/>
      <c r="AP4192" s="1305"/>
      <c r="AQ4192" s="1231" t="s">
        <v>3094</v>
      </c>
      <c r="AR4192" s="1305"/>
      <c r="AS4192" s="1305"/>
      <c r="AT4192" s="1305"/>
      <c r="AU4192" s="1305"/>
      <c r="AV4192" s="885"/>
      <c r="AW4192" s="885"/>
      <c r="AX4192" s="885"/>
      <c r="AY4192" s="885"/>
      <c r="AZ4192" s="885"/>
    </row>
    <row r="4193" spans="2:52" ht="15" customHeight="1">
      <c r="B4193" s="1310">
        <v>4187</v>
      </c>
      <c r="C4193" s="891" t="s">
        <v>8335</v>
      </c>
      <c r="D4193" s="956" t="s">
        <v>337</v>
      </c>
      <c r="E4193" s="992" t="s">
        <v>222</v>
      </c>
      <c r="F4193" s="892" t="s">
        <v>24</v>
      </c>
      <c r="G4193" s="535" t="s">
        <v>136</v>
      </c>
      <c r="H4193" s="893" t="s">
        <v>24</v>
      </c>
      <c r="I4193" s="953">
        <v>30892</v>
      </c>
      <c r="J4193" s="1314">
        <f t="shared" ca="1" si="369"/>
        <v>38</v>
      </c>
      <c r="K4193" s="894" t="s">
        <v>24</v>
      </c>
      <c r="L4193" s="976"/>
      <c r="M4193" s="898" t="s">
        <v>24</v>
      </c>
      <c r="N4193" s="533">
        <v>44047</v>
      </c>
      <c r="O4193" s="1330"/>
      <c r="P4193" s="1314" t="s">
        <v>24</v>
      </c>
      <c r="Q4193" s="897"/>
      <c r="R4193" s="181" t="str">
        <f t="shared" ca="1" si="370"/>
        <v>TIDAK MCU</v>
      </c>
      <c r="S4193" s="1319" t="s">
        <v>24</v>
      </c>
      <c r="T4193" s="953">
        <v>44406</v>
      </c>
      <c r="U4193" s="953" t="s">
        <v>24</v>
      </c>
      <c r="V4193" s="904"/>
      <c r="W4193" s="136"/>
      <c r="X4193" s="951"/>
      <c r="Y4193" s="900"/>
      <c r="Z4193" s="952"/>
      <c r="AA4193" s="1305" t="s">
        <v>24</v>
      </c>
      <c r="AB4193" s="902"/>
      <c r="AC4193" s="1305"/>
      <c r="AD4193" s="1305"/>
      <c r="AE4193" s="1305"/>
      <c r="AF4193" s="1305"/>
      <c r="AG4193" s="1305"/>
      <c r="AH4193" s="369"/>
      <c r="AI4193" s="244" t="str">
        <f t="shared" si="371"/>
        <v>-</v>
      </c>
      <c r="AJ4193" s="1315">
        <f t="shared" si="368"/>
        <v>44047</v>
      </c>
      <c r="AK4193" s="1330" t="s">
        <v>24</v>
      </c>
      <c r="AL4193" s="670" t="s">
        <v>24</v>
      </c>
      <c r="AM4193" s="1305"/>
      <c r="AN4193" s="902"/>
      <c r="AO4193" s="902"/>
      <c r="AP4193" s="1305"/>
      <c r="AQ4193" s="1231" t="s">
        <v>3094</v>
      </c>
      <c r="AR4193" s="1305"/>
      <c r="AS4193" s="1305"/>
      <c r="AT4193" s="1305"/>
      <c r="AU4193" s="1305"/>
      <c r="AV4193" s="885"/>
      <c r="AW4193" s="885"/>
      <c r="AX4193" s="885"/>
      <c r="AY4193" s="885"/>
      <c r="AZ4193" s="885"/>
    </row>
    <row r="4194" spans="2:52" ht="15" customHeight="1">
      <c r="B4194" s="1310">
        <v>4188</v>
      </c>
      <c r="C4194" s="891" t="s">
        <v>12842</v>
      </c>
      <c r="D4194" s="956" t="s">
        <v>230</v>
      </c>
      <c r="E4194" s="992" t="s">
        <v>222</v>
      </c>
      <c r="F4194" s="892" t="s">
        <v>24</v>
      </c>
      <c r="G4194" s="535" t="s">
        <v>136</v>
      </c>
      <c r="H4194" s="893" t="s">
        <v>24</v>
      </c>
      <c r="I4194" s="953">
        <v>31211</v>
      </c>
      <c r="J4194" s="1314">
        <f t="shared" ca="1" si="369"/>
        <v>37</v>
      </c>
      <c r="K4194" s="894" t="s">
        <v>493</v>
      </c>
      <c r="L4194" s="976"/>
      <c r="M4194" s="898">
        <v>45090</v>
      </c>
      <c r="N4194" s="533">
        <v>44050</v>
      </c>
      <c r="O4194" s="1330"/>
      <c r="P4194" s="1314" t="s">
        <v>24</v>
      </c>
      <c r="Q4194" s="897"/>
      <c r="R4194" s="181" t="str">
        <f t="shared" ca="1" si="370"/>
        <v>TIDAK MCU</v>
      </c>
      <c r="S4194" s="1319" t="s">
        <v>12845</v>
      </c>
      <c r="T4194" s="953">
        <v>44360</v>
      </c>
      <c r="U4194" s="953">
        <v>44360</v>
      </c>
      <c r="V4194" s="1330"/>
      <c r="W4194" s="136"/>
      <c r="X4194" s="951"/>
      <c r="Y4194" s="900"/>
      <c r="Z4194" s="952"/>
      <c r="AA4194" s="1214" t="s">
        <v>1086</v>
      </c>
      <c r="AB4194" s="902" t="s">
        <v>13546</v>
      </c>
      <c r="AC4194" s="1305"/>
      <c r="AD4194" s="1305"/>
      <c r="AE4194" s="1305"/>
      <c r="AF4194" s="1305"/>
      <c r="AG4194" s="1305"/>
      <c r="AH4194" s="369"/>
      <c r="AI4194" s="244" t="str">
        <f t="shared" si="371"/>
        <v>HINO 260 JD/TIMERCY 4843 K</v>
      </c>
      <c r="AJ4194" s="1315">
        <f t="shared" si="368"/>
        <v>44050</v>
      </c>
      <c r="AK4194" s="592">
        <v>44221</v>
      </c>
      <c r="AL4194" s="592">
        <v>44049</v>
      </c>
      <c r="AM4194" s="1305"/>
      <c r="AN4194" s="902"/>
      <c r="AO4194" s="902"/>
      <c r="AP4194" s="1305"/>
      <c r="AQ4194" s="1231" t="s">
        <v>3094</v>
      </c>
      <c r="AR4194" s="1305"/>
      <c r="AS4194" s="1305"/>
      <c r="AT4194" s="1305"/>
      <c r="AU4194" s="1305"/>
      <c r="AV4194" s="885"/>
      <c r="AW4194" s="885"/>
      <c r="AX4194" s="885"/>
      <c r="AY4194" s="885"/>
      <c r="AZ4194" s="885"/>
    </row>
    <row r="4195" spans="2:52" ht="15" customHeight="1">
      <c r="B4195" s="1310">
        <v>4189</v>
      </c>
      <c r="C4195" s="891" t="s">
        <v>2304</v>
      </c>
      <c r="D4195" s="956" t="s">
        <v>12846</v>
      </c>
      <c r="E4195" s="992" t="s">
        <v>222</v>
      </c>
      <c r="F4195" s="892" t="s">
        <v>24</v>
      </c>
      <c r="G4195" s="535" t="s">
        <v>136</v>
      </c>
      <c r="H4195" s="893" t="s">
        <v>24</v>
      </c>
      <c r="I4195" s="953">
        <v>27161</v>
      </c>
      <c r="J4195" s="1314">
        <f t="shared" ca="1" si="369"/>
        <v>48</v>
      </c>
      <c r="K4195" s="894" t="s">
        <v>12847</v>
      </c>
      <c r="L4195" s="976"/>
      <c r="M4195" s="898">
        <v>44328</v>
      </c>
      <c r="N4195" s="533">
        <v>44050</v>
      </c>
      <c r="O4195" s="1330"/>
      <c r="P4195" s="1314" t="s">
        <v>24</v>
      </c>
      <c r="Q4195" s="897"/>
      <c r="R4195" s="181" t="str">
        <f t="shared" ca="1" si="370"/>
        <v>TIDAK MCU</v>
      </c>
      <c r="S4195" s="1319" t="s">
        <v>12848</v>
      </c>
      <c r="T4195" s="953">
        <v>44328</v>
      </c>
      <c r="U4195" s="953">
        <v>44328</v>
      </c>
      <c r="V4195" s="1330"/>
      <c r="W4195" s="136"/>
      <c r="X4195" s="951"/>
      <c r="Y4195" s="900"/>
      <c r="Z4195" s="952"/>
      <c r="AA4195" s="1305" t="s">
        <v>100</v>
      </c>
      <c r="AB4195" s="902"/>
      <c r="AC4195" s="1305"/>
      <c r="AD4195" s="1305"/>
      <c r="AE4195" s="1305"/>
      <c r="AF4195" s="1305"/>
      <c r="AG4195" s="1305"/>
      <c r="AH4195" s="369"/>
      <c r="AI4195" s="244" t="str">
        <f t="shared" si="371"/>
        <v>LIGHT VEHICLE</v>
      </c>
      <c r="AJ4195" s="1315">
        <f t="shared" si="368"/>
        <v>44050</v>
      </c>
      <c r="AK4195" s="472">
        <v>44049</v>
      </c>
      <c r="AL4195" s="472">
        <v>44049</v>
      </c>
      <c r="AM4195" s="1305"/>
      <c r="AN4195" s="902"/>
      <c r="AO4195" s="902"/>
      <c r="AP4195" s="1305"/>
      <c r="AQ4195" s="1231" t="s">
        <v>3094</v>
      </c>
      <c r="AR4195" s="1305"/>
      <c r="AS4195" s="1305"/>
      <c r="AT4195" s="1305"/>
      <c r="AU4195" s="1305"/>
      <c r="AV4195" s="885"/>
      <c r="AW4195" s="885"/>
      <c r="AX4195" s="885"/>
      <c r="AY4195" s="885"/>
      <c r="AZ4195" s="885"/>
    </row>
    <row r="4196" spans="2:52" ht="15" customHeight="1">
      <c r="B4196" s="1310">
        <v>4190</v>
      </c>
      <c r="C4196" s="891" t="s">
        <v>12849</v>
      </c>
      <c r="D4196" s="956" t="s">
        <v>230</v>
      </c>
      <c r="E4196" s="992" t="s">
        <v>4228</v>
      </c>
      <c r="F4196" s="892" t="s">
        <v>12850</v>
      </c>
      <c r="G4196" s="535" t="s">
        <v>102</v>
      </c>
      <c r="H4196" s="893" t="s">
        <v>24</v>
      </c>
      <c r="I4196" s="953">
        <v>35627</v>
      </c>
      <c r="J4196" s="1314">
        <f t="shared" ca="1" si="369"/>
        <v>24</v>
      </c>
      <c r="K4196" s="894" t="s">
        <v>493</v>
      </c>
      <c r="L4196" s="976">
        <v>940718211261</v>
      </c>
      <c r="M4196" s="898">
        <v>44393</v>
      </c>
      <c r="N4196" s="533">
        <v>44054</v>
      </c>
      <c r="O4196" s="1330"/>
      <c r="P4196" s="1314" t="s">
        <v>24</v>
      </c>
      <c r="Q4196" s="897"/>
      <c r="R4196" s="181" t="str">
        <f t="shared" ca="1" si="370"/>
        <v>TIDAK MCU</v>
      </c>
      <c r="S4196" s="1319" t="s">
        <v>12375</v>
      </c>
      <c r="T4196" s="953">
        <v>44196</v>
      </c>
      <c r="U4196" s="953">
        <v>44196</v>
      </c>
      <c r="V4196" s="1313"/>
      <c r="W4196" s="1311"/>
      <c r="X4196" s="951"/>
      <c r="Y4196" s="900"/>
      <c r="Z4196" s="952"/>
      <c r="AA4196" s="1305" t="s">
        <v>927</v>
      </c>
      <c r="AB4196" s="1305" t="s">
        <v>12804</v>
      </c>
      <c r="AC4196" s="1305" t="s">
        <v>12897</v>
      </c>
      <c r="AD4196" s="1305" t="s">
        <v>12805</v>
      </c>
      <c r="AE4196" s="1305" t="s">
        <v>12806</v>
      </c>
      <c r="AF4196" s="1305" t="s">
        <v>12803</v>
      </c>
      <c r="AG4196" s="1305"/>
      <c r="AH4196" s="369"/>
      <c r="AI4196" s="244" t="str">
        <f t="shared" si="371"/>
        <v>SC P360 - SC P410 A/MSCANIA P460SCANIA R580SINGLE TRAILERDOUBLE TRAILERTRAILER FH16</v>
      </c>
      <c r="AJ4196" s="1315">
        <f t="shared" si="368"/>
        <v>44054</v>
      </c>
      <c r="AK4196" s="217" t="s">
        <v>24</v>
      </c>
      <c r="AL4196" s="614" t="s">
        <v>24</v>
      </c>
      <c r="AM4196" s="1305"/>
      <c r="AN4196" s="902"/>
      <c r="AO4196" s="902"/>
      <c r="AP4196" s="1305"/>
      <c r="AQ4196" s="1231" t="s">
        <v>3094</v>
      </c>
      <c r="AR4196" s="1305"/>
      <c r="AS4196" s="1305"/>
      <c r="AT4196" s="1305"/>
      <c r="AU4196" s="1305"/>
      <c r="AV4196" s="885"/>
      <c r="AW4196" s="885"/>
      <c r="AX4196" s="885"/>
      <c r="AY4196" s="885"/>
      <c r="AZ4196" s="885"/>
    </row>
    <row r="4197" spans="2:52" ht="15" customHeight="1">
      <c r="B4197" s="1310">
        <v>4191</v>
      </c>
      <c r="C4197" s="891" t="s">
        <v>12942</v>
      </c>
      <c r="D4197" s="956" t="s">
        <v>226</v>
      </c>
      <c r="E4197" s="992" t="s">
        <v>4241</v>
      </c>
      <c r="F4197" s="892" t="s">
        <v>12851</v>
      </c>
      <c r="G4197" s="535" t="s">
        <v>102</v>
      </c>
      <c r="H4197" s="893" t="s">
        <v>24</v>
      </c>
      <c r="I4197" s="953">
        <v>35733</v>
      </c>
      <c r="J4197" s="1314">
        <f t="shared" ca="1" si="369"/>
        <v>24</v>
      </c>
      <c r="K4197" s="894" t="s">
        <v>24</v>
      </c>
      <c r="L4197" s="976"/>
      <c r="M4197" s="898" t="s">
        <v>24</v>
      </c>
      <c r="N4197" s="533">
        <v>44054</v>
      </c>
      <c r="O4197" s="211"/>
      <c r="P4197" s="244" t="s">
        <v>24</v>
      </c>
      <c r="Q4197" s="198"/>
      <c r="R4197" s="181" t="str">
        <f t="shared" ca="1" si="370"/>
        <v>TIDAK MCU</v>
      </c>
      <c r="S4197" s="1319" t="s">
        <v>24</v>
      </c>
      <c r="T4197" s="953">
        <v>44499</v>
      </c>
      <c r="U4197" s="953"/>
      <c r="V4197" s="904"/>
      <c r="W4197" s="136"/>
      <c r="X4197" s="951"/>
      <c r="Y4197" s="900"/>
      <c r="Z4197" s="952"/>
      <c r="AA4197" s="1305" t="s">
        <v>24</v>
      </c>
      <c r="AB4197" s="902"/>
      <c r="AC4197" s="1305"/>
      <c r="AD4197" s="1305"/>
      <c r="AE4197" s="1305"/>
      <c r="AF4197" s="1305"/>
      <c r="AG4197" s="1305"/>
      <c r="AH4197" s="369"/>
      <c r="AI4197" s="244" t="str">
        <f t="shared" si="371"/>
        <v>-</v>
      </c>
      <c r="AJ4197" s="1315">
        <f t="shared" si="368"/>
        <v>44054</v>
      </c>
      <c r="AK4197" s="1330" t="s">
        <v>24</v>
      </c>
      <c r="AL4197" s="670" t="s">
        <v>24</v>
      </c>
      <c r="AM4197" s="1305"/>
      <c r="AN4197" s="902"/>
      <c r="AO4197" s="902"/>
      <c r="AP4197" s="1305"/>
      <c r="AQ4197" s="1231" t="s">
        <v>3094</v>
      </c>
      <c r="AR4197" s="1305"/>
      <c r="AS4197" s="1305"/>
      <c r="AT4197" s="1305"/>
      <c r="AU4197" s="1305"/>
      <c r="AV4197" s="885"/>
      <c r="AW4197" s="885"/>
      <c r="AX4197" s="885"/>
      <c r="AY4197" s="885"/>
      <c r="AZ4197" s="885"/>
    </row>
    <row r="4198" spans="2:52" ht="15" customHeight="1">
      <c r="B4198" s="1310">
        <v>4192</v>
      </c>
      <c r="C4198" s="891" t="s">
        <v>12852</v>
      </c>
      <c r="D4198" s="956" t="s">
        <v>226</v>
      </c>
      <c r="E4198" s="992" t="s">
        <v>4241</v>
      </c>
      <c r="F4198" s="892" t="s">
        <v>24</v>
      </c>
      <c r="G4198" s="535" t="s">
        <v>116</v>
      </c>
      <c r="H4198" s="893" t="s">
        <v>24</v>
      </c>
      <c r="I4198" s="953">
        <v>28889</v>
      </c>
      <c r="J4198" s="1314">
        <f t="shared" ca="1" si="369"/>
        <v>43</v>
      </c>
      <c r="K4198" s="894" t="s">
        <v>24</v>
      </c>
      <c r="L4198" s="976"/>
      <c r="M4198" s="898" t="s">
        <v>24</v>
      </c>
      <c r="N4198" s="533">
        <v>44046</v>
      </c>
      <c r="O4198" s="1330"/>
      <c r="P4198" s="1314" t="s">
        <v>24</v>
      </c>
      <c r="Q4198" s="897"/>
      <c r="R4198" s="181" t="str">
        <f t="shared" ca="1" si="370"/>
        <v>TIDAK MCU</v>
      </c>
      <c r="S4198" s="1319" t="s">
        <v>24</v>
      </c>
      <c r="T4198" s="953">
        <v>44595</v>
      </c>
      <c r="U4198" s="953"/>
      <c r="V4198" s="1330"/>
      <c r="W4198" s="136"/>
      <c r="X4198" s="951"/>
      <c r="Y4198" s="900"/>
      <c r="Z4198" s="952"/>
      <c r="AA4198" s="1305" t="s">
        <v>24</v>
      </c>
      <c r="AB4198" s="902"/>
      <c r="AC4198" s="1305"/>
      <c r="AD4198" s="1305"/>
      <c r="AE4198" s="1305"/>
      <c r="AF4198" s="1305"/>
      <c r="AG4198" s="1305"/>
      <c r="AH4198" s="369"/>
      <c r="AI4198" s="244" t="str">
        <f t="shared" si="371"/>
        <v>-</v>
      </c>
      <c r="AJ4198" s="1315">
        <f t="shared" ref="AJ4198:AJ4261" si="372">N4198</f>
        <v>44046</v>
      </c>
      <c r="AK4198" s="217" t="s">
        <v>24</v>
      </c>
      <c r="AL4198" s="614" t="s">
        <v>24</v>
      </c>
      <c r="AM4198" s="1305"/>
      <c r="AN4198" s="902"/>
      <c r="AO4198" s="902"/>
      <c r="AP4198" s="1305"/>
      <c r="AQ4198" s="1231" t="s">
        <v>3094</v>
      </c>
      <c r="AR4198" s="1305"/>
      <c r="AS4198" s="1305"/>
      <c r="AT4198" s="1305"/>
      <c r="AU4198" s="1305"/>
      <c r="AV4198" s="885"/>
      <c r="AW4198" s="885"/>
      <c r="AX4198" s="885"/>
      <c r="AY4198" s="885"/>
      <c r="AZ4198" s="885"/>
    </row>
    <row r="4199" spans="2:52" ht="15" customHeight="1">
      <c r="B4199" s="1310">
        <v>4193</v>
      </c>
      <c r="C4199" s="891" t="s">
        <v>12853</v>
      </c>
      <c r="D4199" s="956" t="s">
        <v>257</v>
      </c>
      <c r="E4199" s="992" t="s">
        <v>1122</v>
      </c>
      <c r="F4199" s="892" t="s">
        <v>24</v>
      </c>
      <c r="G4199" s="535" t="s">
        <v>143</v>
      </c>
      <c r="H4199" s="893" t="s">
        <v>24</v>
      </c>
      <c r="I4199" s="953">
        <v>36817</v>
      </c>
      <c r="J4199" s="1314">
        <f t="shared" ca="1" si="369"/>
        <v>21</v>
      </c>
      <c r="K4199" s="894" t="s">
        <v>83</v>
      </c>
      <c r="L4199" s="976"/>
      <c r="M4199" s="898">
        <v>45589</v>
      </c>
      <c r="N4199" s="533">
        <v>44054</v>
      </c>
      <c r="O4199" s="1330"/>
      <c r="P4199" s="1314" t="s">
        <v>24</v>
      </c>
      <c r="Q4199" s="897"/>
      <c r="R4199" s="181" t="str">
        <f t="shared" ca="1" si="370"/>
        <v>TIDAK MCU</v>
      </c>
      <c r="S4199" s="1319" t="s">
        <v>12854</v>
      </c>
      <c r="T4199" s="953">
        <v>44487</v>
      </c>
      <c r="U4199" s="953">
        <v>44487</v>
      </c>
      <c r="V4199" s="904"/>
      <c r="W4199" s="136"/>
      <c r="X4199" s="951"/>
      <c r="Y4199" s="900"/>
      <c r="Z4199" s="952"/>
      <c r="AA4199" s="1305" t="s">
        <v>100</v>
      </c>
      <c r="AB4199" s="902"/>
      <c r="AC4199" s="1305"/>
      <c r="AD4199" s="1305"/>
      <c r="AE4199" s="1305"/>
      <c r="AF4199" s="1305"/>
      <c r="AG4199" s="1305"/>
      <c r="AH4199" s="369"/>
      <c r="AI4199" s="244" t="str">
        <f t="shared" si="371"/>
        <v>LIGHT VEHICLE</v>
      </c>
      <c r="AJ4199" s="1315">
        <f t="shared" si="372"/>
        <v>44054</v>
      </c>
      <c r="AK4199" s="472">
        <v>44033</v>
      </c>
      <c r="AL4199" s="472">
        <v>44033</v>
      </c>
      <c r="AM4199" s="1305"/>
      <c r="AN4199" s="902"/>
      <c r="AO4199" s="902"/>
      <c r="AP4199" s="1305"/>
      <c r="AQ4199" s="1231" t="s">
        <v>3094</v>
      </c>
      <c r="AR4199" s="1305"/>
      <c r="AS4199" s="1305"/>
      <c r="AT4199" s="1305"/>
      <c r="AU4199" s="1305"/>
      <c r="AV4199" s="885"/>
      <c r="AW4199" s="885"/>
      <c r="AX4199" s="885"/>
      <c r="AY4199" s="885"/>
      <c r="AZ4199" s="885"/>
    </row>
    <row r="4200" spans="2:52" ht="15" customHeight="1">
      <c r="B4200" s="1310">
        <v>4194</v>
      </c>
      <c r="C4200" s="891" t="s">
        <v>12855</v>
      </c>
      <c r="D4200" s="956" t="s">
        <v>221</v>
      </c>
      <c r="E4200" s="992" t="s">
        <v>222</v>
      </c>
      <c r="F4200" s="892" t="s">
        <v>24</v>
      </c>
      <c r="G4200" s="535" t="s">
        <v>144</v>
      </c>
      <c r="H4200" s="893" t="s">
        <v>24</v>
      </c>
      <c r="I4200" s="953">
        <v>33654</v>
      </c>
      <c r="J4200" s="1314">
        <f t="shared" ca="1" si="369"/>
        <v>30</v>
      </c>
      <c r="K4200" s="894" t="s">
        <v>24</v>
      </c>
      <c r="L4200" s="976" t="s">
        <v>24</v>
      </c>
      <c r="M4200" s="898" t="s">
        <v>24</v>
      </c>
      <c r="N4200" s="533">
        <v>44048</v>
      </c>
      <c r="O4200" s="1330"/>
      <c r="P4200" s="1314" t="s">
        <v>24</v>
      </c>
      <c r="Q4200" s="897"/>
      <c r="R4200" s="181" t="str">
        <f t="shared" ca="1" si="370"/>
        <v>TIDAK MCU</v>
      </c>
      <c r="S4200" s="1319" t="s">
        <v>24</v>
      </c>
      <c r="T4200" s="953">
        <v>44247</v>
      </c>
      <c r="U4200" s="953"/>
      <c r="V4200" s="1330"/>
      <c r="W4200" s="1311"/>
      <c r="X4200" s="951"/>
      <c r="Y4200" s="900"/>
      <c r="Z4200" s="952"/>
      <c r="AA4200" s="1305" t="s">
        <v>24</v>
      </c>
      <c r="AB4200" s="902"/>
      <c r="AC4200" s="1305"/>
      <c r="AD4200" s="1305"/>
      <c r="AE4200" s="1305"/>
      <c r="AF4200" s="1305"/>
      <c r="AG4200" s="1305"/>
      <c r="AH4200" s="369"/>
      <c r="AI4200" s="244" t="str">
        <f t="shared" si="371"/>
        <v>-</v>
      </c>
      <c r="AJ4200" s="1315">
        <f t="shared" si="372"/>
        <v>44048</v>
      </c>
      <c r="AK4200" s="217" t="s">
        <v>24</v>
      </c>
      <c r="AL4200" s="614" t="s">
        <v>24</v>
      </c>
      <c r="AM4200" s="1305"/>
      <c r="AN4200" s="902"/>
      <c r="AO4200" s="902"/>
      <c r="AP4200" s="1305"/>
      <c r="AQ4200" s="1231" t="s">
        <v>3094</v>
      </c>
      <c r="AR4200" s="1305"/>
      <c r="AS4200" s="1305"/>
      <c r="AT4200" s="1305"/>
      <c r="AU4200" s="1305"/>
      <c r="AV4200" s="885"/>
      <c r="AW4200" s="885"/>
      <c r="AX4200" s="885"/>
      <c r="AY4200" s="885"/>
      <c r="AZ4200" s="885"/>
    </row>
    <row r="4201" spans="2:52" ht="15" customHeight="1">
      <c r="B4201" s="1310">
        <v>4195</v>
      </c>
      <c r="C4201" s="891" t="s">
        <v>12856</v>
      </c>
      <c r="D4201" s="956" t="s">
        <v>230</v>
      </c>
      <c r="E4201" s="992" t="s">
        <v>222</v>
      </c>
      <c r="F4201" s="892" t="s">
        <v>24</v>
      </c>
      <c r="G4201" s="535" t="s">
        <v>141</v>
      </c>
      <c r="H4201" s="893" t="s">
        <v>24</v>
      </c>
      <c r="I4201" s="953">
        <v>35661</v>
      </c>
      <c r="J4201" s="1314">
        <f t="shared" ca="1" si="369"/>
        <v>24</v>
      </c>
      <c r="K4201" s="894" t="s">
        <v>493</v>
      </c>
      <c r="L4201" s="976">
        <v>960819310877</v>
      </c>
      <c r="M4201" s="898">
        <v>45523</v>
      </c>
      <c r="N4201" s="533">
        <v>44048</v>
      </c>
      <c r="O4201" s="1330"/>
      <c r="P4201" s="1314" t="s">
        <v>24</v>
      </c>
      <c r="Q4201" s="897"/>
      <c r="R4201" s="181" t="str">
        <f t="shared" ca="1" si="370"/>
        <v>TIDAK MCU</v>
      </c>
      <c r="S4201" s="1319" t="s">
        <v>539</v>
      </c>
      <c r="T4201" s="953">
        <v>44427</v>
      </c>
      <c r="U4201" s="953">
        <v>44427</v>
      </c>
      <c r="V4201" s="904"/>
      <c r="W4201" s="136"/>
      <c r="X4201" s="951"/>
      <c r="Y4201" s="900"/>
      <c r="Z4201" s="952"/>
      <c r="AA4201" s="1305" t="s">
        <v>589</v>
      </c>
      <c r="AB4201" s="902"/>
      <c r="AC4201" s="1305"/>
      <c r="AD4201" s="1305"/>
      <c r="AE4201" s="1305"/>
      <c r="AF4201" s="1305"/>
      <c r="AG4201" s="1305"/>
      <c r="AH4201" s="369"/>
      <c r="AI4201" s="244" t="str">
        <f t="shared" si="371"/>
        <v>DZ 85</v>
      </c>
      <c r="AJ4201" s="1315">
        <f t="shared" si="372"/>
        <v>44048</v>
      </c>
      <c r="AK4201" s="592">
        <v>44042</v>
      </c>
      <c r="AL4201" s="614"/>
      <c r="AM4201" s="1305"/>
      <c r="AN4201" s="902"/>
      <c r="AO4201" s="902"/>
      <c r="AP4201" s="1305"/>
      <c r="AQ4201" s="1231" t="s">
        <v>3094</v>
      </c>
      <c r="AR4201" s="1305"/>
      <c r="AS4201" s="1305"/>
      <c r="AT4201" s="1305"/>
      <c r="AU4201" s="1305"/>
      <c r="AV4201" s="885"/>
      <c r="AW4201" s="885"/>
      <c r="AX4201" s="885"/>
      <c r="AY4201" s="885"/>
      <c r="AZ4201" s="885"/>
    </row>
    <row r="4202" spans="2:52" ht="15" customHeight="1">
      <c r="B4202" s="1310">
        <v>4196</v>
      </c>
      <c r="C4202" s="891" t="s">
        <v>12858</v>
      </c>
      <c r="D4202" s="956" t="s">
        <v>226</v>
      </c>
      <c r="E4202" s="992" t="s">
        <v>4241</v>
      </c>
      <c r="F4202" s="892" t="s">
        <v>12857</v>
      </c>
      <c r="G4202" s="535" t="s">
        <v>102</v>
      </c>
      <c r="H4202" s="893" t="s">
        <v>24</v>
      </c>
      <c r="I4202" s="953">
        <v>34601</v>
      </c>
      <c r="J4202" s="1314">
        <f t="shared" ca="1" si="369"/>
        <v>27</v>
      </c>
      <c r="K4202" s="894" t="s">
        <v>24</v>
      </c>
      <c r="L4202" s="976" t="s">
        <v>24</v>
      </c>
      <c r="M4202" s="898" t="s">
        <v>24</v>
      </c>
      <c r="N4202" s="533">
        <v>44054</v>
      </c>
      <c r="O4202" s="1330"/>
      <c r="P4202" s="1314" t="s">
        <v>24</v>
      </c>
      <c r="Q4202" s="897"/>
      <c r="R4202" s="181" t="str">
        <f t="shared" ca="1" si="370"/>
        <v>TIDAK MCU</v>
      </c>
      <c r="S4202" s="1319" t="s">
        <v>24</v>
      </c>
      <c r="T4202" s="953">
        <v>44419</v>
      </c>
      <c r="U4202" s="953"/>
      <c r="V4202" s="1330"/>
      <c r="W4202" s="1311"/>
      <c r="X4202" s="951"/>
      <c r="Y4202" s="900"/>
      <c r="Z4202" s="952"/>
      <c r="AA4202" s="1305" t="s">
        <v>24</v>
      </c>
      <c r="AB4202" s="902"/>
      <c r="AC4202" s="1305"/>
      <c r="AD4202" s="1305"/>
      <c r="AE4202" s="1305"/>
      <c r="AF4202" s="1305"/>
      <c r="AG4202" s="1305"/>
      <c r="AH4202" s="369"/>
      <c r="AI4202" s="244" t="str">
        <f t="shared" si="371"/>
        <v>-</v>
      </c>
      <c r="AJ4202" s="1315">
        <f t="shared" si="372"/>
        <v>44054</v>
      </c>
      <c r="AK4202" s="217" t="s">
        <v>24</v>
      </c>
      <c r="AL4202" s="614" t="s">
        <v>24</v>
      </c>
      <c r="AM4202" s="1305"/>
      <c r="AN4202" s="902"/>
      <c r="AO4202" s="902"/>
      <c r="AP4202" s="1305"/>
      <c r="AQ4202" s="1231" t="s">
        <v>3094</v>
      </c>
      <c r="AR4202" s="1305"/>
      <c r="AS4202" s="1305"/>
      <c r="AT4202" s="1305"/>
      <c r="AU4202" s="1305"/>
      <c r="AV4202" s="885"/>
      <c r="AW4202" s="885"/>
      <c r="AX4202" s="885"/>
      <c r="AY4202" s="885"/>
      <c r="AZ4202" s="885"/>
    </row>
    <row r="4203" spans="2:52" ht="15" customHeight="1">
      <c r="B4203" s="1310">
        <v>4197</v>
      </c>
      <c r="C4203" s="891" t="s">
        <v>13023</v>
      </c>
      <c r="D4203" s="956" t="s">
        <v>226</v>
      </c>
      <c r="E4203" s="992" t="s">
        <v>4241</v>
      </c>
      <c r="F4203" s="892" t="s">
        <v>24</v>
      </c>
      <c r="G4203" s="535" t="s">
        <v>116</v>
      </c>
      <c r="H4203" s="893" t="s">
        <v>24</v>
      </c>
      <c r="I4203" s="953">
        <v>33696</v>
      </c>
      <c r="J4203" s="1314">
        <f t="shared" ca="1" si="369"/>
        <v>30</v>
      </c>
      <c r="K4203" s="894" t="s">
        <v>24</v>
      </c>
      <c r="L4203" s="976" t="s">
        <v>24</v>
      </c>
      <c r="M4203" s="898" t="s">
        <v>24</v>
      </c>
      <c r="N4203" s="533">
        <v>44046</v>
      </c>
      <c r="O4203" s="1330"/>
      <c r="P4203" s="1314" t="s">
        <v>24</v>
      </c>
      <c r="Q4203" s="897"/>
      <c r="R4203" s="181" t="str">
        <f t="shared" ca="1" si="370"/>
        <v>TIDAK MCU</v>
      </c>
      <c r="S4203" s="1319" t="s">
        <v>24</v>
      </c>
      <c r="T4203" s="953">
        <v>44288</v>
      </c>
      <c r="U4203" s="953"/>
      <c r="V4203" s="1330"/>
      <c r="W4203" s="1311"/>
      <c r="X4203" s="951"/>
      <c r="Y4203" s="900"/>
      <c r="Z4203" s="952"/>
      <c r="AA4203" s="1305" t="s">
        <v>24</v>
      </c>
      <c r="AB4203" s="902"/>
      <c r="AC4203" s="1305"/>
      <c r="AD4203" s="1305"/>
      <c r="AE4203" s="1305"/>
      <c r="AF4203" s="1305"/>
      <c r="AG4203" s="1305"/>
      <c r="AH4203" s="1305"/>
      <c r="AI4203" s="244" t="str">
        <f t="shared" si="371"/>
        <v>-</v>
      </c>
      <c r="AJ4203" s="1315">
        <f t="shared" si="372"/>
        <v>44046</v>
      </c>
      <c r="AK4203" s="217" t="s">
        <v>24</v>
      </c>
      <c r="AL4203" s="614" t="s">
        <v>24</v>
      </c>
      <c r="AM4203" s="1305"/>
      <c r="AN4203" s="902"/>
      <c r="AO4203" s="902"/>
      <c r="AP4203" s="1305"/>
      <c r="AQ4203" s="1231" t="s">
        <v>3094</v>
      </c>
      <c r="AR4203" s="1305"/>
      <c r="AS4203" s="1305"/>
      <c r="AT4203" s="1305"/>
      <c r="AU4203" s="1305"/>
      <c r="AV4203" s="885"/>
      <c r="AW4203" s="885"/>
      <c r="AX4203" s="885"/>
      <c r="AY4203" s="885"/>
      <c r="AZ4203" s="885"/>
    </row>
    <row r="4204" spans="2:52" ht="15" customHeight="1">
      <c r="B4204" s="1310">
        <v>4198</v>
      </c>
      <c r="C4204" s="891" t="s">
        <v>12859</v>
      </c>
      <c r="D4204" s="956" t="s">
        <v>12671</v>
      </c>
      <c r="E4204" s="992" t="s">
        <v>222</v>
      </c>
      <c r="F4204" s="892" t="s">
        <v>24</v>
      </c>
      <c r="G4204" s="535" t="s">
        <v>136</v>
      </c>
      <c r="H4204" s="893" t="s">
        <v>24</v>
      </c>
      <c r="I4204" s="953">
        <v>35307</v>
      </c>
      <c r="J4204" s="1314">
        <f t="shared" ca="1" si="369"/>
        <v>25</v>
      </c>
      <c r="K4204" s="894" t="s">
        <v>24</v>
      </c>
      <c r="L4204" s="976" t="s">
        <v>24</v>
      </c>
      <c r="M4204" s="898" t="s">
        <v>24</v>
      </c>
      <c r="N4204" s="533">
        <v>44047</v>
      </c>
      <c r="O4204" s="1330"/>
      <c r="P4204" s="1314" t="s">
        <v>24</v>
      </c>
      <c r="Q4204" s="897"/>
      <c r="R4204" s="181" t="str">
        <f t="shared" ca="1" si="370"/>
        <v>TIDAK MCU</v>
      </c>
      <c r="S4204" s="1319" t="s">
        <v>24</v>
      </c>
      <c r="T4204" s="953">
        <v>44412</v>
      </c>
      <c r="U4204" s="953" t="s">
        <v>24</v>
      </c>
      <c r="V4204" s="1330" t="s">
        <v>24</v>
      </c>
      <c r="W4204" s="1311" t="s">
        <v>24</v>
      </c>
      <c r="X4204" s="951"/>
      <c r="Y4204" s="900"/>
      <c r="Z4204" s="952"/>
      <c r="AA4204" s="1305" t="s">
        <v>24</v>
      </c>
      <c r="AB4204" s="902"/>
      <c r="AC4204" s="1305"/>
      <c r="AD4204" s="1305"/>
      <c r="AE4204" s="1305"/>
      <c r="AF4204" s="1305"/>
      <c r="AG4204" s="1305"/>
      <c r="AH4204" s="369"/>
      <c r="AI4204" s="244" t="str">
        <f t="shared" si="371"/>
        <v>-</v>
      </c>
      <c r="AJ4204" s="1315">
        <f t="shared" si="372"/>
        <v>44047</v>
      </c>
      <c r="AK4204" s="217" t="s">
        <v>24</v>
      </c>
      <c r="AL4204" s="614" t="s">
        <v>24</v>
      </c>
      <c r="AM4204" s="1305"/>
      <c r="AN4204" s="902"/>
      <c r="AO4204" s="902"/>
      <c r="AP4204" s="1305"/>
      <c r="AQ4204" s="1231" t="s">
        <v>3094</v>
      </c>
      <c r="AR4204" s="1305"/>
      <c r="AS4204" s="1305"/>
      <c r="AT4204" s="1305"/>
      <c r="AU4204" s="1305"/>
      <c r="AV4204" s="885"/>
      <c r="AW4204" s="885"/>
      <c r="AX4204" s="885"/>
      <c r="AY4204" s="885"/>
      <c r="AZ4204" s="885"/>
    </row>
    <row r="4205" spans="2:52" ht="15" customHeight="1">
      <c r="B4205" s="1310">
        <v>4199</v>
      </c>
      <c r="C4205" s="891" t="s">
        <v>12860</v>
      </c>
      <c r="D4205" s="993" t="s">
        <v>1853</v>
      </c>
      <c r="E4205" s="992" t="s">
        <v>4241</v>
      </c>
      <c r="F4205" s="892" t="s">
        <v>24</v>
      </c>
      <c r="G4205" s="535" t="s">
        <v>116</v>
      </c>
      <c r="H4205" s="893" t="s">
        <v>24</v>
      </c>
      <c r="I4205" s="953">
        <v>35278</v>
      </c>
      <c r="J4205" s="1314">
        <f t="shared" ca="1" si="369"/>
        <v>25</v>
      </c>
      <c r="K4205" s="894" t="s">
        <v>24</v>
      </c>
      <c r="L4205" s="976" t="s">
        <v>24</v>
      </c>
      <c r="M4205" s="898" t="s">
        <v>24</v>
      </c>
      <c r="N4205" s="533">
        <v>44046</v>
      </c>
      <c r="O4205" s="1330"/>
      <c r="P4205" s="1314" t="s">
        <v>24</v>
      </c>
      <c r="Q4205" s="897"/>
      <c r="R4205" s="181" t="str">
        <f t="shared" ca="1" si="370"/>
        <v>TIDAK MCU</v>
      </c>
      <c r="S4205" s="1319" t="s">
        <v>24</v>
      </c>
      <c r="T4205" s="953">
        <v>44409</v>
      </c>
      <c r="U4205" s="953"/>
      <c r="V4205" s="1330"/>
      <c r="W4205" s="1311"/>
      <c r="X4205" s="951"/>
      <c r="Y4205" s="900"/>
      <c r="Z4205" s="952"/>
      <c r="AA4205" s="1305" t="s">
        <v>24</v>
      </c>
      <c r="AB4205" s="902"/>
      <c r="AC4205" s="1305"/>
      <c r="AD4205" s="1305"/>
      <c r="AE4205" s="1305"/>
      <c r="AF4205" s="1305"/>
      <c r="AG4205" s="1305"/>
      <c r="AH4205" s="369"/>
      <c r="AI4205" s="244" t="str">
        <f t="shared" si="371"/>
        <v>-</v>
      </c>
      <c r="AJ4205" s="1315">
        <f t="shared" si="372"/>
        <v>44046</v>
      </c>
      <c r="AK4205" s="217" t="s">
        <v>24</v>
      </c>
      <c r="AL4205" s="614" t="s">
        <v>24</v>
      </c>
      <c r="AM4205" s="1305"/>
      <c r="AN4205" s="902"/>
      <c r="AO4205" s="902"/>
      <c r="AP4205" s="1305"/>
      <c r="AQ4205" s="1231" t="s">
        <v>3094</v>
      </c>
      <c r="AR4205" s="1305"/>
      <c r="AS4205" s="1305"/>
      <c r="AT4205" s="1305"/>
      <c r="AU4205" s="1305"/>
      <c r="AV4205" s="885"/>
      <c r="AW4205" s="885"/>
      <c r="AX4205" s="885"/>
      <c r="AY4205" s="885"/>
      <c r="AZ4205" s="885"/>
    </row>
    <row r="4206" spans="2:52" ht="15" customHeight="1">
      <c r="B4206" s="1310">
        <v>4200</v>
      </c>
      <c r="C4206" s="891" t="s">
        <v>12862</v>
      </c>
      <c r="D4206" s="956" t="s">
        <v>226</v>
      </c>
      <c r="E4206" s="992" t="s">
        <v>4241</v>
      </c>
      <c r="F4206" s="892" t="s">
        <v>12861</v>
      </c>
      <c r="G4206" s="535" t="s">
        <v>102</v>
      </c>
      <c r="H4206" s="893" t="s">
        <v>24</v>
      </c>
      <c r="I4206" s="953">
        <v>36188</v>
      </c>
      <c r="J4206" s="1314">
        <f t="shared" ca="1" si="369"/>
        <v>23</v>
      </c>
      <c r="K4206" s="894" t="s">
        <v>24</v>
      </c>
      <c r="L4206" s="976" t="s">
        <v>24</v>
      </c>
      <c r="M4206" s="898" t="s">
        <v>24</v>
      </c>
      <c r="N4206" s="533">
        <v>44054</v>
      </c>
      <c r="O4206" s="1330"/>
      <c r="P4206" s="1314" t="s">
        <v>24</v>
      </c>
      <c r="Q4206" s="897"/>
      <c r="R4206" s="181" t="str">
        <f t="shared" ca="1" si="370"/>
        <v>TIDAK MCU</v>
      </c>
      <c r="S4206" s="1319" t="s">
        <v>24</v>
      </c>
      <c r="T4206" s="953">
        <v>44054</v>
      </c>
      <c r="U4206" s="953"/>
      <c r="V4206" s="1330"/>
      <c r="W4206" s="1311"/>
      <c r="X4206" s="951"/>
      <c r="Y4206" s="900"/>
      <c r="Z4206" s="952"/>
      <c r="AA4206" s="1305" t="s">
        <v>24</v>
      </c>
      <c r="AB4206" s="902"/>
      <c r="AC4206" s="1305"/>
      <c r="AD4206" s="1305"/>
      <c r="AE4206" s="1305"/>
      <c r="AF4206" s="1305"/>
      <c r="AG4206" s="1305"/>
      <c r="AH4206" s="369"/>
      <c r="AI4206" s="244" t="str">
        <f t="shared" si="371"/>
        <v>-</v>
      </c>
      <c r="AJ4206" s="1315">
        <f t="shared" si="372"/>
        <v>44054</v>
      </c>
      <c r="AK4206" s="217" t="s">
        <v>24</v>
      </c>
      <c r="AL4206" s="614" t="s">
        <v>24</v>
      </c>
      <c r="AM4206" s="1305"/>
      <c r="AN4206" s="902"/>
      <c r="AO4206" s="902"/>
      <c r="AP4206" s="1305"/>
      <c r="AQ4206" s="1231" t="s">
        <v>3094</v>
      </c>
      <c r="AR4206" s="1305"/>
      <c r="AS4206" s="1305"/>
      <c r="AT4206" s="1305"/>
      <c r="AU4206" s="1305"/>
      <c r="AV4206" s="885"/>
      <c r="AW4206" s="885"/>
      <c r="AX4206" s="885"/>
      <c r="AY4206" s="885"/>
      <c r="AZ4206" s="885"/>
    </row>
    <row r="4207" spans="2:52" ht="15" customHeight="1">
      <c r="B4207" s="1310">
        <v>4201</v>
      </c>
      <c r="C4207" s="891" t="s">
        <v>12863</v>
      </c>
      <c r="D4207" s="956" t="s">
        <v>257</v>
      </c>
      <c r="E4207" s="992" t="s">
        <v>601</v>
      </c>
      <c r="F4207" s="892" t="s">
        <v>24</v>
      </c>
      <c r="G4207" s="535" t="s">
        <v>151</v>
      </c>
      <c r="H4207" s="893" t="s">
        <v>24</v>
      </c>
      <c r="I4207" s="953">
        <v>27444</v>
      </c>
      <c r="J4207" s="1314">
        <f t="shared" ca="1" si="369"/>
        <v>47</v>
      </c>
      <c r="K4207" s="894" t="s">
        <v>493</v>
      </c>
      <c r="L4207" s="895">
        <v>750209200848</v>
      </c>
      <c r="M4207" s="898">
        <v>45341</v>
      </c>
      <c r="N4207" s="533">
        <v>44048</v>
      </c>
      <c r="O4207" s="1330"/>
      <c r="P4207" s="1314" t="s">
        <v>24</v>
      </c>
      <c r="Q4207" s="897" t="s">
        <v>24</v>
      </c>
      <c r="R4207" s="181" t="str">
        <f t="shared" ca="1" si="370"/>
        <v>TIDAK MCU</v>
      </c>
      <c r="S4207" s="1319" t="s">
        <v>24</v>
      </c>
      <c r="T4207" s="953">
        <v>44611</v>
      </c>
      <c r="U4207" s="953">
        <v>44611</v>
      </c>
      <c r="V4207" s="1330" t="s">
        <v>24</v>
      </c>
      <c r="W4207" s="1311" t="s">
        <v>24</v>
      </c>
      <c r="X4207" s="951"/>
      <c r="Y4207" s="900"/>
      <c r="Z4207" s="952"/>
      <c r="AA4207" s="1305" t="s">
        <v>100</v>
      </c>
      <c r="AB4207" s="902"/>
      <c r="AC4207" s="1305"/>
      <c r="AD4207" s="1305"/>
      <c r="AE4207" s="1305"/>
      <c r="AF4207" s="1305"/>
      <c r="AG4207" s="1305"/>
      <c r="AH4207" s="369"/>
      <c r="AI4207" s="244" t="str">
        <f t="shared" si="371"/>
        <v>LIGHT VEHICLE</v>
      </c>
      <c r="AJ4207" s="1315">
        <f t="shared" si="372"/>
        <v>44048</v>
      </c>
      <c r="AK4207" s="592">
        <v>44053</v>
      </c>
      <c r="AL4207" s="614"/>
      <c r="AM4207" s="1305"/>
      <c r="AN4207" s="902"/>
      <c r="AO4207" s="902"/>
      <c r="AP4207" s="1305"/>
      <c r="AQ4207" s="1231" t="s">
        <v>3094</v>
      </c>
      <c r="AR4207" s="1305"/>
      <c r="AS4207" s="1305"/>
      <c r="AT4207" s="1305"/>
      <c r="AU4207" s="1305"/>
    </row>
    <row r="4208" spans="2:52" ht="15" customHeight="1">
      <c r="B4208" s="1310">
        <v>4202</v>
      </c>
      <c r="C4208" s="891" t="s">
        <v>12865</v>
      </c>
      <c r="D4208" s="956" t="s">
        <v>12866</v>
      </c>
      <c r="E4208" s="992" t="s">
        <v>601</v>
      </c>
      <c r="F4208" s="892" t="s">
        <v>24</v>
      </c>
      <c r="G4208" s="535" t="s">
        <v>152</v>
      </c>
      <c r="H4208" s="893" t="s">
        <v>24</v>
      </c>
      <c r="I4208" s="953">
        <v>32903</v>
      </c>
      <c r="J4208" s="1314">
        <f t="shared" ca="1" si="369"/>
        <v>32</v>
      </c>
      <c r="K4208" s="894" t="s">
        <v>24</v>
      </c>
      <c r="L4208" s="895" t="s">
        <v>24</v>
      </c>
      <c r="M4208" s="898" t="s">
        <v>24</v>
      </c>
      <c r="N4208" s="533">
        <v>44046</v>
      </c>
      <c r="O4208" s="1330" t="s">
        <v>24</v>
      </c>
      <c r="P4208" s="1314" t="s">
        <v>24</v>
      </c>
      <c r="Q4208" s="897" t="str">
        <f>IF(OR(O4208="-",O4208=""),"-",O4208+365)</f>
        <v>-</v>
      </c>
      <c r="R4208" s="181" t="str">
        <f t="shared" ca="1" si="370"/>
        <v>TIDAK MCU</v>
      </c>
      <c r="S4208" s="1319" t="s">
        <v>24</v>
      </c>
      <c r="T4208" s="953">
        <v>44591</v>
      </c>
      <c r="U4208" s="953" t="s">
        <v>99</v>
      </c>
      <c r="V4208" s="1330" t="s">
        <v>24</v>
      </c>
      <c r="W4208" s="1311" t="s">
        <v>24</v>
      </c>
      <c r="X4208" s="951"/>
      <c r="Y4208" s="900"/>
      <c r="Z4208" s="952"/>
      <c r="AA4208" s="1305" t="s">
        <v>24</v>
      </c>
      <c r="AB4208" s="902"/>
      <c r="AC4208" s="1305"/>
      <c r="AD4208" s="1305"/>
      <c r="AE4208" s="1305"/>
      <c r="AF4208" s="1305"/>
      <c r="AG4208" s="1305"/>
      <c r="AH4208" s="369"/>
      <c r="AI4208" s="244" t="str">
        <f t="shared" si="371"/>
        <v>-</v>
      </c>
      <c r="AJ4208" s="1315">
        <f t="shared" si="372"/>
        <v>44046</v>
      </c>
      <c r="AK4208" s="217" t="s">
        <v>24</v>
      </c>
      <c r="AL4208" s="614" t="s">
        <v>24</v>
      </c>
      <c r="AM4208" s="1305"/>
      <c r="AN4208" s="902"/>
      <c r="AO4208" s="902"/>
      <c r="AP4208" s="1305"/>
      <c r="AQ4208" s="1231" t="s">
        <v>3094</v>
      </c>
      <c r="AR4208" s="1305"/>
      <c r="AS4208" s="1305"/>
      <c r="AT4208" s="1305"/>
      <c r="AU4208" s="1305"/>
    </row>
    <row r="4209" spans="2:52" ht="15" customHeight="1">
      <c r="B4209" s="1310">
        <v>4203</v>
      </c>
      <c r="C4209" s="891" t="s">
        <v>12864</v>
      </c>
      <c r="D4209" s="956" t="s">
        <v>12867</v>
      </c>
      <c r="E4209" s="992" t="s">
        <v>601</v>
      </c>
      <c r="F4209" s="892" t="s">
        <v>24</v>
      </c>
      <c r="G4209" s="535" t="s">
        <v>152</v>
      </c>
      <c r="H4209" s="893" t="s">
        <v>24</v>
      </c>
      <c r="I4209" s="953">
        <v>35587</v>
      </c>
      <c r="J4209" s="1314">
        <f t="shared" ca="1" si="369"/>
        <v>24</v>
      </c>
      <c r="K4209" s="894" t="s">
        <v>24</v>
      </c>
      <c r="L4209" s="895" t="s">
        <v>24</v>
      </c>
      <c r="M4209" s="898" t="s">
        <v>24</v>
      </c>
      <c r="N4209" s="533">
        <v>44049</v>
      </c>
      <c r="O4209" s="1330" t="s">
        <v>24</v>
      </c>
      <c r="P4209" s="1314" t="s">
        <v>24</v>
      </c>
      <c r="Q4209" s="897" t="str">
        <f>IF(OR(O4209="-",O4209=""),"-",O4209+365)</f>
        <v>-</v>
      </c>
      <c r="R4209" s="181" t="str">
        <f t="shared" ca="1" si="370"/>
        <v>TIDAK MCU</v>
      </c>
      <c r="S4209" s="1319" t="s">
        <v>24</v>
      </c>
      <c r="T4209" s="953">
        <v>44353</v>
      </c>
      <c r="U4209" s="953" t="s">
        <v>99</v>
      </c>
      <c r="V4209" s="1330" t="s">
        <v>24</v>
      </c>
      <c r="W4209" s="1311" t="s">
        <v>24</v>
      </c>
      <c r="X4209" s="951"/>
      <c r="Y4209" s="900"/>
      <c r="Z4209" s="952"/>
      <c r="AA4209" s="1305" t="s">
        <v>24</v>
      </c>
      <c r="AB4209" s="902"/>
      <c r="AC4209" s="1305"/>
      <c r="AD4209" s="1305"/>
      <c r="AE4209" s="1305"/>
      <c r="AF4209" s="1305"/>
      <c r="AG4209" s="1305"/>
      <c r="AH4209" s="369"/>
      <c r="AI4209" s="244" t="str">
        <f t="shared" si="371"/>
        <v>-</v>
      </c>
      <c r="AJ4209" s="1315">
        <f t="shared" si="372"/>
        <v>44049</v>
      </c>
      <c r="AK4209" s="217" t="s">
        <v>24</v>
      </c>
      <c r="AL4209" s="614" t="s">
        <v>24</v>
      </c>
      <c r="AM4209" s="1305"/>
      <c r="AN4209" s="902"/>
      <c r="AO4209" s="902"/>
      <c r="AP4209" s="1305"/>
      <c r="AQ4209" s="1231" t="s">
        <v>3094</v>
      </c>
      <c r="AR4209" s="1305"/>
      <c r="AS4209" s="1305"/>
      <c r="AT4209" s="1305"/>
      <c r="AU4209" s="1305"/>
    </row>
    <row r="4210" spans="2:52" ht="15" customHeight="1">
      <c r="B4210" s="1310">
        <v>4204</v>
      </c>
      <c r="C4210" s="891" t="s">
        <v>12868</v>
      </c>
      <c r="D4210" s="956" t="s">
        <v>226</v>
      </c>
      <c r="E4210" s="992" t="s">
        <v>4241</v>
      </c>
      <c r="F4210" s="892" t="s">
        <v>12869</v>
      </c>
      <c r="G4210" s="535" t="s">
        <v>102</v>
      </c>
      <c r="H4210" s="893" t="s">
        <v>24</v>
      </c>
      <c r="I4210" s="953">
        <v>34643</v>
      </c>
      <c r="J4210" s="1314">
        <f t="shared" ca="1" si="369"/>
        <v>27</v>
      </c>
      <c r="K4210" s="894" t="s">
        <v>24</v>
      </c>
      <c r="L4210" s="895" t="s">
        <v>24</v>
      </c>
      <c r="M4210" s="898" t="s">
        <v>24</v>
      </c>
      <c r="N4210" s="533">
        <v>44054</v>
      </c>
      <c r="O4210" s="1330"/>
      <c r="P4210" s="1314" t="s">
        <v>24</v>
      </c>
      <c r="Q4210" s="897"/>
      <c r="R4210" s="181" t="str">
        <f t="shared" ca="1" si="370"/>
        <v>TIDAK MCU</v>
      </c>
      <c r="S4210" s="1319" t="s">
        <v>24</v>
      </c>
      <c r="T4210" s="953">
        <v>44505</v>
      </c>
      <c r="U4210" s="953"/>
      <c r="V4210" s="1330"/>
      <c r="W4210" s="1311"/>
      <c r="X4210" s="951"/>
      <c r="Y4210" s="900"/>
      <c r="Z4210" s="952"/>
      <c r="AA4210" s="1305" t="s">
        <v>24</v>
      </c>
      <c r="AB4210" s="902"/>
      <c r="AC4210" s="1305"/>
      <c r="AD4210" s="1305"/>
      <c r="AE4210" s="1305"/>
      <c r="AF4210" s="1305"/>
      <c r="AG4210" s="1305"/>
      <c r="AH4210" s="369"/>
      <c r="AI4210" s="244" t="str">
        <f t="shared" si="371"/>
        <v>-</v>
      </c>
      <c r="AJ4210" s="1315">
        <f t="shared" si="372"/>
        <v>44054</v>
      </c>
      <c r="AK4210" s="217" t="s">
        <v>24</v>
      </c>
      <c r="AL4210" s="614" t="s">
        <v>24</v>
      </c>
      <c r="AM4210" s="1305"/>
      <c r="AN4210" s="902"/>
      <c r="AO4210" s="902"/>
      <c r="AP4210" s="1305"/>
      <c r="AQ4210" s="1231" t="s">
        <v>3094</v>
      </c>
      <c r="AR4210" s="1305"/>
      <c r="AS4210" s="1305"/>
      <c r="AT4210" s="1305"/>
      <c r="AU4210" s="1305"/>
      <c r="AV4210" s="885"/>
      <c r="AW4210" s="885"/>
      <c r="AX4210" s="885"/>
      <c r="AY4210" s="885"/>
      <c r="AZ4210" s="885"/>
    </row>
    <row r="4211" spans="2:52" ht="15" customHeight="1">
      <c r="B4211" s="1310">
        <v>4205</v>
      </c>
      <c r="C4211" s="891" t="s">
        <v>12870</v>
      </c>
      <c r="D4211" s="956" t="s">
        <v>226</v>
      </c>
      <c r="E4211" s="992" t="s">
        <v>222</v>
      </c>
      <c r="F4211" s="892" t="s">
        <v>24</v>
      </c>
      <c r="G4211" s="535" t="s">
        <v>12214</v>
      </c>
      <c r="H4211" s="893" t="s">
        <v>24</v>
      </c>
      <c r="I4211" s="953">
        <v>27539</v>
      </c>
      <c r="J4211" s="1314">
        <f t="shared" ca="1" si="369"/>
        <v>47</v>
      </c>
      <c r="K4211" s="894" t="s">
        <v>24</v>
      </c>
      <c r="L4211" s="976" t="s">
        <v>24</v>
      </c>
      <c r="M4211" s="898" t="s">
        <v>24</v>
      </c>
      <c r="N4211" s="533">
        <v>44055</v>
      </c>
      <c r="O4211" s="1330"/>
      <c r="P4211" s="1314" t="s">
        <v>24</v>
      </c>
      <c r="Q4211" s="897"/>
      <c r="R4211" s="181" t="str">
        <f t="shared" ca="1" si="370"/>
        <v>TIDAK MCU</v>
      </c>
      <c r="S4211" s="1319" t="s">
        <v>24</v>
      </c>
      <c r="T4211" s="953">
        <v>44341</v>
      </c>
      <c r="U4211" s="953"/>
      <c r="V4211" s="1330"/>
      <c r="W4211" s="1311"/>
      <c r="X4211" s="951"/>
      <c r="Y4211" s="900"/>
      <c r="Z4211" s="952"/>
      <c r="AA4211" s="1305" t="s">
        <v>24</v>
      </c>
      <c r="AB4211" s="902"/>
      <c r="AC4211" s="1305"/>
      <c r="AD4211" s="1305"/>
      <c r="AE4211" s="1305"/>
      <c r="AF4211" s="1305"/>
      <c r="AG4211" s="1305"/>
      <c r="AH4211" s="369"/>
      <c r="AI4211" s="244" t="str">
        <f t="shared" si="371"/>
        <v>-</v>
      </c>
      <c r="AJ4211" s="1315">
        <f t="shared" si="372"/>
        <v>44055</v>
      </c>
      <c r="AK4211" s="217" t="s">
        <v>24</v>
      </c>
      <c r="AL4211" s="614" t="s">
        <v>24</v>
      </c>
      <c r="AM4211" s="1305"/>
      <c r="AN4211" s="902"/>
      <c r="AO4211" s="902"/>
      <c r="AP4211" s="1305"/>
      <c r="AQ4211" s="1231" t="s">
        <v>3094</v>
      </c>
      <c r="AR4211" s="1305"/>
      <c r="AS4211" s="1305"/>
      <c r="AT4211" s="1305"/>
      <c r="AU4211" s="1305"/>
      <c r="AV4211" s="885"/>
      <c r="AW4211" s="885"/>
      <c r="AX4211" s="885"/>
      <c r="AY4211" s="885"/>
      <c r="AZ4211" s="885"/>
    </row>
    <row r="4212" spans="2:52" ht="15" customHeight="1">
      <c r="B4212" s="1310">
        <v>4206</v>
      </c>
      <c r="C4212" s="891" t="s">
        <v>12871</v>
      </c>
      <c r="D4212" s="956" t="s">
        <v>12671</v>
      </c>
      <c r="E4212" s="992" t="s">
        <v>222</v>
      </c>
      <c r="F4212" s="892" t="s">
        <v>24</v>
      </c>
      <c r="G4212" s="535" t="s">
        <v>139</v>
      </c>
      <c r="H4212" s="893" t="s">
        <v>24</v>
      </c>
      <c r="I4212" s="953">
        <v>35112</v>
      </c>
      <c r="J4212" s="1314">
        <f t="shared" ca="1" si="369"/>
        <v>26</v>
      </c>
      <c r="K4212" s="894" t="s">
        <v>24</v>
      </c>
      <c r="L4212" s="976" t="s">
        <v>24</v>
      </c>
      <c r="M4212" s="898" t="s">
        <v>24</v>
      </c>
      <c r="N4212" s="533">
        <v>44051</v>
      </c>
      <c r="O4212" s="1330"/>
      <c r="P4212" s="1314" t="s">
        <v>24</v>
      </c>
      <c r="Q4212" s="897"/>
      <c r="R4212" s="181" t="str">
        <f t="shared" ca="1" si="370"/>
        <v>TIDAK MCU</v>
      </c>
      <c r="S4212" s="1319" t="s">
        <v>24</v>
      </c>
      <c r="T4212" s="953">
        <v>44609</v>
      </c>
      <c r="U4212" s="953"/>
      <c r="V4212" s="1330"/>
      <c r="W4212" s="1311"/>
      <c r="X4212" s="951"/>
      <c r="Y4212" s="900"/>
      <c r="Z4212" s="952"/>
      <c r="AA4212" s="1305" t="s">
        <v>24</v>
      </c>
      <c r="AB4212" s="902"/>
      <c r="AC4212" s="1305"/>
      <c r="AD4212" s="1305"/>
      <c r="AE4212" s="1305"/>
      <c r="AF4212" s="1305"/>
      <c r="AG4212" s="1305"/>
      <c r="AH4212" s="369"/>
      <c r="AI4212" s="244" t="str">
        <f t="shared" si="371"/>
        <v>-</v>
      </c>
      <c r="AJ4212" s="1315">
        <f t="shared" si="372"/>
        <v>44051</v>
      </c>
      <c r="AK4212" s="1330" t="s">
        <v>24</v>
      </c>
      <c r="AL4212" s="670" t="s">
        <v>24</v>
      </c>
      <c r="AM4212" s="1305"/>
      <c r="AN4212" s="902"/>
      <c r="AO4212" s="902"/>
      <c r="AP4212" s="1305"/>
      <c r="AQ4212" s="1231" t="s">
        <v>3094</v>
      </c>
      <c r="AR4212" s="1305"/>
      <c r="AS4212" s="1305"/>
      <c r="AT4212" s="1305"/>
      <c r="AU4212" s="1305"/>
      <c r="AV4212" s="885"/>
      <c r="AW4212" s="885"/>
      <c r="AX4212" s="885"/>
      <c r="AY4212" s="885"/>
      <c r="AZ4212" s="885"/>
    </row>
    <row r="4213" spans="2:52" ht="15" customHeight="1">
      <c r="B4213" s="1310">
        <v>4207</v>
      </c>
      <c r="C4213" s="891" t="s">
        <v>11548</v>
      </c>
      <c r="D4213" s="956" t="s">
        <v>12671</v>
      </c>
      <c r="E4213" s="992" t="s">
        <v>4241</v>
      </c>
      <c r="F4213" s="892" t="s">
        <v>12872</v>
      </c>
      <c r="G4213" s="535" t="s">
        <v>98</v>
      </c>
      <c r="H4213" s="893" t="s">
        <v>12873</v>
      </c>
      <c r="I4213" s="953">
        <v>35963</v>
      </c>
      <c r="J4213" s="1314">
        <f t="shared" ca="1" si="369"/>
        <v>23</v>
      </c>
      <c r="K4213" s="894" t="s">
        <v>24</v>
      </c>
      <c r="L4213" s="976" t="s">
        <v>24</v>
      </c>
      <c r="M4213" s="898" t="s">
        <v>24</v>
      </c>
      <c r="N4213" s="533">
        <v>44055</v>
      </c>
      <c r="O4213" s="1330"/>
      <c r="P4213" s="1314" t="s">
        <v>24</v>
      </c>
      <c r="Q4213" s="897"/>
      <c r="R4213" s="181" t="str">
        <f t="shared" ca="1" si="370"/>
        <v>TIDAK MCU</v>
      </c>
      <c r="S4213" s="1319" t="s">
        <v>24</v>
      </c>
      <c r="T4213" s="953">
        <v>44364</v>
      </c>
      <c r="U4213" s="953"/>
      <c r="V4213" s="1330"/>
      <c r="W4213" s="1311"/>
      <c r="X4213" s="951"/>
      <c r="Y4213" s="900"/>
      <c r="Z4213" s="952"/>
      <c r="AA4213" s="1305" t="s">
        <v>24</v>
      </c>
      <c r="AB4213" s="902"/>
      <c r="AC4213" s="1305"/>
      <c r="AD4213" s="1305"/>
      <c r="AE4213" s="1305"/>
      <c r="AF4213" s="1305"/>
      <c r="AG4213" s="1305"/>
      <c r="AH4213" s="369"/>
      <c r="AI4213" s="244" t="str">
        <f t="shared" si="371"/>
        <v>-</v>
      </c>
      <c r="AJ4213" s="1315">
        <f t="shared" si="372"/>
        <v>44055</v>
      </c>
      <c r="AK4213" s="1330" t="s">
        <v>24</v>
      </c>
      <c r="AL4213" s="670" t="s">
        <v>24</v>
      </c>
      <c r="AM4213" s="1305"/>
      <c r="AN4213" s="902"/>
      <c r="AO4213" s="902"/>
      <c r="AP4213" s="1305"/>
      <c r="AQ4213" s="1231" t="s">
        <v>3094</v>
      </c>
      <c r="AR4213" s="1305" t="s">
        <v>143</v>
      </c>
      <c r="AS4213" s="1305" t="s">
        <v>1932</v>
      </c>
      <c r="AT4213" s="1305" t="s">
        <v>11598</v>
      </c>
      <c r="AU4213" s="1305"/>
      <c r="AV4213" s="885"/>
      <c r="AW4213" s="885"/>
      <c r="AX4213" s="885"/>
      <c r="AY4213" s="885"/>
      <c r="AZ4213" s="885"/>
    </row>
    <row r="4214" spans="2:52" ht="15" customHeight="1">
      <c r="B4214" s="1310">
        <v>4208</v>
      </c>
      <c r="C4214" s="891" t="s">
        <v>12874</v>
      </c>
      <c r="D4214" s="956" t="s">
        <v>5636</v>
      </c>
      <c r="E4214" s="992" t="s">
        <v>4228</v>
      </c>
      <c r="F4214" s="892" t="s">
        <v>12875</v>
      </c>
      <c r="G4214" s="535" t="s">
        <v>98</v>
      </c>
      <c r="H4214" s="893" t="s">
        <v>12876</v>
      </c>
      <c r="I4214" s="953">
        <v>36483</v>
      </c>
      <c r="J4214" s="1314">
        <f t="shared" ca="1" si="369"/>
        <v>22</v>
      </c>
      <c r="K4214" s="894" t="s">
        <v>24</v>
      </c>
      <c r="L4214" s="976" t="s">
        <v>24</v>
      </c>
      <c r="M4214" s="898" t="s">
        <v>24</v>
      </c>
      <c r="N4214" s="533">
        <v>44051</v>
      </c>
      <c r="O4214" s="1330"/>
      <c r="P4214" s="1314" t="s">
        <v>24</v>
      </c>
      <c r="Q4214" s="897"/>
      <c r="R4214" s="181" t="str">
        <f t="shared" ca="1" si="370"/>
        <v>TIDAK MCU</v>
      </c>
      <c r="S4214" s="1319" t="s">
        <v>24</v>
      </c>
      <c r="T4214" s="953">
        <v>44519</v>
      </c>
      <c r="U4214" s="953"/>
      <c r="V4214" s="1330"/>
      <c r="W4214" s="1311"/>
      <c r="X4214" s="951"/>
      <c r="Y4214" s="900"/>
      <c r="Z4214" s="952"/>
      <c r="AA4214" s="1305" t="s">
        <v>24</v>
      </c>
      <c r="AB4214" s="902"/>
      <c r="AC4214" s="1305"/>
      <c r="AD4214" s="1305"/>
      <c r="AE4214" s="1305"/>
      <c r="AF4214" s="1305"/>
      <c r="AG4214" s="1305"/>
      <c r="AH4214" s="369"/>
      <c r="AI4214" s="244" t="str">
        <f t="shared" si="371"/>
        <v>-</v>
      </c>
      <c r="AJ4214" s="1315">
        <f t="shared" si="372"/>
        <v>44051</v>
      </c>
      <c r="AK4214" s="217" t="s">
        <v>24</v>
      </c>
      <c r="AL4214" s="614" t="s">
        <v>24</v>
      </c>
      <c r="AM4214" s="1305"/>
      <c r="AN4214" s="902"/>
      <c r="AO4214" s="902"/>
      <c r="AP4214" s="1305"/>
      <c r="AQ4214" s="1231" t="s">
        <v>3094</v>
      </c>
      <c r="AR4214" s="1305"/>
      <c r="AS4214" s="1305"/>
      <c r="AT4214" s="1305"/>
      <c r="AU4214" s="1305"/>
      <c r="AV4214" s="885"/>
      <c r="AW4214" s="885"/>
      <c r="AX4214" s="885"/>
      <c r="AY4214" s="885"/>
      <c r="AZ4214" s="885"/>
    </row>
    <row r="4215" spans="2:52" ht="15" customHeight="1">
      <c r="B4215" s="1310">
        <v>4209</v>
      </c>
      <c r="C4215" s="891" t="s">
        <v>12877</v>
      </c>
      <c r="D4215" s="956" t="s">
        <v>611</v>
      </c>
      <c r="E4215" s="992" t="s">
        <v>4241</v>
      </c>
      <c r="F4215" s="892" t="s">
        <v>12878</v>
      </c>
      <c r="G4215" s="535" t="s">
        <v>98</v>
      </c>
      <c r="H4215" s="893" t="s">
        <v>12879</v>
      </c>
      <c r="I4215" s="953">
        <v>34219</v>
      </c>
      <c r="J4215" s="1314">
        <f t="shared" ca="1" si="369"/>
        <v>28</v>
      </c>
      <c r="K4215" s="894" t="s">
        <v>24</v>
      </c>
      <c r="L4215" s="976" t="s">
        <v>24</v>
      </c>
      <c r="M4215" s="898" t="s">
        <v>24</v>
      </c>
      <c r="N4215" s="533">
        <v>44051</v>
      </c>
      <c r="O4215" s="1330"/>
      <c r="P4215" s="1314" t="s">
        <v>24</v>
      </c>
      <c r="Q4215" s="897"/>
      <c r="R4215" s="181" t="str">
        <f t="shared" ca="1" si="370"/>
        <v>TIDAK MCU</v>
      </c>
      <c r="S4215" s="1319" t="s">
        <v>24</v>
      </c>
      <c r="T4215" s="953">
        <v>44446</v>
      </c>
      <c r="U4215" s="953"/>
      <c r="V4215" s="1330"/>
      <c r="W4215" s="1311"/>
      <c r="X4215" s="951"/>
      <c r="Y4215" s="900"/>
      <c r="Z4215" s="952"/>
      <c r="AA4215" s="1305" t="s">
        <v>24</v>
      </c>
      <c r="AB4215" s="902"/>
      <c r="AC4215" s="1305"/>
      <c r="AD4215" s="1305"/>
      <c r="AE4215" s="1305"/>
      <c r="AF4215" s="1305"/>
      <c r="AG4215" s="1305"/>
      <c r="AH4215" s="369"/>
      <c r="AI4215" s="244" t="str">
        <f t="shared" si="371"/>
        <v>-</v>
      </c>
      <c r="AJ4215" s="1315">
        <f t="shared" si="372"/>
        <v>44051</v>
      </c>
      <c r="AK4215" s="217" t="s">
        <v>24</v>
      </c>
      <c r="AL4215" s="614" t="s">
        <v>24</v>
      </c>
      <c r="AM4215" s="1305"/>
      <c r="AN4215" s="902"/>
      <c r="AO4215" s="902"/>
      <c r="AP4215" s="1305"/>
      <c r="AQ4215" s="1231" t="s">
        <v>3094</v>
      </c>
      <c r="AR4215" s="1305"/>
      <c r="AS4215" s="1305"/>
      <c r="AT4215" s="1305"/>
      <c r="AU4215" s="1305"/>
      <c r="AV4215" s="885"/>
      <c r="AW4215" s="885"/>
      <c r="AX4215" s="885"/>
      <c r="AY4215" s="885"/>
      <c r="AZ4215" s="885"/>
    </row>
    <row r="4216" spans="2:52" ht="15" customHeight="1">
      <c r="B4216" s="1310">
        <v>4210</v>
      </c>
      <c r="C4216" s="891" t="s">
        <v>998</v>
      </c>
      <c r="D4216" s="956" t="s">
        <v>4270</v>
      </c>
      <c r="E4216" s="992" t="s">
        <v>4228</v>
      </c>
      <c r="F4216" s="892" t="s">
        <v>12880</v>
      </c>
      <c r="G4216" s="535" t="s">
        <v>98</v>
      </c>
      <c r="H4216" s="893" t="s">
        <v>1438</v>
      </c>
      <c r="I4216" s="953">
        <v>35465</v>
      </c>
      <c r="J4216" s="1314">
        <f t="shared" ca="1" si="369"/>
        <v>25</v>
      </c>
      <c r="K4216" s="894" t="s">
        <v>493</v>
      </c>
      <c r="L4216" s="976">
        <v>950219310614</v>
      </c>
      <c r="M4216" s="898">
        <v>44961</v>
      </c>
      <c r="N4216" s="533">
        <v>44055</v>
      </c>
      <c r="O4216" s="1330" t="s">
        <v>24</v>
      </c>
      <c r="P4216" s="1314" t="s">
        <v>24</v>
      </c>
      <c r="Q4216" s="897" t="s">
        <v>24</v>
      </c>
      <c r="R4216" s="181" t="str">
        <f t="shared" ca="1" si="370"/>
        <v>TIDAK MCU</v>
      </c>
      <c r="S4216" s="1319" t="s">
        <v>12577</v>
      </c>
      <c r="T4216" s="953">
        <v>44596</v>
      </c>
      <c r="U4216" s="953">
        <v>44596</v>
      </c>
      <c r="V4216" s="1330"/>
      <c r="W4216" s="1311"/>
      <c r="X4216" s="951"/>
      <c r="Y4216" s="900"/>
      <c r="Z4216" s="952"/>
      <c r="AA4216" s="1305" t="s">
        <v>4457</v>
      </c>
      <c r="AB4216" s="902"/>
      <c r="AC4216" s="1305"/>
      <c r="AD4216" s="1305"/>
      <c r="AE4216" s="1305"/>
      <c r="AF4216" s="1305"/>
      <c r="AG4216" s="1305"/>
      <c r="AH4216" s="369"/>
      <c r="AI4216" s="244" t="str">
        <f t="shared" si="371"/>
        <v>SC P360, SC P380</v>
      </c>
      <c r="AJ4216" s="1315">
        <f t="shared" si="372"/>
        <v>44055</v>
      </c>
      <c r="AK4216" s="592">
        <v>43886</v>
      </c>
      <c r="AL4216" s="614"/>
      <c r="AM4216" s="1305"/>
      <c r="AN4216" s="902"/>
      <c r="AO4216" s="902"/>
      <c r="AP4216" s="1305"/>
      <c r="AQ4216" s="1231" t="s">
        <v>3094</v>
      </c>
      <c r="AR4216" s="1305"/>
      <c r="AS4216" s="1305"/>
      <c r="AT4216" s="1305"/>
      <c r="AU4216" s="1305"/>
      <c r="AV4216" s="885"/>
      <c r="AW4216" s="885"/>
      <c r="AX4216" s="885"/>
      <c r="AY4216" s="885"/>
      <c r="AZ4216" s="885"/>
    </row>
    <row r="4217" spans="2:52" ht="15" customHeight="1">
      <c r="B4217" s="1310">
        <v>4211</v>
      </c>
      <c r="C4217" s="891" t="s">
        <v>12881</v>
      </c>
      <c r="D4217" s="956" t="s">
        <v>230</v>
      </c>
      <c r="E4217" s="992" t="s">
        <v>222</v>
      </c>
      <c r="F4217" s="892" t="s">
        <v>24</v>
      </c>
      <c r="G4217" s="535" t="s">
        <v>136</v>
      </c>
      <c r="H4217" s="893" t="s">
        <v>12882</v>
      </c>
      <c r="I4217" s="953">
        <v>32828</v>
      </c>
      <c r="J4217" s="1314">
        <f t="shared" ca="1" si="369"/>
        <v>32</v>
      </c>
      <c r="K4217" s="894" t="s">
        <v>493</v>
      </c>
      <c r="L4217" s="976">
        <v>25268911000137</v>
      </c>
      <c r="M4217" s="898">
        <v>45834</v>
      </c>
      <c r="N4217" s="533">
        <v>44051</v>
      </c>
      <c r="O4217" s="1330" t="s">
        <v>24</v>
      </c>
      <c r="P4217" s="1314" t="s">
        <v>24</v>
      </c>
      <c r="Q4217" s="897" t="s">
        <v>24</v>
      </c>
      <c r="R4217" s="181" t="str">
        <f t="shared" ca="1" si="370"/>
        <v>TIDAK MCU</v>
      </c>
      <c r="S4217" s="1319" t="s">
        <v>12883</v>
      </c>
      <c r="T4217" s="953">
        <v>44516</v>
      </c>
      <c r="U4217" s="953">
        <v>44516</v>
      </c>
      <c r="V4217" s="1330"/>
      <c r="W4217" s="1311"/>
      <c r="X4217" s="951"/>
      <c r="Y4217" s="900"/>
      <c r="Z4217" s="952"/>
      <c r="AA4217" s="1305" t="s">
        <v>1086</v>
      </c>
      <c r="AB4217" s="902"/>
      <c r="AC4217" s="1305"/>
      <c r="AD4217" s="1305"/>
      <c r="AE4217" s="1305"/>
      <c r="AF4217" s="1305"/>
      <c r="AG4217" s="1305"/>
      <c r="AH4217" s="369"/>
      <c r="AI4217" s="244" t="str">
        <f t="shared" si="371"/>
        <v>HINO 260 JD/TI</v>
      </c>
      <c r="AJ4217" s="1315">
        <f t="shared" si="372"/>
        <v>44051</v>
      </c>
      <c r="AK4217" s="472">
        <v>44049</v>
      </c>
      <c r="AL4217" s="670"/>
      <c r="AM4217" s="1305"/>
      <c r="AN4217" s="902"/>
      <c r="AO4217" s="902"/>
      <c r="AP4217" s="1305"/>
      <c r="AQ4217" s="1231" t="s">
        <v>3094</v>
      </c>
      <c r="AR4217" s="1305"/>
      <c r="AS4217" s="1305"/>
      <c r="AT4217" s="1305"/>
      <c r="AU4217" s="1305"/>
      <c r="AV4217" s="885"/>
      <c r="AW4217" s="885"/>
      <c r="AX4217" s="885"/>
      <c r="AY4217" s="885"/>
      <c r="AZ4217" s="885"/>
    </row>
    <row r="4218" spans="2:52" ht="15" customHeight="1">
      <c r="B4218" s="1310">
        <v>4212</v>
      </c>
      <c r="C4218" s="891" t="s">
        <v>12884</v>
      </c>
      <c r="D4218" s="956" t="s">
        <v>1866</v>
      </c>
      <c r="E4218" s="992" t="s">
        <v>1122</v>
      </c>
      <c r="F4218" s="892" t="s">
        <v>24</v>
      </c>
      <c r="G4218" s="535" t="s">
        <v>143</v>
      </c>
      <c r="H4218" s="893" t="s">
        <v>12885</v>
      </c>
      <c r="I4218" s="953">
        <v>36443</v>
      </c>
      <c r="J4218" s="1314">
        <f t="shared" ca="1" si="369"/>
        <v>22</v>
      </c>
      <c r="K4218" s="894" t="s">
        <v>24</v>
      </c>
      <c r="L4218" s="976" t="s">
        <v>24</v>
      </c>
      <c r="M4218" s="898" t="s">
        <v>24</v>
      </c>
      <c r="N4218" s="533">
        <v>44053</v>
      </c>
      <c r="O4218" s="1330" t="s">
        <v>24</v>
      </c>
      <c r="P4218" s="1314" t="s">
        <v>24</v>
      </c>
      <c r="Q4218" s="897" t="s">
        <v>24</v>
      </c>
      <c r="R4218" s="181" t="str">
        <f t="shared" ca="1" si="370"/>
        <v>TIDAK MCU</v>
      </c>
      <c r="S4218" s="1319" t="s">
        <v>24</v>
      </c>
      <c r="T4218" s="953">
        <v>44479</v>
      </c>
      <c r="U4218" s="953" t="s">
        <v>24</v>
      </c>
      <c r="V4218" s="1330"/>
      <c r="W4218" s="1311"/>
      <c r="X4218" s="951"/>
      <c r="Y4218" s="900"/>
      <c r="Z4218" s="952"/>
      <c r="AA4218" s="1305" t="s">
        <v>24</v>
      </c>
      <c r="AB4218" s="902"/>
      <c r="AC4218" s="1305"/>
      <c r="AD4218" s="1305"/>
      <c r="AE4218" s="1305"/>
      <c r="AF4218" s="1305"/>
      <c r="AG4218" s="1305"/>
      <c r="AH4218" s="369"/>
      <c r="AI4218" s="244" t="str">
        <f t="shared" si="371"/>
        <v>-</v>
      </c>
      <c r="AJ4218" s="1315">
        <f t="shared" si="372"/>
        <v>44053</v>
      </c>
      <c r="AK4218" s="217" t="s">
        <v>24</v>
      </c>
      <c r="AL4218" s="614" t="s">
        <v>24</v>
      </c>
      <c r="AM4218" s="1305"/>
      <c r="AN4218" s="902"/>
      <c r="AO4218" s="902"/>
      <c r="AP4218" s="1305"/>
      <c r="AQ4218" s="1231" t="s">
        <v>3094</v>
      </c>
      <c r="AR4218" s="1305"/>
      <c r="AS4218" s="1305"/>
      <c r="AT4218" s="1305"/>
      <c r="AU4218" s="1305"/>
      <c r="AV4218" s="885"/>
      <c r="AW4218" s="885"/>
      <c r="AX4218" s="885"/>
      <c r="AY4218" s="885"/>
      <c r="AZ4218" s="885"/>
    </row>
    <row r="4219" spans="2:52" ht="15" customHeight="1">
      <c r="B4219" s="1310">
        <v>4213</v>
      </c>
      <c r="C4219" s="891" t="s">
        <v>12887</v>
      </c>
      <c r="D4219" s="956" t="s">
        <v>230</v>
      </c>
      <c r="E4219" s="992" t="s">
        <v>4228</v>
      </c>
      <c r="F4219" s="892" t="s">
        <v>12888</v>
      </c>
      <c r="G4219" s="535" t="s">
        <v>102</v>
      </c>
      <c r="H4219" s="893" t="s">
        <v>24</v>
      </c>
      <c r="I4219" s="953">
        <v>34052</v>
      </c>
      <c r="J4219" s="1314">
        <f t="shared" ca="1" si="369"/>
        <v>29</v>
      </c>
      <c r="K4219" s="894" t="s">
        <v>493</v>
      </c>
      <c r="L4219" s="976" t="s">
        <v>24</v>
      </c>
      <c r="M4219" s="898">
        <v>45707</v>
      </c>
      <c r="N4219" s="533">
        <v>44053</v>
      </c>
      <c r="O4219" s="1330" t="s">
        <v>24</v>
      </c>
      <c r="P4219" s="1314" t="s">
        <v>24</v>
      </c>
      <c r="Q4219" s="897" t="s">
        <v>24</v>
      </c>
      <c r="R4219" s="181" t="str">
        <f t="shared" ca="1" si="370"/>
        <v>TIDAK MCU</v>
      </c>
      <c r="S4219" s="1319" t="s">
        <v>12376</v>
      </c>
      <c r="T4219" s="953">
        <v>44279</v>
      </c>
      <c r="U4219" s="953">
        <v>44279</v>
      </c>
      <c r="V4219" s="1330"/>
      <c r="W4219" s="1311"/>
      <c r="X4219" s="951"/>
      <c r="Y4219" s="900"/>
      <c r="Z4219" s="952"/>
      <c r="AA4219" s="1305" t="s">
        <v>927</v>
      </c>
      <c r="AB4219" s="1305" t="s">
        <v>12804</v>
      </c>
      <c r="AC4219" s="1305" t="s">
        <v>12897</v>
      </c>
      <c r="AD4219" s="1305" t="s">
        <v>12805</v>
      </c>
      <c r="AE4219" s="1305" t="s">
        <v>12806</v>
      </c>
      <c r="AF4219" s="1305" t="s">
        <v>12803</v>
      </c>
      <c r="AG4219" s="1305"/>
      <c r="AH4219" s="369"/>
      <c r="AI4219" s="244" t="str">
        <f t="shared" si="371"/>
        <v>SC P360 - SC P410 A/MSCANIA P460SCANIA R580SINGLE TRAILERDOUBLE TRAILERTRAILER FH16</v>
      </c>
      <c r="AJ4219" s="1315">
        <f t="shared" si="372"/>
        <v>44053</v>
      </c>
      <c r="AK4219" s="1330" t="s">
        <v>24</v>
      </c>
      <c r="AL4219" s="670" t="s">
        <v>24</v>
      </c>
      <c r="AM4219" s="1305"/>
      <c r="AN4219" s="902"/>
      <c r="AO4219" s="902"/>
      <c r="AP4219" s="1305"/>
      <c r="AQ4219" s="1231" t="s">
        <v>3094</v>
      </c>
      <c r="AR4219" s="1305"/>
      <c r="AS4219" s="1305"/>
      <c r="AT4219" s="1305"/>
      <c r="AU4219" s="1305"/>
      <c r="AV4219" s="885"/>
      <c r="AW4219" s="885"/>
      <c r="AX4219" s="885"/>
      <c r="AY4219" s="885"/>
      <c r="AZ4219" s="885"/>
    </row>
    <row r="4220" spans="2:52" ht="15" customHeight="1">
      <c r="B4220" s="1310">
        <v>4214</v>
      </c>
      <c r="C4220" s="891" t="s">
        <v>12889</v>
      </c>
      <c r="D4220" s="956" t="s">
        <v>230</v>
      </c>
      <c r="E4220" s="992" t="s">
        <v>4228</v>
      </c>
      <c r="F4220" s="892" t="s">
        <v>12890</v>
      </c>
      <c r="G4220" s="535" t="s">
        <v>102</v>
      </c>
      <c r="H4220" s="893" t="s">
        <v>24</v>
      </c>
      <c r="I4220" s="953">
        <v>32759</v>
      </c>
      <c r="J4220" s="1314">
        <f t="shared" ca="1" si="369"/>
        <v>32</v>
      </c>
      <c r="K4220" s="894" t="s">
        <v>493</v>
      </c>
      <c r="L4220" s="976" t="s">
        <v>24</v>
      </c>
      <c r="M4220" s="898">
        <v>45177</v>
      </c>
      <c r="N4220" s="533">
        <v>44053</v>
      </c>
      <c r="O4220" s="1330" t="s">
        <v>24</v>
      </c>
      <c r="P4220" s="1314" t="s">
        <v>24</v>
      </c>
      <c r="Q4220" s="897" t="s">
        <v>24</v>
      </c>
      <c r="R4220" s="181" t="str">
        <f t="shared" ca="1" si="370"/>
        <v>TIDAK MCU</v>
      </c>
      <c r="S4220" s="1319" t="s">
        <v>12377</v>
      </c>
      <c r="T4220" s="953">
        <v>44447</v>
      </c>
      <c r="U4220" s="953">
        <v>44447</v>
      </c>
      <c r="V4220" s="1330"/>
      <c r="W4220" s="1311"/>
      <c r="X4220" s="951"/>
      <c r="Y4220" s="900"/>
      <c r="Z4220" s="952"/>
      <c r="AA4220" s="1305" t="s">
        <v>927</v>
      </c>
      <c r="AB4220" s="1305" t="s">
        <v>12804</v>
      </c>
      <c r="AC4220" s="1305" t="s">
        <v>12897</v>
      </c>
      <c r="AD4220" s="1305" t="s">
        <v>12805</v>
      </c>
      <c r="AE4220" s="1305" t="s">
        <v>12806</v>
      </c>
      <c r="AF4220" s="1305" t="s">
        <v>12803</v>
      </c>
      <c r="AG4220" s="1305"/>
      <c r="AH4220" s="369"/>
      <c r="AI4220" s="244" t="str">
        <f t="shared" si="371"/>
        <v>SC P360 - SC P410 A/MSCANIA P460SCANIA R580SINGLE TRAILERDOUBLE TRAILERTRAILER FH16</v>
      </c>
      <c r="AJ4220" s="1315">
        <f t="shared" si="372"/>
        <v>44053</v>
      </c>
      <c r="AK4220" s="217" t="s">
        <v>24</v>
      </c>
      <c r="AL4220" s="614" t="s">
        <v>24</v>
      </c>
      <c r="AM4220" s="1305"/>
      <c r="AN4220" s="902"/>
      <c r="AO4220" s="902"/>
      <c r="AP4220" s="1305"/>
      <c r="AQ4220" s="1231" t="s">
        <v>3094</v>
      </c>
      <c r="AR4220" s="1305"/>
      <c r="AS4220" s="1305"/>
      <c r="AT4220" s="1305"/>
      <c r="AU4220" s="1305"/>
      <c r="AV4220" s="885"/>
      <c r="AW4220" s="885"/>
      <c r="AX4220" s="885"/>
      <c r="AY4220" s="885"/>
      <c r="AZ4220" s="885"/>
    </row>
    <row r="4221" spans="2:52" ht="15" customHeight="1">
      <c r="B4221" s="1310">
        <v>4215</v>
      </c>
      <c r="C4221" s="891" t="s">
        <v>12891</v>
      </c>
      <c r="D4221" s="956" t="s">
        <v>230</v>
      </c>
      <c r="E4221" s="992" t="s">
        <v>4228</v>
      </c>
      <c r="F4221" s="892" t="s">
        <v>12892</v>
      </c>
      <c r="G4221" s="535" t="s">
        <v>102</v>
      </c>
      <c r="H4221" s="893" t="s">
        <v>24</v>
      </c>
      <c r="I4221" s="953">
        <v>33102</v>
      </c>
      <c r="J4221" s="1314">
        <f t="shared" ref="J4221:J4284" ca="1" si="373">IF(OR(I4221="",I4221="-"),"-",ROUND((NOW()-I4221)/356,0))</f>
        <v>31</v>
      </c>
      <c r="K4221" s="894" t="s">
        <v>493</v>
      </c>
      <c r="L4221" s="976" t="s">
        <v>24</v>
      </c>
      <c r="M4221" s="898">
        <v>45859</v>
      </c>
      <c r="N4221" s="533">
        <v>44053</v>
      </c>
      <c r="O4221" s="1330" t="s">
        <v>24</v>
      </c>
      <c r="P4221" s="1314" t="s">
        <v>24</v>
      </c>
      <c r="Q4221" s="897" t="s">
        <v>24</v>
      </c>
      <c r="R4221" s="181" t="str">
        <f t="shared" ca="1" si="370"/>
        <v>TIDAK MCU</v>
      </c>
      <c r="S4221" s="1319" t="s">
        <v>12379</v>
      </c>
      <c r="T4221" s="953">
        <v>44425</v>
      </c>
      <c r="U4221" s="953">
        <v>44425</v>
      </c>
      <c r="V4221" s="1330"/>
      <c r="W4221" s="1311"/>
      <c r="X4221" s="951"/>
      <c r="Y4221" s="900"/>
      <c r="Z4221" s="952"/>
      <c r="AA4221" s="1305" t="s">
        <v>927</v>
      </c>
      <c r="AB4221" s="1305" t="s">
        <v>12804</v>
      </c>
      <c r="AC4221" s="1305" t="s">
        <v>12897</v>
      </c>
      <c r="AD4221" s="1305" t="s">
        <v>12805</v>
      </c>
      <c r="AE4221" s="1305" t="s">
        <v>12806</v>
      </c>
      <c r="AF4221" s="1305" t="s">
        <v>12803</v>
      </c>
      <c r="AG4221" s="1305"/>
      <c r="AH4221" s="369"/>
      <c r="AI4221" s="244" t="str">
        <f t="shared" si="371"/>
        <v>SC P360 - SC P410 A/MSCANIA P460SCANIA R580SINGLE TRAILERDOUBLE TRAILERTRAILER FH16</v>
      </c>
      <c r="AJ4221" s="1315">
        <f t="shared" si="372"/>
        <v>44053</v>
      </c>
      <c r="AK4221" s="217" t="s">
        <v>24</v>
      </c>
      <c r="AL4221" s="614" t="s">
        <v>24</v>
      </c>
      <c r="AM4221" s="1305"/>
      <c r="AN4221" s="902"/>
      <c r="AO4221" s="902"/>
      <c r="AP4221" s="1305"/>
      <c r="AQ4221" s="1231" t="s">
        <v>3094</v>
      </c>
      <c r="AR4221" s="1305"/>
      <c r="AS4221" s="1305"/>
      <c r="AT4221" s="1305"/>
      <c r="AU4221" s="1305"/>
      <c r="AV4221" s="885"/>
      <c r="AW4221" s="885"/>
      <c r="AX4221" s="885"/>
      <c r="AY4221" s="885"/>
      <c r="AZ4221" s="885"/>
    </row>
    <row r="4222" spans="2:52" ht="15" customHeight="1">
      <c r="B4222" s="1310">
        <v>4216</v>
      </c>
      <c r="C4222" s="891" t="s">
        <v>12893</v>
      </c>
      <c r="D4222" s="956" t="s">
        <v>230</v>
      </c>
      <c r="E4222" s="992" t="s">
        <v>4228</v>
      </c>
      <c r="F4222" s="892" t="s">
        <v>12894</v>
      </c>
      <c r="G4222" s="535" t="s">
        <v>102</v>
      </c>
      <c r="H4222" s="893" t="s">
        <v>24</v>
      </c>
      <c r="I4222" s="953">
        <v>34124</v>
      </c>
      <c r="J4222" s="1314">
        <f t="shared" ca="1" si="373"/>
        <v>29</v>
      </c>
      <c r="K4222" s="894" t="s">
        <v>493</v>
      </c>
      <c r="L4222" s="976" t="s">
        <v>24</v>
      </c>
      <c r="M4222" s="898">
        <v>45701</v>
      </c>
      <c r="N4222" s="533">
        <v>44053</v>
      </c>
      <c r="O4222" s="1330" t="s">
        <v>24</v>
      </c>
      <c r="P4222" s="1314" t="s">
        <v>24</v>
      </c>
      <c r="Q4222" s="897" t="s">
        <v>24</v>
      </c>
      <c r="R4222" s="181" t="str">
        <f t="shared" ca="1" si="370"/>
        <v>TIDAK MCU</v>
      </c>
      <c r="S4222" s="1319" t="s">
        <v>12380</v>
      </c>
      <c r="T4222" s="953">
        <v>44351</v>
      </c>
      <c r="U4222" s="953">
        <v>44351</v>
      </c>
      <c r="V4222" s="1330"/>
      <c r="W4222" s="1311"/>
      <c r="X4222" s="951"/>
      <c r="Y4222" s="900"/>
      <c r="Z4222" s="952"/>
      <c r="AA4222" s="1305" t="s">
        <v>927</v>
      </c>
      <c r="AB4222" s="1305" t="s">
        <v>12804</v>
      </c>
      <c r="AC4222" s="1305" t="s">
        <v>12897</v>
      </c>
      <c r="AD4222" s="1305" t="s">
        <v>12805</v>
      </c>
      <c r="AE4222" s="1305" t="s">
        <v>12806</v>
      </c>
      <c r="AF4222" s="1305" t="s">
        <v>12803</v>
      </c>
      <c r="AG4222" s="1305"/>
      <c r="AH4222" s="369"/>
      <c r="AI4222" s="244" t="str">
        <f t="shared" si="371"/>
        <v>SC P360 - SC P410 A/MSCANIA P460SCANIA R580SINGLE TRAILERDOUBLE TRAILERTRAILER FH16</v>
      </c>
      <c r="AJ4222" s="1315">
        <f t="shared" si="372"/>
        <v>44053</v>
      </c>
      <c r="AK4222" s="217" t="s">
        <v>24</v>
      </c>
      <c r="AL4222" s="614" t="s">
        <v>24</v>
      </c>
      <c r="AM4222" s="1305"/>
      <c r="AN4222" s="902"/>
      <c r="AO4222" s="902"/>
      <c r="AP4222" s="1305"/>
      <c r="AQ4222" s="1231" t="s">
        <v>3094</v>
      </c>
      <c r="AR4222" s="1305"/>
      <c r="AS4222" s="1305"/>
      <c r="AT4222" s="1305"/>
      <c r="AU4222" s="1305"/>
      <c r="AV4222" s="885"/>
      <c r="AW4222" s="885"/>
      <c r="AX4222" s="885"/>
      <c r="AY4222" s="885"/>
      <c r="AZ4222" s="885"/>
    </row>
    <row r="4223" spans="2:52" ht="15" customHeight="1">
      <c r="B4223" s="1310">
        <v>4217</v>
      </c>
      <c r="C4223" s="891" t="s">
        <v>12895</v>
      </c>
      <c r="D4223" s="956" t="s">
        <v>230</v>
      </c>
      <c r="E4223" s="992" t="s">
        <v>4228</v>
      </c>
      <c r="F4223" s="892" t="s">
        <v>12896</v>
      </c>
      <c r="G4223" s="535" t="s">
        <v>102</v>
      </c>
      <c r="H4223" s="893" t="s">
        <v>24</v>
      </c>
      <c r="I4223" s="953">
        <v>33649</v>
      </c>
      <c r="J4223" s="1314">
        <f t="shared" ca="1" si="373"/>
        <v>30</v>
      </c>
      <c r="K4223" s="894" t="s">
        <v>493</v>
      </c>
      <c r="L4223" s="976" t="s">
        <v>24</v>
      </c>
      <c r="M4223" s="898">
        <v>44607</v>
      </c>
      <c r="N4223" s="533">
        <v>44053</v>
      </c>
      <c r="O4223" s="1330" t="s">
        <v>24</v>
      </c>
      <c r="P4223" s="1314" t="s">
        <v>24</v>
      </c>
      <c r="Q4223" s="897" t="s">
        <v>24</v>
      </c>
      <c r="R4223" s="181" t="str">
        <f t="shared" ca="1" si="370"/>
        <v>TIDAK MCU</v>
      </c>
      <c r="S4223" s="1319" t="s">
        <v>12381</v>
      </c>
      <c r="T4223" s="953">
        <v>44242</v>
      </c>
      <c r="U4223" s="953">
        <v>44242</v>
      </c>
      <c r="V4223" s="1330"/>
      <c r="W4223" s="1311"/>
      <c r="X4223" s="951"/>
      <c r="Y4223" s="900"/>
      <c r="Z4223" s="952"/>
      <c r="AA4223" s="1305" t="s">
        <v>927</v>
      </c>
      <c r="AB4223" s="1305" t="s">
        <v>12804</v>
      </c>
      <c r="AC4223" s="1305" t="s">
        <v>12897</v>
      </c>
      <c r="AD4223" s="1305" t="s">
        <v>12805</v>
      </c>
      <c r="AE4223" s="1305" t="s">
        <v>12806</v>
      </c>
      <c r="AF4223" s="1305" t="s">
        <v>12803</v>
      </c>
      <c r="AG4223" s="1305"/>
      <c r="AH4223" s="369"/>
      <c r="AI4223" s="244" t="str">
        <f t="shared" si="371"/>
        <v>SC P360 - SC P410 A/MSCANIA P460SCANIA R580SINGLE TRAILERDOUBLE TRAILERTRAILER FH16</v>
      </c>
      <c r="AJ4223" s="1315">
        <f t="shared" si="372"/>
        <v>44053</v>
      </c>
      <c r="AK4223" s="217" t="s">
        <v>24</v>
      </c>
      <c r="AL4223" s="614" t="s">
        <v>24</v>
      </c>
      <c r="AM4223" s="1305"/>
      <c r="AN4223" s="902"/>
      <c r="AO4223" s="902"/>
      <c r="AP4223" s="1305"/>
      <c r="AQ4223" s="1231" t="s">
        <v>3094</v>
      </c>
      <c r="AR4223" s="1305"/>
      <c r="AS4223" s="1305"/>
      <c r="AT4223" s="1305"/>
      <c r="AU4223" s="1305"/>
      <c r="AV4223" s="885"/>
      <c r="AW4223" s="885"/>
      <c r="AX4223" s="885"/>
      <c r="AY4223" s="885"/>
      <c r="AZ4223" s="885"/>
    </row>
    <row r="4224" spans="2:52" ht="15" customHeight="1">
      <c r="B4224" s="1310">
        <v>4218</v>
      </c>
      <c r="C4224" s="891" t="s">
        <v>7171</v>
      </c>
      <c r="D4224" s="956" t="s">
        <v>226</v>
      </c>
      <c r="E4224" s="992" t="s">
        <v>4241</v>
      </c>
      <c r="F4224" s="892" t="s">
        <v>12901</v>
      </c>
      <c r="G4224" s="535" t="s">
        <v>102</v>
      </c>
      <c r="H4224" s="893" t="s">
        <v>24</v>
      </c>
      <c r="I4224" s="953">
        <v>32696</v>
      </c>
      <c r="J4224" s="1314">
        <f t="shared" ca="1" si="373"/>
        <v>33</v>
      </c>
      <c r="K4224" s="894" t="s">
        <v>24</v>
      </c>
      <c r="L4224" s="976" t="s">
        <v>24</v>
      </c>
      <c r="M4224" s="976" t="s">
        <v>24</v>
      </c>
      <c r="N4224" s="533">
        <v>44055</v>
      </c>
      <c r="O4224" s="1330" t="s">
        <v>24</v>
      </c>
      <c r="P4224" s="1314" t="s">
        <v>24</v>
      </c>
      <c r="Q4224" s="897" t="s">
        <v>24</v>
      </c>
      <c r="R4224" s="181" t="str">
        <f t="shared" ca="1" si="370"/>
        <v>TIDAK MCU</v>
      </c>
      <c r="S4224" s="1319" t="s">
        <v>12927</v>
      </c>
      <c r="T4224" s="953">
        <v>44384</v>
      </c>
      <c r="U4224" s="953">
        <v>44384</v>
      </c>
      <c r="V4224" s="1330"/>
      <c r="W4224" s="1311"/>
      <c r="X4224" s="951"/>
      <c r="Y4224" s="900"/>
      <c r="Z4224" s="952"/>
      <c r="AA4224" s="1305" t="s">
        <v>926</v>
      </c>
      <c r="AB4224" s="902" t="s">
        <v>12912</v>
      </c>
      <c r="AC4224" s="1305" t="s">
        <v>12929</v>
      </c>
      <c r="AD4224" s="1305" t="s">
        <v>929</v>
      </c>
      <c r="AE4224" s="1305"/>
      <c r="AF4224" s="1305"/>
      <c r="AG4224" s="1305"/>
      <c r="AH4224" s="369"/>
      <c r="AI4224" s="244" t="str">
        <f t="shared" si="371"/>
        <v>HD 465, HD 785OVERHEAD CRANESCANIA P380GD 705, GD 825</v>
      </c>
      <c r="AJ4224" s="1315">
        <f t="shared" si="372"/>
        <v>44055</v>
      </c>
      <c r="AK4224" s="217" t="s">
        <v>24</v>
      </c>
      <c r="AL4224" s="614" t="s">
        <v>24</v>
      </c>
      <c r="AM4224" s="1305"/>
      <c r="AN4224" s="902"/>
      <c r="AO4224" s="902"/>
      <c r="AP4224" s="1305"/>
      <c r="AQ4224" s="1231" t="s">
        <v>3094</v>
      </c>
      <c r="AR4224" s="1305"/>
      <c r="AS4224" s="1305"/>
      <c r="AT4224" s="1305"/>
      <c r="AU4224" s="1305"/>
      <c r="AV4224" s="885"/>
      <c r="AW4224" s="885"/>
      <c r="AX4224" s="885"/>
      <c r="AY4224" s="885"/>
      <c r="AZ4224" s="885"/>
    </row>
    <row r="4225" spans="2:52" ht="15" customHeight="1">
      <c r="B4225" s="1310">
        <v>4219</v>
      </c>
      <c r="C4225" s="891" t="s">
        <v>12902</v>
      </c>
      <c r="D4225" s="956" t="s">
        <v>226</v>
      </c>
      <c r="E4225" s="992" t="s">
        <v>4241</v>
      </c>
      <c r="F4225" s="892" t="s">
        <v>12903</v>
      </c>
      <c r="G4225" s="535" t="s">
        <v>102</v>
      </c>
      <c r="H4225" s="893" t="s">
        <v>24</v>
      </c>
      <c r="I4225" s="953">
        <v>34878</v>
      </c>
      <c r="J4225" s="1314">
        <f t="shared" ca="1" si="373"/>
        <v>26</v>
      </c>
      <c r="K4225" s="894" t="s">
        <v>24</v>
      </c>
      <c r="L4225" s="1263" t="s">
        <v>24</v>
      </c>
      <c r="M4225" s="976" t="s">
        <v>24</v>
      </c>
      <c r="N4225" s="533">
        <v>44052</v>
      </c>
      <c r="O4225" s="1330" t="s">
        <v>24</v>
      </c>
      <c r="P4225" s="1314" t="s">
        <v>24</v>
      </c>
      <c r="Q4225" s="198" t="s">
        <v>24</v>
      </c>
      <c r="R4225" s="181" t="str">
        <f t="shared" ca="1" si="370"/>
        <v>TIDAK MCU</v>
      </c>
      <c r="S4225" s="1319" t="s">
        <v>24</v>
      </c>
      <c r="T4225" s="953">
        <v>44375</v>
      </c>
      <c r="U4225" s="953" t="s">
        <v>24</v>
      </c>
      <c r="V4225" s="1330"/>
      <c r="W4225" s="1311"/>
      <c r="X4225" s="951"/>
      <c r="Y4225" s="900"/>
      <c r="Z4225" s="952"/>
      <c r="AA4225" s="1305" t="s">
        <v>24</v>
      </c>
      <c r="AB4225" s="902"/>
      <c r="AC4225" s="1305"/>
      <c r="AD4225" s="1305"/>
      <c r="AE4225" s="1305"/>
      <c r="AF4225" s="1305"/>
      <c r="AG4225" s="1305"/>
      <c r="AH4225" s="369"/>
      <c r="AI4225" s="244" t="str">
        <f t="shared" si="371"/>
        <v>-</v>
      </c>
      <c r="AJ4225" s="1315">
        <f t="shared" si="372"/>
        <v>44052</v>
      </c>
      <c r="AK4225" s="1330" t="s">
        <v>24</v>
      </c>
      <c r="AL4225" s="670" t="s">
        <v>24</v>
      </c>
      <c r="AM4225" s="1305"/>
      <c r="AN4225" s="902"/>
      <c r="AO4225" s="902"/>
      <c r="AP4225" s="1305"/>
      <c r="AQ4225" s="1231" t="s">
        <v>3094</v>
      </c>
      <c r="AR4225" s="1305"/>
      <c r="AS4225" s="1305"/>
      <c r="AT4225" s="1305"/>
      <c r="AU4225" s="1305"/>
      <c r="AV4225" s="885"/>
      <c r="AW4225" s="885"/>
      <c r="AX4225" s="885"/>
      <c r="AY4225" s="885"/>
      <c r="AZ4225" s="885"/>
    </row>
    <row r="4226" spans="2:52" ht="15" customHeight="1">
      <c r="B4226" s="1310">
        <v>4220</v>
      </c>
      <c r="C4226" s="891" t="s">
        <v>12904</v>
      </c>
      <c r="D4226" s="956" t="s">
        <v>226</v>
      </c>
      <c r="E4226" s="992" t="s">
        <v>4241</v>
      </c>
      <c r="F4226" s="956" t="s">
        <v>12905</v>
      </c>
      <c r="G4226" s="535" t="s">
        <v>102</v>
      </c>
      <c r="H4226" s="893" t="s">
        <v>24</v>
      </c>
      <c r="I4226" s="953">
        <v>35253</v>
      </c>
      <c r="J4226" s="1314">
        <f t="shared" ca="1" si="373"/>
        <v>25</v>
      </c>
      <c r="K4226" s="894" t="s">
        <v>24</v>
      </c>
      <c r="L4226" s="1263" t="s">
        <v>24</v>
      </c>
      <c r="M4226" s="976" t="s">
        <v>24</v>
      </c>
      <c r="N4226" s="533">
        <v>44055</v>
      </c>
      <c r="O4226" s="1330" t="s">
        <v>24</v>
      </c>
      <c r="P4226" s="1314" t="s">
        <v>24</v>
      </c>
      <c r="Q4226" s="897" t="s">
        <v>24</v>
      </c>
      <c r="R4226" s="181" t="str">
        <f t="shared" ca="1" si="370"/>
        <v>TIDAK MCU</v>
      </c>
      <c r="S4226" s="1319" t="s">
        <v>24</v>
      </c>
      <c r="T4226" s="953">
        <v>44384</v>
      </c>
      <c r="U4226" s="953" t="s">
        <v>24</v>
      </c>
      <c r="V4226" s="1330"/>
      <c r="W4226" s="1311"/>
      <c r="X4226" s="951"/>
      <c r="Y4226" s="900"/>
      <c r="Z4226" s="952"/>
      <c r="AA4226" s="1305" t="s">
        <v>24</v>
      </c>
      <c r="AB4226" s="902"/>
      <c r="AC4226" s="1305"/>
      <c r="AD4226" s="1305"/>
      <c r="AE4226" s="1305"/>
      <c r="AF4226" s="1305"/>
      <c r="AG4226" s="1305"/>
      <c r="AH4226" s="369"/>
      <c r="AI4226" s="244" t="str">
        <f t="shared" si="371"/>
        <v>-</v>
      </c>
      <c r="AJ4226" s="1315">
        <f t="shared" si="372"/>
        <v>44055</v>
      </c>
      <c r="AK4226" s="217" t="s">
        <v>24</v>
      </c>
      <c r="AL4226" s="614" t="s">
        <v>24</v>
      </c>
      <c r="AM4226" s="1305"/>
      <c r="AN4226" s="902"/>
      <c r="AO4226" s="902"/>
      <c r="AP4226" s="1305"/>
      <c r="AQ4226" s="1231" t="s">
        <v>3094</v>
      </c>
      <c r="AR4226" s="1305"/>
      <c r="AS4226" s="1305"/>
      <c r="AT4226" s="1305"/>
      <c r="AU4226" s="1305"/>
      <c r="AV4226" s="885"/>
      <c r="AW4226" s="885"/>
      <c r="AX4226" s="885"/>
      <c r="AY4226" s="885"/>
      <c r="AZ4226" s="885"/>
    </row>
    <row r="4227" spans="2:52" ht="15" customHeight="1">
      <c r="B4227" s="1310">
        <v>4221</v>
      </c>
      <c r="C4227" s="891" t="s">
        <v>12906</v>
      </c>
      <c r="D4227" s="956" t="s">
        <v>226</v>
      </c>
      <c r="E4227" s="992" t="s">
        <v>4241</v>
      </c>
      <c r="F4227" s="956" t="s">
        <v>12907</v>
      </c>
      <c r="G4227" s="535" t="s">
        <v>102</v>
      </c>
      <c r="H4227" s="893" t="s">
        <v>24</v>
      </c>
      <c r="I4227" s="953">
        <v>32706</v>
      </c>
      <c r="J4227" s="1314">
        <f t="shared" ca="1" si="373"/>
        <v>32</v>
      </c>
      <c r="K4227" s="894" t="s">
        <v>24</v>
      </c>
      <c r="L4227" s="1263" t="s">
        <v>24</v>
      </c>
      <c r="M4227" s="976" t="s">
        <v>24</v>
      </c>
      <c r="N4227" s="533">
        <v>44055</v>
      </c>
      <c r="O4227" s="1330" t="s">
        <v>24</v>
      </c>
      <c r="P4227" s="1314" t="s">
        <v>24</v>
      </c>
      <c r="Q4227" s="897" t="s">
        <v>24</v>
      </c>
      <c r="R4227" s="181" t="str">
        <f t="shared" ca="1" si="370"/>
        <v>TIDAK MCU</v>
      </c>
      <c r="S4227" s="1319" t="s">
        <v>12928</v>
      </c>
      <c r="T4227" s="953">
        <v>44394</v>
      </c>
      <c r="U4227" s="953">
        <v>44394</v>
      </c>
      <c r="V4227" s="1330"/>
      <c r="W4227" s="1311"/>
      <c r="X4227" s="951"/>
      <c r="Y4227" s="900"/>
      <c r="Z4227" s="952"/>
      <c r="AA4227" s="1305" t="s">
        <v>12913</v>
      </c>
      <c r="AB4227" s="902" t="s">
        <v>9115</v>
      </c>
      <c r="AC4227" s="1305" t="s">
        <v>12916</v>
      </c>
      <c r="AD4227" s="1305" t="s">
        <v>12917</v>
      </c>
      <c r="AE4227" s="1305" t="s">
        <v>12914</v>
      </c>
      <c r="AF4227" s="1305" t="s">
        <v>12915</v>
      </c>
      <c r="AG4227" s="1305"/>
      <c r="AH4227" s="369"/>
      <c r="AI4227" s="244" t="str">
        <f t="shared" si="371"/>
        <v>MANITOUCRANE TRUCKSC P360 - SC 410 A/MSCANIA 420VOLVO FMFH 16</v>
      </c>
      <c r="AJ4227" s="1315">
        <f t="shared" si="372"/>
        <v>44055</v>
      </c>
      <c r="AK4227" s="217" t="s">
        <v>24</v>
      </c>
      <c r="AL4227" s="614" t="s">
        <v>24</v>
      </c>
      <c r="AM4227" s="1305"/>
      <c r="AN4227" s="902"/>
      <c r="AO4227" s="902"/>
      <c r="AP4227" s="1305"/>
      <c r="AQ4227" s="1231" t="s">
        <v>3094</v>
      </c>
      <c r="AR4227" s="1305"/>
      <c r="AS4227" s="1305"/>
      <c r="AT4227" s="1305"/>
      <c r="AU4227" s="1305"/>
      <c r="AV4227" s="885"/>
      <c r="AW4227" s="885"/>
      <c r="AX4227" s="885"/>
      <c r="AY4227" s="885"/>
      <c r="AZ4227" s="885"/>
    </row>
    <row r="4228" spans="2:52" ht="15" customHeight="1">
      <c r="B4228" s="1310">
        <v>4222</v>
      </c>
      <c r="C4228" s="891" t="s">
        <v>12908</v>
      </c>
      <c r="D4228" s="956" t="s">
        <v>12671</v>
      </c>
      <c r="E4228" s="992" t="s">
        <v>4241</v>
      </c>
      <c r="F4228" s="892" t="s">
        <v>12910</v>
      </c>
      <c r="G4228" s="535" t="s">
        <v>98</v>
      </c>
      <c r="H4228" s="893" t="s">
        <v>12911</v>
      </c>
      <c r="I4228" s="953">
        <v>36861</v>
      </c>
      <c r="J4228" s="1314">
        <f t="shared" ca="1" si="373"/>
        <v>21</v>
      </c>
      <c r="K4228" s="894" t="s">
        <v>24</v>
      </c>
      <c r="L4228" s="1263" t="s">
        <v>24</v>
      </c>
      <c r="M4228" s="976" t="s">
        <v>24</v>
      </c>
      <c r="N4228" s="533">
        <v>44057</v>
      </c>
      <c r="O4228" s="1330" t="s">
        <v>24</v>
      </c>
      <c r="P4228" s="1314" t="s">
        <v>24</v>
      </c>
      <c r="Q4228" s="897" t="s">
        <v>24</v>
      </c>
      <c r="R4228" s="181" t="str">
        <f t="shared" ca="1" si="370"/>
        <v>TIDAK MCU</v>
      </c>
      <c r="S4228" s="1319" t="s">
        <v>24</v>
      </c>
      <c r="T4228" s="953">
        <v>44531</v>
      </c>
      <c r="U4228" s="953" t="s">
        <v>24</v>
      </c>
      <c r="V4228" s="1330"/>
      <c r="W4228" s="1311"/>
      <c r="X4228" s="951"/>
      <c r="Y4228" s="900"/>
      <c r="Z4228" s="952"/>
      <c r="AA4228" s="1305" t="s">
        <v>24</v>
      </c>
      <c r="AB4228" s="902"/>
      <c r="AC4228" s="1305"/>
      <c r="AD4228" s="1305"/>
      <c r="AE4228" s="1305"/>
      <c r="AF4228" s="1305"/>
      <c r="AG4228" s="1305"/>
      <c r="AH4228" s="369"/>
      <c r="AI4228" s="244" t="str">
        <f t="shared" si="371"/>
        <v>-</v>
      </c>
      <c r="AJ4228" s="1315">
        <f t="shared" si="372"/>
        <v>44057</v>
      </c>
      <c r="AK4228" s="217" t="s">
        <v>24</v>
      </c>
      <c r="AL4228" s="614" t="s">
        <v>24</v>
      </c>
      <c r="AM4228" s="1305"/>
      <c r="AN4228" s="902"/>
      <c r="AO4228" s="902"/>
      <c r="AP4228" s="1305"/>
      <c r="AQ4228" s="1231" t="s">
        <v>3094</v>
      </c>
      <c r="AR4228" s="1305"/>
      <c r="AS4228" s="1305"/>
      <c r="AT4228" s="1305"/>
      <c r="AU4228" s="1305"/>
      <c r="AV4228" s="885"/>
      <c r="AW4228" s="885"/>
      <c r="AX4228" s="885"/>
      <c r="AY4228" s="885"/>
      <c r="AZ4228" s="885"/>
    </row>
    <row r="4229" spans="2:52" ht="15" customHeight="1">
      <c r="B4229" s="1310">
        <v>4223</v>
      </c>
      <c r="C4229" s="891" t="s">
        <v>12909</v>
      </c>
      <c r="D4229" s="956" t="s">
        <v>11495</v>
      </c>
      <c r="E4229" s="992" t="s">
        <v>222</v>
      </c>
      <c r="F4229" s="892" t="s">
        <v>24</v>
      </c>
      <c r="G4229" s="535" t="s">
        <v>12214</v>
      </c>
      <c r="H4229" s="893" t="s">
        <v>24</v>
      </c>
      <c r="I4229" s="953">
        <v>27760</v>
      </c>
      <c r="J4229" s="1314">
        <f t="shared" ca="1" si="373"/>
        <v>46</v>
      </c>
      <c r="K4229" s="894" t="s">
        <v>24</v>
      </c>
      <c r="L4229" s="976" t="s">
        <v>24</v>
      </c>
      <c r="M4229" s="976" t="s">
        <v>24</v>
      </c>
      <c r="N4229" s="533">
        <v>44057</v>
      </c>
      <c r="O4229" s="1330" t="s">
        <v>24</v>
      </c>
      <c r="P4229" s="1314" t="s">
        <v>24</v>
      </c>
      <c r="Q4229" s="897" t="s">
        <v>24</v>
      </c>
      <c r="R4229" s="181" t="str">
        <f t="shared" ca="1" si="370"/>
        <v>TIDAK MCU</v>
      </c>
      <c r="S4229" s="1319" t="s">
        <v>4573</v>
      </c>
      <c r="T4229" s="953">
        <v>44197</v>
      </c>
      <c r="U4229" s="953">
        <v>44197</v>
      </c>
      <c r="V4229" s="1330"/>
      <c r="W4229" s="1311"/>
      <c r="X4229" s="951"/>
      <c r="Y4229" s="900"/>
      <c r="Z4229" s="952"/>
      <c r="AA4229" s="1305" t="s">
        <v>100</v>
      </c>
      <c r="AB4229" s="902"/>
      <c r="AC4229" s="1305"/>
      <c r="AD4229" s="1305"/>
      <c r="AE4229" s="1305"/>
      <c r="AF4229" s="1305"/>
      <c r="AG4229" s="1305"/>
      <c r="AH4229" s="369"/>
      <c r="AI4229" s="244" t="str">
        <f t="shared" si="371"/>
        <v>LIGHT VEHICLE</v>
      </c>
      <c r="AJ4229" s="1315">
        <f t="shared" si="372"/>
        <v>44057</v>
      </c>
      <c r="AK4229" s="217" t="s">
        <v>24</v>
      </c>
      <c r="AL4229" s="614" t="s">
        <v>24</v>
      </c>
      <c r="AM4229" s="1305"/>
      <c r="AN4229" s="902"/>
      <c r="AO4229" s="902"/>
      <c r="AP4229" s="1305"/>
      <c r="AQ4229" s="1231" t="s">
        <v>3094</v>
      </c>
      <c r="AR4229" s="1305"/>
      <c r="AS4229" s="1305"/>
      <c r="AT4229" s="1305"/>
      <c r="AU4229" s="1305"/>
      <c r="AV4229" s="885"/>
      <c r="AW4229" s="885"/>
      <c r="AX4229" s="885"/>
      <c r="AY4229" s="885"/>
      <c r="AZ4229" s="885"/>
    </row>
    <row r="4230" spans="2:52" ht="15" customHeight="1">
      <c r="B4230" s="1310">
        <v>4224</v>
      </c>
      <c r="C4230" s="891" t="s">
        <v>12930</v>
      </c>
      <c r="D4230" s="956" t="s">
        <v>226</v>
      </c>
      <c r="E4230" s="992" t="s">
        <v>4241</v>
      </c>
      <c r="F4230" s="892" t="s">
        <v>12931</v>
      </c>
      <c r="G4230" s="535" t="s">
        <v>102</v>
      </c>
      <c r="H4230" s="893" t="s">
        <v>24</v>
      </c>
      <c r="I4230" s="953">
        <v>35983</v>
      </c>
      <c r="J4230" s="1314">
        <f t="shared" ca="1" si="373"/>
        <v>23</v>
      </c>
      <c r="K4230" s="894" t="s">
        <v>24</v>
      </c>
      <c r="L4230" s="976" t="s">
        <v>24</v>
      </c>
      <c r="M4230" s="976" t="s">
        <v>24</v>
      </c>
      <c r="N4230" s="533">
        <v>44055</v>
      </c>
      <c r="O4230" s="1330" t="s">
        <v>24</v>
      </c>
      <c r="P4230" s="1314" t="s">
        <v>24</v>
      </c>
      <c r="Q4230" s="897" t="s">
        <v>24</v>
      </c>
      <c r="R4230" s="181" t="str">
        <f t="shared" ca="1" si="370"/>
        <v>TIDAK MCU</v>
      </c>
      <c r="S4230" s="1319" t="s">
        <v>9805</v>
      </c>
      <c r="T4230" s="953">
        <v>44384</v>
      </c>
      <c r="U4230" s="953">
        <v>44384</v>
      </c>
      <c r="V4230" s="1330"/>
      <c r="W4230" s="1311"/>
      <c r="X4230" s="951"/>
      <c r="Y4230" s="900"/>
      <c r="Z4230" s="952"/>
      <c r="AA4230" s="1305" t="s">
        <v>11448</v>
      </c>
      <c r="AB4230" s="902" t="s">
        <v>12913</v>
      </c>
      <c r="AC4230" s="1305" t="s">
        <v>12932</v>
      </c>
      <c r="AD4230" s="1305" t="s">
        <v>9115</v>
      </c>
      <c r="AE4230" s="1305"/>
      <c r="AF4230" s="1305"/>
      <c r="AG4230" s="1305"/>
      <c r="AH4230" s="369"/>
      <c r="AI4230" s="244" t="str">
        <f t="shared" si="371"/>
        <v>FORKLIFTMANITOULIGHT TRUCKCRANE TRUCK</v>
      </c>
      <c r="AJ4230" s="1315">
        <f t="shared" si="372"/>
        <v>44055</v>
      </c>
      <c r="AK4230" s="217" t="s">
        <v>24</v>
      </c>
      <c r="AL4230" s="614" t="s">
        <v>24</v>
      </c>
      <c r="AM4230" s="1305"/>
      <c r="AN4230" s="902"/>
      <c r="AO4230" s="902"/>
      <c r="AP4230" s="1305"/>
      <c r="AQ4230" s="1231" t="s">
        <v>3094</v>
      </c>
      <c r="AR4230" s="1305"/>
      <c r="AS4230" s="1305"/>
      <c r="AT4230" s="1305"/>
      <c r="AU4230" s="1305"/>
      <c r="AV4230" s="885"/>
      <c r="AW4230" s="885"/>
      <c r="AX4230" s="885"/>
      <c r="AY4230" s="885"/>
      <c r="AZ4230" s="885"/>
    </row>
    <row r="4231" spans="2:52" ht="15" customHeight="1">
      <c r="B4231" s="1310">
        <v>4225</v>
      </c>
      <c r="C4231" s="891" t="s">
        <v>12933</v>
      </c>
      <c r="D4231" s="956" t="s">
        <v>4270</v>
      </c>
      <c r="E4231" s="992" t="s">
        <v>4228</v>
      </c>
      <c r="F4231" s="892" t="s">
        <v>12936</v>
      </c>
      <c r="G4231" s="535" t="s">
        <v>98</v>
      </c>
      <c r="H4231" s="893" t="s">
        <v>12937</v>
      </c>
      <c r="I4231" s="953">
        <v>31389</v>
      </c>
      <c r="J4231" s="1314">
        <f t="shared" ca="1" si="373"/>
        <v>36</v>
      </c>
      <c r="K4231" s="894" t="s">
        <v>493</v>
      </c>
      <c r="L4231" s="976">
        <v>851217150773</v>
      </c>
      <c r="M4231" s="898">
        <v>45268</v>
      </c>
      <c r="N4231" s="533">
        <v>44051</v>
      </c>
      <c r="O4231" s="1330" t="s">
        <v>24</v>
      </c>
      <c r="P4231" s="1314" t="s">
        <v>24</v>
      </c>
      <c r="Q4231" s="897" t="s">
        <v>24</v>
      </c>
      <c r="R4231" s="181" t="str">
        <f t="shared" ca="1" si="370"/>
        <v>TIDAK MCU</v>
      </c>
      <c r="S4231" s="1319" t="s">
        <v>12938</v>
      </c>
      <c r="T4231" s="953">
        <v>44538</v>
      </c>
      <c r="U4231" s="953">
        <v>44538</v>
      </c>
      <c r="V4231" s="1330"/>
      <c r="W4231" s="1311"/>
      <c r="X4231" s="951"/>
      <c r="Y4231" s="900"/>
      <c r="Z4231" s="952"/>
      <c r="AA4231" s="1305" t="s">
        <v>11339</v>
      </c>
      <c r="AB4231" s="902"/>
      <c r="AC4231" s="1305"/>
      <c r="AD4231" s="1305"/>
      <c r="AE4231" s="1305"/>
      <c r="AF4231" s="1305"/>
      <c r="AG4231" s="1305"/>
      <c r="AH4231" s="369"/>
      <c r="AI4231" s="244" t="str">
        <f t="shared" si="371"/>
        <v>SC P360</v>
      </c>
      <c r="AJ4231" s="1315">
        <f t="shared" si="372"/>
        <v>44051</v>
      </c>
      <c r="AK4231" s="592">
        <v>43900</v>
      </c>
      <c r="AL4231" s="614"/>
      <c r="AM4231" s="1305"/>
      <c r="AN4231" s="902"/>
      <c r="AO4231" s="902"/>
      <c r="AP4231" s="1305"/>
      <c r="AQ4231" s="1231" t="s">
        <v>3094</v>
      </c>
      <c r="AR4231" s="1305"/>
      <c r="AS4231" s="1305"/>
      <c r="AT4231" s="1305"/>
      <c r="AU4231" s="1305"/>
      <c r="AV4231" s="885"/>
      <c r="AW4231" s="885"/>
      <c r="AX4231" s="885"/>
      <c r="AY4231" s="885"/>
      <c r="AZ4231" s="885"/>
    </row>
    <row r="4232" spans="2:52" ht="15" customHeight="1">
      <c r="B4232" s="1310">
        <v>4226</v>
      </c>
      <c r="C4232" s="891" t="s">
        <v>12939</v>
      </c>
      <c r="D4232" s="956" t="s">
        <v>230</v>
      </c>
      <c r="E4232" s="992" t="s">
        <v>222</v>
      </c>
      <c r="F4232" s="892" t="s">
        <v>24</v>
      </c>
      <c r="G4232" s="535" t="s">
        <v>141</v>
      </c>
      <c r="H4232" s="893" t="s">
        <v>24</v>
      </c>
      <c r="I4232" s="953">
        <v>35676</v>
      </c>
      <c r="J4232" s="1314">
        <f t="shared" ca="1" si="373"/>
        <v>24</v>
      </c>
      <c r="K4232" s="894" t="s">
        <v>493</v>
      </c>
      <c r="L4232" s="976">
        <v>970917180337</v>
      </c>
      <c r="M4232" s="898">
        <v>44274</v>
      </c>
      <c r="N4232" s="533">
        <v>44062</v>
      </c>
      <c r="O4232" s="1330" t="s">
        <v>24</v>
      </c>
      <c r="P4232" s="1314" t="s">
        <v>24</v>
      </c>
      <c r="Q4232" s="897" t="s">
        <v>24</v>
      </c>
      <c r="R4232" s="181" t="str">
        <f t="shared" ca="1" si="370"/>
        <v>TIDAK MCU</v>
      </c>
      <c r="S4232" s="1319" t="s">
        <v>540</v>
      </c>
      <c r="T4232" s="953">
        <v>44442</v>
      </c>
      <c r="U4232" s="953">
        <v>44442</v>
      </c>
      <c r="V4232" s="1330"/>
      <c r="W4232" s="1311"/>
      <c r="X4232" s="951"/>
      <c r="Y4232" s="900"/>
      <c r="Z4232" s="952"/>
      <c r="AA4232" s="1305" t="s">
        <v>589</v>
      </c>
      <c r="AB4232" s="902"/>
      <c r="AC4232" s="1305"/>
      <c r="AD4232" s="1305"/>
      <c r="AE4232" s="1305"/>
      <c r="AF4232" s="1305"/>
      <c r="AG4232" s="1305"/>
      <c r="AH4232" s="369"/>
      <c r="AI4232" s="244" t="str">
        <f t="shared" si="371"/>
        <v>DZ 85</v>
      </c>
      <c r="AJ4232" s="1315">
        <f t="shared" si="372"/>
        <v>44062</v>
      </c>
      <c r="AK4232" s="592">
        <v>44049</v>
      </c>
      <c r="AL4232" s="614"/>
      <c r="AM4232" s="1305"/>
      <c r="AN4232" s="902"/>
      <c r="AO4232" s="902"/>
      <c r="AP4232" s="1305"/>
      <c r="AQ4232" s="1231" t="s">
        <v>3094</v>
      </c>
      <c r="AR4232" s="1305"/>
      <c r="AS4232" s="1305"/>
      <c r="AT4232" s="1305"/>
      <c r="AU4232" s="1305"/>
      <c r="AV4232" s="885"/>
      <c r="AW4232" s="885"/>
      <c r="AX4232" s="885"/>
      <c r="AY4232" s="885"/>
      <c r="AZ4232" s="885"/>
    </row>
    <row r="4233" spans="2:52" ht="15" customHeight="1">
      <c r="B4233" s="1310">
        <v>4227</v>
      </c>
      <c r="C4233" s="891" t="s">
        <v>12940</v>
      </c>
      <c r="D4233" s="956" t="s">
        <v>226</v>
      </c>
      <c r="E4233" s="992" t="s">
        <v>222</v>
      </c>
      <c r="F4233" s="892" t="s">
        <v>24</v>
      </c>
      <c r="G4233" s="535" t="s">
        <v>141</v>
      </c>
      <c r="H4233" s="893" t="s">
        <v>12941</v>
      </c>
      <c r="I4233" s="953">
        <v>32541</v>
      </c>
      <c r="J4233" s="1314">
        <f t="shared" ca="1" si="373"/>
        <v>33</v>
      </c>
      <c r="K4233" s="894" t="s">
        <v>83</v>
      </c>
      <c r="L4233" s="976">
        <v>890215380666</v>
      </c>
      <c r="M4233" s="898">
        <v>44594</v>
      </c>
      <c r="N4233" s="533">
        <v>44062</v>
      </c>
      <c r="O4233" s="1330" t="s">
        <v>24</v>
      </c>
      <c r="P4233" s="1314" t="s">
        <v>24</v>
      </c>
      <c r="Q4233" s="897" t="s">
        <v>24</v>
      </c>
      <c r="R4233" s="181" t="str">
        <f t="shared" ca="1" si="370"/>
        <v>TIDAK MCU</v>
      </c>
      <c r="S4233" s="1319" t="s">
        <v>13383</v>
      </c>
      <c r="T4233" s="953">
        <v>44594</v>
      </c>
      <c r="U4233" s="953">
        <v>44594</v>
      </c>
      <c r="V4233" s="1330"/>
      <c r="W4233" s="1311"/>
      <c r="X4233" s="951"/>
      <c r="Y4233" s="900"/>
      <c r="Z4233" s="952"/>
      <c r="AA4233" s="1305" t="s">
        <v>100</v>
      </c>
      <c r="AB4233" s="902"/>
      <c r="AC4233" s="1305"/>
      <c r="AD4233" s="1305"/>
      <c r="AE4233" s="1305"/>
      <c r="AF4233" s="1305"/>
      <c r="AG4233" s="1305"/>
      <c r="AH4233" s="369"/>
      <c r="AI4233" s="244" t="str">
        <f t="shared" si="371"/>
        <v>LIGHT VEHICLE</v>
      </c>
      <c r="AJ4233" s="1315">
        <f t="shared" si="372"/>
        <v>44062</v>
      </c>
      <c r="AK4233" s="217">
        <v>44117</v>
      </c>
      <c r="AL4233" s="614">
        <v>44117</v>
      </c>
      <c r="AM4233" s="1305"/>
      <c r="AN4233" s="902"/>
      <c r="AO4233" s="902"/>
      <c r="AP4233" s="1305"/>
      <c r="AQ4233" s="1231" t="s">
        <v>3094</v>
      </c>
      <c r="AR4233" s="1305"/>
      <c r="AS4233" s="1305"/>
      <c r="AT4233" s="1305"/>
      <c r="AU4233" s="1305"/>
      <c r="AV4233" s="885"/>
      <c r="AW4233" s="885"/>
      <c r="AX4233" s="885"/>
      <c r="AY4233" s="885"/>
      <c r="AZ4233" s="885"/>
    </row>
    <row r="4234" spans="2:52" ht="15" customHeight="1">
      <c r="B4234" s="1310">
        <v>4228</v>
      </c>
      <c r="C4234" s="891" t="s">
        <v>12944</v>
      </c>
      <c r="D4234" s="956" t="s">
        <v>3294</v>
      </c>
      <c r="E4234" s="992" t="s">
        <v>1122</v>
      </c>
      <c r="F4234" s="892" t="s">
        <v>24</v>
      </c>
      <c r="G4234" s="535" t="s">
        <v>12943</v>
      </c>
      <c r="H4234" s="893" t="s">
        <v>24</v>
      </c>
      <c r="I4234" s="953" t="s">
        <v>24</v>
      </c>
      <c r="J4234" s="1314" t="str">
        <f t="shared" ca="1" si="373"/>
        <v>-</v>
      </c>
      <c r="K4234" s="894" t="s">
        <v>24</v>
      </c>
      <c r="L4234" s="976" t="s">
        <v>24</v>
      </c>
      <c r="M4234" s="898" t="s">
        <v>24</v>
      </c>
      <c r="N4234" s="533">
        <v>44059</v>
      </c>
      <c r="O4234" s="1330" t="s">
        <v>24</v>
      </c>
      <c r="P4234" s="1314" t="s">
        <v>24</v>
      </c>
      <c r="Q4234" s="897" t="s">
        <v>24</v>
      </c>
      <c r="R4234" s="181" t="str">
        <f t="shared" ca="1" si="370"/>
        <v>TIDAK MCU</v>
      </c>
      <c r="S4234" s="1319" t="s">
        <v>24</v>
      </c>
      <c r="T4234" s="953">
        <v>44196</v>
      </c>
      <c r="U4234" s="953" t="s">
        <v>24</v>
      </c>
      <c r="V4234" s="1330"/>
      <c r="W4234" s="1311"/>
      <c r="X4234" s="951"/>
      <c r="Y4234" s="900"/>
      <c r="Z4234" s="952"/>
      <c r="AA4234" s="1305" t="s">
        <v>24</v>
      </c>
      <c r="AB4234" s="902"/>
      <c r="AC4234" s="1305"/>
      <c r="AD4234" s="1305"/>
      <c r="AE4234" s="1305"/>
      <c r="AF4234" s="1305"/>
      <c r="AG4234" s="1305"/>
      <c r="AH4234" s="369"/>
      <c r="AI4234" s="244" t="str">
        <f t="shared" si="371"/>
        <v>-</v>
      </c>
      <c r="AJ4234" s="1315">
        <f t="shared" si="372"/>
        <v>44059</v>
      </c>
      <c r="AK4234" s="1330" t="s">
        <v>24</v>
      </c>
      <c r="AL4234" s="670" t="s">
        <v>24</v>
      </c>
      <c r="AM4234" s="1305"/>
      <c r="AN4234" s="902"/>
      <c r="AO4234" s="902"/>
      <c r="AP4234" s="1305"/>
      <c r="AQ4234" s="1231" t="s">
        <v>3094</v>
      </c>
      <c r="AR4234" s="1305"/>
      <c r="AS4234" s="1305"/>
      <c r="AT4234" s="1305"/>
      <c r="AU4234" s="1305"/>
      <c r="AV4234" s="885"/>
      <c r="AW4234" s="885"/>
      <c r="AX4234" s="885"/>
      <c r="AY4234" s="885"/>
      <c r="AZ4234" s="885"/>
    </row>
    <row r="4235" spans="2:52" ht="15" customHeight="1">
      <c r="B4235" s="1310">
        <v>4229</v>
      </c>
      <c r="C4235" s="891" t="s">
        <v>12945</v>
      </c>
      <c r="D4235" s="956" t="s">
        <v>337</v>
      </c>
      <c r="E4235" s="992" t="s">
        <v>1122</v>
      </c>
      <c r="F4235" s="892" t="s">
        <v>24</v>
      </c>
      <c r="G4235" s="535" t="s">
        <v>12943</v>
      </c>
      <c r="H4235" s="893" t="s">
        <v>24</v>
      </c>
      <c r="I4235" s="953" t="s">
        <v>24</v>
      </c>
      <c r="J4235" s="1314" t="str">
        <f t="shared" ca="1" si="373"/>
        <v>-</v>
      </c>
      <c r="K4235" s="894" t="s">
        <v>24</v>
      </c>
      <c r="L4235" s="976" t="s">
        <v>24</v>
      </c>
      <c r="M4235" s="898" t="s">
        <v>24</v>
      </c>
      <c r="N4235" s="533">
        <v>44059</v>
      </c>
      <c r="O4235" s="1330" t="s">
        <v>24</v>
      </c>
      <c r="P4235" s="1314" t="s">
        <v>24</v>
      </c>
      <c r="Q4235" s="897" t="s">
        <v>24</v>
      </c>
      <c r="R4235" s="181" t="str">
        <f t="shared" ca="1" si="370"/>
        <v>TIDAK MCU</v>
      </c>
      <c r="S4235" s="1319" t="s">
        <v>24</v>
      </c>
      <c r="T4235" s="953">
        <v>44196</v>
      </c>
      <c r="U4235" s="953" t="s">
        <v>24</v>
      </c>
      <c r="V4235" s="1330"/>
      <c r="W4235" s="1311"/>
      <c r="X4235" s="951"/>
      <c r="Y4235" s="900"/>
      <c r="Z4235" s="952"/>
      <c r="AA4235" s="1305" t="s">
        <v>24</v>
      </c>
      <c r="AB4235" s="902"/>
      <c r="AC4235" s="1305"/>
      <c r="AD4235" s="1305"/>
      <c r="AE4235" s="1305"/>
      <c r="AF4235" s="1305"/>
      <c r="AG4235" s="1305"/>
      <c r="AH4235" s="369"/>
      <c r="AI4235" s="244" t="str">
        <f t="shared" si="371"/>
        <v>-</v>
      </c>
      <c r="AJ4235" s="1315">
        <f t="shared" si="372"/>
        <v>44059</v>
      </c>
      <c r="AK4235" s="1330" t="s">
        <v>24</v>
      </c>
      <c r="AL4235" s="670" t="s">
        <v>24</v>
      </c>
      <c r="AM4235" s="1305"/>
      <c r="AN4235" s="902"/>
      <c r="AO4235" s="902"/>
      <c r="AP4235" s="1305"/>
      <c r="AQ4235" s="1231" t="s">
        <v>3094</v>
      </c>
      <c r="AR4235" s="1305"/>
      <c r="AS4235" s="1305"/>
      <c r="AT4235" s="1305"/>
      <c r="AU4235" s="1305"/>
      <c r="AV4235" s="885"/>
      <c r="AW4235" s="885"/>
      <c r="AX4235" s="885"/>
      <c r="AY4235" s="885"/>
      <c r="AZ4235" s="885"/>
    </row>
    <row r="4236" spans="2:52" ht="15" customHeight="1">
      <c r="B4236" s="1310">
        <v>4230</v>
      </c>
      <c r="C4236" s="891" t="s">
        <v>12946</v>
      </c>
      <c r="D4236" s="956" t="s">
        <v>12949</v>
      </c>
      <c r="E4236" s="992" t="s">
        <v>1122</v>
      </c>
      <c r="F4236" s="892" t="s">
        <v>24</v>
      </c>
      <c r="G4236" s="535" t="s">
        <v>12943</v>
      </c>
      <c r="H4236" s="893" t="s">
        <v>24</v>
      </c>
      <c r="I4236" s="953" t="s">
        <v>24</v>
      </c>
      <c r="J4236" s="1314" t="str">
        <f t="shared" ca="1" si="373"/>
        <v>-</v>
      </c>
      <c r="K4236" s="894" t="s">
        <v>24</v>
      </c>
      <c r="L4236" s="976" t="s">
        <v>24</v>
      </c>
      <c r="M4236" s="898" t="s">
        <v>24</v>
      </c>
      <c r="N4236" s="533">
        <v>44059</v>
      </c>
      <c r="O4236" s="1330" t="s">
        <v>24</v>
      </c>
      <c r="P4236" s="1314" t="s">
        <v>24</v>
      </c>
      <c r="Q4236" s="897" t="s">
        <v>24</v>
      </c>
      <c r="R4236" s="181" t="str">
        <f t="shared" ref="R4236:R4299" ca="1" si="374">IF(OR(O4236="",O4236="-"),"TIDAK MCU",IF(Q4236&gt;TODAY(),"BERLAKU","EXPIRED"))</f>
        <v>TIDAK MCU</v>
      </c>
      <c r="S4236" s="1319" t="s">
        <v>24</v>
      </c>
      <c r="T4236" s="953">
        <v>44196</v>
      </c>
      <c r="U4236" s="953" t="s">
        <v>24</v>
      </c>
      <c r="V4236" s="1330"/>
      <c r="W4236" s="1311"/>
      <c r="X4236" s="951"/>
      <c r="Y4236" s="900"/>
      <c r="Z4236" s="952"/>
      <c r="AA4236" s="1305" t="s">
        <v>24</v>
      </c>
      <c r="AB4236" s="902"/>
      <c r="AC4236" s="1305"/>
      <c r="AD4236" s="1305"/>
      <c r="AE4236" s="1305"/>
      <c r="AF4236" s="1305"/>
      <c r="AG4236" s="1305"/>
      <c r="AH4236" s="369"/>
      <c r="AI4236" s="244" t="str">
        <f t="shared" si="371"/>
        <v>-</v>
      </c>
      <c r="AJ4236" s="1315">
        <f t="shared" si="372"/>
        <v>44059</v>
      </c>
      <c r="AK4236" s="217" t="s">
        <v>24</v>
      </c>
      <c r="AL4236" s="614" t="s">
        <v>24</v>
      </c>
      <c r="AM4236" s="1305"/>
      <c r="AN4236" s="902"/>
      <c r="AO4236" s="902"/>
      <c r="AP4236" s="1305"/>
      <c r="AQ4236" s="1231" t="s">
        <v>3094</v>
      </c>
      <c r="AR4236" s="1305"/>
      <c r="AS4236" s="1305"/>
      <c r="AT4236" s="1305"/>
      <c r="AU4236" s="1305"/>
      <c r="AZ4236" s="885"/>
    </row>
    <row r="4237" spans="2:52" ht="15" customHeight="1">
      <c r="B4237" s="1310">
        <v>4231</v>
      </c>
      <c r="C4237" s="891" t="s">
        <v>12947</v>
      </c>
      <c r="D4237" s="956" t="s">
        <v>12949</v>
      </c>
      <c r="E4237" s="992" t="s">
        <v>1122</v>
      </c>
      <c r="F4237" s="892" t="s">
        <v>24</v>
      </c>
      <c r="G4237" s="535" t="s">
        <v>12943</v>
      </c>
      <c r="H4237" s="893" t="s">
        <v>24</v>
      </c>
      <c r="I4237" s="953" t="s">
        <v>24</v>
      </c>
      <c r="J4237" s="1314" t="str">
        <f t="shared" ca="1" si="373"/>
        <v>-</v>
      </c>
      <c r="K4237" s="894" t="s">
        <v>24</v>
      </c>
      <c r="L4237" s="976" t="s">
        <v>24</v>
      </c>
      <c r="M4237" s="898" t="s">
        <v>24</v>
      </c>
      <c r="N4237" s="533">
        <v>44059</v>
      </c>
      <c r="O4237" s="1330" t="s">
        <v>24</v>
      </c>
      <c r="P4237" s="1314" t="s">
        <v>24</v>
      </c>
      <c r="Q4237" s="897" t="s">
        <v>24</v>
      </c>
      <c r="R4237" s="181" t="str">
        <f t="shared" ca="1" si="374"/>
        <v>TIDAK MCU</v>
      </c>
      <c r="S4237" s="1319" t="s">
        <v>24</v>
      </c>
      <c r="T4237" s="953">
        <v>44196</v>
      </c>
      <c r="U4237" s="953" t="s">
        <v>24</v>
      </c>
      <c r="V4237" s="1330"/>
      <c r="W4237" s="1311"/>
      <c r="X4237" s="951"/>
      <c r="Y4237" s="900"/>
      <c r="Z4237" s="952"/>
      <c r="AA4237" s="1305" t="s">
        <v>24</v>
      </c>
      <c r="AB4237" s="902"/>
      <c r="AC4237" s="1305"/>
      <c r="AD4237" s="1305"/>
      <c r="AE4237" s="1305"/>
      <c r="AF4237" s="1305"/>
      <c r="AG4237" s="1305"/>
      <c r="AH4237" s="369"/>
      <c r="AI4237" s="244" t="str">
        <f t="shared" si="371"/>
        <v>-</v>
      </c>
      <c r="AJ4237" s="1315">
        <f t="shared" si="372"/>
        <v>44059</v>
      </c>
      <c r="AK4237" s="217" t="s">
        <v>24</v>
      </c>
      <c r="AL4237" s="614" t="s">
        <v>24</v>
      </c>
      <c r="AM4237" s="1305"/>
      <c r="AN4237" s="902"/>
      <c r="AO4237" s="902"/>
      <c r="AP4237" s="1305"/>
      <c r="AQ4237" s="1231" t="s">
        <v>3094</v>
      </c>
      <c r="AR4237" s="1305"/>
      <c r="AS4237" s="1305"/>
      <c r="AT4237" s="1305"/>
      <c r="AU4237" s="1305"/>
      <c r="AZ4237" s="885"/>
    </row>
    <row r="4238" spans="2:52" ht="15" customHeight="1">
      <c r="B4238" s="1310">
        <v>4232</v>
      </c>
      <c r="C4238" s="891" t="s">
        <v>12948</v>
      </c>
      <c r="D4238" s="956" t="s">
        <v>12949</v>
      </c>
      <c r="E4238" s="992" t="s">
        <v>1122</v>
      </c>
      <c r="F4238" s="892" t="s">
        <v>24</v>
      </c>
      <c r="G4238" s="535" t="s">
        <v>12943</v>
      </c>
      <c r="H4238" s="893" t="s">
        <v>24</v>
      </c>
      <c r="I4238" s="953" t="s">
        <v>24</v>
      </c>
      <c r="J4238" s="1314" t="str">
        <f t="shared" ca="1" si="373"/>
        <v>-</v>
      </c>
      <c r="K4238" s="894" t="s">
        <v>24</v>
      </c>
      <c r="L4238" s="976" t="s">
        <v>24</v>
      </c>
      <c r="M4238" s="898" t="s">
        <v>24</v>
      </c>
      <c r="N4238" s="533">
        <v>44059</v>
      </c>
      <c r="O4238" s="1330" t="s">
        <v>24</v>
      </c>
      <c r="P4238" s="1314" t="s">
        <v>24</v>
      </c>
      <c r="Q4238" s="897" t="s">
        <v>24</v>
      </c>
      <c r="R4238" s="181" t="str">
        <f t="shared" ca="1" si="374"/>
        <v>TIDAK MCU</v>
      </c>
      <c r="S4238" s="1319" t="s">
        <v>24</v>
      </c>
      <c r="T4238" s="953">
        <v>44196</v>
      </c>
      <c r="U4238" s="953" t="s">
        <v>24</v>
      </c>
      <c r="V4238" s="1330"/>
      <c r="W4238" s="1311"/>
      <c r="X4238" s="951"/>
      <c r="Y4238" s="900"/>
      <c r="Z4238" s="952"/>
      <c r="AA4238" s="1305" t="s">
        <v>24</v>
      </c>
      <c r="AB4238" s="902"/>
      <c r="AC4238" s="1305"/>
      <c r="AD4238" s="1305"/>
      <c r="AE4238" s="1305"/>
      <c r="AF4238" s="1305"/>
      <c r="AG4238" s="1305"/>
      <c r="AH4238" s="369"/>
      <c r="AI4238" s="244" t="str">
        <f t="shared" si="371"/>
        <v>-</v>
      </c>
      <c r="AJ4238" s="1315">
        <f t="shared" si="372"/>
        <v>44059</v>
      </c>
      <c r="AK4238" s="217" t="s">
        <v>24</v>
      </c>
      <c r="AL4238" s="614" t="s">
        <v>24</v>
      </c>
      <c r="AM4238" s="1305"/>
      <c r="AN4238" s="902"/>
      <c r="AO4238" s="902"/>
      <c r="AP4238" s="1305"/>
      <c r="AQ4238" s="1231" t="s">
        <v>3094</v>
      </c>
      <c r="AR4238" s="1305"/>
      <c r="AS4238" s="1305"/>
      <c r="AT4238" s="1305"/>
      <c r="AU4238" s="1305"/>
      <c r="AZ4238" s="885"/>
    </row>
    <row r="4239" spans="2:52" ht="15" customHeight="1">
      <c r="B4239" s="1310">
        <v>4233</v>
      </c>
      <c r="C4239" s="891" t="s">
        <v>1615</v>
      </c>
      <c r="D4239" s="956" t="s">
        <v>226</v>
      </c>
      <c r="E4239" s="992" t="s">
        <v>222</v>
      </c>
      <c r="F4239" s="892" t="s">
        <v>24</v>
      </c>
      <c r="G4239" s="535" t="s">
        <v>139</v>
      </c>
      <c r="H4239" s="893" t="s">
        <v>24</v>
      </c>
      <c r="I4239" s="953">
        <v>32548</v>
      </c>
      <c r="J4239" s="1314">
        <f t="shared" ca="1" si="373"/>
        <v>33</v>
      </c>
      <c r="K4239" s="894" t="s">
        <v>24</v>
      </c>
      <c r="L4239" s="976" t="s">
        <v>24</v>
      </c>
      <c r="M4239" s="898" t="s">
        <v>24</v>
      </c>
      <c r="N4239" s="533">
        <v>44065</v>
      </c>
      <c r="O4239" s="1330" t="s">
        <v>24</v>
      </c>
      <c r="P4239" s="1314" t="s">
        <v>24</v>
      </c>
      <c r="Q4239" s="897" t="s">
        <v>24</v>
      </c>
      <c r="R4239" s="181" t="str">
        <f t="shared" ca="1" si="374"/>
        <v>TIDAK MCU</v>
      </c>
      <c r="S4239" s="1319" t="s">
        <v>24</v>
      </c>
      <c r="T4239" s="953">
        <v>44236</v>
      </c>
      <c r="U4239" s="953" t="s">
        <v>24</v>
      </c>
      <c r="V4239" s="1330"/>
      <c r="W4239" s="1311"/>
      <c r="X4239" s="951"/>
      <c r="Y4239" s="900"/>
      <c r="Z4239" s="952"/>
      <c r="AA4239" s="1305" t="s">
        <v>24</v>
      </c>
      <c r="AB4239" s="902"/>
      <c r="AC4239" s="1305"/>
      <c r="AD4239" s="1305"/>
      <c r="AE4239" s="1305"/>
      <c r="AF4239" s="1305"/>
      <c r="AG4239" s="1305"/>
      <c r="AH4239" s="369"/>
      <c r="AI4239" s="244" t="str">
        <f t="shared" si="371"/>
        <v>-</v>
      </c>
      <c r="AJ4239" s="1315">
        <f t="shared" si="372"/>
        <v>44065</v>
      </c>
      <c r="AK4239" s="217" t="s">
        <v>24</v>
      </c>
      <c r="AL4239" s="614" t="s">
        <v>24</v>
      </c>
      <c r="AM4239" s="1305"/>
      <c r="AN4239" s="902"/>
      <c r="AO4239" s="902"/>
      <c r="AP4239" s="1305"/>
      <c r="AQ4239" s="1231" t="s">
        <v>3094</v>
      </c>
      <c r="AR4239" s="1305"/>
      <c r="AS4239" s="1305"/>
      <c r="AT4239" s="1305"/>
      <c r="AU4239" s="1305"/>
      <c r="AV4239" s="885"/>
      <c r="AW4239" s="885"/>
      <c r="AX4239" s="885"/>
      <c r="AY4239" s="885"/>
      <c r="AZ4239" s="885"/>
    </row>
    <row r="4240" spans="2:52" ht="15" customHeight="1">
      <c r="B4240" s="1310">
        <v>4234</v>
      </c>
      <c r="C4240" s="891" t="s">
        <v>12950</v>
      </c>
      <c r="D4240" s="956" t="s">
        <v>226</v>
      </c>
      <c r="E4240" s="992" t="s">
        <v>4241</v>
      </c>
      <c r="F4240" s="892" t="s">
        <v>12951</v>
      </c>
      <c r="G4240" s="535" t="s">
        <v>102</v>
      </c>
      <c r="H4240" s="893" t="s">
        <v>24</v>
      </c>
      <c r="I4240" s="953">
        <v>35120</v>
      </c>
      <c r="J4240" s="1314">
        <f t="shared" ca="1" si="373"/>
        <v>26</v>
      </c>
      <c r="K4240" s="894" t="s">
        <v>24</v>
      </c>
      <c r="L4240" s="976" t="s">
        <v>24</v>
      </c>
      <c r="M4240" s="898" t="s">
        <v>24</v>
      </c>
      <c r="N4240" s="533">
        <v>44065</v>
      </c>
      <c r="O4240" s="1330" t="s">
        <v>24</v>
      </c>
      <c r="P4240" s="1314" t="s">
        <v>24</v>
      </c>
      <c r="Q4240" s="897" t="s">
        <v>24</v>
      </c>
      <c r="R4240" s="181" t="str">
        <f t="shared" ca="1" si="374"/>
        <v>TIDAK MCU</v>
      </c>
      <c r="S4240" s="1319" t="s">
        <v>24</v>
      </c>
      <c r="T4240" s="953">
        <v>44252</v>
      </c>
      <c r="U4240" s="953" t="s">
        <v>24</v>
      </c>
      <c r="V4240" s="904"/>
      <c r="W4240" s="136"/>
      <c r="X4240" s="951"/>
      <c r="Y4240" s="900"/>
      <c r="Z4240" s="952"/>
      <c r="AA4240" s="1305" t="s">
        <v>24</v>
      </c>
      <c r="AB4240" s="902"/>
      <c r="AC4240" s="1305"/>
      <c r="AD4240" s="1305"/>
      <c r="AE4240" s="1305"/>
      <c r="AF4240" s="1305"/>
      <c r="AG4240" s="1305"/>
      <c r="AH4240" s="369"/>
      <c r="AI4240" s="244" t="str">
        <f t="shared" ref="AI4240:AI4303" si="375">+CONCATENATE(AA4240,AB4240,AC4240,AD4240,AE4240,AF4240,AG4240)</f>
        <v>-</v>
      </c>
      <c r="AJ4240" s="1315">
        <f t="shared" si="372"/>
        <v>44065</v>
      </c>
      <c r="AK4240" s="217" t="s">
        <v>24</v>
      </c>
      <c r="AL4240" s="614" t="s">
        <v>24</v>
      </c>
      <c r="AM4240" s="1305"/>
      <c r="AN4240" s="902"/>
      <c r="AO4240" s="902"/>
      <c r="AP4240" s="1305"/>
      <c r="AQ4240" s="1231" t="s">
        <v>3094</v>
      </c>
      <c r="AR4240" s="1305"/>
      <c r="AS4240" s="1305"/>
      <c r="AT4240" s="1305"/>
      <c r="AU4240" s="1305"/>
      <c r="AV4240" s="885"/>
      <c r="AW4240" s="885"/>
      <c r="AX4240" s="885"/>
      <c r="AY4240" s="885"/>
      <c r="AZ4240" s="885"/>
    </row>
    <row r="4241" spans="2:52" ht="15" customHeight="1">
      <c r="B4241" s="1310">
        <v>4235</v>
      </c>
      <c r="C4241" s="891" t="s">
        <v>12952</v>
      </c>
      <c r="D4241" s="956" t="s">
        <v>226</v>
      </c>
      <c r="E4241" s="992" t="s">
        <v>4241</v>
      </c>
      <c r="F4241" s="892" t="s">
        <v>12953</v>
      </c>
      <c r="G4241" s="535" t="s">
        <v>102</v>
      </c>
      <c r="H4241" s="893" t="s">
        <v>24</v>
      </c>
      <c r="I4241" s="953">
        <v>32273</v>
      </c>
      <c r="J4241" s="1314">
        <f t="shared" ca="1" si="373"/>
        <v>34</v>
      </c>
      <c r="K4241" s="894" t="s">
        <v>24</v>
      </c>
      <c r="L4241" s="976" t="s">
        <v>24</v>
      </c>
      <c r="M4241" s="898" t="s">
        <v>24</v>
      </c>
      <c r="N4241" s="533">
        <v>44060</v>
      </c>
      <c r="O4241" s="1330" t="s">
        <v>24</v>
      </c>
      <c r="P4241" s="1314" t="s">
        <v>24</v>
      </c>
      <c r="Q4241" s="897" t="s">
        <v>24</v>
      </c>
      <c r="R4241" s="181" t="str">
        <f t="shared" ca="1" si="374"/>
        <v>TIDAK MCU</v>
      </c>
      <c r="S4241" s="1319" t="s">
        <v>24</v>
      </c>
      <c r="T4241" s="953">
        <v>44326</v>
      </c>
      <c r="U4241" s="953" t="s">
        <v>24</v>
      </c>
      <c r="V4241" s="904"/>
      <c r="W4241" s="136"/>
      <c r="X4241" s="951"/>
      <c r="Y4241" s="900"/>
      <c r="Z4241" s="952"/>
      <c r="AA4241" s="1305" t="s">
        <v>24</v>
      </c>
      <c r="AB4241" s="902"/>
      <c r="AC4241" s="1305"/>
      <c r="AD4241" s="1305"/>
      <c r="AE4241" s="1305"/>
      <c r="AF4241" s="1305"/>
      <c r="AG4241" s="1305"/>
      <c r="AH4241" s="369"/>
      <c r="AI4241" s="244" t="str">
        <f t="shared" si="375"/>
        <v>-</v>
      </c>
      <c r="AJ4241" s="1315">
        <f t="shared" si="372"/>
        <v>44060</v>
      </c>
      <c r="AK4241" s="217" t="s">
        <v>24</v>
      </c>
      <c r="AL4241" s="614" t="s">
        <v>24</v>
      </c>
      <c r="AM4241" s="1305"/>
      <c r="AN4241" s="902"/>
      <c r="AO4241" s="902"/>
      <c r="AP4241" s="1305"/>
      <c r="AQ4241" s="1231" t="s">
        <v>3094</v>
      </c>
      <c r="AR4241" s="1305"/>
      <c r="AS4241" s="1305"/>
      <c r="AT4241" s="1305"/>
      <c r="AU4241" s="1305"/>
      <c r="AV4241" s="885"/>
      <c r="AW4241" s="885"/>
      <c r="AX4241" s="885"/>
      <c r="AY4241" s="885"/>
      <c r="AZ4241" s="885"/>
    </row>
    <row r="4242" spans="2:52" ht="15" customHeight="1">
      <c r="B4242" s="1310">
        <v>4236</v>
      </c>
      <c r="C4242" s="891" t="s">
        <v>12954</v>
      </c>
      <c r="D4242" s="956" t="s">
        <v>11563</v>
      </c>
      <c r="E4242" s="992" t="s">
        <v>1122</v>
      </c>
      <c r="F4242" s="892" t="s">
        <v>24</v>
      </c>
      <c r="G4242" s="535" t="s">
        <v>147</v>
      </c>
      <c r="H4242" s="893" t="s">
        <v>24</v>
      </c>
      <c r="I4242" s="953">
        <v>29971</v>
      </c>
      <c r="J4242" s="1314">
        <f t="shared" ca="1" si="373"/>
        <v>40</v>
      </c>
      <c r="K4242" s="894" t="s">
        <v>24</v>
      </c>
      <c r="L4242" s="976" t="s">
        <v>24</v>
      </c>
      <c r="M4242" s="898" t="s">
        <v>24</v>
      </c>
      <c r="N4242" s="533">
        <v>44065</v>
      </c>
      <c r="O4242" s="1330" t="s">
        <v>24</v>
      </c>
      <c r="P4242" s="1314" t="s">
        <v>24</v>
      </c>
      <c r="Q4242" s="897" t="s">
        <v>24</v>
      </c>
      <c r="R4242" s="181" t="str">
        <f t="shared" ca="1" si="374"/>
        <v>TIDAK MCU</v>
      </c>
      <c r="S4242" s="1319" t="s">
        <v>24</v>
      </c>
      <c r="T4242" s="953">
        <v>44581</v>
      </c>
      <c r="U4242" s="953" t="s">
        <v>24</v>
      </c>
      <c r="V4242" s="1330"/>
      <c r="W4242" s="136"/>
      <c r="X4242" s="951"/>
      <c r="Y4242" s="900"/>
      <c r="Z4242" s="952"/>
      <c r="AA4242" s="1305" t="s">
        <v>24</v>
      </c>
      <c r="AB4242" s="902"/>
      <c r="AC4242" s="1305"/>
      <c r="AD4242" s="1305"/>
      <c r="AE4242" s="1305"/>
      <c r="AF4242" s="1305"/>
      <c r="AG4242" s="1305"/>
      <c r="AH4242" s="369"/>
      <c r="AI4242" s="244" t="str">
        <f t="shared" si="375"/>
        <v>-</v>
      </c>
      <c r="AJ4242" s="1315">
        <f t="shared" si="372"/>
        <v>44065</v>
      </c>
      <c r="AK4242" s="217" t="s">
        <v>24</v>
      </c>
      <c r="AL4242" s="614" t="s">
        <v>24</v>
      </c>
      <c r="AM4242" s="1305"/>
      <c r="AN4242" s="902"/>
      <c r="AO4242" s="902"/>
      <c r="AP4242" s="1305"/>
      <c r="AQ4242" s="1231" t="s">
        <v>3094</v>
      </c>
      <c r="AR4242" s="1305"/>
      <c r="AS4242" s="1305"/>
      <c r="AT4242" s="1305"/>
      <c r="AU4242" s="1305"/>
      <c r="AV4242" s="885"/>
      <c r="AW4242" s="885"/>
      <c r="AX4242" s="885"/>
      <c r="AY4242" s="885"/>
      <c r="AZ4242" s="885"/>
    </row>
    <row r="4243" spans="2:52" ht="15" customHeight="1">
      <c r="B4243" s="1310">
        <v>4237</v>
      </c>
      <c r="C4243" s="891" t="s">
        <v>12955</v>
      </c>
      <c r="D4243" s="956" t="s">
        <v>11495</v>
      </c>
      <c r="E4243" s="992" t="s">
        <v>4241</v>
      </c>
      <c r="F4243" s="892" t="s">
        <v>12956</v>
      </c>
      <c r="G4243" s="535" t="s">
        <v>102</v>
      </c>
      <c r="H4243" s="893" t="s">
        <v>24</v>
      </c>
      <c r="I4243" s="953">
        <v>35300</v>
      </c>
      <c r="J4243" s="1314">
        <f t="shared" ca="1" si="373"/>
        <v>25</v>
      </c>
      <c r="K4243" s="894" t="s">
        <v>24</v>
      </c>
      <c r="L4243" s="976" t="s">
        <v>24</v>
      </c>
      <c r="M4243" s="898" t="s">
        <v>24</v>
      </c>
      <c r="N4243" s="533">
        <v>44065</v>
      </c>
      <c r="O4243" s="1330" t="s">
        <v>24</v>
      </c>
      <c r="P4243" s="1314" t="s">
        <v>24</v>
      </c>
      <c r="Q4243" s="897" t="s">
        <v>24</v>
      </c>
      <c r="R4243" s="181" t="str">
        <f t="shared" ca="1" si="374"/>
        <v>TIDAK MCU</v>
      </c>
      <c r="S4243" s="1319" t="s">
        <v>24</v>
      </c>
      <c r="T4243" s="953">
        <v>44431</v>
      </c>
      <c r="U4243" s="953" t="s">
        <v>24</v>
      </c>
      <c r="V4243" s="1330"/>
      <c r="W4243" s="1311"/>
      <c r="X4243" s="951"/>
      <c r="Y4243" s="900"/>
      <c r="Z4243" s="952"/>
      <c r="AA4243" s="1305" t="s">
        <v>24</v>
      </c>
      <c r="AB4243" s="902"/>
      <c r="AC4243" s="1305"/>
      <c r="AD4243" s="1305"/>
      <c r="AE4243" s="1305"/>
      <c r="AF4243" s="1305"/>
      <c r="AG4243" s="1305"/>
      <c r="AH4243" s="369"/>
      <c r="AI4243" s="244" t="str">
        <f t="shared" si="375"/>
        <v>-</v>
      </c>
      <c r="AJ4243" s="1315">
        <f t="shared" si="372"/>
        <v>44065</v>
      </c>
      <c r="AK4243" s="217" t="s">
        <v>24</v>
      </c>
      <c r="AL4243" s="614" t="s">
        <v>24</v>
      </c>
      <c r="AM4243" s="1305"/>
      <c r="AN4243" s="902"/>
      <c r="AO4243" s="902"/>
      <c r="AP4243" s="1305"/>
      <c r="AQ4243" s="1231" t="s">
        <v>3094</v>
      </c>
      <c r="AR4243" s="1305"/>
      <c r="AS4243" s="1305"/>
      <c r="AT4243" s="1305"/>
      <c r="AU4243" s="1305"/>
      <c r="AV4243" s="885"/>
      <c r="AW4243" s="885"/>
      <c r="AX4243" s="885"/>
      <c r="AY4243" s="885"/>
      <c r="AZ4243" s="885"/>
    </row>
    <row r="4244" spans="2:52" ht="15" customHeight="1">
      <c r="B4244" s="1310">
        <v>4238</v>
      </c>
      <c r="C4244" s="891" t="s">
        <v>12961</v>
      </c>
      <c r="D4244" s="956" t="s">
        <v>226</v>
      </c>
      <c r="E4244" s="992" t="s">
        <v>4241</v>
      </c>
      <c r="F4244" s="892" t="s">
        <v>10418</v>
      </c>
      <c r="G4244" s="535" t="s">
        <v>102</v>
      </c>
      <c r="H4244" s="893" t="s">
        <v>24</v>
      </c>
      <c r="I4244" s="953">
        <v>35565</v>
      </c>
      <c r="J4244" s="1314">
        <f t="shared" ca="1" si="373"/>
        <v>24</v>
      </c>
      <c r="K4244" s="894" t="s">
        <v>24</v>
      </c>
      <c r="L4244" s="976" t="s">
        <v>24</v>
      </c>
      <c r="M4244" s="898" t="s">
        <v>24</v>
      </c>
      <c r="N4244" s="533">
        <v>44059</v>
      </c>
      <c r="O4244" s="1330" t="s">
        <v>24</v>
      </c>
      <c r="P4244" s="1314" t="s">
        <v>24</v>
      </c>
      <c r="Q4244" s="897" t="s">
        <v>24</v>
      </c>
      <c r="R4244" s="181" t="str">
        <f t="shared" ca="1" si="374"/>
        <v>TIDAK MCU</v>
      </c>
      <c r="S4244" s="1319" t="s">
        <v>24</v>
      </c>
      <c r="T4244" s="953">
        <v>44331</v>
      </c>
      <c r="U4244" s="953" t="s">
        <v>24</v>
      </c>
      <c r="V4244" s="1330"/>
      <c r="W4244" s="136"/>
      <c r="X4244" s="951"/>
      <c r="Y4244" s="900"/>
      <c r="Z4244" s="952"/>
      <c r="AA4244" s="1305" t="s">
        <v>24</v>
      </c>
      <c r="AB4244" s="902"/>
      <c r="AC4244" s="1305"/>
      <c r="AD4244" s="1305"/>
      <c r="AE4244" s="1305"/>
      <c r="AF4244" s="1305"/>
      <c r="AG4244" s="1305"/>
      <c r="AH4244" s="369"/>
      <c r="AI4244" s="244" t="str">
        <f t="shared" si="375"/>
        <v>-</v>
      </c>
      <c r="AJ4244" s="1315">
        <f t="shared" si="372"/>
        <v>44059</v>
      </c>
      <c r="AK4244" s="217" t="s">
        <v>24</v>
      </c>
      <c r="AL4244" s="614" t="s">
        <v>24</v>
      </c>
      <c r="AM4244" s="1305"/>
      <c r="AN4244" s="902"/>
      <c r="AO4244" s="902"/>
      <c r="AP4244" s="1305"/>
      <c r="AQ4244" s="1231" t="s">
        <v>3094</v>
      </c>
      <c r="AR4244" s="1305"/>
      <c r="AS4244" s="1305"/>
      <c r="AT4244" s="1305"/>
      <c r="AU4244" s="1305"/>
      <c r="AV4244" s="885"/>
      <c r="AW4244" s="885"/>
      <c r="AX4244" s="885"/>
      <c r="AY4244" s="885"/>
      <c r="AZ4244" s="885"/>
    </row>
    <row r="4245" spans="2:52" ht="15" customHeight="1">
      <c r="B4245" s="1310">
        <v>4239</v>
      </c>
      <c r="C4245" s="891" t="s">
        <v>12957</v>
      </c>
      <c r="D4245" s="956" t="s">
        <v>4458</v>
      </c>
      <c r="E4245" s="992" t="s">
        <v>1122</v>
      </c>
      <c r="F4245" s="892" t="s">
        <v>24</v>
      </c>
      <c r="G4245" s="535" t="s">
        <v>12958</v>
      </c>
      <c r="H4245" s="893" t="s">
        <v>24</v>
      </c>
      <c r="I4245" s="953" t="s">
        <v>24</v>
      </c>
      <c r="J4245" s="1314" t="str">
        <f t="shared" ca="1" si="373"/>
        <v>-</v>
      </c>
      <c r="K4245" s="894" t="s">
        <v>24</v>
      </c>
      <c r="L4245" s="976" t="s">
        <v>24</v>
      </c>
      <c r="M4245" s="898" t="s">
        <v>24</v>
      </c>
      <c r="N4245" s="533">
        <v>44059</v>
      </c>
      <c r="O4245" s="1330" t="s">
        <v>24</v>
      </c>
      <c r="P4245" s="1314" t="s">
        <v>24</v>
      </c>
      <c r="Q4245" s="897" t="s">
        <v>24</v>
      </c>
      <c r="R4245" s="181" t="str">
        <f t="shared" ca="1" si="374"/>
        <v>TIDAK MCU</v>
      </c>
      <c r="S4245" s="1319" t="s">
        <v>24</v>
      </c>
      <c r="T4245" s="953">
        <v>44196</v>
      </c>
      <c r="U4245" s="953" t="s">
        <v>24</v>
      </c>
      <c r="V4245" s="1330"/>
      <c r="W4245" s="136"/>
      <c r="X4245" s="951"/>
      <c r="Y4245" s="900"/>
      <c r="Z4245" s="952"/>
      <c r="AA4245" s="1305" t="s">
        <v>24</v>
      </c>
      <c r="AB4245" s="902"/>
      <c r="AC4245" s="1305"/>
      <c r="AD4245" s="1305"/>
      <c r="AE4245" s="1305"/>
      <c r="AF4245" s="1305"/>
      <c r="AG4245" s="1305"/>
      <c r="AH4245" s="369"/>
      <c r="AI4245" s="244" t="str">
        <f t="shared" si="375"/>
        <v>-</v>
      </c>
      <c r="AJ4245" s="1315">
        <f t="shared" si="372"/>
        <v>44059</v>
      </c>
      <c r="AK4245" s="217" t="s">
        <v>24</v>
      </c>
      <c r="AL4245" s="614" t="s">
        <v>24</v>
      </c>
      <c r="AM4245" s="1305"/>
      <c r="AN4245" s="902"/>
      <c r="AO4245" s="902"/>
      <c r="AP4245" s="1305"/>
      <c r="AQ4245" s="1231" t="s">
        <v>3094</v>
      </c>
      <c r="AR4245" s="1305"/>
      <c r="AS4245" s="1305"/>
      <c r="AT4245" s="1305"/>
      <c r="AU4245" s="1305"/>
      <c r="AV4245" s="885"/>
      <c r="AW4245" s="885"/>
      <c r="AX4245" s="885"/>
      <c r="AY4245" s="885"/>
      <c r="AZ4245" s="885"/>
    </row>
    <row r="4246" spans="2:52" ht="15" customHeight="1">
      <c r="B4246" s="1310">
        <v>4240</v>
      </c>
      <c r="C4246" s="891" t="s">
        <v>12959</v>
      </c>
      <c r="D4246" s="956" t="s">
        <v>4458</v>
      </c>
      <c r="E4246" s="992" t="s">
        <v>1122</v>
      </c>
      <c r="F4246" s="892" t="s">
        <v>24</v>
      </c>
      <c r="G4246" s="535" t="s">
        <v>12958</v>
      </c>
      <c r="H4246" s="893" t="s">
        <v>24</v>
      </c>
      <c r="I4246" s="953" t="s">
        <v>24</v>
      </c>
      <c r="J4246" s="1314" t="str">
        <f t="shared" ca="1" si="373"/>
        <v>-</v>
      </c>
      <c r="K4246" s="894" t="s">
        <v>24</v>
      </c>
      <c r="L4246" s="976" t="s">
        <v>24</v>
      </c>
      <c r="M4246" s="898" t="s">
        <v>24</v>
      </c>
      <c r="N4246" s="533">
        <v>44059</v>
      </c>
      <c r="O4246" s="1330" t="s">
        <v>24</v>
      </c>
      <c r="P4246" s="1314" t="s">
        <v>24</v>
      </c>
      <c r="Q4246" s="897" t="s">
        <v>24</v>
      </c>
      <c r="R4246" s="181" t="str">
        <f t="shared" ca="1" si="374"/>
        <v>TIDAK MCU</v>
      </c>
      <c r="S4246" s="1319" t="s">
        <v>24</v>
      </c>
      <c r="T4246" s="953">
        <v>44196</v>
      </c>
      <c r="U4246" s="953" t="s">
        <v>24</v>
      </c>
      <c r="V4246" s="904"/>
      <c r="W4246" s="136"/>
      <c r="X4246" s="951"/>
      <c r="Y4246" s="900"/>
      <c r="Z4246" s="952"/>
      <c r="AA4246" s="1305" t="s">
        <v>24</v>
      </c>
      <c r="AB4246" s="902"/>
      <c r="AC4246" s="1305"/>
      <c r="AD4246" s="1305"/>
      <c r="AE4246" s="1305"/>
      <c r="AF4246" s="1305"/>
      <c r="AG4246" s="1305"/>
      <c r="AH4246" s="369"/>
      <c r="AI4246" s="244" t="str">
        <f t="shared" si="375"/>
        <v>-</v>
      </c>
      <c r="AJ4246" s="1315">
        <f t="shared" si="372"/>
        <v>44059</v>
      </c>
      <c r="AK4246" s="217" t="s">
        <v>24</v>
      </c>
      <c r="AL4246" s="614" t="s">
        <v>24</v>
      </c>
      <c r="AM4246" s="1305"/>
      <c r="AN4246" s="902"/>
      <c r="AO4246" s="902"/>
      <c r="AP4246" s="1305"/>
      <c r="AQ4246" s="1231" t="s">
        <v>3094</v>
      </c>
      <c r="AR4246" s="1305"/>
      <c r="AS4246" s="1305"/>
      <c r="AT4246" s="1305"/>
      <c r="AU4246" s="1305"/>
      <c r="AV4246" s="885"/>
      <c r="AW4246" s="885"/>
      <c r="AX4246" s="885"/>
      <c r="AY4246" s="885"/>
      <c r="AZ4246" s="885"/>
    </row>
    <row r="4247" spans="2:52" ht="15" customHeight="1">
      <c r="B4247" s="1310">
        <v>4241</v>
      </c>
      <c r="C4247" s="891" t="s">
        <v>12960</v>
      </c>
      <c r="D4247" s="956" t="s">
        <v>4458</v>
      </c>
      <c r="E4247" s="992" t="s">
        <v>1122</v>
      </c>
      <c r="F4247" s="892" t="s">
        <v>24</v>
      </c>
      <c r="G4247" s="535" t="s">
        <v>12958</v>
      </c>
      <c r="H4247" s="893" t="s">
        <v>24</v>
      </c>
      <c r="I4247" s="953" t="s">
        <v>24</v>
      </c>
      <c r="J4247" s="1314" t="str">
        <f t="shared" ca="1" si="373"/>
        <v>-</v>
      </c>
      <c r="K4247" s="894" t="s">
        <v>24</v>
      </c>
      <c r="L4247" s="976" t="s">
        <v>24</v>
      </c>
      <c r="M4247" s="898" t="s">
        <v>24</v>
      </c>
      <c r="N4247" s="533">
        <v>44059</v>
      </c>
      <c r="O4247" s="1330" t="s">
        <v>24</v>
      </c>
      <c r="P4247" s="1314" t="s">
        <v>24</v>
      </c>
      <c r="Q4247" s="897" t="s">
        <v>24</v>
      </c>
      <c r="R4247" s="181" t="str">
        <f t="shared" ca="1" si="374"/>
        <v>TIDAK MCU</v>
      </c>
      <c r="S4247" s="1319" t="s">
        <v>24</v>
      </c>
      <c r="T4247" s="953">
        <v>44196</v>
      </c>
      <c r="U4247" s="953" t="s">
        <v>24</v>
      </c>
      <c r="V4247" s="1330"/>
      <c r="W4247" s="1311"/>
      <c r="X4247" s="951"/>
      <c r="Y4247" s="900"/>
      <c r="Z4247" s="952"/>
      <c r="AA4247" s="1305" t="s">
        <v>24</v>
      </c>
      <c r="AB4247" s="902"/>
      <c r="AC4247" s="1305"/>
      <c r="AD4247" s="1305"/>
      <c r="AE4247" s="1305"/>
      <c r="AF4247" s="1305"/>
      <c r="AG4247" s="1305"/>
      <c r="AH4247" s="369"/>
      <c r="AI4247" s="244" t="str">
        <f t="shared" si="375"/>
        <v>-</v>
      </c>
      <c r="AJ4247" s="1315">
        <f t="shared" si="372"/>
        <v>44059</v>
      </c>
      <c r="AK4247" s="217" t="s">
        <v>24</v>
      </c>
      <c r="AL4247" s="614" t="s">
        <v>24</v>
      </c>
      <c r="AM4247" s="1305"/>
      <c r="AN4247" s="902"/>
      <c r="AO4247" s="902"/>
      <c r="AP4247" s="1305"/>
      <c r="AQ4247" s="1231" t="s">
        <v>3094</v>
      </c>
      <c r="AR4247" s="1305"/>
      <c r="AS4247" s="1305"/>
      <c r="AT4247" s="1305"/>
      <c r="AU4247" s="1305"/>
      <c r="AV4247" s="885"/>
      <c r="AW4247" s="885"/>
      <c r="AX4247" s="885"/>
      <c r="AY4247" s="885"/>
      <c r="AZ4247" s="885"/>
    </row>
    <row r="4248" spans="2:52" ht="15" customHeight="1">
      <c r="B4248" s="1310">
        <v>4242</v>
      </c>
      <c r="C4248" s="891" t="s">
        <v>12962</v>
      </c>
      <c r="D4248" s="956" t="s">
        <v>4458</v>
      </c>
      <c r="E4248" s="992" t="s">
        <v>1122</v>
      </c>
      <c r="F4248" s="892" t="s">
        <v>24</v>
      </c>
      <c r="G4248" s="535" t="s">
        <v>12958</v>
      </c>
      <c r="H4248" s="893" t="s">
        <v>24</v>
      </c>
      <c r="I4248" s="953" t="s">
        <v>24</v>
      </c>
      <c r="J4248" s="1314" t="str">
        <f t="shared" ca="1" si="373"/>
        <v>-</v>
      </c>
      <c r="K4248" s="894" t="s">
        <v>24</v>
      </c>
      <c r="L4248" s="976" t="s">
        <v>24</v>
      </c>
      <c r="M4248" s="898" t="s">
        <v>24</v>
      </c>
      <c r="N4248" s="533">
        <v>44061</v>
      </c>
      <c r="O4248" s="1330" t="s">
        <v>24</v>
      </c>
      <c r="P4248" s="1314" t="s">
        <v>24</v>
      </c>
      <c r="Q4248" s="897" t="s">
        <v>24</v>
      </c>
      <c r="R4248" s="181" t="str">
        <f t="shared" ca="1" si="374"/>
        <v>TIDAK MCU</v>
      </c>
      <c r="S4248" s="1319" t="s">
        <v>24</v>
      </c>
      <c r="T4248" s="953">
        <v>44196</v>
      </c>
      <c r="U4248" s="953" t="s">
        <v>24</v>
      </c>
      <c r="V4248" s="1330"/>
      <c r="W4248" s="1311"/>
      <c r="X4248" s="951"/>
      <c r="Y4248" s="900"/>
      <c r="Z4248" s="952"/>
      <c r="AA4248" s="1305" t="s">
        <v>24</v>
      </c>
      <c r="AB4248" s="902"/>
      <c r="AC4248" s="1305"/>
      <c r="AD4248" s="1305"/>
      <c r="AE4248" s="1305"/>
      <c r="AF4248" s="1305"/>
      <c r="AG4248" s="1305"/>
      <c r="AH4248" s="369"/>
      <c r="AI4248" s="244" t="str">
        <f t="shared" si="375"/>
        <v>-</v>
      </c>
      <c r="AJ4248" s="1315">
        <f t="shared" si="372"/>
        <v>44061</v>
      </c>
      <c r="AK4248" s="1330" t="s">
        <v>24</v>
      </c>
      <c r="AL4248" s="670" t="s">
        <v>24</v>
      </c>
      <c r="AM4248" s="1305"/>
      <c r="AN4248" s="902"/>
      <c r="AO4248" s="902"/>
      <c r="AP4248" s="1305"/>
      <c r="AQ4248" s="1231" t="s">
        <v>3094</v>
      </c>
      <c r="AR4248" s="1305"/>
      <c r="AS4248" s="1305"/>
      <c r="AT4248" s="1305"/>
      <c r="AU4248" s="1305"/>
      <c r="AV4248" s="885"/>
      <c r="AW4248" s="885"/>
      <c r="AX4248" s="885"/>
      <c r="AY4248" s="885"/>
      <c r="AZ4248" s="885"/>
    </row>
    <row r="4249" spans="2:52" ht="15" customHeight="1">
      <c r="B4249" s="1310">
        <v>4243</v>
      </c>
      <c r="C4249" s="891" t="s">
        <v>12964</v>
      </c>
      <c r="D4249" s="956" t="s">
        <v>11495</v>
      </c>
      <c r="E4249" s="992" t="s">
        <v>4241</v>
      </c>
      <c r="F4249" s="892" t="s">
        <v>12963</v>
      </c>
      <c r="G4249" s="535" t="s">
        <v>102</v>
      </c>
      <c r="H4249" s="893" t="s">
        <v>24</v>
      </c>
      <c r="I4249" s="953">
        <v>25318</v>
      </c>
      <c r="J4249" s="1314">
        <f t="shared" ca="1" si="373"/>
        <v>53</v>
      </c>
      <c r="K4249" s="894" t="s">
        <v>24</v>
      </c>
      <c r="L4249" s="976" t="s">
        <v>24</v>
      </c>
      <c r="M4249" s="898" t="s">
        <v>24</v>
      </c>
      <c r="N4249" s="533">
        <v>44060</v>
      </c>
      <c r="O4249" s="1330" t="s">
        <v>24</v>
      </c>
      <c r="P4249" s="1314" t="s">
        <v>24</v>
      </c>
      <c r="Q4249" s="897" t="s">
        <v>24</v>
      </c>
      <c r="R4249" s="181" t="str">
        <f t="shared" ca="1" si="374"/>
        <v>TIDAK MCU</v>
      </c>
      <c r="S4249" s="1319" t="s">
        <v>24</v>
      </c>
      <c r="T4249" s="953">
        <v>44311</v>
      </c>
      <c r="U4249" s="953" t="s">
        <v>24</v>
      </c>
      <c r="V4249" s="1330"/>
      <c r="W4249" s="1311"/>
      <c r="X4249" s="951"/>
      <c r="Y4249" s="900"/>
      <c r="Z4249" s="952"/>
      <c r="AA4249" s="1305" t="s">
        <v>24</v>
      </c>
      <c r="AB4249" s="902"/>
      <c r="AC4249" s="1305"/>
      <c r="AD4249" s="1305"/>
      <c r="AE4249" s="1305"/>
      <c r="AF4249" s="1305"/>
      <c r="AG4249" s="1305"/>
      <c r="AH4249" s="369"/>
      <c r="AI4249" s="244" t="str">
        <f t="shared" si="375"/>
        <v>-</v>
      </c>
      <c r="AJ4249" s="1315">
        <f t="shared" si="372"/>
        <v>44060</v>
      </c>
      <c r="AK4249" s="1330" t="s">
        <v>24</v>
      </c>
      <c r="AL4249" s="670" t="s">
        <v>24</v>
      </c>
      <c r="AM4249" s="1305"/>
      <c r="AN4249" s="902"/>
      <c r="AO4249" s="902"/>
      <c r="AP4249" s="1305"/>
      <c r="AQ4249" s="1231" t="s">
        <v>3094</v>
      </c>
      <c r="AR4249" s="1305"/>
      <c r="AS4249" s="1305"/>
      <c r="AT4249" s="1305"/>
      <c r="AU4249" s="1305"/>
      <c r="AV4249" s="885"/>
      <c r="AW4249" s="885"/>
      <c r="AX4249" s="885"/>
      <c r="AY4249" s="885"/>
      <c r="AZ4249" s="885"/>
    </row>
    <row r="4250" spans="2:52" ht="15" customHeight="1">
      <c r="B4250" s="1310">
        <v>4244</v>
      </c>
      <c r="C4250" s="891" t="s">
        <v>12975</v>
      </c>
      <c r="D4250" s="956" t="s">
        <v>12763</v>
      </c>
      <c r="E4250" s="992" t="s">
        <v>1122</v>
      </c>
      <c r="F4250" s="892" t="s">
        <v>24</v>
      </c>
      <c r="G4250" s="535" t="s">
        <v>12943</v>
      </c>
      <c r="H4250" s="893" t="s">
        <v>12980</v>
      </c>
      <c r="I4250" s="953">
        <v>35787</v>
      </c>
      <c r="J4250" s="1314">
        <f t="shared" ca="1" si="373"/>
        <v>24</v>
      </c>
      <c r="K4250" s="894" t="s">
        <v>24</v>
      </c>
      <c r="L4250" s="976" t="s">
        <v>24</v>
      </c>
      <c r="M4250" s="898" t="s">
        <v>24</v>
      </c>
      <c r="N4250" s="533">
        <v>44068</v>
      </c>
      <c r="O4250" s="1330" t="s">
        <v>24</v>
      </c>
      <c r="P4250" s="1314" t="s">
        <v>24</v>
      </c>
      <c r="Q4250" s="897" t="s">
        <v>24</v>
      </c>
      <c r="R4250" s="181" t="str">
        <f t="shared" ca="1" si="374"/>
        <v>TIDAK MCU</v>
      </c>
      <c r="S4250" s="1319" t="s">
        <v>24</v>
      </c>
      <c r="T4250" s="953">
        <v>44135</v>
      </c>
      <c r="U4250" s="953" t="s">
        <v>24</v>
      </c>
      <c r="V4250" s="1330"/>
      <c r="W4250" s="1311"/>
      <c r="X4250" s="951"/>
      <c r="Y4250" s="900"/>
      <c r="Z4250" s="952"/>
      <c r="AA4250" s="1305" t="s">
        <v>24</v>
      </c>
      <c r="AB4250" s="902"/>
      <c r="AC4250" s="1305"/>
      <c r="AD4250" s="1305"/>
      <c r="AE4250" s="1305"/>
      <c r="AF4250" s="1305"/>
      <c r="AG4250" s="1305"/>
      <c r="AH4250" s="369"/>
      <c r="AI4250" s="244" t="str">
        <f t="shared" si="375"/>
        <v>-</v>
      </c>
      <c r="AJ4250" s="1315">
        <f t="shared" si="372"/>
        <v>44068</v>
      </c>
      <c r="AK4250" s="1330" t="s">
        <v>24</v>
      </c>
      <c r="AL4250" s="670" t="s">
        <v>24</v>
      </c>
      <c r="AM4250" s="1305"/>
      <c r="AN4250" s="902"/>
      <c r="AO4250" s="902"/>
      <c r="AP4250" s="1305"/>
      <c r="AQ4250" s="1231" t="s">
        <v>3094</v>
      </c>
      <c r="AR4250" s="1305"/>
      <c r="AS4250" s="1305"/>
      <c r="AT4250" s="1305"/>
      <c r="AU4250" s="1305"/>
      <c r="AZ4250" s="885"/>
    </row>
    <row r="4251" spans="2:52" ht="15" customHeight="1">
      <c r="B4251" s="1310">
        <v>4245</v>
      </c>
      <c r="C4251" s="891" t="s">
        <v>1608</v>
      </c>
      <c r="D4251" s="956" t="s">
        <v>12763</v>
      </c>
      <c r="E4251" s="992" t="s">
        <v>1122</v>
      </c>
      <c r="F4251" s="892" t="s">
        <v>24</v>
      </c>
      <c r="G4251" s="535" t="s">
        <v>12943</v>
      </c>
      <c r="H4251" s="893" t="s">
        <v>12979</v>
      </c>
      <c r="I4251" s="953">
        <v>34571</v>
      </c>
      <c r="J4251" s="1314">
        <f t="shared" ca="1" si="373"/>
        <v>27</v>
      </c>
      <c r="K4251" s="894" t="s">
        <v>24</v>
      </c>
      <c r="L4251" s="976" t="s">
        <v>24</v>
      </c>
      <c r="M4251" s="898" t="s">
        <v>24</v>
      </c>
      <c r="N4251" s="533">
        <v>44068</v>
      </c>
      <c r="O4251" s="1330" t="s">
        <v>24</v>
      </c>
      <c r="P4251" s="1314" t="s">
        <v>24</v>
      </c>
      <c r="Q4251" s="897" t="s">
        <v>24</v>
      </c>
      <c r="R4251" s="181" t="str">
        <f t="shared" ca="1" si="374"/>
        <v>TIDAK MCU</v>
      </c>
      <c r="S4251" s="1319" t="s">
        <v>24</v>
      </c>
      <c r="T4251" s="953">
        <v>44135</v>
      </c>
      <c r="U4251" s="953" t="s">
        <v>24</v>
      </c>
      <c r="V4251" s="1330"/>
      <c r="W4251" s="1311"/>
      <c r="X4251" s="951"/>
      <c r="Y4251" s="900"/>
      <c r="Z4251" s="952"/>
      <c r="AA4251" s="1305" t="s">
        <v>24</v>
      </c>
      <c r="AB4251" s="902"/>
      <c r="AC4251" s="1305"/>
      <c r="AD4251" s="1305"/>
      <c r="AE4251" s="1305"/>
      <c r="AF4251" s="1305"/>
      <c r="AG4251" s="1305"/>
      <c r="AH4251" s="369"/>
      <c r="AI4251" s="244" t="str">
        <f t="shared" si="375"/>
        <v>-</v>
      </c>
      <c r="AJ4251" s="1315">
        <f t="shared" si="372"/>
        <v>44068</v>
      </c>
      <c r="AK4251" s="1330" t="s">
        <v>24</v>
      </c>
      <c r="AL4251" s="670" t="s">
        <v>24</v>
      </c>
      <c r="AM4251" s="1305"/>
      <c r="AN4251" s="902"/>
      <c r="AO4251" s="902"/>
      <c r="AP4251" s="1305"/>
      <c r="AQ4251" s="1231" t="s">
        <v>3094</v>
      </c>
      <c r="AR4251" s="1305"/>
      <c r="AS4251" s="1305"/>
      <c r="AT4251" s="1305"/>
      <c r="AU4251" s="1305"/>
      <c r="AZ4251" s="885"/>
    </row>
    <row r="4252" spans="2:52" ht="15" customHeight="1">
      <c r="B4252" s="1310">
        <v>4246</v>
      </c>
      <c r="C4252" s="891" t="s">
        <v>12967</v>
      </c>
      <c r="D4252" s="956" t="s">
        <v>12763</v>
      </c>
      <c r="E4252" s="992" t="s">
        <v>1122</v>
      </c>
      <c r="F4252" s="892" t="s">
        <v>24</v>
      </c>
      <c r="G4252" s="535" t="s">
        <v>12943</v>
      </c>
      <c r="H4252" s="893" t="s">
        <v>24</v>
      </c>
      <c r="I4252" s="953">
        <v>28588</v>
      </c>
      <c r="J4252" s="1314">
        <f t="shared" ca="1" si="373"/>
        <v>44</v>
      </c>
      <c r="K4252" s="894" t="s">
        <v>24</v>
      </c>
      <c r="L4252" s="976" t="s">
        <v>24</v>
      </c>
      <c r="M4252" s="898" t="s">
        <v>24</v>
      </c>
      <c r="N4252" s="533">
        <v>44068</v>
      </c>
      <c r="O4252" s="1330" t="s">
        <v>24</v>
      </c>
      <c r="P4252" s="1314" t="s">
        <v>24</v>
      </c>
      <c r="Q4252" s="897" t="s">
        <v>24</v>
      </c>
      <c r="R4252" s="181" t="str">
        <f t="shared" ca="1" si="374"/>
        <v>TIDAK MCU</v>
      </c>
      <c r="S4252" s="1319" t="s">
        <v>24</v>
      </c>
      <c r="T4252" s="953">
        <v>44135</v>
      </c>
      <c r="U4252" s="953" t="s">
        <v>24</v>
      </c>
      <c r="V4252" s="1330"/>
      <c r="W4252" s="1311"/>
      <c r="X4252" s="951"/>
      <c r="Y4252" s="900"/>
      <c r="Z4252" s="952"/>
      <c r="AA4252" s="1305" t="s">
        <v>24</v>
      </c>
      <c r="AB4252" s="902"/>
      <c r="AC4252" s="1305"/>
      <c r="AD4252" s="1305"/>
      <c r="AE4252" s="1305"/>
      <c r="AF4252" s="1305"/>
      <c r="AG4252" s="1305"/>
      <c r="AH4252" s="369"/>
      <c r="AI4252" s="244" t="str">
        <f t="shared" si="375"/>
        <v>-</v>
      </c>
      <c r="AJ4252" s="1315">
        <f t="shared" si="372"/>
        <v>44068</v>
      </c>
      <c r="AK4252" s="1330" t="s">
        <v>24</v>
      </c>
      <c r="AL4252" s="670" t="s">
        <v>24</v>
      </c>
      <c r="AM4252" s="1305"/>
      <c r="AN4252" s="902"/>
      <c r="AO4252" s="902"/>
      <c r="AP4252" s="1305"/>
      <c r="AQ4252" s="1231" t="s">
        <v>3094</v>
      </c>
      <c r="AR4252" s="1305"/>
      <c r="AS4252" s="1305"/>
      <c r="AT4252" s="1305"/>
      <c r="AU4252" s="1305"/>
      <c r="AZ4252" s="885"/>
    </row>
    <row r="4253" spans="2:52" ht="15" customHeight="1">
      <c r="B4253" s="1310">
        <v>4247</v>
      </c>
      <c r="C4253" s="891" t="s">
        <v>12968</v>
      </c>
      <c r="D4253" s="956" t="s">
        <v>12763</v>
      </c>
      <c r="E4253" s="992" t="s">
        <v>1122</v>
      </c>
      <c r="F4253" s="892" t="s">
        <v>24</v>
      </c>
      <c r="G4253" s="535" t="s">
        <v>12943</v>
      </c>
      <c r="H4253" s="893" t="s">
        <v>12978</v>
      </c>
      <c r="I4253" s="953">
        <v>35431</v>
      </c>
      <c r="J4253" s="1314">
        <f t="shared" ca="1" si="373"/>
        <v>25</v>
      </c>
      <c r="K4253" s="894" t="s">
        <v>24</v>
      </c>
      <c r="L4253" s="976" t="s">
        <v>24</v>
      </c>
      <c r="M4253" s="898" t="s">
        <v>24</v>
      </c>
      <c r="N4253" s="533">
        <v>44068</v>
      </c>
      <c r="O4253" s="1330" t="s">
        <v>24</v>
      </c>
      <c r="P4253" s="1314" t="s">
        <v>24</v>
      </c>
      <c r="Q4253" s="897" t="s">
        <v>24</v>
      </c>
      <c r="R4253" s="181" t="str">
        <f t="shared" ca="1" si="374"/>
        <v>TIDAK MCU</v>
      </c>
      <c r="S4253" s="1319" t="s">
        <v>24</v>
      </c>
      <c r="T4253" s="953">
        <v>44135</v>
      </c>
      <c r="U4253" s="953" t="s">
        <v>24</v>
      </c>
      <c r="V4253" s="1330"/>
      <c r="W4253" s="1311"/>
      <c r="X4253" s="951"/>
      <c r="Y4253" s="900"/>
      <c r="Z4253" s="952"/>
      <c r="AA4253" s="1305" t="s">
        <v>24</v>
      </c>
      <c r="AB4253" s="902"/>
      <c r="AC4253" s="1305"/>
      <c r="AD4253" s="1305"/>
      <c r="AE4253" s="1305"/>
      <c r="AF4253" s="1305"/>
      <c r="AG4253" s="1305"/>
      <c r="AH4253" s="369"/>
      <c r="AI4253" s="244" t="str">
        <f t="shared" si="375"/>
        <v>-</v>
      </c>
      <c r="AJ4253" s="1315">
        <f t="shared" si="372"/>
        <v>44068</v>
      </c>
      <c r="AK4253" s="1330" t="s">
        <v>24</v>
      </c>
      <c r="AL4253" s="670" t="s">
        <v>24</v>
      </c>
      <c r="AM4253" s="1305"/>
      <c r="AN4253" s="902"/>
      <c r="AO4253" s="902"/>
      <c r="AP4253" s="1305"/>
      <c r="AQ4253" s="1231" t="s">
        <v>3094</v>
      </c>
      <c r="AR4253" s="1305"/>
      <c r="AS4253" s="1305"/>
      <c r="AT4253" s="1305"/>
      <c r="AU4253" s="1305"/>
      <c r="AZ4253" s="885"/>
    </row>
    <row r="4254" spans="2:52" ht="15" customHeight="1">
      <c r="B4254" s="1310">
        <v>4248</v>
      </c>
      <c r="C4254" s="891" t="s">
        <v>12969</v>
      </c>
      <c r="D4254" s="956" t="s">
        <v>12763</v>
      </c>
      <c r="E4254" s="992" t="s">
        <v>1122</v>
      </c>
      <c r="F4254" s="892" t="s">
        <v>24</v>
      </c>
      <c r="G4254" s="535" t="s">
        <v>12943</v>
      </c>
      <c r="H4254" s="893" t="s">
        <v>12977</v>
      </c>
      <c r="I4254" s="953">
        <v>32961</v>
      </c>
      <c r="J4254" s="1314">
        <f t="shared" ca="1" si="373"/>
        <v>32</v>
      </c>
      <c r="K4254" s="894" t="s">
        <v>24</v>
      </c>
      <c r="L4254" s="976" t="s">
        <v>24</v>
      </c>
      <c r="M4254" s="898" t="s">
        <v>24</v>
      </c>
      <c r="N4254" s="533">
        <v>44068</v>
      </c>
      <c r="O4254" s="1330" t="s">
        <v>24</v>
      </c>
      <c r="P4254" s="1314" t="s">
        <v>24</v>
      </c>
      <c r="Q4254" s="897" t="s">
        <v>24</v>
      </c>
      <c r="R4254" s="181" t="str">
        <f t="shared" ca="1" si="374"/>
        <v>TIDAK MCU</v>
      </c>
      <c r="S4254" s="1319" t="s">
        <v>24</v>
      </c>
      <c r="T4254" s="953">
        <v>44135</v>
      </c>
      <c r="U4254" s="953" t="s">
        <v>24</v>
      </c>
      <c r="V4254" s="1330"/>
      <c r="W4254" s="1311"/>
      <c r="X4254" s="951"/>
      <c r="Y4254" s="900"/>
      <c r="Z4254" s="952"/>
      <c r="AA4254" s="1305" t="s">
        <v>24</v>
      </c>
      <c r="AB4254" s="902"/>
      <c r="AC4254" s="1305"/>
      <c r="AD4254" s="1305"/>
      <c r="AE4254" s="1305"/>
      <c r="AF4254" s="1305"/>
      <c r="AG4254" s="1305"/>
      <c r="AH4254" s="369"/>
      <c r="AI4254" s="244" t="str">
        <f t="shared" si="375"/>
        <v>-</v>
      </c>
      <c r="AJ4254" s="1315">
        <f t="shared" si="372"/>
        <v>44068</v>
      </c>
      <c r="AK4254" s="1330" t="s">
        <v>24</v>
      </c>
      <c r="AL4254" s="670" t="s">
        <v>24</v>
      </c>
      <c r="AM4254" s="1305"/>
      <c r="AN4254" s="902"/>
      <c r="AO4254" s="902"/>
      <c r="AP4254" s="1305"/>
      <c r="AQ4254" s="1231" t="s">
        <v>3094</v>
      </c>
      <c r="AR4254" s="1305"/>
      <c r="AS4254" s="1305"/>
      <c r="AT4254" s="1305"/>
      <c r="AU4254" s="1305"/>
      <c r="AZ4254" s="885"/>
    </row>
    <row r="4255" spans="2:52" ht="15" customHeight="1">
      <c r="B4255" s="1310">
        <v>4249</v>
      </c>
      <c r="C4255" s="891" t="s">
        <v>12970</v>
      </c>
      <c r="D4255" s="956" t="s">
        <v>12763</v>
      </c>
      <c r="E4255" s="992" t="s">
        <v>1122</v>
      </c>
      <c r="F4255" s="892" t="s">
        <v>24</v>
      </c>
      <c r="G4255" s="535" t="s">
        <v>12943</v>
      </c>
      <c r="H4255" s="893" t="s">
        <v>12976</v>
      </c>
      <c r="I4255" s="953">
        <v>35925</v>
      </c>
      <c r="J4255" s="1314">
        <f t="shared" ca="1" si="373"/>
        <v>23</v>
      </c>
      <c r="K4255" s="894" t="s">
        <v>24</v>
      </c>
      <c r="L4255" s="976" t="s">
        <v>24</v>
      </c>
      <c r="M4255" s="898" t="s">
        <v>24</v>
      </c>
      <c r="N4255" s="533">
        <v>44068</v>
      </c>
      <c r="O4255" s="1330" t="s">
        <v>24</v>
      </c>
      <c r="P4255" s="1314" t="s">
        <v>24</v>
      </c>
      <c r="Q4255" s="897" t="s">
        <v>24</v>
      </c>
      <c r="R4255" s="181" t="str">
        <f t="shared" ca="1" si="374"/>
        <v>TIDAK MCU</v>
      </c>
      <c r="S4255" s="1319" t="s">
        <v>24</v>
      </c>
      <c r="T4255" s="953">
        <v>44135</v>
      </c>
      <c r="U4255" s="953" t="s">
        <v>24</v>
      </c>
      <c r="V4255" s="1330"/>
      <c r="W4255" s="1311"/>
      <c r="X4255" s="951"/>
      <c r="Y4255" s="900"/>
      <c r="Z4255" s="952"/>
      <c r="AA4255" s="1305" t="s">
        <v>24</v>
      </c>
      <c r="AB4255" s="902"/>
      <c r="AC4255" s="1305"/>
      <c r="AD4255" s="1305"/>
      <c r="AE4255" s="1305"/>
      <c r="AF4255" s="1305"/>
      <c r="AG4255" s="1305"/>
      <c r="AH4255" s="369"/>
      <c r="AI4255" s="244" t="str">
        <f t="shared" si="375"/>
        <v>-</v>
      </c>
      <c r="AJ4255" s="1315">
        <f t="shared" si="372"/>
        <v>44068</v>
      </c>
      <c r="AK4255" s="1330" t="s">
        <v>24</v>
      </c>
      <c r="AL4255" s="670" t="s">
        <v>24</v>
      </c>
      <c r="AM4255" s="1305"/>
      <c r="AN4255" s="902"/>
      <c r="AO4255" s="902"/>
      <c r="AP4255" s="1305"/>
      <c r="AQ4255" s="1231" t="s">
        <v>3094</v>
      </c>
      <c r="AR4255" s="1305"/>
      <c r="AS4255" s="1305"/>
      <c r="AT4255" s="1305"/>
      <c r="AU4255" s="1305"/>
      <c r="AZ4255" s="885"/>
    </row>
    <row r="4256" spans="2:52" ht="15" customHeight="1">
      <c r="B4256" s="1310">
        <v>4250</v>
      </c>
      <c r="C4256" s="891" t="s">
        <v>12971</v>
      </c>
      <c r="D4256" s="956" t="s">
        <v>12763</v>
      </c>
      <c r="E4256" s="992" t="s">
        <v>1122</v>
      </c>
      <c r="F4256" s="892" t="s">
        <v>24</v>
      </c>
      <c r="G4256" s="535" t="s">
        <v>13274</v>
      </c>
      <c r="H4256" s="893" t="s">
        <v>12981</v>
      </c>
      <c r="I4256" s="953">
        <v>30234</v>
      </c>
      <c r="J4256" s="1314">
        <f t="shared" ca="1" si="373"/>
        <v>39</v>
      </c>
      <c r="K4256" s="894" t="s">
        <v>24</v>
      </c>
      <c r="L4256" s="976" t="s">
        <v>24</v>
      </c>
      <c r="M4256" s="898" t="s">
        <v>24</v>
      </c>
      <c r="N4256" s="533">
        <v>44069</v>
      </c>
      <c r="O4256" s="1330" t="s">
        <v>24</v>
      </c>
      <c r="P4256" s="1314" t="s">
        <v>24</v>
      </c>
      <c r="Q4256" s="897" t="s">
        <v>24</v>
      </c>
      <c r="R4256" s="181" t="str">
        <f t="shared" ca="1" si="374"/>
        <v>TIDAK MCU</v>
      </c>
      <c r="S4256" s="1319" t="s">
        <v>24</v>
      </c>
      <c r="T4256" s="953">
        <v>44500</v>
      </c>
      <c r="U4256" s="953" t="s">
        <v>99</v>
      </c>
      <c r="V4256" s="1330"/>
      <c r="W4256" s="1311"/>
      <c r="X4256" s="951"/>
      <c r="Y4256" s="900"/>
      <c r="Z4256" s="952"/>
      <c r="AA4256" s="1305" t="s">
        <v>24</v>
      </c>
      <c r="AB4256" s="902"/>
      <c r="AC4256" s="1305"/>
      <c r="AD4256" s="1305"/>
      <c r="AE4256" s="1305"/>
      <c r="AF4256" s="1305"/>
      <c r="AG4256" s="1305"/>
      <c r="AH4256" s="369"/>
      <c r="AI4256" s="244" t="str">
        <f t="shared" si="375"/>
        <v>-</v>
      </c>
      <c r="AJ4256" s="1315">
        <f t="shared" si="372"/>
        <v>44069</v>
      </c>
      <c r="AK4256" s="1330" t="s">
        <v>24</v>
      </c>
      <c r="AL4256" s="670" t="s">
        <v>24</v>
      </c>
      <c r="AM4256" s="1305"/>
      <c r="AN4256" s="902"/>
      <c r="AO4256" s="902"/>
      <c r="AP4256" s="1305"/>
      <c r="AQ4256" s="1231" t="s">
        <v>3094</v>
      </c>
      <c r="AR4256" s="1305"/>
      <c r="AS4256" s="1305"/>
      <c r="AT4256" s="1305"/>
      <c r="AU4256" s="1305"/>
      <c r="AZ4256" s="885"/>
    </row>
    <row r="4257" spans="2:60" ht="15" customHeight="1">
      <c r="B4257" s="1310">
        <v>4251</v>
      </c>
      <c r="C4257" s="891" t="s">
        <v>12972</v>
      </c>
      <c r="D4257" s="956" t="s">
        <v>12763</v>
      </c>
      <c r="E4257" s="992" t="s">
        <v>1122</v>
      </c>
      <c r="F4257" s="892" t="s">
        <v>24</v>
      </c>
      <c r="G4257" s="535" t="s">
        <v>13274</v>
      </c>
      <c r="H4257" s="893" t="s">
        <v>12982</v>
      </c>
      <c r="I4257" s="953">
        <v>32373</v>
      </c>
      <c r="J4257" s="1314">
        <f t="shared" ca="1" si="373"/>
        <v>33</v>
      </c>
      <c r="K4257" s="894" t="s">
        <v>24</v>
      </c>
      <c r="L4257" s="976" t="s">
        <v>24</v>
      </c>
      <c r="M4257" s="898" t="s">
        <v>24</v>
      </c>
      <c r="N4257" s="533">
        <v>44069</v>
      </c>
      <c r="O4257" s="1330" t="s">
        <v>24</v>
      </c>
      <c r="P4257" s="1314" t="s">
        <v>24</v>
      </c>
      <c r="Q4257" s="897" t="s">
        <v>24</v>
      </c>
      <c r="R4257" s="181" t="str">
        <f t="shared" ca="1" si="374"/>
        <v>TIDAK MCU</v>
      </c>
      <c r="S4257" s="1319" t="s">
        <v>24</v>
      </c>
      <c r="T4257" s="953">
        <v>44500</v>
      </c>
      <c r="U4257" s="953" t="s">
        <v>99</v>
      </c>
      <c r="V4257" s="1330"/>
      <c r="W4257" s="1311"/>
      <c r="X4257" s="951"/>
      <c r="Y4257" s="900"/>
      <c r="Z4257" s="952"/>
      <c r="AA4257" s="1305" t="s">
        <v>24</v>
      </c>
      <c r="AB4257" s="902"/>
      <c r="AC4257" s="1305"/>
      <c r="AD4257" s="1305"/>
      <c r="AE4257" s="1305"/>
      <c r="AF4257" s="1305"/>
      <c r="AG4257" s="1305"/>
      <c r="AH4257" s="369"/>
      <c r="AI4257" s="244" t="str">
        <f t="shared" si="375"/>
        <v>-</v>
      </c>
      <c r="AJ4257" s="1315">
        <f t="shared" si="372"/>
        <v>44069</v>
      </c>
      <c r="AK4257" s="1330" t="s">
        <v>24</v>
      </c>
      <c r="AL4257" s="670" t="s">
        <v>24</v>
      </c>
      <c r="AM4257" s="1305"/>
      <c r="AN4257" s="902"/>
      <c r="AO4257" s="902"/>
      <c r="AP4257" s="1305"/>
      <c r="AQ4257" s="1231" t="s">
        <v>3094</v>
      </c>
      <c r="AR4257" s="1305"/>
      <c r="AS4257" s="1305"/>
      <c r="AT4257" s="1305"/>
      <c r="AU4257" s="1305"/>
      <c r="AZ4257" s="885"/>
    </row>
    <row r="4258" spans="2:60" ht="15" customHeight="1">
      <c r="B4258" s="1310">
        <v>4252</v>
      </c>
      <c r="C4258" s="891" t="s">
        <v>12973</v>
      </c>
      <c r="D4258" s="956" t="s">
        <v>12763</v>
      </c>
      <c r="E4258" s="992" t="s">
        <v>1122</v>
      </c>
      <c r="F4258" s="892" t="s">
        <v>24</v>
      </c>
      <c r="G4258" s="535" t="s">
        <v>13274</v>
      </c>
      <c r="H4258" s="893" t="s">
        <v>12983</v>
      </c>
      <c r="I4258" s="953">
        <v>32091</v>
      </c>
      <c r="J4258" s="1314">
        <f t="shared" ca="1" si="373"/>
        <v>34</v>
      </c>
      <c r="K4258" s="894" t="s">
        <v>24</v>
      </c>
      <c r="L4258" s="976" t="s">
        <v>24</v>
      </c>
      <c r="M4258" s="898" t="s">
        <v>24</v>
      </c>
      <c r="N4258" s="533">
        <v>44069</v>
      </c>
      <c r="O4258" s="1330" t="s">
        <v>24</v>
      </c>
      <c r="P4258" s="1314" t="s">
        <v>24</v>
      </c>
      <c r="Q4258" s="897" t="s">
        <v>24</v>
      </c>
      <c r="R4258" s="181" t="str">
        <f t="shared" ca="1" si="374"/>
        <v>TIDAK MCU</v>
      </c>
      <c r="S4258" s="1319" t="s">
        <v>24</v>
      </c>
      <c r="T4258" s="953">
        <v>44500</v>
      </c>
      <c r="U4258" s="953" t="s">
        <v>99</v>
      </c>
      <c r="V4258" s="1330"/>
      <c r="W4258" s="1311"/>
      <c r="X4258" s="951"/>
      <c r="Y4258" s="900"/>
      <c r="Z4258" s="952"/>
      <c r="AA4258" s="1305" t="s">
        <v>24</v>
      </c>
      <c r="AB4258" s="902"/>
      <c r="AC4258" s="1305"/>
      <c r="AD4258" s="1305"/>
      <c r="AE4258" s="1305"/>
      <c r="AF4258" s="1305"/>
      <c r="AG4258" s="1305"/>
      <c r="AH4258" s="369"/>
      <c r="AI4258" s="244" t="str">
        <f t="shared" si="375"/>
        <v>-</v>
      </c>
      <c r="AJ4258" s="1315">
        <f t="shared" si="372"/>
        <v>44069</v>
      </c>
      <c r="AK4258" s="1330" t="s">
        <v>24</v>
      </c>
      <c r="AL4258" s="670" t="s">
        <v>24</v>
      </c>
      <c r="AM4258" s="1305"/>
      <c r="AN4258" s="902"/>
      <c r="AO4258" s="902"/>
      <c r="AP4258" s="1305"/>
      <c r="AQ4258" s="1231" t="s">
        <v>3094</v>
      </c>
      <c r="AR4258" s="1305"/>
      <c r="AS4258" s="1305"/>
      <c r="AT4258" s="1305"/>
      <c r="AU4258" s="1305"/>
      <c r="AZ4258" s="885"/>
    </row>
    <row r="4259" spans="2:60" ht="15" customHeight="1">
      <c r="B4259" s="1310">
        <v>4253</v>
      </c>
      <c r="C4259" s="891" t="s">
        <v>844</v>
      </c>
      <c r="D4259" s="956" t="s">
        <v>226</v>
      </c>
      <c r="E4259" s="992" t="s">
        <v>601</v>
      </c>
      <c r="F4259" s="892" t="s">
        <v>24</v>
      </c>
      <c r="G4259" s="535" t="s">
        <v>151</v>
      </c>
      <c r="H4259" s="893" t="s">
        <v>24</v>
      </c>
      <c r="I4259" s="953" t="s">
        <v>24</v>
      </c>
      <c r="J4259" s="1314" t="str">
        <f t="shared" ca="1" si="373"/>
        <v>-</v>
      </c>
      <c r="K4259" s="894" t="s">
        <v>24</v>
      </c>
      <c r="L4259" s="976" t="s">
        <v>24</v>
      </c>
      <c r="M4259" s="898" t="s">
        <v>24</v>
      </c>
      <c r="N4259" s="533">
        <v>44067</v>
      </c>
      <c r="O4259" s="1330" t="s">
        <v>24</v>
      </c>
      <c r="P4259" s="1314" t="s">
        <v>24</v>
      </c>
      <c r="Q4259" s="897" t="s">
        <v>24</v>
      </c>
      <c r="R4259" s="181" t="str">
        <f t="shared" ca="1" si="374"/>
        <v>TIDAK MCU</v>
      </c>
      <c r="S4259" s="1319" t="s">
        <v>24</v>
      </c>
      <c r="T4259" s="953">
        <v>44196</v>
      </c>
      <c r="U4259" s="953" t="s">
        <v>24</v>
      </c>
      <c r="V4259" s="1330" t="s">
        <v>24</v>
      </c>
      <c r="W4259" s="1311" t="s">
        <v>24</v>
      </c>
      <c r="X4259" s="951"/>
      <c r="Y4259" s="900"/>
      <c r="Z4259" s="952"/>
      <c r="AA4259" s="1305" t="s">
        <v>24</v>
      </c>
      <c r="AB4259" s="902"/>
      <c r="AC4259" s="1305"/>
      <c r="AD4259" s="1305"/>
      <c r="AE4259" s="1305"/>
      <c r="AF4259" s="1305"/>
      <c r="AG4259" s="1305"/>
      <c r="AH4259" s="369"/>
      <c r="AI4259" s="244" t="str">
        <f t="shared" si="375"/>
        <v>-</v>
      </c>
      <c r="AJ4259" s="1315">
        <f t="shared" si="372"/>
        <v>44067</v>
      </c>
      <c r="AK4259" s="1330" t="s">
        <v>24</v>
      </c>
      <c r="AL4259" s="670" t="s">
        <v>24</v>
      </c>
      <c r="AM4259" s="1305"/>
      <c r="AN4259" s="902"/>
      <c r="AO4259" s="902"/>
      <c r="AP4259" s="1305"/>
      <c r="AQ4259" s="1231" t="s">
        <v>3094</v>
      </c>
      <c r="AR4259" s="1305"/>
      <c r="AS4259" s="1305"/>
      <c r="AT4259" s="1305"/>
      <c r="AU4259" s="1305"/>
    </row>
    <row r="4260" spans="2:60" ht="15" customHeight="1">
      <c r="B4260" s="1310">
        <v>4254</v>
      </c>
      <c r="C4260" s="891" t="s">
        <v>12974</v>
      </c>
      <c r="D4260" s="956" t="s">
        <v>1932</v>
      </c>
      <c r="E4260" s="992" t="s">
        <v>1122</v>
      </c>
      <c r="F4260" s="892" t="s">
        <v>24</v>
      </c>
      <c r="G4260" s="535" t="s">
        <v>109</v>
      </c>
      <c r="H4260" s="893" t="s">
        <v>6897</v>
      </c>
      <c r="I4260" s="953">
        <v>35270</v>
      </c>
      <c r="J4260" s="1314">
        <f t="shared" ca="1" si="373"/>
        <v>25</v>
      </c>
      <c r="K4260" s="894" t="s">
        <v>24</v>
      </c>
      <c r="L4260" s="976" t="s">
        <v>24</v>
      </c>
      <c r="M4260" s="898" t="s">
        <v>24</v>
      </c>
      <c r="N4260" s="533">
        <v>44069</v>
      </c>
      <c r="O4260" s="1330" t="s">
        <v>24</v>
      </c>
      <c r="P4260" s="1314" t="s">
        <v>24</v>
      </c>
      <c r="Q4260" s="897" t="s">
        <v>24</v>
      </c>
      <c r="R4260" s="181" t="str">
        <f t="shared" ca="1" si="374"/>
        <v>TIDAK MCU</v>
      </c>
      <c r="S4260" s="1319" t="s">
        <v>24</v>
      </c>
      <c r="T4260" s="953">
        <v>44401</v>
      </c>
      <c r="U4260" s="953" t="s">
        <v>24</v>
      </c>
      <c r="V4260" s="1330"/>
      <c r="W4260" s="1311"/>
      <c r="X4260" s="951"/>
      <c r="Y4260" s="900"/>
      <c r="Z4260" s="952"/>
      <c r="AA4260" s="1305" t="s">
        <v>24</v>
      </c>
      <c r="AB4260" s="902"/>
      <c r="AC4260" s="1305"/>
      <c r="AD4260" s="1305"/>
      <c r="AE4260" s="1305"/>
      <c r="AF4260" s="1305"/>
      <c r="AG4260" s="1305"/>
      <c r="AH4260" s="369"/>
      <c r="AI4260" s="244" t="str">
        <f t="shared" si="375"/>
        <v>-</v>
      </c>
      <c r="AJ4260" s="1315">
        <f t="shared" si="372"/>
        <v>44069</v>
      </c>
      <c r="AK4260" s="1330" t="s">
        <v>24</v>
      </c>
      <c r="AL4260" s="670" t="s">
        <v>24</v>
      </c>
      <c r="AM4260" s="1305"/>
      <c r="AN4260" s="902"/>
      <c r="AO4260" s="902"/>
      <c r="AP4260" s="1305"/>
      <c r="AQ4260" s="1231" t="s">
        <v>3094</v>
      </c>
      <c r="AR4260" s="1305"/>
      <c r="AS4260" s="1305"/>
      <c r="AT4260" s="1305"/>
      <c r="AU4260" s="1305"/>
      <c r="AV4260" s="885"/>
      <c r="AW4260" s="885"/>
      <c r="AX4260" s="885"/>
      <c r="AY4260" s="885"/>
      <c r="AZ4260" s="885"/>
    </row>
    <row r="4261" spans="2:60" ht="15" customHeight="1">
      <c r="B4261" s="1310">
        <v>4255</v>
      </c>
      <c r="C4261" s="891" t="s">
        <v>12984</v>
      </c>
      <c r="D4261" s="956" t="s">
        <v>681</v>
      </c>
      <c r="E4261" s="992" t="s">
        <v>222</v>
      </c>
      <c r="F4261" s="892" t="s">
        <v>24</v>
      </c>
      <c r="G4261" s="535" t="s">
        <v>139</v>
      </c>
      <c r="H4261" s="893" t="s">
        <v>12985</v>
      </c>
      <c r="I4261" s="953">
        <v>28706</v>
      </c>
      <c r="J4261" s="1314">
        <f t="shared" ca="1" si="373"/>
        <v>44</v>
      </c>
      <c r="K4261" s="894" t="s">
        <v>496</v>
      </c>
      <c r="L4261" s="976">
        <v>87825261799</v>
      </c>
      <c r="M4261" s="898">
        <v>45508</v>
      </c>
      <c r="N4261" s="533">
        <v>44070</v>
      </c>
      <c r="O4261" s="1330" t="s">
        <v>24</v>
      </c>
      <c r="P4261" s="1314" t="s">
        <v>24</v>
      </c>
      <c r="Q4261" s="897" t="s">
        <v>24</v>
      </c>
      <c r="R4261" s="181" t="str">
        <f t="shared" ca="1" si="374"/>
        <v>TIDAK MCU</v>
      </c>
      <c r="S4261" s="1319" t="s">
        <v>3024</v>
      </c>
      <c r="T4261" s="953">
        <v>44412</v>
      </c>
      <c r="U4261" s="953">
        <v>44412</v>
      </c>
      <c r="V4261" s="1330"/>
      <c r="W4261" s="1311"/>
      <c r="X4261" s="951"/>
      <c r="Y4261" s="900"/>
      <c r="Z4261" s="952"/>
      <c r="AA4261" s="1305" t="s">
        <v>100</v>
      </c>
      <c r="AB4261" s="956" t="s">
        <v>3078</v>
      </c>
      <c r="AC4261" s="1305" t="s">
        <v>14092</v>
      </c>
      <c r="AD4261" s="1305" t="s">
        <v>14093</v>
      </c>
      <c r="AE4261" s="1305"/>
      <c r="AF4261" s="1305"/>
      <c r="AG4261" s="1305"/>
      <c r="AH4261" s="369"/>
      <c r="AI4261" s="244" t="str">
        <f t="shared" si="375"/>
        <v>LIGHT VEHICLESCANIA P410 MATICVOLVO FH16 610 (STR, DTR)SC R260 (STR.DTR)</v>
      </c>
      <c r="AJ4261" s="1315">
        <f t="shared" si="372"/>
        <v>44070</v>
      </c>
      <c r="AK4261" s="472">
        <v>44257</v>
      </c>
      <c r="AL4261" s="670">
        <v>44257</v>
      </c>
      <c r="AM4261" s="1305"/>
      <c r="AN4261" s="902"/>
      <c r="AO4261" s="902"/>
      <c r="AP4261" s="1305"/>
      <c r="AQ4261" s="1231" t="s">
        <v>3094</v>
      </c>
      <c r="AR4261" s="1305"/>
      <c r="AS4261" s="1305"/>
      <c r="AT4261" s="1305"/>
      <c r="AU4261" s="1305"/>
      <c r="AV4261" s="885"/>
      <c r="AW4261" s="885"/>
      <c r="AX4261" s="885"/>
      <c r="AY4261" s="885"/>
      <c r="AZ4261" s="885"/>
    </row>
    <row r="4262" spans="2:60" ht="15" customHeight="1">
      <c r="B4262" s="1310">
        <v>4256</v>
      </c>
      <c r="C4262" s="891" t="s">
        <v>12986</v>
      </c>
      <c r="D4262" s="956" t="s">
        <v>257</v>
      </c>
      <c r="E4262" s="992" t="s">
        <v>1122</v>
      </c>
      <c r="F4262" s="892" t="s">
        <v>24</v>
      </c>
      <c r="G4262" s="535" t="s">
        <v>140</v>
      </c>
      <c r="H4262" s="893" t="s">
        <v>24</v>
      </c>
      <c r="I4262" s="953">
        <v>30211</v>
      </c>
      <c r="J4262" s="1314">
        <f t="shared" ca="1" si="373"/>
        <v>40</v>
      </c>
      <c r="K4262" s="894" t="s">
        <v>493</v>
      </c>
      <c r="L4262" s="976">
        <v>820932460015</v>
      </c>
      <c r="M4262" s="898">
        <v>45186</v>
      </c>
      <c r="N4262" s="533">
        <v>44068</v>
      </c>
      <c r="O4262" s="1330" t="s">
        <v>24</v>
      </c>
      <c r="P4262" s="1314" t="s">
        <v>24</v>
      </c>
      <c r="Q4262" s="897" t="s">
        <v>24</v>
      </c>
      <c r="R4262" s="181" t="str">
        <f t="shared" ca="1" si="374"/>
        <v>TIDAK MCU</v>
      </c>
      <c r="S4262" s="1319" t="s">
        <v>11891</v>
      </c>
      <c r="T4262" s="953">
        <v>44456</v>
      </c>
      <c r="U4262" s="953">
        <v>44456</v>
      </c>
      <c r="V4262" s="1330"/>
      <c r="W4262" s="1311"/>
      <c r="X4262" s="951"/>
      <c r="Y4262" s="900"/>
      <c r="Z4262" s="952"/>
      <c r="AA4262" s="1305" t="s">
        <v>2084</v>
      </c>
      <c r="AB4262" s="902"/>
      <c r="AC4262" s="1305"/>
      <c r="AD4262" s="1305"/>
      <c r="AE4262" s="1305"/>
      <c r="AF4262" s="1305"/>
      <c r="AG4262" s="1305"/>
      <c r="AH4262" s="369"/>
      <c r="AI4262" s="244" t="str">
        <f t="shared" si="375"/>
        <v xml:space="preserve">BUS </v>
      </c>
      <c r="AJ4262" s="1315">
        <f t="shared" ref="AJ4262:AJ4325" si="376">N4262</f>
        <v>44068</v>
      </c>
      <c r="AK4262" s="472">
        <v>44055</v>
      </c>
      <c r="AL4262" s="670">
        <v>44055</v>
      </c>
      <c r="AM4262" s="1305"/>
      <c r="AN4262" s="902"/>
      <c r="AO4262" s="902"/>
      <c r="AP4262" s="1305"/>
      <c r="AQ4262" s="1231" t="s">
        <v>3094</v>
      </c>
      <c r="AR4262" s="1305"/>
      <c r="AS4262" s="1305"/>
      <c r="AT4262" s="1305"/>
      <c r="AU4262" s="1305"/>
      <c r="AV4262" s="885"/>
      <c r="AW4262" s="885"/>
      <c r="AX4262" s="885"/>
      <c r="AY4262" s="885"/>
      <c r="AZ4262" s="885"/>
    </row>
    <row r="4263" spans="2:60" ht="15" customHeight="1">
      <c r="B4263" s="1310">
        <v>4257</v>
      </c>
      <c r="C4263" s="891" t="s">
        <v>12987</v>
      </c>
      <c r="D4263" s="956" t="s">
        <v>1863</v>
      </c>
      <c r="E4263" s="992" t="s">
        <v>1122</v>
      </c>
      <c r="F4263" s="892" t="s">
        <v>24</v>
      </c>
      <c r="G4263" s="535" t="s">
        <v>109</v>
      </c>
      <c r="H4263" s="893" t="s">
        <v>24</v>
      </c>
      <c r="I4263" s="953" t="s">
        <v>24</v>
      </c>
      <c r="J4263" s="1314" t="str">
        <f t="shared" ca="1" si="373"/>
        <v>-</v>
      </c>
      <c r="K4263" s="894" t="s">
        <v>24</v>
      </c>
      <c r="L4263" s="976" t="s">
        <v>24</v>
      </c>
      <c r="M4263" s="898" t="s">
        <v>24</v>
      </c>
      <c r="N4263" s="533">
        <v>44072</v>
      </c>
      <c r="O4263" s="1330" t="s">
        <v>24</v>
      </c>
      <c r="P4263" s="1314" t="s">
        <v>24</v>
      </c>
      <c r="Q4263" s="897" t="s">
        <v>24</v>
      </c>
      <c r="R4263" s="181" t="str">
        <f t="shared" ca="1" si="374"/>
        <v>TIDAK MCU</v>
      </c>
      <c r="S4263" s="1319" t="s">
        <v>24</v>
      </c>
      <c r="T4263" s="953">
        <v>44196</v>
      </c>
      <c r="U4263" s="953" t="s">
        <v>24</v>
      </c>
      <c r="V4263" s="1330"/>
      <c r="W4263" s="1311"/>
      <c r="X4263" s="951"/>
      <c r="Y4263" s="900"/>
      <c r="Z4263" s="952"/>
      <c r="AA4263" s="1305" t="s">
        <v>24</v>
      </c>
      <c r="AB4263" s="902"/>
      <c r="AC4263" s="1305"/>
      <c r="AD4263" s="1305"/>
      <c r="AE4263" s="1305"/>
      <c r="AF4263" s="1305"/>
      <c r="AG4263" s="1305"/>
      <c r="AH4263" s="369"/>
      <c r="AI4263" s="244" t="str">
        <f t="shared" si="375"/>
        <v>-</v>
      </c>
      <c r="AJ4263" s="1315">
        <f t="shared" si="376"/>
        <v>44072</v>
      </c>
      <c r="AK4263" s="1330" t="s">
        <v>24</v>
      </c>
      <c r="AL4263" s="670" t="s">
        <v>24</v>
      </c>
      <c r="AM4263" s="1305"/>
      <c r="AN4263" s="902"/>
      <c r="AO4263" s="902"/>
      <c r="AP4263" s="1305"/>
      <c r="AQ4263" s="1231" t="s">
        <v>3094</v>
      </c>
      <c r="AR4263" s="1305"/>
      <c r="AS4263" s="1305"/>
      <c r="AT4263" s="1305"/>
      <c r="AU4263" s="1305"/>
      <c r="AV4263" s="885"/>
      <c r="AW4263" s="885"/>
      <c r="AX4263" s="885"/>
      <c r="AY4263" s="885"/>
      <c r="AZ4263" s="885"/>
    </row>
    <row r="4264" spans="2:60" ht="15" customHeight="1">
      <c r="B4264" s="1310">
        <v>4258</v>
      </c>
      <c r="C4264" s="891" t="s">
        <v>12988</v>
      </c>
      <c r="D4264" s="956" t="s">
        <v>600</v>
      </c>
      <c r="E4264" s="992" t="s">
        <v>1122</v>
      </c>
      <c r="F4264" s="892" t="s">
        <v>24</v>
      </c>
      <c r="G4264" s="535" t="s">
        <v>109</v>
      </c>
      <c r="H4264" s="893" t="s">
        <v>24</v>
      </c>
      <c r="I4264" s="953">
        <v>29973</v>
      </c>
      <c r="J4264" s="1314">
        <f t="shared" ca="1" si="373"/>
        <v>40</v>
      </c>
      <c r="K4264" s="894" t="s">
        <v>24</v>
      </c>
      <c r="L4264" s="976" t="s">
        <v>24</v>
      </c>
      <c r="M4264" s="898" t="s">
        <v>24</v>
      </c>
      <c r="N4264" s="533">
        <v>44069</v>
      </c>
      <c r="O4264" s="1330" t="s">
        <v>24</v>
      </c>
      <c r="P4264" s="1314" t="s">
        <v>24</v>
      </c>
      <c r="Q4264" s="897" t="s">
        <v>24</v>
      </c>
      <c r="R4264" s="181" t="str">
        <f t="shared" ca="1" si="374"/>
        <v>TIDAK MCU</v>
      </c>
      <c r="S4264" s="1319" t="s">
        <v>24</v>
      </c>
      <c r="T4264" s="953">
        <v>44583</v>
      </c>
      <c r="U4264" s="953" t="s">
        <v>24</v>
      </c>
      <c r="V4264" s="1330"/>
      <c r="W4264" s="1311"/>
      <c r="X4264" s="951"/>
      <c r="Y4264" s="900"/>
      <c r="Z4264" s="952"/>
      <c r="AA4264" s="1305" t="s">
        <v>24</v>
      </c>
      <c r="AB4264" s="902"/>
      <c r="AC4264" s="1305"/>
      <c r="AD4264" s="1305"/>
      <c r="AE4264" s="1305"/>
      <c r="AF4264" s="1305"/>
      <c r="AG4264" s="1305"/>
      <c r="AH4264" s="369"/>
      <c r="AI4264" s="244" t="str">
        <f t="shared" si="375"/>
        <v>-</v>
      </c>
      <c r="AJ4264" s="1315">
        <f t="shared" si="376"/>
        <v>44069</v>
      </c>
      <c r="AK4264" s="1330" t="s">
        <v>24</v>
      </c>
      <c r="AL4264" s="670" t="s">
        <v>24</v>
      </c>
      <c r="AM4264" s="1305"/>
      <c r="AN4264" s="902"/>
      <c r="AO4264" s="902"/>
      <c r="AP4264" s="1305"/>
      <c r="AQ4264" s="1231" t="s">
        <v>3094</v>
      </c>
      <c r="AR4264" s="1305"/>
      <c r="AS4264" s="1305"/>
      <c r="AT4264" s="1305"/>
      <c r="AU4264" s="1305"/>
      <c r="AV4264" s="885"/>
      <c r="AW4264" s="885"/>
      <c r="AX4264" s="885"/>
      <c r="AY4264" s="885"/>
      <c r="AZ4264" s="458"/>
      <c r="BA4264" s="2186"/>
      <c r="BB4264" s="2186"/>
      <c r="BC4264" s="2186"/>
      <c r="BD4264" s="2186"/>
      <c r="BE4264" s="2186"/>
      <c r="BF4264" s="2186"/>
      <c r="BG4264" s="2186"/>
      <c r="BH4264" s="2186"/>
    </row>
    <row r="4265" spans="2:60" ht="15" customHeight="1">
      <c r="B4265" s="1310">
        <v>4259</v>
      </c>
      <c r="C4265" s="891" t="s">
        <v>12989</v>
      </c>
      <c r="D4265" s="956" t="s">
        <v>6611</v>
      </c>
      <c r="E4265" s="992" t="s">
        <v>4222</v>
      </c>
      <c r="F4265" s="892" t="s">
        <v>12990</v>
      </c>
      <c r="G4265" s="535" t="s">
        <v>102</v>
      </c>
      <c r="H4265" s="893" t="s">
        <v>24</v>
      </c>
      <c r="I4265" s="953" t="s">
        <v>24</v>
      </c>
      <c r="J4265" s="1314" t="str">
        <f t="shared" ca="1" si="373"/>
        <v>-</v>
      </c>
      <c r="K4265" s="894" t="s">
        <v>24</v>
      </c>
      <c r="L4265" s="976" t="s">
        <v>24</v>
      </c>
      <c r="M4265" s="898" t="s">
        <v>24</v>
      </c>
      <c r="N4265" s="533">
        <v>44074</v>
      </c>
      <c r="O4265" s="1330" t="s">
        <v>24</v>
      </c>
      <c r="P4265" s="1314" t="s">
        <v>24</v>
      </c>
      <c r="Q4265" s="897" t="s">
        <v>24</v>
      </c>
      <c r="R4265" s="181" t="str">
        <f t="shared" ca="1" si="374"/>
        <v>TIDAK MCU</v>
      </c>
      <c r="S4265" s="1319" t="s">
        <v>10905</v>
      </c>
      <c r="T4265" s="953">
        <v>44561</v>
      </c>
      <c r="U4265" s="953">
        <v>44561</v>
      </c>
      <c r="V4265" s="451">
        <v>44561</v>
      </c>
      <c r="W4265" s="1311"/>
      <c r="X4265" s="951"/>
      <c r="Y4265" s="900"/>
      <c r="Z4265" s="952"/>
      <c r="AA4265" s="1000" t="s">
        <v>100</v>
      </c>
      <c r="AB4265" s="1000" t="s">
        <v>925</v>
      </c>
      <c r="AC4265" s="1305" t="s">
        <v>928</v>
      </c>
      <c r="AD4265" s="1305"/>
      <c r="AE4265" s="1305"/>
      <c r="AF4265" s="1305"/>
      <c r="AG4265" s="1305"/>
      <c r="AH4265" s="369"/>
      <c r="AI4265" s="244" t="str">
        <f t="shared" si="375"/>
        <v>LIGHT VEHICLEPC 200 - PC 2000DZ 85 - DZ 375</v>
      </c>
      <c r="AJ4265" s="1315">
        <f t="shared" si="376"/>
        <v>44074</v>
      </c>
      <c r="AK4265" s="1330" t="s">
        <v>24</v>
      </c>
      <c r="AL4265" s="670" t="s">
        <v>24</v>
      </c>
      <c r="AM4265" s="1305"/>
      <c r="AN4265" s="902"/>
      <c r="AO4265" s="902"/>
      <c r="AP4265" s="1305"/>
      <c r="AQ4265" s="1231" t="s">
        <v>3094</v>
      </c>
      <c r="AR4265" s="1305"/>
      <c r="AS4265" s="1305"/>
      <c r="AT4265" s="1305"/>
      <c r="AU4265" s="1305"/>
      <c r="AV4265" s="885"/>
      <c r="AW4265" s="885"/>
      <c r="AX4265" s="885"/>
      <c r="AY4265" s="885"/>
      <c r="AZ4265" s="885"/>
    </row>
    <row r="4266" spans="2:60" ht="15" customHeight="1">
      <c r="B4266" s="1310">
        <v>4260</v>
      </c>
      <c r="C4266" s="891" t="s">
        <v>12992</v>
      </c>
      <c r="D4266" s="956" t="s">
        <v>226</v>
      </c>
      <c r="E4266" s="992" t="s">
        <v>601</v>
      </c>
      <c r="F4266" s="892" t="s">
        <v>24</v>
      </c>
      <c r="G4266" s="535" t="s">
        <v>151</v>
      </c>
      <c r="H4266" s="893" t="s">
        <v>12993</v>
      </c>
      <c r="I4266" s="953">
        <v>36174</v>
      </c>
      <c r="J4266" s="1314">
        <f t="shared" ca="1" si="373"/>
        <v>23</v>
      </c>
      <c r="K4266" s="894" t="s">
        <v>24</v>
      </c>
      <c r="L4266" s="976" t="s">
        <v>24</v>
      </c>
      <c r="M4266" s="898" t="s">
        <v>24</v>
      </c>
      <c r="N4266" s="533">
        <v>44073</v>
      </c>
      <c r="O4266" s="1330">
        <v>44062</v>
      </c>
      <c r="P4266" s="1314" t="s">
        <v>24</v>
      </c>
      <c r="Q4266" s="897" t="s">
        <v>24</v>
      </c>
      <c r="R4266" s="181" t="str">
        <f t="shared" ca="1" si="374"/>
        <v>BERLAKU</v>
      </c>
      <c r="S4266" s="1319" t="s">
        <v>24</v>
      </c>
      <c r="T4266" s="953">
        <v>44210</v>
      </c>
      <c r="U4266" s="953" t="s">
        <v>24</v>
      </c>
      <c r="V4266" s="1330" t="s">
        <v>24</v>
      </c>
      <c r="W4266" s="1311" t="s">
        <v>24</v>
      </c>
      <c r="X4266" s="951"/>
      <c r="Y4266" s="900"/>
      <c r="Z4266" s="952"/>
      <c r="AA4266" s="1305" t="s">
        <v>24</v>
      </c>
      <c r="AB4266" s="902"/>
      <c r="AC4266" s="1305"/>
      <c r="AD4266" s="1305"/>
      <c r="AE4266" s="1305"/>
      <c r="AF4266" s="1305"/>
      <c r="AG4266" s="1305"/>
      <c r="AH4266" s="369"/>
      <c r="AI4266" s="244" t="str">
        <f t="shared" si="375"/>
        <v>-</v>
      </c>
      <c r="AJ4266" s="1315">
        <f t="shared" si="376"/>
        <v>44073</v>
      </c>
      <c r="AK4266" s="1330" t="s">
        <v>24</v>
      </c>
      <c r="AL4266" s="670" t="s">
        <v>24</v>
      </c>
      <c r="AM4266" s="1305"/>
      <c r="AN4266" s="902"/>
      <c r="AO4266" s="902"/>
      <c r="AP4266" s="1305"/>
      <c r="AQ4266" s="1231" t="s">
        <v>3094</v>
      </c>
      <c r="AR4266" s="1305"/>
      <c r="AS4266" s="1305"/>
      <c r="AT4266" s="1305"/>
      <c r="AU4266" s="1305"/>
    </row>
    <row r="4267" spans="2:60" ht="15" customHeight="1">
      <c r="B4267" s="1310">
        <v>4261</v>
      </c>
      <c r="C4267" s="891" t="s">
        <v>5043</v>
      </c>
      <c r="D4267" s="956" t="s">
        <v>226</v>
      </c>
      <c r="E4267" s="992" t="s">
        <v>601</v>
      </c>
      <c r="F4267" s="892" t="s">
        <v>24</v>
      </c>
      <c r="G4267" s="535" t="s">
        <v>151</v>
      </c>
      <c r="H4267" s="893" t="s">
        <v>12994</v>
      </c>
      <c r="I4267" s="953">
        <v>32874</v>
      </c>
      <c r="J4267" s="1314">
        <f t="shared" ca="1" si="373"/>
        <v>32</v>
      </c>
      <c r="K4267" s="894" t="s">
        <v>24</v>
      </c>
      <c r="L4267" s="976" t="s">
        <v>24</v>
      </c>
      <c r="M4267" s="898" t="s">
        <v>24</v>
      </c>
      <c r="N4267" s="533">
        <v>44073</v>
      </c>
      <c r="O4267" s="1330">
        <v>44062</v>
      </c>
      <c r="P4267" s="1314" t="s">
        <v>24</v>
      </c>
      <c r="Q4267" s="897" t="s">
        <v>24</v>
      </c>
      <c r="R4267" s="181" t="str">
        <f t="shared" ca="1" si="374"/>
        <v>BERLAKU</v>
      </c>
      <c r="S4267" s="1319" t="s">
        <v>24</v>
      </c>
      <c r="T4267" s="953">
        <v>44197</v>
      </c>
      <c r="U4267" s="953" t="s">
        <v>24</v>
      </c>
      <c r="V4267" s="1330" t="s">
        <v>24</v>
      </c>
      <c r="W4267" s="1311" t="s">
        <v>24</v>
      </c>
      <c r="X4267" s="951"/>
      <c r="Y4267" s="900"/>
      <c r="Z4267" s="952"/>
      <c r="AA4267" s="1305" t="s">
        <v>24</v>
      </c>
      <c r="AB4267" s="902"/>
      <c r="AC4267" s="1305"/>
      <c r="AD4267" s="1305"/>
      <c r="AE4267" s="1305"/>
      <c r="AF4267" s="1305"/>
      <c r="AG4267" s="1305"/>
      <c r="AH4267" s="369"/>
      <c r="AI4267" s="244" t="str">
        <f t="shared" si="375"/>
        <v>-</v>
      </c>
      <c r="AJ4267" s="1315">
        <f t="shared" si="376"/>
        <v>44073</v>
      </c>
      <c r="AK4267" s="1330" t="s">
        <v>24</v>
      </c>
      <c r="AL4267" s="670" t="s">
        <v>24</v>
      </c>
      <c r="AM4267" s="1305"/>
      <c r="AN4267" s="902"/>
      <c r="AO4267" s="902"/>
      <c r="AP4267" s="1305"/>
      <c r="AQ4267" s="1231" t="s">
        <v>3094</v>
      </c>
      <c r="AR4267" s="1305"/>
      <c r="AS4267" s="1305"/>
      <c r="AT4267" s="1305"/>
      <c r="AU4267" s="1305"/>
    </row>
    <row r="4268" spans="2:60" ht="15" customHeight="1">
      <c r="B4268" s="1310">
        <v>4262</v>
      </c>
      <c r="C4268" s="891" t="s">
        <v>12995</v>
      </c>
      <c r="D4268" s="956" t="s">
        <v>226</v>
      </c>
      <c r="E4268" s="992" t="s">
        <v>601</v>
      </c>
      <c r="F4268" s="892" t="s">
        <v>24</v>
      </c>
      <c r="G4268" s="535" t="s">
        <v>151</v>
      </c>
      <c r="H4268" s="893" t="s">
        <v>12996</v>
      </c>
      <c r="I4268" s="953">
        <v>34274</v>
      </c>
      <c r="J4268" s="1314">
        <f t="shared" ca="1" si="373"/>
        <v>28</v>
      </c>
      <c r="K4268" s="894" t="s">
        <v>24</v>
      </c>
      <c r="L4268" s="976" t="s">
        <v>24</v>
      </c>
      <c r="M4268" s="898" t="s">
        <v>24</v>
      </c>
      <c r="N4268" s="533">
        <v>44073</v>
      </c>
      <c r="O4268" s="1330">
        <v>44064</v>
      </c>
      <c r="P4268" s="1314" t="s">
        <v>24</v>
      </c>
      <c r="Q4268" s="897" t="s">
        <v>24</v>
      </c>
      <c r="R4268" s="181" t="str">
        <f t="shared" ca="1" si="374"/>
        <v>BERLAKU</v>
      </c>
      <c r="S4268" s="1319" t="s">
        <v>24</v>
      </c>
      <c r="T4268" s="953">
        <v>44501</v>
      </c>
      <c r="U4268" s="953" t="s">
        <v>24</v>
      </c>
      <c r="V4268" s="1330" t="s">
        <v>24</v>
      </c>
      <c r="W4268" s="1311" t="s">
        <v>24</v>
      </c>
      <c r="X4268" s="951"/>
      <c r="Y4268" s="900"/>
      <c r="Z4268" s="952"/>
      <c r="AA4268" s="1305" t="s">
        <v>24</v>
      </c>
      <c r="AB4268" s="902"/>
      <c r="AC4268" s="1305"/>
      <c r="AD4268" s="1305"/>
      <c r="AE4268" s="1305"/>
      <c r="AF4268" s="1305"/>
      <c r="AG4268" s="1305"/>
      <c r="AH4268" s="369"/>
      <c r="AI4268" s="244" t="str">
        <f t="shared" si="375"/>
        <v>-</v>
      </c>
      <c r="AJ4268" s="1315">
        <f t="shared" si="376"/>
        <v>44073</v>
      </c>
      <c r="AK4268" s="1330" t="s">
        <v>24</v>
      </c>
      <c r="AL4268" s="670" t="s">
        <v>24</v>
      </c>
      <c r="AM4268" s="1305"/>
      <c r="AN4268" s="902"/>
      <c r="AO4268" s="902"/>
      <c r="AP4268" s="1305"/>
      <c r="AQ4268" s="1231" t="s">
        <v>3094</v>
      </c>
      <c r="AR4268" s="1305"/>
      <c r="AS4268" s="1305"/>
      <c r="AT4268" s="1305"/>
      <c r="AU4268" s="1305"/>
    </row>
    <row r="4269" spans="2:60" ht="15" customHeight="1">
      <c r="B4269" s="1310">
        <v>4263</v>
      </c>
      <c r="C4269" s="891" t="s">
        <v>12997</v>
      </c>
      <c r="D4269" s="956" t="s">
        <v>226</v>
      </c>
      <c r="E4269" s="992" t="s">
        <v>601</v>
      </c>
      <c r="F4269" s="892" t="s">
        <v>24</v>
      </c>
      <c r="G4269" s="535" t="s">
        <v>151</v>
      </c>
      <c r="H4269" s="893" t="s">
        <v>12998</v>
      </c>
      <c r="I4269" s="953">
        <v>34670</v>
      </c>
      <c r="J4269" s="1314">
        <f t="shared" ca="1" si="373"/>
        <v>27</v>
      </c>
      <c r="K4269" s="894" t="s">
        <v>24</v>
      </c>
      <c r="L4269" s="976" t="s">
        <v>24</v>
      </c>
      <c r="M4269" s="898" t="s">
        <v>24</v>
      </c>
      <c r="N4269" s="533">
        <v>44073</v>
      </c>
      <c r="O4269" s="1330">
        <v>44058</v>
      </c>
      <c r="P4269" s="1314" t="s">
        <v>24</v>
      </c>
      <c r="Q4269" s="897" t="s">
        <v>24</v>
      </c>
      <c r="R4269" s="181" t="str">
        <f t="shared" ca="1" si="374"/>
        <v>BERLAKU</v>
      </c>
      <c r="S4269" s="1319" t="s">
        <v>24</v>
      </c>
      <c r="T4269" s="953">
        <v>44532</v>
      </c>
      <c r="U4269" s="953" t="s">
        <v>24</v>
      </c>
      <c r="V4269" s="1330" t="s">
        <v>24</v>
      </c>
      <c r="W4269" s="1311" t="s">
        <v>24</v>
      </c>
      <c r="X4269" s="951"/>
      <c r="Y4269" s="900"/>
      <c r="Z4269" s="952"/>
      <c r="AA4269" s="1305" t="s">
        <v>24</v>
      </c>
      <c r="AB4269" s="902"/>
      <c r="AC4269" s="1305"/>
      <c r="AD4269" s="1305"/>
      <c r="AE4269" s="1305"/>
      <c r="AF4269" s="1305"/>
      <c r="AG4269" s="1305"/>
      <c r="AH4269" s="369"/>
      <c r="AI4269" s="244" t="str">
        <f t="shared" si="375"/>
        <v>-</v>
      </c>
      <c r="AJ4269" s="1315">
        <f t="shared" si="376"/>
        <v>44073</v>
      </c>
      <c r="AK4269" s="1330" t="s">
        <v>24</v>
      </c>
      <c r="AL4269" s="670" t="s">
        <v>24</v>
      </c>
      <c r="AM4269" s="1305"/>
      <c r="AN4269" s="902"/>
      <c r="AO4269" s="902"/>
      <c r="AP4269" s="1305"/>
      <c r="AQ4269" s="1231" t="s">
        <v>3094</v>
      </c>
      <c r="AR4269" s="1305"/>
      <c r="AS4269" s="1305"/>
      <c r="AT4269" s="1305"/>
      <c r="AU4269" s="1305"/>
    </row>
    <row r="4270" spans="2:60" ht="15" customHeight="1">
      <c r="B4270" s="1310">
        <v>4264</v>
      </c>
      <c r="C4270" s="891" t="s">
        <v>12999</v>
      </c>
      <c r="D4270" s="956" t="s">
        <v>226</v>
      </c>
      <c r="E4270" s="992" t="s">
        <v>601</v>
      </c>
      <c r="F4270" s="892" t="s">
        <v>24</v>
      </c>
      <c r="G4270" s="535" t="s">
        <v>151</v>
      </c>
      <c r="H4270" s="893" t="s">
        <v>13000</v>
      </c>
      <c r="I4270" s="953">
        <v>34040</v>
      </c>
      <c r="J4270" s="1314">
        <f t="shared" ca="1" si="373"/>
        <v>29</v>
      </c>
      <c r="K4270" s="894" t="s">
        <v>24</v>
      </c>
      <c r="L4270" s="976" t="s">
        <v>24</v>
      </c>
      <c r="M4270" s="898" t="s">
        <v>24</v>
      </c>
      <c r="N4270" s="533">
        <v>44073</v>
      </c>
      <c r="O4270" s="1330">
        <v>44064</v>
      </c>
      <c r="P4270" s="1314" t="s">
        <v>24</v>
      </c>
      <c r="Q4270" s="897" t="s">
        <v>24</v>
      </c>
      <c r="R4270" s="181" t="str">
        <f t="shared" ca="1" si="374"/>
        <v>BERLAKU</v>
      </c>
      <c r="S4270" s="1319" t="s">
        <v>24</v>
      </c>
      <c r="T4270" s="953">
        <v>44632</v>
      </c>
      <c r="U4270" s="953" t="s">
        <v>24</v>
      </c>
      <c r="V4270" s="1330" t="s">
        <v>24</v>
      </c>
      <c r="W4270" s="1311" t="s">
        <v>24</v>
      </c>
      <c r="X4270" s="951"/>
      <c r="Y4270" s="900"/>
      <c r="Z4270" s="952"/>
      <c r="AA4270" s="1305" t="s">
        <v>24</v>
      </c>
      <c r="AB4270" s="902"/>
      <c r="AC4270" s="1305"/>
      <c r="AD4270" s="1305"/>
      <c r="AE4270" s="1305"/>
      <c r="AF4270" s="1305"/>
      <c r="AG4270" s="1305"/>
      <c r="AH4270" s="369"/>
      <c r="AI4270" s="244" t="str">
        <f t="shared" si="375"/>
        <v>-</v>
      </c>
      <c r="AJ4270" s="1315">
        <f t="shared" si="376"/>
        <v>44073</v>
      </c>
      <c r="AK4270" s="1330" t="s">
        <v>24</v>
      </c>
      <c r="AL4270" s="670" t="s">
        <v>24</v>
      </c>
      <c r="AM4270" s="1305"/>
      <c r="AN4270" s="902"/>
      <c r="AO4270" s="902"/>
      <c r="AP4270" s="1305"/>
      <c r="AQ4270" s="1231" t="s">
        <v>3094</v>
      </c>
      <c r="AR4270" s="1305"/>
      <c r="AS4270" s="1305"/>
      <c r="AT4270" s="1305"/>
      <c r="AU4270" s="1305"/>
    </row>
    <row r="4271" spans="2:60" ht="15" customHeight="1">
      <c r="B4271" s="1310">
        <v>4265</v>
      </c>
      <c r="C4271" s="891" t="s">
        <v>13001</v>
      </c>
      <c r="D4271" s="956" t="s">
        <v>226</v>
      </c>
      <c r="E4271" s="992" t="s">
        <v>601</v>
      </c>
      <c r="F4271" s="892" t="s">
        <v>24</v>
      </c>
      <c r="G4271" s="535" t="s">
        <v>151</v>
      </c>
      <c r="H4271" s="893" t="s">
        <v>13002</v>
      </c>
      <c r="I4271" s="953">
        <v>34510</v>
      </c>
      <c r="J4271" s="1314">
        <f t="shared" ca="1" si="373"/>
        <v>27</v>
      </c>
      <c r="K4271" s="894" t="s">
        <v>24</v>
      </c>
      <c r="L4271" s="976" t="s">
        <v>24</v>
      </c>
      <c r="M4271" s="898" t="s">
        <v>24</v>
      </c>
      <c r="N4271" s="533">
        <v>44073</v>
      </c>
      <c r="O4271" s="1330">
        <v>44064</v>
      </c>
      <c r="P4271" s="1314" t="s">
        <v>24</v>
      </c>
      <c r="Q4271" s="897" t="s">
        <v>24</v>
      </c>
      <c r="R4271" s="181" t="str">
        <f t="shared" ca="1" si="374"/>
        <v>BERLAKU</v>
      </c>
      <c r="S4271" s="1319" t="s">
        <v>24</v>
      </c>
      <c r="T4271" s="953">
        <v>44372</v>
      </c>
      <c r="U4271" s="953" t="s">
        <v>24</v>
      </c>
      <c r="V4271" s="1330" t="s">
        <v>24</v>
      </c>
      <c r="W4271" s="1311" t="s">
        <v>24</v>
      </c>
      <c r="X4271" s="951"/>
      <c r="Y4271" s="900"/>
      <c r="Z4271" s="952"/>
      <c r="AA4271" s="1305" t="s">
        <v>24</v>
      </c>
      <c r="AB4271" s="902"/>
      <c r="AC4271" s="1305"/>
      <c r="AD4271" s="1305"/>
      <c r="AE4271" s="1305"/>
      <c r="AF4271" s="1305"/>
      <c r="AG4271" s="1305"/>
      <c r="AH4271" s="369"/>
      <c r="AI4271" s="244" t="str">
        <f t="shared" si="375"/>
        <v>-</v>
      </c>
      <c r="AJ4271" s="1315">
        <f t="shared" si="376"/>
        <v>44073</v>
      </c>
      <c r="AK4271" s="1330" t="s">
        <v>24</v>
      </c>
      <c r="AL4271" s="670" t="s">
        <v>24</v>
      </c>
      <c r="AM4271" s="1305"/>
      <c r="AN4271" s="902"/>
      <c r="AO4271" s="902"/>
      <c r="AP4271" s="1305"/>
      <c r="AQ4271" s="1231" t="s">
        <v>3094</v>
      </c>
      <c r="AR4271" s="1305"/>
      <c r="AS4271" s="1305"/>
      <c r="AT4271" s="1305"/>
      <c r="AU4271" s="1305"/>
    </row>
    <row r="4272" spans="2:60" ht="15" customHeight="1">
      <c r="B4272" s="1310">
        <v>4266</v>
      </c>
      <c r="C4272" s="891" t="s">
        <v>13003</v>
      </c>
      <c r="D4272" s="956" t="s">
        <v>226</v>
      </c>
      <c r="E4272" s="992" t="s">
        <v>601</v>
      </c>
      <c r="F4272" s="892" t="s">
        <v>24</v>
      </c>
      <c r="G4272" s="535" t="s">
        <v>151</v>
      </c>
      <c r="H4272" s="893" t="s">
        <v>13004</v>
      </c>
      <c r="I4272" s="953">
        <v>36684</v>
      </c>
      <c r="J4272" s="1314">
        <f t="shared" ca="1" si="373"/>
        <v>21</v>
      </c>
      <c r="K4272" s="894" t="s">
        <v>24</v>
      </c>
      <c r="L4272" s="976" t="s">
        <v>24</v>
      </c>
      <c r="M4272" s="898" t="s">
        <v>24</v>
      </c>
      <c r="N4272" s="533">
        <v>44073</v>
      </c>
      <c r="O4272" s="1330">
        <v>44058</v>
      </c>
      <c r="P4272" s="1314" t="s">
        <v>24</v>
      </c>
      <c r="Q4272" s="897" t="s">
        <v>24</v>
      </c>
      <c r="R4272" s="181" t="str">
        <f t="shared" ca="1" si="374"/>
        <v>BERLAKU</v>
      </c>
      <c r="S4272" s="1319" t="s">
        <v>24</v>
      </c>
      <c r="T4272" s="953">
        <v>44354</v>
      </c>
      <c r="U4272" s="953" t="s">
        <v>24</v>
      </c>
      <c r="V4272" s="1330" t="s">
        <v>24</v>
      </c>
      <c r="W4272" s="1311" t="s">
        <v>24</v>
      </c>
      <c r="X4272" s="951"/>
      <c r="Y4272" s="900"/>
      <c r="Z4272" s="952"/>
      <c r="AA4272" s="1305" t="s">
        <v>24</v>
      </c>
      <c r="AB4272" s="902"/>
      <c r="AC4272" s="1305"/>
      <c r="AD4272" s="1305"/>
      <c r="AE4272" s="1305"/>
      <c r="AF4272" s="1305"/>
      <c r="AG4272" s="1305"/>
      <c r="AH4272" s="369"/>
      <c r="AI4272" s="244" t="str">
        <f t="shared" si="375"/>
        <v>-</v>
      </c>
      <c r="AJ4272" s="1315">
        <f t="shared" si="376"/>
        <v>44073</v>
      </c>
      <c r="AK4272" s="1330" t="s">
        <v>24</v>
      </c>
      <c r="AL4272" s="670" t="s">
        <v>24</v>
      </c>
      <c r="AM4272" s="1305"/>
      <c r="AN4272" s="902"/>
      <c r="AO4272" s="902"/>
      <c r="AP4272" s="1305"/>
      <c r="AQ4272" s="1231" t="s">
        <v>3094</v>
      </c>
      <c r="AR4272" s="1305"/>
      <c r="AS4272" s="1305"/>
      <c r="AT4272" s="1305"/>
      <c r="AU4272" s="1305"/>
    </row>
    <row r="4273" spans="2:60" ht="15" customHeight="1">
      <c r="B4273" s="1310">
        <v>4267</v>
      </c>
      <c r="C4273" s="891" t="s">
        <v>13005</v>
      </c>
      <c r="D4273" s="956" t="s">
        <v>226</v>
      </c>
      <c r="E4273" s="992" t="s">
        <v>601</v>
      </c>
      <c r="F4273" s="892" t="s">
        <v>24</v>
      </c>
      <c r="G4273" s="535" t="s">
        <v>151</v>
      </c>
      <c r="H4273" s="893" t="s">
        <v>13006</v>
      </c>
      <c r="I4273" s="953">
        <v>35401</v>
      </c>
      <c r="J4273" s="1314">
        <f t="shared" ca="1" si="373"/>
        <v>25</v>
      </c>
      <c r="K4273" s="894" t="s">
        <v>24</v>
      </c>
      <c r="L4273" s="976" t="s">
        <v>24</v>
      </c>
      <c r="M4273" s="898" t="s">
        <v>24</v>
      </c>
      <c r="N4273" s="533">
        <v>44073</v>
      </c>
      <c r="O4273" s="1330">
        <v>44058</v>
      </c>
      <c r="P4273" s="1314" t="s">
        <v>24</v>
      </c>
      <c r="Q4273" s="897" t="s">
        <v>24</v>
      </c>
      <c r="R4273" s="181" t="str">
        <f t="shared" ca="1" si="374"/>
        <v>BERLAKU</v>
      </c>
      <c r="S4273" s="1319" t="s">
        <v>24</v>
      </c>
      <c r="T4273" s="953">
        <v>44532</v>
      </c>
      <c r="U4273" s="953" t="s">
        <v>24</v>
      </c>
      <c r="V4273" s="1330" t="s">
        <v>24</v>
      </c>
      <c r="W4273" s="1311" t="s">
        <v>24</v>
      </c>
      <c r="X4273" s="951"/>
      <c r="Y4273" s="900"/>
      <c r="Z4273" s="952"/>
      <c r="AA4273" s="1305" t="s">
        <v>24</v>
      </c>
      <c r="AB4273" s="902"/>
      <c r="AC4273" s="1305"/>
      <c r="AD4273" s="1305"/>
      <c r="AE4273" s="1305"/>
      <c r="AF4273" s="1305"/>
      <c r="AG4273" s="1305"/>
      <c r="AH4273" s="369"/>
      <c r="AI4273" s="244" t="str">
        <f t="shared" si="375"/>
        <v>-</v>
      </c>
      <c r="AJ4273" s="1315">
        <f t="shared" si="376"/>
        <v>44073</v>
      </c>
      <c r="AK4273" s="1330" t="s">
        <v>24</v>
      </c>
      <c r="AL4273" s="670" t="s">
        <v>24</v>
      </c>
      <c r="AM4273" s="1305"/>
      <c r="AN4273" s="902"/>
      <c r="AO4273" s="902"/>
      <c r="AP4273" s="1305"/>
      <c r="AQ4273" s="1231" t="s">
        <v>3094</v>
      </c>
      <c r="AR4273" s="1305"/>
      <c r="AS4273" s="1305"/>
      <c r="AT4273" s="1305"/>
      <c r="AU4273" s="1305"/>
    </row>
    <row r="4274" spans="2:60" ht="15" customHeight="1">
      <c r="B4274" s="1310">
        <v>4268</v>
      </c>
      <c r="C4274" s="891" t="s">
        <v>13007</v>
      </c>
      <c r="D4274" s="956" t="s">
        <v>226</v>
      </c>
      <c r="E4274" s="992" t="s">
        <v>601</v>
      </c>
      <c r="F4274" s="892" t="s">
        <v>24</v>
      </c>
      <c r="G4274" s="535" t="s">
        <v>151</v>
      </c>
      <c r="H4274" s="893" t="s">
        <v>13008</v>
      </c>
      <c r="I4274" s="953">
        <v>34655</v>
      </c>
      <c r="J4274" s="1314">
        <f t="shared" ca="1" si="373"/>
        <v>27</v>
      </c>
      <c r="K4274" s="894" t="s">
        <v>24</v>
      </c>
      <c r="L4274" s="976" t="s">
        <v>24</v>
      </c>
      <c r="M4274" s="898" t="s">
        <v>24</v>
      </c>
      <c r="N4274" s="533">
        <v>44073</v>
      </c>
      <c r="O4274" s="1330">
        <v>44058</v>
      </c>
      <c r="P4274" s="1314" t="s">
        <v>24</v>
      </c>
      <c r="Q4274" s="897" t="s">
        <v>24</v>
      </c>
      <c r="R4274" s="181" t="str">
        <f t="shared" ca="1" si="374"/>
        <v>BERLAKU</v>
      </c>
      <c r="S4274" s="1319" t="s">
        <v>24</v>
      </c>
      <c r="T4274" s="953">
        <v>44517</v>
      </c>
      <c r="U4274" s="953" t="s">
        <v>24</v>
      </c>
      <c r="V4274" s="1330" t="s">
        <v>24</v>
      </c>
      <c r="W4274" s="1311" t="s">
        <v>24</v>
      </c>
      <c r="X4274" s="951"/>
      <c r="Y4274" s="900"/>
      <c r="Z4274" s="952"/>
      <c r="AA4274" s="1305" t="s">
        <v>24</v>
      </c>
      <c r="AB4274" s="902"/>
      <c r="AC4274" s="1305"/>
      <c r="AD4274" s="1305"/>
      <c r="AE4274" s="1305"/>
      <c r="AF4274" s="1305"/>
      <c r="AG4274" s="1305"/>
      <c r="AH4274" s="369"/>
      <c r="AI4274" s="244" t="str">
        <f t="shared" si="375"/>
        <v>-</v>
      </c>
      <c r="AJ4274" s="1315">
        <f t="shared" si="376"/>
        <v>44073</v>
      </c>
      <c r="AK4274" s="1330" t="s">
        <v>24</v>
      </c>
      <c r="AL4274" s="670" t="s">
        <v>24</v>
      </c>
      <c r="AM4274" s="1305"/>
      <c r="AN4274" s="902"/>
      <c r="AO4274" s="902"/>
      <c r="AP4274" s="1305"/>
      <c r="AQ4274" s="1231" t="s">
        <v>3094</v>
      </c>
      <c r="AR4274" s="1305"/>
      <c r="AS4274" s="1305"/>
      <c r="AT4274" s="1305"/>
      <c r="AU4274" s="1305"/>
    </row>
    <row r="4275" spans="2:60" ht="15" customHeight="1">
      <c r="B4275" s="1310">
        <v>4269</v>
      </c>
      <c r="C4275" s="891" t="s">
        <v>13009</v>
      </c>
      <c r="D4275" s="956" t="s">
        <v>226</v>
      </c>
      <c r="E4275" s="992" t="s">
        <v>601</v>
      </c>
      <c r="F4275" s="892" t="s">
        <v>24</v>
      </c>
      <c r="G4275" s="535" t="s">
        <v>151</v>
      </c>
      <c r="H4275" s="893" t="s">
        <v>13010</v>
      </c>
      <c r="I4275" s="953">
        <v>35618</v>
      </c>
      <c r="J4275" s="1314">
        <f t="shared" ca="1" si="373"/>
        <v>24</v>
      </c>
      <c r="K4275" s="894" t="s">
        <v>24</v>
      </c>
      <c r="L4275" s="976" t="s">
        <v>24</v>
      </c>
      <c r="M4275" s="898" t="s">
        <v>24</v>
      </c>
      <c r="N4275" s="533">
        <v>44073</v>
      </c>
      <c r="O4275" s="1330">
        <v>44058</v>
      </c>
      <c r="P4275" s="1314" t="s">
        <v>24</v>
      </c>
      <c r="Q4275" s="897" t="s">
        <v>24</v>
      </c>
      <c r="R4275" s="181" t="str">
        <f t="shared" ca="1" si="374"/>
        <v>BERLAKU</v>
      </c>
      <c r="S4275" s="1319" t="s">
        <v>24</v>
      </c>
      <c r="T4275" s="953">
        <v>44384</v>
      </c>
      <c r="U4275" s="953" t="s">
        <v>24</v>
      </c>
      <c r="V4275" s="1330" t="s">
        <v>24</v>
      </c>
      <c r="W4275" s="1311" t="s">
        <v>24</v>
      </c>
      <c r="X4275" s="951"/>
      <c r="Y4275" s="900"/>
      <c r="Z4275" s="952"/>
      <c r="AA4275" s="1305" t="s">
        <v>24</v>
      </c>
      <c r="AB4275" s="902"/>
      <c r="AC4275" s="1305"/>
      <c r="AD4275" s="1305"/>
      <c r="AE4275" s="1305"/>
      <c r="AF4275" s="1305"/>
      <c r="AG4275" s="1305"/>
      <c r="AH4275" s="369"/>
      <c r="AI4275" s="244" t="str">
        <f t="shared" si="375"/>
        <v>-</v>
      </c>
      <c r="AJ4275" s="1315">
        <f t="shared" si="376"/>
        <v>44073</v>
      </c>
      <c r="AK4275" s="1330" t="s">
        <v>24</v>
      </c>
      <c r="AL4275" s="670" t="s">
        <v>24</v>
      </c>
      <c r="AM4275" s="1305"/>
      <c r="AN4275" s="902"/>
      <c r="AO4275" s="902"/>
      <c r="AP4275" s="1305"/>
      <c r="AQ4275" s="1231" t="s">
        <v>3094</v>
      </c>
      <c r="AR4275" s="1305"/>
      <c r="AS4275" s="1305"/>
      <c r="AT4275" s="1305"/>
      <c r="AU4275" s="1305"/>
    </row>
    <row r="4276" spans="2:60" ht="15" customHeight="1">
      <c r="B4276" s="1310">
        <v>4270</v>
      </c>
      <c r="C4276" s="891" t="s">
        <v>13011</v>
      </c>
      <c r="D4276" s="956" t="s">
        <v>226</v>
      </c>
      <c r="E4276" s="992" t="s">
        <v>601</v>
      </c>
      <c r="F4276" s="892" t="s">
        <v>24</v>
      </c>
      <c r="G4276" s="535" t="s">
        <v>151</v>
      </c>
      <c r="H4276" s="893" t="s">
        <v>13012</v>
      </c>
      <c r="I4276" s="953">
        <v>35456</v>
      </c>
      <c r="J4276" s="1314">
        <f t="shared" ca="1" si="373"/>
        <v>25</v>
      </c>
      <c r="K4276" s="894" t="s">
        <v>24</v>
      </c>
      <c r="L4276" s="976" t="s">
        <v>24</v>
      </c>
      <c r="M4276" s="898" t="s">
        <v>24</v>
      </c>
      <c r="N4276" s="533">
        <v>44073</v>
      </c>
      <c r="O4276" s="1330">
        <v>44062</v>
      </c>
      <c r="P4276" s="1314" t="s">
        <v>24</v>
      </c>
      <c r="Q4276" s="897" t="s">
        <v>24</v>
      </c>
      <c r="R4276" s="181" t="str">
        <f t="shared" ca="1" si="374"/>
        <v>BERLAKU</v>
      </c>
      <c r="S4276" s="1319" t="s">
        <v>24</v>
      </c>
      <c r="T4276" s="953">
        <v>44587</v>
      </c>
      <c r="U4276" s="953" t="s">
        <v>24</v>
      </c>
      <c r="V4276" s="1330" t="s">
        <v>24</v>
      </c>
      <c r="W4276" s="1311" t="s">
        <v>24</v>
      </c>
      <c r="X4276" s="951"/>
      <c r="Y4276" s="900"/>
      <c r="Z4276" s="952"/>
      <c r="AA4276" s="1305" t="s">
        <v>24</v>
      </c>
      <c r="AB4276" s="902"/>
      <c r="AC4276" s="1305"/>
      <c r="AD4276" s="1305"/>
      <c r="AE4276" s="1305"/>
      <c r="AF4276" s="1305"/>
      <c r="AG4276" s="1305"/>
      <c r="AH4276" s="369"/>
      <c r="AI4276" s="244" t="str">
        <f t="shared" si="375"/>
        <v>-</v>
      </c>
      <c r="AJ4276" s="1315">
        <f t="shared" si="376"/>
        <v>44073</v>
      </c>
      <c r="AK4276" s="1330" t="s">
        <v>24</v>
      </c>
      <c r="AL4276" s="670" t="s">
        <v>24</v>
      </c>
      <c r="AM4276" s="1305"/>
      <c r="AN4276" s="902"/>
      <c r="AO4276" s="902"/>
      <c r="AP4276" s="1305"/>
      <c r="AQ4276" s="1231" t="s">
        <v>3094</v>
      </c>
      <c r="AR4276" s="1305"/>
      <c r="AS4276" s="1305"/>
      <c r="AT4276" s="1305"/>
      <c r="AU4276" s="1305"/>
    </row>
    <row r="4277" spans="2:60" ht="15" customHeight="1">
      <c r="B4277" s="1310">
        <v>4271</v>
      </c>
      <c r="C4277" s="891" t="s">
        <v>13019</v>
      </c>
      <c r="D4277" s="956" t="s">
        <v>226</v>
      </c>
      <c r="E4277" s="992" t="s">
        <v>4241</v>
      </c>
      <c r="F4277" s="892" t="s">
        <v>24</v>
      </c>
      <c r="G4277" s="535" t="s">
        <v>116</v>
      </c>
      <c r="H4277" s="893" t="s">
        <v>24</v>
      </c>
      <c r="I4277" s="953">
        <v>36073</v>
      </c>
      <c r="J4277" s="1314">
        <f t="shared" ca="1" si="373"/>
        <v>23</v>
      </c>
      <c r="K4277" s="894" t="s">
        <v>24</v>
      </c>
      <c r="L4277" s="976" t="s">
        <v>24</v>
      </c>
      <c r="M4277" s="898" t="s">
        <v>24</v>
      </c>
      <c r="N4277" s="533">
        <v>44067</v>
      </c>
      <c r="O4277" s="1330" t="s">
        <v>24</v>
      </c>
      <c r="P4277" s="1314" t="s">
        <v>24</v>
      </c>
      <c r="Q4277" s="897" t="s">
        <v>24</v>
      </c>
      <c r="R4277" s="181" t="str">
        <f t="shared" ca="1" si="374"/>
        <v>TIDAK MCU</v>
      </c>
      <c r="S4277" s="1319" t="s">
        <v>24</v>
      </c>
      <c r="T4277" s="953">
        <v>44474</v>
      </c>
      <c r="U4277" s="953" t="s">
        <v>24</v>
      </c>
      <c r="V4277" s="1330"/>
      <c r="W4277" s="1311"/>
      <c r="X4277" s="951"/>
      <c r="Y4277" s="900"/>
      <c r="Z4277" s="952"/>
      <c r="AA4277" s="1305" t="s">
        <v>24</v>
      </c>
      <c r="AB4277" s="902"/>
      <c r="AC4277" s="1305"/>
      <c r="AD4277" s="1305"/>
      <c r="AE4277" s="1305"/>
      <c r="AF4277" s="1305"/>
      <c r="AG4277" s="1305"/>
      <c r="AH4277" s="369"/>
      <c r="AI4277" s="244" t="str">
        <f t="shared" si="375"/>
        <v>-</v>
      </c>
      <c r="AJ4277" s="1315">
        <f t="shared" si="376"/>
        <v>44067</v>
      </c>
      <c r="AK4277" s="1330" t="s">
        <v>24</v>
      </c>
      <c r="AL4277" s="670" t="s">
        <v>24</v>
      </c>
      <c r="AM4277" s="1305"/>
      <c r="AN4277" s="902"/>
      <c r="AO4277" s="902"/>
      <c r="AP4277" s="1305"/>
      <c r="AQ4277" s="1231" t="s">
        <v>3094</v>
      </c>
      <c r="AR4277" s="1305"/>
      <c r="AS4277" s="1305"/>
      <c r="AT4277" s="1305"/>
      <c r="AU4277" s="1305"/>
      <c r="AV4277" s="885"/>
      <c r="AW4277" s="885"/>
      <c r="AX4277" s="885"/>
      <c r="AY4277" s="885"/>
      <c r="AZ4277" s="458"/>
      <c r="BA4277" s="2186"/>
      <c r="BB4277" s="2186"/>
      <c r="BC4277" s="2186"/>
      <c r="BD4277" s="2186"/>
      <c r="BE4277" s="2186"/>
      <c r="BF4277" s="2186"/>
      <c r="BG4277" s="2186"/>
      <c r="BH4277" s="2186"/>
    </row>
    <row r="4278" spans="2:60" ht="15" customHeight="1">
      <c r="B4278" s="1310">
        <v>4272</v>
      </c>
      <c r="C4278" s="891" t="s">
        <v>13016</v>
      </c>
      <c r="D4278" s="956" t="s">
        <v>230</v>
      </c>
      <c r="E4278" s="992" t="s">
        <v>222</v>
      </c>
      <c r="F4278" s="892" t="s">
        <v>24</v>
      </c>
      <c r="G4278" s="535" t="s">
        <v>141</v>
      </c>
      <c r="H4278" s="893" t="s">
        <v>13017</v>
      </c>
      <c r="I4278" s="953">
        <v>32092</v>
      </c>
      <c r="J4278" s="1314">
        <f t="shared" ca="1" si="373"/>
        <v>34</v>
      </c>
      <c r="K4278" s="894" t="s">
        <v>493</v>
      </c>
      <c r="L4278" s="976">
        <v>871119310514</v>
      </c>
      <c r="M4278" s="898">
        <v>45241</v>
      </c>
      <c r="N4278" s="533">
        <v>44072</v>
      </c>
      <c r="O4278" s="1330" t="s">
        <v>24</v>
      </c>
      <c r="P4278" s="1314" t="s">
        <v>24</v>
      </c>
      <c r="Q4278" s="897" t="s">
        <v>24</v>
      </c>
      <c r="R4278" s="181" t="str">
        <f t="shared" ca="1" si="374"/>
        <v>TIDAK MCU</v>
      </c>
      <c r="S4278" s="1319" t="s">
        <v>13018</v>
      </c>
      <c r="T4278" s="953">
        <v>44511</v>
      </c>
      <c r="U4278" s="953">
        <v>44511</v>
      </c>
      <c r="V4278" s="1330"/>
      <c r="W4278" s="1311"/>
      <c r="X4278" s="951"/>
      <c r="Y4278" s="900"/>
      <c r="Z4278" s="952"/>
      <c r="AA4278" s="1000" t="s">
        <v>589</v>
      </c>
      <c r="AB4278" s="1000" t="s">
        <v>592</v>
      </c>
      <c r="AC4278" s="1305"/>
      <c r="AD4278" s="1305"/>
      <c r="AE4278" s="1305"/>
      <c r="AF4278" s="1305"/>
      <c r="AG4278" s="1305"/>
      <c r="AH4278" s="369"/>
      <c r="AI4278" s="244" t="str">
        <f t="shared" si="375"/>
        <v>DZ 85PC 200, PC 300</v>
      </c>
      <c r="AJ4278" s="1315">
        <f t="shared" si="376"/>
        <v>44072</v>
      </c>
      <c r="AK4278" s="472">
        <v>44063</v>
      </c>
      <c r="AL4278" s="670">
        <v>44063</v>
      </c>
      <c r="AM4278" s="1305"/>
      <c r="AN4278" s="902"/>
      <c r="AO4278" s="902"/>
      <c r="AP4278" s="1305"/>
      <c r="AQ4278" s="1231" t="s">
        <v>3094</v>
      </c>
      <c r="AR4278" s="1305"/>
      <c r="AS4278" s="1305"/>
      <c r="AT4278" s="1305"/>
      <c r="AU4278" s="1305"/>
      <c r="AV4278" s="885"/>
      <c r="AW4278" s="885"/>
      <c r="AX4278" s="885"/>
      <c r="AY4278" s="885"/>
      <c r="AZ4278" s="885"/>
    </row>
    <row r="4279" spans="2:60" ht="15" customHeight="1">
      <c r="B4279" s="1310">
        <v>4273</v>
      </c>
      <c r="C4279" s="891" t="s">
        <v>599</v>
      </c>
      <c r="D4279" s="956" t="s">
        <v>257</v>
      </c>
      <c r="E4279" s="992" t="s">
        <v>1122</v>
      </c>
      <c r="F4279" s="892" t="s">
        <v>24</v>
      </c>
      <c r="G4279" s="535" t="s">
        <v>109</v>
      </c>
      <c r="H4279" s="893" t="s">
        <v>13020</v>
      </c>
      <c r="I4279" s="953">
        <v>36825</v>
      </c>
      <c r="J4279" s="1314">
        <f t="shared" ca="1" si="373"/>
        <v>21</v>
      </c>
      <c r="K4279" s="894" t="s">
        <v>493</v>
      </c>
      <c r="L4279" s="976">
        <v>252698100000189</v>
      </c>
      <c r="M4279" s="898">
        <v>45873</v>
      </c>
      <c r="N4279" s="533">
        <v>44072</v>
      </c>
      <c r="O4279" s="1330" t="s">
        <v>24</v>
      </c>
      <c r="P4279" s="1314" t="s">
        <v>24</v>
      </c>
      <c r="Q4279" s="897" t="s">
        <v>24</v>
      </c>
      <c r="R4279" s="181" t="str">
        <f t="shared" ca="1" si="374"/>
        <v>TIDAK MCU</v>
      </c>
      <c r="S4279" s="1319" t="s">
        <v>13021</v>
      </c>
      <c r="T4279" s="953">
        <v>44495</v>
      </c>
      <c r="U4279" s="953">
        <v>44495</v>
      </c>
      <c r="V4279" s="1330"/>
      <c r="W4279" s="1311"/>
      <c r="X4279" s="951"/>
      <c r="Y4279" s="900"/>
      <c r="Z4279" s="952"/>
      <c r="AA4279" s="1000" t="s">
        <v>100</v>
      </c>
      <c r="AB4279" s="1314" t="s">
        <v>24</v>
      </c>
      <c r="AC4279" s="1305"/>
      <c r="AD4279" s="1305"/>
      <c r="AE4279" s="1305"/>
      <c r="AF4279" s="1305"/>
      <c r="AG4279" s="1305"/>
      <c r="AH4279" s="369"/>
      <c r="AI4279" s="244" t="str">
        <f t="shared" si="375"/>
        <v>LIGHT VEHICLE-</v>
      </c>
      <c r="AJ4279" s="1315">
        <f t="shared" si="376"/>
        <v>44072</v>
      </c>
      <c r="AK4279" s="472">
        <v>44070</v>
      </c>
      <c r="AL4279" s="670">
        <v>44070</v>
      </c>
      <c r="AM4279" s="1305"/>
      <c r="AN4279" s="902"/>
      <c r="AO4279" s="902"/>
      <c r="AP4279" s="1305"/>
      <c r="AQ4279" s="1231" t="s">
        <v>3094</v>
      </c>
      <c r="AR4279" s="1305"/>
      <c r="AS4279" s="1305"/>
      <c r="AT4279" s="1305"/>
      <c r="AU4279" s="1305"/>
      <c r="AV4279" s="885"/>
      <c r="AW4279" s="885"/>
      <c r="AX4279" s="885"/>
      <c r="AY4279" s="885"/>
      <c r="AZ4279" s="885"/>
    </row>
    <row r="4280" spans="2:60" ht="15" customHeight="1">
      <c r="B4280" s="1310">
        <v>4274</v>
      </c>
      <c r="C4280" s="891" t="s">
        <v>13024</v>
      </c>
      <c r="D4280" s="956" t="s">
        <v>221</v>
      </c>
      <c r="E4280" s="992" t="s">
        <v>222</v>
      </c>
      <c r="F4280" s="892" t="s">
        <v>24</v>
      </c>
      <c r="G4280" s="535" t="s">
        <v>127</v>
      </c>
      <c r="H4280" s="893" t="s">
        <v>24</v>
      </c>
      <c r="I4280" s="953">
        <v>36737</v>
      </c>
      <c r="J4280" s="1314">
        <f t="shared" ca="1" si="373"/>
        <v>21</v>
      </c>
      <c r="K4280" s="894" t="s">
        <v>24</v>
      </c>
      <c r="L4280" s="976" t="s">
        <v>24</v>
      </c>
      <c r="M4280" s="898" t="s">
        <v>24</v>
      </c>
      <c r="N4280" s="533">
        <v>44075</v>
      </c>
      <c r="O4280" s="1330" t="s">
        <v>24</v>
      </c>
      <c r="P4280" s="1314" t="s">
        <v>24</v>
      </c>
      <c r="Q4280" s="897" t="s">
        <v>24</v>
      </c>
      <c r="R4280" s="181" t="str">
        <f t="shared" ca="1" si="374"/>
        <v>TIDAK MCU</v>
      </c>
      <c r="S4280" s="1319" t="s">
        <v>24</v>
      </c>
      <c r="T4280" s="953">
        <v>44407</v>
      </c>
      <c r="U4280" s="1235" t="s">
        <v>24</v>
      </c>
      <c r="V4280" s="1330" t="s">
        <v>24</v>
      </c>
      <c r="W4280" s="1311" t="s">
        <v>24</v>
      </c>
      <c r="X4280" s="951"/>
      <c r="Y4280" s="900"/>
      <c r="Z4280" s="952"/>
      <c r="AA4280" s="902" t="s">
        <v>24</v>
      </c>
      <c r="AB4280" s="1305"/>
      <c r="AC4280" s="1305"/>
      <c r="AD4280" s="1305"/>
      <c r="AE4280" s="1305"/>
      <c r="AF4280" s="1305"/>
      <c r="AG4280" s="1305"/>
      <c r="AH4280" s="369"/>
      <c r="AI4280" s="244" t="str">
        <f t="shared" si="375"/>
        <v>-</v>
      </c>
      <c r="AJ4280" s="1315">
        <f t="shared" si="376"/>
        <v>44075</v>
      </c>
      <c r="AK4280" s="1330" t="s">
        <v>24</v>
      </c>
      <c r="AL4280" s="670" t="s">
        <v>24</v>
      </c>
      <c r="AM4280" s="1305"/>
      <c r="AN4280" s="902"/>
      <c r="AO4280" s="902"/>
      <c r="AP4280" s="1305"/>
      <c r="AQ4280" s="1231" t="s">
        <v>3094</v>
      </c>
      <c r="AR4280" s="1305"/>
      <c r="AS4280" s="1305"/>
      <c r="AT4280" s="1305"/>
      <c r="AU4280" s="1305"/>
      <c r="AV4280" s="885"/>
      <c r="AW4280" s="885"/>
      <c r="AX4280" s="885"/>
      <c r="AY4280" s="885"/>
      <c r="AZ4280" s="885"/>
    </row>
    <row r="4281" spans="2:60" ht="15" customHeight="1">
      <c r="B4281" s="1310">
        <v>4275</v>
      </c>
      <c r="C4281" s="891" t="s">
        <v>13025</v>
      </c>
      <c r="D4281" s="956" t="s">
        <v>226</v>
      </c>
      <c r="E4281" s="992" t="s">
        <v>222</v>
      </c>
      <c r="F4281" s="892" t="s">
        <v>24</v>
      </c>
      <c r="G4281" s="535" t="s">
        <v>139</v>
      </c>
      <c r="H4281" s="893" t="s">
        <v>24</v>
      </c>
      <c r="I4281" s="953">
        <v>36264</v>
      </c>
      <c r="J4281" s="1314">
        <f t="shared" ca="1" si="373"/>
        <v>23</v>
      </c>
      <c r="K4281" s="894" t="s">
        <v>24</v>
      </c>
      <c r="L4281" s="976" t="s">
        <v>24</v>
      </c>
      <c r="M4281" s="898" t="s">
        <v>24</v>
      </c>
      <c r="N4281" s="533">
        <v>44075</v>
      </c>
      <c r="O4281" s="1330" t="s">
        <v>24</v>
      </c>
      <c r="P4281" s="1314" t="s">
        <v>24</v>
      </c>
      <c r="Q4281" s="897" t="s">
        <v>24</v>
      </c>
      <c r="R4281" s="181" t="str">
        <f t="shared" ca="1" si="374"/>
        <v>TIDAK MCU</v>
      </c>
      <c r="S4281" s="1319" t="s">
        <v>24</v>
      </c>
      <c r="T4281" s="953">
        <v>44300</v>
      </c>
      <c r="U4281" s="953"/>
      <c r="V4281" s="1330"/>
      <c r="W4281" s="1311"/>
      <c r="X4281" s="951"/>
      <c r="Y4281" s="900"/>
      <c r="Z4281" s="952"/>
      <c r="AA4281" s="1305" t="s">
        <v>24</v>
      </c>
      <c r="AB4281" s="902"/>
      <c r="AC4281" s="1305"/>
      <c r="AD4281" s="1305"/>
      <c r="AE4281" s="1305"/>
      <c r="AF4281" s="1305"/>
      <c r="AG4281" s="1305"/>
      <c r="AH4281" s="369"/>
      <c r="AI4281" s="244" t="str">
        <f t="shared" si="375"/>
        <v>-</v>
      </c>
      <c r="AJ4281" s="1315">
        <f t="shared" si="376"/>
        <v>44075</v>
      </c>
      <c r="AK4281" s="1330" t="s">
        <v>24</v>
      </c>
      <c r="AL4281" s="670" t="s">
        <v>24</v>
      </c>
      <c r="AM4281" s="1305"/>
      <c r="AN4281" s="902"/>
      <c r="AO4281" s="902"/>
      <c r="AP4281" s="1305"/>
      <c r="AQ4281" s="1231" t="s">
        <v>3094</v>
      </c>
      <c r="AR4281" s="1305"/>
      <c r="AS4281" s="1305"/>
      <c r="AT4281" s="1305"/>
      <c r="AU4281" s="1305"/>
      <c r="AV4281" s="885"/>
      <c r="AW4281" s="885"/>
      <c r="AX4281" s="885"/>
      <c r="AY4281" s="885"/>
      <c r="AZ4281" s="885"/>
    </row>
    <row r="4282" spans="2:60" ht="15" customHeight="1">
      <c r="B4282" s="1310">
        <v>4276</v>
      </c>
      <c r="C4282" s="891" t="s">
        <v>13026</v>
      </c>
      <c r="D4282" s="956" t="s">
        <v>226</v>
      </c>
      <c r="E4282" s="992" t="s">
        <v>222</v>
      </c>
      <c r="F4282" s="892" t="s">
        <v>24</v>
      </c>
      <c r="G4282" s="535" t="s">
        <v>127</v>
      </c>
      <c r="H4282" s="893" t="s">
        <v>24</v>
      </c>
      <c r="I4282" s="953">
        <v>27550</v>
      </c>
      <c r="J4282" s="1314">
        <f t="shared" ca="1" si="373"/>
        <v>47</v>
      </c>
      <c r="K4282" s="894" t="s">
        <v>24</v>
      </c>
      <c r="L4282" s="976" t="s">
        <v>24</v>
      </c>
      <c r="M4282" s="898" t="s">
        <v>24</v>
      </c>
      <c r="N4282" s="533">
        <v>44075</v>
      </c>
      <c r="O4282" s="1330" t="s">
        <v>24</v>
      </c>
      <c r="P4282" s="1314" t="s">
        <v>24</v>
      </c>
      <c r="Q4282" s="897" t="s">
        <v>24</v>
      </c>
      <c r="R4282" s="181" t="str">
        <f t="shared" ca="1" si="374"/>
        <v>TIDAK MCU</v>
      </c>
      <c r="S4282" s="1319" t="s">
        <v>24</v>
      </c>
      <c r="T4282" s="953">
        <v>44352</v>
      </c>
      <c r="U4282" s="1235" t="s">
        <v>24</v>
      </c>
      <c r="V4282" s="1330" t="s">
        <v>24</v>
      </c>
      <c r="W4282" s="1311" t="s">
        <v>24</v>
      </c>
      <c r="X4282" s="951"/>
      <c r="Y4282" s="900"/>
      <c r="Z4282" s="952"/>
      <c r="AA4282" s="902" t="s">
        <v>24</v>
      </c>
      <c r="AB4282" s="1305"/>
      <c r="AC4282" s="1305"/>
      <c r="AD4282" s="1305"/>
      <c r="AE4282" s="1305"/>
      <c r="AF4282" s="1305"/>
      <c r="AG4282" s="1305"/>
      <c r="AH4282" s="369"/>
      <c r="AI4282" s="244" t="str">
        <f t="shared" si="375"/>
        <v>-</v>
      </c>
      <c r="AJ4282" s="1315">
        <f t="shared" si="376"/>
        <v>44075</v>
      </c>
      <c r="AK4282" s="1330" t="s">
        <v>24</v>
      </c>
      <c r="AL4282" s="670" t="s">
        <v>24</v>
      </c>
      <c r="AM4282" s="1305"/>
      <c r="AN4282" s="902"/>
      <c r="AO4282" s="902"/>
      <c r="AP4282" s="1305"/>
      <c r="AQ4282" s="1231" t="s">
        <v>3094</v>
      </c>
      <c r="AR4282" s="1305"/>
      <c r="AS4282" s="1305"/>
      <c r="AT4282" s="1305"/>
      <c r="AU4282" s="1305"/>
      <c r="AV4282" s="885"/>
      <c r="AW4282" s="885"/>
      <c r="AX4282" s="885"/>
      <c r="AY4282" s="885"/>
      <c r="AZ4282" s="885"/>
    </row>
    <row r="4283" spans="2:60" ht="15" customHeight="1">
      <c r="B4283" s="1310">
        <v>4277</v>
      </c>
      <c r="C4283" s="891" t="s">
        <v>13027</v>
      </c>
      <c r="D4283" s="956" t="s">
        <v>705</v>
      </c>
      <c r="E4283" s="992" t="s">
        <v>222</v>
      </c>
      <c r="F4283" s="892" t="s">
        <v>13028</v>
      </c>
      <c r="G4283" s="535" t="s">
        <v>102</v>
      </c>
      <c r="H4283" s="893" t="s">
        <v>24</v>
      </c>
      <c r="I4283" s="953">
        <v>31727</v>
      </c>
      <c r="J4283" s="1314">
        <f t="shared" ca="1" si="373"/>
        <v>35</v>
      </c>
      <c r="K4283" s="894" t="s">
        <v>24</v>
      </c>
      <c r="L4283" s="976" t="s">
        <v>24</v>
      </c>
      <c r="M4283" s="898" t="s">
        <v>24</v>
      </c>
      <c r="N4283" s="533">
        <v>44074</v>
      </c>
      <c r="O4283" s="1330" t="s">
        <v>24</v>
      </c>
      <c r="P4283" s="1314" t="s">
        <v>24</v>
      </c>
      <c r="Q4283" s="897" t="s">
        <v>24</v>
      </c>
      <c r="R4283" s="181" t="str">
        <f t="shared" ca="1" si="374"/>
        <v>TIDAK MCU</v>
      </c>
      <c r="S4283" s="1319" t="s">
        <v>24</v>
      </c>
      <c r="T4283" s="898" t="s">
        <v>24</v>
      </c>
      <c r="U4283" s="953"/>
      <c r="V4283" s="898"/>
      <c r="W4283" s="1311"/>
      <c r="X4283" s="951"/>
      <c r="Y4283" s="900"/>
      <c r="Z4283" s="952"/>
      <c r="AA4283" s="1305" t="s">
        <v>24</v>
      </c>
      <c r="AB4283" s="902"/>
      <c r="AC4283" s="1305"/>
      <c r="AD4283" s="1305"/>
      <c r="AE4283" s="1305"/>
      <c r="AF4283" s="1305"/>
      <c r="AG4283" s="1305"/>
      <c r="AH4283" s="369"/>
      <c r="AI4283" s="244" t="str">
        <f t="shared" si="375"/>
        <v>-</v>
      </c>
      <c r="AJ4283" s="1315">
        <f t="shared" si="376"/>
        <v>44074</v>
      </c>
      <c r="AK4283" s="1330" t="s">
        <v>24</v>
      </c>
      <c r="AL4283" s="670" t="s">
        <v>24</v>
      </c>
      <c r="AM4283" s="1305"/>
      <c r="AN4283" s="902"/>
      <c r="AO4283" s="902"/>
      <c r="AP4283" s="1305"/>
      <c r="AQ4283" s="1231" t="s">
        <v>3094</v>
      </c>
      <c r="AR4283" s="1305"/>
      <c r="AS4283" s="1305"/>
      <c r="AT4283" s="1305"/>
      <c r="AU4283" s="1305"/>
      <c r="AV4283" s="885"/>
      <c r="AW4283" s="885"/>
      <c r="AX4283" s="885"/>
      <c r="AY4283" s="885"/>
      <c r="AZ4283" s="885"/>
    </row>
    <row r="4284" spans="2:60" ht="15" customHeight="1">
      <c r="B4284" s="1310">
        <v>4278</v>
      </c>
      <c r="C4284" s="891" t="s">
        <v>13032</v>
      </c>
      <c r="D4284" s="956" t="s">
        <v>230</v>
      </c>
      <c r="E4284" s="992" t="s">
        <v>222</v>
      </c>
      <c r="F4284" s="892" t="s">
        <v>24</v>
      </c>
      <c r="G4284" s="535" t="s">
        <v>115</v>
      </c>
      <c r="H4284" s="893" t="s">
        <v>24</v>
      </c>
      <c r="I4284" s="953">
        <v>33833</v>
      </c>
      <c r="J4284" s="1314">
        <f t="shared" ca="1" si="373"/>
        <v>29</v>
      </c>
      <c r="K4284" s="894" t="s">
        <v>24</v>
      </c>
      <c r="L4284" s="976" t="s">
        <v>24</v>
      </c>
      <c r="M4284" s="898" t="s">
        <v>24</v>
      </c>
      <c r="N4284" s="533">
        <v>43838</v>
      </c>
      <c r="O4284" s="1330" t="s">
        <v>24</v>
      </c>
      <c r="P4284" s="1314" t="s">
        <v>24</v>
      </c>
      <c r="Q4284" s="897" t="s">
        <v>24</v>
      </c>
      <c r="R4284" s="181" t="str">
        <f t="shared" ca="1" si="374"/>
        <v>TIDAK MCU</v>
      </c>
      <c r="S4284" s="1319" t="s">
        <v>13033</v>
      </c>
      <c r="T4284" s="953">
        <v>44425</v>
      </c>
      <c r="U4284" s="953">
        <v>44425</v>
      </c>
      <c r="V4284" s="1330"/>
      <c r="W4284" s="1311"/>
      <c r="X4284" s="951"/>
      <c r="Y4284" s="900"/>
      <c r="Z4284" s="952"/>
      <c r="AA4284" s="1000" t="s">
        <v>13034</v>
      </c>
      <c r="AB4284" s="902" t="s">
        <v>24</v>
      </c>
      <c r="AC4284" s="1305"/>
      <c r="AD4284" s="1305"/>
      <c r="AE4284" s="1305"/>
      <c r="AF4284" s="1305"/>
      <c r="AG4284" s="1305"/>
      <c r="AH4284" s="369"/>
      <c r="AI4284" s="244" t="str">
        <f t="shared" si="375"/>
        <v>PC 200 -</v>
      </c>
      <c r="AJ4284" s="1315">
        <f t="shared" si="376"/>
        <v>43838</v>
      </c>
      <c r="AK4284" s="1330" t="s">
        <v>24</v>
      </c>
      <c r="AL4284" s="670" t="s">
        <v>24</v>
      </c>
      <c r="AM4284" s="1305"/>
      <c r="AN4284" s="902"/>
      <c r="AO4284" s="902"/>
      <c r="AP4284" s="1305"/>
      <c r="AQ4284" s="1231" t="s">
        <v>3094</v>
      </c>
      <c r="AR4284" s="1305"/>
      <c r="AS4284" s="1305"/>
      <c r="AT4284" s="1305"/>
      <c r="AU4284" s="1305"/>
      <c r="AV4284" s="885"/>
      <c r="AW4284" s="885"/>
      <c r="AX4284" s="885"/>
      <c r="AY4284" s="885"/>
      <c r="AZ4284" s="885"/>
    </row>
    <row r="4285" spans="2:60" ht="15" customHeight="1">
      <c r="B4285" s="1310">
        <v>4279</v>
      </c>
      <c r="C4285" s="891" t="s">
        <v>2306</v>
      </c>
      <c r="D4285" s="956" t="s">
        <v>230</v>
      </c>
      <c r="E4285" s="992" t="s">
        <v>4228</v>
      </c>
      <c r="F4285" s="892" t="s">
        <v>13041</v>
      </c>
      <c r="G4285" s="535" t="s">
        <v>102</v>
      </c>
      <c r="H4285" s="893" t="s">
        <v>24</v>
      </c>
      <c r="I4285" s="953" t="s">
        <v>24</v>
      </c>
      <c r="J4285" s="1314" t="str">
        <f t="shared" ref="J4285:J4348" ca="1" si="377">IF(OR(I4285="",I4285="-"),"-",ROUND((NOW()-I4285)/356,0))</f>
        <v>-</v>
      </c>
      <c r="K4285" s="894" t="s">
        <v>24</v>
      </c>
      <c r="L4285" s="976" t="s">
        <v>24</v>
      </c>
      <c r="M4285" s="898" t="s">
        <v>24</v>
      </c>
      <c r="N4285" s="533">
        <v>44057</v>
      </c>
      <c r="O4285" s="1330" t="s">
        <v>24</v>
      </c>
      <c r="P4285" s="1314" t="s">
        <v>24</v>
      </c>
      <c r="Q4285" s="897" t="s">
        <v>24</v>
      </c>
      <c r="R4285" s="181" t="str">
        <f t="shared" ca="1" si="374"/>
        <v>TIDAK MCU</v>
      </c>
      <c r="S4285" s="1319" t="s">
        <v>13058</v>
      </c>
      <c r="T4285" s="953">
        <v>44561</v>
      </c>
      <c r="U4285" s="953">
        <v>44561</v>
      </c>
      <c r="V4285" s="1330"/>
      <c r="W4285" s="1311"/>
      <c r="X4285" s="951"/>
      <c r="Y4285" s="900"/>
      <c r="Z4285" s="952"/>
      <c r="AA4285" s="1000" t="s">
        <v>11984</v>
      </c>
      <c r="AB4285" s="902" t="s">
        <v>24</v>
      </c>
      <c r="AC4285" s="1305"/>
      <c r="AD4285" s="1305"/>
      <c r="AE4285" s="1305"/>
      <c r="AF4285" s="1305"/>
      <c r="AG4285" s="1305"/>
      <c r="AH4285" s="369"/>
      <c r="AI4285" s="244" t="str">
        <f t="shared" si="375"/>
        <v>SC 360, SC P380-</v>
      </c>
      <c r="AJ4285" s="1315">
        <f t="shared" si="376"/>
        <v>44057</v>
      </c>
      <c r="AK4285" s="1330">
        <v>44044</v>
      </c>
      <c r="AL4285" s="670">
        <v>44044</v>
      </c>
      <c r="AM4285" s="1305"/>
      <c r="AN4285" s="902"/>
      <c r="AO4285" s="902"/>
      <c r="AP4285" s="1305"/>
      <c r="AQ4285" s="1231" t="s">
        <v>3094</v>
      </c>
      <c r="AR4285" s="1305"/>
      <c r="AS4285" s="1305"/>
      <c r="AT4285" s="1305"/>
      <c r="AU4285" s="1305"/>
      <c r="AV4285" s="885"/>
      <c r="AW4285" s="885"/>
      <c r="AX4285" s="885"/>
      <c r="AY4285" s="885"/>
      <c r="AZ4285" s="885"/>
    </row>
    <row r="4286" spans="2:60" ht="15" customHeight="1">
      <c r="B4286" s="1310">
        <v>4280</v>
      </c>
      <c r="C4286" s="891" t="s">
        <v>13038</v>
      </c>
      <c r="D4286" s="956" t="s">
        <v>230</v>
      </c>
      <c r="E4286" s="992" t="s">
        <v>4228</v>
      </c>
      <c r="F4286" s="892" t="s">
        <v>13047</v>
      </c>
      <c r="G4286" s="535" t="s">
        <v>102</v>
      </c>
      <c r="H4286" s="893" t="s">
        <v>24</v>
      </c>
      <c r="I4286" s="953" t="s">
        <v>24</v>
      </c>
      <c r="J4286" s="1314" t="str">
        <f t="shared" ca="1" si="377"/>
        <v>-</v>
      </c>
      <c r="K4286" s="894" t="s">
        <v>24</v>
      </c>
      <c r="L4286" s="976" t="s">
        <v>24</v>
      </c>
      <c r="M4286" s="898" t="s">
        <v>24</v>
      </c>
      <c r="N4286" s="533">
        <v>44057</v>
      </c>
      <c r="O4286" s="1330" t="s">
        <v>24</v>
      </c>
      <c r="P4286" s="1314" t="s">
        <v>24</v>
      </c>
      <c r="Q4286" s="897" t="s">
        <v>24</v>
      </c>
      <c r="R4286" s="181" t="str">
        <f t="shared" ca="1" si="374"/>
        <v>TIDAK MCU</v>
      </c>
      <c r="S4286" s="1319" t="s">
        <v>13059</v>
      </c>
      <c r="T4286" s="953">
        <v>44561</v>
      </c>
      <c r="U4286" s="953">
        <v>44561</v>
      </c>
      <c r="V4286" s="1330"/>
      <c r="W4286" s="1311"/>
      <c r="X4286" s="951"/>
      <c r="Y4286" s="900"/>
      <c r="Z4286" s="952"/>
      <c r="AA4286" s="1000" t="s">
        <v>11984</v>
      </c>
      <c r="AB4286" s="902" t="s">
        <v>24</v>
      </c>
      <c r="AC4286" s="1305"/>
      <c r="AD4286" s="1305"/>
      <c r="AE4286" s="1305"/>
      <c r="AF4286" s="1305"/>
      <c r="AG4286" s="1305"/>
      <c r="AH4286" s="369"/>
      <c r="AI4286" s="244" t="str">
        <f t="shared" si="375"/>
        <v>SC 360, SC P380-</v>
      </c>
      <c r="AJ4286" s="1315">
        <f t="shared" si="376"/>
        <v>44057</v>
      </c>
      <c r="AK4286" s="1330">
        <v>44044</v>
      </c>
      <c r="AL4286" s="670">
        <v>44044</v>
      </c>
      <c r="AM4286" s="1305"/>
      <c r="AN4286" s="902"/>
      <c r="AO4286" s="902"/>
      <c r="AP4286" s="1305"/>
      <c r="AQ4286" s="1231" t="s">
        <v>3094</v>
      </c>
      <c r="AR4286" s="1305"/>
      <c r="AS4286" s="1305"/>
      <c r="AT4286" s="1305"/>
      <c r="AU4286" s="1305"/>
      <c r="AV4286" s="885"/>
      <c r="AW4286" s="885"/>
      <c r="AX4286" s="885"/>
      <c r="AY4286" s="885"/>
      <c r="AZ4286" s="885"/>
    </row>
    <row r="4287" spans="2:60" ht="15" customHeight="1">
      <c r="B4287" s="1310">
        <v>4281</v>
      </c>
      <c r="C4287" s="891" t="s">
        <v>5933</v>
      </c>
      <c r="D4287" s="956" t="s">
        <v>230</v>
      </c>
      <c r="E4287" s="992" t="s">
        <v>4228</v>
      </c>
      <c r="F4287" s="892" t="s">
        <v>13048</v>
      </c>
      <c r="G4287" s="535" t="s">
        <v>102</v>
      </c>
      <c r="H4287" s="893" t="s">
        <v>24</v>
      </c>
      <c r="I4287" s="953" t="s">
        <v>24</v>
      </c>
      <c r="J4287" s="1314" t="str">
        <f t="shared" ca="1" si="377"/>
        <v>-</v>
      </c>
      <c r="K4287" s="894" t="s">
        <v>24</v>
      </c>
      <c r="L4287" s="976" t="s">
        <v>24</v>
      </c>
      <c r="M4287" s="898" t="s">
        <v>24</v>
      </c>
      <c r="N4287" s="533">
        <v>44057</v>
      </c>
      <c r="O4287" s="1330" t="s">
        <v>24</v>
      </c>
      <c r="P4287" s="1314" t="s">
        <v>24</v>
      </c>
      <c r="Q4287" s="897" t="s">
        <v>24</v>
      </c>
      <c r="R4287" s="181" t="str">
        <f t="shared" ca="1" si="374"/>
        <v>TIDAK MCU</v>
      </c>
      <c r="S4287" s="1319" t="s">
        <v>13060</v>
      </c>
      <c r="T4287" s="953">
        <v>44561</v>
      </c>
      <c r="U4287" s="953">
        <v>44561</v>
      </c>
      <c r="V4287" s="1330"/>
      <c r="W4287" s="1311"/>
      <c r="X4287" s="951"/>
      <c r="Y4287" s="900"/>
      <c r="Z4287" s="952"/>
      <c r="AA4287" s="1000" t="s">
        <v>11984</v>
      </c>
      <c r="AB4287" s="902" t="s">
        <v>24</v>
      </c>
      <c r="AC4287" s="1305"/>
      <c r="AD4287" s="1305"/>
      <c r="AE4287" s="1305"/>
      <c r="AF4287" s="1305"/>
      <c r="AG4287" s="1305"/>
      <c r="AH4287" s="369"/>
      <c r="AI4287" s="244" t="str">
        <f t="shared" si="375"/>
        <v>SC 360, SC P380-</v>
      </c>
      <c r="AJ4287" s="1315">
        <f t="shared" si="376"/>
        <v>44057</v>
      </c>
      <c r="AK4287" s="1330">
        <v>44044</v>
      </c>
      <c r="AL4287" s="670">
        <v>44044</v>
      </c>
      <c r="AM4287" s="1305"/>
      <c r="AN4287" s="902"/>
      <c r="AO4287" s="902"/>
      <c r="AP4287" s="1305"/>
      <c r="AQ4287" s="1231" t="s">
        <v>3094</v>
      </c>
      <c r="AR4287" s="1305"/>
      <c r="AS4287" s="1305"/>
      <c r="AT4287" s="1305"/>
      <c r="AU4287" s="1305"/>
      <c r="AV4287" s="885"/>
      <c r="AW4287" s="885"/>
      <c r="AX4287" s="885"/>
      <c r="AY4287" s="885"/>
      <c r="AZ4287" s="885"/>
    </row>
    <row r="4288" spans="2:60" ht="15" customHeight="1">
      <c r="B4288" s="1310">
        <v>4282</v>
      </c>
      <c r="C4288" s="891" t="s">
        <v>13039</v>
      </c>
      <c r="D4288" s="956" t="s">
        <v>230</v>
      </c>
      <c r="E4288" s="992" t="s">
        <v>4228</v>
      </c>
      <c r="F4288" s="892" t="s">
        <v>13049</v>
      </c>
      <c r="G4288" s="535" t="s">
        <v>102</v>
      </c>
      <c r="H4288" s="893" t="s">
        <v>24</v>
      </c>
      <c r="I4288" s="953" t="s">
        <v>24</v>
      </c>
      <c r="J4288" s="1314" t="str">
        <f t="shared" ca="1" si="377"/>
        <v>-</v>
      </c>
      <c r="K4288" s="894" t="s">
        <v>24</v>
      </c>
      <c r="L4288" s="976" t="s">
        <v>24</v>
      </c>
      <c r="M4288" s="898" t="s">
        <v>24</v>
      </c>
      <c r="N4288" s="533">
        <v>44057</v>
      </c>
      <c r="O4288" s="1330" t="s">
        <v>24</v>
      </c>
      <c r="P4288" s="1314" t="s">
        <v>24</v>
      </c>
      <c r="Q4288" s="897" t="s">
        <v>24</v>
      </c>
      <c r="R4288" s="181" t="str">
        <f t="shared" ca="1" si="374"/>
        <v>TIDAK MCU</v>
      </c>
      <c r="S4288" s="1319" t="s">
        <v>13061</v>
      </c>
      <c r="T4288" s="953">
        <v>44561</v>
      </c>
      <c r="U4288" s="953">
        <v>44561</v>
      </c>
      <c r="V4288" s="1330"/>
      <c r="W4288" s="1311"/>
      <c r="X4288" s="951"/>
      <c r="Y4288" s="900"/>
      <c r="Z4288" s="952"/>
      <c r="AA4288" s="1000" t="s">
        <v>11984</v>
      </c>
      <c r="AB4288" s="902" t="s">
        <v>24</v>
      </c>
      <c r="AC4288" s="1305"/>
      <c r="AD4288" s="1305"/>
      <c r="AE4288" s="1305"/>
      <c r="AF4288" s="1305"/>
      <c r="AG4288" s="1305"/>
      <c r="AH4288" s="369"/>
      <c r="AI4288" s="244" t="str">
        <f t="shared" si="375"/>
        <v>SC 360, SC P380-</v>
      </c>
      <c r="AJ4288" s="1315">
        <f t="shared" si="376"/>
        <v>44057</v>
      </c>
      <c r="AK4288" s="1330">
        <v>44044</v>
      </c>
      <c r="AL4288" s="670">
        <v>44044</v>
      </c>
      <c r="AM4288" s="1305"/>
      <c r="AN4288" s="902"/>
      <c r="AO4288" s="902"/>
      <c r="AP4288" s="1305"/>
      <c r="AQ4288" s="1231" t="s">
        <v>3094</v>
      </c>
      <c r="AR4288" s="1305"/>
      <c r="AS4288" s="1305"/>
      <c r="AT4288" s="1305"/>
      <c r="AU4288" s="1305"/>
      <c r="AV4288" s="885"/>
      <c r="AW4288" s="885"/>
      <c r="AX4288" s="885"/>
      <c r="AY4288" s="885"/>
      <c r="AZ4288" s="885"/>
    </row>
    <row r="4289" spans="1:52" ht="15" customHeight="1">
      <c r="B4289" s="1310">
        <v>4283</v>
      </c>
      <c r="C4289" s="891" t="s">
        <v>5758</v>
      </c>
      <c r="D4289" s="956" t="s">
        <v>230</v>
      </c>
      <c r="E4289" s="992" t="s">
        <v>4228</v>
      </c>
      <c r="F4289" s="892" t="s">
        <v>13050</v>
      </c>
      <c r="G4289" s="535" t="s">
        <v>102</v>
      </c>
      <c r="H4289" s="893" t="s">
        <v>24</v>
      </c>
      <c r="I4289" s="953" t="s">
        <v>24</v>
      </c>
      <c r="J4289" s="1314" t="str">
        <f t="shared" ca="1" si="377"/>
        <v>-</v>
      </c>
      <c r="K4289" s="894" t="s">
        <v>24</v>
      </c>
      <c r="L4289" s="976" t="s">
        <v>24</v>
      </c>
      <c r="M4289" s="898" t="s">
        <v>24</v>
      </c>
      <c r="N4289" s="533">
        <v>44057</v>
      </c>
      <c r="O4289" s="1330" t="s">
        <v>24</v>
      </c>
      <c r="P4289" s="1314" t="s">
        <v>24</v>
      </c>
      <c r="Q4289" s="897" t="s">
        <v>24</v>
      </c>
      <c r="R4289" s="181" t="str">
        <f t="shared" ca="1" si="374"/>
        <v>TIDAK MCU</v>
      </c>
      <c r="S4289" s="1319" t="s">
        <v>13062</v>
      </c>
      <c r="T4289" s="953">
        <v>44561</v>
      </c>
      <c r="U4289" s="953">
        <v>44561</v>
      </c>
      <c r="V4289" s="1330"/>
      <c r="W4289" s="1311"/>
      <c r="X4289" s="951"/>
      <c r="Y4289" s="900"/>
      <c r="Z4289" s="952"/>
      <c r="AA4289" s="1000" t="s">
        <v>11984</v>
      </c>
      <c r="AB4289" s="902" t="s">
        <v>24</v>
      </c>
      <c r="AC4289" s="1305"/>
      <c r="AD4289" s="1305"/>
      <c r="AE4289" s="1305"/>
      <c r="AF4289" s="1305"/>
      <c r="AG4289" s="1305"/>
      <c r="AH4289" s="369"/>
      <c r="AI4289" s="244" t="str">
        <f t="shared" si="375"/>
        <v>SC 360, SC P380-</v>
      </c>
      <c r="AJ4289" s="1315">
        <f t="shared" si="376"/>
        <v>44057</v>
      </c>
      <c r="AK4289" s="1330">
        <v>44044</v>
      </c>
      <c r="AL4289" s="670">
        <v>44044</v>
      </c>
      <c r="AM4289" s="1305"/>
      <c r="AN4289" s="902"/>
      <c r="AO4289" s="902"/>
      <c r="AP4289" s="1305"/>
      <c r="AQ4289" s="1231" t="s">
        <v>3094</v>
      </c>
      <c r="AR4289" s="1305"/>
      <c r="AS4289" s="1305"/>
      <c r="AT4289" s="1305"/>
      <c r="AU4289" s="1305"/>
      <c r="AV4289" s="885"/>
      <c r="AW4289" s="885"/>
      <c r="AX4289" s="885"/>
      <c r="AY4289" s="885"/>
      <c r="AZ4289" s="885"/>
    </row>
    <row r="4290" spans="1:52" ht="15" customHeight="1">
      <c r="B4290" s="1310">
        <v>4284</v>
      </c>
      <c r="C4290" s="891" t="s">
        <v>13040</v>
      </c>
      <c r="D4290" s="956" t="s">
        <v>230</v>
      </c>
      <c r="E4290" s="992" t="s">
        <v>4228</v>
      </c>
      <c r="F4290" s="892" t="s">
        <v>13051</v>
      </c>
      <c r="G4290" s="535" t="s">
        <v>102</v>
      </c>
      <c r="H4290" s="893" t="s">
        <v>24</v>
      </c>
      <c r="I4290" s="953" t="s">
        <v>24</v>
      </c>
      <c r="J4290" s="1314" t="str">
        <f t="shared" ca="1" si="377"/>
        <v>-</v>
      </c>
      <c r="K4290" s="894" t="s">
        <v>24</v>
      </c>
      <c r="L4290" s="976" t="s">
        <v>24</v>
      </c>
      <c r="M4290" s="898" t="s">
        <v>24</v>
      </c>
      <c r="N4290" s="533">
        <v>44057</v>
      </c>
      <c r="O4290" s="1330" t="s">
        <v>24</v>
      </c>
      <c r="P4290" s="1314" t="s">
        <v>24</v>
      </c>
      <c r="Q4290" s="897" t="s">
        <v>24</v>
      </c>
      <c r="R4290" s="181" t="str">
        <f t="shared" ca="1" si="374"/>
        <v>TIDAK MCU</v>
      </c>
      <c r="S4290" s="1319" t="s">
        <v>13063</v>
      </c>
      <c r="T4290" s="953">
        <v>44561</v>
      </c>
      <c r="U4290" s="953">
        <v>44561</v>
      </c>
      <c r="V4290" s="1330"/>
      <c r="W4290" s="1311"/>
      <c r="X4290" s="951"/>
      <c r="Y4290" s="900"/>
      <c r="Z4290" s="952"/>
      <c r="AA4290" s="1000" t="s">
        <v>11984</v>
      </c>
      <c r="AB4290" s="902" t="s">
        <v>24</v>
      </c>
      <c r="AC4290" s="1305"/>
      <c r="AD4290" s="1305"/>
      <c r="AE4290" s="1305"/>
      <c r="AF4290" s="1305"/>
      <c r="AG4290" s="1305"/>
      <c r="AH4290" s="369"/>
      <c r="AI4290" s="244" t="str">
        <f t="shared" si="375"/>
        <v>SC 360, SC P380-</v>
      </c>
      <c r="AJ4290" s="1315">
        <f t="shared" si="376"/>
        <v>44057</v>
      </c>
      <c r="AK4290" s="1330">
        <v>44044</v>
      </c>
      <c r="AL4290" s="670">
        <v>44044</v>
      </c>
      <c r="AM4290" s="1305"/>
      <c r="AN4290" s="902"/>
      <c r="AO4290" s="902"/>
      <c r="AP4290" s="1305"/>
      <c r="AQ4290" s="1231" t="s">
        <v>3094</v>
      </c>
      <c r="AR4290" s="1305"/>
      <c r="AS4290" s="1305"/>
      <c r="AT4290" s="1305"/>
      <c r="AU4290" s="1305"/>
      <c r="AV4290" s="885"/>
      <c r="AW4290" s="885"/>
      <c r="AX4290" s="885"/>
      <c r="AY4290" s="885"/>
      <c r="AZ4290" s="885"/>
    </row>
    <row r="4291" spans="1:52" ht="15" customHeight="1">
      <c r="B4291" s="1310">
        <v>4285</v>
      </c>
      <c r="C4291" s="891" t="s">
        <v>13042</v>
      </c>
      <c r="D4291" s="956" t="s">
        <v>230</v>
      </c>
      <c r="E4291" s="992" t="s">
        <v>4228</v>
      </c>
      <c r="F4291" s="892" t="s">
        <v>13052</v>
      </c>
      <c r="G4291" s="535" t="s">
        <v>102</v>
      </c>
      <c r="H4291" s="893" t="s">
        <v>24</v>
      </c>
      <c r="I4291" s="953" t="s">
        <v>24</v>
      </c>
      <c r="J4291" s="1314" t="str">
        <f t="shared" ca="1" si="377"/>
        <v>-</v>
      </c>
      <c r="K4291" s="894" t="s">
        <v>24</v>
      </c>
      <c r="L4291" s="976" t="s">
        <v>24</v>
      </c>
      <c r="M4291" s="898" t="s">
        <v>24</v>
      </c>
      <c r="N4291" s="533">
        <v>44057</v>
      </c>
      <c r="O4291" s="1330" t="s">
        <v>24</v>
      </c>
      <c r="P4291" s="1314" t="s">
        <v>24</v>
      </c>
      <c r="Q4291" s="897" t="s">
        <v>24</v>
      </c>
      <c r="R4291" s="181" t="str">
        <f t="shared" ca="1" si="374"/>
        <v>TIDAK MCU</v>
      </c>
      <c r="S4291" s="1319" t="s">
        <v>13064</v>
      </c>
      <c r="T4291" s="953">
        <v>44561</v>
      </c>
      <c r="U4291" s="953">
        <v>44561</v>
      </c>
      <c r="V4291" s="1330"/>
      <c r="W4291" s="1311"/>
      <c r="X4291" s="951"/>
      <c r="Y4291" s="900"/>
      <c r="Z4291" s="952"/>
      <c r="AA4291" s="1000" t="s">
        <v>11984</v>
      </c>
      <c r="AB4291" s="902" t="s">
        <v>24</v>
      </c>
      <c r="AC4291" s="1305"/>
      <c r="AD4291" s="1305"/>
      <c r="AE4291" s="1305"/>
      <c r="AF4291" s="1305"/>
      <c r="AG4291" s="1305"/>
      <c r="AH4291" s="369"/>
      <c r="AI4291" s="244" t="str">
        <f t="shared" si="375"/>
        <v>SC 360, SC P380-</v>
      </c>
      <c r="AJ4291" s="1315">
        <f t="shared" si="376"/>
        <v>44057</v>
      </c>
      <c r="AK4291" s="1330">
        <v>44044</v>
      </c>
      <c r="AL4291" s="670">
        <v>44044</v>
      </c>
      <c r="AM4291" s="1305"/>
      <c r="AN4291" s="902"/>
      <c r="AO4291" s="902"/>
      <c r="AP4291" s="1305"/>
      <c r="AQ4291" s="1231" t="s">
        <v>3094</v>
      </c>
      <c r="AR4291" s="1305"/>
      <c r="AS4291" s="1305"/>
      <c r="AT4291" s="1305"/>
      <c r="AU4291" s="1305"/>
      <c r="AV4291" s="885"/>
      <c r="AW4291" s="885"/>
      <c r="AX4291" s="885"/>
      <c r="AY4291" s="885"/>
      <c r="AZ4291" s="885"/>
    </row>
    <row r="4292" spans="1:52" ht="15" customHeight="1">
      <c r="B4292" s="1310">
        <v>4286</v>
      </c>
      <c r="C4292" s="891" t="s">
        <v>13043</v>
      </c>
      <c r="D4292" s="956" t="s">
        <v>230</v>
      </c>
      <c r="E4292" s="992" t="s">
        <v>4228</v>
      </c>
      <c r="F4292" s="892" t="s">
        <v>13053</v>
      </c>
      <c r="G4292" s="535" t="s">
        <v>102</v>
      </c>
      <c r="H4292" s="893" t="s">
        <v>24</v>
      </c>
      <c r="I4292" s="953" t="s">
        <v>24</v>
      </c>
      <c r="J4292" s="1314" t="str">
        <f t="shared" ca="1" si="377"/>
        <v>-</v>
      </c>
      <c r="K4292" s="894" t="s">
        <v>24</v>
      </c>
      <c r="L4292" s="976" t="s">
        <v>24</v>
      </c>
      <c r="M4292" s="898" t="s">
        <v>24</v>
      </c>
      <c r="N4292" s="533">
        <v>44057</v>
      </c>
      <c r="O4292" s="1330" t="s">
        <v>24</v>
      </c>
      <c r="P4292" s="1314" t="s">
        <v>24</v>
      </c>
      <c r="Q4292" s="897" t="s">
        <v>24</v>
      </c>
      <c r="R4292" s="181" t="str">
        <f t="shared" ca="1" si="374"/>
        <v>TIDAK MCU</v>
      </c>
      <c r="S4292" s="1319" t="s">
        <v>13065</v>
      </c>
      <c r="T4292" s="953">
        <v>44561</v>
      </c>
      <c r="U4292" s="953">
        <v>44561</v>
      </c>
      <c r="V4292" s="1330"/>
      <c r="W4292" s="1311"/>
      <c r="X4292" s="951"/>
      <c r="Y4292" s="900"/>
      <c r="Z4292" s="952"/>
      <c r="AA4292" s="1000" t="s">
        <v>11984</v>
      </c>
      <c r="AB4292" s="902" t="s">
        <v>24</v>
      </c>
      <c r="AC4292" s="1305"/>
      <c r="AD4292" s="1305"/>
      <c r="AE4292" s="1305"/>
      <c r="AF4292" s="1305"/>
      <c r="AG4292" s="1305"/>
      <c r="AH4292" s="369"/>
      <c r="AI4292" s="244" t="str">
        <f t="shared" si="375"/>
        <v>SC 360, SC P380-</v>
      </c>
      <c r="AJ4292" s="1315">
        <f t="shared" si="376"/>
        <v>44057</v>
      </c>
      <c r="AK4292" s="1330">
        <v>44044</v>
      </c>
      <c r="AL4292" s="670">
        <v>44044</v>
      </c>
      <c r="AM4292" s="1305"/>
      <c r="AN4292" s="902"/>
      <c r="AO4292" s="902"/>
      <c r="AP4292" s="1305"/>
      <c r="AQ4292" s="1231" t="s">
        <v>3094</v>
      </c>
      <c r="AR4292" s="1305"/>
      <c r="AS4292" s="1305"/>
      <c r="AT4292" s="1305"/>
      <c r="AU4292" s="1305"/>
      <c r="AV4292" s="885"/>
      <c r="AW4292" s="885"/>
      <c r="AX4292" s="885"/>
      <c r="AY4292" s="885"/>
      <c r="AZ4292" s="885"/>
    </row>
    <row r="4293" spans="1:52" ht="15" customHeight="1">
      <c r="B4293" s="1310">
        <v>4287</v>
      </c>
      <c r="C4293" s="891" t="s">
        <v>13044</v>
      </c>
      <c r="D4293" s="956" t="s">
        <v>230</v>
      </c>
      <c r="E4293" s="992" t="s">
        <v>4228</v>
      </c>
      <c r="F4293" s="892" t="s">
        <v>13054</v>
      </c>
      <c r="G4293" s="535" t="s">
        <v>102</v>
      </c>
      <c r="H4293" s="893" t="s">
        <v>24</v>
      </c>
      <c r="I4293" s="953" t="s">
        <v>24</v>
      </c>
      <c r="J4293" s="1314" t="str">
        <f t="shared" ca="1" si="377"/>
        <v>-</v>
      </c>
      <c r="K4293" s="894" t="s">
        <v>24</v>
      </c>
      <c r="L4293" s="976" t="s">
        <v>24</v>
      </c>
      <c r="M4293" s="898" t="s">
        <v>24</v>
      </c>
      <c r="N4293" s="533">
        <v>44057</v>
      </c>
      <c r="O4293" s="1330" t="s">
        <v>24</v>
      </c>
      <c r="P4293" s="1314" t="s">
        <v>24</v>
      </c>
      <c r="Q4293" s="897" t="s">
        <v>24</v>
      </c>
      <c r="R4293" s="181" t="str">
        <f t="shared" ca="1" si="374"/>
        <v>TIDAK MCU</v>
      </c>
      <c r="S4293" s="1319" t="s">
        <v>13066</v>
      </c>
      <c r="T4293" s="953">
        <v>44561</v>
      </c>
      <c r="U4293" s="953">
        <v>44561</v>
      </c>
      <c r="V4293" s="1330"/>
      <c r="W4293" s="1311"/>
      <c r="X4293" s="951"/>
      <c r="Y4293" s="900"/>
      <c r="Z4293" s="952"/>
      <c r="AA4293" s="1000" t="s">
        <v>11984</v>
      </c>
      <c r="AB4293" s="902" t="s">
        <v>24</v>
      </c>
      <c r="AC4293" s="1305"/>
      <c r="AD4293" s="1305"/>
      <c r="AE4293" s="1305"/>
      <c r="AF4293" s="1305"/>
      <c r="AG4293" s="1305"/>
      <c r="AH4293" s="369"/>
      <c r="AI4293" s="244" t="str">
        <f t="shared" si="375"/>
        <v>SC 360, SC P380-</v>
      </c>
      <c r="AJ4293" s="1315">
        <f t="shared" si="376"/>
        <v>44057</v>
      </c>
      <c r="AK4293" s="1330">
        <v>44044</v>
      </c>
      <c r="AL4293" s="670">
        <v>44044</v>
      </c>
      <c r="AM4293" s="1305"/>
      <c r="AN4293" s="902"/>
      <c r="AO4293" s="902"/>
      <c r="AP4293" s="1305"/>
      <c r="AQ4293" s="1231" t="s">
        <v>3094</v>
      </c>
      <c r="AR4293" s="1305"/>
      <c r="AS4293" s="1305"/>
      <c r="AT4293" s="1305"/>
      <c r="AU4293" s="1305"/>
      <c r="AV4293" s="885"/>
      <c r="AW4293" s="885"/>
      <c r="AX4293" s="885"/>
      <c r="AY4293" s="885"/>
      <c r="AZ4293" s="885"/>
    </row>
    <row r="4294" spans="1:52" ht="15" customHeight="1">
      <c r="B4294" s="1310">
        <v>4288</v>
      </c>
      <c r="C4294" s="891" t="s">
        <v>13045</v>
      </c>
      <c r="D4294" s="956" t="s">
        <v>230</v>
      </c>
      <c r="E4294" s="992" t="s">
        <v>4228</v>
      </c>
      <c r="F4294" s="892" t="s">
        <v>13055</v>
      </c>
      <c r="G4294" s="535" t="s">
        <v>102</v>
      </c>
      <c r="H4294" s="893" t="s">
        <v>24</v>
      </c>
      <c r="I4294" s="953" t="s">
        <v>24</v>
      </c>
      <c r="J4294" s="1314" t="str">
        <f t="shared" ca="1" si="377"/>
        <v>-</v>
      </c>
      <c r="K4294" s="894" t="s">
        <v>24</v>
      </c>
      <c r="L4294" s="976" t="s">
        <v>24</v>
      </c>
      <c r="M4294" s="898" t="s">
        <v>24</v>
      </c>
      <c r="N4294" s="533">
        <v>44057</v>
      </c>
      <c r="O4294" s="1330" t="s">
        <v>24</v>
      </c>
      <c r="P4294" s="1314" t="s">
        <v>24</v>
      </c>
      <c r="Q4294" s="897" t="s">
        <v>24</v>
      </c>
      <c r="R4294" s="181" t="str">
        <f t="shared" ca="1" si="374"/>
        <v>TIDAK MCU</v>
      </c>
      <c r="S4294" s="1319" t="s">
        <v>13067</v>
      </c>
      <c r="T4294" s="953">
        <v>44561</v>
      </c>
      <c r="U4294" s="953">
        <v>44561</v>
      </c>
      <c r="V4294" s="1330"/>
      <c r="W4294" s="1311"/>
      <c r="X4294" s="951"/>
      <c r="Y4294" s="900"/>
      <c r="Z4294" s="952"/>
      <c r="AA4294" s="1000" t="s">
        <v>11984</v>
      </c>
      <c r="AB4294" s="902" t="s">
        <v>24</v>
      </c>
      <c r="AC4294" s="1305"/>
      <c r="AD4294" s="1305"/>
      <c r="AE4294" s="1305"/>
      <c r="AF4294" s="1305"/>
      <c r="AG4294" s="1305"/>
      <c r="AH4294" s="369"/>
      <c r="AI4294" s="244" t="str">
        <f t="shared" si="375"/>
        <v>SC 360, SC P380-</v>
      </c>
      <c r="AJ4294" s="1315">
        <f t="shared" si="376"/>
        <v>44057</v>
      </c>
      <c r="AK4294" s="1330">
        <v>44044</v>
      </c>
      <c r="AL4294" s="670">
        <v>44044</v>
      </c>
      <c r="AM4294" s="1305"/>
      <c r="AN4294" s="902"/>
      <c r="AO4294" s="902"/>
      <c r="AP4294" s="1305"/>
      <c r="AQ4294" s="1231" t="s">
        <v>3094</v>
      </c>
      <c r="AR4294" s="1305"/>
      <c r="AS4294" s="1305"/>
      <c r="AT4294" s="1305"/>
      <c r="AU4294" s="1305"/>
      <c r="AV4294" s="885"/>
      <c r="AW4294" s="885"/>
      <c r="AX4294" s="885"/>
      <c r="AY4294" s="885"/>
      <c r="AZ4294" s="885"/>
    </row>
    <row r="4295" spans="1:52" ht="15" customHeight="1">
      <c r="B4295" s="1310">
        <v>4289</v>
      </c>
      <c r="C4295" s="891" t="s">
        <v>13046</v>
      </c>
      <c r="D4295" s="956" t="s">
        <v>230</v>
      </c>
      <c r="E4295" s="992" t="s">
        <v>4228</v>
      </c>
      <c r="F4295" s="892" t="s">
        <v>13056</v>
      </c>
      <c r="G4295" s="535" t="s">
        <v>102</v>
      </c>
      <c r="H4295" s="893" t="s">
        <v>24</v>
      </c>
      <c r="I4295" s="953" t="s">
        <v>24</v>
      </c>
      <c r="J4295" s="1314" t="str">
        <f t="shared" ca="1" si="377"/>
        <v>-</v>
      </c>
      <c r="K4295" s="894" t="s">
        <v>24</v>
      </c>
      <c r="L4295" s="976" t="s">
        <v>24</v>
      </c>
      <c r="M4295" s="898" t="s">
        <v>24</v>
      </c>
      <c r="N4295" s="533">
        <v>44057</v>
      </c>
      <c r="O4295" s="1330" t="s">
        <v>24</v>
      </c>
      <c r="P4295" s="1314" t="s">
        <v>24</v>
      </c>
      <c r="Q4295" s="897" t="s">
        <v>24</v>
      </c>
      <c r="R4295" s="181" t="str">
        <f t="shared" ca="1" si="374"/>
        <v>TIDAK MCU</v>
      </c>
      <c r="S4295" s="1319" t="s">
        <v>13068</v>
      </c>
      <c r="T4295" s="953">
        <v>44561</v>
      </c>
      <c r="U4295" s="953">
        <v>44561</v>
      </c>
      <c r="V4295" s="1330"/>
      <c r="W4295" s="1311"/>
      <c r="X4295" s="951"/>
      <c r="Y4295" s="900"/>
      <c r="Z4295" s="952"/>
      <c r="AA4295" s="1000" t="s">
        <v>11984</v>
      </c>
      <c r="AB4295" s="902" t="s">
        <v>24</v>
      </c>
      <c r="AC4295" s="1305"/>
      <c r="AD4295" s="1305"/>
      <c r="AE4295" s="1305"/>
      <c r="AF4295" s="1305"/>
      <c r="AG4295" s="1305"/>
      <c r="AH4295" s="369"/>
      <c r="AI4295" s="244" t="str">
        <f t="shared" si="375"/>
        <v>SC 360, SC P380-</v>
      </c>
      <c r="AJ4295" s="1315">
        <f t="shared" si="376"/>
        <v>44057</v>
      </c>
      <c r="AK4295" s="1330">
        <v>44044</v>
      </c>
      <c r="AL4295" s="670">
        <v>44044</v>
      </c>
      <c r="AM4295" s="1305"/>
      <c r="AN4295" s="902"/>
      <c r="AO4295" s="902"/>
      <c r="AP4295" s="1305"/>
      <c r="AQ4295" s="1231" t="s">
        <v>3094</v>
      </c>
      <c r="AR4295" s="1305"/>
      <c r="AS4295" s="1305"/>
      <c r="AT4295" s="1305"/>
      <c r="AU4295" s="1305"/>
      <c r="AV4295" s="885"/>
      <c r="AW4295" s="885"/>
      <c r="AX4295" s="885"/>
      <c r="AY4295" s="885"/>
      <c r="AZ4295" s="885"/>
    </row>
    <row r="4296" spans="1:52" ht="15" customHeight="1">
      <c r="B4296" s="1310">
        <v>4290</v>
      </c>
      <c r="C4296" s="891" t="s">
        <v>987</v>
      </c>
      <c r="D4296" s="956" t="s">
        <v>230</v>
      </c>
      <c r="E4296" s="992" t="s">
        <v>4228</v>
      </c>
      <c r="F4296" s="892" t="s">
        <v>13057</v>
      </c>
      <c r="G4296" s="535" t="s">
        <v>102</v>
      </c>
      <c r="H4296" s="893" t="s">
        <v>24</v>
      </c>
      <c r="I4296" s="953" t="s">
        <v>24</v>
      </c>
      <c r="J4296" s="1314" t="str">
        <f t="shared" ca="1" si="377"/>
        <v>-</v>
      </c>
      <c r="K4296" s="894" t="s">
        <v>24</v>
      </c>
      <c r="L4296" s="976" t="s">
        <v>24</v>
      </c>
      <c r="M4296" s="898" t="s">
        <v>24</v>
      </c>
      <c r="N4296" s="533">
        <v>44057</v>
      </c>
      <c r="O4296" s="1330" t="s">
        <v>24</v>
      </c>
      <c r="P4296" s="1314" t="s">
        <v>24</v>
      </c>
      <c r="Q4296" s="897" t="s">
        <v>24</v>
      </c>
      <c r="R4296" s="181" t="str">
        <f t="shared" ca="1" si="374"/>
        <v>TIDAK MCU</v>
      </c>
      <c r="S4296" s="1319" t="s">
        <v>13069</v>
      </c>
      <c r="T4296" s="953">
        <v>44561</v>
      </c>
      <c r="U4296" s="953">
        <v>44561</v>
      </c>
      <c r="V4296" s="1330"/>
      <c r="W4296" s="1311"/>
      <c r="X4296" s="951"/>
      <c r="Y4296" s="900"/>
      <c r="Z4296" s="952"/>
      <c r="AA4296" s="1000" t="s">
        <v>11984</v>
      </c>
      <c r="AB4296" s="902" t="s">
        <v>24</v>
      </c>
      <c r="AC4296" s="1305"/>
      <c r="AD4296" s="1305"/>
      <c r="AE4296" s="1305"/>
      <c r="AF4296" s="1305"/>
      <c r="AG4296" s="1305"/>
      <c r="AH4296" s="369"/>
      <c r="AI4296" s="244" t="str">
        <f t="shared" si="375"/>
        <v>SC 360, SC P380-</v>
      </c>
      <c r="AJ4296" s="1315">
        <f t="shared" si="376"/>
        <v>44057</v>
      </c>
      <c r="AK4296" s="1330">
        <v>44044</v>
      </c>
      <c r="AL4296" s="670">
        <v>44044</v>
      </c>
      <c r="AM4296" s="1305"/>
      <c r="AN4296" s="902"/>
      <c r="AO4296" s="902"/>
      <c r="AP4296" s="1305"/>
      <c r="AQ4296" s="1231" t="s">
        <v>3094</v>
      </c>
      <c r="AR4296" s="1305"/>
      <c r="AS4296" s="1305"/>
      <c r="AT4296" s="1305"/>
      <c r="AU4296" s="1305"/>
      <c r="AZ4296" s="885"/>
    </row>
    <row r="4297" spans="1:52" s="2186" customFormat="1" ht="15" customHeight="1">
      <c r="A4297" s="1299"/>
      <c r="B4297" s="1310">
        <v>4291</v>
      </c>
      <c r="C4297" s="1531" t="s">
        <v>13070</v>
      </c>
      <c r="D4297" s="1577" t="s">
        <v>234</v>
      </c>
      <c r="E4297" s="1590" t="s">
        <v>222</v>
      </c>
      <c r="F4297" s="1612" t="s">
        <v>24</v>
      </c>
      <c r="G4297" s="1623" t="s">
        <v>114</v>
      </c>
      <c r="H4297" s="1687" t="s">
        <v>24</v>
      </c>
      <c r="I4297" s="1773">
        <v>34936</v>
      </c>
      <c r="J4297" s="445">
        <f t="shared" ca="1" si="377"/>
        <v>26</v>
      </c>
      <c r="K4297" s="1818" t="s">
        <v>83</v>
      </c>
      <c r="L4297" s="1872">
        <v>950814520721</v>
      </c>
      <c r="M4297" s="1900">
        <v>45529</v>
      </c>
      <c r="N4297" s="517">
        <v>44083</v>
      </c>
      <c r="O4297" s="446" t="s">
        <v>24</v>
      </c>
      <c r="P4297" s="445" t="s">
        <v>24</v>
      </c>
      <c r="Q4297" s="1924" t="s">
        <v>24</v>
      </c>
      <c r="R4297" s="919" t="str">
        <f t="shared" ca="1" si="374"/>
        <v>TIDAK MCU</v>
      </c>
      <c r="S4297" s="445" t="s">
        <v>12899</v>
      </c>
      <c r="T4297" s="1773">
        <v>44433</v>
      </c>
      <c r="U4297" s="1773">
        <v>44433</v>
      </c>
      <c r="V4297" s="446"/>
      <c r="W4297" s="446"/>
      <c r="X4297" s="1531"/>
      <c r="Y4297" s="1945"/>
      <c r="Z4297" s="1956"/>
      <c r="AA4297" s="1577" t="s">
        <v>100</v>
      </c>
      <c r="AB4297" s="1577" t="s">
        <v>24</v>
      </c>
      <c r="AC4297" s="1577"/>
      <c r="AD4297" s="1577"/>
      <c r="AE4297" s="1577"/>
      <c r="AF4297" s="1577"/>
      <c r="AG4297" s="1577"/>
      <c r="AH4297" s="1028"/>
      <c r="AI4297" s="244" t="str">
        <f t="shared" si="375"/>
        <v>LIGHT VEHICLE-</v>
      </c>
      <c r="AJ4297" s="1315">
        <f t="shared" si="376"/>
        <v>44083</v>
      </c>
      <c r="AK4297" s="446">
        <v>44089</v>
      </c>
      <c r="AL4297" s="446">
        <v>44089</v>
      </c>
      <c r="AM4297" s="1577"/>
      <c r="AN4297" s="1577"/>
      <c r="AO4297" s="1577"/>
      <c r="AP4297" s="1577"/>
      <c r="AQ4297" s="916" t="s">
        <v>6564</v>
      </c>
      <c r="AR4297" s="1577"/>
      <c r="AS4297" s="1577"/>
      <c r="AT4297" s="1577"/>
      <c r="AU4297" s="1577"/>
      <c r="AV4297" s="458"/>
      <c r="AW4297" s="458"/>
      <c r="AX4297" s="458"/>
      <c r="AY4297" s="458"/>
      <c r="AZ4297" s="458"/>
    </row>
    <row r="4298" spans="1:52" ht="15" customHeight="1">
      <c r="B4298" s="1310">
        <v>4292</v>
      </c>
      <c r="C4298" s="891" t="s">
        <v>13074</v>
      </c>
      <c r="D4298" s="956" t="s">
        <v>230</v>
      </c>
      <c r="E4298" s="992" t="s">
        <v>222</v>
      </c>
      <c r="F4298" s="892" t="s">
        <v>24</v>
      </c>
      <c r="G4298" s="535" t="s">
        <v>12214</v>
      </c>
      <c r="H4298" s="893" t="s">
        <v>24</v>
      </c>
      <c r="I4298" s="953">
        <v>29219</v>
      </c>
      <c r="J4298" s="1314">
        <f t="shared" ca="1" si="377"/>
        <v>42</v>
      </c>
      <c r="K4298" s="894" t="s">
        <v>493</v>
      </c>
      <c r="L4298" s="976">
        <v>791217180705</v>
      </c>
      <c r="M4298" s="898">
        <v>44560</v>
      </c>
      <c r="N4298" s="533">
        <v>44082</v>
      </c>
      <c r="O4298" s="1330" t="s">
        <v>24</v>
      </c>
      <c r="P4298" s="1314" t="s">
        <v>24</v>
      </c>
      <c r="Q4298" s="897" t="s">
        <v>24</v>
      </c>
      <c r="R4298" s="181" t="str">
        <f t="shared" ca="1" si="374"/>
        <v>TIDAK MCU</v>
      </c>
      <c r="S4298" s="1319" t="s">
        <v>13075</v>
      </c>
      <c r="T4298" s="953">
        <v>44560</v>
      </c>
      <c r="U4298" s="589">
        <v>44560</v>
      </c>
      <c r="V4298" s="1330"/>
      <c r="W4298" s="1311"/>
      <c r="X4298" s="951"/>
      <c r="Y4298" s="900"/>
      <c r="Z4298" s="952"/>
      <c r="AA4298" s="243" t="s">
        <v>4604</v>
      </c>
      <c r="AB4298" s="244" t="s">
        <v>100</v>
      </c>
      <c r="AC4298" s="213"/>
      <c r="AD4298" s="1305"/>
      <c r="AE4298" s="1305"/>
      <c r="AF4298" s="1305"/>
      <c r="AG4298" s="1305"/>
      <c r="AH4298" s="369"/>
      <c r="AI4298" s="244" t="str">
        <f t="shared" si="375"/>
        <v>NISSAN CWBLIGHT VEHICLE</v>
      </c>
      <c r="AJ4298" s="1315">
        <f t="shared" si="376"/>
        <v>44082</v>
      </c>
      <c r="AK4298" s="1330">
        <v>44075</v>
      </c>
      <c r="AL4298" s="670">
        <v>44075</v>
      </c>
      <c r="AM4298" s="1305"/>
      <c r="AN4298" s="902"/>
      <c r="AO4298" s="902"/>
      <c r="AP4298" s="1305"/>
      <c r="AQ4298" s="1231" t="s">
        <v>3094</v>
      </c>
      <c r="AR4298" s="1305"/>
      <c r="AS4298" s="1305"/>
      <c r="AT4298" s="1305"/>
      <c r="AU4298" s="1305"/>
      <c r="AV4298" s="885"/>
      <c r="AW4298" s="885"/>
      <c r="AX4298" s="885"/>
      <c r="AY4298" s="885"/>
      <c r="AZ4298" s="885"/>
    </row>
    <row r="4299" spans="1:52" ht="15" customHeight="1">
      <c r="B4299" s="1310">
        <v>4293</v>
      </c>
      <c r="C4299" s="891" t="s">
        <v>13076</v>
      </c>
      <c r="D4299" s="956" t="s">
        <v>230</v>
      </c>
      <c r="E4299" s="992" t="s">
        <v>222</v>
      </c>
      <c r="F4299" s="892" t="s">
        <v>24</v>
      </c>
      <c r="G4299" s="535" t="s">
        <v>12214</v>
      </c>
      <c r="H4299" s="893" t="s">
        <v>24</v>
      </c>
      <c r="I4299" s="953">
        <v>28688</v>
      </c>
      <c r="J4299" s="1314">
        <f t="shared" ca="1" si="377"/>
        <v>44</v>
      </c>
      <c r="K4299" s="894" t="s">
        <v>493</v>
      </c>
      <c r="L4299" s="976">
        <v>780717230389</v>
      </c>
      <c r="M4299" s="898">
        <v>45490</v>
      </c>
      <c r="N4299" s="533">
        <v>44086</v>
      </c>
      <c r="O4299" s="1330" t="s">
        <v>24</v>
      </c>
      <c r="P4299" s="1314" t="s">
        <v>24</v>
      </c>
      <c r="Q4299" s="897" t="s">
        <v>24</v>
      </c>
      <c r="R4299" s="181" t="str">
        <f t="shared" ca="1" si="374"/>
        <v>TIDAK MCU</v>
      </c>
      <c r="S4299" s="1319" t="s">
        <v>13077</v>
      </c>
      <c r="T4299" s="953">
        <v>44394</v>
      </c>
      <c r="U4299" s="953">
        <v>44394</v>
      </c>
      <c r="V4299" s="1330"/>
      <c r="W4299" s="1311"/>
      <c r="X4299" s="951"/>
      <c r="Y4299" s="900"/>
      <c r="Z4299" s="952"/>
      <c r="AA4299" s="1000" t="s">
        <v>11521</v>
      </c>
      <c r="AB4299" s="902" t="s">
        <v>24</v>
      </c>
      <c r="AC4299" s="1305"/>
      <c r="AD4299" s="1305"/>
      <c r="AE4299" s="1305"/>
      <c r="AF4299" s="1305"/>
      <c r="AG4299" s="1305"/>
      <c r="AH4299" s="369"/>
      <c r="AI4299" s="244" t="str">
        <f t="shared" si="375"/>
        <v>ISUZU GIGA-</v>
      </c>
      <c r="AJ4299" s="1315">
        <f t="shared" si="376"/>
        <v>44086</v>
      </c>
      <c r="AK4299" s="1330">
        <v>44084</v>
      </c>
      <c r="AL4299" s="670">
        <v>44084</v>
      </c>
      <c r="AM4299" s="1305"/>
      <c r="AN4299" s="902"/>
      <c r="AO4299" s="902"/>
      <c r="AP4299" s="1305"/>
      <c r="AQ4299" s="1231" t="s">
        <v>3094</v>
      </c>
      <c r="AR4299" s="1305"/>
      <c r="AS4299" s="1305"/>
      <c r="AT4299" s="1305"/>
      <c r="AU4299" s="1305"/>
      <c r="AV4299" s="885"/>
      <c r="AW4299" s="885"/>
      <c r="AX4299" s="885"/>
      <c r="AY4299" s="885"/>
      <c r="AZ4299" s="885"/>
    </row>
    <row r="4300" spans="1:52" ht="15" customHeight="1">
      <c r="B4300" s="1310">
        <v>4294</v>
      </c>
      <c r="C4300" s="891" t="s">
        <v>13078</v>
      </c>
      <c r="D4300" s="956" t="s">
        <v>230</v>
      </c>
      <c r="E4300" s="992" t="s">
        <v>222</v>
      </c>
      <c r="F4300" s="892" t="s">
        <v>24</v>
      </c>
      <c r="G4300" s="535" t="s">
        <v>12214</v>
      </c>
      <c r="H4300" s="893" t="s">
        <v>24</v>
      </c>
      <c r="I4300" s="953">
        <v>27511</v>
      </c>
      <c r="J4300" s="1314">
        <f t="shared" ca="1" si="377"/>
        <v>47</v>
      </c>
      <c r="K4300" s="894" t="s">
        <v>493</v>
      </c>
      <c r="L4300" s="976">
        <v>750417150345</v>
      </c>
      <c r="M4300" s="898">
        <v>45439</v>
      </c>
      <c r="N4300" s="533">
        <v>44082</v>
      </c>
      <c r="O4300" s="1330" t="s">
        <v>24</v>
      </c>
      <c r="P4300" s="1314" t="s">
        <v>24</v>
      </c>
      <c r="Q4300" s="897" t="s">
        <v>24</v>
      </c>
      <c r="R4300" s="181" t="str">
        <f t="shared" ref="R4300:R4328" ca="1" si="378">IF(OR(O4300="",O4300="-"),"TIDAK MCU",IF(Q4300&gt;TODAY(),"BERLAKU","EXPIRED"))</f>
        <v>TIDAK MCU</v>
      </c>
      <c r="S4300" s="1319" t="s">
        <v>13079</v>
      </c>
      <c r="T4300" s="451">
        <v>44313</v>
      </c>
      <c r="U4300" s="953">
        <v>44313</v>
      </c>
      <c r="V4300" s="1330"/>
      <c r="W4300" s="1311"/>
      <c r="X4300" s="951"/>
      <c r="Y4300" s="900"/>
      <c r="Z4300" s="952"/>
      <c r="AA4300" s="1000" t="s">
        <v>11521</v>
      </c>
      <c r="AB4300" s="902" t="s">
        <v>100</v>
      </c>
      <c r="AC4300" s="1305"/>
      <c r="AD4300" s="1305"/>
      <c r="AE4300" s="1305"/>
      <c r="AF4300" s="1305"/>
      <c r="AG4300" s="1305"/>
      <c r="AH4300" s="369"/>
      <c r="AI4300" s="244" t="str">
        <f t="shared" si="375"/>
        <v>ISUZU GIGALIGHT VEHICLE</v>
      </c>
      <c r="AJ4300" s="1315">
        <f t="shared" si="376"/>
        <v>44082</v>
      </c>
      <c r="AK4300" s="1330">
        <v>44075</v>
      </c>
      <c r="AL4300" s="670">
        <v>44075</v>
      </c>
      <c r="AM4300" s="1305"/>
      <c r="AN4300" s="902"/>
      <c r="AO4300" s="902"/>
      <c r="AP4300" s="1305"/>
      <c r="AQ4300" s="1231" t="s">
        <v>3094</v>
      </c>
      <c r="AR4300" s="1305"/>
      <c r="AS4300" s="1305"/>
      <c r="AT4300" s="1305"/>
      <c r="AU4300" s="1305"/>
      <c r="AV4300" s="885"/>
      <c r="AW4300" s="885"/>
      <c r="AX4300" s="885"/>
      <c r="AY4300" s="885"/>
      <c r="AZ4300" s="885"/>
    </row>
    <row r="4301" spans="1:52" ht="15" customHeight="1">
      <c r="B4301" s="1310">
        <v>4295</v>
      </c>
      <c r="C4301" s="891" t="s">
        <v>13080</v>
      </c>
      <c r="D4301" s="956" t="s">
        <v>230</v>
      </c>
      <c r="E4301" s="992" t="s">
        <v>222</v>
      </c>
      <c r="F4301" s="892" t="s">
        <v>24</v>
      </c>
      <c r="G4301" s="535" t="s">
        <v>141</v>
      </c>
      <c r="H4301" s="893" t="s">
        <v>24</v>
      </c>
      <c r="I4301" s="953">
        <v>34268</v>
      </c>
      <c r="J4301" s="1314">
        <f t="shared" ca="1" si="377"/>
        <v>28</v>
      </c>
      <c r="K4301" s="894" t="s">
        <v>24</v>
      </c>
      <c r="L4301" s="976" t="s">
        <v>24</v>
      </c>
      <c r="M4301" s="898" t="s">
        <v>24</v>
      </c>
      <c r="N4301" s="533">
        <v>44086</v>
      </c>
      <c r="O4301" s="1330" t="s">
        <v>24</v>
      </c>
      <c r="P4301" s="1314" t="s">
        <v>24</v>
      </c>
      <c r="Q4301" s="897" t="s">
        <v>24</v>
      </c>
      <c r="R4301" s="181" t="str">
        <f t="shared" ca="1" si="378"/>
        <v>TIDAK MCU</v>
      </c>
      <c r="S4301" s="1319" t="s">
        <v>13081</v>
      </c>
      <c r="T4301" s="953">
        <v>44495</v>
      </c>
      <c r="U4301" s="953">
        <v>44495</v>
      </c>
      <c r="V4301" s="1330"/>
      <c r="W4301" s="1311"/>
      <c r="X4301" s="951"/>
      <c r="Y4301" s="900"/>
      <c r="Z4301" s="952"/>
      <c r="AA4301" s="1000" t="s">
        <v>592</v>
      </c>
      <c r="AB4301" s="902" t="s">
        <v>24</v>
      </c>
      <c r="AC4301" s="1305"/>
      <c r="AD4301" s="1305"/>
      <c r="AE4301" s="1305"/>
      <c r="AF4301" s="1305"/>
      <c r="AG4301" s="1305"/>
      <c r="AH4301" s="369"/>
      <c r="AI4301" s="244" t="str">
        <f t="shared" si="375"/>
        <v>PC 200, PC 300-</v>
      </c>
      <c r="AJ4301" s="1315">
        <f t="shared" si="376"/>
        <v>44086</v>
      </c>
      <c r="AK4301" s="1330">
        <v>44077</v>
      </c>
      <c r="AL4301" s="670">
        <v>44077</v>
      </c>
      <c r="AM4301" s="1305"/>
      <c r="AN4301" s="902"/>
      <c r="AO4301" s="902"/>
      <c r="AP4301" s="1305"/>
      <c r="AQ4301" s="1231" t="s">
        <v>3094</v>
      </c>
      <c r="AR4301" s="1305"/>
      <c r="AS4301" s="1305"/>
      <c r="AT4301" s="1305"/>
      <c r="AU4301" s="1305"/>
      <c r="AV4301" s="885"/>
      <c r="AW4301" s="885"/>
      <c r="AX4301" s="885"/>
      <c r="AY4301" s="885"/>
      <c r="AZ4301" s="885"/>
    </row>
    <row r="4302" spans="1:52" ht="15" customHeight="1">
      <c r="B4302" s="1310">
        <v>4296</v>
      </c>
      <c r="C4302" s="891" t="s">
        <v>13082</v>
      </c>
      <c r="D4302" s="956" t="s">
        <v>230</v>
      </c>
      <c r="E4302" s="992" t="s">
        <v>222</v>
      </c>
      <c r="F4302" s="892" t="s">
        <v>24</v>
      </c>
      <c r="G4302" s="535" t="s">
        <v>141</v>
      </c>
      <c r="H4302" s="893" t="s">
        <v>24</v>
      </c>
      <c r="I4302" s="953">
        <v>33422</v>
      </c>
      <c r="J4302" s="1314">
        <f t="shared" ca="1" si="377"/>
        <v>30</v>
      </c>
      <c r="K4302" s="894" t="s">
        <v>24</v>
      </c>
      <c r="L4302" s="976" t="s">
        <v>24</v>
      </c>
      <c r="M4302" s="898" t="s">
        <v>24</v>
      </c>
      <c r="N4302" s="533">
        <v>44086</v>
      </c>
      <c r="O4302" s="1330" t="s">
        <v>24</v>
      </c>
      <c r="P4302" s="1314" t="s">
        <v>24</v>
      </c>
      <c r="Q4302" s="897" t="s">
        <v>24</v>
      </c>
      <c r="R4302" s="181" t="str">
        <f t="shared" ca="1" si="378"/>
        <v>TIDAK MCU</v>
      </c>
      <c r="S4302" s="1319" t="s">
        <v>13083</v>
      </c>
      <c r="T4302" s="451">
        <v>44350</v>
      </c>
      <c r="U4302" s="953">
        <v>44350</v>
      </c>
      <c r="V4302" s="1330"/>
      <c r="W4302" s="1311"/>
      <c r="X4302" s="951"/>
      <c r="Y4302" s="900"/>
      <c r="Z4302" s="952"/>
      <c r="AA4302" s="1000" t="s">
        <v>589</v>
      </c>
      <c r="AB4302" s="902" t="s">
        <v>24</v>
      </c>
      <c r="AC4302" s="1305"/>
      <c r="AD4302" s="1305"/>
      <c r="AE4302" s="1305"/>
      <c r="AF4302" s="1305"/>
      <c r="AG4302" s="1305"/>
      <c r="AH4302" s="369"/>
      <c r="AI4302" s="244" t="str">
        <f t="shared" si="375"/>
        <v>DZ 85-</v>
      </c>
      <c r="AJ4302" s="1315">
        <f t="shared" si="376"/>
        <v>44086</v>
      </c>
      <c r="AK4302" s="1330">
        <v>44077</v>
      </c>
      <c r="AL4302" s="670">
        <v>44077</v>
      </c>
      <c r="AM4302" s="1305"/>
      <c r="AN4302" s="902"/>
      <c r="AO4302" s="902"/>
      <c r="AP4302" s="1305"/>
      <c r="AQ4302" s="1231" t="s">
        <v>3094</v>
      </c>
      <c r="AR4302" s="1305"/>
      <c r="AS4302" s="1305"/>
      <c r="AT4302" s="1305"/>
      <c r="AU4302" s="1305"/>
      <c r="AZ4302" s="885"/>
    </row>
    <row r="4303" spans="1:52" ht="15" customHeight="1">
      <c r="B4303" s="1310">
        <v>4297</v>
      </c>
      <c r="C4303" s="891" t="s">
        <v>13084</v>
      </c>
      <c r="D4303" s="956" t="s">
        <v>226</v>
      </c>
      <c r="E4303" s="992" t="s">
        <v>222</v>
      </c>
      <c r="F4303" s="892" t="s">
        <v>24</v>
      </c>
      <c r="G4303" s="535" t="s">
        <v>141</v>
      </c>
      <c r="H4303" s="893" t="s">
        <v>24</v>
      </c>
      <c r="I4303" s="953">
        <v>25366</v>
      </c>
      <c r="J4303" s="1314">
        <f t="shared" ca="1" si="377"/>
        <v>53</v>
      </c>
      <c r="K4303" s="894" t="s">
        <v>24</v>
      </c>
      <c r="L4303" s="976" t="s">
        <v>24</v>
      </c>
      <c r="M4303" s="898" t="s">
        <v>24</v>
      </c>
      <c r="N4303" s="533">
        <v>44081</v>
      </c>
      <c r="O4303" s="1330" t="s">
        <v>24</v>
      </c>
      <c r="P4303" s="1314" t="s">
        <v>24</v>
      </c>
      <c r="Q4303" s="897" t="s">
        <v>24</v>
      </c>
      <c r="R4303" s="181" t="str">
        <f t="shared" ca="1" si="378"/>
        <v>TIDAK MCU</v>
      </c>
      <c r="S4303" s="1319" t="s">
        <v>24</v>
      </c>
      <c r="T4303" s="953">
        <v>44359</v>
      </c>
      <c r="U4303" s="953" t="s">
        <v>24</v>
      </c>
      <c r="V4303" s="1330"/>
      <c r="W4303" s="1311"/>
      <c r="X4303" s="951"/>
      <c r="Y4303" s="900"/>
      <c r="Z4303" s="952"/>
      <c r="AA4303" s="902" t="s">
        <v>24</v>
      </c>
      <c r="AB4303" s="244"/>
      <c r="AC4303" s="213"/>
      <c r="AD4303" s="1305"/>
      <c r="AE4303" s="1305"/>
      <c r="AF4303" s="1305"/>
      <c r="AG4303" s="1305"/>
      <c r="AH4303" s="369"/>
      <c r="AI4303" s="244" t="str">
        <f t="shared" si="375"/>
        <v>-</v>
      </c>
      <c r="AJ4303" s="1315">
        <f t="shared" si="376"/>
        <v>44081</v>
      </c>
      <c r="AK4303" s="1330" t="s">
        <v>24</v>
      </c>
      <c r="AL4303" s="670" t="s">
        <v>24</v>
      </c>
      <c r="AM4303" s="1305"/>
      <c r="AN4303" s="902"/>
      <c r="AO4303" s="902"/>
      <c r="AP4303" s="1305"/>
      <c r="AQ4303" s="1231" t="s">
        <v>3094</v>
      </c>
      <c r="AR4303" s="1305"/>
      <c r="AS4303" s="1305"/>
      <c r="AT4303" s="1305"/>
      <c r="AU4303" s="1305"/>
      <c r="AV4303" s="885"/>
      <c r="AW4303" s="885"/>
      <c r="AX4303" s="885"/>
      <c r="AY4303" s="885"/>
      <c r="AZ4303" s="885"/>
    </row>
    <row r="4304" spans="1:52" ht="15" customHeight="1">
      <c r="B4304" s="1310">
        <v>4298</v>
      </c>
      <c r="C4304" s="891" t="s">
        <v>13085</v>
      </c>
      <c r="D4304" s="956" t="s">
        <v>13086</v>
      </c>
      <c r="E4304" s="992" t="s">
        <v>222</v>
      </c>
      <c r="F4304" s="892" t="s">
        <v>24</v>
      </c>
      <c r="G4304" s="535" t="s">
        <v>141</v>
      </c>
      <c r="H4304" s="893" t="s">
        <v>24</v>
      </c>
      <c r="I4304" s="953">
        <v>24132</v>
      </c>
      <c r="J4304" s="1314">
        <f t="shared" ca="1" si="377"/>
        <v>57</v>
      </c>
      <c r="K4304" s="894" t="s">
        <v>83</v>
      </c>
      <c r="L4304" s="976">
        <v>660118150696</v>
      </c>
      <c r="M4304" s="898">
        <v>44951</v>
      </c>
      <c r="N4304" s="533">
        <v>44018</v>
      </c>
      <c r="O4304" s="1330" t="s">
        <v>24</v>
      </c>
      <c r="P4304" s="1314" t="s">
        <v>24</v>
      </c>
      <c r="Q4304" s="897" t="s">
        <v>24</v>
      </c>
      <c r="R4304" s="181" t="str">
        <f t="shared" ca="1" si="378"/>
        <v>TIDAK MCU</v>
      </c>
      <c r="S4304" s="1319" t="s">
        <v>13195</v>
      </c>
      <c r="T4304" s="451">
        <v>44586</v>
      </c>
      <c r="U4304" s="451">
        <v>44586</v>
      </c>
      <c r="V4304" s="1330"/>
      <c r="W4304" s="1311"/>
      <c r="X4304" s="951"/>
      <c r="Y4304" s="900"/>
      <c r="Z4304" s="952"/>
      <c r="AA4304" s="902" t="s">
        <v>100</v>
      </c>
      <c r="AB4304" s="244"/>
      <c r="AC4304" s="1305"/>
      <c r="AD4304" s="1305"/>
      <c r="AE4304" s="1305"/>
      <c r="AF4304" s="1305"/>
      <c r="AG4304" s="1305"/>
      <c r="AH4304" s="369"/>
      <c r="AI4304" s="244" t="str">
        <f t="shared" ref="AI4304:AI4367" si="379">+CONCATENATE(AA4304,AB4304,AC4304,AD4304,AE4304,AF4304,AG4304)</f>
        <v>LIGHT VEHICLE</v>
      </c>
      <c r="AJ4304" s="1315">
        <f t="shared" si="376"/>
        <v>44018</v>
      </c>
      <c r="AK4304" s="1330">
        <v>44098</v>
      </c>
      <c r="AL4304" s="670">
        <v>44098</v>
      </c>
      <c r="AM4304" s="1305"/>
      <c r="AN4304" s="902"/>
      <c r="AO4304" s="902"/>
      <c r="AP4304" s="1305"/>
      <c r="AQ4304" s="1231" t="s">
        <v>3094</v>
      </c>
      <c r="AR4304" s="1305"/>
      <c r="AS4304" s="1305"/>
      <c r="AT4304" s="1305"/>
      <c r="AU4304" s="1305"/>
      <c r="AV4304" s="885"/>
      <c r="AW4304" s="885"/>
      <c r="AX4304" s="885"/>
      <c r="AY4304" s="885"/>
      <c r="AZ4304" s="885"/>
    </row>
    <row r="4305" spans="2:53" ht="15" customHeight="1">
      <c r="B4305" s="1310">
        <v>4299</v>
      </c>
      <c r="C4305" s="891" t="s">
        <v>13087</v>
      </c>
      <c r="D4305" s="956" t="s">
        <v>230</v>
      </c>
      <c r="E4305" s="992" t="s">
        <v>222</v>
      </c>
      <c r="F4305" s="892" t="s">
        <v>24</v>
      </c>
      <c r="G4305" s="535" t="s">
        <v>141</v>
      </c>
      <c r="H4305" s="893" t="s">
        <v>24</v>
      </c>
      <c r="I4305" s="953">
        <v>36051</v>
      </c>
      <c r="J4305" s="1314">
        <f t="shared" ca="1" si="377"/>
        <v>23</v>
      </c>
      <c r="K4305" s="894" t="s">
        <v>24</v>
      </c>
      <c r="L4305" s="976" t="s">
        <v>24</v>
      </c>
      <c r="M4305" s="898" t="s">
        <v>24</v>
      </c>
      <c r="N4305" s="533">
        <v>44083</v>
      </c>
      <c r="O4305" s="1330" t="s">
        <v>24</v>
      </c>
      <c r="P4305" s="1314" t="s">
        <v>24</v>
      </c>
      <c r="Q4305" s="897" t="s">
        <v>24</v>
      </c>
      <c r="R4305" s="181" t="str">
        <f t="shared" ca="1" si="378"/>
        <v>TIDAK MCU</v>
      </c>
      <c r="S4305" s="1319" t="s">
        <v>13088</v>
      </c>
      <c r="T4305" s="451">
        <v>44452</v>
      </c>
      <c r="U4305" s="451">
        <v>44452</v>
      </c>
      <c r="V4305" s="1330"/>
      <c r="W4305" s="1311"/>
      <c r="X4305" s="951"/>
      <c r="Y4305" s="900"/>
      <c r="Z4305" s="952"/>
      <c r="AA4305" s="1000" t="s">
        <v>592</v>
      </c>
      <c r="AB4305" s="244" t="s">
        <v>24</v>
      </c>
      <c r="AC4305" s="1305"/>
      <c r="AD4305" s="1305"/>
      <c r="AE4305" s="1305"/>
      <c r="AF4305" s="1305"/>
      <c r="AG4305" s="1305"/>
      <c r="AH4305" s="369"/>
      <c r="AI4305" s="244" t="str">
        <f t="shared" si="379"/>
        <v>PC 200, PC 300-</v>
      </c>
      <c r="AJ4305" s="1315">
        <f t="shared" si="376"/>
        <v>44083</v>
      </c>
      <c r="AK4305" s="1330">
        <v>44075</v>
      </c>
      <c r="AL4305" s="670">
        <v>44075</v>
      </c>
      <c r="AM4305" s="1305"/>
      <c r="AN4305" s="902"/>
      <c r="AO4305" s="902"/>
      <c r="AP4305" s="1305"/>
      <c r="AQ4305" s="1231" t="s">
        <v>3094</v>
      </c>
      <c r="AR4305" s="1305"/>
      <c r="AS4305" s="1305"/>
      <c r="AT4305" s="1305"/>
      <c r="AU4305" s="1305"/>
      <c r="AV4305" s="885"/>
      <c r="AW4305" s="885"/>
      <c r="AX4305" s="885"/>
      <c r="AY4305" s="885"/>
      <c r="AZ4305" s="885"/>
    </row>
    <row r="4306" spans="2:53" ht="15" customHeight="1">
      <c r="B4306" s="1310">
        <v>4300</v>
      </c>
      <c r="C4306" s="891" t="s">
        <v>13089</v>
      </c>
      <c r="D4306" s="956" t="s">
        <v>2486</v>
      </c>
      <c r="E4306" s="992" t="s">
        <v>222</v>
      </c>
      <c r="F4306" s="892" t="s">
        <v>24</v>
      </c>
      <c r="G4306" s="535" t="s">
        <v>136</v>
      </c>
      <c r="H4306" s="893" t="s">
        <v>24</v>
      </c>
      <c r="I4306" s="953">
        <v>24488</v>
      </c>
      <c r="J4306" s="1314">
        <f t="shared" ca="1" si="377"/>
        <v>56</v>
      </c>
      <c r="K4306" s="894" t="s">
        <v>83</v>
      </c>
      <c r="L4306" s="976">
        <v>67011540967</v>
      </c>
      <c r="M4306" s="898">
        <v>45307</v>
      </c>
      <c r="N4306" s="533">
        <v>44083</v>
      </c>
      <c r="O4306" s="1330" t="s">
        <v>24</v>
      </c>
      <c r="P4306" s="1314" t="s">
        <v>24</v>
      </c>
      <c r="Q4306" s="897" t="s">
        <v>24</v>
      </c>
      <c r="R4306" s="181" t="str">
        <f t="shared" ca="1" si="378"/>
        <v>TIDAK MCU</v>
      </c>
      <c r="S4306" s="1319" t="s">
        <v>13090</v>
      </c>
      <c r="T4306" s="451">
        <v>44577</v>
      </c>
      <c r="U4306" s="451">
        <v>44577</v>
      </c>
      <c r="V4306" s="1330"/>
      <c r="W4306" s="1311"/>
      <c r="X4306" s="951"/>
      <c r="Y4306" s="900"/>
      <c r="Z4306" s="952"/>
      <c r="AA4306" s="1000" t="s">
        <v>100</v>
      </c>
      <c r="AB4306" s="244"/>
      <c r="AC4306" s="1305"/>
      <c r="AD4306" s="1305"/>
      <c r="AE4306" s="1305"/>
      <c r="AF4306" s="1305"/>
      <c r="AG4306" s="1305"/>
      <c r="AH4306" s="369"/>
      <c r="AI4306" s="244" t="str">
        <f t="shared" si="379"/>
        <v>LIGHT VEHICLE</v>
      </c>
      <c r="AJ4306" s="1315">
        <f t="shared" si="376"/>
        <v>44083</v>
      </c>
      <c r="AK4306" s="1330">
        <v>44056</v>
      </c>
      <c r="AL4306" s="670">
        <v>44056</v>
      </c>
      <c r="AM4306" s="1305"/>
      <c r="AN4306" s="902"/>
      <c r="AO4306" s="902"/>
      <c r="AP4306" s="1305"/>
      <c r="AQ4306" s="1231" t="s">
        <v>3094</v>
      </c>
      <c r="AR4306" s="1305"/>
      <c r="AS4306" s="1305"/>
      <c r="AT4306" s="1305"/>
      <c r="AU4306" s="1305"/>
      <c r="AV4306" s="885"/>
      <c r="AW4306" s="885"/>
      <c r="AX4306" s="885"/>
      <c r="AY4306" s="885"/>
      <c r="AZ4306" s="885"/>
    </row>
    <row r="4307" spans="2:53" ht="15" customHeight="1">
      <c r="B4307" s="1310">
        <v>4301</v>
      </c>
      <c r="C4307" s="891" t="s">
        <v>2229</v>
      </c>
      <c r="D4307" s="956" t="s">
        <v>257</v>
      </c>
      <c r="E4307" s="992" t="s">
        <v>1122</v>
      </c>
      <c r="F4307" s="892" t="s">
        <v>24</v>
      </c>
      <c r="G4307" s="535" t="s">
        <v>110</v>
      </c>
      <c r="H4307" s="893" t="s">
        <v>24</v>
      </c>
      <c r="I4307" s="953">
        <v>35297</v>
      </c>
      <c r="J4307" s="1314">
        <f t="shared" ca="1" si="377"/>
        <v>25</v>
      </c>
      <c r="K4307" s="894" t="s">
        <v>494</v>
      </c>
      <c r="L4307" s="976">
        <v>960819310394</v>
      </c>
      <c r="M4307" s="898">
        <v>45158</v>
      </c>
      <c r="N4307" s="533">
        <v>44087</v>
      </c>
      <c r="O4307" s="1330" t="s">
        <v>24</v>
      </c>
      <c r="P4307" s="1314" t="s">
        <v>24</v>
      </c>
      <c r="Q4307" s="897" t="s">
        <v>24</v>
      </c>
      <c r="R4307" s="181" t="str">
        <f t="shared" ca="1" si="378"/>
        <v>TIDAK MCU</v>
      </c>
      <c r="S4307" s="1319" t="s">
        <v>13091</v>
      </c>
      <c r="T4307" s="451">
        <v>44428</v>
      </c>
      <c r="U4307" s="451">
        <v>44428</v>
      </c>
      <c r="V4307" s="1330"/>
      <c r="W4307" s="1311"/>
      <c r="X4307" s="951"/>
      <c r="Y4307" s="900"/>
      <c r="Z4307" s="952"/>
      <c r="AA4307" s="1000" t="s">
        <v>100</v>
      </c>
      <c r="AB4307" s="244"/>
      <c r="AC4307" s="1305"/>
      <c r="AD4307" s="1305"/>
      <c r="AE4307" s="1305"/>
      <c r="AF4307" s="1305"/>
      <c r="AG4307" s="1305"/>
      <c r="AH4307" s="369"/>
      <c r="AI4307" s="244" t="str">
        <f t="shared" si="379"/>
        <v>LIGHT VEHICLE</v>
      </c>
      <c r="AJ4307" s="1315">
        <f t="shared" si="376"/>
        <v>44087</v>
      </c>
      <c r="AK4307" s="1330">
        <v>44068</v>
      </c>
      <c r="AL4307" s="670">
        <v>44071</v>
      </c>
      <c r="AM4307" s="1305"/>
      <c r="AN4307" s="902"/>
      <c r="AO4307" s="902"/>
      <c r="AP4307" s="1305"/>
      <c r="AQ4307" s="1231" t="s">
        <v>3094</v>
      </c>
      <c r="AR4307" s="1305"/>
      <c r="AS4307" s="1305"/>
      <c r="AT4307" s="1305"/>
      <c r="AU4307" s="1305"/>
      <c r="AV4307" s="885"/>
      <c r="AW4307" s="885"/>
      <c r="AX4307" s="885"/>
      <c r="AY4307" s="885"/>
      <c r="AZ4307" s="885"/>
    </row>
    <row r="4308" spans="2:53" ht="15" customHeight="1">
      <c r="B4308" s="1310">
        <v>4302</v>
      </c>
      <c r="C4308" s="891" t="s">
        <v>13093</v>
      </c>
      <c r="D4308" s="956" t="s">
        <v>230</v>
      </c>
      <c r="E4308" s="992" t="s">
        <v>222</v>
      </c>
      <c r="F4308" s="892" t="s">
        <v>24</v>
      </c>
      <c r="G4308" s="535" t="s">
        <v>141</v>
      </c>
      <c r="H4308" s="893" t="s">
        <v>24</v>
      </c>
      <c r="I4308" s="953">
        <v>26375</v>
      </c>
      <c r="J4308" s="1314">
        <f t="shared" ca="1" si="377"/>
        <v>50</v>
      </c>
      <c r="K4308" s="894" t="s">
        <v>24</v>
      </c>
      <c r="L4308" s="976" t="s">
        <v>24</v>
      </c>
      <c r="M4308" s="898" t="s">
        <v>24</v>
      </c>
      <c r="N4308" s="533">
        <v>44090</v>
      </c>
      <c r="O4308" s="1330" t="s">
        <v>24</v>
      </c>
      <c r="P4308" s="1314" t="s">
        <v>24</v>
      </c>
      <c r="Q4308" s="897" t="s">
        <v>24</v>
      </c>
      <c r="R4308" s="181" t="str">
        <f t="shared" ca="1" si="378"/>
        <v>TIDAK MCU</v>
      </c>
      <c r="S4308" s="1319" t="s">
        <v>13088</v>
      </c>
      <c r="T4308" s="451">
        <v>44272</v>
      </c>
      <c r="U4308" s="451">
        <v>44272</v>
      </c>
      <c r="V4308" s="1330"/>
      <c r="W4308" s="1311"/>
      <c r="X4308" s="951"/>
      <c r="Y4308" s="900"/>
      <c r="Z4308" s="952"/>
      <c r="AA4308" s="1000" t="s">
        <v>589</v>
      </c>
      <c r="AB4308" s="244"/>
      <c r="AC4308" s="1305"/>
      <c r="AD4308" s="1305"/>
      <c r="AE4308" s="1305"/>
      <c r="AF4308" s="1305"/>
      <c r="AG4308" s="1305"/>
      <c r="AH4308" s="369"/>
      <c r="AI4308" s="244" t="str">
        <f t="shared" si="379"/>
        <v>DZ 85</v>
      </c>
      <c r="AJ4308" s="1315">
        <f t="shared" si="376"/>
        <v>44090</v>
      </c>
      <c r="AK4308" s="472">
        <v>44082</v>
      </c>
      <c r="AL4308" s="670">
        <v>44082</v>
      </c>
      <c r="AM4308" s="1305"/>
      <c r="AN4308" s="902"/>
      <c r="AO4308" s="902"/>
      <c r="AP4308" s="1305"/>
      <c r="AQ4308" s="1231" t="s">
        <v>3094</v>
      </c>
      <c r="AR4308" s="1305"/>
      <c r="AS4308" s="1305"/>
      <c r="AT4308" s="1305"/>
      <c r="AU4308" s="1305"/>
      <c r="AV4308" s="885"/>
      <c r="AW4308" s="885"/>
      <c r="AX4308" s="885"/>
      <c r="AY4308" s="885"/>
      <c r="AZ4308" s="885"/>
    </row>
    <row r="4309" spans="2:53" ht="15" customHeight="1">
      <c r="B4309" s="1310">
        <v>4303</v>
      </c>
      <c r="C4309" s="891" t="s">
        <v>13095</v>
      </c>
      <c r="D4309" s="956" t="s">
        <v>230</v>
      </c>
      <c r="E4309" s="992" t="s">
        <v>222</v>
      </c>
      <c r="F4309" s="892" t="s">
        <v>24</v>
      </c>
      <c r="G4309" s="535" t="s">
        <v>141</v>
      </c>
      <c r="H4309" s="893" t="s">
        <v>24</v>
      </c>
      <c r="I4309" s="953">
        <v>34438</v>
      </c>
      <c r="J4309" s="1314">
        <f t="shared" ca="1" si="377"/>
        <v>28</v>
      </c>
      <c r="K4309" s="894" t="s">
        <v>24</v>
      </c>
      <c r="L4309" s="976" t="s">
        <v>24</v>
      </c>
      <c r="M4309" s="898" t="s">
        <v>24</v>
      </c>
      <c r="N4309" s="533">
        <v>44090</v>
      </c>
      <c r="O4309" s="1330" t="s">
        <v>24</v>
      </c>
      <c r="P4309" s="1314" t="s">
        <v>24</v>
      </c>
      <c r="Q4309" s="897" t="s">
        <v>24</v>
      </c>
      <c r="R4309" s="181" t="str">
        <f t="shared" ca="1" si="378"/>
        <v>TIDAK MCU</v>
      </c>
      <c r="S4309" s="1319" t="s">
        <v>13094</v>
      </c>
      <c r="T4309" s="953">
        <v>44300</v>
      </c>
      <c r="U4309" s="953">
        <v>44300</v>
      </c>
      <c r="V4309" s="1330"/>
      <c r="W4309" s="1311"/>
      <c r="X4309" s="951"/>
      <c r="Y4309" s="900"/>
      <c r="Z4309" s="952"/>
      <c r="AA4309" s="1000" t="s">
        <v>592</v>
      </c>
      <c r="AB4309" s="244"/>
      <c r="AC4309" s="1305"/>
      <c r="AD4309" s="1305"/>
      <c r="AE4309" s="1305"/>
      <c r="AF4309" s="1305"/>
      <c r="AG4309" s="1305"/>
      <c r="AH4309" s="369"/>
      <c r="AI4309" s="244" t="str">
        <f t="shared" si="379"/>
        <v>PC 200, PC 300</v>
      </c>
      <c r="AJ4309" s="1315">
        <f t="shared" si="376"/>
        <v>44090</v>
      </c>
      <c r="AK4309" s="472">
        <v>44083</v>
      </c>
      <c r="AL4309" s="670">
        <v>44083</v>
      </c>
      <c r="AM4309" s="1305"/>
      <c r="AN4309" s="902"/>
      <c r="AO4309" s="902"/>
      <c r="AP4309" s="1305"/>
      <c r="AQ4309" s="1231" t="s">
        <v>3094</v>
      </c>
      <c r="AR4309" s="1305"/>
      <c r="AS4309" s="1305"/>
      <c r="AT4309" s="1305"/>
      <c r="AU4309" s="1305"/>
      <c r="AV4309" s="885"/>
      <c r="AW4309" s="885"/>
      <c r="AX4309" s="885"/>
      <c r="AY4309" s="885"/>
      <c r="AZ4309" s="885"/>
    </row>
    <row r="4310" spans="2:53" ht="15" customHeight="1">
      <c r="B4310" s="1310">
        <v>4304</v>
      </c>
      <c r="C4310" s="891" t="s">
        <v>13096</v>
      </c>
      <c r="D4310" s="956" t="s">
        <v>226</v>
      </c>
      <c r="E4310" s="992" t="s">
        <v>601</v>
      </c>
      <c r="F4310" s="892" t="s">
        <v>24</v>
      </c>
      <c r="G4310" s="535" t="s">
        <v>151</v>
      </c>
      <c r="H4310" s="893" t="s">
        <v>24</v>
      </c>
      <c r="I4310" s="953">
        <v>32494</v>
      </c>
      <c r="J4310" s="1314">
        <f t="shared" ca="1" si="377"/>
        <v>33</v>
      </c>
      <c r="K4310" s="894" t="s">
        <v>83</v>
      </c>
      <c r="L4310" s="976">
        <v>17238812000055</v>
      </c>
      <c r="M4310" s="898">
        <v>45818</v>
      </c>
      <c r="N4310" s="533">
        <v>44086</v>
      </c>
      <c r="O4310" s="1330" t="s">
        <v>24</v>
      </c>
      <c r="P4310" s="472" t="s">
        <v>24</v>
      </c>
      <c r="Q4310" s="897" t="str">
        <f t="shared" ref="Q4310:Q4328" si="380">IF(OR(O4310="-",O4310=""),"-",O4310+365)</f>
        <v>-</v>
      </c>
      <c r="R4310" s="181" t="str">
        <f t="shared" ca="1" si="378"/>
        <v>TIDAK MCU</v>
      </c>
      <c r="S4310" s="1319" t="s">
        <v>13401</v>
      </c>
      <c r="T4310" s="953">
        <v>44547</v>
      </c>
      <c r="U4310" s="953">
        <v>44547</v>
      </c>
      <c r="V4310" s="1330" t="s">
        <v>24</v>
      </c>
      <c r="W4310" s="1311" t="s">
        <v>24</v>
      </c>
      <c r="X4310" s="951"/>
      <c r="Y4310" s="900"/>
      <c r="Z4310" s="952"/>
      <c r="AA4310" s="1305" t="s">
        <v>100</v>
      </c>
      <c r="AB4310" s="244"/>
      <c r="AC4310" s="1305"/>
      <c r="AD4310" s="1305"/>
      <c r="AE4310" s="1305"/>
      <c r="AF4310" s="1305"/>
      <c r="AG4310" s="1305"/>
      <c r="AH4310" s="369"/>
      <c r="AI4310" s="244" t="str">
        <f t="shared" si="379"/>
        <v>LIGHT VEHICLE</v>
      </c>
      <c r="AJ4310" s="1315">
        <f t="shared" si="376"/>
        <v>44086</v>
      </c>
      <c r="AK4310" s="472">
        <v>44105</v>
      </c>
      <c r="AL4310" s="670">
        <v>44105</v>
      </c>
      <c r="AM4310" s="1305"/>
      <c r="AN4310" s="902"/>
      <c r="AO4310" s="902"/>
      <c r="AP4310" s="1305"/>
      <c r="AQ4310" s="1231" t="s">
        <v>3094</v>
      </c>
      <c r="AR4310" s="1305"/>
      <c r="AS4310" s="1305"/>
      <c r="AT4310" s="1305"/>
      <c r="AU4310" s="1305"/>
    </row>
    <row r="4311" spans="2:53" ht="15" customHeight="1">
      <c r="B4311" s="1310">
        <v>4305</v>
      </c>
      <c r="C4311" s="891" t="s">
        <v>13097</v>
      </c>
      <c r="D4311" s="956" t="s">
        <v>226</v>
      </c>
      <c r="E4311" s="992" t="s">
        <v>601</v>
      </c>
      <c r="F4311" s="892" t="s">
        <v>24</v>
      </c>
      <c r="G4311" s="535" t="s">
        <v>151</v>
      </c>
      <c r="H4311" s="893" t="s">
        <v>24</v>
      </c>
      <c r="I4311" s="953" t="s">
        <v>24</v>
      </c>
      <c r="J4311" s="1314" t="str">
        <f t="shared" ca="1" si="377"/>
        <v>-</v>
      </c>
      <c r="K4311" s="894" t="s">
        <v>24</v>
      </c>
      <c r="L4311" s="976" t="s">
        <v>24</v>
      </c>
      <c r="M4311" s="898" t="s">
        <v>24</v>
      </c>
      <c r="N4311" s="533">
        <v>44086</v>
      </c>
      <c r="O4311" s="1330" t="s">
        <v>24</v>
      </c>
      <c r="P4311" s="472" t="s">
        <v>24</v>
      </c>
      <c r="Q4311" s="897" t="str">
        <f t="shared" si="380"/>
        <v>-</v>
      </c>
      <c r="R4311" s="181" t="str">
        <f t="shared" ca="1" si="378"/>
        <v>TIDAK MCU</v>
      </c>
      <c r="S4311" s="1319" t="s">
        <v>24</v>
      </c>
      <c r="T4311" s="953">
        <v>44561</v>
      </c>
      <c r="U4311" s="953" t="s">
        <v>24</v>
      </c>
      <c r="V4311" s="1330" t="s">
        <v>24</v>
      </c>
      <c r="W4311" s="1311" t="s">
        <v>24</v>
      </c>
      <c r="X4311" s="951"/>
      <c r="Y4311" s="900"/>
      <c r="Z4311" s="952"/>
      <c r="AA4311" s="1305" t="s">
        <v>24</v>
      </c>
      <c r="AB4311" s="244"/>
      <c r="AC4311" s="1305"/>
      <c r="AD4311" s="1305"/>
      <c r="AE4311" s="1305"/>
      <c r="AF4311" s="1305"/>
      <c r="AG4311" s="1305"/>
      <c r="AH4311" s="369"/>
      <c r="AI4311" s="244" t="str">
        <f t="shared" si="379"/>
        <v>-</v>
      </c>
      <c r="AJ4311" s="1315">
        <f t="shared" si="376"/>
        <v>44086</v>
      </c>
      <c r="AK4311" s="472" t="s">
        <v>24</v>
      </c>
      <c r="AL4311" s="670" t="s">
        <v>24</v>
      </c>
      <c r="AM4311" s="1305"/>
      <c r="AN4311" s="902"/>
      <c r="AO4311" s="902"/>
      <c r="AP4311" s="1305"/>
      <c r="AQ4311" s="1231" t="s">
        <v>3094</v>
      </c>
      <c r="AR4311" s="1305"/>
      <c r="AS4311" s="1305"/>
      <c r="AT4311" s="1305"/>
      <c r="AU4311" s="1305"/>
    </row>
    <row r="4312" spans="2:53" ht="15" customHeight="1">
      <c r="B4312" s="1310">
        <v>4306</v>
      </c>
      <c r="C4312" s="891" t="s">
        <v>1131</v>
      </c>
      <c r="D4312" s="956" t="s">
        <v>226</v>
      </c>
      <c r="E4312" s="992" t="s">
        <v>601</v>
      </c>
      <c r="F4312" s="892" t="s">
        <v>24</v>
      </c>
      <c r="G4312" s="535" t="s">
        <v>151</v>
      </c>
      <c r="H4312" s="893" t="s">
        <v>24</v>
      </c>
      <c r="I4312" s="953" t="s">
        <v>24</v>
      </c>
      <c r="J4312" s="1314" t="str">
        <f t="shared" ca="1" si="377"/>
        <v>-</v>
      </c>
      <c r="K4312" s="894" t="s">
        <v>24</v>
      </c>
      <c r="L4312" s="976" t="s">
        <v>24</v>
      </c>
      <c r="M4312" s="898" t="s">
        <v>24</v>
      </c>
      <c r="N4312" s="533">
        <v>44086</v>
      </c>
      <c r="O4312" s="1330" t="s">
        <v>24</v>
      </c>
      <c r="P4312" s="472" t="s">
        <v>24</v>
      </c>
      <c r="Q4312" s="897" t="str">
        <f t="shared" si="380"/>
        <v>-</v>
      </c>
      <c r="R4312" s="181" t="str">
        <f t="shared" ca="1" si="378"/>
        <v>TIDAK MCU</v>
      </c>
      <c r="S4312" s="1319" t="s">
        <v>24</v>
      </c>
      <c r="T4312" s="953">
        <v>44561</v>
      </c>
      <c r="U4312" s="953" t="s">
        <v>24</v>
      </c>
      <c r="V4312" s="1330" t="s">
        <v>24</v>
      </c>
      <c r="W4312" s="1311" t="s">
        <v>24</v>
      </c>
      <c r="X4312" s="951"/>
      <c r="Y4312" s="900"/>
      <c r="Z4312" s="952"/>
      <c r="AA4312" s="1305" t="s">
        <v>24</v>
      </c>
      <c r="AB4312" s="244"/>
      <c r="AC4312" s="1305"/>
      <c r="AD4312" s="1305"/>
      <c r="AE4312" s="1305"/>
      <c r="AF4312" s="1305"/>
      <c r="AG4312" s="1305"/>
      <c r="AH4312" s="369"/>
      <c r="AI4312" s="244" t="str">
        <f t="shared" si="379"/>
        <v>-</v>
      </c>
      <c r="AJ4312" s="1315">
        <f t="shared" si="376"/>
        <v>44086</v>
      </c>
      <c r="AK4312" s="472" t="s">
        <v>24</v>
      </c>
      <c r="AL4312" s="670" t="s">
        <v>24</v>
      </c>
      <c r="AM4312" s="1305"/>
      <c r="AN4312" s="902"/>
      <c r="AO4312" s="902"/>
      <c r="AP4312" s="1305"/>
      <c r="AQ4312" s="1231" t="s">
        <v>3094</v>
      </c>
      <c r="AR4312" s="1305"/>
      <c r="AS4312" s="1305"/>
      <c r="AT4312" s="1305"/>
      <c r="AU4312" s="1305"/>
    </row>
    <row r="4313" spans="2:53" ht="15" customHeight="1">
      <c r="B4313" s="1310">
        <v>4307</v>
      </c>
      <c r="C4313" s="891" t="s">
        <v>6287</v>
      </c>
      <c r="D4313" s="956" t="s">
        <v>2534</v>
      </c>
      <c r="E4313" s="992" t="s">
        <v>601</v>
      </c>
      <c r="F4313" s="892" t="s">
        <v>13179</v>
      </c>
      <c r="G4313" s="535" t="s">
        <v>98</v>
      </c>
      <c r="H4313" s="893" t="s">
        <v>24</v>
      </c>
      <c r="I4313" s="953">
        <v>35835</v>
      </c>
      <c r="J4313" s="1314">
        <f t="shared" ca="1" si="377"/>
        <v>24</v>
      </c>
      <c r="K4313" s="894" t="s">
        <v>24</v>
      </c>
      <c r="L4313" s="976" t="s">
        <v>24</v>
      </c>
      <c r="M4313" s="898" t="s">
        <v>24</v>
      </c>
      <c r="N4313" s="533">
        <v>44081</v>
      </c>
      <c r="O4313" s="1330" t="s">
        <v>24</v>
      </c>
      <c r="P4313" s="472" t="s">
        <v>24</v>
      </c>
      <c r="Q4313" s="897" t="str">
        <f t="shared" si="380"/>
        <v>-</v>
      </c>
      <c r="R4313" s="181" t="str">
        <f t="shared" ca="1" si="378"/>
        <v>TIDAK MCU</v>
      </c>
      <c r="S4313" s="1319" t="s">
        <v>24</v>
      </c>
      <c r="T4313" s="953">
        <v>44601</v>
      </c>
      <c r="U4313" s="953" t="s">
        <v>24</v>
      </c>
      <c r="V4313" s="1330"/>
      <c r="W4313" s="1311"/>
      <c r="X4313" s="951"/>
      <c r="Y4313" s="900"/>
      <c r="Z4313" s="952"/>
      <c r="AA4313" s="1305" t="s">
        <v>24</v>
      </c>
      <c r="AB4313" s="244"/>
      <c r="AC4313" s="1305"/>
      <c r="AD4313" s="1305"/>
      <c r="AE4313" s="1305"/>
      <c r="AF4313" s="1305"/>
      <c r="AG4313" s="1305"/>
      <c r="AH4313" s="369"/>
      <c r="AI4313" s="244" t="str">
        <f t="shared" si="379"/>
        <v>-</v>
      </c>
      <c r="AJ4313" s="1315">
        <f t="shared" si="376"/>
        <v>44081</v>
      </c>
      <c r="AK4313" s="472" t="s">
        <v>24</v>
      </c>
      <c r="AL4313" s="670" t="s">
        <v>24</v>
      </c>
      <c r="AM4313" s="1305"/>
      <c r="AN4313" s="902"/>
      <c r="AO4313" s="902"/>
      <c r="AP4313" s="1305"/>
      <c r="AQ4313" s="1231" t="s">
        <v>3094</v>
      </c>
      <c r="AR4313" s="1305"/>
      <c r="AS4313" s="1305"/>
      <c r="AT4313" s="1305"/>
      <c r="AU4313" s="1305"/>
      <c r="AV4313" s="885"/>
      <c r="AW4313" s="885"/>
      <c r="AX4313" s="885"/>
      <c r="AY4313" s="885"/>
      <c r="AZ4313" s="885"/>
    </row>
    <row r="4314" spans="2:53" ht="15" customHeight="1">
      <c r="B4314" s="1310">
        <v>4308</v>
      </c>
      <c r="C4314" s="891" t="s">
        <v>13098</v>
      </c>
      <c r="D4314" s="956" t="s">
        <v>4291</v>
      </c>
      <c r="E4314" s="992" t="s">
        <v>4292</v>
      </c>
      <c r="F4314" s="892" t="s">
        <v>13182</v>
      </c>
      <c r="G4314" s="535" t="s">
        <v>98</v>
      </c>
      <c r="H4314" s="893" t="s">
        <v>24</v>
      </c>
      <c r="I4314" s="953">
        <v>34446</v>
      </c>
      <c r="J4314" s="1314">
        <f t="shared" ca="1" si="377"/>
        <v>28</v>
      </c>
      <c r="K4314" s="894" t="s">
        <v>24</v>
      </c>
      <c r="L4314" s="976" t="s">
        <v>24</v>
      </c>
      <c r="M4314" s="898" t="s">
        <v>24</v>
      </c>
      <c r="N4314" s="533">
        <v>44081</v>
      </c>
      <c r="O4314" s="1330" t="s">
        <v>24</v>
      </c>
      <c r="P4314" s="472" t="s">
        <v>24</v>
      </c>
      <c r="Q4314" s="897" t="str">
        <f t="shared" si="380"/>
        <v>-</v>
      </c>
      <c r="R4314" s="181" t="str">
        <f t="shared" ca="1" si="378"/>
        <v>TIDAK MCU</v>
      </c>
      <c r="S4314" s="1319" t="s">
        <v>24</v>
      </c>
      <c r="T4314" s="953">
        <v>44308</v>
      </c>
      <c r="U4314" s="953" t="s">
        <v>24</v>
      </c>
      <c r="V4314" s="1330"/>
      <c r="W4314" s="1311"/>
      <c r="X4314" s="951"/>
      <c r="Y4314" s="900"/>
      <c r="Z4314" s="952"/>
      <c r="AA4314" s="1305" t="s">
        <v>24</v>
      </c>
      <c r="AB4314" s="902"/>
      <c r="AC4314" s="1305"/>
      <c r="AD4314" s="1305"/>
      <c r="AE4314" s="1305"/>
      <c r="AF4314" s="1305"/>
      <c r="AG4314" s="1305"/>
      <c r="AH4314" s="369"/>
      <c r="AI4314" s="244" t="str">
        <f t="shared" si="379"/>
        <v>-</v>
      </c>
      <c r="AJ4314" s="1315">
        <f t="shared" si="376"/>
        <v>44081</v>
      </c>
      <c r="AK4314" s="472" t="s">
        <v>24</v>
      </c>
      <c r="AL4314" s="670" t="s">
        <v>24</v>
      </c>
      <c r="AM4314" s="1305"/>
      <c r="AN4314" s="902"/>
      <c r="AO4314" s="902"/>
      <c r="AP4314" s="1305"/>
      <c r="AQ4314" s="243" t="s">
        <v>3094</v>
      </c>
      <c r="AR4314" s="1305"/>
      <c r="AS4314" s="1305"/>
      <c r="AT4314" s="1305"/>
      <c r="AU4314" s="1305"/>
      <c r="AV4314" s="885"/>
      <c r="AW4314" s="885"/>
      <c r="AX4314" s="885"/>
      <c r="AY4314" s="885"/>
      <c r="AZ4314" s="885"/>
    </row>
    <row r="4315" spans="2:53" ht="15" customHeight="1">
      <c r="B4315" s="1310">
        <v>4309</v>
      </c>
      <c r="C4315" s="891" t="s">
        <v>13099</v>
      </c>
      <c r="D4315" s="956" t="s">
        <v>12671</v>
      </c>
      <c r="E4315" s="992" t="s">
        <v>4228</v>
      </c>
      <c r="F4315" s="892" t="s">
        <v>13178</v>
      </c>
      <c r="G4315" s="535" t="s">
        <v>98</v>
      </c>
      <c r="H4315" s="893" t="s">
        <v>24</v>
      </c>
      <c r="I4315" s="953">
        <v>34992</v>
      </c>
      <c r="J4315" s="1314">
        <f t="shared" ca="1" si="377"/>
        <v>26</v>
      </c>
      <c r="K4315" s="894" t="s">
        <v>24</v>
      </c>
      <c r="L4315" s="976" t="s">
        <v>24</v>
      </c>
      <c r="M4315" s="898" t="s">
        <v>24</v>
      </c>
      <c r="N4315" s="533">
        <v>44081</v>
      </c>
      <c r="O4315" s="1330" t="s">
        <v>24</v>
      </c>
      <c r="P4315" s="472" t="s">
        <v>24</v>
      </c>
      <c r="Q4315" s="897" t="str">
        <f t="shared" si="380"/>
        <v>-</v>
      </c>
      <c r="R4315" s="181" t="str">
        <f t="shared" ca="1" si="378"/>
        <v>TIDAK MCU</v>
      </c>
      <c r="S4315" s="1319" t="s">
        <v>24</v>
      </c>
      <c r="T4315" s="953">
        <v>44489</v>
      </c>
      <c r="U4315" s="953" t="s">
        <v>24</v>
      </c>
      <c r="V4315" s="1330"/>
      <c r="W4315" s="1311"/>
      <c r="X4315" s="951"/>
      <c r="Y4315" s="900"/>
      <c r="Z4315" s="952"/>
      <c r="AA4315" s="1305" t="s">
        <v>24</v>
      </c>
      <c r="AB4315" s="902"/>
      <c r="AC4315" s="1305"/>
      <c r="AD4315" s="1305"/>
      <c r="AE4315" s="1305"/>
      <c r="AF4315" s="1305"/>
      <c r="AG4315" s="1305"/>
      <c r="AH4315" s="369"/>
      <c r="AI4315" s="244" t="str">
        <f t="shared" si="379"/>
        <v>-</v>
      </c>
      <c r="AJ4315" s="1315">
        <f t="shared" si="376"/>
        <v>44081</v>
      </c>
      <c r="AK4315" s="472" t="s">
        <v>24</v>
      </c>
      <c r="AL4315" s="670" t="s">
        <v>24</v>
      </c>
      <c r="AM4315" s="1305"/>
      <c r="AN4315" s="902"/>
      <c r="AO4315" s="902"/>
      <c r="AP4315" s="1305"/>
      <c r="AQ4315" s="1231" t="s">
        <v>3094</v>
      </c>
      <c r="AR4315" s="1305"/>
      <c r="AS4315" s="1305"/>
      <c r="AT4315" s="1305"/>
      <c r="AU4315" s="1305"/>
      <c r="AV4315" s="885"/>
      <c r="AW4315" s="885"/>
      <c r="AX4315" s="885"/>
      <c r="AY4315" s="885"/>
      <c r="AZ4315" s="885"/>
    </row>
    <row r="4316" spans="2:53" ht="15" customHeight="1">
      <c r="B4316" s="1310">
        <v>4310</v>
      </c>
      <c r="C4316" s="891" t="s">
        <v>5233</v>
      </c>
      <c r="D4316" s="956" t="s">
        <v>2534</v>
      </c>
      <c r="E4316" s="992" t="s">
        <v>601</v>
      </c>
      <c r="F4316" s="892" t="s">
        <v>13180</v>
      </c>
      <c r="G4316" s="535" t="s">
        <v>98</v>
      </c>
      <c r="H4316" s="893" t="s">
        <v>24</v>
      </c>
      <c r="I4316" s="953">
        <v>35399</v>
      </c>
      <c r="J4316" s="1314">
        <f t="shared" ca="1" si="377"/>
        <v>25</v>
      </c>
      <c r="K4316" s="894" t="s">
        <v>24</v>
      </c>
      <c r="L4316" s="976" t="s">
        <v>24</v>
      </c>
      <c r="M4316" s="898" t="s">
        <v>24</v>
      </c>
      <c r="N4316" s="533">
        <v>44081</v>
      </c>
      <c r="O4316" s="1330" t="s">
        <v>24</v>
      </c>
      <c r="P4316" s="472" t="s">
        <v>24</v>
      </c>
      <c r="Q4316" s="897" t="str">
        <f t="shared" si="380"/>
        <v>-</v>
      </c>
      <c r="R4316" s="181" t="str">
        <f t="shared" ca="1" si="378"/>
        <v>TIDAK MCU</v>
      </c>
      <c r="S4316" s="1319" t="s">
        <v>24</v>
      </c>
      <c r="T4316" s="953">
        <v>44530</v>
      </c>
      <c r="U4316" s="953" t="s">
        <v>24</v>
      </c>
      <c r="V4316" s="1330"/>
      <c r="W4316" s="1311"/>
      <c r="X4316" s="951"/>
      <c r="Y4316" s="900"/>
      <c r="Z4316" s="952"/>
      <c r="AA4316" s="1305" t="s">
        <v>24</v>
      </c>
      <c r="AB4316" s="902"/>
      <c r="AC4316" s="1305"/>
      <c r="AD4316" s="1305"/>
      <c r="AE4316" s="1305"/>
      <c r="AF4316" s="1305"/>
      <c r="AG4316" s="1305"/>
      <c r="AH4316" s="369"/>
      <c r="AI4316" s="244" t="str">
        <f t="shared" si="379"/>
        <v>-</v>
      </c>
      <c r="AJ4316" s="1315">
        <f t="shared" si="376"/>
        <v>44081</v>
      </c>
      <c r="AK4316" s="472" t="s">
        <v>24</v>
      </c>
      <c r="AL4316" s="670" t="s">
        <v>24</v>
      </c>
      <c r="AM4316" s="1305"/>
      <c r="AN4316" s="902"/>
      <c r="AO4316" s="902"/>
      <c r="AP4316" s="1305"/>
      <c r="AQ4316" s="1231" t="s">
        <v>3094</v>
      </c>
      <c r="AR4316" s="1305"/>
      <c r="AS4316" s="1305"/>
      <c r="AT4316" s="1305"/>
      <c r="AU4316" s="1305"/>
      <c r="AV4316" s="885"/>
      <c r="AW4316" s="885"/>
      <c r="AX4316" s="885"/>
      <c r="AY4316" s="885"/>
      <c r="AZ4316" s="885"/>
    </row>
    <row r="4317" spans="2:53" ht="15" customHeight="1">
      <c r="B4317" s="1310">
        <v>4311</v>
      </c>
      <c r="C4317" s="891" t="s">
        <v>13100</v>
      </c>
      <c r="D4317" s="956" t="s">
        <v>611</v>
      </c>
      <c r="E4317" s="992" t="s">
        <v>4241</v>
      </c>
      <c r="F4317" s="892" t="s">
        <v>24</v>
      </c>
      <c r="G4317" s="535" t="s">
        <v>124</v>
      </c>
      <c r="H4317" s="893" t="s">
        <v>24</v>
      </c>
      <c r="I4317" s="953">
        <v>35958</v>
      </c>
      <c r="J4317" s="1314">
        <f t="shared" ca="1" si="377"/>
        <v>23</v>
      </c>
      <c r="K4317" s="894" t="s">
        <v>24</v>
      </c>
      <c r="L4317" s="976" t="s">
        <v>24</v>
      </c>
      <c r="M4317" s="898" t="s">
        <v>24</v>
      </c>
      <c r="N4317" s="533">
        <v>44091</v>
      </c>
      <c r="O4317" s="1330" t="s">
        <v>24</v>
      </c>
      <c r="P4317" s="472" t="s">
        <v>24</v>
      </c>
      <c r="Q4317" s="897" t="str">
        <f t="shared" si="380"/>
        <v>-</v>
      </c>
      <c r="R4317" s="181" t="str">
        <f t="shared" ca="1" si="378"/>
        <v>TIDAK MCU</v>
      </c>
      <c r="S4317" s="1319" t="s">
        <v>24</v>
      </c>
      <c r="T4317" s="953">
        <v>44359</v>
      </c>
      <c r="U4317" s="953" t="s">
        <v>24</v>
      </c>
      <c r="V4317" s="1330"/>
      <c r="W4317" s="1311"/>
      <c r="X4317" s="951"/>
      <c r="Y4317" s="900"/>
      <c r="Z4317" s="952"/>
      <c r="AA4317" s="1305" t="s">
        <v>24</v>
      </c>
      <c r="AB4317" s="902"/>
      <c r="AC4317" s="1305"/>
      <c r="AD4317" s="1305"/>
      <c r="AE4317" s="1305"/>
      <c r="AF4317" s="1305"/>
      <c r="AG4317" s="1305"/>
      <c r="AH4317" s="369"/>
      <c r="AI4317" s="244" t="str">
        <f t="shared" si="379"/>
        <v>-</v>
      </c>
      <c r="AJ4317" s="1315">
        <f t="shared" si="376"/>
        <v>44091</v>
      </c>
      <c r="AK4317" s="472" t="s">
        <v>24</v>
      </c>
      <c r="AL4317" s="670" t="s">
        <v>24</v>
      </c>
      <c r="AM4317" s="1305"/>
      <c r="AN4317" s="902"/>
      <c r="AO4317" s="902"/>
      <c r="AP4317" s="1305"/>
      <c r="AQ4317" s="1231" t="s">
        <v>3094</v>
      </c>
      <c r="AR4317" s="1305"/>
      <c r="AS4317" s="1305"/>
      <c r="AT4317" s="1305"/>
      <c r="AU4317" s="1305"/>
      <c r="AV4317" s="885"/>
      <c r="AW4317" s="885"/>
      <c r="AX4317" s="885"/>
      <c r="AY4317" s="885"/>
      <c r="AZ4317" s="885"/>
    </row>
    <row r="4318" spans="2:53" ht="15" customHeight="1">
      <c r="B4318" s="1310">
        <v>4312</v>
      </c>
      <c r="C4318" s="891" t="s">
        <v>4378</v>
      </c>
      <c r="D4318" s="1255" t="s">
        <v>4264</v>
      </c>
      <c r="E4318" s="992" t="s">
        <v>4222</v>
      </c>
      <c r="F4318" s="892" t="s">
        <v>24</v>
      </c>
      <c r="G4318" s="535" t="s">
        <v>124</v>
      </c>
      <c r="H4318" s="893" t="s">
        <v>24</v>
      </c>
      <c r="I4318" s="953">
        <v>35818</v>
      </c>
      <c r="J4318" s="1314">
        <f t="shared" ca="1" si="377"/>
        <v>24</v>
      </c>
      <c r="K4318" s="894" t="s">
        <v>24</v>
      </c>
      <c r="L4318" s="976" t="s">
        <v>24</v>
      </c>
      <c r="M4318" s="898" t="s">
        <v>24</v>
      </c>
      <c r="N4318" s="533">
        <v>44091</v>
      </c>
      <c r="O4318" s="1330" t="s">
        <v>24</v>
      </c>
      <c r="P4318" s="472" t="s">
        <v>24</v>
      </c>
      <c r="Q4318" s="897" t="str">
        <f t="shared" si="380"/>
        <v>-</v>
      </c>
      <c r="R4318" s="181" t="str">
        <f t="shared" ca="1" si="378"/>
        <v>TIDAK MCU</v>
      </c>
      <c r="S4318" s="1319" t="s">
        <v>24</v>
      </c>
      <c r="T4318" s="953">
        <v>44584</v>
      </c>
      <c r="U4318" s="953" t="s">
        <v>24</v>
      </c>
      <c r="V4318" s="1330"/>
      <c r="W4318" s="1311"/>
      <c r="X4318" s="951"/>
      <c r="Y4318" s="900"/>
      <c r="Z4318" s="952"/>
      <c r="AA4318" s="1305" t="s">
        <v>24</v>
      </c>
      <c r="AB4318" s="902"/>
      <c r="AC4318" s="1305"/>
      <c r="AD4318" s="1305"/>
      <c r="AE4318" s="1305"/>
      <c r="AF4318" s="1305"/>
      <c r="AG4318" s="1305"/>
      <c r="AH4318" s="369"/>
      <c r="AI4318" s="244" t="str">
        <f t="shared" si="379"/>
        <v>-</v>
      </c>
      <c r="AJ4318" s="1315">
        <f t="shared" si="376"/>
        <v>44091</v>
      </c>
      <c r="AK4318" s="472" t="s">
        <v>24</v>
      </c>
      <c r="AL4318" s="670" t="s">
        <v>24</v>
      </c>
      <c r="AM4318" s="1305"/>
      <c r="AN4318" s="902"/>
      <c r="AO4318" s="902"/>
      <c r="AP4318" s="1305"/>
      <c r="AQ4318" s="1231" t="s">
        <v>3094</v>
      </c>
      <c r="AR4318" s="1305"/>
      <c r="AS4318" s="1305"/>
      <c r="AT4318" s="1305"/>
      <c r="AU4318" s="1305"/>
      <c r="AV4318" s="885"/>
      <c r="AW4318" s="885"/>
      <c r="AX4318" s="885"/>
      <c r="AY4318" s="885"/>
      <c r="AZ4318" s="885"/>
    </row>
    <row r="4319" spans="2:53" ht="15" customHeight="1">
      <c r="B4319" s="1310">
        <v>4313</v>
      </c>
      <c r="C4319" s="891" t="s">
        <v>13101</v>
      </c>
      <c r="D4319" s="956" t="s">
        <v>337</v>
      </c>
      <c r="E4319" s="992" t="s">
        <v>222</v>
      </c>
      <c r="F4319" s="892" t="s">
        <v>24</v>
      </c>
      <c r="G4319" s="535" t="s">
        <v>139</v>
      </c>
      <c r="H4319" s="893" t="s">
        <v>24</v>
      </c>
      <c r="I4319" s="953">
        <v>35167</v>
      </c>
      <c r="J4319" s="1314">
        <f t="shared" ca="1" si="377"/>
        <v>26</v>
      </c>
      <c r="K4319" s="894" t="s">
        <v>24</v>
      </c>
      <c r="L4319" s="976" t="s">
        <v>24</v>
      </c>
      <c r="M4319" s="898" t="s">
        <v>24</v>
      </c>
      <c r="N4319" s="533">
        <v>44090</v>
      </c>
      <c r="O4319" s="1330" t="s">
        <v>24</v>
      </c>
      <c r="P4319" s="472" t="s">
        <v>24</v>
      </c>
      <c r="Q4319" s="897" t="str">
        <f t="shared" si="380"/>
        <v>-</v>
      </c>
      <c r="R4319" s="181" t="str">
        <f t="shared" ca="1" si="378"/>
        <v>TIDAK MCU</v>
      </c>
      <c r="S4319" s="1319" t="s">
        <v>24</v>
      </c>
      <c r="T4319" s="953">
        <v>44298</v>
      </c>
      <c r="U4319" s="953" t="s">
        <v>24</v>
      </c>
      <c r="V4319" s="1330"/>
      <c r="W4319" s="1311"/>
      <c r="X4319" s="951"/>
      <c r="Y4319" s="900"/>
      <c r="Z4319" s="952"/>
      <c r="AA4319" s="1305" t="s">
        <v>24</v>
      </c>
      <c r="AB4319" s="902"/>
      <c r="AC4319" s="1305"/>
      <c r="AD4319" s="1305"/>
      <c r="AE4319" s="1305"/>
      <c r="AF4319" s="1305"/>
      <c r="AG4319" s="1305"/>
      <c r="AH4319" s="369"/>
      <c r="AI4319" s="244" t="str">
        <f t="shared" si="379"/>
        <v>-</v>
      </c>
      <c r="AJ4319" s="1315">
        <f t="shared" si="376"/>
        <v>44090</v>
      </c>
      <c r="AK4319" s="472" t="s">
        <v>24</v>
      </c>
      <c r="AL4319" s="670" t="s">
        <v>24</v>
      </c>
      <c r="AM4319" s="1305"/>
      <c r="AN4319" s="902"/>
      <c r="AO4319" s="902"/>
      <c r="AP4319" s="1305"/>
      <c r="AQ4319" s="1231" t="s">
        <v>3094</v>
      </c>
      <c r="AR4319" s="1305"/>
      <c r="AS4319" s="1305"/>
      <c r="AT4319" s="1305"/>
      <c r="AU4319" s="1305"/>
      <c r="AV4319" s="885"/>
      <c r="AW4319" s="885"/>
      <c r="AX4319" s="885"/>
      <c r="AY4319" s="885"/>
      <c r="AZ4319" s="885"/>
    </row>
    <row r="4320" spans="2:53" ht="15" customHeight="1">
      <c r="B4320" s="1310">
        <v>4314</v>
      </c>
      <c r="C4320" s="891" t="s">
        <v>13102</v>
      </c>
      <c r="D4320" s="956" t="s">
        <v>1878</v>
      </c>
      <c r="E4320" s="992" t="s">
        <v>1122</v>
      </c>
      <c r="F4320" s="892" t="s">
        <v>24</v>
      </c>
      <c r="G4320" s="535" t="s">
        <v>143</v>
      </c>
      <c r="H4320" s="893" t="s">
        <v>24</v>
      </c>
      <c r="I4320" s="953">
        <v>37144</v>
      </c>
      <c r="J4320" s="1314">
        <f t="shared" ca="1" si="377"/>
        <v>20</v>
      </c>
      <c r="K4320" s="894" t="s">
        <v>24</v>
      </c>
      <c r="L4320" s="976" t="s">
        <v>24</v>
      </c>
      <c r="M4320" s="898" t="s">
        <v>24</v>
      </c>
      <c r="N4320" s="533">
        <v>44078</v>
      </c>
      <c r="O4320" s="1330" t="s">
        <v>24</v>
      </c>
      <c r="P4320" s="472" t="s">
        <v>24</v>
      </c>
      <c r="Q4320" s="897" t="str">
        <f t="shared" si="380"/>
        <v>-</v>
      </c>
      <c r="R4320" s="181" t="str">
        <f t="shared" ca="1" si="378"/>
        <v>TIDAK MCU</v>
      </c>
      <c r="S4320" s="1319" t="s">
        <v>24</v>
      </c>
      <c r="T4320" s="953">
        <v>44449</v>
      </c>
      <c r="U4320" s="1235" t="s">
        <v>24</v>
      </c>
      <c r="V4320" s="1330" t="s">
        <v>24</v>
      </c>
      <c r="W4320" s="1330" t="s">
        <v>24</v>
      </c>
      <c r="X4320" s="951"/>
      <c r="Y4320" s="900"/>
      <c r="Z4320" s="952"/>
      <c r="AA4320" s="1305" t="s">
        <v>24</v>
      </c>
      <c r="AB4320" s="902"/>
      <c r="AC4320" s="1305"/>
      <c r="AD4320" s="1305"/>
      <c r="AE4320" s="1305"/>
      <c r="AF4320" s="1305"/>
      <c r="AG4320" s="1305"/>
      <c r="AH4320" s="369"/>
      <c r="AI4320" s="244" t="str">
        <f t="shared" si="379"/>
        <v>-</v>
      </c>
      <c r="AJ4320" s="1315">
        <f t="shared" si="376"/>
        <v>44078</v>
      </c>
      <c r="AK4320" s="472" t="s">
        <v>24</v>
      </c>
      <c r="AL4320" s="670" t="s">
        <v>24</v>
      </c>
      <c r="AM4320" s="1305"/>
      <c r="AN4320" s="902"/>
      <c r="AO4320" s="902"/>
      <c r="AP4320" s="1305"/>
      <c r="AQ4320" s="1231" t="s">
        <v>3094</v>
      </c>
      <c r="AR4320" s="1305"/>
      <c r="AS4320" s="1305"/>
      <c r="AT4320" s="1305"/>
      <c r="AU4320" s="1305"/>
      <c r="AV4320" s="885"/>
      <c r="AW4320" s="885"/>
      <c r="AX4320" s="885"/>
      <c r="AY4320" s="885"/>
      <c r="AZ4320" s="885" t="s">
        <v>24</v>
      </c>
      <c r="BA4320" s="1206" t="s">
        <v>11989</v>
      </c>
    </row>
    <row r="4321" spans="1:52" ht="15" customHeight="1">
      <c r="B4321" s="1310">
        <v>4315</v>
      </c>
      <c r="C4321" s="891" t="s">
        <v>13103</v>
      </c>
      <c r="D4321" s="956" t="s">
        <v>257</v>
      </c>
      <c r="E4321" s="992" t="s">
        <v>1122</v>
      </c>
      <c r="F4321" s="892" t="s">
        <v>24</v>
      </c>
      <c r="G4321" s="535" t="s">
        <v>143</v>
      </c>
      <c r="H4321" s="893" t="s">
        <v>24</v>
      </c>
      <c r="I4321" s="953">
        <v>35648</v>
      </c>
      <c r="J4321" s="1314">
        <f t="shared" ca="1" si="377"/>
        <v>24</v>
      </c>
      <c r="K4321" s="894" t="s">
        <v>83</v>
      </c>
      <c r="L4321" s="976">
        <v>17239708000044</v>
      </c>
      <c r="M4321" s="898">
        <v>45860</v>
      </c>
      <c r="N4321" s="533">
        <v>44081</v>
      </c>
      <c r="O4321" s="1330" t="s">
        <v>24</v>
      </c>
      <c r="P4321" s="472" t="s">
        <v>24</v>
      </c>
      <c r="Q4321" s="897" t="str">
        <f t="shared" si="380"/>
        <v>-</v>
      </c>
      <c r="R4321" s="181" t="str">
        <f t="shared" ca="1" si="378"/>
        <v>TIDAK MCU</v>
      </c>
      <c r="S4321" s="1319" t="s">
        <v>13104</v>
      </c>
      <c r="T4321" s="953">
        <v>44414</v>
      </c>
      <c r="U4321" s="953">
        <v>44414</v>
      </c>
      <c r="V4321" s="1330"/>
      <c r="W4321" s="1311"/>
      <c r="X4321" s="951"/>
      <c r="Y4321" s="900"/>
      <c r="Z4321" s="952"/>
      <c r="AA4321" s="1000" t="s">
        <v>100</v>
      </c>
      <c r="AB4321" s="902"/>
      <c r="AC4321" s="1305"/>
      <c r="AD4321" s="1305"/>
      <c r="AE4321" s="1305"/>
      <c r="AF4321" s="1305"/>
      <c r="AG4321" s="1305"/>
      <c r="AH4321" s="369"/>
      <c r="AI4321" s="244" t="str">
        <f t="shared" si="379"/>
        <v>LIGHT VEHICLE</v>
      </c>
      <c r="AJ4321" s="1315">
        <f t="shared" si="376"/>
        <v>44081</v>
      </c>
      <c r="AK4321" s="472">
        <v>44070</v>
      </c>
      <c r="AL4321" s="670">
        <v>44070</v>
      </c>
      <c r="AM4321" s="1305"/>
      <c r="AN4321" s="902"/>
      <c r="AO4321" s="902"/>
      <c r="AP4321" s="1305"/>
      <c r="AQ4321" s="1231" t="s">
        <v>3094</v>
      </c>
      <c r="AR4321" s="1305"/>
      <c r="AS4321" s="1305"/>
      <c r="AT4321" s="1305"/>
      <c r="AU4321" s="1305"/>
      <c r="AV4321" s="885"/>
      <c r="AW4321" s="885"/>
      <c r="AX4321" s="885"/>
      <c r="AY4321" s="885"/>
      <c r="AZ4321" s="885"/>
    </row>
    <row r="4322" spans="1:52" s="2186" customFormat="1" ht="15" customHeight="1">
      <c r="A4322" s="1299"/>
      <c r="B4322" s="1310">
        <v>4316</v>
      </c>
      <c r="C4322" s="1531" t="s">
        <v>13109</v>
      </c>
      <c r="D4322" s="1577" t="s">
        <v>230</v>
      </c>
      <c r="E4322" s="1590" t="s">
        <v>222</v>
      </c>
      <c r="F4322" s="1612" t="s">
        <v>24</v>
      </c>
      <c r="G4322" s="1623" t="s">
        <v>114</v>
      </c>
      <c r="H4322" s="1687" t="s">
        <v>24</v>
      </c>
      <c r="I4322" s="1773" t="s">
        <v>24</v>
      </c>
      <c r="J4322" s="445" t="str">
        <f t="shared" ca="1" si="377"/>
        <v>-</v>
      </c>
      <c r="K4322" s="1818" t="s">
        <v>493</v>
      </c>
      <c r="L4322" s="1872"/>
      <c r="M4322" s="1900">
        <v>45624</v>
      </c>
      <c r="N4322" s="517">
        <v>43777</v>
      </c>
      <c r="O4322" s="446" t="s">
        <v>24</v>
      </c>
      <c r="P4322" s="909" t="s">
        <v>24</v>
      </c>
      <c r="Q4322" s="1924" t="str">
        <f t="shared" si="380"/>
        <v>-</v>
      </c>
      <c r="R4322" s="919" t="str">
        <f t="shared" ca="1" si="378"/>
        <v>TIDAK MCU</v>
      </c>
      <c r="S4322" s="445" t="s">
        <v>5010</v>
      </c>
      <c r="T4322" s="1773">
        <v>44528</v>
      </c>
      <c r="U4322" s="1773">
        <v>44528</v>
      </c>
      <c r="V4322" s="446"/>
      <c r="W4322" s="446"/>
      <c r="X4322" s="1531"/>
      <c r="Y4322" s="1945"/>
      <c r="Z4322" s="1956"/>
      <c r="AA4322" s="1577" t="s">
        <v>1086</v>
      </c>
      <c r="AB4322" s="1577"/>
      <c r="AC4322" s="1577"/>
      <c r="AD4322" s="1577"/>
      <c r="AE4322" s="1577"/>
      <c r="AF4322" s="1577"/>
      <c r="AG4322" s="1577"/>
      <c r="AH4322" s="1028"/>
      <c r="AI4322" s="244" t="str">
        <f t="shared" si="379"/>
        <v>HINO 260 JD/TI</v>
      </c>
      <c r="AJ4322" s="1315">
        <f t="shared" si="376"/>
        <v>43777</v>
      </c>
      <c r="AK4322" s="909">
        <v>44049</v>
      </c>
      <c r="AL4322" s="446" t="s">
        <v>24</v>
      </c>
      <c r="AM4322" s="1577"/>
      <c r="AN4322" s="1577"/>
      <c r="AO4322" s="1577"/>
      <c r="AP4322" s="1577"/>
      <c r="AQ4322" s="916" t="s">
        <v>6564</v>
      </c>
      <c r="AR4322" s="1577"/>
      <c r="AS4322" s="1577"/>
      <c r="AT4322" s="1577"/>
      <c r="AU4322" s="1577"/>
      <c r="AV4322" s="458"/>
      <c r="AW4322" s="458"/>
      <c r="AX4322" s="458"/>
      <c r="AY4322" s="458"/>
      <c r="AZ4322" s="458"/>
    </row>
    <row r="4323" spans="1:52" ht="15" customHeight="1">
      <c r="B4323" s="1310">
        <v>4317</v>
      </c>
      <c r="C4323" s="891" t="s">
        <v>13110</v>
      </c>
      <c r="D4323" s="956" t="s">
        <v>226</v>
      </c>
      <c r="E4323" s="992" t="s">
        <v>222</v>
      </c>
      <c r="F4323" s="956" t="s">
        <v>24</v>
      </c>
      <c r="G4323" s="2025" t="s">
        <v>127</v>
      </c>
      <c r="H4323" s="956" t="s">
        <v>24</v>
      </c>
      <c r="I4323" s="898" t="s">
        <v>24</v>
      </c>
      <c r="J4323" s="1314" t="str">
        <f t="shared" ca="1" si="377"/>
        <v>-</v>
      </c>
      <c r="K4323" s="893" t="s">
        <v>24</v>
      </c>
      <c r="L4323" s="1828" t="s">
        <v>24</v>
      </c>
      <c r="M4323" s="1874" t="s">
        <v>24</v>
      </c>
      <c r="N4323" s="1330"/>
      <c r="O4323" s="1330" t="s">
        <v>24</v>
      </c>
      <c r="P4323" s="472" t="s">
        <v>24</v>
      </c>
      <c r="Q4323" s="897" t="str">
        <f t="shared" si="380"/>
        <v>-</v>
      </c>
      <c r="R4323" s="181" t="str">
        <f t="shared" ca="1" si="378"/>
        <v>TIDAK MCU</v>
      </c>
      <c r="S4323" s="1319"/>
      <c r="T4323" s="953"/>
      <c r="U4323" s="953"/>
      <c r="V4323" s="1330"/>
      <c r="W4323" s="1311"/>
      <c r="X4323" s="951"/>
      <c r="Y4323" s="900"/>
      <c r="Z4323" s="952"/>
      <c r="AA4323" s="902"/>
      <c r="AB4323" s="902"/>
      <c r="AC4323" s="1305"/>
      <c r="AD4323" s="1305"/>
      <c r="AE4323" s="1305"/>
      <c r="AF4323" s="1305"/>
      <c r="AG4323" s="1305"/>
      <c r="AH4323" s="369"/>
      <c r="AI4323" s="244" t="str">
        <f t="shared" si="379"/>
        <v/>
      </c>
      <c r="AJ4323" s="1315">
        <f t="shared" si="376"/>
        <v>0</v>
      </c>
      <c r="AK4323" s="472"/>
      <c r="AL4323" s="1330"/>
      <c r="AM4323" s="1305"/>
      <c r="AN4323" s="902"/>
      <c r="AO4323" s="902"/>
      <c r="AP4323" s="1305"/>
      <c r="AQ4323" s="1231" t="s">
        <v>3094</v>
      </c>
      <c r="AR4323" s="1305"/>
      <c r="AS4323" s="1305"/>
      <c r="AT4323" s="1305"/>
      <c r="AU4323" s="1305"/>
      <c r="AV4323" s="885"/>
      <c r="AW4323" s="885"/>
      <c r="AX4323" s="885"/>
      <c r="AY4323" s="885"/>
      <c r="AZ4323" s="885"/>
    </row>
    <row r="4324" spans="1:52" ht="15" customHeight="1">
      <c r="B4324" s="1310">
        <v>4318</v>
      </c>
      <c r="C4324" s="891" t="s">
        <v>13111</v>
      </c>
      <c r="D4324" s="956" t="s">
        <v>221</v>
      </c>
      <c r="E4324" s="993" t="s">
        <v>222</v>
      </c>
      <c r="F4324" s="956" t="s">
        <v>24</v>
      </c>
      <c r="G4324" s="993" t="s">
        <v>127</v>
      </c>
      <c r="H4324" s="956" t="s">
        <v>24</v>
      </c>
      <c r="I4324" s="898" t="s">
        <v>24</v>
      </c>
      <c r="J4324" s="1314" t="str">
        <f t="shared" ca="1" si="377"/>
        <v>-</v>
      </c>
      <c r="K4324" s="893" t="s">
        <v>24</v>
      </c>
      <c r="L4324" s="1828" t="s">
        <v>24</v>
      </c>
      <c r="M4324" s="1874" t="s">
        <v>24</v>
      </c>
      <c r="N4324" s="1330"/>
      <c r="O4324" s="1330" t="s">
        <v>24</v>
      </c>
      <c r="P4324" s="472" t="s">
        <v>24</v>
      </c>
      <c r="Q4324" s="897" t="str">
        <f t="shared" si="380"/>
        <v>-</v>
      </c>
      <c r="R4324" s="181" t="str">
        <f t="shared" ca="1" si="378"/>
        <v>TIDAK MCU</v>
      </c>
      <c r="S4324" s="1319"/>
      <c r="T4324" s="953"/>
      <c r="U4324" s="953"/>
      <c r="V4324" s="898"/>
      <c r="W4324" s="1306"/>
      <c r="X4324" s="951"/>
      <c r="Y4324" s="900"/>
      <c r="Z4324" s="1305"/>
      <c r="AA4324" s="902"/>
      <c r="AB4324" s="902"/>
      <c r="AC4324" s="1305"/>
      <c r="AD4324" s="1305"/>
      <c r="AE4324" s="1305"/>
      <c r="AF4324" s="1305"/>
      <c r="AG4324" s="1305"/>
      <c r="AH4324" s="1305"/>
      <c r="AI4324" s="244" t="str">
        <f t="shared" si="379"/>
        <v/>
      </c>
      <c r="AJ4324" s="1315">
        <f t="shared" si="376"/>
        <v>0</v>
      </c>
      <c r="AK4324" s="897"/>
      <c r="AL4324" s="898"/>
      <c r="AM4324" s="1305"/>
      <c r="AN4324" s="902"/>
      <c r="AO4324" s="902"/>
      <c r="AP4324" s="1305"/>
      <c r="AQ4324" s="1231" t="s">
        <v>3094</v>
      </c>
      <c r="AR4324" s="1305"/>
      <c r="AS4324" s="1305"/>
      <c r="AT4324" s="1305"/>
      <c r="AU4324" s="1305"/>
      <c r="AV4324" s="885"/>
      <c r="AW4324" s="885"/>
      <c r="AX4324" s="885"/>
      <c r="AY4324" s="885"/>
      <c r="AZ4324" s="885"/>
    </row>
    <row r="4325" spans="1:52" ht="15" customHeight="1">
      <c r="B4325" s="1310">
        <v>4319</v>
      </c>
      <c r="C4325" s="891" t="s">
        <v>637</v>
      </c>
      <c r="D4325" s="956" t="s">
        <v>4253</v>
      </c>
      <c r="E4325" s="993" t="s">
        <v>4241</v>
      </c>
      <c r="F4325" s="956" t="s">
        <v>13184</v>
      </c>
      <c r="G4325" s="993" t="s">
        <v>98</v>
      </c>
      <c r="H4325" s="956" t="s">
        <v>24</v>
      </c>
      <c r="I4325" s="898" t="s">
        <v>24</v>
      </c>
      <c r="J4325" s="1314" t="str">
        <f t="shared" ca="1" si="377"/>
        <v>-</v>
      </c>
      <c r="K4325" s="893" t="s">
        <v>24</v>
      </c>
      <c r="L4325" s="1828" t="s">
        <v>24</v>
      </c>
      <c r="M4325" s="1874" t="s">
        <v>24</v>
      </c>
      <c r="N4325" s="1330"/>
      <c r="O4325" s="1330" t="s">
        <v>24</v>
      </c>
      <c r="P4325" s="472" t="s">
        <v>24</v>
      </c>
      <c r="Q4325" s="897" t="str">
        <f t="shared" si="380"/>
        <v>-</v>
      </c>
      <c r="R4325" s="181" t="str">
        <f t="shared" ca="1" si="378"/>
        <v>TIDAK MCU</v>
      </c>
      <c r="S4325" s="1319"/>
      <c r="T4325" s="953"/>
      <c r="U4325" s="953"/>
      <c r="V4325" s="898"/>
      <c r="W4325" s="1306"/>
      <c r="X4325" s="951"/>
      <c r="Y4325" s="900"/>
      <c r="Z4325" s="1305"/>
      <c r="AA4325" s="902"/>
      <c r="AB4325" s="902"/>
      <c r="AC4325" s="1305"/>
      <c r="AD4325" s="1305"/>
      <c r="AE4325" s="1305"/>
      <c r="AF4325" s="1305"/>
      <c r="AG4325" s="1305"/>
      <c r="AH4325" s="1305"/>
      <c r="AI4325" s="244" t="str">
        <f t="shared" si="379"/>
        <v/>
      </c>
      <c r="AJ4325" s="1315">
        <f t="shared" si="376"/>
        <v>0</v>
      </c>
      <c r="AK4325" s="897"/>
      <c r="AL4325" s="898"/>
      <c r="AM4325" s="1305"/>
      <c r="AN4325" s="902"/>
      <c r="AO4325" s="902"/>
      <c r="AP4325" s="1305"/>
      <c r="AQ4325" s="1231" t="s">
        <v>3094</v>
      </c>
      <c r="AR4325" s="1305"/>
      <c r="AS4325" s="1305"/>
      <c r="AT4325" s="1305"/>
      <c r="AU4325" s="1305"/>
      <c r="AV4325" s="885"/>
      <c r="AW4325" s="885"/>
      <c r="AX4325" s="885"/>
      <c r="AY4325" s="885"/>
      <c r="AZ4325" s="885"/>
    </row>
    <row r="4326" spans="1:52" ht="15" customHeight="1">
      <c r="B4326" s="1310">
        <v>4320</v>
      </c>
      <c r="C4326" s="1200" t="s">
        <v>1196</v>
      </c>
      <c r="D4326" s="956" t="s">
        <v>4270</v>
      </c>
      <c r="E4326" s="902" t="s">
        <v>4228</v>
      </c>
      <c r="F4326" s="956" t="s">
        <v>13183</v>
      </c>
      <c r="G4326" s="902" t="s">
        <v>98</v>
      </c>
      <c r="H4326" s="956" t="s">
        <v>24</v>
      </c>
      <c r="I4326" s="898">
        <v>33674</v>
      </c>
      <c r="J4326" s="1314">
        <f t="shared" ca="1" si="377"/>
        <v>30</v>
      </c>
      <c r="K4326" s="893" t="s">
        <v>493</v>
      </c>
      <c r="L4326" s="1828" t="s">
        <v>24</v>
      </c>
      <c r="M4326" s="1874">
        <v>44996</v>
      </c>
      <c r="N4326" s="1391">
        <v>44085</v>
      </c>
      <c r="O4326" s="1330" t="s">
        <v>24</v>
      </c>
      <c r="P4326" s="472" t="s">
        <v>24</v>
      </c>
      <c r="Q4326" s="897" t="str">
        <f t="shared" si="380"/>
        <v>-</v>
      </c>
      <c r="R4326" s="181" t="str">
        <f t="shared" ca="1" si="378"/>
        <v>TIDAK MCU</v>
      </c>
      <c r="S4326" s="1306" t="s">
        <v>13162</v>
      </c>
      <c r="T4326" s="1306">
        <v>44631</v>
      </c>
      <c r="U4326" s="1306">
        <v>44631</v>
      </c>
      <c r="V4326" s="1306"/>
      <c r="W4326" s="951"/>
      <c r="X4326" s="900"/>
      <c r="Y4326" s="1305"/>
      <c r="Z4326" s="1305"/>
      <c r="AA4326" s="1305" t="s">
        <v>4457</v>
      </c>
      <c r="AB4326" s="1305"/>
      <c r="AC4326" s="1305"/>
      <c r="AD4326" s="1305"/>
      <c r="AE4326" s="1305"/>
      <c r="AF4326" s="1305"/>
      <c r="AG4326" s="1305"/>
      <c r="AH4326" s="1305"/>
      <c r="AI4326" s="244" t="str">
        <f t="shared" si="379"/>
        <v>SC P360, SC P380</v>
      </c>
      <c r="AJ4326" s="1315">
        <f t="shared" ref="AJ4326:AJ4389" si="381">N4326</f>
        <v>44085</v>
      </c>
      <c r="AK4326" s="1306" t="s">
        <v>24</v>
      </c>
      <c r="AL4326" s="1305" t="s">
        <v>24</v>
      </c>
      <c r="AM4326" s="902"/>
      <c r="AN4326" s="902"/>
      <c r="AO4326" s="1305"/>
      <c r="AP4326" s="1305"/>
      <c r="AQ4326" s="1231" t="s">
        <v>3094</v>
      </c>
      <c r="AR4326" s="1305"/>
      <c r="AS4326" s="1305"/>
      <c r="AT4326" s="1305"/>
      <c r="AU4326" s="1305"/>
      <c r="AZ4326" s="885"/>
    </row>
    <row r="4327" spans="1:52" ht="15" customHeight="1">
      <c r="B4327" s="1310">
        <v>4321</v>
      </c>
      <c r="C4327" s="1289" t="s">
        <v>13112</v>
      </c>
      <c r="D4327" s="1241" t="s">
        <v>4216</v>
      </c>
      <c r="E4327" s="1305" t="s">
        <v>601</v>
      </c>
      <c r="F4327" s="956" t="s">
        <v>24</v>
      </c>
      <c r="G4327" s="1305" t="s">
        <v>98</v>
      </c>
      <c r="H4327" s="956" t="s">
        <v>24</v>
      </c>
      <c r="I4327" s="898">
        <v>36298</v>
      </c>
      <c r="J4327" s="1314">
        <f t="shared" ca="1" si="377"/>
        <v>22</v>
      </c>
      <c r="K4327" s="893" t="s">
        <v>493</v>
      </c>
      <c r="L4327" s="1828" t="s">
        <v>24</v>
      </c>
      <c r="M4327" s="1874">
        <v>45430</v>
      </c>
      <c r="N4327" s="556">
        <v>44085</v>
      </c>
      <c r="O4327" s="1330" t="s">
        <v>24</v>
      </c>
      <c r="P4327" s="472" t="s">
        <v>24</v>
      </c>
      <c r="Q4327" s="897" t="str">
        <f t="shared" si="380"/>
        <v>-</v>
      </c>
      <c r="R4327" s="181" t="str">
        <f t="shared" ca="1" si="378"/>
        <v>TIDAK MCU</v>
      </c>
      <c r="S4327" s="953" t="s">
        <v>13161</v>
      </c>
      <c r="T4327" s="1306">
        <v>44450</v>
      </c>
      <c r="U4327" s="1306">
        <v>44450</v>
      </c>
      <c r="V4327" s="898" t="s">
        <v>24</v>
      </c>
      <c r="W4327" s="1306" t="s">
        <v>24</v>
      </c>
      <c r="X4327" s="951"/>
      <c r="Y4327" s="900"/>
      <c r="Z4327" s="1305"/>
      <c r="AA4327" s="902" t="s">
        <v>4457</v>
      </c>
      <c r="AB4327" s="1305" t="s">
        <v>24</v>
      </c>
      <c r="AC4327" s="1305" t="s">
        <v>24</v>
      </c>
      <c r="AD4327" s="1305"/>
      <c r="AE4327" s="1305"/>
      <c r="AF4327" s="1305"/>
      <c r="AG4327" s="1305"/>
      <c r="AH4327" s="1305"/>
      <c r="AI4327" s="244" t="str">
        <f t="shared" si="379"/>
        <v>SC P360, SC P380--</v>
      </c>
      <c r="AJ4327" s="1315">
        <f t="shared" si="381"/>
        <v>44085</v>
      </c>
      <c r="AK4327" s="1306" t="s">
        <v>24</v>
      </c>
      <c r="AL4327" s="1988" t="s">
        <v>24</v>
      </c>
      <c r="AM4327" s="1305"/>
      <c r="AN4327" s="902"/>
      <c r="AO4327" s="902"/>
      <c r="AP4327" s="1305"/>
      <c r="AQ4327" s="1231" t="s">
        <v>3094</v>
      </c>
      <c r="AR4327" s="1305"/>
      <c r="AS4327" s="1305"/>
      <c r="AT4327" s="1305"/>
      <c r="AU4327" s="1305"/>
      <c r="AZ4327" s="885"/>
    </row>
    <row r="4328" spans="1:52" ht="15" customHeight="1">
      <c r="B4328" s="1310">
        <v>4322</v>
      </c>
      <c r="C4328" s="1525" t="s">
        <v>13113</v>
      </c>
      <c r="D4328" s="1241" t="s">
        <v>13114</v>
      </c>
      <c r="E4328" s="1305" t="s">
        <v>1122</v>
      </c>
      <c r="F4328" s="956" t="s">
        <v>24</v>
      </c>
      <c r="G4328" s="1305" t="s">
        <v>109</v>
      </c>
      <c r="H4328" s="956" t="s">
        <v>24</v>
      </c>
      <c r="I4328" s="898" t="s">
        <v>24</v>
      </c>
      <c r="J4328" s="1314" t="str">
        <f t="shared" ca="1" si="377"/>
        <v>-</v>
      </c>
      <c r="K4328" s="893" t="s">
        <v>24</v>
      </c>
      <c r="L4328" s="1828" t="s">
        <v>24</v>
      </c>
      <c r="M4328" s="1874" t="s">
        <v>24</v>
      </c>
      <c r="N4328" s="840"/>
      <c r="O4328" s="1330" t="s">
        <v>24</v>
      </c>
      <c r="P4328" s="472" t="s">
        <v>24</v>
      </c>
      <c r="Q4328" s="897" t="str">
        <f t="shared" si="380"/>
        <v>-</v>
      </c>
      <c r="R4328" s="181" t="str">
        <f t="shared" ca="1" si="378"/>
        <v>TIDAK MCU</v>
      </c>
      <c r="S4328" s="840"/>
      <c r="T4328" s="1306"/>
      <c r="U4328" s="1306"/>
      <c r="V4328" s="1311"/>
      <c r="W4328" s="1311"/>
      <c r="X4328" s="951"/>
      <c r="Y4328" s="900"/>
      <c r="Z4328" s="1305"/>
      <c r="AA4328" s="354"/>
      <c r="AB4328" s="213"/>
      <c r="AC4328" s="213"/>
      <c r="AD4328" s="1305"/>
      <c r="AE4328" s="1305"/>
      <c r="AF4328" s="1305"/>
      <c r="AG4328" s="1305"/>
      <c r="AH4328" s="1305"/>
      <c r="AI4328" s="244" t="str">
        <f t="shared" si="379"/>
        <v/>
      </c>
      <c r="AJ4328" s="1315">
        <f t="shared" si="381"/>
        <v>0</v>
      </c>
      <c r="AK4328" s="2105"/>
      <c r="AL4328" s="1311"/>
      <c r="AM4328" s="1305"/>
      <c r="AN4328" s="902"/>
      <c r="AO4328" s="902"/>
      <c r="AP4328" s="1305"/>
      <c r="AQ4328" s="1231" t="s">
        <v>3094</v>
      </c>
      <c r="AR4328" s="1305"/>
      <c r="AS4328" s="1305"/>
      <c r="AT4328" s="1305"/>
      <c r="AU4328" s="1305"/>
      <c r="AZ4328" s="885"/>
    </row>
    <row r="4329" spans="1:52" ht="15" customHeight="1">
      <c r="B4329" s="1310">
        <v>4323</v>
      </c>
      <c r="C4329" s="1289" t="s">
        <v>13115</v>
      </c>
      <c r="D4329" s="1241" t="s">
        <v>221</v>
      </c>
      <c r="E4329" s="1305" t="s">
        <v>1122</v>
      </c>
      <c r="F4329" s="956" t="s">
        <v>24</v>
      </c>
      <c r="G4329" s="1305" t="s">
        <v>13116</v>
      </c>
      <c r="H4329" s="956" t="s">
        <v>24</v>
      </c>
      <c r="I4329" s="898" t="s">
        <v>24</v>
      </c>
      <c r="J4329" s="1314" t="str">
        <f t="shared" ca="1" si="377"/>
        <v>-</v>
      </c>
      <c r="K4329" s="893" t="s">
        <v>24</v>
      </c>
      <c r="L4329" s="1828" t="s">
        <v>24</v>
      </c>
      <c r="M4329" s="1874" t="s">
        <v>24</v>
      </c>
      <c r="N4329" s="1035"/>
      <c r="O4329" s="2086"/>
      <c r="P4329" s="840"/>
      <c r="Q4329" s="1035"/>
      <c r="R4329" s="518"/>
      <c r="S4329" s="1035"/>
      <c r="T4329" s="1306"/>
      <c r="U4329" s="1306"/>
      <c r="V4329" s="1306"/>
      <c r="W4329" s="1306"/>
      <c r="X4329" s="951"/>
      <c r="Y4329" s="900"/>
      <c r="Z4329" s="1305"/>
      <c r="AA4329" s="1305"/>
      <c r="AB4329" s="1305"/>
      <c r="AC4329" s="1305"/>
      <c r="AD4329" s="1305"/>
      <c r="AE4329" s="1305"/>
      <c r="AF4329" s="1305"/>
      <c r="AG4329" s="1305"/>
      <c r="AH4329" s="1305"/>
      <c r="AI4329" s="244" t="str">
        <f t="shared" si="379"/>
        <v/>
      </c>
      <c r="AJ4329" s="1315">
        <f t="shared" si="381"/>
        <v>0</v>
      </c>
      <c r="AK4329" s="1476"/>
      <c r="AL4329" s="1306"/>
      <c r="AM4329" s="1305"/>
      <c r="AN4329" s="902"/>
      <c r="AO4329" s="902"/>
      <c r="AP4329" s="1305"/>
      <c r="AQ4329" s="243" t="s">
        <v>3094</v>
      </c>
      <c r="AR4329" s="1305"/>
      <c r="AS4329" s="1305"/>
      <c r="AT4329" s="1305"/>
      <c r="AU4329" s="1305"/>
      <c r="AZ4329" s="885"/>
    </row>
    <row r="4330" spans="1:52" ht="15" customHeight="1">
      <c r="B4330" s="1310">
        <v>4324</v>
      </c>
      <c r="C4330" s="1289" t="s">
        <v>13117</v>
      </c>
      <c r="D4330" s="1241" t="s">
        <v>4238</v>
      </c>
      <c r="E4330" s="1203" t="s">
        <v>1122</v>
      </c>
      <c r="F4330" s="956" t="s">
        <v>24</v>
      </c>
      <c r="G4330" s="1203" t="s">
        <v>102</v>
      </c>
      <c r="H4330" s="956" t="s">
        <v>24</v>
      </c>
      <c r="I4330" s="898" t="s">
        <v>24</v>
      </c>
      <c r="J4330" s="1314" t="str">
        <f t="shared" ca="1" si="377"/>
        <v>-</v>
      </c>
      <c r="K4330" s="893" t="s">
        <v>24</v>
      </c>
      <c r="L4330" s="1828" t="s">
        <v>24</v>
      </c>
      <c r="M4330" s="1874" t="s">
        <v>24</v>
      </c>
      <c r="N4330" s="1035"/>
      <c r="O4330" s="1290"/>
      <c r="P4330" s="1035"/>
      <c r="Q4330" s="1035"/>
      <c r="R4330" s="1306"/>
      <c r="S4330" s="1035"/>
      <c r="T4330" s="1306"/>
      <c r="U4330" s="1306"/>
      <c r="V4330" s="1306"/>
      <c r="W4330" s="1306"/>
      <c r="X4330" s="951"/>
      <c r="Y4330" s="900"/>
      <c r="Z4330" s="1305"/>
      <c r="AA4330" s="1305"/>
      <c r="AB4330" s="1305"/>
      <c r="AC4330" s="1305"/>
      <c r="AD4330" s="1305"/>
      <c r="AE4330" s="1305"/>
      <c r="AF4330" s="1305"/>
      <c r="AG4330" s="1305"/>
      <c r="AH4330" s="1305"/>
      <c r="AI4330" s="244" t="str">
        <f t="shared" si="379"/>
        <v/>
      </c>
      <c r="AJ4330" s="1315">
        <f t="shared" si="381"/>
        <v>0</v>
      </c>
      <c r="AK4330" s="1476"/>
      <c r="AL4330" s="1306"/>
      <c r="AM4330" s="1305"/>
      <c r="AN4330" s="902"/>
      <c r="AO4330" s="902"/>
      <c r="AP4330" s="1305"/>
      <c r="AQ4330" s="1231" t="s">
        <v>3094</v>
      </c>
      <c r="AR4330" s="1305"/>
      <c r="AS4330" s="1305"/>
      <c r="AT4330" s="1305"/>
      <c r="AU4330" s="1305"/>
      <c r="AZ4330" s="885"/>
    </row>
    <row r="4331" spans="1:52" s="2186" customFormat="1" ht="15" customHeight="1">
      <c r="A4331" s="1299"/>
      <c r="B4331" s="1310">
        <v>4325</v>
      </c>
      <c r="C4331" s="2005" t="s">
        <v>13118</v>
      </c>
      <c r="D4331" s="1577" t="s">
        <v>234</v>
      </c>
      <c r="E4331" s="1577" t="s">
        <v>222</v>
      </c>
      <c r="F4331" s="1577" t="s">
        <v>24</v>
      </c>
      <c r="G4331" s="1577" t="s">
        <v>114</v>
      </c>
      <c r="H4331" s="1577" t="s">
        <v>24</v>
      </c>
      <c r="I4331" s="1900" t="s">
        <v>24</v>
      </c>
      <c r="J4331" s="445" t="str">
        <f t="shared" ca="1" si="377"/>
        <v>-</v>
      </c>
      <c r="K4331" s="1687" t="s">
        <v>24</v>
      </c>
      <c r="L4331" s="1872" t="s">
        <v>24</v>
      </c>
      <c r="M4331" s="1900" t="s">
        <v>24</v>
      </c>
      <c r="N4331" s="2005"/>
      <c r="O4331" s="2230"/>
      <c r="P4331" s="2005"/>
      <c r="Q4331" s="2005"/>
      <c r="R4331" s="1900"/>
      <c r="S4331" s="2005"/>
      <c r="T4331" s="1900"/>
      <c r="U4331" s="1900"/>
      <c r="V4331" s="1900"/>
      <c r="W4331" s="1900"/>
      <c r="X4331" s="1531"/>
      <c r="Y4331" s="1945"/>
      <c r="Z4331" s="1577"/>
      <c r="AA4331" s="1577"/>
      <c r="AB4331" s="1577"/>
      <c r="AC4331" s="1577"/>
      <c r="AD4331" s="1577"/>
      <c r="AE4331" s="1577"/>
      <c r="AF4331" s="1577"/>
      <c r="AG4331" s="1577"/>
      <c r="AH4331" s="1577"/>
      <c r="AI4331" s="244" t="str">
        <f t="shared" si="379"/>
        <v/>
      </c>
      <c r="AJ4331" s="1315">
        <f t="shared" si="381"/>
        <v>0</v>
      </c>
      <c r="AK4331" s="2230"/>
      <c r="AL4331" s="1900"/>
      <c r="AM4331" s="1577"/>
      <c r="AN4331" s="1577"/>
      <c r="AO4331" s="1577"/>
      <c r="AP4331" s="1577"/>
      <c r="AQ4331" s="916" t="s">
        <v>6564</v>
      </c>
      <c r="AR4331" s="1577"/>
      <c r="AS4331" s="1577"/>
      <c r="AT4331" s="1577"/>
      <c r="AU4331" s="1577"/>
      <c r="AV4331" s="1308"/>
      <c r="AW4331" s="1308"/>
      <c r="AX4331" s="1308"/>
      <c r="AY4331" s="1308"/>
      <c r="AZ4331" s="458"/>
    </row>
    <row r="4332" spans="1:52" ht="15" customHeight="1">
      <c r="B4332" s="1310">
        <v>4326</v>
      </c>
      <c r="C4332" s="1289" t="s">
        <v>13119</v>
      </c>
      <c r="D4332" s="1241" t="s">
        <v>337</v>
      </c>
      <c r="E4332" s="1203" t="s">
        <v>222</v>
      </c>
      <c r="F4332" s="956" t="s">
        <v>24</v>
      </c>
      <c r="G4332" s="1203" t="s">
        <v>13120</v>
      </c>
      <c r="H4332" s="956" t="s">
        <v>24</v>
      </c>
      <c r="I4332" s="898" t="s">
        <v>24</v>
      </c>
      <c r="J4332" s="1314" t="str">
        <f t="shared" ca="1" si="377"/>
        <v>-</v>
      </c>
      <c r="K4332" s="893" t="s">
        <v>24</v>
      </c>
      <c r="L4332" s="1828" t="s">
        <v>24</v>
      </c>
      <c r="M4332" s="1874" t="s">
        <v>24</v>
      </c>
      <c r="N4332" s="1035"/>
      <c r="O4332" s="1290"/>
      <c r="P4332" s="1035"/>
      <c r="Q4332" s="1035"/>
      <c r="R4332" s="1306"/>
      <c r="S4332" s="1035"/>
      <c r="T4332" s="1306"/>
      <c r="U4332" s="1306"/>
      <c r="V4332" s="1306"/>
      <c r="W4332" s="1306"/>
      <c r="X4332" s="951"/>
      <c r="Y4332" s="900"/>
      <c r="Z4332" s="1305"/>
      <c r="AA4332" s="1305"/>
      <c r="AB4332" s="1305"/>
      <c r="AC4332" s="1305"/>
      <c r="AD4332" s="1305"/>
      <c r="AE4332" s="1305"/>
      <c r="AF4332" s="1305"/>
      <c r="AG4332" s="1305"/>
      <c r="AH4332" s="1305"/>
      <c r="AI4332" s="244" t="str">
        <f t="shared" si="379"/>
        <v/>
      </c>
      <c r="AJ4332" s="1315">
        <f t="shared" si="381"/>
        <v>0</v>
      </c>
      <c r="AK4332" s="1476"/>
      <c r="AL4332" s="1306"/>
      <c r="AM4332" s="1305"/>
      <c r="AN4332" s="902"/>
      <c r="AO4332" s="902"/>
      <c r="AP4332" s="1305"/>
      <c r="AQ4332" s="1231" t="s">
        <v>3094</v>
      </c>
      <c r="AR4332" s="1305"/>
      <c r="AS4332" s="1305"/>
      <c r="AT4332" s="1305"/>
      <c r="AU4332" s="1305"/>
      <c r="AZ4332" s="885"/>
    </row>
    <row r="4333" spans="1:52" ht="15" customHeight="1">
      <c r="B4333" s="1310">
        <v>4327</v>
      </c>
      <c r="C4333" s="1289" t="s">
        <v>13121</v>
      </c>
      <c r="D4333" s="1241" t="s">
        <v>337</v>
      </c>
      <c r="E4333" s="1203" t="s">
        <v>222</v>
      </c>
      <c r="F4333" s="956" t="s">
        <v>24</v>
      </c>
      <c r="G4333" s="1203" t="s">
        <v>13120</v>
      </c>
      <c r="H4333" s="956" t="s">
        <v>24</v>
      </c>
      <c r="I4333" s="898" t="s">
        <v>24</v>
      </c>
      <c r="J4333" s="1314" t="str">
        <f t="shared" ca="1" si="377"/>
        <v>-</v>
      </c>
      <c r="K4333" s="893" t="s">
        <v>24</v>
      </c>
      <c r="L4333" s="1828" t="s">
        <v>24</v>
      </c>
      <c r="M4333" s="1874" t="s">
        <v>24</v>
      </c>
      <c r="N4333" s="1035"/>
      <c r="O4333" s="1290"/>
      <c r="P4333" s="1035"/>
      <c r="Q4333" s="1035"/>
      <c r="R4333" s="1306"/>
      <c r="S4333" s="1035"/>
      <c r="T4333" s="1306"/>
      <c r="U4333" s="1306"/>
      <c r="V4333" s="1306"/>
      <c r="W4333" s="1306"/>
      <c r="X4333" s="951"/>
      <c r="Y4333" s="900"/>
      <c r="Z4333" s="1305"/>
      <c r="AA4333" s="1305"/>
      <c r="AB4333" s="1305"/>
      <c r="AC4333" s="1305"/>
      <c r="AD4333" s="1305"/>
      <c r="AE4333" s="1305"/>
      <c r="AF4333" s="1305"/>
      <c r="AG4333" s="1305"/>
      <c r="AH4333" s="1305"/>
      <c r="AI4333" s="244" t="str">
        <f t="shared" si="379"/>
        <v/>
      </c>
      <c r="AJ4333" s="1315">
        <f t="shared" si="381"/>
        <v>0</v>
      </c>
      <c r="AK4333" s="1476"/>
      <c r="AL4333" s="1306"/>
      <c r="AM4333" s="1305"/>
      <c r="AN4333" s="902"/>
      <c r="AO4333" s="902"/>
      <c r="AP4333" s="1305"/>
      <c r="AQ4333" s="1231" t="s">
        <v>3094</v>
      </c>
      <c r="AR4333" s="1305"/>
      <c r="AS4333" s="1305"/>
      <c r="AT4333" s="1305"/>
      <c r="AU4333" s="1305"/>
      <c r="AZ4333" s="885"/>
    </row>
    <row r="4334" spans="1:52" ht="15" customHeight="1">
      <c r="B4334" s="1310">
        <v>4328</v>
      </c>
      <c r="C4334" s="1289" t="s">
        <v>13122</v>
      </c>
      <c r="D4334" s="1241" t="s">
        <v>2534</v>
      </c>
      <c r="E4334" s="1305" t="s">
        <v>222</v>
      </c>
      <c r="F4334" s="956" t="s">
        <v>24</v>
      </c>
      <c r="G4334" s="1305" t="s">
        <v>127</v>
      </c>
      <c r="H4334" s="956" t="s">
        <v>24</v>
      </c>
      <c r="I4334" s="898" t="s">
        <v>24</v>
      </c>
      <c r="J4334" s="1314" t="str">
        <f t="shared" ca="1" si="377"/>
        <v>-</v>
      </c>
      <c r="K4334" s="893" t="s">
        <v>24</v>
      </c>
      <c r="L4334" s="1828" t="s">
        <v>24</v>
      </c>
      <c r="M4334" s="1874" t="s">
        <v>24</v>
      </c>
      <c r="N4334" s="1035"/>
      <c r="O4334" s="1290"/>
      <c r="P4334" s="1035"/>
      <c r="Q4334" s="1035"/>
      <c r="R4334" s="1306"/>
      <c r="S4334" s="1035"/>
      <c r="T4334" s="1306"/>
      <c r="U4334" s="1306"/>
      <c r="V4334" s="1306"/>
      <c r="W4334" s="1306"/>
      <c r="X4334" s="951"/>
      <c r="Y4334" s="900"/>
      <c r="Z4334" s="1305"/>
      <c r="AA4334" s="1305"/>
      <c r="AB4334" s="1305"/>
      <c r="AC4334" s="1305"/>
      <c r="AD4334" s="1305"/>
      <c r="AE4334" s="1305"/>
      <c r="AF4334" s="1305"/>
      <c r="AG4334" s="1305"/>
      <c r="AH4334" s="1305"/>
      <c r="AI4334" s="244" t="str">
        <f t="shared" si="379"/>
        <v/>
      </c>
      <c r="AJ4334" s="1315">
        <f t="shared" si="381"/>
        <v>0</v>
      </c>
      <c r="AK4334" s="1476"/>
      <c r="AL4334" s="1306"/>
      <c r="AM4334" s="1305"/>
      <c r="AN4334" s="902"/>
      <c r="AO4334" s="902"/>
      <c r="AP4334" s="1305"/>
      <c r="AQ4334" s="1231" t="s">
        <v>3094</v>
      </c>
      <c r="AR4334" s="1305"/>
      <c r="AS4334" s="1305"/>
      <c r="AT4334" s="1305"/>
      <c r="AU4334" s="1305"/>
      <c r="AZ4334" s="885"/>
    </row>
    <row r="4335" spans="1:52" ht="15" customHeight="1">
      <c r="B4335" s="1310">
        <v>4329</v>
      </c>
      <c r="C4335" s="1289" t="s">
        <v>13123</v>
      </c>
      <c r="D4335" s="1305" t="s">
        <v>2534</v>
      </c>
      <c r="E4335" s="1305" t="s">
        <v>222</v>
      </c>
      <c r="F4335" s="956" t="s">
        <v>24</v>
      </c>
      <c r="G4335" s="1305" t="s">
        <v>127</v>
      </c>
      <c r="H4335" s="956" t="s">
        <v>24</v>
      </c>
      <c r="I4335" s="898" t="s">
        <v>24</v>
      </c>
      <c r="J4335" s="1314" t="str">
        <f t="shared" ca="1" si="377"/>
        <v>-</v>
      </c>
      <c r="K4335" s="893" t="s">
        <v>24</v>
      </c>
      <c r="L4335" s="1828" t="s">
        <v>24</v>
      </c>
      <c r="M4335" s="1874" t="s">
        <v>24</v>
      </c>
      <c r="N4335" s="1035"/>
      <c r="O4335" s="1290"/>
      <c r="P4335" s="1035"/>
      <c r="Q4335" s="1035"/>
      <c r="R4335" s="1306"/>
      <c r="S4335" s="1035"/>
      <c r="T4335" s="1306"/>
      <c r="U4335" s="1306"/>
      <c r="V4335" s="1306"/>
      <c r="W4335" s="1306"/>
      <c r="X4335" s="951"/>
      <c r="Y4335" s="900"/>
      <c r="Z4335" s="1305"/>
      <c r="AA4335" s="1305"/>
      <c r="AB4335" s="1305"/>
      <c r="AC4335" s="1305"/>
      <c r="AD4335" s="1305"/>
      <c r="AE4335" s="1305"/>
      <c r="AF4335" s="1305"/>
      <c r="AG4335" s="1305"/>
      <c r="AH4335" s="1305"/>
      <c r="AI4335" s="244" t="str">
        <f t="shared" si="379"/>
        <v/>
      </c>
      <c r="AJ4335" s="1315">
        <f t="shared" si="381"/>
        <v>0</v>
      </c>
      <c r="AK4335" s="1476"/>
      <c r="AL4335" s="1306"/>
      <c r="AM4335" s="1305"/>
      <c r="AN4335" s="902"/>
      <c r="AO4335" s="902"/>
      <c r="AP4335" s="1305"/>
      <c r="AQ4335" s="1231" t="s">
        <v>3094</v>
      </c>
      <c r="AR4335" s="1305"/>
      <c r="AS4335" s="1305"/>
      <c r="AT4335" s="1305"/>
      <c r="AU4335" s="1305"/>
      <c r="AZ4335" s="885"/>
    </row>
    <row r="4336" spans="1:52" ht="15" customHeight="1">
      <c r="B4336" s="1310">
        <v>4330</v>
      </c>
      <c r="C4336" s="1289" t="s">
        <v>13124</v>
      </c>
      <c r="D4336" s="1305" t="s">
        <v>13125</v>
      </c>
      <c r="E4336" s="1305" t="s">
        <v>1122</v>
      </c>
      <c r="F4336" s="956" t="s">
        <v>24</v>
      </c>
      <c r="G4336" s="1305" t="s">
        <v>102</v>
      </c>
      <c r="H4336" s="956" t="s">
        <v>24</v>
      </c>
      <c r="I4336" s="898" t="s">
        <v>24</v>
      </c>
      <c r="J4336" s="1314" t="str">
        <f t="shared" ca="1" si="377"/>
        <v>-</v>
      </c>
      <c r="K4336" s="893" t="s">
        <v>24</v>
      </c>
      <c r="L4336" s="1828" t="s">
        <v>24</v>
      </c>
      <c r="M4336" s="1874" t="s">
        <v>24</v>
      </c>
      <c r="N4336" s="1035"/>
      <c r="O4336" s="1290"/>
      <c r="P4336" s="1035"/>
      <c r="Q4336" s="1035"/>
      <c r="R4336" s="1306"/>
      <c r="S4336" s="1035"/>
      <c r="T4336" s="1306"/>
      <c r="U4336" s="1306"/>
      <c r="V4336" s="1306"/>
      <c r="W4336" s="1306"/>
      <c r="X4336" s="951"/>
      <c r="Y4336" s="900"/>
      <c r="Z4336" s="1305"/>
      <c r="AA4336" s="1305"/>
      <c r="AB4336" s="1305"/>
      <c r="AC4336" s="1305"/>
      <c r="AD4336" s="1305"/>
      <c r="AE4336" s="1305"/>
      <c r="AF4336" s="1305"/>
      <c r="AG4336" s="1305"/>
      <c r="AH4336" s="1305"/>
      <c r="AI4336" s="244" t="str">
        <f t="shared" si="379"/>
        <v/>
      </c>
      <c r="AJ4336" s="1315">
        <f t="shared" si="381"/>
        <v>0</v>
      </c>
      <c r="AK4336" s="1476"/>
      <c r="AL4336" s="1306"/>
      <c r="AM4336" s="1305"/>
      <c r="AN4336" s="902"/>
      <c r="AO4336" s="902"/>
      <c r="AP4336" s="1305"/>
      <c r="AQ4336" s="1231" t="s">
        <v>3094</v>
      </c>
      <c r="AR4336" s="1305"/>
      <c r="AS4336" s="1305"/>
      <c r="AT4336" s="1305"/>
      <c r="AU4336" s="1305"/>
      <c r="AZ4336" s="885"/>
    </row>
    <row r="4337" spans="2:53" ht="15" customHeight="1">
      <c r="B4337" s="1310">
        <v>4331</v>
      </c>
      <c r="C4337" s="1289" t="s">
        <v>9673</v>
      </c>
      <c r="D4337" s="1305" t="s">
        <v>226</v>
      </c>
      <c r="E4337" s="1305" t="s">
        <v>4241</v>
      </c>
      <c r="F4337" s="956" t="s">
        <v>24</v>
      </c>
      <c r="G4337" s="1305" t="s">
        <v>102</v>
      </c>
      <c r="H4337" s="956" t="s">
        <v>24</v>
      </c>
      <c r="I4337" s="898" t="s">
        <v>24</v>
      </c>
      <c r="J4337" s="1314" t="str">
        <f t="shared" ca="1" si="377"/>
        <v>-</v>
      </c>
      <c r="K4337" s="893" t="s">
        <v>24</v>
      </c>
      <c r="L4337" s="1828" t="s">
        <v>24</v>
      </c>
      <c r="M4337" s="1874" t="s">
        <v>24</v>
      </c>
      <c r="N4337" s="1035"/>
      <c r="O4337" s="1290"/>
      <c r="P4337" s="1035"/>
      <c r="Q4337" s="1035"/>
      <c r="R4337" s="1306"/>
      <c r="S4337" s="1035"/>
      <c r="T4337" s="1306"/>
      <c r="U4337" s="1306"/>
      <c r="V4337" s="1306"/>
      <c r="W4337" s="1306"/>
      <c r="X4337" s="951"/>
      <c r="Y4337" s="900"/>
      <c r="Z4337" s="1305"/>
      <c r="AA4337" s="1305"/>
      <c r="AB4337" s="1305"/>
      <c r="AC4337" s="1305"/>
      <c r="AD4337" s="1305"/>
      <c r="AE4337" s="1305"/>
      <c r="AF4337" s="1305"/>
      <c r="AG4337" s="1305"/>
      <c r="AH4337" s="1305"/>
      <c r="AI4337" s="244" t="str">
        <f t="shared" si="379"/>
        <v/>
      </c>
      <c r="AJ4337" s="1315">
        <f t="shared" si="381"/>
        <v>0</v>
      </c>
      <c r="AK4337" s="1476"/>
      <c r="AL4337" s="1306"/>
      <c r="AM4337" s="1305"/>
      <c r="AN4337" s="902"/>
      <c r="AO4337" s="902"/>
      <c r="AP4337" s="1305"/>
      <c r="AQ4337" s="1231" t="s">
        <v>3094</v>
      </c>
      <c r="AR4337" s="1305"/>
      <c r="AS4337" s="1305"/>
      <c r="AT4337" s="1305"/>
      <c r="AU4337" s="1305"/>
      <c r="AZ4337" s="885"/>
    </row>
    <row r="4338" spans="2:53" ht="15" customHeight="1">
      <c r="B4338" s="1310">
        <v>4332</v>
      </c>
      <c r="C4338" s="1289" t="s">
        <v>13126</v>
      </c>
      <c r="D4338" s="1305" t="s">
        <v>230</v>
      </c>
      <c r="E4338" s="1305" t="s">
        <v>222</v>
      </c>
      <c r="F4338" s="956" t="s">
        <v>24</v>
      </c>
      <c r="G4338" s="1305" t="s">
        <v>131</v>
      </c>
      <c r="H4338" s="956" t="s">
        <v>24</v>
      </c>
      <c r="I4338" s="898" t="s">
        <v>24</v>
      </c>
      <c r="J4338" s="1314" t="str">
        <f t="shared" ca="1" si="377"/>
        <v>-</v>
      </c>
      <c r="K4338" s="893" t="s">
        <v>24</v>
      </c>
      <c r="L4338" s="1828" t="s">
        <v>24</v>
      </c>
      <c r="M4338" s="1874" t="s">
        <v>24</v>
      </c>
      <c r="N4338" s="1035"/>
      <c r="O4338" s="1290"/>
      <c r="P4338" s="1035"/>
      <c r="Q4338" s="1035"/>
      <c r="R4338" s="1306"/>
      <c r="S4338" s="1035"/>
      <c r="T4338" s="1306"/>
      <c r="U4338" s="1306"/>
      <c r="V4338" s="1306"/>
      <c r="W4338" s="1306"/>
      <c r="X4338" s="951"/>
      <c r="Y4338" s="900"/>
      <c r="Z4338" s="1305"/>
      <c r="AA4338" s="1305"/>
      <c r="AB4338" s="1305"/>
      <c r="AC4338" s="1305"/>
      <c r="AD4338" s="1305"/>
      <c r="AE4338" s="1305"/>
      <c r="AF4338" s="1305"/>
      <c r="AG4338" s="1305"/>
      <c r="AH4338" s="1305"/>
      <c r="AI4338" s="244" t="str">
        <f t="shared" si="379"/>
        <v/>
      </c>
      <c r="AJ4338" s="1315">
        <f t="shared" si="381"/>
        <v>0</v>
      </c>
      <c r="AK4338" s="1476"/>
      <c r="AL4338" s="1306"/>
      <c r="AM4338" s="1305"/>
      <c r="AN4338" s="902"/>
      <c r="AO4338" s="902"/>
      <c r="AP4338" s="1305"/>
      <c r="AQ4338" s="1231" t="s">
        <v>3094</v>
      </c>
      <c r="AR4338" s="1305"/>
      <c r="AS4338" s="1305"/>
      <c r="AT4338" s="1305"/>
      <c r="AU4338" s="1305"/>
      <c r="AZ4338" s="885"/>
    </row>
    <row r="4339" spans="2:53" ht="15" customHeight="1">
      <c r="B4339" s="1310">
        <v>4333</v>
      </c>
      <c r="C4339" s="1289" t="s">
        <v>13127</v>
      </c>
      <c r="D4339" s="1305" t="s">
        <v>230</v>
      </c>
      <c r="E4339" s="1305" t="s">
        <v>222</v>
      </c>
      <c r="F4339" s="956" t="s">
        <v>24</v>
      </c>
      <c r="G4339" s="1305" t="s">
        <v>131</v>
      </c>
      <c r="H4339" s="956" t="s">
        <v>24</v>
      </c>
      <c r="I4339" s="898" t="s">
        <v>24</v>
      </c>
      <c r="J4339" s="1314" t="str">
        <f t="shared" ca="1" si="377"/>
        <v>-</v>
      </c>
      <c r="K4339" s="893" t="s">
        <v>24</v>
      </c>
      <c r="L4339" s="1828" t="s">
        <v>24</v>
      </c>
      <c r="M4339" s="1874" t="s">
        <v>24</v>
      </c>
      <c r="N4339" s="1035"/>
      <c r="O4339" s="1290"/>
      <c r="P4339" s="1035"/>
      <c r="Q4339" s="1035"/>
      <c r="R4339" s="1306"/>
      <c r="S4339" s="1035"/>
      <c r="T4339" s="1306"/>
      <c r="U4339" s="1306"/>
      <c r="V4339" s="1306"/>
      <c r="W4339" s="1306"/>
      <c r="X4339" s="951"/>
      <c r="Y4339" s="900"/>
      <c r="Z4339" s="1305"/>
      <c r="AA4339" s="1305"/>
      <c r="AB4339" s="1305"/>
      <c r="AC4339" s="1305"/>
      <c r="AD4339" s="1305"/>
      <c r="AE4339" s="1305"/>
      <c r="AF4339" s="1305"/>
      <c r="AG4339" s="1305"/>
      <c r="AH4339" s="1305"/>
      <c r="AI4339" s="244" t="str">
        <f t="shared" si="379"/>
        <v/>
      </c>
      <c r="AJ4339" s="1315">
        <f t="shared" si="381"/>
        <v>0</v>
      </c>
      <c r="AK4339" s="1476"/>
      <c r="AL4339" s="1306"/>
      <c r="AM4339" s="1305"/>
      <c r="AN4339" s="902"/>
      <c r="AO4339" s="902"/>
      <c r="AP4339" s="1305"/>
      <c r="AQ4339" s="1231" t="s">
        <v>3094</v>
      </c>
      <c r="AR4339" s="1305"/>
      <c r="AS4339" s="1305"/>
      <c r="AT4339" s="1305"/>
      <c r="AU4339" s="1305"/>
      <c r="AZ4339" s="885"/>
    </row>
    <row r="4340" spans="2:53" ht="15" customHeight="1">
      <c r="B4340" s="1310">
        <v>4334</v>
      </c>
      <c r="C4340" s="1289" t="s">
        <v>5835</v>
      </c>
      <c r="D4340" s="1305" t="s">
        <v>1129</v>
      </c>
      <c r="E4340" s="1305" t="s">
        <v>1122</v>
      </c>
      <c r="F4340" s="956" t="s">
        <v>24</v>
      </c>
      <c r="G4340" s="1305" t="s">
        <v>135</v>
      </c>
      <c r="H4340" s="956" t="s">
        <v>24</v>
      </c>
      <c r="I4340" s="898" t="s">
        <v>24</v>
      </c>
      <c r="J4340" s="1314" t="str">
        <f t="shared" ca="1" si="377"/>
        <v>-</v>
      </c>
      <c r="K4340" s="893" t="s">
        <v>24</v>
      </c>
      <c r="L4340" s="1828" t="s">
        <v>24</v>
      </c>
      <c r="M4340" s="1874" t="s">
        <v>24</v>
      </c>
      <c r="N4340" s="1035"/>
      <c r="O4340" s="1290"/>
      <c r="P4340" s="1035"/>
      <c r="Q4340" s="1035"/>
      <c r="R4340" s="1306"/>
      <c r="S4340" s="1035"/>
      <c r="T4340" s="1306"/>
      <c r="U4340" s="1306"/>
      <c r="V4340" s="1306"/>
      <c r="W4340" s="1306"/>
      <c r="X4340" s="951"/>
      <c r="Y4340" s="900"/>
      <c r="Z4340" s="1305"/>
      <c r="AA4340" s="1305"/>
      <c r="AB4340" s="1305"/>
      <c r="AC4340" s="1305"/>
      <c r="AD4340" s="1305"/>
      <c r="AE4340" s="1305"/>
      <c r="AF4340" s="1305"/>
      <c r="AG4340" s="1305"/>
      <c r="AH4340" s="1305"/>
      <c r="AI4340" s="244" t="str">
        <f t="shared" si="379"/>
        <v/>
      </c>
      <c r="AJ4340" s="1315">
        <f t="shared" si="381"/>
        <v>0</v>
      </c>
      <c r="AK4340" s="1476"/>
      <c r="AL4340" s="1306"/>
      <c r="AM4340" s="1305"/>
      <c r="AN4340" s="902"/>
      <c r="AO4340" s="902"/>
      <c r="AP4340" s="1305"/>
      <c r="AQ4340" s="1231" t="s">
        <v>3094</v>
      </c>
      <c r="AR4340" s="1305"/>
      <c r="AS4340" s="1305"/>
      <c r="AT4340" s="1305"/>
      <c r="AU4340" s="1305"/>
      <c r="AZ4340" s="885"/>
    </row>
    <row r="4341" spans="2:53" ht="15" customHeight="1">
      <c r="B4341" s="1310">
        <v>4335</v>
      </c>
      <c r="C4341" s="1427" t="s">
        <v>13128</v>
      </c>
      <c r="D4341" s="1242" t="s">
        <v>226</v>
      </c>
      <c r="E4341" s="1242" t="s">
        <v>222</v>
      </c>
      <c r="F4341" s="1594" t="s">
        <v>24</v>
      </c>
      <c r="G4341" s="1242" t="s">
        <v>136</v>
      </c>
      <c r="H4341" s="1594" t="s">
        <v>24</v>
      </c>
      <c r="I4341" s="1782"/>
      <c r="J4341" s="1314" t="str">
        <f t="shared" ca="1" si="377"/>
        <v>-</v>
      </c>
      <c r="K4341" s="1821"/>
      <c r="L4341" s="2075"/>
      <c r="M4341" s="1291"/>
      <c r="N4341" s="1821"/>
      <c r="O4341" s="1782"/>
      <c r="P4341" s="1821"/>
      <c r="Q4341" s="1821"/>
      <c r="R4341" s="1291"/>
      <c r="S4341" s="1821"/>
      <c r="T4341" s="1291"/>
      <c r="U4341" s="1291"/>
      <c r="V4341" s="1291"/>
      <c r="W4341" s="1291"/>
      <c r="X4341" s="1470"/>
      <c r="Y4341" s="1292"/>
      <c r="Z4341" s="1242"/>
      <c r="AA4341" s="1242"/>
      <c r="AB4341" s="1242"/>
      <c r="AC4341" s="1242"/>
      <c r="AD4341" s="1242"/>
      <c r="AE4341" s="1242"/>
      <c r="AF4341" s="1242"/>
      <c r="AG4341" s="1242"/>
      <c r="AH4341" s="1242"/>
      <c r="AI4341" s="244" t="str">
        <f t="shared" si="379"/>
        <v/>
      </c>
      <c r="AJ4341" s="1315">
        <f t="shared" si="381"/>
        <v>0</v>
      </c>
      <c r="AK4341" s="1479"/>
      <c r="AL4341" s="1291"/>
      <c r="AM4341" s="1242"/>
      <c r="AN4341" s="1293"/>
      <c r="AO4341" s="1293"/>
      <c r="AP4341" s="1242"/>
      <c r="AQ4341" s="1231" t="s">
        <v>3094</v>
      </c>
      <c r="AR4341" s="1242"/>
      <c r="AS4341" s="1242"/>
      <c r="AT4341" s="1242"/>
      <c r="AU4341" s="1242"/>
    </row>
    <row r="4342" spans="2:53" ht="15" customHeight="1">
      <c r="B4342" s="1310">
        <v>4336</v>
      </c>
      <c r="C4342" s="1289" t="s">
        <v>13129</v>
      </c>
      <c r="D4342" s="1305" t="s">
        <v>611</v>
      </c>
      <c r="E4342" s="1305" t="s">
        <v>222</v>
      </c>
      <c r="F4342" s="2150" t="s">
        <v>24</v>
      </c>
      <c r="G4342" s="1305" t="s">
        <v>136</v>
      </c>
      <c r="H4342" s="1594" t="s">
        <v>24</v>
      </c>
      <c r="I4342" s="1290"/>
      <c r="J4342" s="1314" t="str">
        <f t="shared" ca="1" si="377"/>
        <v>-</v>
      </c>
      <c r="K4342" s="1035"/>
      <c r="L4342" s="1827"/>
      <c r="M4342" s="1306"/>
      <c r="N4342" s="1035"/>
      <c r="O4342" s="1290"/>
      <c r="P4342" s="1035"/>
      <c r="Q4342" s="1035"/>
      <c r="R4342" s="1306"/>
      <c r="S4342" s="1035"/>
      <c r="T4342" s="1306"/>
      <c r="U4342" s="1306"/>
      <c r="V4342" s="1306"/>
      <c r="W4342" s="1306"/>
      <c r="X4342" s="951"/>
      <c r="Y4342" s="900"/>
      <c r="Z4342" s="1305"/>
      <c r="AA4342" s="1305"/>
      <c r="AB4342" s="1305"/>
      <c r="AC4342" s="1305"/>
      <c r="AD4342" s="1305"/>
      <c r="AE4342" s="1305"/>
      <c r="AF4342" s="1305"/>
      <c r="AG4342" s="1305"/>
      <c r="AH4342" s="1305"/>
      <c r="AI4342" s="244" t="str">
        <f t="shared" si="379"/>
        <v/>
      </c>
      <c r="AJ4342" s="1315">
        <f t="shared" si="381"/>
        <v>0</v>
      </c>
      <c r="AK4342" s="1476"/>
      <c r="AL4342" s="1306"/>
      <c r="AM4342" s="1305"/>
      <c r="AN4342" s="902"/>
      <c r="AO4342" s="902"/>
      <c r="AP4342" s="1305"/>
      <c r="AQ4342" s="1231" t="s">
        <v>3094</v>
      </c>
      <c r="AR4342" s="1305"/>
      <c r="AS4342" s="1305"/>
      <c r="AT4342" s="1305"/>
      <c r="AU4342" s="1305"/>
      <c r="AV4342" s="1305"/>
      <c r="AW4342" s="1305"/>
      <c r="AX4342" s="1305"/>
      <c r="AY4342" s="1305"/>
      <c r="AZ4342" s="1950"/>
    </row>
    <row r="4343" spans="2:53" ht="15" customHeight="1">
      <c r="B4343" s="1310">
        <v>4337</v>
      </c>
      <c r="C4343" s="1289" t="s">
        <v>13130</v>
      </c>
      <c r="D4343" s="1305" t="s">
        <v>221</v>
      </c>
      <c r="E4343" s="1305" t="s">
        <v>222</v>
      </c>
      <c r="F4343" s="1594" t="s">
        <v>24</v>
      </c>
      <c r="G4343" s="1305" t="s">
        <v>136</v>
      </c>
      <c r="H4343" s="1594" t="s">
        <v>24</v>
      </c>
      <c r="I4343" s="1290"/>
      <c r="J4343" s="1314" t="str">
        <f t="shared" ca="1" si="377"/>
        <v>-</v>
      </c>
      <c r="K4343" s="1035"/>
      <c r="L4343" s="1827"/>
      <c r="M4343" s="1306"/>
      <c r="N4343" s="1035"/>
      <c r="O4343" s="1290"/>
      <c r="P4343" s="1035"/>
      <c r="Q4343" s="1035"/>
      <c r="R4343" s="1306"/>
      <c r="S4343" s="1035"/>
      <c r="T4343" s="1306"/>
      <c r="U4343" s="1306"/>
      <c r="V4343" s="1306"/>
      <c r="W4343" s="1306"/>
      <c r="X4343" s="951"/>
      <c r="Y4343" s="900"/>
      <c r="Z4343" s="1305"/>
      <c r="AA4343" s="1305"/>
      <c r="AB4343" s="1305"/>
      <c r="AC4343" s="1305"/>
      <c r="AD4343" s="1305"/>
      <c r="AE4343" s="1305"/>
      <c r="AF4343" s="1305"/>
      <c r="AG4343" s="1305"/>
      <c r="AH4343" s="1305"/>
      <c r="AI4343" s="244" t="str">
        <f t="shared" si="379"/>
        <v/>
      </c>
      <c r="AJ4343" s="1315">
        <f t="shared" si="381"/>
        <v>0</v>
      </c>
      <c r="AK4343" s="1476"/>
      <c r="AL4343" s="1306"/>
      <c r="AM4343" s="1305"/>
      <c r="AN4343" s="902"/>
      <c r="AO4343" s="902"/>
      <c r="AP4343" s="1305"/>
      <c r="AQ4343" s="1231" t="s">
        <v>3094</v>
      </c>
      <c r="AR4343" s="1305"/>
      <c r="AS4343" s="1305"/>
      <c r="AT4343" s="1305"/>
      <c r="AU4343" s="1305"/>
      <c r="AV4343" s="1305"/>
      <c r="AW4343" s="1305"/>
      <c r="AX4343" s="1305"/>
      <c r="AY4343" s="1305"/>
      <c r="AZ4343" s="2341">
        <f>+AY4343+90</f>
        <v>90</v>
      </c>
      <c r="BA4343" s="1206" t="s">
        <v>11989</v>
      </c>
    </row>
    <row r="4344" spans="2:53" ht="15" customHeight="1">
      <c r="B4344" s="1310">
        <v>4338</v>
      </c>
      <c r="C4344" s="1200" t="s">
        <v>13131</v>
      </c>
      <c r="D4344" s="956" t="s">
        <v>230</v>
      </c>
      <c r="E4344" s="902" t="s">
        <v>222</v>
      </c>
      <c r="F4344" s="1594" t="s">
        <v>24</v>
      </c>
      <c r="G4344" s="902" t="s">
        <v>139</v>
      </c>
      <c r="H4344" s="1442" t="s">
        <v>13201</v>
      </c>
      <c r="I4344" s="1290">
        <v>29634</v>
      </c>
      <c r="J4344" s="1314">
        <f t="shared" ca="1" si="377"/>
        <v>41</v>
      </c>
      <c r="K4344" s="1305" t="s">
        <v>493</v>
      </c>
      <c r="L4344" s="1203">
        <v>810219310411</v>
      </c>
      <c r="M4344" s="1306">
        <v>45339</v>
      </c>
      <c r="N4344" s="1306">
        <v>44103</v>
      </c>
      <c r="O4344" s="1306" t="s">
        <v>24</v>
      </c>
      <c r="P4344" s="1306" t="s">
        <v>24</v>
      </c>
      <c r="Q4344" s="1306" t="s">
        <v>24</v>
      </c>
      <c r="R4344" s="1306" t="s">
        <v>24</v>
      </c>
      <c r="S4344" s="1305" t="s">
        <v>13206</v>
      </c>
      <c r="T4344" s="1306">
        <v>44609</v>
      </c>
      <c r="U4344" s="1306">
        <v>44609</v>
      </c>
      <c r="V4344" s="1306" t="s">
        <v>24</v>
      </c>
      <c r="W4344" s="1306" t="s">
        <v>24</v>
      </c>
      <c r="X4344" s="951"/>
      <c r="Y4344" s="900"/>
      <c r="Z4344" s="1305"/>
      <c r="AA4344" s="1305" t="s">
        <v>13892</v>
      </c>
      <c r="AB4344" s="1305" t="s">
        <v>13697</v>
      </c>
      <c r="AC4344" s="1305"/>
      <c r="AD4344" s="1305"/>
      <c r="AE4344" s="1305"/>
      <c r="AF4344" s="1305"/>
      <c r="AG4344" s="1305"/>
      <c r="AH4344" s="1305"/>
      <c r="AI4344" s="244" t="str">
        <f t="shared" si="379"/>
        <v>VOLVO FH16 610 STRVOLVO FH16 610 DTR</v>
      </c>
      <c r="AJ4344" s="1315">
        <f t="shared" si="381"/>
        <v>44103</v>
      </c>
      <c r="AK4344" s="898">
        <v>44104</v>
      </c>
      <c r="AL4344" s="1306">
        <v>44104</v>
      </c>
      <c r="AM4344" s="1305"/>
      <c r="AN4344" s="902"/>
      <c r="AO4344" s="902"/>
      <c r="AP4344" s="1305"/>
      <c r="AQ4344" s="1231" t="s">
        <v>3094</v>
      </c>
      <c r="AR4344" s="1305"/>
      <c r="AS4344" s="1305"/>
      <c r="AT4344" s="1305"/>
      <c r="AU4344" s="1305"/>
      <c r="AV4344" s="1305"/>
      <c r="AW4344" s="1305"/>
      <c r="AX4344" s="1305"/>
      <c r="AY4344" s="1305"/>
      <c r="AZ4344" s="1950"/>
    </row>
    <row r="4345" spans="2:53" ht="15" customHeight="1">
      <c r="B4345" s="1310">
        <v>4339</v>
      </c>
      <c r="C4345" s="1289" t="s">
        <v>13132</v>
      </c>
      <c r="D4345" s="956" t="s">
        <v>230</v>
      </c>
      <c r="E4345" s="902" t="s">
        <v>222</v>
      </c>
      <c r="F4345" s="1594" t="s">
        <v>24</v>
      </c>
      <c r="G4345" s="902" t="s">
        <v>139</v>
      </c>
      <c r="H4345" s="893" t="s">
        <v>13198</v>
      </c>
      <c r="I4345" s="1290">
        <v>30451</v>
      </c>
      <c r="J4345" s="1314">
        <f t="shared" ca="1" si="377"/>
        <v>39</v>
      </c>
      <c r="K4345" s="1305" t="s">
        <v>493</v>
      </c>
      <c r="L4345" s="1203">
        <v>14218305000018</v>
      </c>
      <c r="M4345" s="1306">
        <v>45663</v>
      </c>
      <c r="N4345" s="1306">
        <v>44102</v>
      </c>
      <c r="O4345" s="1306" t="s">
        <v>24</v>
      </c>
      <c r="P4345" s="1306" t="s">
        <v>24</v>
      </c>
      <c r="Q4345" s="1306" t="s">
        <v>24</v>
      </c>
      <c r="R4345" s="1306" t="s">
        <v>24</v>
      </c>
      <c r="S4345" s="1305" t="s">
        <v>13202</v>
      </c>
      <c r="T4345" s="1306">
        <v>44331</v>
      </c>
      <c r="U4345" s="1306">
        <v>44331</v>
      </c>
      <c r="V4345" s="1306" t="s">
        <v>24</v>
      </c>
      <c r="W4345" s="1306" t="s">
        <v>24</v>
      </c>
      <c r="X4345" s="951"/>
      <c r="Y4345" s="900"/>
      <c r="Z4345" s="1305"/>
      <c r="AA4345" s="1305" t="s">
        <v>13203</v>
      </c>
      <c r="AB4345" s="1320"/>
      <c r="AC4345" s="1305"/>
      <c r="AD4345" s="1305"/>
      <c r="AE4345" s="1305"/>
      <c r="AF4345" s="1305"/>
      <c r="AG4345" s="1305"/>
      <c r="AH4345" s="1305"/>
      <c r="AI4345" s="244" t="str">
        <f t="shared" si="379"/>
        <v>VOLVO FH16 610</v>
      </c>
      <c r="AJ4345" s="1315">
        <f t="shared" si="381"/>
        <v>44102</v>
      </c>
      <c r="AK4345" s="898">
        <v>44104</v>
      </c>
      <c r="AL4345" s="1306">
        <v>44104</v>
      </c>
      <c r="AM4345" s="1305"/>
      <c r="AN4345" s="902"/>
      <c r="AO4345" s="902"/>
      <c r="AP4345" s="1305"/>
      <c r="AQ4345" s="1231" t="s">
        <v>3094</v>
      </c>
      <c r="AR4345" s="1305"/>
      <c r="AS4345" s="1305"/>
      <c r="AT4345" s="1305"/>
      <c r="AU4345" s="1305"/>
      <c r="AV4345" s="1305"/>
      <c r="AW4345" s="1305"/>
      <c r="AX4345" s="1305"/>
      <c r="AY4345" s="1305"/>
      <c r="AZ4345" s="1950"/>
    </row>
    <row r="4346" spans="2:53" ht="15" customHeight="1">
      <c r="B4346" s="1310">
        <v>4340</v>
      </c>
      <c r="C4346" s="1289" t="s">
        <v>13133</v>
      </c>
      <c r="D4346" s="956" t="s">
        <v>230</v>
      </c>
      <c r="E4346" s="902" t="s">
        <v>222</v>
      </c>
      <c r="F4346" s="1594" t="s">
        <v>24</v>
      </c>
      <c r="G4346" s="902" t="s">
        <v>139</v>
      </c>
      <c r="H4346" s="893" t="s">
        <v>13199</v>
      </c>
      <c r="I4346" s="1290">
        <v>31884</v>
      </c>
      <c r="J4346" s="1314">
        <f t="shared" ca="1" si="377"/>
        <v>35</v>
      </c>
      <c r="K4346" s="1305" t="s">
        <v>493</v>
      </c>
      <c r="L4346" s="1203">
        <v>19058704000069</v>
      </c>
      <c r="M4346" s="1306">
        <v>45714</v>
      </c>
      <c r="N4346" s="1306">
        <v>44102</v>
      </c>
      <c r="O4346" s="1306" t="s">
        <v>24</v>
      </c>
      <c r="P4346" s="1306" t="s">
        <v>24</v>
      </c>
      <c r="Q4346" s="1306" t="s">
        <v>24</v>
      </c>
      <c r="R4346" s="1306" t="s">
        <v>24</v>
      </c>
      <c r="S4346" s="1305" t="s">
        <v>13204</v>
      </c>
      <c r="T4346" s="1306">
        <v>44303</v>
      </c>
      <c r="U4346" s="1306">
        <v>44303</v>
      </c>
      <c r="V4346" s="1306" t="s">
        <v>24</v>
      </c>
      <c r="W4346" s="1306" t="s">
        <v>24</v>
      </c>
      <c r="X4346" s="951"/>
      <c r="Y4346" s="900"/>
      <c r="Z4346" s="1305"/>
      <c r="AA4346" s="1305" t="s">
        <v>13203</v>
      </c>
      <c r="AB4346" s="1305"/>
      <c r="AC4346" s="1305"/>
      <c r="AD4346" s="1305"/>
      <c r="AE4346" s="1305"/>
      <c r="AF4346" s="1305"/>
      <c r="AG4346" s="1305"/>
      <c r="AH4346" s="1305"/>
      <c r="AI4346" s="244" t="str">
        <f t="shared" si="379"/>
        <v>VOLVO FH16 610</v>
      </c>
      <c r="AJ4346" s="1315">
        <f t="shared" si="381"/>
        <v>44102</v>
      </c>
      <c r="AK4346" s="898">
        <v>44104</v>
      </c>
      <c r="AL4346" s="1306">
        <v>44104</v>
      </c>
      <c r="AM4346" s="1305"/>
      <c r="AN4346" s="902"/>
      <c r="AO4346" s="902"/>
      <c r="AP4346" s="1305"/>
      <c r="AQ4346" s="1231" t="s">
        <v>3094</v>
      </c>
      <c r="AR4346" s="1305"/>
      <c r="AS4346" s="1305"/>
      <c r="AT4346" s="1305"/>
      <c r="AU4346" s="1305"/>
      <c r="AV4346" s="1305"/>
      <c r="AW4346" s="1305"/>
      <c r="AX4346" s="1305"/>
      <c r="AY4346" s="1305"/>
      <c r="AZ4346" s="2341">
        <v>43994</v>
      </c>
    </row>
    <row r="4347" spans="2:53" ht="15" customHeight="1">
      <c r="B4347" s="1310">
        <v>4341</v>
      </c>
      <c r="C4347" s="1200" t="s">
        <v>13134</v>
      </c>
      <c r="D4347" s="956" t="s">
        <v>230</v>
      </c>
      <c r="E4347" s="902" t="s">
        <v>222</v>
      </c>
      <c r="F4347" s="1594" t="s">
        <v>13836</v>
      </c>
      <c r="G4347" s="902" t="s">
        <v>139</v>
      </c>
      <c r="H4347" s="893" t="s">
        <v>13200</v>
      </c>
      <c r="I4347" s="1290">
        <v>27620</v>
      </c>
      <c r="J4347" s="1314">
        <f t="shared" ca="1" si="377"/>
        <v>47</v>
      </c>
      <c r="K4347" s="1305" t="s">
        <v>493</v>
      </c>
      <c r="L4347" s="1203">
        <v>750817201259</v>
      </c>
      <c r="M4347" s="1306">
        <v>44422</v>
      </c>
      <c r="N4347" s="1306">
        <v>44102</v>
      </c>
      <c r="O4347" s="1306" t="s">
        <v>24</v>
      </c>
      <c r="P4347" s="1306" t="s">
        <v>24</v>
      </c>
      <c r="Q4347" s="1306" t="s">
        <v>24</v>
      </c>
      <c r="R4347" s="1306" t="s">
        <v>24</v>
      </c>
      <c r="S4347" s="1305" t="s">
        <v>13205</v>
      </c>
      <c r="T4347" s="1306">
        <v>44422</v>
      </c>
      <c r="U4347" s="1306">
        <v>44422</v>
      </c>
      <c r="V4347" s="1306" t="s">
        <v>24</v>
      </c>
      <c r="W4347" s="1306" t="s">
        <v>24</v>
      </c>
      <c r="X4347" s="951"/>
      <c r="Y4347" s="900"/>
      <c r="Z4347" s="1305"/>
      <c r="AA4347" s="1305" t="s">
        <v>13697</v>
      </c>
      <c r="AB4347" s="1305" t="s">
        <v>13892</v>
      </c>
      <c r="AC4347" s="1305"/>
      <c r="AD4347" s="1305"/>
      <c r="AE4347" s="1305"/>
      <c r="AF4347" s="1305"/>
      <c r="AG4347" s="1305"/>
      <c r="AH4347" s="1305"/>
      <c r="AI4347" s="244" t="str">
        <f t="shared" si="379"/>
        <v>VOLVO FH16 610 DTRVOLVO FH16 610 STR</v>
      </c>
      <c r="AJ4347" s="1315">
        <f t="shared" si="381"/>
        <v>44102</v>
      </c>
      <c r="AK4347" s="898">
        <v>44226</v>
      </c>
      <c r="AL4347" s="1306">
        <v>44104</v>
      </c>
      <c r="AM4347" s="1305"/>
      <c r="AN4347" s="902"/>
      <c r="AO4347" s="902"/>
      <c r="AP4347" s="1305"/>
      <c r="AQ4347" s="1231" t="s">
        <v>3094</v>
      </c>
      <c r="AR4347" s="1305"/>
      <c r="AS4347" s="1305"/>
      <c r="AT4347" s="1305"/>
      <c r="AU4347" s="1305"/>
      <c r="AV4347" s="1305"/>
      <c r="AW4347" s="1305"/>
      <c r="AX4347" s="1305"/>
      <c r="AY4347" s="1305"/>
      <c r="AZ4347" s="1950"/>
    </row>
    <row r="4348" spans="2:53" ht="15" customHeight="1">
      <c r="B4348" s="1310">
        <v>4342</v>
      </c>
      <c r="C4348" s="1289" t="s">
        <v>13135</v>
      </c>
      <c r="D4348" s="1305" t="s">
        <v>272</v>
      </c>
      <c r="E4348" s="1305" t="s">
        <v>222</v>
      </c>
      <c r="F4348" s="1594" t="s">
        <v>24</v>
      </c>
      <c r="G4348" s="1305" t="s">
        <v>139</v>
      </c>
      <c r="H4348" s="893"/>
      <c r="I4348" s="1290"/>
      <c r="J4348" s="1314" t="str">
        <f t="shared" ca="1" si="377"/>
        <v>-</v>
      </c>
      <c r="K4348" s="1305"/>
      <c r="L4348" s="1203"/>
      <c r="M4348" s="1306"/>
      <c r="N4348" s="1306"/>
      <c r="O4348" s="1306"/>
      <c r="P4348" s="1305"/>
      <c r="Q4348" s="1305"/>
      <c r="R4348" s="1306"/>
      <c r="S4348" s="1035"/>
      <c r="T4348" s="1306"/>
      <c r="U4348" s="1306"/>
      <c r="V4348" s="1306"/>
      <c r="W4348" s="1306"/>
      <c r="X4348" s="951"/>
      <c r="Y4348" s="900"/>
      <c r="Z4348" s="1305"/>
      <c r="AA4348" s="1305"/>
      <c r="AB4348" s="1305"/>
      <c r="AC4348" s="1305"/>
      <c r="AD4348" s="1305"/>
      <c r="AE4348" s="1305"/>
      <c r="AF4348" s="1305"/>
      <c r="AG4348" s="1305"/>
      <c r="AH4348" s="1305"/>
      <c r="AI4348" s="244" t="str">
        <f t="shared" si="379"/>
        <v/>
      </c>
      <c r="AJ4348" s="1315">
        <f t="shared" si="381"/>
        <v>0</v>
      </c>
      <c r="AK4348" s="1476"/>
      <c r="AL4348" s="1306"/>
      <c r="AM4348" s="1305"/>
      <c r="AN4348" s="902"/>
      <c r="AO4348" s="902"/>
      <c r="AP4348" s="1305"/>
      <c r="AQ4348" s="1231" t="s">
        <v>3094</v>
      </c>
      <c r="AR4348" s="1305"/>
      <c r="AS4348" s="1305"/>
      <c r="AT4348" s="1305"/>
      <c r="AU4348" s="1305"/>
      <c r="AV4348" s="1305"/>
      <c r="AW4348" s="1305"/>
      <c r="AX4348" s="1305"/>
      <c r="AY4348" s="1305"/>
      <c r="AZ4348" s="1950"/>
    </row>
    <row r="4349" spans="2:53" ht="15" customHeight="1">
      <c r="B4349" s="1310">
        <v>4343</v>
      </c>
      <c r="C4349" s="1289" t="s">
        <v>13136</v>
      </c>
      <c r="D4349" s="1305" t="s">
        <v>226</v>
      </c>
      <c r="E4349" s="1305" t="s">
        <v>222</v>
      </c>
      <c r="F4349" s="1594" t="s">
        <v>24</v>
      </c>
      <c r="G4349" s="1305" t="s">
        <v>139</v>
      </c>
      <c r="H4349" s="893"/>
      <c r="I4349" s="1290"/>
      <c r="J4349" s="1314" t="str">
        <f t="shared" ref="J4349:J4412" ca="1" si="382">IF(OR(I4349="",I4349="-"),"-",ROUND((NOW()-I4349)/356,0))</f>
        <v>-</v>
      </c>
      <c r="K4349" s="1305"/>
      <c r="L4349" s="1203"/>
      <c r="M4349" s="1306"/>
      <c r="N4349" s="1306"/>
      <c r="O4349" s="1306"/>
      <c r="P4349" s="1305"/>
      <c r="Q4349" s="1305"/>
      <c r="R4349" s="1306"/>
      <c r="S4349" s="1035"/>
      <c r="T4349" s="1306"/>
      <c r="U4349" s="1306"/>
      <c r="V4349" s="1306"/>
      <c r="W4349" s="1306"/>
      <c r="X4349" s="951"/>
      <c r="Y4349" s="900"/>
      <c r="Z4349" s="1305"/>
      <c r="AA4349" s="1305"/>
      <c r="AB4349" s="1305"/>
      <c r="AC4349" s="1305"/>
      <c r="AD4349" s="1305"/>
      <c r="AE4349" s="1305"/>
      <c r="AF4349" s="1305"/>
      <c r="AG4349" s="1305"/>
      <c r="AH4349" s="1305"/>
      <c r="AI4349" s="244" t="str">
        <f t="shared" si="379"/>
        <v/>
      </c>
      <c r="AJ4349" s="1315">
        <f t="shared" si="381"/>
        <v>0</v>
      </c>
      <c r="AK4349" s="1476"/>
      <c r="AL4349" s="1306"/>
      <c r="AM4349" s="1305"/>
      <c r="AN4349" s="902"/>
      <c r="AO4349" s="902"/>
      <c r="AP4349" s="1305"/>
      <c r="AQ4349" s="1231" t="s">
        <v>3094</v>
      </c>
      <c r="AR4349" s="1305"/>
      <c r="AS4349" s="1305"/>
      <c r="AT4349" s="1305"/>
      <c r="AU4349" s="1305"/>
      <c r="AV4349" s="1305"/>
      <c r="AW4349" s="1305"/>
      <c r="AX4349" s="1305"/>
      <c r="AY4349" s="1305"/>
      <c r="AZ4349" s="1950"/>
    </row>
    <row r="4350" spans="2:53" ht="15" customHeight="1">
      <c r="B4350" s="1310">
        <v>4344</v>
      </c>
      <c r="C4350" s="1289" t="s">
        <v>13137</v>
      </c>
      <c r="D4350" s="1305" t="s">
        <v>226</v>
      </c>
      <c r="E4350" s="1305" t="s">
        <v>222</v>
      </c>
      <c r="F4350" s="1594" t="s">
        <v>24</v>
      </c>
      <c r="G4350" s="1305" t="s">
        <v>139</v>
      </c>
      <c r="H4350" s="893"/>
      <c r="I4350" s="1290"/>
      <c r="J4350" s="1314" t="str">
        <f t="shared" ca="1" si="382"/>
        <v>-</v>
      </c>
      <c r="K4350" s="1305"/>
      <c r="L4350" s="1203"/>
      <c r="M4350" s="1306"/>
      <c r="N4350" s="1306"/>
      <c r="O4350" s="1306"/>
      <c r="P4350" s="1305"/>
      <c r="Q4350" s="1305"/>
      <c r="R4350" s="1306"/>
      <c r="S4350" s="1035"/>
      <c r="T4350" s="1306"/>
      <c r="U4350" s="1306"/>
      <c r="V4350" s="1306"/>
      <c r="W4350" s="1306"/>
      <c r="X4350" s="951"/>
      <c r="Y4350" s="900"/>
      <c r="Z4350" s="1305"/>
      <c r="AA4350" s="1305"/>
      <c r="AB4350" s="1305"/>
      <c r="AC4350" s="1305"/>
      <c r="AD4350" s="1305"/>
      <c r="AE4350" s="1305"/>
      <c r="AF4350" s="1305"/>
      <c r="AG4350" s="1305"/>
      <c r="AH4350" s="1305"/>
      <c r="AI4350" s="244" t="str">
        <f t="shared" si="379"/>
        <v/>
      </c>
      <c r="AJ4350" s="1315">
        <f t="shared" si="381"/>
        <v>0</v>
      </c>
      <c r="AK4350" s="1476"/>
      <c r="AL4350" s="1306"/>
      <c r="AM4350" s="1305"/>
      <c r="AN4350" s="902"/>
      <c r="AO4350" s="902"/>
      <c r="AP4350" s="1305"/>
      <c r="AQ4350" s="1231" t="s">
        <v>3094</v>
      </c>
      <c r="AR4350" s="1305"/>
      <c r="AS4350" s="1305"/>
      <c r="AT4350" s="1305"/>
      <c r="AU4350" s="1305"/>
      <c r="AV4350" s="1305"/>
      <c r="AW4350" s="1305"/>
      <c r="AX4350" s="1305"/>
      <c r="AY4350" s="1305"/>
      <c r="AZ4350" s="1950"/>
    </row>
    <row r="4351" spans="2:53" ht="15" customHeight="1">
      <c r="B4351" s="1310">
        <v>4345</v>
      </c>
      <c r="C4351" s="1289" t="s">
        <v>9280</v>
      </c>
      <c r="D4351" s="1305" t="s">
        <v>226</v>
      </c>
      <c r="E4351" s="1305" t="s">
        <v>222</v>
      </c>
      <c r="F4351" s="1594" t="s">
        <v>24</v>
      </c>
      <c r="G4351" s="1305" t="s">
        <v>139</v>
      </c>
      <c r="H4351" s="893"/>
      <c r="I4351" s="1290"/>
      <c r="J4351" s="1314" t="str">
        <f t="shared" ca="1" si="382"/>
        <v>-</v>
      </c>
      <c r="K4351" s="1305"/>
      <c r="L4351" s="1203"/>
      <c r="M4351" s="1306"/>
      <c r="N4351" s="1306"/>
      <c r="O4351" s="1306"/>
      <c r="P4351" s="1305"/>
      <c r="Q4351" s="1305"/>
      <c r="R4351" s="1306"/>
      <c r="S4351" s="1035"/>
      <c r="T4351" s="1306"/>
      <c r="U4351" s="1306"/>
      <c r="V4351" s="1306"/>
      <c r="W4351" s="1306"/>
      <c r="X4351" s="951"/>
      <c r="Y4351" s="900"/>
      <c r="Z4351" s="1305"/>
      <c r="AA4351" s="1305"/>
      <c r="AB4351" s="1305"/>
      <c r="AC4351" s="1305"/>
      <c r="AD4351" s="1305"/>
      <c r="AE4351" s="1305"/>
      <c r="AF4351" s="1305"/>
      <c r="AG4351" s="1305"/>
      <c r="AH4351" s="1305"/>
      <c r="AI4351" s="244" t="str">
        <f t="shared" si="379"/>
        <v/>
      </c>
      <c r="AJ4351" s="1315">
        <f t="shared" si="381"/>
        <v>0</v>
      </c>
      <c r="AK4351" s="1476"/>
      <c r="AL4351" s="1306"/>
      <c r="AM4351" s="1305"/>
      <c r="AN4351" s="902"/>
      <c r="AO4351" s="902"/>
      <c r="AP4351" s="1305"/>
      <c r="AQ4351" s="1231" t="s">
        <v>3094</v>
      </c>
      <c r="AR4351" s="1305"/>
      <c r="AS4351" s="1305"/>
      <c r="AT4351" s="1305"/>
      <c r="AU4351" s="1305"/>
      <c r="AV4351" s="1305"/>
      <c r="AW4351" s="1305"/>
      <c r="AX4351" s="1305"/>
      <c r="AY4351" s="1305"/>
      <c r="AZ4351" s="1950"/>
    </row>
    <row r="4352" spans="2:53" ht="15" customHeight="1">
      <c r="B4352" s="1310">
        <v>4346</v>
      </c>
      <c r="C4352" s="1289" t="s">
        <v>13138</v>
      </c>
      <c r="D4352" s="1305" t="s">
        <v>226</v>
      </c>
      <c r="E4352" s="1305" t="s">
        <v>222</v>
      </c>
      <c r="F4352" s="1594" t="s">
        <v>24</v>
      </c>
      <c r="G4352" s="1305" t="s">
        <v>139</v>
      </c>
      <c r="H4352" s="893"/>
      <c r="I4352" s="1290"/>
      <c r="J4352" s="1314" t="str">
        <f t="shared" ca="1" si="382"/>
        <v>-</v>
      </c>
      <c r="K4352" s="1305"/>
      <c r="L4352" s="1203"/>
      <c r="M4352" s="1306"/>
      <c r="N4352" s="1306"/>
      <c r="O4352" s="1306"/>
      <c r="P4352" s="1305"/>
      <c r="Q4352" s="1305"/>
      <c r="R4352" s="1306"/>
      <c r="S4352" s="1035"/>
      <c r="T4352" s="1306"/>
      <c r="U4352" s="1306"/>
      <c r="V4352" s="1306"/>
      <c r="W4352" s="1306"/>
      <c r="X4352" s="951"/>
      <c r="Y4352" s="900"/>
      <c r="Z4352" s="1305"/>
      <c r="AA4352" s="1305"/>
      <c r="AB4352" s="1305"/>
      <c r="AC4352" s="1305"/>
      <c r="AD4352" s="1305"/>
      <c r="AE4352" s="1305"/>
      <c r="AF4352" s="1305"/>
      <c r="AG4352" s="1305"/>
      <c r="AH4352" s="1305"/>
      <c r="AI4352" s="244" t="str">
        <f t="shared" si="379"/>
        <v/>
      </c>
      <c r="AJ4352" s="1315">
        <f t="shared" si="381"/>
        <v>0</v>
      </c>
      <c r="AK4352" s="1476"/>
      <c r="AL4352" s="1306"/>
      <c r="AM4352" s="1305"/>
      <c r="AN4352" s="902"/>
      <c r="AO4352" s="902"/>
      <c r="AP4352" s="1305"/>
      <c r="AQ4352" s="1231" t="s">
        <v>3094</v>
      </c>
      <c r="AR4352" s="1305"/>
      <c r="AS4352" s="1305"/>
      <c r="AT4352" s="1305"/>
      <c r="AU4352" s="1305"/>
      <c r="AV4352" s="1305"/>
      <c r="AW4352" s="1305"/>
      <c r="AX4352" s="1305"/>
      <c r="AY4352" s="1305"/>
      <c r="AZ4352" s="1950"/>
    </row>
    <row r="4353" spans="1:52" ht="15" customHeight="1">
      <c r="B4353" s="1310">
        <v>4347</v>
      </c>
      <c r="C4353" s="1289" t="s">
        <v>13139</v>
      </c>
      <c r="D4353" s="1305" t="s">
        <v>230</v>
      </c>
      <c r="E4353" s="1305" t="s">
        <v>222</v>
      </c>
      <c r="F4353" s="1594" t="s">
        <v>24</v>
      </c>
      <c r="G4353" s="1305" t="s">
        <v>139</v>
      </c>
      <c r="H4353" s="893"/>
      <c r="I4353" s="1290"/>
      <c r="J4353" s="1314" t="str">
        <f t="shared" ca="1" si="382"/>
        <v>-</v>
      </c>
      <c r="K4353" s="1305"/>
      <c r="L4353" s="1203"/>
      <c r="M4353" s="1306"/>
      <c r="N4353" s="1306"/>
      <c r="O4353" s="1306"/>
      <c r="P4353" s="1305"/>
      <c r="Q4353" s="1305"/>
      <c r="R4353" s="1306"/>
      <c r="S4353" s="1035"/>
      <c r="T4353" s="1306"/>
      <c r="U4353" s="1306"/>
      <c r="V4353" s="1306"/>
      <c r="W4353" s="1306"/>
      <c r="X4353" s="951"/>
      <c r="Y4353" s="900"/>
      <c r="Z4353" s="1305"/>
      <c r="AA4353" s="1305"/>
      <c r="AB4353" s="1305"/>
      <c r="AC4353" s="1305"/>
      <c r="AD4353" s="1305"/>
      <c r="AE4353" s="1305"/>
      <c r="AF4353" s="1305"/>
      <c r="AG4353" s="1305"/>
      <c r="AH4353" s="1305"/>
      <c r="AI4353" s="244" t="str">
        <f t="shared" si="379"/>
        <v/>
      </c>
      <c r="AJ4353" s="1315">
        <f t="shared" si="381"/>
        <v>0</v>
      </c>
      <c r="AK4353" s="1476"/>
      <c r="AL4353" s="1306"/>
      <c r="AM4353" s="1305"/>
      <c r="AN4353" s="902"/>
      <c r="AO4353" s="902"/>
      <c r="AP4353" s="1305"/>
      <c r="AQ4353" s="1231" t="s">
        <v>3094</v>
      </c>
      <c r="AR4353" s="1305"/>
      <c r="AS4353" s="1305"/>
      <c r="AT4353" s="1305"/>
      <c r="AU4353" s="1305"/>
      <c r="AV4353" s="1305"/>
      <c r="AW4353" s="1305"/>
      <c r="AX4353" s="1305"/>
      <c r="AY4353" s="1305"/>
      <c r="AZ4353" s="1950"/>
    </row>
    <row r="4354" spans="1:52" ht="15" customHeight="1">
      <c r="B4354" s="1310">
        <v>4348</v>
      </c>
      <c r="C4354" s="1289" t="s">
        <v>13140</v>
      </c>
      <c r="D4354" s="1305" t="s">
        <v>230</v>
      </c>
      <c r="E4354" s="1305" t="s">
        <v>222</v>
      </c>
      <c r="F4354" s="1594" t="s">
        <v>24</v>
      </c>
      <c r="G4354" s="1305" t="s">
        <v>139</v>
      </c>
      <c r="H4354" s="893"/>
      <c r="I4354" s="1290"/>
      <c r="J4354" s="1314" t="str">
        <f t="shared" ca="1" si="382"/>
        <v>-</v>
      </c>
      <c r="K4354" s="1305"/>
      <c r="L4354" s="1203"/>
      <c r="M4354" s="1306"/>
      <c r="N4354" s="1306"/>
      <c r="O4354" s="1306"/>
      <c r="P4354" s="1305"/>
      <c r="Q4354" s="1305"/>
      <c r="R4354" s="1306"/>
      <c r="S4354" s="1035"/>
      <c r="T4354" s="1306"/>
      <c r="U4354" s="1306"/>
      <c r="V4354" s="1306"/>
      <c r="W4354" s="1306"/>
      <c r="X4354" s="951"/>
      <c r="Y4354" s="900"/>
      <c r="Z4354" s="1305"/>
      <c r="AA4354" s="1305"/>
      <c r="AB4354" s="1305"/>
      <c r="AC4354" s="1305"/>
      <c r="AD4354" s="1305"/>
      <c r="AE4354" s="1305"/>
      <c r="AF4354" s="1305"/>
      <c r="AG4354" s="1305"/>
      <c r="AH4354" s="1305"/>
      <c r="AI4354" s="244" t="str">
        <f t="shared" si="379"/>
        <v/>
      </c>
      <c r="AJ4354" s="1315">
        <f t="shared" si="381"/>
        <v>0</v>
      </c>
      <c r="AK4354" s="1476"/>
      <c r="AL4354" s="1306"/>
      <c r="AM4354" s="1305"/>
      <c r="AN4354" s="902"/>
      <c r="AO4354" s="902"/>
      <c r="AP4354" s="1305"/>
      <c r="AQ4354" s="1231" t="s">
        <v>3094</v>
      </c>
      <c r="AR4354" s="1305"/>
      <c r="AS4354" s="1305"/>
      <c r="AT4354" s="1305"/>
      <c r="AU4354" s="1305"/>
      <c r="AV4354" s="1305"/>
      <c r="AW4354" s="1305"/>
      <c r="AX4354" s="1305"/>
      <c r="AY4354" s="1305"/>
      <c r="AZ4354" s="1950"/>
    </row>
    <row r="4355" spans="1:52" ht="15" customHeight="1">
      <c r="B4355" s="1310">
        <v>4349</v>
      </c>
      <c r="C4355" s="1289" t="s">
        <v>13141</v>
      </c>
      <c r="D4355" s="1305" t="s">
        <v>230</v>
      </c>
      <c r="E4355" s="1305" t="s">
        <v>222</v>
      </c>
      <c r="F4355" s="1594" t="s">
        <v>24</v>
      </c>
      <c r="G4355" s="1305" t="s">
        <v>139</v>
      </c>
      <c r="H4355" s="893"/>
      <c r="I4355" s="1290"/>
      <c r="J4355" s="1314" t="str">
        <f t="shared" ca="1" si="382"/>
        <v>-</v>
      </c>
      <c r="K4355" s="1305"/>
      <c r="L4355" s="1203"/>
      <c r="M4355" s="1306"/>
      <c r="N4355" s="1306"/>
      <c r="O4355" s="1306"/>
      <c r="P4355" s="1305"/>
      <c r="Q4355" s="1305"/>
      <c r="R4355" s="1306"/>
      <c r="S4355" s="1035"/>
      <c r="T4355" s="1306"/>
      <c r="U4355" s="1306"/>
      <c r="V4355" s="1306"/>
      <c r="W4355" s="1306"/>
      <c r="X4355" s="951"/>
      <c r="Y4355" s="900"/>
      <c r="Z4355" s="1305"/>
      <c r="AA4355" s="1305"/>
      <c r="AB4355" s="1305"/>
      <c r="AC4355" s="1305"/>
      <c r="AD4355" s="1305"/>
      <c r="AE4355" s="1305"/>
      <c r="AF4355" s="1305"/>
      <c r="AG4355" s="1305"/>
      <c r="AH4355" s="1305"/>
      <c r="AI4355" s="244" t="str">
        <f t="shared" si="379"/>
        <v/>
      </c>
      <c r="AJ4355" s="1315">
        <f t="shared" si="381"/>
        <v>0</v>
      </c>
      <c r="AK4355" s="1476"/>
      <c r="AL4355" s="1306"/>
      <c r="AM4355" s="1305"/>
      <c r="AN4355" s="902"/>
      <c r="AO4355" s="902"/>
      <c r="AP4355" s="1305"/>
      <c r="AQ4355" s="1231" t="s">
        <v>3094</v>
      </c>
      <c r="AR4355" s="1305"/>
      <c r="AS4355" s="1305"/>
      <c r="AT4355" s="1305"/>
      <c r="AU4355" s="1305"/>
      <c r="AV4355" s="1305"/>
      <c r="AW4355" s="1305"/>
      <c r="AX4355" s="1305"/>
      <c r="AY4355" s="1305"/>
      <c r="AZ4355" s="1950"/>
    </row>
    <row r="4356" spans="1:52" ht="15" customHeight="1">
      <c r="B4356" s="1310">
        <v>4350</v>
      </c>
      <c r="C4356" s="1200" t="s">
        <v>2204</v>
      </c>
      <c r="D4356" s="1305" t="s">
        <v>230</v>
      </c>
      <c r="E4356" s="1305" t="s">
        <v>222</v>
      </c>
      <c r="F4356" s="1594" t="s">
        <v>13835</v>
      </c>
      <c r="G4356" s="1305" t="s">
        <v>139</v>
      </c>
      <c r="H4356" s="893"/>
      <c r="I4356" s="1306">
        <v>32094</v>
      </c>
      <c r="J4356" s="1314">
        <f t="shared" ca="1" si="382"/>
        <v>34</v>
      </c>
      <c r="K4356" s="1305" t="s">
        <v>493</v>
      </c>
      <c r="L4356" s="1203">
        <v>14328711000114</v>
      </c>
      <c r="M4356" s="1306">
        <v>45908</v>
      </c>
      <c r="N4356" s="1306">
        <v>44119</v>
      </c>
      <c r="O4356" s="1306"/>
      <c r="P4356" s="1305" t="s">
        <v>24</v>
      </c>
      <c r="Q4356" s="1305"/>
      <c r="R4356" s="1306"/>
      <c r="S4356" s="1305" t="s">
        <v>13339</v>
      </c>
      <c r="T4356" s="1306">
        <v>44513</v>
      </c>
      <c r="U4356" s="1306">
        <v>44513</v>
      </c>
      <c r="V4356" s="1306"/>
      <c r="W4356" s="1306"/>
      <c r="X4356" s="951"/>
      <c r="Y4356" s="900"/>
      <c r="Z4356" s="1305"/>
      <c r="AA4356" s="1305" t="s">
        <v>13697</v>
      </c>
      <c r="AB4356" s="1305" t="s">
        <v>13892</v>
      </c>
      <c r="AC4356" s="1305"/>
      <c r="AD4356" s="1305"/>
      <c r="AE4356" s="1305"/>
      <c r="AF4356" s="1305"/>
      <c r="AG4356" s="1305"/>
      <c r="AH4356" s="1305"/>
      <c r="AI4356" s="244" t="str">
        <f t="shared" si="379"/>
        <v>VOLVO FH16 610 DTRVOLVO FH16 610 STR</v>
      </c>
      <c r="AJ4356" s="1315">
        <f t="shared" si="381"/>
        <v>44119</v>
      </c>
      <c r="AK4356" s="1476">
        <v>44226</v>
      </c>
      <c r="AL4356" s="1306">
        <v>44122</v>
      </c>
      <c r="AM4356" s="1305"/>
      <c r="AN4356" s="902"/>
      <c r="AO4356" s="902"/>
      <c r="AP4356" s="1305"/>
      <c r="AQ4356" s="1231" t="s">
        <v>3094</v>
      </c>
      <c r="AR4356" s="1305"/>
      <c r="AS4356" s="1305"/>
      <c r="AT4356" s="1305"/>
      <c r="AU4356" s="1305"/>
      <c r="AV4356" s="1305"/>
      <c r="AW4356" s="1305"/>
      <c r="AX4356" s="1305"/>
      <c r="AY4356" s="1305"/>
      <c r="AZ4356" s="1950"/>
    </row>
    <row r="4357" spans="1:52" ht="15" customHeight="1">
      <c r="B4357" s="1310">
        <v>4351</v>
      </c>
      <c r="C4357" s="1289" t="s">
        <v>13142</v>
      </c>
      <c r="D4357" s="956" t="s">
        <v>230</v>
      </c>
      <c r="E4357" s="902" t="s">
        <v>222</v>
      </c>
      <c r="F4357" s="1594" t="s">
        <v>24</v>
      </c>
      <c r="G4357" s="902" t="s">
        <v>139</v>
      </c>
      <c r="H4357" s="893" t="s">
        <v>13207</v>
      </c>
      <c r="I4357" s="1306">
        <v>28986</v>
      </c>
      <c r="J4357" s="1314">
        <f t="shared" ca="1" si="382"/>
        <v>43</v>
      </c>
      <c r="K4357" s="1305" t="s">
        <v>493</v>
      </c>
      <c r="L4357" s="1203">
        <v>790508200042</v>
      </c>
      <c r="M4357" s="1306">
        <v>45423</v>
      </c>
      <c r="N4357" s="1306">
        <v>44103</v>
      </c>
      <c r="O4357" s="1306" t="s">
        <v>24</v>
      </c>
      <c r="P4357" s="1306" t="s">
        <v>24</v>
      </c>
      <c r="Q4357" s="1306" t="s">
        <v>24</v>
      </c>
      <c r="R4357" s="1306" t="s">
        <v>24</v>
      </c>
      <c r="S4357" s="1305" t="s">
        <v>13211</v>
      </c>
      <c r="T4357" s="1306">
        <v>44327</v>
      </c>
      <c r="U4357" s="1306">
        <v>44327</v>
      </c>
      <c r="V4357" s="1306" t="s">
        <v>24</v>
      </c>
      <c r="W4357" s="1306" t="s">
        <v>24</v>
      </c>
      <c r="X4357" s="951"/>
      <c r="Y4357" s="900"/>
      <c r="Z4357" s="1305"/>
      <c r="AA4357" s="1305" t="s">
        <v>13697</v>
      </c>
      <c r="AB4357" s="1305"/>
      <c r="AC4357" s="1305"/>
      <c r="AD4357" s="1305"/>
      <c r="AE4357" s="1305"/>
      <c r="AF4357" s="1305"/>
      <c r="AG4357" s="1305"/>
      <c r="AH4357" s="1305"/>
      <c r="AI4357" s="244" t="str">
        <f t="shared" si="379"/>
        <v>VOLVO FH16 610 DTR</v>
      </c>
      <c r="AJ4357" s="1315">
        <f t="shared" si="381"/>
        <v>44103</v>
      </c>
      <c r="AK4357" s="898">
        <v>44104</v>
      </c>
      <c r="AL4357" s="1306">
        <v>44104</v>
      </c>
      <c r="AM4357" s="1305"/>
      <c r="AN4357" s="902"/>
      <c r="AO4357" s="902"/>
      <c r="AP4357" s="1305"/>
      <c r="AQ4357" s="1231" t="s">
        <v>3094</v>
      </c>
      <c r="AR4357" s="1305"/>
      <c r="AS4357" s="1305"/>
      <c r="AT4357" s="1305"/>
      <c r="AU4357" s="1305"/>
      <c r="AV4357" s="1305"/>
      <c r="AW4357" s="1305"/>
      <c r="AX4357" s="1305"/>
      <c r="AY4357" s="1305"/>
      <c r="AZ4357" s="1950"/>
    </row>
    <row r="4358" spans="1:52" ht="15" customHeight="1">
      <c r="B4358" s="1310">
        <v>4352</v>
      </c>
      <c r="C4358" s="1200" t="s">
        <v>13143</v>
      </c>
      <c r="D4358" s="956" t="s">
        <v>230</v>
      </c>
      <c r="E4358" s="902" t="s">
        <v>222</v>
      </c>
      <c r="F4358" s="1594" t="s">
        <v>13834</v>
      </c>
      <c r="G4358" s="902" t="s">
        <v>139</v>
      </c>
      <c r="H4358" s="893" t="s">
        <v>13208</v>
      </c>
      <c r="I4358" s="1306">
        <v>31665</v>
      </c>
      <c r="J4358" s="1314">
        <f t="shared" ca="1" si="382"/>
        <v>35</v>
      </c>
      <c r="K4358" s="1305" t="s">
        <v>493</v>
      </c>
      <c r="L4358" s="1203">
        <v>17208609000022</v>
      </c>
      <c r="M4358" s="1306">
        <v>45589</v>
      </c>
      <c r="N4358" s="1306">
        <v>44103</v>
      </c>
      <c r="O4358" s="1306" t="s">
        <v>24</v>
      </c>
      <c r="P4358" s="1306" t="s">
        <v>24</v>
      </c>
      <c r="Q4358" s="1306" t="s">
        <v>24</v>
      </c>
      <c r="R4358" s="1306" t="s">
        <v>24</v>
      </c>
      <c r="S4358" s="1305" t="s">
        <v>13212</v>
      </c>
      <c r="T4358" s="1306">
        <v>44449</v>
      </c>
      <c r="U4358" s="1306">
        <v>44449</v>
      </c>
      <c r="V4358" s="1306" t="s">
        <v>24</v>
      </c>
      <c r="W4358" s="1306" t="s">
        <v>24</v>
      </c>
      <c r="X4358" s="951"/>
      <c r="Y4358" s="900"/>
      <c r="Z4358" s="1305"/>
      <c r="AA4358" s="1305" t="s">
        <v>13697</v>
      </c>
      <c r="AB4358" s="1305" t="s">
        <v>13892</v>
      </c>
      <c r="AC4358" s="1305"/>
      <c r="AD4358" s="1305"/>
      <c r="AE4358" s="1305"/>
      <c r="AF4358" s="1305"/>
      <c r="AG4358" s="1305"/>
      <c r="AH4358" s="1305"/>
      <c r="AI4358" s="244" t="str">
        <f t="shared" si="379"/>
        <v>VOLVO FH16 610 DTRVOLVO FH16 610 STR</v>
      </c>
      <c r="AJ4358" s="1315">
        <f t="shared" si="381"/>
        <v>44103</v>
      </c>
      <c r="AK4358" s="898">
        <v>44226</v>
      </c>
      <c r="AL4358" s="1306">
        <v>44111</v>
      </c>
      <c r="AM4358" s="1305"/>
      <c r="AN4358" s="902"/>
      <c r="AO4358" s="902"/>
      <c r="AP4358" s="1305"/>
      <c r="AQ4358" s="1231" t="s">
        <v>3094</v>
      </c>
      <c r="AR4358" s="1305"/>
      <c r="AS4358" s="1305"/>
      <c r="AT4358" s="1305"/>
      <c r="AU4358" s="1305"/>
      <c r="AV4358" s="1305"/>
      <c r="AW4358" s="1305"/>
      <c r="AX4358" s="1305"/>
      <c r="AY4358" s="1305"/>
      <c r="AZ4358" s="1950"/>
    </row>
    <row r="4359" spans="1:52" ht="15" customHeight="1">
      <c r="B4359" s="1310">
        <v>4353</v>
      </c>
      <c r="C4359" s="1289" t="s">
        <v>13144</v>
      </c>
      <c r="D4359" s="956" t="s">
        <v>230</v>
      </c>
      <c r="E4359" s="902" t="s">
        <v>222</v>
      </c>
      <c r="F4359" s="1594" t="s">
        <v>24</v>
      </c>
      <c r="G4359" s="902" t="s">
        <v>139</v>
      </c>
      <c r="H4359" s="893" t="s">
        <v>13209</v>
      </c>
      <c r="I4359" s="1306">
        <v>29036</v>
      </c>
      <c r="J4359" s="1314">
        <f t="shared" ca="1" si="382"/>
        <v>43</v>
      </c>
      <c r="K4359" s="1305" t="s">
        <v>493</v>
      </c>
      <c r="L4359" s="1203">
        <v>790617191249</v>
      </c>
      <c r="M4359" s="1306">
        <v>44377</v>
      </c>
      <c r="N4359" s="1306">
        <v>44103</v>
      </c>
      <c r="O4359" s="1306" t="s">
        <v>24</v>
      </c>
      <c r="P4359" s="1306" t="s">
        <v>24</v>
      </c>
      <c r="Q4359" s="1306" t="s">
        <v>24</v>
      </c>
      <c r="R4359" s="1306" t="s">
        <v>24</v>
      </c>
      <c r="S4359" s="1305" t="s">
        <v>13213</v>
      </c>
      <c r="T4359" s="1306">
        <v>44377</v>
      </c>
      <c r="U4359" s="1306">
        <v>44377</v>
      </c>
      <c r="V4359" s="1306" t="s">
        <v>24</v>
      </c>
      <c r="W4359" s="1306" t="s">
        <v>24</v>
      </c>
      <c r="X4359" s="951"/>
      <c r="Y4359" s="900"/>
      <c r="Z4359" s="1305"/>
      <c r="AA4359" s="1305" t="s">
        <v>13203</v>
      </c>
      <c r="AB4359" s="1305"/>
      <c r="AC4359" s="1305"/>
      <c r="AD4359" s="1305"/>
      <c r="AE4359" s="1305"/>
      <c r="AF4359" s="1305"/>
      <c r="AG4359" s="1305"/>
      <c r="AH4359" s="1305"/>
      <c r="AI4359" s="244" t="str">
        <f t="shared" si="379"/>
        <v>VOLVO FH16 610</v>
      </c>
      <c r="AJ4359" s="1315">
        <f t="shared" si="381"/>
        <v>44103</v>
      </c>
      <c r="AK4359" s="898">
        <v>44111</v>
      </c>
      <c r="AL4359" s="1306">
        <v>44111</v>
      </c>
      <c r="AM4359" s="1305"/>
      <c r="AN4359" s="902"/>
      <c r="AO4359" s="902"/>
      <c r="AP4359" s="1305"/>
      <c r="AQ4359" s="1231" t="s">
        <v>3094</v>
      </c>
      <c r="AR4359" s="1305"/>
      <c r="AS4359" s="1305"/>
      <c r="AT4359" s="1305"/>
      <c r="AU4359" s="1305"/>
      <c r="AV4359" s="1305"/>
      <c r="AW4359" s="1305"/>
      <c r="AX4359" s="1305"/>
      <c r="AY4359" s="1305"/>
      <c r="AZ4359" s="1950"/>
    </row>
    <row r="4360" spans="1:52" ht="15" customHeight="1">
      <c r="B4360" s="1310">
        <v>4354</v>
      </c>
      <c r="C4360" s="1525" t="s">
        <v>5165</v>
      </c>
      <c r="D4360" s="956" t="s">
        <v>230</v>
      </c>
      <c r="E4360" s="902" t="s">
        <v>222</v>
      </c>
      <c r="F4360" s="1594" t="s">
        <v>24</v>
      </c>
      <c r="G4360" s="902" t="s">
        <v>139</v>
      </c>
      <c r="H4360" s="893" t="s">
        <v>13210</v>
      </c>
      <c r="I4360" s="1306">
        <v>27381</v>
      </c>
      <c r="J4360" s="1314">
        <f t="shared" ca="1" si="382"/>
        <v>47</v>
      </c>
      <c r="K4360" s="1305" t="s">
        <v>493</v>
      </c>
      <c r="L4360" s="1203">
        <v>741217201196</v>
      </c>
      <c r="M4360" s="1306">
        <v>44548</v>
      </c>
      <c r="N4360" s="1306">
        <v>44103</v>
      </c>
      <c r="O4360" s="1306" t="s">
        <v>24</v>
      </c>
      <c r="P4360" s="1306" t="s">
        <v>24</v>
      </c>
      <c r="Q4360" s="1306" t="s">
        <v>24</v>
      </c>
      <c r="R4360" s="1306" t="s">
        <v>24</v>
      </c>
      <c r="S4360" s="1305" t="s">
        <v>13214</v>
      </c>
      <c r="T4360" s="1306">
        <v>44548</v>
      </c>
      <c r="U4360" s="1306">
        <v>44548</v>
      </c>
      <c r="V4360" s="1306" t="s">
        <v>24</v>
      </c>
      <c r="W4360" s="1306" t="s">
        <v>24</v>
      </c>
      <c r="X4360" s="951"/>
      <c r="Y4360" s="900"/>
      <c r="Z4360" s="1305"/>
      <c r="AA4360" s="1305" t="s">
        <v>13203</v>
      </c>
      <c r="AB4360" s="1305"/>
      <c r="AC4360" s="1305"/>
      <c r="AD4360" s="1305"/>
      <c r="AE4360" s="1305"/>
      <c r="AF4360" s="1305"/>
      <c r="AG4360" s="1305"/>
      <c r="AH4360" s="1305"/>
      <c r="AI4360" s="244" t="str">
        <f t="shared" si="379"/>
        <v>VOLVO FH16 610</v>
      </c>
      <c r="AJ4360" s="1315">
        <f t="shared" si="381"/>
        <v>44103</v>
      </c>
      <c r="AK4360" s="898">
        <v>44111</v>
      </c>
      <c r="AL4360" s="1306">
        <v>44111</v>
      </c>
      <c r="AM4360" s="1305"/>
      <c r="AN4360" s="902"/>
      <c r="AO4360" s="902"/>
      <c r="AP4360" s="1305"/>
      <c r="AQ4360" s="1231" t="s">
        <v>3094</v>
      </c>
      <c r="AR4360" s="1305"/>
      <c r="AS4360" s="1305"/>
      <c r="AT4360" s="1305"/>
      <c r="AU4360" s="1305"/>
      <c r="AV4360" s="1305"/>
      <c r="AW4360" s="1305"/>
      <c r="AX4360" s="1305"/>
      <c r="AY4360" s="1305"/>
      <c r="AZ4360" s="1950"/>
    </row>
    <row r="4361" spans="1:52" ht="15" customHeight="1">
      <c r="B4361" s="1310">
        <v>4355</v>
      </c>
      <c r="C4361" s="1200" t="s">
        <v>13145</v>
      </c>
      <c r="D4361" s="1305" t="s">
        <v>257</v>
      </c>
      <c r="E4361" s="1305" t="s">
        <v>1122</v>
      </c>
      <c r="F4361" s="1594" t="s">
        <v>24</v>
      </c>
      <c r="G4361" s="1305" t="s">
        <v>140</v>
      </c>
      <c r="H4361" s="893"/>
      <c r="I4361" s="1306"/>
      <c r="J4361" s="1314" t="str">
        <f t="shared" ca="1" si="382"/>
        <v>-</v>
      </c>
      <c r="K4361" s="1305" t="s">
        <v>493</v>
      </c>
      <c r="L4361" s="1203"/>
      <c r="M4361" s="1306">
        <v>44979</v>
      </c>
      <c r="N4361" s="1306"/>
      <c r="O4361" s="1306"/>
      <c r="P4361" s="1305"/>
      <c r="Q4361" s="1305"/>
      <c r="R4361" s="1306"/>
      <c r="S4361" s="1305" t="s">
        <v>13559</v>
      </c>
      <c r="T4361" s="1306">
        <v>44614</v>
      </c>
      <c r="U4361" s="1306">
        <v>44614</v>
      </c>
      <c r="V4361" s="1306"/>
      <c r="W4361" s="1306"/>
      <c r="X4361" s="951"/>
      <c r="Y4361" s="900"/>
      <c r="Z4361" s="1305"/>
      <c r="AA4361" s="1305" t="s">
        <v>5036</v>
      </c>
      <c r="AB4361" s="1305"/>
      <c r="AC4361" s="1305"/>
      <c r="AD4361" s="1305"/>
      <c r="AE4361" s="1305"/>
      <c r="AF4361" s="1305"/>
      <c r="AG4361" s="1305"/>
      <c r="AH4361" s="1305"/>
      <c r="AI4361" s="244" t="str">
        <f t="shared" si="379"/>
        <v>ELF, BUS</v>
      </c>
      <c r="AJ4361" s="1315">
        <f t="shared" si="381"/>
        <v>0</v>
      </c>
      <c r="AK4361" s="1476"/>
      <c r="AL4361" s="1306"/>
      <c r="AM4361" s="1305"/>
      <c r="AN4361" s="902"/>
      <c r="AO4361" s="902"/>
      <c r="AP4361" s="1305"/>
      <c r="AQ4361" s="1231" t="s">
        <v>3094</v>
      </c>
      <c r="AR4361" s="1305"/>
      <c r="AS4361" s="1305"/>
      <c r="AT4361" s="1305"/>
      <c r="AU4361" s="1305"/>
      <c r="AV4361" s="1305"/>
      <c r="AW4361" s="1305"/>
      <c r="AX4361" s="1305"/>
      <c r="AY4361" s="1305"/>
      <c r="AZ4361" s="1950"/>
    </row>
    <row r="4362" spans="1:52" ht="15" customHeight="1">
      <c r="B4362" s="1310">
        <v>4356</v>
      </c>
      <c r="C4362" s="1289" t="s">
        <v>13146</v>
      </c>
      <c r="D4362" s="1305" t="s">
        <v>221</v>
      </c>
      <c r="E4362" s="1305" t="s">
        <v>222</v>
      </c>
      <c r="F4362" s="1594" t="s">
        <v>24</v>
      </c>
      <c r="G4362" s="1305" t="s">
        <v>141</v>
      </c>
      <c r="H4362" s="893"/>
      <c r="I4362" s="1306"/>
      <c r="J4362" s="1314" t="str">
        <f t="shared" ca="1" si="382"/>
        <v>-</v>
      </c>
      <c r="K4362" s="1305"/>
      <c r="L4362" s="1203"/>
      <c r="M4362" s="1306"/>
      <c r="N4362" s="1306"/>
      <c r="O4362" s="1306"/>
      <c r="P4362" s="1305"/>
      <c r="Q4362" s="1305"/>
      <c r="R4362" s="1306"/>
      <c r="S4362" s="1035"/>
      <c r="T4362" s="1306"/>
      <c r="U4362" s="1306"/>
      <c r="V4362" s="1306"/>
      <c r="W4362" s="1306"/>
      <c r="X4362" s="951"/>
      <c r="Y4362" s="900"/>
      <c r="Z4362" s="1305"/>
      <c r="AA4362" s="1305"/>
      <c r="AB4362" s="1305"/>
      <c r="AC4362" s="1305"/>
      <c r="AD4362" s="1305"/>
      <c r="AE4362" s="1305"/>
      <c r="AF4362" s="1305"/>
      <c r="AG4362" s="1305"/>
      <c r="AH4362" s="1305"/>
      <c r="AI4362" s="244" t="str">
        <f t="shared" si="379"/>
        <v/>
      </c>
      <c r="AJ4362" s="1315">
        <f t="shared" si="381"/>
        <v>0</v>
      </c>
      <c r="AK4362" s="1476"/>
      <c r="AL4362" s="1306"/>
      <c r="AM4362" s="1305"/>
      <c r="AN4362" s="902"/>
      <c r="AO4362" s="902"/>
      <c r="AP4362" s="1305"/>
      <c r="AQ4362" s="1231" t="s">
        <v>3094</v>
      </c>
      <c r="AR4362" s="1305"/>
      <c r="AS4362" s="1305"/>
      <c r="AT4362" s="1305"/>
      <c r="AU4362" s="1305"/>
      <c r="AV4362" s="1305"/>
      <c r="AW4362" s="1305"/>
      <c r="AX4362" s="1305"/>
      <c r="AY4362" s="1305"/>
      <c r="AZ4362" s="1950"/>
    </row>
    <row r="4363" spans="1:52" ht="15" customHeight="1">
      <c r="B4363" s="1310">
        <v>4357</v>
      </c>
      <c r="C4363" s="1289" t="s">
        <v>13147</v>
      </c>
      <c r="D4363" s="1305" t="s">
        <v>221</v>
      </c>
      <c r="E4363" s="1305" t="s">
        <v>222</v>
      </c>
      <c r="F4363" s="1594" t="s">
        <v>24</v>
      </c>
      <c r="G4363" s="1305" t="s">
        <v>141</v>
      </c>
      <c r="H4363" s="893"/>
      <c r="I4363" s="1306"/>
      <c r="J4363" s="1314" t="str">
        <f t="shared" ca="1" si="382"/>
        <v>-</v>
      </c>
      <c r="K4363" s="1305"/>
      <c r="L4363" s="1203"/>
      <c r="M4363" s="1306"/>
      <c r="N4363" s="1306"/>
      <c r="O4363" s="1306"/>
      <c r="P4363" s="1305"/>
      <c r="Q4363" s="1305"/>
      <c r="R4363" s="1306"/>
      <c r="S4363" s="1035"/>
      <c r="T4363" s="1306"/>
      <c r="U4363" s="1306"/>
      <c r="V4363" s="1306"/>
      <c r="W4363" s="1306"/>
      <c r="X4363" s="951"/>
      <c r="Y4363" s="900"/>
      <c r="Z4363" s="1305"/>
      <c r="AA4363" s="1305"/>
      <c r="AB4363" s="1305"/>
      <c r="AC4363" s="1305"/>
      <c r="AD4363" s="1305"/>
      <c r="AE4363" s="1305"/>
      <c r="AF4363" s="1305"/>
      <c r="AG4363" s="1305"/>
      <c r="AH4363" s="1305"/>
      <c r="AI4363" s="244" t="str">
        <f t="shared" si="379"/>
        <v/>
      </c>
      <c r="AJ4363" s="1315">
        <f t="shared" si="381"/>
        <v>0</v>
      </c>
      <c r="AK4363" s="1476"/>
      <c r="AL4363" s="1306"/>
      <c r="AM4363" s="1305"/>
      <c r="AN4363" s="902"/>
      <c r="AO4363" s="902"/>
      <c r="AP4363" s="1305"/>
      <c r="AQ4363" s="1231" t="s">
        <v>3094</v>
      </c>
      <c r="AR4363" s="1305"/>
      <c r="AS4363" s="1305"/>
      <c r="AT4363" s="1305"/>
      <c r="AU4363" s="1305"/>
      <c r="AV4363" s="1305"/>
      <c r="AW4363" s="1305"/>
      <c r="AX4363" s="1305"/>
      <c r="AY4363" s="1305"/>
      <c r="AZ4363" s="1950"/>
    </row>
    <row r="4364" spans="1:52" ht="15" customHeight="1">
      <c r="B4364" s="1310">
        <v>4358</v>
      </c>
      <c r="C4364" s="1289" t="s">
        <v>13148</v>
      </c>
      <c r="D4364" s="1305" t="s">
        <v>337</v>
      </c>
      <c r="E4364" s="1203" t="s">
        <v>222</v>
      </c>
      <c r="F4364" s="1594" t="s">
        <v>24</v>
      </c>
      <c r="G4364" s="1203" t="s">
        <v>141</v>
      </c>
      <c r="H4364" s="893"/>
      <c r="I4364" s="1306"/>
      <c r="J4364" s="1314" t="str">
        <f t="shared" ca="1" si="382"/>
        <v>-</v>
      </c>
      <c r="K4364" s="1305"/>
      <c r="L4364" s="1203"/>
      <c r="M4364" s="1306"/>
      <c r="N4364" s="1306"/>
      <c r="O4364" s="1306"/>
      <c r="P4364" s="1305"/>
      <c r="Q4364" s="1305"/>
      <c r="R4364" s="1306"/>
      <c r="S4364" s="1035"/>
      <c r="T4364" s="1306"/>
      <c r="U4364" s="1306"/>
      <c r="V4364" s="1306"/>
      <c r="W4364" s="1306"/>
      <c r="X4364" s="951"/>
      <c r="Y4364" s="900"/>
      <c r="Z4364" s="1305"/>
      <c r="AA4364" s="1305"/>
      <c r="AB4364" s="1305"/>
      <c r="AC4364" s="1305"/>
      <c r="AD4364" s="1305"/>
      <c r="AE4364" s="1305"/>
      <c r="AF4364" s="1305"/>
      <c r="AG4364" s="1305"/>
      <c r="AH4364" s="1305"/>
      <c r="AI4364" s="244" t="str">
        <f t="shared" si="379"/>
        <v/>
      </c>
      <c r="AJ4364" s="1315">
        <f t="shared" si="381"/>
        <v>0</v>
      </c>
      <c r="AK4364" s="1476"/>
      <c r="AL4364" s="1306"/>
      <c r="AM4364" s="1305"/>
      <c r="AN4364" s="902"/>
      <c r="AO4364" s="902"/>
      <c r="AP4364" s="1305"/>
      <c r="AQ4364" s="1231" t="s">
        <v>3094</v>
      </c>
      <c r="AR4364" s="1305"/>
      <c r="AS4364" s="1305"/>
      <c r="AT4364" s="1305"/>
      <c r="AU4364" s="1305"/>
      <c r="AV4364" s="1305"/>
      <c r="AW4364" s="1305"/>
      <c r="AX4364" s="1305"/>
      <c r="AY4364" s="1305"/>
      <c r="AZ4364" s="1950"/>
    </row>
    <row r="4365" spans="1:52" ht="15" customHeight="1">
      <c r="B4365" s="1310">
        <v>4359</v>
      </c>
      <c r="C4365" s="1289" t="s">
        <v>13149</v>
      </c>
      <c r="D4365" s="1305" t="s">
        <v>600</v>
      </c>
      <c r="E4365" s="1305" t="s">
        <v>1122</v>
      </c>
      <c r="F4365" s="1594" t="s">
        <v>24</v>
      </c>
      <c r="G4365" s="1305" t="s">
        <v>143</v>
      </c>
      <c r="H4365" s="893"/>
      <c r="I4365" s="1306"/>
      <c r="J4365" s="1314" t="str">
        <f t="shared" ca="1" si="382"/>
        <v>-</v>
      </c>
      <c r="K4365" s="1305"/>
      <c r="L4365" s="1203"/>
      <c r="M4365" s="1306"/>
      <c r="N4365" s="1306"/>
      <c r="O4365" s="1306"/>
      <c r="P4365" s="1305"/>
      <c r="Q4365" s="1305"/>
      <c r="R4365" s="1306"/>
      <c r="S4365" s="1035"/>
      <c r="T4365" s="1306"/>
      <c r="U4365" s="1306"/>
      <c r="V4365" s="1306"/>
      <c r="W4365" s="1306"/>
      <c r="X4365" s="951"/>
      <c r="Y4365" s="900"/>
      <c r="Z4365" s="1305"/>
      <c r="AA4365" s="1305"/>
      <c r="AB4365" s="1305"/>
      <c r="AC4365" s="1305"/>
      <c r="AD4365" s="1305"/>
      <c r="AE4365" s="1305"/>
      <c r="AF4365" s="1305"/>
      <c r="AG4365" s="1305"/>
      <c r="AH4365" s="1305"/>
      <c r="AI4365" s="244" t="str">
        <f t="shared" si="379"/>
        <v/>
      </c>
      <c r="AJ4365" s="1315">
        <f t="shared" si="381"/>
        <v>0</v>
      </c>
      <c r="AK4365" s="1476"/>
      <c r="AL4365" s="1306"/>
      <c r="AM4365" s="1305"/>
      <c r="AN4365" s="902"/>
      <c r="AO4365" s="902"/>
      <c r="AP4365" s="1305"/>
      <c r="AQ4365" s="1231" t="s">
        <v>3094</v>
      </c>
      <c r="AR4365" s="1305"/>
      <c r="AS4365" s="1305"/>
      <c r="AT4365" s="1305"/>
      <c r="AU4365" s="1305"/>
      <c r="AV4365" s="1305"/>
      <c r="AW4365" s="1305"/>
      <c r="AX4365" s="1305"/>
      <c r="AY4365" s="1305"/>
      <c r="AZ4365" s="1950"/>
    </row>
    <row r="4366" spans="1:52" ht="15" customHeight="1">
      <c r="B4366" s="1310">
        <v>4360</v>
      </c>
      <c r="C4366" s="1289" t="s">
        <v>13150</v>
      </c>
      <c r="D4366" s="1305" t="s">
        <v>6010</v>
      </c>
      <c r="E4366" s="1305" t="s">
        <v>3085</v>
      </c>
      <c r="F4366" s="1594" t="s">
        <v>13151</v>
      </c>
      <c r="G4366" s="1305" t="s">
        <v>98</v>
      </c>
      <c r="H4366" s="893"/>
      <c r="I4366" s="1306">
        <v>37061</v>
      </c>
      <c r="J4366" s="1314">
        <f t="shared" ca="1" si="382"/>
        <v>20</v>
      </c>
      <c r="K4366" s="1305"/>
      <c r="L4366" s="1203"/>
      <c r="M4366" s="1306"/>
      <c r="N4366" s="1306">
        <v>44092</v>
      </c>
      <c r="O4366" s="1306"/>
      <c r="P4366" s="1305"/>
      <c r="Q4366" s="1305"/>
      <c r="R4366" s="1306"/>
      <c r="S4366" s="1035"/>
      <c r="T4366" s="1306">
        <v>44366</v>
      </c>
      <c r="U4366" s="1306"/>
      <c r="V4366" s="1306"/>
      <c r="W4366" s="1306"/>
      <c r="X4366" s="951"/>
      <c r="Y4366" s="900"/>
      <c r="Z4366" s="1305"/>
      <c r="AA4366" s="1305"/>
      <c r="AB4366" s="1305"/>
      <c r="AC4366" s="1305"/>
      <c r="AD4366" s="1305"/>
      <c r="AE4366" s="1305"/>
      <c r="AF4366" s="1305"/>
      <c r="AG4366" s="1305"/>
      <c r="AH4366" s="1305"/>
      <c r="AI4366" s="244" t="str">
        <f t="shared" si="379"/>
        <v/>
      </c>
      <c r="AJ4366" s="1315">
        <f t="shared" si="381"/>
        <v>44092</v>
      </c>
      <c r="AK4366" s="1476"/>
      <c r="AL4366" s="1306"/>
      <c r="AM4366" s="1305"/>
      <c r="AN4366" s="902"/>
      <c r="AO4366" s="902"/>
      <c r="AP4366" s="1305"/>
      <c r="AQ4366" s="1231" t="s">
        <v>3094</v>
      </c>
      <c r="AR4366" s="1305"/>
      <c r="AS4366" s="1305"/>
      <c r="AT4366" s="1305"/>
      <c r="AU4366" s="1305"/>
      <c r="AV4366" s="1305"/>
      <c r="AW4366" s="1305"/>
      <c r="AX4366" s="1305"/>
      <c r="AY4366" s="1305"/>
      <c r="AZ4366" s="1950"/>
    </row>
    <row r="4367" spans="1:52" ht="15" customHeight="1">
      <c r="B4367" s="1310">
        <v>4361</v>
      </c>
      <c r="C4367" s="1289" t="s">
        <v>13152</v>
      </c>
      <c r="D4367" s="956" t="s">
        <v>4253</v>
      </c>
      <c r="E4367" s="902" t="s">
        <v>4241</v>
      </c>
      <c r="F4367" s="1594" t="s">
        <v>13185</v>
      </c>
      <c r="G4367" s="902" t="s">
        <v>98</v>
      </c>
      <c r="H4367" s="893"/>
      <c r="I4367" s="1306"/>
      <c r="J4367" s="1314" t="str">
        <f t="shared" ca="1" si="382"/>
        <v>-</v>
      </c>
      <c r="K4367" s="1305" t="s">
        <v>493</v>
      </c>
      <c r="L4367" s="1203"/>
      <c r="M4367" s="1306">
        <v>45830</v>
      </c>
      <c r="N4367" s="1306"/>
      <c r="O4367" s="1306"/>
      <c r="P4367" s="1305"/>
      <c r="Q4367" s="1305"/>
      <c r="R4367" s="1306"/>
      <c r="S4367" s="1035"/>
      <c r="T4367" s="1306">
        <v>44562</v>
      </c>
      <c r="U4367" s="1306">
        <v>44562</v>
      </c>
      <c r="V4367" s="1306"/>
      <c r="W4367" s="1306"/>
      <c r="X4367" s="951"/>
      <c r="Y4367" s="900"/>
      <c r="Z4367" s="1305"/>
      <c r="AA4367" s="1305" t="s">
        <v>4457</v>
      </c>
      <c r="AB4367" s="1305"/>
      <c r="AC4367" s="1305"/>
      <c r="AD4367" s="1305"/>
      <c r="AE4367" s="1305"/>
      <c r="AF4367" s="1305"/>
      <c r="AG4367" s="1305"/>
      <c r="AH4367" s="1305"/>
      <c r="AI4367" s="244" t="str">
        <f t="shared" si="379"/>
        <v>SC P360, SC P380</v>
      </c>
      <c r="AJ4367" s="1315">
        <f t="shared" si="381"/>
        <v>0</v>
      </c>
      <c r="AK4367" s="1476"/>
      <c r="AL4367" s="1306"/>
      <c r="AM4367" s="1305"/>
      <c r="AN4367" s="902"/>
      <c r="AO4367" s="902"/>
      <c r="AP4367" s="1305"/>
      <c r="AQ4367" s="1231" t="s">
        <v>3094</v>
      </c>
      <c r="AR4367" s="1305"/>
      <c r="AS4367" s="1305"/>
      <c r="AT4367" s="1305"/>
      <c r="AU4367" s="1305"/>
      <c r="AV4367" s="1305"/>
      <c r="AW4367" s="1305"/>
      <c r="AX4367" s="1305"/>
      <c r="AY4367" s="1305"/>
      <c r="AZ4367" s="1950"/>
    </row>
    <row r="4368" spans="1:52" s="2186" customFormat="1" ht="15" customHeight="1">
      <c r="A4368" s="1299"/>
      <c r="B4368" s="1310">
        <v>4362</v>
      </c>
      <c r="C4368" s="2005" t="s">
        <v>13153</v>
      </c>
      <c r="D4368" s="1577" t="s">
        <v>13154</v>
      </c>
      <c r="E4368" s="1577" t="s">
        <v>222</v>
      </c>
      <c r="F4368" s="2231" t="s">
        <v>24</v>
      </c>
      <c r="G4368" s="1577" t="s">
        <v>114</v>
      </c>
      <c r="H4368" s="1687"/>
      <c r="I4368" s="1900"/>
      <c r="J4368" s="445" t="str">
        <f t="shared" ca="1" si="382"/>
        <v>-</v>
      </c>
      <c r="K4368" s="1577"/>
      <c r="L4368" s="1872"/>
      <c r="M4368" s="1900"/>
      <c r="N4368" s="1900"/>
      <c r="O4368" s="1900"/>
      <c r="P4368" s="1577"/>
      <c r="Q4368" s="1577"/>
      <c r="R4368" s="1900"/>
      <c r="S4368" s="2005"/>
      <c r="T4368" s="1900"/>
      <c r="U4368" s="1900"/>
      <c r="V4368" s="1900"/>
      <c r="W4368" s="1900"/>
      <c r="X4368" s="1531"/>
      <c r="Y4368" s="1945"/>
      <c r="Z4368" s="1577"/>
      <c r="AA4368" s="1577"/>
      <c r="AB4368" s="1577"/>
      <c r="AC4368" s="1577"/>
      <c r="AD4368" s="1577"/>
      <c r="AE4368" s="1577"/>
      <c r="AF4368" s="1577"/>
      <c r="AG4368" s="1577"/>
      <c r="AH4368" s="1577"/>
      <c r="AI4368" s="244" t="str">
        <f t="shared" ref="AI4368:AI4431" si="383">+CONCATENATE(AA4368,AB4368,AC4368,AD4368,AE4368,AF4368,AG4368)</f>
        <v/>
      </c>
      <c r="AJ4368" s="1315">
        <f t="shared" si="381"/>
        <v>0</v>
      </c>
      <c r="AK4368" s="2230"/>
      <c r="AL4368" s="1900"/>
      <c r="AM4368" s="1577"/>
      <c r="AN4368" s="1577"/>
      <c r="AO4368" s="1577"/>
      <c r="AP4368" s="1577"/>
      <c r="AQ4368" s="916" t="s">
        <v>6564</v>
      </c>
      <c r="AR4368" s="1577"/>
      <c r="AS4368" s="1577"/>
      <c r="AT4368" s="1577"/>
      <c r="AU4368" s="1577"/>
      <c r="AV4368" s="1577"/>
      <c r="AW4368" s="1577"/>
      <c r="AX4368" s="1577"/>
      <c r="AY4368" s="1577"/>
      <c r="AZ4368" s="2229"/>
    </row>
    <row r="4369" spans="1:60" ht="15" customHeight="1">
      <c r="B4369" s="1310">
        <v>4363</v>
      </c>
      <c r="C4369" s="1289" t="s">
        <v>13155</v>
      </c>
      <c r="D4369" s="1305" t="s">
        <v>2534</v>
      </c>
      <c r="E4369" s="1305" t="s">
        <v>601</v>
      </c>
      <c r="F4369" s="1594" t="s">
        <v>13156</v>
      </c>
      <c r="G4369" s="1305" t="s">
        <v>124</v>
      </c>
      <c r="H4369" s="893"/>
      <c r="I4369" s="1306"/>
      <c r="J4369" s="1314" t="str">
        <f t="shared" ca="1" si="382"/>
        <v>-</v>
      </c>
      <c r="K4369" s="1305"/>
      <c r="L4369" s="1203"/>
      <c r="M4369" s="1306"/>
      <c r="N4369" s="1306"/>
      <c r="O4369" s="1306"/>
      <c r="P4369" s="1305"/>
      <c r="Q4369" s="1305"/>
      <c r="R4369" s="1306"/>
      <c r="S4369" s="1035"/>
      <c r="T4369" s="1306"/>
      <c r="U4369" s="1306"/>
      <c r="V4369" s="1306"/>
      <c r="W4369" s="1306"/>
      <c r="X4369" s="951"/>
      <c r="Y4369" s="900"/>
      <c r="Z4369" s="1305"/>
      <c r="AA4369" s="1305"/>
      <c r="AB4369" s="1305"/>
      <c r="AC4369" s="1305"/>
      <c r="AD4369" s="1305"/>
      <c r="AE4369" s="1305"/>
      <c r="AF4369" s="1305"/>
      <c r="AG4369" s="1305"/>
      <c r="AH4369" s="1305"/>
      <c r="AI4369" s="244" t="str">
        <f t="shared" si="383"/>
        <v/>
      </c>
      <c r="AJ4369" s="1315">
        <f t="shared" si="381"/>
        <v>0</v>
      </c>
      <c r="AK4369" s="1476"/>
      <c r="AL4369" s="1306"/>
      <c r="AM4369" s="1305"/>
      <c r="AN4369" s="902"/>
      <c r="AO4369" s="902"/>
      <c r="AP4369" s="1305"/>
      <c r="AQ4369" s="1231" t="s">
        <v>3094</v>
      </c>
      <c r="AR4369" s="1305"/>
      <c r="AS4369" s="1305"/>
      <c r="AT4369" s="1305"/>
      <c r="AU4369" s="1305"/>
      <c r="AV4369" s="1305"/>
      <c r="AW4369" s="1305"/>
      <c r="AX4369" s="1305"/>
      <c r="AY4369" s="1305"/>
      <c r="AZ4369" s="1950"/>
    </row>
    <row r="4370" spans="1:60" ht="15" customHeight="1">
      <c r="B4370" s="1310">
        <v>4364</v>
      </c>
      <c r="C4370" s="1289" t="s">
        <v>13157</v>
      </c>
      <c r="D4370" s="1305" t="s">
        <v>230</v>
      </c>
      <c r="E4370" s="1305" t="s">
        <v>222</v>
      </c>
      <c r="F4370" s="1594" t="s">
        <v>24</v>
      </c>
      <c r="G4370" s="1305" t="s">
        <v>127</v>
      </c>
      <c r="H4370" s="893"/>
      <c r="I4370" s="1306"/>
      <c r="J4370" s="1314" t="str">
        <f t="shared" ca="1" si="382"/>
        <v>-</v>
      </c>
      <c r="K4370" s="1305"/>
      <c r="L4370" s="1203"/>
      <c r="M4370" s="1306"/>
      <c r="N4370" s="1306"/>
      <c r="O4370" s="1306"/>
      <c r="P4370" s="1305"/>
      <c r="Q4370" s="1305"/>
      <c r="R4370" s="1306"/>
      <c r="S4370" s="1035"/>
      <c r="T4370" s="1306"/>
      <c r="U4370" s="1306"/>
      <c r="V4370" s="1306"/>
      <c r="W4370" s="1306"/>
      <c r="X4370" s="951"/>
      <c r="Y4370" s="900"/>
      <c r="Z4370" s="1305"/>
      <c r="AA4370" s="1305"/>
      <c r="AB4370" s="1305"/>
      <c r="AC4370" s="1305"/>
      <c r="AD4370" s="1305"/>
      <c r="AE4370" s="1305"/>
      <c r="AF4370" s="1305"/>
      <c r="AG4370" s="1305"/>
      <c r="AH4370" s="1305"/>
      <c r="AI4370" s="244" t="str">
        <f t="shared" si="383"/>
        <v/>
      </c>
      <c r="AJ4370" s="1315">
        <f t="shared" si="381"/>
        <v>0</v>
      </c>
      <c r="AK4370" s="1476"/>
      <c r="AL4370" s="1306"/>
      <c r="AM4370" s="1305"/>
      <c r="AN4370" s="902"/>
      <c r="AO4370" s="902"/>
      <c r="AP4370" s="1305"/>
      <c r="AQ4370" s="1231" t="s">
        <v>3094</v>
      </c>
      <c r="AR4370" s="1305"/>
      <c r="AS4370" s="1305"/>
      <c r="AT4370" s="1305"/>
      <c r="AU4370" s="1305"/>
      <c r="AV4370" s="1305"/>
      <c r="AW4370" s="1305"/>
      <c r="AX4370" s="1305"/>
      <c r="AY4370" s="1305"/>
      <c r="AZ4370" s="1950"/>
    </row>
    <row r="4371" spans="1:60" ht="15" customHeight="1">
      <c r="B4371" s="1310">
        <v>4365</v>
      </c>
      <c r="C4371" s="1289" t="s">
        <v>13158</v>
      </c>
      <c r="D4371" s="1305" t="s">
        <v>230</v>
      </c>
      <c r="E4371" s="1305" t="s">
        <v>222</v>
      </c>
      <c r="F4371" s="1594" t="s">
        <v>24</v>
      </c>
      <c r="G4371" s="1305" t="s">
        <v>127</v>
      </c>
      <c r="H4371" s="893"/>
      <c r="I4371" s="1306"/>
      <c r="J4371" s="1314" t="str">
        <f t="shared" ca="1" si="382"/>
        <v>-</v>
      </c>
      <c r="K4371" s="1305"/>
      <c r="L4371" s="1203"/>
      <c r="M4371" s="1306"/>
      <c r="N4371" s="1306"/>
      <c r="O4371" s="1306"/>
      <c r="P4371" s="1305"/>
      <c r="Q4371" s="1305"/>
      <c r="R4371" s="1306"/>
      <c r="S4371" s="1035"/>
      <c r="T4371" s="1306"/>
      <c r="U4371" s="1306"/>
      <c r="V4371" s="1306"/>
      <c r="W4371" s="1306"/>
      <c r="X4371" s="951"/>
      <c r="Y4371" s="900"/>
      <c r="Z4371" s="1305"/>
      <c r="AA4371" s="1305"/>
      <c r="AB4371" s="1305"/>
      <c r="AC4371" s="1305"/>
      <c r="AD4371" s="1305"/>
      <c r="AE4371" s="1305"/>
      <c r="AF4371" s="1305"/>
      <c r="AG4371" s="1305"/>
      <c r="AH4371" s="1305"/>
      <c r="AI4371" s="244" t="str">
        <f t="shared" si="383"/>
        <v/>
      </c>
      <c r="AJ4371" s="1315">
        <f t="shared" si="381"/>
        <v>0</v>
      </c>
      <c r="AK4371" s="1476"/>
      <c r="AL4371" s="1306"/>
      <c r="AM4371" s="1305"/>
      <c r="AN4371" s="902"/>
      <c r="AO4371" s="902"/>
      <c r="AP4371" s="1305"/>
      <c r="AQ4371" s="1231" t="s">
        <v>3094</v>
      </c>
      <c r="AR4371" s="1305"/>
      <c r="AS4371" s="1305"/>
      <c r="AT4371" s="1305"/>
      <c r="AU4371" s="1305"/>
      <c r="AV4371" s="1305"/>
      <c r="AW4371" s="1305"/>
      <c r="AX4371" s="1305"/>
      <c r="AY4371" s="1305"/>
      <c r="AZ4371" s="1950"/>
    </row>
    <row r="4372" spans="1:60" ht="15" customHeight="1">
      <c r="B4372" s="1310">
        <v>4366</v>
      </c>
      <c r="C4372" s="1289" t="s">
        <v>13159</v>
      </c>
      <c r="D4372" s="1305" t="s">
        <v>230</v>
      </c>
      <c r="E4372" s="1305" t="s">
        <v>222</v>
      </c>
      <c r="F4372" s="1594" t="s">
        <v>24</v>
      </c>
      <c r="G4372" s="1305" t="s">
        <v>127</v>
      </c>
      <c r="H4372" s="893"/>
      <c r="I4372" s="1306"/>
      <c r="J4372" s="1314" t="str">
        <f t="shared" ca="1" si="382"/>
        <v>-</v>
      </c>
      <c r="K4372" s="1305" t="s">
        <v>493</v>
      </c>
      <c r="L4372" s="1203"/>
      <c r="M4372" s="1306">
        <v>45028</v>
      </c>
      <c r="N4372" s="1306"/>
      <c r="O4372" s="1306"/>
      <c r="P4372" s="1305"/>
      <c r="Q4372" s="1305"/>
      <c r="R4372" s="1306"/>
      <c r="S4372" s="1035" t="s">
        <v>13298</v>
      </c>
      <c r="T4372" s="1306">
        <v>44663</v>
      </c>
      <c r="U4372" s="1306">
        <v>44663</v>
      </c>
      <c r="V4372" s="1306"/>
      <c r="W4372" s="1306"/>
      <c r="X4372" s="951"/>
      <c r="Y4372" s="900"/>
      <c r="Z4372" s="1305"/>
      <c r="AA4372" s="1305" t="s">
        <v>1086</v>
      </c>
      <c r="AB4372" s="1305"/>
      <c r="AC4372" s="1305"/>
      <c r="AD4372" s="1305"/>
      <c r="AE4372" s="1305"/>
      <c r="AF4372" s="1305"/>
      <c r="AG4372" s="1305"/>
      <c r="AH4372" s="1305"/>
      <c r="AI4372" s="244" t="str">
        <f t="shared" si="383"/>
        <v>HINO 260 JD/TI</v>
      </c>
      <c r="AJ4372" s="1315">
        <f t="shared" si="381"/>
        <v>0</v>
      </c>
      <c r="AK4372" s="1476"/>
      <c r="AL4372" s="1306"/>
      <c r="AM4372" s="1305"/>
      <c r="AN4372" s="902"/>
      <c r="AO4372" s="902"/>
      <c r="AP4372" s="1305"/>
      <c r="AQ4372" s="1231" t="s">
        <v>3094</v>
      </c>
      <c r="AR4372" s="1305"/>
      <c r="AS4372" s="1305"/>
      <c r="AT4372" s="1305"/>
      <c r="AU4372" s="1305"/>
      <c r="AV4372" s="1305"/>
      <c r="AW4372" s="1305"/>
      <c r="AX4372" s="1305"/>
      <c r="AY4372" s="1305"/>
      <c r="AZ4372" s="1950"/>
    </row>
    <row r="4373" spans="1:60" ht="15" customHeight="1">
      <c r="B4373" s="1310">
        <v>4367</v>
      </c>
      <c r="C4373" s="1200" t="s">
        <v>13160</v>
      </c>
      <c r="D4373" s="1305" t="s">
        <v>257</v>
      </c>
      <c r="E4373" s="1305" t="s">
        <v>222</v>
      </c>
      <c r="F4373" s="1594" t="s">
        <v>24</v>
      </c>
      <c r="G4373" s="1305" t="s">
        <v>127</v>
      </c>
      <c r="H4373" s="893"/>
      <c r="I4373" s="1306"/>
      <c r="J4373" s="1314" t="str">
        <f t="shared" ca="1" si="382"/>
        <v>-</v>
      </c>
      <c r="K4373" s="1305" t="s">
        <v>83</v>
      </c>
      <c r="L4373" s="1203"/>
      <c r="M4373" s="1306">
        <v>45713</v>
      </c>
      <c r="N4373" s="1306">
        <v>44091</v>
      </c>
      <c r="O4373" s="1306"/>
      <c r="P4373" s="1305"/>
      <c r="Q4373" s="1305"/>
      <c r="R4373" s="1306"/>
      <c r="S4373" s="1035"/>
      <c r="T4373" s="1306">
        <v>44608</v>
      </c>
      <c r="U4373" s="1306">
        <v>44608</v>
      </c>
      <c r="V4373" s="1306"/>
      <c r="W4373" s="1306"/>
      <c r="X4373" s="951"/>
      <c r="Y4373" s="900"/>
      <c r="Z4373" s="1305"/>
      <c r="AA4373" s="1305" t="s">
        <v>100</v>
      </c>
      <c r="AB4373" s="1305"/>
      <c r="AC4373" s="1305"/>
      <c r="AD4373" s="1305"/>
      <c r="AE4373" s="1305"/>
      <c r="AF4373" s="1305"/>
      <c r="AG4373" s="1305"/>
      <c r="AH4373" s="1305"/>
      <c r="AI4373" s="244" t="str">
        <f t="shared" si="383"/>
        <v>LIGHT VEHICLE</v>
      </c>
      <c r="AJ4373" s="1315">
        <f t="shared" si="381"/>
        <v>44091</v>
      </c>
      <c r="AK4373" s="1476"/>
      <c r="AL4373" s="1306"/>
      <c r="AM4373" s="1305"/>
      <c r="AN4373" s="902"/>
      <c r="AO4373" s="902"/>
      <c r="AP4373" s="1305"/>
      <c r="AQ4373" s="1231" t="s">
        <v>3094</v>
      </c>
      <c r="AR4373" s="1305"/>
      <c r="AS4373" s="1305"/>
      <c r="AT4373" s="1305"/>
      <c r="AU4373" s="1305"/>
      <c r="AV4373" s="1305"/>
      <c r="AW4373" s="1305"/>
      <c r="AX4373" s="1305"/>
      <c r="AY4373" s="1305"/>
      <c r="AZ4373" s="1950"/>
    </row>
    <row r="4374" spans="1:60" ht="15" customHeight="1">
      <c r="B4374" s="1310">
        <v>4368</v>
      </c>
      <c r="C4374" s="1521" t="s">
        <v>6287</v>
      </c>
      <c r="D4374" s="1305" t="s">
        <v>2534</v>
      </c>
      <c r="E4374" s="1305" t="s">
        <v>601</v>
      </c>
      <c r="F4374" s="1594" t="s">
        <v>24</v>
      </c>
      <c r="G4374" s="1305" t="s">
        <v>98</v>
      </c>
      <c r="H4374" s="893"/>
      <c r="I4374" s="1306"/>
      <c r="J4374" s="1314" t="str">
        <f t="shared" ca="1" si="382"/>
        <v>-</v>
      </c>
      <c r="K4374" s="1305"/>
      <c r="L4374" s="1203"/>
      <c r="M4374" s="1306"/>
      <c r="N4374" s="1306"/>
      <c r="O4374" s="1306"/>
      <c r="P4374" s="1305"/>
      <c r="Q4374" s="1305"/>
      <c r="R4374" s="1306"/>
      <c r="S4374" s="1035"/>
      <c r="T4374" s="1306"/>
      <c r="U4374" s="1306"/>
      <c r="V4374" s="1306"/>
      <c r="W4374" s="1306"/>
      <c r="X4374" s="951"/>
      <c r="Y4374" s="900"/>
      <c r="Z4374" s="1305"/>
      <c r="AA4374" s="1305"/>
      <c r="AB4374" s="1305"/>
      <c r="AC4374" s="1305"/>
      <c r="AD4374" s="1305"/>
      <c r="AE4374" s="1305"/>
      <c r="AF4374" s="1305"/>
      <c r="AG4374" s="1305"/>
      <c r="AH4374" s="1305"/>
      <c r="AI4374" s="244" t="str">
        <f t="shared" si="383"/>
        <v/>
      </c>
      <c r="AJ4374" s="1315">
        <f t="shared" si="381"/>
        <v>0</v>
      </c>
      <c r="AK4374" s="1476"/>
      <c r="AL4374" s="1306"/>
      <c r="AM4374" s="1305"/>
      <c r="AN4374" s="902"/>
      <c r="AO4374" s="902"/>
      <c r="AP4374" s="1305"/>
      <c r="AQ4374" s="1231" t="s">
        <v>3094</v>
      </c>
      <c r="AR4374" s="1305"/>
      <c r="AS4374" s="1305"/>
      <c r="AT4374" s="1305"/>
      <c r="AU4374" s="1305"/>
      <c r="AV4374" s="1305"/>
      <c r="AW4374" s="1305"/>
      <c r="AX4374" s="1305"/>
      <c r="AY4374" s="1305"/>
      <c r="AZ4374" s="1950"/>
    </row>
    <row r="4375" spans="1:60" ht="15" customHeight="1">
      <c r="B4375" s="1310">
        <v>4369</v>
      </c>
      <c r="C4375" s="1521" t="s">
        <v>13098</v>
      </c>
      <c r="D4375" s="1305" t="s">
        <v>4291</v>
      </c>
      <c r="E4375" s="1305" t="s">
        <v>4292</v>
      </c>
      <c r="F4375" s="1594" t="s">
        <v>24</v>
      </c>
      <c r="G4375" s="1305" t="s">
        <v>98</v>
      </c>
      <c r="H4375" s="893"/>
      <c r="I4375" s="1306"/>
      <c r="J4375" s="1314" t="str">
        <f t="shared" ca="1" si="382"/>
        <v>-</v>
      </c>
      <c r="K4375" s="1305"/>
      <c r="L4375" s="1203"/>
      <c r="M4375" s="1306"/>
      <c r="N4375" s="1306"/>
      <c r="O4375" s="1306"/>
      <c r="P4375" s="1305"/>
      <c r="Q4375" s="1305"/>
      <c r="R4375" s="1306"/>
      <c r="S4375" s="1035"/>
      <c r="T4375" s="1306"/>
      <c r="U4375" s="1306"/>
      <c r="V4375" s="1306"/>
      <c r="W4375" s="1306"/>
      <c r="X4375" s="951"/>
      <c r="Y4375" s="900"/>
      <c r="Z4375" s="1305"/>
      <c r="AA4375" s="1305"/>
      <c r="AB4375" s="1305"/>
      <c r="AC4375" s="1305"/>
      <c r="AD4375" s="1305"/>
      <c r="AE4375" s="1305"/>
      <c r="AF4375" s="1305"/>
      <c r="AG4375" s="1305"/>
      <c r="AH4375" s="1305"/>
      <c r="AI4375" s="244" t="str">
        <f t="shared" si="383"/>
        <v/>
      </c>
      <c r="AJ4375" s="1315">
        <f t="shared" si="381"/>
        <v>0</v>
      </c>
      <c r="AK4375" s="1476"/>
      <c r="AL4375" s="1306"/>
      <c r="AM4375" s="1305"/>
      <c r="AN4375" s="902"/>
      <c r="AO4375" s="902"/>
      <c r="AP4375" s="1305"/>
      <c r="AQ4375" s="1231" t="s">
        <v>3094</v>
      </c>
      <c r="AR4375" s="1305"/>
      <c r="AS4375" s="1305"/>
      <c r="AT4375" s="1305"/>
      <c r="AU4375" s="1305"/>
      <c r="AV4375" s="1305"/>
      <c r="AW4375" s="1305"/>
      <c r="AX4375" s="1305"/>
      <c r="AY4375" s="1305"/>
      <c r="AZ4375" s="1950"/>
    </row>
    <row r="4376" spans="1:60" ht="15" customHeight="1">
      <c r="B4376" s="1310">
        <v>4370</v>
      </c>
      <c r="C4376" s="1521" t="s">
        <v>13099</v>
      </c>
      <c r="D4376" s="1305" t="s">
        <v>12671</v>
      </c>
      <c r="E4376" s="1305" t="s">
        <v>4228</v>
      </c>
      <c r="F4376" s="1594" t="s">
        <v>24</v>
      </c>
      <c r="G4376" s="1305" t="s">
        <v>98</v>
      </c>
      <c r="H4376" s="893"/>
      <c r="I4376" s="1306"/>
      <c r="J4376" s="1314" t="str">
        <f t="shared" ca="1" si="382"/>
        <v>-</v>
      </c>
      <c r="K4376" s="1305"/>
      <c r="L4376" s="1203"/>
      <c r="M4376" s="1306"/>
      <c r="N4376" s="1306"/>
      <c r="O4376" s="1306"/>
      <c r="P4376" s="1305"/>
      <c r="Q4376" s="1305"/>
      <c r="R4376" s="1306"/>
      <c r="S4376" s="1035"/>
      <c r="T4376" s="1306"/>
      <c r="U4376" s="1306"/>
      <c r="V4376" s="1306"/>
      <c r="W4376" s="1306"/>
      <c r="X4376" s="951"/>
      <c r="Y4376" s="900"/>
      <c r="Z4376" s="1305"/>
      <c r="AA4376" s="1305"/>
      <c r="AB4376" s="1305"/>
      <c r="AC4376" s="1305"/>
      <c r="AD4376" s="1305"/>
      <c r="AE4376" s="1305"/>
      <c r="AF4376" s="1305"/>
      <c r="AG4376" s="1305"/>
      <c r="AH4376" s="1305"/>
      <c r="AI4376" s="244" t="str">
        <f t="shared" si="383"/>
        <v/>
      </c>
      <c r="AJ4376" s="1315">
        <f t="shared" si="381"/>
        <v>0</v>
      </c>
      <c r="AK4376" s="1476"/>
      <c r="AL4376" s="1306"/>
      <c r="AM4376" s="1305"/>
      <c r="AN4376" s="902"/>
      <c r="AO4376" s="902"/>
      <c r="AP4376" s="1305"/>
      <c r="AQ4376" s="1231" t="s">
        <v>3094</v>
      </c>
      <c r="AR4376" s="1305"/>
      <c r="AS4376" s="1305"/>
      <c r="AT4376" s="1305"/>
      <c r="AU4376" s="1305"/>
      <c r="AV4376" s="1305"/>
      <c r="AW4376" s="1305"/>
      <c r="AX4376" s="1305"/>
      <c r="AY4376" s="1305"/>
      <c r="AZ4376" s="1950"/>
    </row>
    <row r="4377" spans="1:60" ht="15" customHeight="1">
      <c r="B4377" s="1310">
        <v>4371</v>
      </c>
      <c r="C4377" s="1521" t="s">
        <v>5233</v>
      </c>
      <c r="D4377" s="1305" t="s">
        <v>2534</v>
      </c>
      <c r="E4377" s="1305" t="s">
        <v>601</v>
      </c>
      <c r="F4377" s="1594" t="s">
        <v>24</v>
      </c>
      <c r="G4377" s="1305" t="s">
        <v>98</v>
      </c>
      <c r="H4377" s="893"/>
      <c r="I4377" s="1306"/>
      <c r="J4377" s="1314" t="str">
        <f t="shared" ca="1" si="382"/>
        <v>-</v>
      </c>
      <c r="K4377" s="1305"/>
      <c r="L4377" s="1203"/>
      <c r="M4377" s="1306"/>
      <c r="N4377" s="1306"/>
      <c r="O4377" s="1306"/>
      <c r="P4377" s="1305"/>
      <c r="Q4377" s="1305"/>
      <c r="R4377" s="1306"/>
      <c r="S4377" s="1035"/>
      <c r="T4377" s="1306"/>
      <c r="U4377" s="1306"/>
      <c r="V4377" s="1306"/>
      <c r="W4377" s="1306"/>
      <c r="X4377" s="951"/>
      <c r="Y4377" s="900"/>
      <c r="Z4377" s="1305"/>
      <c r="AA4377" s="1305"/>
      <c r="AB4377" s="1305"/>
      <c r="AC4377" s="1305"/>
      <c r="AD4377" s="1305"/>
      <c r="AE4377" s="1305"/>
      <c r="AF4377" s="1305"/>
      <c r="AG4377" s="1305"/>
      <c r="AH4377" s="1305"/>
      <c r="AI4377" s="244" t="str">
        <f t="shared" si="383"/>
        <v/>
      </c>
      <c r="AJ4377" s="1315">
        <f t="shared" si="381"/>
        <v>0</v>
      </c>
      <c r="AK4377" s="1476"/>
      <c r="AL4377" s="1306"/>
      <c r="AM4377" s="1305"/>
      <c r="AN4377" s="902"/>
      <c r="AO4377" s="902"/>
      <c r="AP4377" s="1305"/>
      <c r="AQ4377" s="1231" t="s">
        <v>3094</v>
      </c>
      <c r="AR4377" s="1305"/>
      <c r="AS4377" s="1305"/>
      <c r="AT4377" s="1305"/>
      <c r="AU4377" s="1305"/>
      <c r="AV4377" s="1305"/>
      <c r="AW4377" s="1305"/>
      <c r="AX4377" s="1305"/>
      <c r="AY4377" s="1305"/>
      <c r="AZ4377" s="1950"/>
    </row>
    <row r="4378" spans="1:60" ht="15" customHeight="1">
      <c r="B4378" s="1310">
        <v>4372</v>
      </c>
      <c r="C4378" s="1289" t="s">
        <v>2229</v>
      </c>
      <c r="D4378" s="1305" t="s">
        <v>257</v>
      </c>
      <c r="E4378" s="1305" t="s">
        <v>1122</v>
      </c>
      <c r="F4378" s="1594" t="s">
        <v>24</v>
      </c>
      <c r="G4378" s="1305" t="s">
        <v>110</v>
      </c>
      <c r="H4378" s="893"/>
      <c r="I4378" s="1306"/>
      <c r="J4378" s="1314" t="str">
        <f t="shared" ca="1" si="382"/>
        <v>-</v>
      </c>
      <c r="K4378" s="1305"/>
      <c r="L4378" s="1203"/>
      <c r="M4378" s="1306"/>
      <c r="N4378" s="1306"/>
      <c r="O4378" s="1306"/>
      <c r="P4378" s="1305"/>
      <c r="Q4378" s="1305"/>
      <c r="R4378" s="1306"/>
      <c r="S4378" s="1035"/>
      <c r="T4378" s="1306"/>
      <c r="U4378" s="1306"/>
      <c r="V4378" s="1306"/>
      <c r="W4378" s="1306"/>
      <c r="X4378" s="951"/>
      <c r="Y4378" s="900"/>
      <c r="Z4378" s="1305"/>
      <c r="AA4378" s="1305"/>
      <c r="AB4378" s="1305"/>
      <c r="AC4378" s="1305"/>
      <c r="AD4378" s="1305"/>
      <c r="AE4378" s="1305"/>
      <c r="AF4378" s="1305"/>
      <c r="AG4378" s="1305"/>
      <c r="AH4378" s="1305"/>
      <c r="AI4378" s="244" t="str">
        <f t="shared" si="383"/>
        <v/>
      </c>
      <c r="AJ4378" s="1315">
        <f t="shared" si="381"/>
        <v>0</v>
      </c>
      <c r="AK4378" s="1476"/>
      <c r="AL4378" s="1306"/>
      <c r="AM4378" s="1305"/>
      <c r="AN4378" s="902"/>
      <c r="AO4378" s="902"/>
      <c r="AP4378" s="1305"/>
      <c r="AQ4378" s="1231" t="s">
        <v>3094</v>
      </c>
      <c r="AR4378" s="1305"/>
      <c r="AS4378" s="1305"/>
      <c r="AT4378" s="1305"/>
      <c r="AU4378" s="1305"/>
      <c r="AV4378" s="1305"/>
      <c r="AW4378" s="1305"/>
      <c r="AX4378" s="1305"/>
      <c r="AY4378" s="1305"/>
      <c r="AZ4378" s="2229"/>
      <c r="BA4378" s="2186"/>
      <c r="BB4378" s="2186"/>
      <c r="BC4378" s="2186"/>
      <c r="BD4378" s="2186"/>
      <c r="BE4378" s="2186"/>
      <c r="BF4378" s="2186"/>
      <c r="BG4378" s="2186"/>
      <c r="BH4378" s="2186"/>
    </row>
    <row r="4379" spans="1:60" s="2186" customFormat="1" ht="15" customHeight="1">
      <c r="A4379" s="1299"/>
      <c r="B4379" s="1310">
        <v>4373</v>
      </c>
      <c r="C4379" s="2005" t="s">
        <v>13070</v>
      </c>
      <c r="D4379" s="1577" t="s">
        <v>234</v>
      </c>
      <c r="E4379" s="1577" t="s">
        <v>222</v>
      </c>
      <c r="F4379" s="2231" t="s">
        <v>24</v>
      </c>
      <c r="G4379" s="1577" t="s">
        <v>114</v>
      </c>
      <c r="H4379" s="1687"/>
      <c r="I4379" s="1900"/>
      <c r="J4379" s="445" t="str">
        <f t="shared" ca="1" si="382"/>
        <v>-</v>
      </c>
      <c r="K4379" s="1577"/>
      <c r="L4379" s="1872"/>
      <c r="M4379" s="1900"/>
      <c r="N4379" s="1900"/>
      <c r="O4379" s="1900"/>
      <c r="P4379" s="1577"/>
      <c r="Q4379" s="1577"/>
      <c r="R4379" s="1900"/>
      <c r="S4379" s="2005"/>
      <c r="T4379" s="1900"/>
      <c r="U4379" s="1900"/>
      <c r="V4379" s="1900"/>
      <c r="W4379" s="1900"/>
      <c r="X4379" s="1531"/>
      <c r="Y4379" s="1945"/>
      <c r="Z4379" s="1577"/>
      <c r="AA4379" s="1577"/>
      <c r="AB4379" s="1577"/>
      <c r="AC4379" s="1577"/>
      <c r="AD4379" s="1577"/>
      <c r="AE4379" s="1577"/>
      <c r="AF4379" s="1577"/>
      <c r="AG4379" s="1577"/>
      <c r="AH4379" s="1577"/>
      <c r="AI4379" s="244" t="str">
        <f t="shared" si="383"/>
        <v/>
      </c>
      <c r="AJ4379" s="1315">
        <f t="shared" si="381"/>
        <v>0</v>
      </c>
      <c r="AK4379" s="2230"/>
      <c r="AL4379" s="1900"/>
      <c r="AM4379" s="1577"/>
      <c r="AN4379" s="1577"/>
      <c r="AO4379" s="1577"/>
      <c r="AP4379" s="1577"/>
      <c r="AQ4379" s="916" t="s">
        <v>6564</v>
      </c>
      <c r="AR4379" s="1577"/>
      <c r="AS4379" s="1577"/>
      <c r="AT4379" s="1577"/>
      <c r="AU4379" s="1577"/>
      <c r="AV4379" s="1577"/>
      <c r="AW4379" s="1577"/>
      <c r="AX4379" s="1577"/>
      <c r="AY4379" s="1577"/>
      <c r="AZ4379" s="2229"/>
    </row>
    <row r="4380" spans="1:60" ht="15" customHeight="1">
      <c r="B4380" s="1310">
        <v>4374</v>
      </c>
      <c r="C4380" s="1289" t="s">
        <v>13074</v>
      </c>
      <c r="D4380" s="1305" t="s">
        <v>230</v>
      </c>
      <c r="E4380" s="1305" t="s">
        <v>222</v>
      </c>
      <c r="F4380" s="1594" t="s">
        <v>24</v>
      </c>
      <c r="G4380" s="1305" t="s">
        <v>12214</v>
      </c>
      <c r="H4380" s="893"/>
      <c r="I4380" s="1306"/>
      <c r="J4380" s="1314" t="str">
        <f t="shared" ca="1" si="382"/>
        <v>-</v>
      </c>
      <c r="K4380" s="1305"/>
      <c r="L4380" s="1203"/>
      <c r="M4380" s="1306"/>
      <c r="N4380" s="1306"/>
      <c r="O4380" s="1306"/>
      <c r="P4380" s="1305"/>
      <c r="Q4380" s="1305"/>
      <c r="R4380" s="1306"/>
      <c r="S4380" s="1035"/>
      <c r="T4380" s="1306"/>
      <c r="U4380" s="1306"/>
      <c r="V4380" s="1306"/>
      <c r="W4380" s="1306"/>
      <c r="X4380" s="951"/>
      <c r="Y4380" s="900"/>
      <c r="Z4380" s="1305"/>
      <c r="AA4380" s="1305"/>
      <c r="AB4380" s="1305"/>
      <c r="AC4380" s="1305"/>
      <c r="AD4380" s="1305"/>
      <c r="AE4380" s="1305"/>
      <c r="AF4380" s="1305"/>
      <c r="AG4380" s="1305"/>
      <c r="AH4380" s="1305"/>
      <c r="AI4380" s="244" t="str">
        <f t="shared" si="383"/>
        <v/>
      </c>
      <c r="AJ4380" s="1315">
        <f t="shared" si="381"/>
        <v>0</v>
      </c>
      <c r="AK4380" s="1476"/>
      <c r="AL4380" s="1306"/>
      <c r="AM4380" s="1305"/>
      <c r="AN4380" s="902"/>
      <c r="AO4380" s="902"/>
      <c r="AP4380" s="1305"/>
      <c r="AQ4380" s="1231" t="s">
        <v>3094</v>
      </c>
      <c r="AR4380" s="1305"/>
      <c r="AS4380" s="1305"/>
      <c r="AT4380" s="1305"/>
      <c r="AU4380" s="1305"/>
      <c r="AV4380" s="1305"/>
      <c r="AW4380" s="1305"/>
      <c r="AX4380" s="1305"/>
      <c r="AY4380" s="1305"/>
      <c r="AZ4380" s="1950"/>
    </row>
    <row r="4381" spans="1:60" ht="15" customHeight="1">
      <c r="B4381" s="1310">
        <v>4375</v>
      </c>
      <c r="C4381" s="1289" t="s">
        <v>13076</v>
      </c>
      <c r="D4381" s="1305" t="s">
        <v>230</v>
      </c>
      <c r="E4381" s="1305" t="s">
        <v>222</v>
      </c>
      <c r="F4381" s="1594" t="s">
        <v>24</v>
      </c>
      <c r="G4381" s="1305" t="s">
        <v>12214</v>
      </c>
      <c r="H4381" s="893"/>
      <c r="I4381" s="1306"/>
      <c r="J4381" s="1314" t="str">
        <f t="shared" ca="1" si="382"/>
        <v>-</v>
      </c>
      <c r="K4381" s="1305"/>
      <c r="L4381" s="1203"/>
      <c r="M4381" s="1306"/>
      <c r="N4381" s="1306"/>
      <c r="O4381" s="1306"/>
      <c r="P4381" s="1305"/>
      <c r="Q4381" s="1305"/>
      <c r="R4381" s="1306"/>
      <c r="S4381" s="1035"/>
      <c r="T4381" s="1306"/>
      <c r="U4381" s="1306"/>
      <c r="V4381" s="1306"/>
      <c r="W4381" s="1306"/>
      <c r="X4381" s="951"/>
      <c r="Y4381" s="900"/>
      <c r="Z4381" s="1305"/>
      <c r="AA4381" s="1305"/>
      <c r="AB4381" s="1305"/>
      <c r="AC4381" s="1305"/>
      <c r="AD4381" s="1305"/>
      <c r="AE4381" s="1305"/>
      <c r="AF4381" s="1305"/>
      <c r="AG4381" s="1305"/>
      <c r="AH4381" s="1305"/>
      <c r="AI4381" s="244" t="str">
        <f t="shared" si="383"/>
        <v/>
      </c>
      <c r="AJ4381" s="1315">
        <f t="shared" si="381"/>
        <v>0</v>
      </c>
      <c r="AK4381" s="1476"/>
      <c r="AL4381" s="1306"/>
      <c r="AM4381" s="1305"/>
      <c r="AN4381" s="902"/>
      <c r="AO4381" s="902"/>
      <c r="AP4381" s="1305"/>
      <c r="AQ4381" s="1231" t="s">
        <v>3094</v>
      </c>
      <c r="AR4381" s="1305"/>
      <c r="AS4381" s="1305"/>
      <c r="AT4381" s="1305"/>
      <c r="AU4381" s="1305"/>
      <c r="AV4381" s="1305"/>
      <c r="AW4381" s="1305"/>
      <c r="AX4381" s="1305"/>
      <c r="AY4381" s="1305"/>
      <c r="AZ4381" s="1950"/>
    </row>
    <row r="4382" spans="1:60" ht="15" customHeight="1">
      <c r="B4382" s="1310">
        <v>4376</v>
      </c>
      <c r="C4382" s="1289" t="s">
        <v>13078</v>
      </c>
      <c r="D4382" s="1305" t="s">
        <v>230</v>
      </c>
      <c r="E4382" s="1305" t="s">
        <v>222</v>
      </c>
      <c r="F4382" s="1594" t="s">
        <v>24</v>
      </c>
      <c r="G4382" s="1305" t="s">
        <v>12214</v>
      </c>
      <c r="H4382" s="893"/>
      <c r="I4382" s="1306"/>
      <c r="J4382" s="1314" t="str">
        <f t="shared" ca="1" si="382"/>
        <v>-</v>
      </c>
      <c r="K4382" s="1305"/>
      <c r="L4382" s="1203"/>
      <c r="M4382" s="1306"/>
      <c r="N4382" s="1306"/>
      <c r="O4382" s="1306"/>
      <c r="P4382" s="1305"/>
      <c r="Q4382" s="1305"/>
      <c r="R4382" s="1306"/>
      <c r="S4382" s="1035"/>
      <c r="T4382" s="1306"/>
      <c r="U4382" s="1306"/>
      <c r="V4382" s="1306"/>
      <c r="W4382" s="1306"/>
      <c r="X4382" s="951"/>
      <c r="Y4382" s="900"/>
      <c r="Z4382" s="1305"/>
      <c r="AA4382" s="1305"/>
      <c r="AB4382" s="1305"/>
      <c r="AC4382" s="1305"/>
      <c r="AD4382" s="1305"/>
      <c r="AE4382" s="1305"/>
      <c r="AF4382" s="1305"/>
      <c r="AG4382" s="1305"/>
      <c r="AH4382" s="1305"/>
      <c r="AI4382" s="244" t="str">
        <f t="shared" si="383"/>
        <v/>
      </c>
      <c r="AJ4382" s="1315">
        <f t="shared" si="381"/>
        <v>0</v>
      </c>
      <c r="AK4382" s="1476"/>
      <c r="AL4382" s="1306"/>
      <c r="AM4382" s="1305"/>
      <c r="AN4382" s="902"/>
      <c r="AO4382" s="902"/>
      <c r="AP4382" s="1305"/>
      <c r="AQ4382" s="243" t="s">
        <v>3094</v>
      </c>
      <c r="AR4382" s="1305"/>
      <c r="AS4382" s="1305"/>
      <c r="AT4382" s="1305"/>
      <c r="AU4382" s="1305"/>
      <c r="AV4382" s="1305"/>
      <c r="AW4382" s="1305"/>
      <c r="AX4382" s="1305"/>
      <c r="AY4382" s="1305"/>
      <c r="AZ4382" s="1950"/>
    </row>
    <row r="4383" spans="1:60" ht="15" customHeight="1">
      <c r="B4383" s="1310">
        <v>4377</v>
      </c>
      <c r="C4383" s="1289" t="s">
        <v>11923</v>
      </c>
      <c r="D4383" s="1305" t="s">
        <v>2534</v>
      </c>
      <c r="E4383" s="1305" t="s">
        <v>601</v>
      </c>
      <c r="F4383" s="1594" t="s">
        <v>24</v>
      </c>
      <c r="G4383" s="1305" t="s">
        <v>124</v>
      </c>
      <c r="H4383" s="893"/>
      <c r="I4383" s="1306"/>
      <c r="J4383" s="1314" t="str">
        <f t="shared" ca="1" si="382"/>
        <v>-</v>
      </c>
      <c r="K4383" s="1305"/>
      <c r="L4383" s="1203"/>
      <c r="M4383" s="1306"/>
      <c r="N4383" s="1306"/>
      <c r="O4383" s="1306"/>
      <c r="P4383" s="1305"/>
      <c r="Q4383" s="1305"/>
      <c r="R4383" s="1306"/>
      <c r="S4383" s="1035"/>
      <c r="T4383" s="1306"/>
      <c r="U4383" s="1306"/>
      <c r="V4383" s="1306"/>
      <c r="W4383" s="1306"/>
      <c r="X4383" s="951"/>
      <c r="Y4383" s="900"/>
      <c r="Z4383" s="1305"/>
      <c r="AA4383" s="1305"/>
      <c r="AB4383" s="1305"/>
      <c r="AC4383" s="1305"/>
      <c r="AD4383" s="1305"/>
      <c r="AE4383" s="1305"/>
      <c r="AF4383" s="1305"/>
      <c r="AG4383" s="1305"/>
      <c r="AH4383" s="1305"/>
      <c r="AI4383" s="244" t="str">
        <f t="shared" si="383"/>
        <v/>
      </c>
      <c r="AJ4383" s="1315">
        <f t="shared" si="381"/>
        <v>0</v>
      </c>
      <c r="AK4383" s="1476"/>
      <c r="AL4383" s="1306"/>
      <c r="AM4383" s="1305"/>
      <c r="AN4383" s="902"/>
      <c r="AO4383" s="902"/>
      <c r="AP4383" s="1305"/>
      <c r="AQ4383" s="1231" t="s">
        <v>3094</v>
      </c>
      <c r="AR4383" s="1305"/>
      <c r="AS4383" s="1305"/>
      <c r="AT4383" s="1305"/>
      <c r="AU4383" s="1305"/>
      <c r="AV4383" s="1305"/>
      <c r="AW4383" s="1305"/>
      <c r="AX4383" s="1305"/>
      <c r="AY4383" s="1305"/>
      <c r="AZ4383" s="1950"/>
    </row>
    <row r="4384" spans="1:60" ht="15" customHeight="1">
      <c r="B4384" s="1310">
        <v>4378</v>
      </c>
      <c r="C4384" s="1289" t="s">
        <v>13100</v>
      </c>
      <c r="D4384" s="1305" t="s">
        <v>611</v>
      </c>
      <c r="E4384" s="1305" t="s">
        <v>4241</v>
      </c>
      <c r="F4384" s="1594" t="s">
        <v>24</v>
      </c>
      <c r="G4384" s="1305" t="s">
        <v>124</v>
      </c>
      <c r="H4384" s="893"/>
      <c r="I4384" s="1306"/>
      <c r="J4384" s="1314" t="str">
        <f t="shared" ca="1" si="382"/>
        <v>-</v>
      </c>
      <c r="K4384" s="1305"/>
      <c r="L4384" s="1203"/>
      <c r="M4384" s="1306"/>
      <c r="N4384" s="1306"/>
      <c r="O4384" s="1306"/>
      <c r="P4384" s="1305"/>
      <c r="Q4384" s="1305"/>
      <c r="R4384" s="1306"/>
      <c r="S4384" s="1035"/>
      <c r="T4384" s="1306"/>
      <c r="U4384" s="1306"/>
      <c r="V4384" s="1306"/>
      <c r="W4384" s="1306"/>
      <c r="X4384" s="951"/>
      <c r="Y4384" s="900"/>
      <c r="Z4384" s="1305"/>
      <c r="AA4384" s="1305"/>
      <c r="AB4384" s="1305"/>
      <c r="AC4384" s="1305"/>
      <c r="AD4384" s="1305"/>
      <c r="AE4384" s="1305"/>
      <c r="AF4384" s="1305"/>
      <c r="AG4384" s="1305"/>
      <c r="AH4384" s="1305"/>
      <c r="AI4384" s="244" t="str">
        <f t="shared" si="383"/>
        <v/>
      </c>
      <c r="AJ4384" s="1315">
        <f t="shared" si="381"/>
        <v>0</v>
      </c>
      <c r="AK4384" s="1476"/>
      <c r="AL4384" s="1306"/>
      <c r="AM4384" s="1305"/>
      <c r="AN4384" s="902"/>
      <c r="AO4384" s="902"/>
      <c r="AP4384" s="1305"/>
      <c r="AQ4384" s="1231" t="s">
        <v>3094</v>
      </c>
      <c r="AR4384" s="1305"/>
      <c r="AS4384" s="1305"/>
      <c r="AT4384" s="1305"/>
      <c r="AU4384" s="1305"/>
      <c r="AV4384" s="1305"/>
      <c r="AW4384" s="1305"/>
      <c r="AX4384" s="1305"/>
      <c r="AY4384" s="1305"/>
      <c r="AZ4384" s="1950"/>
    </row>
    <row r="4385" spans="2:52" ht="15" customHeight="1">
      <c r="B4385" s="1310">
        <v>4379</v>
      </c>
      <c r="C4385" s="1289" t="s">
        <v>4378</v>
      </c>
      <c r="D4385" s="1305" t="s">
        <v>4264</v>
      </c>
      <c r="E4385" s="1305" t="s">
        <v>4222</v>
      </c>
      <c r="F4385" s="1594" t="s">
        <v>24</v>
      </c>
      <c r="G4385" s="1305" t="s">
        <v>124</v>
      </c>
      <c r="H4385" s="893"/>
      <c r="I4385" s="1306"/>
      <c r="J4385" s="1314" t="str">
        <f t="shared" ca="1" si="382"/>
        <v>-</v>
      </c>
      <c r="K4385" s="1305"/>
      <c r="L4385" s="1203"/>
      <c r="M4385" s="1306"/>
      <c r="N4385" s="1306"/>
      <c r="O4385" s="1306"/>
      <c r="P4385" s="1305"/>
      <c r="Q4385" s="1305"/>
      <c r="R4385" s="1306"/>
      <c r="S4385" s="1035"/>
      <c r="T4385" s="1306"/>
      <c r="U4385" s="1306"/>
      <c r="V4385" s="1306"/>
      <c r="W4385" s="1306"/>
      <c r="X4385" s="951"/>
      <c r="Y4385" s="900"/>
      <c r="Z4385" s="1305"/>
      <c r="AA4385" s="1305"/>
      <c r="AB4385" s="1305"/>
      <c r="AC4385" s="1305"/>
      <c r="AD4385" s="1305"/>
      <c r="AE4385" s="1305"/>
      <c r="AF4385" s="1305"/>
      <c r="AG4385" s="1305"/>
      <c r="AH4385" s="1305"/>
      <c r="AI4385" s="244" t="str">
        <f t="shared" si="383"/>
        <v/>
      </c>
      <c r="AJ4385" s="1315">
        <f t="shared" si="381"/>
        <v>0</v>
      </c>
      <c r="AK4385" s="1476"/>
      <c r="AL4385" s="1306"/>
      <c r="AM4385" s="1305"/>
      <c r="AN4385" s="902"/>
      <c r="AO4385" s="902"/>
      <c r="AP4385" s="1305"/>
      <c r="AQ4385" s="1231" t="s">
        <v>3094</v>
      </c>
      <c r="AR4385" s="1305"/>
      <c r="AS4385" s="1305"/>
      <c r="AT4385" s="1305"/>
      <c r="AU4385" s="1305"/>
      <c r="AV4385" s="1305"/>
      <c r="AW4385" s="1305"/>
      <c r="AX4385" s="1305"/>
      <c r="AY4385" s="1305"/>
      <c r="AZ4385" s="1950"/>
    </row>
    <row r="4386" spans="2:52" ht="15" customHeight="1">
      <c r="B4386" s="1310">
        <v>4380</v>
      </c>
      <c r="C4386" s="1200" t="s">
        <v>13089</v>
      </c>
      <c r="D4386" s="1305" t="s">
        <v>2486</v>
      </c>
      <c r="E4386" s="1305" t="s">
        <v>222</v>
      </c>
      <c r="F4386" s="1594" t="s">
        <v>24</v>
      </c>
      <c r="G4386" s="1305" t="s">
        <v>136</v>
      </c>
      <c r="H4386" s="893"/>
      <c r="I4386" s="1306"/>
      <c r="J4386" s="1314" t="str">
        <f t="shared" ca="1" si="382"/>
        <v>-</v>
      </c>
      <c r="K4386" s="1305"/>
      <c r="L4386" s="1203"/>
      <c r="M4386" s="1306">
        <v>45307</v>
      </c>
      <c r="N4386" s="1306"/>
      <c r="O4386" s="1306"/>
      <c r="P4386" s="1305"/>
      <c r="Q4386" s="1305"/>
      <c r="R4386" s="1306"/>
      <c r="S4386" s="1035" t="s">
        <v>13090</v>
      </c>
      <c r="T4386" s="1306">
        <v>44577</v>
      </c>
      <c r="U4386" s="1306">
        <v>44577</v>
      </c>
      <c r="V4386" s="1306"/>
      <c r="W4386" s="1306"/>
      <c r="X4386" s="951"/>
      <c r="Y4386" s="900"/>
      <c r="Z4386" s="1305"/>
      <c r="AA4386" s="1305" t="s">
        <v>100</v>
      </c>
      <c r="AB4386" s="1305"/>
      <c r="AC4386" s="1305"/>
      <c r="AD4386" s="1305"/>
      <c r="AE4386" s="1305"/>
      <c r="AF4386" s="1305"/>
      <c r="AG4386" s="1305"/>
      <c r="AH4386" s="1305"/>
      <c r="AI4386" s="244" t="str">
        <f t="shared" si="383"/>
        <v>LIGHT VEHICLE</v>
      </c>
      <c r="AJ4386" s="1315">
        <f t="shared" si="381"/>
        <v>0</v>
      </c>
      <c r="AK4386" s="1476"/>
      <c r="AL4386" s="1306"/>
      <c r="AM4386" s="1305"/>
      <c r="AN4386" s="902"/>
      <c r="AO4386" s="902"/>
      <c r="AP4386" s="1305"/>
      <c r="AQ4386" s="1231" t="s">
        <v>3094</v>
      </c>
      <c r="AR4386" s="1305"/>
      <c r="AS4386" s="1305"/>
      <c r="AT4386" s="1305"/>
      <c r="AU4386" s="1305"/>
      <c r="AV4386" s="1305"/>
      <c r="AW4386" s="1305"/>
      <c r="AX4386" s="1305"/>
      <c r="AY4386" s="1305"/>
      <c r="AZ4386" s="1950"/>
    </row>
    <row r="4387" spans="2:52" ht="15" customHeight="1">
      <c r="B4387" s="1310">
        <v>4381</v>
      </c>
      <c r="C4387" s="1289" t="s">
        <v>13025</v>
      </c>
      <c r="D4387" s="1305" t="s">
        <v>226</v>
      </c>
      <c r="E4387" s="1305" t="s">
        <v>222</v>
      </c>
      <c r="F4387" s="1594" t="s">
        <v>24</v>
      </c>
      <c r="G4387" s="1305" t="s">
        <v>139</v>
      </c>
      <c r="H4387" s="893"/>
      <c r="I4387" s="1306"/>
      <c r="J4387" s="1314" t="str">
        <f t="shared" ca="1" si="382"/>
        <v>-</v>
      </c>
      <c r="K4387" s="1305"/>
      <c r="L4387" s="1203"/>
      <c r="M4387" s="1306"/>
      <c r="N4387" s="1306"/>
      <c r="O4387" s="1306"/>
      <c r="P4387" s="1305"/>
      <c r="Q4387" s="1305"/>
      <c r="R4387" s="1306"/>
      <c r="S4387" s="1035"/>
      <c r="T4387" s="1306"/>
      <c r="U4387" s="1306"/>
      <c r="V4387" s="1306"/>
      <c r="W4387" s="1306"/>
      <c r="X4387" s="951"/>
      <c r="Y4387" s="900"/>
      <c r="Z4387" s="1305"/>
      <c r="AA4387" s="1305"/>
      <c r="AB4387" s="1305"/>
      <c r="AC4387" s="1305"/>
      <c r="AD4387" s="1305"/>
      <c r="AE4387" s="1305"/>
      <c r="AF4387" s="1305"/>
      <c r="AG4387" s="1305"/>
      <c r="AH4387" s="1305"/>
      <c r="AI4387" s="244" t="str">
        <f t="shared" si="383"/>
        <v/>
      </c>
      <c r="AJ4387" s="1315">
        <f t="shared" si="381"/>
        <v>0</v>
      </c>
      <c r="AK4387" s="1476"/>
      <c r="AL4387" s="1306"/>
      <c r="AM4387" s="1305"/>
      <c r="AN4387" s="902"/>
      <c r="AO4387" s="902"/>
      <c r="AP4387" s="1305"/>
      <c r="AQ4387" s="1231" t="s">
        <v>3094</v>
      </c>
      <c r="AR4387" s="1305"/>
      <c r="AS4387" s="1305"/>
      <c r="AT4387" s="1305"/>
      <c r="AU4387" s="1305"/>
      <c r="AV4387" s="1305"/>
      <c r="AW4387" s="1305"/>
      <c r="AX4387" s="1305"/>
      <c r="AY4387" s="1305"/>
      <c r="AZ4387" s="1950"/>
    </row>
    <row r="4388" spans="2:52" ht="15" customHeight="1">
      <c r="B4388" s="1310">
        <v>4382</v>
      </c>
      <c r="C4388" s="1289" t="s">
        <v>13101</v>
      </c>
      <c r="D4388" s="1305" t="s">
        <v>337</v>
      </c>
      <c r="E4388" s="1305" t="s">
        <v>222</v>
      </c>
      <c r="F4388" s="1594" t="s">
        <v>24</v>
      </c>
      <c r="G4388" s="1305" t="s">
        <v>139</v>
      </c>
      <c r="H4388" s="893"/>
      <c r="I4388" s="1306"/>
      <c r="J4388" s="1314" t="str">
        <f t="shared" ca="1" si="382"/>
        <v>-</v>
      </c>
      <c r="K4388" s="1305"/>
      <c r="L4388" s="1203"/>
      <c r="M4388" s="1306"/>
      <c r="N4388" s="1306"/>
      <c r="O4388" s="1306"/>
      <c r="P4388" s="1305"/>
      <c r="Q4388" s="1305"/>
      <c r="R4388" s="1306"/>
      <c r="S4388" s="1035"/>
      <c r="T4388" s="1306"/>
      <c r="U4388" s="1306"/>
      <c r="V4388" s="1306"/>
      <c r="W4388" s="1306"/>
      <c r="X4388" s="951"/>
      <c r="Y4388" s="900"/>
      <c r="Z4388" s="1305"/>
      <c r="AA4388" s="1305"/>
      <c r="AB4388" s="1305"/>
      <c r="AC4388" s="1305"/>
      <c r="AD4388" s="1305"/>
      <c r="AE4388" s="1305"/>
      <c r="AF4388" s="1305"/>
      <c r="AG4388" s="1305"/>
      <c r="AH4388" s="1305"/>
      <c r="AI4388" s="244" t="str">
        <f t="shared" si="383"/>
        <v/>
      </c>
      <c r="AJ4388" s="1315">
        <f t="shared" si="381"/>
        <v>0</v>
      </c>
      <c r="AK4388" s="1476"/>
      <c r="AL4388" s="1306"/>
      <c r="AM4388" s="1305"/>
      <c r="AN4388" s="902"/>
      <c r="AO4388" s="902"/>
      <c r="AP4388" s="1305"/>
      <c r="AQ4388" s="1231" t="s">
        <v>3094</v>
      </c>
      <c r="AR4388" s="1305"/>
      <c r="AS4388" s="1305"/>
      <c r="AT4388" s="1305"/>
      <c r="AU4388" s="1305"/>
      <c r="AV4388" s="1305"/>
      <c r="AW4388" s="1305"/>
      <c r="AX4388" s="1305"/>
      <c r="AY4388" s="1305"/>
      <c r="AZ4388" s="1950"/>
    </row>
    <row r="4389" spans="2:52" ht="15" customHeight="1">
      <c r="B4389" s="1310">
        <v>4383</v>
      </c>
      <c r="C4389" s="1289" t="s">
        <v>12099</v>
      </c>
      <c r="D4389" s="1305" t="s">
        <v>257</v>
      </c>
      <c r="E4389" s="1305" t="s">
        <v>1122</v>
      </c>
      <c r="F4389" s="1594" t="s">
        <v>24</v>
      </c>
      <c r="G4389" s="1305" t="s">
        <v>140</v>
      </c>
      <c r="H4389" s="893"/>
      <c r="I4389" s="1306"/>
      <c r="J4389" s="1314" t="str">
        <f t="shared" ca="1" si="382"/>
        <v>-</v>
      </c>
      <c r="K4389" s="1305"/>
      <c r="L4389" s="1203"/>
      <c r="M4389" s="1306"/>
      <c r="N4389" s="1306"/>
      <c r="O4389" s="1306"/>
      <c r="P4389" s="1305"/>
      <c r="Q4389" s="1305"/>
      <c r="R4389" s="1306"/>
      <c r="S4389" s="1035"/>
      <c r="T4389" s="1306"/>
      <c r="U4389" s="1306"/>
      <c r="V4389" s="1306"/>
      <c r="W4389" s="1306"/>
      <c r="X4389" s="951"/>
      <c r="Y4389" s="900"/>
      <c r="Z4389" s="1305"/>
      <c r="AA4389" s="1305"/>
      <c r="AB4389" s="1305"/>
      <c r="AC4389" s="1305"/>
      <c r="AD4389" s="1305"/>
      <c r="AE4389" s="1305"/>
      <c r="AF4389" s="1305"/>
      <c r="AG4389" s="1305"/>
      <c r="AH4389" s="1305"/>
      <c r="AI4389" s="244" t="str">
        <f t="shared" si="383"/>
        <v/>
      </c>
      <c r="AJ4389" s="1315">
        <f t="shared" si="381"/>
        <v>0</v>
      </c>
      <c r="AK4389" s="1476"/>
      <c r="AL4389" s="1306"/>
      <c r="AM4389" s="1305"/>
      <c r="AN4389" s="902"/>
      <c r="AO4389" s="902"/>
      <c r="AP4389" s="1305"/>
      <c r="AQ4389" s="1231" t="s">
        <v>3094</v>
      </c>
      <c r="AR4389" s="1305"/>
      <c r="AS4389" s="1305"/>
      <c r="AT4389" s="1305"/>
      <c r="AU4389" s="1305"/>
      <c r="AV4389" s="1305"/>
      <c r="AW4389" s="1305"/>
      <c r="AX4389" s="1305"/>
      <c r="AY4389" s="1305"/>
      <c r="AZ4389" s="1950"/>
    </row>
    <row r="4390" spans="2:52" ht="15" customHeight="1">
      <c r="B4390" s="1310">
        <v>4384</v>
      </c>
      <c r="C4390" s="1289" t="s">
        <v>13084</v>
      </c>
      <c r="D4390" s="1305" t="s">
        <v>226</v>
      </c>
      <c r="E4390" s="1305" t="s">
        <v>222</v>
      </c>
      <c r="F4390" s="1594" t="s">
        <v>24</v>
      </c>
      <c r="G4390" s="1305" t="s">
        <v>141</v>
      </c>
      <c r="H4390" s="893"/>
      <c r="I4390" s="1306"/>
      <c r="J4390" s="1314" t="str">
        <f t="shared" ca="1" si="382"/>
        <v>-</v>
      </c>
      <c r="K4390" s="1305"/>
      <c r="L4390" s="1203"/>
      <c r="M4390" s="1306"/>
      <c r="N4390" s="1306"/>
      <c r="O4390" s="1306"/>
      <c r="P4390" s="1305"/>
      <c r="Q4390" s="1305"/>
      <c r="R4390" s="1306"/>
      <c r="S4390" s="1035"/>
      <c r="T4390" s="1306"/>
      <c r="U4390" s="1306"/>
      <c r="V4390" s="1306"/>
      <c r="W4390" s="1306"/>
      <c r="X4390" s="951"/>
      <c r="Y4390" s="900"/>
      <c r="Z4390" s="1305"/>
      <c r="AA4390" s="1305"/>
      <c r="AB4390" s="1305"/>
      <c r="AC4390" s="1305"/>
      <c r="AD4390" s="1305"/>
      <c r="AE4390" s="1305"/>
      <c r="AF4390" s="1305"/>
      <c r="AG4390" s="1305"/>
      <c r="AH4390" s="1305"/>
      <c r="AI4390" s="244" t="str">
        <f t="shared" si="383"/>
        <v/>
      </c>
      <c r="AJ4390" s="1315">
        <f t="shared" ref="AJ4390:AJ4453" si="384">N4390</f>
        <v>0</v>
      </c>
      <c r="AK4390" s="1476"/>
      <c r="AL4390" s="1306"/>
      <c r="AM4390" s="1305"/>
      <c r="AN4390" s="902"/>
      <c r="AO4390" s="902"/>
      <c r="AP4390" s="1305"/>
      <c r="AQ4390" s="1231" t="s">
        <v>3094</v>
      </c>
      <c r="AR4390" s="1305"/>
      <c r="AS4390" s="1305"/>
      <c r="AT4390" s="1305"/>
      <c r="AU4390" s="1305"/>
      <c r="AV4390" s="1305"/>
      <c r="AW4390" s="1305"/>
      <c r="AX4390" s="1305"/>
      <c r="AY4390" s="1305"/>
      <c r="AZ4390" s="1950"/>
    </row>
    <row r="4391" spans="2:52" ht="15" customHeight="1">
      <c r="B4391" s="1310">
        <v>4385</v>
      </c>
      <c r="C4391" s="1289" t="s">
        <v>13085</v>
      </c>
      <c r="D4391" s="1305" t="s">
        <v>13086</v>
      </c>
      <c r="E4391" s="1305" t="s">
        <v>222</v>
      </c>
      <c r="F4391" s="1594" t="s">
        <v>24</v>
      </c>
      <c r="G4391" s="1305" t="s">
        <v>141</v>
      </c>
      <c r="H4391" s="893"/>
      <c r="I4391" s="1306"/>
      <c r="J4391" s="1314" t="str">
        <f t="shared" ca="1" si="382"/>
        <v>-</v>
      </c>
      <c r="K4391" s="1305"/>
      <c r="L4391" s="1203"/>
      <c r="M4391" s="1306"/>
      <c r="N4391" s="1306"/>
      <c r="O4391" s="1306"/>
      <c r="P4391" s="1305"/>
      <c r="Q4391" s="1305"/>
      <c r="R4391" s="1306"/>
      <c r="S4391" s="1035"/>
      <c r="T4391" s="1306"/>
      <c r="U4391" s="1306"/>
      <c r="V4391" s="1306"/>
      <c r="W4391" s="1306"/>
      <c r="X4391" s="951"/>
      <c r="Y4391" s="900"/>
      <c r="Z4391" s="1305"/>
      <c r="AA4391" s="1305"/>
      <c r="AB4391" s="1305"/>
      <c r="AC4391" s="1305"/>
      <c r="AD4391" s="1305"/>
      <c r="AE4391" s="1305"/>
      <c r="AF4391" s="1305"/>
      <c r="AG4391" s="1305"/>
      <c r="AH4391" s="1305"/>
      <c r="AI4391" s="244" t="str">
        <f t="shared" si="383"/>
        <v/>
      </c>
      <c r="AJ4391" s="1315">
        <f t="shared" si="384"/>
        <v>0</v>
      </c>
      <c r="AK4391" s="1476"/>
      <c r="AL4391" s="1306"/>
      <c r="AM4391" s="1305"/>
      <c r="AN4391" s="902"/>
      <c r="AO4391" s="902"/>
      <c r="AP4391" s="1305"/>
      <c r="AQ4391" s="1231" t="s">
        <v>3094</v>
      </c>
      <c r="AR4391" s="1305"/>
      <c r="AS4391" s="1305"/>
      <c r="AT4391" s="1305"/>
      <c r="AU4391" s="1305"/>
      <c r="AV4391" s="1305"/>
      <c r="AW4391" s="1305"/>
      <c r="AX4391" s="1305"/>
      <c r="AY4391" s="1305"/>
      <c r="AZ4391" s="1950"/>
    </row>
    <row r="4392" spans="2:52" ht="15" customHeight="1">
      <c r="B4392" s="1310">
        <v>4386</v>
      </c>
      <c r="C4392" s="1289" t="s">
        <v>13080</v>
      </c>
      <c r="D4392" s="1305" t="s">
        <v>230</v>
      </c>
      <c r="E4392" s="1305" t="s">
        <v>222</v>
      </c>
      <c r="F4392" s="1594" t="s">
        <v>24</v>
      </c>
      <c r="G4392" s="1305" t="s">
        <v>141</v>
      </c>
      <c r="H4392" s="893"/>
      <c r="I4392" s="1306"/>
      <c r="J4392" s="1314" t="str">
        <f t="shared" ca="1" si="382"/>
        <v>-</v>
      </c>
      <c r="K4392" s="1305"/>
      <c r="L4392" s="1203"/>
      <c r="M4392" s="1306"/>
      <c r="N4392" s="1306"/>
      <c r="O4392" s="1306"/>
      <c r="P4392" s="1305"/>
      <c r="Q4392" s="1305"/>
      <c r="R4392" s="1306"/>
      <c r="S4392" s="1035"/>
      <c r="T4392" s="1306"/>
      <c r="U4392" s="1306"/>
      <c r="V4392" s="1306"/>
      <c r="W4392" s="1306"/>
      <c r="X4392" s="951"/>
      <c r="Y4392" s="900"/>
      <c r="Z4392" s="1305"/>
      <c r="AA4392" s="1305"/>
      <c r="AB4392" s="1305"/>
      <c r="AC4392" s="1305"/>
      <c r="AD4392" s="1305"/>
      <c r="AE4392" s="1305"/>
      <c r="AF4392" s="1305"/>
      <c r="AG4392" s="1305"/>
      <c r="AH4392" s="1305"/>
      <c r="AI4392" s="244" t="str">
        <f t="shared" si="383"/>
        <v/>
      </c>
      <c r="AJ4392" s="1315">
        <f t="shared" si="384"/>
        <v>0</v>
      </c>
      <c r="AK4392" s="1476"/>
      <c r="AL4392" s="1306"/>
      <c r="AM4392" s="1305"/>
      <c r="AN4392" s="902"/>
      <c r="AO4392" s="902"/>
      <c r="AP4392" s="1305"/>
      <c r="AQ4392" s="1231" t="s">
        <v>3094</v>
      </c>
      <c r="AR4392" s="1305"/>
      <c r="AS4392" s="1305"/>
      <c r="AT4392" s="1305"/>
      <c r="AU4392" s="1305"/>
      <c r="AV4392" s="1305"/>
      <c r="AW4392" s="1305"/>
      <c r="AX4392" s="1305"/>
      <c r="AY4392" s="1305"/>
      <c r="AZ4392" s="1950"/>
    </row>
    <row r="4393" spans="2:52" ht="15" customHeight="1">
      <c r="B4393" s="1310">
        <v>4387</v>
      </c>
      <c r="C4393" s="1289" t="s">
        <v>13087</v>
      </c>
      <c r="D4393" s="1305" t="s">
        <v>230</v>
      </c>
      <c r="E4393" s="1305" t="s">
        <v>222</v>
      </c>
      <c r="F4393" s="1594" t="s">
        <v>24</v>
      </c>
      <c r="G4393" s="1305" t="s">
        <v>141</v>
      </c>
      <c r="H4393" s="893"/>
      <c r="I4393" s="1290"/>
      <c r="J4393" s="1314" t="str">
        <f t="shared" ca="1" si="382"/>
        <v>-</v>
      </c>
      <c r="K4393" s="1305"/>
      <c r="L4393" s="1203"/>
      <c r="M4393" s="1306"/>
      <c r="N4393" s="1306"/>
      <c r="O4393" s="1306"/>
      <c r="P4393" s="1305"/>
      <c r="Q4393" s="1305"/>
      <c r="R4393" s="1306"/>
      <c r="S4393" s="1035"/>
      <c r="T4393" s="1306"/>
      <c r="U4393" s="1306"/>
      <c r="V4393" s="1306"/>
      <c r="W4393" s="1306"/>
      <c r="X4393" s="951"/>
      <c r="Y4393" s="900"/>
      <c r="Z4393" s="1305"/>
      <c r="AA4393" s="1305"/>
      <c r="AB4393" s="1305"/>
      <c r="AC4393" s="1305"/>
      <c r="AD4393" s="1305"/>
      <c r="AE4393" s="1305"/>
      <c r="AF4393" s="1305"/>
      <c r="AG4393" s="1305"/>
      <c r="AH4393" s="1305"/>
      <c r="AI4393" s="244" t="str">
        <f t="shared" si="383"/>
        <v/>
      </c>
      <c r="AJ4393" s="1315">
        <f t="shared" si="384"/>
        <v>0</v>
      </c>
      <c r="AK4393" s="1476"/>
      <c r="AL4393" s="1306"/>
      <c r="AM4393" s="1305"/>
      <c r="AN4393" s="902"/>
      <c r="AO4393" s="902"/>
      <c r="AP4393" s="1305"/>
      <c r="AQ4393" s="1231" t="s">
        <v>3094</v>
      </c>
      <c r="AR4393" s="1305"/>
      <c r="AS4393" s="1305"/>
      <c r="AT4393" s="1305"/>
      <c r="AU4393" s="1305"/>
      <c r="AV4393" s="1305"/>
      <c r="AW4393" s="1305"/>
      <c r="AX4393" s="1305"/>
      <c r="AY4393" s="1305"/>
      <c r="AZ4393" s="1950"/>
    </row>
    <row r="4394" spans="2:52" ht="15" customHeight="1">
      <c r="B4394" s="1310">
        <v>4388</v>
      </c>
      <c r="C4394" s="1289" t="s">
        <v>13093</v>
      </c>
      <c r="D4394" s="1305" t="s">
        <v>230</v>
      </c>
      <c r="E4394" s="1305" t="s">
        <v>222</v>
      </c>
      <c r="F4394" s="1594" t="s">
        <v>24</v>
      </c>
      <c r="G4394" s="1305" t="s">
        <v>141</v>
      </c>
      <c r="H4394" s="893"/>
      <c r="I4394" s="1290"/>
      <c r="J4394" s="1314" t="str">
        <f t="shared" ca="1" si="382"/>
        <v>-</v>
      </c>
      <c r="K4394" s="1305"/>
      <c r="L4394" s="1203"/>
      <c r="M4394" s="1306"/>
      <c r="N4394" s="1306"/>
      <c r="O4394" s="1306"/>
      <c r="P4394" s="1305"/>
      <c r="Q4394" s="1305"/>
      <c r="R4394" s="1306"/>
      <c r="S4394" s="1035"/>
      <c r="T4394" s="1306"/>
      <c r="U4394" s="1306"/>
      <c r="V4394" s="1306"/>
      <c r="W4394" s="1306"/>
      <c r="X4394" s="951"/>
      <c r="Y4394" s="900"/>
      <c r="Z4394" s="1305"/>
      <c r="AA4394" s="1305"/>
      <c r="AB4394" s="1305"/>
      <c r="AC4394" s="1305"/>
      <c r="AD4394" s="1305"/>
      <c r="AE4394" s="1305"/>
      <c r="AF4394" s="1305"/>
      <c r="AG4394" s="1305"/>
      <c r="AH4394" s="1305"/>
      <c r="AI4394" s="244" t="str">
        <f t="shared" si="383"/>
        <v/>
      </c>
      <c r="AJ4394" s="1315">
        <f t="shared" si="384"/>
        <v>0</v>
      </c>
      <c r="AK4394" s="1476"/>
      <c r="AL4394" s="1306"/>
      <c r="AM4394" s="1305"/>
      <c r="AN4394" s="902"/>
      <c r="AO4394" s="902"/>
      <c r="AP4394" s="1305"/>
      <c r="AQ4394" s="1231" t="s">
        <v>3094</v>
      </c>
      <c r="AR4394" s="1305"/>
      <c r="AS4394" s="1305"/>
      <c r="AT4394" s="1305"/>
      <c r="AU4394" s="1305"/>
      <c r="AV4394" s="1305"/>
      <c r="AW4394" s="1305"/>
      <c r="AX4394" s="1305"/>
      <c r="AY4394" s="1305"/>
      <c r="AZ4394" s="1950"/>
    </row>
    <row r="4395" spans="2:52" ht="15" customHeight="1">
      <c r="B4395" s="1310">
        <v>4389</v>
      </c>
      <c r="C4395" s="1289" t="s">
        <v>13095</v>
      </c>
      <c r="D4395" s="1305" t="s">
        <v>230</v>
      </c>
      <c r="E4395" s="1305" t="s">
        <v>222</v>
      </c>
      <c r="F4395" s="1594" t="s">
        <v>24</v>
      </c>
      <c r="G4395" s="1305" t="s">
        <v>141</v>
      </c>
      <c r="H4395" s="893"/>
      <c r="I4395" s="1290"/>
      <c r="J4395" s="1314" t="str">
        <f t="shared" ca="1" si="382"/>
        <v>-</v>
      </c>
      <c r="K4395" s="1305"/>
      <c r="L4395" s="1203"/>
      <c r="M4395" s="1306"/>
      <c r="N4395" s="1306"/>
      <c r="O4395" s="1306"/>
      <c r="P4395" s="1305"/>
      <c r="Q4395" s="1305"/>
      <c r="R4395" s="1306"/>
      <c r="S4395" s="1035"/>
      <c r="T4395" s="1306"/>
      <c r="U4395" s="1306"/>
      <c r="V4395" s="1306"/>
      <c r="W4395" s="1306"/>
      <c r="X4395" s="951"/>
      <c r="Y4395" s="900"/>
      <c r="Z4395" s="1305"/>
      <c r="AA4395" s="1305"/>
      <c r="AB4395" s="1305"/>
      <c r="AC4395" s="1305"/>
      <c r="AD4395" s="1305"/>
      <c r="AE4395" s="1305"/>
      <c r="AF4395" s="1305"/>
      <c r="AG4395" s="1305"/>
      <c r="AH4395" s="1305"/>
      <c r="AI4395" s="244" t="str">
        <f t="shared" si="383"/>
        <v/>
      </c>
      <c r="AJ4395" s="1315">
        <f t="shared" si="384"/>
        <v>0</v>
      </c>
      <c r="AK4395" s="1476"/>
      <c r="AL4395" s="1306"/>
      <c r="AM4395" s="1305"/>
      <c r="AN4395" s="902"/>
      <c r="AO4395" s="902"/>
      <c r="AP4395" s="1305"/>
      <c r="AQ4395" s="1231" t="s">
        <v>3094</v>
      </c>
      <c r="AR4395" s="1305"/>
      <c r="AS4395" s="1305"/>
      <c r="AT4395" s="1305"/>
      <c r="AU4395" s="1305"/>
      <c r="AV4395" s="1305"/>
      <c r="AW4395" s="1305"/>
      <c r="AX4395" s="1305"/>
      <c r="AY4395" s="1305"/>
      <c r="AZ4395" s="1950"/>
    </row>
    <row r="4396" spans="2:52" ht="15" customHeight="1">
      <c r="B4396" s="1310">
        <v>4390</v>
      </c>
      <c r="C4396" s="1289" t="s">
        <v>13149</v>
      </c>
      <c r="D4396" s="1305" t="s">
        <v>600</v>
      </c>
      <c r="E4396" s="1305" t="s">
        <v>1122</v>
      </c>
      <c r="F4396" s="1594" t="s">
        <v>24</v>
      </c>
      <c r="G4396" s="1305" t="s">
        <v>143</v>
      </c>
      <c r="H4396" s="893"/>
      <c r="I4396" s="1290"/>
      <c r="J4396" s="1314" t="str">
        <f t="shared" ca="1" si="382"/>
        <v>-</v>
      </c>
      <c r="K4396" s="1305"/>
      <c r="L4396" s="1203"/>
      <c r="M4396" s="1306"/>
      <c r="N4396" s="1306"/>
      <c r="O4396" s="1306"/>
      <c r="P4396" s="1305"/>
      <c r="Q4396" s="1305"/>
      <c r="R4396" s="1306"/>
      <c r="S4396" s="1035"/>
      <c r="T4396" s="1306"/>
      <c r="U4396" s="1306"/>
      <c r="V4396" s="1306"/>
      <c r="W4396" s="1306"/>
      <c r="X4396" s="951"/>
      <c r="Y4396" s="900"/>
      <c r="Z4396" s="1305"/>
      <c r="AA4396" s="1305"/>
      <c r="AB4396" s="1305"/>
      <c r="AC4396" s="1305"/>
      <c r="AD4396" s="1305"/>
      <c r="AE4396" s="1305"/>
      <c r="AF4396" s="1305"/>
      <c r="AG4396" s="1305"/>
      <c r="AH4396" s="1305"/>
      <c r="AI4396" s="244" t="str">
        <f t="shared" si="383"/>
        <v/>
      </c>
      <c r="AJ4396" s="1315">
        <f t="shared" si="384"/>
        <v>0</v>
      </c>
      <c r="AK4396" s="1476"/>
      <c r="AL4396" s="1306"/>
      <c r="AM4396" s="1305"/>
      <c r="AN4396" s="902"/>
      <c r="AO4396" s="902"/>
      <c r="AP4396" s="1305"/>
      <c r="AQ4396" s="1231" t="s">
        <v>3094</v>
      </c>
      <c r="AR4396" s="1305"/>
      <c r="AS4396" s="1305"/>
      <c r="AT4396" s="1305"/>
      <c r="AU4396" s="1305"/>
      <c r="AV4396" s="1305"/>
      <c r="AW4396" s="1305"/>
      <c r="AX4396" s="1305"/>
      <c r="AY4396" s="1305"/>
      <c r="AZ4396" s="1950"/>
    </row>
    <row r="4397" spans="2:52" ht="15" customHeight="1">
      <c r="B4397" s="1310">
        <v>4391</v>
      </c>
      <c r="C4397" s="1289" t="s">
        <v>13102</v>
      </c>
      <c r="D4397" s="1305" t="s">
        <v>1878</v>
      </c>
      <c r="E4397" s="1305" t="s">
        <v>1122</v>
      </c>
      <c r="F4397" s="1594" t="s">
        <v>24</v>
      </c>
      <c r="G4397" s="1305" t="s">
        <v>143</v>
      </c>
      <c r="H4397" s="893"/>
      <c r="I4397" s="1290"/>
      <c r="J4397" s="1314" t="str">
        <f t="shared" ca="1" si="382"/>
        <v>-</v>
      </c>
      <c r="K4397" s="1305"/>
      <c r="L4397" s="1203"/>
      <c r="M4397" s="1306"/>
      <c r="N4397" s="1306"/>
      <c r="O4397" s="1306"/>
      <c r="P4397" s="1305"/>
      <c r="Q4397" s="1305"/>
      <c r="R4397" s="1306"/>
      <c r="S4397" s="1035"/>
      <c r="T4397" s="1306"/>
      <c r="U4397" s="1306"/>
      <c r="V4397" s="1306"/>
      <c r="W4397" s="1306"/>
      <c r="X4397" s="951"/>
      <c r="Y4397" s="900"/>
      <c r="Z4397" s="1305"/>
      <c r="AA4397" s="1305"/>
      <c r="AB4397" s="1305"/>
      <c r="AC4397" s="1305"/>
      <c r="AD4397" s="1305"/>
      <c r="AE4397" s="1305"/>
      <c r="AF4397" s="1305"/>
      <c r="AG4397" s="1305"/>
      <c r="AH4397" s="1305"/>
      <c r="AI4397" s="244" t="str">
        <f t="shared" si="383"/>
        <v/>
      </c>
      <c r="AJ4397" s="1315">
        <f t="shared" si="384"/>
        <v>0</v>
      </c>
      <c r="AK4397" s="1476"/>
      <c r="AL4397" s="1306"/>
      <c r="AM4397" s="1305"/>
      <c r="AN4397" s="902"/>
      <c r="AO4397" s="902"/>
      <c r="AP4397" s="1305"/>
      <c r="AQ4397" s="1231" t="s">
        <v>3094</v>
      </c>
      <c r="AR4397" s="1305"/>
      <c r="AS4397" s="1305"/>
      <c r="AT4397" s="1305"/>
      <c r="AU4397" s="1305"/>
      <c r="AV4397" s="1305"/>
      <c r="AW4397" s="1305"/>
      <c r="AX4397" s="1305"/>
      <c r="AY4397" s="1305"/>
      <c r="AZ4397" s="1950"/>
    </row>
    <row r="4398" spans="2:52" ht="15" customHeight="1">
      <c r="B4398" s="1310">
        <v>4392</v>
      </c>
      <c r="C4398" s="1289" t="s">
        <v>13103</v>
      </c>
      <c r="D4398" s="1305" t="s">
        <v>257</v>
      </c>
      <c r="E4398" s="1305" t="s">
        <v>1122</v>
      </c>
      <c r="F4398" s="1594" t="s">
        <v>24</v>
      </c>
      <c r="G4398" s="1305" t="s">
        <v>143</v>
      </c>
      <c r="H4398" s="893"/>
      <c r="I4398" s="1290"/>
      <c r="J4398" s="1314" t="str">
        <f t="shared" ca="1" si="382"/>
        <v>-</v>
      </c>
      <c r="K4398" s="1305"/>
      <c r="L4398" s="1203"/>
      <c r="M4398" s="1306"/>
      <c r="N4398" s="1306"/>
      <c r="O4398" s="1306"/>
      <c r="P4398" s="1305"/>
      <c r="Q4398" s="1305"/>
      <c r="R4398" s="1306"/>
      <c r="S4398" s="1035"/>
      <c r="T4398" s="1306"/>
      <c r="U4398" s="1306"/>
      <c r="V4398" s="1306"/>
      <c r="W4398" s="1306"/>
      <c r="X4398" s="951"/>
      <c r="Y4398" s="900"/>
      <c r="Z4398" s="1305"/>
      <c r="AA4398" s="1305"/>
      <c r="AB4398" s="1305"/>
      <c r="AC4398" s="1305"/>
      <c r="AD4398" s="1305"/>
      <c r="AE4398" s="1305"/>
      <c r="AF4398" s="1305"/>
      <c r="AG4398" s="1305"/>
      <c r="AH4398" s="1305"/>
      <c r="AI4398" s="244" t="str">
        <f t="shared" si="383"/>
        <v/>
      </c>
      <c r="AJ4398" s="1315">
        <f t="shared" si="384"/>
        <v>0</v>
      </c>
      <c r="AK4398" s="1476"/>
      <c r="AL4398" s="1306"/>
      <c r="AM4398" s="1305"/>
      <c r="AN4398" s="902"/>
      <c r="AO4398" s="902"/>
      <c r="AP4398" s="1305"/>
      <c r="AQ4398" s="1231" t="s">
        <v>3094</v>
      </c>
      <c r="AR4398" s="1305"/>
      <c r="AS4398" s="1305"/>
      <c r="AT4398" s="1305"/>
      <c r="AU4398" s="1305"/>
      <c r="AV4398" s="1305"/>
      <c r="AW4398" s="1305"/>
      <c r="AX4398" s="1305"/>
      <c r="AY4398" s="1305"/>
      <c r="AZ4398" s="1950"/>
    </row>
    <row r="4399" spans="2:52" ht="15" customHeight="1">
      <c r="B4399" s="1310">
        <v>4393</v>
      </c>
      <c r="C4399" s="1289" t="s">
        <v>2005</v>
      </c>
      <c r="D4399" s="1305" t="s">
        <v>257</v>
      </c>
      <c r="E4399" s="1305" t="s">
        <v>1122</v>
      </c>
      <c r="F4399" s="1594" t="s">
        <v>24</v>
      </c>
      <c r="G4399" s="1305" t="s">
        <v>149</v>
      </c>
      <c r="H4399" s="893"/>
      <c r="I4399" s="1290"/>
      <c r="J4399" s="1314" t="str">
        <f t="shared" ca="1" si="382"/>
        <v>-</v>
      </c>
      <c r="K4399" s="1305"/>
      <c r="L4399" s="1203"/>
      <c r="M4399" s="1306"/>
      <c r="N4399" s="1306"/>
      <c r="O4399" s="1306"/>
      <c r="P4399" s="1305"/>
      <c r="Q4399" s="1305"/>
      <c r="R4399" s="1306"/>
      <c r="S4399" s="1035"/>
      <c r="T4399" s="1306"/>
      <c r="U4399" s="1306"/>
      <c r="V4399" s="1306"/>
      <c r="W4399" s="1306"/>
      <c r="X4399" s="951"/>
      <c r="Y4399" s="900"/>
      <c r="Z4399" s="1305"/>
      <c r="AA4399" s="1305"/>
      <c r="AB4399" s="1305"/>
      <c r="AC4399" s="1305"/>
      <c r="AD4399" s="1305"/>
      <c r="AE4399" s="1305"/>
      <c r="AF4399" s="1305"/>
      <c r="AG4399" s="1305"/>
      <c r="AH4399" s="1305"/>
      <c r="AI4399" s="244" t="str">
        <f t="shared" si="383"/>
        <v/>
      </c>
      <c r="AJ4399" s="1315">
        <f t="shared" si="384"/>
        <v>0</v>
      </c>
      <c r="AK4399" s="1476"/>
      <c r="AL4399" s="1306"/>
      <c r="AM4399" s="1305"/>
      <c r="AN4399" s="902"/>
      <c r="AO4399" s="902"/>
      <c r="AP4399" s="1305"/>
      <c r="AQ4399" s="1231" t="s">
        <v>3094</v>
      </c>
      <c r="AR4399" s="1305"/>
      <c r="AS4399" s="1305"/>
      <c r="AT4399" s="1305"/>
      <c r="AU4399" s="1305"/>
      <c r="AV4399" s="1305"/>
      <c r="AW4399" s="1305"/>
      <c r="AX4399" s="1305"/>
      <c r="AY4399" s="1305"/>
      <c r="AZ4399" s="1950"/>
    </row>
    <row r="4400" spans="2:52" ht="15" customHeight="1">
      <c r="B4400" s="1310">
        <v>4394</v>
      </c>
      <c r="C4400" s="1289" t="s">
        <v>13097</v>
      </c>
      <c r="D4400" s="1305" t="s">
        <v>226</v>
      </c>
      <c r="E4400" s="1305" t="s">
        <v>222</v>
      </c>
      <c r="F4400" s="1594" t="s">
        <v>24</v>
      </c>
      <c r="G4400" s="1305" t="s">
        <v>151</v>
      </c>
      <c r="H4400" s="893"/>
      <c r="I4400" s="1290"/>
      <c r="J4400" s="1314" t="str">
        <f t="shared" ca="1" si="382"/>
        <v>-</v>
      </c>
      <c r="K4400" s="1305"/>
      <c r="L4400" s="1203"/>
      <c r="M4400" s="1306"/>
      <c r="N4400" s="1306"/>
      <c r="O4400" s="1306"/>
      <c r="P4400" s="1305"/>
      <c r="Q4400" s="1305"/>
      <c r="R4400" s="1306"/>
      <c r="S4400" s="1035"/>
      <c r="T4400" s="1306"/>
      <c r="U4400" s="1306"/>
      <c r="V4400" s="898" t="s">
        <v>24</v>
      </c>
      <c r="W4400" s="1306" t="s">
        <v>24</v>
      </c>
      <c r="X4400" s="951"/>
      <c r="Y4400" s="900"/>
      <c r="Z4400" s="1305"/>
      <c r="AA4400" s="1305"/>
      <c r="AB4400" s="1305"/>
      <c r="AC4400" s="1305"/>
      <c r="AD4400" s="1305"/>
      <c r="AE4400" s="1305"/>
      <c r="AF4400" s="1305"/>
      <c r="AG4400" s="1305"/>
      <c r="AH4400" s="1305"/>
      <c r="AI4400" s="244" t="str">
        <f t="shared" si="383"/>
        <v/>
      </c>
      <c r="AJ4400" s="1315">
        <f t="shared" si="384"/>
        <v>0</v>
      </c>
      <c r="AK4400" s="1476"/>
      <c r="AL4400" s="1306"/>
      <c r="AM4400" s="1305"/>
      <c r="AN4400" s="902"/>
      <c r="AO4400" s="902"/>
      <c r="AP4400" s="1305"/>
      <c r="AQ4400" s="1231" t="s">
        <v>3094</v>
      </c>
      <c r="AR4400" s="1305"/>
      <c r="AS4400" s="1305"/>
      <c r="AT4400" s="1305"/>
      <c r="AU4400" s="1305"/>
      <c r="AV4400" s="1305"/>
      <c r="AW4400" s="1305"/>
      <c r="AX4400" s="1305"/>
      <c r="AY4400" s="1305"/>
      <c r="AZ4400" s="1950"/>
    </row>
    <row r="4401" spans="2:52" ht="15" customHeight="1">
      <c r="B4401" s="1310">
        <v>4395</v>
      </c>
      <c r="C4401" s="1289" t="s">
        <v>1131</v>
      </c>
      <c r="D4401" s="1305" t="s">
        <v>226</v>
      </c>
      <c r="E4401" s="1305" t="s">
        <v>222</v>
      </c>
      <c r="F4401" s="1594" t="s">
        <v>24</v>
      </c>
      <c r="G4401" s="1305" t="s">
        <v>151</v>
      </c>
      <c r="H4401" s="893"/>
      <c r="I4401" s="1290"/>
      <c r="J4401" s="1314" t="str">
        <f t="shared" ca="1" si="382"/>
        <v>-</v>
      </c>
      <c r="K4401" s="1305"/>
      <c r="L4401" s="1203"/>
      <c r="M4401" s="1306"/>
      <c r="N4401" s="1306"/>
      <c r="O4401" s="1306"/>
      <c r="P4401" s="1305"/>
      <c r="Q4401" s="1305"/>
      <c r="R4401" s="1306"/>
      <c r="S4401" s="1035"/>
      <c r="T4401" s="1306"/>
      <c r="U4401" s="1306"/>
      <c r="V4401" s="898" t="s">
        <v>24</v>
      </c>
      <c r="W4401" s="1306" t="s">
        <v>24</v>
      </c>
      <c r="X4401" s="951"/>
      <c r="Y4401" s="900"/>
      <c r="Z4401" s="1305"/>
      <c r="AA4401" s="1305"/>
      <c r="AB4401" s="1305"/>
      <c r="AC4401" s="1305"/>
      <c r="AD4401" s="1305"/>
      <c r="AE4401" s="1305"/>
      <c r="AF4401" s="1305"/>
      <c r="AG4401" s="1305"/>
      <c r="AH4401" s="1305"/>
      <c r="AI4401" s="244" t="str">
        <f t="shared" si="383"/>
        <v/>
      </c>
      <c r="AJ4401" s="1315">
        <f t="shared" si="384"/>
        <v>0</v>
      </c>
      <c r="AK4401" s="1476"/>
      <c r="AL4401" s="1306"/>
      <c r="AM4401" s="1305"/>
      <c r="AN4401" s="902"/>
      <c r="AO4401" s="902"/>
      <c r="AP4401" s="1305"/>
      <c r="AQ4401" s="1231" t="s">
        <v>3094</v>
      </c>
      <c r="AR4401" s="1305"/>
      <c r="AS4401" s="1305"/>
      <c r="AT4401" s="1305"/>
      <c r="AU4401" s="1305"/>
      <c r="AV4401" s="1305"/>
      <c r="AW4401" s="1305"/>
      <c r="AX4401" s="1305"/>
      <c r="AY4401" s="1305"/>
      <c r="AZ4401" s="1950"/>
    </row>
    <row r="4402" spans="2:52" ht="15" customHeight="1">
      <c r="B4402" s="1310">
        <v>4396</v>
      </c>
      <c r="C4402" s="1258" t="s">
        <v>9726</v>
      </c>
      <c r="D4402" s="956" t="s">
        <v>226</v>
      </c>
      <c r="E4402" s="2022" t="s">
        <v>4241</v>
      </c>
      <c r="F4402" s="902" t="s">
        <v>11686</v>
      </c>
      <c r="G4402" s="892" t="s">
        <v>102</v>
      </c>
      <c r="H4402" s="893"/>
      <c r="I4402" s="1253">
        <v>36054</v>
      </c>
      <c r="J4402" s="1314">
        <f t="shared" ca="1" si="382"/>
        <v>23</v>
      </c>
      <c r="K4402" s="894" t="s">
        <v>24</v>
      </c>
      <c r="L4402" s="895" t="s">
        <v>24</v>
      </c>
      <c r="M4402" s="896" t="s">
        <v>24</v>
      </c>
      <c r="N4402" s="1391">
        <v>43811</v>
      </c>
      <c r="O4402" s="1306" t="s">
        <v>24</v>
      </c>
      <c r="P4402" s="1306" t="s">
        <v>24</v>
      </c>
      <c r="Q4402" s="897" t="str">
        <f>IF(OR(O4402="-",O4402=""),"-",O4402+365)</f>
        <v>-</v>
      </c>
      <c r="R4402" s="898" t="str">
        <f ca="1">IF(OR(O4402="",O4402="-"),"TIDAK MCU",IF(Q4402&gt;TODAY(),"BERLAKU","EXPIRED"))</f>
        <v>TIDAK MCU</v>
      </c>
      <c r="S4402" s="953" t="s">
        <v>24</v>
      </c>
      <c r="T4402" s="898">
        <v>44455</v>
      </c>
      <c r="U4402" s="1235" t="s">
        <v>99</v>
      </c>
      <c r="V4402" s="898" t="s">
        <v>24</v>
      </c>
      <c r="W4402" s="1306" t="s">
        <v>24</v>
      </c>
      <c r="X4402" s="951"/>
      <c r="Y4402" s="900"/>
      <c r="Z4402" s="1305"/>
      <c r="AA4402" s="902" t="s">
        <v>24</v>
      </c>
      <c r="AB4402" s="902"/>
      <c r="AC4402" s="902"/>
      <c r="AD4402" s="902"/>
      <c r="AE4402" s="902"/>
      <c r="AF4402" s="902"/>
      <c r="AG4402" s="902"/>
      <c r="AH4402" s="902" t="str">
        <f>+CONCATENATE(AA4402,AB4402,AC4402,AD4402,AE4402,AF4402,AG4402)</f>
        <v>-</v>
      </c>
      <c r="AI4402" s="244" t="str">
        <f t="shared" si="383"/>
        <v>-</v>
      </c>
      <c r="AJ4402" s="1315">
        <f t="shared" si="384"/>
        <v>43811</v>
      </c>
      <c r="AK4402" s="1306" t="s">
        <v>24</v>
      </c>
      <c r="AL4402" s="1988" t="s">
        <v>24</v>
      </c>
      <c r="AM4402" s="902"/>
      <c r="AN4402" s="902"/>
      <c r="AO4402" s="1305"/>
      <c r="AP4402" s="1305"/>
      <c r="AQ4402" s="1231" t="s">
        <v>3094</v>
      </c>
      <c r="AR4402" s="1305"/>
      <c r="AS4402" s="1305"/>
      <c r="AT4402" s="1305"/>
      <c r="AU4402" s="1305"/>
      <c r="AV4402" s="1305"/>
      <c r="AW4402" s="1305"/>
      <c r="AX4402" s="1305"/>
      <c r="AY4402" s="1305"/>
      <c r="AZ4402" s="1950"/>
    </row>
    <row r="4403" spans="2:52" ht="15" customHeight="1">
      <c r="B4403" s="1310">
        <v>4397</v>
      </c>
      <c r="C4403" s="1326" t="s">
        <v>9422</v>
      </c>
      <c r="D4403" s="2153" t="s">
        <v>9229</v>
      </c>
      <c r="E4403" s="521" t="s">
        <v>4241</v>
      </c>
      <c r="F4403" s="1314" t="s">
        <v>9423</v>
      </c>
      <c r="G4403" s="509" t="s">
        <v>102</v>
      </c>
      <c r="H4403" s="1323"/>
      <c r="I4403" s="1325">
        <v>35310</v>
      </c>
      <c r="J4403" s="1314">
        <f t="shared" ca="1" si="382"/>
        <v>25</v>
      </c>
      <c r="K4403" s="2112" t="s">
        <v>24</v>
      </c>
      <c r="L4403" s="2113" t="s">
        <v>24</v>
      </c>
      <c r="M4403" s="2114" t="s">
        <v>24</v>
      </c>
      <c r="N4403" s="1324">
        <v>42753</v>
      </c>
      <c r="O4403" s="1318" t="s">
        <v>24</v>
      </c>
      <c r="P4403" s="1318" t="s">
        <v>24</v>
      </c>
      <c r="Q4403" s="1328" t="s">
        <v>24</v>
      </c>
      <c r="R4403" s="1327" t="s">
        <v>2087</v>
      </c>
      <c r="S4403" s="451" t="s">
        <v>24</v>
      </c>
      <c r="T4403" s="1330">
        <v>44441</v>
      </c>
      <c r="U4403" s="1329" t="s">
        <v>99</v>
      </c>
      <c r="V4403" s="1330" t="s">
        <v>24</v>
      </c>
      <c r="W4403" s="1311" t="s">
        <v>24</v>
      </c>
      <c r="X4403" s="1321"/>
      <c r="Y4403" s="1322"/>
      <c r="Z4403" s="2115"/>
      <c r="AA4403" s="1314" t="s">
        <v>24</v>
      </c>
      <c r="AB4403" s="1316" t="s">
        <v>24</v>
      </c>
      <c r="AC4403" s="1316" t="s">
        <v>24</v>
      </c>
      <c r="AD4403" s="1316" t="s">
        <v>24</v>
      </c>
      <c r="AE4403" s="1316" t="s">
        <v>24</v>
      </c>
      <c r="AF4403" s="1316" t="s">
        <v>24</v>
      </c>
      <c r="AG4403" s="1316" t="s">
        <v>24</v>
      </c>
      <c r="AH4403" s="1316" t="s">
        <v>13265</v>
      </c>
      <c r="AI4403" s="244" t="str">
        <f t="shared" si="383"/>
        <v>-------</v>
      </c>
      <c r="AJ4403" s="1315">
        <f t="shared" si="384"/>
        <v>42753</v>
      </c>
      <c r="AK4403" s="1318" t="s">
        <v>24</v>
      </c>
      <c r="AL4403" s="2116" t="s">
        <v>24</v>
      </c>
      <c r="AM4403" s="1316"/>
      <c r="AN4403" s="1316"/>
      <c r="AO4403" s="1320"/>
      <c r="AP4403" s="1320"/>
      <c r="AQ4403" s="1337" t="s">
        <v>3094</v>
      </c>
      <c r="AR4403" s="1320"/>
      <c r="AS4403" s="1320"/>
      <c r="AT4403" s="1320"/>
      <c r="AU4403" s="1320"/>
      <c r="AV4403" s="1320"/>
      <c r="AW4403" s="1320"/>
      <c r="AX4403" s="1320"/>
      <c r="AY4403" s="1320"/>
      <c r="AZ4403" s="1950"/>
    </row>
    <row r="4404" spans="2:52" ht="15" customHeight="1">
      <c r="B4404" s="1310">
        <v>4398</v>
      </c>
      <c r="C4404" s="1326" t="s">
        <v>9572</v>
      </c>
      <c r="D4404" s="2153" t="s">
        <v>9229</v>
      </c>
      <c r="E4404" s="521" t="s">
        <v>4241</v>
      </c>
      <c r="F4404" s="1314" t="s">
        <v>9573</v>
      </c>
      <c r="G4404" s="509" t="s">
        <v>102</v>
      </c>
      <c r="H4404" s="1323"/>
      <c r="I4404" s="1325">
        <v>35940</v>
      </c>
      <c r="J4404" s="1314">
        <f t="shared" ca="1" si="382"/>
        <v>23</v>
      </c>
      <c r="K4404" s="2112" t="s">
        <v>24</v>
      </c>
      <c r="L4404" s="2113" t="s">
        <v>24</v>
      </c>
      <c r="M4404" s="2114" t="s">
        <v>24</v>
      </c>
      <c r="N4404" s="1324">
        <v>43167</v>
      </c>
      <c r="O4404" s="1318" t="s">
        <v>24</v>
      </c>
      <c r="P4404" s="1318" t="s">
        <v>24</v>
      </c>
      <c r="Q4404" s="1328" t="s">
        <v>24</v>
      </c>
      <c r="R4404" s="1327" t="s">
        <v>2087</v>
      </c>
      <c r="S4404" s="451" t="s">
        <v>9928</v>
      </c>
      <c r="T4404" s="1330">
        <v>44341</v>
      </c>
      <c r="U4404" s="1329">
        <v>44341</v>
      </c>
      <c r="V4404" s="1330" t="s">
        <v>24</v>
      </c>
      <c r="W4404" s="1311" t="s">
        <v>24</v>
      </c>
      <c r="X4404" s="1321"/>
      <c r="Y4404" s="1322"/>
      <c r="Z4404" s="2115"/>
      <c r="AA4404" s="1314" t="s">
        <v>927</v>
      </c>
      <c r="AB4404" s="1316" t="s">
        <v>24</v>
      </c>
      <c r="AC4404" s="1316" t="s">
        <v>24</v>
      </c>
      <c r="AD4404" s="1316" t="s">
        <v>24</v>
      </c>
      <c r="AE4404" s="1316" t="s">
        <v>24</v>
      </c>
      <c r="AF4404" s="1316" t="s">
        <v>24</v>
      </c>
      <c r="AG4404" s="1316" t="s">
        <v>24</v>
      </c>
      <c r="AH4404" s="1316" t="s">
        <v>14065</v>
      </c>
      <c r="AI4404" s="244" t="str">
        <f t="shared" si="383"/>
        <v>SC P360 - SC P410 A/M------</v>
      </c>
      <c r="AJ4404" s="1315">
        <f t="shared" si="384"/>
        <v>43167</v>
      </c>
      <c r="AK4404" s="1318">
        <v>43508</v>
      </c>
      <c r="AL4404" s="2116">
        <v>43509</v>
      </c>
      <c r="AM4404" s="1316"/>
      <c r="AN4404" s="1316"/>
      <c r="AO4404" s="1320"/>
      <c r="AP4404" s="1320"/>
      <c r="AQ4404" s="1337" t="s">
        <v>3094</v>
      </c>
      <c r="AR4404" s="1320"/>
      <c r="AS4404" s="1320"/>
      <c r="AT4404" s="1320"/>
      <c r="AU4404" s="1320"/>
      <c r="AV4404" s="1320"/>
      <c r="AW4404" s="1320"/>
      <c r="AX4404" s="1320"/>
      <c r="AY4404" s="1320"/>
      <c r="AZ4404" s="1950"/>
    </row>
    <row r="4405" spans="2:52" ht="15" customHeight="1">
      <c r="B4405" s="1310">
        <v>4399</v>
      </c>
      <c r="C4405" s="1326" t="s">
        <v>271</v>
      </c>
      <c r="D4405" s="2153" t="s">
        <v>9229</v>
      </c>
      <c r="E4405" s="521" t="s">
        <v>4241</v>
      </c>
      <c r="F4405" s="1314" t="s">
        <v>9358</v>
      </c>
      <c r="G4405" s="509" t="s">
        <v>102</v>
      </c>
      <c r="H4405" s="1323"/>
      <c r="I4405" s="1325">
        <v>34230</v>
      </c>
      <c r="J4405" s="1314">
        <f t="shared" ca="1" si="382"/>
        <v>28</v>
      </c>
      <c r="K4405" s="2112" t="s">
        <v>24</v>
      </c>
      <c r="L4405" s="2113" t="s">
        <v>24</v>
      </c>
      <c r="M4405" s="2114" t="s">
        <v>24</v>
      </c>
      <c r="N4405" s="1324">
        <v>42800</v>
      </c>
      <c r="O4405" s="1318" t="s">
        <v>24</v>
      </c>
      <c r="P4405" s="1318" t="s">
        <v>24</v>
      </c>
      <c r="Q4405" s="1328" t="s">
        <v>24</v>
      </c>
      <c r="R4405" s="1327" t="s">
        <v>2087</v>
      </c>
      <c r="S4405" s="451" t="s">
        <v>9874</v>
      </c>
      <c r="T4405" s="1330">
        <v>44457</v>
      </c>
      <c r="U4405" s="1329">
        <v>44457</v>
      </c>
      <c r="V4405" s="1330" t="s">
        <v>24</v>
      </c>
      <c r="W4405" s="1311" t="s">
        <v>24</v>
      </c>
      <c r="X4405" s="1321"/>
      <c r="Y4405" s="1322"/>
      <c r="Z4405" s="2115"/>
      <c r="AA4405" s="1314" t="s">
        <v>9976</v>
      </c>
      <c r="AB4405" s="1316" t="s">
        <v>24</v>
      </c>
      <c r="AC4405" s="1316" t="s">
        <v>24</v>
      </c>
      <c r="AD4405" s="1316" t="s">
        <v>24</v>
      </c>
      <c r="AE4405" s="1316" t="s">
        <v>24</v>
      </c>
      <c r="AF4405" s="1316" t="s">
        <v>24</v>
      </c>
      <c r="AG4405" s="1316" t="s">
        <v>24</v>
      </c>
      <c r="AH4405" s="1316" t="s">
        <v>14066</v>
      </c>
      <c r="AI4405" s="244" t="str">
        <f t="shared" si="383"/>
        <v>SC P410------</v>
      </c>
      <c r="AJ4405" s="1315">
        <f t="shared" si="384"/>
        <v>42800</v>
      </c>
      <c r="AK4405" s="1318">
        <v>43675</v>
      </c>
      <c r="AL4405" s="2116">
        <v>43675</v>
      </c>
      <c r="AM4405" s="1316"/>
      <c r="AN4405" s="1316"/>
      <c r="AO4405" s="1320"/>
      <c r="AP4405" s="1320"/>
      <c r="AQ4405" s="1337" t="s">
        <v>3094</v>
      </c>
      <c r="AR4405" s="1320"/>
      <c r="AS4405" s="1320"/>
      <c r="AT4405" s="1320"/>
      <c r="AU4405" s="1320"/>
      <c r="AV4405" s="1320"/>
      <c r="AW4405" s="1320"/>
      <c r="AX4405" s="1320"/>
      <c r="AY4405" s="1320"/>
      <c r="AZ4405" s="1950"/>
    </row>
    <row r="4406" spans="2:52" ht="15" customHeight="1">
      <c r="B4406" s="1310">
        <v>4400</v>
      </c>
      <c r="C4406" s="1326" t="s">
        <v>12336</v>
      </c>
      <c r="D4406" s="2153" t="s">
        <v>230</v>
      </c>
      <c r="E4406" s="521" t="s">
        <v>222</v>
      </c>
      <c r="F4406" s="658" t="s">
        <v>24</v>
      </c>
      <c r="G4406" s="509" t="s">
        <v>127</v>
      </c>
      <c r="H4406" s="1323"/>
      <c r="I4406" s="1325">
        <v>31326</v>
      </c>
      <c r="J4406" s="1314">
        <f t="shared" ca="1" si="382"/>
        <v>36</v>
      </c>
      <c r="K4406" s="2112" t="s">
        <v>493</v>
      </c>
      <c r="L4406" s="2113">
        <v>25288510000033</v>
      </c>
      <c r="M4406" s="2114">
        <v>45912</v>
      </c>
      <c r="N4406" s="1348">
        <v>43849</v>
      </c>
      <c r="O4406" s="1320" t="s">
        <v>24</v>
      </c>
      <c r="P4406" s="1320" t="s">
        <v>24</v>
      </c>
      <c r="Q4406" s="1316" t="s">
        <v>24</v>
      </c>
      <c r="R4406" s="1316" t="s">
        <v>24</v>
      </c>
      <c r="S4406" s="1314" t="s">
        <v>13166</v>
      </c>
      <c r="T4406" s="1330">
        <v>44475</v>
      </c>
      <c r="U4406" s="1311">
        <v>44475</v>
      </c>
      <c r="V4406" s="1330" t="s">
        <v>24</v>
      </c>
      <c r="W4406" s="1311" t="s">
        <v>24</v>
      </c>
      <c r="X4406" s="1321"/>
      <c r="Y4406" s="1322"/>
      <c r="Z4406" s="2115"/>
      <c r="AA4406" s="1314" t="s">
        <v>1086</v>
      </c>
      <c r="AB4406" s="1316"/>
      <c r="AC4406" s="1316"/>
      <c r="AD4406" s="1316"/>
      <c r="AE4406" s="1316"/>
      <c r="AF4406" s="1316"/>
      <c r="AG4406" s="1316"/>
      <c r="AH4406" s="1316"/>
      <c r="AI4406" s="244" t="str">
        <f t="shared" si="383"/>
        <v>HINO 260 JD/TI</v>
      </c>
      <c r="AJ4406" s="1315">
        <f t="shared" si="384"/>
        <v>43849</v>
      </c>
      <c r="AK4406" s="1318">
        <v>44110</v>
      </c>
      <c r="AL4406" s="1339">
        <v>44110</v>
      </c>
      <c r="AM4406" s="1316"/>
      <c r="AN4406" s="1316"/>
      <c r="AO4406" s="1320"/>
      <c r="AP4406" s="1320"/>
      <c r="AQ4406" s="1337" t="s">
        <v>3094</v>
      </c>
      <c r="AR4406" s="1320"/>
      <c r="AS4406" s="1320"/>
      <c r="AT4406" s="1320"/>
      <c r="AU4406" s="1320"/>
      <c r="AV4406" s="1320"/>
      <c r="AW4406" s="1320"/>
      <c r="AX4406" s="1320"/>
      <c r="AY4406" s="1320"/>
      <c r="AZ4406" s="1950"/>
    </row>
    <row r="4407" spans="2:52" ht="15" customHeight="1">
      <c r="B4407" s="1310">
        <v>4401</v>
      </c>
      <c r="C4407" s="1326" t="s">
        <v>13167</v>
      </c>
      <c r="D4407" s="2153" t="s">
        <v>4253</v>
      </c>
      <c r="E4407" s="521" t="s">
        <v>4241</v>
      </c>
      <c r="F4407" s="658" t="s">
        <v>24</v>
      </c>
      <c r="G4407" s="509" t="s">
        <v>124</v>
      </c>
      <c r="H4407" s="1323"/>
      <c r="I4407" s="1325">
        <v>36317</v>
      </c>
      <c r="J4407" s="1314">
        <f t="shared" ca="1" si="382"/>
        <v>22</v>
      </c>
      <c r="K4407" s="2112" t="s">
        <v>493</v>
      </c>
      <c r="L4407" s="2113">
        <v>25299906000049</v>
      </c>
      <c r="M4407" s="2114">
        <v>45879</v>
      </c>
      <c r="N4407" s="1348">
        <v>44081</v>
      </c>
      <c r="O4407" s="1320" t="s">
        <v>24</v>
      </c>
      <c r="P4407" s="1320" t="s">
        <v>24</v>
      </c>
      <c r="Q4407" s="1316" t="s">
        <v>24</v>
      </c>
      <c r="R4407" s="1316" t="s">
        <v>24</v>
      </c>
      <c r="S4407" s="1314" t="s">
        <v>13172</v>
      </c>
      <c r="T4407" s="1330">
        <v>44353</v>
      </c>
      <c r="U4407" s="1311">
        <v>44353</v>
      </c>
      <c r="V4407" s="1330" t="s">
        <v>24</v>
      </c>
      <c r="W4407" s="1311" t="s">
        <v>24</v>
      </c>
      <c r="X4407" s="1321"/>
      <c r="Y4407" s="1322"/>
      <c r="Z4407" s="2115"/>
      <c r="AA4407" s="1314" t="s">
        <v>4457</v>
      </c>
      <c r="AB4407" s="1316"/>
      <c r="AC4407" s="1316"/>
      <c r="AD4407" s="1316"/>
      <c r="AE4407" s="1316"/>
      <c r="AF4407" s="1316"/>
      <c r="AG4407" s="1316"/>
      <c r="AH4407" s="1316"/>
      <c r="AI4407" s="244" t="str">
        <f t="shared" si="383"/>
        <v>SC P360, SC P380</v>
      </c>
      <c r="AJ4407" s="1315">
        <f t="shared" si="384"/>
        <v>44081</v>
      </c>
      <c r="AK4407" s="1318">
        <v>44110</v>
      </c>
      <c r="AL4407" s="1339">
        <v>44110</v>
      </c>
      <c r="AM4407" s="1316"/>
      <c r="AN4407" s="1316"/>
      <c r="AO4407" s="1320"/>
      <c r="AP4407" s="1320"/>
      <c r="AQ4407" s="1337" t="s">
        <v>3094</v>
      </c>
      <c r="AR4407" s="1320"/>
      <c r="AS4407" s="1320"/>
      <c r="AT4407" s="1320"/>
      <c r="AU4407" s="1320"/>
      <c r="AV4407" s="1320"/>
      <c r="AW4407" s="1320"/>
      <c r="AX4407" s="1320"/>
      <c r="AY4407" s="1320"/>
      <c r="AZ4407" s="1950"/>
    </row>
    <row r="4408" spans="2:52" ht="15" customHeight="1">
      <c r="B4408" s="1310">
        <v>4402</v>
      </c>
      <c r="C4408" s="1326" t="s">
        <v>13168</v>
      </c>
      <c r="D4408" s="2153" t="s">
        <v>4253</v>
      </c>
      <c r="E4408" s="521" t="s">
        <v>4241</v>
      </c>
      <c r="F4408" s="1314" t="s">
        <v>13169</v>
      </c>
      <c r="G4408" s="509" t="s">
        <v>98</v>
      </c>
      <c r="H4408" s="1323"/>
      <c r="I4408" s="1325">
        <v>30246</v>
      </c>
      <c r="J4408" s="1314">
        <f t="shared" ca="1" si="382"/>
        <v>39</v>
      </c>
      <c r="K4408" s="2112" t="s">
        <v>493</v>
      </c>
      <c r="L4408" s="2113">
        <v>821032460410</v>
      </c>
      <c r="M4408" s="2114">
        <v>44491</v>
      </c>
      <c r="N4408" s="1348">
        <v>42688</v>
      </c>
      <c r="O4408" s="1318">
        <v>43026</v>
      </c>
      <c r="P4408" s="1320" t="s">
        <v>24</v>
      </c>
      <c r="Q4408" s="1328">
        <v>43391</v>
      </c>
      <c r="R4408" s="1327" t="s">
        <v>12172</v>
      </c>
      <c r="S4408" s="1314" t="s">
        <v>13170</v>
      </c>
      <c r="T4408" s="1330">
        <v>44491</v>
      </c>
      <c r="U4408" s="1329">
        <v>44491</v>
      </c>
      <c r="V4408" s="1330" t="s">
        <v>24</v>
      </c>
      <c r="W4408" s="1311" t="s">
        <v>24</v>
      </c>
      <c r="X4408" s="1321" t="s">
        <v>14067</v>
      </c>
      <c r="Y4408" s="1322"/>
      <c r="Z4408" s="2115"/>
      <c r="AA4408" s="1314" t="s">
        <v>4457</v>
      </c>
      <c r="AB4408" s="1316" t="s">
        <v>924</v>
      </c>
      <c r="AC4408" s="1316" t="s">
        <v>24</v>
      </c>
      <c r="AD4408" s="1316" t="s">
        <v>24</v>
      </c>
      <c r="AE4408" s="1316"/>
      <c r="AF4408" s="1316"/>
      <c r="AG4408" s="1316"/>
      <c r="AH4408" s="1316" t="s">
        <v>14068</v>
      </c>
      <c r="AI4408" s="244" t="str">
        <f t="shared" si="383"/>
        <v>SC P360, SC P380CRANE TRUCK (SIO)--</v>
      </c>
      <c r="AJ4408" s="1315">
        <f t="shared" si="384"/>
        <v>42688</v>
      </c>
      <c r="AK4408" s="1318">
        <v>43647</v>
      </c>
      <c r="AL4408" s="1339">
        <v>43680</v>
      </c>
      <c r="AM4408" s="1316"/>
      <c r="AN4408" s="1316"/>
      <c r="AO4408" s="1320"/>
      <c r="AP4408" s="1320"/>
      <c r="AQ4408" s="1337" t="s">
        <v>3094</v>
      </c>
      <c r="AR4408" s="1320"/>
      <c r="AS4408" s="1320"/>
      <c r="AT4408" s="1320"/>
      <c r="AU4408" s="1320"/>
      <c r="AV4408" s="1320"/>
      <c r="AW4408" s="1320"/>
      <c r="AX4408" s="1320"/>
      <c r="AY4408" s="1320"/>
      <c r="AZ4408" s="1950"/>
    </row>
    <row r="4409" spans="2:52" ht="15" customHeight="1">
      <c r="B4409" s="1310">
        <v>4403</v>
      </c>
      <c r="C4409" s="1326" t="s">
        <v>13173</v>
      </c>
      <c r="D4409" s="2153" t="s">
        <v>257</v>
      </c>
      <c r="E4409" s="521" t="s">
        <v>1122</v>
      </c>
      <c r="F4409" s="658" t="s">
        <v>24</v>
      </c>
      <c r="G4409" s="509" t="s">
        <v>130</v>
      </c>
      <c r="H4409" s="1323"/>
      <c r="I4409" s="1325">
        <v>35915</v>
      </c>
      <c r="J4409" s="1314">
        <f t="shared" ca="1" si="382"/>
        <v>23</v>
      </c>
      <c r="K4409" s="2112" t="s">
        <v>83</v>
      </c>
      <c r="L4409" s="2113">
        <v>1934190200343</v>
      </c>
      <c r="M4409" s="2114">
        <v>45442</v>
      </c>
      <c r="N4409" s="1348">
        <v>44102</v>
      </c>
      <c r="O4409" s="1320" t="s">
        <v>24</v>
      </c>
      <c r="P4409" s="1320" t="s">
        <v>24</v>
      </c>
      <c r="Q4409" s="1316" t="s">
        <v>24</v>
      </c>
      <c r="R4409" s="1316" t="s">
        <v>24</v>
      </c>
      <c r="S4409" s="1314" t="s">
        <v>13171</v>
      </c>
      <c r="T4409" s="1330">
        <v>44316</v>
      </c>
      <c r="U4409" s="1311">
        <v>44316</v>
      </c>
      <c r="V4409" s="1330" t="s">
        <v>24</v>
      </c>
      <c r="W4409" s="1311" t="s">
        <v>24</v>
      </c>
      <c r="X4409" s="1321"/>
      <c r="Y4409" s="1322"/>
      <c r="Z4409" s="2115"/>
      <c r="AA4409" s="1314" t="s">
        <v>100</v>
      </c>
      <c r="AB4409" s="1316"/>
      <c r="AC4409" s="1316"/>
      <c r="AD4409" s="1316"/>
      <c r="AE4409" s="1316"/>
      <c r="AF4409" s="1316"/>
      <c r="AG4409" s="1316"/>
      <c r="AH4409" s="1316"/>
      <c r="AI4409" s="244" t="str">
        <f t="shared" si="383"/>
        <v>LIGHT VEHICLE</v>
      </c>
      <c r="AJ4409" s="1315">
        <f t="shared" si="384"/>
        <v>44102</v>
      </c>
      <c r="AK4409" s="1318">
        <v>44096</v>
      </c>
      <c r="AL4409" s="1339">
        <v>44096</v>
      </c>
      <c r="AM4409" s="1316"/>
      <c r="AN4409" s="1316"/>
      <c r="AO4409" s="1320"/>
      <c r="AP4409" s="1320"/>
      <c r="AQ4409" s="1337" t="s">
        <v>3094</v>
      </c>
      <c r="AR4409" s="1320"/>
      <c r="AS4409" s="1320"/>
      <c r="AT4409" s="1320"/>
      <c r="AU4409" s="1320"/>
      <c r="AV4409" s="1320"/>
      <c r="AW4409" s="1320"/>
      <c r="AX4409" s="1320"/>
      <c r="AY4409" s="1320"/>
      <c r="AZ4409" s="1950"/>
    </row>
    <row r="4410" spans="2:52" ht="15" customHeight="1">
      <c r="B4410" s="1310">
        <v>4404</v>
      </c>
      <c r="C4410" s="1326" t="s">
        <v>2271</v>
      </c>
      <c r="D4410" s="2153" t="s">
        <v>230</v>
      </c>
      <c r="E4410" s="521" t="s">
        <v>222</v>
      </c>
      <c r="F4410" s="1314" t="s">
        <v>24</v>
      </c>
      <c r="G4410" s="509" t="s">
        <v>131</v>
      </c>
      <c r="H4410" s="1323" t="s">
        <v>2272</v>
      </c>
      <c r="I4410" s="1664">
        <v>34503</v>
      </c>
      <c r="J4410" s="1314">
        <f t="shared" ca="1" si="382"/>
        <v>27</v>
      </c>
      <c r="K4410" s="2117" t="s">
        <v>493</v>
      </c>
      <c r="L4410" s="2113">
        <v>940619310493</v>
      </c>
      <c r="M4410" s="2114">
        <v>44730</v>
      </c>
      <c r="N4410" s="1324">
        <v>43643</v>
      </c>
      <c r="O4410" s="1318" t="s">
        <v>24</v>
      </c>
      <c r="P4410" s="1320" t="s">
        <v>24</v>
      </c>
      <c r="Q4410" s="1328" t="s">
        <v>24</v>
      </c>
      <c r="R4410" s="1327" t="s">
        <v>2087</v>
      </c>
      <c r="S4410" s="1314" t="s">
        <v>13197</v>
      </c>
      <c r="T4410" s="1330">
        <v>44365</v>
      </c>
      <c r="U4410" s="1329">
        <v>44365</v>
      </c>
      <c r="V4410" s="1330" t="s">
        <v>24</v>
      </c>
      <c r="W4410" s="1311" t="s">
        <v>24</v>
      </c>
      <c r="X4410" s="2118" t="s">
        <v>13215</v>
      </c>
      <c r="Y4410" s="1322"/>
      <c r="Z4410" s="2119"/>
      <c r="AA4410" s="1314" t="s">
        <v>1086</v>
      </c>
      <c r="AB4410" s="1316" t="s">
        <v>24</v>
      </c>
      <c r="AC4410" s="1316"/>
      <c r="AD4410" s="1316"/>
      <c r="AE4410" s="1316"/>
      <c r="AF4410" s="1316"/>
      <c r="AG4410" s="1316"/>
      <c r="AH4410" s="1316"/>
      <c r="AI4410" s="244" t="str">
        <f t="shared" si="383"/>
        <v>HINO 260 JD/TI-</v>
      </c>
      <c r="AJ4410" s="1315">
        <f t="shared" si="384"/>
        <v>43643</v>
      </c>
      <c r="AK4410" s="2120">
        <v>43635</v>
      </c>
      <c r="AL4410" s="1339">
        <v>43643</v>
      </c>
      <c r="AM4410" s="1316"/>
      <c r="AN4410" s="1316"/>
      <c r="AO4410" s="1320"/>
      <c r="AP4410" s="1320"/>
      <c r="AQ4410" s="1337" t="s">
        <v>3094</v>
      </c>
      <c r="AR4410" s="1320" t="s">
        <v>127</v>
      </c>
      <c r="AS4410" s="1320" t="s">
        <v>230</v>
      </c>
      <c r="AT4410" s="1320" t="s">
        <v>11694</v>
      </c>
      <c r="AU4410" s="1320"/>
      <c r="AV4410" s="1320"/>
      <c r="AW4410" s="1320"/>
      <c r="AX4410" s="1320"/>
      <c r="AY4410" s="1320"/>
      <c r="AZ4410" s="1950"/>
    </row>
    <row r="4411" spans="2:52" ht="15" customHeight="1">
      <c r="B4411" s="1310">
        <v>4405</v>
      </c>
      <c r="C4411" s="1326" t="s">
        <v>13216</v>
      </c>
      <c r="D4411" s="2153" t="s">
        <v>234</v>
      </c>
      <c r="E4411" s="521" t="s">
        <v>222</v>
      </c>
      <c r="F4411" s="658" t="s">
        <v>24</v>
      </c>
      <c r="G4411" s="509" t="s">
        <v>141</v>
      </c>
      <c r="H4411" s="1323" t="s">
        <v>24</v>
      </c>
      <c r="I4411" s="1325">
        <v>32842</v>
      </c>
      <c r="J4411" s="1314">
        <f t="shared" ca="1" si="382"/>
        <v>32</v>
      </c>
      <c r="K4411" s="2112" t="s">
        <v>83</v>
      </c>
      <c r="L4411" s="2113">
        <v>891117181257</v>
      </c>
      <c r="M4411" s="2114">
        <v>46356</v>
      </c>
      <c r="N4411" s="1348">
        <v>44102</v>
      </c>
      <c r="O4411" s="1318" t="s">
        <v>24</v>
      </c>
      <c r="P4411" s="1320" t="s">
        <v>24</v>
      </c>
      <c r="Q4411" s="1328" t="s">
        <v>24</v>
      </c>
      <c r="R4411" s="1328" t="s">
        <v>24</v>
      </c>
      <c r="S4411" s="1314" t="s">
        <v>13217</v>
      </c>
      <c r="T4411" s="1330">
        <v>44530</v>
      </c>
      <c r="U4411" s="1311">
        <v>44530</v>
      </c>
      <c r="V4411" s="1330" t="s">
        <v>24</v>
      </c>
      <c r="W4411" s="1311" t="s">
        <v>24</v>
      </c>
      <c r="X4411" s="1321"/>
      <c r="Y4411" s="1322"/>
      <c r="Z4411" s="2115"/>
      <c r="AA4411" s="1314" t="s">
        <v>100</v>
      </c>
      <c r="AB4411" s="1316"/>
      <c r="AC4411" s="1316"/>
      <c r="AD4411" s="1316"/>
      <c r="AE4411" s="1316"/>
      <c r="AF4411" s="1316"/>
      <c r="AG4411" s="1316"/>
      <c r="AH4411" s="1316"/>
      <c r="AI4411" s="244" t="str">
        <f t="shared" si="383"/>
        <v>LIGHT VEHICLE</v>
      </c>
      <c r="AJ4411" s="1315">
        <f t="shared" si="384"/>
        <v>44102</v>
      </c>
      <c r="AK4411" s="1318">
        <v>44103</v>
      </c>
      <c r="AL4411" s="1339">
        <v>44103</v>
      </c>
      <c r="AM4411" s="1316"/>
      <c r="AN4411" s="1316"/>
      <c r="AO4411" s="1320"/>
      <c r="AP4411" s="1320"/>
      <c r="AQ4411" s="1337" t="s">
        <v>3094</v>
      </c>
      <c r="AR4411" s="1320"/>
      <c r="AS4411" s="1320"/>
      <c r="AT4411" s="1320"/>
      <c r="AU4411" s="1320"/>
      <c r="AV4411" s="1320"/>
      <c r="AW4411" s="1320"/>
      <c r="AX4411" s="1320"/>
      <c r="AY4411" s="1320"/>
      <c r="AZ4411" s="1950"/>
    </row>
    <row r="4412" spans="2:52" ht="15" customHeight="1">
      <c r="B4412" s="1310">
        <v>4406</v>
      </c>
      <c r="C4412" s="1326" t="s">
        <v>13218</v>
      </c>
      <c r="D4412" s="2153" t="s">
        <v>4253</v>
      </c>
      <c r="E4412" s="521" t="s">
        <v>4241</v>
      </c>
      <c r="F4412" s="658" t="s">
        <v>13219</v>
      </c>
      <c r="G4412" s="509" t="s">
        <v>98</v>
      </c>
      <c r="H4412" s="1323" t="s">
        <v>24</v>
      </c>
      <c r="I4412" s="1325">
        <v>33868</v>
      </c>
      <c r="J4412" s="1314">
        <f t="shared" ca="1" si="382"/>
        <v>29</v>
      </c>
      <c r="K4412" s="2112" t="s">
        <v>493</v>
      </c>
      <c r="L4412" s="2113">
        <v>17239209000027</v>
      </c>
      <c r="M4412" s="2114">
        <v>45824</v>
      </c>
      <c r="N4412" s="1348">
        <v>44109</v>
      </c>
      <c r="O4412" s="1318" t="s">
        <v>24</v>
      </c>
      <c r="P4412" s="1320" t="s">
        <v>24</v>
      </c>
      <c r="Q4412" s="1328" t="s">
        <v>24</v>
      </c>
      <c r="R4412" s="1328" t="s">
        <v>24</v>
      </c>
      <c r="S4412" s="1314" t="s">
        <v>13220</v>
      </c>
      <c r="T4412" s="1330">
        <v>44460</v>
      </c>
      <c r="U4412" s="1311">
        <v>44460</v>
      </c>
      <c r="V4412" s="1330" t="s">
        <v>24</v>
      </c>
      <c r="W4412" s="1311" t="s">
        <v>24</v>
      </c>
      <c r="X4412" s="1321"/>
      <c r="Y4412" s="1322"/>
      <c r="Z4412" s="2115"/>
      <c r="AA4412" s="1314" t="s">
        <v>4457</v>
      </c>
      <c r="AB4412" s="1316"/>
      <c r="AC4412" s="1316"/>
      <c r="AD4412" s="1316"/>
      <c r="AE4412" s="1316"/>
      <c r="AF4412" s="1316"/>
      <c r="AG4412" s="1316"/>
      <c r="AH4412" s="1316"/>
      <c r="AI4412" s="244" t="str">
        <f t="shared" si="383"/>
        <v>SC P360, SC P380</v>
      </c>
      <c r="AJ4412" s="1315">
        <f t="shared" si="384"/>
        <v>44109</v>
      </c>
      <c r="AK4412" s="1318">
        <v>44082</v>
      </c>
      <c r="AL4412" s="1339">
        <v>44082</v>
      </c>
      <c r="AM4412" s="1316"/>
      <c r="AN4412" s="1316"/>
      <c r="AO4412" s="1320"/>
      <c r="AP4412" s="1320"/>
      <c r="AQ4412" s="1337" t="s">
        <v>3094</v>
      </c>
      <c r="AR4412" s="1320"/>
      <c r="AS4412" s="1320"/>
      <c r="AT4412" s="1320"/>
      <c r="AU4412" s="1320"/>
      <c r="AV4412" s="1320"/>
      <c r="AW4412" s="1320"/>
      <c r="AX4412" s="1320"/>
      <c r="AY4412" s="1320"/>
      <c r="AZ4412" s="1950"/>
    </row>
    <row r="4413" spans="2:52" ht="15" customHeight="1">
      <c r="B4413" s="1310">
        <v>4407</v>
      </c>
      <c r="C4413" s="1326" t="s">
        <v>13221</v>
      </c>
      <c r="D4413" s="2153" t="s">
        <v>4291</v>
      </c>
      <c r="E4413" s="521" t="s">
        <v>4292</v>
      </c>
      <c r="F4413" s="658" t="s">
        <v>24</v>
      </c>
      <c r="G4413" s="509" t="s">
        <v>124</v>
      </c>
      <c r="H4413" s="1323" t="s">
        <v>13222</v>
      </c>
      <c r="I4413" s="1325">
        <v>35991</v>
      </c>
      <c r="J4413" s="1314">
        <f t="shared" ref="J4413:J4476" ca="1" si="385">IF(OR(I4413="",I4413="-"),"-",ROUND((NOW()-I4413)/356,0))</f>
        <v>23</v>
      </c>
      <c r="K4413" s="2112" t="s">
        <v>24</v>
      </c>
      <c r="L4413" s="2112" t="s">
        <v>24</v>
      </c>
      <c r="M4413" s="2112" t="s">
        <v>24</v>
      </c>
      <c r="N4413" s="1348">
        <v>44112</v>
      </c>
      <c r="O4413" s="1318" t="s">
        <v>24</v>
      </c>
      <c r="P4413" s="1320" t="s">
        <v>24</v>
      </c>
      <c r="Q4413" s="1328" t="s">
        <v>24</v>
      </c>
      <c r="R4413" s="1328" t="s">
        <v>24</v>
      </c>
      <c r="S4413" s="472" t="s">
        <v>24</v>
      </c>
      <c r="T4413" s="1330">
        <v>44392</v>
      </c>
      <c r="U4413" s="1311" t="s">
        <v>24</v>
      </c>
      <c r="V4413" s="1330" t="s">
        <v>24</v>
      </c>
      <c r="W4413" s="1311" t="s">
        <v>24</v>
      </c>
      <c r="X4413" s="1321"/>
      <c r="Y4413" s="1322"/>
      <c r="Z4413" s="2115"/>
      <c r="AA4413" s="1314" t="s">
        <v>24</v>
      </c>
      <c r="AB4413" s="1316"/>
      <c r="AC4413" s="1316"/>
      <c r="AD4413" s="1316"/>
      <c r="AE4413" s="1316"/>
      <c r="AF4413" s="1316"/>
      <c r="AG4413" s="1316"/>
      <c r="AH4413" s="1316"/>
      <c r="AI4413" s="244" t="str">
        <f t="shared" si="383"/>
        <v>-</v>
      </c>
      <c r="AJ4413" s="1315">
        <f t="shared" si="384"/>
        <v>44112</v>
      </c>
      <c r="AK4413" s="1318" t="s">
        <v>24</v>
      </c>
      <c r="AL4413" s="1339" t="s">
        <v>24</v>
      </c>
      <c r="AM4413" s="1316"/>
      <c r="AN4413" s="1316"/>
      <c r="AO4413" s="1320"/>
      <c r="AP4413" s="1320"/>
      <c r="AQ4413" s="1337" t="s">
        <v>3094</v>
      </c>
      <c r="AR4413" s="1320"/>
      <c r="AS4413" s="1320"/>
      <c r="AT4413" s="1320"/>
      <c r="AU4413" s="1320"/>
      <c r="AV4413" s="1320"/>
      <c r="AW4413" s="1320"/>
      <c r="AX4413" s="1320"/>
      <c r="AY4413" s="1320"/>
      <c r="AZ4413" s="1950"/>
    </row>
    <row r="4414" spans="2:52" ht="15" customHeight="1">
      <c r="B4414" s="1310">
        <v>4408</v>
      </c>
      <c r="C4414" s="1326" t="s">
        <v>13223</v>
      </c>
      <c r="D4414" s="2153" t="s">
        <v>2852</v>
      </c>
      <c r="E4414" s="521" t="s">
        <v>222</v>
      </c>
      <c r="F4414" s="658" t="s">
        <v>24</v>
      </c>
      <c r="G4414" s="509" t="s">
        <v>139</v>
      </c>
      <c r="H4414" s="2121">
        <v>6.408100040402E+16</v>
      </c>
      <c r="I4414" s="1325">
        <v>37350</v>
      </c>
      <c r="J4414" s="1314">
        <f t="shared" ca="1" si="385"/>
        <v>19</v>
      </c>
      <c r="K4414" s="2112" t="s">
        <v>24</v>
      </c>
      <c r="L4414" s="2112" t="s">
        <v>24</v>
      </c>
      <c r="M4414" s="2112" t="s">
        <v>24</v>
      </c>
      <c r="N4414" s="1348">
        <v>44110</v>
      </c>
      <c r="O4414" s="1318" t="s">
        <v>24</v>
      </c>
      <c r="P4414" s="1320" t="s">
        <v>24</v>
      </c>
      <c r="Q4414" s="1328" t="s">
        <v>24</v>
      </c>
      <c r="R4414" s="1328" t="s">
        <v>24</v>
      </c>
      <c r="S4414" s="472" t="s">
        <v>24</v>
      </c>
      <c r="T4414" s="1330">
        <v>44290</v>
      </c>
      <c r="U4414" s="1311" t="s">
        <v>24</v>
      </c>
      <c r="V4414" s="1330" t="s">
        <v>24</v>
      </c>
      <c r="W4414" s="1311" t="s">
        <v>24</v>
      </c>
      <c r="X4414" s="1321"/>
      <c r="Y4414" s="1322"/>
      <c r="Z4414" s="2115"/>
      <c r="AA4414" s="1314" t="s">
        <v>24</v>
      </c>
      <c r="AB4414" s="1316"/>
      <c r="AC4414" s="1316"/>
      <c r="AD4414" s="1316"/>
      <c r="AE4414" s="1316"/>
      <c r="AF4414" s="1316"/>
      <c r="AG4414" s="1316"/>
      <c r="AH4414" s="1316"/>
      <c r="AI4414" s="244" t="str">
        <f t="shared" si="383"/>
        <v>-</v>
      </c>
      <c r="AJ4414" s="1315">
        <f t="shared" si="384"/>
        <v>44110</v>
      </c>
      <c r="AK4414" s="1318" t="s">
        <v>24</v>
      </c>
      <c r="AL4414" s="1339" t="s">
        <v>24</v>
      </c>
      <c r="AM4414" s="1316"/>
      <c r="AN4414" s="1316"/>
      <c r="AO4414" s="1320"/>
      <c r="AP4414" s="1320"/>
      <c r="AQ4414" s="1337" t="s">
        <v>3094</v>
      </c>
      <c r="AR4414" s="1320"/>
      <c r="AS4414" s="1320"/>
      <c r="AT4414" s="1320"/>
      <c r="AU4414" s="1320"/>
      <c r="AV4414" s="1320"/>
      <c r="AW4414" s="1320"/>
      <c r="AX4414" s="1320"/>
      <c r="AY4414" s="1320"/>
      <c r="AZ4414" s="1950"/>
    </row>
    <row r="4415" spans="2:52" ht="15" customHeight="1">
      <c r="B4415" s="1310">
        <v>4409</v>
      </c>
      <c r="C4415" s="1326" t="s">
        <v>13224</v>
      </c>
      <c r="D4415" s="2153" t="s">
        <v>6742</v>
      </c>
      <c r="E4415" s="521" t="s">
        <v>222</v>
      </c>
      <c r="F4415" s="658" t="s">
        <v>24</v>
      </c>
      <c r="G4415" s="509" t="s">
        <v>139</v>
      </c>
      <c r="H4415" s="1323" t="s">
        <v>13225</v>
      </c>
      <c r="I4415" s="1325">
        <v>36681</v>
      </c>
      <c r="J4415" s="1314">
        <f t="shared" ca="1" si="385"/>
        <v>21</v>
      </c>
      <c r="K4415" s="2112" t="s">
        <v>24</v>
      </c>
      <c r="L4415" s="2112" t="s">
        <v>24</v>
      </c>
      <c r="M4415" s="2112" t="s">
        <v>24</v>
      </c>
      <c r="N4415" s="1348">
        <v>44110</v>
      </c>
      <c r="O4415" s="1318" t="s">
        <v>24</v>
      </c>
      <c r="P4415" s="1320" t="s">
        <v>24</v>
      </c>
      <c r="Q4415" s="1328" t="s">
        <v>24</v>
      </c>
      <c r="R4415" s="1328" t="s">
        <v>24</v>
      </c>
      <c r="S4415" s="472" t="s">
        <v>24</v>
      </c>
      <c r="T4415" s="1330">
        <v>44351</v>
      </c>
      <c r="U4415" s="1311" t="s">
        <v>24</v>
      </c>
      <c r="V4415" s="1330" t="s">
        <v>24</v>
      </c>
      <c r="W4415" s="1311" t="s">
        <v>24</v>
      </c>
      <c r="X4415" s="1321"/>
      <c r="Y4415" s="1322"/>
      <c r="Z4415" s="2115"/>
      <c r="AA4415" s="1314" t="s">
        <v>24</v>
      </c>
      <c r="AB4415" s="1316"/>
      <c r="AC4415" s="1316"/>
      <c r="AD4415" s="1316"/>
      <c r="AE4415" s="1316"/>
      <c r="AF4415" s="1316"/>
      <c r="AG4415" s="1316"/>
      <c r="AH4415" s="1316"/>
      <c r="AI4415" s="244" t="str">
        <f t="shared" si="383"/>
        <v>-</v>
      </c>
      <c r="AJ4415" s="1315">
        <f t="shared" si="384"/>
        <v>44110</v>
      </c>
      <c r="AK4415" s="1318" t="s">
        <v>24</v>
      </c>
      <c r="AL4415" s="1339" t="s">
        <v>24</v>
      </c>
      <c r="AM4415" s="1316"/>
      <c r="AN4415" s="1316"/>
      <c r="AO4415" s="1320"/>
      <c r="AP4415" s="1320"/>
      <c r="AQ4415" s="1337" t="s">
        <v>3094</v>
      </c>
      <c r="AR4415" s="1320"/>
      <c r="AS4415" s="1320"/>
      <c r="AT4415" s="1320"/>
      <c r="AU4415" s="1320"/>
      <c r="AV4415" s="1320"/>
      <c r="AW4415" s="1320"/>
      <c r="AX4415" s="1320"/>
      <c r="AY4415" s="1320"/>
      <c r="AZ4415" s="1950"/>
    </row>
    <row r="4416" spans="2:52" ht="15" customHeight="1">
      <c r="B4416" s="1310">
        <v>4410</v>
      </c>
      <c r="C4416" s="1326" t="s">
        <v>13226</v>
      </c>
      <c r="D4416" s="2153" t="s">
        <v>13227</v>
      </c>
      <c r="E4416" s="521" t="s">
        <v>222</v>
      </c>
      <c r="F4416" s="658" t="s">
        <v>24</v>
      </c>
      <c r="G4416" s="509" t="s">
        <v>139</v>
      </c>
      <c r="H4416" s="1323" t="s">
        <v>13228</v>
      </c>
      <c r="I4416" s="1325">
        <v>35375</v>
      </c>
      <c r="J4416" s="1314">
        <f t="shared" ca="1" si="385"/>
        <v>25</v>
      </c>
      <c r="K4416" s="2112" t="s">
        <v>24</v>
      </c>
      <c r="L4416" s="2112" t="s">
        <v>24</v>
      </c>
      <c r="M4416" s="2112" t="s">
        <v>24</v>
      </c>
      <c r="N4416" s="1348">
        <v>44110</v>
      </c>
      <c r="O4416" s="1318" t="s">
        <v>24</v>
      </c>
      <c r="P4416" s="1320" t="s">
        <v>24</v>
      </c>
      <c r="Q4416" s="1328" t="s">
        <v>24</v>
      </c>
      <c r="R4416" s="1328" t="s">
        <v>24</v>
      </c>
      <c r="S4416" s="472" t="s">
        <v>24</v>
      </c>
      <c r="T4416" s="1330">
        <v>44506</v>
      </c>
      <c r="U4416" s="1311" t="s">
        <v>24</v>
      </c>
      <c r="V4416" s="1330" t="s">
        <v>24</v>
      </c>
      <c r="W4416" s="1311" t="s">
        <v>24</v>
      </c>
      <c r="X4416" s="1321"/>
      <c r="Y4416" s="1322"/>
      <c r="Z4416" s="2115"/>
      <c r="AA4416" s="1314" t="s">
        <v>24</v>
      </c>
      <c r="AB4416" s="1316"/>
      <c r="AC4416" s="1316"/>
      <c r="AD4416" s="1316"/>
      <c r="AE4416" s="1316"/>
      <c r="AF4416" s="1316"/>
      <c r="AG4416" s="1316"/>
      <c r="AH4416" s="1316"/>
      <c r="AI4416" s="244" t="str">
        <f t="shared" si="383"/>
        <v>-</v>
      </c>
      <c r="AJ4416" s="1315">
        <f t="shared" si="384"/>
        <v>44110</v>
      </c>
      <c r="AK4416" s="1318" t="s">
        <v>24</v>
      </c>
      <c r="AL4416" s="1339" t="s">
        <v>24</v>
      </c>
      <c r="AM4416" s="1316"/>
      <c r="AN4416" s="1316"/>
      <c r="AO4416" s="1320"/>
      <c r="AP4416" s="1320"/>
      <c r="AQ4416" s="1337" t="s">
        <v>3094</v>
      </c>
      <c r="AR4416" s="1320"/>
      <c r="AS4416" s="1320"/>
      <c r="AT4416" s="1320"/>
      <c r="AU4416" s="1320"/>
      <c r="AV4416" s="1320"/>
      <c r="AW4416" s="1320"/>
      <c r="AX4416" s="1320"/>
      <c r="AY4416" s="1320"/>
      <c r="AZ4416" s="1950"/>
    </row>
    <row r="4417" spans="2:52" ht="15" customHeight="1">
      <c r="B4417" s="1310">
        <v>4411</v>
      </c>
      <c r="C4417" s="1326" t="s">
        <v>13229</v>
      </c>
      <c r="D4417" s="2153" t="s">
        <v>230</v>
      </c>
      <c r="E4417" s="521" t="s">
        <v>222</v>
      </c>
      <c r="F4417" s="658" t="s">
        <v>24</v>
      </c>
      <c r="G4417" s="509" t="s">
        <v>141</v>
      </c>
      <c r="H4417" s="1323" t="s">
        <v>24</v>
      </c>
      <c r="I4417" s="1325">
        <v>34096</v>
      </c>
      <c r="J4417" s="1314">
        <f t="shared" ca="1" si="385"/>
        <v>29</v>
      </c>
      <c r="K4417" s="2112" t="s">
        <v>493</v>
      </c>
      <c r="L4417" s="2112" t="s">
        <v>24</v>
      </c>
      <c r="M4417" s="2114">
        <v>44323</v>
      </c>
      <c r="N4417" s="1348">
        <v>44102</v>
      </c>
      <c r="O4417" s="1318" t="s">
        <v>24</v>
      </c>
      <c r="P4417" s="1320" t="s">
        <v>24</v>
      </c>
      <c r="Q4417" s="1328" t="s">
        <v>24</v>
      </c>
      <c r="R4417" s="1328" t="s">
        <v>24</v>
      </c>
      <c r="S4417" s="472" t="s">
        <v>13230</v>
      </c>
      <c r="T4417" s="1330">
        <v>44323</v>
      </c>
      <c r="U4417" s="1311">
        <v>44323</v>
      </c>
      <c r="V4417" s="1330" t="s">
        <v>24</v>
      </c>
      <c r="W4417" s="1311" t="s">
        <v>24</v>
      </c>
      <c r="X4417" s="1321"/>
      <c r="Y4417" s="1322"/>
      <c r="Z4417" s="2115"/>
      <c r="AA4417" s="1314" t="s">
        <v>592</v>
      </c>
      <c r="AB4417" s="1316"/>
      <c r="AC4417" s="1316"/>
      <c r="AD4417" s="1316"/>
      <c r="AE4417" s="1316"/>
      <c r="AF4417" s="1316"/>
      <c r="AG4417" s="1316"/>
      <c r="AH4417" s="1316"/>
      <c r="AI4417" s="244" t="str">
        <f t="shared" si="383"/>
        <v>PC 200, PC 300</v>
      </c>
      <c r="AJ4417" s="1315">
        <f t="shared" si="384"/>
        <v>44102</v>
      </c>
      <c r="AK4417" s="1318">
        <v>44103</v>
      </c>
      <c r="AL4417" s="1339">
        <v>44103</v>
      </c>
      <c r="AM4417" s="1316"/>
      <c r="AN4417" s="1316"/>
      <c r="AO4417" s="1320"/>
      <c r="AP4417" s="1320"/>
      <c r="AQ4417" s="1337" t="s">
        <v>3094</v>
      </c>
      <c r="AR4417" s="1320"/>
      <c r="AS4417" s="1320"/>
      <c r="AT4417" s="1320"/>
      <c r="AU4417" s="1320"/>
      <c r="AV4417" s="1320"/>
      <c r="AW4417" s="1320"/>
      <c r="AX4417" s="1320"/>
      <c r="AY4417" s="1320"/>
      <c r="AZ4417" s="1950"/>
    </row>
    <row r="4418" spans="2:52" ht="15" customHeight="1">
      <c r="B4418" s="1310">
        <v>4412</v>
      </c>
      <c r="C4418" s="1326" t="s">
        <v>13231</v>
      </c>
      <c r="D4418" s="2153" t="s">
        <v>230</v>
      </c>
      <c r="E4418" s="521" t="s">
        <v>222</v>
      </c>
      <c r="F4418" s="658" t="s">
        <v>24</v>
      </c>
      <c r="G4418" s="509" t="s">
        <v>146</v>
      </c>
      <c r="H4418" s="1323" t="s">
        <v>13232</v>
      </c>
      <c r="I4418" s="1325">
        <v>35418</v>
      </c>
      <c r="J4418" s="1314">
        <f t="shared" ca="1" si="385"/>
        <v>25</v>
      </c>
      <c r="K4418" s="2112" t="s">
        <v>493</v>
      </c>
      <c r="L4418" s="2112" t="s">
        <v>24</v>
      </c>
      <c r="M4418" s="2114">
        <v>45279</v>
      </c>
      <c r="N4418" s="1348">
        <v>44112</v>
      </c>
      <c r="O4418" s="1318" t="s">
        <v>24</v>
      </c>
      <c r="P4418" s="1320" t="s">
        <v>24</v>
      </c>
      <c r="Q4418" s="1328" t="s">
        <v>24</v>
      </c>
      <c r="R4418" s="1328" t="s">
        <v>24</v>
      </c>
      <c r="S4418" s="1314" t="s">
        <v>13233</v>
      </c>
      <c r="T4418" s="1330">
        <v>44549</v>
      </c>
      <c r="U4418" s="1311">
        <v>44549</v>
      </c>
      <c r="V4418" s="1330" t="s">
        <v>24</v>
      </c>
      <c r="W4418" s="1311" t="s">
        <v>24</v>
      </c>
      <c r="X4418" s="1321"/>
      <c r="Y4418" s="1322"/>
      <c r="Z4418" s="2115"/>
      <c r="AA4418" s="1314" t="s">
        <v>1086</v>
      </c>
      <c r="AB4418" s="1316"/>
      <c r="AC4418" s="1316"/>
      <c r="AD4418" s="1316"/>
      <c r="AE4418" s="1316"/>
      <c r="AF4418" s="1316"/>
      <c r="AG4418" s="1316"/>
      <c r="AH4418" s="1316"/>
      <c r="AI4418" s="244" t="str">
        <f t="shared" si="383"/>
        <v>HINO 260 JD/TI</v>
      </c>
      <c r="AJ4418" s="1315">
        <f t="shared" si="384"/>
        <v>44112</v>
      </c>
      <c r="AK4418" s="1318">
        <v>44091</v>
      </c>
      <c r="AL4418" s="1339">
        <v>44091</v>
      </c>
      <c r="AM4418" s="1316"/>
      <c r="AN4418" s="1316"/>
      <c r="AO4418" s="1320"/>
      <c r="AP4418" s="1320"/>
      <c r="AQ4418" s="1337" t="s">
        <v>3094</v>
      </c>
      <c r="AR4418" s="1320"/>
      <c r="AS4418" s="1320"/>
      <c r="AT4418" s="1320"/>
      <c r="AU4418" s="1320"/>
      <c r="AV4418" s="1320"/>
      <c r="AW4418" s="1320"/>
      <c r="AX4418" s="1320"/>
      <c r="AY4418" s="1320"/>
      <c r="AZ4418" s="1950"/>
    </row>
    <row r="4419" spans="2:52" ht="15" customHeight="1">
      <c r="B4419" s="1310">
        <v>4413</v>
      </c>
      <c r="C4419" s="1326" t="s">
        <v>13234</v>
      </c>
      <c r="D4419" s="2153" t="s">
        <v>230</v>
      </c>
      <c r="E4419" s="521" t="s">
        <v>222</v>
      </c>
      <c r="F4419" s="658" t="s">
        <v>24</v>
      </c>
      <c r="G4419" s="509" t="s">
        <v>146</v>
      </c>
      <c r="H4419" s="1323" t="s">
        <v>13235</v>
      </c>
      <c r="I4419" s="1325">
        <v>35691</v>
      </c>
      <c r="J4419" s="1314">
        <f t="shared" ca="1" si="385"/>
        <v>24</v>
      </c>
      <c r="K4419" s="2112" t="s">
        <v>493</v>
      </c>
      <c r="L4419" s="2113">
        <v>960932460003</v>
      </c>
      <c r="M4419" s="2114">
        <v>45187</v>
      </c>
      <c r="N4419" s="1348">
        <v>44112</v>
      </c>
      <c r="O4419" s="1318" t="s">
        <v>24</v>
      </c>
      <c r="P4419" s="1320" t="s">
        <v>24</v>
      </c>
      <c r="Q4419" s="1328" t="s">
        <v>24</v>
      </c>
      <c r="R4419" s="1328" t="s">
        <v>24</v>
      </c>
      <c r="S4419" s="1314" t="s">
        <v>13236</v>
      </c>
      <c r="T4419" s="1330">
        <v>44457</v>
      </c>
      <c r="U4419" s="1311">
        <v>44457</v>
      </c>
      <c r="V4419" s="1330" t="s">
        <v>24</v>
      </c>
      <c r="W4419" s="1311" t="s">
        <v>24</v>
      </c>
      <c r="X4419" s="1321"/>
      <c r="Y4419" s="1322"/>
      <c r="Z4419" s="2115"/>
      <c r="AA4419" s="1314" t="s">
        <v>1086</v>
      </c>
      <c r="AB4419" s="1316"/>
      <c r="AC4419" s="1316"/>
      <c r="AD4419" s="1316"/>
      <c r="AE4419" s="1316"/>
      <c r="AF4419" s="1316"/>
      <c r="AG4419" s="1316"/>
      <c r="AH4419" s="1316"/>
      <c r="AI4419" s="244" t="str">
        <f t="shared" si="383"/>
        <v>HINO 260 JD/TI</v>
      </c>
      <c r="AJ4419" s="1315">
        <f t="shared" si="384"/>
        <v>44112</v>
      </c>
      <c r="AK4419" s="1318">
        <v>44096</v>
      </c>
      <c r="AL4419" s="1339">
        <v>44096</v>
      </c>
      <c r="AM4419" s="1316"/>
      <c r="AN4419" s="1316"/>
      <c r="AO4419" s="1320"/>
      <c r="AP4419" s="1320"/>
      <c r="AQ4419" s="1337" t="s">
        <v>3094</v>
      </c>
      <c r="AR4419" s="1320"/>
      <c r="AS4419" s="1320"/>
      <c r="AT4419" s="1320"/>
      <c r="AU4419" s="1320"/>
      <c r="AV4419" s="1320"/>
      <c r="AW4419" s="1320"/>
      <c r="AX4419" s="1320"/>
      <c r="AY4419" s="1320"/>
      <c r="AZ4419" s="1950"/>
    </row>
    <row r="4420" spans="2:52" ht="15" customHeight="1">
      <c r="B4420" s="1310">
        <v>4414</v>
      </c>
      <c r="C4420" s="1326" t="s">
        <v>13240</v>
      </c>
      <c r="D4420" s="2153" t="s">
        <v>230</v>
      </c>
      <c r="E4420" s="521" t="s">
        <v>222</v>
      </c>
      <c r="F4420" s="658" t="s">
        <v>24</v>
      </c>
      <c r="G4420" s="509" t="s">
        <v>146</v>
      </c>
      <c r="H4420" s="1323" t="s">
        <v>13237</v>
      </c>
      <c r="I4420" s="1325">
        <v>26322</v>
      </c>
      <c r="J4420" s="1314">
        <f t="shared" ca="1" si="385"/>
        <v>50</v>
      </c>
      <c r="K4420" s="2112" t="s">
        <v>493</v>
      </c>
      <c r="L4420" s="2113">
        <v>720117230082</v>
      </c>
      <c r="M4420" s="2114">
        <v>45315</v>
      </c>
      <c r="N4420" s="1348">
        <v>44112</v>
      </c>
      <c r="O4420" s="1318" t="s">
        <v>24</v>
      </c>
      <c r="P4420" s="1320" t="s">
        <v>24</v>
      </c>
      <c r="Q4420" s="1328" t="s">
        <v>24</v>
      </c>
      <c r="R4420" s="1328" t="s">
        <v>24</v>
      </c>
      <c r="S4420" s="1314" t="s">
        <v>13238</v>
      </c>
      <c r="T4420" s="1330">
        <v>44585</v>
      </c>
      <c r="U4420" s="1311">
        <v>44585</v>
      </c>
      <c r="V4420" s="1330" t="s">
        <v>24</v>
      </c>
      <c r="W4420" s="1311" t="s">
        <v>24</v>
      </c>
      <c r="X4420" s="1321"/>
      <c r="Y4420" s="1322"/>
      <c r="Z4420" s="2115"/>
      <c r="AA4420" s="1314" t="s">
        <v>1086</v>
      </c>
      <c r="AB4420" s="1316" t="s">
        <v>13600</v>
      </c>
      <c r="AC4420" s="1316" t="s">
        <v>593</v>
      </c>
      <c r="AD4420" s="1316" t="s">
        <v>589</v>
      </c>
      <c r="AE4420" s="1316"/>
      <c r="AF4420" s="1316"/>
      <c r="AG4420" s="1316"/>
      <c r="AH4420" s="1316"/>
      <c r="AI4420" s="244" t="str">
        <f t="shared" si="383"/>
        <v>HINO 260 JD/TIPC 200, PC 400COMPACTORDZ 85</v>
      </c>
      <c r="AJ4420" s="1315">
        <f t="shared" si="384"/>
        <v>44112</v>
      </c>
      <c r="AK4420" s="1318">
        <v>44096</v>
      </c>
      <c r="AL4420" s="1339">
        <v>44096</v>
      </c>
      <c r="AM4420" s="1316"/>
      <c r="AN4420" s="1316"/>
      <c r="AO4420" s="1320"/>
      <c r="AP4420" s="1320"/>
      <c r="AQ4420" s="1337" t="s">
        <v>3094</v>
      </c>
      <c r="AR4420" s="1320"/>
      <c r="AS4420" s="1320"/>
      <c r="AT4420" s="1320"/>
      <c r="AU4420" s="1320"/>
      <c r="AV4420" s="1320"/>
      <c r="AW4420" s="1320"/>
      <c r="AX4420" s="1320"/>
      <c r="AY4420" s="1320"/>
      <c r="AZ4420" s="1950"/>
    </row>
    <row r="4421" spans="2:52" ht="15" customHeight="1">
      <c r="B4421" s="1310">
        <v>4415</v>
      </c>
      <c r="C4421" s="1326" t="s">
        <v>2716</v>
      </c>
      <c r="D4421" s="2153" t="s">
        <v>230</v>
      </c>
      <c r="E4421" s="521" t="s">
        <v>222</v>
      </c>
      <c r="F4421" s="658" t="s">
        <v>24</v>
      </c>
      <c r="G4421" s="509" t="s">
        <v>139</v>
      </c>
      <c r="H4421" s="1323" t="s">
        <v>13239</v>
      </c>
      <c r="I4421" s="1325">
        <v>31695</v>
      </c>
      <c r="J4421" s="1314">
        <f t="shared" ca="1" si="385"/>
        <v>35</v>
      </c>
      <c r="K4421" s="2112" t="s">
        <v>493</v>
      </c>
      <c r="L4421" s="2113">
        <v>17148610000137</v>
      </c>
      <c r="M4421" s="2114">
        <v>45819</v>
      </c>
      <c r="N4421" s="1348"/>
      <c r="O4421" s="1318" t="s">
        <v>24</v>
      </c>
      <c r="P4421" s="1320" t="s">
        <v>24</v>
      </c>
      <c r="Q4421" s="1328" t="s">
        <v>24</v>
      </c>
      <c r="R4421" s="1328" t="s">
        <v>24</v>
      </c>
      <c r="S4421" s="1314"/>
      <c r="T4421" s="1330"/>
      <c r="U4421" s="1311"/>
      <c r="V4421" s="1330"/>
      <c r="W4421" s="1311"/>
      <c r="X4421" s="1321"/>
      <c r="Y4421" s="1322"/>
      <c r="Z4421" s="2115"/>
      <c r="AA4421" s="1314"/>
      <c r="AB4421" s="1316"/>
      <c r="AC4421" s="1316"/>
      <c r="AD4421" s="1316"/>
      <c r="AE4421" s="1316"/>
      <c r="AF4421" s="1316"/>
      <c r="AG4421" s="1316"/>
      <c r="AH4421" s="1316"/>
      <c r="AI4421" s="244" t="str">
        <f t="shared" si="383"/>
        <v/>
      </c>
      <c r="AJ4421" s="1315">
        <f t="shared" si="384"/>
        <v>0</v>
      </c>
      <c r="AK4421" s="1318" t="s">
        <v>24</v>
      </c>
      <c r="AL4421" s="1339" t="s">
        <v>24</v>
      </c>
      <c r="AM4421" s="1316"/>
      <c r="AN4421" s="1316"/>
      <c r="AO4421" s="1320"/>
      <c r="AP4421" s="1320"/>
      <c r="AQ4421" s="1337" t="s">
        <v>3094</v>
      </c>
      <c r="AR4421" s="1320"/>
      <c r="AS4421" s="1320"/>
      <c r="AT4421" s="1320"/>
      <c r="AU4421" s="1320"/>
      <c r="AV4421" s="1320"/>
      <c r="AW4421" s="1320"/>
      <c r="AX4421" s="1320"/>
      <c r="AY4421" s="1320"/>
      <c r="AZ4421" s="1950"/>
    </row>
    <row r="4422" spans="2:52" ht="15" customHeight="1">
      <c r="B4422" s="1310">
        <v>4416</v>
      </c>
      <c r="C4422" s="1326" t="s">
        <v>13241</v>
      </c>
      <c r="D4422" s="2153" t="s">
        <v>6639</v>
      </c>
      <c r="E4422" s="521" t="s">
        <v>4292</v>
      </c>
      <c r="F4422" s="1314" t="s">
        <v>13242</v>
      </c>
      <c r="G4422" s="509" t="s">
        <v>102</v>
      </c>
      <c r="H4422" s="1323" t="s">
        <v>13243</v>
      </c>
      <c r="I4422" s="1664">
        <v>33177</v>
      </c>
      <c r="J4422" s="1314">
        <f t="shared" ca="1" si="385"/>
        <v>31</v>
      </c>
      <c r="K4422" s="2112" t="s">
        <v>83</v>
      </c>
      <c r="L4422" s="2112" t="s">
        <v>13244</v>
      </c>
      <c r="M4422" s="2114">
        <v>44865</v>
      </c>
      <c r="N4422" s="1324">
        <v>43539</v>
      </c>
      <c r="O4422" s="1318" t="s">
        <v>24</v>
      </c>
      <c r="P4422" s="1320" t="s">
        <v>24</v>
      </c>
      <c r="Q4422" s="1328" t="s">
        <v>24</v>
      </c>
      <c r="R4422" s="1327" t="s">
        <v>2087</v>
      </c>
      <c r="S4422" s="1314" t="s">
        <v>24</v>
      </c>
      <c r="T4422" s="1330">
        <v>44500</v>
      </c>
      <c r="U4422" s="1311" t="s">
        <v>6714</v>
      </c>
      <c r="V4422" s="1330" t="s">
        <v>24</v>
      </c>
      <c r="W4422" s="1311" t="s">
        <v>24</v>
      </c>
      <c r="X4422" s="1321" t="s">
        <v>13245</v>
      </c>
      <c r="Y4422" s="1322"/>
      <c r="Z4422" s="2115"/>
      <c r="AA4422" s="1314"/>
      <c r="AB4422" s="1316"/>
      <c r="AC4422" s="1316"/>
      <c r="AD4422" s="1316"/>
      <c r="AE4422" s="1316"/>
      <c r="AF4422" s="1316"/>
      <c r="AG4422" s="1316"/>
      <c r="AH4422" s="1316" t="s">
        <v>12173</v>
      </c>
      <c r="AI4422" s="244" t="str">
        <f t="shared" si="383"/>
        <v/>
      </c>
      <c r="AJ4422" s="1315">
        <f t="shared" si="384"/>
        <v>43539</v>
      </c>
      <c r="AK4422" s="1318" t="s">
        <v>24</v>
      </c>
      <c r="AL4422" s="1339" t="s">
        <v>24</v>
      </c>
      <c r="AM4422" s="1316"/>
      <c r="AN4422" s="1316"/>
      <c r="AO4422" s="1320"/>
      <c r="AP4422" s="1320"/>
      <c r="AQ4422" s="1337" t="s">
        <v>3094</v>
      </c>
      <c r="AR4422" s="1320"/>
      <c r="AS4422" s="1320"/>
      <c r="AT4422" s="1320"/>
      <c r="AU4422" s="1320"/>
      <c r="AV4422" s="1320"/>
      <c r="AW4422" s="1320"/>
      <c r="AX4422" s="1320"/>
      <c r="AY4422" s="1320"/>
      <c r="AZ4422" s="1950"/>
    </row>
    <row r="4423" spans="2:52" ht="15" customHeight="1">
      <c r="B4423" s="1310">
        <v>4417</v>
      </c>
      <c r="C4423" s="1326" t="s">
        <v>13246</v>
      </c>
      <c r="D4423" s="2153" t="s">
        <v>6627</v>
      </c>
      <c r="E4423" s="521" t="s">
        <v>4292</v>
      </c>
      <c r="F4423" s="1314" t="s">
        <v>13247</v>
      </c>
      <c r="G4423" s="509" t="s">
        <v>102</v>
      </c>
      <c r="H4423" s="1323" t="s">
        <v>13248</v>
      </c>
      <c r="I4423" s="1664">
        <v>32791</v>
      </c>
      <c r="J4423" s="1314">
        <f t="shared" ca="1" si="385"/>
        <v>32</v>
      </c>
      <c r="K4423" s="2112" t="s">
        <v>24</v>
      </c>
      <c r="L4423" s="2113" t="s">
        <v>24</v>
      </c>
      <c r="M4423" s="2114" t="s">
        <v>24</v>
      </c>
      <c r="N4423" s="1324">
        <v>42975</v>
      </c>
      <c r="O4423" s="1318" t="s">
        <v>24</v>
      </c>
      <c r="P4423" s="1320" t="s">
        <v>24</v>
      </c>
      <c r="Q4423" s="1328" t="s">
        <v>24</v>
      </c>
      <c r="R4423" s="1327" t="s">
        <v>2087</v>
      </c>
      <c r="S4423" s="1314" t="s">
        <v>24</v>
      </c>
      <c r="T4423" s="1330">
        <v>44479</v>
      </c>
      <c r="U4423" s="1311" t="s">
        <v>6714</v>
      </c>
      <c r="V4423" s="1330" t="s">
        <v>24</v>
      </c>
      <c r="W4423" s="1311" t="s">
        <v>24</v>
      </c>
      <c r="X4423" s="1321" t="s">
        <v>13249</v>
      </c>
      <c r="Y4423" s="1322"/>
      <c r="Z4423" s="2115"/>
      <c r="AA4423" s="1314"/>
      <c r="AB4423" s="1316"/>
      <c r="AC4423" s="1316"/>
      <c r="AD4423" s="1316"/>
      <c r="AE4423" s="1316"/>
      <c r="AF4423" s="1316"/>
      <c r="AG4423" s="1316"/>
      <c r="AH4423" s="1316" t="s">
        <v>12173</v>
      </c>
      <c r="AI4423" s="244" t="str">
        <f t="shared" si="383"/>
        <v/>
      </c>
      <c r="AJ4423" s="1315">
        <f t="shared" si="384"/>
        <v>42975</v>
      </c>
      <c r="AK4423" s="1318" t="s">
        <v>24</v>
      </c>
      <c r="AL4423" s="1339" t="s">
        <v>24</v>
      </c>
      <c r="AM4423" s="1316"/>
      <c r="AN4423" s="1316"/>
      <c r="AO4423" s="1320"/>
      <c r="AP4423" s="1320"/>
      <c r="AQ4423" s="1337" t="s">
        <v>3094</v>
      </c>
      <c r="AR4423" s="1320"/>
      <c r="AS4423" s="1320"/>
      <c r="AT4423" s="1320"/>
      <c r="AU4423" s="1320"/>
      <c r="AV4423" s="1320"/>
      <c r="AW4423" s="1320"/>
      <c r="AX4423" s="1320"/>
      <c r="AY4423" s="1320"/>
      <c r="AZ4423" s="1950"/>
    </row>
    <row r="4424" spans="2:52" ht="15" customHeight="1">
      <c r="B4424" s="1310">
        <v>4418</v>
      </c>
      <c r="C4424" s="1326" t="s">
        <v>13250</v>
      </c>
      <c r="D4424" s="2153" t="s">
        <v>6627</v>
      </c>
      <c r="E4424" s="521" t="s">
        <v>4292</v>
      </c>
      <c r="F4424" s="1314" t="s">
        <v>13251</v>
      </c>
      <c r="G4424" s="509" t="s">
        <v>102</v>
      </c>
      <c r="H4424" s="1323" t="s">
        <v>13252</v>
      </c>
      <c r="I4424" s="1664">
        <v>35698</v>
      </c>
      <c r="J4424" s="1314">
        <f t="shared" ca="1" si="385"/>
        <v>24</v>
      </c>
      <c r="K4424" s="2112" t="s">
        <v>24</v>
      </c>
      <c r="L4424" s="2113" t="s">
        <v>24</v>
      </c>
      <c r="M4424" s="2114" t="s">
        <v>24</v>
      </c>
      <c r="N4424" s="1324">
        <v>43465</v>
      </c>
      <c r="O4424" s="1318" t="s">
        <v>24</v>
      </c>
      <c r="P4424" s="1320" t="s">
        <v>24</v>
      </c>
      <c r="Q4424" s="1328" t="s">
        <v>24</v>
      </c>
      <c r="R4424" s="1327" t="s">
        <v>2087</v>
      </c>
      <c r="S4424" s="1314" t="s">
        <v>24</v>
      </c>
      <c r="T4424" s="1330">
        <v>44464</v>
      </c>
      <c r="U4424" s="1311" t="s">
        <v>6714</v>
      </c>
      <c r="V4424" s="1330" t="s">
        <v>24</v>
      </c>
      <c r="W4424" s="1311" t="s">
        <v>24</v>
      </c>
      <c r="X4424" s="1321" t="s">
        <v>13253</v>
      </c>
      <c r="Y4424" s="1322"/>
      <c r="Z4424" s="2115"/>
      <c r="AA4424" s="1314"/>
      <c r="AB4424" s="1316"/>
      <c r="AC4424" s="1316"/>
      <c r="AD4424" s="1316"/>
      <c r="AE4424" s="1316"/>
      <c r="AF4424" s="1316"/>
      <c r="AG4424" s="1316"/>
      <c r="AH4424" s="1316" t="s">
        <v>12173</v>
      </c>
      <c r="AI4424" s="244" t="str">
        <f t="shared" si="383"/>
        <v/>
      </c>
      <c r="AJ4424" s="1315">
        <f t="shared" si="384"/>
        <v>43465</v>
      </c>
      <c r="AK4424" s="1318" t="s">
        <v>24</v>
      </c>
      <c r="AL4424" s="1339" t="s">
        <v>24</v>
      </c>
      <c r="AM4424" s="1316"/>
      <c r="AN4424" s="1316"/>
      <c r="AO4424" s="1320"/>
      <c r="AP4424" s="1320"/>
      <c r="AQ4424" s="1337" t="s">
        <v>3094</v>
      </c>
      <c r="AR4424" s="1320"/>
      <c r="AS4424" s="1320"/>
      <c r="AT4424" s="1320"/>
      <c r="AU4424" s="1320"/>
      <c r="AV4424" s="1320"/>
      <c r="AW4424" s="1320"/>
      <c r="AX4424" s="1320"/>
      <c r="AY4424" s="1320"/>
      <c r="AZ4424" s="1950"/>
    </row>
    <row r="4425" spans="2:52" ht="15" customHeight="1">
      <c r="B4425" s="1310">
        <v>4419</v>
      </c>
      <c r="C4425" s="1326" t="s">
        <v>13246</v>
      </c>
      <c r="D4425" s="2153" t="s">
        <v>6626</v>
      </c>
      <c r="E4425" s="521" t="s">
        <v>4292</v>
      </c>
      <c r="F4425" s="1314" t="s">
        <v>13254</v>
      </c>
      <c r="G4425" s="509" t="s">
        <v>102</v>
      </c>
      <c r="H4425" s="1323" t="s">
        <v>13255</v>
      </c>
      <c r="I4425" s="1664">
        <v>32419</v>
      </c>
      <c r="J4425" s="1314">
        <f t="shared" ca="1" si="385"/>
        <v>33</v>
      </c>
      <c r="K4425" s="2112" t="s">
        <v>24</v>
      </c>
      <c r="L4425" s="2113" t="s">
        <v>24</v>
      </c>
      <c r="M4425" s="2114" t="s">
        <v>24</v>
      </c>
      <c r="N4425" s="1324">
        <v>43465</v>
      </c>
      <c r="O4425" s="1318" t="s">
        <v>24</v>
      </c>
      <c r="P4425" s="1320" t="s">
        <v>24</v>
      </c>
      <c r="Q4425" s="1328" t="s">
        <v>24</v>
      </c>
      <c r="R4425" s="1327" t="s">
        <v>2087</v>
      </c>
      <c r="S4425" s="1314" t="s">
        <v>24</v>
      </c>
      <c r="T4425" s="1330">
        <v>44472</v>
      </c>
      <c r="U4425" s="1311" t="s">
        <v>6714</v>
      </c>
      <c r="V4425" s="1330" t="s">
        <v>24</v>
      </c>
      <c r="W4425" s="1311" t="s">
        <v>24</v>
      </c>
      <c r="X4425" s="1321" t="s">
        <v>13249</v>
      </c>
      <c r="Y4425" s="1322"/>
      <c r="Z4425" s="2115"/>
      <c r="AA4425" s="1314"/>
      <c r="AB4425" s="1316"/>
      <c r="AC4425" s="1316"/>
      <c r="AD4425" s="1316"/>
      <c r="AE4425" s="1316"/>
      <c r="AF4425" s="1316"/>
      <c r="AG4425" s="1316"/>
      <c r="AH4425" s="1316" t="s">
        <v>12173</v>
      </c>
      <c r="AI4425" s="244" t="str">
        <f t="shared" si="383"/>
        <v/>
      </c>
      <c r="AJ4425" s="1315">
        <f t="shared" si="384"/>
        <v>43465</v>
      </c>
      <c r="AK4425" s="1318" t="s">
        <v>24</v>
      </c>
      <c r="AL4425" s="1339" t="s">
        <v>24</v>
      </c>
      <c r="AM4425" s="1316"/>
      <c r="AN4425" s="1316"/>
      <c r="AO4425" s="1320"/>
      <c r="AP4425" s="1320"/>
      <c r="AQ4425" s="1337" t="s">
        <v>3094</v>
      </c>
      <c r="AR4425" s="1320"/>
      <c r="AS4425" s="1320"/>
      <c r="AT4425" s="1320"/>
      <c r="AU4425" s="1320"/>
      <c r="AV4425" s="1320"/>
      <c r="AW4425" s="1320"/>
      <c r="AX4425" s="1320"/>
      <c r="AY4425" s="1320"/>
      <c r="AZ4425" s="1950"/>
    </row>
    <row r="4426" spans="2:52" ht="15" customHeight="1">
      <c r="B4426" s="1310">
        <v>4420</v>
      </c>
      <c r="C4426" s="1326" t="s">
        <v>13256</v>
      </c>
      <c r="D4426" s="2153" t="s">
        <v>6627</v>
      </c>
      <c r="E4426" s="521" t="s">
        <v>4292</v>
      </c>
      <c r="F4426" s="1314" t="s">
        <v>13257</v>
      </c>
      <c r="G4426" s="509" t="s">
        <v>102</v>
      </c>
      <c r="H4426" s="1323" t="s">
        <v>13258</v>
      </c>
      <c r="I4426" s="1664">
        <v>35317</v>
      </c>
      <c r="J4426" s="1314">
        <f t="shared" ca="1" si="385"/>
        <v>25</v>
      </c>
      <c r="K4426" s="2112" t="s">
        <v>24</v>
      </c>
      <c r="L4426" s="2113" t="s">
        <v>24</v>
      </c>
      <c r="M4426" s="2114" t="s">
        <v>24</v>
      </c>
      <c r="N4426" s="1324">
        <v>43403</v>
      </c>
      <c r="O4426" s="1318" t="s">
        <v>24</v>
      </c>
      <c r="P4426" s="1320" t="s">
        <v>24</v>
      </c>
      <c r="Q4426" s="1328" t="s">
        <v>24</v>
      </c>
      <c r="R4426" s="1327" t="s">
        <v>2087</v>
      </c>
      <c r="S4426" s="1314" t="s">
        <v>24</v>
      </c>
      <c r="T4426" s="1330">
        <v>44448</v>
      </c>
      <c r="U4426" s="1311" t="s">
        <v>6714</v>
      </c>
      <c r="V4426" s="1330" t="s">
        <v>24</v>
      </c>
      <c r="W4426" s="1311" t="s">
        <v>24</v>
      </c>
      <c r="X4426" s="1321" t="s">
        <v>14069</v>
      </c>
      <c r="Y4426" s="1322"/>
      <c r="Z4426" s="2115"/>
      <c r="AA4426" s="1314"/>
      <c r="AB4426" s="1316"/>
      <c r="AC4426" s="1316"/>
      <c r="AD4426" s="1316"/>
      <c r="AE4426" s="1316"/>
      <c r="AF4426" s="1316"/>
      <c r="AG4426" s="1316"/>
      <c r="AH4426" s="1316" t="s">
        <v>12173</v>
      </c>
      <c r="AI4426" s="244" t="str">
        <f t="shared" si="383"/>
        <v/>
      </c>
      <c r="AJ4426" s="1315">
        <f t="shared" si="384"/>
        <v>43403</v>
      </c>
      <c r="AK4426" s="1318" t="s">
        <v>24</v>
      </c>
      <c r="AL4426" s="1339" t="s">
        <v>24</v>
      </c>
      <c r="AM4426" s="1316"/>
      <c r="AN4426" s="1316"/>
      <c r="AO4426" s="1320"/>
      <c r="AP4426" s="1320"/>
      <c r="AQ4426" s="1337" t="s">
        <v>3094</v>
      </c>
      <c r="AR4426" s="1320"/>
      <c r="AS4426" s="1320"/>
      <c r="AT4426" s="1320"/>
      <c r="AU4426" s="1320"/>
      <c r="AV4426" s="1320"/>
      <c r="AW4426" s="1320"/>
      <c r="AX4426" s="1320"/>
      <c r="AY4426" s="1320"/>
      <c r="AZ4426" s="1950"/>
    </row>
    <row r="4427" spans="2:52" ht="15" customHeight="1">
      <c r="B4427" s="1310">
        <v>4421</v>
      </c>
      <c r="C4427" s="1326" t="s">
        <v>13259</v>
      </c>
      <c r="D4427" s="2153" t="s">
        <v>272</v>
      </c>
      <c r="E4427" s="521" t="s">
        <v>222</v>
      </c>
      <c r="F4427" s="658" t="s">
        <v>24</v>
      </c>
      <c r="G4427" s="509" t="s">
        <v>141</v>
      </c>
      <c r="H4427" s="1323" t="s">
        <v>13260</v>
      </c>
      <c r="I4427" s="1325">
        <v>30319</v>
      </c>
      <c r="J4427" s="1314">
        <f t="shared" ca="1" si="385"/>
        <v>39</v>
      </c>
      <c r="K4427" s="2112" t="s">
        <v>493</v>
      </c>
      <c r="L4427" s="2113">
        <v>83011718086</v>
      </c>
      <c r="M4427" s="2114">
        <v>44929</v>
      </c>
      <c r="N4427" s="1348">
        <v>44111</v>
      </c>
      <c r="O4427" s="1318" t="s">
        <v>24</v>
      </c>
      <c r="P4427" s="1320" t="s">
        <v>24</v>
      </c>
      <c r="Q4427" s="1328" t="s">
        <v>24</v>
      </c>
      <c r="R4427" s="1328" t="s">
        <v>24</v>
      </c>
      <c r="S4427" s="1314" t="s">
        <v>24</v>
      </c>
      <c r="T4427" s="1330">
        <v>44199</v>
      </c>
      <c r="U4427" s="1311" t="s">
        <v>24</v>
      </c>
      <c r="V4427" s="1330" t="s">
        <v>24</v>
      </c>
      <c r="W4427" s="1311" t="s">
        <v>24</v>
      </c>
      <c r="X4427" s="1321"/>
      <c r="Y4427" s="1322"/>
      <c r="Z4427" s="2115"/>
      <c r="AA4427" s="1314" t="s">
        <v>24</v>
      </c>
      <c r="AB4427" s="1316"/>
      <c r="AC4427" s="1316"/>
      <c r="AD4427" s="1316"/>
      <c r="AE4427" s="1316"/>
      <c r="AF4427" s="1316"/>
      <c r="AG4427" s="1316"/>
      <c r="AH4427" s="1316"/>
      <c r="AI4427" s="244" t="str">
        <f t="shared" si="383"/>
        <v>-</v>
      </c>
      <c r="AJ4427" s="1315">
        <f t="shared" si="384"/>
        <v>44111</v>
      </c>
      <c r="AK4427" s="1318" t="s">
        <v>24</v>
      </c>
      <c r="AL4427" s="1339" t="s">
        <v>24</v>
      </c>
      <c r="AM4427" s="1316"/>
      <c r="AN4427" s="1316"/>
      <c r="AO4427" s="1320"/>
      <c r="AP4427" s="1320"/>
      <c r="AQ4427" s="1337" t="s">
        <v>3094</v>
      </c>
      <c r="AR4427" s="1320"/>
      <c r="AS4427" s="1320"/>
      <c r="AT4427" s="1320"/>
      <c r="AU4427" s="1320"/>
      <c r="AV4427" s="1320"/>
      <c r="AW4427" s="1320"/>
      <c r="AX4427" s="1320"/>
      <c r="AY4427" s="1320"/>
      <c r="AZ4427" s="1950"/>
    </row>
    <row r="4428" spans="2:52" ht="15" customHeight="1">
      <c r="B4428" s="1310">
        <v>4422</v>
      </c>
      <c r="C4428" s="1326" t="s">
        <v>13722</v>
      </c>
      <c r="D4428" s="2153" t="s">
        <v>3294</v>
      </c>
      <c r="E4428" s="521" t="s">
        <v>3085</v>
      </c>
      <c r="F4428" s="658" t="s">
        <v>13261</v>
      </c>
      <c r="G4428" s="509" t="s">
        <v>102</v>
      </c>
      <c r="H4428" s="1323" t="s">
        <v>24</v>
      </c>
      <c r="I4428" s="1325">
        <v>31415</v>
      </c>
      <c r="J4428" s="1314">
        <f t="shared" ca="1" si="385"/>
        <v>36</v>
      </c>
      <c r="K4428" s="2112" t="s">
        <v>24</v>
      </c>
      <c r="L4428" s="2113" t="s">
        <v>24</v>
      </c>
      <c r="M4428" s="2113" t="s">
        <v>24</v>
      </c>
      <c r="N4428" s="1348"/>
      <c r="O4428" s="1318" t="s">
        <v>24</v>
      </c>
      <c r="P4428" s="1320" t="s">
        <v>24</v>
      </c>
      <c r="Q4428" s="1328" t="s">
        <v>24</v>
      </c>
      <c r="R4428" s="1328" t="s">
        <v>24</v>
      </c>
      <c r="S4428" s="1314" t="s">
        <v>24</v>
      </c>
      <c r="T4428" s="1330">
        <v>44564</v>
      </c>
      <c r="U4428" s="1311" t="s">
        <v>24</v>
      </c>
      <c r="V4428" s="1330" t="s">
        <v>24</v>
      </c>
      <c r="W4428" s="1311" t="s">
        <v>24</v>
      </c>
      <c r="X4428" s="1321"/>
      <c r="Y4428" s="1322"/>
      <c r="Z4428" s="2115"/>
      <c r="AA4428" s="1314"/>
      <c r="AB4428" s="1316"/>
      <c r="AC4428" s="1316"/>
      <c r="AD4428" s="1316"/>
      <c r="AE4428" s="1316"/>
      <c r="AF4428" s="1316"/>
      <c r="AG4428" s="1316"/>
      <c r="AH4428" s="1316"/>
      <c r="AI4428" s="244" t="str">
        <f t="shared" si="383"/>
        <v/>
      </c>
      <c r="AJ4428" s="1315">
        <f t="shared" si="384"/>
        <v>0</v>
      </c>
      <c r="AK4428" s="1318" t="s">
        <v>24</v>
      </c>
      <c r="AL4428" s="1339" t="s">
        <v>24</v>
      </c>
      <c r="AM4428" s="1316"/>
      <c r="AN4428" s="1316"/>
      <c r="AO4428" s="1320"/>
      <c r="AP4428" s="1320"/>
      <c r="AQ4428" s="1337" t="s">
        <v>3094</v>
      </c>
      <c r="AR4428" s="1320"/>
      <c r="AS4428" s="1320"/>
      <c r="AT4428" s="1320"/>
      <c r="AU4428" s="1320"/>
      <c r="AV4428" s="1320"/>
      <c r="AW4428" s="1320"/>
      <c r="AX4428" s="1320"/>
      <c r="AY4428" s="1320"/>
      <c r="AZ4428" s="1950"/>
    </row>
    <row r="4429" spans="2:52" ht="15" customHeight="1">
      <c r="B4429" s="1310">
        <v>4423</v>
      </c>
      <c r="C4429" s="1326" t="s">
        <v>9669</v>
      </c>
      <c r="D4429" s="2153" t="s">
        <v>226</v>
      </c>
      <c r="E4429" s="521" t="s">
        <v>4241</v>
      </c>
      <c r="F4429" s="1314" t="s">
        <v>13263</v>
      </c>
      <c r="G4429" s="509" t="s">
        <v>102</v>
      </c>
      <c r="H4429" s="1323" t="s">
        <v>24</v>
      </c>
      <c r="I4429" s="1325">
        <v>36270</v>
      </c>
      <c r="J4429" s="1314">
        <f t="shared" ca="1" si="385"/>
        <v>22</v>
      </c>
      <c r="K4429" s="2112" t="s">
        <v>24</v>
      </c>
      <c r="L4429" s="2113" t="s">
        <v>24</v>
      </c>
      <c r="M4429" s="2114" t="s">
        <v>24</v>
      </c>
      <c r="N4429" s="1324">
        <v>43437</v>
      </c>
      <c r="O4429" s="1318" t="s">
        <v>24</v>
      </c>
      <c r="P4429" s="1318" t="s">
        <v>24</v>
      </c>
      <c r="Q4429" s="1328" t="s">
        <v>24</v>
      </c>
      <c r="R4429" s="1327" t="s">
        <v>2087</v>
      </c>
      <c r="S4429" s="451" t="s">
        <v>24</v>
      </c>
      <c r="T4429" s="1330">
        <v>44527</v>
      </c>
      <c r="U4429" s="1329" t="s">
        <v>99</v>
      </c>
      <c r="V4429" s="1330" t="s">
        <v>24</v>
      </c>
      <c r="W4429" s="1311" t="s">
        <v>24</v>
      </c>
      <c r="X4429" s="1321" t="s">
        <v>13264</v>
      </c>
      <c r="Y4429" s="1322"/>
      <c r="Z4429" s="2115"/>
      <c r="AA4429" s="1314" t="s">
        <v>24</v>
      </c>
      <c r="AB4429" s="1316" t="s">
        <v>24</v>
      </c>
      <c r="AC4429" s="1316" t="s">
        <v>24</v>
      </c>
      <c r="AD4429" s="1316" t="s">
        <v>24</v>
      </c>
      <c r="AE4429" s="1316" t="s">
        <v>24</v>
      </c>
      <c r="AF4429" s="1316" t="s">
        <v>24</v>
      </c>
      <c r="AG4429" s="1316" t="s">
        <v>24</v>
      </c>
      <c r="AH4429" s="1316" t="s">
        <v>13265</v>
      </c>
      <c r="AI4429" s="244" t="str">
        <f t="shared" si="383"/>
        <v>-------</v>
      </c>
      <c r="AJ4429" s="1315">
        <f t="shared" si="384"/>
        <v>43437</v>
      </c>
      <c r="AK4429" s="1318" t="s">
        <v>24</v>
      </c>
      <c r="AL4429" s="1339" t="s">
        <v>24</v>
      </c>
      <c r="AM4429" s="1316"/>
      <c r="AN4429" s="1316"/>
      <c r="AO4429" s="1320"/>
      <c r="AP4429" s="1320"/>
      <c r="AQ4429" s="1337" t="s">
        <v>3094</v>
      </c>
      <c r="AR4429" s="1320"/>
      <c r="AS4429" s="1320"/>
      <c r="AT4429" s="1320"/>
      <c r="AU4429" s="1320"/>
      <c r="AV4429" s="1320"/>
      <c r="AW4429" s="1320"/>
      <c r="AX4429" s="1320"/>
      <c r="AY4429" s="1320"/>
      <c r="AZ4429" s="1950"/>
    </row>
    <row r="4430" spans="2:52" ht="15" customHeight="1">
      <c r="B4430" s="1310">
        <v>4424</v>
      </c>
      <c r="C4430" s="1326" t="s">
        <v>13266</v>
      </c>
      <c r="D4430" s="2153" t="s">
        <v>1866</v>
      </c>
      <c r="E4430" s="521" t="s">
        <v>1122</v>
      </c>
      <c r="F4430" s="658" t="s">
        <v>24</v>
      </c>
      <c r="G4430" s="509" t="s">
        <v>109</v>
      </c>
      <c r="H4430" s="1323" t="s">
        <v>24</v>
      </c>
      <c r="I4430" s="1325">
        <v>34202</v>
      </c>
      <c r="J4430" s="1314">
        <f t="shared" ca="1" si="385"/>
        <v>28</v>
      </c>
      <c r="K4430" s="2112" t="s">
        <v>24</v>
      </c>
      <c r="L4430" s="2113" t="s">
        <v>24</v>
      </c>
      <c r="M4430" s="2114" t="s">
        <v>24</v>
      </c>
      <c r="N4430" s="1348">
        <v>44091</v>
      </c>
      <c r="O4430" s="1318" t="s">
        <v>24</v>
      </c>
      <c r="P4430" s="1318" t="s">
        <v>24</v>
      </c>
      <c r="Q4430" s="1328" t="s">
        <v>24</v>
      </c>
      <c r="R4430" s="1328" t="s">
        <v>24</v>
      </c>
      <c r="S4430" s="472" t="s">
        <v>24</v>
      </c>
      <c r="T4430" s="1330">
        <v>44429</v>
      </c>
      <c r="U4430" s="1311" t="s">
        <v>99</v>
      </c>
      <c r="V4430" s="1330" t="s">
        <v>24</v>
      </c>
      <c r="W4430" s="1311" t="s">
        <v>24</v>
      </c>
      <c r="X4430" s="1321"/>
      <c r="Y4430" s="1322"/>
      <c r="Z4430" s="2115"/>
      <c r="AA4430" s="1314" t="s">
        <v>24</v>
      </c>
      <c r="AB4430" s="1316"/>
      <c r="AC4430" s="1316"/>
      <c r="AD4430" s="1316"/>
      <c r="AE4430" s="1316"/>
      <c r="AF4430" s="1316"/>
      <c r="AG4430" s="1316"/>
      <c r="AH4430" s="1316"/>
      <c r="AI4430" s="244" t="str">
        <f t="shared" si="383"/>
        <v>-</v>
      </c>
      <c r="AJ4430" s="1315">
        <f t="shared" si="384"/>
        <v>44091</v>
      </c>
      <c r="AK4430" s="1318" t="s">
        <v>24</v>
      </c>
      <c r="AL4430" s="1339" t="s">
        <v>24</v>
      </c>
      <c r="AM4430" s="1316"/>
      <c r="AN4430" s="1316"/>
      <c r="AO4430" s="1320"/>
      <c r="AP4430" s="1320"/>
      <c r="AQ4430" s="1337" t="s">
        <v>3094</v>
      </c>
      <c r="AR4430" s="1320"/>
      <c r="AS4430" s="1320"/>
      <c r="AT4430" s="1320"/>
      <c r="AU4430" s="1320"/>
      <c r="AV4430" s="1320"/>
      <c r="AW4430" s="1320"/>
      <c r="AX4430" s="1320"/>
      <c r="AY4430" s="1320"/>
      <c r="AZ4430" s="1950"/>
    </row>
    <row r="4431" spans="2:52" ht="15" customHeight="1">
      <c r="B4431" s="1310">
        <v>4425</v>
      </c>
      <c r="C4431" s="1326" t="s">
        <v>13267</v>
      </c>
      <c r="D4431" s="2153" t="s">
        <v>1129</v>
      </c>
      <c r="E4431" s="521" t="s">
        <v>1122</v>
      </c>
      <c r="F4431" s="658" t="s">
        <v>24</v>
      </c>
      <c r="G4431" s="509" t="s">
        <v>109</v>
      </c>
      <c r="H4431" s="1323" t="s">
        <v>24</v>
      </c>
      <c r="I4431" s="1325">
        <v>35768</v>
      </c>
      <c r="J4431" s="1314">
        <f t="shared" ca="1" si="385"/>
        <v>24</v>
      </c>
      <c r="K4431" s="2112" t="s">
        <v>24</v>
      </c>
      <c r="L4431" s="2113" t="s">
        <v>24</v>
      </c>
      <c r="M4431" s="2114" t="s">
        <v>24</v>
      </c>
      <c r="N4431" s="1348">
        <v>44073</v>
      </c>
      <c r="O4431" s="1318" t="s">
        <v>24</v>
      </c>
      <c r="P4431" s="1318" t="s">
        <v>24</v>
      </c>
      <c r="Q4431" s="1328" t="s">
        <v>24</v>
      </c>
      <c r="R4431" s="1328" t="s">
        <v>24</v>
      </c>
      <c r="S4431" s="472" t="s">
        <v>24</v>
      </c>
      <c r="T4431" s="1330">
        <v>44534</v>
      </c>
      <c r="U4431" s="1311" t="s">
        <v>99</v>
      </c>
      <c r="V4431" s="1330" t="s">
        <v>24</v>
      </c>
      <c r="W4431" s="1311" t="s">
        <v>24</v>
      </c>
      <c r="X4431" s="1321"/>
      <c r="Y4431" s="1322"/>
      <c r="Z4431" s="2115"/>
      <c r="AA4431" s="1314" t="s">
        <v>24</v>
      </c>
      <c r="AB4431" s="1316"/>
      <c r="AC4431" s="1316"/>
      <c r="AD4431" s="1316"/>
      <c r="AE4431" s="1316"/>
      <c r="AF4431" s="1316"/>
      <c r="AG4431" s="1316"/>
      <c r="AH4431" s="1316"/>
      <c r="AI4431" s="244" t="str">
        <f t="shared" si="383"/>
        <v>-</v>
      </c>
      <c r="AJ4431" s="1315">
        <f t="shared" si="384"/>
        <v>44073</v>
      </c>
      <c r="AK4431" s="1318" t="s">
        <v>24</v>
      </c>
      <c r="AL4431" s="1339" t="s">
        <v>24</v>
      </c>
      <c r="AM4431" s="1316"/>
      <c r="AN4431" s="1316"/>
      <c r="AO4431" s="1320"/>
      <c r="AP4431" s="1320"/>
      <c r="AQ4431" s="1337" t="s">
        <v>3094</v>
      </c>
      <c r="AR4431" s="1320"/>
      <c r="AS4431" s="1320"/>
      <c r="AT4431" s="1320"/>
      <c r="AU4431" s="1320"/>
      <c r="AV4431" s="1320"/>
      <c r="AW4431" s="1320"/>
      <c r="AX4431" s="1320"/>
      <c r="AY4431" s="1320"/>
      <c r="AZ4431" s="1950"/>
    </row>
    <row r="4432" spans="2:52" ht="15" customHeight="1">
      <c r="B4432" s="1310">
        <v>4426</v>
      </c>
      <c r="C4432" s="1326" t="s">
        <v>13268</v>
      </c>
      <c r="D4432" s="2153" t="s">
        <v>230</v>
      </c>
      <c r="E4432" s="521" t="s">
        <v>222</v>
      </c>
      <c r="F4432" s="1314" t="s">
        <v>13269</v>
      </c>
      <c r="G4432" s="509" t="s">
        <v>136</v>
      </c>
      <c r="H4432" s="2122" t="s">
        <v>13270</v>
      </c>
      <c r="I4432" s="2123">
        <v>33857</v>
      </c>
      <c r="J4432" s="1314">
        <f t="shared" ca="1" si="385"/>
        <v>29</v>
      </c>
      <c r="K4432" s="2124" t="s">
        <v>493</v>
      </c>
      <c r="L4432" s="2113">
        <v>920919310531</v>
      </c>
      <c r="M4432" s="2124">
        <v>44814</v>
      </c>
      <c r="N4432" s="1348" t="s">
        <v>13271</v>
      </c>
      <c r="O4432" s="2120" t="s">
        <v>13272</v>
      </c>
      <c r="P4432" s="1320" t="s">
        <v>83</v>
      </c>
      <c r="Q4432" s="1328" t="e">
        <v>#VALUE!</v>
      </c>
      <c r="R4432" s="1327" t="e">
        <v>#VALUE!</v>
      </c>
      <c r="S4432" s="1314" t="s">
        <v>3356</v>
      </c>
      <c r="T4432" s="1330">
        <v>44449</v>
      </c>
      <c r="U4432" s="1311">
        <v>44449</v>
      </c>
      <c r="V4432" s="1330" t="s">
        <v>24</v>
      </c>
      <c r="W4432" s="1311" t="s">
        <v>24</v>
      </c>
      <c r="X4432" s="2118"/>
      <c r="Y4432" s="1336"/>
      <c r="Z4432" s="2119"/>
      <c r="AA4432" s="1314" t="s">
        <v>1086</v>
      </c>
      <c r="AB4432" s="1316" t="s">
        <v>3409</v>
      </c>
      <c r="AC4432" s="1316" t="s">
        <v>13847</v>
      </c>
      <c r="AD4432" s="1316" t="s">
        <v>13846</v>
      </c>
      <c r="AE4432" s="1316" t="s">
        <v>24</v>
      </c>
      <c r="AF4432" s="1316" t="s">
        <v>24</v>
      </c>
      <c r="AG4432" s="1316" t="s">
        <v>24</v>
      </c>
      <c r="AH4432" s="1316"/>
      <c r="AI4432" s="244" t="str">
        <f t="shared" ref="AI4432:AI4495" si="386">+CONCATENATE(AA4432,AB4432,AC4432,AD4432,AE4432,AF4432,AG4432)</f>
        <v>HINO 260 JD/TIMERCY 4843MERCY 4054 STRMERCY 4054 DTR---</v>
      </c>
      <c r="AJ4432" s="1315" t="str">
        <f t="shared" si="384"/>
        <v>17-May-17</v>
      </c>
      <c r="AK4432" s="1318">
        <v>43725</v>
      </c>
      <c r="AL4432" s="1339" t="s">
        <v>24</v>
      </c>
      <c r="AM4432" s="1316"/>
      <c r="AN4432" s="1316"/>
      <c r="AO4432" s="1320"/>
      <c r="AP4432" s="1320"/>
      <c r="AQ4432" s="1337" t="s">
        <v>3094</v>
      </c>
      <c r="AR4432" s="1320"/>
      <c r="AS4432" s="1320"/>
      <c r="AT4432" s="1320"/>
      <c r="AU4432" s="1320"/>
      <c r="AV4432" s="1320"/>
      <c r="AW4432" s="1320"/>
      <c r="AX4432" s="1320"/>
      <c r="AY4432" s="1320"/>
      <c r="AZ4432" s="1950"/>
    </row>
    <row r="4433" spans="2:52" ht="15" customHeight="1">
      <c r="B4433" s="1310">
        <v>4427</v>
      </c>
      <c r="C4433" s="1326" t="s">
        <v>13273</v>
      </c>
      <c r="D4433" s="2153" t="s">
        <v>1717</v>
      </c>
      <c r="E4433" s="521" t="s">
        <v>1122</v>
      </c>
      <c r="F4433" s="658" t="s">
        <v>13309</v>
      </c>
      <c r="G4433" s="509" t="s">
        <v>102</v>
      </c>
      <c r="H4433" s="1323" t="s">
        <v>24</v>
      </c>
      <c r="I4433" s="1325"/>
      <c r="J4433" s="1314" t="str">
        <f t="shared" ca="1" si="385"/>
        <v>-</v>
      </c>
      <c r="K4433" s="2112" t="s">
        <v>493</v>
      </c>
      <c r="L4433" s="2113">
        <v>811218190094</v>
      </c>
      <c r="M4433" s="2114">
        <v>44539</v>
      </c>
      <c r="N4433" s="1348">
        <v>44114</v>
      </c>
      <c r="O4433" s="1318"/>
      <c r="P4433" s="1320"/>
      <c r="Q4433" s="1316"/>
      <c r="R4433" s="1327"/>
      <c r="S4433" s="1314" t="s">
        <v>13313</v>
      </c>
      <c r="T4433" s="1330">
        <v>44539</v>
      </c>
      <c r="U4433" s="1311">
        <v>44539</v>
      </c>
      <c r="V4433" s="1330"/>
      <c r="W4433" s="1311"/>
      <c r="X4433" s="1321"/>
      <c r="Y4433" s="1322"/>
      <c r="Z4433" s="2115"/>
      <c r="AA4433" s="1314" t="s">
        <v>11348</v>
      </c>
      <c r="AB4433" s="1316" t="s">
        <v>13310</v>
      </c>
      <c r="AC4433" s="1316" t="s">
        <v>9107</v>
      </c>
      <c r="AD4433" s="1316" t="s">
        <v>13311</v>
      </c>
      <c r="AE4433" s="1316" t="s">
        <v>13570</v>
      </c>
      <c r="AF4433" s="1316" t="s">
        <v>13312</v>
      </c>
      <c r="AG4433" s="1316" t="s">
        <v>13654</v>
      </c>
      <c r="AH4433" s="1316" t="s">
        <v>100</v>
      </c>
      <c r="AI4433" s="244" t="str">
        <f t="shared" si="386"/>
        <v>VOLVO BM ALOW BOYHD 465FMX 480, FH 16SC P360 - SC P580HINO DTBUS, ELF, LV</v>
      </c>
      <c r="AJ4433" s="1315">
        <f t="shared" si="384"/>
        <v>44114</v>
      </c>
      <c r="AK4433" s="1318" t="s">
        <v>24</v>
      </c>
      <c r="AL4433" s="1339" t="s">
        <v>24</v>
      </c>
      <c r="AM4433" s="1316"/>
      <c r="AN4433" s="1316"/>
      <c r="AO4433" s="1320"/>
      <c r="AP4433" s="1320"/>
      <c r="AQ4433" s="1337" t="s">
        <v>3094</v>
      </c>
      <c r="AR4433" s="1320"/>
      <c r="AS4433" s="1320"/>
      <c r="AT4433" s="1320"/>
      <c r="AU4433" s="1320"/>
      <c r="AV4433" s="1320"/>
      <c r="AW4433" s="1320"/>
      <c r="AX4433" s="1320"/>
      <c r="AY4433" s="1320"/>
      <c r="AZ4433" s="1950"/>
    </row>
    <row r="4434" spans="2:52" ht="15" customHeight="1">
      <c r="B4434" s="1310">
        <v>4428</v>
      </c>
      <c r="C4434" s="1326" t="s">
        <v>13275</v>
      </c>
      <c r="D4434" s="2153" t="s">
        <v>1866</v>
      </c>
      <c r="E4434" s="521" t="s">
        <v>1122</v>
      </c>
      <c r="F4434" s="658" t="s">
        <v>24</v>
      </c>
      <c r="G4434" s="509" t="s">
        <v>109</v>
      </c>
      <c r="H4434" s="1323" t="s">
        <v>24</v>
      </c>
      <c r="I4434" s="1325">
        <v>36858</v>
      </c>
      <c r="J4434" s="1314">
        <f t="shared" ca="1" si="385"/>
        <v>21</v>
      </c>
      <c r="K4434" s="2112" t="s">
        <v>24</v>
      </c>
      <c r="L4434" s="2112" t="s">
        <v>24</v>
      </c>
      <c r="M4434" s="2112" t="s">
        <v>24</v>
      </c>
      <c r="N4434" s="1348">
        <v>44073</v>
      </c>
      <c r="O4434" s="1318" t="s">
        <v>24</v>
      </c>
      <c r="P4434" s="1318" t="s">
        <v>24</v>
      </c>
      <c r="Q4434" s="1327" t="s">
        <v>24</v>
      </c>
      <c r="R4434" s="1327" t="s">
        <v>24</v>
      </c>
      <c r="S4434" s="1330" t="s">
        <v>24</v>
      </c>
      <c r="T4434" s="1330">
        <v>44528</v>
      </c>
      <c r="U4434" s="1311" t="s">
        <v>24</v>
      </c>
      <c r="V4434" s="1330" t="s">
        <v>24</v>
      </c>
      <c r="W4434" s="1311" t="s">
        <v>24</v>
      </c>
      <c r="X4434" s="1321"/>
      <c r="Y4434" s="1322"/>
      <c r="Z4434" s="2115"/>
      <c r="AA4434" s="1314"/>
      <c r="AB4434" s="1316"/>
      <c r="AC4434" s="1316"/>
      <c r="AD4434" s="1316"/>
      <c r="AE4434" s="1316"/>
      <c r="AF4434" s="1316"/>
      <c r="AG4434" s="1316"/>
      <c r="AH4434" s="1316"/>
      <c r="AI4434" s="244" t="str">
        <f t="shared" si="386"/>
        <v/>
      </c>
      <c r="AJ4434" s="1315">
        <f t="shared" si="384"/>
        <v>44073</v>
      </c>
      <c r="AK4434" s="1318" t="s">
        <v>24</v>
      </c>
      <c r="AL4434" s="1339" t="s">
        <v>24</v>
      </c>
      <c r="AM4434" s="1316"/>
      <c r="AN4434" s="1316"/>
      <c r="AO4434" s="1320"/>
      <c r="AP4434" s="1320"/>
      <c r="AQ4434" s="1337" t="s">
        <v>3094</v>
      </c>
      <c r="AR4434" s="1320"/>
      <c r="AS4434" s="1320"/>
      <c r="AT4434" s="1320"/>
      <c r="AU4434" s="1320"/>
      <c r="AV4434" s="1320"/>
      <c r="AW4434" s="1320"/>
      <c r="AX4434" s="1320"/>
      <c r="AY4434" s="1320"/>
      <c r="AZ4434" s="1950"/>
    </row>
    <row r="4435" spans="2:52" ht="15" customHeight="1">
      <c r="B4435" s="1310">
        <v>4429</v>
      </c>
      <c r="C4435" s="1326" t="s">
        <v>13276</v>
      </c>
      <c r="D4435" s="2153" t="s">
        <v>226</v>
      </c>
      <c r="E4435" s="521" t="s">
        <v>222</v>
      </c>
      <c r="F4435" s="658" t="s">
        <v>24</v>
      </c>
      <c r="G4435" s="509" t="s">
        <v>136</v>
      </c>
      <c r="H4435" s="1323" t="s">
        <v>13277</v>
      </c>
      <c r="I4435" s="1325">
        <v>33276</v>
      </c>
      <c r="J4435" s="1314">
        <f t="shared" ca="1" si="385"/>
        <v>31</v>
      </c>
      <c r="K4435" s="2112" t="s">
        <v>24</v>
      </c>
      <c r="L4435" s="2112" t="s">
        <v>24</v>
      </c>
      <c r="M4435" s="2112" t="s">
        <v>24</v>
      </c>
      <c r="N4435" s="1348">
        <v>44111</v>
      </c>
      <c r="O4435" s="1318" t="s">
        <v>24</v>
      </c>
      <c r="P4435" s="1318" t="s">
        <v>24</v>
      </c>
      <c r="Q4435" s="1327" t="s">
        <v>24</v>
      </c>
      <c r="R4435" s="1327" t="s">
        <v>24</v>
      </c>
      <c r="S4435" s="1330" t="s">
        <v>24</v>
      </c>
      <c r="T4435" s="1330">
        <v>44599</v>
      </c>
      <c r="U4435" s="1311" t="s">
        <v>24</v>
      </c>
      <c r="V4435" s="1330" t="s">
        <v>24</v>
      </c>
      <c r="W4435" s="1311" t="s">
        <v>24</v>
      </c>
      <c r="X4435" s="1321"/>
      <c r="Y4435" s="1322"/>
      <c r="Z4435" s="2115"/>
      <c r="AA4435" s="1314"/>
      <c r="AB4435" s="1316"/>
      <c r="AC4435" s="1316"/>
      <c r="AD4435" s="1316"/>
      <c r="AE4435" s="1316"/>
      <c r="AF4435" s="1316"/>
      <c r="AG4435" s="1316"/>
      <c r="AH4435" s="1316"/>
      <c r="AI4435" s="244" t="str">
        <f t="shared" si="386"/>
        <v/>
      </c>
      <c r="AJ4435" s="1315">
        <f t="shared" si="384"/>
        <v>44111</v>
      </c>
      <c r="AK4435" s="1318" t="s">
        <v>24</v>
      </c>
      <c r="AL4435" s="1339" t="s">
        <v>24</v>
      </c>
      <c r="AM4435" s="1316"/>
      <c r="AN4435" s="1316"/>
      <c r="AO4435" s="1320"/>
      <c r="AP4435" s="1320"/>
      <c r="AQ4435" s="1337" t="s">
        <v>3094</v>
      </c>
      <c r="AR4435" s="1320"/>
      <c r="AS4435" s="1320"/>
      <c r="AT4435" s="1320"/>
      <c r="AU4435" s="1320"/>
      <c r="AV4435" s="1320"/>
      <c r="AW4435" s="1320"/>
      <c r="AX4435" s="1320"/>
      <c r="AY4435" s="1320"/>
      <c r="AZ4435" s="1950"/>
    </row>
    <row r="4436" spans="2:52" ht="15" customHeight="1">
      <c r="B4436" s="1310">
        <v>4430</v>
      </c>
      <c r="C4436" s="1326" t="s">
        <v>3335</v>
      </c>
      <c r="D4436" s="2153" t="s">
        <v>13278</v>
      </c>
      <c r="E4436" s="521" t="s">
        <v>1122</v>
      </c>
      <c r="F4436" s="658" t="s">
        <v>24</v>
      </c>
      <c r="G4436" s="509" t="s">
        <v>109</v>
      </c>
      <c r="H4436" s="1323" t="s">
        <v>24</v>
      </c>
      <c r="I4436" s="1325">
        <v>35838</v>
      </c>
      <c r="J4436" s="1314">
        <f t="shared" ca="1" si="385"/>
        <v>24</v>
      </c>
      <c r="K4436" s="2112" t="s">
        <v>24</v>
      </c>
      <c r="L4436" s="2112" t="s">
        <v>24</v>
      </c>
      <c r="M4436" s="2112" t="s">
        <v>24</v>
      </c>
      <c r="N4436" s="1348">
        <v>44110</v>
      </c>
      <c r="O4436" s="1318" t="s">
        <v>24</v>
      </c>
      <c r="P4436" s="1318" t="s">
        <v>24</v>
      </c>
      <c r="Q4436" s="1327" t="s">
        <v>24</v>
      </c>
      <c r="R4436" s="1327" t="s">
        <v>24</v>
      </c>
      <c r="S4436" s="1330" t="s">
        <v>24</v>
      </c>
      <c r="T4436" s="1330">
        <v>44604</v>
      </c>
      <c r="U4436" s="1311" t="s">
        <v>24</v>
      </c>
      <c r="V4436" s="1330" t="s">
        <v>24</v>
      </c>
      <c r="W4436" s="1311" t="s">
        <v>24</v>
      </c>
      <c r="X4436" s="1321"/>
      <c r="Y4436" s="1322"/>
      <c r="Z4436" s="2115"/>
      <c r="AA4436" s="1314"/>
      <c r="AB4436" s="1316"/>
      <c r="AC4436" s="1316"/>
      <c r="AD4436" s="1316"/>
      <c r="AE4436" s="1316"/>
      <c r="AF4436" s="1316"/>
      <c r="AG4436" s="1316"/>
      <c r="AH4436" s="1316"/>
      <c r="AI4436" s="244" t="str">
        <f t="shared" si="386"/>
        <v/>
      </c>
      <c r="AJ4436" s="1315">
        <f t="shared" si="384"/>
        <v>44110</v>
      </c>
      <c r="AK4436" s="1318" t="s">
        <v>24</v>
      </c>
      <c r="AL4436" s="1339" t="s">
        <v>24</v>
      </c>
      <c r="AM4436" s="1316"/>
      <c r="AN4436" s="1316"/>
      <c r="AO4436" s="1320"/>
      <c r="AP4436" s="1320"/>
      <c r="AQ4436" s="1337" t="s">
        <v>3094</v>
      </c>
      <c r="AR4436" s="1320"/>
      <c r="AS4436" s="1320"/>
      <c r="AT4436" s="1320"/>
      <c r="AU4436" s="1320"/>
      <c r="AV4436" s="1320"/>
      <c r="AW4436" s="1320"/>
      <c r="AX4436" s="1320"/>
      <c r="AY4436" s="1320"/>
      <c r="AZ4436" s="1950"/>
    </row>
    <row r="4437" spans="2:52" ht="15" customHeight="1">
      <c r="B4437" s="1310">
        <v>4431</v>
      </c>
      <c r="C4437" s="1326" t="s">
        <v>13281</v>
      </c>
      <c r="D4437" s="2153" t="s">
        <v>230</v>
      </c>
      <c r="E4437" s="521" t="s">
        <v>222</v>
      </c>
      <c r="F4437" s="658" t="s">
        <v>24</v>
      </c>
      <c r="G4437" s="509" t="s">
        <v>127</v>
      </c>
      <c r="H4437" s="1323" t="s">
        <v>24</v>
      </c>
      <c r="I4437" s="1325">
        <v>30454</v>
      </c>
      <c r="J4437" s="1314">
        <f t="shared" ca="1" si="385"/>
        <v>39</v>
      </c>
      <c r="K4437" s="2112" t="s">
        <v>493</v>
      </c>
      <c r="L4437" s="2112">
        <v>830519710006</v>
      </c>
      <c r="M4437" s="2124">
        <v>44334</v>
      </c>
      <c r="N4437" s="1348">
        <v>44114</v>
      </c>
      <c r="O4437" s="1318" t="s">
        <v>24</v>
      </c>
      <c r="P4437" s="1318" t="s">
        <v>24</v>
      </c>
      <c r="Q4437" s="1327" t="s">
        <v>24</v>
      </c>
      <c r="R4437" s="1327" t="s">
        <v>24</v>
      </c>
      <c r="S4437" s="1330" t="s">
        <v>13282</v>
      </c>
      <c r="T4437" s="1330">
        <v>44334</v>
      </c>
      <c r="U4437" s="1311">
        <v>44334</v>
      </c>
      <c r="V4437" s="1330" t="s">
        <v>24</v>
      </c>
      <c r="W4437" s="1311" t="s">
        <v>24</v>
      </c>
      <c r="X4437" s="2125" t="s">
        <v>24</v>
      </c>
      <c r="Y4437" s="1318" t="s">
        <v>24</v>
      </c>
      <c r="Z4437" s="2126" t="s">
        <v>24</v>
      </c>
      <c r="AA4437" s="1314" t="s">
        <v>1086</v>
      </c>
      <c r="AB4437" s="1316"/>
      <c r="AC4437" s="1316"/>
      <c r="AD4437" s="1316"/>
      <c r="AE4437" s="1316"/>
      <c r="AF4437" s="1316"/>
      <c r="AG4437" s="1316"/>
      <c r="AH4437" s="1316"/>
      <c r="AI4437" s="244" t="str">
        <f t="shared" si="386"/>
        <v>HINO 260 JD/TI</v>
      </c>
      <c r="AJ4437" s="1315">
        <f t="shared" si="384"/>
        <v>44114</v>
      </c>
      <c r="AK4437" s="1318">
        <v>44112</v>
      </c>
      <c r="AL4437" s="1339">
        <v>44112</v>
      </c>
      <c r="AM4437" s="1316"/>
      <c r="AN4437" s="1316"/>
      <c r="AO4437" s="1320"/>
      <c r="AP4437" s="1320"/>
      <c r="AQ4437" s="1337" t="s">
        <v>3094</v>
      </c>
      <c r="AR4437" s="1320"/>
      <c r="AS4437" s="1320"/>
      <c r="AT4437" s="1320"/>
      <c r="AU4437" s="1320"/>
      <c r="AV4437" s="1320"/>
      <c r="AW4437" s="1320"/>
      <c r="AX4437" s="1320"/>
      <c r="AY4437" s="1320"/>
      <c r="AZ4437" s="1950"/>
    </row>
    <row r="4438" spans="2:52" ht="15" customHeight="1">
      <c r="B4438" s="1310">
        <v>4432</v>
      </c>
      <c r="C4438" s="1326" t="s">
        <v>13279</v>
      </c>
      <c r="D4438" s="2153" t="s">
        <v>13280</v>
      </c>
      <c r="E4438" s="521" t="s">
        <v>1122</v>
      </c>
      <c r="F4438" s="658" t="s">
        <v>24</v>
      </c>
      <c r="G4438" s="509" t="s">
        <v>109</v>
      </c>
      <c r="H4438" s="1323" t="s">
        <v>24</v>
      </c>
      <c r="I4438" s="1325"/>
      <c r="J4438" s="1314" t="str">
        <f t="shared" ca="1" si="385"/>
        <v>-</v>
      </c>
      <c r="K4438" s="2112" t="s">
        <v>24</v>
      </c>
      <c r="L4438" s="2113"/>
      <c r="M4438" s="2114"/>
      <c r="N4438" s="1348">
        <v>44109</v>
      </c>
      <c r="O4438" s="1318" t="s">
        <v>24</v>
      </c>
      <c r="P4438" s="1318" t="s">
        <v>24</v>
      </c>
      <c r="Q4438" s="1327" t="s">
        <v>24</v>
      </c>
      <c r="R4438" s="1327" t="s">
        <v>24</v>
      </c>
      <c r="S4438" s="1330" t="s">
        <v>24</v>
      </c>
      <c r="T4438" s="1330">
        <v>44457</v>
      </c>
      <c r="U4438" s="1311"/>
      <c r="V4438" s="1330"/>
      <c r="W4438" s="1311"/>
      <c r="X4438" s="1321"/>
      <c r="Y4438" s="1322"/>
      <c r="Z4438" s="2115"/>
      <c r="AA4438" s="1314"/>
      <c r="AB4438" s="1316"/>
      <c r="AC4438" s="1316"/>
      <c r="AD4438" s="1316"/>
      <c r="AE4438" s="1316"/>
      <c r="AF4438" s="1316"/>
      <c r="AG4438" s="1316"/>
      <c r="AH4438" s="1316"/>
      <c r="AI4438" s="244" t="str">
        <f t="shared" si="386"/>
        <v/>
      </c>
      <c r="AJ4438" s="1315">
        <f t="shared" si="384"/>
        <v>44109</v>
      </c>
      <c r="AK4438" s="1318" t="s">
        <v>24</v>
      </c>
      <c r="AL4438" s="1339" t="s">
        <v>24</v>
      </c>
      <c r="AM4438" s="1316"/>
      <c r="AN4438" s="1316"/>
      <c r="AO4438" s="1320"/>
      <c r="AP4438" s="1320"/>
      <c r="AQ4438" s="1337" t="s">
        <v>3094</v>
      </c>
      <c r="AR4438" s="1320"/>
      <c r="AS4438" s="1320"/>
      <c r="AT4438" s="1320"/>
      <c r="AU4438" s="1320"/>
      <c r="AV4438" s="1320"/>
      <c r="AW4438" s="1320"/>
      <c r="AX4438" s="1320"/>
      <c r="AY4438" s="1320"/>
      <c r="AZ4438" s="1950"/>
    </row>
    <row r="4439" spans="2:52" ht="15" customHeight="1">
      <c r="B4439" s="1310">
        <v>4433</v>
      </c>
      <c r="C4439" s="1326" t="s">
        <v>13283</v>
      </c>
      <c r="D4439" s="2153" t="s">
        <v>681</v>
      </c>
      <c r="E4439" s="521" t="s">
        <v>222</v>
      </c>
      <c r="F4439" s="658" t="s">
        <v>24</v>
      </c>
      <c r="G4439" s="509" t="s">
        <v>139</v>
      </c>
      <c r="H4439" s="1323"/>
      <c r="I4439" s="1325"/>
      <c r="J4439" s="1314" t="str">
        <f t="shared" ca="1" si="385"/>
        <v>-</v>
      </c>
      <c r="K4439" s="2112" t="s">
        <v>24</v>
      </c>
      <c r="L4439" s="2113"/>
      <c r="M4439" s="2114"/>
      <c r="N4439" s="1348">
        <v>44108</v>
      </c>
      <c r="O4439" s="1318" t="s">
        <v>24</v>
      </c>
      <c r="P4439" s="1318" t="s">
        <v>24</v>
      </c>
      <c r="Q4439" s="1327" t="s">
        <v>24</v>
      </c>
      <c r="R4439" s="1327" t="s">
        <v>24</v>
      </c>
      <c r="S4439" s="1330" t="s">
        <v>24</v>
      </c>
      <c r="T4439" s="1330">
        <v>44492</v>
      </c>
      <c r="U4439" s="1311"/>
      <c r="V4439" s="1330"/>
      <c r="W4439" s="1311"/>
      <c r="X4439" s="1321"/>
      <c r="Y4439" s="1322"/>
      <c r="Z4439" s="2115"/>
      <c r="AA4439" s="1314"/>
      <c r="AB4439" s="1316"/>
      <c r="AC4439" s="1316"/>
      <c r="AD4439" s="1316"/>
      <c r="AE4439" s="1316"/>
      <c r="AF4439" s="1316"/>
      <c r="AG4439" s="1316"/>
      <c r="AH4439" s="1316"/>
      <c r="AI4439" s="244" t="str">
        <f t="shared" si="386"/>
        <v/>
      </c>
      <c r="AJ4439" s="1315">
        <f t="shared" si="384"/>
        <v>44108</v>
      </c>
      <c r="AK4439" s="1318" t="s">
        <v>24</v>
      </c>
      <c r="AL4439" s="1339" t="s">
        <v>24</v>
      </c>
      <c r="AM4439" s="1316"/>
      <c r="AN4439" s="1316"/>
      <c r="AO4439" s="1320"/>
      <c r="AP4439" s="1320"/>
      <c r="AQ4439" s="1337" t="s">
        <v>3094</v>
      </c>
      <c r="AR4439" s="1320"/>
      <c r="AS4439" s="1320"/>
      <c r="AT4439" s="1320"/>
      <c r="AU4439" s="1320"/>
      <c r="AV4439" s="1320"/>
      <c r="AW4439" s="1320"/>
      <c r="AX4439" s="1320"/>
      <c r="AY4439" s="1320"/>
      <c r="AZ4439" s="1950"/>
    </row>
    <row r="4440" spans="2:52" ht="15" customHeight="1">
      <c r="B4440" s="1310">
        <v>4434</v>
      </c>
      <c r="C4440" s="1326" t="s">
        <v>10789</v>
      </c>
      <c r="D4440" s="2153" t="s">
        <v>230</v>
      </c>
      <c r="E4440" s="521" t="s">
        <v>4222</v>
      </c>
      <c r="F4440" s="472" t="s">
        <v>10790</v>
      </c>
      <c r="G4440" s="509" t="s">
        <v>102</v>
      </c>
      <c r="H4440" s="2121" t="s">
        <v>24</v>
      </c>
      <c r="I4440" s="2127">
        <v>35013</v>
      </c>
      <c r="J4440" s="1314">
        <f t="shared" ca="1" si="385"/>
        <v>26</v>
      </c>
      <c r="K4440" s="2112" t="s">
        <v>24</v>
      </c>
      <c r="L4440" s="2113" t="s">
        <v>24</v>
      </c>
      <c r="M4440" s="2114" t="s">
        <v>24</v>
      </c>
      <c r="N4440" s="1348">
        <v>43381</v>
      </c>
      <c r="O4440" s="1318" t="s">
        <v>24</v>
      </c>
      <c r="P4440" s="1318" t="s">
        <v>24</v>
      </c>
      <c r="Q4440" s="1328" t="s">
        <v>24</v>
      </c>
      <c r="R4440" s="1327" t="s">
        <v>2087</v>
      </c>
      <c r="S4440" s="451" t="s">
        <v>11285</v>
      </c>
      <c r="T4440" s="1330">
        <v>44510</v>
      </c>
      <c r="U4440" s="1329">
        <v>44510</v>
      </c>
      <c r="V4440" s="1330" t="s">
        <v>24</v>
      </c>
      <c r="W4440" s="1311" t="s">
        <v>24</v>
      </c>
      <c r="X4440" s="1321" t="s">
        <v>24</v>
      </c>
      <c r="Y4440" s="1318"/>
      <c r="Z4440" s="2126"/>
      <c r="AA4440" s="1314" t="s">
        <v>926</v>
      </c>
      <c r="AB4440" s="1316" t="s">
        <v>24</v>
      </c>
      <c r="AC4440" s="1316" t="s">
        <v>24</v>
      </c>
      <c r="AD4440" s="1316" t="s">
        <v>24</v>
      </c>
      <c r="AE4440" s="1316" t="s">
        <v>24</v>
      </c>
      <c r="AF4440" s="1316" t="s">
        <v>24</v>
      </c>
      <c r="AG4440" s="1316" t="s">
        <v>24</v>
      </c>
      <c r="AH4440" s="1316" t="s">
        <v>24</v>
      </c>
      <c r="AI4440" s="244" t="str">
        <f t="shared" si="386"/>
        <v>HD 465, HD 785------</v>
      </c>
      <c r="AJ4440" s="1315">
        <f t="shared" si="384"/>
        <v>43381</v>
      </c>
      <c r="AK4440" s="2120">
        <v>44119</v>
      </c>
      <c r="AL4440" s="2128" t="s">
        <v>24</v>
      </c>
      <c r="AM4440" s="1316" t="s">
        <v>24</v>
      </c>
      <c r="AN4440" s="1316"/>
      <c r="AO4440" s="1320"/>
      <c r="AP4440" s="1318"/>
      <c r="AQ4440" s="1337" t="s">
        <v>3094</v>
      </c>
      <c r="AR4440" s="1318"/>
      <c r="AS4440" s="1318"/>
      <c r="AT4440" s="1318"/>
      <c r="AU4440" s="1320"/>
      <c r="AV4440" s="1320"/>
      <c r="AW4440" s="1320"/>
      <c r="AX4440" s="1320"/>
      <c r="AY4440" s="1320"/>
      <c r="AZ4440" s="1950"/>
    </row>
    <row r="4441" spans="2:52" ht="15" customHeight="1">
      <c r="B4441" s="1310">
        <v>4435</v>
      </c>
      <c r="C4441" s="1326" t="s">
        <v>13284</v>
      </c>
      <c r="D4441" s="2153" t="s">
        <v>226</v>
      </c>
      <c r="E4441" s="521" t="s">
        <v>4241</v>
      </c>
      <c r="F4441" s="658" t="s">
        <v>13285</v>
      </c>
      <c r="G4441" s="509" t="s">
        <v>102</v>
      </c>
      <c r="H4441" s="1323"/>
      <c r="I4441" s="1325">
        <v>35555</v>
      </c>
      <c r="J4441" s="1314">
        <f t="shared" ca="1" si="385"/>
        <v>24</v>
      </c>
      <c r="K4441" s="2112" t="s">
        <v>24</v>
      </c>
      <c r="L4441" s="2113" t="s">
        <v>24</v>
      </c>
      <c r="M4441" s="2114" t="s">
        <v>24</v>
      </c>
      <c r="N4441" s="1348">
        <v>43468</v>
      </c>
      <c r="O4441" s="1318" t="s">
        <v>24</v>
      </c>
      <c r="P4441" s="1318" t="s">
        <v>24</v>
      </c>
      <c r="Q4441" s="1327" t="s">
        <v>24</v>
      </c>
      <c r="R4441" s="1327" t="s">
        <v>24</v>
      </c>
      <c r="S4441" s="1330" t="s">
        <v>24</v>
      </c>
      <c r="T4441" s="1330">
        <v>44321</v>
      </c>
      <c r="U4441" s="1311" t="s">
        <v>24</v>
      </c>
      <c r="V4441" s="1330" t="s">
        <v>24</v>
      </c>
      <c r="W4441" s="1311" t="s">
        <v>24</v>
      </c>
      <c r="X4441" s="1321"/>
      <c r="Y4441" s="1322"/>
      <c r="Z4441" s="2115"/>
      <c r="AA4441" s="1314"/>
      <c r="AB4441" s="1316"/>
      <c r="AC4441" s="1316"/>
      <c r="AD4441" s="1316"/>
      <c r="AE4441" s="1316"/>
      <c r="AF4441" s="1316"/>
      <c r="AG4441" s="1316"/>
      <c r="AH4441" s="1316"/>
      <c r="AI4441" s="244" t="str">
        <f t="shared" si="386"/>
        <v/>
      </c>
      <c r="AJ4441" s="1315">
        <f t="shared" si="384"/>
        <v>43468</v>
      </c>
      <c r="AK4441" s="1318" t="s">
        <v>24</v>
      </c>
      <c r="AL4441" s="1339" t="s">
        <v>24</v>
      </c>
      <c r="AM4441" s="1316"/>
      <c r="AN4441" s="1316"/>
      <c r="AO4441" s="1320"/>
      <c r="AP4441" s="1320"/>
      <c r="AQ4441" s="1337" t="s">
        <v>3094</v>
      </c>
      <c r="AR4441" s="1320"/>
      <c r="AS4441" s="1320"/>
      <c r="AT4441" s="1320"/>
      <c r="AU4441" s="1320"/>
      <c r="AV4441" s="1320"/>
      <c r="AW4441" s="1320"/>
      <c r="AX4441" s="1320"/>
      <c r="AY4441" s="1320"/>
      <c r="AZ4441" s="1950"/>
    </row>
    <row r="4442" spans="2:52" ht="15" customHeight="1">
      <c r="B4442" s="1310">
        <v>4436</v>
      </c>
      <c r="C4442" s="1326" t="s">
        <v>13286</v>
      </c>
      <c r="D4442" s="2153" t="s">
        <v>226</v>
      </c>
      <c r="E4442" s="521" t="s">
        <v>4241</v>
      </c>
      <c r="F4442" s="658" t="s">
        <v>13287</v>
      </c>
      <c r="G4442" s="509" t="s">
        <v>102</v>
      </c>
      <c r="H4442" s="1323"/>
      <c r="I4442" s="1325">
        <v>32869</v>
      </c>
      <c r="J4442" s="1314">
        <f t="shared" ca="1" si="385"/>
        <v>32</v>
      </c>
      <c r="K4442" s="2112" t="s">
        <v>24</v>
      </c>
      <c r="L4442" s="2113" t="s">
        <v>24</v>
      </c>
      <c r="M4442" s="2114" t="s">
        <v>24</v>
      </c>
      <c r="N4442" s="1348">
        <v>43103</v>
      </c>
      <c r="O4442" s="1318" t="s">
        <v>24</v>
      </c>
      <c r="P4442" s="1318" t="s">
        <v>24</v>
      </c>
      <c r="Q4442" s="1327" t="s">
        <v>24</v>
      </c>
      <c r="R4442" s="1327" t="s">
        <v>24</v>
      </c>
      <c r="S4442" s="1330" t="s">
        <v>24</v>
      </c>
      <c r="T4442" s="1330">
        <v>44557</v>
      </c>
      <c r="U4442" s="1311" t="s">
        <v>24</v>
      </c>
      <c r="V4442" s="1330" t="s">
        <v>24</v>
      </c>
      <c r="W4442" s="1311" t="s">
        <v>24</v>
      </c>
      <c r="X4442" s="1321"/>
      <c r="Y4442" s="1322"/>
      <c r="Z4442" s="2115"/>
      <c r="AA4442" s="1314"/>
      <c r="AB4442" s="1316"/>
      <c r="AC4442" s="1316"/>
      <c r="AD4442" s="1316"/>
      <c r="AE4442" s="1316"/>
      <c r="AF4442" s="1316"/>
      <c r="AG4442" s="1316"/>
      <c r="AH4442" s="1316"/>
      <c r="AI4442" s="244" t="str">
        <f t="shared" si="386"/>
        <v/>
      </c>
      <c r="AJ4442" s="1315">
        <f t="shared" si="384"/>
        <v>43103</v>
      </c>
      <c r="AK4442" s="1318" t="s">
        <v>24</v>
      </c>
      <c r="AL4442" s="1339" t="s">
        <v>24</v>
      </c>
      <c r="AM4442" s="1316"/>
      <c r="AN4442" s="1316"/>
      <c r="AO4442" s="1320"/>
      <c r="AP4442" s="1320"/>
      <c r="AQ4442" s="1337" t="s">
        <v>3094</v>
      </c>
      <c r="AR4442" s="1320"/>
      <c r="AS4442" s="1320"/>
      <c r="AT4442" s="1320"/>
      <c r="AU4442" s="1320"/>
      <c r="AV4442" s="1320"/>
      <c r="AW4442" s="1320"/>
      <c r="AX4442" s="1320"/>
      <c r="AY4442" s="1320"/>
      <c r="AZ4442" s="1950"/>
    </row>
    <row r="4443" spans="2:52" ht="15" customHeight="1">
      <c r="B4443" s="1310">
        <v>3582</v>
      </c>
      <c r="C4443" s="2152" t="s">
        <v>767</v>
      </c>
      <c r="D4443" s="2153" t="s">
        <v>226</v>
      </c>
      <c r="E4443" s="521" t="s">
        <v>601</v>
      </c>
      <c r="F4443" s="2267">
        <v>80110068</v>
      </c>
      <c r="G4443" s="509" t="s">
        <v>151</v>
      </c>
      <c r="H4443" s="2270" t="s">
        <v>768</v>
      </c>
      <c r="I4443" s="2273">
        <v>31131</v>
      </c>
      <c r="J4443" s="1314">
        <f t="shared" ca="1" si="385"/>
        <v>37</v>
      </c>
      <c r="K4443" s="1316" t="s">
        <v>83</v>
      </c>
      <c r="L4443" s="2277">
        <v>85031205974437</v>
      </c>
      <c r="M4443" s="1327">
        <v>44645</v>
      </c>
      <c r="N4443" s="1324">
        <v>43221</v>
      </c>
      <c r="O4443" s="1327" t="s">
        <v>24</v>
      </c>
      <c r="P4443" s="1316" t="s">
        <v>83</v>
      </c>
      <c r="Q4443" s="1328" t="str">
        <f>IF(OR(O4443="-",O4443=""),"-",O4443+365)</f>
        <v>-</v>
      </c>
      <c r="R4443" s="1327" t="str">
        <f ca="1">IF(OR(O4443="",O4443="-"),"TIDAK MCU",IF(Q4443&gt;TODAY(),"BERLAKU","EXPIRED"))</f>
        <v>TIDAK MCU</v>
      </c>
      <c r="S4443" s="1319" t="s">
        <v>910</v>
      </c>
      <c r="T4443" s="1330">
        <v>44645</v>
      </c>
      <c r="U4443" s="1329">
        <v>44280</v>
      </c>
      <c r="V4443" s="1330" t="s">
        <v>24</v>
      </c>
      <c r="W4443" s="1311" t="s">
        <v>24</v>
      </c>
      <c r="X4443" s="2118"/>
      <c r="Y4443" s="1322"/>
      <c r="Z4443" s="2119"/>
      <c r="AA4443" s="471" t="s">
        <v>100</v>
      </c>
      <c r="AB4443" s="2280" t="s">
        <v>926</v>
      </c>
      <c r="AC4443" s="2280" t="s">
        <v>925</v>
      </c>
      <c r="AD4443" s="1320"/>
      <c r="AE4443" s="1316" t="s">
        <v>24</v>
      </c>
      <c r="AF4443" s="1316"/>
      <c r="AG4443" s="1316"/>
      <c r="AH4443" s="1316"/>
      <c r="AI4443" s="244" t="str">
        <f t="shared" si="386"/>
        <v>LIGHT VEHICLEHD 465, HD 785PC 200 - PC 2000-</v>
      </c>
      <c r="AJ4443" s="1315">
        <f t="shared" si="384"/>
        <v>43221</v>
      </c>
      <c r="AK4443" s="1327">
        <v>43425</v>
      </c>
      <c r="AL4443" s="1339">
        <v>43529</v>
      </c>
      <c r="AM4443" s="1320"/>
      <c r="AN4443" s="1316"/>
      <c r="AO4443" s="1316"/>
      <c r="AP4443" s="1320"/>
      <c r="AQ4443" s="1231" t="s">
        <v>3094</v>
      </c>
      <c r="AR4443" s="1320"/>
      <c r="AS4443" s="1320"/>
      <c r="AT4443" s="1320"/>
      <c r="AU4443" s="1320"/>
      <c r="AV4443" s="1320"/>
      <c r="AW4443" s="1320"/>
      <c r="AX4443" s="1320"/>
      <c r="AY4443" s="1320"/>
      <c r="AZ4443" s="1950"/>
    </row>
    <row r="4444" spans="2:52" ht="15" customHeight="1">
      <c r="B4444" s="1310">
        <v>4438</v>
      </c>
      <c r="C4444" s="1326" t="s">
        <v>13290</v>
      </c>
      <c r="D4444" s="2153" t="s">
        <v>226</v>
      </c>
      <c r="E4444" s="521" t="s">
        <v>4241</v>
      </c>
      <c r="F4444" s="658" t="s">
        <v>13291</v>
      </c>
      <c r="G4444" s="509" t="s">
        <v>102</v>
      </c>
      <c r="H4444" s="1323"/>
      <c r="I4444" s="1325">
        <v>31575</v>
      </c>
      <c r="J4444" s="1314">
        <f t="shared" ca="1" si="385"/>
        <v>36</v>
      </c>
      <c r="K4444" s="2112" t="s">
        <v>24</v>
      </c>
      <c r="L4444" s="2113" t="s">
        <v>24</v>
      </c>
      <c r="M4444" s="2114" t="s">
        <v>24</v>
      </c>
      <c r="N4444" s="1348">
        <v>43103</v>
      </c>
      <c r="O4444" s="1318" t="s">
        <v>24</v>
      </c>
      <c r="P4444" s="1318" t="s">
        <v>24</v>
      </c>
      <c r="Q4444" s="1327" t="s">
        <v>24</v>
      </c>
      <c r="R4444" s="1327" t="s">
        <v>24</v>
      </c>
      <c r="S4444" s="1330" t="s">
        <v>24</v>
      </c>
      <c r="T4444" s="1330">
        <v>44359</v>
      </c>
      <c r="U4444" s="1311" t="s">
        <v>24</v>
      </c>
      <c r="V4444" s="1330" t="s">
        <v>24</v>
      </c>
      <c r="W4444" s="1311" t="s">
        <v>24</v>
      </c>
      <c r="X4444" s="1321"/>
      <c r="Y4444" s="1322"/>
      <c r="Z4444" s="2115"/>
      <c r="AA4444" s="1314"/>
      <c r="AB4444" s="1316"/>
      <c r="AC4444" s="1316"/>
      <c r="AD4444" s="1316"/>
      <c r="AE4444" s="1316"/>
      <c r="AF4444" s="1316"/>
      <c r="AG4444" s="1316"/>
      <c r="AH4444" s="1316"/>
      <c r="AI4444" s="244" t="str">
        <f t="shared" si="386"/>
        <v/>
      </c>
      <c r="AJ4444" s="1315">
        <f t="shared" si="384"/>
        <v>43103</v>
      </c>
      <c r="AK4444" s="1318" t="s">
        <v>24</v>
      </c>
      <c r="AL4444" s="1339" t="s">
        <v>24</v>
      </c>
      <c r="AM4444" s="1316"/>
      <c r="AN4444" s="1316"/>
      <c r="AO4444" s="1320"/>
      <c r="AP4444" s="1320"/>
      <c r="AQ4444" s="1337" t="s">
        <v>3094</v>
      </c>
      <c r="AR4444" s="1320"/>
      <c r="AS4444" s="1320"/>
      <c r="AT4444" s="1320"/>
      <c r="AU4444" s="1320"/>
      <c r="AV4444" s="1320"/>
      <c r="AW4444" s="1320"/>
      <c r="AX4444" s="1320"/>
      <c r="AY4444" s="1320"/>
      <c r="AZ4444" s="1950"/>
    </row>
    <row r="4445" spans="2:52" ht="15" customHeight="1">
      <c r="B4445" s="1310">
        <v>4439</v>
      </c>
      <c r="C4445" s="1326" t="s">
        <v>13337</v>
      </c>
      <c r="D4445" s="2153" t="s">
        <v>230</v>
      </c>
      <c r="E4445" s="521" t="s">
        <v>222</v>
      </c>
      <c r="F4445" s="658" t="s">
        <v>24</v>
      </c>
      <c r="G4445" s="509" t="s">
        <v>136</v>
      </c>
      <c r="H4445" s="1323"/>
      <c r="I4445" s="1325">
        <v>30429</v>
      </c>
      <c r="J4445" s="1314">
        <f t="shared" ca="1" si="385"/>
        <v>39</v>
      </c>
      <c r="K4445" s="2112" t="s">
        <v>493</v>
      </c>
      <c r="L4445" s="2113">
        <v>830471231146</v>
      </c>
      <c r="M4445" s="2114">
        <v>44674</v>
      </c>
      <c r="N4445" s="1348">
        <v>44089</v>
      </c>
      <c r="O4445" s="1318" t="s">
        <v>24</v>
      </c>
      <c r="P4445" s="1318" t="s">
        <v>24</v>
      </c>
      <c r="Q4445" s="1327" t="s">
        <v>24</v>
      </c>
      <c r="R4445" s="1327" t="s">
        <v>24</v>
      </c>
      <c r="S4445" s="1330" t="s">
        <v>13292</v>
      </c>
      <c r="T4445" s="1330">
        <v>44615</v>
      </c>
      <c r="U4445" s="1311">
        <v>44615</v>
      </c>
      <c r="V4445" s="1330" t="s">
        <v>24</v>
      </c>
      <c r="W4445" s="1311" t="s">
        <v>24</v>
      </c>
      <c r="X4445" s="1321"/>
      <c r="Y4445" s="1322"/>
      <c r="Z4445" s="2115"/>
      <c r="AA4445" s="1314" t="s">
        <v>1086</v>
      </c>
      <c r="AB4445" s="1316" t="s">
        <v>13546</v>
      </c>
      <c r="AC4445" s="1316"/>
      <c r="AD4445" s="1316"/>
      <c r="AE4445" s="1316"/>
      <c r="AF4445" s="1316"/>
      <c r="AG4445" s="1316"/>
      <c r="AH4445" s="1316"/>
      <c r="AI4445" s="244" t="str">
        <f t="shared" si="386"/>
        <v>HINO 260 JD/TIMERCY 4843 K</v>
      </c>
      <c r="AJ4445" s="1315">
        <f t="shared" si="384"/>
        <v>44089</v>
      </c>
      <c r="AK4445" s="1318">
        <v>44091</v>
      </c>
      <c r="AL4445" s="1339">
        <v>44091</v>
      </c>
      <c r="AM4445" s="1316"/>
      <c r="AN4445" s="1316"/>
      <c r="AO4445" s="1320"/>
      <c r="AP4445" s="1320"/>
      <c r="AQ4445" s="1337" t="s">
        <v>3094</v>
      </c>
      <c r="AR4445" s="1320"/>
      <c r="AS4445" s="1320"/>
      <c r="AT4445" s="1320"/>
      <c r="AU4445" s="1320"/>
      <c r="AV4445" s="1320"/>
      <c r="AW4445" s="1320"/>
      <c r="AX4445" s="1320"/>
      <c r="AY4445" s="1320"/>
      <c r="AZ4445" s="1950"/>
    </row>
    <row r="4446" spans="2:52" ht="15" customHeight="1">
      <c r="B4446" s="1310">
        <v>4440</v>
      </c>
      <c r="C4446" s="1326" t="s">
        <v>1145</v>
      </c>
      <c r="D4446" s="2153" t="s">
        <v>1911</v>
      </c>
      <c r="E4446" s="521" t="s">
        <v>1122</v>
      </c>
      <c r="F4446" s="658" t="s">
        <v>24</v>
      </c>
      <c r="G4446" s="509" t="s">
        <v>109</v>
      </c>
      <c r="H4446" s="1323"/>
      <c r="I4446" s="1325">
        <v>37313</v>
      </c>
      <c r="J4446" s="1314">
        <f t="shared" ca="1" si="385"/>
        <v>20</v>
      </c>
      <c r="K4446" s="2112" t="s">
        <v>24</v>
      </c>
      <c r="L4446" s="2113" t="s">
        <v>24</v>
      </c>
      <c r="M4446" s="2114" t="s">
        <v>24</v>
      </c>
      <c r="N4446" s="1348">
        <v>44077</v>
      </c>
      <c r="O4446" s="1318" t="s">
        <v>24</v>
      </c>
      <c r="P4446" s="1318" t="s">
        <v>24</v>
      </c>
      <c r="Q4446" s="1327" t="s">
        <v>24</v>
      </c>
      <c r="R4446" s="1327" t="s">
        <v>24</v>
      </c>
      <c r="S4446" s="1330" t="s">
        <v>24</v>
      </c>
      <c r="T4446" s="1330">
        <v>44618</v>
      </c>
      <c r="U4446" s="1311" t="s">
        <v>24</v>
      </c>
      <c r="V4446" s="1330" t="s">
        <v>24</v>
      </c>
      <c r="W4446" s="1311" t="s">
        <v>24</v>
      </c>
      <c r="X4446" s="1321"/>
      <c r="Y4446" s="1322"/>
      <c r="Z4446" s="2115"/>
      <c r="AA4446" s="1314"/>
      <c r="AB4446" s="1316"/>
      <c r="AC4446" s="1316"/>
      <c r="AD4446" s="1316"/>
      <c r="AE4446" s="1316"/>
      <c r="AF4446" s="1316"/>
      <c r="AG4446" s="1316"/>
      <c r="AH4446" s="1316"/>
      <c r="AI4446" s="244" t="str">
        <f t="shared" si="386"/>
        <v/>
      </c>
      <c r="AJ4446" s="1315">
        <f t="shared" si="384"/>
        <v>44077</v>
      </c>
      <c r="AK4446" s="1318" t="s">
        <v>24</v>
      </c>
      <c r="AL4446" s="1339" t="s">
        <v>24</v>
      </c>
      <c r="AM4446" s="1316"/>
      <c r="AN4446" s="1316"/>
      <c r="AO4446" s="1320"/>
      <c r="AP4446" s="1320"/>
      <c r="AQ4446" s="1337" t="s">
        <v>3094</v>
      </c>
      <c r="AR4446" s="1320"/>
      <c r="AS4446" s="1320"/>
      <c r="AT4446" s="1320"/>
      <c r="AU4446" s="1320"/>
      <c r="AV4446" s="1320"/>
      <c r="AW4446" s="1320"/>
      <c r="AX4446" s="1320"/>
      <c r="AY4446" s="1320"/>
      <c r="AZ4446" s="1950"/>
    </row>
    <row r="4447" spans="2:52" ht="15" customHeight="1">
      <c r="B4447" s="1310">
        <v>4441</v>
      </c>
      <c r="C4447" s="1326" t="s">
        <v>13293</v>
      </c>
      <c r="D4447" s="2153" t="s">
        <v>2534</v>
      </c>
      <c r="E4447" s="521" t="s">
        <v>222</v>
      </c>
      <c r="F4447" s="658" t="s">
        <v>24</v>
      </c>
      <c r="G4447" s="509" t="s">
        <v>127</v>
      </c>
      <c r="H4447" s="1323"/>
      <c r="I4447" s="1325">
        <v>37172</v>
      </c>
      <c r="J4447" s="1314">
        <f t="shared" ca="1" si="385"/>
        <v>20</v>
      </c>
      <c r="K4447" s="2112" t="s">
        <v>24</v>
      </c>
      <c r="L4447" s="2113" t="s">
        <v>24</v>
      </c>
      <c r="M4447" s="2114" t="s">
        <v>24</v>
      </c>
      <c r="N4447" s="1348">
        <v>44116</v>
      </c>
      <c r="O4447" s="1318" t="s">
        <v>24</v>
      </c>
      <c r="P4447" s="1318" t="s">
        <v>24</v>
      </c>
      <c r="Q4447" s="1327" t="s">
        <v>24</v>
      </c>
      <c r="R4447" s="1327" t="s">
        <v>24</v>
      </c>
      <c r="S4447" s="1330" t="s">
        <v>24</v>
      </c>
      <c r="T4447" s="1330">
        <v>44477</v>
      </c>
      <c r="U4447" s="1311" t="s">
        <v>24</v>
      </c>
      <c r="V4447" s="1330" t="s">
        <v>24</v>
      </c>
      <c r="W4447" s="1311" t="s">
        <v>24</v>
      </c>
      <c r="X4447" s="1321"/>
      <c r="Y4447" s="1322"/>
      <c r="Z4447" s="2115"/>
      <c r="AA4447" s="1314"/>
      <c r="AB4447" s="1316"/>
      <c r="AC4447" s="1316"/>
      <c r="AD4447" s="1316"/>
      <c r="AE4447" s="1316"/>
      <c r="AF4447" s="1316"/>
      <c r="AG4447" s="1316"/>
      <c r="AH4447" s="1316"/>
      <c r="AI4447" s="244" t="str">
        <f t="shared" si="386"/>
        <v/>
      </c>
      <c r="AJ4447" s="1315">
        <f t="shared" si="384"/>
        <v>44116</v>
      </c>
      <c r="AK4447" s="1318" t="s">
        <v>24</v>
      </c>
      <c r="AL4447" s="1339" t="s">
        <v>24</v>
      </c>
      <c r="AM4447" s="1316"/>
      <c r="AN4447" s="1316"/>
      <c r="AO4447" s="1320"/>
      <c r="AP4447" s="1320"/>
      <c r="AQ4447" s="1337" t="s">
        <v>3094</v>
      </c>
      <c r="AR4447" s="1320"/>
      <c r="AS4447" s="1320"/>
      <c r="AT4447" s="1320"/>
      <c r="AU4447" s="1320"/>
      <c r="AV4447" s="1320"/>
      <c r="AW4447" s="1320"/>
      <c r="AX4447" s="1320"/>
      <c r="AY4447" s="1320"/>
      <c r="AZ4447" s="1950"/>
    </row>
    <row r="4448" spans="2:52" ht="15" customHeight="1">
      <c r="B4448" s="1310">
        <v>4442</v>
      </c>
      <c r="C4448" s="1326" t="s">
        <v>4324</v>
      </c>
      <c r="D4448" s="2153" t="s">
        <v>5209</v>
      </c>
      <c r="E4448" s="521" t="s">
        <v>1122</v>
      </c>
      <c r="F4448" s="658" t="s">
        <v>24</v>
      </c>
      <c r="G4448" s="509" t="s">
        <v>109</v>
      </c>
      <c r="H4448" s="1323"/>
      <c r="I4448" s="1325">
        <v>36163</v>
      </c>
      <c r="J4448" s="1314">
        <f t="shared" ca="1" si="385"/>
        <v>23</v>
      </c>
      <c r="K4448" s="2112" t="s">
        <v>24</v>
      </c>
      <c r="L4448" s="2113" t="s">
        <v>24</v>
      </c>
      <c r="M4448" s="2114" t="s">
        <v>24</v>
      </c>
      <c r="N4448" s="1348">
        <v>44116</v>
      </c>
      <c r="O4448" s="1318" t="s">
        <v>24</v>
      </c>
      <c r="P4448" s="1318" t="s">
        <v>24</v>
      </c>
      <c r="Q4448" s="1327" t="s">
        <v>24</v>
      </c>
      <c r="R4448" s="1327" t="s">
        <v>24</v>
      </c>
      <c r="S4448" s="1330" t="s">
        <v>24</v>
      </c>
      <c r="T4448" s="1330">
        <v>44564</v>
      </c>
      <c r="U4448" s="1311" t="s">
        <v>24</v>
      </c>
      <c r="V4448" s="1330" t="s">
        <v>24</v>
      </c>
      <c r="W4448" s="1311" t="s">
        <v>24</v>
      </c>
      <c r="X4448" s="1321"/>
      <c r="Y4448" s="1322"/>
      <c r="Z4448" s="2115"/>
      <c r="AA4448" s="1314"/>
      <c r="AB4448" s="1316"/>
      <c r="AC4448" s="1316"/>
      <c r="AD4448" s="1316"/>
      <c r="AE4448" s="1316"/>
      <c r="AF4448" s="1316"/>
      <c r="AG4448" s="1316"/>
      <c r="AH4448" s="1316"/>
      <c r="AI4448" s="244" t="str">
        <f t="shared" si="386"/>
        <v/>
      </c>
      <c r="AJ4448" s="1315">
        <f t="shared" si="384"/>
        <v>44116</v>
      </c>
      <c r="AK4448" s="1318" t="s">
        <v>24</v>
      </c>
      <c r="AL4448" s="1339" t="s">
        <v>24</v>
      </c>
      <c r="AM4448" s="1316"/>
      <c r="AN4448" s="1316"/>
      <c r="AO4448" s="1320"/>
      <c r="AP4448" s="1320"/>
      <c r="AQ4448" s="1337" t="s">
        <v>3094</v>
      </c>
      <c r="AR4448" s="1320"/>
      <c r="AS4448" s="1320"/>
      <c r="AT4448" s="1320"/>
      <c r="AU4448" s="1320"/>
      <c r="AV4448" s="1320"/>
      <c r="AW4448" s="1320"/>
      <c r="AX4448" s="1320"/>
      <c r="AY4448" s="1320"/>
      <c r="AZ4448" s="1950"/>
    </row>
    <row r="4449" spans="2:52" ht="15" customHeight="1">
      <c r="B4449" s="1310">
        <v>4443</v>
      </c>
      <c r="C4449" s="1326" t="s">
        <v>13294</v>
      </c>
      <c r="D4449" s="2153" t="s">
        <v>5205</v>
      </c>
      <c r="E4449" s="521" t="s">
        <v>1122</v>
      </c>
      <c r="F4449" s="658" t="s">
        <v>24</v>
      </c>
      <c r="G4449" s="509" t="s">
        <v>109</v>
      </c>
      <c r="H4449" s="1323"/>
      <c r="I4449" s="1325">
        <v>32706</v>
      </c>
      <c r="J4449" s="1314">
        <f t="shared" ca="1" si="385"/>
        <v>32</v>
      </c>
      <c r="K4449" s="2112" t="s">
        <v>24</v>
      </c>
      <c r="L4449" s="2113" t="s">
        <v>24</v>
      </c>
      <c r="M4449" s="2114" t="s">
        <v>24</v>
      </c>
      <c r="N4449" s="1348">
        <v>44116</v>
      </c>
      <c r="O4449" s="1318" t="s">
        <v>24</v>
      </c>
      <c r="P4449" s="1318" t="s">
        <v>24</v>
      </c>
      <c r="Q4449" s="1327" t="s">
        <v>24</v>
      </c>
      <c r="R4449" s="1327" t="s">
        <v>24</v>
      </c>
      <c r="S4449" s="1330" t="s">
        <v>24</v>
      </c>
      <c r="T4449" s="1330">
        <v>44394</v>
      </c>
      <c r="U4449" s="1311" t="s">
        <v>24</v>
      </c>
      <c r="V4449" s="1330" t="s">
        <v>24</v>
      </c>
      <c r="W4449" s="1311" t="s">
        <v>24</v>
      </c>
      <c r="X4449" s="1321"/>
      <c r="Y4449" s="1322"/>
      <c r="Z4449" s="2115"/>
      <c r="AA4449" s="1314"/>
      <c r="AB4449" s="1316"/>
      <c r="AC4449" s="1316"/>
      <c r="AD4449" s="1316"/>
      <c r="AE4449" s="1316"/>
      <c r="AF4449" s="1316"/>
      <c r="AG4449" s="1316"/>
      <c r="AH4449" s="1316"/>
      <c r="AI4449" s="244" t="str">
        <f t="shared" si="386"/>
        <v/>
      </c>
      <c r="AJ4449" s="1315">
        <f t="shared" si="384"/>
        <v>44116</v>
      </c>
      <c r="AK4449" s="1318" t="s">
        <v>24</v>
      </c>
      <c r="AL4449" s="1339" t="s">
        <v>24</v>
      </c>
      <c r="AM4449" s="1316"/>
      <c r="AN4449" s="1316"/>
      <c r="AO4449" s="1320"/>
      <c r="AP4449" s="1320"/>
      <c r="AQ4449" s="1337" t="s">
        <v>3094</v>
      </c>
      <c r="AR4449" s="1320"/>
      <c r="AS4449" s="1320"/>
      <c r="AT4449" s="1320"/>
      <c r="AU4449" s="1320"/>
      <c r="AV4449" s="1320"/>
      <c r="AW4449" s="1320"/>
      <c r="AX4449" s="1320"/>
      <c r="AY4449" s="1320"/>
      <c r="AZ4449" s="1950"/>
    </row>
    <row r="4450" spans="2:52" ht="15" customHeight="1">
      <c r="B4450" s="1310">
        <v>4444</v>
      </c>
      <c r="C4450" s="1326" t="s">
        <v>2271</v>
      </c>
      <c r="D4450" s="2153" t="s">
        <v>6796</v>
      </c>
      <c r="E4450" s="521" t="s">
        <v>4222</v>
      </c>
      <c r="F4450" s="658" t="s">
        <v>13296</v>
      </c>
      <c r="G4450" s="509" t="s">
        <v>98</v>
      </c>
      <c r="H4450" s="1323"/>
      <c r="I4450" s="1325">
        <v>35761</v>
      </c>
      <c r="J4450" s="1314">
        <f t="shared" ca="1" si="385"/>
        <v>24</v>
      </c>
      <c r="K4450" s="2112" t="s">
        <v>24</v>
      </c>
      <c r="L4450" s="2113" t="s">
        <v>24</v>
      </c>
      <c r="M4450" s="2114" t="s">
        <v>24</v>
      </c>
      <c r="N4450" s="1348">
        <v>44091</v>
      </c>
      <c r="O4450" s="1318" t="s">
        <v>24</v>
      </c>
      <c r="P4450" s="1318" t="s">
        <v>24</v>
      </c>
      <c r="Q4450" s="1327" t="s">
        <v>24</v>
      </c>
      <c r="R4450" s="1327" t="s">
        <v>24</v>
      </c>
      <c r="S4450" s="1330" t="s">
        <v>24</v>
      </c>
      <c r="T4450" s="1330">
        <v>44527</v>
      </c>
      <c r="U4450" s="1311" t="s">
        <v>24</v>
      </c>
      <c r="V4450" s="1330" t="s">
        <v>24</v>
      </c>
      <c r="W4450" s="1311" t="s">
        <v>24</v>
      </c>
      <c r="X4450" s="1321"/>
      <c r="Y4450" s="1322"/>
      <c r="Z4450" s="2115"/>
      <c r="AA4450" s="1314"/>
      <c r="AB4450" s="1316"/>
      <c r="AC4450" s="1316"/>
      <c r="AD4450" s="1316"/>
      <c r="AE4450" s="1316"/>
      <c r="AF4450" s="1316"/>
      <c r="AG4450" s="1316"/>
      <c r="AH4450" s="1316"/>
      <c r="AI4450" s="244" t="str">
        <f t="shared" si="386"/>
        <v/>
      </c>
      <c r="AJ4450" s="1315">
        <f t="shared" si="384"/>
        <v>44091</v>
      </c>
      <c r="AK4450" s="1318" t="s">
        <v>24</v>
      </c>
      <c r="AL4450" s="1339" t="s">
        <v>24</v>
      </c>
      <c r="AM4450" s="1316"/>
      <c r="AN4450" s="1316"/>
      <c r="AO4450" s="1320"/>
      <c r="AP4450" s="1320"/>
      <c r="AQ4450" s="1337" t="s">
        <v>3094</v>
      </c>
      <c r="AR4450" s="1320"/>
      <c r="AS4450" s="1320"/>
      <c r="AT4450" s="1320"/>
      <c r="AU4450" s="1320"/>
      <c r="AV4450" s="1320"/>
      <c r="AW4450" s="1320"/>
      <c r="AX4450" s="1320"/>
      <c r="AY4450" s="1320"/>
      <c r="AZ4450" s="1950"/>
    </row>
    <row r="4451" spans="2:52" ht="15" customHeight="1">
      <c r="B4451" s="1310">
        <v>4445</v>
      </c>
      <c r="C4451" s="1326" t="s">
        <v>3629</v>
      </c>
      <c r="D4451" s="2153" t="s">
        <v>6796</v>
      </c>
      <c r="E4451" s="521" t="s">
        <v>4222</v>
      </c>
      <c r="F4451" s="658" t="s">
        <v>13297</v>
      </c>
      <c r="G4451" s="509" t="s">
        <v>98</v>
      </c>
      <c r="H4451" s="1323"/>
      <c r="I4451" s="1325">
        <v>36144</v>
      </c>
      <c r="J4451" s="1314">
        <f t="shared" ca="1" si="385"/>
        <v>23</v>
      </c>
      <c r="K4451" s="2112" t="s">
        <v>24</v>
      </c>
      <c r="L4451" s="2113" t="s">
        <v>24</v>
      </c>
      <c r="M4451" s="2114" t="s">
        <v>24</v>
      </c>
      <c r="N4451" s="1348">
        <v>44091</v>
      </c>
      <c r="O4451" s="1318" t="s">
        <v>24</v>
      </c>
      <c r="P4451" s="1318" t="s">
        <v>24</v>
      </c>
      <c r="Q4451" s="1327" t="s">
        <v>24</v>
      </c>
      <c r="R4451" s="1327" t="s">
        <v>24</v>
      </c>
      <c r="S4451" s="1330" t="s">
        <v>24</v>
      </c>
      <c r="T4451" s="1330">
        <v>44545</v>
      </c>
      <c r="U4451" s="1311" t="s">
        <v>24</v>
      </c>
      <c r="V4451" s="1330" t="s">
        <v>24</v>
      </c>
      <c r="W4451" s="1311" t="s">
        <v>24</v>
      </c>
      <c r="X4451" s="1321"/>
      <c r="Y4451" s="1322"/>
      <c r="Z4451" s="2115"/>
      <c r="AA4451" s="1314"/>
      <c r="AB4451" s="1316"/>
      <c r="AC4451" s="1316"/>
      <c r="AD4451" s="1316"/>
      <c r="AE4451" s="1316"/>
      <c r="AF4451" s="1316"/>
      <c r="AG4451" s="1316"/>
      <c r="AH4451" s="1316"/>
      <c r="AI4451" s="244" t="str">
        <f t="shared" si="386"/>
        <v/>
      </c>
      <c r="AJ4451" s="1315">
        <f t="shared" si="384"/>
        <v>44091</v>
      </c>
      <c r="AK4451" s="1318" t="s">
        <v>24</v>
      </c>
      <c r="AL4451" s="1339" t="s">
        <v>24</v>
      </c>
      <c r="AM4451" s="1316"/>
      <c r="AN4451" s="1316"/>
      <c r="AO4451" s="1320"/>
      <c r="AP4451" s="1320"/>
      <c r="AQ4451" s="1337" t="s">
        <v>3094</v>
      </c>
      <c r="AR4451" s="1320"/>
      <c r="AS4451" s="1320"/>
      <c r="AT4451" s="1320"/>
      <c r="AU4451" s="1320"/>
      <c r="AV4451" s="1320"/>
      <c r="AW4451" s="1320"/>
      <c r="AX4451" s="1320"/>
      <c r="AY4451" s="1320"/>
      <c r="AZ4451" s="1950"/>
    </row>
    <row r="4452" spans="2:52" ht="15" customHeight="1">
      <c r="B4452" s="1310">
        <v>4446</v>
      </c>
      <c r="C4452" s="1326" t="s">
        <v>5102</v>
      </c>
      <c r="D4452" s="2153" t="s">
        <v>257</v>
      </c>
      <c r="E4452" s="521" t="s">
        <v>222</v>
      </c>
      <c r="F4452" s="658" t="s">
        <v>24</v>
      </c>
      <c r="G4452" s="509" t="s">
        <v>127</v>
      </c>
      <c r="H4452" s="1323"/>
      <c r="I4452" s="1325">
        <v>36048</v>
      </c>
      <c r="J4452" s="1314">
        <f t="shared" ca="1" si="385"/>
        <v>23</v>
      </c>
      <c r="K4452" s="2112" t="s">
        <v>493</v>
      </c>
      <c r="L4452" s="2113">
        <v>97091310570</v>
      </c>
      <c r="M4452" s="2114">
        <v>45545</v>
      </c>
      <c r="N4452" s="1348">
        <v>44105</v>
      </c>
      <c r="O4452" s="1318" t="s">
        <v>24</v>
      </c>
      <c r="P4452" s="1318" t="s">
        <v>24</v>
      </c>
      <c r="Q4452" s="1327" t="s">
        <v>24</v>
      </c>
      <c r="R4452" s="1327" t="s">
        <v>24</v>
      </c>
      <c r="S4452" s="1330" t="s">
        <v>13298</v>
      </c>
      <c r="T4452" s="1330">
        <v>44449</v>
      </c>
      <c r="U4452" s="1311">
        <v>44449</v>
      </c>
      <c r="V4452" s="1330" t="s">
        <v>24</v>
      </c>
      <c r="W4452" s="1311" t="s">
        <v>24</v>
      </c>
      <c r="X4452" s="1321"/>
      <c r="Y4452" s="1322"/>
      <c r="Z4452" s="2115"/>
      <c r="AA4452" s="1314" t="s">
        <v>100</v>
      </c>
      <c r="AB4452" s="1316"/>
      <c r="AC4452" s="1316"/>
      <c r="AD4452" s="1316"/>
      <c r="AE4452" s="1316"/>
      <c r="AF4452" s="1316"/>
      <c r="AG4452" s="1316"/>
      <c r="AH4452" s="1316"/>
      <c r="AI4452" s="244" t="str">
        <f t="shared" si="386"/>
        <v>LIGHT VEHICLE</v>
      </c>
      <c r="AJ4452" s="1315">
        <f t="shared" si="384"/>
        <v>44105</v>
      </c>
      <c r="AK4452" s="1318">
        <v>44103</v>
      </c>
      <c r="AL4452" s="1339">
        <v>44103</v>
      </c>
      <c r="AM4452" s="1316"/>
      <c r="AN4452" s="1316"/>
      <c r="AO4452" s="1320"/>
      <c r="AP4452" s="1320"/>
      <c r="AQ4452" s="1337" t="s">
        <v>3094</v>
      </c>
      <c r="AR4452" s="1320"/>
      <c r="AS4452" s="1320"/>
      <c r="AT4452" s="1320"/>
      <c r="AU4452" s="1320"/>
      <c r="AV4452" s="1320"/>
      <c r="AW4452" s="1320"/>
      <c r="AX4452" s="1320"/>
      <c r="AY4452" s="1320"/>
      <c r="AZ4452" s="1950"/>
    </row>
    <row r="4453" spans="2:52" ht="15" customHeight="1">
      <c r="B4453" s="1310">
        <v>4447</v>
      </c>
      <c r="C4453" s="1326" t="s">
        <v>13299</v>
      </c>
      <c r="D4453" s="2153" t="s">
        <v>5205</v>
      </c>
      <c r="E4453" s="521" t="s">
        <v>1122</v>
      </c>
      <c r="F4453" s="658" t="s">
        <v>24</v>
      </c>
      <c r="G4453" s="509" t="s">
        <v>109</v>
      </c>
      <c r="H4453" s="1323" t="s">
        <v>13300</v>
      </c>
      <c r="I4453" s="1325">
        <v>36846</v>
      </c>
      <c r="J4453" s="1314">
        <f t="shared" ca="1" si="385"/>
        <v>21</v>
      </c>
      <c r="K4453" s="2112" t="s">
        <v>24</v>
      </c>
      <c r="L4453" s="2113" t="s">
        <v>24</v>
      </c>
      <c r="M4453" s="2114" t="s">
        <v>24</v>
      </c>
      <c r="N4453" s="1348">
        <v>44118</v>
      </c>
      <c r="O4453" s="1318" t="s">
        <v>24</v>
      </c>
      <c r="P4453" s="1318" t="s">
        <v>24</v>
      </c>
      <c r="Q4453" s="1327" t="s">
        <v>24</v>
      </c>
      <c r="R4453" s="1327" t="s">
        <v>24</v>
      </c>
      <c r="S4453" s="1330" t="s">
        <v>24</v>
      </c>
      <c r="T4453" s="1330">
        <v>44516</v>
      </c>
      <c r="U4453" s="1311" t="s">
        <v>24</v>
      </c>
      <c r="V4453" s="1330" t="s">
        <v>24</v>
      </c>
      <c r="W4453" s="1311" t="s">
        <v>24</v>
      </c>
      <c r="X4453" s="1321"/>
      <c r="Y4453" s="1322"/>
      <c r="Z4453" s="2115"/>
      <c r="AA4453" s="1314"/>
      <c r="AB4453" s="1316"/>
      <c r="AC4453" s="1316"/>
      <c r="AD4453" s="1316"/>
      <c r="AE4453" s="1316"/>
      <c r="AF4453" s="1316"/>
      <c r="AG4453" s="1316"/>
      <c r="AH4453" s="1316"/>
      <c r="AI4453" s="244" t="str">
        <f t="shared" si="386"/>
        <v/>
      </c>
      <c r="AJ4453" s="1315">
        <f t="shared" si="384"/>
        <v>44118</v>
      </c>
      <c r="AK4453" s="1318" t="s">
        <v>24</v>
      </c>
      <c r="AL4453" s="1339" t="s">
        <v>24</v>
      </c>
      <c r="AM4453" s="1316"/>
      <c r="AN4453" s="1316"/>
      <c r="AO4453" s="1320"/>
      <c r="AP4453" s="1320"/>
      <c r="AQ4453" s="1337" t="s">
        <v>3094</v>
      </c>
      <c r="AR4453" s="1320"/>
      <c r="AS4453" s="1320"/>
      <c r="AT4453" s="1320"/>
      <c r="AU4453" s="1320"/>
      <c r="AV4453" s="1320"/>
      <c r="AW4453" s="1320"/>
      <c r="AX4453" s="1320"/>
      <c r="AY4453" s="1320"/>
      <c r="AZ4453" s="1950"/>
    </row>
    <row r="4454" spans="2:52" ht="15" customHeight="1">
      <c r="B4454" s="1310">
        <v>4448</v>
      </c>
      <c r="C4454" s="1326" t="s">
        <v>13301</v>
      </c>
      <c r="D4454" s="2153" t="s">
        <v>5205</v>
      </c>
      <c r="E4454" s="521" t="s">
        <v>1122</v>
      </c>
      <c r="F4454" s="658" t="s">
        <v>24</v>
      </c>
      <c r="G4454" s="509" t="s">
        <v>109</v>
      </c>
      <c r="H4454" s="1323" t="s">
        <v>13302</v>
      </c>
      <c r="I4454" s="1325">
        <v>33369</v>
      </c>
      <c r="J4454" s="1314">
        <f t="shared" ca="1" si="385"/>
        <v>31</v>
      </c>
      <c r="K4454" s="2112" t="s">
        <v>24</v>
      </c>
      <c r="L4454" s="2113" t="s">
        <v>24</v>
      </c>
      <c r="M4454" s="2114" t="s">
        <v>24</v>
      </c>
      <c r="N4454" s="1348">
        <v>44118</v>
      </c>
      <c r="O4454" s="1318" t="s">
        <v>24</v>
      </c>
      <c r="P4454" s="1318" t="s">
        <v>24</v>
      </c>
      <c r="Q4454" s="1327" t="s">
        <v>24</v>
      </c>
      <c r="R4454" s="1327" t="s">
        <v>24</v>
      </c>
      <c r="S4454" s="1330" t="s">
        <v>24</v>
      </c>
      <c r="T4454" s="1330">
        <v>44327</v>
      </c>
      <c r="U4454" s="1311" t="s">
        <v>24</v>
      </c>
      <c r="V4454" s="1330" t="s">
        <v>24</v>
      </c>
      <c r="W4454" s="1311" t="s">
        <v>24</v>
      </c>
      <c r="X4454" s="1321"/>
      <c r="Y4454" s="1322"/>
      <c r="Z4454" s="2115"/>
      <c r="AA4454" s="1314"/>
      <c r="AB4454" s="1316"/>
      <c r="AC4454" s="1316"/>
      <c r="AD4454" s="1316"/>
      <c r="AE4454" s="1316"/>
      <c r="AF4454" s="1316"/>
      <c r="AG4454" s="1316"/>
      <c r="AH4454" s="1316"/>
      <c r="AI4454" s="244" t="str">
        <f t="shared" si="386"/>
        <v/>
      </c>
      <c r="AJ4454" s="1315">
        <f t="shared" ref="AJ4454:AJ4517" si="387">N4454</f>
        <v>44118</v>
      </c>
      <c r="AK4454" s="1318" t="s">
        <v>24</v>
      </c>
      <c r="AL4454" s="1339" t="s">
        <v>24</v>
      </c>
      <c r="AM4454" s="1316"/>
      <c r="AN4454" s="1316"/>
      <c r="AO4454" s="1320"/>
      <c r="AP4454" s="1320"/>
      <c r="AQ4454" s="1337" t="s">
        <v>3094</v>
      </c>
      <c r="AR4454" s="1320"/>
      <c r="AS4454" s="1320"/>
      <c r="AT4454" s="1320"/>
      <c r="AU4454" s="1320"/>
      <c r="AV4454" s="1320"/>
      <c r="AW4454" s="1320"/>
      <c r="AX4454" s="1320"/>
      <c r="AY4454" s="1320"/>
      <c r="AZ4454" s="1950"/>
    </row>
    <row r="4455" spans="2:52" ht="15" customHeight="1">
      <c r="B4455" s="1310">
        <v>4449</v>
      </c>
      <c r="C4455" s="1326" t="s">
        <v>13303</v>
      </c>
      <c r="D4455" s="2153" t="s">
        <v>337</v>
      </c>
      <c r="E4455" s="521" t="s">
        <v>222</v>
      </c>
      <c r="F4455" s="658" t="s">
        <v>24</v>
      </c>
      <c r="G4455" s="509" t="s">
        <v>136</v>
      </c>
      <c r="H4455" s="1323" t="s">
        <v>13304</v>
      </c>
      <c r="I4455" s="1325">
        <v>31015</v>
      </c>
      <c r="J4455" s="1314">
        <f t="shared" ca="1" si="385"/>
        <v>37</v>
      </c>
      <c r="K4455" s="2112" t="s">
        <v>24</v>
      </c>
      <c r="L4455" s="2113" t="s">
        <v>24</v>
      </c>
      <c r="M4455" s="2114" t="s">
        <v>24</v>
      </c>
      <c r="N4455" s="1348">
        <v>44118</v>
      </c>
      <c r="O4455" s="1318" t="s">
        <v>24</v>
      </c>
      <c r="P4455" s="1318" t="s">
        <v>24</v>
      </c>
      <c r="Q4455" s="1327" t="s">
        <v>24</v>
      </c>
      <c r="R4455" s="1327" t="s">
        <v>24</v>
      </c>
      <c r="S4455" s="1330" t="s">
        <v>24</v>
      </c>
      <c r="T4455" s="1330">
        <v>44529</v>
      </c>
      <c r="U4455" s="1311" t="s">
        <v>24</v>
      </c>
      <c r="V4455" s="1330" t="s">
        <v>24</v>
      </c>
      <c r="W4455" s="1311" t="s">
        <v>24</v>
      </c>
      <c r="X4455" s="1321"/>
      <c r="Y4455" s="1322"/>
      <c r="Z4455" s="2115"/>
      <c r="AA4455" s="1314"/>
      <c r="AB4455" s="1316"/>
      <c r="AC4455" s="1316"/>
      <c r="AD4455" s="1316"/>
      <c r="AE4455" s="1316"/>
      <c r="AF4455" s="1316"/>
      <c r="AG4455" s="1316"/>
      <c r="AH4455" s="1316"/>
      <c r="AI4455" s="244" t="str">
        <f t="shared" si="386"/>
        <v/>
      </c>
      <c r="AJ4455" s="1315">
        <f t="shared" si="387"/>
        <v>44118</v>
      </c>
      <c r="AK4455" s="1318" t="s">
        <v>24</v>
      </c>
      <c r="AL4455" s="1339" t="s">
        <v>24</v>
      </c>
      <c r="AM4455" s="1316"/>
      <c r="AN4455" s="1316"/>
      <c r="AO4455" s="1320"/>
      <c r="AP4455" s="1320"/>
      <c r="AQ4455" s="1337" t="s">
        <v>3094</v>
      </c>
      <c r="AR4455" s="1320"/>
      <c r="AS4455" s="1320"/>
      <c r="AT4455" s="1320"/>
      <c r="AU4455" s="1320"/>
      <c r="AV4455" s="1320"/>
      <c r="AW4455" s="1320"/>
      <c r="AX4455" s="1320"/>
      <c r="AY4455" s="1320"/>
      <c r="AZ4455" s="1950"/>
    </row>
    <row r="4456" spans="2:52" ht="15" customHeight="1">
      <c r="B4456" s="1310">
        <v>4450</v>
      </c>
      <c r="C4456" s="1326" t="s">
        <v>13305</v>
      </c>
      <c r="D4456" s="2153" t="s">
        <v>337</v>
      </c>
      <c r="E4456" s="521" t="s">
        <v>222</v>
      </c>
      <c r="F4456" s="658" t="s">
        <v>24</v>
      </c>
      <c r="G4456" s="509" t="s">
        <v>136</v>
      </c>
      <c r="H4456" s="1323" t="s">
        <v>13306</v>
      </c>
      <c r="I4456" s="1325">
        <v>30889</v>
      </c>
      <c r="J4456" s="1314">
        <f t="shared" ca="1" si="385"/>
        <v>38</v>
      </c>
      <c r="K4456" s="2112" t="s">
        <v>24</v>
      </c>
      <c r="L4456" s="2113" t="s">
        <v>24</v>
      </c>
      <c r="M4456" s="2114" t="s">
        <v>24</v>
      </c>
      <c r="N4456" s="1348">
        <v>44118</v>
      </c>
      <c r="O4456" s="1318" t="s">
        <v>24</v>
      </c>
      <c r="P4456" s="1318" t="s">
        <v>24</v>
      </c>
      <c r="Q4456" s="1327" t="s">
        <v>24</v>
      </c>
      <c r="R4456" s="1327" t="s">
        <v>24</v>
      </c>
      <c r="S4456" s="1330" t="s">
        <v>24</v>
      </c>
      <c r="T4456" s="1330">
        <v>44403</v>
      </c>
      <c r="U4456" s="1311" t="s">
        <v>24</v>
      </c>
      <c r="V4456" s="1330" t="s">
        <v>24</v>
      </c>
      <c r="W4456" s="1311" t="s">
        <v>24</v>
      </c>
      <c r="X4456" s="1321"/>
      <c r="Y4456" s="1322"/>
      <c r="Z4456" s="2115"/>
      <c r="AA4456" s="1314"/>
      <c r="AB4456" s="1316"/>
      <c r="AC4456" s="1316"/>
      <c r="AD4456" s="1316"/>
      <c r="AE4456" s="1316"/>
      <c r="AF4456" s="1316"/>
      <c r="AG4456" s="1316"/>
      <c r="AH4456" s="1316"/>
      <c r="AI4456" s="244" t="str">
        <f t="shared" si="386"/>
        <v/>
      </c>
      <c r="AJ4456" s="1315">
        <f t="shared" si="387"/>
        <v>44118</v>
      </c>
      <c r="AK4456" s="1318" t="s">
        <v>24</v>
      </c>
      <c r="AL4456" s="1339" t="s">
        <v>24</v>
      </c>
      <c r="AM4456" s="1316"/>
      <c r="AN4456" s="1316"/>
      <c r="AO4456" s="1320"/>
      <c r="AP4456" s="1320"/>
      <c r="AQ4456" s="1337" t="s">
        <v>3094</v>
      </c>
      <c r="AR4456" s="1320"/>
      <c r="AS4456" s="1320"/>
      <c r="AT4456" s="1320"/>
      <c r="AU4456" s="1320"/>
      <c r="AV4456" s="1320"/>
      <c r="AW4456" s="1320"/>
      <c r="AX4456" s="1320"/>
      <c r="AY4456" s="1320"/>
      <c r="AZ4456" s="1950"/>
    </row>
    <row r="4457" spans="2:52" ht="15" customHeight="1">
      <c r="B4457" s="1310">
        <v>4451</v>
      </c>
      <c r="C4457" s="2152" t="s">
        <v>13307</v>
      </c>
      <c r="D4457" s="2153" t="s">
        <v>4264</v>
      </c>
      <c r="E4457" s="521" t="s">
        <v>4222</v>
      </c>
      <c r="F4457" s="658" t="s">
        <v>13308</v>
      </c>
      <c r="G4457" s="509" t="s">
        <v>98</v>
      </c>
      <c r="H4457" s="1323"/>
      <c r="I4457" s="1325">
        <v>36596</v>
      </c>
      <c r="J4457" s="1314">
        <f t="shared" ca="1" si="385"/>
        <v>22</v>
      </c>
      <c r="K4457" s="2112" t="s">
        <v>24</v>
      </c>
      <c r="L4457" s="2113" t="s">
        <v>24</v>
      </c>
      <c r="M4457" s="2114" t="s">
        <v>24</v>
      </c>
      <c r="N4457" s="1348">
        <v>44091</v>
      </c>
      <c r="O4457" s="1318" t="s">
        <v>24</v>
      </c>
      <c r="P4457" s="1318" t="s">
        <v>24</v>
      </c>
      <c r="Q4457" s="1327" t="s">
        <v>24</v>
      </c>
      <c r="R4457" s="1327" t="s">
        <v>24</v>
      </c>
      <c r="S4457" s="1330" t="s">
        <v>24</v>
      </c>
      <c r="T4457" s="1330">
        <v>44631</v>
      </c>
      <c r="U4457" s="1311" t="s">
        <v>24</v>
      </c>
      <c r="V4457" s="1330" t="s">
        <v>24</v>
      </c>
      <c r="W4457" s="1311" t="s">
        <v>24</v>
      </c>
      <c r="X4457" s="1321"/>
      <c r="Y4457" s="1322"/>
      <c r="Z4457" s="2115"/>
      <c r="AA4457" s="1314"/>
      <c r="AB4457" s="1316"/>
      <c r="AC4457" s="1316"/>
      <c r="AD4457" s="1316"/>
      <c r="AE4457" s="1316"/>
      <c r="AF4457" s="1316"/>
      <c r="AG4457" s="1316"/>
      <c r="AH4457" s="1316"/>
      <c r="AI4457" s="244" t="str">
        <f t="shared" si="386"/>
        <v/>
      </c>
      <c r="AJ4457" s="1315">
        <f t="shared" si="387"/>
        <v>44091</v>
      </c>
      <c r="AK4457" s="1318" t="s">
        <v>24</v>
      </c>
      <c r="AL4457" s="1339" t="s">
        <v>24</v>
      </c>
      <c r="AM4457" s="1316"/>
      <c r="AN4457" s="1316"/>
      <c r="AO4457" s="1320"/>
      <c r="AP4457" s="1320"/>
      <c r="AQ4457" s="1337" t="s">
        <v>3094</v>
      </c>
      <c r="AR4457" s="1320"/>
      <c r="AS4457" s="1320"/>
      <c r="AT4457" s="1320"/>
      <c r="AU4457" s="1320"/>
      <c r="AV4457" s="1320"/>
      <c r="AW4457" s="1320"/>
      <c r="AX4457" s="1320"/>
      <c r="AY4457" s="1320"/>
      <c r="AZ4457" s="1950"/>
    </row>
    <row r="4458" spans="2:52" ht="15" customHeight="1">
      <c r="B4458" s="1310">
        <v>4452</v>
      </c>
      <c r="C4458" s="1326" t="s">
        <v>1393</v>
      </c>
      <c r="D4458" s="2153" t="s">
        <v>2534</v>
      </c>
      <c r="E4458" s="521" t="s">
        <v>601</v>
      </c>
      <c r="F4458" s="658" t="s">
        <v>24</v>
      </c>
      <c r="G4458" s="509" t="s">
        <v>98</v>
      </c>
      <c r="H4458" s="1323"/>
      <c r="I4458" s="1325">
        <v>34860</v>
      </c>
      <c r="J4458" s="1314">
        <f t="shared" ca="1" si="385"/>
        <v>26</v>
      </c>
      <c r="K4458" s="2112" t="s">
        <v>24</v>
      </c>
      <c r="L4458" s="2113" t="s">
        <v>24</v>
      </c>
      <c r="M4458" s="2114" t="s">
        <v>24</v>
      </c>
      <c r="N4458" s="1348">
        <v>44118</v>
      </c>
      <c r="O4458" s="1318" t="s">
        <v>24</v>
      </c>
      <c r="P4458" s="1318" t="s">
        <v>24</v>
      </c>
      <c r="Q4458" s="1327" t="s">
        <v>24</v>
      </c>
      <c r="R4458" s="1327" t="s">
        <v>24</v>
      </c>
      <c r="S4458" s="1330" t="s">
        <v>24</v>
      </c>
      <c r="T4458" s="1330">
        <v>44357</v>
      </c>
      <c r="U4458" s="1311" t="s">
        <v>24</v>
      </c>
      <c r="V4458" s="1330" t="s">
        <v>24</v>
      </c>
      <c r="W4458" s="1311" t="s">
        <v>24</v>
      </c>
      <c r="X4458" s="1321"/>
      <c r="Y4458" s="1318" t="s">
        <v>24</v>
      </c>
      <c r="Z4458" s="2126" t="s">
        <v>24</v>
      </c>
      <c r="AA4458" s="1330" t="s">
        <v>24</v>
      </c>
      <c r="AB4458" s="1316"/>
      <c r="AC4458" s="1316"/>
      <c r="AD4458" s="1316"/>
      <c r="AE4458" s="1316"/>
      <c r="AF4458" s="1316"/>
      <c r="AG4458" s="1316"/>
      <c r="AH4458" s="1316"/>
      <c r="AI4458" s="244" t="str">
        <f t="shared" si="386"/>
        <v>-</v>
      </c>
      <c r="AJ4458" s="1315">
        <f t="shared" si="387"/>
        <v>44118</v>
      </c>
      <c r="AK4458" s="1318" t="s">
        <v>24</v>
      </c>
      <c r="AL4458" s="1339" t="s">
        <v>24</v>
      </c>
      <c r="AM4458" s="1316"/>
      <c r="AN4458" s="1316"/>
      <c r="AO4458" s="1320"/>
      <c r="AP4458" s="1320"/>
      <c r="AQ4458" s="1337" t="s">
        <v>3094</v>
      </c>
      <c r="AR4458" s="1320"/>
      <c r="AS4458" s="1320"/>
      <c r="AT4458" s="1320"/>
      <c r="AU4458" s="1320"/>
      <c r="AV4458" s="1320"/>
      <c r="AW4458" s="1320"/>
      <c r="AX4458" s="1320"/>
      <c r="AY4458" s="1320"/>
      <c r="AZ4458" s="1950"/>
    </row>
    <row r="4459" spans="2:52" ht="15" customHeight="1">
      <c r="B4459" s="1310">
        <v>4453</v>
      </c>
      <c r="C4459" s="1326" t="s">
        <v>13314</v>
      </c>
      <c r="D4459" s="2153" t="s">
        <v>1129</v>
      </c>
      <c r="E4459" s="521" t="s">
        <v>1122</v>
      </c>
      <c r="F4459" s="658" t="s">
        <v>24</v>
      </c>
      <c r="G4459" s="509" t="s">
        <v>12943</v>
      </c>
      <c r="H4459" s="1323"/>
      <c r="I4459" s="1325">
        <v>27395</v>
      </c>
      <c r="J4459" s="1314">
        <f t="shared" ca="1" si="385"/>
        <v>47</v>
      </c>
      <c r="K4459" s="2112" t="s">
        <v>24</v>
      </c>
      <c r="L4459" s="2113" t="s">
        <v>24</v>
      </c>
      <c r="M4459" s="2114" t="s">
        <v>24</v>
      </c>
      <c r="N4459" s="1348">
        <v>44099</v>
      </c>
      <c r="O4459" s="1318" t="s">
        <v>24</v>
      </c>
      <c r="P4459" s="1318" t="s">
        <v>24</v>
      </c>
      <c r="Q4459" s="1327" t="s">
        <v>24</v>
      </c>
      <c r="R4459" s="1327" t="s">
        <v>24</v>
      </c>
      <c r="S4459" s="1330" t="s">
        <v>24</v>
      </c>
      <c r="T4459" s="1330">
        <v>44562</v>
      </c>
      <c r="U4459" s="1311" t="s">
        <v>24</v>
      </c>
      <c r="V4459" s="1330" t="s">
        <v>24</v>
      </c>
      <c r="W4459" s="1311" t="s">
        <v>24</v>
      </c>
      <c r="X4459" s="1321"/>
      <c r="Y4459" s="1322"/>
      <c r="Z4459" s="2115"/>
      <c r="AA4459" s="1314"/>
      <c r="AB4459" s="1316"/>
      <c r="AC4459" s="1316"/>
      <c r="AD4459" s="1316"/>
      <c r="AE4459" s="1316"/>
      <c r="AF4459" s="1316"/>
      <c r="AG4459" s="1316"/>
      <c r="AH4459" s="1316"/>
      <c r="AI4459" s="244" t="str">
        <f t="shared" si="386"/>
        <v/>
      </c>
      <c r="AJ4459" s="1315">
        <f t="shared" si="387"/>
        <v>44099</v>
      </c>
      <c r="AK4459" s="1318" t="s">
        <v>24</v>
      </c>
      <c r="AL4459" s="1339" t="s">
        <v>24</v>
      </c>
      <c r="AM4459" s="1316"/>
      <c r="AN4459" s="1316"/>
      <c r="AO4459" s="1320"/>
      <c r="AP4459" s="1320"/>
      <c r="AQ4459" s="1337" t="s">
        <v>3094</v>
      </c>
      <c r="AR4459" s="1320"/>
      <c r="AS4459" s="1320"/>
      <c r="AT4459" s="1320"/>
      <c r="AU4459" s="1320"/>
      <c r="AV4459" s="1320"/>
      <c r="AW4459" s="1320"/>
      <c r="AX4459" s="1320"/>
      <c r="AY4459" s="1320"/>
      <c r="AZ4459" s="1950"/>
    </row>
    <row r="4460" spans="2:52" ht="15" customHeight="1">
      <c r="B4460" s="1310">
        <v>4454</v>
      </c>
      <c r="C4460" s="1326" t="s">
        <v>13315</v>
      </c>
      <c r="D4460" s="2153" t="s">
        <v>1129</v>
      </c>
      <c r="E4460" s="521" t="s">
        <v>1122</v>
      </c>
      <c r="F4460" s="658" t="s">
        <v>24</v>
      </c>
      <c r="G4460" s="509" t="s">
        <v>12943</v>
      </c>
      <c r="H4460" s="1323"/>
      <c r="I4460" s="1325">
        <v>30758</v>
      </c>
      <c r="J4460" s="1314">
        <f t="shared" ca="1" si="385"/>
        <v>38</v>
      </c>
      <c r="K4460" s="2112" t="s">
        <v>24</v>
      </c>
      <c r="L4460" s="2113" t="s">
        <v>24</v>
      </c>
      <c r="M4460" s="2114" t="s">
        <v>24</v>
      </c>
      <c r="N4460" s="1348">
        <v>44099</v>
      </c>
      <c r="O4460" s="1318" t="s">
        <v>24</v>
      </c>
      <c r="P4460" s="1318" t="s">
        <v>24</v>
      </c>
      <c r="Q4460" s="1327" t="s">
        <v>24</v>
      </c>
      <c r="R4460" s="1327" t="s">
        <v>24</v>
      </c>
      <c r="S4460" s="1330" t="s">
        <v>24</v>
      </c>
      <c r="T4460" s="1330">
        <v>44272</v>
      </c>
      <c r="U4460" s="1311" t="s">
        <v>24</v>
      </c>
      <c r="V4460" s="1330" t="s">
        <v>24</v>
      </c>
      <c r="W4460" s="1311" t="s">
        <v>24</v>
      </c>
      <c r="X4460" s="1321"/>
      <c r="Y4460" s="1322"/>
      <c r="Z4460" s="2115"/>
      <c r="AA4460" s="1314"/>
      <c r="AB4460" s="1316"/>
      <c r="AC4460" s="1316"/>
      <c r="AD4460" s="1316"/>
      <c r="AE4460" s="1316"/>
      <c r="AF4460" s="1316"/>
      <c r="AG4460" s="1316"/>
      <c r="AH4460" s="1316"/>
      <c r="AI4460" s="244" t="str">
        <f t="shared" si="386"/>
        <v/>
      </c>
      <c r="AJ4460" s="1315">
        <f t="shared" si="387"/>
        <v>44099</v>
      </c>
      <c r="AK4460" s="1318" t="s">
        <v>24</v>
      </c>
      <c r="AL4460" s="1339" t="s">
        <v>24</v>
      </c>
      <c r="AM4460" s="1316"/>
      <c r="AN4460" s="1316"/>
      <c r="AO4460" s="1320"/>
      <c r="AP4460" s="1320"/>
      <c r="AQ4460" s="1337" t="s">
        <v>3094</v>
      </c>
      <c r="AR4460" s="1320"/>
      <c r="AS4460" s="1320"/>
      <c r="AT4460" s="1320"/>
      <c r="AU4460" s="1320"/>
      <c r="AV4460" s="1320"/>
      <c r="AW4460" s="1320"/>
      <c r="AX4460" s="1320"/>
      <c r="AY4460" s="1320"/>
      <c r="AZ4460" s="1950"/>
    </row>
    <row r="4461" spans="2:52" ht="15" customHeight="1">
      <c r="B4461" s="1310">
        <v>4455</v>
      </c>
      <c r="C4461" s="1326" t="s">
        <v>13316</v>
      </c>
      <c r="D4461" s="2153" t="s">
        <v>1129</v>
      </c>
      <c r="E4461" s="521" t="s">
        <v>1122</v>
      </c>
      <c r="F4461" s="658" t="s">
        <v>24</v>
      </c>
      <c r="G4461" s="509" t="s">
        <v>12943</v>
      </c>
      <c r="H4461" s="1323"/>
      <c r="I4461" s="1325">
        <v>30786</v>
      </c>
      <c r="J4461" s="1314">
        <f t="shared" ca="1" si="385"/>
        <v>38</v>
      </c>
      <c r="K4461" s="2112" t="s">
        <v>24</v>
      </c>
      <c r="L4461" s="2113" t="s">
        <v>24</v>
      </c>
      <c r="M4461" s="2114" t="s">
        <v>24</v>
      </c>
      <c r="N4461" s="1348">
        <v>44099</v>
      </c>
      <c r="O4461" s="1318" t="s">
        <v>24</v>
      </c>
      <c r="P4461" s="1318" t="s">
        <v>24</v>
      </c>
      <c r="Q4461" s="1327" t="s">
        <v>24</v>
      </c>
      <c r="R4461" s="1327" t="s">
        <v>24</v>
      </c>
      <c r="S4461" s="1330" t="s">
        <v>24</v>
      </c>
      <c r="T4461" s="1330">
        <v>44300</v>
      </c>
      <c r="U4461" s="1311" t="s">
        <v>24</v>
      </c>
      <c r="V4461" s="1330" t="s">
        <v>24</v>
      </c>
      <c r="W4461" s="1311" t="s">
        <v>24</v>
      </c>
      <c r="X4461" s="1321"/>
      <c r="Y4461" s="1322"/>
      <c r="Z4461" s="2115"/>
      <c r="AA4461" s="1314"/>
      <c r="AB4461" s="1316"/>
      <c r="AC4461" s="1316"/>
      <c r="AD4461" s="1316"/>
      <c r="AE4461" s="1316"/>
      <c r="AF4461" s="1316"/>
      <c r="AG4461" s="1316"/>
      <c r="AH4461" s="1316"/>
      <c r="AI4461" s="244" t="str">
        <f t="shared" si="386"/>
        <v/>
      </c>
      <c r="AJ4461" s="1315">
        <f t="shared" si="387"/>
        <v>44099</v>
      </c>
      <c r="AK4461" s="1318" t="s">
        <v>24</v>
      </c>
      <c r="AL4461" s="1339" t="s">
        <v>24</v>
      </c>
      <c r="AM4461" s="1316"/>
      <c r="AN4461" s="1316"/>
      <c r="AO4461" s="1320"/>
      <c r="AP4461" s="1320"/>
      <c r="AQ4461" s="1337" t="s">
        <v>3094</v>
      </c>
      <c r="AR4461" s="1320"/>
      <c r="AS4461" s="1320"/>
      <c r="AT4461" s="1320"/>
      <c r="AU4461" s="1320"/>
      <c r="AV4461" s="1320"/>
      <c r="AW4461" s="1320"/>
      <c r="AX4461" s="1320"/>
      <c r="AY4461" s="1320"/>
      <c r="AZ4461" s="1950"/>
    </row>
    <row r="4462" spans="2:52" ht="15" customHeight="1">
      <c r="B4462" s="1310">
        <v>4456</v>
      </c>
      <c r="C4462" s="1326" t="s">
        <v>13317</v>
      </c>
      <c r="D4462" s="2153" t="s">
        <v>1129</v>
      </c>
      <c r="E4462" s="521" t="s">
        <v>1122</v>
      </c>
      <c r="F4462" s="658" t="s">
        <v>24</v>
      </c>
      <c r="G4462" s="509" t="s">
        <v>12943</v>
      </c>
      <c r="H4462" s="1323"/>
      <c r="I4462" s="1325">
        <v>34574</v>
      </c>
      <c r="J4462" s="1314">
        <f t="shared" ca="1" si="385"/>
        <v>27</v>
      </c>
      <c r="K4462" s="2112" t="s">
        <v>24</v>
      </c>
      <c r="L4462" s="2113" t="s">
        <v>24</v>
      </c>
      <c r="M4462" s="2114" t="s">
        <v>24</v>
      </c>
      <c r="N4462" s="1348">
        <v>44099</v>
      </c>
      <c r="O4462" s="1318" t="s">
        <v>24</v>
      </c>
      <c r="P4462" s="1318" t="s">
        <v>24</v>
      </c>
      <c r="Q4462" s="1327" t="s">
        <v>24</v>
      </c>
      <c r="R4462" s="1327" t="s">
        <v>24</v>
      </c>
      <c r="S4462" s="1330" t="s">
        <v>24</v>
      </c>
      <c r="T4462" s="1330">
        <v>44436</v>
      </c>
      <c r="U4462" s="1311" t="s">
        <v>24</v>
      </c>
      <c r="V4462" s="1330" t="s">
        <v>24</v>
      </c>
      <c r="W4462" s="1311" t="s">
        <v>24</v>
      </c>
      <c r="X4462" s="1321"/>
      <c r="Y4462" s="1322"/>
      <c r="Z4462" s="2115"/>
      <c r="AA4462" s="1314"/>
      <c r="AB4462" s="1316"/>
      <c r="AC4462" s="1316"/>
      <c r="AD4462" s="1316"/>
      <c r="AE4462" s="1316"/>
      <c r="AF4462" s="1316"/>
      <c r="AG4462" s="1316"/>
      <c r="AH4462" s="1316"/>
      <c r="AI4462" s="244" t="str">
        <f t="shared" si="386"/>
        <v/>
      </c>
      <c r="AJ4462" s="1315">
        <f t="shared" si="387"/>
        <v>44099</v>
      </c>
      <c r="AK4462" s="1318" t="s">
        <v>24</v>
      </c>
      <c r="AL4462" s="1339" t="s">
        <v>24</v>
      </c>
      <c r="AM4462" s="1316"/>
      <c r="AN4462" s="1316"/>
      <c r="AO4462" s="1320"/>
      <c r="AP4462" s="1320"/>
      <c r="AQ4462" s="1337" t="s">
        <v>3094</v>
      </c>
      <c r="AR4462" s="1320"/>
      <c r="AS4462" s="1320"/>
      <c r="AT4462" s="1320"/>
      <c r="AU4462" s="1320"/>
      <c r="AV4462" s="1320"/>
      <c r="AW4462" s="1320"/>
      <c r="AX4462" s="1320"/>
      <c r="AY4462" s="1320"/>
      <c r="AZ4462" s="1950"/>
    </row>
    <row r="4463" spans="2:52" ht="15" customHeight="1">
      <c r="B4463" s="1310">
        <v>4457</v>
      </c>
      <c r="C4463" s="1326" t="s">
        <v>13318</v>
      </c>
      <c r="D4463" s="2153" t="s">
        <v>226</v>
      </c>
      <c r="E4463" s="521" t="s">
        <v>4241</v>
      </c>
      <c r="F4463" s="658" t="s">
        <v>13319</v>
      </c>
      <c r="G4463" s="509" t="s">
        <v>102</v>
      </c>
      <c r="H4463" s="1323"/>
      <c r="I4463" s="1325">
        <v>35226</v>
      </c>
      <c r="J4463" s="1314">
        <f t="shared" ca="1" si="385"/>
        <v>25</v>
      </c>
      <c r="K4463" s="2112" t="s">
        <v>24</v>
      </c>
      <c r="L4463" s="2113" t="s">
        <v>24</v>
      </c>
      <c r="M4463" s="2114" t="s">
        <v>24</v>
      </c>
      <c r="N4463" s="1348">
        <v>44120</v>
      </c>
      <c r="O4463" s="1318" t="s">
        <v>24</v>
      </c>
      <c r="P4463" s="1318" t="s">
        <v>24</v>
      </c>
      <c r="Q4463" s="1327" t="s">
        <v>24</v>
      </c>
      <c r="R4463" s="1327" t="s">
        <v>24</v>
      </c>
      <c r="S4463" s="1330" t="s">
        <v>24</v>
      </c>
      <c r="T4463" s="1330">
        <v>44357</v>
      </c>
      <c r="U4463" s="1311" t="s">
        <v>24</v>
      </c>
      <c r="V4463" s="1330" t="s">
        <v>24</v>
      </c>
      <c r="W4463" s="1311" t="s">
        <v>24</v>
      </c>
      <c r="X4463" s="1321"/>
      <c r="Y4463" s="1322"/>
      <c r="Z4463" s="2115"/>
      <c r="AA4463" s="1314"/>
      <c r="AB4463" s="1316"/>
      <c r="AC4463" s="1316"/>
      <c r="AD4463" s="1316"/>
      <c r="AE4463" s="1316"/>
      <c r="AF4463" s="1316"/>
      <c r="AG4463" s="1316"/>
      <c r="AH4463" s="1316"/>
      <c r="AI4463" s="244" t="str">
        <f t="shared" si="386"/>
        <v/>
      </c>
      <c r="AJ4463" s="1315">
        <f t="shared" si="387"/>
        <v>44120</v>
      </c>
      <c r="AK4463" s="1318" t="s">
        <v>24</v>
      </c>
      <c r="AL4463" s="1339" t="s">
        <v>24</v>
      </c>
      <c r="AM4463" s="1316"/>
      <c r="AN4463" s="1316"/>
      <c r="AO4463" s="1320"/>
      <c r="AP4463" s="1320"/>
      <c r="AQ4463" s="1337" t="s">
        <v>3094</v>
      </c>
      <c r="AR4463" s="1320"/>
      <c r="AS4463" s="1320"/>
      <c r="AT4463" s="1320"/>
      <c r="AU4463" s="1320"/>
      <c r="AV4463" s="1320"/>
      <c r="AW4463" s="1320"/>
      <c r="AX4463" s="1320"/>
      <c r="AY4463" s="1320"/>
      <c r="AZ4463" s="1950"/>
    </row>
    <row r="4464" spans="2:52" ht="15" customHeight="1">
      <c r="B4464" s="1310">
        <v>4458</v>
      </c>
      <c r="C4464" s="1326" t="s">
        <v>13323</v>
      </c>
      <c r="D4464" s="2153" t="s">
        <v>226</v>
      </c>
      <c r="E4464" s="521" t="s">
        <v>4241</v>
      </c>
      <c r="F4464" s="658" t="s">
        <v>13320</v>
      </c>
      <c r="G4464" s="509" t="s">
        <v>102</v>
      </c>
      <c r="H4464" s="1323"/>
      <c r="I4464" s="1325">
        <v>34687</v>
      </c>
      <c r="J4464" s="1314">
        <f t="shared" ca="1" si="385"/>
        <v>27</v>
      </c>
      <c r="K4464" s="2112" t="s">
        <v>24</v>
      </c>
      <c r="L4464" s="2113" t="s">
        <v>24</v>
      </c>
      <c r="M4464" s="2114" t="s">
        <v>24</v>
      </c>
      <c r="N4464" s="1348">
        <v>44120</v>
      </c>
      <c r="O4464" s="1318" t="s">
        <v>24</v>
      </c>
      <c r="P4464" s="1318" t="s">
        <v>24</v>
      </c>
      <c r="Q4464" s="1327" t="s">
        <v>24</v>
      </c>
      <c r="R4464" s="1327" t="s">
        <v>24</v>
      </c>
      <c r="S4464" s="1330" t="s">
        <v>24</v>
      </c>
      <c r="T4464" s="1330">
        <v>44549</v>
      </c>
      <c r="U4464" s="1311" t="s">
        <v>24</v>
      </c>
      <c r="V4464" s="1330" t="s">
        <v>24</v>
      </c>
      <c r="W4464" s="1311" t="s">
        <v>24</v>
      </c>
      <c r="X4464" s="1321"/>
      <c r="Y4464" s="1322"/>
      <c r="Z4464" s="2115"/>
      <c r="AA4464" s="1314"/>
      <c r="AB4464" s="1316"/>
      <c r="AC4464" s="1316"/>
      <c r="AD4464" s="1316"/>
      <c r="AE4464" s="1316"/>
      <c r="AF4464" s="1316"/>
      <c r="AG4464" s="1316"/>
      <c r="AH4464" s="1316"/>
      <c r="AI4464" s="244" t="str">
        <f t="shared" si="386"/>
        <v/>
      </c>
      <c r="AJ4464" s="1315">
        <f t="shared" si="387"/>
        <v>44120</v>
      </c>
      <c r="AK4464" s="1318" t="s">
        <v>24</v>
      </c>
      <c r="AL4464" s="1339" t="s">
        <v>24</v>
      </c>
      <c r="AM4464" s="1316"/>
      <c r="AN4464" s="1316"/>
      <c r="AO4464" s="1320"/>
      <c r="AP4464" s="1320"/>
      <c r="AQ4464" s="1337" t="s">
        <v>3094</v>
      </c>
      <c r="AR4464" s="1320"/>
      <c r="AS4464" s="1320"/>
      <c r="AT4464" s="1320"/>
      <c r="AU4464" s="1320"/>
      <c r="AV4464" s="1320"/>
      <c r="AW4464" s="1320"/>
      <c r="AX4464" s="1320"/>
      <c r="AY4464" s="1320"/>
      <c r="AZ4464" s="1950"/>
    </row>
    <row r="4465" spans="1:52" ht="15" customHeight="1">
      <c r="B4465" s="1310">
        <v>4459</v>
      </c>
      <c r="C4465" s="1326" t="s">
        <v>13321</v>
      </c>
      <c r="D4465" s="2153" t="s">
        <v>226</v>
      </c>
      <c r="E4465" s="521" t="s">
        <v>4241</v>
      </c>
      <c r="F4465" s="658" t="s">
        <v>13322</v>
      </c>
      <c r="G4465" s="509" t="s">
        <v>102</v>
      </c>
      <c r="H4465" s="1323"/>
      <c r="I4465" s="1325">
        <v>36724</v>
      </c>
      <c r="J4465" s="1314">
        <f t="shared" ca="1" si="385"/>
        <v>21</v>
      </c>
      <c r="K4465" s="2112" t="s">
        <v>24</v>
      </c>
      <c r="L4465" s="2113" t="s">
        <v>24</v>
      </c>
      <c r="M4465" s="2114" t="s">
        <v>24</v>
      </c>
      <c r="N4465" s="1348">
        <v>44120</v>
      </c>
      <c r="O4465" s="1318" t="s">
        <v>24</v>
      </c>
      <c r="P4465" s="1318" t="s">
        <v>24</v>
      </c>
      <c r="Q4465" s="1327" t="s">
        <v>24</v>
      </c>
      <c r="R4465" s="1327" t="s">
        <v>24</v>
      </c>
      <c r="S4465" s="1330" t="s">
        <v>24</v>
      </c>
      <c r="T4465" s="1330">
        <v>44394</v>
      </c>
      <c r="U4465" s="1311" t="s">
        <v>24</v>
      </c>
      <c r="V4465" s="1330" t="s">
        <v>24</v>
      </c>
      <c r="W4465" s="1311" t="s">
        <v>24</v>
      </c>
      <c r="X4465" s="2125" t="s">
        <v>24</v>
      </c>
      <c r="Y4465" s="1322"/>
      <c r="Z4465" s="2115"/>
      <c r="AA4465" s="1314"/>
      <c r="AB4465" s="1316"/>
      <c r="AC4465" s="1316"/>
      <c r="AD4465" s="1316"/>
      <c r="AE4465" s="1316"/>
      <c r="AF4465" s="1316"/>
      <c r="AG4465" s="1316"/>
      <c r="AH4465" s="1316"/>
      <c r="AI4465" s="244" t="str">
        <f t="shared" si="386"/>
        <v/>
      </c>
      <c r="AJ4465" s="1315">
        <f t="shared" si="387"/>
        <v>44120</v>
      </c>
      <c r="AK4465" s="1318" t="s">
        <v>24</v>
      </c>
      <c r="AL4465" s="1339" t="s">
        <v>24</v>
      </c>
      <c r="AM4465" s="1316"/>
      <c r="AN4465" s="1316"/>
      <c r="AO4465" s="1320"/>
      <c r="AP4465" s="1320"/>
      <c r="AQ4465" s="1337" t="s">
        <v>3094</v>
      </c>
      <c r="AR4465" s="1320"/>
      <c r="AS4465" s="1320"/>
      <c r="AT4465" s="1320"/>
      <c r="AU4465" s="1320"/>
      <c r="AV4465" s="1320"/>
      <c r="AW4465" s="1320"/>
      <c r="AX4465" s="1320"/>
      <c r="AY4465" s="1320"/>
      <c r="AZ4465" s="1950"/>
    </row>
    <row r="4466" spans="1:52" ht="15" customHeight="1">
      <c r="B4466" s="1310">
        <v>4460</v>
      </c>
      <c r="C4466" s="1326" t="s">
        <v>2275</v>
      </c>
      <c r="D4466" s="2153" t="s">
        <v>11495</v>
      </c>
      <c r="E4466" s="521" t="s">
        <v>222</v>
      </c>
      <c r="F4466" s="658" t="s">
        <v>24</v>
      </c>
      <c r="G4466" s="509" t="s">
        <v>115</v>
      </c>
      <c r="H4466" s="1323" t="s">
        <v>13324</v>
      </c>
      <c r="I4466" s="1325">
        <v>32431</v>
      </c>
      <c r="J4466" s="1314">
        <f t="shared" ca="1" si="385"/>
        <v>33</v>
      </c>
      <c r="K4466" s="2112" t="s">
        <v>496</v>
      </c>
      <c r="L4466" s="2113">
        <v>881014350728</v>
      </c>
      <c r="M4466" s="2114">
        <v>44849</v>
      </c>
      <c r="N4466" s="1348">
        <v>44113</v>
      </c>
      <c r="O4466" s="1318" t="s">
        <v>24</v>
      </c>
      <c r="P4466" s="1318" t="s">
        <v>24</v>
      </c>
      <c r="Q4466" s="1327" t="s">
        <v>24</v>
      </c>
      <c r="R4466" s="1327" t="s">
        <v>24</v>
      </c>
      <c r="S4466" s="1330" t="s">
        <v>13332</v>
      </c>
      <c r="T4466" s="1330">
        <v>44484</v>
      </c>
      <c r="U4466" s="1311">
        <v>44484</v>
      </c>
      <c r="V4466" s="1330" t="s">
        <v>24</v>
      </c>
      <c r="W4466" s="1311" t="s">
        <v>24</v>
      </c>
      <c r="X4466" s="1321"/>
      <c r="Y4466" s="1322"/>
      <c r="Z4466" s="2115"/>
      <c r="AA4466" s="1314" t="s">
        <v>100</v>
      </c>
      <c r="AB4466" s="1316"/>
      <c r="AC4466" s="1316"/>
      <c r="AD4466" s="1316"/>
      <c r="AE4466" s="1316"/>
      <c r="AF4466" s="1316"/>
      <c r="AG4466" s="1316"/>
      <c r="AH4466" s="1316"/>
      <c r="AI4466" s="244" t="str">
        <f t="shared" si="386"/>
        <v>LIGHT VEHICLE</v>
      </c>
      <c r="AJ4466" s="1315">
        <f t="shared" si="387"/>
        <v>44113</v>
      </c>
      <c r="AK4466" s="1318">
        <v>44484</v>
      </c>
      <c r="AL4466" s="1339">
        <v>44119</v>
      </c>
      <c r="AM4466" s="1316"/>
      <c r="AN4466" s="1316"/>
      <c r="AO4466" s="1320"/>
      <c r="AP4466" s="1320"/>
      <c r="AQ4466" s="1337" t="s">
        <v>3094</v>
      </c>
      <c r="AR4466" s="1320"/>
      <c r="AS4466" s="1320"/>
      <c r="AT4466" s="1320"/>
      <c r="AU4466" s="1320"/>
      <c r="AV4466" s="1320"/>
      <c r="AW4466" s="1320"/>
      <c r="AX4466" s="1320"/>
      <c r="AY4466" s="1320"/>
      <c r="AZ4466" s="1950"/>
    </row>
    <row r="4467" spans="1:52" ht="15" customHeight="1">
      <c r="B4467" s="1310">
        <v>4461</v>
      </c>
      <c r="C4467" s="1326" t="s">
        <v>2716</v>
      </c>
      <c r="D4467" s="2153" t="s">
        <v>230</v>
      </c>
      <c r="E4467" s="521" t="s">
        <v>222</v>
      </c>
      <c r="F4467" s="658" t="s">
        <v>24</v>
      </c>
      <c r="G4467" s="509" t="s">
        <v>139</v>
      </c>
      <c r="H4467" s="1323" t="s">
        <v>13239</v>
      </c>
      <c r="I4467" s="1325">
        <v>31695</v>
      </c>
      <c r="J4467" s="1314">
        <f t="shared" ca="1" si="385"/>
        <v>35</v>
      </c>
      <c r="K4467" s="2112" t="s">
        <v>493</v>
      </c>
      <c r="L4467" s="2113">
        <v>17148610000137</v>
      </c>
      <c r="M4467" s="2114">
        <v>45819</v>
      </c>
      <c r="N4467" s="1348">
        <v>44112</v>
      </c>
      <c r="O4467" s="1318" t="s">
        <v>24</v>
      </c>
      <c r="P4467" s="1318" t="s">
        <v>24</v>
      </c>
      <c r="Q4467" s="1327" t="s">
        <v>24</v>
      </c>
      <c r="R4467" s="1327" t="s">
        <v>24</v>
      </c>
      <c r="S4467" s="1330" t="s">
        <v>13325</v>
      </c>
      <c r="T4467" s="1330">
        <v>44479</v>
      </c>
      <c r="U4467" s="1311">
        <v>44479</v>
      </c>
      <c r="V4467" s="1330" t="s">
        <v>24</v>
      </c>
      <c r="W4467" s="1311" t="s">
        <v>24</v>
      </c>
      <c r="X4467" s="1321"/>
      <c r="Y4467" s="1322"/>
      <c r="Z4467" s="2115"/>
      <c r="AA4467" s="1314" t="s">
        <v>13697</v>
      </c>
      <c r="AB4467" s="1316" t="s">
        <v>13892</v>
      </c>
      <c r="AC4467" s="1316"/>
      <c r="AD4467" s="1316"/>
      <c r="AE4467" s="1316"/>
      <c r="AF4467" s="1316"/>
      <c r="AG4467" s="1316"/>
      <c r="AH4467" s="1316"/>
      <c r="AI4467" s="244" t="str">
        <f t="shared" si="386"/>
        <v>VOLVO FH16 610 DTRVOLVO FH16 610 STR</v>
      </c>
      <c r="AJ4467" s="1315">
        <f t="shared" si="387"/>
        <v>44112</v>
      </c>
      <c r="AK4467" s="1318">
        <v>44122</v>
      </c>
      <c r="AL4467" s="1339">
        <v>44122</v>
      </c>
      <c r="AM4467" s="1316"/>
      <c r="AN4467" s="1316"/>
      <c r="AO4467" s="1320"/>
      <c r="AP4467" s="1320"/>
      <c r="AQ4467" s="1337" t="s">
        <v>3094</v>
      </c>
      <c r="AR4467" s="1320"/>
      <c r="AS4467" s="1320"/>
      <c r="AT4467" s="1320"/>
      <c r="AU4467" s="1320"/>
      <c r="AV4467" s="1320"/>
      <c r="AW4467" s="1320"/>
      <c r="AX4467" s="1320"/>
      <c r="AY4467" s="1320"/>
      <c r="AZ4467" s="1950"/>
    </row>
    <row r="4468" spans="1:52" ht="15" customHeight="1">
      <c r="B4468" s="1310">
        <v>4462</v>
      </c>
      <c r="C4468" s="1326" t="s">
        <v>13326</v>
      </c>
      <c r="D4468" s="2153" t="s">
        <v>230</v>
      </c>
      <c r="E4468" s="521" t="s">
        <v>222</v>
      </c>
      <c r="F4468" s="658" t="s">
        <v>24</v>
      </c>
      <c r="G4468" s="509" t="s">
        <v>139</v>
      </c>
      <c r="H4468" s="1323" t="s">
        <v>13327</v>
      </c>
      <c r="I4468" s="1325">
        <v>33232</v>
      </c>
      <c r="J4468" s="1314">
        <f t="shared" ca="1" si="385"/>
        <v>31</v>
      </c>
      <c r="K4468" s="2112" t="s">
        <v>493</v>
      </c>
      <c r="L4468" s="2113">
        <v>25269012000071</v>
      </c>
      <c r="M4468" s="2114">
        <v>45931</v>
      </c>
      <c r="N4468" s="1348">
        <v>44112</v>
      </c>
      <c r="O4468" s="1318" t="s">
        <v>24</v>
      </c>
      <c r="P4468" s="1318" t="s">
        <v>24</v>
      </c>
      <c r="Q4468" s="1327" t="s">
        <v>24</v>
      </c>
      <c r="R4468" s="1327" t="s">
        <v>24</v>
      </c>
      <c r="S4468" s="1330" t="s">
        <v>13328</v>
      </c>
      <c r="T4468" s="1330">
        <v>44494</v>
      </c>
      <c r="U4468" s="1311">
        <v>44555</v>
      </c>
      <c r="V4468" s="1330" t="s">
        <v>24</v>
      </c>
      <c r="W4468" s="1311" t="s">
        <v>24</v>
      </c>
      <c r="X4468" s="1321"/>
      <c r="Y4468" s="1322"/>
      <c r="Z4468" s="2115"/>
      <c r="AA4468" s="1314" t="s">
        <v>13203</v>
      </c>
      <c r="AB4468" s="1316"/>
      <c r="AC4468" s="1316"/>
      <c r="AD4468" s="1316"/>
      <c r="AE4468" s="1316"/>
      <c r="AF4468" s="1316"/>
      <c r="AG4468" s="1316"/>
      <c r="AH4468" s="1316"/>
      <c r="AI4468" s="244" t="str">
        <f t="shared" si="386"/>
        <v>VOLVO FH16 610</v>
      </c>
      <c r="AJ4468" s="1315">
        <f t="shared" si="387"/>
        <v>44112</v>
      </c>
      <c r="AK4468" s="1318">
        <v>44122</v>
      </c>
      <c r="AL4468" s="1339">
        <v>44122</v>
      </c>
      <c r="AM4468" s="1316"/>
      <c r="AN4468" s="1316"/>
      <c r="AO4468" s="1320"/>
      <c r="AP4468" s="1320"/>
      <c r="AQ4468" s="1337" t="s">
        <v>3094</v>
      </c>
      <c r="AR4468" s="1320"/>
      <c r="AS4468" s="1320"/>
      <c r="AT4468" s="1320"/>
      <c r="AU4468" s="1320"/>
      <c r="AV4468" s="1320"/>
      <c r="AW4468" s="1320"/>
      <c r="AX4468" s="1320"/>
      <c r="AY4468" s="1320"/>
      <c r="AZ4468" s="1950"/>
    </row>
    <row r="4469" spans="1:52" ht="15" customHeight="1">
      <c r="B4469" s="1310">
        <v>4463</v>
      </c>
      <c r="C4469" s="1326" t="s">
        <v>13329</v>
      </c>
      <c r="D4469" s="2153" t="s">
        <v>230</v>
      </c>
      <c r="E4469" s="521" t="s">
        <v>222</v>
      </c>
      <c r="F4469" s="658" t="s">
        <v>24</v>
      </c>
      <c r="G4469" s="509" t="s">
        <v>139</v>
      </c>
      <c r="H4469" s="1323" t="s">
        <v>13330</v>
      </c>
      <c r="I4469" s="1325">
        <v>37579</v>
      </c>
      <c r="J4469" s="1314">
        <f t="shared" ca="1" si="385"/>
        <v>19</v>
      </c>
      <c r="K4469" s="2112" t="s">
        <v>83</v>
      </c>
      <c r="L4469" s="2113">
        <v>17230211000062</v>
      </c>
      <c r="M4469" s="2114">
        <v>45853</v>
      </c>
      <c r="N4469" s="1348">
        <v>44112</v>
      </c>
      <c r="O4469" s="1318" t="s">
        <v>24</v>
      </c>
      <c r="P4469" s="1318" t="s">
        <v>24</v>
      </c>
      <c r="Q4469" s="1327" t="s">
        <v>24</v>
      </c>
      <c r="R4469" s="1327" t="s">
        <v>24</v>
      </c>
      <c r="S4469" s="1330" t="s">
        <v>13331</v>
      </c>
      <c r="T4469" s="1330">
        <v>44519</v>
      </c>
      <c r="U4469" s="1311">
        <v>44519</v>
      </c>
      <c r="V4469" s="1330" t="s">
        <v>24</v>
      </c>
      <c r="W4469" s="1311" t="s">
        <v>24</v>
      </c>
      <c r="X4469" s="1321"/>
      <c r="Y4469" s="1322"/>
      <c r="Z4469" s="2115"/>
      <c r="AA4469" s="1314" t="s">
        <v>100</v>
      </c>
      <c r="AB4469" s="1316"/>
      <c r="AC4469" s="1316"/>
      <c r="AD4469" s="1316"/>
      <c r="AE4469" s="1316"/>
      <c r="AF4469" s="1316"/>
      <c r="AG4469" s="1316"/>
      <c r="AH4469" s="1316"/>
      <c r="AI4469" s="244" t="str">
        <f t="shared" si="386"/>
        <v>LIGHT VEHICLE</v>
      </c>
      <c r="AJ4469" s="1315">
        <f t="shared" si="387"/>
        <v>44112</v>
      </c>
      <c r="AK4469" s="1318">
        <v>44117</v>
      </c>
      <c r="AL4469" s="1339">
        <v>44117</v>
      </c>
      <c r="AM4469" s="1316"/>
      <c r="AN4469" s="1316"/>
      <c r="AO4469" s="1320"/>
      <c r="AP4469" s="1320"/>
      <c r="AQ4469" s="1337" t="s">
        <v>3094</v>
      </c>
      <c r="AR4469" s="1320"/>
      <c r="AS4469" s="1320"/>
      <c r="AT4469" s="1320"/>
      <c r="AU4469" s="1320"/>
      <c r="AV4469" s="1320"/>
      <c r="AW4469" s="1320"/>
      <c r="AX4469" s="1320"/>
      <c r="AY4469" s="1320"/>
      <c r="AZ4469" s="1950"/>
    </row>
    <row r="4470" spans="1:52" ht="15" customHeight="1">
      <c r="B4470" s="1310">
        <v>4464</v>
      </c>
      <c r="C4470" s="1326" t="s">
        <v>13333</v>
      </c>
      <c r="D4470" s="2153" t="s">
        <v>13334</v>
      </c>
      <c r="E4470" s="521" t="s">
        <v>222</v>
      </c>
      <c r="F4470" s="658" t="s">
        <v>24</v>
      </c>
      <c r="G4470" s="509" t="s">
        <v>141</v>
      </c>
      <c r="H4470" s="1323"/>
      <c r="I4470" s="1325">
        <v>28155</v>
      </c>
      <c r="J4470" s="1314">
        <f t="shared" ca="1" si="385"/>
        <v>45</v>
      </c>
      <c r="K4470" s="2112" t="s">
        <v>24</v>
      </c>
      <c r="L4470" s="2113" t="s">
        <v>24</v>
      </c>
      <c r="M4470" s="2114" t="s">
        <v>24</v>
      </c>
      <c r="N4470" s="1348">
        <v>44119</v>
      </c>
      <c r="O4470" s="1318" t="s">
        <v>24</v>
      </c>
      <c r="P4470" s="1318" t="s">
        <v>24</v>
      </c>
      <c r="Q4470" s="1327" t="s">
        <v>24</v>
      </c>
      <c r="R4470" s="1327" t="s">
        <v>24</v>
      </c>
      <c r="S4470" s="1330" t="s">
        <v>24</v>
      </c>
      <c r="T4470" s="1330">
        <v>44591</v>
      </c>
      <c r="U4470" s="1311" t="s">
        <v>99</v>
      </c>
      <c r="V4470" s="1330" t="s">
        <v>24</v>
      </c>
      <c r="W4470" s="1311" t="s">
        <v>24</v>
      </c>
      <c r="X4470" s="1321"/>
      <c r="Y4470" s="1322"/>
      <c r="Z4470" s="2115"/>
      <c r="AA4470" s="1314"/>
      <c r="AB4470" s="1316"/>
      <c r="AC4470" s="1316"/>
      <c r="AD4470" s="1316"/>
      <c r="AE4470" s="1316"/>
      <c r="AF4470" s="1316"/>
      <c r="AG4470" s="1316"/>
      <c r="AH4470" s="1316"/>
      <c r="AI4470" s="244" t="str">
        <f t="shared" si="386"/>
        <v/>
      </c>
      <c r="AJ4470" s="1315">
        <f t="shared" si="387"/>
        <v>44119</v>
      </c>
      <c r="AK4470" s="1318" t="s">
        <v>24</v>
      </c>
      <c r="AL4470" s="1339" t="s">
        <v>24</v>
      </c>
      <c r="AM4470" s="1316"/>
      <c r="AN4470" s="1316"/>
      <c r="AO4470" s="1320"/>
      <c r="AP4470" s="1320"/>
      <c r="AQ4470" s="1337" t="s">
        <v>3094</v>
      </c>
      <c r="AR4470" s="1320"/>
      <c r="AS4470" s="1320"/>
      <c r="AT4470" s="1320"/>
      <c r="AU4470" s="1320"/>
      <c r="AV4470" s="1320"/>
      <c r="AW4470" s="1320"/>
      <c r="AX4470" s="1320"/>
      <c r="AY4470" s="1320"/>
      <c r="AZ4470" s="1950"/>
    </row>
    <row r="4471" spans="1:52" ht="15" customHeight="1">
      <c r="B4471" s="1310">
        <v>4465</v>
      </c>
      <c r="C4471" s="1326" t="s">
        <v>13335</v>
      </c>
      <c r="D4471" s="2153" t="s">
        <v>9229</v>
      </c>
      <c r="E4471" s="521" t="s">
        <v>4241</v>
      </c>
      <c r="F4471" s="1314" t="s">
        <v>13336</v>
      </c>
      <c r="G4471" s="509" t="s">
        <v>102</v>
      </c>
      <c r="H4471" s="2121" t="s">
        <v>24</v>
      </c>
      <c r="I4471" s="1325">
        <v>35345</v>
      </c>
      <c r="J4471" s="1314">
        <f t="shared" ca="1" si="385"/>
        <v>25</v>
      </c>
      <c r="K4471" s="2113" t="s">
        <v>24</v>
      </c>
      <c r="L4471" s="2113" t="s">
        <v>24</v>
      </c>
      <c r="M4471" s="2114" t="s">
        <v>24</v>
      </c>
      <c r="N4471" s="1324">
        <v>42804</v>
      </c>
      <c r="O4471" s="1318" t="s">
        <v>24</v>
      </c>
      <c r="P4471" s="1318" t="s">
        <v>24</v>
      </c>
      <c r="Q4471" s="1328" t="s">
        <v>24</v>
      </c>
      <c r="R4471" s="1327" t="s">
        <v>2087</v>
      </c>
      <c r="S4471" s="451" t="s">
        <v>24</v>
      </c>
      <c r="T4471" s="1330">
        <v>44476</v>
      </c>
      <c r="U4471" s="1329" t="s">
        <v>99</v>
      </c>
      <c r="V4471" s="1330" t="s">
        <v>24</v>
      </c>
      <c r="W4471" s="1311" t="s">
        <v>24</v>
      </c>
      <c r="X4471" s="2125"/>
      <c r="Y4471" s="1318"/>
      <c r="Z4471" s="2126"/>
      <c r="AA4471" s="1314" t="s">
        <v>24</v>
      </c>
      <c r="AB4471" s="1316" t="s">
        <v>24</v>
      </c>
      <c r="AC4471" s="1316" t="s">
        <v>24</v>
      </c>
      <c r="AD4471" s="1316" t="s">
        <v>24</v>
      </c>
      <c r="AE4471" s="1316" t="s">
        <v>24</v>
      </c>
      <c r="AF4471" s="1316" t="s">
        <v>24</v>
      </c>
      <c r="AG4471" s="1316" t="s">
        <v>24</v>
      </c>
      <c r="AH4471" s="1316" t="s">
        <v>13265</v>
      </c>
      <c r="AI4471" s="244" t="str">
        <f t="shared" si="386"/>
        <v>-------</v>
      </c>
      <c r="AJ4471" s="1315">
        <f t="shared" si="387"/>
        <v>42804</v>
      </c>
      <c r="AK4471" s="2120"/>
      <c r="AL4471" s="2128" t="s">
        <v>24</v>
      </c>
      <c r="AM4471" s="1316" t="s">
        <v>24</v>
      </c>
      <c r="AN4471" s="1316"/>
      <c r="AO4471" s="1320"/>
      <c r="AP4471" s="1318" t="s">
        <v>24</v>
      </c>
      <c r="AQ4471" s="2129" t="s">
        <v>3094</v>
      </c>
      <c r="AR4471" s="1318" t="s">
        <v>24</v>
      </c>
      <c r="AS4471" s="1318" t="s">
        <v>24</v>
      </c>
      <c r="AT4471" s="1318" t="s">
        <v>24</v>
      </c>
      <c r="AU4471" s="1320"/>
      <c r="AV4471" s="1320"/>
      <c r="AW4471" s="1320"/>
      <c r="AX4471" s="1320"/>
      <c r="AY4471" s="1320"/>
      <c r="AZ4471" s="1950"/>
    </row>
    <row r="4472" spans="1:52" s="2186" customFormat="1" ht="15" customHeight="1">
      <c r="A4472" s="1299"/>
      <c r="B4472" s="1310">
        <v>4466</v>
      </c>
      <c r="C4472" s="2232" t="s">
        <v>13376</v>
      </c>
      <c r="D4472" s="2233" t="s">
        <v>234</v>
      </c>
      <c r="E4472" s="709" t="s">
        <v>222</v>
      </c>
      <c r="F4472" s="1921" t="s">
        <v>24</v>
      </c>
      <c r="G4472" s="912" t="s">
        <v>114</v>
      </c>
      <c r="H4472" s="2234"/>
      <c r="I4472" s="2235">
        <v>34840</v>
      </c>
      <c r="J4472" s="445">
        <f t="shared" ca="1" si="385"/>
        <v>27</v>
      </c>
      <c r="K4472" s="2236" t="s">
        <v>83</v>
      </c>
      <c r="L4472" s="2237">
        <v>950516260072</v>
      </c>
      <c r="M4472" s="2238">
        <v>44702</v>
      </c>
      <c r="N4472" s="2239">
        <v>44112</v>
      </c>
      <c r="O4472" s="2239" t="s">
        <v>24</v>
      </c>
      <c r="P4472" s="2239" t="s">
        <v>24</v>
      </c>
      <c r="Q4472" s="2239" t="s">
        <v>24</v>
      </c>
      <c r="R4472" s="2239" t="s">
        <v>24</v>
      </c>
      <c r="S4472" s="446" t="s">
        <v>13338</v>
      </c>
      <c r="T4472" s="446">
        <v>44337</v>
      </c>
      <c r="U4472" s="446">
        <v>44337</v>
      </c>
      <c r="V4472" s="446" t="s">
        <v>24</v>
      </c>
      <c r="W4472" s="446" t="s">
        <v>24</v>
      </c>
      <c r="X4472" s="2232"/>
      <c r="Y4472" s="2240"/>
      <c r="Z4472" s="2241"/>
      <c r="AA4472" s="445" t="s">
        <v>100</v>
      </c>
      <c r="AB4472" s="2233"/>
      <c r="AC4472" s="2233"/>
      <c r="AD4472" s="2233"/>
      <c r="AE4472" s="2233"/>
      <c r="AF4472" s="2233"/>
      <c r="AG4472" s="2233"/>
      <c r="AH4472" s="2233"/>
      <c r="AI4472" s="244" t="str">
        <f t="shared" si="386"/>
        <v>LIGHT VEHICLE</v>
      </c>
      <c r="AJ4472" s="1315">
        <f t="shared" si="387"/>
        <v>44112</v>
      </c>
      <c r="AK4472" s="2239">
        <v>44117</v>
      </c>
      <c r="AL4472" s="2239">
        <v>44117</v>
      </c>
      <c r="AM4472" s="2233"/>
      <c r="AN4472" s="2233"/>
      <c r="AO4472" s="2233"/>
      <c r="AP4472" s="2233"/>
      <c r="AQ4472" s="916" t="s">
        <v>6564</v>
      </c>
      <c r="AR4472" s="2233"/>
      <c r="AS4472" s="2233"/>
      <c r="AT4472" s="2233"/>
      <c r="AU4472" s="2233"/>
      <c r="AV4472" s="2233"/>
      <c r="AW4472" s="2233"/>
      <c r="AX4472" s="2233"/>
      <c r="AY4472" s="2233"/>
      <c r="AZ4472" s="2229"/>
    </row>
    <row r="4473" spans="1:52" ht="15" customHeight="1">
      <c r="B4473" s="1310">
        <v>4467</v>
      </c>
      <c r="C4473" s="1326" t="s">
        <v>2204</v>
      </c>
      <c r="D4473" s="2153" t="s">
        <v>230</v>
      </c>
      <c r="E4473" s="521" t="s">
        <v>222</v>
      </c>
      <c r="F4473" s="658" t="s">
        <v>24</v>
      </c>
      <c r="G4473" s="509" t="s">
        <v>139</v>
      </c>
      <c r="H4473" s="1323"/>
      <c r="I4473" s="1325">
        <v>32094</v>
      </c>
      <c r="J4473" s="1314">
        <f t="shared" ca="1" si="385"/>
        <v>34</v>
      </c>
      <c r="K4473" s="2112" t="s">
        <v>493</v>
      </c>
      <c r="L4473" s="2113">
        <v>14328711000114</v>
      </c>
      <c r="M4473" s="2114">
        <v>45908</v>
      </c>
      <c r="N4473" s="1348">
        <v>44112</v>
      </c>
      <c r="O4473" s="1318" t="s">
        <v>24</v>
      </c>
      <c r="P4473" s="1318" t="s">
        <v>24</v>
      </c>
      <c r="Q4473" s="1327" t="s">
        <v>24</v>
      </c>
      <c r="R4473" s="1327" t="s">
        <v>24</v>
      </c>
      <c r="S4473" s="1330" t="s">
        <v>13339</v>
      </c>
      <c r="T4473" s="1330">
        <v>44513</v>
      </c>
      <c r="U4473" s="1311">
        <v>44513</v>
      </c>
      <c r="V4473" s="1330" t="s">
        <v>24</v>
      </c>
      <c r="W4473" s="1311" t="s">
        <v>24</v>
      </c>
      <c r="X4473" s="1321"/>
      <c r="Y4473" s="1322"/>
      <c r="Z4473" s="2115"/>
      <c r="AA4473" s="1314" t="s">
        <v>13203</v>
      </c>
      <c r="AB4473" s="1316"/>
      <c r="AC4473" s="1316"/>
      <c r="AD4473" s="1316"/>
      <c r="AE4473" s="1316"/>
      <c r="AF4473" s="1316"/>
      <c r="AG4473" s="1316"/>
      <c r="AH4473" s="1316"/>
      <c r="AI4473" s="244" t="str">
        <f t="shared" si="386"/>
        <v>VOLVO FH16 610</v>
      </c>
      <c r="AJ4473" s="1315">
        <f t="shared" si="387"/>
        <v>44112</v>
      </c>
      <c r="AK4473" s="1318">
        <v>44122</v>
      </c>
      <c r="AL4473" s="1339">
        <v>44122</v>
      </c>
      <c r="AM4473" s="1316"/>
      <c r="AN4473" s="1316"/>
      <c r="AO4473" s="1320"/>
      <c r="AP4473" s="1320"/>
      <c r="AQ4473" s="1337" t="s">
        <v>3094</v>
      </c>
      <c r="AR4473" s="1320"/>
      <c r="AS4473" s="1320"/>
      <c r="AT4473" s="1320"/>
      <c r="AU4473" s="1320"/>
      <c r="AV4473" s="1320"/>
      <c r="AW4473" s="1320"/>
      <c r="AX4473" s="1320"/>
      <c r="AY4473" s="1320"/>
      <c r="AZ4473" s="1950"/>
    </row>
    <row r="4474" spans="1:52" ht="15" customHeight="1">
      <c r="B4474" s="1310">
        <v>4468</v>
      </c>
      <c r="C4474" s="1326" t="s">
        <v>4883</v>
      </c>
      <c r="D4474" s="2153" t="s">
        <v>6611</v>
      </c>
      <c r="E4474" s="521" t="s">
        <v>4241</v>
      </c>
      <c r="F4474" s="658" t="s">
        <v>13345</v>
      </c>
      <c r="G4474" s="509" t="s">
        <v>102</v>
      </c>
      <c r="H4474" s="1323" t="s">
        <v>13340</v>
      </c>
      <c r="I4474" s="1325">
        <v>24387</v>
      </c>
      <c r="J4474" s="1314">
        <f t="shared" ca="1" si="385"/>
        <v>56</v>
      </c>
      <c r="K4474" s="2112" t="s">
        <v>24</v>
      </c>
      <c r="L4474" s="2113" t="s">
        <v>24</v>
      </c>
      <c r="M4474" s="2114" t="s">
        <v>24</v>
      </c>
      <c r="N4474" s="1348">
        <v>44119</v>
      </c>
      <c r="O4474" s="1318" t="s">
        <v>24</v>
      </c>
      <c r="P4474" s="1318" t="s">
        <v>24</v>
      </c>
      <c r="Q4474" s="1327" t="s">
        <v>24</v>
      </c>
      <c r="R4474" s="1327" t="s">
        <v>24</v>
      </c>
      <c r="S4474" s="1330" t="s">
        <v>24</v>
      </c>
      <c r="T4474" s="1330">
        <v>44476</v>
      </c>
      <c r="U4474" s="1311" t="s">
        <v>99</v>
      </c>
      <c r="V4474" s="1330" t="s">
        <v>24</v>
      </c>
      <c r="W4474" s="1311" t="s">
        <v>24</v>
      </c>
      <c r="X4474" s="1321"/>
      <c r="Y4474" s="1322"/>
      <c r="Z4474" s="2115"/>
      <c r="AA4474" s="1314"/>
      <c r="AB4474" s="1316"/>
      <c r="AC4474" s="1316"/>
      <c r="AD4474" s="1316"/>
      <c r="AE4474" s="1316"/>
      <c r="AF4474" s="1316"/>
      <c r="AG4474" s="1316"/>
      <c r="AH4474" s="1316"/>
      <c r="AI4474" s="244" t="str">
        <f t="shared" si="386"/>
        <v/>
      </c>
      <c r="AJ4474" s="1315">
        <f t="shared" si="387"/>
        <v>44119</v>
      </c>
      <c r="AK4474" s="1318" t="s">
        <v>24</v>
      </c>
      <c r="AL4474" s="1339" t="s">
        <v>24</v>
      </c>
      <c r="AM4474" s="1316"/>
      <c r="AN4474" s="1316"/>
      <c r="AO4474" s="1320"/>
      <c r="AP4474" s="1320"/>
      <c r="AQ4474" s="1337" t="s">
        <v>3094</v>
      </c>
      <c r="AR4474" s="1320"/>
      <c r="AS4474" s="1320"/>
      <c r="AT4474" s="1320"/>
      <c r="AU4474" s="1320"/>
      <c r="AV4474" s="1320"/>
      <c r="AW4474" s="1320"/>
      <c r="AX4474" s="1320"/>
      <c r="AY4474" s="1320"/>
      <c r="AZ4474" s="1950"/>
    </row>
    <row r="4475" spans="1:52" ht="15" customHeight="1">
      <c r="B4475" s="1310">
        <v>4469</v>
      </c>
      <c r="C4475" s="1326" t="s">
        <v>13471</v>
      </c>
      <c r="D4475" s="2153" t="s">
        <v>10026</v>
      </c>
      <c r="E4475" s="521" t="s">
        <v>4222</v>
      </c>
      <c r="F4475" s="658" t="s">
        <v>13342</v>
      </c>
      <c r="G4475" s="509" t="s">
        <v>102</v>
      </c>
      <c r="H4475" s="1323" t="s">
        <v>13341</v>
      </c>
      <c r="I4475" s="1325">
        <v>34296</v>
      </c>
      <c r="J4475" s="1314">
        <f t="shared" ca="1" si="385"/>
        <v>28</v>
      </c>
      <c r="K4475" s="2112" t="s">
        <v>24</v>
      </c>
      <c r="L4475" s="2113" t="s">
        <v>24</v>
      </c>
      <c r="M4475" s="2114" t="s">
        <v>24</v>
      </c>
      <c r="N4475" s="1348">
        <v>44113</v>
      </c>
      <c r="O4475" s="1318" t="s">
        <v>24</v>
      </c>
      <c r="P4475" s="1318" t="s">
        <v>24</v>
      </c>
      <c r="Q4475" s="1327" t="s">
        <v>24</v>
      </c>
      <c r="R4475" s="1327" t="s">
        <v>24</v>
      </c>
      <c r="S4475" s="1330" t="s">
        <v>24</v>
      </c>
      <c r="T4475" s="1330">
        <v>44523</v>
      </c>
      <c r="U4475" s="1311" t="s">
        <v>99</v>
      </c>
      <c r="V4475" s="1330" t="s">
        <v>24</v>
      </c>
      <c r="W4475" s="1311" t="s">
        <v>24</v>
      </c>
      <c r="X4475" s="1321"/>
      <c r="Y4475" s="1322"/>
      <c r="Z4475" s="2115"/>
      <c r="AA4475" s="1314"/>
      <c r="AB4475" s="1316"/>
      <c r="AC4475" s="1316"/>
      <c r="AD4475" s="1316"/>
      <c r="AE4475" s="1316"/>
      <c r="AF4475" s="1316"/>
      <c r="AG4475" s="1316"/>
      <c r="AH4475" s="1316"/>
      <c r="AI4475" s="244" t="str">
        <f t="shared" si="386"/>
        <v/>
      </c>
      <c r="AJ4475" s="1315">
        <f t="shared" si="387"/>
        <v>44113</v>
      </c>
      <c r="AK4475" s="1318" t="s">
        <v>24</v>
      </c>
      <c r="AL4475" s="1339" t="s">
        <v>24</v>
      </c>
      <c r="AM4475" s="1316"/>
      <c r="AN4475" s="1316"/>
      <c r="AO4475" s="1320"/>
      <c r="AP4475" s="1320"/>
      <c r="AQ4475" s="1337" t="s">
        <v>3094</v>
      </c>
      <c r="AR4475" s="1320"/>
      <c r="AS4475" s="1320"/>
      <c r="AT4475" s="1320"/>
      <c r="AU4475" s="1320"/>
      <c r="AV4475" s="1320"/>
      <c r="AW4475" s="1320"/>
      <c r="AX4475" s="1320"/>
      <c r="AY4475" s="1320"/>
      <c r="AZ4475" s="1950"/>
    </row>
    <row r="4476" spans="1:52" ht="15" customHeight="1">
      <c r="B4476" s="1310">
        <v>4470</v>
      </c>
      <c r="C4476" s="1326" t="s">
        <v>1736</v>
      </c>
      <c r="D4476" s="2153" t="s">
        <v>257</v>
      </c>
      <c r="E4476" s="521" t="s">
        <v>1122</v>
      </c>
      <c r="F4476" s="658" t="s">
        <v>24</v>
      </c>
      <c r="G4476" s="509" t="s">
        <v>109</v>
      </c>
      <c r="H4476" s="1323" t="s">
        <v>13344</v>
      </c>
      <c r="I4476" s="1325">
        <v>37274</v>
      </c>
      <c r="J4476" s="1314">
        <f t="shared" ca="1" si="385"/>
        <v>20</v>
      </c>
      <c r="K4476" s="2112" t="s">
        <v>83</v>
      </c>
      <c r="L4476" s="2113">
        <v>17230201000048</v>
      </c>
      <c r="M4476" s="2114">
        <v>45875</v>
      </c>
      <c r="N4476" s="1348">
        <v>44123</v>
      </c>
      <c r="O4476" s="1318" t="s">
        <v>24</v>
      </c>
      <c r="P4476" s="1318" t="s">
        <v>24</v>
      </c>
      <c r="Q4476" s="1327" t="s">
        <v>24</v>
      </c>
      <c r="R4476" s="1327" t="s">
        <v>2087</v>
      </c>
      <c r="S4476" s="1330" t="s">
        <v>13021</v>
      </c>
      <c r="T4476" s="1330">
        <v>44579</v>
      </c>
      <c r="U4476" s="1311">
        <v>44579</v>
      </c>
      <c r="V4476" s="1330" t="s">
        <v>24</v>
      </c>
      <c r="W4476" s="1311" t="s">
        <v>24</v>
      </c>
      <c r="X4476" s="1321"/>
      <c r="Y4476" s="1322"/>
      <c r="Z4476" s="2115"/>
      <c r="AA4476" s="1314" t="s">
        <v>100</v>
      </c>
      <c r="AB4476" s="1316"/>
      <c r="AC4476" s="1316"/>
      <c r="AD4476" s="1316"/>
      <c r="AE4476" s="1316"/>
      <c r="AF4476" s="1316"/>
      <c r="AG4476" s="1316"/>
      <c r="AH4476" s="1316"/>
      <c r="AI4476" s="244" t="str">
        <f t="shared" si="386"/>
        <v>LIGHT VEHICLE</v>
      </c>
      <c r="AJ4476" s="1315">
        <f t="shared" si="387"/>
        <v>44123</v>
      </c>
      <c r="AK4476" s="1318">
        <v>44119</v>
      </c>
      <c r="AL4476" s="1339">
        <v>44119</v>
      </c>
      <c r="AM4476" s="1316"/>
      <c r="AN4476" s="1316"/>
      <c r="AO4476" s="1320"/>
      <c r="AP4476" s="1320"/>
      <c r="AQ4476" s="1337" t="s">
        <v>3094</v>
      </c>
      <c r="AR4476" s="1320"/>
      <c r="AS4476" s="1320"/>
      <c r="AT4476" s="1320"/>
      <c r="AU4476" s="1320"/>
      <c r="AV4476" s="1320"/>
      <c r="AW4476" s="1320"/>
      <c r="AX4476" s="1320"/>
      <c r="AY4476" s="1320"/>
      <c r="AZ4476" s="1950"/>
    </row>
    <row r="4477" spans="1:52" ht="15" customHeight="1">
      <c r="B4477" s="1310">
        <v>4471</v>
      </c>
      <c r="C4477" s="1326" t="s">
        <v>13347</v>
      </c>
      <c r="D4477" s="2153" t="s">
        <v>13348</v>
      </c>
      <c r="E4477" s="521" t="s">
        <v>4292</v>
      </c>
      <c r="F4477" s="658" t="s">
        <v>24</v>
      </c>
      <c r="G4477" s="509" t="s">
        <v>98</v>
      </c>
      <c r="H4477" s="1323" t="s">
        <v>13349</v>
      </c>
      <c r="I4477" s="1325">
        <v>36039</v>
      </c>
      <c r="J4477" s="1314">
        <f t="shared" ref="J4477:J4540" ca="1" si="388">IF(OR(I4477="",I4477="-"),"-",ROUND((NOW()-I4477)/356,0))</f>
        <v>23</v>
      </c>
      <c r="K4477" s="2112" t="s">
        <v>24</v>
      </c>
      <c r="L4477" s="2113" t="s">
        <v>24</v>
      </c>
      <c r="M4477" s="2114" t="s">
        <v>24</v>
      </c>
      <c r="N4477" s="1348">
        <v>44125</v>
      </c>
      <c r="O4477" s="1318" t="s">
        <v>24</v>
      </c>
      <c r="P4477" s="1318" t="s">
        <v>24</v>
      </c>
      <c r="Q4477" s="1327" t="s">
        <v>24</v>
      </c>
      <c r="R4477" s="1327" t="s">
        <v>24</v>
      </c>
      <c r="S4477" s="1330" t="s">
        <v>24</v>
      </c>
      <c r="T4477" s="1330">
        <v>44440</v>
      </c>
      <c r="U4477" s="1311" t="s">
        <v>99</v>
      </c>
      <c r="V4477" s="1330" t="s">
        <v>24</v>
      </c>
      <c r="W4477" s="1311" t="s">
        <v>24</v>
      </c>
      <c r="X4477" s="1321"/>
      <c r="Y4477" s="1322"/>
      <c r="Z4477" s="2115"/>
      <c r="AA4477" s="1314"/>
      <c r="AB4477" s="1316"/>
      <c r="AC4477" s="1316"/>
      <c r="AD4477" s="1316"/>
      <c r="AE4477" s="1316"/>
      <c r="AF4477" s="1316"/>
      <c r="AG4477" s="1316"/>
      <c r="AH4477" s="1316"/>
      <c r="AI4477" s="244" t="str">
        <f t="shared" si="386"/>
        <v/>
      </c>
      <c r="AJ4477" s="1315">
        <f t="shared" si="387"/>
        <v>44125</v>
      </c>
      <c r="AK4477" s="1318" t="s">
        <v>24</v>
      </c>
      <c r="AL4477" s="1339" t="s">
        <v>24</v>
      </c>
      <c r="AM4477" s="1316"/>
      <c r="AN4477" s="1316"/>
      <c r="AO4477" s="1320"/>
      <c r="AP4477" s="1320"/>
      <c r="AQ4477" s="1337" t="s">
        <v>3094</v>
      </c>
      <c r="AR4477" s="1320"/>
      <c r="AS4477" s="1320"/>
      <c r="AT4477" s="1320"/>
      <c r="AU4477" s="1320"/>
      <c r="AV4477" s="1320"/>
      <c r="AW4477" s="1320"/>
      <c r="AX4477" s="1320"/>
      <c r="AY4477" s="1320"/>
      <c r="AZ4477" s="1950"/>
    </row>
    <row r="4478" spans="1:52" ht="15" customHeight="1">
      <c r="B4478" s="1310">
        <v>4472</v>
      </c>
      <c r="C4478" s="1326" t="s">
        <v>13351</v>
      </c>
      <c r="D4478" s="2153" t="s">
        <v>337</v>
      </c>
      <c r="E4478" s="521" t="s">
        <v>222</v>
      </c>
      <c r="F4478" s="658" t="s">
        <v>24</v>
      </c>
      <c r="G4478" s="509" t="s">
        <v>127</v>
      </c>
      <c r="H4478" s="1323" t="s">
        <v>13352</v>
      </c>
      <c r="I4478" s="1325">
        <v>31985</v>
      </c>
      <c r="J4478" s="1314">
        <f t="shared" ca="1" si="388"/>
        <v>35</v>
      </c>
      <c r="K4478" s="2112" t="s">
        <v>24</v>
      </c>
      <c r="L4478" s="2113" t="s">
        <v>24</v>
      </c>
      <c r="M4478" s="2114" t="s">
        <v>24</v>
      </c>
      <c r="N4478" s="1348">
        <v>44124</v>
      </c>
      <c r="O4478" s="1318" t="s">
        <v>24</v>
      </c>
      <c r="P4478" s="1318" t="s">
        <v>24</v>
      </c>
      <c r="Q4478" s="1327" t="s">
        <v>24</v>
      </c>
      <c r="R4478" s="1327" t="s">
        <v>24</v>
      </c>
      <c r="S4478" s="1330" t="s">
        <v>24</v>
      </c>
      <c r="T4478" s="1330">
        <v>44404</v>
      </c>
      <c r="U4478" s="1311" t="s">
        <v>99</v>
      </c>
      <c r="V4478" s="1330" t="s">
        <v>24</v>
      </c>
      <c r="W4478" s="1311" t="s">
        <v>24</v>
      </c>
      <c r="X4478" s="1321"/>
      <c r="Y4478" s="1322"/>
      <c r="Z4478" s="2115"/>
      <c r="AA4478" s="1314"/>
      <c r="AB4478" s="1316"/>
      <c r="AC4478" s="1316"/>
      <c r="AD4478" s="1316"/>
      <c r="AE4478" s="1316"/>
      <c r="AF4478" s="1316"/>
      <c r="AG4478" s="1316"/>
      <c r="AH4478" s="1316"/>
      <c r="AI4478" s="244" t="str">
        <f t="shared" si="386"/>
        <v/>
      </c>
      <c r="AJ4478" s="1315">
        <f t="shared" si="387"/>
        <v>44124</v>
      </c>
      <c r="AK4478" s="1318" t="s">
        <v>24</v>
      </c>
      <c r="AL4478" s="1339" t="s">
        <v>24</v>
      </c>
      <c r="AM4478" s="1316"/>
      <c r="AN4478" s="1316"/>
      <c r="AO4478" s="1320"/>
      <c r="AP4478" s="1320"/>
      <c r="AQ4478" s="1337" t="s">
        <v>3094</v>
      </c>
      <c r="AR4478" s="1320"/>
      <c r="AS4478" s="1320"/>
      <c r="AT4478" s="1320"/>
      <c r="AU4478" s="1320"/>
      <c r="AV4478" s="1320"/>
      <c r="AW4478" s="1320"/>
      <c r="AX4478" s="1320"/>
      <c r="AY4478" s="1320"/>
      <c r="AZ4478" s="1950"/>
    </row>
    <row r="4479" spans="1:52" ht="15" customHeight="1">
      <c r="B4479" s="1310">
        <v>4473</v>
      </c>
      <c r="C4479" s="1326" t="s">
        <v>1002</v>
      </c>
      <c r="D4479" s="2153" t="s">
        <v>226</v>
      </c>
      <c r="E4479" s="521" t="s">
        <v>222</v>
      </c>
      <c r="F4479" s="658" t="s">
        <v>24</v>
      </c>
      <c r="G4479" s="509" t="s">
        <v>127</v>
      </c>
      <c r="H4479" s="1323" t="s">
        <v>13353</v>
      </c>
      <c r="I4479" s="1325">
        <v>34508</v>
      </c>
      <c r="J4479" s="1314">
        <f t="shared" ca="1" si="388"/>
        <v>27</v>
      </c>
      <c r="K4479" s="2112" t="s">
        <v>24</v>
      </c>
      <c r="L4479" s="2113" t="s">
        <v>24</v>
      </c>
      <c r="M4479" s="2114" t="s">
        <v>24</v>
      </c>
      <c r="N4479" s="1348">
        <v>44124</v>
      </c>
      <c r="O4479" s="1318" t="s">
        <v>24</v>
      </c>
      <c r="P4479" s="1318" t="s">
        <v>24</v>
      </c>
      <c r="Q4479" s="1327" t="s">
        <v>24</v>
      </c>
      <c r="R4479" s="1327" t="s">
        <v>24</v>
      </c>
      <c r="S4479" s="1330" t="s">
        <v>24</v>
      </c>
      <c r="T4479" s="1330">
        <v>44370</v>
      </c>
      <c r="U4479" s="1311" t="s">
        <v>99</v>
      </c>
      <c r="V4479" s="1330" t="s">
        <v>24</v>
      </c>
      <c r="W4479" s="1311" t="s">
        <v>24</v>
      </c>
      <c r="X4479" s="1321"/>
      <c r="Y4479" s="1322"/>
      <c r="Z4479" s="2115"/>
      <c r="AA4479" s="1314"/>
      <c r="AB4479" s="1316"/>
      <c r="AC4479" s="1316"/>
      <c r="AD4479" s="1316"/>
      <c r="AE4479" s="1316"/>
      <c r="AF4479" s="1316"/>
      <c r="AG4479" s="1316"/>
      <c r="AH4479" s="1316"/>
      <c r="AI4479" s="244" t="str">
        <f t="shared" si="386"/>
        <v/>
      </c>
      <c r="AJ4479" s="1315">
        <f t="shared" si="387"/>
        <v>44124</v>
      </c>
      <c r="AK4479" s="1318" t="s">
        <v>24</v>
      </c>
      <c r="AL4479" s="1339" t="s">
        <v>24</v>
      </c>
      <c r="AM4479" s="1316"/>
      <c r="AN4479" s="1316"/>
      <c r="AO4479" s="1320"/>
      <c r="AP4479" s="1320"/>
      <c r="AQ4479" s="1337" t="s">
        <v>3094</v>
      </c>
      <c r="AR4479" s="1320"/>
      <c r="AS4479" s="1320"/>
      <c r="AT4479" s="1320"/>
      <c r="AU4479" s="1320"/>
      <c r="AV4479" s="1320"/>
      <c r="AW4479" s="1320"/>
      <c r="AX4479" s="1320"/>
      <c r="AY4479" s="1320"/>
      <c r="AZ4479" s="1950"/>
    </row>
    <row r="4480" spans="1:52" ht="15" customHeight="1">
      <c r="B4480" s="1310">
        <v>4474</v>
      </c>
      <c r="C4480" s="1326" t="s">
        <v>13350</v>
      </c>
      <c r="D4480" s="2153" t="s">
        <v>257</v>
      </c>
      <c r="E4480" s="521" t="s">
        <v>222</v>
      </c>
      <c r="F4480" s="658" t="s">
        <v>24</v>
      </c>
      <c r="G4480" s="509" t="s">
        <v>127</v>
      </c>
      <c r="H4480" s="1323" t="s">
        <v>13354</v>
      </c>
      <c r="I4480" s="1325">
        <v>35269</v>
      </c>
      <c r="J4480" s="1314">
        <f t="shared" ca="1" si="388"/>
        <v>25</v>
      </c>
      <c r="K4480" s="2112" t="s">
        <v>493</v>
      </c>
      <c r="L4480" s="2113">
        <v>960732460193</v>
      </c>
      <c r="M4480" s="2114">
        <v>45496</v>
      </c>
      <c r="N4480" s="1348">
        <v>44124</v>
      </c>
      <c r="O4480" s="1318" t="s">
        <v>24</v>
      </c>
      <c r="P4480" s="1318" t="s">
        <v>24</v>
      </c>
      <c r="Q4480" s="1327" t="s">
        <v>24</v>
      </c>
      <c r="R4480" s="1327" t="s">
        <v>24</v>
      </c>
      <c r="S4480" s="1330" t="s">
        <v>13355</v>
      </c>
      <c r="T4480" s="1330">
        <v>44400</v>
      </c>
      <c r="U4480" s="1311">
        <v>44400</v>
      </c>
      <c r="V4480" s="1330" t="s">
        <v>24</v>
      </c>
      <c r="W4480" s="1311" t="s">
        <v>24</v>
      </c>
      <c r="X4480" s="1321"/>
      <c r="Y4480" s="1322"/>
      <c r="Z4480" s="2115"/>
      <c r="AA4480" s="1314" t="s">
        <v>100</v>
      </c>
      <c r="AB4480" s="1316" t="s">
        <v>5153</v>
      </c>
      <c r="AC4480" s="1316"/>
      <c r="AD4480" s="1316"/>
      <c r="AE4480" s="1316"/>
      <c r="AF4480" s="1316"/>
      <c r="AG4480" s="1316"/>
      <c r="AH4480" s="1316"/>
      <c r="AI4480" s="244" t="str">
        <f t="shared" si="386"/>
        <v>LIGHT VEHICLEBUS</v>
      </c>
      <c r="AJ4480" s="1315">
        <f t="shared" si="387"/>
        <v>44124</v>
      </c>
      <c r="AK4480" s="1318">
        <v>44154</v>
      </c>
      <c r="AL4480" s="1339">
        <v>44154</v>
      </c>
      <c r="AM4480" s="1316"/>
      <c r="AN4480" s="1316"/>
      <c r="AO4480" s="1320"/>
      <c r="AP4480" s="1320"/>
      <c r="AQ4480" s="1337" t="s">
        <v>3094</v>
      </c>
      <c r="AR4480" s="1320"/>
      <c r="AS4480" s="1320"/>
      <c r="AT4480" s="1320"/>
      <c r="AU4480" s="1320"/>
      <c r="AV4480" s="1320"/>
      <c r="AW4480" s="1320"/>
      <c r="AX4480" s="1320"/>
      <c r="AY4480" s="1320"/>
      <c r="AZ4480" s="1950"/>
    </row>
    <row r="4481" spans="2:52" ht="15" customHeight="1">
      <c r="B4481" s="1310">
        <v>4475</v>
      </c>
      <c r="C4481" s="1326" t="s">
        <v>13356</v>
      </c>
      <c r="D4481" s="2153" t="s">
        <v>234</v>
      </c>
      <c r="E4481" s="521" t="s">
        <v>222</v>
      </c>
      <c r="F4481" s="658" t="s">
        <v>24</v>
      </c>
      <c r="G4481" s="509" t="s">
        <v>136</v>
      </c>
      <c r="H4481" s="1323" t="s">
        <v>13357</v>
      </c>
      <c r="I4481" s="1325">
        <v>33772</v>
      </c>
      <c r="J4481" s="1314">
        <f t="shared" ca="1" si="388"/>
        <v>30</v>
      </c>
      <c r="K4481" s="2112" t="s">
        <v>493</v>
      </c>
      <c r="L4481" s="2113">
        <v>1834180600608</v>
      </c>
      <c r="M4481" s="2114">
        <v>45089</v>
      </c>
      <c r="N4481" s="1348">
        <v>44126</v>
      </c>
      <c r="O4481" s="1318" t="s">
        <v>24</v>
      </c>
      <c r="P4481" s="1318" t="s">
        <v>24</v>
      </c>
      <c r="Q4481" s="1327" t="s">
        <v>24</v>
      </c>
      <c r="R4481" s="1327" t="s">
        <v>24</v>
      </c>
      <c r="S4481" s="1330" t="s">
        <v>13485</v>
      </c>
      <c r="T4481" s="1330">
        <v>44364</v>
      </c>
      <c r="U4481" s="1311">
        <v>44364</v>
      </c>
      <c r="V4481" s="1330" t="s">
        <v>24</v>
      </c>
      <c r="W4481" s="1311" t="s">
        <v>24</v>
      </c>
      <c r="X4481" s="1321"/>
      <c r="Y4481" s="1322"/>
      <c r="Z4481" s="2115"/>
      <c r="AA4481" s="1314" t="s">
        <v>100</v>
      </c>
      <c r="AB4481" s="1316" t="s">
        <v>2464</v>
      </c>
      <c r="AC4481" s="1316"/>
      <c r="AD4481" s="1316"/>
      <c r="AE4481" s="1316"/>
      <c r="AF4481" s="1316"/>
      <c r="AG4481" s="1316"/>
      <c r="AH4481" s="1316"/>
      <c r="AI4481" s="244" t="str">
        <f t="shared" si="386"/>
        <v>LIGHT VEHICLEELF</v>
      </c>
      <c r="AJ4481" s="1315">
        <f t="shared" si="387"/>
        <v>44126</v>
      </c>
      <c r="AK4481" s="1318">
        <v>44137</v>
      </c>
      <c r="AL4481" s="1339">
        <v>44137</v>
      </c>
      <c r="AM4481" s="1316"/>
      <c r="AN4481" s="1316"/>
      <c r="AO4481" s="1320"/>
      <c r="AP4481" s="1320"/>
      <c r="AQ4481" s="1337" t="s">
        <v>3094</v>
      </c>
      <c r="AR4481" s="1320"/>
      <c r="AS4481" s="1320"/>
      <c r="AT4481" s="1320"/>
      <c r="AU4481" s="1320"/>
      <c r="AV4481" s="1320"/>
      <c r="AW4481" s="1320"/>
      <c r="AX4481" s="1320"/>
      <c r="AY4481" s="1320"/>
      <c r="AZ4481" s="1950"/>
    </row>
    <row r="4482" spans="2:52" ht="15" customHeight="1">
      <c r="B4482" s="1310">
        <v>4476</v>
      </c>
      <c r="C4482" s="1326" t="s">
        <v>2658</v>
      </c>
      <c r="D4482" s="2153" t="s">
        <v>1869</v>
      </c>
      <c r="E4482" s="521" t="s">
        <v>1122</v>
      </c>
      <c r="F4482" s="658" t="s">
        <v>24</v>
      </c>
      <c r="G4482" s="509" t="s">
        <v>143</v>
      </c>
      <c r="H4482" s="1323"/>
      <c r="I4482" s="1325">
        <v>24837</v>
      </c>
      <c r="J4482" s="1314">
        <f t="shared" ca="1" si="388"/>
        <v>55</v>
      </c>
      <c r="K4482" s="2112" t="s">
        <v>24</v>
      </c>
      <c r="L4482" s="2113" t="s">
        <v>24</v>
      </c>
      <c r="M4482" s="2114" t="s">
        <v>24</v>
      </c>
      <c r="N4482" s="1348">
        <v>44123</v>
      </c>
      <c r="O4482" s="1318" t="s">
        <v>24</v>
      </c>
      <c r="P4482" s="1318" t="s">
        <v>24</v>
      </c>
      <c r="Q4482" s="1327" t="s">
        <v>24</v>
      </c>
      <c r="R4482" s="1327" t="s">
        <v>24</v>
      </c>
      <c r="S4482" s="1330" t="s">
        <v>24</v>
      </c>
      <c r="T4482" s="1330">
        <v>44561</v>
      </c>
      <c r="U4482" s="1311" t="s">
        <v>99</v>
      </c>
      <c r="V4482" s="1330" t="s">
        <v>24</v>
      </c>
      <c r="W4482" s="1311" t="s">
        <v>24</v>
      </c>
      <c r="X4482" s="1321"/>
      <c r="Y4482" s="1322"/>
      <c r="Z4482" s="2115"/>
      <c r="AA4482" s="1314"/>
      <c r="AB4482" s="1316"/>
      <c r="AC4482" s="1316"/>
      <c r="AD4482" s="1316"/>
      <c r="AE4482" s="1316"/>
      <c r="AF4482" s="1316"/>
      <c r="AG4482" s="1316"/>
      <c r="AH4482" s="1316"/>
      <c r="AI4482" s="244" t="str">
        <f t="shared" si="386"/>
        <v/>
      </c>
      <c r="AJ4482" s="1315">
        <f t="shared" si="387"/>
        <v>44123</v>
      </c>
      <c r="AK4482" s="1318" t="s">
        <v>24</v>
      </c>
      <c r="AL4482" s="1339" t="s">
        <v>24</v>
      </c>
      <c r="AM4482" s="1316"/>
      <c r="AN4482" s="1316"/>
      <c r="AO4482" s="1320"/>
      <c r="AP4482" s="1320"/>
      <c r="AQ4482" s="1337" t="s">
        <v>3094</v>
      </c>
      <c r="AR4482" s="1320"/>
      <c r="AS4482" s="1320"/>
      <c r="AT4482" s="1320"/>
      <c r="AU4482" s="1320"/>
      <c r="AV4482" s="1320"/>
      <c r="AW4482" s="1320"/>
      <c r="AX4482" s="1320"/>
      <c r="AY4482" s="1320"/>
      <c r="AZ4482" s="1950"/>
    </row>
    <row r="4483" spans="2:52" ht="15" customHeight="1">
      <c r="B4483" s="1310">
        <v>4477</v>
      </c>
      <c r="C4483" s="1326" t="s">
        <v>13358</v>
      </c>
      <c r="D4483" s="2153" t="s">
        <v>1866</v>
      </c>
      <c r="E4483" s="521" t="s">
        <v>1122</v>
      </c>
      <c r="F4483" s="658" t="s">
        <v>24</v>
      </c>
      <c r="G4483" s="509" t="s">
        <v>143</v>
      </c>
      <c r="H4483" s="1323"/>
      <c r="I4483" s="1325">
        <v>36784</v>
      </c>
      <c r="J4483" s="1314">
        <f t="shared" ca="1" si="388"/>
        <v>21</v>
      </c>
      <c r="K4483" s="2112" t="s">
        <v>24</v>
      </c>
      <c r="L4483" s="2113" t="s">
        <v>24</v>
      </c>
      <c r="M4483" s="2114" t="s">
        <v>24</v>
      </c>
      <c r="N4483" s="1348">
        <v>44126</v>
      </c>
      <c r="O4483" s="1318" t="s">
        <v>24</v>
      </c>
      <c r="P4483" s="1318" t="s">
        <v>24</v>
      </c>
      <c r="Q4483" s="1327" t="s">
        <v>24</v>
      </c>
      <c r="R4483" s="1327" t="s">
        <v>24</v>
      </c>
      <c r="S4483" s="1330" t="s">
        <v>24</v>
      </c>
      <c r="T4483" s="1330">
        <v>44454</v>
      </c>
      <c r="U4483" s="1311" t="s">
        <v>99</v>
      </c>
      <c r="V4483" s="1330" t="s">
        <v>24</v>
      </c>
      <c r="W4483" s="1311" t="s">
        <v>24</v>
      </c>
      <c r="X4483" s="1321"/>
      <c r="Y4483" s="1322"/>
      <c r="Z4483" s="2115"/>
      <c r="AA4483" s="1314"/>
      <c r="AB4483" s="1316"/>
      <c r="AC4483" s="1316"/>
      <c r="AD4483" s="1316"/>
      <c r="AE4483" s="1316"/>
      <c r="AF4483" s="1316"/>
      <c r="AG4483" s="1316"/>
      <c r="AH4483" s="1316"/>
      <c r="AI4483" s="244" t="str">
        <f t="shared" si="386"/>
        <v/>
      </c>
      <c r="AJ4483" s="1315">
        <f t="shared" si="387"/>
        <v>44126</v>
      </c>
      <c r="AK4483" s="1318" t="s">
        <v>24</v>
      </c>
      <c r="AL4483" s="1339" t="s">
        <v>24</v>
      </c>
      <c r="AM4483" s="1316"/>
      <c r="AN4483" s="1316"/>
      <c r="AO4483" s="1320"/>
      <c r="AP4483" s="1320"/>
      <c r="AQ4483" s="1337" t="s">
        <v>3094</v>
      </c>
      <c r="AR4483" s="1320"/>
      <c r="AS4483" s="1320"/>
      <c r="AT4483" s="1320"/>
      <c r="AU4483" s="1320"/>
      <c r="AV4483" s="1320"/>
      <c r="AW4483" s="1320"/>
      <c r="AX4483" s="1320"/>
      <c r="AY4483" s="1320"/>
      <c r="AZ4483" s="1950"/>
    </row>
    <row r="4484" spans="2:52" ht="15" customHeight="1">
      <c r="B4484" s="1310">
        <v>4478</v>
      </c>
      <c r="C4484" s="1326" t="s">
        <v>13359</v>
      </c>
      <c r="D4484" s="2153" t="s">
        <v>1869</v>
      </c>
      <c r="E4484" s="521" t="s">
        <v>1122</v>
      </c>
      <c r="F4484" s="658" t="s">
        <v>24</v>
      </c>
      <c r="G4484" s="509" t="s">
        <v>143</v>
      </c>
      <c r="H4484" s="1323"/>
      <c r="I4484" s="1325">
        <v>29370</v>
      </c>
      <c r="J4484" s="1314">
        <f t="shared" ca="1" si="388"/>
        <v>42</v>
      </c>
      <c r="K4484" s="2112" t="s">
        <v>24</v>
      </c>
      <c r="L4484" s="2113" t="s">
        <v>24</v>
      </c>
      <c r="M4484" s="2114" t="s">
        <v>24</v>
      </c>
      <c r="N4484" s="1348">
        <v>44119</v>
      </c>
      <c r="O4484" s="1318" t="s">
        <v>24</v>
      </c>
      <c r="P4484" s="1318" t="s">
        <v>24</v>
      </c>
      <c r="Q4484" s="1327" t="s">
        <v>24</v>
      </c>
      <c r="R4484" s="1327" t="s">
        <v>24</v>
      </c>
      <c r="S4484" s="1330" t="s">
        <v>24</v>
      </c>
      <c r="T4484" s="1330">
        <v>44345</v>
      </c>
      <c r="U4484" s="1311" t="s">
        <v>99</v>
      </c>
      <c r="V4484" s="1330" t="s">
        <v>24</v>
      </c>
      <c r="W4484" s="1311" t="s">
        <v>24</v>
      </c>
      <c r="X4484" s="1321"/>
      <c r="Y4484" s="1322"/>
      <c r="Z4484" s="2115"/>
      <c r="AA4484" s="1314"/>
      <c r="AB4484" s="1316"/>
      <c r="AC4484" s="1316"/>
      <c r="AD4484" s="1316"/>
      <c r="AE4484" s="1316"/>
      <c r="AF4484" s="1316"/>
      <c r="AG4484" s="1316"/>
      <c r="AH4484" s="1316"/>
      <c r="AI4484" s="244" t="str">
        <f t="shared" si="386"/>
        <v/>
      </c>
      <c r="AJ4484" s="1315">
        <f t="shared" si="387"/>
        <v>44119</v>
      </c>
      <c r="AK4484" s="1318" t="s">
        <v>24</v>
      </c>
      <c r="AL4484" s="1339" t="s">
        <v>24</v>
      </c>
      <c r="AM4484" s="1316"/>
      <c r="AN4484" s="1316"/>
      <c r="AO4484" s="1320"/>
      <c r="AP4484" s="1320"/>
      <c r="AQ4484" s="1337" t="s">
        <v>3094</v>
      </c>
      <c r="AR4484" s="1320"/>
      <c r="AS4484" s="1320"/>
      <c r="AT4484" s="1320"/>
      <c r="AU4484" s="1320"/>
      <c r="AV4484" s="1320"/>
      <c r="AW4484" s="1320"/>
      <c r="AX4484" s="1320"/>
      <c r="AY4484" s="1320"/>
      <c r="AZ4484" s="1950"/>
    </row>
    <row r="4485" spans="2:52" ht="15" customHeight="1">
      <c r="B4485" s="1310">
        <v>4479</v>
      </c>
      <c r="C4485" s="1326" t="s">
        <v>13360</v>
      </c>
      <c r="D4485" s="2153" t="s">
        <v>13361</v>
      </c>
      <c r="E4485" s="521" t="s">
        <v>222</v>
      </c>
      <c r="F4485" s="658" t="s">
        <v>24</v>
      </c>
      <c r="G4485" s="509" t="s">
        <v>139</v>
      </c>
      <c r="H4485" s="1323"/>
      <c r="I4485" s="1325">
        <v>35239</v>
      </c>
      <c r="J4485" s="1314">
        <f t="shared" ca="1" si="388"/>
        <v>25</v>
      </c>
      <c r="K4485" s="2112" t="s">
        <v>24</v>
      </c>
      <c r="L4485" s="2113" t="s">
        <v>24</v>
      </c>
      <c r="M4485" s="2114" t="s">
        <v>24</v>
      </c>
      <c r="N4485" s="1348">
        <v>44125</v>
      </c>
      <c r="O4485" s="1318" t="s">
        <v>24</v>
      </c>
      <c r="P4485" s="1318" t="s">
        <v>24</v>
      </c>
      <c r="Q4485" s="1327" t="s">
        <v>24</v>
      </c>
      <c r="R4485" s="1327" t="s">
        <v>24</v>
      </c>
      <c r="S4485" s="1330" t="s">
        <v>24</v>
      </c>
      <c r="T4485" s="1330">
        <v>44370</v>
      </c>
      <c r="U4485" s="1311" t="s">
        <v>99</v>
      </c>
      <c r="V4485" s="1330" t="s">
        <v>24</v>
      </c>
      <c r="W4485" s="1311" t="s">
        <v>24</v>
      </c>
      <c r="X4485" s="1321"/>
      <c r="Y4485" s="1322"/>
      <c r="Z4485" s="2115"/>
      <c r="AA4485" s="1314"/>
      <c r="AB4485" s="1316"/>
      <c r="AC4485" s="1316"/>
      <c r="AD4485" s="1316"/>
      <c r="AE4485" s="1316"/>
      <c r="AF4485" s="1316"/>
      <c r="AG4485" s="1316"/>
      <c r="AH4485" s="1316"/>
      <c r="AI4485" s="244" t="str">
        <f t="shared" si="386"/>
        <v/>
      </c>
      <c r="AJ4485" s="1315">
        <f t="shared" si="387"/>
        <v>44125</v>
      </c>
      <c r="AK4485" s="1318" t="s">
        <v>24</v>
      </c>
      <c r="AL4485" s="1339" t="s">
        <v>24</v>
      </c>
      <c r="AM4485" s="1316"/>
      <c r="AN4485" s="1316"/>
      <c r="AO4485" s="1320"/>
      <c r="AP4485" s="1320"/>
      <c r="AQ4485" s="1337" t="s">
        <v>3094</v>
      </c>
      <c r="AR4485" s="1320"/>
      <c r="AS4485" s="1320"/>
      <c r="AT4485" s="1320"/>
      <c r="AU4485" s="1320"/>
      <c r="AV4485" s="1320"/>
      <c r="AW4485" s="1320"/>
      <c r="AX4485" s="1320"/>
      <c r="AY4485" s="1320"/>
      <c r="AZ4485" s="1950"/>
    </row>
    <row r="4486" spans="2:52" ht="15" customHeight="1">
      <c r="B4486" s="1310">
        <v>4480</v>
      </c>
      <c r="C4486" s="1326" t="s">
        <v>13362</v>
      </c>
      <c r="D4486" s="2153" t="s">
        <v>226</v>
      </c>
      <c r="E4486" s="521" t="s">
        <v>222</v>
      </c>
      <c r="F4486" s="658" t="s">
        <v>24</v>
      </c>
      <c r="G4486" s="509" t="s">
        <v>139</v>
      </c>
      <c r="H4486" s="1323"/>
      <c r="I4486" s="1325">
        <v>35972</v>
      </c>
      <c r="J4486" s="1314">
        <f t="shared" ca="1" si="388"/>
        <v>23</v>
      </c>
      <c r="K4486" s="2112" t="s">
        <v>24</v>
      </c>
      <c r="L4486" s="2113" t="s">
        <v>24</v>
      </c>
      <c r="M4486" s="2114" t="s">
        <v>24</v>
      </c>
      <c r="N4486" s="1348">
        <v>44124</v>
      </c>
      <c r="O4486" s="1318" t="s">
        <v>24</v>
      </c>
      <c r="P4486" s="1318" t="s">
        <v>24</v>
      </c>
      <c r="Q4486" s="1327" t="s">
        <v>24</v>
      </c>
      <c r="R4486" s="1327" t="s">
        <v>24</v>
      </c>
      <c r="S4486" s="1330" t="s">
        <v>24</v>
      </c>
      <c r="T4486" s="1330">
        <v>44373</v>
      </c>
      <c r="U4486" s="1311" t="s">
        <v>99</v>
      </c>
      <c r="V4486" s="1330" t="s">
        <v>24</v>
      </c>
      <c r="W4486" s="1311" t="s">
        <v>24</v>
      </c>
      <c r="X4486" s="1321"/>
      <c r="Y4486" s="1322"/>
      <c r="Z4486" s="2115"/>
      <c r="AA4486" s="1314"/>
      <c r="AB4486" s="1316"/>
      <c r="AC4486" s="1316"/>
      <c r="AD4486" s="1316"/>
      <c r="AE4486" s="1316"/>
      <c r="AF4486" s="1316"/>
      <c r="AG4486" s="1316"/>
      <c r="AH4486" s="1316"/>
      <c r="AI4486" s="244" t="str">
        <f t="shared" si="386"/>
        <v/>
      </c>
      <c r="AJ4486" s="1315">
        <f t="shared" si="387"/>
        <v>44124</v>
      </c>
      <c r="AK4486" s="1318" t="s">
        <v>24</v>
      </c>
      <c r="AL4486" s="1339" t="s">
        <v>24</v>
      </c>
      <c r="AM4486" s="1316"/>
      <c r="AN4486" s="1316"/>
      <c r="AO4486" s="1320"/>
      <c r="AP4486" s="1320"/>
      <c r="AQ4486" s="1337" t="s">
        <v>3094</v>
      </c>
      <c r="AR4486" s="1320"/>
      <c r="AS4486" s="1320"/>
      <c r="AT4486" s="1320"/>
      <c r="AU4486" s="1320"/>
      <c r="AV4486" s="1320"/>
      <c r="AW4486" s="1320"/>
      <c r="AX4486" s="1320"/>
      <c r="AY4486" s="1320"/>
      <c r="AZ4486" s="1950"/>
    </row>
    <row r="4487" spans="2:52" ht="15" customHeight="1">
      <c r="B4487" s="1310">
        <v>4481</v>
      </c>
      <c r="C4487" s="1326" t="s">
        <v>13363</v>
      </c>
      <c r="D4487" s="2153" t="s">
        <v>226</v>
      </c>
      <c r="E4487" s="521" t="s">
        <v>222</v>
      </c>
      <c r="F4487" s="658" t="s">
        <v>24</v>
      </c>
      <c r="G4487" s="509" t="s">
        <v>139</v>
      </c>
      <c r="H4487" s="1323"/>
      <c r="I4487" s="1325">
        <v>30791</v>
      </c>
      <c r="J4487" s="1314">
        <f t="shared" ca="1" si="388"/>
        <v>38</v>
      </c>
      <c r="K4487" s="2112" t="s">
        <v>24</v>
      </c>
      <c r="L4487" s="2113" t="s">
        <v>24</v>
      </c>
      <c r="M4487" s="2114" t="s">
        <v>24</v>
      </c>
      <c r="N4487" s="1348">
        <v>44125</v>
      </c>
      <c r="O4487" s="1318" t="s">
        <v>24</v>
      </c>
      <c r="P4487" s="1318" t="s">
        <v>24</v>
      </c>
      <c r="Q4487" s="1327" t="s">
        <v>24</v>
      </c>
      <c r="R4487" s="1327" t="s">
        <v>24</v>
      </c>
      <c r="S4487" s="1330" t="s">
        <v>24</v>
      </c>
      <c r="T4487" s="1330">
        <v>44305</v>
      </c>
      <c r="U4487" s="1311" t="s">
        <v>99</v>
      </c>
      <c r="V4487" s="1330" t="s">
        <v>24</v>
      </c>
      <c r="W4487" s="1311" t="s">
        <v>24</v>
      </c>
      <c r="X4487" s="1321"/>
      <c r="Y4487" s="1322"/>
      <c r="Z4487" s="2115"/>
      <c r="AA4487" s="1314"/>
      <c r="AB4487" s="1316"/>
      <c r="AC4487" s="1316"/>
      <c r="AD4487" s="1316"/>
      <c r="AE4487" s="1316"/>
      <c r="AF4487" s="1316"/>
      <c r="AG4487" s="1316"/>
      <c r="AH4487" s="1316"/>
      <c r="AI4487" s="244" t="str">
        <f t="shared" si="386"/>
        <v/>
      </c>
      <c r="AJ4487" s="1315">
        <f t="shared" si="387"/>
        <v>44125</v>
      </c>
      <c r="AK4487" s="1318" t="s">
        <v>24</v>
      </c>
      <c r="AL4487" s="1339" t="s">
        <v>24</v>
      </c>
      <c r="AM4487" s="1316"/>
      <c r="AN4487" s="1316"/>
      <c r="AO4487" s="1320"/>
      <c r="AP4487" s="1320"/>
      <c r="AQ4487" s="1337" t="s">
        <v>3094</v>
      </c>
      <c r="AR4487" s="1320"/>
      <c r="AS4487" s="1320"/>
      <c r="AT4487" s="1320"/>
      <c r="AU4487" s="1320"/>
      <c r="AV4487" s="1320"/>
      <c r="AW4487" s="1320"/>
      <c r="AX4487" s="1320"/>
      <c r="AY4487" s="1320"/>
      <c r="AZ4487" s="1950"/>
    </row>
    <row r="4488" spans="2:52" ht="15" customHeight="1">
      <c r="B4488" s="1310">
        <v>4482</v>
      </c>
      <c r="C4488" s="1326" t="s">
        <v>13365</v>
      </c>
      <c r="D4488" s="2153" t="s">
        <v>5126</v>
      </c>
      <c r="E4488" s="521" t="s">
        <v>222</v>
      </c>
      <c r="F4488" s="658" t="s">
        <v>24</v>
      </c>
      <c r="G4488" s="509" t="s">
        <v>13366</v>
      </c>
      <c r="H4488" s="1323"/>
      <c r="I4488" s="1325">
        <v>34674</v>
      </c>
      <c r="J4488" s="1314">
        <f t="shared" ca="1" si="388"/>
        <v>27</v>
      </c>
      <c r="K4488" s="2112" t="s">
        <v>83</v>
      </c>
      <c r="L4488" s="2113">
        <v>1305180805966</v>
      </c>
      <c r="M4488" s="2114">
        <v>45266</v>
      </c>
      <c r="N4488" s="1348">
        <v>44123</v>
      </c>
      <c r="O4488" s="1318" t="s">
        <v>24</v>
      </c>
      <c r="P4488" s="1318" t="s">
        <v>24</v>
      </c>
      <c r="Q4488" s="1327" t="s">
        <v>24</v>
      </c>
      <c r="R4488" s="1327" t="s">
        <v>24</v>
      </c>
      <c r="S4488" s="1330" t="s">
        <v>13421</v>
      </c>
      <c r="T4488" s="1330">
        <v>44536</v>
      </c>
      <c r="U4488" s="1311">
        <v>44536</v>
      </c>
      <c r="V4488" s="1330" t="s">
        <v>24</v>
      </c>
      <c r="W4488" s="1311" t="s">
        <v>24</v>
      </c>
      <c r="X4488" s="1321"/>
      <c r="Y4488" s="1322"/>
      <c r="Z4488" s="2115"/>
      <c r="AA4488" s="1314" t="s">
        <v>100</v>
      </c>
      <c r="AB4488" s="1316"/>
      <c r="AC4488" s="1316"/>
      <c r="AD4488" s="1316"/>
      <c r="AE4488" s="1316"/>
      <c r="AF4488" s="1316"/>
      <c r="AG4488" s="1316"/>
      <c r="AH4488" s="1316"/>
      <c r="AI4488" s="244" t="str">
        <f t="shared" si="386"/>
        <v>LIGHT VEHICLE</v>
      </c>
      <c r="AJ4488" s="1315">
        <f t="shared" si="387"/>
        <v>44123</v>
      </c>
      <c r="AK4488" s="1318">
        <v>44126</v>
      </c>
      <c r="AL4488" s="1339">
        <v>44126</v>
      </c>
      <c r="AM4488" s="1316"/>
      <c r="AN4488" s="1316"/>
      <c r="AO4488" s="1320"/>
      <c r="AP4488" s="1320"/>
      <c r="AQ4488" s="1337" t="s">
        <v>3094</v>
      </c>
      <c r="AR4488" s="1320"/>
      <c r="AS4488" s="1320"/>
      <c r="AT4488" s="1320"/>
      <c r="AU4488" s="1320"/>
      <c r="AV4488" s="1320"/>
      <c r="AW4488" s="1320"/>
      <c r="AX4488" s="1320"/>
      <c r="AY4488" s="1320"/>
      <c r="AZ4488" s="1950"/>
    </row>
    <row r="4489" spans="2:52" ht="15" customHeight="1">
      <c r="B4489" s="1310">
        <v>4483</v>
      </c>
      <c r="C4489" s="1326" t="s">
        <v>13367</v>
      </c>
      <c r="D4489" s="2153" t="s">
        <v>234</v>
      </c>
      <c r="E4489" s="521" t="s">
        <v>222</v>
      </c>
      <c r="F4489" s="658" t="s">
        <v>24</v>
      </c>
      <c r="G4489" s="509" t="s">
        <v>13366</v>
      </c>
      <c r="H4489" s="1323"/>
      <c r="I4489" s="1325">
        <v>34561</v>
      </c>
      <c r="J4489" s="1314">
        <f t="shared" ca="1" si="388"/>
        <v>27</v>
      </c>
      <c r="K4489" s="2112" t="s">
        <v>83</v>
      </c>
      <c r="L4489" s="2113">
        <v>12229408000349</v>
      </c>
      <c r="M4489" s="2114">
        <v>45847</v>
      </c>
      <c r="N4489" s="1348">
        <v>44123</v>
      </c>
      <c r="O4489" s="1318" t="s">
        <v>24</v>
      </c>
      <c r="P4489" s="1318" t="s">
        <v>24</v>
      </c>
      <c r="Q4489" s="1327" t="s">
        <v>24</v>
      </c>
      <c r="R4489" s="1327" t="s">
        <v>24</v>
      </c>
      <c r="S4489" s="1330" t="s">
        <v>13422</v>
      </c>
      <c r="T4489" s="1330">
        <v>44301</v>
      </c>
      <c r="U4489" s="1311">
        <v>44301</v>
      </c>
      <c r="V4489" s="1330" t="s">
        <v>24</v>
      </c>
      <c r="W4489" s="1311" t="s">
        <v>24</v>
      </c>
      <c r="X4489" s="1321"/>
      <c r="Y4489" s="1322"/>
      <c r="Z4489" s="2115"/>
      <c r="AA4489" s="1314" t="s">
        <v>100</v>
      </c>
      <c r="AB4489" s="1316"/>
      <c r="AC4489" s="1316"/>
      <c r="AD4489" s="1316"/>
      <c r="AE4489" s="1316"/>
      <c r="AF4489" s="1316"/>
      <c r="AG4489" s="1316"/>
      <c r="AH4489" s="1316"/>
      <c r="AI4489" s="244" t="str">
        <f t="shared" si="386"/>
        <v>LIGHT VEHICLE</v>
      </c>
      <c r="AJ4489" s="1315">
        <f t="shared" si="387"/>
        <v>44123</v>
      </c>
      <c r="AK4489" s="1318">
        <v>44126</v>
      </c>
      <c r="AL4489" s="1339">
        <v>44126</v>
      </c>
      <c r="AM4489" s="1316"/>
      <c r="AN4489" s="1316"/>
      <c r="AO4489" s="1320"/>
      <c r="AP4489" s="1320"/>
      <c r="AQ4489" s="1337" t="s">
        <v>3094</v>
      </c>
      <c r="AR4489" s="1320"/>
      <c r="AS4489" s="1320"/>
      <c r="AT4489" s="1320"/>
      <c r="AU4489" s="1320"/>
      <c r="AV4489" s="1320"/>
      <c r="AW4489" s="1320"/>
      <c r="AX4489" s="1320"/>
      <c r="AY4489" s="1320"/>
      <c r="AZ4489" s="1950"/>
    </row>
    <row r="4490" spans="2:52" ht="15" customHeight="1">
      <c r="B4490" s="1310">
        <v>4484</v>
      </c>
      <c r="C4490" s="1326" t="s">
        <v>13368</v>
      </c>
      <c r="D4490" s="2153" t="s">
        <v>234</v>
      </c>
      <c r="E4490" s="521" t="s">
        <v>222</v>
      </c>
      <c r="F4490" s="658" t="s">
        <v>24</v>
      </c>
      <c r="G4490" s="509" t="s">
        <v>136</v>
      </c>
      <c r="H4490" s="1323"/>
      <c r="I4490" s="1325">
        <v>32600</v>
      </c>
      <c r="J4490" s="1314">
        <f t="shared" ca="1" si="388"/>
        <v>33</v>
      </c>
      <c r="K4490" s="2112" t="s">
        <v>83</v>
      </c>
      <c r="L4490" s="2113">
        <v>18328904000038</v>
      </c>
      <c r="M4490" s="2114">
        <v>46037</v>
      </c>
      <c r="N4490" s="1348">
        <v>44121</v>
      </c>
      <c r="O4490" s="1318" t="s">
        <v>24</v>
      </c>
      <c r="P4490" s="1318" t="s">
        <v>24</v>
      </c>
      <c r="Q4490" s="1327" t="s">
        <v>24</v>
      </c>
      <c r="R4490" s="1327" t="s">
        <v>24</v>
      </c>
      <c r="S4490" s="1330" t="s">
        <v>13998</v>
      </c>
      <c r="T4490" s="1330">
        <v>44653</v>
      </c>
      <c r="U4490" s="1311">
        <v>44653</v>
      </c>
      <c r="V4490" s="1330" t="s">
        <v>24</v>
      </c>
      <c r="W4490" s="1311" t="s">
        <v>24</v>
      </c>
      <c r="X4490" s="1321"/>
      <c r="Y4490" s="1322"/>
      <c r="Z4490" s="2115"/>
      <c r="AA4490" s="1314" t="s">
        <v>100</v>
      </c>
      <c r="AB4490" s="1316"/>
      <c r="AC4490" s="1316"/>
      <c r="AD4490" s="1316"/>
      <c r="AE4490" s="1316"/>
      <c r="AF4490" s="1316"/>
      <c r="AG4490" s="1316"/>
      <c r="AH4490" s="1316"/>
      <c r="AI4490" s="244" t="str">
        <f t="shared" si="386"/>
        <v>LIGHT VEHICLE</v>
      </c>
      <c r="AJ4490" s="1315">
        <f t="shared" si="387"/>
        <v>44121</v>
      </c>
      <c r="AK4490" s="1318" t="s">
        <v>24</v>
      </c>
      <c r="AL4490" s="1339" t="s">
        <v>24</v>
      </c>
      <c r="AM4490" s="1316"/>
      <c r="AN4490" s="1316"/>
      <c r="AO4490" s="1320"/>
      <c r="AP4490" s="1320"/>
      <c r="AQ4490" s="1337" t="s">
        <v>3094</v>
      </c>
      <c r="AR4490" s="1320"/>
      <c r="AS4490" s="1320"/>
      <c r="AT4490" s="1320"/>
      <c r="AU4490" s="1320"/>
      <c r="AV4490" s="1320"/>
      <c r="AW4490" s="1320"/>
      <c r="AX4490" s="1320"/>
      <c r="AY4490" s="1320"/>
      <c r="AZ4490" s="1950"/>
    </row>
    <row r="4491" spans="2:52" ht="15" customHeight="1">
      <c r="B4491" s="1310">
        <v>4485</v>
      </c>
      <c r="C4491" s="1326" t="s">
        <v>13369</v>
      </c>
      <c r="D4491" s="2153" t="s">
        <v>5126</v>
      </c>
      <c r="E4491" s="521" t="s">
        <v>1122</v>
      </c>
      <c r="F4491" s="658" t="s">
        <v>24</v>
      </c>
      <c r="G4491" s="509" t="s">
        <v>98</v>
      </c>
      <c r="H4491" s="1323"/>
      <c r="I4491" s="1325">
        <v>35957</v>
      </c>
      <c r="J4491" s="1314">
        <f t="shared" ca="1" si="388"/>
        <v>23</v>
      </c>
      <c r="K4491" s="2112" t="s">
        <v>24</v>
      </c>
      <c r="L4491" s="2113" t="s">
        <v>24</v>
      </c>
      <c r="M4491" s="2114" t="s">
        <v>24</v>
      </c>
      <c r="N4491" s="1348">
        <v>44121</v>
      </c>
      <c r="O4491" s="1318" t="s">
        <v>24</v>
      </c>
      <c r="P4491" s="1318" t="s">
        <v>24</v>
      </c>
      <c r="Q4491" s="1327" t="s">
        <v>24</v>
      </c>
      <c r="R4491" s="1327" t="s">
        <v>24</v>
      </c>
      <c r="S4491" s="1330" t="s">
        <v>24</v>
      </c>
      <c r="T4491" s="1330">
        <v>44358</v>
      </c>
      <c r="U4491" s="1311" t="s">
        <v>99</v>
      </c>
      <c r="V4491" s="1330" t="s">
        <v>24</v>
      </c>
      <c r="W4491" s="1311" t="s">
        <v>24</v>
      </c>
      <c r="X4491" s="1321"/>
      <c r="Y4491" s="1322"/>
      <c r="Z4491" s="2115"/>
      <c r="AA4491" s="1314"/>
      <c r="AB4491" s="1316"/>
      <c r="AC4491" s="1316"/>
      <c r="AD4491" s="1316"/>
      <c r="AE4491" s="1316"/>
      <c r="AF4491" s="1316"/>
      <c r="AG4491" s="1316"/>
      <c r="AH4491" s="1316"/>
      <c r="AI4491" s="244" t="str">
        <f t="shared" si="386"/>
        <v/>
      </c>
      <c r="AJ4491" s="1315">
        <f t="shared" si="387"/>
        <v>44121</v>
      </c>
      <c r="AK4491" s="1318" t="s">
        <v>24</v>
      </c>
      <c r="AL4491" s="1339" t="s">
        <v>24</v>
      </c>
      <c r="AM4491" s="1316"/>
      <c r="AN4491" s="1316"/>
      <c r="AO4491" s="1320"/>
      <c r="AP4491" s="1320"/>
      <c r="AQ4491" s="1337" t="s">
        <v>3094</v>
      </c>
      <c r="AR4491" s="1320"/>
      <c r="AS4491" s="1320"/>
      <c r="AT4491" s="1320"/>
      <c r="AU4491" s="1320"/>
      <c r="AV4491" s="1320"/>
      <c r="AW4491" s="1320"/>
      <c r="AX4491" s="1320"/>
      <c r="AY4491" s="1320"/>
      <c r="AZ4491" s="1950"/>
    </row>
    <row r="4492" spans="2:52" ht="15" customHeight="1">
      <c r="B4492" s="1310">
        <v>4486</v>
      </c>
      <c r="C4492" s="1326" t="s">
        <v>13370</v>
      </c>
      <c r="D4492" s="2153" t="s">
        <v>6669</v>
      </c>
      <c r="E4492" s="521" t="s">
        <v>4292</v>
      </c>
      <c r="F4492" s="658" t="s">
        <v>13371</v>
      </c>
      <c r="G4492" s="509" t="s">
        <v>102</v>
      </c>
      <c r="H4492" s="1323"/>
      <c r="I4492" s="1325"/>
      <c r="J4492" s="1314" t="str">
        <f t="shared" ca="1" si="388"/>
        <v>-</v>
      </c>
      <c r="K4492" s="2112" t="s">
        <v>24</v>
      </c>
      <c r="L4492" s="2113" t="s">
        <v>24</v>
      </c>
      <c r="M4492" s="2114" t="s">
        <v>24</v>
      </c>
      <c r="N4492" s="1348">
        <v>44120</v>
      </c>
      <c r="O4492" s="1318" t="s">
        <v>24</v>
      </c>
      <c r="P4492" s="1318" t="s">
        <v>24</v>
      </c>
      <c r="Q4492" s="1327" t="s">
        <v>24</v>
      </c>
      <c r="R4492" s="1327" t="s">
        <v>24</v>
      </c>
      <c r="S4492" s="1330" t="s">
        <v>24</v>
      </c>
      <c r="T4492" s="1330">
        <v>44227</v>
      </c>
      <c r="U4492" s="1311" t="s">
        <v>99</v>
      </c>
      <c r="V4492" s="1330" t="s">
        <v>24</v>
      </c>
      <c r="W4492" s="1311" t="s">
        <v>24</v>
      </c>
      <c r="X4492" s="1321"/>
      <c r="Y4492" s="1322"/>
      <c r="Z4492" s="2115"/>
      <c r="AA4492" s="1314"/>
      <c r="AB4492" s="1316"/>
      <c r="AC4492" s="1316"/>
      <c r="AD4492" s="1316"/>
      <c r="AE4492" s="1316"/>
      <c r="AF4492" s="1316"/>
      <c r="AG4492" s="1316"/>
      <c r="AH4492" s="1316"/>
      <c r="AI4492" s="244" t="str">
        <f t="shared" si="386"/>
        <v/>
      </c>
      <c r="AJ4492" s="1315">
        <f t="shared" si="387"/>
        <v>44120</v>
      </c>
      <c r="AK4492" s="1318" t="s">
        <v>24</v>
      </c>
      <c r="AL4492" s="1339" t="s">
        <v>24</v>
      </c>
      <c r="AM4492" s="1316"/>
      <c r="AN4492" s="1316"/>
      <c r="AO4492" s="1320"/>
      <c r="AP4492" s="1320"/>
      <c r="AQ4492" s="1337" t="s">
        <v>3094</v>
      </c>
      <c r="AR4492" s="1320"/>
      <c r="AS4492" s="1320"/>
      <c r="AT4492" s="1320"/>
      <c r="AU4492" s="1320"/>
      <c r="AV4492" s="1320"/>
      <c r="AW4492" s="1320"/>
      <c r="AX4492" s="1320"/>
      <c r="AY4492" s="1320"/>
      <c r="AZ4492" s="1950"/>
    </row>
    <row r="4493" spans="2:52" ht="15" customHeight="1">
      <c r="B4493" s="1310">
        <v>4487</v>
      </c>
      <c r="C4493" s="1326" t="s">
        <v>13373</v>
      </c>
      <c r="D4493" s="2153" t="s">
        <v>13374</v>
      </c>
      <c r="E4493" s="521" t="s">
        <v>1122</v>
      </c>
      <c r="F4493" s="658" t="s">
        <v>24</v>
      </c>
      <c r="G4493" s="509" t="s">
        <v>143</v>
      </c>
      <c r="H4493" s="1323"/>
      <c r="I4493" s="1325">
        <v>35771</v>
      </c>
      <c r="J4493" s="1314">
        <f t="shared" ca="1" si="388"/>
        <v>24</v>
      </c>
      <c r="K4493" s="2112" t="s">
        <v>24</v>
      </c>
      <c r="L4493" s="2113" t="s">
        <v>24</v>
      </c>
      <c r="M4493" s="2114" t="s">
        <v>24</v>
      </c>
      <c r="N4493" s="1348">
        <v>44120</v>
      </c>
      <c r="O4493" s="1318" t="s">
        <v>24</v>
      </c>
      <c r="P4493" s="1318" t="s">
        <v>24</v>
      </c>
      <c r="Q4493" s="1327" t="s">
        <v>24</v>
      </c>
      <c r="R4493" s="1327" t="s">
        <v>24</v>
      </c>
      <c r="S4493" s="1330" t="s">
        <v>24</v>
      </c>
      <c r="T4493" s="1330">
        <v>44537</v>
      </c>
      <c r="U4493" s="1311" t="s">
        <v>99</v>
      </c>
      <c r="V4493" s="1330" t="s">
        <v>24</v>
      </c>
      <c r="W4493" s="1311" t="s">
        <v>24</v>
      </c>
      <c r="X4493" s="1321"/>
      <c r="Y4493" s="1322"/>
      <c r="Z4493" s="2115"/>
      <c r="AA4493" s="1314"/>
      <c r="AB4493" s="1316"/>
      <c r="AC4493" s="1316"/>
      <c r="AD4493" s="1316"/>
      <c r="AE4493" s="1316"/>
      <c r="AF4493" s="1316"/>
      <c r="AG4493" s="1316"/>
      <c r="AH4493" s="1316"/>
      <c r="AI4493" s="244" t="str">
        <f t="shared" si="386"/>
        <v/>
      </c>
      <c r="AJ4493" s="1315">
        <f t="shared" si="387"/>
        <v>44120</v>
      </c>
      <c r="AK4493" s="1318" t="s">
        <v>24</v>
      </c>
      <c r="AL4493" s="1339" t="s">
        <v>24</v>
      </c>
      <c r="AM4493" s="1316"/>
      <c r="AN4493" s="1316"/>
      <c r="AO4493" s="1320"/>
      <c r="AP4493" s="1320"/>
      <c r="AQ4493" s="1337" t="s">
        <v>3094</v>
      </c>
      <c r="AR4493" s="1320"/>
      <c r="AS4493" s="1320"/>
      <c r="AT4493" s="1320"/>
      <c r="AU4493" s="1320"/>
      <c r="AV4493" s="1320"/>
      <c r="AW4493" s="1320"/>
      <c r="AX4493" s="1320"/>
      <c r="AY4493" s="1320"/>
      <c r="AZ4493" s="1950"/>
    </row>
    <row r="4494" spans="2:52" ht="15" customHeight="1">
      <c r="B4494" s="1310">
        <v>4488</v>
      </c>
      <c r="C4494" s="1326" t="s">
        <v>1823</v>
      </c>
      <c r="D4494" s="2153" t="s">
        <v>221</v>
      </c>
      <c r="E4494" s="521" t="s">
        <v>222</v>
      </c>
      <c r="F4494" s="658" t="s">
        <v>24</v>
      </c>
      <c r="G4494" s="509" t="s">
        <v>131</v>
      </c>
      <c r="H4494" s="1323" t="s">
        <v>13375</v>
      </c>
      <c r="I4494" s="1325">
        <v>34203</v>
      </c>
      <c r="J4494" s="1314">
        <f t="shared" ca="1" si="388"/>
        <v>28</v>
      </c>
      <c r="K4494" s="2112" t="s">
        <v>493</v>
      </c>
      <c r="L4494" s="2113">
        <v>19319308000007</v>
      </c>
      <c r="M4494" s="2114">
        <v>45636</v>
      </c>
      <c r="N4494" s="1348">
        <v>44120</v>
      </c>
      <c r="O4494" s="1318" t="s">
        <v>24</v>
      </c>
      <c r="P4494" s="1318" t="s">
        <v>24</v>
      </c>
      <c r="Q4494" s="1327" t="s">
        <v>24</v>
      </c>
      <c r="R4494" s="1327" t="s">
        <v>24</v>
      </c>
      <c r="S4494" s="1330" t="s">
        <v>13448</v>
      </c>
      <c r="T4494" s="1330">
        <v>44430</v>
      </c>
      <c r="U4494" s="1311">
        <v>44430</v>
      </c>
      <c r="V4494" s="1330" t="s">
        <v>24</v>
      </c>
      <c r="W4494" s="1311" t="s">
        <v>24</v>
      </c>
      <c r="X4494" s="1321"/>
      <c r="Y4494" s="1322"/>
      <c r="Z4494" s="2115"/>
      <c r="AA4494" s="1314" t="s">
        <v>100</v>
      </c>
      <c r="AB4494" s="1316"/>
      <c r="AC4494" s="1316"/>
      <c r="AD4494" s="1316"/>
      <c r="AE4494" s="1316"/>
      <c r="AF4494" s="1316"/>
      <c r="AG4494" s="1316"/>
      <c r="AH4494" s="1316"/>
      <c r="AI4494" s="244" t="str">
        <f t="shared" si="386"/>
        <v>LIGHT VEHICLE</v>
      </c>
      <c r="AJ4494" s="1315">
        <f t="shared" si="387"/>
        <v>44120</v>
      </c>
      <c r="AK4494" s="1318" t="s">
        <v>24</v>
      </c>
      <c r="AL4494" s="1339" t="s">
        <v>24</v>
      </c>
      <c r="AM4494" s="1316"/>
      <c r="AN4494" s="1316"/>
      <c r="AO4494" s="1320"/>
      <c r="AP4494" s="1320"/>
      <c r="AQ4494" s="1337" t="s">
        <v>3094</v>
      </c>
      <c r="AR4494" s="1320"/>
      <c r="AS4494" s="1320"/>
      <c r="AT4494" s="1320"/>
      <c r="AU4494" s="1320"/>
      <c r="AV4494" s="1320"/>
      <c r="AW4494" s="1320"/>
      <c r="AX4494" s="1320"/>
      <c r="AY4494" s="1320"/>
      <c r="AZ4494" s="1950"/>
    </row>
    <row r="4495" spans="2:52" ht="15" customHeight="1">
      <c r="B4495" s="1310">
        <v>4489</v>
      </c>
      <c r="C4495" s="1326" t="s">
        <v>13377</v>
      </c>
      <c r="D4495" s="2153" t="s">
        <v>1129</v>
      </c>
      <c r="E4495" s="521" t="s">
        <v>1122</v>
      </c>
      <c r="F4495" s="658" t="s">
        <v>24</v>
      </c>
      <c r="G4495" s="509" t="s">
        <v>12943</v>
      </c>
      <c r="H4495" s="1323"/>
      <c r="I4495" s="1325"/>
      <c r="J4495" s="1314" t="str">
        <f t="shared" ca="1" si="388"/>
        <v>-</v>
      </c>
      <c r="K4495" s="2112" t="s">
        <v>24</v>
      </c>
      <c r="L4495" s="2113" t="s">
        <v>24</v>
      </c>
      <c r="M4495" s="2114" t="s">
        <v>24</v>
      </c>
      <c r="N4495" s="1348"/>
      <c r="O4495" s="1318" t="s">
        <v>24</v>
      </c>
      <c r="P4495" s="1318" t="s">
        <v>24</v>
      </c>
      <c r="Q4495" s="1327" t="s">
        <v>24</v>
      </c>
      <c r="R4495" s="1327" t="s">
        <v>24</v>
      </c>
      <c r="S4495" s="1330" t="s">
        <v>24</v>
      </c>
      <c r="T4495" s="1330">
        <v>44316</v>
      </c>
      <c r="U4495" s="1311" t="s">
        <v>99</v>
      </c>
      <c r="V4495" s="1330" t="s">
        <v>24</v>
      </c>
      <c r="W4495" s="1311" t="s">
        <v>24</v>
      </c>
      <c r="X4495" s="1321"/>
      <c r="Y4495" s="1322"/>
      <c r="Z4495" s="2115"/>
      <c r="AA4495" s="1314"/>
      <c r="AB4495" s="1316"/>
      <c r="AC4495" s="1316"/>
      <c r="AD4495" s="1316"/>
      <c r="AE4495" s="1316"/>
      <c r="AF4495" s="1316"/>
      <c r="AG4495" s="1316"/>
      <c r="AH4495" s="1316"/>
      <c r="AI4495" s="244" t="str">
        <f t="shared" si="386"/>
        <v/>
      </c>
      <c r="AJ4495" s="1315">
        <f t="shared" si="387"/>
        <v>0</v>
      </c>
      <c r="AK4495" s="1318" t="s">
        <v>24</v>
      </c>
      <c r="AL4495" s="1339" t="s">
        <v>24</v>
      </c>
      <c r="AM4495" s="1316"/>
      <c r="AN4495" s="1316"/>
      <c r="AO4495" s="1320"/>
      <c r="AP4495" s="1320"/>
      <c r="AQ4495" s="1337" t="s">
        <v>3094</v>
      </c>
      <c r="AR4495" s="1320"/>
      <c r="AS4495" s="1320"/>
      <c r="AT4495" s="1320"/>
      <c r="AU4495" s="1320"/>
      <c r="AV4495" s="1320"/>
      <c r="AW4495" s="1320"/>
      <c r="AX4495" s="1320"/>
      <c r="AY4495" s="1320"/>
      <c r="AZ4495" s="1950"/>
    </row>
    <row r="4496" spans="2:52" ht="15" customHeight="1">
      <c r="B4496" s="1310">
        <v>4490</v>
      </c>
      <c r="C4496" s="1326" t="s">
        <v>13378</v>
      </c>
      <c r="D4496" s="2153" t="s">
        <v>1129</v>
      </c>
      <c r="E4496" s="521" t="s">
        <v>1122</v>
      </c>
      <c r="F4496" s="658" t="s">
        <v>24</v>
      </c>
      <c r="G4496" s="509" t="s">
        <v>12943</v>
      </c>
      <c r="H4496" s="1323"/>
      <c r="I4496" s="1325"/>
      <c r="J4496" s="1314" t="str">
        <f t="shared" ca="1" si="388"/>
        <v>-</v>
      </c>
      <c r="K4496" s="2112" t="s">
        <v>24</v>
      </c>
      <c r="L4496" s="2113" t="s">
        <v>24</v>
      </c>
      <c r="M4496" s="2114" t="s">
        <v>24</v>
      </c>
      <c r="N4496" s="1348"/>
      <c r="O4496" s="1318" t="s">
        <v>24</v>
      </c>
      <c r="P4496" s="1318" t="s">
        <v>24</v>
      </c>
      <c r="Q4496" s="1327" t="s">
        <v>24</v>
      </c>
      <c r="R4496" s="1327" t="s">
        <v>24</v>
      </c>
      <c r="S4496" s="1330" t="s">
        <v>24</v>
      </c>
      <c r="T4496" s="1330">
        <v>44316</v>
      </c>
      <c r="U4496" s="1311" t="s">
        <v>99</v>
      </c>
      <c r="V4496" s="1330" t="s">
        <v>24</v>
      </c>
      <c r="W4496" s="1311" t="s">
        <v>24</v>
      </c>
      <c r="X4496" s="1321"/>
      <c r="Y4496" s="1322"/>
      <c r="Z4496" s="2115"/>
      <c r="AA4496" s="1314"/>
      <c r="AB4496" s="1316"/>
      <c r="AC4496" s="1316"/>
      <c r="AD4496" s="1316"/>
      <c r="AE4496" s="1316"/>
      <c r="AF4496" s="1316"/>
      <c r="AG4496" s="1316"/>
      <c r="AH4496" s="1316"/>
      <c r="AI4496" s="244" t="str">
        <f t="shared" ref="AI4496:AI4559" si="389">+CONCATENATE(AA4496,AB4496,AC4496,AD4496,AE4496,AF4496,AG4496)</f>
        <v/>
      </c>
      <c r="AJ4496" s="1315">
        <f t="shared" si="387"/>
        <v>0</v>
      </c>
      <c r="AK4496" s="1318" t="s">
        <v>24</v>
      </c>
      <c r="AL4496" s="1339" t="s">
        <v>24</v>
      </c>
      <c r="AM4496" s="1316"/>
      <c r="AN4496" s="1316"/>
      <c r="AO4496" s="1320"/>
      <c r="AP4496" s="1320"/>
      <c r="AQ4496" s="1337" t="s">
        <v>3094</v>
      </c>
      <c r="AR4496" s="1320"/>
      <c r="AS4496" s="1320"/>
      <c r="AT4496" s="1320"/>
      <c r="AU4496" s="1320"/>
      <c r="AV4496" s="1320"/>
      <c r="AW4496" s="1320"/>
      <c r="AX4496" s="1320"/>
      <c r="AY4496" s="1320"/>
      <c r="AZ4496" s="1950"/>
    </row>
    <row r="4497" spans="2:52" ht="15" customHeight="1">
      <c r="B4497" s="1310">
        <v>4491</v>
      </c>
      <c r="C4497" s="1326" t="s">
        <v>9508</v>
      </c>
      <c r="D4497" s="2153" t="s">
        <v>1129</v>
      </c>
      <c r="E4497" s="521" t="s">
        <v>1122</v>
      </c>
      <c r="F4497" s="658" t="s">
        <v>24</v>
      </c>
      <c r="G4497" s="509" t="s">
        <v>12943</v>
      </c>
      <c r="H4497" s="1323"/>
      <c r="I4497" s="1325"/>
      <c r="J4497" s="1314" t="str">
        <f t="shared" ca="1" si="388"/>
        <v>-</v>
      </c>
      <c r="K4497" s="2112" t="s">
        <v>24</v>
      </c>
      <c r="L4497" s="2113" t="s">
        <v>24</v>
      </c>
      <c r="M4497" s="2114" t="s">
        <v>24</v>
      </c>
      <c r="N4497" s="1348"/>
      <c r="O4497" s="1318" t="s">
        <v>24</v>
      </c>
      <c r="P4497" s="1318" t="s">
        <v>24</v>
      </c>
      <c r="Q4497" s="1327" t="s">
        <v>24</v>
      </c>
      <c r="R4497" s="1327" t="s">
        <v>24</v>
      </c>
      <c r="S4497" s="1330" t="s">
        <v>24</v>
      </c>
      <c r="T4497" s="1330">
        <v>44316</v>
      </c>
      <c r="U4497" s="1311" t="s">
        <v>99</v>
      </c>
      <c r="V4497" s="1330" t="s">
        <v>24</v>
      </c>
      <c r="W4497" s="1311" t="s">
        <v>24</v>
      </c>
      <c r="X4497" s="1321"/>
      <c r="Y4497" s="1322"/>
      <c r="Z4497" s="2115"/>
      <c r="AA4497" s="1314"/>
      <c r="AB4497" s="1316"/>
      <c r="AC4497" s="1316"/>
      <c r="AD4497" s="1316"/>
      <c r="AE4497" s="1316"/>
      <c r="AF4497" s="1316"/>
      <c r="AG4497" s="1316"/>
      <c r="AH4497" s="1316"/>
      <c r="AI4497" s="244" t="str">
        <f t="shared" si="389"/>
        <v/>
      </c>
      <c r="AJ4497" s="1315">
        <f t="shared" si="387"/>
        <v>0</v>
      </c>
      <c r="AK4497" s="1318" t="s">
        <v>24</v>
      </c>
      <c r="AL4497" s="1339" t="s">
        <v>24</v>
      </c>
      <c r="AM4497" s="1316"/>
      <c r="AN4497" s="1316"/>
      <c r="AO4497" s="1320"/>
      <c r="AP4497" s="1320"/>
      <c r="AQ4497" s="1337" t="s">
        <v>3094</v>
      </c>
      <c r="AR4497" s="1320"/>
      <c r="AS4497" s="1320"/>
      <c r="AT4497" s="1320"/>
      <c r="AU4497" s="1320"/>
      <c r="AV4497" s="1320"/>
      <c r="AW4497" s="1320"/>
      <c r="AX4497" s="1320"/>
      <c r="AY4497" s="1320"/>
      <c r="AZ4497" s="1950"/>
    </row>
    <row r="4498" spans="2:52" ht="15" customHeight="1">
      <c r="B4498" s="1310">
        <v>4492</v>
      </c>
      <c r="C4498" s="1326" t="s">
        <v>13379</v>
      </c>
      <c r="D4498" s="2153" t="s">
        <v>1129</v>
      </c>
      <c r="E4498" s="521" t="s">
        <v>1122</v>
      </c>
      <c r="F4498" s="658" t="s">
        <v>24</v>
      </c>
      <c r="G4498" s="509" t="s">
        <v>12943</v>
      </c>
      <c r="H4498" s="1323"/>
      <c r="I4498" s="1325"/>
      <c r="J4498" s="1314" t="str">
        <f t="shared" ca="1" si="388"/>
        <v>-</v>
      </c>
      <c r="K4498" s="2112" t="s">
        <v>24</v>
      </c>
      <c r="L4498" s="2113" t="s">
        <v>24</v>
      </c>
      <c r="M4498" s="2114" t="s">
        <v>24</v>
      </c>
      <c r="N4498" s="1348"/>
      <c r="O4498" s="1318" t="s">
        <v>24</v>
      </c>
      <c r="P4498" s="1318" t="s">
        <v>24</v>
      </c>
      <c r="Q4498" s="1327" t="s">
        <v>24</v>
      </c>
      <c r="R4498" s="1327" t="s">
        <v>24</v>
      </c>
      <c r="S4498" s="1330" t="s">
        <v>24</v>
      </c>
      <c r="T4498" s="1330">
        <v>44316</v>
      </c>
      <c r="U4498" s="1311" t="s">
        <v>99</v>
      </c>
      <c r="V4498" s="1330" t="s">
        <v>24</v>
      </c>
      <c r="W4498" s="1311" t="s">
        <v>24</v>
      </c>
      <c r="X4498" s="1321"/>
      <c r="Y4498" s="1322"/>
      <c r="Z4498" s="2115"/>
      <c r="AA4498" s="1314"/>
      <c r="AB4498" s="1316"/>
      <c r="AC4498" s="1316"/>
      <c r="AD4498" s="1316"/>
      <c r="AE4498" s="1316"/>
      <c r="AF4498" s="1316"/>
      <c r="AG4498" s="1316"/>
      <c r="AH4498" s="1316"/>
      <c r="AI4498" s="244" t="str">
        <f t="shared" si="389"/>
        <v/>
      </c>
      <c r="AJ4498" s="1315">
        <f t="shared" si="387"/>
        <v>0</v>
      </c>
      <c r="AK4498" s="1318" t="s">
        <v>24</v>
      </c>
      <c r="AL4498" s="1339" t="s">
        <v>24</v>
      </c>
      <c r="AM4498" s="1316"/>
      <c r="AN4498" s="1316"/>
      <c r="AO4498" s="1320"/>
      <c r="AP4498" s="1320"/>
      <c r="AQ4498" s="1337" t="s">
        <v>3094</v>
      </c>
      <c r="AR4498" s="1320"/>
      <c r="AS4498" s="1320"/>
      <c r="AT4498" s="1320"/>
      <c r="AU4498" s="1320"/>
      <c r="AV4498" s="1320"/>
      <c r="AW4498" s="1320"/>
      <c r="AX4498" s="1320"/>
      <c r="AY4498" s="1320"/>
      <c r="AZ4498" s="1950"/>
    </row>
    <row r="4499" spans="2:52" ht="15" customHeight="1">
      <c r="B4499" s="1310">
        <v>4493</v>
      </c>
      <c r="C4499" s="1326" t="s">
        <v>13380</v>
      </c>
      <c r="D4499" s="2153" t="s">
        <v>1129</v>
      </c>
      <c r="E4499" s="521" t="s">
        <v>1122</v>
      </c>
      <c r="F4499" s="658" t="s">
        <v>24</v>
      </c>
      <c r="G4499" s="509" t="s">
        <v>12943</v>
      </c>
      <c r="H4499" s="1323"/>
      <c r="I4499" s="1325"/>
      <c r="J4499" s="1314" t="str">
        <f t="shared" ca="1" si="388"/>
        <v>-</v>
      </c>
      <c r="K4499" s="2112" t="s">
        <v>24</v>
      </c>
      <c r="L4499" s="2113" t="s">
        <v>24</v>
      </c>
      <c r="M4499" s="2114" t="s">
        <v>24</v>
      </c>
      <c r="N4499" s="1348"/>
      <c r="O4499" s="1318" t="s">
        <v>24</v>
      </c>
      <c r="P4499" s="1318" t="s">
        <v>24</v>
      </c>
      <c r="Q4499" s="1327" t="s">
        <v>24</v>
      </c>
      <c r="R4499" s="1327" t="s">
        <v>24</v>
      </c>
      <c r="S4499" s="1330" t="s">
        <v>24</v>
      </c>
      <c r="T4499" s="1330">
        <v>44316</v>
      </c>
      <c r="U4499" s="1311" t="s">
        <v>99</v>
      </c>
      <c r="V4499" s="1330" t="s">
        <v>24</v>
      </c>
      <c r="W4499" s="1311" t="s">
        <v>24</v>
      </c>
      <c r="X4499" s="1321"/>
      <c r="Y4499" s="1322"/>
      <c r="Z4499" s="2115"/>
      <c r="AA4499" s="1314"/>
      <c r="AB4499" s="1316"/>
      <c r="AC4499" s="1316"/>
      <c r="AD4499" s="1316"/>
      <c r="AE4499" s="1316"/>
      <c r="AF4499" s="1316"/>
      <c r="AG4499" s="1316"/>
      <c r="AH4499" s="1316"/>
      <c r="AI4499" s="244" t="str">
        <f t="shared" si="389"/>
        <v/>
      </c>
      <c r="AJ4499" s="1315">
        <f t="shared" si="387"/>
        <v>0</v>
      </c>
      <c r="AK4499" s="1318" t="s">
        <v>24</v>
      </c>
      <c r="AL4499" s="1339" t="s">
        <v>24</v>
      </c>
      <c r="AM4499" s="1316"/>
      <c r="AN4499" s="1316"/>
      <c r="AO4499" s="1320"/>
      <c r="AP4499" s="1320"/>
      <c r="AQ4499" s="1337" t="s">
        <v>3094</v>
      </c>
      <c r="AR4499" s="1320"/>
      <c r="AS4499" s="1320"/>
      <c r="AT4499" s="1320"/>
      <c r="AU4499" s="1320"/>
      <c r="AV4499" s="1320"/>
      <c r="AW4499" s="1320"/>
      <c r="AX4499" s="1320"/>
      <c r="AY4499" s="1320"/>
      <c r="AZ4499" s="1950"/>
    </row>
    <row r="4500" spans="2:52" ht="15" customHeight="1">
      <c r="B4500" s="1310">
        <v>4494</v>
      </c>
      <c r="C4500" s="1326" t="s">
        <v>13381</v>
      </c>
      <c r="D4500" s="2153" t="s">
        <v>1129</v>
      </c>
      <c r="E4500" s="521" t="s">
        <v>1122</v>
      </c>
      <c r="F4500" s="658" t="s">
        <v>24</v>
      </c>
      <c r="G4500" s="509" t="s">
        <v>12943</v>
      </c>
      <c r="H4500" s="1323"/>
      <c r="I4500" s="1325"/>
      <c r="J4500" s="1314" t="str">
        <f t="shared" ca="1" si="388"/>
        <v>-</v>
      </c>
      <c r="K4500" s="2112" t="s">
        <v>24</v>
      </c>
      <c r="L4500" s="2113" t="s">
        <v>24</v>
      </c>
      <c r="M4500" s="2114" t="s">
        <v>24</v>
      </c>
      <c r="N4500" s="1348"/>
      <c r="O4500" s="1318" t="s">
        <v>24</v>
      </c>
      <c r="P4500" s="1318" t="s">
        <v>24</v>
      </c>
      <c r="Q4500" s="1327" t="s">
        <v>24</v>
      </c>
      <c r="R4500" s="1327" t="s">
        <v>24</v>
      </c>
      <c r="S4500" s="1330" t="s">
        <v>24</v>
      </c>
      <c r="T4500" s="1330">
        <v>44316</v>
      </c>
      <c r="U4500" s="1311" t="s">
        <v>99</v>
      </c>
      <c r="V4500" s="1330" t="s">
        <v>24</v>
      </c>
      <c r="W4500" s="1311" t="s">
        <v>24</v>
      </c>
      <c r="X4500" s="1321"/>
      <c r="Y4500" s="1322"/>
      <c r="Z4500" s="2115"/>
      <c r="AA4500" s="1314"/>
      <c r="AB4500" s="1316"/>
      <c r="AC4500" s="1316"/>
      <c r="AD4500" s="1316"/>
      <c r="AE4500" s="1316"/>
      <c r="AF4500" s="1316"/>
      <c r="AG4500" s="1316"/>
      <c r="AH4500" s="1316"/>
      <c r="AI4500" s="244" t="str">
        <f t="shared" si="389"/>
        <v/>
      </c>
      <c r="AJ4500" s="1315">
        <f t="shared" si="387"/>
        <v>0</v>
      </c>
      <c r="AK4500" s="1318" t="s">
        <v>24</v>
      </c>
      <c r="AL4500" s="1339" t="s">
        <v>24</v>
      </c>
      <c r="AM4500" s="1316"/>
      <c r="AN4500" s="1316"/>
      <c r="AO4500" s="1320"/>
      <c r="AP4500" s="1320"/>
      <c r="AQ4500" s="1337" t="s">
        <v>3094</v>
      </c>
      <c r="AR4500" s="1320"/>
      <c r="AS4500" s="1320"/>
      <c r="AT4500" s="1320"/>
      <c r="AU4500" s="1320"/>
      <c r="AV4500" s="1320"/>
      <c r="AW4500" s="1320"/>
      <c r="AX4500" s="1320"/>
      <c r="AY4500" s="1320"/>
      <c r="AZ4500" s="1950"/>
    </row>
    <row r="4501" spans="2:52" ht="15" customHeight="1">
      <c r="B4501" s="1310">
        <v>4495</v>
      </c>
      <c r="C4501" s="1326" t="s">
        <v>13382</v>
      </c>
      <c r="D4501" s="2153" t="s">
        <v>1129</v>
      </c>
      <c r="E4501" s="521" t="s">
        <v>1122</v>
      </c>
      <c r="F4501" s="658" t="s">
        <v>24</v>
      </c>
      <c r="G4501" s="509" t="s">
        <v>12943</v>
      </c>
      <c r="H4501" s="1323"/>
      <c r="I4501" s="1325"/>
      <c r="J4501" s="1314" t="str">
        <f t="shared" ca="1" si="388"/>
        <v>-</v>
      </c>
      <c r="K4501" s="2112" t="s">
        <v>24</v>
      </c>
      <c r="L4501" s="2113" t="s">
        <v>24</v>
      </c>
      <c r="M4501" s="2114" t="s">
        <v>24</v>
      </c>
      <c r="N4501" s="1348"/>
      <c r="O4501" s="1318" t="s">
        <v>24</v>
      </c>
      <c r="P4501" s="1318" t="s">
        <v>24</v>
      </c>
      <c r="Q4501" s="1327" t="s">
        <v>24</v>
      </c>
      <c r="R4501" s="1327" t="s">
        <v>24</v>
      </c>
      <c r="S4501" s="1330" t="s">
        <v>24</v>
      </c>
      <c r="T4501" s="1330">
        <v>44316</v>
      </c>
      <c r="U4501" s="1311" t="s">
        <v>99</v>
      </c>
      <c r="V4501" s="1330" t="s">
        <v>24</v>
      </c>
      <c r="W4501" s="1311" t="s">
        <v>24</v>
      </c>
      <c r="X4501" s="1321"/>
      <c r="Y4501" s="1322"/>
      <c r="Z4501" s="2115"/>
      <c r="AA4501" s="1314"/>
      <c r="AB4501" s="1316"/>
      <c r="AC4501" s="1316"/>
      <c r="AD4501" s="1316"/>
      <c r="AE4501" s="1316"/>
      <c r="AF4501" s="1316"/>
      <c r="AG4501" s="1316"/>
      <c r="AH4501" s="1316"/>
      <c r="AI4501" s="244" t="str">
        <f t="shared" si="389"/>
        <v/>
      </c>
      <c r="AJ4501" s="1315">
        <f t="shared" si="387"/>
        <v>0</v>
      </c>
      <c r="AK4501" s="1318" t="s">
        <v>24</v>
      </c>
      <c r="AL4501" s="1339" t="s">
        <v>24</v>
      </c>
      <c r="AM4501" s="1316"/>
      <c r="AN4501" s="1316"/>
      <c r="AO4501" s="1320"/>
      <c r="AP4501" s="1320"/>
      <c r="AQ4501" s="1337" t="s">
        <v>3094</v>
      </c>
      <c r="AR4501" s="1320"/>
      <c r="AS4501" s="1320"/>
      <c r="AT4501" s="1320"/>
      <c r="AU4501" s="1320"/>
      <c r="AV4501" s="1320"/>
      <c r="AW4501" s="1320"/>
      <c r="AX4501" s="1320"/>
      <c r="AY4501" s="1320"/>
      <c r="AZ4501" s="1950"/>
    </row>
    <row r="4502" spans="2:52" ht="15" customHeight="1">
      <c r="B4502" s="1310">
        <v>4496</v>
      </c>
      <c r="C4502" s="1326" t="s">
        <v>2699</v>
      </c>
      <c r="D4502" s="2153" t="s">
        <v>230</v>
      </c>
      <c r="E4502" s="521" t="s">
        <v>222</v>
      </c>
      <c r="F4502" s="658" t="s">
        <v>24</v>
      </c>
      <c r="G4502" s="509" t="s">
        <v>13366</v>
      </c>
      <c r="H4502" s="1323"/>
      <c r="I4502" s="1325">
        <v>30346</v>
      </c>
      <c r="J4502" s="1314">
        <f t="shared" ca="1" si="388"/>
        <v>39</v>
      </c>
      <c r="K4502" s="2112" t="s">
        <v>493</v>
      </c>
      <c r="L4502" s="2113">
        <v>830118157840</v>
      </c>
      <c r="M4502" s="2114">
        <v>44591</v>
      </c>
      <c r="N4502" s="1348">
        <v>44125</v>
      </c>
      <c r="O4502" s="1318" t="s">
        <v>24</v>
      </c>
      <c r="P4502" s="1318" t="s">
        <v>24</v>
      </c>
      <c r="Q4502" s="1327" t="s">
        <v>24</v>
      </c>
      <c r="R4502" s="1327" t="s">
        <v>24</v>
      </c>
      <c r="S4502" s="1330" t="s">
        <v>13575</v>
      </c>
      <c r="T4502" s="1330">
        <v>44591</v>
      </c>
      <c r="U4502" s="1311">
        <v>44591</v>
      </c>
      <c r="V4502" s="1330" t="s">
        <v>24</v>
      </c>
      <c r="W4502" s="1311" t="s">
        <v>24</v>
      </c>
      <c r="X4502" s="1321"/>
      <c r="Y4502" s="1322"/>
      <c r="Z4502" s="2115"/>
      <c r="AA4502" s="1314" t="s">
        <v>13574</v>
      </c>
      <c r="AB4502" s="1316"/>
      <c r="AC4502" s="1316"/>
      <c r="AD4502" s="1316"/>
      <c r="AE4502" s="1316"/>
      <c r="AF4502" s="1316"/>
      <c r="AG4502" s="1316"/>
      <c r="AH4502" s="1316"/>
      <c r="AI4502" s="244" t="str">
        <f t="shared" si="389"/>
        <v>D6 810</v>
      </c>
      <c r="AJ4502" s="1315">
        <f t="shared" si="387"/>
        <v>44125</v>
      </c>
      <c r="AK4502" s="1318">
        <v>44159</v>
      </c>
      <c r="AL4502" s="1339">
        <v>44159</v>
      </c>
      <c r="AM4502" s="1316"/>
      <c r="AN4502" s="1316"/>
      <c r="AO4502" s="1320"/>
      <c r="AP4502" s="1320"/>
      <c r="AQ4502" s="1337" t="s">
        <v>3094</v>
      </c>
      <c r="AR4502" s="1320"/>
      <c r="AS4502" s="1320"/>
      <c r="AT4502" s="1320"/>
      <c r="AU4502" s="1320"/>
      <c r="AV4502" s="1320"/>
      <c r="AW4502" s="1320"/>
      <c r="AX4502" s="1320"/>
      <c r="AY4502" s="1320"/>
      <c r="AZ4502" s="1950"/>
    </row>
    <row r="4503" spans="2:52" ht="15" customHeight="1">
      <c r="B4503" s="1310">
        <v>4497</v>
      </c>
      <c r="C4503" s="1326" t="s">
        <v>13384</v>
      </c>
      <c r="D4503" s="2153" t="s">
        <v>272</v>
      </c>
      <c r="E4503" s="521" t="s">
        <v>222</v>
      </c>
      <c r="F4503" s="658" t="s">
        <v>24</v>
      </c>
      <c r="G4503" s="509" t="s">
        <v>141</v>
      </c>
      <c r="H4503" s="1323"/>
      <c r="I4503" s="1325">
        <v>30298</v>
      </c>
      <c r="J4503" s="1314">
        <f t="shared" ca="1" si="388"/>
        <v>39</v>
      </c>
      <c r="K4503" s="2112" t="s">
        <v>24</v>
      </c>
      <c r="L4503" s="2113" t="s">
        <v>24</v>
      </c>
      <c r="M4503" s="2114" t="s">
        <v>24</v>
      </c>
      <c r="N4503" s="1348">
        <v>44128</v>
      </c>
      <c r="O4503" s="1318" t="s">
        <v>24</v>
      </c>
      <c r="P4503" s="1318" t="s">
        <v>24</v>
      </c>
      <c r="Q4503" s="1327" t="s">
        <v>24</v>
      </c>
      <c r="R4503" s="1327" t="s">
        <v>24</v>
      </c>
      <c r="S4503" s="1330" t="s">
        <v>24</v>
      </c>
      <c r="T4503" s="1330">
        <v>44543</v>
      </c>
      <c r="U4503" s="1311" t="s">
        <v>99</v>
      </c>
      <c r="V4503" s="1330" t="s">
        <v>24</v>
      </c>
      <c r="W4503" s="1311" t="s">
        <v>24</v>
      </c>
      <c r="X4503" s="1321"/>
      <c r="Y4503" s="1322"/>
      <c r="Z4503" s="2115"/>
      <c r="AA4503" s="1314"/>
      <c r="AB4503" s="1316"/>
      <c r="AC4503" s="1316"/>
      <c r="AD4503" s="1316"/>
      <c r="AE4503" s="1316"/>
      <c r="AF4503" s="1316"/>
      <c r="AG4503" s="1316"/>
      <c r="AH4503" s="1316"/>
      <c r="AI4503" s="244" t="str">
        <f t="shared" si="389"/>
        <v/>
      </c>
      <c r="AJ4503" s="1315">
        <f t="shared" si="387"/>
        <v>44128</v>
      </c>
      <c r="AK4503" s="1318" t="s">
        <v>24</v>
      </c>
      <c r="AL4503" s="1339" t="s">
        <v>24</v>
      </c>
      <c r="AM4503" s="1316"/>
      <c r="AN4503" s="1316"/>
      <c r="AO4503" s="1320"/>
      <c r="AP4503" s="1320"/>
      <c r="AQ4503" s="1337" t="s">
        <v>3094</v>
      </c>
      <c r="AR4503" s="1320"/>
      <c r="AS4503" s="1320"/>
      <c r="AT4503" s="1320"/>
      <c r="AU4503" s="1320"/>
      <c r="AV4503" s="1320"/>
      <c r="AW4503" s="1320"/>
      <c r="AX4503" s="1320"/>
      <c r="AY4503" s="1320"/>
      <c r="AZ4503" s="1950"/>
    </row>
    <row r="4504" spans="2:52" ht="15" customHeight="1">
      <c r="B4504" s="1310">
        <v>4498</v>
      </c>
      <c r="C4504" s="1326" t="s">
        <v>13385</v>
      </c>
      <c r="D4504" s="2153" t="s">
        <v>230</v>
      </c>
      <c r="E4504" s="521" t="s">
        <v>4228</v>
      </c>
      <c r="F4504" s="658" t="s">
        <v>24</v>
      </c>
      <c r="G4504" s="509" t="s">
        <v>102</v>
      </c>
      <c r="H4504" s="1323"/>
      <c r="I4504" s="1325"/>
      <c r="J4504" s="1314" t="str">
        <f t="shared" ca="1" si="388"/>
        <v>-</v>
      </c>
      <c r="K4504" s="2112" t="s">
        <v>493</v>
      </c>
      <c r="L4504" s="2113" t="s">
        <v>24</v>
      </c>
      <c r="M4504" s="2114">
        <v>44859</v>
      </c>
      <c r="N4504" s="1348">
        <v>43803</v>
      </c>
      <c r="O4504" s="1318" t="s">
        <v>24</v>
      </c>
      <c r="P4504" s="1318" t="s">
        <v>24</v>
      </c>
      <c r="Q4504" s="1327" t="s">
        <v>24</v>
      </c>
      <c r="R4504" s="1327" t="s">
        <v>24</v>
      </c>
      <c r="S4504" s="1330" t="s">
        <v>9091</v>
      </c>
      <c r="T4504" s="1330">
        <v>44494</v>
      </c>
      <c r="U4504" s="1311">
        <v>44494</v>
      </c>
      <c r="V4504" s="1330" t="s">
        <v>24</v>
      </c>
      <c r="W4504" s="1311" t="s">
        <v>24</v>
      </c>
      <c r="X4504" s="1321"/>
      <c r="Y4504" s="1322"/>
      <c r="Z4504" s="2115"/>
      <c r="AA4504" s="1314" t="s">
        <v>13386</v>
      </c>
      <c r="AB4504" s="1316"/>
      <c r="AC4504" s="1316"/>
      <c r="AD4504" s="1316"/>
      <c r="AE4504" s="1316"/>
      <c r="AF4504" s="1316"/>
      <c r="AG4504" s="1316"/>
      <c r="AH4504" s="1316"/>
      <c r="AI4504" s="244" t="str">
        <f t="shared" si="389"/>
        <v>SC P360 - SC P380</v>
      </c>
      <c r="AJ4504" s="1315">
        <f t="shared" si="387"/>
        <v>43803</v>
      </c>
      <c r="AK4504" s="1318" t="s">
        <v>24</v>
      </c>
      <c r="AL4504" s="1339" t="s">
        <v>24</v>
      </c>
      <c r="AM4504" s="1316"/>
      <c r="AN4504" s="1316"/>
      <c r="AO4504" s="1320"/>
      <c r="AP4504" s="1320"/>
      <c r="AQ4504" s="1337" t="s">
        <v>3094</v>
      </c>
      <c r="AR4504" s="1320"/>
      <c r="AS4504" s="1320"/>
      <c r="AT4504" s="1320"/>
      <c r="AU4504" s="1320"/>
      <c r="AV4504" s="1320"/>
      <c r="AW4504" s="1320"/>
      <c r="AX4504" s="1320"/>
      <c r="AY4504" s="1320"/>
      <c r="AZ4504" s="1950"/>
    </row>
    <row r="4505" spans="2:52" ht="15" customHeight="1">
      <c r="B4505" s="1310">
        <v>4499</v>
      </c>
      <c r="C4505" s="1326" t="s">
        <v>13387</v>
      </c>
      <c r="D4505" s="2153" t="s">
        <v>230</v>
      </c>
      <c r="E4505" s="521" t="s">
        <v>4228</v>
      </c>
      <c r="F4505" s="658" t="s">
        <v>24</v>
      </c>
      <c r="G4505" s="509" t="s">
        <v>102</v>
      </c>
      <c r="H4505" s="1323"/>
      <c r="I4505" s="1325"/>
      <c r="J4505" s="1314" t="str">
        <f t="shared" ca="1" si="388"/>
        <v>-</v>
      </c>
      <c r="K4505" s="2112" t="s">
        <v>493</v>
      </c>
      <c r="L4505" s="2113" t="s">
        <v>24</v>
      </c>
      <c r="M4505" s="2114">
        <v>44871</v>
      </c>
      <c r="N4505" s="1348">
        <v>43803</v>
      </c>
      <c r="O4505" s="1318" t="s">
        <v>24</v>
      </c>
      <c r="P4505" s="1318" t="s">
        <v>24</v>
      </c>
      <c r="Q4505" s="1327" t="s">
        <v>24</v>
      </c>
      <c r="R4505" s="1327" t="s">
        <v>24</v>
      </c>
      <c r="S4505" s="1330" t="s">
        <v>9093</v>
      </c>
      <c r="T4505" s="1330">
        <v>44506</v>
      </c>
      <c r="U4505" s="1311">
        <v>44506</v>
      </c>
      <c r="V4505" s="1330" t="s">
        <v>24</v>
      </c>
      <c r="W4505" s="1311" t="s">
        <v>24</v>
      </c>
      <c r="X4505" s="1321"/>
      <c r="Y4505" s="1322"/>
      <c r="Z4505" s="2115"/>
      <c r="AA4505" s="1314" t="s">
        <v>13386</v>
      </c>
      <c r="AB4505" s="1316"/>
      <c r="AC4505" s="1316"/>
      <c r="AD4505" s="1316"/>
      <c r="AE4505" s="1316"/>
      <c r="AF4505" s="1316"/>
      <c r="AG4505" s="1316"/>
      <c r="AH4505" s="1316"/>
      <c r="AI4505" s="244" t="str">
        <f t="shared" si="389"/>
        <v>SC P360 - SC P380</v>
      </c>
      <c r="AJ4505" s="1315">
        <f t="shared" si="387"/>
        <v>43803</v>
      </c>
      <c r="AK4505" s="1318">
        <v>44102</v>
      </c>
      <c r="AL4505" s="1339" t="s">
        <v>24</v>
      </c>
      <c r="AM4505" s="1316"/>
      <c r="AN4505" s="1316"/>
      <c r="AO4505" s="1320"/>
      <c r="AP4505" s="1320"/>
      <c r="AQ4505" s="1337" t="s">
        <v>3094</v>
      </c>
      <c r="AR4505" s="1320"/>
      <c r="AS4505" s="1320"/>
      <c r="AT4505" s="1320"/>
      <c r="AU4505" s="1320"/>
      <c r="AV4505" s="1320"/>
      <c r="AW4505" s="1320"/>
      <c r="AX4505" s="1320"/>
      <c r="AY4505" s="1320"/>
      <c r="AZ4505" s="1950"/>
    </row>
    <row r="4506" spans="2:52" ht="15" customHeight="1">
      <c r="B4506" s="1310">
        <v>4500</v>
      </c>
      <c r="C4506" s="1326" t="s">
        <v>13388</v>
      </c>
      <c r="D4506" s="2153" t="s">
        <v>13541</v>
      </c>
      <c r="E4506" s="521" t="s">
        <v>222</v>
      </c>
      <c r="F4506" s="658" t="s">
        <v>24</v>
      </c>
      <c r="G4506" s="509" t="s">
        <v>136</v>
      </c>
      <c r="H4506" s="1323" t="s">
        <v>24</v>
      </c>
      <c r="I4506" s="1325"/>
      <c r="J4506" s="1314" t="str">
        <f t="shared" ca="1" si="388"/>
        <v>-</v>
      </c>
      <c r="K4506" s="2112" t="s">
        <v>493</v>
      </c>
      <c r="L4506" s="2113">
        <v>730329340053</v>
      </c>
      <c r="M4506" s="2114">
        <v>44810</v>
      </c>
      <c r="N4506" s="1348">
        <v>44126</v>
      </c>
      <c r="O4506" s="1318" t="s">
        <v>24</v>
      </c>
      <c r="P4506" s="1318" t="s">
        <v>24</v>
      </c>
      <c r="Q4506" s="1327" t="s">
        <v>24</v>
      </c>
      <c r="R4506" s="1327" t="s">
        <v>24</v>
      </c>
      <c r="S4506" s="1330" t="s">
        <v>13389</v>
      </c>
      <c r="T4506" s="1330">
        <v>44445</v>
      </c>
      <c r="U4506" s="1311">
        <v>44445</v>
      </c>
      <c r="V4506" s="1330" t="s">
        <v>24</v>
      </c>
      <c r="W4506" s="1311" t="s">
        <v>24</v>
      </c>
      <c r="X4506" s="1321"/>
      <c r="Y4506" s="1322"/>
      <c r="Z4506" s="2115"/>
      <c r="AA4506" s="1314" t="s">
        <v>1086</v>
      </c>
      <c r="AB4506" s="1316" t="s">
        <v>100</v>
      </c>
      <c r="AC4506" s="1316"/>
      <c r="AD4506" s="1316"/>
      <c r="AE4506" s="1316"/>
      <c r="AF4506" s="1316"/>
      <c r="AG4506" s="1316"/>
      <c r="AH4506" s="1316"/>
      <c r="AI4506" s="244" t="str">
        <f t="shared" si="389"/>
        <v>HINO 260 JD/TILIGHT VEHICLE</v>
      </c>
      <c r="AJ4506" s="1315">
        <f t="shared" si="387"/>
        <v>44126</v>
      </c>
      <c r="AK4506" s="1318">
        <v>44091</v>
      </c>
      <c r="AL4506" s="1339">
        <v>44091</v>
      </c>
      <c r="AM4506" s="1316"/>
      <c r="AN4506" s="1316"/>
      <c r="AO4506" s="1320"/>
      <c r="AP4506" s="1320"/>
      <c r="AQ4506" s="1337" t="s">
        <v>3094</v>
      </c>
      <c r="AR4506" s="1320"/>
      <c r="AS4506" s="1320"/>
      <c r="AT4506" s="1320"/>
      <c r="AU4506" s="1320"/>
      <c r="AV4506" s="1320"/>
      <c r="AW4506" s="1320"/>
      <c r="AX4506" s="1320"/>
      <c r="AY4506" s="1320"/>
      <c r="AZ4506" s="1950"/>
    </row>
    <row r="4507" spans="2:52" ht="15" customHeight="1">
      <c r="B4507" s="1310">
        <v>4501</v>
      </c>
      <c r="C4507" s="1326" t="s">
        <v>13390</v>
      </c>
      <c r="D4507" s="2153" t="s">
        <v>230</v>
      </c>
      <c r="E4507" s="521" t="s">
        <v>222</v>
      </c>
      <c r="F4507" s="658" t="s">
        <v>24</v>
      </c>
      <c r="G4507" s="509" t="s">
        <v>136</v>
      </c>
      <c r="H4507" s="1323" t="s">
        <v>24</v>
      </c>
      <c r="I4507" s="1325">
        <v>32657</v>
      </c>
      <c r="J4507" s="1314">
        <f t="shared" ca="1" si="388"/>
        <v>33</v>
      </c>
      <c r="K4507" s="2112" t="s">
        <v>493</v>
      </c>
      <c r="L4507" s="2113">
        <v>861215261704</v>
      </c>
      <c r="M4507" s="2114">
        <v>44905</v>
      </c>
      <c r="N4507" s="1348">
        <v>44130</v>
      </c>
      <c r="O4507" s="1318" t="s">
        <v>24</v>
      </c>
      <c r="P4507" s="1318" t="s">
        <v>24</v>
      </c>
      <c r="Q4507" s="1327" t="s">
        <v>24</v>
      </c>
      <c r="R4507" s="1327" t="s">
        <v>24</v>
      </c>
      <c r="S4507" s="1330" t="s">
        <v>13391</v>
      </c>
      <c r="T4507" s="1330">
        <v>44345</v>
      </c>
      <c r="U4507" s="1311">
        <v>44345</v>
      </c>
      <c r="V4507" s="1330" t="s">
        <v>24</v>
      </c>
      <c r="W4507" s="1311" t="s">
        <v>24</v>
      </c>
      <c r="X4507" s="1321"/>
      <c r="Y4507" s="1322"/>
      <c r="Z4507" s="2115"/>
      <c r="AA4507" s="1314" t="s">
        <v>1086</v>
      </c>
      <c r="AB4507" s="1316"/>
      <c r="AC4507" s="1316"/>
      <c r="AD4507" s="1316"/>
      <c r="AE4507" s="1316"/>
      <c r="AF4507" s="1316"/>
      <c r="AG4507" s="1316"/>
      <c r="AH4507" s="1316"/>
      <c r="AI4507" s="244" t="str">
        <f t="shared" si="389"/>
        <v>HINO 260 JD/TI</v>
      </c>
      <c r="AJ4507" s="1315">
        <f t="shared" si="387"/>
        <v>44130</v>
      </c>
      <c r="AK4507" s="1318">
        <v>44103</v>
      </c>
      <c r="AL4507" s="1339">
        <v>44103</v>
      </c>
      <c r="AM4507" s="1316"/>
      <c r="AN4507" s="1316"/>
      <c r="AO4507" s="1320"/>
      <c r="AP4507" s="1320"/>
      <c r="AQ4507" s="1337" t="s">
        <v>3094</v>
      </c>
      <c r="AR4507" s="1320"/>
      <c r="AS4507" s="1320"/>
      <c r="AT4507" s="1320"/>
      <c r="AU4507" s="1320"/>
      <c r="AV4507" s="1320"/>
      <c r="AW4507" s="1320"/>
      <c r="AX4507" s="1320"/>
      <c r="AY4507" s="1320"/>
      <c r="AZ4507" s="1950"/>
    </row>
    <row r="4508" spans="2:52" ht="15" customHeight="1">
      <c r="B4508" s="1310">
        <v>4502</v>
      </c>
      <c r="C4508" s="1326" t="s">
        <v>13392</v>
      </c>
      <c r="D4508" s="2153" t="s">
        <v>230</v>
      </c>
      <c r="E4508" s="521" t="s">
        <v>222</v>
      </c>
      <c r="F4508" s="658" t="s">
        <v>24</v>
      </c>
      <c r="G4508" s="509" t="s">
        <v>141</v>
      </c>
      <c r="H4508" s="1323" t="s">
        <v>24</v>
      </c>
      <c r="I4508" s="1325">
        <v>33356</v>
      </c>
      <c r="J4508" s="1314">
        <f t="shared" ca="1" si="388"/>
        <v>31</v>
      </c>
      <c r="K4508" s="2112" t="s">
        <v>493</v>
      </c>
      <c r="L4508" s="2113">
        <v>25299104000049</v>
      </c>
      <c r="M4508" s="2114">
        <v>45848</v>
      </c>
      <c r="N4508" s="1348">
        <v>44128</v>
      </c>
      <c r="O4508" s="1318" t="s">
        <v>24</v>
      </c>
      <c r="P4508" s="1318" t="s">
        <v>24</v>
      </c>
      <c r="Q4508" s="1327" t="s">
        <v>24</v>
      </c>
      <c r="R4508" s="1327" t="s">
        <v>24</v>
      </c>
      <c r="S4508" s="1330" t="s">
        <v>13393</v>
      </c>
      <c r="T4508" s="1330">
        <v>44314</v>
      </c>
      <c r="U4508" s="1311">
        <v>44314</v>
      </c>
      <c r="V4508" s="1330" t="s">
        <v>24</v>
      </c>
      <c r="W4508" s="1311" t="s">
        <v>24</v>
      </c>
      <c r="X4508" s="1321"/>
      <c r="Y4508" s="1322"/>
      <c r="Z4508" s="2115"/>
      <c r="AA4508" s="1314" t="s">
        <v>592</v>
      </c>
      <c r="AB4508" s="1316"/>
      <c r="AC4508" s="1316"/>
      <c r="AD4508" s="1316"/>
      <c r="AE4508" s="1316"/>
      <c r="AF4508" s="1316"/>
      <c r="AG4508" s="1316"/>
      <c r="AH4508" s="1316"/>
      <c r="AI4508" s="244" t="str">
        <f t="shared" si="389"/>
        <v>PC 200, PC 300</v>
      </c>
      <c r="AJ4508" s="1315">
        <f t="shared" si="387"/>
        <v>44128</v>
      </c>
      <c r="AK4508" s="1318">
        <v>44117</v>
      </c>
      <c r="AL4508" s="1339">
        <v>44117</v>
      </c>
      <c r="AM4508" s="1316"/>
      <c r="AN4508" s="1316"/>
      <c r="AO4508" s="1320"/>
      <c r="AP4508" s="1320"/>
      <c r="AQ4508" s="1337" t="s">
        <v>3094</v>
      </c>
      <c r="AR4508" s="1320"/>
      <c r="AS4508" s="1320"/>
      <c r="AT4508" s="1320"/>
      <c r="AU4508" s="1320"/>
      <c r="AV4508" s="1320"/>
      <c r="AW4508" s="1320"/>
      <c r="AX4508" s="1320"/>
      <c r="AY4508" s="1320"/>
      <c r="AZ4508" s="1950"/>
    </row>
    <row r="4509" spans="2:52" ht="15" customHeight="1">
      <c r="B4509" s="1310">
        <v>4503</v>
      </c>
      <c r="C4509" s="1326" t="s">
        <v>13394</v>
      </c>
      <c r="D4509" s="2153" t="s">
        <v>230</v>
      </c>
      <c r="E4509" s="521" t="s">
        <v>222</v>
      </c>
      <c r="F4509" s="658" t="s">
        <v>24</v>
      </c>
      <c r="G4509" s="509" t="s">
        <v>141</v>
      </c>
      <c r="H4509" s="1323" t="s">
        <v>24</v>
      </c>
      <c r="I4509" s="1325">
        <v>32728</v>
      </c>
      <c r="J4509" s="1314">
        <f t="shared" ca="1" si="388"/>
        <v>32</v>
      </c>
      <c r="K4509" s="2112" t="s">
        <v>493</v>
      </c>
      <c r="L4509" s="2113">
        <v>17238908000039</v>
      </c>
      <c r="M4509" s="2114">
        <v>45861</v>
      </c>
      <c r="N4509" s="1348">
        <v>44128</v>
      </c>
      <c r="O4509" s="1318" t="s">
        <v>24</v>
      </c>
      <c r="P4509" s="1318" t="s">
        <v>24</v>
      </c>
      <c r="Q4509" s="1327" t="s">
        <v>24</v>
      </c>
      <c r="R4509" s="1327" t="s">
        <v>24</v>
      </c>
      <c r="S4509" s="1330" t="s">
        <v>13395</v>
      </c>
      <c r="T4509" s="1330">
        <v>44416</v>
      </c>
      <c r="U4509" s="1311">
        <v>44416</v>
      </c>
      <c r="V4509" s="1330" t="s">
        <v>24</v>
      </c>
      <c r="W4509" s="1311" t="s">
        <v>24</v>
      </c>
      <c r="X4509" s="1321"/>
      <c r="Y4509" s="1322"/>
      <c r="Z4509" s="2115"/>
      <c r="AA4509" s="1314" t="s">
        <v>13034</v>
      </c>
      <c r="AB4509" s="1316"/>
      <c r="AC4509" s="1316"/>
      <c r="AD4509" s="1316"/>
      <c r="AE4509" s="1316"/>
      <c r="AF4509" s="1316"/>
      <c r="AG4509" s="1316"/>
      <c r="AH4509" s="1316"/>
      <c r="AI4509" s="244" t="str">
        <f t="shared" si="389"/>
        <v xml:space="preserve">PC 200 </v>
      </c>
      <c r="AJ4509" s="1315">
        <f t="shared" si="387"/>
        <v>44128</v>
      </c>
      <c r="AK4509" s="1318">
        <v>44117</v>
      </c>
      <c r="AL4509" s="1339">
        <v>44117</v>
      </c>
      <c r="AM4509" s="1316"/>
      <c r="AN4509" s="1316"/>
      <c r="AO4509" s="1320"/>
      <c r="AP4509" s="1320"/>
      <c r="AQ4509" s="1337" t="s">
        <v>3094</v>
      </c>
      <c r="AR4509" s="1320"/>
      <c r="AS4509" s="1320"/>
      <c r="AT4509" s="1320"/>
      <c r="AU4509" s="1320"/>
      <c r="AV4509" s="1320"/>
      <c r="AW4509" s="1320"/>
      <c r="AX4509" s="1320"/>
      <c r="AY4509" s="1320"/>
      <c r="AZ4509" s="1950"/>
    </row>
    <row r="4510" spans="2:52" ht="15" customHeight="1">
      <c r="B4510" s="1310">
        <v>3615</v>
      </c>
      <c r="C4510" s="2152" t="s">
        <v>834</v>
      </c>
      <c r="D4510" s="2153" t="s">
        <v>226</v>
      </c>
      <c r="E4510" s="521" t="s">
        <v>601</v>
      </c>
      <c r="F4510" s="541">
        <v>80110063</v>
      </c>
      <c r="G4510" s="509" t="s">
        <v>151</v>
      </c>
      <c r="H4510" s="2268" t="s">
        <v>835</v>
      </c>
      <c r="I4510" s="2272">
        <v>32569</v>
      </c>
      <c r="J4510" s="1314">
        <f t="shared" ca="1" si="388"/>
        <v>33</v>
      </c>
      <c r="K4510" s="2275" t="s">
        <v>83</v>
      </c>
      <c r="L4510" s="2276">
        <v>890312230934</v>
      </c>
      <c r="M4510" s="2272">
        <v>44987</v>
      </c>
      <c r="N4510" s="1324">
        <v>42885</v>
      </c>
      <c r="O4510" s="1327" t="s">
        <v>24</v>
      </c>
      <c r="P4510" s="2278" t="s">
        <v>24</v>
      </c>
      <c r="Q4510" s="1328" t="str">
        <f>IF(OR(O4510="-",O4510=""),"-",O4510+365)</f>
        <v>-</v>
      </c>
      <c r="R4510" s="1327" t="str">
        <f ca="1">IF(OR(O4510="",O4510="-"),"TIDAK MCU",IF(Q4510&gt;TODAY(),"BERLAKU","EXPIRED"))</f>
        <v>TIDAK MCU</v>
      </c>
      <c r="S4510" s="1319" t="s">
        <v>921</v>
      </c>
      <c r="T4510" s="1330">
        <v>44622</v>
      </c>
      <c r="U4510" s="1329">
        <v>44257</v>
      </c>
      <c r="V4510" s="1330" t="s">
        <v>24</v>
      </c>
      <c r="W4510" s="1311" t="s">
        <v>24</v>
      </c>
      <c r="X4510" s="2118"/>
      <c r="Y4510" s="1322"/>
      <c r="Z4510" s="2119"/>
      <c r="AA4510" s="471" t="s">
        <v>100</v>
      </c>
      <c r="AB4510" s="1316" t="s">
        <v>24</v>
      </c>
      <c r="AC4510" s="1316" t="s">
        <v>24</v>
      </c>
      <c r="AD4510" s="1316" t="s">
        <v>24</v>
      </c>
      <c r="AE4510" s="1316" t="s">
        <v>24</v>
      </c>
      <c r="AF4510" s="1316"/>
      <c r="AG4510" s="1316"/>
      <c r="AH4510" s="1316"/>
      <c r="AI4510" s="244" t="str">
        <f t="shared" si="389"/>
        <v>LIGHT VEHICLE----</v>
      </c>
      <c r="AJ4510" s="1315">
        <f t="shared" si="387"/>
        <v>42885</v>
      </c>
      <c r="AK4510" s="1327" t="s">
        <v>24</v>
      </c>
      <c r="AL4510" s="1339">
        <v>42885</v>
      </c>
      <c r="AM4510" s="2281"/>
      <c r="AN4510" s="2153"/>
      <c r="AO4510" s="2153"/>
      <c r="AP4510" s="2281"/>
      <c r="AQ4510" s="1231" t="s">
        <v>3094</v>
      </c>
      <c r="AR4510" s="2281"/>
      <c r="AS4510" s="2281"/>
      <c r="AT4510" s="2281"/>
      <c r="AU4510" s="2281"/>
      <c r="AV4510" s="1320"/>
      <c r="AW4510" s="1320"/>
      <c r="AX4510" s="1320"/>
      <c r="AY4510" s="1320"/>
      <c r="AZ4510" s="1950"/>
    </row>
    <row r="4511" spans="2:52" ht="15" customHeight="1">
      <c r="B4511" s="1310">
        <v>4505</v>
      </c>
      <c r="C4511" s="1326" t="s">
        <v>13397</v>
      </c>
      <c r="D4511" s="2153" t="s">
        <v>13372</v>
      </c>
      <c r="E4511" s="521" t="s">
        <v>222</v>
      </c>
      <c r="F4511" s="658" t="s">
        <v>24</v>
      </c>
      <c r="G4511" s="509" t="s">
        <v>151</v>
      </c>
      <c r="H4511" s="1323" t="s">
        <v>24</v>
      </c>
      <c r="I4511" s="1325">
        <v>34089</v>
      </c>
      <c r="J4511" s="1314">
        <f t="shared" ca="1" si="388"/>
        <v>29</v>
      </c>
      <c r="K4511" s="2112" t="s">
        <v>83</v>
      </c>
      <c r="L4511" s="2113">
        <v>930414400485</v>
      </c>
      <c r="M4511" s="2114">
        <v>44316</v>
      </c>
      <c r="N4511" s="1348">
        <v>44086</v>
      </c>
      <c r="O4511" s="1318" t="s">
        <v>24</v>
      </c>
      <c r="P4511" s="1318" t="s">
        <v>24</v>
      </c>
      <c r="Q4511" s="1327" t="s">
        <v>24</v>
      </c>
      <c r="R4511" s="1327" t="s">
        <v>24</v>
      </c>
      <c r="S4511" s="1330" t="s">
        <v>13400</v>
      </c>
      <c r="T4511" s="1330">
        <v>44316</v>
      </c>
      <c r="U4511" s="1311">
        <v>44316</v>
      </c>
      <c r="V4511" s="1330" t="s">
        <v>24</v>
      </c>
      <c r="W4511" s="1311" t="s">
        <v>24</v>
      </c>
      <c r="X4511" s="1321"/>
      <c r="Y4511" s="1322"/>
      <c r="Z4511" s="2115"/>
      <c r="AA4511" s="1314" t="s">
        <v>100</v>
      </c>
      <c r="AB4511" s="1316"/>
      <c r="AC4511" s="1316"/>
      <c r="AD4511" s="1316"/>
      <c r="AE4511" s="1316"/>
      <c r="AF4511" s="1316"/>
      <c r="AG4511" s="1316"/>
      <c r="AH4511" s="1316"/>
      <c r="AI4511" s="244" t="str">
        <f t="shared" si="389"/>
        <v>LIGHT VEHICLE</v>
      </c>
      <c r="AJ4511" s="1315">
        <f t="shared" si="387"/>
        <v>44086</v>
      </c>
      <c r="AK4511" s="1318">
        <v>44482</v>
      </c>
      <c r="AL4511" s="1339">
        <v>44117</v>
      </c>
      <c r="AM4511" s="1316"/>
      <c r="AN4511" s="1316"/>
      <c r="AO4511" s="1320"/>
      <c r="AP4511" s="1320"/>
      <c r="AQ4511" s="1337" t="s">
        <v>3094</v>
      </c>
      <c r="AR4511" s="1320"/>
      <c r="AS4511" s="1320"/>
      <c r="AT4511" s="1320"/>
      <c r="AU4511" s="1320"/>
      <c r="AV4511" s="1320"/>
      <c r="AW4511" s="1320"/>
      <c r="AX4511" s="1320"/>
      <c r="AY4511" s="1320"/>
      <c r="AZ4511" s="1950"/>
    </row>
    <row r="4512" spans="2:52" ht="15" customHeight="1">
      <c r="B4512" s="1310">
        <v>4506</v>
      </c>
      <c r="C4512" s="1326" t="s">
        <v>13402</v>
      </c>
      <c r="D4512" s="2153" t="s">
        <v>13403</v>
      </c>
      <c r="E4512" s="521" t="s">
        <v>601</v>
      </c>
      <c r="F4512" s="658" t="s">
        <v>13404</v>
      </c>
      <c r="G4512" s="509" t="s">
        <v>98</v>
      </c>
      <c r="H4512" s="1323" t="s">
        <v>24</v>
      </c>
      <c r="I4512" s="1325">
        <v>34710</v>
      </c>
      <c r="J4512" s="1314">
        <f t="shared" ca="1" si="388"/>
        <v>27</v>
      </c>
      <c r="K4512" s="2112" t="s">
        <v>24</v>
      </c>
      <c r="L4512" s="2113" t="s">
        <v>24</v>
      </c>
      <c r="M4512" s="2114" t="s">
        <v>24</v>
      </c>
      <c r="N4512" s="1348">
        <v>44128</v>
      </c>
      <c r="O4512" s="1318" t="s">
        <v>24</v>
      </c>
      <c r="P4512" s="1318" t="s">
        <v>24</v>
      </c>
      <c r="Q4512" s="1327" t="s">
        <v>24</v>
      </c>
      <c r="R4512" s="1327" t="s">
        <v>24</v>
      </c>
      <c r="S4512" s="1330" t="s">
        <v>24</v>
      </c>
      <c r="T4512" s="1330">
        <v>44572</v>
      </c>
      <c r="U4512" s="1311" t="s">
        <v>24</v>
      </c>
      <c r="V4512" s="1330" t="s">
        <v>24</v>
      </c>
      <c r="W4512" s="1311" t="s">
        <v>24</v>
      </c>
      <c r="X4512" s="1321"/>
      <c r="Y4512" s="1322"/>
      <c r="Z4512" s="2115"/>
      <c r="AA4512" s="1314"/>
      <c r="AB4512" s="1316"/>
      <c r="AC4512" s="1316"/>
      <c r="AD4512" s="1316"/>
      <c r="AE4512" s="1316"/>
      <c r="AF4512" s="1316"/>
      <c r="AG4512" s="1316"/>
      <c r="AH4512" s="1316"/>
      <c r="AI4512" s="244" t="str">
        <f t="shared" si="389"/>
        <v/>
      </c>
      <c r="AJ4512" s="1315">
        <f t="shared" si="387"/>
        <v>44128</v>
      </c>
      <c r="AK4512" s="1318" t="s">
        <v>24</v>
      </c>
      <c r="AL4512" s="1339" t="s">
        <v>24</v>
      </c>
      <c r="AM4512" s="1316"/>
      <c r="AN4512" s="1316"/>
      <c r="AO4512" s="1320"/>
      <c r="AP4512" s="1320"/>
      <c r="AQ4512" s="1337" t="s">
        <v>3094</v>
      </c>
      <c r="AR4512" s="1320"/>
      <c r="AS4512" s="1320"/>
      <c r="AT4512" s="1320"/>
      <c r="AU4512" s="1320"/>
      <c r="AV4512" s="1320"/>
      <c r="AW4512" s="1320"/>
      <c r="AX4512" s="1320"/>
      <c r="AY4512" s="1320"/>
      <c r="AZ4512" s="1950"/>
    </row>
    <row r="4513" spans="2:52" ht="15" customHeight="1">
      <c r="B4513" s="1310">
        <v>4507</v>
      </c>
      <c r="C4513" s="1326" t="s">
        <v>973</v>
      </c>
      <c r="D4513" s="2153" t="s">
        <v>611</v>
      </c>
      <c r="E4513" s="521" t="s">
        <v>222</v>
      </c>
      <c r="F4513" s="658" t="s">
        <v>24</v>
      </c>
      <c r="G4513" s="509" t="s">
        <v>139</v>
      </c>
      <c r="H4513" s="1323" t="s">
        <v>13405</v>
      </c>
      <c r="I4513" s="1325">
        <v>36807</v>
      </c>
      <c r="J4513" s="1314">
        <f t="shared" ca="1" si="388"/>
        <v>21</v>
      </c>
      <c r="K4513" s="2112" t="s">
        <v>24</v>
      </c>
      <c r="L4513" s="2113" t="s">
        <v>24</v>
      </c>
      <c r="M4513" s="2114" t="s">
        <v>24</v>
      </c>
      <c r="N4513" s="1348">
        <v>44130</v>
      </c>
      <c r="O4513" s="1318" t="s">
        <v>24</v>
      </c>
      <c r="P4513" s="1318" t="s">
        <v>24</v>
      </c>
      <c r="Q4513" s="1327" t="s">
        <v>24</v>
      </c>
      <c r="R4513" s="1327" t="s">
        <v>24</v>
      </c>
      <c r="S4513" s="1330" t="s">
        <v>24</v>
      </c>
      <c r="T4513" s="1330">
        <v>44477</v>
      </c>
      <c r="U4513" s="1311" t="s">
        <v>24</v>
      </c>
      <c r="V4513" s="1330" t="s">
        <v>24</v>
      </c>
      <c r="W4513" s="1311" t="s">
        <v>24</v>
      </c>
      <c r="X4513" s="1321"/>
      <c r="Y4513" s="1322"/>
      <c r="Z4513" s="2115"/>
      <c r="AA4513" s="1314"/>
      <c r="AB4513" s="1316"/>
      <c r="AC4513" s="1316"/>
      <c r="AD4513" s="1316"/>
      <c r="AE4513" s="1316"/>
      <c r="AF4513" s="1316"/>
      <c r="AG4513" s="1316"/>
      <c r="AH4513" s="1316"/>
      <c r="AI4513" s="244" t="str">
        <f t="shared" si="389"/>
        <v/>
      </c>
      <c r="AJ4513" s="1315">
        <f t="shared" si="387"/>
        <v>44130</v>
      </c>
      <c r="AK4513" s="1318" t="s">
        <v>24</v>
      </c>
      <c r="AL4513" s="1339" t="s">
        <v>24</v>
      </c>
      <c r="AM4513" s="1316"/>
      <c r="AN4513" s="1316"/>
      <c r="AO4513" s="1320"/>
      <c r="AP4513" s="1320"/>
      <c r="AQ4513" s="1337" t="s">
        <v>3094</v>
      </c>
      <c r="AR4513" s="1320"/>
      <c r="AS4513" s="1320"/>
      <c r="AT4513" s="1320"/>
      <c r="AU4513" s="1320"/>
      <c r="AV4513" s="1320"/>
      <c r="AW4513" s="1320"/>
      <c r="AX4513" s="1320"/>
      <c r="AY4513" s="1320"/>
      <c r="AZ4513" s="1950"/>
    </row>
    <row r="4514" spans="2:52" ht="15" customHeight="1">
      <c r="B4514" s="1310">
        <v>4508</v>
      </c>
      <c r="C4514" s="1326" t="s">
        <v>13406</v>
      </c>
      <c r="D4514" s="2153" t="s">
        <v>337</v>
      </c>
      <c r="E4514" s="521" t="s">
        <v>222</v>
      </c>
      <c r="F4514" s="658" t="s">
        <v>24</v>
      </c>
      <c r="G4514" s="509" t="s">
        <v>139</v>
      </c>
      <c r="H4514" s="1323" t="s">
        <v>13407</v>
      </c>
      <c r="I4514" s="1325">
        <v>28799</v>
      </c>
      <c r="J4514" s="1314">
        <f t="shared" ca="1" si="388"/>
        <v>43</v>
      </c>
      <c r="K4514" s="2112" t="s">
        <v>24</v>
      </c>
      <c r="L4514" s="2113" t="s">
        <v>24</v>
      </c>
      <c r="M4514" s="2114" t="s">
        <v>24</v>
      </c>
      <c r="N4514" s="1348">
        <v>44130</v>
      </c>
      <c r="O4514" s="1318" t="s">
        <v>24</v>
      </c>
      <c r="P4514" s="1318" t="s">
        <v>24</v>
      </c>
      <c r="Q4514" s="1327" t="s">
        <v>24</v>
      </c>
      <c r="R4514" s="1327" t="s">
        <v>24</v>
      </c>
      <c r="S4514" s="1330" t="s">
        <v>24</v>
      </c>
      <c r="T4514" s="1330">
        <v>44505</v>
      </c>
      <c r="U4514" s="1311" t="s">
        <v>24</v>
      </c>
      <c r="V4514" s="1330" t="s">
        <v>24</v>
      </c>
      <c r="W4514" s="1311" t="s">
        <v>24</v>
      </c>
      <c r="X4514" s="1321"/>
      <c r="Y4514" s="1322"/>
      <c r="Z4514" s="2115"/>
      <c r="AA4514" s="1314"/>
      <c r="AB4514" s="1316"/>
      <c r="AC4514" s="1316"/>
      <c r="AD4514" s="1316"/>
      <c r="AE4514" s="1316"/>
      <c r="AF4514" s="1316"/>
      <c r="AG4514" s="1316"/>
      <c r="AH4514" s="1316"/>
      <c r="AI4514" s="244" t="str">
        <f t="shared" si="389"/>
        <v/>
      </c>
      <c r="AJ4514" s="1315">
        <f t="shared" si="387"/>
        <v>44130</v>
      </c>
      <c r="AK4514" s="1318" t="s">
        <v>24</v>
      </c>
      <c r="AL4514" s="1339" t="s">
        <v>24</v>
      </c>
      <c r="AM4514" s="1316"/>
      <c r="AN4514" s="1316"/>
      <c r="AO4514" s="1320"/>
      <c r="AP4514" s="1320"/>
      <c r="AQ4514" s="1337" t="s">
        <v>3094</v>
      </c>
      <c r="AR4514" s="1320"/>
      <c r="AS4514" s="1320"/>
      <c r="AT4514" s="1320"/>
      <c r="AU4514" s="1320"/>
      <c r="AV4514" s="1320"/>
      <c r="AW4514" s="1320"/>
      <c r="AX4514" s="1320"/>
      <c r="AY4514" s="1320"/>
      <c r="AZ4514" s="1950"/>
    </row>
    <row r="4515" spans="2:52" ht="15" customHeight="1">
      <c r="B4515" s="1310">
        <v>4509</v>
      </c>
      <c r="C4515" s="1326" t="s">
        <v>13410</v>
      </c>
      <c r="D4515" s="2153" t="s">
        <v>9146</v>
      </c>
      <c r="E4515" s="521" t="s">
        <v>4222</v>
      </c>
      <c r="F4515" s="658" t="s">
        <v>13411</v>
      </c>
      <c r="G4515" s="509" t="s">
        <v>102</v>
      </c>
      <c r="H4515" s="1323" t="s">
        <v>13468</v>
      </c>
      <c r="I4515" s="1325">
        <v>31509</v>
      </c>
      <c r="J4515" s="1314">
        <f t="shared" ca="1" si="388"/>
        <v>36</v>
      </c>
      <c r="K4515" s="2112" t="s">
        <v>24</v>
      </c>
      <c r="L4515" s="2113" t="s">
        <v>24</v>
      </c>
      <c r="M4515" s="2114" t="s">
        <v>24</v>
      </c>
      <c r="N4515" s="1348">
        <v>44131</v>
      </c>
      <c r="O4515" s="1318" t="s">
        <v>24</v>
      </c>
      <c r="P4515" s="1318" t="s">
        <v>498</v>
      </c>
      <c r="Q4515" s="1327" t="s">
        <v>24</v>
      </c>
      <c r="R4515" s="1327" t="s">
        <v>24</v>
      </c>
      <c r="S4515" s="1314" t="s">
        <v>24</v>
      </c>
      <c r="T4515" s="1330">
        <v>44293</v>
      </c>
      <c r="U4515" s="1329" t="s">
        <v>99</v>
      </c>
      <c r="V4515" s="1330" t="s">
        <v>24</v>
      </c>
      <c r="W4515" s="1311" t="s">
        <v>24</v>
      </c>
      <c r="X4515" s="1321"/>
      <c r="Y4515" s="1322"/>
      <c r="Z4515" s="2115"/>
      <c r="AA4515" s="1314" t="s">
        <v>24</v>
      </c>
      <c r="AB4515" s="1316"/>
      <c r="AC4515" s="1316"/>
      <c r="AD4515" s="1316"/>
      <c r="AE4515" s="1316"/>
      <c r="AF4515" s="1316"/>
      <c r="AG4515" s="1316"/>
      <c r="AH4515" s="1316"/>
      <c r="AI4515" s="244" t="str">
        <f t="shared" si="389"/>
        <v>-</v>
      </c>
      <c r="AJ4515" s="1315">
        <f t="shared" si="387"/>
        <v>44131</v>
      </c>
      <c r="AK4515" s="1318" t="s">
        <v>24</v>
      </c>
      <c r="AL4515" s="1339" t="s">
        <v>24</v>
      </c>
      <c r="AM4515" s="1316"/>
      <c r="AN4515" s="1316"/>
      <c r="AO4515" s="1320"/>
      <c r="AP4515" s="1320"/>
      <c r="AQ4515" s="1337" t="s">
        <v>3094</v>
      </c>
      <c r="AR4515" s="1320"/>
      <c r="AS4515" s="1320"/>
      <c r="AT4515" s="1320"/>
      <c r="AU4515" s="1320"/>
      <c r="AV4515" s="1320"/>
      <c r="AW4515" s="1320"/>
      <c r="AX4515" s="1320"/>
      <c r="AY4515" s="1320"/>
      <c r="AZ4515" s="1950"/>
    </row>
    <row r="4516" spans="2:52" ht="15" customHeight="1">
      <c r="B4516" s="1310">
        <v>4510</v>
      </c>
      <c r="C4516" s="1326" t="s">
        <v>7429</v>
      </c>
      <c r="D4516" s="2153" t="s">
        <v>13412</v>
      </c>
      <c r="E4516" s="521" t="s">
        <v>1122</v>
      </c>
      <c r="F4516" s="658" t="s">
        <v>24</v>
      </c>
      <c r="G4516" s="509" t="s">
        <v>12943</v>
      </c>
      <c r="H4516" s="1323"/>
      <c r="I4516" s="1325">
        <v>25084</v>
      </c>
      <c r="J4516" s="1314">
        <f t="shared" ca="1" si="388"/>
        <v>54</v>
      </c>
      <c r="K4516" s="2112" t="s">
        <v>24</v>
      </c>
      <c r="L4516" s="2113" t="s">
        <v>24</v>
      </c>
      <c r="M4516" s="2114" t="s">
        <v>24</v>
      </c>
      <c r="N4516" s="1348">
        <v>44130</v>
      </c>
      <c r="O4516" s="1318"/>
      <c r="P4516" s="1320"/>
      <c r="Q4516" s="1316"/>
      <c r="R4516" s="1327"/>
      <c r="S4516" s="1314"/>
      <c r="T4516" s="1330">
        <v>44442</v>
      </c>
      <c r="U4516" s="1329" t="s">
        <v>24</v>
      </c>
      <c r="V4516" s="1330" t="s">
        <v>24</v>
      </c>
      <c r="W4516" s="1311" t="s">
        <v>24</v>
      </c>
      <c r="X4516" s="1321"/>
      <c r="Y4516" s="1322"/>
      <c r="Z4516" s="2115"/>
      <c r="AA4516" s="1314" t="s">
        <v>24</v>
      </c>
      <c r="AB4516" s="1316"/>
      <c r="AC4516" s="1316"/>
      <c r="AD4516" s="1316"/>
      <c r="AE4516" s="1316"/>
      <c r="AF4516" s="1316"/>
      <c r="AG4516" s="1316"/>
      <c r="AH4516" s="1316"/>
      <c r="AI4516" s="244" t="str">
        <f t="shared" si="389"/>
        <v>-</v>
      </c>
      <c r="AJ4516" s="1315">
        <f t="shared" si="387"/>
        <v>44130</v>
      </c>
      <c r="AK4516" s="1318" t="s">
        <v>24</v>
      </c>
      <c r="AL4516" s="1339" t="s">
        <v>24</v>
      </c>
      <c r="AM4516" s="1316"/>
      <c r="AN4516" s="1316"/>
      <c r="AO4516" s="1320"/>
      <c r="AP4516" s="1320"/>
      <c r="AQ4516" s="1337" t="s">
        <v>3094</v>
      </c>
      <c r="AR4516" s="1320"/>
      <c r="AS4516" s="1320"/>
      <c r="AT4516" s="1320"/>
      <c r="AU4516" s="1320"/>
      <c r="AV4516" s="1320"/>
      <c r="AW4516" s="1320"/>
      <c r="AX4516" s="1320"/>
      <c r="AY4516" s="1320"/>
      <c r="AZ4516" s="1950"/>
    </row>
    <row r="4517" spans="2:52" ht="15" customHeight="1">
      <c r="B4517" s="1310">
        <v>4511</v>
      </c>
      <c r="C4517" s="1326" t="s">
        <v>13413</v>
      </c>
      <c r="D4517" s="2153" t="s">
        <v>13412</v>
      </c>
      <c r="E4517" s="521" t="s">
        <v>1122</v>
      </c>
      <c r="F4517" s="658" t="s">
        <v>24</v>
      </c>
      <c r="G4517" s="509" t="s">
        <v>12943</v>
      </c>
      <c r="H4517" s="1323"/>
      <c r="I4517" s="1325">
        <v>25919</v>
      </c>
      <c r="J4517" s="1314">
        <f t="shared" ca="1" si="388"/>
        <v>52</v>
      </c>
      <c r="K4517" s="2112" t="s">
        <v>24</v>
      </c>
      <c r="L4517" s="2113" t="s">
        <v>24</v>
      </c>
      <c r="M4517" s="2114" t="s">
        <v>24</v>
      </c>
      <c r="N4517" s="1348">
        <v>44130</v>
      </c>
      <c r="O4517" s="1318"/>
      <c r="P4517" s="1320"/>
      <c r="Q4517" s="1316"/>
      <c r="R4517" s="1327"/>
      <c r="S4517" s="1314"/>
      <c r="T4517" s="1330">
        <v>44547</v>
      </c>
      <c r="U4517" s="1329" t="s">
        <v>24</v>
      </c>
      <c r="V4517" s="1330" t="s">
        <v>24</v>
      </c>
      <c r="W4517" s="1311" t="s">
        <v>24</v>
      </c>
      <c r="X4517" s="1321"/>
      <c r="Y4517" s="1322"/>
      <c r="Z4517" s="2115"/>
      <c r="AA4517" s="1314" t="s">
        <v>24</v>
      </c>
      <c r="AB4517" s="1316"/>
      <c r="AC4517" s="1316"/>
      <c r="AD4517" s="1316"/>
      <c r="AE4517" s="1316"/>
      <c r="AF4517" s="1316"/>
      <c r="AG4517" s="1316"/>
      <c r="AH4517" s="1316"/>
      <c r="AI4517" s="244" t="str">
        <f t="shared" si="389"/>
        <v>-</v>
      </c>
      <c r="AJ4517" s="1315">
        <f t="shared" si="387"/>
        <v>44130</v>
      </c>
      <c r="AK4517" s="1318" t="s">
        <v>24</v>
      </c>
      <c r="AL4517" s="1339" t="s">
        <v>24</v>
      </c>
      <c r="AM4517" s="1316"/>
      <c r="AN4517" s="1316"/>
      <c r="AO4517" s="1320"/>
      <c r="AP4517" s="1320"/>
      <c r="AQ4517" s="1337" t="s">
        <v>3094</v>
      </c>
      <c r="AR4517" s="1320"/>
      <c r="AS4517" s="1320"/>
      <c r="AT4517" s="1320"/>
      <c r="AU4517" s="1320"/>
      <c r="AV4517" s="1320"/>
      <c r="AW4517" s="1320"/>
      <c r="AX4517" s="1320"/>
      <c r="AY4517" s="1320"/>
      <c r="AZ4517" s="1950"/>
    </row>
    <row r="4518" spans="2:52" ht="15" customHeight="1">
      <c r="B4518" s="1310">
        <v>4512</v>
      </c>
      <c r="C4518" s="1326" t="s">
        <v>13414</v>
      </c>
      <c r="D4518" s="2153" t="s">
        <v>13412</v>
      </c>
      <c r="E4518" s="521" t="s">
        <v>1122</v>
      </c>
      <c r="F4518" s="658" t="s">
        <v>24</v>
      </c>
      <c r="G4518" s="509" t="s">
        <v>12943</v>
      </c>
      <c r="H4518" s="1323"/>
      <c r="I4518" s="1325">
        <v>31156</v>
      </c>
      <c r="J4518" s="1314">
        <f t="shared" ca="1" si="388"/>
        <v>37</v>
      </c>
      <c r="K4518" s="2112" t="s">
        <v>24</v>
      </c>
      <c r="L4518" s="2113" t="s">
        <v>24</v>
      </c>
      <c r="M4518" s="2114" t="s">
        <v>24</v>
      </c>
      <c r="N4518" s="1348">
        <v>44130</v>
      </c>
      <c r="O4518" s="1318"/>
      <c r="P4518" s="1320"/>
      <c r="Q4518" s="1316"/>
      <c r="R4518" s="1327"/>
      <c r="S4518" s="1314"/>
      <c r="T4518" s="1330">
        <v>44305</v>
      </c>
      <c r="U4518" s="1329" t="s">
        <v>24</v>
      </c>
      <c r="V4518" s="1330" t="s">
        <v>24</v>
      </c>
      <c r="W4518" s="1311" t="s">
        <v>24</v>
      </c>
      <c r="X4518" s="1321"/>
      <c r="Y4518" s="1322"/>
      <c r="Z4518" s="2115"/>
      <c r="AA4518" s="1314" t="s">
        <v>24</v>
      </c>
      <c r="AB4518" s="1316"/>
      <c r="AC4518" s="1316"/>
      <c r="AD4518" s="1316"/>
      <c r="AE4518" s="1316"/>
      <c r="AF4518" s="1316"/>
      <c r="AG4518" s="1316"/>
      <c r="AH4518" s="1316"/>
      <c r="AI4518" s="244" t="str">
        <f t="shared" si="389"/>
        <v>-</v>
      </c>
      <c r="AJ4518" s="1315">
        <f t="shared" ref="AJ4518:AJ4581" si="390">N4518</f>
        <v>44130</v>
      </c>
      <c r="AK4518" s="1318" t="s">
        <v>24</v>
      </c>
      <c r="AL4518" s="1339" t="s">
        <v>24</v>
      </c>
      <c r="AM4518" s="1316"/>
      <c r="AN4518" s="1316"/>
      <c r="AO4518" s="1320"/>
      <c r="AP4518" s="1320"/>
      <c r="AQ4518" s="1337" t="s">
        <v>3094</v>
      </c>
      <c r="AR4518" s="1320"/>
      <c r="AS4518" s="1320"/>
      <c r="AT4518" s="1320"/>
      <c r="AU4518" s="1320"/>
      <c r="AV4518" s="1320"/>
      <c r="AW4518" s="1320"/>
      <c r="AX4518" s="1320"/>
      <c r="AY4518" s="1320"/>
      <c r="AZ4518" s="1950"/>
    </row>
    <row r="4519" spans="2:52" ht="15" customHeight="1">
      <c r="B4519" s="1310">
        <v>4513</v>
      </c>
      <c r="C4519" s="1326" t="s">
        <v>13415</v>
      </c>
      <c r="D4519" s="2153" t="s">
        <v>13412</v>
      </c>
      <c r="E4519" s="521" t="s">
        <v>1122</v>
      </c>
      <c r="F4519" s="658" t="s">
        <v>24</v>
      </c>
      <c r="G4519" s="509" t="s">
        <v>12943</v>
      </c>
      <c r="H4519" s="1323"/>
      <c r="I4519" s="1325">
        <v>24952</v>
      </c>
      <c r="J4519" s="1314">
        <f t="shared" ca="1" si="388"/>
        <v>54</v>
      </c>
      <c r="K4519" s="2112" t="s">
        <v>24</v>
      </c>
      <c r="L4519" s="2113" t="s">
        <v>24</v>
      </c>
      <c r="M4519" s="2114" t="s">
        <v>24</v>
      </c>
      <c r="N4519" s="1348">
        <v>44130</v>
      </c>
      <c r="O4519" s="1318"/>
      <c r="P4519" s="1320"/>
      <c r="Q4519" s="1316"/>
      <c r="R4519" s="1327"/>
      <c r="S4519" s="1314"/>
      <c r="T4519" s="1330">
        <v>44310</v>
      </c>
      <c r="U4519" s="1329" t="s">
        <v>24</v>
      </c>
      <c r="V4519" s="1330" t="s">
        <v>24</v>
      </c>
      <c r="W4519" s="1311" t="s">
        <v>24</v>
      </c>
      <c r="X4519" s="1321"/>
      <c r="Y4519" s="1322"/>
      <c r="Z4519" s="2115"/>
      <c r="AA4519" s="1314" t="s">
        <v>24</v>
      </c>
      <c r="AB4519" s="1316"/>
      <c r="AC4519" s="1316"/>
      <c r="AD4519" s="1316"/>
      <c r="AE4519" s="1316"/>
      <c r="AF4519" s="1316"/>
      <c r="AG4519" s="1316"/>
      <c r="AH4519" s="1316"/>
      <c r="AI4519" s="244" t="str">
        <f t="shared" si="389"/>
        <v>-</v>
      </c>
      <c r="AJ4519" s="1315">
        <f t="shared" si="390"/>
        <v>44130</v>
      </c>
      <c r="AK4519" s="1318" t="s">
        <v>24</v>
      </c>
      <c r="AL4519" s="1339" t="s">
        <v>24</v>
      </c>
      <c r="AM4519" s="1316"/>
      <c r="AN4519" s="1316"/>
      <c r="AO4519" s="1320"/>
      <c r="AP4519" s="1320"/>
      <c r="AQ4519" s="1337" t="s">
        <v>3094</v>
      </c>
      <c r="AR4519" s="1320"/>
      <c r="AS4519" s="1320"/>
      <c r="AT4519" s="1320"/>
      <c r="AU4519" s="1320"/>
      <c r="AV4519" s="1320"/>
      <c r="AW4519" s="1320"/>
      <c r="AX4519" s="1320"/>
      <c r="AY4519" s="1320"/>
      <c r="AZ4519" s="1950"/>
    </row>
    <row r="4520" spans="2:52" ht="15" customHeight="1">
      <c r="B4520" s="1310">
        <v>4514</v>
      </c>
      <c r="C4520" s="1326" t="s">
        <v>13416</v>
      </c>
      <c r="D4520" s="2153" t="s">
        <v>13412</v>
      </c>
      <c r="E4520" s="521" t="s">
        <v>1122</v>
      </c>
      <c r="F4520" s="658" t="s">
        <v>24</v>
      </c>
      <c r="G4520" s="509" t="s">
        <v>12943</v>
      </c>
      <c r="H4520" s="1323"/>
      <c r="I4520" s="1325">
        <v>29949</v>
      </c>
      <c r="J4520" s="1314">
        <f t="shared" ca="1" si="388"/>
        <v>40</v>
      </c>
      <c r="K4520" s="2112" t="s">
        <v>24</v>
      </c>
      <c r="L4520" s="2113" t="s">
        <v>24</v>
      </c>
      <c r="M4520" s="2114" t="s">
        <v>24</v>
      </c>
      <c r="N4520" s="1348">
        <v>44130</v>
      </c>
      <c r="O4520" s="1318"/>
      <c r="P4520" s="1320"/>
      <c r="Q4520" s="1316"/>
      <c r="R4520" s="1327"/>
      <c r="S4520" s="1314"/>
      <c r="T4520" s="1330">
        <v>44559</v>
      </c>
      <c r="U4520" s="1329" t="s">
        <v>24</v>
      </c>
      <c r="V4520" s="1330" t="s">
        <v>24</v>
      </c>
      <c r="W4520" s="1311" t="s">
        <v>24</v>
      </c>
      <c r="X4520" s="1321"/>
      <c r="Y4520" s="1322"/>
      <c r="Z4520" s="2115"/>
      <c r="AA4520" s="1314" t="s">
        <v>24</v>
      </c>
      <c r="AB4520" s="1316"/>
      <c r="AC4520" s="1316"/>
      <c r="AD4520" s="1316"/>
      <c r="AE4520" s="1316"/>
      <c r="AF4520" s="1316"/>
      <c r="AG4520" s="1316"/>
      <c r="AH4520" s="1316"/>
      <c r="AI4520" s="244" t="str">
        <f t="shared" si="389"/>
        <v>-</v>
      </c>
      <c r="AJ4520" s="1315">
        <f t="shared" si="390"/>
        <v>44130</v>
      </c>
      <c r="AK4520" s="1318" t="s">
        <v>24</v>
      </c>
      <c r="AL4520" s="1339" t="s">
        <v>24</v>
      </c>
      <c r="AM4520" s="1316"/>
      <c r="AN4520" s="1316"/>
      <c r="AO4520" s="1320"/>
      <c r="AP4520" s="1320"/>
      <c r="AQ4520" s="1337" t="s">
        <v>3094</v>
      </c>
      <c r="AR4520" s="1320"/>
      <c r="AS4520" s="1320"/>
      <c r="AT4520" s="1320"/>
      <c r="AU4520" s="1320"/>
      <c r="AV4520" s="1320"/>
      <c r="AW4520" s="1320"/>
      <c r="AX4520" s="1320"/>
      <c r="AY4520" s="1320"/>
      <c r="AZ4520" s="1950"/>
    </row>
    <row r="4521" spans="2:52" ht="15" customHeight="1">
      <c r="B4521" s="1310">
        <v>4515</v>
      </c>
      <c r="C4521" s="1326" t="s">
        <v>13316</v>
      </c>
      <c r="D4521" s="2153" t="s">
        <v>13412</v>
      </c>
      <c r="E4521" s="521" t="s">
        <v>1122</v>
      </c>
      <c r="F4521" s="658" t="s">
        <v>24</v>
      </c>
      <c r="G4521" s="509" t="s">
        <v>12943</v>
      </c>
      <c r="H4521" s="1323"/>
      <c r="I4521" s="1325">
        <v>30789</v>
      </c>
      <c r="J4521" s="1314">
        <f t="shared" ca="1" si="388"/>
        <v>38</v>
      </c>
      <c r="K4521" s="2112"/>
      <c r="L4521" s="2113"/>
      <c r="M4521" s="2114" t="s">
        <v>24</v>
      </c>
      <c r="N4521" s="1348">
        <v>44130</v>
      </c>
      <c r="O4521" s="1318"/>
      <c r="P4521" s="1320"/>
      <c r="Q4521" s="1316"/>
      <c r="R4521" s="1327"/>
      <c r="S4521" s="1314"/>
      <c r="T4521" s="1330">
        <v>44303</v>
      </c>
      <c r="U4521" s="1329" t="s">
        <v>24</v>
      </c>
      <c r="V4521" s="1330" t="s">
        <v>24</v>
      </c>
      <c r="W4521" s="1311" t="s">
        <v>24</v>
      </c>
      <c r="X4521" s="1321"/>
      <c r="Y4521" s="1322"/>
      <c r="Z4521" s="2115"/>
      <c r="AA4521" s="1314" t="s">
        <v>24</v>
      </c>
      <c r="AB4521" s="1316"/>
      <c r="AC4521" s="1316"/>
      <c r="AD4521" s="1316"/>
      <c r="AE4521" s="1316"/>
      <c r="AF4521" s="1316"/>
      <c r="AG4521" s="1316"/>
      <c r="AH4521" s="1316"/>
      <c r="AI4521" s="244" t="str">
        <f t="shared" si="389"/>
        <v>-</v>
      </c>
      <c r="AJ4521" s="1315">
        <f t="shared" si="390"/>
        <v>44130</v>
      </c>
      <c r="AK4521" s="1318" t="s">
        <v>24</v>
      </c>
      <c r="AL4521" s="1339" t="s">
        <v>24</v>
      </c>
      <c r="AM4521" s="1316"/>
      <c r="AN4521" s="1316"/>
      <c r="AO4521" s="1320"/>
      <c r="AP4521" s="1320"/>
      <c r="AQ4521" s="1337" t="s">
        <v>3094</v>
      </c>
      <c r="AR4521" s="1320"/>
      <c r="AS4521" s="1320"/>
      <c r="AT4521" s="1320"/>
      <c r="AU4521" s="1320"/>
      <c r="AV4521" s="1320"/>
      <c r="AW4521" s="1320"/>
      <c r="AX4521" s="1320"/>
      <c r="AY4521" s="1320"/>
      <c r="AZ4521" s="1950"/>
    </row>
    <row r="4522" spans="2:52" ht="15" customHeight="1">
      <c r="B4522" s="1310">
        <v>4516</v>
      </c>
      <c r="C4522" s="1326" t="s">
        <v>3155</v>
      </c>
      <c r="D4522" s="2153" t="s">
        <v>13412</v>
      </c>
      <c r="E4522" s="521" t="s">
        <v>1122</v>
      </c>
      <c r="F4522" s="658" t="s">
        <v>24</v>
      </c>
      <c r="G4522" s="509" t="s">
        <v>12943</v>
      </c>
      <c r="H4522" s="1323"/>
      <c r="I4522" s="1325">
        <v>23181</v>
      </c>
      <c r="J4522" s="1314">
        <f t="shared" ca="1" si="388"/>
        <v>59</v>
      </c>
      <c r="K4522" s="2112" t="s">
        <v>24</v>
      </c>
      <c r="L4522" s="2113" t="s">
        <v>24</v>
      </c>
      <c r="M4522" s="2114" t="s">
        <v>24</v>
      </c>
      <c r="N4522" s="1348">
        <v>44130</v>
      </c>
      <c r="O4522" s="1318"/>
      <c r="P4522" s="1320"/>
      <c r="Q4522" s="1316"/>
      <c r="R4522" s="1327"/>
      <c r="S4522" s="1314"/>
      <c r="T4522" s="1330">
        <v>44366</v>
      </c>
      <c r="U4522" s="1329" t="s">
        <v>24</v>
      </c>
      <c r="V4522" s="1330" t="s">
        <v>24</v>
      </c>
      <c r="W4522" s="1311" t="s">
        <v>24</v>
      </c>
      <c r="X4522" s="1321"/>
      <c r="Y4522" s="1322"/>
      <c r="Z4522" s="2115"/>
      <c r="AA4522" s="1314" t="s">
        <v>24</v>
      </c>
      <c r="AB4522" s="1316"/>
      <c r="AC4522" s="1316"/>
      <c r="AD4522" s="1316"/>
      <c r="AE4522" s="1316"/>
      <c r="AF4522" s="1316"/>
      <c r="AG4522" s="1316"/>
      <c r="AH4522" s="1316"/>
      <c r="AI4522" s="244" t="str">
        <f t="shared" si="389"/>
        <v>-</v>
      </c>
      <c r="AJ4522" s="1315">
        <f t="shared" si="390"/>
        <v>44130</v>
      </c>
      <c r="AK4522" s="1318" t="s">
        <v>24</v>
      </c>
      <c r="AL4522" s="1339" t="s">
        <v>24</v>
      </c>
      <c r="AM4522" s="1316"/>
      <c r="AN4522" s="1316"/>
      <c r="AO4522" s="1320"/>
      <c r="AP4522" s="1320"/>
      <c r="AQ4522" s="1337" t="s">
        <v>3094</v>
      </c>
      <c r="AR4522" s="1320"/>
      <c r="AS4522" s="1320"/>
      <c r="AT4522" s="1320"/>
      <c r="AU4522" s="1320"/>
      <c r="AV4522" s="1320"/>
      <c r="AW4522" s="1320"/>
      <c r="AX4522" s="1320"/>
      <c r="AY4522" s="1320"/>
      <c r="AZ4522" s="1950"/>
    </row>
    <row r="4523" spans="2:52" ht="15" customHeight="1">
      <c r="B4523" s="1310">
        <v>4517</v>
      </c>
      <c r="C4523" s="1326" t="s">
        <v>13417</v>
      </c>
      <c r="D4523" s="2153" t="s">
        <v>13418</v>
      </c>
      <c r="E4523" s="521" t="s">
        <v>1122</v>
      </c>
      <c r="F4523" s="658" t="s">
        <v>24</v>
      </c>
      <c r="G4523" s="509" t="s">
        <v>12943</v>
      </c>
      <c r="H4523" s="1323"/>
      <c r="I4523" s="1325">
        <v>35944</v>
      </c>
      <c r="J4523" s="1314">
        <f t="shared" ca="1" si="388"/>
        <v>23</v>
      </c>
      <c r="K4523" s="2112" t="s">
        <v>24</v>
      </c>
      <c r="L4523" s="2113" t="s">
        <v>24</v>
      </c>
      <c r="M4523" s="2114" t="s">
        <v>24</v>
      </c>
      <c r="N4523" s="1348">
        <v>44128</v>
      </c>
      <c r="O4523" s="1318"/>
      <c r="P4523" s="1320"/>
      <c r="Q4523" s="1316"/>
      <c r="R4523" s="1327"/>
      <c r="S4523" s="1314"/>
      <c r="T4523" s="1330">
        <v>44345</v>
      </c>
      <c r="U4523" s="1329" t="s">
        <v>24</v>
      </c>
      <c r="V4523" s="1330" t="s">
        <v>24</v>
      </c>
      <c r="W4523" s="1311" t="s">
        <v>24</v>
      </c>
      <c r="X4523" s="1321"/>
      <c r="Y4523" s="1322"/>
      <c r="Z4523" s="2115"/>
      <c r="AA4523" s="1314" t="s">
        <v>24</v>
      </c>
      <c r="AB4523" s="1316"/>
      <c r="AC4523" s="1316"/>
      <c r="AD4523" s="1316"/>
      <c r="AE4523" s="1316"/>
      <c r="AF4523" s="1316"/>
      <c r="AG4523" s="1316"/>
      <c r="AH4523" s="1316"/>
      <c r="AI4523" s="244" t="str">
        <f t="shared" si="389"/>
        <v>-</v>
      </c>
      <c r="AJ4523" s="1315">
        <f t="shared" si="390"/>
        <v>44128</v>
      </c>
      <c r="AK4523" s="1318" t="s">
        <v>24</v>
      </c>
      <c r="AL4523" s="1339" t="s">
        <v>24</v>
      </c>
      <c r="AM4523" s="1316"/>
      <c r="AN4523" s="1316"/>
      <c r="AO4523" s="1320"/>
      <c r="AP4523" s="1320"/>
      <c r="AQ4523" s="1337" t="s">
        <v>3094</v>
      </c>
      <c r="AR4523" s="1320"/>
      <c r="AS4523" s="1320"/>
      <c r="AT4523" s="1320"/>
      <c r="AU4523" s="1320"/>
      <c r="AV4523" s="1320"/>
      <c r="AW4523" s="1320"/>
      <c r="AX4523" s="1320"/>
      <c r="AY4523" s="1320"/>
      <c r="AZ4523" s="1950"/>
    </row>
    <row r="4524" spans="2:52" ht="15" customHeight="1">
      <c r="B4524" s="1310">
        <v>4518</v>
      </c>
      <c r="C4524" s="1326" t="s">
        <v>13364</v>
      </c>
      <c r="D4524" s="2153" t="s">
        <v>257</v>
      </c>
      <c r="E4524" s="521" t="s">
        <v>222</v>
      </c>
      <c r="F4524" s="658" t="s">
        <v>24</v>
      </c>
      <c r="G4524" s="509" t="s">
        <v>13366</v>
      </c>
      <c r="H4524" s="1323" t="s">
        <v>13419</v>
      </c>
      <c r="I4524" s="1325">
        <v>35370</v>
      </c>
      <c r="J4524" s="1314">
        <f t="shared" ca="1" si="388"/>
        <v>25</v>
      </c>
      <c r="K4524" s="2112" t="s">
        <v>83</v>
      </c>
      <c r="L4524" s="2113">
        <v>17159611001220</v>
      </c>
      <c r="M4524" s="2114">
        <v>45945</v>
      </c>
      <c r="N4524" s="1348">
        <v>44114</v>
      </c>
      <c r="O4524" s="1318"/>
      <c r="P4524" s="1320"/>
      <c r="Q4524" s="1316"/>
      <c r="R4524" s="1327"/>
      <c r="S4524" s="1314" t="s">
        <v>13420</v>
      </c>
      <c r="T4524" s="1330">
        <v>44501</v>
      </c>
      <c r="U4524" s="1329">
        <v>44501</v>
      </c>
      <c r="V4524" s="1330" t="s">
        <v>24</v>
      </c>
      <c r="W4524" s="1311" t="s">
        <v>24</v>
      </c>
      <c r="X4524" s="1321"/>
      <c r="Y4524" s="1322"/>
      <c r="Z4524" s="2115"/>
      <c r="AA4524" s="1314" t="s">
        <v>100</v>
      </c>
      <c r="AB4524" s="1316"/>
      <c r="AC4524" s="1316"/>
      <c r="AD4524" s="1316"/>
      <c r="AE4524" s="1316"/>
      <c r="AF4524" s="1316"/>
      <c r="AG4524" s="1316"/>
      <c r="AH4524" s="1316"/>
      <c r="AI4524" s="244" t="str">
        <f t="shared" si="389"/>
        <v>LIGHT VEHICLE</v>
      </c>
      <c r="AJ4524" s="1315">
        <f t="shared" si="390"/>
        <v>44114</v>
      </c>
      <c r="AK4524" s="1318">
        <v>44126</v>
      </c>
      <c r="AL4524" s="1339">
        <v>44126</v>
      </c>
      <c r="AM4524" s="1316"/>
      <c r="AN4524" s="1316"/>
      <c r="AO4524" s="1320"/>
      <c r="AP4524" s="1320"/>
      <c r="AQ4524" s="1337" t="s">
        <v>3094</v>
      </c>
      <c r="AR4524" s="1320"/>
      <c r="AS4524" s="1320"/>
      <c r="AT4524" s="1320"/>
      <c r="AU4524" s="1320"/>
      <c r="AV4524" s="1320"/>
      <c r="AW4524" s="1320"/>
      <c r="AX4524" s="1320"/>
      <c r="AY4524" s="1320"/>
      <c r="AZ4524" s="1950"/>
    </row>
    <row r="4525" spans="2:52" ht="15" customHeight="1">
      <c r="B4525" s="1310">
        <v>4519</v>
      </c>
      <c r="C4525" s="1326" t="s">
        <v>3898</v>
      </c>
      <c r="D4525" s="2153" t="s">
        <v>1874</v>
      </c>
      <c r="E4525" s="521" t="s">
        <v>1122</v>
      </c>
      <c r="F4525" s="658"/>
      <c r="G4525" s="509" t="s">
        <v>143</v>
      </c>
      <c r="H4525" s="1323" t="s">
        <v>24</v>
      </c>
      <c r="I4525" s="1325">
        <v>36643</v>
      </c>
      <c r="J4525" s="1314">
        <f t="shared" ca="1" si="388"/>
        <v>21</v>
      </c>
      <c r="K4525" s="2112" t="s">
        <v>24</v>
      </c>
      <c r="L4525" s="2113" t="s">
        <v>24</v>
      </c>
      <c r="M4525" s="2114" t="s">
        <v>24</v>
      </c>
      <c r="N4525" s="1348">
        <v>44104</v>
      </c>
      <c r="O4525" s="1318"/>
      <c r="P4525" s="1320"/>
      <c r="Q4525" s="1316"/>
      <c r="R4525" s="1327"/>
      <c r="S4525" s="1314"/>
      <c r="T4525" s="1330">
        <v>44313</v>
      </c>
      <c r="U4525" s="1329" t="s">
        <v>24</v>
      </c>
      <c r="V4525" s="1330" t="s">
        <v>24</v>
      </c>
      <c r="W4525" s="1311" t="s">
        <v>24</v>
      </c>
      <c r="X4525" s="1321"/>
      <c r="Y4525" s="1322"/>
      <c r="Z4525" s="2115"/>
      <c r="AA4525" s="1314"/>
      <c r="AB4525" s="1316"/>
      <c r="AC4525" s="1316"/>
      <c r="AD4525" s="1316"/>
      <c r="AE4525" s="1316"/>
      <c r="AF4525" s="1316"/>
      <c r="AG4525" s="1316"/>
      <c r="AH4525" s="1316"/>
      <c r="AI4525" s="244" t="str">
        <f t="shared" si="389"/>
        <v/>
      </c>
      <c r="AJ4525" s="1315">
        <f t="shared" si="390"/>
        <v>44104</v>
      </c>
      <c r="AK4525" s="1318"/>
      <c r="AL4525" s="1339"/>
      <c r="AM4525" s="1316"/>
      <c r="AN4525" s="1316"/>
      <c r="AO4525" s="1320"/>
      <c r="AP4525" s="1320"/>
      <c r="AQ4525" s="1337" t="s">
        <v>3094</v>
      </c>
      <c r="AR4525" s="1320"/>
      <c r="AS4525" s="1320"/>
      <c r="AT4525" s="1320"/>
      <c r="AU4525" s="1320"/>
      <c r="AV4525" s="1320"/>
      <c r="AW4525" s="1320"/>
      <c r="AX4525" s="1320"/>
      <c r="AY4525" s="1320"/>
      <c r="AZ4525" s="1950"/>
    </row>
    <row r="4526" spans="2:52" ht="15" customHeight="1">
      <c r="B4526" s="1310">
        <v>4520</v>
      </c>
      <c r="C4526" s="1326" t="s">
        <v>6024</v>
      </c>
      <c r="D4526" s="2153" t="s">
        <v>333</v>
      </c>
      <c r="E4526" s="521" t="s">
        <v>222</v>
      </c>
      <c r="F4526" s="658" t="s">
        <v>24</v>
      </c>
      <c r="G4526" s="509" t="s">
        <v>127</v>
      </c>
      <c r="H4526" s="1323" t="s">
        <v>24</v>
      </c>
      <c r="I4526" s="1325">
        <v>34573</v>
      </c>
      <c r="J4526" s="1314">
        <f t="shared" ca="1" si="388"/>
        <v>27</v>
      </c>
      <c r="K4526" s="2112" t="s">
        <v>24</v>
      </c>
      <c r="L4526" s="2113" t="s">
        <v>24</v>
      </c>
      <c r="M4526" s="2114" t="s">
        <v>24</v>
      </c>
      <c r="N4526" s="1348">
        <v>44135</v>
      </c>
      <c r="O4526" s="1318"/>
      <c r="P4526" s="1320"/>
      <c r="Q4526" s="1316"/>
      <c r="R4526" s="1327"/>
      <c r="S4526" s="1314"/>
      <c r="T4526" s="1330">
        <v>44435</v>
      </c>
      <c r="U4526" s="1329"/>
      <c r="V4526" s="1330" t="s">
        <v>24</v>
      </c>
      <c r="W4526" s="1311" t="s">
        <v>24</v>
      </c>
      <c r="X4526" s="1321"/>
      <c r="Y4526" s="1322"/>
      <c r="Z4526" s="2115"/>
      <c r="AA4526" s="1314"/>
      <c r="AB4526" s="1316"/>
      <c r="AC4526" s="1316"/>
      <c r="AD4526" s="1316"/>
      <c r="AE4526" s="1316"/>
      <c r="AF4526" s="1316"/>
      <c r="AG4526" s="1316"/>
      <c r="AH4526" s="1316"/>
      <c r="AI4526" s="244" t="str">
        <f t="shared" si="389"/>
        <v/>
      </c>
      <c r="AJ4526" s="1315">
        <f t="shared" si="390"/>
        <v>44135</v>
      </c>
      <c r="AK4526" s="1318"/>
      <c r="AL4526" s="1339"/>
      <c r="AM4526" s="1316"/>
      <c r="AN4526" s="1316"/>
      <c r="AO4526" s="1320"/>
      <c r="AP4526" s="1320"/>
      <c r="AQ4526" s="1337" t="s">
        <v>3094</v>
      </c>
      <c r="AR4526" s="1320"/>
      <c r="AS4526" s="1320"/>
      <c r="AT4526" s="1320"/>
      <c r="AU4526" s="1320"/>
      <c r="AV4526" s="1320"/>
      <c r="AW4526" s="1320"/>
      <c r="AX4526" s="1320"/>
      <c r="AY4526" s="1320"/>
      <c r="AZ4526" s="1950"/>
    </row>
    <row r="4527" spans="2:52" ht="15" customHeight="1">
      <c r="B4527" s="1310">
        <v>4521</v>
      </c>
      <c r="C4527" s="1326" t="s">
        <v>13424</v>
      </c>
      <c r="D4527" s="2153" t="s">
        <v>2534</v>
      </c>
      <c r="E4527" s="521" t="s">
        <v>601</v>
      </c>
      <c r="F4527" s="658" t="s">
        <v>24</v>
      </c>
      <c r="G4527" s="509" t="s">
        <v>98</v>
      </c>
      <c r="H4527" s="1323" t="s">
        <v>24</v>
      </c>
      <c r="I4527" s="1325">
        <v>35659</v>
      </c>
      <c r="J4527" s="1314">
        <f t="shared" ca="1" si="388"/>
        <v>24</v>
      </c>
      <c r="K4527" s="2112" t="s">
        <v>24</v>
      </c>
      <c r="L4527" s="2113" t="s">
        <v>24</v>
      </c>
      <c r="M4527" s="2114" t="s">
        <v>24</v>
      </c>
      <c r="N4527" s="1348">
        <v>44135</v>
      </c>
      <c r="O4527" s="1318"/>
      <c r="P4527" s="1320"/>
      <c r="Q4527" s="1316"/>
      <c r="R4527" s="1327"/>
      <c r="S4527" s="1314"/>
      <c r="T4527" s="1330">
        <v>44425</v>
      </c>
      <c r="U4527" s="1329" t="s">
        <v>24</v>
      </c>
      <c r="V4527" s="1330" t="s">
        <v>24</v>
      </c>
      <c r="W4527" s="1311" t="s">
        <v>24</v>
      </c>
      <c r="X4527" s="1321"/>
      <c r="Y4527" s="1322"/>
      <c r="Z4527" s="2115"/>
      <c r="AA4527" s="1314" t="s">
        <v>24</v>
      </c>
      <c r="AB4527" s="1316"/>
      <c r="AC4527" s="1316"/>
      <c r="AD4527" s="1316"/>
      <c r="AE4527" s="1316"/>
      <c r="AF4527" s="1316"/>
      <c r="AG4527" s="1316"/>
      <c r="AH4527" s="1316"/>
      <c r="AI4527" s="244" t="str">
        <f t="shared" si="389"/>
        <v>-</v>
      </c>
      <c r="AJ4527" s="1315">
        <f t="shared" si="390"/>
        <v>44135</v>
      </c>
      <c r="AK4527" s="1318" t="s">
        <v>24</v>
      </c>
      <c r="AL4527" s="1339" t="s">
        <v>24</v>
      </c>
      <c r="AM4527" s="1316"/>
      <c r="AN4527" s="1316"/>
      <c r="AO4527" s="1320"/>
      <c r="AP4527" s="1320"/>
      <c r="AQ4527" s="1337" t="s">
        <v>3094</v>
      </c>
      <c r="AR4527" s="1320"/>
      <c r="AS4527" s="1320"/>
      <c r="AT4527" s="1320"/>
      <c r="AU4527" s="1320"/>
      <c r="AV4527" s="1320"/>
      <c r="AW4527" s="1320"/>
      <c r="AX4527" s="1320"/>
      <c r="AY4527" s="1320"/>
      <c r="AZ4527" s="1950"/>
    </row>
    <row r="4528" spans="2:52" ht="15" customHeight="1">
      <c r="B4528" s="1310">
        <v>4522</v>
      </c>
      <c r="C4528" s="1326" t="s">
        <v>13425</v>
      </c>
      <c r="D4528" s="2153" t="s">
        <v>705</v>
      </c>
      <c r="E4528" s="521" t="s">
        <v>1122</v>
      </c>
      <c r="F4528" s="658" t="s">
        <v>13426</v>
      </c>
      <c r="G4528" s="509" t="s">
        <v>102</v>
      </c>
      <c r="H4528" s="1323" t="s">
        <v>24</v>
      </c>
      <c r="I4528" s="1325">
        <v>32465</v>
      </c>
      <c r="J4528" s="1314">
        <f t="shared" ca="1" si="388"/>
        <v>33</v>
      </c>
      <c r="K4528" s="2112" t="s">
        <v>24</v>
      </c>
      <c r="L4528" s="2113" t="s">
        <v>24</v>
      </c>
      <c r="M4528" s="2114" t="s">
        <v>24</v>
      </c>
      <c r="N4528" s="1348">
        <v>44135</v>
      </c>
      <c r="O4528" s="1318" t="s">
        <v>24</v>
      </c>
      <c r="P4528" s="1318" t="s">
        <v>24</v>
      </c>
      <c r="Q4528" s="1327" t="s">
        <v>24</v>
      </c>
      <c r="R4528" s="1327" t="s">
        <v>24</v>
      </c>
      <c r="S4528" s="1314" t="s">
        <v>24</v>
      </c>
      <c r="T4528" s="1330">
        <v>44518</v>
      </c>
      <c r="U4528" s="1329" t="s">
        <v>99</v>
      </c>
      <c r="V4528" s="1330" t="s">
        <v>24</v>
      </c>
      <c r="W4528" s="1311" t="s">
        <v>24</v>
      </c>
      <c r="X4528" s="1321"/>
      <c r="Y4528" s="1322"/>
      <c r="Z4528" s="2115"/>
      <c r="AA4528" s="1314" t="s">
        <v>24</v>
      </c>
      <c r="AB4528" s="1316"/>
      <c r="AC4528" s="1316"/>
      <c r="AD4528" s="1316"/>
      <c r="AE4528" s="1316"/>
      <c r="AF4528" s="1316"/>
      <c r="AG4528" s="1316"/>
      <c r="AH4528" s="1316"/>
      <c r="AI4528" s="244" t="str">
        <f t="shared" si="389"/>
        <v>-</v>
      </c>
      <c r="AJ4528" s="1315">
        <f t="shared" si="390"/>
        <v>44135</v>
      </c>
      <c r="AK4528" s="1318" t="s">
        <v>24</v>
      </c>
      <c r="AL4528" s="1339" t="s">
        <v>24</v>
      </c>
      <c r="AM4528" s="1316"/>
      <c r="AN4528" s="1316"/>
      <c r="AO4528" s="1320"/>
      <c r="AP4528" s="1320"/>
      <c r="AQ4528" s="1337" t="s">
        <v>3094</v>
      </c>
      <c r="AR4528" s="1320"/>
      <c r="AS4528" s="1320"/>
      <c r="AT4528" s="1320"/>
      <c r="AU4528" s="1320"/>
      <c r="AV4528" s="1320"/>
      <c r="AW4528" s="1320"/>
      <c r="AX4528" s="1320"/>
      <c r="AY4528" s="1320"/>
      <c r="AZ4528" s="1950"/>
    </row>
    <row r="4529" spans="2:52" ht="15" customHeight="1">
      <c r="B4529" s="1310">
        <v>2585</v>
      </c>
      <c r="C4529" s="2152" t="s">
        <v>3883</v>
      </c>
      <c r="D4529" s="2334" t="s">
        <v>221</v>
      </c>
      <c r="E4529" s="521" t="s">
        <v>222</v>
      </c>
      <c r="F4529" s="509" t="s">
        <v>3884</v>
      </c>
      <c r="G4529" s="509" t="s">
        <v>129</v>
      </c>
      <c r="H4529" s="2336" t="s">
        <v>3885</v>
      </c>
      <c r="I4529" s="2337">
        <v>31489</v>
      </c>
      <c r="J4529" s="1314">
        <f t="shared" ca="1" si="388"/>
        <v>36</v>
      </c>
      <c r="K4529" s="2112" t="s">
        <v>24</v>
      </c>
      <c r="L4529" s="2113" t="s">
        <v>24</v>
      </c>
      <c r="M4529" s="2114" t="s">
        <v>24</v>
      </c>
      <c r="N4529" s="1324">
        <v>42935</v>
      </c>
      <c r="O4529" s="1327">
        <v>43298</v>
      </c>
      <c r="P4529" s="1328" t="s">
        <v>24</v>
      </c>
      <c r="Q4529" s="1328">
        <f>IF(OR(O4529="-",O4529=""),"-",O4529+365)</f>
        <v>43663</v>
      </c>
      <c r="R4529" s="1327" t="str">
        <f ca="1">IF(OR(O4529="",O4529="-"),"TIDAK MCU",IF(Q4529&gt;TODAY(),"BERLAKU","EXPIRED"))</f>
        <v>EXPIRED</v>
      </c>
      <c r="S4529" s="1319" t="s">
        <v>24</v>
      </c>
      <c r="T4529" s="1330">
        <v>44638</v>
      </c>
      <c r="U4529" s="1329" t="s">
        <v>24</v>
      </c>
      <c r="V4529" s="1330" t="s">
        <v>24</v>
      </c>
      <c r="W4529" s="1311" t="s">
        <v>24</v>
      </c>
      <c r="X4529" s="1321"/>
      <c r="Y4529" s="1322"/>
      <c r="Z4529" s="2115"/>
      <c r="AA4529" s="1319" t="s">
        <v>24</v>
      </c>
      <c r="AB4529" s="1320"/>
      <c r="AC4529" s="1320"/>
      <c r="AD4529" s="1320"/>
      <c r="AE4529" s="1320"/>
      <c r="AF4529" s="1320"/>
      <c r="AG4529" s="1320"/>
      <c r="AH4529" s="1320"/>
      <c r="AI4529" s="244" t="str">
        <f t="shared" si="389"/>
        <v>-</v>
      </c>
      <c r="AJ4529" s="1315">
        <f t="shared" si="390"/>
        <v>42935</v>
      </c>
      <c r="AK4529" s="1328" t="s">
        <v>24</v>
      </c>
      <c r="AL4529" s="1339" t="s">
        <v>4040</v>
      </c>
      <c r="AM4529" s="1320"/>
      <c r="AN4529" s="1316"/>
      <c r="AO4529" s="1316"/>
      <c r="AP4529" s="1320"/>
      <c r="AQ4529" s="1337" t="s">
        <v>3094</v>
      </c>
      <c r="AR4529" s="1320"/>
      <c r="AS4529" s="1320"/>
      <c r="AT4529" s="1320"/>
      <c r="AU4529" s="1320"/>
      <c r="AV4529" s="1320"/>
      <c r="AW4529" s="1320"/>
      <c r="AX4529" s="1320"/>
      <c r="AY4529" s="1320"/>
      <c r="AZ4529" s="1950"/>
    </row>
    <row r="4530" spans="2:52" ht="15" customHeight="1">
      <c r="B4530" s="1310">
        <v>4524</v>
      </c>
      <c r="C4530" s="1326" t="s">
        <v>13428</v>
      </c>
      <c r="D4530" s="2153" t="s">
        <v>226</v>
      </c>
      <c r="E4530" s="521" t="s">
        <v>4241</v>
      </c>
      <c r="F4530" s="658" t="s">
        <v>13429</v>
      </c>
      <c r="G4530" s="509" t="s">
        <v>102</v>
      </c>
      <c r="H4530" s="1323" t="s">
        <v>24</v>
      </c>
      <c r="I4530" s="1325">
        <v>36564</v>
      </c>
      <c r="J4530" s="1314">
        <f t="shared" ca="1" si="388"/>
        <v>22</v>
      </c>
      <c r="K4530" s="2112" t="s">
        <v>24</v>
      </c>
      <c r="L4530" s="2113" t="s">
        <v>24</v>
      </c>
      <c r="M4530" s="2114" t="s">
        <v>24</v>
      </c>
      <c r="N4530" s="1348">
        <v>44136</v>
      </c>
      <c r="O4530" s="1318" t="s">
        <v>24</v>
      </c>
      <c r="P4530" s="1318" t="s">
        <v>24</v>
      </c>
      <c r="Q4530" s="1327" t="s">
        <v>24</v>
      </c>
      <c r="R4530" s="1327" t="s">
        <v>24</v>
      </c>
      <c r="S4530" s="1314" t="s">
        <v>24</v>
      </c>
      <c r="T4530" s="1330">
        <v>44600</v>
      </c>
      <c r="U4530" s="1329" t="s">
        <v>99</v>
      </c>
      <c r="V4530" s="1330" t="s">
        <v>24</v>
      </c>
      <c r="W4530" s="1311" t="s">
        <v>24</v>
      </c>
      <c r="X4530" s="1321"/>
      <c r="Y4530" s="1322"/>
      <c r="Z4530" s="2115"/>
      <c r="AA4530" s="1314"/>
      <c r="AB4530" s="1316"/>
      <c r="AC4530" s="1316"/>
      <c r="AD4530" s="1316"/>
      <c r="AE4530" s="1316"/>
      <c r="AF4530" s="1316"/>
      <c r="AG4530" s="1316"/>
      <c r="AH4530" s="1316"/>
      <c r="AI4530" s="244" t="str">
        <f t="shared" si="389"/>
        <v/>
      </c>
      <c r="AJ4530" s="1315">
        <f t="shared" si="390"/>
        <v>44136</v>
      </c>
      <c r="AK4530" s="1318" t="s">
        <v>24</v>
      </c>
      <c r="AL4530" s="1339" t="s">
        <v>24</v>
      </c>
      <c r="AM4530" s="1316"/>
      <c r="AN4530" s="1316"/>
      <c r="AO4530" s="1320"/>
      <c r="AP4530" s="1320"/>
      <c r="AQ4530" s="1337" t="s">
        <v>3094</v>
      </c>
      <c r="AR4530" s="1320"/>
      <c r="AS4530" s="1320"/>
      <c r="AT4530" s="1320"/>
      <c r="AU4530" s="1320"/>
      <c r="AV4530" s="1320"/>
      <c r="AW4530" s="1320"/>
      <c r="AX4530" s="1320"/>
      <c r="AY4530" s="1320"/>
      <c r="AZ4530" s="1950"/>
    </row>
    <row r="4531" spans="2:52" ht="15" customHeight="1">
      <c r="B4531" s="1310">
        <v>4525</v>
      </c>
      <c r="C4531" s="1326" t="s">
        <v>13430</v>
      </c>
      <c r="D4531" s="2153" t="s">
        <v>226</v>
      </c>
      <c r="E4531" s="521" t="s">
        <v>4241</v>
      </c>
      <c r="F4531" s="658" t="s">
        <v>13431</v>
      </c>
      <c r="G4531" s="509" t="s">
        <v>102</v>
      </c>
      <c r="H4531" s="1323" t="s">
        <v>24</v>
      </c>
      <c r="I4531" s="1325">
        <v>36254</v>
      </c>
      <c r="J4531" s="1314">
        <f t="shared" ca="1" si="388"/>
        <v>23</v>
      </c>
      <c r="K4531" s="2112" t="s">
        <v>24</v>
      </c>
      <c r="L4531" s="2113" t="s">
        <v>24</v>
      </c>
      <c r="M4531" s="2114" t="s">
        <v>24</v>
      </c>
      <c r="N4531" s="1348">
        <v>44136</v>
      </c>
      <c r="O4531" s="1318" t="s">
        <v>24</v>
      </c>
      <c r="P4531" s="1318" t="s">
        <v>24</v>
      </c>
      <c r="Q4531" s="1327" t="s">
        <v>24</v>
      </c>
      <c r="R4531" s="1327" t="s">
        <v>24</v>
      </c>
      <c r="S4531" s="1314" t="s">
        <v>24</v>
      </c>
      <c r="T4531" s="1330">
        <v>44290</v>
      </c>
      <c r="U4531" s="1329" t="s">
        <v>99</v>
      </c>
      <c r="V4531" s="1330" t="s">
        <v>24</v>
      </c>
      <c r="W4531" s="1311" t="s">
        <v>24</v>
      </c>
      <c r="X4531" s="1321"/>
      <c r="Y4531" s="1322"/>
      <c r="Z4531" s="2115"/>
      <c r="AA4531" s="1314"/>
      <c r="AB4531" s="1316"/>
      <c r="AC4531" s="1316"/>
      <c r="AD4531" s="1316"/>
      <c r="AE4531" s="1316"/>
      <c r="AF4531" s="1316"/>
      <c r="AG4531" s="1316"/>
      <c r="AH4531" s="1316"/>
      <c r="AI4531" s="244" t="str">
        <f t="shared" si="389"/>
        <v/>
      </c>
      <c r="AJ4531" s="1315">
        <f t="shared" si="390"/>
        <v>44136</v>
      </c>
      <c r="AK4531" s="1318" t="s">
        <v>24</v>
      </c>
      <c r="AL4531" s="1339" t="s">
        <v>24</v>
      </c>
      <c r="AM4531" s="1316"/>
      <c r="AN4531" s="1316"/>
      <c r="AO4531" s="1320"/>
      <c r="AP4531" s="1320"/>
      <c r="AQ4531" s="1337" t="s">
        <v>3094</v>
      </c>
      <c r="AR4531" s="1320"/>
      <c r="AS4531" s="1320"/>
      <c r="AT4531" s="1320"/>
      <c r="AU4531" s="1320"/>
      <c r="AV4531" s="1320"/>
      <c r="AW4531" s="1320"/>
      <c r="AX4531" s="1320"/>
      <c r="AY4531" s="1320"/>
      <c r="AZ4531" s="1950"/>
    </row>
    <row r="4532" spans="2:52" ht="15" customHeight="1">
      <c r="B4532" s="1310">
        <v>4526</v>
      </c>
      <c r="C4532" s="1326" t="s">
        <v>13432</v>
      </c>
      <c r="D4532" s="2153" t="s">
        <v>226</v>
      </c>
      <c r="E4532" s="521" t="s">
        <v>4241</v>
      </c>
      <c r="F4532" s="658" t="s">
        <v>13433</v>
      </c>
      <c r="G4532" s="509" t="s">
        <v>102</v>
      </c>
      <c r="H4532" s="1323" t="s">
        <v>24</v>
      </c>
      <c r="I4532" s="1325">
        <v>35594</v>
      </c>
      <c r="J4532" s="1314">
        <f t="shared" ca="1" si="388"/>
        <v>24</v>
      </c>
      <c r="K4532" s="2112" t="s">
        <v>24</v>
      </c>
      <c r="L4532" s="2113" t="s">
        <v>24</v>
      </c>
      <c r="M4532" s="2114" t="s">
        <v>24</v>
      </c>
      <c r="N4532" s="1348">
        <v>44136</v>
      </c>
      <c r="O4532" s="1318" t="s">
        <v>24</v>
      </c>
      <c r="P4532" s="1318" t="s">
        <v>24</v>
      </c>
      <c r="Q4532" s="1327" t="s">
        <v>24</v>
      </c>
      <c r="R4532" s="1327" t="s">
        <v>24</v>
      </c>
      <c r="S4532" s="1314" t="s">
        <v>24</v>
      </c>
      <c r="T4532" s="1330">
        <v>44360</v>
      </c>
      <c r="U4532" s="1329" t="s">
        <v>99</v>
      </c>
      <c r="V4532" s="1330" t="s">
        <v>24</v>
      </c>
      <c r="W4532" s="1311" t="s">
        <v>24</v>
      </c>
      <c r="X4532" s="1321"/>
      <c r="Y4532" s="1322"/>
      <c r="Z4532" s="2115"/>
      <c r="AA4532" s="1314"/>
      <c r="AB4532" s="1316"/>
      <c r="AC4532" s="1316"/>
      <c r="AD4532" s="1316"/>
      <c r="AE4532" s="1316"/>
      <c r="AF4532" s="1316"/>
      <c r="AG4532" s="1316"/>
      <c r="AH4532" s="1316"/>
      <c r="AI4532" s="244" t="str">
        <f t="shared" si="389"/>
        <v/>
      </c>
      <c r="AJ4532" s="1315">
        <f t="shared" si="390"/>
        <v>44136</v>
      </c>
      <c r="AK4532" s="1318" t="s">
        <v>24</v>
      </c>
      <c r="AL4532" s="1339" t="s">
        <v>24</v>
      </c>
      <c r="AM4532" s="1316"/>
      <c r="AN4532" s="1316"/>
      <c r="AO4532" s="1320"/>
      <c r="AP4532" s="1320"/>
      <c r="AQ4532" s="1337" t="s">
        <v>3094</v>
      </c>
      <c r="AR4532" s="1320"/>
      <c r="AS4532" s="1320"/>
      <c r="AT4532" s="1320"/>
      <c r="AU4532" s="1320"/>
      <c r="AV4532" s="1320"/>
      <c r="AW4532" s="1320"/>
      <c r="AX4532" s="1320"/>
      <c r="AY4532" s="1320"/>
      <c r="AZ4532" s="1950"/>
    </row>
    <row r="4533" spans="2:52" ht="15" customHeight="1">
      <c r="B4533" s="1310">
        <v>4527</v>
      </c>
      <c r="C4533" s="1326" t="s">
        <v>13434</v>
      </c>
      <c r="D4533" s="2153" t="s">
        <v>226</v>
      </c>
      <c r="E4533" s="521" t="s">
        <v>4241</v>
      </c>
      <c r="F4533" s="658" t="s">
        <v>13435</v>
      </c>
      <c r="G4533" s="509" t="s">
        <v>102</v>
      </c>
      <c r="H4533" s="1323" t="s">
        <v>24</v>
      </c>
      <c r="I4533" s="1325">
        <v>35548</v>
      </c>
      <c r="J4533" s="1314">
        <f t="shared" ca="1" si="388"/>
        <v>25</v>
      </c>
      <c r="K4533" s="2112" t="s">
        <v>24</v>
      </c>
      <c r="L4533" s="2113" t="s">
        <v>24</v>
      </c>
      <c r="M4533" s="2114" t="s">
        <v>24</v>
      </c>
      <c r="N4533" s="1348">
        <v>44136</v>
      </c>
      <c r="O4533" s="1318" t="s">
        <v>24</v>
      </c>
      <c r="P4533" s="1318" t="s">
        <v>24</v>
      </c>
      <c r="Q4533" s="1327" t="s">
        <v>24</v>
      </c>
      <c r="R4533" s="1327" t="s">
        <v>24</v>
      </c>
      <c r="S4533" s="1314" t="s">
        <v>24</v>
      </c>
      <c r="T4533" s="1330">
        <v>44314</v>
      </c>
      <c r="U4533" s="1329" t="s">
        <v>99</v>
      </c>
      <c r="V4533" s="1330" t="s">
        <v>24</v>
      </c>
      <c r="W4533" s="1311" t="s">
        <v>24</v>
      </c>
      <c r="X4533" s="1321"/>
      <c r="Y4533" s="1322"/>
      <c r="Z4533" s="2115"/>
      <c r="AA4533" s="1314"/>
      <c r="AB4533" s="1316"/>
      <c r="AC4533" s="1316"/>
      <c r="AD4533" s="1316"/>
      <c r="AE4533" s="1316"/>
      <c r="AF4533" s="1316"/>
      <c r="AG4533" s="1316"/>
      <c r="AH4533" s="1316"/>
      <c r="AI4533" s="244" t="str">
        <f t="shared" si="389"/>
        <v/>
      </c>
      <c r="AJ4533" s="1315">
        <f t="shared" si="390"/>
        <v>44136</v>
      </c>
      <c r="AK4533" s="1318" t="s">
        <v>24</v>
      </c>
      <c r="AL4533" s="1339" t="s">
        <v>24</v>
      </c>
      <c r="AM4533" s="1316"/>
      <c r="AN4533" s="1316"/>
      <c r="AO4533" s="1320"/>
      <c r="AP4533" s="1320"/>
      <c r="AQ4533" s="1337" t="s">
        <v>3094</v>
      </c>
      <c r="AR4533" s="1320"/>
      <c r="AS4533" s="1320"/>
      <c r="AT4533" s="1320"/>
      <c r="AU4533" s="1320"/>
      <c r="AV4533" s="1320"/>
      <c r="AW4533" s="1320"/>
      <c r="AX4533" s="1320"/>
      <c r="AY4533" s="1320"/>
      <c r="AZ4533" s="1950"/>
    </row>
    <row r="4534" spans="2:52" ht="15" customHeight="1">
      <c r="B4534" s="1310">
        <v>4528</v>
      </c>
      <c r="C4534" s="1326" t="s">
        <v>7704</v>
      </c>
      <c r="D4534" s="2153" t="s">
        <v>226</v>
      </c>
      <c r="E4534" s="521" t="s">
        <v>4241</v>
      </c>
      <c r="F4534" s="658" t="s">
        <v>13436</v>
      </c>
      <c r="G4534" s="509" t="s">
        <v>102</v>
      </c>
      <c r="H4534" s="1323" t="s">
        <v>24</v>
      </c>
      <c r="I4534" s="1325">
        <v>36412</v>
      </c>
      <c r="J4534" s="1314">
        <f t="shared" ca="1" si="388"/>
        <v>22</v>
      </c>
      <c r="K4534" s="2112" t="s">
        <v>24</v>
      </c>
      <c r="L4534" s="2113" t="s">
        <v>24</v>
      </c>
      <c r="M4534" s="2114" t="s">
        <v>24</v>
      </c>
      <c r="N4534" s="1348">
        <v>44136</v>
      </c>
      <c r="O4534" s="1318" t="s">
        <v>24</v>
      </c>
      <c r="P4534" s="1318" t="s">
        <v>24</v>
      </c>
      <c r="Q4534" s="1327" t="s">
        <v>24</v>
      </c>
      <c r="R4534" s="1327" t="s">
        <v>24</v>
      </c>
      <c r="S4534" s="1314" t="s">
        <v>24</v>
      </c>
      <c r="T4534" s="1330">
        <v>44448</v>
      </c>
      <c r="U4534" s="1329" t="s">
        <v>99</v>
      </c>
      <c r="V4534" s="1330" t="s">
        <v>24</v>
      </c>
      <c r="W4534" s="1311" t="s">
        <v>24</v>
      </c>
      <c r="X4534" s="1321"/>
      <c r="Y4534" s="1322"/>
      <c r="Z4534" s="2115"/>
      <c r="AA4534" s="1314"/>
      <c r="AB4534" s="1316"/>
      <c r="AC4534" s="1316"/>
      <c r="AD4534" s="1316"/>
      <c r="AE4534" s="1316"/>
      <c r="AF4534" s="1316"/>
      <c r="AG4534" s="1316"/>
      <c r="AH4534" s="1316"/>
      <c r="AI4534" s="244" t="str">
        <f t="shared" si="389"/>
        <v/>
      </c>
      <c r="AJ4534" s="1315">
        <f t="shared" si="390"/>
        <v>44136</v>
      </c>
      <c r="AK4534" s="1318" t="s">
        <v>24</v>
      </c>
      <c r="AL4534" s="1339" t="s">
        <v>24</v>
      </c>
      <c r="AM4534" s="1316"/>
      <c r="AN4534" s="1316"/>
      <c r="AO4534" s="1320"/>
      <c r="AP4534" s="1320"/>
      <c r="AQ4534" s="1337" t="s">
        <v>3094</v>
      </c>
      <c r="AR4534" s="1320"/>
      <c r="AS4534" s="1320"/>
      <c r="AT4534" s="1320"/>
      <c r="AU4534" s="1320"/>
      <c r="AV4534" s="1320"/>
      <c r="AW4534" s="1320"/>
      <c r="AX4534" s="1320"/>
      <c r="AY4534" s="1320"/>
      <c r="AZ4534" s="1950"/>
    </row>
    <row r="4535" spans="2:52" ht="15" customHeight="1">
      <c r="B4535" s="1310">
        <v>4529</v>
      </c>
      <c r="C4535" s="1326" t="s">
        <v>13437</v>
      </c>
      <c r="D4535" s="2153" t="s">
        <v>226</v>
      </c>
      <c r="E4535" s="521" t="s">
        <v>4241</v>
      </c>
      <c r="F4535" s="658" t="s">
        <v>13438</v>
      </c>
      <c r="G4535" s="509" t="s">
        <v>102</v>
      </c>
      <c r="H4535" s="1323" t="s">
        <v>24</v>
      </c>
      <c r="I4535" s="1325">
        <v>36164</v>
      </c>
      <c r="J4535" s="1314">
        <f t="shared" ca="1" si="388"/>
        <v>23</v>
      </c>
      <c r="K4535" s="2112" t="s">
        <v>24</v>
      </c>
      <c r="L4535" s="2113" t="s">
        <v>24</v>
      </c>
      <c r="M4535" s="2114" t="s">
        <v>24</v>
      </c>
      <c r="N4535" s="1348">
        <v>44136</v>
      </c>
      <c r="O4535" s="1318" t="s">
        <v>24</v>
      </c>
      <c r="P4535" s="1318" t="s">
        <v>24</v>
      </c>
      <c r="Q4535" s="1327" t="s">
        <v>24</v>
      </c>
      <c r="R4535" s="1327" t="s">
        <v>24</v>
      </c>
      <c r="S4535" s="1314" t="s">
        <v>24</v>
      </c>
      <c r="T4535" s="1330">
        <v>44565</v>
      </c>
      <c r="U4535" s="1329" t="s">
        <v>99</v>
      </c>
      <c r="V4535" s="1330" t="s">
        <v>24</v>
      </c>
      <c r="W4535" s="1311" t="s">
        <v>24</v>
      </c>
      <c r="X4535" s="1321"/>
      <c r="Y4535" s="1322"/>
      <c r="Z4535" s="2115"/>
      <c r="AA4535" s="1314"/>
      <c r="AB4535" s="1316"/>
      <c r="AC4535" s="1316"/>
      <c r="AD4535" s="1316"/>
      <c r="AE4535" s="1316"/>
      <c r="AF4535" s="1316"/>
      <c r="AG4535" s="1316"/>
      <c r="AH4535" s="1316"/>
      <c r="AI4535" s="244" t="str">
        <f t="shared" si="389"/>
        <v/>
      </c>
      <c r="AJ4535" s="1315">
        <f t="shared" si="390"/>
        <v>44136</v>
      </c>
      <c r="AK4535" s="1318" t="s">
        <v>24</v>
      </c>
      <c r="AL4535" s="1339" t="s">
        <v>24</v>
      </c>
      <c r="AM4535" s="1316"/>
      <c r="AN4535" s="1316"/>
      <c r="AO4535" s="1320"/>
      <c r="AP4535" s="1320"/>
      <c r="AQ4535" s="1337" t="s">
        <v>3094</v>
      </c>
      <c r="AR4535" s="1320"/>
      <c r="AS4535" s="1320"/>
      <c r="AT4535" s="1320"/>
      <c r="AU4535" s="1320"/>
      <c r="AV4535" s="1320"/>
      <c r="AW4535" s="1320"/>
      <c r="AX4535" s="1320"/>
      <c r="AY4535" s="1320"/>
      <c r="AZ4535" s="1950"/>
    </row>
    <row r="4536" spans="2:52" ht="15" customHeight="1">
      <c r="B4536" s="1310">
        <v>4530</v>
      </c>
      <c r="C4536" s="1326" t="s">
        <v>13439</v>
      </c>
      <c r="D4536" s="2153" t="s">
        <v>234</v>
      </c>
      <c r="E4536" s="521" t="s">
        <v>222</v>
      </c>
      <c r="F4536" s="658" t="s">
        <v>24</v>
      </c>
      <c r="G4536" s="509" t="s">
        <v>141</v>
      </c>
      <c r="H4536" s="1323" t="s">
        <v>24</v>
      </c>
      <c r="I4536" s="1325">
        <v>32986</v>
      </c>
      <c r="J4536" s="1314">
        <f t="shared" ca="1" si="388"/>
        <v>32</v>
      </c>
      <c r="K4536" s="2112" t="s">
        <v>493</v>
      </c>
      <c r="L4536" s="2113">
        <v>132429004000255</v>
      </c>
      <c r="M4536" s="2114">
        <v>45813</v>
      </c>
      <c r="N4536" s="1348">
        <v>44136</v>
      </c>
      <c r="O4536" s="1318"/>
      <c r="P4536" s="1318" t="s">
        <v>24</v>
      </c>
      <c r="Q4536" s="1316"/>
      <c r="R4536" s="1327"/>
      <c r="S4536" s="1314" t="s">
        <v>13440</v>
      </c>
      <c r="T4536" s="1330">
        <v>44309</v>
      </c>
      <c r="U4536" s="1329">
        <v>44309</v>
      </c>
      <c r="V4536" s="1330" t="s">
        <v>24</v>
      </c>
      <c r="W4536" s="1311" t="s">
        <v>24</v>
      </c>
      <c r="X4536" s="1321"/>
      <c r="Y4536" s="1322"/>
      <c r="Z4536" s="2115"/>
      <c r="AA4536" s="1314" t="s">
        <v>592</v>
      </c>
      <c r="AB4536" s="1316" t="s">
        <v>100</v>
      </c>
      <c r="AC4536" s="1316" t="s">
        <v>2464</v>
      </c>
      <c r="AD4536" s="1316"/>
      <c r="AE4536" s="1316"/>
      <c r="AF4536" s="1316"/>
      <c r="AG4536" s="1316"/>
      <c r="AH4536" s="1316"/>
      <c r="AI4536" s="244" t="str">
        <f t="shared" si="389"/>
        <v>PC 200, PC 300LIGHT VEHICLEELF</v>
      </c>
      <c r="AJ4536" s="1315">
        <f t="shared" si="390"/>
        <v>44136</v>
      </c>
      <c r="AK4536" s="1318">
        <v>44131</v>
      </c>
      <c r="AL4536" s="1339">
        <v>44131</v>
      </c>
      <c r="AM4536" s="1316"/>
      <c r="AN4536" s="1316"/>
      <c r="AO4536" s="1320"/>
      <c r="AP4536" s="1320"/>
      <c r="AQ4536" s="1337" t="s">
        <v>3094</v>
      </c>
      <c r="AR4536" s="1320"/>
      <c r="AS4536" s="1320"/>
      <c r="AT4536" s="1320"/>
      <c r="AU4536" s="1320"/>
      <c r="AV4536" s="1320"/>
      <c r="AW4536" s="1320"/>
      <c r="AX4536" s="1320"/>
      <c r="AY4536" s="1320"/>
      <c r="AZ4536" s="1950"/>
    </row>
    <row r="4537" spans="2:52" ht="15" customHeight="1">
      <c r="B4537" s="1310">
        <v>4531</v>
      </c>
      <c r="C4537" s="1326" t="s">
        <v>13441</v>
      </c>
      <c r="D4537" s="2153" t="s">
        <v>2909</v>
      </c>
      <c r="E4537" s="521" t="s">
        <v>1122</v>
      </c>
      <c r="F4537" s="658" t="s">
        <v>24</v>
      </c>
      <c r="G4537" s="509" t="s">
        <v>13442</v>
      </c>
      <c r="H4537" s="1323" t="s">
        <v>24</v>
      </c>
      <c r="I4537" s="1325">
        <v>37604</v>
      </c>
      <c r="J4537" s="1314">
        <f t="shared" ca="1" si="388"/>
        <v>19</v>
      </c>
      <c r="K4537" s="2112" t="s">
        <v>24</v>
      </c>
      <c r="L4537" s="2113" t="s">
        <v>24</v>
      </c>
      <c r="M4537" s="2114" t="s">
        <v>24</v>
      </c>
      <c r="N4537" s="1348">
        <v>44136</v>
      </c>
      <c r="O4537" s="1318" t="s">
        <v>24</v>
      </c>
      <c r="P4537" s="1318" t="s">
        <v>24</v>
      </c>
      <c r="Q4537" s="1327" t="s">
        <v>24</v>
      </c>
      <c r="R4537" s="1327" t="s">
        <v>24</v>
      </c>
      <c r="S4537" s="1314" t="s">
        <v>24</v>
      </c>
      <c r="T4537" s="1330">
        <v>44330</v>
      </c>
      <c r="U4537" s="1329" t="s">
        <v>99</v>
      </c>
      <c r="V4537" s="1330" t="s">
        <v>24</v>
      </c>
      <c r="W4537" s="1311" t="s">
        <v>24</v>
      </c>
      <c r="X4537" s="1321"/>
      <c r="Y4537" s="1322"/>
      <c r="Z4537" s="2115"/>
      <c r="AA4537" s="1314"/>
      <c r="AB4537" s="1316"/>
      <c r="AC4537" s="1316"/>
      <c r="AD4537" s="1316"/>
      <c r="AE4537" s="1316"/>
      <c r="AF4537" s="1316"/>
      <c r="AG4537" s="1316"/>
      <c r="AH4537" s="1316"/>
      <c r="AI4537" s="244" t="str">
        <f t="shared" si="389"/>
        <v/>
      </c>
      <c r="AJ4537" s="1315">
        <f t="shared" si="390"/>
        <v>44136</v>
      </c>
      <c r="AK4537" s="1318" t="s">
        <v>24</v>
      </c>
      <c r="AL4537" s="1339" t="s">
        <v>24</v>
      </c>
      <c r="AM4537" s="1316"/>
      <c r="AN4537" s="1316"/>
      <c r="AO4537" s="1320"/>
      <c r="AP4537" s="1320"/>
      <c r="AQ4537" s="1337" t="s">
        <v>3094</v>
      </c>
      <c r="AR4537" s="1320"/>
      <c r="AS4537" s="1320"/>
      <c r="AT4537" s="1320"/>
      <c r="AU4537" s="1320"/>
      <c r="AV4537" s="1320"/>
      <c r="AW4537" s="1320"/>
      <c r="AX4537" s="1320"/>
      <c r="AY4537" s="1320"/>
      <c r="AZ4537" s="1950"/>
    </row>
    <row r="4538" spans="2:52" ht="15" customHeight="1">
      <c r="B4538" s="1310">
        <v>4532</v>
      </c>
      <c r="C4538" s="1326" t="s">
        <v>13443</v>
      </c>
      <c r="D4538" s="2153" t="s">
        <v>12949</v>
      </c>
      <c r="E4538" s="521" t="s">
        <v>1122</v>
      </c>
      <c r="F4538" s="658" t="s">
        <v>24</v>
      </c>
      <c r="G4538" s="509" t="s">
        <v>13444</v>
      </c>
      <c r="H4538" s="1323" t="s">
        <v>24</v>
      </c>
      <c r="I4538" s="1325">
        <v>22997</v>
      </c>
      <c r="J4538" s="1314">
        <f t="shared" ca="1" si="388"/>
        <v>60</v>
      </c>
      <c r="K4538" s="2112" t="s">
        <v>24</v>
      </c>
      <c r="L4538" s="2113" t="s">
        <v>24</v>
      </c>
      <c r="M4538" s="2114" t="s">
        <v>24</v>
      </c>
      <c r="N4538" s="1348">
        <v>44128</v>
      </c>
      <c r="O4538" s="1318"/>
      <c r="P4538" s="1318" t="s">
        <v>24</v>
      </c>
      <c r="Q4538" s="1316"/>
      <c r="R4538" s="1327"/>
      <c r="S4538" s="1314"/>
      <c r="T4538" s="1330">
        <v>44547</v>
      </c>
      <c r="U4538" s="1329" t="s">
        <v>24</v>
      </c>
      <c r="V4538" s="1330" t="s">
        <v>24</v>
      </c>
      <c r="W4538" s="1311" t="s">
        <v>24</v>
      </c>
      <c r="X4538" s="1321"/>
      <c r="Y4538" s="1322"/>
      <c r="Z4538" s="2115"/>
      <c r="AA4538" s="1314"/>
      <c r="AB4538" s="1316"/>
      <c r="AC4538" s="1316"/>
      <c r="AD4538" s="1316"/>
      <c r="AE4538" s="1316"/>
      <c r="AF4538" s="1316"/>
      <c r="AG4538" s="1316"/>
      <c r="AH4538" s="1316"/>
      <c r="AI4538" s="244" t="str">
        <f t="shared" si="389"/>
        <v/>
      </c>
      <c r="AJ4538" s="1315">
        <f t="shared" si="390"/>
        <v>44128</v>
      </c>
      <c r="AK4538" s="1318" t="s">
        <v>24</v>
      </c>
      <c r="AL4538" s="1339" t="s">
        <v>24</v>
      </c>
      <c r="AM4538" s="1316"/>
      <c r="AN4538" s="1316"/>
      <c r="AO4538" s="1320"/>
      <c r="AP4538" s="1320"/>
      <c r="AQ4538" s="1337" t="s">
        <v>3094</v>
      </c>
      <c r="AR4538" s="1320"/>
      <c r="AS4538" s="1320"/>
      <c r="AT4538" s="1320"/>
      <c r="AU4538" s="1320"/>
      <c r="AV4538" s="1320"/>
      <c r="AW4538" s="1320"/>
      <c r="AX4538" s="1320"/>
      <c r="AY4538" s="1320"/>
      <c r="AZ4538" s="1950"/>
    </row>
    <row r="4539" spans="2:52" ht="15" customHeight="1">
      <c r="B4539" s="1310">
        <v>4533</v>
      </c>
      <c r="C4539" s="1326" t="s">
        <v>13445</v>
      </c>
      <c r="D4539" s="2153" t="s">
        <v>226</v>
      </c>
      <c r="E4539" s="521" t="s">
        <v>222</v>
      </c>
      <c r="F4539" s="658" t="s">
        <v>24</v>
      </c>
      <c r="G4539" s="509" t="s">
        <v>139</v>
      </c>
      <c r="H4539" s="1323" t="s">
        <v>24</v>
      </c>
      <c r="I4539" s="1325">
        <v>35601</v>
      </c>
      <c r="J4539" s="1314">
        <f t="shared" ca="1" si="388"/>
        <v>24</v>
      </c>
      <c r="K4539" s="2112" t="s">
        <v>24</v>
      </c>
      <c r="L4539" s="2113" t="s">
        <v>24</v>
      </c>
      <c r="M4539" s="2114" t="s">
        <v>24</v>
      </c>
      <c r="N4539" s="1348">
        <v>44134</v>
      </c>
      <c r="O4539" s="1318"/>
      <c r="P4539" s="1318" t="s">
        <v>24</v>
      </c>
      <c r="Q4539" s="1316"/>
      <c r="R4539" s="1327"/>
      <c r="S4539" s="1314"/>
      <c r="T4539" s="1330">
        <v>44367</v>
      </c>
      <c r="U4539" s="1329" t="s">
        <v>24</v>
      </c>
      <c r="V4539" s="1330" t="s">
        <v>24</v>
      </c>
      <c r="W4539" s="1311" t="s">
        <v>24</v>
      </c>
      <c r="X4539" s="1321"/>
      <c r="Y4539" s="1322"/>
      <c r="Z4539" s="2115"/>
      <c r="AA4539" s="1314"/>
      <c r="AB4539" s="1316"/>
      <c r="AC4539" s="1316"/>
      <c r="AD4539" s="1316"/>
      <c r="AE4539" s="1316"/>
      <c r="AF4539" s="1316"/>
      <c r="AG4539" s="1316"/>
      <c r="AH4539" s="1316"/>
      <c r="AI4539" s="244" t="str">
        <f t="shared" si="389"/>
        <v/>
      </c>
      <c r="AJ4539" s="1315">
        <f t="shared" si="390"/>
        <v>44134</v>
      </c>
      <c r="AK4539" s="1318" t="s">
        <v>24</v>
      </c>
      <c r="AL4539" s="1339" t="s">
        <v>24</v>
      </c>
      <c r="AM4539" s="1316"/>
      <c r="AN4539" s="1316"/>
      <c r="AO4539" s="1320"/>
      <c r="AP4539" s="1320"/>
      <c r="AQ4539" s="1337" t="s">
        <v>3094</v>
      </c>
      <c r="AR4539" s="1320"/>
      <c r="AS4539" s="1320"/>
      <c r="AT4539" s="1320"/>
      <c r="AU4539" s="1320"/>
      <c r="AV4539" s="1320"/>
      <c r="AW4539" s="1320"/>
      <c r="AX4539" s="1320"/>
      <c r="AY4539" s="1320"/>
      <c r="AZ4539" s="1950"/>
    </row>
    <row r="4540" spans="2:52" ht="15" customHeight="1">
      <c r="B4540" s="1310">
        <v>4534</v>
      </c>
      <c r="C4540" s="1326" t="s">
        <v>6576</v>
      </c>
      <c r="D4540" s="2153" t="s">
        <v>13446</v>
      </c>
      <c r="E4540" s="521" t="s">
        <v>222</v>
      </c>
      <c r="F4540" s="658" t="s">
        <v>24</v>
      </c>
      <c r="G4540" s="509" t="s">
        <v>139</v>
      </c>
      <c r="H4540" s="1323" t="s">
        <v>24</v>
      </c>
      <c r="I4540" s="1325">
        <v>34208</v>
      </c>
      <c r="J4540" s="1314">
        <f t="shared" ca="1" si="388"/>
        <v>28</v>
      </c>
      <c r="K4540" s="2112" t="s">
        <v>24</v>
      </c>
      <c r="L4540" s="2113" t="s">
        <v>24</v>
      </c>
      <c r="M4540" s="2114" t="s">
        <v>24</v>
      </c>
      <c r="N4540" s="1348">
        <v>44134</v>
      </c>
      <c r="O4540" s="1318"/>
      <c r="P4540" s="1318" t="s">
        <v>24</v>
      </c>
      <c r="Q4540" s="1316"/>
      <c r="R4540" s="1327"/>
      <c r="S4540" s="1314"/>
      <c r="T4540" s="1330">
        <v>44435</v>
      </c>
      <c r="U4540" s="1329" t="s">
        <v>24</v>
      </c>
      <c r="V4540" s="1330" t="s">
        <v>24</v>
      </c>
      <c r="W4540" s="1311" t="s">
        <v>24</v>
      </c>
      <c r="X4540" s="1321"/>
      <c r="Y4540" s="1322"/>
      <c r="Z4540" s="2115"/>
      <c r="AA4540" s="1314"/>
      <c r="AB4540" s="1316"/>
      <c r="AC4540" s="1316"/>
      <c r="AD4540" s="1316"/>
      <c r="AE4540" s="1316"/>
      <c r="AF4540" s="1316"/>
      <c r="AG4540" s="1316"/>
      <c r="AH4540" s="1316"/>
      <c r="AI4540" s="244" t="str">
        <f t="shared" si="389"/>
        <v/>
      </c>
      <c r="AJ4540" s="1315">
        <f t="shared" si="390"/>
        <v>44134</v>
      </c>
      <c r="AK4540" s="1318" t="s">
        <v>24</v>
      </c>
      <c r="AL4540" s="1339" t="s">
        <v>24</v>
      </c>
      <c r="AM4540" s="1316"/>
      <c r="AN4540" s="1316"/>
      <c r="AO4540" s="1320"/>
      <c r="AP4540" s="1320"/>
      <c r="AQ4540" s="1337" t="s">
        <v>3094</v>
      </c>
      <c r="AR4540" s="1320"/>
      <c r="AS4540" s="1320"/>
      <c r="AT4540" s="1320"/>
      <c r="AU4540" s="1320"/>
      <c r="AV4540" s="1320"/>
      <c r="AW4540" s="1320"/>
      <c r="AX4540" s="1320"/>
      <c r="AY4540" s="1320"/>
      <c r="AZ4540" s="1950"/>
    </row>
    <row r="4541" spans="2:52" ht="15" customHeight="1">
      <c r="B4541" s="1310">
        <v>4535</v>
      </c>
      <c r="C4541" s="1326" t="s">
        <v>9156</v>
      </c>
      <c r="D4541" s="2153" t="s">
        <v>226</v>
      </c>
      <c r="E4541" s="521" t="s">
        <v>4241</v>
      </c>
      <c r="F4541" s="658" t="s">
        <v>13447</v>
      </c>
      <c r="G4541" s="509" t="s">
        <v>102</v>
      </c>
      <c r="H4541" s="1323"/>
      <c r="I4541" s="1325">
        <v>35382</v>
      </c>
      <c r="J4541" s="1314">
        <f t="shared" ref="J4541:J4604" ca="1" si="391">IF(OR(I4541="",I4541="-"),"-",ROUND((NOW()-I4541)/356,0))</f>
        <v>25</v>
      </c>
      <c r="K4541" s="2112" t="s">
        <v>24</v>
      </c>
      <c r="L4541" s="2113" t="s">
        <v>24</v>
      </c>
      <c r="M4541" s="2114" t="s">
        <v>24</v>
      </c>
      <c r="N4541" s="1348">
        <v>43665</v>
      </c>
      <c r="O4541" s="1318" t="s">
        <v>24</v>
      </c>
      <c r="P4541" s="1318" t="s">
        <v>24</v>
      </c>
      <c r="Q4541" s="1327" t="s">
        <v>24</v>
      </c>
      <c r="R4541" s="1327" t="s">
        <v>24</v>
      </c>
      <c r="S4541" s="1314" t="s">
        <v>24</v>
      </c>
      <c r="T4541" s="1330">
        <v>44513</v>
      </c>
      <c r="U4541" s="1329" t="s">
        <v>99</v>
      </c>
      <c r="V4541" s="1330" t="s">
        <v>24</v>
      </c>
      <c r="W4541" s="1311" t="s">
        <v>24</v>
      </c>
      <c r="X4541" s="1321"/>
      <c r="Y4541" s="1322"/>
      <c r="Z4541" s="2115"/>
      <c r="AA4541" s="1314" t="s">
        <v>24</v>
      </c>
      <c r="AB4541" s="1316"/>
      <c r="AC4541" s="1316"/>
      <c r="AD4541" s="1316"/>
      <c r="AE4541" s="1316"/>
      <c r="AF4541" s="1316"/>
      <c r="AG4541" s="1316"/>
      <c r="AH4541" s="1316"/>
      <c r="AI4541" s="244" t="str">
        <f t="shared" si="389"/>
        <v>-</v>
      </c>
      <c r="AJ4541" s="1315">
        <f t="shared" si="390"/>
        <v>43665</v>
      </c>
      <c r="AK4541" s="1318" t="s">
        <v>24</v>
      </c>
      <c r="AL4541" s="1339" t="s">
        <v>24</v>
      </c>
      <c r="AM4541" s="1316"/>
      <c r="AN4541" s="1316"/>
      <c r="AO4541" s="1320"/>
      <c r="AP4541" s="1320"/>
      <c r="AQ4541" s="1337" t="s">
        <v>3094</v>
      </c>
      <c r="AR4541" s="1320"/>
      <c r="AS4541" s="1320"/>
      <c r="AT4541" s="1320"/>
      <c r="AU4541" s="1320"/>
      <c r="AV4541" s="1320"/>
      <c r="AW4541" s="1320"/>
      <c r="AX4541" s="1320"/>
      <c r="AY4541" s="1320"/>
      <c r="AZ4541" s="1950"/>
    </row>
    <row r="4542" spans="2:52" ht="15" customHeight="1">
      <c r="B4542" s="1310">
        <v>4536</v>
      </c>
      <c r="C4542" s="1326" t="s">
        <v>5165</v>
      </c>
      <c r="D4542" s="2153" t="s">
        <v>1863</v>
      </c>
      <c r="E4542" s="521" t="s">
        <v>1122</v>
      </c>
      <c r="F4542" s="658" t="s">
        <v>24</v>
      </c>
      <c r="G4542" s="509" t="s">
        <v>109</v>
      </c>
      <c r="H4542" s="1323" t="s">
        <v>24</v>
      </c>
      <c r="I4542" s="1325">
        <v>35808</v>
      </c>
      <c r="J4542" s="1314">
        <f t="shared" ca="1" si="391"/>
        <v>24</v>
      </c>
      <c r="K4542" s="2112" t="s">
        <v>496</v>
      </c>
      <c r="L4542" s="2113">
        <v>17209801000127</v>
      </c>
      <c r="M4542" s="2114">
        <v>45873</v>
      </c>
      <c r="N4542" s="1348">
        <v>44106</v>
      </c>
      <c r="O4542" s="1318" t="s">
        <v>24</v>
      </c>
      <c r="P4542" s="1320" t="s">
        <v>24</v>
      </c>
      <c r="Q4542" s="1316" t="s">
        <v>24</v>
      </c>
      <c r="R4542" s="1327"/>
      <c r="S4542" s="1314" t="s">
        <v>13660</v>
      </c>
      <c r="T4542" s="1330">
        <v>44574</v>
      </c>
      <c r="U4542" s="1329">
        <v>44574</v>
      </c>
      <c r="V4542" s="1330" t="s">
        <v>24</v>
      </c>
      <c r="W4542" s="1311" t="s">
        <v>24</v>
      </c>
      <c r="X4542" s="1321"/>
      <c r="Y4542" s="1322"/>
      <c r="Z4542" s="2115"/>
      <c r="AA4542" s="1314" t="s">
        <v>100</v>
      </c>
      <c r="AB4542" s="1316"/>
      <c r="AC4542" s="1316"/>
      <c r="AD4542" s="1316"/>
      <c r="AE4542" s="1316"/>
      <c r="AF4542" s="1316"/>
      <c r="AG4542" s="1316"/>
      <c r="AH4542" s="1316"/>
      <c r="AI4542" s="244" t="str">
        <f t="shared" si="389"/>
        <v>LIGHT VEHICLE</v>
      </c>
      <c r="AJ4542" s="1315">
        <f t="shared" si="390"/>
        <v>44106</v>
      </c>
      <c r="AK4542" s="1318">
        <v>44180</v>
      </c>
      <c r="AL4542" s="1339">
        <v>44180</v>
      </c>
      <c r="AM4542" s="1316"/>
      <c r="AN4542" s="1316"/>
      <c r="AO4542" s="1320"/>
      <c r="AP4542" s="1320"/>
      <c r="AQ4542" s="1337" t="s">
        <v>3094</v>
      </c>
      <c r="AR4542" s="1320"/>
      <c r="AS4542" s="1320"/>
      <c r="AT4542" s="1320"/>
      <c r="AU4542" s="1320"/>
      <c r="AV4542" s="1320"/>
      <c r="AW4542" s="1320"/>
      <c r="AX4542" s="1320"/>
      <c r="AY4542" s="1320"/>
      <c r="AZ4542" s="1950"/>
    </row>
    <row r="4543" spans="2:52" ht="15" customHeight="1">
      <c r="B4543" s="1310">
        <v>4537</v>
      </c>
      <c r="C4543" s="1326" t="s">
        <v>13449</v>
      </c>
      <c r="D4543" s="2153" t="s">
        <v>3294</v>
      </c>
      <c r="E4543" s="521" t="s">
        <v>3085</v>
      </c>
      <c r="F4543" s="658" t="s">
        <v>13450</v>
      </c>
      <c r="G4543" s="509" t="s">
        <v>102</v>
      </c>
      <c r="H4543" s="1323" t="s">
        <v>24</v>
      </c>
      <c r="I4543" s="1325">
        <v>28989</v>
      </c>
      <c r="J4543" s="1314">
        <f t="shared" ca="1" si="391"/>
        <v>43</v>
      </c>
      <c r="K4543" s="2112" t="s">
        <v>24</v>
      </c>
      <c r="L4543" s="2113" t="s">
        <v>24</v>
      </c>
      <c r="M4543" s="2114" t="s">
        <v>24</v>
      </c>
      <c r="N4543" s="1348">
        <v>44129</v>
      </c>
      <c r="O4543" s="1318" t="s">
        <v>24</v>
      </c>
      <c r="P4543" s="1318" t="s">
        <v>24</v>
      </c>
      <c r="Q4543" s="1327" t="s">
        <v>24</v>
      </c>
      <c r="R4543" s="1327" t="s">
        <v>24</v>
      </c>
      <c r="S4543" s="1314" t="s">
        <v>14039</v>
      </c>
      <c r="T4543" s="1330">
        <v>44695</v>
      </c>
      <c r="U4543" s="1329">
        <v>44695</v>
      </c>
      <c r="V4543" s="1330" t="s">
        <v>24</v>
      </c>
      <c r="W4543" s="1311" t="s">
        <v>24</v>
      </c>
      <c r="X4543" s="1321"/>
      <c r="Y4543" s="1322"/>
      <c r="Z4543" s="2115"/>
      <c r="AA4543" s="1314" t="s">
        <v>14037</v>
      </c>
      <c r="AB4543" s="1316" t="s">
        <v>14038</v>
      </c>
      <c r="AC4543" s="1316"/>
      <c r="AD4543" s="1316"/>
      <c r="AE4543" s="1316"/>
      <c r="AF4543" s="1316"/>
      <c r="AG4543" s="1316"/>
      <c r="AH4543" s="1316"/>
      <c r="AI4543" s="244" t="str">
        <f t="shared" si="389"/>
        <v>PC 200-1250DZ 85-375</v>
      </c>
      <c r="AJ4543" s="1315">
        <f t="shared" si="390"/>
        <v>44129</v>
      </c>
      <c r="AK4543" s="1318" t="s">
        <v>24</v>
      </c>
      <c r="AL4543" s="1339" t="s">
        <v>24</v>
      </c>
      <c r="AM4543" s="1316"/>
      <c r="AN4543" s="1316"/>
      <c r="AO4543" s="1320"/>
      <c r="AP4543" s="1320"/>
      <c r="AQ4543" s="1337" t="s">
        <v>3094</v>
      </c>
      <c r="AR4543" s="1320"/>
      <c r="AS4543" s="1320"/>
      <c r="AT4543" s="1320"/>
      <c r="AU4543" s="1320"/>
      <c r="AV4543" s="1320"/>
      <c r="AW4543" s="1320"/>
      <c r="AX4543" s="1320"/>
      <c r="AY4543" s="1320"/>
      <c r="AZ4543" s="1950"/>
    </row>
    <row r="4544" spans="2:52" ht="15" customHeight="1">
      <c r="B4544" s="1310">
        <v>4538</v>
      </c>
      <c r="C4544" s="1326" t="s">
        <v>13451</v>
      </c>
      <c r="D4544" s="2153" t="s">
        <v>3294</v>
      </c>
      <c r="E4544" s="521" t="s">
        <v>3085</v>
      </c>
      <c r="F4544" s="658" t="s">
        <v>13630</v>
      </c>
      <c r="G4544" s="509" t="s">
        <v>102</v>
      </c>
      <c r="H4544" s="1323" t="s">
        <v>24</v>
      </c>
      <c r="I4544" s="1325">
        <v>32489</v>
      </c>
      <c r="J4544" s="1314">
        <f t="shared" ca="1" si="391"/>
        <v>33</v>
      </c>
      <c r="K4544" s="2112" t="s">
        <v>24</v>
      </c>
      <c r="L4544" s="2113" t="s">
        <v>24</v>
      </c>
      <c r="M4544" s="2114" t="s">
        <v>24</v>
      </c>
      <c r="N4544" s="1348">
        <v>44103</v>
      </c>
      <c r="O4544" s="1318" t="s">
        <v>24</v>
      </c>
      <c r="P4544" s="1318" t="s">
        <v>24</v>
      </c>
      <c r="Q4544" s="1327" t="s">
        <v>24</v>
      </c>
      <c r="R4544" s="1327" t="s">
        <v>2087</v>
      </c>
      <c r="S4544" s="1314" t="s">
        <v>24</v>
      </c>
      <c r="T4544" s="1330">
        <v>44542</v>
      </c>
      <c r="U4544" s="1329" t="s">
        <v>99</v>
      </c>
      <c r="V4544" s="1330" t="s">
        <v>24</v>
      </c>
      <c r="W4544" s="1311" t="s">
        <v>24</v>
      </c>
      <c r="X4544" s="1321"/>
      <c r="Y4544" s="1322"/>
      <c r="Z4544" s="2115"/>
      <c r="AA4544" s="1314"/>
      <c r="AB4544" s="1316"/>
      <c r="AC4544" s="1316"/>
      <c r="AD4544" s="1316"/>
      <c r="AE4544" s="1316"/>
      <c r="AF4544" s="1316"/>
      <c r="AG4544" s="1316"/>
      <c r="AH4544" s="1316"/>
      <c r="AI4544" s="244" t="str">
        <f t="shared" si="389"/>
        <v/>
      </c>
      <c r="AJ4544" s="1315">
        <f t="shared" si="390"/>
        <v>44103</v>
      </c>
      <c r="AK4544" s="1318" t="s">
        <v>24</v>
      </c>
      <c r="AL4544" s="1339" t="s">
        <v>24</v>
      </c>
      <c r="AM4544" s="1316"/>
      <c r="AN4544" s="1316"/>
      <c r="AO4544" s="1320"/>
      <c r="AP4544" s="1320"/>
      <c r="AQ4544" s="1337" t="s">
        <v>3094</v>
      </c>
      <c r="AR4544" s="1320"/>
      <c r="AS4544" s="1320"/>
      <c r="AT4544" s="1320"/>
      <c r="AU4544" s="1320"/>
      <c r="AV4544" s="1320"/>
      <c r="AW4544" s="1320"/>
      <c r="AX4544" s="1320"/>
      <c r="AY4544" s="1320"/>
      <c r="AZ4544" s="1950"/>
    </row>
    <row r="4545" spans="2:52" ht="15" customHeight="1">
      <c r="B4545" s="1310">
        <v>4539</v>
      </c>
      <c r="C4545" s="1326" t="s">
        <v>13452</v>
      </c>
      <c r="D4545" s="2153" t="s">
        <v>3175</v>
      </c>
      <c r="E4545" s="521" t="s">
        <v>9986</v>
      </c>
      <c r="F4545" s="658">
        <v>6101057</v>
      </c>
      <c r="G4545" s="509" t="s">
        <v>102</v>
      </c>
      <c r="H4545" s="1323" t="s">
        <v>24</v>
      </c>
      <c r="I4545" s="1325">
        <v>27462</v>
      </c>
      <c r="J4545" s="1314">
        <f t="shared" ca="1" si="391"/>
        <v>47</v>
      </c>
      <c r="K4545" s="2112" t="s">
        <v>24</v>
      </c>
      <c r="L4545" s="2113" t="s">
        <v>24</v>
      </c>
      <c r="M4545" s="2114" t="s">
        <v>24</v>
      </c>
      <c r="N4545" s="1348">
        <v>44097</v>
      </c>
      <c r="O4545" s="1318" t="s">
        <v>24</v>
      </c>
      <c r="P4545" s="1318" t="s">
        <v>24</v>
      </c>
      <c r="Q4545" s="1327" t="s">
        <v>24</v>
      </c>
      <c r="R4545" s="1327" t="s">
        <v>24</v>
      </c>
      <c r="S4545" s="1314" t="s">
        <v>24</v>
      </c>
      <c r="T4545" s="1330">
        <v>44629</v>
      </c>
      <c r="U4545" s="1329" t="s">
        <v>99</v>
      </c>
      <c r="V4545" s="1330" t="s">
        <v>24</v>
      </c>
      <c r="W4545" s="1311" t="s">
        <v>24</v>
      </c>
      <c r="X4545" s="1321"/>
      <c r="Y4545" s="1322"/>
      <c r="Z4545" s="2115"/>
      <c r="AA4545" s="1314"/>
      <c r="AB4545" s="1316"/>
      <c r="AC4545" s="1316"/>
      <c r="AD4545" s="1316"/>
      <c r="AE4545" s="1316"/>
      <c r="AF4545" s="1316"/>
      <c r="AG4545" s="1316"/>
      <c r="AH4545" s="1316"/>
      <c r="AI4545" s="244" t="str">
        <f t="shared" si="389"/>
        <v/>
      </c>
      <c r="AJ4545" s="1315">
        <f t="shared" si="390"/>
        <v>44097</v>
      </c>
      <c r="AK4545" s="1318" t="s">
        <v>24</v>
      </c>
      <c r="AL4545" s="1339" t="s">
        <v>24</v>
      </c>
      <c r="AM4545" s="1316"/>
      <c r="AN4545" s="1316"/>
      <c r="AO4545" s="1320"/>
      <c r="AP4545" s="1320"/>
      <c r="AQ4545" s="1337" t="s">
        <v>3094</v>
      </c>
      <c r="AR4545" s="1320"/>
      <c r="AS4545" s="1320"/>
      <c r="AT4545" s="1320"/>
      <c r="AU4545" s="1320"/>
      <c r="AV4545" s="1320"/>
      <c r="AW4545" s="1320"/>
      <c r="AX4545" s="1320"/>
      <c r="AY4545" s="1320"/>
      <c r="AZ4545" s="1950"/>
    </row>
    <row r="4546" spans="2:52" ht="15" customHeight="1">
      <c r="B4546" s="1310">
        <v>4540</v>
      </c>
      <c r="C4546" s="1326" t="s">
        <v>13453</v>
      </c>
      <c r="D4546" s="2153" t="s">
        <v>13412</v>
      </c>
      <c r="E4546" s="521" t="s">
        <v>1122</v>
      </c>
      <c r="F4546" s="658" t="s">
        <v>24</v>
      </c>
      <c r="G4546" s="509" t="s">
        <v>12943</v>
      </c>
      <c r="H4546" s="1323" t="s">
        <v>24</v>
      </c>
      <c r="I4546" s="1325">
        <v>35664</v>
      </c>
      <c r="J4546" s="1314">
        <f t="shared" ca="1" si="391"/>
        <v>24</v>
      </c>
      <c r="K4546" s="2112" t="s">
        <v>24</v>
      </c>
      <c r="L4546" s="2113" t="s">
        <v>24</v>
      </c>
      <c r="M4546" s="2114" t="s">
        <v>24</v>
      </c>
      <c r="N4546" s="1348">
        <v>44121</v>
      </c>
      <c r="O4546" s="1318"/>
      <c r="P4546" s="1320"/>
      <c r="Q4546" s="1316"/>
      <c r="R4546" s="1327"/>
      <c r="S4546" s="1314"/>
      <c r="T4546" s="1330">
        <v>44430</v>
      </c>
      <c r="U4546" s="1329" t="s">
        <v>24</v>
      </c>
      <c r="V4546" s="1330" t="s">
        <v>24</v>
      </c>
      <c r="W4546" s="1311" t="s">
        <v>24</v>
      </c>
      <c r="X4546" s="1321"/>
      <c r="Y4546" s="1322"/>
      <c r="Z4546" s="2115"/>
      <c r="AA4546" s="1314"/>
      <c r="AB4546" s="1316"/>
      <c r="AC4546" s="1316"/>
      <c r="AD4546" s="1316"/>
      <c r="AE4546" s="1316"/>
      <c r="AF4546" s="1316"/>
      <c r="AG4546" s="1316"/>
      <c r="AH4546" s="1316"/>
      <c r="AI4546" s="244" t="str">
        <f t="shared" si="389"/>
        <v/>
      </c>
      <c r="AJ4546" s="1315">
        <f t="shared" si="390"/>
        <v>44121</v>
      </c>
      <c r="AK4546" s="1318" t="s">
        <v>24</v>
      </c>
      <c r="AL4546" s="1339" t="s">
        <v>24</v>
      </c>
      <c r="AM4546" s="1316"/>
      <c r="AN4546" s="1316"/>
      <c r="AO4546" s="1320"/>
      <c r="AP4546" s="1320"/>
      <c r="AQ4546" s="1337" t="s">
        <v>3094</v>
      </c>
      <c r="AR4546" s="1320"/>
      <c r="AS4546" s="1320"/>
      <c r="AT4546" s="1320"/>
      <c r="AU4546" s="1320"/>
      <c r="AV4546" s="1320"/>
      <c r="AW4546" s="1320"/>
      <c r="AX4546" s="1320"/>
      <c r="AY4546" s="1320"/>
      <c r="AZ4546" s="1950"/>
    </row>
    <row r="4547" spans="2:52" ht="15" customHeight="1">
      <c r="B4547" s="1310">
        <v>4541</v>
      </c>
      <c r="C4547" s="1326" t="s">
        <v>13454</v>
      </c>
      <c r="D4547" s="2153" t="s">
        <v>13412</v>
      </c>
      <c r="E4547" s="521" t="s">
        <v>1122</v>
      </c>
      <c r="F4547" s="658" t="s">
        <v>24</v>
      </c>
      <c r="G4547" s="509" t="s">
        <v>12943</v>
      </c>
      <c r="H4547" s="1323" t="s">
        <v>24</v>
      </c>
      <c r="I4547" s="1325">
        <v>35370</v>
      </c>
      <c r="J4547" s="1314">
        <f t="shared" ca="1" si="391"/>
        <v>25</v>
      </c>
      <c r="K4547" s="2112" t="s">
        <v>24</v>
      </c>
      <c r="L4547" s="2113" t="s">
        <v>24</v>
      </c>
      <c r="M4547" s="2114" t="s">
        <v>24</v>
      </c>
      <c r="N4547" s="1348">
        <v>44121</v>
      </c>
      <c r="O4547" s="1318"/>
      <c r="P4547" s="1320"/>
      <c r="Q4547" s="1316"/>
      <c r="R4547" s="1327"/>
      <c r="S4547" s="1314"/>
      <c r="T4547" s="1330">
        <v>44501</v>
      </c>
      <c r="U4547" s="1329" t="s">
        <v>24</v>
      </c>
      <c r="V4547" s="1330" t="s">
        <v>24</v>
      </c>
      <c r="W4547" s="1311" t="s">
        <v>24</v>
      </c>
      <c r="X4547" s="1321"/>
      <c r="Y4547" s="1322"/>
      <c r="Z4547" s="2115"/>
      <c r="AA4547" s="1314"/>
      <c r="AB4547" s="1316"/>
      <c r="AC4547" s="1316"/>
      <c r="AD4547" s="1316"/>
      <c r="AE4547" s="1316"/>
      <c r="AF4547" s="1316"/>
      <c r="AG4547" s="1316"/>
      <c r="AH4547" s="1316"/>
      <c r="AI4547" s="244" t="str">
        <f t="shared" si="389"/>
        <v/>
      </c>
      <c r="AJ4547" s="1315">
        <f t="shared" si="390"/>
        <v>44121</v>
      </c>
      <c r="AK4547" s="1318" t="s">
        <v>24</v>
      </c>
      <c r="AL4547" s="1339" t="s">
        <v>24</v>
      </c>
      <c r="AM4547" s="1316"/>
      <c r="AN4547" s="1316"/>
      <c r="AO4547" s="1320"/>
      <c r="AP4547" s="1320"/>
      <c r="AQ4547" s="1337" t="s">
        <v>3094</v>
      </c>
      <c r="AR4547" s="1320"/>
      <c r="AS4547" s="1320"/>
      <c r="AT4547" s="1320"/>
      <c r="AU4547" s="1320"/>
      <c r="AV4547" s="1320"/>
      <c r="AW4547" s="1320"/>
      <c r="AX4547" s="1320"/>
      <c r="AY4547" s="1320"/>
      <c r="AZ4547" s="1950"/>
    </row>
    <row r="4548" spans="2:52" ht="15" customHeight="1">
      <c r="B4548" s="1310">
        <v>4542</v>
      </c>
      <c r="C4548" s="1326" t="s">
        <v>13455</v>
      </c>
      <c r="D4548" s="2153" t="s">
        <v>13412</v>
      </c>
      <c r="E4548" s="521" t="s">
        <v>1122</v>
      </c>
      <c r="F4548" s="658" t="s">
        <v>24</v>
      </c>
      <c r="G4548" s="509" t="s">
        <v>12943</v>
      </c>
      <c r="H4548" s="1323" t="s">
        <v>24</v>
      </c>
      <c r="I4548" s="1325">
        <v>34122</v>
      </c>
      <c r="J4548" s="1314">
        <f t="shared" ca="1" si="391"/>
        <v>29</v>
      </c>
      <c r="K4548" s="2112" t="s">
        <v>24</v>
      </c>
      <c r="L4548" s="2113" t="s">
        <v>24</v>
      </c>
      <c r="M4548" s="2114" t="s">
        <v>24</v>
      </c>
      <c r="N4548" s="1348">
        <v>44121</v>
      </c>
      <c r="O4548" s="1318"/>
      <c r="P4548" s="1320"/>
      <c r="Q4548" s="1316"/>
      <c r="R4548" s="1327"/>
      <c r="S4548" s="1314"/>
      <c r="T4548" s="1330">
        <v>44349</v>
      </c>
      <c r="U4548" s="1329" t="s">
        <v>24</v>
      </c>
      <c r="V4548" s="1330" t="s">
        <v>24</v>
      </c>
      <c r="W4548" s="1311" t="s">
        <v>24</v>
      </c>
      <c r="X4548" s="1321"/>
      <c r="Y4548" s="1322"/>
      <c r="Z4548" s="2115"/>
      <c r="AA4548" s="1314"/>
      <c r="AB4548" s="1316"/>
      <c r="AC4548" s="1316"/>
      <c r="AD4548" s="1316"/>
      <c r="AE4548" s="1316"/>
      <c r="AF4548" s="1316"/>
      <c r="AG4548" s="1316"/>
      <c r="AH4548" s="1316"/>
      <c r="AI4548" s="244" t="str">
        <f t="shared" si="389"/>
        <v/>
      </c>
      <c r="AJ4548" s="1315">
        <f t="shared" si="390"/>
        <v>44121</v>
      </c>
      <c r="AK4548" s="1318" t="s">
        <v>24</v>
      </c>
      <c r="AL4548" s="1339" t="s">
        <v>24</v>
      </c>
      <c r="AM4548" s="1316"/>
      <c r="AN4548" s="1316"/>
      <c r="AO4548" s="1320"/>
      <c r="AP4548" s="1320"/>
      <c r="AQ4548" s="1337" t="s">
        <v>3094</v>
      </c>
      <c r="AR4548" s="1320"/>
      <c r="AS4548" s="1320"/>
      <c r="AT4548" s="1320"/>
      <c r="AU4548" s="1320"/>
      <c r="AV4548" s="1320"/>
      <c r="AW4548" s="1320"/>
      <c r="AX4548" s="1320"/>
      <c r="AY4548" s="1320"/>
      <c r="AZ4548" s="1950"/>
    </row>
    <row r="4549" spans="2:52" ht="15" customHeight="1">
      <c r="B4549" s="1310">
        <v>4543</v>
      </c>
      <c r="C4549" s="1326" t="s">
        <v>13456</v>
      </c>
      <c r="D4549" s="2153" t="s">
        <v>13412</v>
      </c>
      <c r="E4549" s="521" t="s">
        <v>1122</v>
      </c>
      <c r="F4549" s="658" t="s">
        <v>24</v>
      </c>
      <c r="G4549" s="509" t="s">
        <v>12943</v>
      </c>
      <c r="H4549" s="1323" t="s">
        <v>24</v>
      </c>
      <c r="I4549" s="1325">
        <v>35857</v>
      </c>
      <c r="J4549" s="1314">
        <f t="shared" ca="1" si="391"/>
        <v>24</v>
      </c>
      <c r="K4549" s="2112" t="s">
        <v>24</v>
      </c>
      <c r="L4549" s="2113" t="s">
        <v>24</v>
      </c>
      <c r="M4549" s="2114" t="s">
        <v>24</v>
      </c>
      <c r="N4549" s="1348">
        <v>44121</v>
      </c>
      <c r="O4549" s="1318"/>
      <c r="P4549" s="1320"/>
      <c r="Q4549" s="1316"/>
      <c r="R4549" s="1327"/>
      <c r="S4549" s="1314"/>
      <c r="T4549" s="1330">
        <v>44258</v>
      </c>
      <c r="U4549" s="1329" t="s">
        <v>24</v>
      </c>
      <c r="V4549" s="1330" t="s">
        <v>24</v>
      </c>
      <c r="W4549" s="1311" t="s">
        <v>24</v>
      </c>
      <c r="X4549" s="1321"/>
      <c r="Y4549" s="1322"/>
      <c r="Z4549" s="2115"/>
      <c r="AA4549" s="1314"/>
      <c r="AB4549" s="1316"/>
      <c r="AC4549" s="1316"/>
      <c r="AD4549" s="1316"/>
      <c r="AE4549" s="1316"/>
      <c r="AF4549" s="1316"/>
      <c r="AG4549" s="1316"/>
      <c r="AH4549" s="1316"/>
      <c r="AI4549" s="244" t="str">
        <f t="shared" si="389"/>
        <v/>
      </c>
      <c r="AJ4549" s="1315">
        <f t="shared" si="390"/>
        <v>44121</v>
      </c>
      <c r="AK4549" s="1318" t="s">
        <v>24</v>
      </c>
      <c r="AL4549" s="1339" t="s">
        <v>24</v>
      </c>
      <c r="AM4549" s="1316"/>
      <c r="AN4549" s="1316"/>
      <c r="AO4549" s="1320"/>
      <c r="AP4549" s="1320"/>
      <c r="AQ4549" s="1337" t="s">
        <v>3094</v>
      </c>
      <c r="AR4549" s="1320"/>
      <c r="AS4549" s="1320"/>
      <c r="AT4549" s="1320"/>
      <c r="AU4549" s="1320"/>
      <c r="AV4549" s="1320"/>
      <c r="AW4549" s="1320"/>
      <c r="AX4549" s="1320"/>
      <c r="AY4549" s="1320"/>
      <c r="AZ4549" s="1950"/>
    </row>
    <row r="4550" spans="2:52" ht="15" customHeight="1">
      <c r="B4550" s="1310">
        <v>4544</v>
      </c>
      <c r="C4550" s="1326" t="s">
        <v>13457</v>
      </c>
      <c r="D4550" s="2153" t="s">
        <v>13412</v>
      </c>
      <c r="E4550" s="521" t="s">
        <v>1122</v>
      </c>
      <c r="F4550" s="658" t="s">
        <v>24</v>
      </c>
      <c r="G4550" s="509" t="s">
        <v>12943</v>
      </c>
      <c r="H4550" s="1323" t="s">
        <v>24</v>
      </c>
      <c r="I4550" s="1325">
        <v>35809</v>
      </c>
      <c r="J4550" s="1314">
        <f t="shared" ca="1" si="391"/>
        <v>24</v>
      </c>
      <c r="K4550" s="2112" t="s">
        <v>24</v>
      </c>
      <c r="L4550" s="2113" t="s">
        <v>24</v>
      </c>
      <c r="M4550" s="2114" t="s">
        <v>24</v>
      </c>
      <c r="N4550" s="1348">
        <v>44121</v>
      </c>
      <c r="O4550" s="1318"/>
      <c r="P4550" s="1320"/>
      <c r="Q4550" s="1316"/>
      <c r="R4550" s="1327"/>
      <c r="S4550" s="1314"/>
      <c r="T4550" s="1330">
        <v>44575</v>
      </c>
      <c r="U4550" s="1329" t="s">
        <v>24</v>
      </c>
      <c r="V4550" s="1330" t="s">
        <v>24</v>
      </c>
      <c r="W4550" s="1311" t="s">
        <v>24</v>
      </c>
      <c r="X4550" s="1321"/>
      <c r="Y4550" s="1322"/>
      <c r="Z4550" s="2115"/>
      <c r="AA4550" s="1314"/>
      <c r="AB4550" s="1316"/>
      <c r="AC4550" s="1316"/>
      <c r="AD4550" s="1316"/>
      <c r="AE4550" s="1316"/>
      <c r="AF4550" s="1316"/>
      <c r="AG4550" s="1316"/>
      <c r="AH4550" s="1316"/>
      <c r="AI4550" s="244" t="str">
        <f t="shared" si="389"/>
        <v/>
      </c>
      <c r="AJ4550" s="1315">
        <f t="shared" si="390"/>
        <v>44121</v>
      </c>
      <c r="AK4550" s="1318" t="s">
        <v>24</v>
      </c>
      <c r="AL4550" s="1339" t="s">
        <v>24</v>
      </c>
      <c r="AM4550" s="1316"/>
      <c r="AN4550" s="1316"/>
      <c r="AO4550" s="1320"/>
      <c r="AP4550" s="1320"/>
      <c r="AQ4550" s="1337" t="s">
        <v>3094</v>
      </c>
      <c r="AR4550" s="1320"/>
      <c r="AS4550" s="1320"/>
      <c r="AT4550" s="1320"/>
      <c r="AU4550" s="1320"/>
      <c r="AV4550" s="1320"/>
      <c r="AW4550" s="1320"/>
      <c r="AX4550" s="1320"/>
      <c r="AY4550" s="1320"/>
      <c r="AZ4550" s="1950"/>
    </row>
    <row r="4551" spans="2:52" ht="15" customHeight="1">
      <c r="B4551" s="1310">
        <v>4545</v>
      </c>
      <c r="C4551" s="1326" t="s">
        <v>13458</v>
      </c>
      <c r="D4551" s="2153" t="s">
        <v>13412</v>
      </c>
      <c r="E4551" s="521" t="s">
        <v>1122</v>
      </c>
      <c r="F4551" s="658" t="s">
        <v>24</v>
      </c>
      <c r="G4551" s="509" t="s">
        <v>12943</v>
      </c>
      <c r="H4551" s="1323" t="s">
        <v>24</v>
      </c>
      <c r="I4551" s="1325">
        <v>35859</v>
      </c>
      <c r="J4551" s="1314">
        <f t="shared" ca="1" si="391"/>
        <v>24</v>
      </c>
      <c r="K4551" s="2112" t="s">
        <v>24</v>
      </c>
      <c r="L4551" s="2113" t="s">
        <v>24</v>
      </c>
      <c r="M4551" s="2114" t="s">
        <v>24</v>
      </c>
      <c r="N4551" s="1348">
        <v>44121</v>
      </c>
      <c r="O4551" s="1318"/>
      <c r="P4551" s="1320"/>
      <c r="Q4551" s="1316"/>
      <c r="R4551" s="1327"/>
      <c r="S4551" s="1314"/>
      <c r="T4551" s="1330">
        <v>44260</v>
      </c>
      <c r="U4551" s="1329" t="s">
        <v>24</v>
      </c>
      <c r="V4551" s="1330" t="s">
        <v>24</v>
      </c>
      <c r="W4551" s="1311" t="s">
        <v>24</v>
      </c>
      <c r="X4551" s="1321"/>
      <c r="Y4551" s="1322"/>
      <c r="Z4551" s="2115"/>
      <c r="AA4551" s="1314"/>
      <c r="AB4551" s="1316"/>
      <c r="AC4551" s="1316"/>
      <c r="AD4551" s="1316"/>
      <c r="AE4551" s="1316"/>
      <c r="AF4551" s="1316"/>
      <c r="AG4551" s="1316"/>
      <c r="AH4551" s="1316"/>
      <c r="AI4551" s="244" t="str">
        <f t="shared" si="389"/>
        <v/>
      </c>
      <c r="AJ4551" s="1315">
        <f t="shared" si="390"/>
        <v>44121</v>
      </c>
      <c r="AK4551" s="1318" t="s">
        <v>24</v>
      </c>
      <c r="AL4551" s="1339" t="s">
        <v>24</v>
      </c>
      <c r="AM4551" s="1316"/>
      <c r="AN4551" s="1316"/>
      <c r="AO4551" s="1320"/>
      <c r="AP4551" s="1320"/>
      <c r="AQ4551" s="1337" t="s">
        <v>3094</v>
      </c>
      <c r="AR4551" s="1320"/>
      <c r="AS4551" s="1320"/>
      <c r="AT4551" s="1320"/>
      <c r="AU4551" s="1320"/>
      <c r="AV4551" s="1320"/>
      <c r="AW4551" s="1320"/>
      <c r="AX4551" s="1320"/>
      <c r="AY4551" s="1320"/>
      <c r="AZ4551" s="1950"/>
    </row>
    <row r="4552" spans="2:52" ht="15" customHeight="1">
      <c r="B4552" s="1310">
        <v>4546</v>
      </c>
      <c r="C4552" s="1326" t="s">
        <v>13459</v>
      </c>
      <c r="D4552" s="2153" t="s">
        <v>230</v>
      </c>
      <c r="E4552" s="521" t="s">
        <v>222</v>
      </c>
      <c r="F4552" s="658" t="s">
        <v>24</v>
      </c>
      <c r="G4552" s="509" t="s">
        <v>115</v>
      </c>
      <c r="H4552" s="1323" t="s">
        <v>24</v>
      </c>
      <c r="I4552" s="1325">
        <v>35230</v>
      </c>
      <c r="J4552" s="1314">
        <f t="shared" ca="1" si="391"/>
        <v>25</v>
      </c>
      <c r="K4552" s="2112" t="s">
        <v>24</v>
      </c>
      <c r="L4552" s="2113" t="s">
        <v>24</v>
      </c>
      <c r="M4552" s="2114" t="s">
        <v>24</v>
      </c>
      <c r="N4552" s="1348">
        <v>44029</v>
      </c>
      <c r="O4552" s="1318"/>
      <c r="P4552" s="1320"/>
      <c r="Q4552" s="1316"/>
      <c r="R4552" s="1327"/>
      <c r="S4552" s="1314" t="s">
        <v>13460</v>
      </c>
      <c r="T4552" s="1330">
        <v>44361</v>
      </c>
      <c r="U4552" s="1329">
        <v>44361</v>
      </c>
      <c r="V4552" s="1330" t="s">
        <v>24</v>
      </c>
      <c r="W4552" s="1311" t="s">
        <v>24</v>
      </c>
      <c r="X4552" s="1321"/>
      <c r="Y4552" s="1322"/>
      <c r="Z4552" s="2115"/>
      <c r="AA4552" s="1314"/>
      <c r="AB4552" s="1316"/>
      <c r="AC4552" s="1316"/>
      <c r="AD4552" s="1316"/>
      <c r="AE4552" s="1316"/>
      <c r="AF4552" s="1316"/>
      <c r="AG4552" s="1316"/>
      <c r="AH4552" s="1316"/>
      <c r="AI4552" s="244" t="str">
        <f t="shared" si="389"/>
        <v/>
      </c>
      <c r="AJ4552" s="1315">
        <f t="shared" si="390"/>
        <v>44029</v>
      </c>
      <c r="AK4552" s="1318">
        <v>44110</v>
      </c>
      <c r="AL4552" s="1339">
        <v>44110</v>
      </c>
      <c r="AM4552" s="1316"/>
      <c r="AN4552" s="1316"/>
      <c r="AO4552" s="1320"/>
      <c r="AP4552" s="1320"/>
      <c r="AQ4552" s="1337" t="s">
        <v>3094</v>
      </c>
      <c r="AR4552" s="1320"/>
      <c r="AS4552" s="1320"/>
      <c r="AT4552" s="1320"/>
      <c r="AU4552" s="1320"/>
      <c r="AV4552" s="1320"/>
      <c r="AW4552" s="1320"/>
      <c r="AX4552" s="1320"/>
      <c r="AY4552" s="1320"/>
      <c r="AZ4552" s="1950"/>
    </row>
    <row r="4553" spans="2:52" ht="15" customHeight="1">
      <c r="B4553" s="1310">
        <v>4547</v>
      </c>
      <c r="C4553" s="1326" t="s">
        <v>13461</v>
      </c>
      <c r="D4553" s="2153" t="s">
        <v>230</v>
      </c>
      <c r="E4553" s="521" t="s">
        <v>222</v>
      </c>
      <c r="F4553" s="658" t="s">
        <v>24</v>
      </c>
      <c r="G4553" s="509" t="s">
        <v>139</v>
      </c>
      <c r="H4553" s="1323" t="s">
        <v>24</v>
      </c>
      <c r="I4553" s="1325">
        <v>28050</v>
      </c>
      <c r="J4553" s="1314">
        <f t="shared" ca="1" si="391"/>
        <v>46</v>
      </c>
      <c r="K4553" s="2112" t="s">
        <v>493</v>
      </c>
      <c r="L4553" s="2113">
        <v>17237610000050</v>
      </c>
      <c r="M4553" s="2114">
        <v>45963</v>
      </c>
      <c r="N4553" s="1348">
        <v>44141</v>
      </c>
      <c r="O4553" s="1318" t="s">
        <v>24</v>
      </c>
      <c r="P4553" s="1320" t="s">
        <v>24</v>
      </c>
      <c r="Q4553" s="1328" t="s">
        <v>24</v>
      </c>
      <c r="R4553" s="1327" t="s">
        <v>2087</v>
      </c>
      <c r="S4553" s="1314" t="s">
        <v>13462</v>
      </c>
      <c r="T4553" s="1330">
        <v>44486</v>
      </c>
      <c r="U4553" s="1329">
        <v>44486</v>
      </c>
      <c r="V4553" s="1330" t="s">
        <v>24</v>
      </c>
      <c r="W4553" s="1311" t="s">
        <v>24</v>
      </c>
      <c r="X4553" s="1321"/>
      <c r="Y4553" s="1322"/>
      <c r="Z4553" s="2115"/>
      <c r="AA4553" s="1314" t="s">
        <v>13203</v>
      </c>
      <c r="AB4553" s="1316"/>
      <c r="AC4553" s="1316"/>
      <c r="AD4553" s="1316"/>
      <c r="AE4553" s="1316"/>
      <c r="AF4553" s="1316"/>
      <c r="AG4553" s="1316"/>
      <c r="AH4553" s="1316"/>
      <c r="AI4553" s="244" t="str">
        <f t="shared" si="389"/>
        <v>VOLVO FH16 610</v>
      </c>
      <c r="AJ4553" s="1315">
        <f t="shared" si="390"/>
        <v>44141</v>
      </c>
      <c r="AK4553" s="1318">
        <v>44140</v>
      </c>
      <c r="AL4553" s="1339">
        <v>44140</v>
      </c>
      <c r="AM4553" s="1316"/>
      <c r="AN4553" s="1316"/>
      <c r="AO4553" s="1320"/>
      <c r="AP4553" s="1320"/>
      <c r="AQ4553" s="1337" t="s">
        <v>3094</v>
      </c>
      <c r="AR4553" s="1320"/>
      <c r="AS4553" s="1320"/>
      <c r="AT4553" s="1320"/>
      <c r="AU4553" s="1320"/>
      <c r="AV4553" s="1320"/>
      <c r="AW4553" s="1320"/>
      <c r="AX4553" s="1320"/>
      <c r="AY4553" s="1320"/>
      <c r="AZ4553" s="1950"/>
    </row>
    <row r="4554" spans="2:52" ht="15" customHeight="1">
      <c r="B4554" s="1310">
        <v>4548</v>
      </c>
      <c r="C4554" s="1326" t="s">
        <v>13463</v>
      </c>
      <c r="D4554" s="2153" t="s">
        <v>230</v>
      </c>
      <c r="E4554" s="521" t="s">
        <v>222</v>
      </c>
      <c r="F4554" s="658" t="s">
        <v>13833</v>
      </c>
      <c r="G4554" s="509" t="s">
        <v>139</v>
      </c>
      <c r="H4554" s="1323" t="s">
        <v>24</v>
      </c>
      <c r="I4554" s="1325">
        <v>29895</v>
      </c>
      <c r="J4554" s="1314">
        <f t="shared" ca="1" si="391"/>
        <v>40</v>
      </c>
      <c r="K4554" s="2112" t="s">
        <v>493</v>
      </c>
      <c r="L4554" s="2113">
        <v>811218150435</v>
      </c>
      <c r="M4554" s="2114">
        <v>45265</v>
      </c>
      <c r="N4554" s="1348">
        <v>44141</v>
      </c>
      <c r="O4554" s="2120">
        <v>44134</v>
      </c>
      <c r="P4554" s="1320" t="s">
        <v>24</v>
      </c>
      <c r="Q4554" s="1328">
        <v>44499</v>
      </c>
      <c r="R4554" s="1327" t="s">
        <v>12081</v>
      </c>
      <c r="S4554" s="1314" t="s">
        <v>13464</v>
      </c>
      <c r="T4554" s="1330">
        <v>44535</v>
      </c>
      <c r="U4554" s="1329">
        <v>44535</v>
      </c>
      <c r="V4554" s="1330" t="s">
        <v>24</v>
      </c>
      <c r="W4554" s="1311" t="s">
        <v>24</v>
      </c>
      <c r="X4554" s="1321"/>
      <c r="Y4554" s="1322"/>
      <c r="Z4554" s="2115"/>
      <c r="AA4554" s="1314" t="s">
        <v>13697</v>
      </c>
      <c r="AB4554" s="1316" t="s">
        <v>13892</v>
      </c>
      <c r="AC4554" s="1316"/>
      <c r="AD4554" s="1316"/>
      <c r="AE4554" s="1316"/>
      <c r="AF4554" s="1316"/>
      <c r="AG4554" s="1316"/>
      <c r="AH4554" s="1316"/>
      <c r="AI4554" s="244" t="str">
        <f t="shared" si="389"/>
        <v>VOLVO FH16 610 DTRVOLVO FH16 610 STR</v>
      </c>
      <c r="AJ4554" s="1315">
        <f t="shared" si="390"/>
        <v>44141</v>
      </c>
      <c r="AK4554" s="1318">
        <v>44226</v>
      </c>
      <c r="AL4554" s="1339">
        <v>44140</v>
      </c>
      <c r="AM4554" s="1316"/>
      <c r="AN4554" s="1316"/>
      <c r="AO4554" s="1320"/>
      <c r="AP4554" s="1320"/>
      <c r="AQ4554" s="1337" t="s">
        <v>3094</v>
      </c>
      <c r="AR4554" s="1320"/>
      <c r="AS4554" s="1320"/>
      <c r="AT4554" s="1320"/>
      <c r="AU4554" s="1320"/>
      <c r="AV4554" s="1320"/>
      <c r="AW4554" s="1320"/>
      <c r="AX4554" s="1320"/>
      <c r="AY4554" s="1320"/>
      <c r="AZ4554" s="1950"/>
    </row>
    <row r="4555" spans="2:52" ht="15" customHeight="1">
      <c r="B4555" s="1310">
        <v>4549</v>
      </c>
      <c r="C4555" s="1326" t="s">
        <v>13465</v>
      </c>
      <c r="D4555" s="2153" t="s">
        <v>5209</v>
      </c>
      <c r="E4555" s="521" t="s">
        <v>1122</v>
      </c>
      <c r="F4555" s="658" t="s">
        <v>24</v>
      </c>
      <c r="G4555" s="509" t="s">
        <v>109</v>
      </c>
      <c r="H4555" s="1323" t="s">
        <v>24</v>
      </c>
      <c r="I4555" s="1325">
        <v>36745</v>
      </c>
      <c r="J4555" s="1314">
        <f t="shared" ca="1" si="391"/>
        <v>21</v>
      </c>
      <c r="K4555" s="2112" t="s">
        <v>24</v>
      </c>
      <c r="L4555" s="2113" t="s">
        <v>24</v>
      </c>
      <c r="M4555" s="2114" t="s">
        <v>24</v>
      </c>
      <c r="N4555" s="1348">
        <v>44140</v>
      </c>
      <c r="O4555" s="1318" t="s">
        <v>24</v>
      </c>
      <c r="P4555" s="1320" t="s">
        <v>24</v>
      </c>
      <c r="Q4555" s="1328" t="s">
        <v>24</v>
      </c>
      <c r="R4555" s="1327" t="s">
        <v>2087</v>
      </c>
      <c r="S4555" s="1314" t="s">
        <v>24</v>
      </c>
      <c r="T4555" s="1330">
        <v>44415</v>
      </c>
      <c r="U4555" s="1329" t="s">
        <v>99</v>
      </c>
      <c r="V4555" s="1330" t="s">
        <v>24</v>
      </c>
      <c r="W4555" s="1311" t="s">
        <v>24</v>
      </c>
      <c r="X4555" s="1321"/>
      <c r="Y4555" s="1322"/>
      <c r="Z4555" s="2115"/>
      <c r="AA4555" s="1314"/>
      <c r="AB4555" s="1316"/>
      <c r="AC4555" s="1316"/>
      <c r="AD4555" s="1316"/>
      <c r="AE4555" s="1316"/>
      <c r="AF4555" s="1316"/>
      <c r="AG4555" s="1316"/>
      <c r="AH4555" s="1316"/>
      <c r="AI4555" s="244" t="str">
        <f t="shared" si="389"/>
        <v/>
      </c>
      <c r="AJ4555" s="1315">
        <f t="shared" si="390"/>
        <v>44140</v>
      </c>
      <c r="AK4555" s="1318" t="s">
        <v>24</v>
      </c>
      <c r="AL4555" s="1339" t="s">
        <v>24</v>
      </c>
      <c r="AM4555" s="1316"/>
      <c r="AN4555" s="1316"/>
      <c r="AO4555" s="1320"/>
      <c r="AP4555" s="1320"/>
      <c r="AQ4555" s="1337" t="s">
        <v>3094</v>
      </c>
      <c r="AR4555" s="1320"/>
      <c r="AS4555" s="1320"/>
      <c r="AT4555" s="1320"/>
      <c r="AU4555" s="1320"/>
      <c r="AV4555" s="1320"/>
      <c r="AW4555" s="1320"/>
      <c r="AX4555" s="1320"/>
      <c r="AY4555" s="1320"/>
      <c r="AZ4555" s="1950"/>
    </row>
    <row r="4556" spans="2:52" ht="15" customHeight="1">
      <c r="B4556" s="1310">
        <v>4550</v>
      </c>
      <c r="C4556" s="1326" t="s">
        <v>5454</v>
      </c>
      <c r="D4556" s="2153" t="s">
        <v>1866</v>
      </c>
      <c r="E4556" s="521" t="s">
        <v>1122</v>
      </c>
      <c r="F4556" s="658" t="s">
        <v>24</v>
      </c>
      <c r="G4556" s="509" t="s">
        <v>109</v>
      </c>
      <c r="H4556" s="1323" t="s">
        <v>24</v>
      </c>
      <c r="I4556" s="1325">
        <v>36200</v>
      </c>
      <c r="J4556" s="1314">
        <f t="shared" ca="1" si="391"/>
        <v>23</v>
      </c>
      <c r="K4556" s="2112" t="s">
        <v>24</v>
      </c>
      <c r="L4556" s="2113" t="s">
        <v>24</v>
      </c>
      <c r="M4556" s="2114" t="s">
        <v>24</v>
      </c>
      <c r="N4556" s="1348">
        <v>44140</v>
      </c>
      <c r="O4556" s="1318" t="s">
        <v>24</v>
      </c>
      <c r="P4556" s="1320" t="s">
        <v>24</v>
      </c>
      <c r="Q4556" s="1328" t="s">
        <v>24</v>
      </c>
      <c r="R4556" s="1327" t="s">
        <v>2087</v>
      </c>
      <c r="S4556" s="1314" t="s">
        <v>24</v>
      </c>
      <c r="T4556" s="1330">
        <v>44601</v>
      </c>
      <c r="U4556" s="1329" t="s">
        <v>99</v>
      </c>
      <c r="V4556" s="1330" t="s">
        <v>24</v>
      </c>
      <c r="W4556" s="1311" t="s">
        <v>24</v>
      </c>
      <c r="X4556" s="1321"/>
      <c r="Y4556" s="1322"/>
      <c r="Z4556" s="2115"/>
      <c r="AA4556" s="1314"/>
      <c r="AB4556" s="1316"/>
      <c r="AC4556" s="1316"/>
      <c r="AD4556" s="1316"/>
      <c r="AE4556" s="1316"/>
      <c r="AF4556" s="1316"/>
      <c r="AG4556" s="1316"/>
      <c r="AH4556" s="1316"/>
      <c r="AI4556" s="244" t="str">
        <f t="shared" si="389"/>
        <v/>
      </c>
      <c r="AJ4556" s="1315">
        <f t="shared" si="390"/>
        <v>44140</v>
      </c>
      <c r="AK4556" s="1318"/>
      <c r="AL4556" s="1339"/>
      <c r="AM4556" s="1316"/>
      <c r="AN4556" s="1316"/>
      <c r="AO4556" s="1320"/>
      <c r="AP4556" s="1320"/>
      <c r="AQ4556" s="1337" t="s">
        <v>3094</v>
      </c>
      <c r="AR4556" s="1320"/>
      <c r="AS4556" s="1320"/>
      <c r="AT4556" s="1320"/>
      <c r="AU4556" s="1320"/>
      <c r="AV4556" s="1320"/>
      <c r="AW4556" s="1320"/>
      <c r="AX4556" s="1320"/>
      <c r="AY4556" s="1320"/>
      <c r="AZ4556" s="1950"/>
    </row>
    <row r="4557" spans="2:52" ht="15" customHeight="1">
      <c r="B4557" s="1310">
        <v>4551</v>
      </c>
      <c r="C4557" s="1326" t="s">
        <v>13466</v>
      </c>
      <c r="D4557" s="2153" t="s">
        <v>418</v>
      </c>
      <c r="E4557" s="521" t="s">
        <v>1122</v>
      </c>
      <c r="F4557" s="658" t="s">
        <v>24</v>
      </c>
      <c r="G4557" s="509" t="s">
        <v>109</v>
      </c>
      <c r="H4557" s="1323" t="s">
        <v>24</v>
      </c>
      <c r="I4557" s="1325">
        <v>31515</v>
      </c>
      <c r="J4557" s="1314">
        <f t="shared" ca="1" si="391"/>
        <v>36</v>
      </c>
      <c r="K4557" s="2112" t="s">
        <v>24</v>
      </c>
      <c r="L4557" s="2113" t="s">
        <v>24</v>
      </c>
      <c r="M4557" s="2114" t="s">
        <v>24</v>
      </c>
      <c r="N4557" s="1348">
        <v>44140</v>
      </c>
      <c r="O4557" s="1318" t="s">
        <v>24</v>
      </c>
      <c r="P4557" s="1320" t="s">
        <v>24</v>
      </c>
      <c r="Q4557" s="1328" t="s">
        <v>24</v>
      </c>
      <c r="R4557" s="1327" t="s">
        <v>2087</v>
      </c>
      <c r="S4557" s="1314" t="s">
        <v>24</v>
      </c>
      <c r="T4557" s="1330">
        <v>44299</v>
      </c>
      <c r="U4557" s="1329" t="s">
        <v>99</v>
      </c>
      <c r="V4557" s="1330" t="s">
        <v>24</v>
      </c>
      <c r="W4557" s="1311" t="s">
        <v>24</v>
      </c>
      <c r="X4557" s="1321"/>
      <c r="Y4557" s="1322"/>
      <c r="Z4557" s="2115"/>
      <c r="AA4557" s="1314"/>
      <c r="AB4557" s="1316"/>
      <c r="AC4557" s="1316"/>
      <c r="AD4557" s="1316"/>
      <c r="AE4557" s="1316"/>
      <c r="AF4557" s="1316"/>
      <c r="AG4557" s="1316"/>
      <c r="AH4557" s="1316"/>
      <c r="AI4557" s="244" t="str">
        <f t="shared" si="389"/>
        <v/>
      </c>
      <c r="AJ4557" s="1315">
        <f t="shared" si="390"/>
        <v>44140</v>
      </c>
      <c r="AK4557" s="1318"/>
      <c r="AL4557" s="1339"/>
      <c r="AM4557" s="1316"/>
      <c r="AN4557" s="1316"/>
      <c r="AO4557" s="1320"/>
      <c r="AP4557" s="1320"/>
      <c r="AQ4557" s="1337" t="s">
        <v>3094</v>
      </c>
      <c r="AR4557" s="1320"/>
      <c r="AS4557" s="1320"/>
      <c r="AT4557" s="1320"/>
      <c r="AU4557" s="1320"/>
      <c r="AV4557" s="1320"/>
      <c r="AW4557" s="1320"/>
      <c r="AX4557" s="1320"/>
      <c r="AY4557" s="1320"/>
      <c r="AZ4557" s="1950"/>
    </row>
    <row r="4558" spans="2:52" ht="15" customHeight="1">
      <c r="B4558" s="1310">
        <v>4552</v>
      </c>
      <c r="C4558" s="1326" t="s">
        <v>13467</v>
      </c>
      <c r="D4558" s="2153" t="s">
        <v>3084</v>
      </c>
      <c r="E4558" s="521" t="s">
        <v>3085</v>
      </c>
      <c r="F4558" s="658" t="s">
        <v>24</v>
      </c>
      <c r="G4558" s="509" t="s">
        <v>102</v>
      </c>
      <c r="H4558" s="1323" t="s">
        <v>24</v>
      </c>
      <c r="I4558" s="1325"/>
      <c r="J4558" s="1314" t="str">
        <f t="shared" ca="1" si="391"/>
        <v>-</v>
      </c>
      <c r="K4558" s="2112" t="s">
        <v>24</v>
      </c>
      <c r="L4558" s="2113" t="s">
        <v>24</v>
      </c>
      <c r="M4558" s="2114" t="s">
        <v>24</v>
      </c>
      <c r="N4558" s="1348">
        <v>44140</v>
      </c>
      <c r="O4558" s="1318" t="s">
        <v>24</v>
      </c>
      <c r="P4558" s="1320" t="s">
        <v>24</v>
      </c>
      <c r="Q4558" s="1328" t="s">
        <v>24</v>
      </c>
      <c r="R4558" s="1327"/>
      <c r="S4558" s="1314" t="s">
        <v>24</v>
      </c>
      <c r="T4558" s="1330">
        <v>44377</v>
      </c>
      <c r="U4558" s="1329" t="s">
        <v>99</v>
      </c>
      <c r="V4558" s="1330" t="s">
        <v>24</v>
      </c>
      <c r="W4558" s="1311" t="s">
        <v>24</v>
      </c>
      <c r="X4558" s="1321"/>
      <c r="Y4558" s="1322"/>
      <c r="Z4558" s="2115"/>
      <c r="AA4558" s="1314"/>
      <c r="AB4558" s="1316"/>
      <c r="AC4558" s="1316"/>
      <c r="AD4558" s="1316"/>
      <c r="AE4558" s="1316"/>
      <c r="AF4558" s="1316"/>
      <c r="AG4558" s="1316"/>
      <c r="AH4558" s="1316"/>
      <c r="AI4558" s="244" t="str">
        <f t="shared" si="389"/>
        <v/>
      </c>
      <c r="AJ4558" s="1315">
        <f t="shared" si="390"/>
        <v>44140</v>
      </c>
      <c r="AK4558" s="1318"/>
      <c r="AL4558" s="1339"/>
      <c r="AM4558" s="1316"/>
      <c r="AN4558" s="1316"/>
      <c r="AO4558" s="1320"/>
      <c r="AP4558" s="1320"/>
      <c r="AQ4558" s="1337" t="s">
        <v>3094</v>
      </c>
      <c r="AR4558" s="1320"/>
      <c r="AS4558" s="1320"/>
      <c r="AT4558" s="1320"/>
      <c r="AU4558" s="1320"/>
      <c r="AV4558" s="1320"/>
      <c r="AW4558" s="1320"/>
      <c r="AX4558" s="1320"/>
      <c r="AY4558" s="1320"/>
      <c r="AZ4558" s="1950"/>
    </row>
    <row r="4559" spans="2:52" ht="15" customHeight="1">
      <c r="B4559" s="1310">
        <v>4553</v>
      </c>
      <c r="C4559" s="1326" t="s">
        <v>13469</v>
      </c>
      <c r="D4559" s="2153" t="s">
        <v>230</v>
      </c>
      <c r="E4559" s="521" t="s">
        <v>222</v>
      </c>
      <c r="F4559" s="658" t="s">
        <v>24</v>
      </c>
      <c r="G4559" s="509" t="s">
        <v>139</v>
      </c>
      <c r="H4559" s="1323" t="s">
        <v>24</v>
      </c>
      <c r="I4559" s="1325">
        <v>28344</v>
      </c>
      <c r="J4559" s="1314">
        <f t="shared" ca="1" si="391"/>
        <v>45</v>
      </c>
      <c r="K4559" s="2112" t="s">
        <v>493</v>
      </c>
      <c r="L4559" s="2113">
        <v>770813341682</v>
      </c>
      <c r="M4559" s="2114">
        <v>44800</v>
      </c>
      <c r="N4559" s="1348">
        <v>44139</v>
      </c>
      <c r="O4559" s="1318" t="s">
        <v>24</v>
      </c>
      <c r="P4559" s="1320" t="s">
        <v>24</v>
      </c>
      <c r="Q4559" s="1328" t="s">
        <v>24</v>
      </c>
      <c r="R4559" s="1327"/>
      <c r="S4559" s="1314" t="s">
        <v>13470</v>
      </c>
      <c r="T4559" s="1330">
        <v>44415</v>
      </c>
      <c r="U4559" s="1329">
        <v>44415</v>
      </c>
      <c r="V4559" s="1330" t="s">
        <v>24</v>
      </c>
      <c r="W4559" s="1311" t="s">
        <v>24</v>
      </c>
      <c r="X4559" s="1321"/>
      <c r="Y4559" s="1322"/>
      <c r="Z4559" s="2115"/>
      <c r="AA4559" s="1314" t="s">
        <v>13892</v>
      </c>
      <c r="AB4559" s="1316" t="s">
        <v>13697</v>
      </c>
      <c r="AC4559" s="1316"/>
      <c r="AD4559" s="1316"/>
      <c r="AE4559" s="1316"/>
      <c r="AF4559" s="1316"/>
      <c r="AG4559" s="1316"/>
      <c r="AH4559" s="1316"/>
      <c r="AI4559" s="244" t="str">
        <f t="shared" si="389"/>
        <v>VOLVO FH16 610 STRVOLVO FH16 610 DTR</v>
      </c>
      <c r="AJ4559" s="1315">
        <f t="shared" si="390"/>
        <v>44139</v>
      </c>
      <c r="AK4559" s="1318">
        <v>44138</v>
      </c>
      <c r="AL4559" s="1339">
        <v>44138</v>
      </c>
      <c r="AM4559" s="1316"/>
      <c r="AN4559" s="1316"/>
      <c r="AO4559" s="1320"/>
      <c r="AP4559" s="1320"/>
      <c r="AQ4559" s="1337" t="s">
        <v>3094</v>
      </c>
      <c r="AR4559" s="1320"/>
      <c r="AS4559" s="1320"/>
      <c r="AT4559" s="1320"/>
      <c r="AU4559" s="1320"/>
      <c r="AV4559" s="1320"/>
      <c r="AW4559" s="1320"/>
      <c r="AX4559" s="1320"/>
      <c r="AY4559" s="1320"/>
      <c r="AZ4559" s="1950"/>
    </row>
    <row r="4560" spans="2:52" ht="15" customHeight="1">
      <c r="B4560" s="1310">
        <v>4554</v>
      </c>
      <c r="C4560" s="1326" t="s">
        <v>13459</v>
      </c>
      <c r="D4560" s="2153" t="s">
        <v>230</v>
      </c>
      <c r="E4560" s="521" t="s">
        <v>222</v>
      </c>
      <c r="F4560" s="658" t="s">
        <v>24</v>
      </c>
      <c r="G4560" s="509" t="s">
        <v>115</v>
      </c>
      <c r="H4560" s="1323" t="s">
        <v>24</v>
      </c>
      <c r="I4560" s="1325">
        <v>35230</v>
      </c>
      <c r="J4560" s="1314">
        <f t="shared" ca="1" si="391"/>
        <v>25</v>
      </c>
      <c r="K4560" s="2112" t="s">
        <v>24</v>
      </c>
      <c r="L4560" s="2113" t="s">
        <v>24</v>
      </c>
      <c r="M4560" s="2114" t="s">
        <v>24</v>
      </c>
      <c r="N4560" s="1348">
        <v>44140</v>
      </c>
      <c r="O4560" s="1318" t="s">
        <v>24</v>
      </c>
      <c r="P4560" s="1320" t="s">
        <v>24</v>
      </c>
      <c r="Q4560" s="1328" t="s">
        <v>24</v>
      </c>
      <c r="R4560" s="1327"/>
      <c r="S4560" s="1314" t="s">
        <v>13460</v>
      </c>
      <c r="T4560" s="1330">
        <v>44361</v>
      </c>
      <c r="U4560" s="1311">
        <v>44361</v>
      </c>
      <c r="V4560" s="1330" t="s">
        <v>24</v>
      </c>
      <c r="W4560" s="1311" t="s">
        <v>24</v>
      </c>
      <c r="X4560" s="1321"/>
      <c r="Y4560" s="1322"/>
      <c r="Z4560" s="2115"/>
      <c r="AA4560" s="1314" t="s">
        <v>591</v>
      </c>
      <c r="AB4560" s="1316"/>
      <c r="AC4560" s="1316"/>
      <c r="AD4560" s="1316"/>
      <c r="AE4560" s="1316"/>
      <c r="AF4560" s="1316"/>
      <c r="AG4560" s="1316"/>
      <c r="AH4560" s="1316"/>
      <c r="AI4560" s="244" t="str">
        <f t="shared" ref="AI4560:AI4623" si="392">+CONCATENATE(AA4560,AB4560,AC4560,AD4560,AE4560,AF4560,AG4560)</f>
        <v>PC 200</v>
      </c>
      <c r="AJ4560" s="1315">
        <f t="shared" si="390"/>
        <v>44140</v>
      </c>
      <c r="AK4560" s="1318">
        <v>44110</v>
      </c>
      <c r="AL4560" s="1339">
        <v>44110</v>
      </c>
      <c r="AM4560" s="1316"/>
      <c r="AN4560" s="1316"/>
      <c r="AO4560" s="1320"/>
      <c r="AP4560" s="1320"/>
      <c r="AQ4560" s="1337" t="s">
        <v>3094</v>
      </c>
      <c r="AR4560" s="1320"/>
      <c r="AS4560" s="1320"/>
      <c r="AT4560" s="1320"/>
      <c r="AU4560" s="1320"/>
      <c r="AV4560" s="1320"/>
      <c r="AW4560" s="1320"/>
      <c r="AX4560" s="1320"/>
      <c r="AY4560" s="1320"/>
      <c r="AZ4560" s="1950"/>
    </row>
    <row r="4561" spans="2:52" ht="15" customHeight="1">
      <c r="B4561" s="1310">
        <v>4555</v>
      </c>
      <c r="C4561" s="1326" t="s">
        <v>13477</v>
      </c>
      <c r="D4561" s="2153" t="s">
        <v>705</v>
      </c>
      <c r="E4561" s="521" t="s">
        <v>1122</v>
      </c>
      <c r="F4561" s="658" t="s">
        <v>13478</v>
      </c>
      <c r="G4561" s="509" t="s">
        <v>102</v>
      </c>
      <c r="H4561" s="1323" t="s">
        <v>24</v>
      </c>
      <c r="I4561" s="1325"/>
      <c r="J4561" s="1314" t="str">
        <f t="shared" ca="1" si="391"/>
        <v>-</v>
      </c>
      <c r="K4561" s="2112" t="s">
        <v>24</v>
      </c>
      <c r="L4561" s="2113" t="s">
        <v>24</v>
      </c>
      <c r="M4561" s="2114" t="s">
        <v>24</v>
      </c>
      <c r="N4561" s="1348">
        <v>44140</v>
      </c>
      <c r="O4561" s="1318" t="s">
        <v>24</v>
      </c>
      <c r="P4561" s="1320" t="s">
        <v>24</v>
      </c>
      <c r="Q4561" s="1328" t="s">
        <v>24</v>
      </c>
      <c r="R4561" s="1327"/>
      <c r="S4561" s="1314" t="s">
        <v>13479</v>
      </c>
      <c r="T4561" s="1330">
        <v>44442</v>
      </c>
      <c r="U4561" s="1311">
        <v>44442</v>
      </c>
      <c r="V4561" s="1330" t="s">
        <v>24</v>
      </c>
      <c r="W4561" s="1311" t="s">
        <v>24</v>
      </c>
      <c r="X4561" s="1321"/>
      <c r="Y4561" s="1322"/>
      <c r="Z4561" s="2115"/>
      <c r="AA4561" s="1314" t="s">
        <v>13473</v>
      </c>
      <c r="AB4561" s="1316" t="s">
        <v>932</v>
      </c>
      <c r="AC4561" s="1316" t="s">
        <v>13474</v>
      </c>
      <c r="AD4561" s="1316" t="s">
        <v>13475</v>
      </c>
      <c r="AE4561" s="1316" t="s">
        <v>13476</v>
      </c>
      <c r="AF4561" s="1316"/>
      <c r="AG4561" s="1316"/>
      <c r="AH4561" s="1316"/>
      <c r="AI4561" s="244" t="str">
        <f t="shared" si="392"/>
        <v>DZ 85, 155, 375PC 200 - PC 1250ZX 850, ZX 1200GD 705, 825, CAT 14 M3WA 420, 500, 600</v>
      </c>
      <c r="AJ4561" s="1315">
        <f t="shared" si="390"/>
        <v>44140</v>
      </c>
      <c r="AK4561" s="1318" t="s">
        <v>24</v>
      </c>
      <c r="AL4561" s="1339" t="s">
        <v>24</v>
      </c>
      <c r="AM4561" s="1316"/>
      <c r="AN4561" s="1316"/>
      <c r="AO4561" s="1320"/>
      <c r="AP4561" s="1320"/>
      <c r="AQ4561" s="1337" t="s">
        <v>3094</v>
      </c>
      <c r="AR4561" s="1320"/>
      <c r="AS4561" s="1320"/>
      <c r="AT4561" s="1320"/>
      <c r="AU4561" s="1320"/>
      <c r="AV4561" s="1320"/>
      <c r="AW4561" s="1320"/>
      <c r="AX4561" s="1320"/>
      <c r="AY4561" s="1320"/>
      <c r="AZ4561" s="1950"/>
    </row>
    <row r="4562" spans="2:52" ht="15" customHeight="1">
      <c r="B4562" s="1310">
        <v>4556</v>
      </c>
      <c r="C4562" s="1326" t="s">
        <v>13480</v>
      </c>
      <c r="D4562" s="2153" t="s">
        <v>1129</v>
      </c>
      <c r="E4562" s="521" t="s">
        <v>1122</v>
      </c>
      <c r="F4562" s="658" t="s">
        <v>24</v>
      </c>
      <c r="G4562" s="509" t="s">
        <v>12943</v>
      </c>
      <c r="H4562" s="1323" t="s">
        <v>24</v>
      </c>
      <c r="I4562" s="1325">
        <v>37671</v>
      </c>
      <c r="J4562" s="1314">
        <f t="shared" ca="1" si="391"/>
        <v>19</v>
      </c>
      <c r="K4562" s="2112" t="s">
        <v>24</v>
      </c>
      <c r="L4562" s="2113" t="s">
        <v>24</v>
      </c>
      <c r="M4562" s="2114" t="s">
        <v>24</v>
      </c>
      <c r="N4562" s="1348">
        <v>44121</v>
      </c>
      <c r="O4562" s="1318" t="s">
        <v>24</v>
      </c>
      <c r="P4562" s="1320" t="s">
        <v>24</v>
      </c>
      <c r="Q4562" s="1328" t="s">
        <v>24</v>
      </c>
      <c r="R4562" s="1327"/>
      <c r="S4562" s="1314"/>
      <c r="T4562" s="1330">
        <v>44246</v>
      </c>
      <c r="U4562" s="1311" t="s">
        <v>99</v>
      </c>
      <c r="V4562" s="1330" t="s">
        <v>24</v>
      </c>
      <c r="W4562" s="1311" t="s">
        <v>24</v>
      </c>
      <c r="X4562" s="1321"/>
      <c r="Y4562" s="1322"/>
      <c r="Z4562" s="2115"/>
      <c r="AA4562" s="1314"/>
      <c r="AB4562" s="1316"/>
      <c r="AC4562" s="1316"/>
      <c r="AD4562" s="1316"/>
      <c r="AE4562" s="1316"/>
      <c r="AF4562" s="1316"/>
      <c r="AG4562" s="1316"/>
      <c r="AH4562" s="1316"/>
      <c r="AI4562" s="244" t="str">
        <f t="shared" si="392"/>
        <v/>
      </c>
      <c r="AJ4562" s="1315">
        <f t="shared" si="390"/>
        <v>44121</v>
      </c>
      <c r="AK4562" s="1318" t="s">
        <v>24</v>
      </c>
      <c r="AL4562" s="1339" t="s">
        <v>24</v>
      </c>
      <c r="AM4562" s="1316"/>
      <c r="AN4562" s="1316"/>
      <c r="AO4562" s="1320"/>
      <c r="AP4562" s="1320"/>
      <c r="AQ4562" s="1337" t="s">
        <v>3094</v>
      </c>
      <c r="AR4562" s="1320"/>
      <c r="AS4562" s="1320"/>
      <c r="AT4562" s="1320"/>
      <c r="AU4562" s="1320"/>
      <c r="AV4562" s="1320"/>
      <c r="AW4562" s="1320"/>
      <c r="AX4562" s="1320"/>
      <c r="AY4562" s="1320"/>
      <c r="AZ4562" s="1950"/>
    </row>
    <row r="4563" spans="2:52" ht="15" customHeight="1">
      <c r="B4563" s="1310">
        <v>4557</v>
      </c>
      <c r="C4563" s="1326" t="s">
        <v>13481</v>
      </c>
      <c r="D4563" s="2153" t="s">
        <v>1129</v>
      </c>
      <c r="E4563" s="521" t="s">
        <v>1122</v>
      </c>
      <c r="F4563" s="658" t="s">
        <v>24</v>
      </c>
      <c r="G4563" s="509" t="s">
        <v>12943</v>
      </c>
      <c r="H4563" s="1323" t="s">
        <v>24</v>
      </c>
      <c r="I4563" s="1325">
        <v>34072</v>
      </c>
      <c r="J4563" s="1314">
        <f t="shared" ca="1" si="391"/>
        <v>29</v>
      </c>
      <c r="K4563" s="2112" t="s">
        <v>24</v>
      </c>
      <c r="L4563" s="2113" t="s">
        <v>24</v>
      </c>
      <c r="M4563" s="2114" t="s">
        <v>24</v>
      </c>
      <c r="N4563" s="1348">
        <v>44121</v>
      </c>
      <c r="O4563" s="1318" t="s">
        <v>24</v>
      </c>
      <c r="P4563" s="1320" t="s">
        <v>24</v>
      </c>
      <c r="Q4563" s="1328" t="s">
        <v>24</v>
      </c>
      <c r="R4563" s="1327"/>
      <c r="S4563" s="1314"/>
      <c r="T4563" s="1330">
        <v>44299</v>
      </c>
      <c r="U4563" s="1311" t="s">
        <v>99</v>
      </c>
      <c r="V4563" s="1330" t="s">
        <v>24</v>
      </c>
      <c r="W4563" s="1311" t="s">
        <v>24</v>
      </c>
      <c r="X4563" s="1321"/>
      <c r="Y4563" s="1322"/>
      <c r="Z4563" s="2115"/>
      <c r="AA4563" s="1314"/>
      <c r="AB4563" s="1316"/>
      <c r="AC4563" s="1316"/>
      <c r="AD4563" s="1316"/>
      <c r="AE4563" s="1316"/>
      <c r="AF4563" s="1316"/>
      <c r="AG4563" s="1316"/>
      <c r="AH4563" s="1316"/>
      <c r="AI4563" s="244" t="str">
        <f t="shared" si="392"/>
        <v/>
      </c>
      <c r="AJ4563" s="1315">
        <f t="shared" si="390"/>
        <v>44121</v>
      </c>
      <c r="AK4563" s="1318" t="s">
        <v>24</v>
      </c>
      <c r="AL4563" s="1339" t="s">
        <v>24</v>
      </c>
      <c r="AM4563" s="1316"/>
      <c r="AN4563" s="1316"/>
      <c r="AO4563" s="1320"/>
      <c r="AP4563" s="1320"/>
      <c r="AQ4563" s="1337" t="s">
        <v>3094</v>
      </c>
      <c r="AR4563" s="1320"/>
      <c r="AS4563" s="1320"/>
      <c r="AT4563" s="1320"/>
      <c r="AU4563" s="1320"/>
      <c r="AV4563" s="1320"/>
      <c r="AW4563" s="1320"/>
      <c r="AX4563" s="1320"/>
      <c r="AY4563" s="1320"/>
      <c r="AZ4563" s="1950"/>
    </row>
    <row r="4564" spans="2:52" ht="15" customHeight="1">
      <c r="B4564" s="1310">
        <v>4558</v>
      </c>
      <c r="C4564" s="1326" t="s">
        <v>13482</v>
      </c>
      <c r="D4564" s="2153" t="s">
        <v>230</v>
      </c>
      <c r="E4564" s="521" t="s">
        <v>222</v>
      </c>
      <c r="F4564" s="658" t="s">
        <v>13483</v>
      </c>
      <c r="G4564" s="509" t="s">
        <v>136</v>
      </c>
      <c r="H4564" s="1323" t="s">
        <v>24</v>
      </c>
      <c r="I4564" s="1325"/>
      <c r="J4564" s="1314" t="str">
        <f t="shared" ca="1" si="391"/>
        <v>-</v>
      </c>
      <c r="K4564" s="2112" t="s">
        <v>24</v>
      </c>
      <c r="L4564" s="2113" t="s">
        <v>24</v>
      </c>
      <c r="M4564" s="2114" t="s">
        <v>24</v>
      </c>
      <c r="N4564" s="1348">
        <v>42765</v>
      </c>
      <c r="O4564" s="1318" t="s">
        <v>24</v>
      </c>
      <c r="P4564" s="1320" t="s">
        <v>24</v>
      </c>
      <c r="Q4564" s="1328" t="s">
        <v>24</v>
      </c>
      <c r="R4564" s="1327"/>
      <c r="S4564" s="1314" t="s">
        <v>13484</v>
      </c>
      <c r="T4564" s="1330">
        <v>44474</v>
      </c>
      <c r="U4564" s="1311">
        <v>44474</v>
      </c>
      <c r="V4564" s="1330" t="s">
        <v>24</v>
      </c>
      <c r="W4564" s="1311" t="s">
        <v>24</v>
      </c>
      <c r="X4564" s="1321"/>
      <c r="Y4564" s="1322"/>
      <c r="Z4564" s="2115"/>
      <c r="AA4564" s="1314" t="s">
        <v>1086</v>
      </c>
      <c r="AB4564" s="1316" t="s">
        <v>3409</v>
      </c>
      <c r="AC4564" s="1316" t="s">
        <v>13847</v>
      </c>
      <c r="AD4564" s="1316" t="s">
        <v>13846</v>
      </c>
      <c r="AE4564" s="1316"/>
      <c r="AF4564" s="1316"/>
      <c r="AG4564" s="1316"/>
      <c r="AH4564" s="1316"/>
      <c r="AI4564" s="244" t="str">
        <f t="shared" si="392"/>
        <v>HINO 260 JD/TIMERCY 4843MERCY 4054 STRMERCY 4054 DTR</v>
      </c>
      <c r="AJ4564" s="1315">
        <f t="shared" si="390"/>
        <v>42765</v>
      </c>
      <c r="AK4564" s="1318">
        <v>44236</v>
      </c>
      <c r="AL4564" s="1339"/>
      <c r="AM4564" s="1316"/>
      <c r="AN4564" s="1316"/>
      <c r="AO4564" s="1320"/>
      <c r="AP4564" s="1320"/>
      <c r="AQ4564" s="1337" t="s">
        <v>3094</v>
      </c>
      <c r="AR4564" s="1320"/>
      <c r="AS4564" s="1320"/>
      <c r="AT4564" s="1320"/>
      <c r="AU4564" s="1320"/>
      <c r="AV4564" s="1320"/>
      <c r="AW4564" s="1320"/>
      <c r="AX4564" s="1320"/>
      <c r="AY4564" s="1320"/>
      <c r="AZ4564" s="1950"/>
    </row>
    <row r="4565" spans="2:52" ht="15" customHeight="1">
      <c r="B4565" s="1310">
        <v>4559</v>
      </c>
      <c r="C4565" s="1326" t="s">
        <v>13486</v>
      </c>
      <c r="D4565" s="2153" t="s">
        <v>9229</v>
      </c>
      <c r="E4565" s="521" t="s">
        <v>4241</v>
      </c>
      <c r="F4565" s="1314" t="s">
        <v>13487</v>
      </c>
      <c r="G4565" s="509" t="s">
        <v>24</v>
      </c>
      <c r="H4565" s="2121" t="s">
        <v>24</v>
      </c>
      <c r="I4565" s="1325">
        <v>36099</v>
      </c>
      <c r="J4565" s="1314">
        <f t="shared" ca="1" si="391"/>
        <v>23</v>
      </c>
      <c r="K4565" s="2113" t="s">
        <v>24</v>
      </c>
      <c r="L4565" s="2113" t="s">
        <v>24</v>
      </c>
      <c r="M4565" s="2114" t="s">
        <v>24</v>
      </c>
      <c r="N4565" s="1324">
        <v>43167</v>
      </c>
      <c r="O4565" s="1318" t="s">
        <v>24</v>
      </c>
      <c r="P4565" s="1320" t="s">
        <v>24</v>
      </c>
      <c r="Q4565" s="1328" t="s">
        <v>24</v>
      </c>
      <c r="R4565" s="1327" t="s">
        <v>2087</v>
      </c>
      <c r="S4565" s="451" t="s">
        <v>13488</v>
      </c>
      <c r="T4565" s="1330">
        <v>44865</v>
      </c>
      <c r="U4565" s="1329">
        <v>44865</v>
      </c>
      <c r="V4565" s="1330" t="s">
        <v>24</v>
      </c>
      <c r="W4565" s="1319" t="s">
        <v>24</v>
      </c>
      <c r="X4565" s="2125"/>
      <c r="Y4565" s="1318"/>
      <c r="Z4565" s="2126"/>
      <c r="AA4565" s="1314" t="s">
        <v>927</v>
      </c>
      <c r="AB4565" s="1316" t="s">
        <v>24</v>
      </c>
      <c r="AC4565" s="1316" t="s">
        <v>24</v>
      </c>
      <c r="AD4565" s="1316" t="s">
        <v>24</v>
      </c>
      <c r="AE4565" s="1316" t="s">
        <v>24</v>
      </c>
      <c r="AF4565" s="1316" t="s">
        <v>24</v>
      </c>
      <c r="AG4565" s="1316" t="s">
        <v>24</v>
      </c>
      <c r="AH4565" s="1316" t="s">
        <v>14065</v>
      </c>
      <c r="AI4565" s="244" t="str">
        <f t="shared" si="392"/>
        <v>SC P360 - SC P410 A/M------</v>
      </c>
      <c r="AJ4565" s="1315">
        <f t="shared" si="390"/>
        <v>43167</v>
      </c>
      <c r="AK4565" s="2120">
        <v>43167</v>
      </c>
      <c r="AL4565" s="2130" t="s">
        <v>24</v>
      </c>
      <c r="AM4565" s="1316" t="s">
        <v>24</v>
      </c>
      <c r="AN4565" s="1316"/>
      <c r="AO4565" s="1320"/>
      <c r="AP4565" s="1320"/>
      <c r="AQ4565" s="1337" t="s">
        <v>3094</v>
      </c>
      <c r="AR4565" s="1320"/>
      <c r="AS4565" s="1320"/>
      <c r="AT4565" s="1320"/>
      <c r="AU4565" s="1320"/>
      <c r="AV4565" s="1320"/>
      <c r="AW4565" s="1320"/>
      <c r="AX4565" s="1320"/>
      <c r="AY4565" s="1320"/>
      <c r="AZ4565" s="1950"/>
    </row>
    <row r="4566" spans="2:52" ht="15" customHeight="1">
      <c r="B4566" s="1310">
        <v>4560</v>
      </c>
      <c r="C4566" s="1326" t="s">
        <v>13489</v>
      </c>
      <c r="D4566" s="2153" t="s">
        <v>333</v>
      </c>
      <c r="E4566" s="521" t="s">
        <v>222</v>
      </c>
      <c r="F4566" s="658" t="s">
        <v>24</v>
      </c>
      <c r="G4566" s="509" t="s">
        <v>13366</v>
      </c>
      <c r="H4566" s="1323" t="s">
        <v>24</v>
      </c>
      <c r="I4566" s="1325">
        <v>37105</v>
      </c>
      <c r="J4566" s="1314">
        <f t="shared" ca="1" si="391"/>
        <v>20</v>
      </c>
      <c r="K4566" s="2112" t="s">
        <v>24</v>
      </c>
      <c r="L4566" s="2113" t="s">
        <v>24</v>
      </c>
      <c r="M4566" s="2114" t="s">
        <v>24</v>
      </c>
      <c r="N4566" s="1348">
        <v>44140</v>
      </c>
      <c r="O4566" s="1318" t="s">
        <v>24</v>
      </c>
      <c r="P4566" s="1320" t="s">
        <v>24</v>
      </c>
      <c r="Q4566" s="1328" t="s">
        <v>24</v>
      </c>
      <c r="R4566" s="1328" t="s">
        <v>24</v>
      </c>
      <c r="S4566" s="472" t="s">
        <v>24</v>
      </c>
      <c r="T4566" s="1330">
        <v>44410</v>
      </c>
      <c r="U4566" s="1311" t="s">
        <v>99</v>
      </c>
      <c r="V4566" s="1330" t="s">
        <v>24</v>
      </c>
      <c r="W4566" s="1311" t="s">
        <v>24</v>
      </c>
      <c r="X4566" s="1321"/>
      <c r="Y4566" s="1322"/>
      <c r="Z4566" s="2115"/>
      <c r="AA4566" s="1314"/>
      <c r="AB4566" s="1316"/>
      <c r="AC4566" s="1316"/>
      <c r="AD4566" s="1316"/>
      <c r="AE4566" s="1316"/>
      <c r="AF4566" s="1316"/>
      <c r="AG4566" s="1316"/>
      <c r="AH4566" s="1316"/>
      <c r="AI4566" s="244" t="str">
        <f t="shared" si="392"/>
        <v/>
      </c>
      <c r="AJ4566" s="1315">
        <f t="shared" si="390"/>
        <v>44140</v>
      </c>
      <c r="AK4566" s="1318"/>
      <c r="AL4566" s="1339"/>
      <c r="AM4566" s="1316"/>
      <c r="AN4566" s="1316"/>
      <c r="AO4566" s="1320"/>
      <c r="AP4566" s="1320"/>
      <c r="AQ4566" s="1337" t="s">
        <v>3094</v>
      </c>
      <c r="AR4566" s="1320"/>
      <c r="AS4566" s="1320"/>
      <c r="AT4566" s="1320"/>
      <c r="AU4566" s="1320"/>
      <c r="AV4566" s="1320"/>
      <c r="AW4566" s="1320"/>
      <c r="AX4566" s="1320"/>
      <c r="AY4566" s="1320"/>
      <c r="AZ4566" s="1950"/>
    </row>
    <row r="4567" spans="2:52" ht="15" customHeight="1">
      <c r="B4567" s="1310">
        <v>4561</v>
      </c>
      <c r="C4567" s="1326" t="s">
        <v>13490</v>
      </c>
      <c r="D4567" s="2153" t="s">
        <v>226</v>
      </c>
      <c r="E4567" s="521" t="s">
        <v>222</v>
      </c>
      <c r="F4567" s="658" t="s">
        <v>24</v>
      </c>
      <c r="G4567" s="509" t="s">
        <v>136</v>
      </c>
      <c r="H4567" s="1323" t="s">
        <v>24</v>
      </c>
      <c r="I4567" s="1325">
        <v>34083</v>
      </c>
      <c r="J4567" s="1314">
        <f t="shared" ca="1" si="391"/>
        <v>29</v>
      </c>
      <c r="K4567" s="2112" t="s">
        <v>24</v>
      </c>
      <c r="L4567" s="2113" t="s">
        <v>24</v>
      </c>
      <c r="M4567" s="2114" t="s">
        <v>24</v>
      </c>
      <c r="N4567" s="1348">
        <v>44142</v>
      </c>
      <c r="O4567" s="1318" t="s">
        <v>24</v>
      </c>
      <c r="P4567" s="1320" t="s">
        <v>24</v>
      </c>
      <c r="Q4567" s="1328" t="s">
        <v>24</v>
      </c>
      <c r="R4567" s="1327"/>
      <c r="S4567" s="1314"/>
      <c r="T4567" s="1330">
        <v>44310</v>
      </c>
      <c r="U4567" s="1311" t="s">
        <v>99</v>
      </c>
      <c r="V4567" s="1330" t="s">
        <v>24</v>
      </c>
      <c r="W4567" s="1311" t="s">
        <v>24</v>
      </c>
      <c r="X4567" s="1321"/>
      <c r="Y4567" s="1322"/>
      <c r="Z4567" s="2115"/>
      <c r="AA4567" s="1314"/>
      <c r="AB4567" s="1316"/>
      <c r="AC4567" s="1316"/>
      <c r="AD4567" s="1316"/>
      <c r="AE4567" s="1316"/>
      <c r="AF4567" s="1316"/>
      <c r="AG4567" s="1316"/>
      <c r="AH4567" s="1316"/>
      <c r="AI4567" s="244" t="str">
        <f t="shared" si="392"/>
        <v/>
      </c>
      <c r="AJ4567" s="1315">
        <f t="shared" si="390"/>
        <v>44142</v>
      </c>
      <c r="AK4567" s="1318"/>
      <c r="AL4567" s="1339"/>
      <c r="AM4567" s="1316"/>
      <c r="AN4567" s="1316"/>
      <c r="AO4567" s="1320"/>
      <c r="AP4567" s="1320"/>
      <c r="AQ4567" s="1337" t="s">
        <v>3094</v>
      </c>
      <c r="AR4567" s="1320"/>
      <c r="AS4567" s="1320"/>
      <c r="AT4567" s="1320"/>
      <c r="AU4567" s="1320"/>
      <c r="AV4567" s="1320"/>
      <c r="AW4567" s="1320"/>
      <c r="AX4567" s="1320"/>
      <c r="AY4567" s="1320"/>
      <c r="AZ4567" s="1950"/>
    </row>
    <row r="4568" spans="2:52" ht="15" customHeight="1">
      <c r="B4568" s="1310">
        <v>4562</v>
      </c>
      <c r="C4568" s="1326" t="s">
        <v>13491</v>
      </c>
      <c r="D4568" s="2153" t="s">
        <v>226</v>
      </c>
      <c r="E4568" s="521" t="s">
        <v>222</v>
      </c>
      <c r="F4568" s="658" t="s">
        <v>24</v>
      </c>
      <c r="G4568" s="509" t="s">
        <v>151</v>
      </c>
      <c r="H4568" s="1323" t="s">
        <v>24</v>
      </c>
      <c r="I4568" s="1325">
        <v>33827</v>
      </c>
      <c r="J4568" s="1314">
        <f t="shared" ca="1" si="391"/>
        <v>29</v>
      </c>
      <c r="K4568" s="2112" t="s">
        <v>24</v>
      </c>
      <c r="L4568" s="2113" t="s">
        <v>24</v>
      </c>
      <c r="M4568" s="2114" t="s">
        <v>24</v>
      </c>
      <c r="N4568" s="1348">
        <v>44142</v>
      </c>
      <c r="O4568" s="1318" t="s">
        <v>24</v>
      </c>
      <c r="P4568" s="1320" t="s">
        <v>24</v>
      </c>
      <c r="Q4568" s="1328" t="s">
        <v>24</v>
      </c>
      <c r="R4568" s="1327"/>
      <c r="S4568" s="1314"/>
      <c r="T4568" s="1330">
        <v>44419</v>
      </c>
      <c r="U4568" s="1311" t="s">
        <v>99</v>
      </c>
      <c r="V4568" s="1330" t="s">
        <v>24</v>
      </c>
      <c r="W4568" s="1311" t="s">
        <v>24</v>
      </c>
      <c r="X4568" s="1321"/>
      <c r="Y4568" s="1322"/>
      <c r="Z4568" s="2115"/>
      <c r="AA4568" s="1314"/>
      <c r="AB4568" s="1316"/>
      <c r="AC4568" s="1316"/>
      <c r="AD4568" s="1316"/>
      <c r="AE4568" s="1316"/>
      <c r="AF4568" s="1316"/>
      <c r="AG4568" s="1316"/>
      <c r="AH4568" s="1316"/>
      <c r="AI4568" s="244" t="str">
        <f t="shared" si="392"/>
        <v/>
      </c>
      <c r="AJ4568" s="1315">
        <f t="shared" si="390"/>
        <v>44142</v>
      </c>
      <c r="AK4568" s="1318"/>
      <c r="AL4568" s="1339"/>
      <c r="AM4568" s="1316"/>
      <c r="AN4568" s="1316"/>
      <c r="AO4568" s="1320"/>
      <c r="AP4568" s="1320"/>
      <c r="AQ4568" s="1337" t="s">
        <v>3094</v>
      </c>
      <c r="AR4568" s="1320"/>
      <c r="AS4568" s="1320"/>
      <c r="AT4568" s="1320"/>
      <c r="AU4568" s="1320"/>
      <c r="AV4568" s="1320"/>
      <c r="AW4568" s="1320"/>
      <c r="AX4568" s="1320"/>
      <c r="AY4568" s="1320"/>
      <c r="AZ4568" s="1950"/>
    </row>
    <row r="4569" spans="2:52" ht="15" customHeight="1">
      <c r="B4569" s="1310">
        <v>4563</v>
      </c>
      <c r="C4569" s="1326" t="s">
        <v>13492</v>
      </c>
      <c r="D4569" s="2153" t="s">
        <v>257</v>
      </c>
      <c r="E4569" s="521" t="s">
        <v>1122</v>
      </c>
      <c r="F4569" s="658" t="s">
        <v>24</v>
      </c>
      <c r="G4569" s="509" t="s">
        <v>109</v>
      </c>
      <c r="H4569" s="1323" t="s">
        <v>24</v>
      </c>
      <c r="I4569" s="1325">
        <v>34248</v>
      </c>
      <c r="J4569" s="1314">
        <f t="shared" ca="1" si="391"/>
        <v>28</v>
      </c>
      <c r="K4569" s="2112" t="s">
        <v>83</v>
      </c>
      <c r="L4569" s="2113">
        <v>17149310000124</v>
      </c>
      <c r="M4569" s="2114">
        <v>45712</v>
      </c>
      <c r="N4569" s="1348">
        <v>44141</v>
      </c>
      <c r="O4569" s="1318" t="s">
        <v>24</v>
      </c>
      <c r="P4569" s="1320" t="s">
        <v>24</v>
      </c>
      <c r="Q4569" s="1328" t="s">
        <v>24</v>
      </c>
      <c r="R4569" s="1327" t="s">
        <v>2087</v>
      </c>
      <c r="S4569" s="1314" t="s">
        <v>13493</v>
      </c>
      <c r="T4569" s="1330">
        <v>44475</v>
      </c>
      <c r="U4569" s="1311">
        <v>44475</v>
      </c>
      <c r="V4569" s="1330" t="s">
        <v>24</v>
      </c>
      <c r="W4569" s="1311" t="s">
        <v>24</v>
      </c>
      <c r="X4569" s="1321"/>
      <c r="Y4569" s="1322"/>
      <c r="Z4569" s="2115"/>
      <c r="AA4569" s="1314" t="s">
        <v>100</v>
      </c>
      <c r="AB4569" s="1316"/>
      <c r="AC4569" s="1316"/>
      <c r="AD4569" s="1316"/>
      <c r="AE4569" s="1316"/>
      <c r="AF4569" s="1316"/>
      <c r="AG4569" s="1316"/>
      <c r="AH4569" s="1316"/>
      <c r="AI4569" s="244" t="str">
        <f t="shared" si="392"/>
        <v>LIGHT VEHICLE</v>
      </c>
      <c r="AJ4569" s="1315">
        <f t="shared" si="390"/>
        <v>44141</v>
      </c>
      <c r="AK4569" s="1318">
        <v>44098</v>
      </c>
      <c r="AL4569" s="1339"/>
      <c r="AM4569" s="1316"/>
      <c r="AN4569" s="1316"/>
      <c r="AO4569" s="1320"/>
      <c r="AP4569" s="1320"/>
      <c r="AQ4569" s="1337" t="s">
        <v>3094</v>
      </c>
      <c r="AR4569" s="1320"/>
      <c r="AS4569" s="1320"/>
      <c r="AT4569" s="1320"/>
      <c r="AU4569" s="1320"/>
      <c r="AV4569" s="1320"/>
      <c r="AW4569" s="1320"/>
      <c r="AX4569" s="1320"/>
      <c r="AY4569" s="1320"/>
      <c r="AZ4569" s="1950"/>
    </row>
    <row r="4570" spans="2:52" ht="15" customHeight="1">
      <c r="B4570" s="1310">
        <v>4564</v>
      </c>
      <c r="C4570" s="1326" t="s">
        <v>4026</v>
      </c>
      <c r="D4570" s="2153" t="s">
        <v>230</v>
      </c>
      <c r="E4570" s="521" t="s">
        <v>222</v>
      </c>
      <c r="F4570" s="658" t="s">
        <v>24</v>
      </c>
      <c r="G4570" s="509" t="s">
        <v>139</v>
      </c>
      <c r="H4570" s="1323" t="s">
        <v>24</v>
      </c>
      <c r="I4570" s="1325">
        <v>30284</v>
      </c>
      <c r="J4570" s="1314">
        <f t="shared" ca="1" si="391"/>
        <v>39</v>
      </c>
      <c r="K4570" s="2112" t="s">
        <v>493</v>
      </c>
      <c r="L4570" s="2113">
        <v>821117262594</v>
      </c>
      <c r="M4570" s="2114">
        <v>44529</v>
      </c>
      <c r="N4570" s="1348">
        <v>44148</v>
      </c>
      <c r="O4570" s="1318" t="s">
        <v>24</v>
      </c>
      <c r="P4570" s="1320" t="s">
        <v>24</v>
      </c>
      <c r="Q4570" s="1328" t="s">
        <v>24</v>
      </c>
      <c r="R4570" s="1327"/>
      <c r="S4570" s="1314" t="s">
        <v>13494</v>
      </c>
      <c r="T4570" s="1330">
        <v>44529</v>
      </c>
      <c r="U4570" s="1311">
        <v>44529</v>
      </c>
      <c r="V4570" s="1330" t="s">
        <v>24</v>
      </c>
      <c r="W4570" s="1311" t="s">
        <v>24</v>
      </c>
      <c r="X4570" s="1321"/>
      <c r="Y4570" s="1322"/>
      <c r="Z4570" s="2115"/>
      <c r="AA4570" s="1314" t="s">
        <v>13892</v>
      </c>
      <c r="AB4570" s="1316" t="s">
        <v>13697</v>
      </c>
      <c r="AC4570" s="1316"/>
      <c r="AD4570" s="1316"/>
      <c r="AE4570" s="1316"/>
      <c r="AF4570" s="1316"/>
      <c r="AG4570" s="1316"/>
      <c r="AH4570" s="1316"/>
      <c r="AI4570" s="244" t="str">
        <f t="shared" si="392"/>
        <v>VOLVO FH16 610 STRVOLVO FH16 610 DTR</v>
      </c>
      <c r="AJ4570" s="1315">
        <f t="shared" si="390"/>
        <v>44148</v>
      </c>
      <c r="AK4570" s="1318">
        <v>44147</v>
      </c>
      <c r="AL4570" s="1339">
        <v>44147</v>
      </c>
      <c r="AM4570" s="1316"/>
      <c r="AN4570" s="1316"/>
      <c r="AO4570" s="1320"/>
      <c r="AP4570" s="1320"/>
      <c r="AQ4570" s="1337" t="s">
        <v>3094</v>
      </c>
      <c r="AR4570" s="1320"/>
      <c r="AS4570" s="1320"/>
      <c r="AT4570" s="1320"/>
      <c r="AU4570" s="1320"/>
      <c r="AV4570" s="1320"/>
      <c r="AW4570" s="1320"/>
      <c r="AX4570" s="1320"/>
      <c r="AY4570" s="1320"/>
      <c r="AZ4570" s="1950"/>
    </row>
    <row r="4571" spans="2:52" ht="15" customHeight="1">
      <c r="B4571" s="1310">
        <v>4565</v>
      </c>
      <c r="C4571" s="1326" t="s">
        <v>6811</v>
      </c>
      <c r="D4571" s="2153" t="s">
        <v>705</v>
      </c>
      <c r="E4571" s="521" t="s">
        <v>222</v>
      </c>
      <c r="F4571" s="658" t="s">
        <v>24</v>
      </c>
      <c r="G4571" s="509" t="s">
        <v>136</v>
      </c>
      <c r="H4571" s="1323" t="s">
        <v>13495</v>
      </c>
      <c r="I4571" s="1325">
        <v>24735</v>
      </c>
      <c r="J4571" s="1314">
        <f t="shared" ca="1" si="391"/>
        <v>55</v>
      </c>
      <c r="K4571" s="2112" t="s">
        <v>493</v>
      </c>
      <c r="L4571" s="2113">
        <v>670917200177</v>
      </c>
      <c r="M4571" s="2114">
        <v>45189</v>
      </c>
      <c r="N4571" s="1348">
        <v>44147</v>
      </c>
      <c r="O4571" s="1318" t="s">
        <v>24</v>
      </c>
      <c r="P4571" s="1320" t="s">
        <v>24</v>
      </c>
      <c r="Q4571" s="1328" t="s">
        <v>24</v>
      </c>
      <c r="R4571" s="1327"/>
      <c r="S4571" s="1314" t="s">
        <v>13496</v>
      </c>
      <c r="T4571" s="1330">
        <v>44459</v>
      </c>
      <c r="U4571" s="1311">
        <v>44459</v>
      </c>
      <c r="V4571" s="1330" t="s">
        <v>24</v>
      </c>
      <c r="W4571" s="1311" t="s">
        <v>24</v>
      </c>
      <c r="X4571" s="1321"/>
      <c r="Y4571" s="1322"/>
      <c r="Z4571" s="2115"/>
      <c r="AA4571" s="1314" t="s">
        <v>100</v>
      </c>
      <c r="AB4571" s="1316" t="s">
        <v>1086</v>
      </c>
      <c r="AC4571" s="1316" t="s">
        <v>13107</v>
      </c>
      <c r="AD4571" s="1316" t="s">
        <v>3409</v>
      </c>
      <c r="AE4571" s="1316"/>
      <c r="AF4571" s="1316"/>
      <c r="AG4571" s="1316"/>
      <c r="AH4571" s="1316"/>
      <c r="AI4571" s="244" t="str">
        <f t="shared" si="392"/>
        <v>LIGHT VEHICLEHINO 260 JD/TIMERCY 4054 SMERCY 4843</v>
      </c>
      <c r="AJ4571" s="1315">
        <f t="shared" si="390"/>
        <v>44147</v>
      </c>
      <c r="AK4571" s="1318">
        <v>44145</v>
      </c>
      <c r="AL4571" s="1339">
        <v>44145</v>
      </c>
      <c r="AM4571" s="1316"/>
      <c r="AN4571" s="1316"/>
      <c r="AO4571" s="1320"/>
      <c r="AP4571" s="1320"/>
      <c r="AQ4571" s="1337" t="s">
        <v>3094</v>
      </c>
      <c r="AR4571" s="1320"/>
      <c r="AS4571" s="1320"/>
      <c r="AT4571" s="1320"/>
      <c r="AU4571" s="1320"/>
      <c r="AV4571" s="1320"/>
      <c r="AW4571" s="1320"/>
      <c r="AX4571" s="1320"/>
      <c r="AY4571" s="1320"/>
      <c r="AZ4571" s="1950"/>
    </row>
    <row r="4572" spans="2:52" ht="15" customHeight="1">
      <c r="B4572" s="1310">
        <v>4566</v>
      </c>
      <c r="C4572" s="1326" t="s">
        <v>13497</v>
      </c>
      <c r="D4572" s="2153" t="s">
        <v>230</v>
      </c>
      <c r="E4572" s="521" t="s">
        <v>222</v>
      </c>
      <c r="F4572" s="658" t="s">
        <v>24</v>
      </c>
      <c r="G4572" s="509" t="s">
        <v>141</v>
      </c>
      <c r="H4572" s="1323" t="s">
        <v>24</v>
      </c>
      <c r="I4572" s="1325">
        <v>31996</v>
      </c>
      <c r="J4572" s="1314">
        <f t="shared" ca="1" si="391"/>
        <v>34</v>
      </c>
      <c r="K4572" s="2112" t="s">
        <v>493</v>
      </c>
      <c r="L4572" s="2113">
        <v>25298708000075</v>
      </c>
      <c r="M4572" s="2114">
        <v>45909</v>
      </c>
      <c r="N4572" s="1348">
        <v>44147</v>
      </c>
      <c r="O4572" s="1318" t="s">
        <v>24</v>
      </c>
      <c r="P4572" s="1320" t="s">
        <v>24</v>
      </c>
      <c r="Q4572" s="1328" t="s">
        <v>24</v>
      </c>
      <c r="R4572" s="1327"/>
      <c r="S4572" s="1314" t="s">
        <v>13498</v>
      </c>
      <c r="T4572" s="1330">
        <v>44415</v>
      </c>
      <c r="U4572" s="1311">
        <v>44415</v>
      </c>
      <c r="V4572" s="1330" t="s">
        <v>24</v>
      </c>
      <c r="W4572" s="1311" t="s">
        <v>24</v>
      </c>
      <c r="X4572" s="1321"/>
      <c r="Y4572" s="1322"/>
      <c r="Z4572" s="2115"/>
      <c r="AA4572" s="1314" t="s">
        <v>13499</v>
      </c>
      <c r="AB4572" s="1316"/>
      <c r="AC4572" s="1316"/>
      <c r="AD4572" s="1316"/>
      <c r="AE4572" s="1316"/>
      <c r="AF4572" s="1316"/>
      <c r="AG4572" s="1316"/>
      <c r="AH4572" s="1316"/>
      <c r="AI4572" s="244" t="str">
        <f t="shared" si="392"/>
        <v>DZ 85 E SS</v>
      </c>
      <c r="AJ4572" s="1315">
        <f t="shared" si="390"/>
        <v>44147</v>
      </c>
      <c r="AK4572" s="1318">
        <v>44145</v>
      </c>
      <c r="AL4572" s="1339">
        <v>44145</v>
      </c>
      <c r="AM4572" s="1316"/>
      <c r="AN4572" s="1316"/>
      <c r="AO4572" s="1320"/>
      <c r="AP4572" s="1320"/>
      <c r="AQ4572" s="1337" t="s">
        <v>3094</v>
      </c>
      <c r="AR4572" s="1320"/>
      <c r="AS4572" s="1320"/>
      <c r="AT4572" s="1320"/>
      <c r="AU4572" s="1320"/>
      <c r="AV4572" s="1320"/>
      <c r="AW4572" s="1320"/>
      <c r="AX4572" s="1320"/>
      <c r="AY4572" s="1320"/>
      <c r="AZ4572" s="1950"/>
    </row>
    <row r="4573" spans="2:52" ht="15" customHeight="1">
      <c r="B4573" s="1310">
        <v>4567</v>
      </c>
      <c r="C4573" s="1326" t="s">
        <v>13500</v>
      </c>
      <c r="D4573" s="2153" t="s">
        <v>230</v>
      </c>
      <c r="E4573" s="521" t="s">
        <v>222</v>
      </c>
      <c r="F4573" s="658" t="s">
        <v>24</v>
      </c>
      <c r="G4573" s="509" t="s">
        <v>127</v>
      </c>
      <c r="H4573" s="1323" t="s">
        <v>24</v>
      </c>
      <c r="I4573" s="1325">
        <v>34436</v>
      </c>
      <c r="J4573" s="1314">
        <f t="shared" ca="1" si="391"/>
        <v>28</v>
      </c>
      <c r="K4573" s="2112" t="s">
        <v>493</v>
      </c>
      <c r="L4573" s="2113">
        <v>940419310430</v>
      </c>
      <c r="M4573" s="2114">
        <v>44663</v>
      </c>
      <c r="N4573" s="1348">
        <v>44147</v>
      </c>
      <c r="O4573" s="1318" t="s">
        <v>24</v>
      </c>
      <c r="P4573" s="1320" t="s">
        <v>24</v>
      </c>
      <c r="Q4573" s="1328" t="s">
        <v>24</v>
      </c>
      <c r="R4573" s="1327"/>
      <c r="S4573" s="1314" t="s">
        <v>13501</v>
      </c>
      <c r="T4573" s="1330">
        <v>44298</v>
      </c>
      <c r="U4573" s="1311">
        <v>44298</v>
      </c>
      <c r="V4573" s="1330" t="s">
        <v>24</v>
      </c>
      <c r="W4573" s="1311" t="s">
        <v>24</v>
      </c>
      <c r="X4573" s="1321"/>
      <c r="Y4573" s="1322"/>
      <c r="Z4573" s="2115"/>
      <c r="AA4573" s="1314" t="s">
        <v>1086</v>
      </c>
      <c r="AB4573" s="1316"/>
      <c r="AC4573" s="1316"/>
      <c r="AD4573" s="1316"/>
      <c r="AE4573" s="1316"/>
      <c r="AF4573" s="1316"/>
      <c r="AG4573" s="1316"/>
      <c r="AH4573" s="1316"/>
      <c r="AI4573" s="244" t="str">
        <f t="shared" si="392"/>
        <v>HINO 260 JD/TI</v>
      </c>
      <c r="AJ4573" s="1315">
        <f t="shared" si="390"/>
        <v>44147</v>
      </c>
      <c r="AK4573" s="1318">
        <v>44145</v>
      </c>
      <c r="AL4573" s="1339">
        <v>44145</v>
      </c>
      <c r="AM4573" s="1316"/>
      <c r="AN4573" s="1316"/>
      <c r="AO4573" s="1320"/>
      <c r="AP4573" s="1320"/>
      <c r="AQ4573" s="1337" t="s">
        <v>3094</v>
      </c>
      <c r="AR4573" s="1320"/>
      <c r="AS4573" s="1320"/>
      <c r="AT4573" s="1320"/>
      <c r="AU4573" s="1320"/>
      <c r="AV4573" s="1320"/>
      <c r="AW4573" s="1320"/>
      <c r="AX4573" s="1320"/>
      <c r="AY4573" s="1320"/>
      <c r="AZ4573" s="1950"/>
    </row>
    <row r="4574" spans="2:52" ht="15" customHeight="1">
      <c r="B4574" s="1310">
        <v>4568</v>
      </c>
      <c r="C4574" s="1326" t="s">
        <v>13502</v>
      </c>
      <c r="D4574" s="2153" t="s">
        <v>230</v>
      </c>
      <c r="E4574" s="521" t="s">
        <v>222</v>
      </c>
      <c r="F4574" s="658" t="s">
        <v>24</v>
      </c>
      <c r="G4574" s="509" t="s">
        <v>139</v>
      </c>
      <c r="H4574" s="1323" t="s">
        <v>24</v>
      </c>
      <c r="I4574" s="1325">
        <v>32027</v>
      </c>
      <c r="J4574" s="1314">
        <f t="shared" ca="1" si="391"/>
        <v>34</v>
      </c>
      <c r="K4574" s="2112" t="s">
        <v>493</v>
      </c>
      <c r="L4574" s="2113">
        <v>20258709000014</v>
      </c>
      <c r="M4574" s="2114">
        <v>45846</v>
      </c>
      <c r="N4574" s="1348">
        <v>44147</v>
      </c>
      <c r="O4574" s="1318" t="s">
        <v>24</v>
      </c>
      <c r="P4574" s="1320" t="s">
        <v>24</v>
      </c>
      <c r="Q4574" s="1328" t="s">
        <v>24</v>
      </c>
      <c r="R4574" s="1327"/>
      <c r="S4574" s="1314" t="s">
        <v>13503</v>
      </c>
      <c r="T4574" s="1330">
        <v>44446</v>
      </c>
      <c r="U4574" s="1311">
        <v>44446</v>
      </c>
      <c r="V4574" s="1330" t="s">
        <v>24</v>
      </c>
      <c r="W4574" s="1311" t="s">
        <v>24</v>
      </c>
      <c r="X4574" s="1321"/>
      <c r="Y4574" s="1322"/>
      <c r="Z4574" s="2115"/>
      <c r="AA4574" s="1314" t="s">
        <v>13892</v>
      </c>
      <c r="AB4574" s="1316" t="s">
        <v>13697</v>
      </c>
      <c r="AC4574" s="1316"/>
      <c r="AD4574" s="1316"/>
      <c r="AE4574" s="1316"/>
      <c r="AF4574" s="1316"/>
      <c r="AG4574" s="1316"/>
      <c r="AH4574" s="1316"/>
      <c r="AI4574" s="244" t="str">
        <f t="shared" si="392"/>
        <v>VOLVO FH16 610 STRVOLVO FH16 610 DTR</v>
      </c>
      <c r="AJ4574" s="1315">
        <f t="shared" si="390"/>
        <v>44147</v>
      </c>
      <c r="AK4574" s="1318">
        <v>44218</v>
      </c>
      <c r="AL4574" s="1339">
        <v>44145</v>
      </c>
      <c r="AM4574" s="1316"/>
      <c r="AN4574" s="1316"/>
      <c r="AO4574" s="1320"/>
      <c r="AP4574" s="1320"/>
      <c r="AQ4574" s="1337" t="s">
        <v>3094</v>
      </c>
      <c r="AR4574" s="1320"/>
      <c r="AS4574" s="1320"/>
      <c r="AT4574" s="1320"/>
      <c r="AU4574" s="1320"/>
      <c r="AV4574" s="1320"/>
      <c r="AW4574" s="1320"/>
      <c r="AX4574" s="1320"/>
      <c r="AY4574" s="1320"/>
      <c r="AZ4574" s="1950"/>
    </row>
    <row r="4575" spans="2:52" ht="15" customHeight="1">
      <c r="B4575" s="1310">
        <v>4569</v>
      </c>
      <c r="C4575" s="1326" t="s">
        <v>13504</v>
      </c>
      <c r="D4575" s="2153" t="s">
        <v>230</v>
      </c>
      <c r="E4575" s="521" t="s">
        <v>222</v>
      </c>
      <c r="F4575" s="658" t="s">
        <v>24</v>
      </c>
      <c r="G4575" s="509" t="s">
        <v>136</v>
      </c>
      <c r="H4575" s="1323" t="s">
        <v>24</v>
      </c>
      <c r="I4575" s="1325">
        <v>30918</v>
      </c>
      <c r="J4575" s="1314">
        <f t="shared" ca="1" si="391"/>
        <v>38</v>
      </c>
      <c r="K4575" s="2112" t="s">
        <v>493</v>
      </c>
      <c r="L4575" s="2113">
        <v>18158408000082</v>
      </c>
      <c r="M4575" s="2114">
        <v>45868</v>
      </c>
      <c r="N4575" s="1348">
        <v>44139</v>
      </c>
      <c r="O4575" s="1318" t="s">
        <v>24</v>
      </c>
      <c r="P4575" s="1320" t="s">
        <v>24</v>
      </c>
      <c r="Q4575" s="1328" t="s">
        <v>24</v>
      </c>
      <c r="R4575" s="1327"/>
      <c r="S4575" s="1314" t="s">
        <v>13505</v>
      </c>
      <c r="T4575" s="1330">
        <v>44432</v>
      </c>
      <c r="U4575" s="1311">
        <v>44432</v>
      </c>
      <c r="V4575" s="1330" t="s">
        <v>24</v>
      </c>
      <c r="W4575" s="1311" t="s">
        <v>24</v>
      </c>
      <c r="X4575" s="1321"/>
      <c r="Y4575" s="1322"/>
      <c r="Z4575" s="2115"/>
      <c r="AA4575" s="1314" t="s">
        <v>1086</v>
      </c>
      <c r="AB4575" s="1316" t="s">
        <v>13546</v>
      </c>
      <c r="AC4575" s="1316"/>
      <c r="AD4575" s="1316"/>
      <c r="AE4575" s="1316"/>
      <c r="AF4575" s="1316"/>
      <c r="AG4575" s="1316"/>
      <c r="AH4575" s="1316"/>
      <c r="AI4575" s="244" t="str">
        <f t="shared" si="392"/>
        <v>HINO 260 JD/TIMERCY 4843 K</v>
      </c>
      <c r="AJ4575" s="1315">
        <f t="shared" si="390"/>
        <v>44139</v>
      </c>
      <c r="AK4575" s="1318">
        <v>44221</v>
      </c>
      <c r="AL4575" s="1339">
        <v>44138</v>
      </c>
      <c r="AM4575" s="1316"/>
      <c r="AN4575" s="1316"/>
      <c r="AO4575" s="1320"/>
      <c r="AP4575" s="1320"/>
      <c r="AQ4575" s="1337" t="s">
        <v>3094</v>
      </c>
      <c r="AR4575" s="1320"/>
      <c r="AS4575" s="1320"/>
      <c r="AT4575" s="1320"/>
      <c r="AU4575" s="1320"/>
      <c r="AV4575" s="1320"/>
      <c r="AW4575" s="1320"/>
      <c r="AX4575" s="1320"/>
      <c r="AY4575" s="1320"/>
      <c r="AZ4575" s="1950"/>
    </row>
    <row r="4576" spans="2:52" ht="15" customHeight="1">
      <c r="B4576" s="1310">
        <v>4570</v>
      </c>
      <c r="C4576" s="1326" t="s">
        <v>13506</v>
      </c>
      <c r="D4576" s="2153" t="s">
        <v>13507</v>
      </c>
      <c r="E4576" s="521" t="s">
        <v>12784</v>
      </c>
      <c r="F4576" s="658" t="s">
        <v>24</v>
      </c>
      <c r="G4576" s="509" t="s">
        <v>13508</v>
      </c>
      <c r="H4576" s="1323" t="s">
        <v>24</v>
      </c>
      <c r="I4576" s="1325"/>
      <c r="J4576" s="1314" t="str">
        <f t="shared" ca="1" si="391"/>
        <v>-</v>
      </c>
      <c r="K4576" s="2112" t="s">
        <v>24</v>
      </c>
      <c r="L4576" s="2113" t="s">
        <v>24</v>
      </c>
      <c r="M4576" s="2114" t="s">
        <v>24</v>
      </c>
      <c r="N4576" s="1348"/>
      <c r="O4576" s="1318" t="s">
        <v>24</v>
      </c>
      <c r="P4576" s="1320" t="s">
        <v>24</v>
      </c>
      <c r="Q4576" s="1328" t="s">
        <v>24</v>
      </c>
      <c r="R4576" s="1327"/>
      <c r="S4576" s="1314" t="s">
        <v>24</v>
      </c>
      <c r="T4576" s="1330">
        <v>44473</v>
      </c>
      <c r="U4576" s="1311" t="s">
        <v>99</v>
      </c>
      <c r="V4576" s="1330" t="s">
        <v>24</v>
      </c>
      <c r="W4576" s="1311" t="s">
        <v>24</v>
      </c>
      <c r="X4576" s="1321"/>
      <c r="Y4576" s="1322"/>
      <c r="Z4576" s="2115"/>
      <c r="AA4576" s="1314"/>
      <c r="AB4576" s="1316"/>
      <c r="AC4576" s="1316"/>
      <c r="AD4576" s="1316"/>
      <c r="AE4576" s="1316"/>
      <c r="AF4576" s="1316"/>
      <c r="AG4576" s="1316"/>
      <c r="AH4576" s="1316"/>
      <c r="AI4576" s="244" t="str">
        <f t="shared" si="392"/>
        <v/>
      </c>
      <c r="AJ4576" s="1315">
        <f t="shared" si="390"/>
        <v>0</v>
      </c>
      <c r="AK4576" s="1318"/>
      <c r="AL4576" s="1339"/>
      <c r="AM4576" s="1316"/>
      <c r="AN4576" s="1316"/>
      <c r="AO4576" s="1320"/>
      <c r="AP4576" s="1320"/>
      <c r="AQ4576" s="1337" t="s">
        <v>3094</v>
      </c>
      <c r="AR4576" s="1320"/>
      <c r="AS4576" s="1320"/>
      <c r="AT4576" s="1320"/>
      <c r="AU4576" s="1320"/>
      <c r="AV4576" s="1320"/>
      <c r="AW4576" s="1320"/>
      <c r="AX4576" s="1320"/>
      <c r="AY4576" s="1320"/>
      <c r="AZ4576" s="1950"/>
    </row>
    <row r="4577" spans="2:52" ht="15" customHeight="1">
      <c r="B4577" s="1310">
        <v>4571</v>
      </c>
      <c r="C4577" s="1326" t="s">
        <v>13510</v>
      </c>
      <c r="D4577" s="2153" t="s">
        <v>2909</v>
      </c>
      <c r="E4577" s="521" t="s">
        <v>1122</v>
      </c>
      <c r="F4577" s="658" t="s">
        <v>24</v>
      </c>
      <c r="G4577" s="509" t="s">
        <v>6605</v>
      </c>
      <c r="H4577" s="1323" t="s">
        <v>24</v>
      </c>
      <c r="I4577" s="1325">
        <v>37074</v>
      </c>
      <c r="J4577" s="1314">
        <f t="shared" ca="1" si="391"/>
        <v>20</v>
      </c>
      <c r="K4577" s="2112" t="s">
        <v>24</v>
      </c>
      <c r="L4577" s="2113" t="s">
        <v>24</v>
      </c>
      <c r="M4577" s="2114" t="s">
        <v>24</v>
      </c>
      <c r="N4577" s="1348">
        <v>44141</v>
      </c>
      <c r="O4577" s="1318" t="s">
        <v>24</v>
      </c>
      <c r="P4577" s="1320" t="s">
        <v>24</v>
      </c>
      <c r="Q4577" s="1328" t="s">
        <v>24</v>
      </c>
      <c r="R4577" s="1327"/>
      <c r="S4577" s="1314" t="s">
        <v>24</v>
      </c>
      <c r="T4577" s="1330">
        <v>44379</v>
      </c>
      <c r="U4577" s="1311" t="s">
        <v>99</v>
      </c>
      <c r="V4577" s="1330" t="s">
        <v>24</v>
      </c>
      <c r="W4577" s="1311" t="s">
        <v>24</v>
      </c>
      <c r="X4577" s="1321"/>
      <c r="Y4577" s="1322"/>
      <c r="Z4577" s="2115"/>
      <c r="AA4577" s="1314"/>
      <c r="AB4577" s="1316"/>
      <c r="AC4577" s="1316"/>
      <c r="AD4577" s="1316"/>
      <c r="AE4577" s="1316"/>
      <c r="AF4577" s="1316"/>
      <c r="AG4577" s="1316"/>
      <c r="AH4577" s="1316"/>
      <c r="AI4577" s="244" t="str">
        <f t="shared" si="392"/>
        <v/>
      </c>
      <c r="AJ4577" s="1315">
        <f t="shared" si="390"/>
        <v>44141</v>
      </c>
      <c r="AK4577" s="1318"/>
      <c r="AL4577" s="1339"/>
      <c r="AM4577" s="1316"/>
      <c r="AN4577" s="1316"/>
      <c r="AO4577" s="1320"/>
      <c r="AP4577" s="1320"/>
      <c r="AQ4577" s="1337" t="s">
        <v>3094</v>
      </c>
      <c r="AR4577" s="1320"/>
      <c r="AS4577" s="1320"/>
      <c r="AT4577" s="1320"/>
      <c r="AU4577" s="1320"/>
      <c r="AV4577" s="1320"/>
      <c r="AW4577" s="1320"/>
      <c r="AX4577" s="1320"/>
      <c r="AY4577" s="1320"/>
      <c r="AZ4577" s="1950"/>
    </row>
    <row r="4578" spans="2:52" ht="15" customHeight="1">
      <c r="B4578" s="1310">
        <v>4572</v>
      </c>
      <c r="C4578" s="1326" t="s">
        <v>13511</v>
      </c>
      <c r="D4578" s="2153" t="s">
        <v>226</v>
      </c>
      <c r="E4578" s="521" t="s">
        <v>222</v>
      </c>
      <c r="F4578" s="658" t="s">
        <v>24</v>
      </c>
      <c r="G4578" s="509" t="s">
        <v>136</v>
      </c>
      <c r="H4578" s="1323" t="s">
        <v>24</v>
      </c>
      <c r="I4578" s="1325">
        <v>36485</v>
      </c>
      <c r="J4578" s="1314">
        <f t="shared" ca="1" si="391"/>
        <v>22</v>
      </c>
      <c r="K4578" s="2112" t="s">
        <v>24</v>
      </c>
      <c r="L4578" s="2113" t="s">
        <v>24</v>
      </c>
      <c r="M4578" s="2114" t="s">
        <v>24</v>
      </c>
      <c r="N4578" s="1348">
        <v>44147</v>
      </c>
      <c r="O4578" s="1318" t="s">
        <v>24</v>
      </c>
      <c r="P4578" s="1320" t="s">
        <v>24</v>
      </c>
      <c r="Q4578" s="1328" t="s">
        <v>24</v>
      </c>
      <c r="R4578" s="1327"/>
      <c r="S4578" s="1314" t="s">
        <v>24</v>
      </c>
      <c r="T4578" s="1330">
        <v>44521</v>
      </c>
      <c r="U4578" s="1311" t="s">
        <v>99</v>
      </c>
      <c r="V4578" s="1330" t="s">
        <v>24</v>
      </c>
      <c r="W4578" s="1311" t="s">
        <v>24</v>
      </c>
      <c r="X4578" s="1321"/>
      <c r="Y4578" s="1322"/>
      <c r="Z4578" s="2115"/>
      <c r="AA4578" s="1314"/>
      <c r="AB4578" s="1316"/>
      <c r="AC4578" s="1316"/>
      <c r="AD4578" s="1316"/>
      <c r="AE4578" s="1316"/>
      <c r="AF4578" s="1316"/>
      <c r="AG4578" s="1316"/>
      <c r="AH4578" s="1316"/>
      <c r="AI4578" s="244" t="str">
        <f t="shared" si="392"/>
        <v/>
      </c>
      <c r="AJ4578" s="1315">
        <f t="shared" si="390"/>
        <v>44147</v>
      </c>
      <c r="AK4578" s="1318"/>
      <c r="AL4578" s="1339"/>
      <c r="AM4578" s="1316"/>
      <c r="AN4578" s="1316"/>
      <c r="AO4578" s="1320"/>
      <c r="AP4578" s="1320"/>
      <c r="AQ4578" s="1337" t="s">
        <v>3094</v>
      </c>
      <c r="AR4578" s="1320"/>
      <c r="AS4578" s="1320"/>
      <c r="AT4578" s="1320"/>
      <c r="AU4578" s="1320"/>
      <c r="AV4578" s="1320"/>
      <c r="AW4578" s="1320"/>
      <c r="AX4578" s="1320"/>
      <c r="AY4578" s="1320"/>
      <c r="AZ4578" s="1950"/>
    </row>
    <row r="4579" spans="2:52" ht="15" customHeight="1">
      <c r="B4579" s="1310">
        <v>4573</v>
      </c>
      <c r="C4579" s="1326" t="s">
        <v>13512</v>
      </c>
      <c r="D4579" s="2153" t="s">
        <v>230</v>
      </c>
      <c r="E4579" s="521" t="s">
        <v>222</v>
      </c>
      <c r="F4579" s="658" t="s">
        <v>24</v>
      </c>
      <c r="G4579" s="509" t="s">
        <v>127</v>
      </c>
      <c r="H4579" s="1323" t="s">
        <v>24</v>
      </c>
      <c r="I4579" s="1325">
        <v>35103</v>
      </c>
      <c r="J4579" s="1314">
        <f t="shared" ca="1" si="391"/>
        <v>26</v>
      </c>
      <c r="K4579" s="2112" t="s">
        <v>493</v>
      </c>
      <c r="L4579" s="2113">
        <v>960219310763</v>
      </c>
      <c r="M4579" s="2114">
        <v>45330</v>
      </c>
      <c r="N4579" s="1348">
        <v>44142</v>
      </c>
      <c r="O4579" s="1318" t="s">
        <v>24</v>
      </c>
      <c r="P4579" s="1320" t="s">
        <v>24</v>
      </c>
      <c r="Q4579" s="1328" t="s">
        <v>24</v>
      </c>
      <c r="R4579" s="1327"/>
      <c r="S4579" s="1314" t="s">
        <v>13513</v>
      </c>
      <c r="T4579" s="1330">
        <v>44600</v>
      </c>
      <c r="U4579" s="1311">
        <v>44600</v>
      </c>
      <c r="V4579" s="1330" t="s">
        <v>24</v>
      </c>
      <c r="W4579" s="1311" t="s">
        <v>24</v>
      </c>
      <c r="X4579" s="1321"/>
      <c r="Y4579" s="1322"/>
      <c r="Z4579" s="2115"/>
      <c r="AA4579" s="1314" t="s">
        <v>1086</v>
      </c>
      <c r="AB4579" s="1316"/>
      <c r="AC4579" s="1316"/>
      <c r="AD4579" s="1316"/>
      <c r="AE4579" s="1316"/>
      <c r="AF4579" s="1316"/>
      <c r="AG4579" s="1316"/>
      <c r="AH4579" s="1316"/>
      <c r="AI4579" s="244" t="str">
        <f t="shared" si="392"/>
        <v>HINO 260 JD/TI</v>
      </c>
      <c r="AJ4579" s="1315">
        <f t="shared" si="390"/>
        <v>44142</v>
      </c>
      <c r="AK4579" s="1318">
        <v>44138</v>
      </c>
      <c r="AL4579" s="1339">
        <v>44138</v>
      </c>
      <c r="AM4579" s="1316"/>
      <c r="AN4579" s="1316"/>
      <c r="AO4579" s="1320"/>
      <c r="AP4579" s="1320"/>
      <c r="AQ4579" s="1337" t="s">
        <v>3094</v>
      </c>
      <c r="AR4579" s="1320"/>
      <c r="AS4579" s="1320"/>
      <c r="AT4579" s="1320"/>
      <c r="AU4579" s="1320"/>
      <c r="AV4579" s="1320"/>
      <c r="AW4579" s="1320"/>
      <c r="AX4579" s="1320"/>
      <c r="AY4579" s="1320"/>
      <c r="AZ4579" s="1950"/>
    </row>
    <row r="4580" spans="2:52" ht="15" customHeight="1">
      <c r="B4580" s="1310">
        <v>4574</v>
      </c>
      <c r="C4580" s="1326" t="s">
        <v>13514</v>
      </c>
      <c r="D4580" s="2153" t="s">
        <v>230</v>
      </c>
      <c r="E4580" s="521" t="s">
        <v>222</v>
      </c>
      <c r="F4580" s="658" t="s">
        <v>24</v>
      </c>
      <c r="G4580" s="509" t="s">
        <v>127</v>
      </c>
      <c r="H4580" s="1323" t="s">
        <v>24</v>
      </c>
      <c r="I4580" s="1325">
        <v>34975</v>
      </c>
      <c r="J4580" s="1314">
        <f t="shared" ca="1" si="391"/>
        <v>26</v>
      </c>
      <c r="K4580" s="2112" t="s">
        <v>493</v>
      </c>
      <c r="L4580" s="2113">
        <v>951019310425</v>
      </c>
      <c r="M4580" s="2114">
        <v>44837</v>
      </c>
      <c r="N4580" s="1348">
        <v>44140</v>
      </c>
      <c r="O4580" s="1318" t="s">
        <v>24</v>
      </c>
      <c r="P4580" s="1320" t="s">
        <v>24</v>
      </c>
      <c r="Q4580" s="1328" t="s">
        <v>24</v>
      </c>
      <c r="R4580" s="1327"/>
      <c r="S4580" s="1314" t="s">
        <v>13515</v>
      </c>
      <c r="T4580" s="1330">
        <v>44472</v>
      </c>
      <c r="U4580" s="1311">
        <v>44472</v>
      </c>
      <c r="V4580" s="1330" t="s">
        <v>24</v>
      </c>
      <c r="W4580" s="1311" t="s">
        <v>24</v>
      </c>
      <c r="X4580" s="1321"/>
      <c r="Y4580" s="1322"/>
      <c r="Z4580" s="2115"/>
      <c r="AA4580" s="1314" t="s">
        <v>1086</v>
      </c>
      <c r="AB4580" s="1316"/>
      <c r="AC4580" s="1316"/>
      <c r="AD4580" s="1316"/>
      <c r="AE4580" s="1316"/>
      <c r="AF4580" s="1316"/>
      <c r="AG4580" s="1316"/>
      <c r="AH4580" s="1316"/>
      <c r="AI4580" s="244" t="str">
        <f t="shared" si="392"/>
        <v>HINO 260 JD/TI</v>
      </c>
      <c r="AJ4580" s="1315">
        <f t="shared" si="390"/>
        <v>44140</v>
      </c>
      <c r="AK4580" s="1318">
        <v>44138</v>
      </c>
      <c r="AL4580" s="1339">
        <v>44138</v>
      </c>
      <c r="AM4580" s="1316"/>
      <c r="AN4580" s="1316"/>
      <c r="AO4580" s="1320"/>
      <c r="AP4580" s="1320"/>
      <c r="AQ4580" s="1337" t="s">
        <v>3094</v>
      </c>
      <c r="AR4580" s="1320"/>
      <c r="AS4580" s="1320"/>
      <c r="AT4580" s="1320"/>
      <c r="AU4580" s="1320"/>
      <c r="AV4580" s="1320"/>
      <c r="AW4580" s="1320"/>
      <c r="AX4580" s="1320"/>
      <c r="AY4580" s="1320"/>
      <c r="AZ4580" s="1950"/>
    </row>
    <row r="4581" spans="2:52" ht="15" customHeight="1">
      <c r="B4581" s="1310">
        <v>4575</v>
      </c>
      <c r="C4581" s="1326" t="s">
        <v>13516</v>
      </c>
      <c r="D4581" s="2153" t="s">
        <v>230</v>
      </c>
      <c r="E4581" s="521" t="s">
        <v>222</v>
      </c>
      <c r="F4581" s="658" t="s">
        <v>24</v>
      </c>
      <c r="G4581" s="509" t="s">
        <v>141</v>
      </c>
      <c r="H4581" s="1323" t="s">
        <v>24</v>
      </c>
      <c r="I4581" s="1325">
        <v>33600</v>
      </c>
      <c r="J4581" s="1314">
        <f t="shared" ca="1" si="391"/>
        <v>30</v>
      </c>
      <c r="K4581" s="2112" t="s">
        <v>493</v>
      </c>
      <c r="L4581" s="2113">
        <v>911225280267</v>
      </c>
      <c r="M4581" s="2114" t="s">
        <v>24</v>
      </c>
      <c r="N4581" s="1348">
        <v>44147</v>
      </c>
      <c r="O4581" s="1318" t="s">
        <v>24</v>
      </c>
      <c r="P4581" s="1320" t="s">
        <v>24</v>
      </c>
      <c r="Q4581" s="1328" t="s">
        <v>24</v>
      </c>
      <c r="R4581" s="1327"/>
      <c r="S4581" s="1314" t="s">
        <v>13517</v>
      </c>
      <c r="T4581" s="1330">
        <v>44558</v>
      </c>
      <c r="U4581" s="1311">
        <v>44558</v>
      </c>
      <c r="V4581" s="1330" t="s">
        <v>24</v>
      </c>
      <c r="W4581" s="1311" t="s">
        <v>24</v>
      </c>
      <c r="X4581" s="1321"/>
      <c r="Y4581" s="1322"/>
      <c r="Z4581" s="2115"/>
      <c r="AA4581" s="1314" t="s">
        <v>13499</v>
      </c>
      <c r="AB4581" s="1316"/>
      <c r="AC4581" s="1316"/>
      <c r="AD4581" s="1316"/>
      <c r="AE4581" s="1316"/>
      <c r="AF4581" s="1316"/>
      <c r="AG4581" s="1316"/>
      <c r="AH4581" s="1316"/>
      <c r="AI4581" s="244" t="str">
        <f t="shared" si="392"/>
        <v>DZ 85 E SS</v>
      </c>
      <c r="AJ4581" s="1315">
        <f t="shared" si="390"/>
        <v>44147</v>
      </c>
      <c r="AK4581" s="1318">
        <v>44145</v>
      </c>
      <c r="AL4581" s="1339">
        <v>44145</v>
      </c>
      <c r="AM4581" s="1316"/>
      <c r="AN4581" s="1316"/>
      <c r="AO4581" s="1320"/>
      <c r="AP4581" s="1320"/>
      <c r="AQ4581" s="1337" t="s">
        <v>3094</v>
      </c>
      <c r="AR4581" s="1320"/>
      <c r="AS4581" s="1320"/>
      <c r="AT4581" s="1320"/>
      <c r="AU4581" s="1320"/>
      <c r="AV4581" s="1320"/>
      <c r="AW4581" s="1320"/>
      <c r="AX4581" s="1320"/>
      <c r="AY4581" s="1320"/>
      <c r="AZ4581" s="1950"/>
    </row>
    <row r="4582" spans="2:52" ht="15" customHeight="1">
      <c r="B4582" s="1310">
        <v>4576</v>
      </c>
      <c r="C4582" s="1326" t="s">
        <v>13518</v>
      </c>
      <c r="D4582" s="2153" t="s">
        <v>226</v>
      </c>
      <c r="E4582" s="521" t="s">
        <v>4241</v>
      </c>
      <c r="F4582" s="658" t="s">
        <v>13520</v>
      </c>
      <c r="G4582" s="509" t="s">
        <v>102</v>
      </c>
      <c r="H4582" s="1323" t="s">
        <v>24</v>
      </c>
      <c r="I4582" s="1325">
        <v>33438</v>
      </c>
      <c r="J4582" s="1314">
        <f t="shared" ca="1" si="391"/>
        <v>30</v>
      </c>
      <c r="K4582" s="2112" t="s">
        <v>24</v>
      </c>
      <c r="L4582" s="2113" t="s">
        <v>24</v>
      </c>
      <c r="M4582" s="2114" t="s">
        <v>24</v>
      </c>
      <c r="N4582" s="1348">
        <v>44117</v>
      </c>
      <c r="O4582" s="1318" t="s">
        <v>24</v>
      </c>
      <c r="P4582" s="1320" t="s">
        <v>24</v>
      </c>
      <c r="Q4582" s="1328" t="s">
        <v>24</v>
      </c>
      <c r="R4582" s="1327"/>
      <c r="S4582" s="1314" t="s">
        <v>13611</v>
      </c>
      <c r="T4582" s="1330">
        <v>44396</v>
      </c>
      <c r="U4582" s="1311">
        <v>44396</v>
      </c>
      <c r="V4582" s="1330" t="s">
        <v>24</v>
      </c>
      <c r="W4582" s="1311" t="s">
        <v>24</v>
      </c>
      <c r="X4582" s="1321"/>
      <c r="Y4582" s="1322"/>
      <c r="Z4582" s="2115"/>
      <c r="AA4582" s="1314" t="s">
        <v>13598</v>
      </c>
      <c r="AB4582" s="1316" t="s">
        <v>13599</v>
      </c>
      <c r="AC4582" s="1316" t="s">
        <v>589</v>
      </c>
      <c r="AD4582" s="1316" t="s">
        <v>13600</v>
      </c>
      <c r="AE4582" s="1316" t="s">
        <v>1690</v>
      </c>
      <c r="AF4582" s="1316" t="s">
        <v>13601</v>
      </c>
      <c r="AG4582" s="1316"/>
      <c r="AH4582" s="1316"/>
      <c r="AI4582" s="244" t="str">
        <f t="shared" si="392"/>
        <v>NISSAM CWB 45 LD/WTSC P360 LD/CT/LUBCARDZ 85PC 200, PC 400GD 705WA 500-3, WA 380,WA VOLVO L 220 G</v>
      </c>
      <c r="AJ4582" s="1315">
        <f t="shared" ref="AJ4582:AJ4645" si="393">N4582</f>
        <v>44117</v>
      </c>
      <c r="AK4582" s="1318"/>
      <c r="AL4582" s="1339"/>
      <c r="AM4582" s="1316"/>
      <c r="AN4582" s="1316"/>
      <c r="AO4582" s="1320"/>
      <c r="AP4582" s="1320"/>
      <c r="AQ4582" s="1337" t="s">
        <v>3094</v>
      </c>
      <c r="AR4582" s="1320"/>
      <c r="AS4582" s="1320"/>
      <c r="AT4582" s="1320"/>
      <c r="AU4582" s="1320"/>
      <c r="AV4582" s="1320"/>
      <c r="AW4582" s="1320"/>
      <c r="AX4582" s="1320"/>
      <c r="AY4582" s="1320"/>
      <c r="AZ4582" s="1950"/>
    </row>
    <row r="4583" spans="2:52" ht="15" customHeight="1">
      <c r="B4583" s="1310">
        <v>4577</v>
      </c>
      <c r="C4583" s="1326" t="s">
        <v>13519</v>
      </c>
      <c r="D4583" s="2153" t="s">
        <v>226</v>
      </c>
      <c r="E4583" s="521" t="s">
        <v>4241</v>
      </c>
      <c r="F4583" s="658" t="s">
        <v>13521</v>
      </c>
      <c r="G4583" s="509" t="s">
        <v>102</v>
      </c>
      <c r="H4583" s="1323" t="s">
        <v>24</v>
      </c>
      <c r="I4583" s="1325">
        <v>35615</v>
      </c>
      <c r="J4583" s="1314">
        <f t="shared" ca="1" si="391"/>
        <v>24</v>
      </c>
      <c r="K4583" s="2112" t="s">
        <v>24</v>
      </c>
      <c r="L4583" s="2113" t="s">
        <v>24</v>
      </c>
      <c r="M4583" s="2114" t="s">
        <v>24</v>
      </c>
      <c r="N4583" s="1348">
        <v>44117</v>
      </c>
      <c r="O4583" s="1318" t="s">
        <v>24</v>
      </c>
      <c r="P4583" s="1320" t="s">
        <v>24</v>
      </c>
      <c r="Q4583" s="1328" t="s">
        <v>24</v>
      </c>
      <c r="R4583" s="1327"/>
      <c r="S4583" s="1314"/>
      <c r="T4583" s="1330">
        <v>44381</v>
      </c>
      <c r="U4583" s="1311" t="s">
        <v>99</v>
      </c>
      <c r="V4583" s="1330" t="s">
        <v>24</v>
      </c>
      <c r="W4583" s="1311" t="s">
        <v>24</v>
      </c>
      <c r="X4583" s="1321"/>
      <c r="Y4583" s="1322"/>
      <c r="Z4583" s="2115"/>
      <c r="AA4583" s="1314"/>
      <c r="AB4583" s="1316"/>
      <c r="AC4583" s="1316"/>
      <c r="AD4583" s="1316"/>
      <c r="AE4583" s="1316"/>
      <c r="AF4583" s="1316"/>
      <c r="AG4583" s="1316"/>
      <c r="AH4583" s="1316"/>
      <c r="AI4583" s="244" t="str">
        <f t="shared" si="392"/>
        <v/>
      </c>
      <c r="AJ4583" s="1315">
        <f t="shared" si="393"/>
        <v>44117</v>
      </c>
      <c r="AK4583" s="1318"/>
      <c r="AL4583" s="1339"/>
      <c r="AM4583" s="1316"/>
      <c r="AN4583" s="1316"/>
      <c r="AO4583" s="1320"/>
      <c r="AP4583" s="1320"/>
      <c r="AQ4583" s="1337" t="s">
        <v>3094</v>
      </c>
      <c r="AR4583" s="1320"/>
      <c r="AS4583" s="1320"/>
      <c r="AT4583" s="1320"/>
      <c r="AU4583" s="1320"/>
      <c r="AV4583" s="1320"/>
      <c r="AW4583" s="1320"/>
      <c r="AX4583" s="1320"/>
      <c r="AY4583" s="1320"/>
      <c r="AZ4583" s="1950"/>
    </row>
    <row r="4584" spans="2:52" ht="15" customHeight="1">
      <c r="B4584" s="1310">
        <v>4578</v>
      </c>
      <c r="C4584" s="1326" t="s">
        <v>13522</v>
      </c>
      <c r="D4584" s="2153" t="s">
        <v>226</v>
      </c>
      <c r="E4584" s="521" t="s">
        <v>601</v>
      </c>
      <c r="F4584" s="1314" t="s">
        <v>24</v>
      </c>
      <c r="G4584" s="509" t="s">
        <v>151</v>
      </c>
      <c r="H4584" s="1385" t="s">
        <v>24</v>
      </c>
      <c r="I4584" s="1664">
        <v>35019</v>
      </c>
      <c r="J4584" s="1314">
        <f t="shared" ca="1" si="391"/>
        <v>26</v>
      </c>
      <c r="K4584" s="2112" t="s">
        <v>24</v>
      </c>
      <c r="L4584" s="2113" t="s">
        <v>24</v>
      </c>
      <c r="M4584" s="2114" t="s">
        <v>24</v>
      </c>
      <c r="N4584" s="1324">
        <v>43795</v>
      </c>
      <c r="O4584" s="1318" t="s">
        <v>24</v>
      </c>
      <c r="P4584" s="1320" t="s">
        <v>24</v>
      </c>
      <c r="Q4584" s="1328" t="s">
        <v>24</v>
      </c>
      <c r="R4584" s="1327" t="s">
        <v>24</v>
      </c>
      <c r="S4584" s="1314" t="s">
        <v>24</v>
      </c>
      <c r="T4584" s="1330">
        <v>44881</v>
      </c>
      <c r="U4584" s="1329" t="s">
        <v>99</v>
      </c>
      <c r="V4584" s="1330"/>
      <c r="W4584" s="1311"/>
      <c r="X4584" s="2118" t="s">
        <v>24</v>
      </c>
      <c r="Y4584" s="1336" t="s">
        <v>24</v>
      </c>
      <c r="Z4584" s="2119" t="s">
        <v>24</v>
      </c>
      <c r="AA4584" s="1314" t="s">
        <v>24</v>
      </c>
      <c r="AB4584" s="1316" t="s">
        <v>24</v>
      </c>
      <c r="AC4584" s="1316" t="s">
        <v>24</v>
      </c>
      <c r="AD4584" s="1316" t="s">
        <v>24</v>
      </c>
      <c r="AE4584" s="1316" t="s">
        <v>24</v>
      </c>
      <c r="AF4584" s="1316" t="s">
        <v>24</v>
      </c>
      <c r="AG4584" s="1316" t="s">
        <v>24</v>
      </c>
      <c r="AH4584" s="1316" t="s">
        <v>24</v>
      </c>
      <c r="AI4584" s="244" t="str">
        <f t="shared" si="392"/>
        <v>-------</v>
      </c>
      <c r="AJ4584" s="1315">
        <f t="shared" si="393"/>
        <v>43795</v>
      </c>
      <c r="AK4584" s="2120">
        <v>43795</v>
      </c>
      <c r="AL4584" s="2128" t="s">
        <v>24</v>
      </c>
      <c r="AM4584" s="1316" t="s">
        <v>24</v>
      </c>
      <c r="AN4584" s="1316"/>
      <c r="AO4584" s="1320"/>
      <c r="AP4584" s="1320"/>
      <c r="AQ4584" s="1337" t="s">
        <v>3094</v>
      </c>
      <c r="AR4584" s="1320"/>
      <c r="AS4584" s="1320"/>
      <c r="AT4584" s="1320"/>
      <c r="AU4584" s="1320"/>
      <c r="AV4584" s="1320"/>
      <c r="AW4584" s="1320"/>
      <c r="AX4584" s="1320"/>
      <c r="AY4584" s="1320"/>
      <c r="AZ4584" s="1950"/>
    </row>
    <row r="4585" spans="2:52" ht="15" customHeight="1">
      <c r="B4585" s="1310">
        <v>4579</v>
      </c>
      <c r="C4585" s="1326" t="s">
        <v>13523</v>
      </c>
      <c r="D4585" s="2153" t="s">
        <v>600</v>
      </c>
      <c r="E4585" s="521" t="s">
        <v>601</v>
      </c>
      <c r="F4585" s="658" t="s">
        <v>24</v>
      </c>
      <c r="G4585" s="509" t="s">
        <v>11783</v>
      </c>
      <c r="H4585" s="1323" t="s">
        <v>24</v>
      </c>
      <c r="I4585" s="1325"/>
      <c r="J4585" s="1314" t="str">
        <f t="shared" ca="1" si="391"/>
        <v>-</v>
      </c>
      <c r="K4585" s="2112" t="s">
        <v>83</v>
      </c>
      <c r="L4585" s="2113" t="s">
        <v>24</v>
      </c>
      <c r="M4585" s="2114">
        <v>45936</v>
      </c>
      <c r="N4585" s="1348">
        <v>44104</v>
      </c>
      <c r="O4585" s="1318" t="s">
        <v>24</v>
      </c>
      <c r="P4585" s="1320" t="s">
        <v>24</v>
      </c>
      <c r="Q4585" s="1328" t="s">
        <v>24</v>
      </c>
      <c r="R4585" s="1327" t="s">
        <v>24</v>
      </c>
      <c r="S4585" s="1314" t="s">
        <v>11554</v>
      </c>
      <c r="T4585" s="1330">
        <v>44484</v>
      </c>
      <c r="U4585" s="1311">
        <v>44484</v>
      </c>
      <c r="V4585" s="1330" t="s">
        <v>24</v>
      </c>
      <c r="W4585" s="1311" t="s">
        <v>24</v>
      </c>
      <c r="X4585" s="1321"/>
      <c r="Y4585" s="1322"/>
      <c r="Z4585" s="2115"/>
      <c r="AA4585" s="1314" t="s">
        <v>100</v>
      </c>
      <c r="AB4585" s="1316"/>
      <c r="AC4585" s="1316"/>
      <c r="AD4585" s="1316"/>
      <c r="AE4585" s="1316"/>
      <c r="AF4585" s="1316"/>
      <c r="AG4585" s="1316"/>
      <c r="AH4585" s="1316"/>
      <c r="AI4585" s="244" t="str">
        <f t="shared" si="392"/>
        <v>LIGHT VEHICLE</v>
      </c>
      <c r="AJ4585" s="1315">
        <f t="shared" si="393"/>
        <v>44104</v>
      </c>
      <c r="AK4585" s="1318"/>
      <c r="AL4585" s="1339"/>
      <c r="AM4585" s="1316"/>
      <c r="AN4585" s="1316"/>
      <c r="AO4585" s="1320"/>
      <c r="AP4585" s="1320"/>
      <c r="AQ4585" s="1337" t="s">
        <v>3094</v>
      </c>
      <c r="AR4585" s="1320"/>
      <c r="AS4585" s="1320"/>
      <c r="AT4585" s="1320"/>
      <c r="AU4585" s="1320"/>
      <c r="AV4585" s="1320"/>
      <c r="AW4585" s="1320"/>
      <c r="AX4585" s="1320"/>
      <c r="AY4585" s="1320"/>
      <c r="AZ4585" s="1950"/>
    </row>
    <row r="4586" spans="2:52" ht="15" customHeight="1">
      <c r="B4586" s="1310">
        <v>4580</v>
      </c>
      <c r="C4586" s="1326" t="s">
        <v>13524</v>
      </c>
      <c r="D4586" s="2153" t="s">
        <v>221</v>
      </c>
      <c r="E4586" s="521" t="s">
        <v>222</v>
      </c>
      <c r="F4586" s="658" t="s">
        <v>24</v>
      </c>
      <c r="G4586" s="509" t="s">
        <v>141</v>
      </c>
      <c r="H4586" s="1323" t="s">
        <v>24</v>
      </c>
      <c r="I4586" s="1325">
        <v>37135</v>
      </c>
      <c r="J4586" s="1314">
        <f t="shared" ca="1" si="391"/>
        <v>20</v>
      </c>
      <c r="K4586" s="2112" t="s">
        <v>24</v>
      </c>
      <c r="L4586" s="2113" t="s">
        <v>24</v>
      </c>
      <c r="M4586" s="2114" t="s">
        <v>24</v>
      </c>
      <c r="N4586" s="1348">
        <v>44097</v>
      </c>
      <c r="O4586" s="1318" t="s">
        <v>24</v>
      </c>
      <c r="P4586" s="1320" t="s">
        <v>24</v>
      </c>
      <c r="Q4586" s="1328" t="s">
        <v>24</v>
      </c>
      <c r="R4586" s="1327" t="s">
        <v>24</v>
      </c>
      <c r="S4586" s="1314" t="s">
        <v>13525</v>
      </c>
      <c r="T4586" s="1330">
        <v>44440</v>
      </c>
      <c r="U4586" s="1311">
        <v>44440</v>
      </c>
      <c r="V4586" s="1330" t="s">
        <v>24</v>
      </c>
      <c r="W4586" s="1311" t="s">
        <v>24</v>
      </c>
      <c r="X4586" s="1321"/>
      <c r="Y4586" s="1322"/>
      <c r="Z4586" s="2115"/>
      <c r="AA4586" s="1314" t="s">
        <v>588</v>
      </c>
      <c r="AB4586" s="1316" t="s">
        <v>2464</v>
      </c>
      <c r="AC4586" s="1316" t="s">
        <v>100</v>
      </c>
      <c r="AD4586" s="1316"/>
      <c r="AE4586" s="1316"/>
      <c r="AF4586" s="1316"/>
      <c r="AG4586" s="1316"/>
      <c r="AH4586" s="1316"/>
      <c r="AI4586" s="244" t="str">
        <f t="shared" si="392"/>
        <v>WATER TRUCKELFLIGHT VEHICLE</v>
      </c>
      <c r="AJ4586" s="1315">
        <f t="shared" si="393"/>
        <v>44097</v>
      </c>
      <c r="AK4586" s="1318">
        <v>44138</v>
      </c>
      <c r="AL4586" s="1339">
        <v>44138</v>
      </c>
      <c r="AM4586" s="1316"/>
      <c r="AN4586" s="1316"/>
      <c r="AO4586" s="1320"/>
      <c r="AP4586" s="1320"/>
      <c r="AQ4586" s="1337" t="s">
        <v>3094</v>
      </c>
      <c r="AR4586" s="1320"/>
      <c r="AS4586" s="1320"/>
      <c r="AT4586" s="1320"/>
      <c r="AU4586" s="1320"/>
      <c r="AV4586" s="1320"/>
      <c r="AW4586" s="1320"/>
      <c r="AX4586" s="1320"/>
      <c r="AY4586" s="1320"/>
      <c r="AZ4586" s="1950"/>
    </row>
    <row r="4587" spans="2:52" ht="15" customHeight="1">
      <c r="B4587" s="1310">
        <v>4581</v>
      </c>
      <c r="C4587" s="1326" t="s">
        <v>7429</v>
      </c>
      <c r="D4587" s="2153" t="s">
        <v>226</v>
      </c>
      <c r="E4587" s="521" t="s">
        <v>222</v>
      </c>
      <c r="F4587" s="658" t="s">
        <v>24</v>
      </c>
      <c r="G4587" s="509" t="s">
        <v>136</v>
      </c>
      <c r="H4587" s="1323" t="s">
        <v>24</v>
      </c>
      <c r="I4587" s="1325">
        <v>31588</v>
      </c>
      <c r="J4587" s="1314">
        <f t="shared" ca="1" si="391"/>
        <v>36</v>
      </c>
      <c r="K4587" s="2112" t="s">
        <v>24</v>
      </c>
      <c r="L4587" s="2113" t="s">
        <v>24</v>
      </c>
      <c r="M4587" s="2114" t="s">
        <v>24</v>
      </c>
      <c r="N4587" s="1348">
        <v>44153</v>
      </c>
      <c r="O4587" s="1318" t="s">
        <v>24</v>
      </c>
      <c r="P4587" s="1320" t="s">
        <v>24</v>
      </c>
      <c r="Q4587" s="1328" t="s">
        <v>24</v>
      </c>
      <c r="R4587" s="1327" t="s">
        <v>24</v>
      </c>
      <c r="S4587" s="1314" t="s">
        <v>24</v>
      </c>
      <c r="T4587" s="1330">
        <v>44372</v>
      </c>
      <c r="U4587" s="1311" t="s">
        <v>99</v>
      </c>
      <c r="V4587" s="1330" t="s">
        <v>24</v>
      </c>
      <c r="W4587" s="1311" t="s">
        <v>24</v>
      </c>
      <c r="X4587" s="1321"/>
      <c r="Y4587" s="1322"/>
      <c r="Z4587" s="2115"/>
      <c r="AA4587" s="1314"/>
      <c r="AB4587" s="1316"/>
      <c r="AC4587" s="1316"/>
      <c r="AD4587" s="1316"/>
      <c r="AE4587" s="1316"/>
      <c r="AF4587" s="1316"/>
      <c r="AG4587" s="1316"/>
      <c r="AH4587" s="1316"/>
      <c r="AI4587" s="244" t="str">
        <f t="shared" si="392"/>
        <v/>
      </c>
      <c r="AJ4587" s="1315">
        <f t="shared" si="393"/>
        <v>44153</v>
      </c>
      <c r="AK4587" s="1318" t="s">
        <v>24</v>
      </c>
      <c r="AL4587" s="1339" t="s">
        <v>24</v>
      </c>
      <c r="AM4587" s="1316"/>
      <c r="AN4587" s="1316"/>
      <c r="AO4587" s="1320"/>
      <c r="AP4587" s="1320"/>
      <c r="AQ4587" s="1337" t="s">
        <v>3094</v>
      </c>
      <c r="AR4587" s="1320"/>
      <c r="AS4587" s="1320"/>
      <c r="AT4587" s="1320"/>
      <c r="AU4587" s="1320"/>
      <c r="AV4587" s="1320"/>
      <c r="AW4587" s="1320"/>
      <c r="AX4587" s="1320"/>
      <c r="AY4587" s="1320"/>
      <c r="AZ4587" s="1950"/>
    </row>
    <row r="4588" spans="2:52" ht="15" customHeight="1">
      <c r="B4588" s="1310">
        <v>4582</v>
      </c>
      <c r="C4588" s="1326" t="s">
        <v>13526</v>
      </c>
      <c r="D4588" s="2153" t="s">
        <v>705</v>
      </c>
      <c r="E4588" s="521" t="s">
        <v>1122</v>
      </c>
      <c r="F4588" s="658" t="s">
        <v>13527</v>
      </c>
      <c r="G4588" s="509" t="s">
        <v>102</v>
      </c>
      <c r="H4588" s="1323" t="s">
        <v>24</v>
      </c>
      <c r="I4588" s="1325"/>
      <c r="J4588" s="1314" t="str">
        <f t="shared" ca="1" si="391"/>
        <v>-</v>
      </c>
      <c r="K4588" s="2112" t="s">
        <v>493</v>
      </c>
      <c r="L4588" s="2113">
        <v>631025260007</v>
      </c>
      <c r="M4588" s="2114">
        <v>44487</v>
      </c>
      <c r="N4588" s="1348">
        <v>44153</v>
      </c>
      <c r="O4588" s="1318" t="s">
        <v>24</v>
      </c>
      <c r="P4588" s="1320" t="s">
        <v>24</v>
      </c>
      <c r="Q4588" s="1328" t="s">
        <v>24</v>
      </c>
      <c r="R4588" s="1327" t="s">
        <v>24</v>
      </c>
      <c r="S4588" s="730" t="s">
        <v>13528</v>
      </c>
      <c r="T4588" s="1330">
        <v>44487</v>
      </c>
      <c r="U4588" s="1311">
        <v>44487</v>
      </c>
      <c r="V4588" s="1330" t="s">
        <v>24</v>
      </c>
      <c r="W4588" s="1311" t="s">
        <v>24</v>
      </c>
      <c r="X4588" s="1321"/>
      <c r="Y4588" s="1322"/>
      <c r="Z4588" s="2115"/>
      <c r="AA4588" s="1314" t="s">
        <v>12926</v>
      </c>
      <c r="AB4588" s="1316" t="s">
        <v>9129</v>
      </c>
      <c r="AC4588" s="1316"/>
      <c r="AD4588" s="1316"/>
      <c r="AE4588" s="1316"/>
      <c r="AF4588" s="1316"/>
      <c r="AG4588" s="1316"/>
      <c r="AH4588" s="1316"/>
      <c r="AI4588" s="244" t="str">
        <f t="shared" si="392"/>
        <v>SC P460, SC R580VOLVO FH 16</v>
      </c>
      <c r="AJ4588" s="1315">
        <f t="shared" si="393"/>
        <v>44153</v>
      </c>
      <c r="AK4588" s="1318"/>
      <c r="AL4588" s="1339"/>
      <c r="AM4588" s="1316"/>
      <c r="AN4588" s="1316"/>
      <c r="AO4588" s="1320"/>
      <c r="AP4588" s="1320"/>
      <c r="AQ4588" s="1337" t="s">
        <v>3094</v>
      </c>
      <c r="AR4588" s="1320"/>
      <c r="AS4588" s="1320"/>
      <c r="AT4588" s="1320"/>
      <c r="AU4588" s="1320"/>
      <c r="AV4588" s="1320"/>
      <c r="AW4588" s="1320"/>
      <c r="AX4588" s="1320"/>
      <c r="AY4588" s="1320"/>
      <c r="AZ4588" s="1950"/>
    </row>
    <row r="4589" spans="2:52" ht="15" customHeight="1">
      <c r="B4589" s="1310">
        <v>4583</v>
      </c>
      <c r="C4589" s="1326" t="s">
        <v>13529</v>
      </c>
      <c r="D4589" s="2153" t="s">
        <v>705</v>
      </c>
      <c r="E4589" s="521" t="s">
        <v>1122</v>
      </c>
      <c r="F4589" s="658" t="s">
        <v>13530</v>
      </c>
      <c r="G4589" s="509" t="s">
        <v>102</v>
      </c>
      <c r="H4589" s="1323" t="s">
        <v>24</v>
      </c>
      <c r="I4589" s="1325"/>
      <c r="J4589" s="1314" t="str">
        <f t="shared" ca="1" si="391"/>
        <v>-</v>
      </c>
      <c r="K4589" s="2112" t="s">
        <v>493</v>
      </c>
      <c r="L4589" s="2113">
        <v>680915260129</v>
      </c>
      <c r="M4589" s="2114">
        <v>44440</v>
      </c>
      <c r="N4589" s="1348">
        <v>44153</v>
      </c>
      <c r="O4589" s="1318" t="s">
        <v>24</v>
      </c>
      <c r="P4589" s="1320" t="s">
        <v>24</v>
      </c>
      <c r="Q4589" s="1328" t="s">
        <v>24</v>
      </c>
      <c r="R4589" s="1327" t="s">
        <v>24</v>
      </c>
      <c r="S4589" s="1314" t="s">
        <v>13531</v>
      </c>
      <c r="T4589" s="1330">
        <v>44440</v>
      </c>
      <c r="U4589" s="1311">
        <v>44440</v>
      </c>
      <c r="V4589" s="1330" t="s">
        <v>24</v>
      </c>
      <c r="W4589" s="1311" t="s">
        <v>24</v>
      </c>
      <c r="X4589" s="1321"/>
      <c r="Y4589" s="1322"/>
      <c r="Z4589" s="2115"/>
      <c r="AA4589" s="1314" t="s">
        <v>12926</v>
      </c>
      <c r="AB4589" s="1316" t="s">
        <v>9129</v>
      </c>
      <c r="AC4589" s="1316"/>
      <c r="AD4589" s="1316"/>
      <c r="AE4589" s="1316"/>
      <c r="AF4589" s="1316"/>
      <c r="AG4589" s="1316"/>
      <c r="AH4589" s="1316"/>
      <c r="AI4589" s="244" t="str">
        <f t="shared" si="392"/>
        <v>SC P460, SC R580VOLVO FH 16</v>
      </c>
      <c r="AJ4589" s="1315">
        <f t="shared" si="393"/>
        <v>44153</v>
      </c>
      <c r="AK4589" s="1318"/>
      <c r="AL4589" s="1339"/>
      <c r="AM4589" s="1316"/>
      <c r="AN4589" s="1316"/>
      <c r="AO4589" s="1320"/>
      <c r="AP4589" s="1320"/>
      <c r="AQ4589" s="1337" t="s">
        <v>3094</v>
      </c>
      <c r="AR4589" s="1320"/>
      <c r="AS4589" s="1320"/>
      <c r="AT4589" s="1320"/>
      <c r="AU4589" s="1320"/>
      <c r="AV4589" s="1320"/>
      <c r="AW4589" s="1320"/>
      <c r="AX4589" s="1320"/>
      <c r="AY4589" s="1320"/>
      <c r="AZ4589" s="1950"/>
    </row>
    <row r="4590" spans="2:52" ht="15" customHeight="1">
      <c r="B4590" s="1310">
        <v>4584</v>
      </c>
      <c r="C4590" s="1326" t="s">
        <v>13532</v>
      </c>
      <c r="D4590" s="2153" t="s">
        <v>226</v>
      </c>
      <c r="E4590" s="521" t="s">
        <v>601</v>
      </c>
      <c r="F4590" s="658" t="s">
        <v>24</v>
      </c>
      <c r="G4590" s="509" t="s">
        <v>151</v>
      </c>
      <c r="H4590" s="1323" t="s">
        <v>24</v>
      </c>
      <c r="I4590" s="1325">
        <v>32786</v>
      </c>
      <c r="J4590" s="1314">
        <f t="shared" ca="1" si="391"/>
        <v>32</v>
      </c>
      <c r="K4590" s="2112" t="s">
        <v>24</v>
      </c>
      <c r="L4590" s="2113" t="s">
        <v>24</v>
      </c>
      <c r="M4590" s="2114" t="s">
        <v>24</v>
      </c>
      <c r="N4590" s="1348">
        <v>44152</v>
      </c>
      <c r="O4590" s="1318" t="s">
        <v>24</v>
      </c>
      <c r="P4590" s="1320" t="s">
        <v>24</v>
      </c>
      <c r="Q4590" s="1328" t="s">
        <v>24</v>
      </c>
      <c r="R4590" s="1327" t="s">
        <v>24</v>
      </c>
      <c r="S4590" s="1314"/>
      <c r="T4590" s="1330">
        <v>44474</v>
      </c>
      <c r="U4590" s="1311" t="s">
        <v>99</v>
      </c>
      <c r="V4590" s="1330" t="s">
        <v>24</v>
      </c>
      <c r="W4590" s="1311" t="s">
        <v>24</v>
      </c>
      <c r="X4590" s="1321"/>
      <c r="Y4590" s="1322"/>
      <c r="Z4590" s="2115"/>
      <c r="AA4590" s="1314"/>
      <c r="AB4590" s="1316"/>
      <c r="AC4590" s="1316"/>
      <c r="AD4590" s="1316"/>
      <c r="AE4590" s="1316"/>
      <c r="AF4590" s="1316"/>
      <c r="AG4590" s="1316"/>
      <c r="AH4590" s="1316"/>
      <c r="AI4590" s="244" t="str">
        <f t="shared" si="392"/>
        <v/>
      </c>
      <c r="AJ4590" s="1315">
        <f t="shared" si="393"/>
        <v>44152</v>
      </c>
      <c r="AK4590" s="1318" t="s">
        <v>24</v>
      </c>
      <c r="AL4590" s="1339" t="s">
        <v>24</v>
      </c>
      <c r="AM4590" s="1316"/>
      <c r="AN4590" s="1316"/>
      <c r="AO4590" s="1320"/>
      <c r="AP4590" s="1320"/>
      <c r="AQ4590" s="1337" t="s">
        <v>3094</v>
      </c>
      <c r="AR4590" s="1320"/>
      <c r="AS4590" s="1320"/>
      <c r="AT4590" s="1320"/>
      <c r="AU4590" s="1320"/>
      <c r="AV4590" s="1320"/>
      <c r="AW4590" s="1320"/>
      <c r="AX4590" s="1320"/>
      <c r="AY4590" s="1320"/>
      <c r="AZ4590" s="1950"/>
    </row>
    <row r="4591" spans="2:52" ht="15" customHeight="1">
      <c r="B4591" s="1310">
        <v>4585</v>
      </c>
      <c r="C4591" s="1326" t="s">
        <v>13534</v>
      </c>
      <c r="D4591" s="2153" t="s">
        <v>226</v>
      </c>
      <c r="E4591" s="521" t="s">
        <v>601</v>
      </c>
      <c r="F4591" s="658" t="s">
        <v>24</v>
      </c>
      <c r="G4591" s="509" t="s">
        <v>151</v>
      </c>
      <c r="H4591" s="1323" t="s">
        <v>24</v>
      </c>
      <c r="I4591" s="1325">
        <v>36360</v>
      </c>
      <c r="J4591" s="1314">
        <f t="shared" ca="1" si="391"/>
        <v>22</v>
      </c>
      <c r="K4591" s="2112" t="s">
        <v>24</v>
      </c>
      <c r="L4591" s="2113" t="s">
        <v>24</v>
      </c>
      <c r="M4591" s="2114" t="s">
        <v>24</v>
      </c>
      <c r="N4591" s="1348">
        <v>44152</v>
      </c>
      <c r="O4591" s="1318" t="s">
        <v>24</v>
      </c>
      <c r="P4591" s="1320" t="s">
        <v>24</v>
      </c>
      <c r="Q4591" s="1328" t="s">
        <v>24</v>
      </c>
      <c r="R4591" s="1327" t="s">
        <v>24</v>
      </c>
      <c r="S4591" s="1314"/>
      <c r="T4591" s="1330">
        <v>44396</v>
      </c>
      <c r="U4591" s="1311" t="s">
        <v>99</v>
      </c>
      <c r="V4591" s="1330" t="s">
        <v>24</v>
      </c>
      <c r="W4591" s="1311" t="s">
        <v>24</v>
      </c>
      <c r="X4591" s="1321"/>
      <c r="Y4591" s="1322"/>
      <c r="Z4591" s="2115"/>
      <c r="AA4591" s="1314"/>
      <c r="AB4591" s="1316"/>
      <c r="AC4591" s="1316"/>
      <c r="AD4591" s="1316"/>
      <c r="AE4591" s="1316"/>
      <c r="AF4591" s="1316"/>
      <c r="AG4591" s="1316"/>
      <c r="AH4591" s="1316"/>
      <c r="AI4591" s="244" t="str">
        <f t="shared" si="392"/>
        <v/>
      </c>
      <c r="AJ4591" s="1315">
        <f t="shared" si="393"/>
        <v>44152</v>
      </c>
      <c r="AK4591" s="1318"/>
      <c r="AL4591" s="1339"/>
      <c r="AM4591" s="1316"/>
      <c r="AN4591" s="1316"/>
      <c r="AO4591" s="1320"/>
      <c r="AP4591" s="1320"/>
      <c r="AQ4591" s="1337" t="s">
        <v>3094</v>
      </c>
      <c r="AR4591" s="1320"/>
      <c r="AS4591" s="1320"/>
      <c r="AT4591" s="1320"/>
      <c r="AU4591" s="1320"/>
      <c r="AV4591" s="1320"/>
      <c r="AW4591" s="1320"/>
      <c r="AX4591" s="1320"/>
      <c r="AY4591" s="1320"/>
      <c r="AZ4591" s="1950"/>
    </row>
    <row r="4592" spans="2:52" ht="15" customHeight="1">
      <c r="B4592" s="1310">
        <v>4586</v>
      </c>
      <c r="C4592" s="1326" t="s">
        <v>5333</v>
      </c>
      <c r="D4592" s="2153" t="s">
        <v>4253</v>
      </c>
      <c r="E4592" s="521" t="s">
        <v>4241</v>
      </c>
      <c r="F4592" s="658" t="s">
        <v>13537</v>
      </c>
      <c r="G4592" s="509" t="s">
        <v>124</v>
      </c>
      <c r="H4592" s="1323" t="s">
        <v>24</v>
      </c>
      <c r="I4592" s="1325">
        <v>35073</v>
      </c>
      <c r="J4592" s="1314">
        <f t="shared" ca="1" si="391"/>
        <v>26</v>
      </c>
      <c r="K4592" s="2112" t="s">
        <v>24</v>
      </c>
      <c r="L4592" s="2113" t="s">
        <v>24</v>
      </c>
      <c r="M4592" s="2114" t="s">
        <v>24</v>
      </c>
      <c r="N4592" s="1348">
        <v>44151</v>
      </c>
      <c r="O4592" s="1318" t="s">
        <v>24</v>
      </c>
      <c r="P4592" s="1320" t="s">
        <v>24</v>
      </c>
      <c r="Q4592" s="1328" t="s">
        <v>24</v>
      </c>
      <c r="R4592" s="1327" t="s">
        <v>24</v>
      </c>
      <c r="S4592" s="1314" t="s">
        <v>13535</v>
      </c>
      <c r="T4592" s="1330">
        <v>44570</v>
      </c>
      <c r="U4592" s="1311">
        <v>44570</v>
      </c>
      <c r="V4592" s="1330" t="s">
        <v>24</v>
      </c>
      <c r="W4592" s="1311" t="s">
        <v>24</v>
      </c>
      <c r="X4592" s="1321"/>
      <c r="Y4592" s="1322"/>
      <c r="Z4592" s="2115"/>
      <c r="AA4592" s="1314" t="s">
        <v>13386</v>
      </c>
      <c r="AB4592" s="1316"/>
      <c r="AC4592" s="1316"/>
      <c r="AD4592" s="1316"/>
      <c r="AE4592" s="1316"/>
      <c r="AF4592" s="1316"/>
      <c r="AG4592" s="1316"/>
      <c r="AH4592" s="1316"/>
      <c r="AI4592" s="244" t="str">
        <f t="shared" si="392"/>
        <v>SC P360 - SC P380</v>
      </c>
      <c r="AJ4592" s="1315">
        <f t="shared" si="393"/>
        <v>44151</v>
      </c>
      <c r="AK4592" s="1318">
        <v>44141</v>
      </c>
      <c r="AL4592" s="1339">
        <v>44110</v>
      </c>
      <c r="AM4592" s="1316"/>
      <c r="AN4592" s="1316"/>
      <c r="AO4592" s="1320"/>
      <c r="AP4592" s="1320"/>
      <c r="AQ4592" s="1337" t="s">
        <v>3094</v>
      </c>
      <c r="AR4592" s="1320"/>
      <c r="AS4592" s="1320"/>
      <c r="AT4592" s="1320"/>
      <c r="AU4592" s="1320"/>
      <c r="AV4592" s="1320"/>
      <c r="AW4592" s="1320"/>
      <c r="AX4592" s="1320"/>
      <c r="AY4592" s="1320"/>
      <c r="AZ4592" s="1950"/>
    </row>
    <row r="4593" spans="2:52" ht="15" customHeight="1">
      <c r="B4593" s="1310">
        <v>4587</v>
      </c>
      <c r="C4593" s="1326" t="s">
        <v>3342</v>
      </c>
      <c r="D4593" s="2153" t="s">
        <v>4253</v>
      </c>
      <c r="E4593" s="521" t="s">
        <v>4241</v>
      </c>
      <c r="F4593" s="658" t="s">
        <v>13536</v>
      </c>
      <c r="G4593" s="509" t="s">
        <v>124</v>
      </c>
      <c r="H4593" s="1323" t="s">
        <v>24</v>
      </c>
      <c r="I4593" s="1325">
        <v>34634</v>
      </c>
      <c r="J4593" s="1314">
        <f t="shared" ca="1" si="391"/>
        <v>27</v>
      </c>
      <c r="K4593" s="2112" t="s">
        <v>24</v>
      </c>
      <c r="L4593" s="2113" t="s">
        <v>24</v>
      </c>
      <c r="M4593" s="2114" t="s">
        <v>24</v>
      </c>
      <c r="N4593" s="1348">
        <v>44152</v>
      </c>
      <c r="O4593" s="1318" t="s">
        <v>24</v>
      </c>
      <c r="P4593" s="1320" t="s">
        <v>24</v>
      </c>
      <c r="Q4593" s="1328" t="s">
        <v>24</v>
      </c>
      <c r="R4593" s="1327" t="s">
        <v>24</v>
      </c>
      <c r="S4593" s="1314" t="s">
        <v>13562</v>
      </c>
      <c r="T4593" s="1330">
        <v>44496</v>
      </c>
      <c r="U4593" s="1311">
        <v>44496</v>
      </c>
      <c r="V4593" s="1330" t="s">
        <v>24</v>
      </c>
      <c r="W4593" s="1311" t="s">
        <v>24</v>
      </c>
      <c r="X4593" s="1321"/>
      <c r="Y4593" s="1322"/>
      <c r="Z4593" s="2115"/>
      <c r="AA4593" s="1314" t="s">
        <v>13386</v>
      </c>
      <c r="AB4593" s="1316"/>
      <c r="AC4593" s="1316"/>
      <c r="AD4593" s="1316"/>
      <c r="AE4593" s="1316"/>
      <c r="AF4593" s="1316"/>
      <c r="AG4593" s="1316"/>
      <c r="AH4593" s="1316"/>
      <c r="AI4593" s="244" t="str">
        <f t="shared" si="392"/>
        <v>SC P360 - SC P380</v>
      </c>
      <c r="AJ4593" s="1315">
        <f t="shared" si="393"/>
        <v>44152</v>
      </c>
      <c r="AK4593" s="1318">
        <v>44112</v>
      </c>
      <c r="AL4593" s="1339">
        <v>44112</v>
      </c>
      <c r="AM4593" s="1316"/>
      <c r="AN4593" s="1316"/>
      <c r="AO4593" s="1320"/>
      <c r="AP4593" s="1320"/>
      <c r="AQ4593" s="1337" t="s">
        <v>3094</v>
      </c>
      <c r="AR4593" s="1320"/>
      <c r="AS4593" s="1320"/>
      <c r="AT4593" s="1320"/>
      <c r="AU4593" s="1320"/>
      <c r="AV4593" s="1320"/>
      <c r="AW4593" s="1320"/>
      <c r="AX4593" s="1320"/>
      <c r="AY4593" s="1320"/>
      <c r="AZ4593" s="1950"/>
    </row>
    <row r="4594" spans="2:52" ht="15" customHeight="1">
      <c r="B4594" s="1310">
        <v>4588</v>
      </c>
      <c r="C4594" s="1326" t="s">
        <v>840</v>
      </c>
      <c r="D4594" s="2153" t="s">
        <v>6365</v>
      </c>
      <c r="E4594" s="521"/>
      <c r="F4594" s="658" t="s">
        <v>24</v>
      </c>
      <c r="G4594" s="509" t="s">
        <v>98</v>
      </c>
      <c r="H4594" s="1323" t="s">
        <v>24</v>
      </c>
      <c r="I4594" s="1325">
        <v>35119</v>
      </c>
      <c r="J4594" s="1314">
        <f t="shared" ca="1" si="391"/>
        <v>26</v>
      </c>
      <c r="K4594" s="2112" t="s">
        <v>24</v>
      </c>
      <c r="L4594" s="2113" t="s">
        <v>24</v>
      </c>
      <c r="M4594" s="2114" t="s">
        <v>24</v>
      </c>
      <c r="N4594" s="1348">
        <v>44148</v>
      </c>
      <c r="O4594" s="1318" t="s">
        <v>24</v>
      </c>
      <c r="P4594" s="1320" t="s">
        <v>24</v>
      </c>
      <c r="Q4594" s="1328" t="s">
        <v>24</v>
      </c>
      <c r="R4594" s="1327" t="s">
        <v>24</v>
      </c>
      <c r="S4594" s="1314"/>
      <c r="T4594" s="1330">
        <v>44616</v>
      </c>
      <c r="U4594" s="1311">
        <v>44616</v>
      </c>
      <c r="V4594" s="1330" t="s">
        <v>24</v>
      </c>
      <c r="W4594" s="1311" t="s">
        <v>24</v>
      </c>
      <c r="X4594" s="1321"/>
      <c r="Y4594" s="1322"/>
      <c r="Z4594" s="2115"/>
      <c r="AA4594" s="1314"/>
      <c r="AB4594" s="1316"/>
      <c r="AC4594" s="1316"/>
      <c r="AD4594" s="1316"/>
      <c r="AE4594" s="1316"/>
      <c r="AF4594" s="1316"/>
      <c r="AG4594" s="1316"/>
      <c r="AH4594" s="1316"/>
      <c r="AI4594" s="244" t="str">
        <f t="shared" si="392"/>
        <v/>
      </c>
      <c r="AJ4594" s="1315">
        <f t="shared" si="393"/>
        <v>44148</v>
      </c>
      <c r="AK4594" s="1318"/>
      <c r="AL4594" s="1339"/>
      <c r="AM4594" s="1316"/>
      <c r="AN4594" s="1316"/>
      <c r="AO4594" s="1320"/>
      <c r="AP4594" s="1320"/>
      <c r="AQ4594" s="1337" t="s">
        <v>3094</v>
      </c>
      <c r="AR4594" s="1320"/>
      <c r="AS4594" s="1320"/>
      <c r="AT4594" s="1320"/>
      <c r="AU4594" s="1320"/>
      <c r="AV4594" s="1320"/>
      <c r="AW4594" s="1320"/>
      <c r="AX4594" s="1320"/>
      <c r="AY4594" s="1320"/>
      <c r="AZ4594" s="1950"/>
    </row>
    <row r="4595" spans="2:52" ht="15" customHeight="1">
      <c r="B4595" s="1310">
        <v>4589</v>
      </c>
      <c r="C4595" s="1326" t="s">
        <v>13538</v>
      </c>
      <c r="D4595" s="2153" t="s">
        <v>11929</v>
      </c>
      <c r="E4595" s="521" t="s">
        <v>601</v>
      </c>
      <c r="F4595" s="658" t="s">
        <v>24</v>
      </c>
      <c r="G4595" s="509" t="s">
        <v>12788</v>
      </c>
      <c r="H4595" s="1323" t="s">
        <v>13548</v>
      </c>
      <c r="I4595" s="1325">
        <v>32817</v>
      </c>
      <c r="J4595" s="1314">
        <f t="shared" ca="1" si="391"/>
        <v>32</v>
      </c>
      <c r="K4595" s="2112" t="s">
        <v>83</v>
      </c>
      <c r="L4595" s="2113">
        <v>891117141101</v>
      </c>
      <c r="M4595" s="2114">
        <v>44870</v>
      </c>
      <c r="N4595" s="1348">
        <v>44148</v>
      </c>
      <c r="O4595" s="1318" t="s">
        <v>24</v>
      </c>
      <c r="P4595" s="1320" t="s">
        <v>24</v>
      </c>
      <c r="Q4595" s="1328" t="s">
        <v>24</v>
      </c>
      <c r="R4595" s="1327" t="s">
        <v>24</v>
      </c>
      <c r="S4595" s="1314" t="s">
        <v>13552</v>
      </c>
      <c r="T4595" s="1330">
        <v>44505</v>
      </c>
      <c r="U4595" s="1311">
        <v>44505</v>
      </c>
      <c r="V4595" s="1330" t="s">
        <v>24</v>
      </c>
      <c r="W4595" s="1311" t="s">
        <v>24</v>
      </c>
      <c r="X4595" s="1321"/>
      <c r="Y4595" s="1322"/>
      <c r="Z4595" s="2115"/>
      <c r="AA4595" s="1314" t="s">
        <v>100</v>
      </c>
      <c r="AB4595" s="1316"/>
      <c r="AC4595" s="1316"/>
      <c r="AD4595" s="1316"/>
      <c r="AE4595" s="1316"/>
      <c r="AF4595" s="1316"/>
      <c r="AG4595" s="1316"/>
      <c r="AH4595" s="1316"/>
      <c r="AI4595" s="244" t="str">
        <f t="shared" si="392"/>
        <v>LIGHT VEHICLE</v>
      </c>
      <c r="AJ4595" s="1315">
        <f t="shared" si="393"/>
        <v>44148</v>
      </c>
      <c r="AK4595" s="1318">
        <v>44154</v>
      </c>
      <c r="AL4595" s="1339">
        <v>44154</v>
      </c>
      <c r="AM4595" s="1316"/>
      <c r="AN4595" s="1316"/>
      <c r="AO4595" s="1320"/>
      <c r="AP4595" s="1320"/>
      <c r="AQ4595" s="1337" t="s">
        <v>3094</v>
      </c>
      <c r="AR4595" s="1320"/>
      <c r="AS4595" s="1320"/>
      <c r="AT4595" s="1320"/>
      <c r="AU4595" s="1320"/>
      <c r="AV4595" s="1320"/>
      <c r="AW4595" s="1320"/>
      <c r="AX4595" s="1320"/>
      <c r="AY4595" s="1320"/>
      <c r="AZ4595" s="1950"/>
    </row>
    <row r="4596" spans="2:52" ht="15" customHeight="1">
      <c r="B4596" s="1310">
        <v>4590</v>
      </c>
      <c r="C4596" s="1326" t="s">
        <v>13544</v>
      </c>
      <c r="D4596" s="2153" t="s">
        <v>230</v>
      </c>
      <c r="E4596" s="521" t="s">
        <v>4228</v>
      </c>
      <c r="F4596" s="658" t="s">
        <v>24</v>
      </c>
      <c r="G4596" s="509" t="s">
        <v>102</v>
      </c>
      <c r="H4596" s="1323" t="s">
        <v>24</v>
      </c>
      <c r="I4596" s="1325"/>
      <c r="J4596" s="1314" t="str">
        <f t="shared" ca="1" si="391"/>
        <v>-</v>
      </c>
      <c r="K4596" s="2112" t="s">
        <v>24</v>
      </c>
      <c r="L4596" s="2113" t="s">
        <v>24</v>
      </c>
      <c r="M4596" s="2114" t="s">
        <v>24</v>
      </c>
      <c r="N4596" s="1348">
        <v>43826</v>
      </c>
      <c r="O4596" s="1318" t="s">
        <v>24</v>
      </c>
      <c r="P4596" s="1320" t="s">
        <v>24</v>
      </c>
      <c r="Q4596" s="1328" t="s">
        <v>24</v>
      </c>
      <c r="R4596" s="1327" t="s">
        <v>24</v>
      </c>
      <c r="S4596" s="1314" t="s">
        <v>9094</v>
      </c>
      <c r="T4596" s="1330">
        <v>44542</v>
      </c>
      <c r="U4596" s="1311">
        <v>44542</v>
      </c>
      <c r="V4596" s="1330" t="s">
        <v>24</v>
      </c>
      <c r="W4596" s="1311" t="s">
        <v>24</v>
      </c>
      <c r="X4596" s="1321"/>
      <c r="Y4596" s="1322"/>
      <c r="Z4596" s="2115"/>
      <c r="AA4596" s="1314" t="s">
        <v>13386</v>
      </c>
      <c r="AB4596" s="1316"/>
      <c r="AC4596" s="1316"/>
      <c r="AD4596" s="1316"/>
      <c r="AE4596" s="1316"/>
      <c r="AF4596" s="1316"/>
      <c r="AG4596" s="1316"/>
      <c r="AH4596" s="1316"/>
      <c r="AI4596" s="244" t="str">
        <f t="shared" si="392"/>
        <v>SC P360 - SC P380</v>
      </c>
      <c r="AJ4596" s="1315">
        <f t="shared" si="393"/>
        <v>43826</v>
      </c>
      <c r="AK4596" s="1318">
        <v>44147</v>
      </c>
      <c r="AL4596" s="1339" t="s">
        <v>24</v>
      </c>
      <c r="AM4596" s="1316"/>
      <c r="AN4596" s="1316"/>
      <c r="AO4596" s="1320"/>
      <c r="AP4596" s="1320"/>
      <c r="AQ4596" s="1337" t="s">
        <v>3094</v>
      </c>
      <c r="AR4596" s="1320"/>
      <c r="AS4596" s="1320"/>
      <c r="AT4596" s="1320"/>
      <c r="AU4596" s="1320"/>
      <c r="AV4596" s="1320"/>
      <c r="AW4596" s="1320"/>
      <c r="AX4596" s="1320"/>
      <c r="AY4596" s="1320"/>
      <c r="AZ4596" s="1950"/>
    </row>
    <row r="4597" spans="2:52" ht="15" customHeight="1">
      <c r="B4597" s="1310">
        <v>4591</v>
      </c>
      <c r="C4597" s="1326" t="s">
        <v>1611</v>
      </c>
      <c r="D4597" s="2153" t="s">
        <v>257</v>
      </c>
      <c r="E4597" s="521" t="s">
        <v>1122</v>
      </c>
      <c r="F4597" s="658" t="s">
        <v>24</v>
      </c>
      <c r="G4597" s="509" t="s">
        <v>124</v>
      </c>
      <c r="H4597" s="1323" t="s">
        <v>1612</v>
      </c>
      <c r="I4597" s="1325">
        <v>36269</v>
      </c>
      <c r="J4597" s="1314">
        <f t="shared" ca="1" si="391"/>
        <v>22</v>
      </c>
      <c r="K4597" s="2112" t="s">
        <v>493</v>
      </c>
      <c r="L4597" s="2113" t="s">
        <v>24</v>
      </c>
      <c r="M4597" s="2114">
        <v>45810</v>
      </c>
      <c r="N4597" s="1348">
        <v>44155</v>
      </c>
      <c r="O4597" s="1318" t="s">
        <v>24</v>
      </c>
      <c r="P4597" s="1320" t="s">
        <v>24</v>
      </c>
      <c r="Q4597" s="1328" t="s">
        <v>24</v>
      </c>
      <c r="R4597" s="1327" t="s">
        <v>24</v>
      </c>
      <c r="S4597" s="1314" t="s">
        <v>13545</v>
      </c>
      <c r="T4597" s="1330">
        <v>44305</v>
      </c>
      <c r="U4597" s="1311">
        <v>44305</v>
      </c>
      <c r="V4597" s="1330" t="s">
        <v>24</v>
      </c>
      <c r="W4597" s="1311" t="s">
        <v>24</v>
      </c>
      <c r="X4597" s="1321"/>
      <c r="Y4597" s="1322"/>
      <c r="Z4597" s="2115"/>
      <c r="AA4597" s="1314" t="s">
        <v>100</v>
      </c>
      <c r="AB4597" s="1316"/>
      <c r="AC4597" s="1316"/>
      <c r="AD4597" s="1316"/>
      <c r="AE4597" s="1316"/>
      <c r="AF4597" s="1316"/>
      <c r="AG4597" s="1316"/>
      <c r="AH4597" s="1316"/>
      <c r="AI4597" s="244" t="str">
        <f t="shared" si="392"/>
        <v>LIGHT VEHICLE</v>
      </c>
      <c r="AJ4597" s="1315">
        <f t="shared" si="393"/>
        <v>44155</v>
      </c>
      <c r="AK4597" s="1318"/>
      <c r="AL4597" s="1339"/>
      <c r="AM4597" s="1316"/>
      <c r="AN4597" s="1316"/>
      <c r="AO4597" s="1320"/>
      <c r="AP4597" s="1320"/>
      <c r="AQ4597" s="1337" t="s">
        <v>3094</v>
      </c>
      <c r="AR4597" s="1320"/>
      <c r="AS4597" s="1320"/>
      <c r="AT4597" s="1320"/>
      <c r="AU4597" s="1320"/>
      <c r="AV4597" s="1320"/>
      <c r="AW4597" s="1320"/>
      <c r="AX4597" s="1320"/>
      <c r="AY4597" s="1320"/>
      <c r="AZ4597" s="1950"/>
    </row>
    <row r="4598" spans="2:52" ht="15" customHeight="1">
      <c r="B4598" s="1310">
        <v>4592</v>
      </c>
      <c r="C4598" s="1326" t="s">
        <v>13547</v>
      </c>
      <c r="D4598" s="2153" t="s">
        <v>5209</v>
      </c>
      <c r="E4598" s="521" t="s">
        <v>1122</v>
      </c>
      <c r="F4598" s="658" t="s">
        <v>24</v>
      </c>
      <c r="G4598" s="509" t="s">
        <v>109</v>
      </c>
      <c r="H4598" s="1323" t="s">
        <v>24</v>
      </c>
      <c r="I4598" s="1325">
        <v>34742</v>
      </c>
      <c r="J4598" s="1314">
        <f t="shared" ca="1" si="391"/>
        <v>27</v>
      </c>
      <c r="K4598" s="2112" t="s">
        <v>24</v>
      </c>
      <c r="L4598" s="2113" t="s">
        <v>24</v>
      </c>
      <c r="M4598" s="2114" t="s">
        <v>24</v>
      </c>
      <c r="N4598" s="1348">
        <v>44160</v>
      </c>
      <c r="O4598" s="1318" t="s">
        <v>24</v>
      </c>
      <c r="P4598" s="1320" t="s">
        <v>24</v>
      </c>
      <c r="Q4598" s="1328" t="s">
        <v>24</v>
      </c>
      <c r="R4598" s="1327" t="s">
        <v>24</v>
      </c>
      <c r="S4598" s="1314"/>
      <c r="T4598" s="1330">
        <v>44604</v>
      </c>
      <c r="U4598" s="1311" t="s">
        <v>99</v>
      </c>
      <c r="V4598" s="1330" t="s">
        <v>24</v>
      </c>
      <c r="W4598" s="1311" t="s">
        <v>24</v>
      </c>
      <c r="X4598" s="1321"/>
      <c r="Y4598" s="1322"/>
      <c r="Z4598" s="2115"/>
      <c r="AA4598" s="1314"/>
      <c r="AB4598" s="1316"/>
      <c r="AC4598" s="1316"/>
      <c r="AD4598" s="1316"/>
      <c r="AE4598" s="1316"/>
      <c r="AF4598" s="1316"/>
      <c r="AG4598" s="1316"/>
      <c r="AH4598" s="1316"/>
      <c r="AI4598" s="244" t="str">
        <f t="shared" si="392"/>
        <v/>
      </c>
      <c r="AJ4598" s="1315">
        <f t="shared" si="393"/>
        <v>44160</v>
      </c>
      <c r="AK4598" s="1318"/>
      <c r="AL4598" s="1339"/>
      <c r="AM4598" s="1316"/>
      <c r="AN4598" s="1316"/>
      <c r="AO4598" s="1320"/>
      <c r="AP4598" s="1320"/>
      <c r="AQ4598" s="1337" t="s">
        <v>3094</v>
      </c>
      <c r="AR4598" s="1320"/>
      <c r="AS4598" s="1320"/>
      <c r="AT4598" s="1320"/>
      <c r="AU4598" s="1320"/>
      <c r="AV4598" s="1320"/>
      <c r="AW4598" s="1320"/>
      <c r="AX4598" s="1320"/>
      <c r="AY4598" s="1320"/>
      <c r="AZ4598" s="1950"/>
    </row>
    <row r="4599" spans="2:52" ht="15" customHeight="1">
      <c r="B4599" s="1310">
        <v>4593</v>
      </c>
      <c r="C4599" s="1326" t="s">
        <v>13549</v>
      </c>
      <c r="D4599" s="2153" t="s">
        <v>13553</v>
      </c>
      <c r="E4599" s="521" t="s">
        <v>9986</v>
      </c>
      <c r="F4599" s="658" t="s">
        <v>13554</v>
      </c>
      <c r="G4599" s="509" t="s">
        <v>98</v>
      </c>
      <c r="H4599" s="1323" t="s">
        <v>13555</v>
      </c>
      <c r="I4599" s="1325">
        <v>36414</v>
      </c>
      <c r="J4599" s="1314">
        <f t="shared" ca="1" si="391"/>
        <v>22</v>
      </c>
      <c r="K4599" s="2112" t="s">
        <v>24</v>
      </c>
      <c r="L4599" s="2113" t="s">
        <v>24</v>
      </c>
      <c r="M4599" s="2114" t="s">
        <v>24</v>
      </c>
      <c r="N4599" s="1348">
        <v>44159</v>
      </c>
      <c r="O4599" s="1318" t="s">
        <v>24</v>
      </c>
      <c r="P4599" s="1320" t="s">
        <v>24</v>
      </c>
      <c r="Q4599" s="1328" t="s">
        <v>24</v>
      </c>
      <c r="R4599" s="1327" t="s">
        <v>24</v>
      </c>
      <c r="S4599" s="1314" t="s">
        <v>24</v>
      </c>
      <c r="T4599" s="1330">
        <v>44450</v>
      </c>
      <c r="U4599" s="1311" t="s">
        <v>99</v>
      </c>
      <c r="V4599" s="1330" t="s">
        <v>24</v>
      </c>
      <c r="W4599" s="1311" t="s">
        <v>24</v>
      </c>
      <c r="X4599" s="1321"/>
      <c r="Y4599" s="1322"/>
      <c r="Z4599" s="2115"/>
      <c r="AA4599" s="1314"/>
      <c r="AB4599" s="1316"/>
      <c r="AC4599" s="1316"/>
      <c r="AD4599" s="1316"/>
      <c r="AE4599" s="1316"/>
      <c r="AF4599" s="1316"/>
      <c r="AG4599" s="1316"/>
      <c r="AH4599" s="1316"/>
      <c r="AI4599" s="244" t="str">
        <f t="shared" si="392"/>
        <v/>
      </c>
      <c r="AJ4599" s="1315">
        <f t="shared" si="393"/>
        <v>44159</v>
      </c>
      <c r="AK4599" s="1318"/>
      <c r="AL4599" s="1339"/>
      <c r="AM4599" s="1316"/>
      <c r="AN4599" s="1316"/>
      <c r="AO4599" s="1320"/>
      <c r="AP4599" s="1320"/>
      <c r="AQ4599" s="1337" t="s">
        <v>3094</v>
      </c>
      <c r="AR4599" s="1320"/>
      <c r="AS4599" s="1320"/>
      <c r="AT4599" s="1320"/>
      <c r="AU4599" s="1320"/>
      <c r="AV4599" s="1320"/>
      <c r="AW4599" s="1320"/>
      <c r="AX4599" s="1320"/>
      <c r="AY4599" s="1320"/>
      <c r="AZ4599" s="1950"/>
    </row>
    <row r="4600" spans="2:52" ht="15" customHeight="1">
      <c r="B4600" s="1310">
        <v>4594</v>
      </c>
      <c r="C4600" s="1326" t="s">
        <v>13550</v>
      </c>
      <c r="D4600" s="2153" t="s">
        <v>1850</v>
      </c>
      <c r="E4600" s="521" t="s">
        <v>1122</v>
      </c>
      <c r="F4600" s="658" t="s">
        <v>24</v>
      </c>
      <c r="G4600" s="509" t="s">
        <v>109</v>
      </c>
      <c r="H4600" s="1323" t="s">
        <v>24</v>
      </c>
      <c r="I4600" s="1325">
        <v>28991</v>
      </c>
      <c r="J4600" s="1314">
        <f t="shared" ca="1" si="391"/>
        <v>43</v>
      </c>
      <c r="K4600" s="2112" t="s">
        <v>24</v>
      </c>
      <c r="L4600" s="2113" t="s">
        <v>24</v>
      </c>
      <c r="M4600" s="2114" t="s">
        <v>24</v>
      </c>
      <c r="N4600" s="1348">
        <v>44159</v>
      </c>
      <c r="O4600" s="1318" t="s">
        <v>24</v>
      </c>
      <c r="P4600" s="1320" t="s">
        <v>24</v>
      </c>
      <c r="Q4600" s="1328" t="s">
        <v>24</v>
      </c>
      <c r="R4600" s="1327" t="s">
        <v>24</v>
      </c>
      <c r="S4600" s="1314" t="s">
        <v>24</v>
      </c>
      <c r="T4600" s="1330">
        <v>44332</v>
      </c>
      <c r="U4600" s="1311" t="s">
        <v>99</v>
      </c>
      <c r="V4600" s="1330" t="s">
        <v>24</v>
      </c>
      <c r="W4600" s="1311" t="s">
        <v>24</v>
      </c>
      <c r="X4600" s="1321"/>
      <c r="Y4600" s="1322"/>
      <c r="Z4600" s="2115"/>
      <c r="AA4600" s="1314"/>
      <c r="AB4600" s="1316"/>
      <c r="AC4600" s="1316"/>
      <c r="AD4600" s="1316"/>
      <c r="AE4600" s="1316"/>
      <c r="AF4600" s="1316"/>
      <c r="AG4600" s="1316"/>
      <c r="AH4600" s="1316"/>
      <c r="AI4600" s="244" t="str">
        <f t="shared" si="392"/>
        <v/>
      </c>
      <c r="AJ4600" s="1315">
        <f t="shared" si="393"/>
        <v>44159</v>
      </c>
      <c r="AK4600" s="1318"/>
      <c r="AL4600" s="1339"/>
      <c r="AM4600" s="1316"/>
      <c r="AN4600" s="1316"/>
      <c r="AO4600" s="1320"/>
      <c r="AP4600" s="1320"/>
      <c r="AQ4600" s="1337" t="s">
        <v>3094</v>
      </c>
      <c r="AR4600" s="1320"/>
      <c r="AS4600" s="1320"/>
      <c r="AT4600" s="1320"/>
      <c r="AU4600" s="1320"/>
      <c r="AV4600" s="1320"/>
      <c r="AW4600" s="1320"/>
      <c r="AX4600" s="1320"/>
      <c r="AY4600" s="1320"/>
      <c r="AZ4600" s="1950"/>
    </row>
    <row r="4601" spans="2:52" ht="15" customHeight="1">
      <c r="B4601" s="1310">
        <v>4595</v>
      </c>
      <c r="C4601" s="1326" t="s">
        <v>13551</v>
      </c>
      <c r="D4601" s="2153" t="s">
        <v>230</v>
      </c>
      <c r="E4601" s="521" t="s">
        <v>222</v>
      </c>
      <c r="F4601" s="658" t="s">
        <v>24</v>
      </c>
      <c r="G4601" s="509" t="s">
        <v>141</v>
      </c>
      <c r="H4601" s="1323" t="s">
        <v>24</v>
      </c>
      <c r="I4601" s="1325">
        <v>32596</v>
      </c>
      <c r="J4601" s="1314">
        <f t="shared" ca="1" si="391"/>
        <v>33</v>
      </c>
      <c r="K4601" s="2112" t="s">
        <v>493</v>
      </c>
      <c r="L4601" s="2113">
        <v>890314301225</v>
      </c>
      <c r="M4601" s="2114">
        <v>44649</v>
      </c>
      <c r="N4601" s="1348">
        <v>44160</v>
      </c>
      <c r="O4601" s="1318" t="s">
        <v>24</v>
      </c>
      <c r="P4601" s="1320" t="s">
        <v>24</v>
      </c>
      <c r="Q4601" s="1328" t="s">
        <v>24</v>
      </c>
      <c r="R4601" s="1327" t="s">
        <v>24</v>
      </c>
      <c r="S4601" s="1314" t="s">
        <v>13614</v>
      </c>
      <c r="T4601" s="1330">
        <v>44345</v>
      </c>
      <c r="U4601" s="1311">
        <v>44345</v>
      </c>
      <c r="V4601" s="1330" t="s">
        <v>24</v>
      </c>
      <c r="W4601" s="1311" t="s">
        <v>24</v>
      </c>
      <c r="X4601" s="1321"/>
      <c r="Y4601" s="1322"/>
      <c r="Z4601" s="2115"/>
      <c r="AA4601" s="1314" t="s">
        <v>592</v>
      </c>
      <c r="AB4601" s="1316"/>
      <c r="AC4601" s="1316"/>
      <c r="AD4601" s="1316"/>
      <c r="AE4601" s="1316"/>
      <c r="AF4601" s="1316"/>
      <c r="AG4601" s="1316"/>
      <c r="AH4601" s="1316"/>
      <c r="AI4601" s="244" t="str">
        <f t="shared" si="392"/>
        <v>PC 200, PC 300</v>
      </c>
      <c r="AJ4601" s="1315">
        <f t="shared" si="393"/>
        <v>44160</v>
      </c>
      <c r="AK4601" s="1318">
        <v>44159</v>
      </c>
      <c r="AL4601" s="1339">
        <v>44159</v>
      </c>
      <c r="AM4601" s="1316"/>
      <c r="AN4601" s="1316"/>
      <c r="AO4601" s="1320"/>
      <c r="AP4601" s="1320"/>
      <c r="AQ4601" s="1337" t="s">
        <v>3094</v>
      </c>
      <c r="AR4601" s="1320"/>
      <c r="AS4601" s="1320"/>
      <c r="AT4601" s="1320"/>
      <c r="AU4601" s="1320"/>
      <c r="AV4601" s="1320"/>
      <c r="AW4601" s="1320"/>
      <c r="AX4601" s="1320"/>
      <c r="AY4601" s="1320"/>
      <c r="AZ4601" s="1950"/>
    </row>
    <row r="4602" spans="2:52" ht="15" customHeight="1">
      <c r="B4602" s="1310">
        <v>4596</v>
      </c>
      <c r="C4602" s="1326" t="s">
        <v>13556</v>
      </c>
      <c r="D4602" s="2153" t="s">
        <v>2534</v>
      </c>
      <c r="E4602" s="521" t="s">
        <v>601</v>
      </c>
      <c r="F4602" s="658" t="s">
        <v>13557</v>
      </c>
      <c r="G4602" s="509" t="s">
        <v>124</v>
      </c>
      <c r="H4602" s="1323" t="s">
        <v>24</v>
      </c>
      <c r="I4602" s="1325">
        <v>36021</v>
      </c>
      <c r="J4602" s="1314">
        <f t="shared" ca="1" si="391"/>
        <v>23</v>
      </c>
      <c r="K4602" s="2112" t="s">
        <v>24</v>
      </c>
      <c r="L4602" s="2113" t="s">
        <v>24</v>
      </c>
      <c r="M4602" s="2114" t="s">
        <v>24</v>
      </c>
      <c r="N4602" s="1348">
        <v>44162</v>
      </c>
      <c r="O4602" s="1318" t="s">
        <v>24</v>
      </c>
      <c r="P4602" s="1320" t="s">
        <v>24</v>
      </c>
      <c r="Q4602" s="1328" t="s">
        <v>24</v>
      </c>
      <c r="R4602" s="1327" t="s">
        <v>24</v>
      </c>
      <c r="S4602" s="1314" t="s">
        <v>24</v>
      </c>
      <c r="T4602" s="1330">
        <v>44422</v>
      </c>
      <c r="U4602" s="1311" t="s">
        <v>99</v>
      </c>
      <c r="V4602" s="1330" t="s">
        <v>24</v>
      </c>
      <c r="W4602" s="1311" t="s">
        <v>24</v>
      </c>
      <c r="X4602" s="1321"/>
      <c r="Y4602" s="1322"/>
      <c r="Z4602" s="2115"/>
      <c r="AA4602" s="1314"/>
      <c r="AB4602" s="1316"/>
      <c r="AC4602" s="1316"/>
      <c r="AD4602" s="1316"/>
      <c r="AE4602" s="1316"/>
      <c r="AF4602" s="1316"/>
      <c r="AG4602" s="1316"/>
      <c r="AH4602" s="1316"/>
      <c r="AI4602" s="244" t="str">
        <f t="shared" si="392"/>
        <v/>
      </c>
      <c r="AJ4602" s="1315">
        <f t="shared" si="393"/>
        <v>44162</v>
      </c>
      <c r="AK4602" s="1318"/>
      <c r="AL4602" s="1339"/>
      <c r="AM4602" s="1316"/>
      <c r="AN4602" s="1316"/>
      <c r="AO4602" s="1320"/>
      <c r="AP4602" s="1320"/>
      <c r="AQ4602" s="1337" t="s">
        <v>3094</v>
      </c>
      <c r="AR4602" s="1320"/>
      <c r="AS4602" s="1320"/>
      <c r="AT4602" s="1320"/>
      <c r="AU4602" s="1320"/>
      <c r="AV4602" s="1320"/>
      <c r="AW4602" s="1320"/>
      <c r="AX4602" s="1320"/>
      <c r="AY4602" s="1320"/>
      <c r="AZ4602" s="1950"/>
    </row>
    <row r="4603" spans="2:52" ht="15" customHeight="1">
      <c r="B4603" s="1310">
        <v>4597</v>
      </c>
      <c r="C4603" s="1326" t="s">
        <v>13558</v>
      </c>
      <c r="D4603" s="2153" t="s">
        <v>257</v>
      </c>
      <c r="E4603" s="521" t="s">
        <v>1122</v>
      </c>
      <c r="F4603" s="658" t="s">
        <v>24</v>
      </c>
      <c r="G4603" s="509" t="s">
        <v>140</v>
      </c>
      <c r="H4603" s="1323" t="s">
        <v>24</v>
      </c>
      <c r="I4603" s="1325">
        <v>35637</v>
      </c>
      <c r="J4603" s="1314">
        <f t="shared" ca="1" si="391"/>
        <v>24</v>
      </c>
      <c r="K4603" s="2112" t="s">
        <v>493</v>
      </c>
      <c r="L4603" s="2113">
        <v>25269707000096</v>
      </c>
      <c r="M4603" s="2114">
        <v>45917</v>
      </c>
      <c r="N4603" s="1348">
        <v>44162</v>
      </c>
      <c r="O4603" s="1318" t="s">
        <v>24</v>
      </c>
      <c r="P4603" s="1320" t="s">
        <v>24</v>
      </c>
      <c r="Q4603" s="1328" t="s">
        <v>24</v>
      </c>
      <c r="R4603" s="1327" t="s">
        <v>24</v>
      </c>
      <c r="S4603" s="1314" t="s">
        <v>13559</v>
      </c>
      <c r="T4603" s="1330">
        <v>44403</v>
      </c>
      <c r="U4603" s="1311">
        <v>44403</v>
      </c>
      <c r="V4603" s="1330" t="s">
        <v>24</v>
      </c>
      <c r="W4603" s="1311" t="s">
        <v>24</v>
      </c>
      <c r="X4603" s="1321"/>
      <c r="Y4603" s="1322"/>
      <c r="Z4603" s="2115"/>
      <c r="AA4603" s="1314" t="s">
        <v>2464</v>
      </c>
      <c r="AB4603" s="1316"/>
      <c r="AC4603" s="1316"/>
      <c r="AD4603" s="1316"/>
      <c r="AE4603" s="1316"/>
      <c r="AF4603" s="1316"/>
      <c r="AG4603" s="1316"/>
      <c r="AH4603" s="1316"/>
      <c r="AI4603" s="244" t="str">
        <f t="shared" si="392"/>
        <v>ELF</v>
      </c>
      <c r="AJ4603" s="1315">
        <f t="shared" si="393"/>
        <v>44162</v>
      </c>
      <c r="AK4603" s="1318"/>
      <c r="AL4603" s="1339"/>
      <c r="AM4603" s="1316"/>
      <c r="AN4603" s="1316"/>
      <c r="AO4603" s="1320"/>
      <c r="AP4603" s="1320"/>
      <c r="AQ4603" s="1337" t="s">
        <v>3094</v>
      </c>
      <c r="AR4603" s="1320"/>
      <c r="AS4603" s="1320"/>
      <c r="AT4603" s="1320"/>
      <c r="AU4603" s="1320"/>
      <c r="AV4603" s="1320"/>
      <c r="AW4603" s="1320"/>
      <c r="AX4603" s="1320"/>
      <c r="AY4603" s="1320"/>
      <c r="AZ4603" s="1950"/>
    </row>
    <row r="4604" spans="2:52" ht="15" customHeight="1">
      <c r="B4604" s="1310">
        <v>4598</v>
      </c>
      <c r="C4604" s="1326" t="s">
        <v>13560</v>
      </c>
      <c r="D4604" s="2153" t="s">
        <v>337</v>
      </c>
      <c r="E4604" s="521" t="s">
        <v>601</v>
      </c>
      <c r="F4604" s="658" t="s">
        <v>24</v>
      </c>
      <c r="G4604" s="509" t="s">
        <v>13120</v>
      </c>
      <c r="H4604" s="1323" t="s">
        <v>24</v>
      </c>
      <c r="I4604" s="1325">
        <v>32465</v>
      </c>
      <c r="J4604" s="1314">
        <f t="shared" ca="1" si="391"/>
        <v>33</v>
      </c>
      <c r="K4604" s="2112" t="s">
        <v>24</v>
      </c>
      <c r="L4604" s="2113" t="s">
        <v>24</v>
      </c>
      <c r="M4604" s="2114" t="s">
        <v>24</v>
      </c>
      <c r="N4604" s="1348">
        <v>44162</v>
      </c>
      <c r="O4604" s="1318" t="s">
        <v>24</v>
      </c>
      <c r="P4604" s="1320" t="s">
        <v>24</v>
      </c>
      <c r="Q4604" s="1328" t="s">
        <v>24</v>
      </c>
      <c r="R4604" s="1327" t="s">
        <v>24</v>
      </c>
      <c r="S4604" s="1314"/>
      <c r="T4604" s="1330">
        <v>44518</v>
      </c>
      <c r="U4604" s="1311" t="s">
        <v>99</v>
      </c>
      <c r="V4604" s="1330" t="s">
        <v>24</v>
      </c>
      <c r="W4604" s="1311" t="s">
        <v>24</v>
      </c>
      <c r="X4604" s="1321"/>
      <c r="Y4604" s="1322"/>
      <c r="Z4604" s="2115"/>
      <c r="AA4604" s="1314"/>
      <c r="AB4604" s="1316"/>
      <c r="AC4604" s="1316"/>
      <c r="AD4604" s="1316"/>
      <c r="AE4604" s="1316"/>
      <c r="AF4604" s="1316"/>
      <c r="AG4604" s="1316"/>
      <c r="AH4604" s="1316"/>
      <c r="AI4604" s="244" t="str">
        <f t="shared" si="392"/>
        <v/>
      </c>
      <c r="AJ4604" s="1315">
        <f t="shared" si="393"/>
        <v>44162</v>
      </c>
      <c r="AK4604" s="1318"/>
      <c r="AL4604" s="1339"/>
      <c r="AM4604" s="1316"/>
      <c r="AN4604" s="1316"/>
      <c r="AO4604" s="1320"/>
      <c r="AP4604" s="1320"/>
      <c r="AQ4604" s="1337" t="s">
        <v>3094</v>
      </c>
      <c r="AR4604" s="1320"/>
      <c r="AS4604" s="1320"/>
      <c r="AT4604" s="1320"/>
      <c r="AU4604" s="1320"/>
      <c r="AV4604" s="1320"/>
      <c r="AW4604" s="1320"/>
      <c r="AX4604" s="1320"/>
      <c r="AY4604" s="1320"/>
      <c r="AZ4604" s="1950"/>
    </row>
    <row r="4605" spans="2:52" ht="15" customHeight="1">
      <c r="B4605" s="1310">
        <v>4599</v>
      </c>
      <c r="C4605" s="1326" t="s">
        <v>13561</v>
      </c>
      <c r="D4605" s="2153" t="s">
        <v>257</v>
      </c>
      <c r="E4605" s="521" t="s">
        <v>1122</v>
      </c>
      <c r="F4605" s="658" t="s">
        <v>24</v>
      </c>
      <c r="G4605" s="509" t="s">
        <v>5055</v>
      </c>
      <c r="H4605" s="1323" t="s">
        <v>262</v>
      </c>
      <c r="I4605" s="1325">
        <v>31090</v>
      </c>
      <c r="J4605" s="1314">
        <f t="shared" ref="J4605:J4668" ca="1" si="394">IF(OR(I4605="",I4605="-"),"-",ROUND((NOW()-I4605)/356,0))</f>
        <v>37</v>
      </c>
      <c r="K4605" s="2112" t="s">
        <v>493</v>
      </c>
      <c r="L4605" s="2113">
        <v>850219310496</v>
      </c>
      <c r="M4605" s="2114">
        <v>44969</v>
      </c>
      <c r="N4605" s="1348">
        <v>44162</v>
      </c>
      <c r="O4605" s="1318" t="s">
        <v>24</v>
      </c>
      <c r="P4605" s="1320" t="s">
        <v>24</v>
      </c>
      <c r="Q4605" s="1328" t="s">
        <v>24</v>
      </c>
      <c r="R4605" s="1327" t="s">
        <v>24</v>
      </c>
      <c r="S4605" s="1314" t="s">
        <v>13576</v>
      </c>
      <c r="T4605" s="1330">
        <v>44604</v>
      </c>
      <c r="U4605" s="1311">
        <v>44604</v>
      </c>
      <c r="V4605" s="1330" t="s">
        <v>24</v>
      </c>
      <c r="W4605" s="1311" t="s">
        <v>24</v>
      </c>
      <c r="X4605" s="1321"/>
      <c r="Y4605" s="1322"/>
      <c r="Z4605" s="2115"/>
      <c r="AA4605" s="1314" t="s">
        <v>2464</v>
      </c>
      <c r="AB4605" s="1316" t="s">
        <v>100</v>
      </c>
      <c r="AC4605" s="1316"/>
      <c r="AD4605" s="1316"/>
      <c r="AE4605" s="1316"/>
      <c r="AF4605" s="1316"/>
      <c r="AG4605" s="1316"/>
      <c r="AH4605" s="1316"/>
      <c r="AI4605" s="244" t="str">
        <f t="shared" si="392"/>
        <v>ELFLIGHT VEHICLE</v>
      </c>
      <c r="AJ4605" s="1315">
        <f t="shared" si="393"/>
        <v>44162</v>
      </c>
      <c r="AK4605" s="1318">
        <v>44152</v>
      </c>
      <c r="AL4605" s="1339">
        <v>44152</v>
      </c>
      <c r="AM4605" s="1316"/>
      <c r="AN4605" s="1316"/>
      <c r="AO4605" s="1320"/>
      <c r="AP4605" s="1320"/>
      <c r="AQ4605" s="1337" t="s">
        <v>3094</v>
      </c>
      <c r="AR4605" s="1320"/>
      <c r="AS4605" s="1320"/>
      <c r="AT4605" s="1320"/>
      <c r="AU4605" s="1320"/>
      <c r="AV4605" s="1320"/>
      <c r="AW4605" s="1320"/>
      <c r="AX4605" s="1320"/>
      <c r="AY4605" s="1320"/>
      <c r="AZ4605" s="1950"/>
    </row>
    <row r="4606" spans="2:52" ht="15" customHeight="1">
      <c r="B4606" s="1310">
        <v>4600</v>
      </c>
      <c r="C4606" s="1326" t="s">
        <v>415</v>
      </c>
      <c r="D4606" s="2153" t="s">
        <v>230</v>
      </c>
      <c r="E4606" s="521" t="s">
        <v>222</v>
      </c>
      <c r="F4606" s="658" t="s">
        <v>24</v>
      </c>
      <c r="G4606" s="509" t="s">
        <v>115</v>
      </c>
      <c r="H4606" s="1323" t="s">
        <v>24</v>
      </c>
      <c r="I4606" s="1325">
        <v>36059</v>
      </c>
      <c r="J4606" s="1314">
        <f t="shared" ca="1" si="394"/>
        <v>23</v>
      </c>
      <c r="K4606" s="2112" t="s">
        <v>493</v>
      </c>
      <c r="L4606" s="2113">
        <v>970919310228</v>
      </c>
      <c r="M4606" s="2114">
        <v>45190</v>
      </c>
      <c r="N4606" s="1348">
        <v>44162</v>
      </c>
      <c r="O4606" s="1318" t="s">
        <v>24</v>
      </c>
      <c r="P4606" s="1320" t="s">
        <v>24</v>
      </c>
      <c r="Q4606" s="1328" t="s">
        <v>24</v>
      </c>
      <c r="R4606" s="1327" t="s">
        <v>24</v>
      </c>
      <c r="S4606" s="1314" t="s">
        <v>13563</v>
      </c>
      <c r="T4606" s="1330">
        <v>44460</v>
      </c>
      <c r="U4606" s="1311">
        <v>44460</v>
      </c>
      <c r="V4606" s="1330" t="s">
        <v>24</v>
      </c>
      <c r="W4606" s="1311" t="s">
        <v>24</v>
      </c>
      <c r="X4606" s="1321"/>
      <c r="Y4606" s="1322"/>
      <c r="Z4606" s="2115"/>
      <c r="AA4606" s="1314" t="s">
        <v>591</v>
      </c>
      <c r="AB4606" s="1316"/>
      <c r="AC4606" s="1316"/>
      <c r="AD4606" s="1316"/>
      <c r="AE4606" s="1316"/>
      <c r="AF4606" s="1316"/>
      <c r="AG4606" s="1316"/>
      <c r="AH4606" s="1316"/>
      <c r="AI4606" s="244" t="str">
        <f t="shared" si="392"/>
        <v>PC 200</v>
      </c>
      <c r="AJ4606" s="1315">
        <f t="shared" si="393"/>
        <v>44162</v>
      </c>
      <c r="AK4606" s="1318">
        <v>44160</v>
      </c>
      <c r="AL4606" s="1339">
        <v>44160</v>
      </c>
      <c r="AM4606" s="1316"/>
      <c r="AN4606" s="1316"/>
      <c r="AO4606" s="1320"/>
      <c r="AP4606" s="1320"/>
      <c r="AQ4606" s="1337" t="s">
        <v>3094</v>
      </c>
      <c r="AR4606" s="1320"/>
      <c r="AS4606" s="1320"/>
      <c r="AT4606" s="1320"/>
      <c r="AU4606" s="1320"/>
      <c r="AV4606" s="1320"/>
      <c r="AW4606" s="1320"/>
      <c r="AX4606" s="1320"/>
      <c r="AY4606" s="1320"/>
      <c r="AZ4606" s="1950"/>
    </row>
    <row r="4607" spans="2:52" ht="15" customHeight="1">
      <c r="B4607" s="1310">
        <v>4601</v>
      </c>
      <c r="C4607" s="1326" t="s">
        <v>13564</v>
      </c>
      <c r="D4607" s="2153" t="s">
        <v>13565</v>
      </c>
      <c r="E4607" s="521" t="s">
        <v>601</v>
      </c>
      <c r="F4607" s="658" t="s">
        <v>24</v>
      </c>
      <c r="G4607" s="509" t="s">
        <v>12788</v>
      </c>
      <c r="H4607" s="1323" t="s">
        <v>13566</v>
      </c>
      <c r="I4607" s="1325">
        <v>33917</v>
      </c>
      <c r="J4607" s="1314">
        <f t="shared" ca="1" si="394"/>
        <v>29</v>
      </c>
      <c r="K4607" s="2112" t="s">
        <v>24</v>
      </c>
      <c r="L4607" s="2113" t="s">
        <v>24</v>
      </c>
      <c r="M4607" s="2114" t="s">
        <v>24</v>
      </c>
      <c r="N4607" s="1348">
        <v>44157</v>
      </c>
      <c r="O4607" s="1318" t="s">
        <v>24</v>
      </c>
      <c r="P4607" s="1320" t="s">
        <v>24</v>
      </c>
      <c r="Q4607" s="1328" t="s">
        <v>24</v>
      </c>
      <c r="R4607" s="1327" t="s">
        <v>24</v>
      </c>
      <c r="S4607" s="1314"/>
      <c r="T4607" s="1330">
        <v>44509</v>
      </c>
      <c r="U4607" s="1311" t="s">
        <v>99</v>
      </c>
      <c r="V4607" s="1330" t="s">
        <v>24</v>
      </c>
      <c r="W4607" s="1311" t="s">
        <v>24</v>
      </c>
      <c r="X4607" s="1321"/>
      <c r="Y4607" s="1322"/>
      <c r="Z4607" s="2115"/>
      <c r="AA4607" s="1314"/>
      <c r="AB4607" s="1316"/>
      <c r="AC4607" s="1316"/>
      <c r="AD4607" s="1316"/>
      <c r="AE4607" s="1316"/>
      <c r="AF4607" s="1316"/>
      <c r="AG4607" s="1316"/>
      <c r="AH4607" s="1316"/>
      <c r="AI4607" s="244" t="str">
        <f t="shared" si="392"/>
        <v/>
      </c>
      <c r="AJ4607" s="1315">
        <f t="shared" si="393"/>
        <v>44157</v>
      </c>
      <c r="AK4607" s="1318"/>
      <c r="AL4607" s="1339"/>
      <c r="AM4607" s="1316"/>
      <c r="AN4607" s="1316"/>
      <c r="AO4607" s="1320"/>
      <c r="AP4607" s="1320"/>
      <c r="AQ4607" s="1337" t="s">
        <v>3094</v>
      </c>
      <c r="AR4607" s="1320"/>
      <c r="AS4607" s="1320"/>
      <c r="AT4607" s="1320"/>
      <c r="AU4607" s="1320"/>
      <c r="AV4607" s="1320"/>
      <c r="AW4607" s="1320"/>
      <c r="AX4607" s="1320"/>
      <c r="AY4607" s="1320"/>
      <c r="AZ4607" s="1950"/>
    </row>
    <row r="4608" spans="2:52" ht="15" customHeight="1">
      <c r="B4608" s="1310">
        <v>4602</v>
      </c>
      <c r="C4608" s="1326" t="s">
        <v>13567</v>
      </c>
      <c r="D4608" s="2153" t="s">
        <v>13568</v>
      </c>
      <c r="E4608" s="521" t="s">
        <v>601</v>
      </c>
      <c r="F4608" s="658" t="s">
        <v>24</v>
      </c>
      <c r="G4608" s="509" t="s">
        <v>12788</v>
      </c>
      <c r="H4608" s="1323" t="s">
        <v>24</v>
      </c>
      <c r="I4608" s="1325">
        <v>29349</v>
      </c>
      <c r="J4608" s="1314">
        <f t="shared" ca="1" si="394"/>
        <v>42</v>
      </c>
      <c r="K4608" s="2112" t="s">
        <v>24</v>
      </c>
      <c r="L4608" s="2113" t="s">
        <v>24</v>
      </c>
      <c r="M4608" s="2114" t="s">
        <v>24</v>
      </c>
      <c r="N4608" s="1348">
        <v>44157</v>
      </c>
      <c r="O4608" s="1318" t="s">
        <v>24</v>
      </c>
      <c r="P4608" s="1320" t="s">
        <v>24</v>
      </c>
      <c r="Q4608" s="1328" t="s">
        <v>24</v>
      </c>
      <c r="R4608" s="1327" t="s">
        <v>24</v>
      </c>
      <c r="S4608" s="1314"/>
      <c r="T4608" s="1330">
        <v>44324</v>
      </c>
      <c r="U4608" s="1311" t="s">
        <v>99</v>
      </c>
      <c r="V4608" s="1330" t="s">
        <v>24</v>
      </c>
      <c r="W4608" s="1311" t="s">
        <v>24</v>
      </c>
      <c r="X4608" s="1321"/>
      <c r="Y4608" s="1322"/>
      <c r="Z4608" s="2115"/>
      <c r="AA4608" s="1314"/>
      <c r="AB4608" s="1316"/>
      <c r="AC4608" s="1316"/>
      <c r="AD4608" s="1316"/>
      <c r="AE4608" s="1316"/>
      <c r="AF4608" s="1316"/>
      <c r="AG4608" s="1316"/>
      <c r="AH4608" s="1316"/>
      <c r="AI4608" s="244" t="str">
        <f t="shared" si="392"/>
        <v/>
      </c>
      <c r="AJ4608" s="1315">
        <f t="shared" si="393"/>
        <v>44157</v>
      </c>
      <c r="AK4608" s="1318"/>
      <c r="AL4608" s="1339"/>
      <c r="AM4608" s="1316"/>
      <c r="AN4608" s="1316"/>
      <c r="AO4608" s="1320"/>
      <c r="AP4608" s="1320"/>
      <c r="AQ4608" s="1337" t="s">
        <v>3094</v>
      </c>
      <c r="AR4608" s="1320"/>
      <c r="AS4608" s="1320"/>
      <c r="AT4608" s="1320"/>
      <c r="AU4608" s="1320"/>
      <c r="AV4608" s="1320"/>
      <c r="AW4608" s="1320"/>
      <c r="AX4608" s="1320"/>
      <c r="AY4608" s="1320"/>
      <c r="AZ4608" s="1950"/>
    </row>
    <row r="4609" spans="2:52" ht="15" customHeight="1">
      <c r="B4609" s="1310">
        <v>4603</v>
      </c>
      <c r="C4609" s="1326" t="s">
        <v>13569</v>
      </c>
      <c r="D4609" s="2153" t="s">
        <v>13568</v>
      </c>
      <c r="E4609" s="521" t="s">
        <v>601</v>
      </c>
      <c r="F4609" s="658" t="s">
        <v>24</v>
      </c>
      <c r="G4609" s="509" t="s">
        <v>12788</v>
      </c>
      <c r="H4609" s="1323" t="s">
        <v>24</v>
      </c>
      <c r="I4609" s="1325">
        <v>31243</v>
      </c>
      <c r="J4609" s="1314">
        <f t="shared" ca="1" si="394"/>
        <v>37</v>
      </c>
      <c r="K4609" s="2112" t="s">
        <v>24</v>
      </c>
      <c r="L4609" s="2113" t="s">
        <v>24</v>
      </c>
      <c r="M4609" s="2114" t="s">
        <v>24</v>
      </c>
      <c r="N4609" s="1348">
        <v>44157</v>
      </c>
      <c r="O4609" s="1318" t="s">
        <v>24</v>
      </c>
      <c r="P4609" s="1320" t="s">
        <v>24</v>
      </c>
      <c r="Q4609" s="1328" t="s">
        <v>24</v>
      </c>
      <c r="R4609" s="1327" t="s">
        <v>24</v>
      </c>
      <c r="S4609" s="1314"/>
      <c r="T4609" s="1330">
        <v>44392</v>
      </c>
      <c r="U4609" s="1311" t="s">
        <v>99</v>
      </c>
      <c r="V4609" s="1330" t="s">
        <v>24</v>
      </c>
      <c r="W4609" s="1311" t="s">
        <v>24</v>
      </c>
      <c r="X4609" s="1321"/>
      <c r="Y4609" s="1322"/>
      <c r="Z4609" s="2115"/>
      <c r="AA4609" s="1314"/>
      <c r="AB4609" s="1316"/>
      <c r="AC4609" s="1316"/>
      <c r="AD4609" s="1316"/>
      <c r="AE4609" s="1316"/>
      <c r="AF4609" s="1316"/>
      <c r="AG4609" s="1316"/>
      <c r="AH4609" s="1316"/>
      <c r="AI4609" s="244" t="str">
        <f t="shared" si="392"/>
        <v/>
      </c>
      <c r="AJ4609" s="1315">
        <f t="shared" si="393"/>
        <v>44157</v>
      </c>
      <c r="AK4609" s="1318"/>
      <c r="AL4609" s="1339"/>
      <c r="AM4609" s="1316"/>
      <c r="AN4609" s="1316"/>
      <c r="AO4609" s="1320"/>
      <c r="AP4609" s="1320"/>
      <c r="AQ4609" s="1337" t="s">
        <v>3094</v>
      </c>
      <c r="AR4609" s="1320"/>
      <c r="AS4609" s="1320"/>
      <c r="AT4609" s="1320"/>
      <c r="AU4609" s="1320"/>
      <c r="AV4609" s="1320"/>
      <c r="AW4609" s="1320"/>
      <c r="AX4609" s="1320"/>
      <c r="AY4609" s="1320"/>
      <c r="AZ4609" s="1950"/>
    </row>
    <row r="4610" spans="2:52" ht="15" customHeight="1">
      <c r="B4610" s="1310">
        <v>4604</v>
      </c>
      <c r="C4610" s="1326" t="s">
        <v>13571</v>
      </c>
      <c r="D4610" s="2153" t="s">
        <v>230</v>
      </c>
      <c r="E4610" s="521" t="s">
        <v>601</v>
      </c>
      <c r="F4610" s="658" t="s">
        <v>24</v>
      </c>
      <c r="G4610" s="509" t="s">
        <v>13366</v>
      </c>
      <c r="H4610" s="1323" t="s">
        <v>13572</v>
      </c>
      <c r="I4610" s="1325">
        <v>31041</v>
      </c>
      <c r="J4610" s="1314">
        <f t="shared" ca="1" si="394"/>
        <v>37</v>
      </c>
      <c r="K4610" s="2112" t="s">
        <v>493</v>
      </c>
      <c r="L4610" s="2113">
        <v>1718170701575</v>
      </c>
      <c r="M4610" s="2114">
        <v>44920</v>
      </c>
      <c r="N4610" s="1348">
        <v>44161</v>
      </c>
      <c r="O4610" s="1318" t="s">
        <v>24</v>
      </c>
      <c r="P4610" s="1320" t="s">
        <v>24</v>
      </c>
      <c r="Q4610" s="1328" t="s">
        <v>24</v>
      </c>
      <c r="R4610" s="1327" t="s">
        <v>24</v>
      </c>
      <c r="S4610" s="1314" t="s">
        <v>13573</v>
      </c>
      <c r="T4610" s="1330">
        <v>44555</v>
      </c>
      <c r="U4610" s="1311">
        <v>44555</v>
      </c>
      <c r="V4610" s="1330" t="s">
        <v>24</v>
      </c>
      <c r="W4610" s="1311" t="s">
        <v>24</v>
      </c>
      <c r="X4610" s="1321"/>
      <c r="Y4610" s="1322"/>
      <c r="Z4610" s="2115"/>
      <c r="AA4610" s="1314" t="s">
        <v>13574</v>
      </c>
      <c r="AB4610" s="1316"/>
      <c r="AC4610" s="1316"/>
      <c r="AD4610" s="1316"/>
      <c r="AE4610" s="1316"/>
      <c r="AF4610" s="1316"/>
      <c r="AG4610" s="1316"/>
      <c r="AH4610" s="1316"/>
      <c r="AI4610" s="244" t="str">
        <f t="shared" si="392"/>
        <v>D6 810</v>
      </c>
      <c r="AJ4610" s="1315">
        <f t="shared" si="393"/>
        <v>44161</v>
      </c>
      <c r="AK4610" s="1318">
        <v>44159</v>
      </c>
      <c r="AL4610" s="1339">
        <v>44159</v>
      </c>
      <c r="AM4610" s="1316"/>
      <c r="AN4610" s="1316"/>
      <c r="AO4610" s="1320"/>
      <c r="AP4610" s="1320"/>
      <c r="AQ4610" s="1337" t="s">
        <v>3094</v>
      </c>
      <c r="AR4610" s="1320"/>
      <c r="AS4610" s="1320"/>
      <c r="AT4610" s="1320"/>
      <c r="AU4610" s="1320"/>
      <c r="AV4610" s="1320"/>
      <c r="AW4610" s="1320"/>
      <c r="AX4610" s="1320"/>
      <c r="AY4610" s="1320"/>
      <c r="AZ4610" s="1950"/>
    </row>
    <row r="4611" spans="2:52" ht="15" customHeight="1">
      <c r="B4611" s="1310">
        <v>4605</v>
      </c>
      <c r="C4611" s="1326" t="s">
        <v>5170</v>
      </c>
      <c r="D4611" s="2153" t="s">
        <v>257</v>
      </c>
      <c r="E4611" s="521" t="s">
        <v>1122</v>
      </c>
      <c r="F4611" s="658" t="s">
        <v>24</v>
      </c>
      <c r="G4611" s="509" t="s">
        <v>124</v>
      </c>
      <c r="H4611" s="1323" t="s">
        <v>6119</v>
      </c>
      <c r="I4611" s="1325">
        <v>35571</v>
      </c>
      <c r="J4611" s="1314">
        <f t="shared" ca="1" si="394"/>
        <v>24</v>
      </c>
      <c r="K4611" s="2112" t="s">
        <v>493</v>
      </c>
      <c r="L4611" s="2113">
        <v>25269605000219</v>
      </c>
      <c r="M4611" s="2114">
        <v>45764</v>
      </c>
      <c r="N4611" s="1348">
        <v>44165</v>
      </c>
      <c r="O4611" s="1318" t="s">
        <v>24</v>
      </c>
      <c r="P4611" s="1320" t="s">
        <v>24</v>
      </c>
      <c r="Q4611" s="1328" t="s">
        <v>24</v>
      </c>
      <c r="R4611" s="1327" t="s">
        <v>24</v>
      </c>
      <c r="S4611" s="1314" t="s">
        <v>13577</v>
      </c>
      <c r="T4611" s="1330">
        <v>44337</v>
      </c>
      <c r="U4611" s="1311">
        <v>44337</v>
      </c>
      <c r="V4611" s="1330" t="s">
        <v>24</v>
      </c>
      <c r="W4611" s="1311" t="s">
        <v>24</v>
      </c>
      <c r="X4611" s="1321"/>
      <c r="Y4611" s="1322"/>
      <c r="Z4611" s="2115"/>
      <c r="AA4611" s="1314" t="s">
        <v>100</v>
      </c>
      <c r="AB4611" s="1316"/>
      <c r="AC4611" s="1316"/>
      <c r="AD4611" s="1316"/>
      <c r="AE4611" s="1316"/>
      <c r="AF4611" s="1316"/>
      <c r="AG4611" s="1316"/>
      <c r="AH4611" s="1316"/>
      <c r="AI4611" s="244" t="str">
        <f t="shared" si="392"/>
        <v>LIGHT VEHICLE</v>
      </c>
      <c r="AJ4611" s="1315">
        <f t="shared" si="393"/>
        <v>44165</v>
      </c>
      <c r="AK4611" s="1318">
        <v>44152</v>
      </c>
      <c r="AL4611" s="1339">
        <v>44152</v>
      </c>
      <c r="AM4611" s="1316"/>
      <c r="AN4611" s="1316"/>
      <c r="AO4611" s="1320"/>
      <c r="AP4611" s="1320"/>
      <c r="AQ4611" s="1337" t="s">
        <v>3094</v>
      </c>
      <c r="AR4611" s="1320"/>
      <c r="AS4611" s="1320"/>
      <c r="AT4611" s="1320"/>
      <c r="AU4611" s="1320"/>
      <c r="AV4611" s="1320"/>
      <c r="AW4611" s="1320"/>
      <c r="AX4611" s="1320"/>
      <c r="AY4611" s="1320"/>
      <c r="AZ4611" s="1950"/>
    </row>
    <row r="4612" spans="2:52" ht="15" customHeight="1">
      <c r="B4612" s="1310">
        <v>4606</v>
      </c>
      <c r="C4612" s="1326" t="s">
        <v>13578</v>
      </c>
      <c r="D4612" s="2153" t="s">
        <v>11546</v>
      </c>
      <c r="E4612" s="521" t="s">
        <v>3085</v>
      </c>
      <c r="F4612" s="658" t="s">
        <v>24</v>
      </c>
      <c r="G4612" s="509" t="s">
        <v>132</v>
      </c>
      <c r="H4612" s="1323" t="s">
        <v>13579</v>
      </c>
      <c r="I4612" s="1325">
        <v>34269</v>
      </c>
      <c r="J4612" s="1314">
        <f t="shared" ca="1" si="394"/>
        <v>28</v>
      </c>
      <c r="K4612" s="2112" t="s">
        <v>24</v>
      </c>
      <c r="L4612" s="2113" t="s">
        <v>24</v>
      </c>
      <c r="M4612" s="2114" t="s">
        <v>24</v>
      </c>
      <c r="N4612" s="1348">
        <v>44165</v>
      </c>
      <c r="O4612" s="1318" t="s">
        <v>24</v>
      </c>
      <c r="P4612" s="1320" t="s">
        <v>24</v>
      </c>
      <c r="Q4612" s="1328" t="s">
        <v>24</v>
      </c>
      <c r="R4612" s="1327" t="s">
        <v>24</v>
      </c>
      <c r="S4612" s="1314"/>
      <c r="T4612" s="1330">
        <v>44496</v>
      </c>
      <c r="U4612" s="1311" t="s">
        <v>99</v>
      </c>
      <c r="V4612" s="1330" t="s">
        <v>24</v>
      </c>
      <c r="W4612" s="1311" t="s">
        <v>24</v>
      </c>
      <c r="X4612" s="1321"/>
      <c r="Y4612" s="1322"/>
      <c r="Z4612" s="2115"/>
      <c r="AA4612" s="1314"/>
      <c r="AB4612" s="1316"/>
      <c r="AC4612" s="1316"/>
      <c r="AD4612" s="1316"/>
      <c r="AE4612" s="1316"/>
      <c r="AF4612" s="1316"/>
      <c r="AG4612" s="1316"/>
      <c r="AH4612" s="1316"/>
      <c r="AI4612" s="244" t="str">
        <f t="shared" si="392"/>
        <v/>
      </c>
      <c r="AJ4612" s="1315">
        <f t="shared" si="393"/>
        <v>44165</v>
      </c>
      <c r="AK4612" s="1318"/>
      <c r="AL4612" s="1339"/>
      <c r="AM4612" s="1316"/>
      <c r="AN4612" s="1316"/>
      <c r="AO4612" s="1320"/>
      <c r="AP4612" s="1320"/>
      <c r="AQ4612" s="1337" t="s">
        <v>3094</v>
      </c>
      <c r="AR4612" s="1320"/>
      <c r="AS4612" s="1320"/>
      <c r="AT4612" s="1320"/>
      <c r="AU4612" s="1320"/>
      <c r="AV4612" s="1320"/>
      <c r="AW4612" s="1320"/>
      <c r="AX4612" s="1320"/>
      <c r="AY4612" s="1320"/>
      <c r="AZ4612" s="1950"/>
    </row>
    <row r="4613" spans="2:52" ht="15" customHeight="1">
      <c r="B4613" s="1310">
        <v>4607</v>
      </c>
      <c r="C4613" s="1326" t="s">
        <v>4026</v>
      </c>
      <c r="D4613" s="2153" t="s">
        <v>230</v>
      </c>
      <c r="E4613" s="521" t="s">
        <v>222</v>
      </c>
      <c r="F4613" s="658" t="s">
        <v>24</v>
      </c>
      <c r="G4613" s="509" t="s">
        <v>136</v>
      </c>
      <c r="H4613" s="1323" t="s">
        <v>13580</v>
      </c>
      <c r="I4613" s="1325">
        <v>33842</v>
      </c>
      <c r="J4613" s="1314">
        <f t="shared" ca="1" si="394"/>
        <v>29</v>
      </c>
      <c r="K4613" s="2112" t="s">
        <v>493</v>
      </c>
      <c r="L4613" s="2113">
        <v>17239208000052</v>
      </c>
      <c r="M4613" s="2114">
        <v>45891</v>
      </c>
      <c r="N4613" s="1348">
        <v>44165</v>
      </c>
      <c r="O4613" s="1318" t="s">
        <v>24</v>
      </c>
      <c r="P4613" s="1320" t="s">
        <v>24</v>
      </c>
      <c r="Q4613" s="1328" t="s">
        <v>24</v>
      </c>
      <c r="R4613" s="1327" t="s">
        <v>24</v>
      </c>
      <c r="S4613" s="1314" t="s">
        <v>13581</v>
      </c>
      <c r="T4613" s="1330">
        <v>44434</v>
      </c>
      <c r="U4613" s="1311">
        <v>44434</v>
      </c>
      <c r="V4613" s="1330" t="s">
        <v>24</v>
      </c>
      <c r="W4613" s="1311" t="s">
        <v>24</v>
      </c>
      <c r="X4613" s="1321"/>
      <c r="Y4613" s="1322"/>
      <c r="Z4613" s="2115"/>
      <c r="AA4613" s="1314" t="s">
        <v>1086</v>
      </c>
      <c r="AB4613" s="1316"/>
      <c r="AC4613" s="1316"/>
      <c r="AD4613" s="1316"/>
      <c r="AE4613" s="1316"/>
      <c r="AF4613" s="1316"/>
      <c r="AG4613" s="1316"/>
      <c r="AH4613" s="1316"/>
      <c r="AI4613" s="244" t="str">
        <f t="shared" si="392"/>
        <v>HINO 260 JD/TI</v>
      </c>
      <c r="AJ4613" s="1315">
        <f t="shared" si="393"/>
        <v>44165</v>
      </c>
      <c r="AK4613" s="1318">
        <v>44152</v>
      </c>
      <c r="AL4613" s="1339">
        <v>44152</v>
      </c>
      <c r="AM4613" s="1316"/>
      <c r="AN4613" s="1316"/>
      <c r="AO4613" s="1320"/>
      <c r="AP4613" s="1320"/>
      <c r="AQ4613" s="1337" t="s">
        <v>3094</v>
      </c>
      <c r="AR4613" s="1320"/>
      <c r="AS4613" s="1320"/>
      <c r="AT4613" s="1320"/>
      <c r="AU4613" s="1320"/>
      <c r="AV4613" s="1320"/>
      <c r="AW4613" s="1320"/>
      <c r="AX4613" s="1320"/>
      <c r="AY4613" s="1320"/>
      <c r="AZ4613" s="1950"/>
    </row>
    <row r="4614" spans="2:52" ht="15" customHeight="1">
      <c r="B4614" s="1310">
        <v>4608</v>
      </c>
      <c r="C4614" s="1326" t="s">
        <v>13629</v>
      </c>
      <c r="D4614" s="2153" t="s">
        <v>13582</v>
      </c>
      <c r="E4614" s="521" t="s">
        <v>601</v>
      </c>
      <c r="F4614" s="658" t="s">
        <v>24</v>
      </c>
      <c r="G4614" s="509" t="s">
        <v>122</v>
      </c>
      <c r="H4614" s="1323" t="s">
        <v>13583</v>
      </c>
      <c r="I4614" s="1325">
        <v>35659</v>
      </c>
      <c r="J4614" s="1314">
        <f t="shared" ca="1" si="394"/>
        <v>24</v>
      </c>
      <c r="K4614" s="2112" t="s">
        <v>24</v>
      </c>
      <c r="L4614" s="2113" t="s">
        <v>24</v>
      </c>
      <c r="M4614" s="2114" t="s">
        <v>24</v>
      </c>
      <c r="N4614" s="1348">
        <v>44162</v>
      </c>
      <c r="O4614" s="1318" t="s">
        <v>24</v>
      </c>
      <c r="P4614" s="1320" t="s">
        <v>24</v>
      </c>
      <c r="Q4614" s="1328" t="s">
        <v>24</v>
      </c>
      <c r="R4614" s="1327" t="s">
        <v>24</v>
      </c>
      <c r="S4614" s="1314"/>
      <c r="T4614" s="1330">
        <v>44425</v>
      </c>
      <c r="U4614" s="1311" t="s">
        <v>99</v>
      </c>
      <c r="V4614" s="1330" t="s">
        <v>24</v>
      </c>
      <c r="W4614" s="1311" t="s">
        <v>24</v>
      </c>
      <c r="X4614" s="1321"/>
      <c r="Y4614" s="1322"/>
      <c r="Z4614" s="2115"/>
      <c r="AA4614" s="1314"/>
      <c r="AB4614" s="1316"/>
      <c r="AC4614" s="1316"/>
      <c r="AD4614" s="1316"/>
      <c r="AE4614" s="1316"/>
      <c r="AF4614" s="1316"/>
      <c r="AG4614" s="1316"/>
      <c r="AH4614" s="1316"/>
      <c r="AI4614" s="244" t="str">
        <f t="shared" si="392"/>
        <v/>
      </c>
      <c r="AJ4614" s="1315">
        <f t="shared" si="393"/>
        <v>44162</v>
      </c>
      <c r="AK4614" s="1318"/>
      <c r="AL4614" s="1339"/>
      <c r="AM4614" s="1316"/>
      <c r="AN4614" s="1316"/>
      <c r="AO4614" s="1320"/>
      <c r="AP4614" s="1320"/>
      <c r="AQ4614" s="1337" t="s">
        <v>3094</v>
      </c>
      <c r="AR4614" s="1320"/>
      <c r="AS4614" s="1320"/>
      <c r="AT4614" s="1320"/>
      <c r="AU4614" s="1320"/>
      <c r="AV4614" s="1320"/>
      <c r="AW4614" s="1320"/>
      <c r="AX4614" s="1320"/>
      <c r="AY4614" s="1320"/>
      <c r="AZ4614" s="1950"/>
    </row>
    <row r="4615" spans="2:52" ht="15" customHeight="1">
      <c r="B4615" s="1310">
        <v>4609</v>
      </c>
      <c r="C4615" s="1326" t="s">
        <v>13584</v>
      </c>
      <c r="D4615" s="2153" t="s">
        <v>226</v>
      </c>
      <c r="E4615" s="521" t="s">
        <v>222</v>
      </c>
      <c r="F4615" s="658" t="s">
        <v>24</v>
      </c>
      <c r="G4615" s="509" t="s">
        <v>136</v>
      </c>
      <c r="H4615" s="1323" t="s">
        <v>24</v>
      </c>
      <c r="I4615" s="1325">
        <v>35272</v>
      </c>
      <c r="J4615" s="1314">
        <f t="shared" ca="1" si="394"/>
        <v>25</v>
      </c>
      <c r="K4615" s="2112" t="s">
        <v>24</v>
      </c>
      <c r="L4615" s="2113" t="s">
        <v>24</v>
      </c>
      <c r="M4615" s="2114" t="s">
        <v>24</v>
      </c>
      <c r="N4615" s="1348">
        <v>44149</v>
      </c>
      <c r="O4615" s="1318" t="s">
        <v>24</v>
      </c>
      <c r="P4615" s="1320" t="s">
        <v>24</v>
      </c>
      <c r="Q4615" s="1328" t="s">
        <v>24</v>
      </c>
      <c r="R4615" s="1327" t="s">
        <v>24</v>
      </c>
      <c r="S4615" s="1314"/>
      <c r="T4615" s="1330">
        <v>44403</v>
      </c>
      <c r="U4615" s="1311" t="s">
        <v>99</v>
      </c>
      <c r="V4615" s="1330" t="s">
        <v>24</v>
      </c>
      <c r="W4615" s="1311" t="s">
        <v>24</v>
      </c>
      <c r="X4615" s="1321"/>
      <c r="Y4615" s="1322"/>
      <c r="Z4615" s="2115"/>
      <c r="AA4615" s="1314"/>
      <c r="AB4615" s="1316"/>
      <c r="AC4615" s="1316"/>
      <c r="AD4615" s="1316"/>
      <c r="AE4615" s="1316"/>
      <c r="AF4615" s="1316"/>
      <c r="AG4615" s="1316"/>
      <c r="AH4615" s="1316"/>
      <c r="AI4615" s="244" t="str">
        <f t="shared" si="392"/>
        <v/>
      </c>
      <c r="AJ4615" s="1315">
        <f t="shared" si="393"/>
        <v>44149</v>
      </c>
      <c r="AK4615" s="1318"/>
      <c r="AL4615" s="1339"/>
      <c r="AM4615" s="1316"/>
      <c r="AN4615" s="1316"/>
      <c r="AO4615" s="1320"/>
      <c r="AP4615" s="1320"/>
      <c r="AQ4615" s="1337" t="s">
        <v>3094</v>
      </c>
      <c r="AR4615" s="1320"/>
      <c r="AS4615" s="1320"/>
      <c r="AT4615" s="1320"/>
      <c r="AU4615" s="1320"/>
      <c r="AV4615" s="1320"/>
      <c r="AW4615" s="1320"/>
      <c r="AX4615" s="1320"/>
      <c r="AY4615" s="1320"/>
      <c r="AZ4615" s="1950"/>
    </row>
    <row r="4616" spans="2:52" ht="15" customHeight="1">
      <c r="B4616" s="1310">
        <v>4610</v>
      </c>
      <c r="C4616" s="1326" t="s">
        <v>13585</v>
      </c>
      <c r="D4616" s="2153" t="s">
        <v>226</v>
      </c>
      <c r="E4616" s="521" t="s">
        <v>222</v>
      </c>
      <c r="F4616" s="658" t="s">
        <v>24</v>
      </c>
      <c r="G4616" s="509" t="s">
        <v>136</v>
      </c>
      <c r="H4616" s="1323" t="s">
        <v>24</v>
      </c>
      <c r="I4616" s="1325">
        <v>36206</v>
      </c>
      <c r="J4616" s="1314">
        <f t="shared" ca="1" si="394"/>
        <v>23</v>
      </c>
      <c r="K4616" s="2112" t="s">
        <v>24</v>
      </c>
      <c r="L4616" s="2113" t="s">
        <v>24</v>
      </c>
      <c r="M4616" s="2114" t="s">
        <v>24</v>
      </c>
      <c r="N4616" s="1348">
        <v>44149</v>
      </c>
      <c r="O4616" s="1318" t="s">
        <v>24</v>
      </c>
      <c r="P4616" s="1320" t="s">
        <v>24</v>
      </c>
      <c r="Q4616" s="1328" t="s">
        <v>24</v>
      </c>
      <c r="R4616" s="1327" t="s">
        <v>24</v>
      </c>
      <c r="S4616" s="1314"/>
      <c r="T4616" s="1330">
        <v>44607</v>
      </c>
      <c r="U4616" s="1311" t="s">
        <v>99</v>
      </c>
      <c r="V4616" s="1330" t="s">
        <v>24</v>
      </c>
      <c r="W4616" s="1311" t="s">
        <v>24</v>
      </c>
      <c r="X4616" s="1321"/>
      <c r="Y4616" s="1322"/>
      <c r="Z4616" s="2115"/>
      <c r="AA4616" s="1314"/>
      <c r="AB4616" s="1316"/>
      <c r="AC4616" s="1316"/>
      <c r="AD4616" s="1316"/>
      <c r="AE4616" s="1316"/>
      <c r="AF4616" s="1316"/>
      <c r="AG4616" s="1316"/>
      <c r="AH4616" s="1316"/>
      <c r="AI4616" s="244" t="str">
        <f t="shared" si="392"/>
        <v/>
      </c>
      <c r="AJ4616" s="1315">
        <f t="shared" si="393"/>
        <v>44149</v>
      </c>
      <c r="AK4616" s="1318"/>
      <c r="AL4616" s="1339"/>
      <c r="AM4616" s="1316"/>
      <c r="AN4616" s="1316"/>
      <c r="AO4616" s="1320"/>
      <c r="AP4616" s="1320"/>
      <c r="AQ4616" s="1337" t="s">
        <v>3094</v>
      </c>
      <c r="AR4616" s="1320"/>
      <c r="AS4616" s="1320"/>
      <c r="AT4616" s="1320"/>
      <c r="AU4616" s="1320"/>
      <c r="AV4616" s="1320"/>
      <c r="AW4616" s="1320"/>
      <c r="AX4616" s="1320"/>
      <c r="AY4616" s="1320"/>
      <c r="AZ4616" s="1950"/>
    </row>
    <row r="4617" spans="2:52" ht="15" customHeight="1">
      <c r="B4617" s="1310">
        <v>4611</v>
      </c>
      <c r="C4617" s="1326" t="s">
        <v>13588</v>
      </c>
      <c r="D4617" s="2153" t="s">
        <v>303</v>
      </c>
      <c r="E4617" s="521" t="s">
        <v>222</v>
      </c>
      <c r="F4617" s="658" t="s">
        <v>24</v>
      </c>
      <c r="G4617" s="509" t="s">
        <v>142</v>
      </c>
      <c r="H4617" s="1323" t="s">
        <v>24</v>
      </c>
      <c r="I4617" s="1325">
        <v>35429</v>
      </c>
      <c r="J4617" s="1314">
        <f t="shared" ca="1" si="394"/>
        <v>25</v>
      </c>
      <c r="K4617" s="2112" t="s">
        <v>24</v>
      </c>
      <c r="L4617" s="2113" t="s">
        <v>24</v>
      </c>
      <c r="M4617" s="2114" t="s">
        <v>24</v>
      </c>
      <c r="N4617" s="1348">
        <v>44167</v>
      </c>
      <c r="O4617" s="1318" t="s">
        <v>24</v>
      </c>
      <c r="P4617" s="1320" t="s">
        <v>24</v>
      </c>
      <c r="Q4617" s="1328" t="s">
        <v>24</v>
      </c>
      <c r="R4617" s="1327" t="s">
        <v>24</v>
      </c>
      <c r="S4617" s="1314"/>
      <c r="T4617" s="1330">
        <v>44560</v>
      </c>
      <c r="U4617" s="1311" t="s">
        <v>99</v>
      </c>
      <c r="V4617" s="1330" t="s">
        <v>24</v>
      </c>
      <c r="W4617" s="1311" t="s">
        <v>24</v>
      </c>
      <c r="X4617" s="1321"/>
      <c r="Y4617" s="1322"/>
      <c r="Z4617" s="2115"/>
      <c r="AA4617" s="1314"/>
      <c r="AB4617" s="1316"/>
      <c r="AC4617" s="1316"/>
      <c r="AD4617" s="1316"/>
      <c r="AE4617" s="1316"/>
      <c r="AF4617" s="1316"/>
      <c r="AG4617" s="1316"/>
      <c r="AH4617" s="1316"/>
      <c r="AI4617" s="244" t="str">
        <f t="shared" si="392"/>
        <v/>
      </c>
      <c r="AJ4617" s="1315">
        <f t="shared" si="393"/>
        <v>44167</v>
      </c>
      <c r="AK4617" s="1318"/>
      <c r="AL4617" s="1339"/>
      <c r="AM4617" s="1316"/>
      <c r="AN4617" s="1316"/>
      <c r="AO4617" s="1320"/>
      <c r="AP4617" s="1320"/>
      <c r="AQ4617" s="1337" t="s">
        <v>3094</v>
      </c>
      <c r="AR4617" s="1320"/>
      <c r="AS4617" s="1320"/>
      <c r="AT4617" s="1320"/>
      <c r="AU4617" s="1320"/>
      <c r="AV4617" s="1320"/>
      <c r="AW4617" s="1320"/>
      <c r="AX4617" s="1320"/>
      <c r="AY4617" s="1320"/>
      <c r="AZ4617" s="1950"/>
    </row>
    <row r="4618" spans="2:52" ht="15" customHeight="1">
      <c r="B4618" s="1310">
        <v>4612</v>
      </c>
      <c r="C4618" s="1326" t="s">
        <v>13589</v>
      </c>
      <c r="D4618" s="2153" t="s">
        <v>337</v>
      </c>
      <c r="E4618" s="521" t="s">
        <v>601</v>
      </c>
      <c r="F4618" s="658" t="s">
        <v>24</v>
      </c>
      <c r="G4618" s="509" t="s">
        <v>13120</v>
      </c>
      <c r="H4618" s="1323" t="s">
        <v>24</v>
      </c>
      <c r="I4618" s="1325">
        <v>33610</v>
      </c>
      <c r="J4618" s="1314">
        <f t="shared" ca="1" si="394"/>
        <v>30</v>
      </c>
      <c r="K4618" s="2112" t="s">
        <v>24</v>
      </c>
      <c r="L4618" s="2113" t="s">
        <v>24</v>
      </c>
      <c r="M4618" s="2114" t="s">
        <v>24</v>
      </c>
      <c r="N4618" s="1348">
        <v>44167</v>
      </c>
      <c r="O4618" s="1318" t="s">
        <v>24</v>
      </c>
      <c r="P4618" s="1320" t="s">
        <v>24</v>
      </c>
      <c r="Q4618" s="1328" t="s">
        <v>24</v>
      </c>
      <c r="R4618" s="1327" t="s">
        <v>24</v>
      </c>
      <c r="S4618" s="1314"/>
      <c r="T4618" s="1330">
        <v>44568</v>
      </c>
      <c r="U4618" s="1311" t="s">
        <v>99</v>
      </c>
      <c r="V4618" s="1330" t="s">
        <v>24</v>
      </c>
      <c r="W4618" s="1311" t="s">
        <v>24</v>
      </c>
      <c r="X4618" s="1321"/>
      <c r="Y4618" s="1322"/>
      <c r="Z4618" s="2115"/>
      <c r="AA4618" s="1314"/>
      <c r="AB4618" s="1316"/>
      <c r="AC4618" s="1316"/>
      <c r="AD4618" s="1316"/>
      <c r="AE4618" s="1316"/>
      <c r="AF4618" s="1316"/>
      <c r="AG4618" s="1316"/>
      <c r="AH4618" s="1316"/>
      <c r="AI4618" s="244" t="str">
        <f t="shared" si="392"/>
        <v/>
      </c>
      <c r="AJ4618" s="1315">
        <f t="shared" si="393"/>
        <v>44167</v>
      </c>
      <c r="AK4618" s="1318"/>
      <c r="AL4618" s="1339"/>
      <c r="AM4618" s="1316"/>
      <c r="AN4618" s="1316"/>
      <c r="AO4618" s="1320"/>
      <c r="AP4618" s="1320"/>
      <c r="AQ4618" s="1337" t="s">
        <v>3094</v>
      </c>
      <c r="AR4618" s="1320"/>
      <c r="AS4618" s="1320"/>
      <c r="AT4618" s="1320"/>
      <c r="AU4618" s="1320"/>
      <c r="AV4618" s="1320"/>
      <c r="AW4618" s="1320"/>
      <c r="AX4618" s="1320"/>
      <c r="AY4618" s="1320"/>
      <c r="AZ4618" s="1950"/>
    </row>
    <row r="4619" spans="2:52" ht="15" customHeight="1">
      <c r="B4619" s="1310">
        <v>4613</v>
      </c>
      <c r="C4619" s="1326" t="s">
        <v>319</v>
      </c>
      <c r="D4619" s="2153" t="s">
        <v>226</v>
      </c>
      <c r="E4619" s="521" t="s">
        <v>222</v>
      </c>
      <c r="F4619" s="658" t="s">
        <v>24</v>
      </c>
      <c r="G4619" s="509" t="s">
        <v>136</v>
      </c>
      <c r="H4619" s="1323" t="s">
        <v>24</v>
      </c>
      <c r="I4619" s="1325">
        <v>32683</v>
      </c>
      <c r="J4619" s="1314">
        <f t="shared" ca="1" si="394"/>
        <v>33</v>
      </c>
      <c r="K4619" s="2112" t="s">
        <v>24</v>
      </c>
      <c r="L4619" s="2113" t="s">
        <v>24</v>
      </c>
      <c r="M4619" s="2114" t="s">
        <v>24</v>
      </c>
      <c r="N4619" s="1348">
        <v>44168</v>
      </c>
      <c r="O4619" s="1318" t="s">
        <v>24</v>
      </c>
      <c r="P4619" s="1320" t="s">
        <v>24</v>
      </c>
      <c r="Q4619" s="1328" t="s">
        <v>24</v>
      </c>
      <c r="R4619" s="1327" t="s">
        <v>24</v>
      </c>
      <c r="S4619" s="1314"/>
      <c r="T4619" s="1330">
        <v>44371</v>
      </c>
      <c r="U4619" s="1311" t="s">
        <v>99</v>
      </c>
      <c r="V4619" s="1330" t="s">
        <v>24</v>
      </c>
      <c r="W4619" s="1311" t="s">
        <v>24</v>
      </c>
      <c r="X4619" s="1321"/>
      <c r="Y4619" s="1322"/>
      <c r="Z4619" s="2115"/>
      <c r="AA4619" s="1314"/>
      <c r="AB4619" s="1316"/>
      <c r="AC4619" s="1316"/>
      <c r="AD4619" s="1316"/>
      <c r="AE4619" s="1316"/>
      <c r="AF4619" s="1316"/>
      <c r="AG4619" s="1316"/>
      <c r="AH4619" s="1316"/>
      <c r="AI4619" s="244" t="str">
        <f t="shared" si="392"/>
        <v/>
      </c>
      <c r="AJ4619" s="1315">
        <f t="shared" si="393"/>
        <v>44168</v>
      </c>
      <c r="AK4619" s="1318"/>
      <c r="AL4619" s="1339"/>
      <c r="AM4619" s="1316"/>
      <c r="AN4619" s="1316"/>
      <c r="AO4619" s="1320"/>
      <c r="AP4619" s="1320"/>
      <c r="AQ4619" s="1337" t="s">
        <v>3094</v>
      </c>
      <c r="AR4619" s="1320"/>
      <c r="AS4619" s="1320"/>
      <c r="AT4619" s="1320"/>
      <c r="AU4619" s="1320"/>
      <c r="AV4619" s="1320"/>
      <c r="AW4619" s="1320"/>
      <c r="AX4619" s="1320"/>
      <c r="AY4619" s="1320"/>
      <c r="AZ4619" s="1950"/>
    </row>
    <row r="4620" spans="2:52" ht="15" customHeight="1">
      <c r="B4620" s="1310">
        <v>4614</v>
      </c>
      <c r="C4620" s="1326" t="s">
        <v>13590</v>
      </c>
      <c r="D4620" s="2153" t="s">
        <v>1129</v>
      </c>
      <c r="E4620" s="521" t="s">
        <v>601</v>
      </c>
      <c r="F4620" s="658" t="s">
        <v>24</v>
      </c>
      <c r="G4620" s="509" t="s">
        <v>151</v>
      </c>
      <c r="H4620" s="1323" t="s">
        <v>24</v>
      </c>
      <c r="I4620" s="1325">
        <v>29043</v>
      </c>
      <c r="J4620" s="1314">
        <f t="shared" ca="1" si="394"/>
        <v>43</v>
      </c>
      <c r="K4620" s="2112" t="s">
        <v>24</v>
      </c>
      <c r="L4620" s="2113" t="s">
        <v>24</v>
      </c>
      <c r="M4620" s="2114" t="s">
        <v>24</v>
      </c>
      <c r="N4620" s="1348">
        <v>44168</v>
      </c>
      <c r="O4620" s="1318" t="s">
        <v>24</v>
      </c>
      <c r="P4620" s="1320" t="s">
        <v>24</v>
      </c>
      <c r="Q4620" s="1328" t="s">
        <v>24</v>
      </c>
      <c r="R4620" s="1327" t="s">
        <v>24</v>
      </c>
      <c r="S4620" s="1314"/>
      <c r="T4620" s="1330">
        <v>44384</v>
      </c>
      <c r="U4620" s="1311" t="s">
        <v>99</v>
      </c>
      <c r="V4620" s="1330" t="s">
        <v>24</v>
      </c>
      <c r="W4620" s="1311" t="s">
        <v>24</v>
      </c>
      <c r="X4620" s="1321"/>
      <c r="Y4620" s="1322"/>
      <c r="Z4620" s="2115"/>
      <c r="AA4620" s="1314"/>
      <c r="AB4620" s="1316"/>
      <c r="AC4620" s="1316"/>
      <c r="AD4620" s="1316"/>
      <c r="AE4620" s="1316"/>
      <c r="AF4620" s="1316"/>
      <c r="AG4620" s="1316"/>
      <c r="AH4620" s="1316"/>
      <c r="AI4620" s="244" t="str">
        <f t="shared" si="392"/>
        <v/>
      </c>
      <c r="AJ4620" s="1315">
        <f t="shared" si="393"/>
        <v>44168</v>
      </c>
      <c r="AK4620" s="1318"/>
      <c r="AL4620" s="1339"/>
      <c r="AM4620" s="1316"/>
      <c r="AN4620" s="1316"/>
      <c r="AO4620" s="1320"/>
      <c r="AP4620" s="1320"/>
      <c r="AQ4620" s="1337" t="s">
        <v>3094</v>
      </c>
      <c r="AR4620" s="1320"/>
      <c r="AS4620" s="1320"/>
      <c r="AT4620" s="1320"/>
      <c r="AU4620" s="1320"/>
      <c r="AV4620" s="1320"/>
      <c r="AW4620" s="1320"/>
      <c r="AX4620" s="1320"/>
      <c r="AY4620" s="1320"/>
      <c r="AZ4620" s="1950"/>
    </row>
    <row r="4621" spans="2:52" ht="15" customHeight="1">
      <c r="B4621" s="1310">
        <v>4615</v>
      </c>
      <c r="C4621" s="1326" t="s">
        <v>13591</v>
      </c>
      <c r="D4621" s="2153" t="s">
        <v>13592</v>
      </c>
      <c r="E4621" s="521" t="s">
        <v>3085</v>
      </c>
      <c r="F4621" s="658" t="s">
        <v>24</v>
      </c>
      <c r="G4621" s="509" t="s">
        <v>13593</v>
      </c>
      <c r="H4621" s="1323" t="s">
        <v>24</v>
      </c>
      <c r="I4621" s="1325">
        <v>36153</v>
      </c>
      <c r="J4621" s="1314">
        <f t="shared" ca="1" si="394"/>
        <v>23</v>
      </c>
      <c r="K4621" s="2112" t="s">
        <v>24</v>
      </c>
      <c r="L4621" s="2113" t="s">
        <v>24</v>
      </c>
      <c r="M4621" s="2114" t="s">
        <v>24</v>
      </c>
      <c r="N4621" s="1348">
        <v>44168</v>
      </c>
      <c r="O4621" s="1318" t="s">
        <v>24</v>
      </c>
      <c r="P4621" s="1320" t="s">
        <v>24</v>
      </c>
      <c r="Q4621" s="1328" t="s">
        <v>24</v>
      </c>
      <c r="R4621" s="1327" t="s">
        <v>24</v>
      </c>
      <c r="S4621" s="1314"/>
      <c r="T4621" s="1330">
        <v>44554</v>
      </c>
      <c r="U4621" s="1311" t="s">
        <v>99</v>
      </c>
      <c r="V4621" s="1330" t="s">
        <v>24</v>
      </c>
      <c r="W4621" s="1311" t="s">
        <v>24</v>
      </c>
      <c r="X4621" s="1321"/>
      <c r="Y4621" s="1322"/>
      <c r="Z4621" s="2115"/>
      <c r="AA4621" s="1314"/>
      <c r="AB4621" s="1316"/>
      <c r="AC4621" s="1316"/>
      <c r="AD4621" s="1316"/>
      <c r="AE4621" s="1316"/>
      <c r="AF4621" s="1316"/>
      <c r="AG4621" s="1316"/>
      <c r="AH4621" s="1316"/>
      <c r="AI4621" s="244" t="str">
        <f t="shared" si="392"/>
        <v/>
      </c>
      <c r="AJ4621" s="1315">
        <f t="shared" si="393"/>
        <v>44168</v>
      </c>
      <c r="AK4621" s="1318"/>
      <c r="AL4621" s="1339"/>
      <c r="AM4621" s="1316"/>
      <c r="AN4621" s="1316"/>
      <c r="AO4621" s="1320"/>
      <c r="AP4621" s="1320"/>
      <c r="AQ4621" s="1337" t="s">
        <v>3094</v>
      </c>
      <c r="AR4621" s="1320"/>
      <c r="AS4621" s="1320"/>
      <c r="AT4621" s="1320"/>
      <c r="AU4621" s="1320"/>
      <c r="AV4621" s="1320"/>
      <c r="AW4621" s="1320"/>
      <c r="AX4621" s="1320"/>
      <c r="AY4621" s="1320"/>
      <c r="AZ4621" s="1950"/>
    </row>
    <row r="4622" spans="2:52" ht="15" customHeight="1">
      <c r="B4622" s="1310">
        <v>4616</v>
      </c>
      <c r="C4622" s="1326" t="s">
        <v>13595</v>
      </c>
      <c r="D4622" s="2153" t="s">
        <v>230</v>
      </c>
      <c r="E4622" s="521" t="s">
        <v>222</v>
      </c>
      <c r="F4622" s="658" t="s">
        <v>24</v>
      </c>
      <c r="G4622" s="509" t="s">
        <v>115</v>
      </c>
      <c r="H4622" s="1323" t="s">
        <v>24</v>
      </c>
      <c r="I4622" s="1325">
        <v>35846</v>
      </c>
      <c r="J4622" s="1314">
        <f t="shared" ca="1" si="394"/>
        <v>24</v>
      </c>
      <c r="K4622" s="2112" t="s">
        <v>493</v>
      </c>
      <c r="L4622" s="2113">
        <v>19319802000031</v>
      </c>
      <c r="M4622" s="2114">
        <v>45729</v>
      </c>
      <c r="N4622" s="1348">
        <v>43955</v>
      </c>
      <c r="O4622" s="1318" t="s">
        <v>24</v>
      </c>
      <c r="P4622" s="1320" t="s">
        <v>24</v>
      </c>
      <c r="Q4622" s="1328" t="s">
        <v>24</v>
      </c>
      <c r="R4622" s="1327" t="s">
        <v>24</v>
      </c>
      <c r="S4622" s="1314" t="s">
        <v>13609</v>
      </c>
      <c r="T4622" s="1330">
        <v>44612</v>
      </c>
      <c r="U4622" s="1311">
        <v>44612</v>
      </c>
      <c r="V4622" s="1330" t="s">
        <v>24</v>
      </c>
      <c r="W4622" s="1311" t="s">
        <v>24</v>
      </c>
      <c r="X4622" s="1321"/>
      <c r="Y4622" s="1322"/>
      <c r="Z4622" s="2115"/>
      <c r="AA4622" s="1314" t="s">
        <v>591</v>
      </c>
      <c r="AB4622" s="1316"/>
      <c r="AC4622" s="1316"/>
      <c r="AD4622" s="1316"/>
      <c r="AE4622" s="1316"/>
      <c r="AF4622" s="1316"/>
      <c r="AG4622" s="1316"/>
      <c r="AH4622" s="1316"/>
      <c r="AI4622" s="244" t="str">
        <f t="shared" si="392"/>
        <v>PC 200</v>
      </c>
      <c r="AJ4622" s="1315">
        <f t="shared" si="393"/>
        <v>43955</v>
      </c>
      <c r="AK4622" s="1318">
        <v>44168</v>
      </c>
      <c r="AL4622" s="1339">
        <v>44168</v>
      </c>
      <c r="AM4622" s="1316"/>
      <c r="AN4622" s="1316"/>
      <c r="AO4622" s="1320"/>
      <c r="AP4622" s="1320"/>
      <c r="AQ4622" s="1337" t="s">
        <v>3094</v>
      </c>
      <c r="AR4622" s="1320"/>
      <c r="AS4622" s="1320"/>
      <c r="AT4622" s="1320"/>
      <c r="AU4622" s="1320"/>
      <c r="AV4622" s="1320"/>
      <c r="AW4622" s="1320"/>
      <c r="AX4622" s="1320"/>
      <c r="AY4622" s="1320"/>
      <c r="AZ4622" s="1950"/>
    </row>
    <row r="4623" spans="2:52" ht="15" customHeight="1">
      <c r="B4623" s="1310">
        <v>4617</v>
      </c>
      <c r="C4623" s="1326" t="s">
        <v>5890</v>
      </c>
      <c r="D4623" s="2153" t="s">
        <v>4253</v>
      </c>
      <c r="E4623" s="521" t="s">
        <v>4241</v>
      </c>
      <c r="F4623" s="1314" t="s">
        <v>5891</v>
      </c>
      <c r="G4623" s="509" t="s">
        <v>98</v>
      </c>
      <c r="H4623" s="1323" t="s">
        <v>5892</v>
      </c>
      <c r="I4623" s="1325">
        <v>34994</v>
      </c>
      <c r="J4623" s="1314">
        <f t="shared" ca="1" si="394"/>
        <v>26</v>
      </c>
      <c r="K4623" s="2131" t="s">
        <v>493</v>
      </c>
      <c r="L4623" s="2113">
        <v>951019310317</v>
      </c>
      <c r="M4623" s="2114">
        <v>44491</v>
      </c>
      <c r="N4623" s="1348">
        <v>43047</v>
      </c>
      <c r="O4623" s="1318" t="s">
        <v>24</v>
      </c>
      <c r="P4623" s="1320" t="s">
        <v>24</v>
      </c>
      <c r="Q4623" s="1328" t="s">
        <v>24</v>
      </c>
      <c r="R4623" s="1327" t="s">
        <v>2087</v>
      </c>
      <c r="S4623" s="1314" t="s">
        <v>6430</v>
      </c>
      <c r="T4623" s="1330">
        <v>44491</v>
      </c>
      <c r="U4623" s="1329">
        <v>44491</v>
      </c>
      <c r="V4623" s="1330" t="s">
        <v>24</v>
      </c>
      <c r="W4623" s="1311" t="s">
        <v>24</v>
      </c>
      <c r="X4623" s="1321"/>
      <c r="Y4623" s="1322"/>
      <c r="Z4623" s="2115"/>
      <c r="AA4623" s="1314" t="s">
        <v>4457</v>
      </c>
      <c r="AB4623" s="1316" t="s">
        <v>24</v>
      </c>
      <c r="AC4623" s="1316" t="s">
        <v>24</v>
      </c>
      <c r="AD4623" s="1316" t="s">
        <v>24</v>
      </c>
      <c r="AE4623" s="1316"/>
      <c r="AF4623" s="1316"/>
      <c r="AG4623" s="1316"/>
      <c r="AH4623" s="1316"/>
      <c r="AI4623" s="244" t="str">
        <f t="shared" si="392"/>
        <v>SC P360, SC P380---</v>
      </c>
      <c r="AJ4623" s="1315">
        <f t="shared" si="393"/>
        <v>43047</v>
      </c>
      <c r="AK4623" s="1318">
        <v>43046</v>
      </c>
      <c r="AL4623" s="1339">
        <v>43026</v>
      </c>
      <c r="AM4623" s="1316"/>
      <c r="AN4623" s="1316"/>
      <c r="AO4623" s="1320"/>
      <c r="AP4623" s="1320"/>
      <c r="AQ4623" s="1337" t="s">
        <v>3094</v>
      </c>
      <c r="AR4623" s="1320"/>
      <c r="AS4623" s="1320"/>
      <c r="AT4623" s="1320"/>
      <c r="AU4623" s="1320"/>
      <c r="AV4623" s="1320"/>
      <c r="AW4623" s="1320"/>
      <c r="AX4623" s="1320"/>
      <c r="AY4623" s="1320"/>
      <c r="AZ4623" s="1950"/>
    </row>
    <row r="4624" spans="2:52" ht="15" customHeight="1">
      <c r="B4624" s="1310">
        <v>4618</v>
      </c>
      <c r="C4624" s="1326" t="s">
        <v>13596</v>
      </c>
      <c r="D4624" s="2153" t="s">
        <v>257</v>
      </c>
      <c r="E4624" s="521" t="s">
        <v>601</v>
      </c>
      <c r="F4624" s="658" t="s">
        <v>24</v>
      </c>
      <c r="G4624" s="509" t="s">
        <v>13120</v>
      </c>
      <c r="H4624" s="1323" t="s">
        <v>24</v>
      </c>
      <c r="I4624" s="1325">
        <v>31568</v>
      </c>
      <c r="J4624" s="1314">
        <f t="shared" ca="1" si="394"/>
        <v>36</v>
      </c>
      <c r="K4624" s="2112" t="s">
        <v>24</v>
      </c>
      <c r="L4624" s="2113" t="s">
        <v>24</v>
      </c>
      <c r="M4624" s="2114" t="s">
        <v>24</v>
      </c>
      <c r="N4624" s="1348">
        <v>44169</v>
      </c>
      <c r="O4624" s="1318" t="s">
        <v>24</v>
      </c>
      <c r="P4624" s="1320" t="s">
        <v>24</v>
      </c>
      <c r="Q4624" s="1328" t="s">
        <v>24</v>
      </c>
      <c r="R4624" s="1327" t="s">
        <v>24</v>
      </c>
      <c r="S4624" s="1314"/>
      <c r="T4624" s="1330">
        <v>44352</v>
      </c>
      <c r="U4624" s="1311" t="s">
        <v>99</v>
      </c>
      <c r="V4624" s="1330" t="s">
        <v>24</v>
      </c>
      <c r="W4624" s="1311" t="s">
        <v>24</v>
      </c>
      <c r="X4624" s="1321"/>
      <c r="Y4624" s="1322"/>
      <c r="Z4624" s="2115"/>
      <c r="AA4624" s="1314"/>
      <c r="AB4624" s="1316"/>
      <c r="AC4624" s="1316"/>
      <c r="AD4624" s="1316"/>
      <c r="AE4624" s="1316"/>
      <c r="AF4624" s="1316"/>
      <c r="AG4624" s="1316"/>
      <c r="AH4624" s="1316"/>
      <c r="AI4624" s="244" t="str">
        <f t="shared" ref="AI4624:AI4687" si="395">+CONCATENATE(AA4624,AB4624,AC4624,AD4624,AE4624,AF4624,AG4624)</f>
        <v/>
      </c>
      <c r="AJ4624" s="1315">
        <f t="shared" si="393"/>
        <v>44169</v>
      </c>
      <c r="AK4624" s="1318"/>
      <c r="AL4624" s="1339"/>
      <c r="AM4624" s="1316"/>
      <c r="AN4624" s="1316"/>
      <c r="AO4624" s="1320"/>
      <c r="AP4624" s="1320"/>
      <c r="AQ4624" s="1337" t="s">
        <v>3094</v>
      </c>
      <c r="AR4624" s="1320"/>
      <c r="AS4624" s="1320"/>
      <c r="AT4624" s="1320"/>
      <c r="AU4624" s="1320"/>
      <c r="AV4624" s="1320"/>
      <c r="AW4624" s="1320"/>
      <c r="AX4624" s="1320"/>
      <c r="AY4624" s="1320"/>
      <c r="AZ4624" s="1950"/>
    </row>
    <row r="4625" spans="2:52" ht="15" customHeight="1">
      <c r="B4625" s="1310">
        <v>4619</v>
      </c>
      <c r="C4625" s="1326" t="s">
        <v>2905</v>
      </c>
      <c r="D4625" s="2153" t="s">
        <v>230</v>
      </c>
      <c r="E4625" s="521" t="s">
        <v>222</v>
      </c>
      <c r="F4625" s="658" t="s">
        <v>24</v>
      </c>
      <c r="G4625" s="509" t="s">
        <v>139</v>
      </c>
      <c r="H4625" s="1323" t="s">
        <v>24</v>
      </c>
      <c r="I4625" s="1325"/>
      <c r="J4625" s="1314" t="str">
        <f t="shared" ca="1" si="394"/>
        <v>-</v>
      </c>
      <c r="K4625" s="2112" t="s">
        <v>24</v>
      </c>
      <c r="L4625" s="2113" t="s">
        <v>24</v>
      </c>
      <c r="M4625" s="2114" t="s">
        <v>24</v>
      </c>
      <c r="N4625" s="1348"/>
      <c r="O4625" s="1318" t="s">
        <v>24</v>
      </c>
      <c r="P4625" s="1320" t="s">
        <v>24</v>
      </c>
      <c r="Q4625" s="1328" t="s">
        <v>24</v>
      </c>
      <c r="R4625" s="1327" t="s">
        <v>24</v>
      </c>
      <c r="S4625" s="1314" t="s">
        <v>13735</v>
      </c>
      <c r="T4625" s="1330">
        <v>44574</v>
      </c>
      <c r="U4625" s="1311">
        <v>44574</v>
      </c>
      <c r="V4625" s="1330" t="s">
        <v>24</v>
      </c>
      <c r="W4625" s="1311" t="s">
        <v>24</v>
      </c>
      <c r="X4625" s="1321"/>
      <c r="Y4625" s="1322"/>
      <c r="Z4625" s="2115"/>
      <c r="AA4625" s="1314" t="s">
        <v>3077</v>
      </c>
      <c r="AB4625" s="1316" t="s">
        <v>3095</v>
      </c>
      <c r="AC4625" s="1316"/>
      <c r="AD4625" s="1316"/>
      <c r="AE4625" s="1316"/>
      <c r="AF4625" s="1316"/>
      <c r="AG4625" s="1316"/>
      <c r="AH4625" s="1316"/>
      <c r="AI4625" s="244" t="str">
        <f t="shared" si="395"/>
        <v>HINO 285 JD/TISC P410 MATIC</v>
      </c>
      <c r="AJ4625" s="1315">
        <f t="shared" si="393"/>
        <v>0</v>
      </c>
      <c r="AK4625" s="1318"/>
      <c r="AL4625" s="1339"/>
      <c r="AM4625" s="1316"/>
      <c r="AN4625" s="1316"/>
      <c r="AO4625" s="1320"/>
      <c r="AP4625" s="1320"/>
      <c r="AQ4625" s="1337" t="s">
        <v>3094</v>
      </c>
      <c r="AR4625" s="1320"/>
      <c r="AS4625" s="1320"/>
      <c r="AT4625" s="1320"/>
      <c r="AU4625" s="1320"/>
      <c r="AV4625" s="1320"/>
      <c r="AW4625" s="1320"/>
      <c r="AX4625" s="1320"/>
      <c r="AY4625" s="1320"/>
      <c r="AZ4625" s="1950"/>
    </row>
    <row r="4626" spans="2:52" ht="15" customHeight="1">
      <c r="B4626" s="1310">
        <v>4620</v>
      </c>
      <c r="C4626" s="1326" t="s">
        <v>13597</v>
      </c>
      <c r="D4626" s="2153" t="s">
        <v>230</v>
      </c>
      <c r="E4626" s="521" t="s">
        <v>222</v>
      </c>
      <c r="F4626" s="658" t="s">
        <v>24</v>
      </c>
      <c r="G4626" s="509" t="s">
        <v>115</v>
      </c>
      <c r="H4626" s="1323" t="s">
        <v>24</v>
      </c>
      <c r="I4626" s="1325">
        <v>34881</v>
      </c>
      <c r="J4626" s="1314">
        <f t="shared" ca="1" si="394"/>
        <v>26</v>
      </c>
      <c r="K4626" s="2112" t="s">
        <v>493</v>
      </c>
      <c r="L4626" s="2113">
        <v>950719311011</v>
      </c>
      <c r="M4626" s="2114">
        <v>45494</v>
      </c>
      <c r="N4626" s="1348">
        <v>44169</v>
      </c>
      <c r="O4626" s="1318" t="s">
        <v>24</v>
      </c>
      <c r="P4626" s="1320" t="s">
        <v>24</v>
      </c>
      <c r="Q4626" s="1328" t="s">
        <v>24</v>
      </c>
      <c r="R4626" s="1327" t="s">
        <v>24</v>
      </c>
      <c r="S4626" s="1314" t="s">
        <v>13610</v>
      </c>
      <c r="T4626" s="1330">
        <v>44378</v>
      </c>
      <c r="U4626" s="1311">
        <v>44378</v>
      </c>
      <c r="V4626" s="1330" t="s">
        <v>24</v>
      </c>
      <c r="W4626" s="1311" t="s">
        <v>24</v>
      </c>
      <c r="X4626" s="1321"/>
      <c r="Y4626" s="1322"/>
      <c r="Z4626" s="2115"/>
      <c r="AA4626" s="1314" t="s">
        <v>591</v>
      </c>
      <c r="AB4626" s="1316"/>
      <c r="AC4626" s="1316"/>
      <c r="AD4626" s="1316"/>
      <c r="AE4626" s="1316"/>
      <c r="AF4626" s="1316"/>
      <c r="AG4626" s="1316"/>
      <c r="AH4626" s="1316"/>
      <c r="AI4626" s="244" t="str">
        <f t="shared" si="395"/>
        <v>PC 200</v>
      </c>
      <c r="AJ4626" s="1315">
        <f t="shared" si="393"/>
        <v>44169</v>
      </c>
      <c r="AK4626" s="1318">
        <v>44168</v>
      </c>
      <c r="AL4626" s="1339">
        <v>44168</v>
      </c>
      <c r="AM4626" s="1316"/>
      <c r="AN4626" s="1316"/>
      <c r="AO4626" s="1320"/>
      <c r="AP4626" s="1320"/>
      <c r="AQ4626" s="1337" t="s">
        <v>3094</v>
      </c>
      <c r="AR4626" s="1320"/>
      <c r="AS4626" s="1320"/>
      <c r="AT4626" s="1320"/>
      <c r="AU4626" s="1320"/>
      <c r="AV4626" s="1320"/>
      <c r="AW4626" s="1320"/>
      <c r="AX4626" s="1320"/>
      <c r="AY4626" s="1320"/>
      <c r="AZ4626" s="1950"/>
    </row>
    <row r="4627" spans="2:52" ht="15" customHeight="1">
      <c r="B4627" s="1310">
        <v>4621</v>
      </c>
      <c r="C4627" s="1326" t="s">
        <v>13804</v>
      </c>
      <c r="D4627" s="2153" t="s">
        <v>230</v>
      </c>
      <c r="E4627" s="521" t="s">
        <v>222</v>
      </c>
      <c r="F4627" s="658" t="s">
        <v>24</v>
      </c>
      <c r="G4627" s="509" t="s">
        <v>141</v>
      </c>
      <c r="H4627" s="1323" t="s">
        <v>24</v>
      </c>
      <c r="I4627" s="1325">
        <v>30315</v>
      </c>
      <c r="J4627" s="1314">
        <f t="shared" ca="1" si="394"/>
        <v>39</v>
      </c>
      <c r="K4627" s="2112" t="s">
        <v>493</v>
      </c>
      <c r="L4627" s="2113">
        <v>82121541113</v>
      </c>
      <c r="M4627" s="2114">
        <v>44925</v>
      </c>
      <c r="N4627" s="1348">
        <v>44208</v>
      </c>
      <c r="O4627" s="1318" t="s">
        <v>24</v>
      </c>
      <c r="P4627" s="1320" t="s">
        <v>24</v>
      </c>
      <c r="Q4627" s="1328" t="s">
        <v>24</v>
      </c>
      <c r="R4627" s="1327" t="s">
        <v>24</v>
      </c>
      <c r="S4627" s="1314" t="s">
        <v>13805</v>
      </c>
      <c r="T4627" s="1330">
        <v>44560</v>
      </c>
      <c r="U4627" s="1311">
        <v>44560</v>
      </c>
      <c r="V4627" s="1330" t="s">
        <v>24</v>
      </c>
      <c r="W4627" s="1311" t="s">
        <v>24</v>
      </c>
      <c r="X4627" s="1321"/>
      <c r="Y4627" s="1322"/>
      <c r="Z4627" s="2115"/>
      <c r="AA4627" s="1314" t="s">
        <v>589</v>
      </c>
      <c r="AB4627" s="1316"/>
      <c r="AC4627" s="1316"/>
      <c r="AD4627" s="1316"/>
      <c r="AE4627" s="1316"/>
      <c r="AF4627" s="1316"/>
      <c r="AG4627" s="1316"/>
      <c r="AH4627" s="1316"/>
      <c r="AI4627" s="244" t="str">
        <f t="shared" si="395"/>
        <v>DZ 85</v>
      </c>
      <c r="AJ4627" s="1315">
        <f t="shared" si="393"/>
        <v>44208</v>
      </c>
      <c r="AK4627" s="1318">
        <v>44208</v>
      </c>
      <c r="AL4627" s="1339">
        <v>44208</v>
      </c>
      <c r="AM4627" s="1316"/>
      <c r="AN4627" s="1316"/>
      <c r="AO4627" s="1320"/>
      <c r="AP4627" s="1320"/>
      <c r="AQ4627" s="1337" t="s">
        <v>3094</v>
      </c>
      <c r="AR4627" s="1320"/>
      <c r="AS4627" s="1320"/>
      <c r="AT4627" s="1320"/>
      <c r="AU4627" s="1320"/>
      <c r="AV4627" s="1320"/>
      <c r="AW4627" s="1320"/>
      <c r="AX4627" s="1320"/>
      <c r="AY4627" s="1320"/>
      <c r="AZ4627" s="1950"/>
    </row>
    <row r="4628" spans="2:52" ht="15" customHeight="1">
      <c r="B4628" s="1310">
        <v>4622</v>
      </c>
      <c r="C4628" s="1326" t="s">
        <v>4523</v>
      </c>
      <c r="D4628" s="2153" t="s">
        <v>4253</v>
      </c>
      <c r="E4628" s="521" t="s">
        <v>6365</v>
      </c>
      <c r="F4628" s="658" t="s">
        <v>24</v>
      </c>
      <c r="G4628" s="509" t="s">
        <v>98</v>
      </c>
      <c r="H4628" s="1323" t="s">
        <v>24</v>
      </c>
      <c r="I4628" s="1325">
        <v>30195</v>
      </c>
      <c r="J4628" s="1314">
        <f t="shared" ca="1" si="394"/>
        <v>40</v>
      </c>
      <c r="K4628" s="2112" t="s">
        <v>493</v>
      </c>
      <c r="L4628" s="2113">
        <v>820932460009</v>
      </c>
      <c r="M4628" s="2114">
        <v>45182</v>
      </c>
      <c r="N4628" s="1348">
        <v>44170</v>
      </c>
      <c r="O4628" s="1318" t="s">
        <v>24</v>
      </c>
      <c r="P4628" s="1320" t="s">
        <v>24</v>
      </c>
      <c r="Q4628" s="1328" t="s">
        <v>24</v>
      </c>
      <c r="R4628" s="1327" t="s">
        <v>24</v>
      </c>
      <c r="S4628" s="1314" t="s">
        <v>13606</v>
      </c>
      <c r="T4628" s="1330">
        <v>44452</v>
      </c>
      <c r="U4628" s="1311">
        <v>44452</v>
      </c>
      <c r="V4628" s="1330" t="s">
        <v>24</v>
      </c>
      <c r="W4628" s="1311" t="s">
        <v>24</v>
      </c>
      <c r="X4628" s="1321"/>
      <c r="Y4628" s="1322"/>
      <c r="Z4628" s="2115"/>
      <c r="AA4628" s="1314" t="s">
        <v>13607</v>
      </c>
      <c r="AB4628" s="1316"/>
      <c r="AC4628" s="1316"/>
      <c r="AD4628" s="1316"/>
      <c r="AE4628" s="1316"/>
      <c r="AF4628" s="1316"/>
      <c r="AG4628" s="1316"/>
      <c r="AH4628" s="1316"/>
      <c r="AI4628" s="244" t="str">
        <f t="shared" si="395"/>
        <v>SC P360, P380</v>
      </c>
      <c r="AJ4628" s="1315">
        <f t="shared" si="393"/>
        <v>44170</v>
      </c>
      <c r="AK4628" s="1318">
        <v>44145</v>
      </c>
      <c r="AL4628" s="1339">
        <v>44145</v>
      </c>
      <c r="AM4628" s="1316"/>
      <c r="AN4628" s="1316"/>
      <c r="AO4628" s="1320"/>
      <c r="AP4628" s="1320"/>
      <c r="AQ4628" s="1337" t="s">
        <v>3094</v>
      </c>
      <c r="AR4628" s="1320"/>
      <c r="AS4628" s="1320"/>
      <c r="AT4628" s="1320"/>
      <c r="AU4628" s="1320"/>
      <c r="AV4628" s="1320"/>
      <c r="AW4628" s="1320"/>
      <c r="AX4628" s="1320"/>
      <c r="AY4628" s="1320"/>
      <c r="AZ4628" s="1950"/>
    </row>
    <row r="4629" spans="2:52" ht="15" customHeight="1">
      <c r="B4629" s="1310">
        <v>4623</v>
      </c>
      <c r="C4629" s="1326" t="s">
        <v>13806</v>
      </c>
      <c r="D4629" s="2153" t="s">
        <v>230</v>
      </c>
      <c r="E4629" s="521" t="s">
        <v>222</v>
      </c>
      <c r="F4629" s="658" t="s">
        <v>24</v>
      </c>
      <c r="G4629" s="509" t="s">
        <v>141</v>
      </c>
      <c r="H4629" s="1323" t="s">
        <v>24</v>
      </c>
      <c r="I4629" s="1325">
        <v>30969</v>
      </c>
      <c r="J4629" s="1314">
        <f t="shared" ca="1" si="394"/>
        <v>37</v>
      </c>
      <c r="K4629" s="2112" t="s">
        <v>24</v>
      </c>
      <c r="L4629" s="2113" t="s">
        <v>24</v>
      </c>
      <c r="M4629" s="2114" t="s">
        <v>24</v>
      </c>
      <c r="N4629" s="1348">
        <v>44208</v>
      </c>
      <c r="O4629" s="1318" t="s">
        <v>24</v>
      </c>
      <c r="P4629" s="1320" t="s">
        <v>24</v>
      </c>
      <c r="Q4629" s="1328" t="s">
        <v>24</v>
      </c>
      <c r="R4629" s="1327" t="s">
        <v>24</v>
      </c>
      <c r="S4629" s="1314" t="s">
        <v>13807</v>
      </c>
      <c r="T4629" s="1330">
        <v>44483</v>
      </c>
      <c r="U4629" s="1311">
        <v>44483</v>
      </c>
      <c r="V4629" s="1330" t="s">
        <v>24</v>
      </c>
      <c r="W4629" s="1311" t="s">
        <v>24</v>
      </c>
      <c r="X4629" s="1321"/>
      <c r="Y4629" s="1322"/>
      <c r="Z4629" s="2115"/>
      <c r="AA4629" s="1314" t="s">
        <v>13864</v>
      </c>
      <c r="AB4629" s="1316"/>
      <c r="AC4629" s="1316"/>
      <c r="AD4629" s="1316"/>
      <c r="AE4629" s="1316"/>
      <c r="AF4629" s="1316"/>
      <c r="AG4629" s="1316"/>
      <c r="AH4629" s="1316"/>
      <c r="AI4629" s="244" t="str">
        <f t="shared" si="395"/>
        <v>PC 200, 300</v>
      </c>
      <c r="AJ4629" s="1315">
        <f t="shared" si="393"/>
        <v>44208</v>
      </c>
      <c r="AK4629" s="1318">
        <v>44208</v>
      </c>
      <c r="AL4629" s="1339">
        <v>44208</v>
      </c>
      <c r="AM4629" s="1316"/>
      <c r="AN4629" s="1316"/>
      <c r="AO4629" s="1320"/>
      <c r="AP4629" s="1320"/>
      <c r="AQ4629" s="1337" t="s">
        <v>3094</v>
      </c>
      <c r="AR4629" s="1320"/>
      <c r="AS4629" s="1320"/>
      <c r="AT4629" s="1320"/>
      <c r="AU4629" s="1320"/>
      <c r="AV4629" s="1320"/>
      <c r="AW4629" s="1320"/>
      <c r="AX4629" s="1320"/>
      <c r="AY4629" s="1320"/>
      <c r="AZ4629" s="1950"/>
    </row>
    <row r="4630" spans="2:52" ht="15" customHeight="1">
      <c r="B4630" s="1310">
        <v>4624</v>
      </c>
      <c r="C4630" s="1326" t="s">
        <v>12497</v>
      </c>
      <c r="D4630" s="2153" t="s">
        <v>11563</v>
      </c>
      <c r="E4630" s="521" t="s">
        <v>1122</v>
      </c>
      <c r="F4630" s="658" t="s">
        <v>24</v>
      </c>
      <c r="G4630" s="509" t="s">
        <v>147</v>
      </c>
      <c r="H4630" s="1323" t="s">
        <v>24</v>
      </c>
      <c r="I4630" s="1325">
        <v>32309</v>
      </c>
      <c r="J4630" s="1314">
        <f t="shared" ca="1" si="394"/>
        <v>34</v>
      </c>
      <c r="K4630" s="2112" t="s">
        <v>24</v>
      </c>
      <c r="L4630" s="2113" t="s">
        <v>24</v>
      </c>
      <c r="M4630" s="2114" t="s">
        <v>24</v>
      </c>
      <c r="N4630" s="1348">
        <v>44170</v>
      </c>
      <c r="O4630" s="1318" t="s">
        <v>24</v>
      </c>
      <c r="P4630" s="1320" t="s">
        <v>24</v>
      </c>
      <c r="Q4630" s="1328" t="s">
        <v>24</v>
      </c>
      <c r="R4630" s="1327" t="s">
        <v>24</v>
      </c>
      <c r="S4630" s="1314"/>
      <c r="T4630" s="1330">
        <v>44423</v>
      </c>
      <c r="U4630" s="1311" t="s">
        <v>99</v>
      </c>
      <c r="V4630" s="1330" t="s">
        <v>24</v>
      </c>
      <c r="W4630" s="1311" t="s">
        <v>24</v>
      </c>
      <c r="X4630" s="1321"/>
      <c r="Y4630" s="1322"/>
      <c r="Z4630" s="2115"/>
      <c r="AA4630" s="1314"/>
      <c r="AB4630" s="1316"/>
      <c r="AC4630" s="1316"/>
      <c r="AD4630" s="1316"/>
      <c r="AE4630" s="1316"/>
      <c r="AF4630" s="1316"/>
      <c r="AG4630" s="1316"/>
      <c r="AH4630" s="1316"/>
      <c r="AI4630" s="244" t="str">
        <f t="shared" si="395"/>
        <v/>
      </c>
      <c r="AJ4630" s="1315">
        <f t="shared" si="393"/>
        <v>44170</v>
      </c>
      <c r="AK4630" s="1318"/>
      <c r="AL4630" s="1339"/>
      <c r="AM4630" s="1316"/>
      <c r="AN4630" s="1316"/>
      <c r="AO4630" s="1320"/>
      <c r="AP4630" s="1320"/>
      <c r="AQ4630" s="1337" t="s">
        <v>3094</v>
      </c>
      <c r="AR4630" s="1320"/>
      <c r="AS4630" s="1320"/>
      <c r="AT4630" s="1320"/>
      <c r="AU4630" s="1320"/>
      <c r="AV4630" s="1320"/>
      <c r="AW4630" s="1320"/>
      <c r="AX4630" s="1320"/>
      <c r="AY4630" s="1320"/>
      <c r="AZ4630" s="1950"/>
    </row>
    <row r="4631" spans="2:52" ht="15" customHeight="1">
      <c r="B4631" s="1310">
        <v>4625</v>
      </c>
      <c r="C4631" s="1326" t="s">
        <v>13602</v>
      </c>
      <c r="D4631" s="2153" t="s">
        <v>257</v>
      </c>
      <c r="E4631" s="521" t="s">
        <v>1122</v>
      </c>
      <c r="F4631" s="658" t="s">
        <v>24</v>
      </c>
      <c r="G4631" s="509" t="s">
        <v>5074</v>
      </c>
      <c r="H4631" s="1323" t="s">
        <v>24</v>
      </c>
      <c r="I4631" s="1325">
        <v>36418</v>
      </c>
      <c r="J4631" s="1314">
        <f t="shared" ca="1" si="394"/>
        <v>22</v>
      </c>
      <c r="K4631" s="2112" t="s">
        <v>493</v>
      </c>
      <c r="L4631" s="2113" t="s">
        <v>24</v>
      </c>
      <c r="M4631" s="2114" t="s">
        <v>24</v>
      </c>
      <c r="N4631" s="1348">
        <v>44170</v>
      </c>
      <c r="O4631" s="1318" t="s">
        <v>24</v>
      </c>
      <c r="P4631" s="1320" t="s">
        <v>24</v>
      </c>
      <c r="Q4631" s="1328" t="s">
        <v>24</v>
      </c>
      <c r="R4631" s="1327" t="s">
        <v>24</v>
      </c>
      <c r="S4631" s="1314" t="s">
        <v>13616</v>
      </c>
      <c r="T4631" s="1330">
        <v>44454</v>
      </c>
      <c r="U4631" s="1311">
        <v>44454</v>
      </c>
      <c r="V4631" s="1330" t="s">
        <v>24</v>
      </c>
      <c r="W4631" s="1311" t="s">
        <v>24</v>
      </c>
      <c r="X4631" s="1321"/>
      <c r="Y4631" s="1322"/>
      <c r="Z4631" s="2115"/>
      <c r="AA4631" s="1314" t="s">
        <v>5153</v>
      </c>
      <c r="AB4631" s="1316"/>
      <c r="AC4631" s="1316"/>
      <c r="AD4631" s="1316"/>
      <c r="AE4631" s="1316"/>
      <c r="AF4631" s="1316"/>
      <c r="AG4631" s="1316"/>
      <c r="AH4631" s="1316"/>
      <c r="AI4631" s="244" t="str">
        <f t="shared" si="395"/>
        <v>BUS</v>
      </c>
      <c r="AJ4631" s="1315">
        <f t="shared" si="393"/>
        <v>44170</v>
      </c>
      <c r="AK4631" s="1318">
        <v>44175</v>
      </c>
      <c r="AL4631" s="1339">
        <v>44175</v>
      </c>
      <c r="AM4631" s="1316"/>
      <c r="AN4631" s="1316"/>
      <c r="AO4631" s="1320"/>
      <c r="AP4631" s="1320"/>
      <c r="AQ4631" s="1337" t="s">
        <v>3094</v>
      </c>
      <c r="AR4631" s="1320"/>
      <c r="AS4631" s="1320"/>
      <c r="AT4631" s="1320"/>
      <c r="AU4631" s="1320"/>
      <c r="AV4631" s="1320"/>
      <c r="AW4631" s="1320"/>
      <c r="AX4631" s="1320"/>
      <c r="AY4631" s="1320"/>
      <c r="AZ4631" s="1950"/>
    </row>
    <row r="4632" spans="2:52" ht="15" customHeight="1">
      <c r="B4632" s="1310">
        <v>4626</v>
      </c>
      <c r="C4632" s="1326" t="s">
        <v>13603</v>
      </c>
      <c r="D4632" s="2153" t="s">
        <v>257</v>
      </c>
      <c r="E4632" s="521" t="s">
        <v>1122</v>
      </c>
      <c r="F4632" s="658" t="s">
        <v>24</v>
      </c>
      <c r="G4632" s="509" t="s">
        <v>5074</v>
      </c>
      <c r="H4632" s="1323" t="s">
        <v>24</v>
      </c>
      <c r="I4632" s="1325">
        <v>35460</v>
      </c>
      <c r="J4632" s="1314">
        <f t="shared" ca="1" si="394"/>
        <v>25</v>
      </c>
      <c r="K4632" s="2112" t="s">
        <v>496</v>
      </c>
      <c r="L4632" s="2113">
        <v>970119051659</v>
      </c>
      <c r="M4632" s="2114">
        <v>45321</v>
      </c>
      <c r="N4632" s="1348">
        <v>44170</v>
      </c>
      <c r="O4632" s="1318" t="s">
        <v>24</v>
      </c>
      <c r="P4632" s="1320" t="s">
        <v>24</v>
      </c>
      <c r="Q4632" s="1328" t="s">
        <v>24</v>
      </c>
      <c r="R4632" s="1327" t="s">
        <v>24</v>
      </c>
      <c r="S4632" s="1314" t="s">
        <v>13653</v>
      </c>
      <c r="T4632" s="1330">
        <v>44591</v>
      </c>
      <c r="U4632" s="1311">
        <v>44591</v>
      </c>
      <c r="V4632" s="1330" t="s">
        <v>24</v>
      </c>
      <c r="W4632" s="1311" t="s">
        <v>24</v>
      </c>
      <c r="X4632" s="1321"/>
      <c r="Y4632" s="1322"/>
      <c r="Z4632" s="2115"/>
      <c r="AA4632" s="1314" t="s">
        <v>5153</v>
      </c>
      <c r="AB4632" s="1316"/>
      <c r="AC4632" s="1316"/>
      <c r="AD4632" s="1316"/>
      <c r="AE4632" s="1316"/>
      <c r="AF4632" s="1316"/>
      <c r="AG4632" s="1316"/>
      <c r="AH4632" s="1316"/>
      <c r="AI4632" s="244" t="str">
        <f t="shared" si="395"/>
        <v>BUS</v>
      </c>
      <c r="AJ4632" s="1315">
        <f t="shared" si="393"/>
        <v>44170</v>
      </c>
      <c r="AK4632" s="1318">
        <v>44182</v>
      </c>
      <c r="AL4632" s="1339">
        <v>44182</v>
      </c>
      <c r="AM4632" s="1316"/>
      <c r="AN4632" s="1316"/>
      <c r="AO4632" s="1320"/>
      <c r="AP4632" s="1320"/>
      <c r="AQ4632" s="1337" t="s">
        <v>3094</v>
      </c>
      <c r="AR4632" s="1320"/>
      <c r="AS4632" s="1320"/>
      <c r="AT4632" s="1320"/>
      <c r="AU4632" s="1320"/>
      <c r="AV4632" s="1320"/>
      <c r="AW4632" s="1320"/>
      <c r="AX4632" s="1320"/>
      <c r="AY4632" s="1320"/>
      <c r="AZ4632" s="1950"/>
    </row>
    <row r="4633" spans="2:52" ht="15" customHeight="1">
      <c r="B4633" s="1310">
        <v>4627</v>
      </c>
      <c r="C4633" s="1326" t="s">
        <v>13604</v>
      </c>
      <c r="D4633" s="2153" t="s">
        <v>13605</v>
      </c>
      <c r="E4633" s="521" t="s">
        <v>4241</v>
      </c>
      <c r="F4633" s="658" t="s">
        <v>24</v>
      </c>
      <c r="G4633" s="509" t="s">
        <v>102</v>
      </c>
      <c r="H4633" s="1323" t="s">
        <v>24</v>
      </c>
      <c r="I4633" s="1325">
        <v>32047</v>
      </c>
      <c r="J4633" s="1314">
        <f t="shared" ca="1" si="394"/>
        <v>34</v>
      </c>
      <c r="K4633" s="2112" t="s">
        <v>24</v>
      </c>
      <c r="L4633" s="2113" t="s">
        <v>24</v>
      </c>
      <c r="M4633" s="2114" t="s">
        <v>24</v>
      </c>
      <c r="N4633" s="1348">
        <v>44170</v>
      </c>
      <c r="O4633" s="1318" t="s">
        <v>24</v>
      </c>
      <c r="P4633" s="1320" t="s">
        <v>24</v>
      </c>
      <c r="Q4633" s="1328" t="s">
        <v>24</v>
      </c>
      <c r="R4633" s="1327" t="s">
        <v>24</v>
      </c>
      <c r="S4633" s="1314"/>
      <c r="T4633" s="1330">
        <v>44466</v>
      </c>
      <c r="U4633" s="1311" t="s">
        <v>99</v>
      </c>
      <c r="V4633" s="1330" t="s">
        <v>24</v>
      </c>
      <c r="W4633" s="1311" t="s">
        <v>24</v>
      </c>
      <c r="X4633" s="1321"/>
      <c r="Y4633" s="1322"/>
      <c r="Z4633" s="2115"/>
      <c r="AA4633" s="1314"/>
      <c r="AB4633" s="1316"/>
      <c r="AC4633" s="1316"/>
      <c r="AD4633" s="1316"/>
      <c r="AE4633" s="1316"/>
      <c r="AF4633" s="1316"/>
      <c r="AG4633" s="1316"/>
      <c r="AH4633" s="1316"/>
      <c r="AI4633" s="244" t="str">
        <f t="shared" si="395"/>
        <v/>
      </c>
      <c r="AJ4633" s="1315">
        <f t="shared" si="393"/>
        <v>44170</v>
      </c>
      <c r="AK4633" s="1318"/>
      <c r="AL4633" s="1339"/>
      <c r="AM4633" s="1316"/>
      <c r="AN4633" s="1316"/>
      <c r="AO4633" s="1320"/>
      <c r="AP4633" s="1320"/>
      <c r="AQ4633" s="1337" t="s">
        <v>3094</v>
      </c>
      <c r="AR4633" s="1320"/>
      <c r="AS4633" s="1320"/>
      <c r="AT4633" s="1320"/>
      <c r="AU4633" s="1320"/>
      <c r="AV4633" s="1320"/>
      <c r="AW4633" s="1320"/>
      <c r="AX4633" s="1320"/>
      <c r="AY4633" s="1320"/>
      <c r="AZ4633" s="1950"/>
    </row>
    <row r="4634" spans="2:52" ht="15" customHeight="1">
      <c r="B4634" s="1310">
        <v>4628</v>
      </c>
      <c r="C4634" s="1326" t="s">
        <v>13608</v>
      </c>
      <c r="D4634" s="2153" t="s">
        <v>303</v>
      </c>
      <c r="E4634" s="521" t="s">
        <v>222</v>
      </c>
      <c r="F4634" s="658" t="s">
        <v>24</v>
      </c>
      <c r="G4634" s="509" t="s">
        <v>12214</v>
      </c>
      <c r="H4634" s="1323" t="s">
        <v>24</v>
      </c>
      <c r="I4634" s="1325">
        <v>35383</v>
      </c>
      <c r="J4634" s="1314">
        <f t="shared" ca="1" si="394"/>
        <v>25</v>
      </c>
      <c r="K4634" s="2112" t="s">
        <v>24</v>
      </c>
      <c r="L4634" s="2113" t="s">
        <v>24</v>
      </c>
      <c r="M4634" s="2114" t="s">
        <v>24</v>
      </c>
      <c r="N4634" s="1348">
        <v>44169</v>
      </c>
      <c r="O4634" s="1318" t="s">
        <v>24</v>
      </c>
      <c r="P4634" s="1320" t="s">
        <v>24</v>
      </c>
      <c r="Q4634" s="1328" t="s">
        <v>24</v>
      </c>
      <c r="R4634" s="1327" t="s">
        <v>24</v>
      </c>
      <c r="S4634" s="1314"/>
      <c r="T4634" s="1330">
        <v>44514</v>
      </c>
      <c r="U4634" s="1311" t="s">
        <v>99</v>
      </c>
      <c r="V4634" s="1330" t="s">
        <v>24</v>
      </c>
      <c r="W4634" s="1311" t="s">
        <v>24</v>
      </c>
      <c r="X4634" s="1321"/>
      <c r="Y4634" s="1322"/>
      <c r="Z4634" s="2115"/>
      <c r="AA4634" s="1314"/>
      <c r="AB4634" s="1316"/>
      <c r="AC4634" s="1316"/>
      <c r="AD4634" s="1316"/>
      <c r="AE4634" s="1316"/>
      <c r="AF4634" s="1316"/>
      <c r="AG4634" s="1316"/>
      <c r="AH4634" s="1316"/>
      <c r="AI4634" s="244" t="str">
        <f t="shared" si="395"/>
        <v/>
      </c>
      <c r="AJ4634" s="1315">
        <f t="shared" si="393"/>
        <v>44169</v>
      </c>
      <c r="AK4634" s="1318"/>
      <c r="AL4634" s="1339"/>
      <c r="AM4634" s="1316"/>
      <c r="AN4634" s="1316"/>
      <c r="AO4634" s="1320"/>
      <c r="AP4634" s="1320"/>
      <c r="AQ4634" s="1337" t="s">
        <v>3094</v>
      </c>
      <c r="AR4634" s="1320"/>
      <c r="AS4634" s="1320"/>
      <c r="AT4634" s="1320"/>
      <c r="AU4634" s="1320"/>
      <c r="AV4634" s="1320"/>
      <c r="AW4634" s="1320"/>
      <c r="AX4634" s="1320"/>
      <c r="AY4634" s="1320"/>
      <c r="AZ4634" s="1950"/>
    </row>
    <row r="4635" spans="2:52" ht="15" customHeight="1">
      <c r="B4635" s="1310">
        <v>4629</v>
      </c>
      <c r="C4635" s="1326" t="s">
        <v>13619</v>
      </c>
      <c r="D4635" s="2153" t="s">
        <v>4458</v>
      </c>
      <c r="E4635" s="521" t="s">
        <v>9986</v>
      </c>
      <c r="F4635" s="658" t="s">
        <v>24</v>
      </c>
      <c r="G4635" s="509" t="s">
        <v>10002</v>
      </c>
      <c r="H4635" s="1323" t="s">
        <v>13620</v>
      </c>
      <c r="I4635" s="1325">
        <v>31913</v>
      </c>
      <c r="J4635" s="1314">
        <f t="shared" ca="1" si="394"/>
        <v>35</v>
      </c>
      <c r="K4635" s="2112" t="s">
        <v>24</v>
      </c>
      <c r="L4635" s="2113" t="s">
        <v>24</v>
      </c>
      <c r="M4635" s="2114" t="s">
        <v>24</v>
      </c>
      <c r="N4635" s="1348"/>
      <c r="O4635" s="1318" t="s">
        <v>24</v>
      </c>
      <c r="P4635" s="1320" t="s">
        <v>24</v>
      </c>
      <c r="Q4635" s="1328" t="s">
        <v>24</v>
      </c>
      <c r="R4635" s="1327" t="s">
        <v>24</v>
      </c>
      <c r="S4635" s="1314"/>
      <c r="T4635" s="1330">
        <v>44332</v>
      </c>
      <c r="U4635" s="1311" t="s">
        <v>99</v>
      </c>
      <c r="V4635" s="1330" t="s">
        <v>24</v>
      </c>
      <c r="W4635" s="1311" t="s">
        <v>24</v>
      </c>
      <c r="X4635" s="1321"/>
      <c r="Y4635" s="1322"/>
      <c r="Z4635" s="2115"/>
      <c r="AA4635" s="1314"/>
      <c r="AB4635" s="1316"/>
      <c r="AC4635" s="1316"/>
      <c r="AD4635" s="1316"/>
      <c r="AE4635" s="1316"/>
      <c r="AF4635" s="1316"/>
      <c r="AG4635" s="1316"/>
      <c r="AH4635" s="1316"/>
      <c r="AI4635" s="244" t="str">
        <f t="shared" si="395"/>
        <v/>
      </c>
      <c r="AJ4635" s="1315">
        <f t="shared" si="393"/>
        <v>0</v>
      </c>
      <c r="AK4635" s="1318"/>
      <c r="AL4635" s="1339"/>
      <c r="AM4635" s="1316"/>
      <c r="AN4635" s="1316"/>
      <c r="AO4635" s="1320"/>
      <c r="AP4635" s="1320"/>
      <c r="AQ4635" s="1337" t="s">
        <v>3094</v>
      </c>
      <c r="AR4635" s="1320"/>
      <c r="AS4635" s="1320"/>
      <c r="AT4635" s="1320"/>
      <c r="AU4635" s="1320"/>
      <c r="AV4635" s="1320"/>
      <c r="AW4635" s="1320"/>
      <c r="AX4635" s="1320"/>
      <c r="AY4635" s="1320"/>
      <c r="AZ4635" s="1950"/>
    </row>
    <row r="4636" spans="2:52" ht="15" customHeight="1">
      <c r="B4636" s="1310">
        <v>4630</v>
      </c>
      <c r="C4636" s="1326" t="s">
        <v>13621</v>
      </c>
      <c r="D4636" s="2153" t="s">
        <v>303</v>
      </c>
      <c r="E4636" s="521" t="s">
        <v>222</v>
      </c>
      <c r="F4636" s="658" t="s">
        <v>24</v>
      </c>
      <c r="G4636" s="509" t="s">
        <v>13444</v>
      </c>
      <c r="H4636" s="1323" t="s">
        <v>24</v>
      </c>
      <c r="I4636" s="1325">
        <v>33659</v>
      </c>
      <c r="J4636" s="1314">
        <f t="shared" ca="1" si="394"/>
        <v>30</v>
      </c>
      <c r="K4636" s="2112" t="s">
        <v>24</v>
      </c>
      <c r="L4636" s="2113" t="s">
        <v>24</v>
      </c>
      <c r="M4636" s="2114" t="s">
        <v>24</v>
      </c>
      <c r="N4636" s="1348">
        <v>44172</v>
      </c>
      <c r="O4636" s="1318" t="s">
        <v>24</v>
      </c>
      <c r="P4636" s="1320" t="s">
        <v>24</v>
      </c>
      <c r="Q4636" s="1328" t="s">
        <v>24</v>
      </c>
      <c r="R4636" s="1327" t="s">
        <v>24</v>
      </c>
      <c r="S4636" s="1314"/>
      <c r="T4636" s="1330">
        <v>44617</v>
      </c>
      <c r="U4636" s="1311" t="s">
        <v>99</v>
      </c>
      <c r="V4636" s="1330" t="s">
        <v>24</v>
      </c>
      <c r="W4636" s="1311" t="s">
        <v>24</v>
      </c>
      <c r="X4636" s="1321"/>
      <c r="Y4636" s="1322"/>
      <c r="Z4636" s="2115"/>
      <c r="AA4636" s="1314"/>
      <c r="AB4636" s="1316"/>
      <c r="AC4636" s="1316"/>
      <c r="AD4636" s="1316"/>
      <c r="AE4636" s="1316"/>
      <c r="AF4636" s="1316"/>
      <c r="AG4636" s="1316"/>
      <c r="AH4636" s="1316"/>
      <c r="AI4636" s="244" t="str">
        <f t="shared" si="395"/>
        <v/>
      </c>
      <c r="AJ4636" s="1315">
        <f t="shared" si="393"/>
        <v>44172</v>
      </c>
      <c r="AK4636" s="1318"/>
      <c r="AL4636" s="1339"/>
      <c r="AM4636" s="1316"/>
      <c r="AN4636" s="1316"/>
      <c r="AO4636" s="1320"/>
      <c r="AP4636" s="1320"/>
      <c r="AQ4636" s="1337" t="s">
        <v>3094</v>
      </c>
      <c r="AR4636" s="1320"/>
      <c r="AS4636" s="1320"/>
      <c r="AT4636" s="1320"/>
      <c r="AU4636" s="1320"/>
      <c r="AV4636" s="1320"/>
      <c r="AW4636" s="1320"/>
      <c r="AX4636" s="1320"/>
      <c r="AY4636" s="1320"/>
      <c r="AZ4636" s="1950"/>
    </row>
    <row r="4637" spans="2:52" ht="15" customHeight="1">
      <c r="B4637" s="1310">
        <v>4631</v>
      </c>
      <c r="C4637" s="1326" t="s">
        <v>13622</v>
      </c>
      <c r="D4637" s="2153" t="s">
        <v>230</v>
      </c>
      <c r="E4637" s="521" t="s">
        <v>222</v>
      </c>
      <c r="F4637" s="658" t="s">
        <v>24</v>
      </c>
      <c r="G4637" s="509" t="s">
        <v>141</v>
      </c>
      <c r="H4637" s="1323" t="s">
        <v>24</v>
      </c>
      <c r="I4637" s="1325">
        <v>29946</v>
      </c>
      <c r="J4637" s="1314">
        <f t="shared" ca="1" si="394"/>
        <v>40</v>
      </c>
      <c r="K4637" s="2112" t="s">
        <v>493</v>
      </c>
      <c r="L4637" s="2113">
        <v>811232460094</v>
      </c>
      <c r="M4637" s="2114" t="s">
        <v>24</v>
      </c>
      <c r="N4637" s="1348">
        <v>44173</v>
      </c>
      <c r="O4637" s="1318" t="s">
        <v>24</v>
      </c>
      <c r="P4637" s="1320" t="s">
        <v>24</v>
      </c>
      <c r="Q4637" s="1328" t="s">
        <v>24</v>
      </c>
      <c r="R4637" s="1327" t="s">
        <v>24</v>
      </c>
      <c r="S4637" s="1314" t="s">
        <v>13623</v>
      </c>
      <c r="T4637" s="1330">
        <v>44556</v>
      </c>
      <c r="U4637" s="1311">
        <v>44556</v>
      </c>
      <c r="V4637" s="1330" t="s">
        <v>24</v>
      </c>
      <c r="W4637" s="1311" t="s">
        <v>24</v>
      </c>
      <c r="X4637" s="1321"/>
      <c r="Y4637" s="1322"/>
      <c r="Z4637" s="2115"/>
      <c r="AA4637" s="1314" t="s">
        <v>1770</v>
      </c>
      <c r="AB4637" s="1316"/>
      <c r="AC4637" s="1316"/>
      <c r="AD4637" s="1316"/>
      <c r="AE4637" s="1316"/>
      <c r="AF4637" s="1316"/>
      <c r="AG4637" s="1316"/>
      <c r="AH4637" s="1316"/>
      <c r="AI4637" s="244" t="str">
        <f t="shared" si="395"/>
        <v>PC 300</v>
      </c>
      <c r="AJ4637" s="1315">
        <f t="shared" si="393"/>
        <v>44173</v>
      </c>
      <c r="AK4637" s="1318">
        <v>44169</v>
      </c>
      <c r="AL4637" s="1339">
        <v>44169</v>
      </c>
      <c r="AM4637" s="1316"/>
      <c r="AN4637" s="1316"/>
      <c r="AO4637" s="1320"/>
      <c r="AP4637" s="1320"/>
      <c r="AQ4637" s="1337" t="s">
        <v>3094</v>
      </c>
      <c r="AR4637" s="1320"/>
      <c r="AS4637" s="1320"/>
      <c r="AT4637" s="1320"/>
      <c r="AU4637" s="1320"/>
      <c r="AV4637" s="1320"/>
      <c r="AW4637" s="1320"/>
      <c r="AX4637" s="1320"/>
      <c r="AY4637" s="1320"/>
      <c r="AZ4637" s="1950"/>
    </row>
    <row r="4638" spans="2:52" ht="15" customHeight="1">
      <c r="B4638" s="1310">
        <v>4632</v>
      </c>
      <c r="C4638" s="1326" t="s">
        <v>13624</v>
      </c>
      <c r="D4638" s="2153" t="s">
        <v>303</v>
      </c>
      <c r="E4638" s="521" t="s">
        <v>1122</v>
      </c>
      <c r="F4638" s="658" t="s">
        <v>24</v>
      </c>
      <c r="G4638" s="509" t="s">
        <v>109</v>
      </c>
      <c r="H4638" s="1323" t="s">
        <v>24</v>
      </c>
      <c r="I4638" s="1325">
        <v>35049</v>
      </c>
      <c r="J4638" s="1314">
        <f t="shared" ca="1" si="394"/>
        <v>26</v>
      </c>
      <c r="K4638" s="2112" t="s">
        <v>24</v>
      </c>
      <c r="L4638" s="2113" t="s">
        <v>24</v>
      </c>
      <c r="M4638" s="2114" t="s">
        <v>24</v>
      </c>
      <c r="N4638" s="1348">
        <v>44175</v>
      </c>
      <c r="O4638" s="1318" t="s">
        <v>24</v>
      </c>
      <c r="P4638" s="1320" t="s">
        <v>24</v>
      </c>
      <c r="Q4638" s="1328" t="s">
        <v>24</v>
      </c>
      <c r="R4638" s="1327" t="s">
        <v>24</v>
      </c>
      <c r="S4638" s="1314"/>
      <c r="T4638" s="1330">
        <v>44549</v>
      </c>
      <c r="U4638" s="1311" t="s">
        <v>99</v>
      </c>
      <c r="V4638" s="1330" t="s">
        <v>24</v>
      </c>
      <c r="W4638" s="1311" t="s">
        <v>24</v>
      </c>
      <c r="X4638" s="1321"/>
      <c r="Y4638" s="1322"/>
      <c r="Z4638" s="2115"/>
      <c r="AA4638" s="1314"/>
      <c r="AB4638" s="1316"/>
      <c r="AC4638" s="1316"/>
      <c r="AD4638" s="1316"/>
      <c r="AE4638" s="1316"/>
      <c r="AF4638" s="1316"/>
      <c r="AG4638" s="1316"/>
      <c r="AH4638" s="1316"/>
      <c r="AI4638" s="244" t="str">
        <f t="shared" si="395"/>
        <v/>
      </c>
      <c r="AJ4638" s="1315">
        <f t="shared" si="393"/>
        <v>44175</v>
      </c>
      <c r="AK4638" s="1318"/>
      <c r="AL4638" s="1339"/>
      <c r="AM4638" s="1316"/>
      <c r="AN4638" s="1316"/>
      <c r="AO4638" s="1320"/>
      <c r="AP4638" s="1320"/>
      <c r="AQ4638" s="1337" t="s">
        <v>3094</v>
      </c>
      <c r="AR4638" s="1320"/>
      <c r="AS4638" s="1320"/>
      <c r="AT4638" s="1320"/>
      <c r="AU4638" s="1320"/>
      <c r="AV4638" s="1320"/>
      <c r="AW4638" s="1320"/>
      <c r="AX4638" s="1320"/>
      <c r="AY4638" s="1320"/>
      <c r="AZ4638" s="1950"/>
    </row>
    <row r="4639" spans="2:52" ht="15" customHeight="1">
      <c r="B4639" s="1310">
        <v>4633</v>
      </c>
      <c r="C4639" s="1326" t="s">
        <v>13625</v>
      </c>
      <c r="D4639" s="2153" t="s">
        <v>827</v>
      </c>
      <c r="E4639" s="521" t="s">
        <v>601</v>
      </c>
      <c r="F4639" s="658" t="s">
        <v>24</v>
      </c>
      <c r="G4639" s="509" t="s">
        <v>151</v>
      </c>
      <c r="H4639" s="1323" t="s">
        <v>24</v>
      </c>
      <c r="I4639" s="1325">
        <v>34679</v>
      </c>
      <c r="J4639" s="1314">
        <f t="shared" ca="1" si="394"/>
        <v>27</v>
      </c>
      <c r="K4639" s="2112" t="s">
        <v>24</v>
      </c>
      <c r="L4639" s="2113" t="s">
        <v>24</v>
      </c>
      <c r="M4639" s="2114" t="s">
        <v>24</v>
      </c>
      <c r="N4639" s="1348">
        <v>44177</v>
      </c>
      <c r="O4639" s="1318" t="s">
        <v>24</v>
      </c>
      <c r="P4639" s="1320" t="s">
        <v>24</v>
      </c>
      <c r="Q4639" s="1328" t="s">
        <v>24</v>
      </c>
      <c r="R4639" s="1327" t="s">
        <v>24</v>
      </c>
      <c r="S4639" s="1314"/>
      <c r="T4639" s="1330">
        <v>44541</v>
      </c>
      <c r="U4639" s="1311" t="s">
        <v>99</v>
      </c>
      <c r="V4639" s="1330" t="s">
        <v>24</v>
      </c>
      <c r="W4639" s="1311" t="s">
        <v>24</v>
      </c>
      <c r="X4639" s="1321"/>
      <c r="Y4639" s="1322"/>
      <c r="Z4639" s="2115"/>
      <c r="AA4639" s="1314"/>
      <c r="AB4639" s="1316"/>
      <c r="AC4639" s="1316"/>
      <c r="AD4639" s="1316"/>
      <c r="AE4639" s="1316"/>
      <c r="AF4639" s="1316"/>
      <c r="AG4639" s="1316"/>
      <c r="AH4639" s="1316"/>
      <c r="AI4639" s="244" t="str">
        <f t="shared" si="395"/>
        <v/>
      </c>
      <c r="AJ4639" s="1315">
        <f t="shared" si="393"/>
        <v>44177</v>
      </c>
      <c r="AK4639" s="1318"/>
      <c r="AL4639" s="1339"/>
      <c r="AM4639" s="1316"/>
      <c r="AN4639" s="1316"/>
      <c r="AO4639" s="1320"/>
      <c r="AP4639" s="1320"/>
      <c r="AQ4639" s="1337" t="s">
        <v>3094</v>
      </c>
      <c r="AR4639" s="1320"/>
      <c r="AS4639" s="1320"/>
      <c r="AT4639" s="1320"/>
      <c r="AU4639" s="1320"/>
      <c r="AV4639" s="1320"/>
      <c r="AW4639" s="1320"/>
      <c r="AX4639" s="1320"/>
      <c r="AY4639" s="1320"/>
      <c r="AZ4639" s="1950"/>
    </row>
    <row r="4640" spans="2:52" ht="15" customHeight="1">
      <c r="B4640" s="1310">
        <v>4634</v>
      </c>
      <c r="C4640" s="1326" t="s">
        <v>13627</v>
      </c>
      <c r="D4640" s="2153" t="s">
        <v>230</v>
      </c>
      <c r="E4640" s="521" t="s">
        <v>222</v>
      </c>
      <c r="F4640" s="658" t="s">
        <v>24</v>
      </c>
      <c r="G4640" s="509" t="s">
        <v>12214</v>
      </c>
      <c r="H4640" s="1323" t="s">
        <v>24</v>
      </c>
      <c r="I4640" s="1325">
        <v>27250</v>
      </c>
      <c r="J4640" s="1314">
        <f t="shared" ca="1" si="394"/>
        <v>48</v>
      </c>
      <c r="K4640" s="2112" t="s">
        <v>493</v>
      </c>
      <c r="L4640" s="2113">
        <v>17151800331</v>
      </c>
      <c r="M4640" s="2114">
        <v>45141</v>
      </c>
      <c r="N4640" s="1348">
        <v>44167</v>
      </c>
      <c r="O4640" s="1318" t="s">
        <v>24</v>
      </c>
      <c r="P4640" s="1320" t="s">
        <v>24</v>
      </c>
      <c r="Q4640" s="1328" t="s">
        <v>24</v>
      </c>
      <c r="R4640" s="1327" t="s">
        <v>24</v>
      </c>
      <c r="S4640" s="1314" t="s">
        <v>13628</v>
      </c>
      <c r="T4640" s="1330">
        <v>44417</v>
      </c>
      <c r="U4640" s="1311">
        <v>44417</v>
      </c>
      <c r="V4640" s="1330" t="s">
        <v>24</v>
      </c>
      <c r="W4640" s="1311" t="s">
        <v>24</v>
      </c>
      <c r="X4640" s="1321"/>
      <c r="Y4640" s="1322"/>
      <c r="Z4640" s="2115"/>
      <c r="AA4640" s="1314" t="s">
        <v>592</v>
      </c>
      <c r="AB4640" s="1316"/>
      <c r="AC4640" s="1316"/>
      <c r="AD4640" s="1316"/>
      <c r="AE4640" s="1316"/>
      <c r="AF4640" s="1316"/>
      <c r="AG4640" s="1316"/>
      <c r="AH4640" s="1316"/>
      <c r="AI4640" s="244" t="str">
        <f t="shared" si="395"/>
        <v>PC 200, PC 300</v>
      </c>
      <c r="AJ4640" s="1315">
        <f t="shared" si="393"/>
        <v>44167</v>
      </c>
      <c r="AK4640" s="1318">
        <v>44166</v>
      </c>
      <c r="AL4640" s="1339">
        <v>44166</v>
      </c>
      <c r="AM4640" s="1316"/>
      <c r="AN4640" s="1316"/>
      <c r="AO4640" s="1320"/>
      <c r="AP4640" s="1320"/>
      <c r="AQ4640" s="1337" t="s">
        <v>3094</v>
      </c>
      <c r="AR4640" s="1320"/>
      <c r="AS4640" s="1320"/>
      <c r="AT4640" s="1320"/>
      <c r="AU4640" s="1320"/>
      <c r="AV4640" s="1320"/>
      <c r="AW4640" s="1320"/>
      <c r="AX4640" s="1320"/>
      <c r="AY4640" s="1320"/>
      <c r="AZ4640" s="1950"/>
    </row>
    <row r="4641" spans="2:52" ht="15" customHeight="1">
      <c r="B4641" s="1310">
        <v>4635</v>
      </c>
      <c r="C4641" s="1326" t="s">
        <v>3274</v>
      </c>
      <c r="D4641" s="2153" t="s">
        <v>6639</v>
      </c>
      <c r="E4641" s="521" t="s">
        <v>4222</v>
      </c>
      <c r="F4641" s="658" t="s">
        <v>13632</v>
      </c>
      <c r="G4641" s="509" t="s">
        <v>102</v>
      </c>
      <c r="H4641" s="1323" t="s">
        <v>13633</v>
      </c>
      <c r="I4641" s="1325">
        <v>29103</v>
      </c>
      <c r="J4641" s="1314">
        <f t="shared" ca="1" si="394"/>
        <v>43</v>
      </c>
      <c r="K4641" s="2112" t="s">
        <v>24</v>
      </c>
      <c r="L4641" s="2113" t="s">
        <v>24</v>
      </c>
      <c r="M4641" s="2114" t="s">
        <v>24</v>
      </c>
      <c r="N4641" s="1348">
        <v>44183</v>
      </c>
      <c r="O4641" s="1318" t="s">
        <v>24</v>
      </c>
      <c r="P4641" s="1320" t="s">
        <v>24</v>
      </c>
      <c r="Q4641" s="1328" t="s">
        <v>24</v>
      </c>
      <c r="R4641" s="1327" t="s">
        <v>24</v>
      </c>
      <c r="S4641" s="1314"/>
      <c r="T4641" s="1330">
        <v>44444</v>
      </c>
      <c r="U4641" s="1311" t="s">
        <v>99</v>
      </c>
      <c r="V4641" s="1330" t="s">
        <v>24</v>
      </c>
      <c r="W4641" s="1311" t="s">
        <v>24</v>
      </c>
      <c r="X4641" s="1321"/>
      <c r="Y4641" s="1322"/>
      <c r="Z4641" s="2115"/>
      <c r="AA4641" s="1314"/>
      <c r="AB4641" s="1316"/>
      <c r="AC4641" s="1316"/>
      <c r="AD4641" s="1316"/>
      <c r="AE4641" s="1316"/>
      <c r="AF4641" s="1316"/>
      <c r="AG4641" s="1316"/>
      <c r="AH4641" s="1316"/>
      <c r="AI4641" s="244" t="str">
        <f t="shared" si="395"/>
        <v/>
      </c>
      <c r="AJ4641" s="1315">
        <f t="shared" si="393"/>
        <v>44183</v>
      </c>
      <c r="AK4641" s="1318"/>
      <c r="AL4641" s="1339"/>
      <c r="AM4641" s="1316"/>
      <c r="AN4641" s="1316"/>
      <c r="AO4641" s="1320"/>
      <c r="AP4641" s="1320"/>
      <c r="AQ4641" s="1337" t="s">
        <v>3094</v>
      </c>
      <c r="AR4641" s="1320"/>
      <c r="AS4641" s="1320"/>
      <c r="AT4641" s="1320"/>
      <c r="AU4641" s="1320"/>
      <c r="AV4641" s="1320"/>
      <c r="AW4641" s="1320"/>
      <c r="AX4641" s="1320"/>
      <c r="AY4641" s="1320"/>
      <c r="AZ4641" s="1950"/>
    </row>
    <row r="4642" spans="2:52" ht="15" customHeight="1">
      <c r="B4642" s="1310">
        <v>4636</v>
      </c>
      <c r="C4642" s="1326" t="s">
        <v>13634</v>
      </c>
      <c r="D4642" s="2153" t="s">
        <v>337</v>
      </c>
      <c r="E4642" s="521" t="s">
        <v>601</v>
      </c>
      <c r="F4642" s="658" t="s">
        <v>24</v>
      </c>
      <c r="G4642" s="509" t="s">
        <v>152</v>
      </c>
      <c r="H4642" s="1323" t="s">
        <v>24</v>
      </c>
      <c r="I4642" s="1325">
        <v>35877</v>
      </c>
      <c r="J4642" s="1314">
        <f t="shared" ca="1" si="394"/>
        <v>24</v>
      </c>
      <c r="K4642" s="2112" t="s">
        <v>24</v>
      </c>
      <c r="L4642" s="2113" t="s">
        <v>24</v>
      </c>
      <c r="M4642" s="2114" t="s">
        <v>24</v>
      </c>
      <c r="N4642" s="1348">
        <v>44180</v>
      </c>
      <c r="O4642" s="1318" t="s">
        <v>24</v>
      </c>
      <c r="P4642" s="1320" t="s">
        <v>24</v>
      </c>
      <c r="Q4642" s="1328" t="s">
        <v>24</v>
      </c>
      <c r="R4642" s="1327" t="s">
        <v>24</v>
      </c>
      <c r="S4642" s="1314"/>
      <c r="T4642" s="1330">
        <v>44643</v>
      </c>
      <c r="U4642" s="1311" t="s">
        <v>99</v>
      </c>
      <c r="V4642" s="1330" t="s">
        <v>24</v>
      </c>
      <c r="W4642" s="1311" t="s">
        <v>24</v>
      </c>
      <c r="X4642" s="1321"/>
      <c r="Y4642" s="1322"/>
      <c r="Z4642" s="2115"/>
      <c r="AA4642" s="1314"/>
      <c r="AB4642" s="1316"/>
      <c r="AC4642" s="1316"/>
      <c r="AD4642" s="1316"/>
      <c r="AE4642" s="1316"/>
      <c r="AF4642" s="1316"/>
      <c r="AG4642" s="1316"/>
      <c r="AH4642" s="1316"/>
      <c r="AI4642" s="244" t="str">
        <f t="shared" si="395"/>
        <v/>
      </c>
      <c r="AJ4642" s="1315">
        <f t="shared" si="393"/>
        <v>44180</v>
      </c>
      <c r="AK4642" s="1318"/>
      <c r="AL4642" s="1339"/>
      <c r="AM4642" s="1316"/>
      <c r="AN4642" s="1316"/>
      <c r="AO4642" s="1320"/>
      <c r="AP4642" s="1320"/>
      <c r="AQ4642" s="1337" t="s">
        <v>3094</v>
      </c>
      <c r="AR4642" s="1320"/>
      <c r="AS4642" s="1320"/>
      <c r="AT4642" s="1320"/>
      <c r="AU4642" s="1320"/>
      <c r="AV4642" s="1320"/>
      <c r="AW4642" s="1320"/>
      <c r="AX4642" s="1320"/>
      <c r="AY4642" s="1320"/>
      <c r="AZ4642" s="1950"/>
    </row>
    <row r="4643" spans="2:52" ht="15" customHeight="1">
      <c r="B4643" s="1310">
        <v>4637</v>
      </c>
      <c r="C4643" s="1326" t="s">
        <v>13635</v>
      </c>
      <c r="D4643" s="2153" t="s">
        <v>9999</v>
      </c>
      <c r="E4643" s="521" t="s">
        <v>9986</v>
      </c>
      <c r="F4643" s="658" t="s">
        <v>24</v>
      </c>
      <c r="G4643" s="509" t="s">
        <v>10000</v>
      </c>
      <c r="H4643" s="1323" t="s">
        <v>24</v>
      </c>
      <c r="I4643" s="1325">
        <v>36471</v>
      </c>
      <c r="J4643" s="1314">
        <f t="shared" ca="1" si="394"/>
        <v>22</v>
      </c>
      <c r="K4643" s="2112" t="s">
        <v>24</v>
      </c>
      <c r="L4643" s="2113" t="s">
        <v>24</v>
      </c>
      <c r="M4643" s="2114" t="s">
        <v>24</v>
      </c>
      <c r="N4643" s="1348">
        <v>44172</v>
      </c>
      <c r="O4643" s="1318" t="s">
        <v>24</v>
      </c>
      <c r="P4643" s="1320" t="s">
        <v>24</v>
      </c>
      <c r="Q4643" s="1328" t="s">
        <v>24</v>
      </c>
      <c r="R4643" s="1327" t="s">
        <v>24</v>
      </c>
      <c r="S4643" s="1314"/>
      <c r="T4643" s="1330">
        <v>44507</v>
      </c>
      <c r="U4643" s="1311" t="s">
        <v>99</v>
      </c>
      <c r="V4643" s="1330" t="s">
        <v>24</v>
      </c>
      <c r="W4643" s="1311" t="s">
        <v>24</v>
      </c>
      <c r="X4643" s="1321"/>
      <c r="Y4643" s="1322"/>
      <c r="Z4643" s="2115"/>
      <c r="AA4643" s="1314"/>
      <c r="AB4643" s="1316"/>
      <c r="AC4643" s="1316"/>
      <c r="AD4643" s="1316"/>
      <c r="AE4643" s="1316"/>
      <c r="AF4643" s="1316"/>
      <c r="AG4643" s="1316"/>
      <c r="AH4643" s="1316"/>
      <c r="AI4643" s="244" t="str">
        <f t="shared" si="395"/>
        <v/>
      </c>
      <c r="AJ4643" s="1315">
        <f t="shared" si="393"/>
        <v>44172</v>
      </c>
      <c r="AK4643" s="1318"/>
      <c r="AL4643" s="1339"/>
      <c r="AM4643" s="1316"/>
      <c r="AN4643" s="1316"/>
      <c r="AO4643" s="1320"/>
      <c r="AP4643" s="1320"/>
      <c r="AQ4643" s="1337" t="s">
        <v>3094</v>
      </c>
      <c r="AR4643" s="1320"/>
      <c r="AS4643" s="1320"/>
      <c r="AT4643" s="1320"/>
      <c r="AU4643" s="1320"/>
      <c r="AV4643" s="1320"/>
      <c r="AW4643" s="1320"/>
      <c r="AX4643" s="1320"/>
      <c r="AY4643" s="1320"/>
      <c r="AZ4643" s="1950"/>
    </row>
    <row r="4644" spans="2:52" ht="15" customHeight="1">
      <c r="B4644" s="1310">
        <v>4638</v>
      </c>
      <c r="C4644" s="1326" t="s">
        <v>13636</v>
      </c>
      <c r="D4644" s="2153" t="s">
        <v>226</v>
      </c>
      <c r="E4644" s="521" t="s">
        <v>601</v>
      </c>
      <c r="F4644" s="658" t="s">
        <v>24</v>
      </c>
      <c r="G4644" s="509" t="s">
        <v>152</v>
      </c>
      <c r="H4644" s="1323" t="s">
        <v>24</v>
      </c>
      <c r="I4644" s="1325">
        <v>34069</v>
      </c>
      <c r="J4644" s="1314">
        <f t="shared" ca="1" si="394"/>
        <v>29</v>
      </c>
      <c r="K4644" s="2112" t="s">
        <v>24</v>
      </c>
      <c r="L4644" s="2113" t="s">
        <v>24</v>
      </c>
      <c r="M4644" s="2114" t="s">
        <v>24</v>
      </c>
      <c r="N4644" s="1348">
        <v>44180</v>
      </c>
      <c r="O4644" s="1318" t="s">
        <v>24</v>
      </c>
      <c r="P4644" s="1320" t="s">
        <v>24</v>
      </c>
      <c r="Q4644" s="1328" t="s">
        <v>24</v>
      </c>
      <c r="R4644" s="1327" t="s">
        <v>24</v>
      </c>
      <c r="S4644" s="1314"/>
      <c r="T4644" s="1330">
        <v>44296</v>
      </c>
      <c r="U4644" s="1311" t="s">
        <v>99</v>
      </c>
      <c r="V4644" s="1330" t="s">
        <v>24</v>
      </c>
      <c r="W4644" s="1311" t="s">
        <v>24</v>
      </c>
      <c r="X4644" s="1321"/>
      <c r="Y4644" s="1322"/>
      <c r="Z4644" s="2115"/>
      <c r="AA4644" s="1314"/>
      <c r="AB4644" s="1316"/>
      <c r="AC4644" s="1316"/>
      <c r="AD4644" s="1316"/>
      <c r="AE4644" s="1316"/>
      <c r="AF4644" s="1316"/>
      <c r="AG4644" s="1316"/>
      <c r="AH4644" s="1316"/>
      <c r="AI4644" s="244" t="str">
        <f t="shared" si="395"/>
        <v/>
      </c>
      <c r="AJ4644" s="1315">
        <f t="shared" si="393"/>
        <v>44180</v>
      </c>
      <c r="AK4644" s="1318"/>
      <c r="AL4644" s="1339"/>
      <c r="AM4644" s="1316"/>
      <c r="AN4644" s="1316"/>
      <c r="AO4644" s="1320"/>
      <c r="AP4644" s="1320"/>
      <c r="AQ4644" s="1337" t="s">
        <v>3094</v>
      </c>
      <c r="AR4644" s="1320"/>
      <c r="AS4644" s="1320"/>
      <c r="AT4644" s="1320"/>
      <c r="AU4644" s="1320"/>
      <c r="AV4644" s="1320"/>
      <c r="AW4644" s="1320"/>
      <c r="AX4644" s="1320"/>
      <c r="AY4644" s="1320"/>
      <c r="AZ4644" s="1950"/>
    </row>
    <row r="4645" spans="2:52" ht="15" customHeight="1">
      <c r="B4645" s="1310">
        <v>4639</v>
      </c>
      <c r="C4645" s="1326" t="s">
        <v>13637</v>
      </c>
      <c r="D4645" s="2153" t="s">
        <v>337</v>
      </c>
      <c r="E4645" s="521" t="s">
        <v>601</v>
      </c>
      <c r="F4645" s="658" t="s">
        <v>24</v>
      </c>
      <c r="G4645" s="509" t="s">
        <v>152</v>
      </c>
      <c r="H4645" s="1323" t="s">
        <v>24</v>
      </c>
      <c r="I4645" s="1325">
        <v>35695</v>
      </c>
      <c r="J4645" s="1314">
        <f t="shared" ca="1" si="394"/>
        <v>24</v>
      </c>
      <c r="K4645" s="2112" t="s">
        <v>24</v>
      </c>
      <c r="L4645" s="2113" t="s">
        <v>24</v>
      </c>
      <c r="M4645" s="2114" t="s">
        <v>24</v>
      </c>
      <c r="N4645" s="1348">
        <v>44180</v>
      </c>
      <c r="O4645" s="1318" t="s">
        <v>24</v>
      </c>
      <c r="P4645" s="1320" t="s">
        <v>24</v>
      </c>
      <c r="Q4645" s="1328" t="s">
        <v>24</v>
      </c>
      <c r="R4645" s="1327" t="s">
        <v>24</v>
      </c>
      <c r="S4645" s="1314"/>
      <c r="T4645" s="1330">
        <v>44461</v>
      </c>
      <c r="U4645" s="1311" t="s">
        <v>99</v>
      </c>
      <c r="V4645" s="1330" t="s">
        <v>24</v>
      </c>
      <c r="W4645" s="1311" t="s">
        <v>24</v>
      </c>
      <c r="X4645" s="1321"/>
      <c r="Y4645" s="1322"/>
      <c r="Z4645" s="2115"/>
      <c r="AA4645" s="1314"/>
      <c r="AB4645" s="1316"/>
      <c r="AC4645" s="1316"/>
      <c r="AD4645" s="1316"/>
      <c r="AE4645" s="1316"/>
      <c r="AF4645" s="1316"/>
      <c r="AG4645" s="1316"/>
      <c r="AH4645" s="1316"/>
      <c r="AI4645" s="244" t="str">
        <f t="shared" si="395"/>
        <v/>
      </c>
      <c r="AJ4645" s="1315">
        <f t="shared" si="393"/>
        <v>44180</v>
      </c>
      <c r="AK4645" s="1318"/>
      <c r="AL4645" s="1339"/>
      <c r="AM4645" s="1316"/>
      <c r="AN4645" s="1316"/>
      <c r="AO4645" s="1320"/>
      <c r="AP4645" s="1320"/>
      <c r="AQ4645" s="1337" t="s">
        <v>3094</v>
      </c>
      <c r="AR4645" s="1320"/>
      <c r="AS4645" s="1320"/>
      <c r="AT4645" s="1320"/>
      <c r="AU4645" s="1320"/>
      <c r="AV4645" s="1320"/>
      <c r="AW4645" s="1320"/>
      <c r="AX4645" s="1320"/>
      <c r="AY4645" s="1320"/>
      <c r="AZ4645" s="1950"/>
    </row>
    <row r="4646" spans="2:52" ht="15" customHeight="1">
      <c r="B4646" s="1310">
        <v>4640</v>
      </c>
      <c r="C4646" s="1326" t="s">
        <v>13638</v>
      </c>
      <c r="D4646" s="2153" t="s">
        <v>257</v>
      </c>
      <c r="E4646" s="521" t="s">
        <v>1122</v>
      </c>
      <c r="F4646" s="658" t="s">
        <v>24</v>
      </c>
      <c r="G4646" s="509" t="s">
        <v>147</v>
      </c>
      <c r="H4646" s="1323" t="s">
        <v>24</v>
      </c>
      <c r="I4646" s="1325">
        <v>36987</v>
      </c>
      <c r="J4646" s="1314">
        <f t="shared" ca="1" si="394"/>
        <v>20</v>
      </c>
      <c r="K4646" s="2112" t="s">
        <v>24</v>
      </c>
      <c r="L4646" s="2113" t="s">
        <v>24</v>
      </c>
      <c r="M4646" s="2114" t="s">
        <v>24</v>
      </c>
      <c r="N4646" s="1348">
        <v>44177</v>
      </c>
      <c r="O4646" s="1318" t="s">
        <v>24</v>
      </c>
      <c r="P4646" s="1320" t="s">
        <v>24</v>
      </c>
      <c r="Q4646" s="1328" t="s">
        <v>24</v>
      </c>
      <c r="R4646" s="1327" t="s">
        <v>24</v>
      </c>
      <c r="S4646" s="1314"/>
      <c r="T4646" s="1330">
        <v>44657</v>
      </c>
      <c r="U4646" s="1311" t="s">
        <v>99</v>
      </c>
      <c r="V4646" s="1330" t="s">
        <v>24</v>
      </c>
      <c r="W4646" s="1311" t="s">
        <v>24</v>
      </c>
      <c r="X4646" s="1321"/>
      <c r="Y4646" s="1322"/>
      <c r="Z4646" s="2115"/>
      <c r="AA4646" s="1314"/>
      <c r="AB4646" s="1316"/>
      <c r="AC4646" s="1316"/>
      <c r="AD4646" s="1316"/>
      <c r="AE4646" s="1316"/>
      <c r="AF4646" s="1316"/>
      <c r="AG4646" s="1316"/>
      <c r="AH4646" s="1316"/>
      <c r="AI4646" s="244" t="str">
        <f t="shared" si="395"/>
        <v/>
      </c>
      <c r="AJ4646" s="1315">
        <f t="shared" ref="AJ4646:AJ4709" si="396">N4646</f>
        <v>44177</v>
      </c>
      <c r="AK4646" s="1318"/>
      <c r="AL4646" s="1339"/>
      <c r="AM4646" s="1316"/>
      <c r="AN4646" s="1316"/>
      <c r="AO4646" s="1320"/>
      <c r="AP4646" s="1320"/>
      <c r="AQ4646" s="1337" t="s">
        <v>3094</v>
      </c>
      <c r="AR4646" s="1320"/>
      <c r="AS4646" s="1320"/>
      <c r="AT4646" s="1320"/>
      <c r="AU4646" s="1320"/>
      <c r="AV4646" s="1320"/>
      <c r="AW4646" s="1320"/>
      <c r="AX4646" s="1320"/>
      <c r="AY4646" s="1320"/>
      <c r="AZ4646" s="1950"/>
    </row>
    <row r="4647" spans="2:52" ht="15" customHeight="1">
      <c r="B4647" s="1310">
        <v>4641</v>
      </c>
      <c r="C4647" s="1326" t="s">
        <v>13639</v>
      </c>
      <c r="D4647" s="2153" t="s">
        <v>337</v>
      </c>
      <c r="E4647" s="521" t="s">
        <v>601</v>
      </c>
      <c r="F4647" s="658" t="s">
        <v>24</v>
      </c>
      <c r="G4647" s="509" t="s">
        <v>152</v>
      </c>
      <c r="H4647" s="1323" t="s">
        <v>24</v>
      </c>
      <c r="I4647" s="1325">
        <v>29718</v>
      </c>
      <c r="J4647" s="1314">
        <f t="shared" ca="1" si="394"/>
        <v>41</v>
      </c>
      <c r="K4647" s="2112" t="s">
        <v>24</v>
      </c>
      <c r="L4647" s="2113" t="s">
        <v>24</v>
      </c>
      <c r="M4647" s="2114" t="s">
        <v>24</v>
      </c>
      <c r="N4647" s="1348">
        <v>44180</v>
      </c>
      <c r="O4647" s="1318" t="s">
        <v>24</v>
      </c>
      <c r="P4647" s="1320" t="s">
        <v>24</v>
      </c>
      <c r="Q4647" s="1328" t="s">
        <v>24</v>
      </c>
      <c r="R4647" s="1327" t="s">
        <v>24</v>
      </c>
      <c r="S4647" s="1314"/>
      <c r="T4647" s="1330">
        <v>44328</v>
      </c>
      <c r="U4647" s="1311" t="s">
        <v>99</v>
      </c>
      <c r="V4647" s="1330" t="s">
        <v>24</v>
      </c>
      <c r="W4647" s="1311" t="s">
        <v>24</v>
      </c>
      <c r="X4647" s="1321"/>
      <c r="Y4647" s="1322"/>
      <c r="Z4647" s="2115"/>
      <c r="AA4647" s="1314"/>
      <c r="AB4647" s="1316"/>
      <c r="AC4647" s="1316"/>
      <c r="AD4647" s="1316"/>
      <c r="AE4647" s="1316"/>
      <c r="AF4647" s="1316"/>
      <c r="AG4647" s="1316"/>
      <c r="AH4647" s="1316"/>
      <c r="AI4647" s="244" t="str">
        <f t="shared" si="395"/>
        <v/>
      </c>
      <c r="AJ4647" s="1315">
        <f t="shared" si="396"/>
        <v>44180</v>
      </c>
      <c r="AK4647" s="1318"/>
      <c r="AL4647" s="1339"/>
      <c r="AM4647" s="1316"/>
      <c r="AN4647" s="1316"/>
      <c r="AO4647" s="1320"/>
      <c r="AP4647" s="1320"/>
      <c r="AQ4647" s="1337" t="s">
        <v>3094</v>
      </c>
      <c r="AR4647" s="1320"/>
      <c r="AS4647" s="1320"/>
      <c r="AT4647" s="1320"/>
      <c r="AU4647" s="1320"/>
      <c r="AV4647" s="1320"/>
      <c r="AW4647" s="1320"/>
      <c r="AX4647" s="1320"/>
      <c r="AY4647" s="1320"/>
      <c r="AZ4647" s="1950"/>
    </row>
    <row r="4648" spans="2:52" ht="15" customHeight="1">
      <c r="B4648" s="1310">
        <v>4642</v>
      </c>
      <c r="C4648" s="1326" t="s">
        <v>5783</v>
      </c>
      <c r="D4648" s="2153" t="s">
        <v>230</v>
      </c>
      <c r="E4648" s="521" t="s">
        <v>222</v>
      </c>
      <c r="F4648" s="658" t="s">
        <v>24</v>
      </c>
      <c r="G4648" s="509" t="s">
        <v>136</v>
      </c>
      <c r="H4648" s="1323" t="s">
        <v>24</v>
      </c>
      <c r="I4648" s="1325">
        <v>33761</v>
      </c>
      <c r="J4648" s="1314">
        <f t="shared" ca="1" si="394"/>
        <v>30</v>
      </c>
      <c r="K4648" s="2112" t="s">
        <v>493</v>
      </c>
      <c r="L4648" s="2113">
        <v>920617230305</v>
      </c>
      <c r="M4648" s="2114">
        <v>45449</v>
      </c>
      <c r="N4648" s="1348">
        <v>44173</v>
      </c>
      <c r="O4648" s="1318" t="s">
        <v>24</v>
      </c>
      <c r="P4648" s="1320" t="s">
        <v>24</v>
      </c>
      <c r="Q4648" s="1328" t="s">
        <v>24</v>
      </c>
      <c r="R4648" s="1327" t="s">
        <v>24</v>
      </c>
      <c r="S4648" s="1314" t="s">
        <v>3406</v>
      </c>
      <c r="T4648" s="1330">
        <v>44353</v>
      </c>
      <c r="U4648" s="1311">
        <v>44353</v>
      </c>
      <c r="V4648" s="1330" t="s">
        <v>24</v>
      </c>
      <c r="W4648" s="1311" t="s">
        <v>24</v>
      </c>
      <c r="X4648" s="1321"/>
      <c r="Y4648" s="1322"/>
      <c r="Z4648" s="2115"/>
      <c r="AA4648" s="1314" t="s">
        <v>1086</v>
      </c>
      <c r="AB4648" s="1316"/>
      <c r="AC4648" s="1316"/>
      <c r="AD4648" s="1316"/>
      <c r="AE4648" s="1316"/>
      <c r="AF4648" s="1316"/>
      <c r="AG4648" s="1316"/>
      <c r="AH4648" s="1316"/>
      <c r="AI4648" s="244" t="str">
        <f t="shared" si="395"/>
        <v>HINO 260 JD/TI</v>
      </c>
      <c r="AJ4648" s="1315">
        <f t="shared" si="396"/>
        <v>44173</v>
      </c>
      <c r="AK4648" s="1318">
        <v>44147</v>
      </c>
      <c r="AL4648" s="1339">
        <v>44147</v>
      </c>
      <c r="AM4648" s="1316"/>
      <c r="AN4648" s="1316"/>
      <c r="AO4648" s="1320"/>
      <c r="AP4648" s="1320"/>
      <c r="AQ4648" s="1337" t="s">
        <v>3094</v>
      </c>
      <c r="AR4648" s="1320"/>
      <c r="AS4648" s="1320"/>
      <c r="AT4648" s="1320"/>
      <c r="AU4648" s="1320"/>
      <c r="AV4648" s="1320"/>
      <c r="AW4648" s="1320"/>
      <c r="AX4648" s="1320"/>
      <c r="AY4648" s="1320"/>
      <c r="AZ4648" s="1950"/>
    </row>
    <row r="4649" spans="2:52" ht="15" customHeight="1">
      <c r="B4649" s="1310">
        <v>4643</v>
      </c>
      <c r="C4649" s="1326" t="s">
        <v>13640</v>
      </c>
      <c r="D4649" s="2153" t="s">
        <v>226</v>
      </c>
      <c r="E4649" s="521" t="s">
        <v>601</v>
      </c>
      <c r="F4649" s="658" t="s">
        <v>24</v>
      </c>
      <c r="G4649" s="509" t="s">
        <v>152</v>
      </c>
      <c r="H4649" s="1323" t="s">
        <v>24</v>
      </c>
      <c r="I4649" s="1325">
        <v>33663</v>
      </c>
      <c r="J4649" s="1314">
        <f t="shared" ca="1" si="394"/>
        <v>30</v>
      </c>
      <c r="K4649" s="2112" t="s">
        <v>24</v>
      </c>
      <c r="L4649" s="2113" t="s">
        <v>24</v>
      </c>
      <c r="M4649" s="2114" t="s">
        <v>24</v>
      </c>
      <c r="N4649" s="1348">
        <v>44183</v>
      </c>
      <c r="O4649" s="1318" t="s">
        <v>24</v>
      </c>
      <c r="P4649" s="1320" t="s">
        <v>24</v>
      </c>
      <c r="Q4649" s="1328" t="s">
        <v>24</v>
      </c>
      <c r="R4649" s="1327" t="s">
        <v>24</v>
      </c>
      <c r="S4649" s="1314"/>
      <c r="T4649" s="1330">
        <v>44620</v>
      </c>
      <c r="U4649" s="1311" t="s">
        <v>99</v>
      </c>
      <c r="V4649" s="1330" t="s">
        <v>24</v>
      </c>
      <c r="W4649" s="1311" t="s">
        <v>24</v>
      </c>
      <c r="X4649" s="1321"/>
      <c r="Y4649" s="1322"/>
      <c r="Z4649" s="2115"/>
      <c r="AA4649" s="1314"/>
      <c r="AB4649" s="1316"/>
      <c r="AC4649" s="1316"/>
      <c r="AD4649" s="1316"/>
      <c r="AE4649" s="1316"/>
      <c r="AF4649" s="1316"/>
      <c r="AG4649" s="1316"/>
      <c r="AH4649" s="1316"/>
      <c r="AI4649" s="244" t="str">
        <f t="shared" si="395"/>
        <v/>
      </c>
      <c r="AJ4649" s="1315">
        <f t="shared" si="396"/>
        <v>44183</v>
      </c>
      <c r="AK4649" s="1318"/>
      <c r="AL4649" s="1339"/>
      <c r="AM4649" s="1316"/>
      <c r="AN4649" s="1316"/>
      <c r="AO4649" s="1320"/>
      <c r="AP4649" s="1320"/>
      <c r="AQ4649" s="1337" t="s">
        <v>3094</v>
      </c>
      <c r="AR4649" s="1320"/>
      <c r="AS4649" s="1320"/>
      <c r="AT4649" s="1320"/>
      <c r="AU4649" s="1320"/>
      <c r="AV4649" s="1320"/>
      <c r="AW4649" s="1320"/>
      <c r="AX4649" s="1320"/>
      <c r="AY4649" s="1320"/>
      <c r="AZ4649" s="1950"/>
    </row>
    <row r="4650" spans="2:52" ht="15" customHeight="1">
      <c r="B4650" s="1310">
        <v>4644</v>
      </c>
      <c r="C4650" s="1326" t="s">
        <v>13641</v>
      </c>
      <c r="D4650" s="2153" t="s">
        <v>226</v>
      </c>
      <c r="E4650" s="521" t="s">
        <v>601</v>
      </c>
      <c r="F4650" s="658" t="s">
        <v>24</v>
      </c>
      <c r="G4650" s="509" t="s">
        <v>152</v>
      </c>
      <c r="H4650" s="1323" t="s">
        <v>24</v>
      </c>
      <c r="I4650" s="1325">
        <v>37221</v>
      </c>
      <c r="J4650" s="1314">
        <f t="shared" ca="1" si="394"/>
        <v>20</v>
      </c>
      <c r="K4650" s="2112" t="s">
        <v>24</v>
      </c>
      <c r="L4650" s="2113" t="s">
        <v>24</v>
      </c>
      <c r="M4650" s="2114" t="s">
        <v>24</v>
      </c>
      <c r="N4650" s="1348">
        <v>44183</v>
      </c>
      <c r="O4650" s="1318" t="s">
        <v>24</v>
      </c>
      <c r="P4650" s="1320" t="s">
        <v>24</v>
      </c>
      <c r="Q4650" s="1328" t="s">
        <v>24</v>
      </c>
      <c r="R4650" s="1327" t="s">
        <v>24</v>
      </c>
      <c r="S4650" s="1314"/>
      <c r="T4650" s="1330">
        <v>44528</v>
      </c>
      <c r="U4650" s="1311" t="s">
        <v>99</v>
      </c>
      <c r="V4650" s="1330" t="s">
        <v>24</v>
      </c>
      <c r="W4650" s="1311" t="s">
        <v>24</v>
      </c>
      <c r="X4650" s="1321"/>
      <c r="Y4650" s="1322"/>
      <c r="Z4650" s="2115"/>
      <c r="AA4650" s="1314"/>
      <c r="AB4650" s="1316"/>
      <c r="AC4650" s="1316"/>
      <c r="AD4650" s="1316"/>
      <c r="AE4650" s="1316"/>
      <c r="AF4650" s="1316"/>
      <c r="AG4650" s="1316"/>
      <c r="AH4650" s="1316"/>
      <c r="AI4650" s="244" t="str">
        <f t="shared" si="395"/>
        <v/>
      </c>
      <c r="AJ4650" s="1315">
        <f t="shared" si="396"/>
        <v>44183</v>
      </c>
      <c r="AK4650" s="1318"/>
      <c r="AL4650" s="1339"/>
      <c r="AM4650" s="1316"/>
      <c r="AN4650" s="1316"/>
      <c r="AO4650" s="1320"/>
      <c r="AP4650" s="1320"/>
      <c r="AQ4650" s="1337" t="s">
        <v>3094</v>
      </c>
      <c r="AR4650" s="1320"/>
      <c r="AS4650" s="1320"/>
      <c r="AT4650" s="1320"/>
      <c r="AU4650" s="1320"/>
      <c r="AV4650" s="1320"/>
      <c r="AW4650" s="1320"/>
      <c r="AX4650" s="1320"/>
      <c r="AY4650" s="1320"/>
      <c r="AZ4650" s="1950"/>
    </row>
    <row r="4651" spans="2:52" ht="15" customHeight="1">
      <c r="B4651" s="1310">
        <v>4645</v>
      </c>
      <c r="C4651" s="1326" t="s">
        <v>1123</v>
      </c>
      <c r="D4651" s="2153" t="s">
        <v>4216</v>
      </c>
      <c r="E4651" s="521" t="s">
        <v>601</v>
      </c>
      <c r="F4651" s="658" t="s">
        <v>24</v>
      </c>
      <c r="G4651" s="509" t="s">
        <v>98</v>
      </c>
      <c r="H4651" s="1323" t="s">
        <v>24</v>
      </c>
      <c r="I4651" s="1325">
        <v>34706</v>
      </c>
      <c r="J4651" s="1314">
        <f t="shared" ca="1" si="394"/>
        <v>27</v>
      </c>
      <c r="K4651" s="2112" t="s">
        <v>493</v>
      </c>
      <c r="L4651" s="2113">
        <v>950119310533</v>
      </c>
      <c r="M4651" s="2114">
        <v>44933</v>
      </c>
      <c r="N4651" s="1348">
        <v>44183</v>
      </c>
      <c r="O4651" s="1318" t="s">
        <v>24</v>
      </c>
      <c r="P4651" s="1320" t="s">
        <v>24</v>
      </c>
      <c r="Q4651" s="1328" t="s">
        <v>24</v>
      </c>
      <c r="R4651" s="1327" t="s">
        <v>24</v>
      </c>
      <c r="S4651" s="1314" t="s">
        <v>13658</v>
      </c>
      <c r="T4651" s="1330">
        <v>44568</v>
      </c>
      <c r="U4651" s="1311">
        <v>44568</v>
      </c>
      <c r="V4651" s="1330" t="s">
        <v>24</v>
      </c>
      <c r="W4651" s="1311" t="s">
        <v>24</v>
      </c>
      <c r="X4651" s="1321"/>
      <c r="Y4651" s="1322"/>
      <c r="Z4651" s="2115"/>
      <c r="AA4651" s="1314" t="s">
        <v>13607</v>
      </c>
      <c r="AB4651" s="1316"/>
      <c r="AC4651" s="1316"/>
      <c r="AD4651" s="1316"/>
      <c r="AE4651" s="1316"/>
      <c r="AF4651" s="1316"/>
      <c r="AG4651" s="1316"/>
      <c r="AH4651" s="1316"/>
      <c r="AI4651" s="244" t="str">
        <f t="shared" si="395"/>
        <v>SC P360, P380</v>
      </c>
      <c r="AJ4651" s="1315">
        <f t="shared" si="396"/>
        <v>44183</v>
      </c>
      <c r="AK4651" s="1318">
        <v>44161</v>
      </c>
      <c r="AL4651" s="1339">
        <v>44161</v>
      </c>
      <c r="AM4651" s="1316"/>
      <c r="AN4651" s="1316"/>
      <c r="AO4651" s="1320"/>
      <c r="AP4651" s="1320"/>
      <c r="AQ4651" s="1337" t="s">
        <v>3094</v>
      </c>
      <c r="AR4651" s="1320"/>
      <c r="AS4651" s="1320"/>
      <c r="AT4651" s="1320"/>
      <c r="AU4651" s="1320"/>
      <c r="AV4651" s="1320"/>
      <c r="AW4651" s="1320"/>
      <c r="AX4651" s="1320"/>
      <c r="AY4651" s="1320"/>
      <c r="AZ4651" s="1950"/>
    </row>
    <row r="4652" spans="2:52" ht="15" customHeight="1">
      <c r="B4652" s="1310">
        <v>4646</v>
      </c>
      <c r="C4652" s="1326" t="s">
        <v>13642</v>
      </c>
      <c r="D4652" s="2153" t="s">
        <v>4238</v>
      </c>
      <c r="E4652" s="521" t="s">
        <v>3085</v>
      </c>
      <c r="F4652" s="658" t="s">
        <v>24</v>
      </c>
      <c r="G4652" s="509" t="s">
        <v>98</v>
      </c>
      <c r="H4652" s="1323" t="s">
        <v>24</v>
      </c>
      <c r="I4652" s="1325">
        <v>36188</v>
      </c>
      <c r="J4652" s="1314">
        <f t="shared" ca="1" si="394"/>
        <v>23</v>
      </c>
      <c r="K4652" s="2112" t="s">
        <v>24</v>
      </c>
      <c r="L4652" s="2113" t="s">
        <v>24</v>
      </c>
      <c r="M4652" s="2114" t="s">
        <v>24</v>
      </c>
      <c r="N4652" s="1348">
        <v>44183</v>
      </c>
      <c r="O4652" s="1318" t="s">
        <v>24</v>
      </c>
      <c r="P4652" s="1320" t="s">
        <v>24</v>
      </c>
      <c r="Q4652" s="1328" t="s">
        <v>24</v>
      </c>
      <c r="R4652" s="1327" t="s">
        <v>24</v>
      </c>
      <c r="S4652" s="1314"/>
      <c r="T4652" s="1330">
        <v>44589</v>
      </c>
      <c r="U4652" s="1311" t="s">
        <v>99</v>
      </c>
      <c r="V4652" s="1330" t="s">
        <v>24</v>
      </c>
      <c r="W4652" s="1311" t="s">
        <v>24</v>
      </c>
      <c r="X4652" s="1321"/>
      <c r="Y4652" s="1322"/>
      <c r="Z4652" s="2115"/>
      <c r="AA4652" s="1314"/>
      <c r="AB4652" s="1316"/>
      <c r="AC4652" s="1316"/>
      <c r="AD4652" s="1316"/>
      <c r="AE4652" s="1316"/>
      <c r="AF4652" s="1316"/>
      <c r="AG4652" s="1316"/>
      <c r="AH4652" s="1316"/>
      <c r="AI4652" s="244" t="str">
        <f t="shared" si="395"/>
        <v/>
      </c>
      <c r="AJ4652" s="1315">
        <f t="shared" si="396"/>
        <v>44183</v>
      </c>
      <c r="AK4652" s="1318"/>
      <c r="AL4652" s="1339"/>
      <c r="AM4652" s="1316"/>
      <c r="AN4652" s="1316"/>
      <c r="AO4652" s="1320"/>
      <c r="AP4652" s="1320"/>
      <c r="AQ4652" s="1337" t="s">
        <v>3094</v>
      </c>
      <c r="AR4652" s="1320"/>
      <c r="AS4652" s="1320"/>
      <c r="AT4652" s="1320"/>
      <c r="AU4652" s="1320"/>
      <c r="AV4652" s="1320"/>
      <c r="AW4652" s="1320"/>
      <c r="AX4652" s="1320"/>
      <c r="AY4652" s="1320"/>
      <c r="AZ4652" s="1950"/>
    </row>
    <row r="4653" spans="2:52" ht="15" customHeight="1">
      <c r="B4653" s="1310">
        <v>4647</v>
      </c>
      <c r="C4653" s="1326" t="s">
        <v>13643</v>
      </c>
      <c r="D4653" s="2153" t="s">
        <v>11929</v>
      </c>
      <c r="E4653" s="521" t="s">
        <v>222</v>
      </c>
      <c r="F4653" s="658" t="s">
        <v>24</v>
      </c>
      <c r="G4653" s="509" t="s">
        <v>141</v>
      </c>
      <c r="H4653" s="1323" t="s">
        <v>24</v>
      </c>
      <c r="I4653" s="1325">
        <v>37324</v>
      </c>
      <c r="J4653" s="1314">
        <f t="shared" ca="1" si="394"/>
        <v>20</v>
      </c>
      <c r="K4653" s="2112" t="s">
        <v>24</v>
      </c>
      <c r="L4653" s="2113" t="s">
        <v>24</v>
      </c>
      <c r="M4653" s="2114" t="s">
        <v>24</v>
      </c>
      <c r="N4653" s="1348">
        <v>44183</v>
      </c>
      <c r="O4653" s="1318" t="s">
        <v>24</v>
      </c>
      <c r="P4653" s="1320" t="s">
        <v>24</v>
      </c>
      <c r="Q4653" s="1328" t="s">
        <v>24</v>
      </c>
      <c r="R4653" s="1327" t="s">
        <v>24</v>
      </c>
      <c r="S4653" s="1314"/>
      <c r="T4653" s="1330">
        <v>44629</v>
      </c>
      <c r="U4653" s="1311" t="s">
        <v>99</v>
      </c>
      <c r="V4653" s="1330" t="s">
        <v>24</v>
      </c>
      <c r="W4653" s="1311" t="s">
        <v>24</v>
      </c>
      <c r="X4653" s="1321"/>
      <c r="Y4653" s="1322"/>
      <c r="Z4653" s="2115"/>
      <c r="AA4653" s="1314"/>
      <c r="AB4653" s="1316"/>
      <c r="AC4653" s="1316"/>
      <c r="AD4653" s="1316"/>
      <c r="AE4653" s="1316"/>
      <c r="AF4653" s="1316"/>
      <c r="AG4653" s="1316"/>
      <c r="AH4653" s="1316"/>
      <c r="AI4653" s="244" t="str">
        <f t="shared" si="395"/>
        <v/>
      </c>
      <c r="AJ4653" s="1315">
        <f t="shared" si="396"/>
        <v>44183</v>
      </c>
      <c r="AK4653" s="1318"/>
      <c r="AL4653" s="1339"/>
      <c r="AM4653" s="1316"/>
      <c r="AN4653" s="1316"/>
      <c r="AO4653" s="1320"/>
      <c r="AP4653" s="1320"/>
      <c r="AQ4653" s="1337" t="s">
        <v>3094</v>
      </c>
      <c r="AR4653" s="1320"/>
      <c r="AS4653" s="1320"/>
      <c r="AT4653" s="1320"/>
      <c r="AU4653" s="1320"/>
      <c r="AV4653" s="1320"/>
      <c r="AW4653" s="1320"/>
      <c r="AX4653" s="1320"/>
      <c r="AY4653" s="1320"/>
      <c r="AZ4653" s="1950"/>
    </row>
    <row r="4654" spans="2:52" ht="15" customHeight="1">
      <c r="B4654" s="1310">
        <v>4648</v>
      </c>
      <c r="C4654" s="1326" t="s">
        <v>5476</v>
      </c>
      <c r="D4654" s="2153" t="s">
        <v>257</v>
      </c>
      <c r="E4654" s="521" t="s">
        <v>1122</v>
      </c>
      <c r="F4654" s="658" t="s">
        <v>24</v>
      </c>
      <c r="G4654" s="509" t="s">
        <v>110</v>
      </c>
      <c r="H4654" s="1323" t="s">
        <v>24</v>
      </c>
      <c r="I4654" s="1325">
        <v>36070</v>
      </c>
      <c r="J4654" s="1314">
        <f t="shared" ca="1" si="394"/>
        <v>23</v>
      </c>
      <c r="K4654" s="2112" t="s">
        <v>83</v>
      </c>
      <c r="L4654" s="2113">
        <v>1720190300261</v>
      </c>
      <c r="M4654" s="2114">
        <v>45567</v>
      </c>
      <c r="N4654" s="1348">
        <v>44184</v>
      </c>
      <c r="O4654" s="1318" t="s">
        <v>24</v>
      </c>
      <c r="P4654" s="1320" t="s">
        <v>24</v>
      </c>
      <c r="Q4654" s="1328" t="s">
        <v>24</v>
      </c>
      <c r="R4654" s="1327" t="s">
        <v>24</v>
      </c>
      <c r="S4654" s="1314" t="s">
        <v>13659</v>
      </c>
      <c r="T4654" s="1330">
        <v>44471</v>
      </c>
      <c r="U4654" s="1311">
        <v>44471</v>
      </c>
      <c r="V4654" s="1330" t="s">
        <v>24</v>
      </c>
      <c r="W4654" s="1311" t="s">
        <v>24</v>
      </c>
      <c r="X4654" s="1321"/>
      <c r="Y4654" s="1322"/>
      <c r="Z4654" s="2115"/>
      <c r="AA4654" s="1314" t="s">
        <v>100</v>
      </c>
      <c r="AB4654" s="1316"/>
      <c r="AC4654" s="1316"/>
      <c r="AD4654" s="1316"/>
      <c r="AE4654" s="1316"/>
      <c r="AF4654" s="1316"/>
      <c r="AG4654" s="1316"/>
      <c r="AH4654" s="1316"/>
      <c r="AI4654" s="244" t="str">
        <f t="shared" si="395"/>
        <v>LIGHT VEHICLE</v>
      </c>
      <c r="AJ4654" s="1315">
        <f t="shared" si="396"/>
        <v>44184</v>
      </c>
      <c r="AK4654" s="1318">
        <v>44175</v>
      </c>
      <c r="AL4654" s="1339">
        <v>44175</v>
      </c>
      <c r="AM4654" s="1316"/>
      <c r="AN4654" s="1316"/>
      <c r="AO4654" s="1320"/>
      <c r="AP4654" s="1320"/>
      <c r="AQ4654" s="1337" t="s">
        <v>3094</v>
      </c>
      <c r="AR4654" s="1320"/>
      <c r="AS4654" s="1320"/>
      <c r="AT4654" s="1320"/>
      <c r="AU4654" s="1320"/>
      <c r="AV4654" s="1320"/>
      <c r="AW4654" s="1320"/>
      <c r="AX4654" s="1320"/>
      <c r="AY4654" s="1320"/>
      <c r="AZ4654" s="1950"/>
    </row>
    <row r="4655" spans="2:52" ht="15" customHeight="1">
      <c r="B4655" s="1310">
        <v>4649</v>
      </c>
      <c r="C4655" s="1326" t="s">
        <v>13644</v>
      </c>
      <c r="D4655" s="2153" t="s">
        <v>226</v>
      </c>
      <c r="E4655" s="521" t="s">
        <v>222</v>
      </c>
      <c r="F4655" s="658" t="s">
        <v>24</v>
      </c>
      <c r="G4655" s="509" t="s">
        <v>139</v>
      </c>
      <c r="H4655" s="1323" t="s">
        <v>24</v>
      </c>
      <c r="I4655" s="1325">
        <v>36073</v>
      </c>
      <c r="J4655" s="1314">
        <f t="shared" ca="1" si="394"/>
        <v>23</v>
      </c>
      <c r="K4655" s="2112" t="s">
        <v>24</v>
      </c>
      <c r="L4655" s="2113" t="s">
        <v>24</v>
      </c>
      <c r="M4655" s="2114" t="s">
        <v>24</v>
      </c>
      <c r="N4655" s="1348">
        <v>44184</v>
      </c>
      <c r="O4655" s="1318" t="s">
        <v>24</v>
      </c>
      <c r="P4655" s="1320" t="s">
        <v>24</v>
      </c>
      <c r="Q4655" s="1328" t="s">
        <v>24</v>
      </c>
      <c r="R4655" s="1327" t="s">
        <v>24</v>
      </c>
      <c r="S4655" s="1314"/>
      <c r="T4655" s="1330">
        <v>44474</v>
      </c>
      <c r="U4655" s="1311" t="s">
        <v>99</v>
      </c>
      <c r="V4655" s="1330" t="s">
        <v>24</v>
      </c>
      <c r="W4655" s="1311" t="s">
        <v>24</v>
      </c>
      <c r="X4655" s="1321"/>
      <c r="Y4655" s="1322"/>
      <c r="Z4655" s="2115"/>
      <c r="AA4655" s="1314"/>
      <c r="AB4655" s="1316"/>
      <c r="AC4655" s="1316"/>
      <c r="AD4655" s="1316"/>
      <c r="AE4655" s="1316"/>
      <c r="AF4655" s="1316"/>
      <c r="AG4655" s="1316"/>
      <c r="AH4655" s="1316"/>
      <c r="AI4655" s="244" t="str">
        <f t="shared" si="395"/>
        <v/>
      </c>
      <c r="AJ4655" s="1315">
        <f t="shared" si="396"/>
        <v>44184</v>
      </c>
      <c r="AK4655" s="1318"/>
      <c r="AL4655" s="1339"/>
      <c r="AM4655" s="1316"/>
      <c r="AN4655" s="1316"/>
      <c r="AO4655" s="1320"/>
      <c r="AP4655" s="1320"/>
      <c r="AQ4655" s="1337" t="s">
        <v>3094</v>
      </c>
      <c r="AR4655" s="1320"/>
      <c r="AS4655" s="1320"/>
      <c r="AT4655" s="1320"/>
      <c r="AU4655" s="1320"/>
      <c r="AV4655" s="1320"/>
      <c r="AW4655" s="1320"/>
      <c r="AX4655" s="1320"/>
      <c r="AY4655" s="1320"/>
      <c r="AZ4655" s="1950"/>
    </row>
    <row r="4656" spans="2:52" ht="15" customHeight="1">
      <c r="B4656" s="1310">
        <v>4650</v>
      </c>
      <c r="C4656" s="1326" t="s">
        <v>13652</v>
      </c>
      <c r="D4656" s="2153" t="s">
        <v>1503</v>
      </c>
      <c r="E4656" s="521" t="s">
        <v>222</v>
      </c>
      <c r="F4656" s="658" t="s">
        <v>24</v>
      </c>
      <c r="G4656" s="509" t="s">
        <v>136</v>
      </c>
      <c r="H4656" s="1323" t="s">
        <v>24</v>
      </c>
      <c r="I4656" s="1325">
        <v>29668</v>
      </c>
      <c r="J4656" s="1314">
        <f t="shared" ca="1" si="394"/>
        <v>41</v>
      </c>
      <c r="K4656" s="2112" t="s">
        <v>83</v>
      </c>
      <c r="L4656" s="2113">
        <v>810314300080</v>
      </c>
      <c r="M4656" s="2114">
        <v>45374</v>
      </c>
      <c r="N4656" s="1348">
        <v>44186</v>
      </c>
      <c r="O4656" s="1318" t="s">
        <v>24</v>
      </c>
      <c r="P4656" s="1320" t="s">
        <v>24</v>
      </c>
      <c r="Q4656" s="1328" t="s">
        <v>24</v>
      </c>
      <c r="R4656" s="1327" t="s">
        <v>24</v>
      </c>
      <c r="S4656" s="1314" t="s">
        <v>13657</v>
      </c>
      <c r="T4656" s="1330">
        <v>44643</v>
      </c>
      <c r="U4656" s="1311">
        <v>44643</v>
      </c>
      <c r="V4656" s="1330" t="s">
        <v>24</v>
      </c>
      <c r="W4656" s="1311" t="s">
        <v>24</v>
      </c>
      <c r="X4656" s="1321"/>
      <c r="Y4656" s="1322"/>
      <c r="Z4656" s="2115"/>
      <c r="AA4656" s="1314" t="s">
        <v>100</v>
      </c>
      <c r="AB4656" s="1316"/>
      <c r="AC4656" s="1316"/>
      <c r="AD4656" s="1316"/>
      <c r="AE4656" s="1316"/>
      <c r="AF4656" s="1316"/>
      <c r="AG4656" s="1316"/>
      <c r="AH4656" s="1316"/>
      <c r="AI4656" s="244" t="str">
        <f t="shared" si="395"/>
        <v>LIGHT VEHICLE</v>
      </c>
      <c r="AJ4656" s="1315">
        <f t="shared" si="396"/>
        <v>44186</v>
      </c>
      <c r="AK4656" s="1318">
        <v>44180</v>
      </c>
      <c r="AL4656" s="1339">
        <v>44180</v>
      </c>
      <c r="AM4656" s="1316"/>
      <c r="AN4656" s="1316"/>
      <c r="AO4656" s="1320"/>
      <c r="AP4656" s="1320"/>
      <c r="AQ4656" s="1337" t="s">
        <v>3094</v>
      </c>
      <c r="AR4656" s="1320"/>
      <c r="AS4656" s="1320"/>
      <c r="AT4656" s="1320"/>
      <c r="AU4656" s="1320"/>
      <c r="AV4656" s="1320"/>
      <c r="AW4656" s="1320"/>
      <c r="AX4656" s="1320"/>
      <c r="AY4656" s="1320"/>
      <c r="AZ4656" s="1950"/>
    </row>
    <row r="4657" spans="2:52" ht="15" customHeight="1">
      <c r="B4657" s="1310">
        <v>4651</v>
      </c>
      <c r="C4657" s="1326" t="s">
        <v>13645</v>
      </c>
      <c r="D4657" s="2153" t="s">
        <v>221</v>
      </c>
      <c r="E4657" s="521" t="s">
        <v>222</v>
      </c>
      <c r="F4657" s="658" t="s">
        <v>24</v>
      </c>
      <c r="G4657" s="509" t="s">
        <v>142</v>
      </c>
      <c r="H4657" s="1323" t="s">
        <v>24</v>
      </c>
      <c r="I4657" s="1325">
        <v>37383</v>
      </c>
      <c r="J4657" s="1314">
        <f t="shared" ca="1" si="394"/>
        <v>19</v>
      </c>
      <c r="K4657" s="2112" t="s">
        <v>24</v>
      </c>
      <c r="L4657" s="2113" t="s">
        <v>24</v>
      </c>
      <c r="M4657" s="2114" t="s">
        <v>24</v>
      </c>
      <c r="N4657" s="1348">
        <v>44187</v>
      </c>
      <c r="O4657" s="1318" t="s">
        <v>24</v>
      </c>
      <c r="P4657" s="1320" t="s">
        <v>24</v>
      </c>
      <c r="Q4657" s="1328" t="s">
        <v>24</v>
      </c>
      <c r="R4657" s="1327" t="s">
        <v>24</v>
      </c>
      <c r="S4657" s="1314"/>
      <c r="T4657" s="1330">
        <v>44323</v>
      </c>
      <c r="U4657" s="1311" t="s">
        <v>99</v>
      </c>
      <c r="V4657" s="1330" t="s">
        <v>24</v>
      </c>
      <c r="W4657" s="1311" t="s">
        <v>24</v>
      </c>
      <c r="X4657" s="1321"/>
      <c r="Y4657" s="1322"/>
      <c r="Z4657" s="2115"/>
      <c r="AA4657" s="1314"/>
      <c r="AB4657" s="1316"/>
      <c r="AC4657" s="1316"/>
      <c r="AD4657" s="1316"/>
      <c r="AE4657" s="1316"/>
      <c r="AF4657" s="1316"/>
      <c r="AG4657" s="1316"/>
      <c r="AH4657" s="1316"/>
      <c r="AI4657" s="244" t="str">
        <f t="shared" si="395"/>
        <v/>
      </c>
      <c r="AJ4657" s="1315">
        <f t="shared" si="396"/>
        <v>44187</v>
      </c>
      <c r="AK4657" s="1318"/>
      <c r="AL4657" s="1339"/>
      <c r="AM4657" s="1316"/>
      <c r="AN4657" s="1316"/>
      <c r="AO4657" s="1320"/>
      <c r="AP4657" s="1320"/>
      <c r="AQ4657" s="1337" t="s">
        <v>3094</v>
      </c>
      <c r="AR4657" s="1320"/>
      <c r="AS4657" s="1320"/>
      <c r="AT4657" s="1320"/>
      <c r="AU4657" s="1320"/>
      <c r="AV4657" s="1320"/>
      <c r="AW4657" s="1320"/>
      <c r="AX4657" s="1320"/>
      <c r="AY4657" s="1320"/>
      <c r="AZ4657" s="1950"/>
    </row>
    <row r="4658" spans="2:52" ht="15" customHeight="1">
      <c r="B4658" s="1310">
        <v>4652</v>
      </c>
      <c r="C4658" s="1326" t="s">
        <v>13646</v>
      </c>
      <c r="D4658" s="2153" t="s">
        <v>333</v>
      </c>
      <c r="E4658" s="521" t="s">
        <v>222</v>
      </c>
      <c r="F4658" s="658" t="s">
        <v>24</v>
      </c>
      <c r="G4658" s="509" t="s">
        <v>127</v>
      </c>
      <c r="H4658" s="1323" t="s">
        <v>24</v>
      </c>
      <c r="I4658" s="1325">
        <v>36369</v>
      </c>
      <c r="J4658" s="1314">
        <f t="shared" ca="1" si="394"/>
        <v>22</v>
      </c>
      <c r="K4658" s="2112" t="s">
        <v>24</v>
      </c>
      <c r="L4658" s="2113" t="s">
        <v>24</v>
      </c>
      <c r="M4658" s="2114" t="s">
        <v>24</v>
      </c>
      <c r="N4658" s="1348">
        <v>44188</v>
      </c>
      <c r="O4658" s="1318" t="s">
        <v>24</v>
      </c>
      <c r="P4658" s="1320" t="s">
        <v>24</v>
      </c>
      <c r="Q4658" s="1328" t="s">
        <v>24</v>
      </c>
      <c r="R4658" s="1327" t="s">
        <v>24</v>
      </c>
      <c r="S4658" s="1314"/>
      <c r="T4658" s="1330">
        <v>44405</v>
      </c>
      <c r="U4658" s="1311" t="s">
        <v>99</v>
      </c>
      <c r="V4658" s="1330" t="s">
        <v>24</v>
      </c>
      <c r="W4658" s="1311" t="s">
        <v>24</v>
      </c>
      <c r="X4658" s="1321"/>
      <c r="Y4658" s="1322"/>
      <c r="Z4658" s="2115"/>
      <c r="AA4658" s="1314"/>
      <c r="AB4658" s="1316"/>
      <c r="AC4658" s="1316"/>
      <c r="AD4658" s="1316"/>
      <c r="AE4658" s="1316"/>
      <c r="AF4658" s="1316"/>
      <c r="AG4658" s="1316"/>
      <c r="AH4658" s="1316"/>
      <c r="AI4658" s="244" t="str">
        <f t="shared" si="395"/>
        <v/>
      </c>
      <c r="AJ4658" s="1315">
        <f t="shared" si="396"/>
        <v>44188</v>
      </c>
      <c r="AK4658" s="1318"/>
      <c r="AL4658" s="1339"/>
      <c r="AM4658" s="1316"/>
      <c r="AN4658" s="1316"/>
      <c r="AO4658" s="1320"/>
      <c r="AP4658" s="1320"/>
      <c r="AQ4658" s="1337" t="s">
        <v>3094</v>
      </c>
      <c r="AR4658" s="1320"/>
      <c r="AS4658" s="1320"/>
      <c r="AT4658" s="1320"/>
      <c r="AU4658" s="1320"/>
      <c r="AV4658" s="1320"/>
      <c r="AW4658" s="1320"/>
      <c r="AX4658" s="1320"/>
      <c r="AY4658" s="1320"/>
      <c r="AZ4658" s="1950"/>
    </row>
    <row r="4659" spans="2:52" ht="15" customHeight="1">
      <c r="B4659" s="1310">
        <v>4653</v>
      </c>
      <c r="C4659" s="1326" t="s">
        <v>4817</v>
      </c>
      <c r="D4659" s="2153" t="s">
        <v>230</v>
      </c>
      <c r="E4659" s="521" t="s">
        <v>222</v>
      </c>
      <c r="F4659" s="658" t="s">
        <v>24</v>
      </c>
      <c r="G4659" s="509" t="s">
        <v>142</v>
      </c>
      <c r="H4659" s="1323" t="s">
        <v>24</v>
      </c>
      <c r="I4659" s="1325">
        <v>28089</v>
      </c>
      <c r="J4659" s="1314">
        <f t="shared" ca="1" si="394"/>
        <v>45</v>
      </c>
      <c r="K4659" s="2112" t="s">
        <v>24</v>
      </c>
      <c r="L4659" s="2113" t="s">
        <v>24</v>
      </c>
      <c r="M4659" s="2114" t="s">
        <v>24</v>
      </c>
      <c r="N4659" s="1348">
        <v>44169</v>
      </c>
      <c r="O4659" s="1318" t="s">
        <v>24</v>
      </c>
      <c r="P4659" s="1320" t="s">
        <v>24</v>
      </c>
      <c r="Q4659" s="1328" t="s">
        <v>24</v>
      </c>
      <c r="R4659" s="1327" t="s">
        <v>24</v>
      </c>
      <c r="S4659" s="1314" t="s">
        <v>13949</v>
      </c>
      <c r="T4659" s="1330">
        <v>44525</v>
      </c>
      <c r="U4659" s="1311">
        <v>44525</v>
      </c>
      <c r="V4659" s="1330" t="s">
        <v>24</v>
      </c>
      <c r="W4659" s="1311" t="s">
        <v>24</v>
      </c>
      <c r="X4659" s="1321"/>
      <c r="Y4659" s="1322"/>
      <c r="Z4659" s="2115"/>
      <c r="AA4659" s="1314" t="s">
        <v>1085</v>
      </c>
      <c r="AB4659" s="1316"/>
      <c r="AC4659" s="1316"/>
      <c r="AD4659" s="1316"/>
      <c r="AE4659" s="1316"/>
      <c r="AF4659" s="1316"/>
      <c r="AG4659" s="1316"/>
      <c r="AH4659" s="1316"/>
      <c r="AI4659" s="244" t="str">
        <f t="shared" si="395"/>
        <v>FUEL TRUCK</v>
      </c>
      <c r="AJ4659" s="1315">
        <f t="shared" si="396"/>
        <v>44169</v>
      </c>
      <c r="AK4659" s="1318"/>
      <c r="AL4659" s="1339"/>
      <c r="AM4659" s="1316"/>
      <c r="AN4659" s="1316"/>
      <c r="AO4659" s="1320"/>
      <c r="AP4659" s="1320"/>
      <c r="AQ4659" s="1337" t="s">
        <v>3094</v>
      </c>
      <c r="AR4659" s="1320"/>
      <c r="AS4659" s="1320"/>
      <c r="AT4659" s="1320"/>
      <c r="AU4659" s="1320"/>
      <c r="AV4659" s="1320"/>
      <c r="AW4659" s="1320"/>
      <c r="AX4659" s="1320"/>
      <c r="AY4659" s="1320"/>
      <c r="AZ4659" s="1950"/>
    </row>
    <row r="4660" spans="2:52" ht="15" customHeight="1">
      <c r="B4660" s="1310">
        <v>4654</v>
      </c>
      <c r="C4660" s="1326" t="s">
        <v>13647</v>
      </c>
      <c r="D4660" s="2153" t="s">
        <v>600</v>
      </c>
      <c r="E4660" s="521" t="s">
        <v>1122</v>
      </c>
      <c r="F4660" s="658" t="s">
        <v>24</v>
      </c>
      <c r="G4660" s="509" t="s">
        <v>13718</v>
      </c>
      <c r="H4660" s="1323" t="s">
        <v>24</v>
      </c>
      <c r="I4660" s="1325">
        <v>34392</v>
      </c>
      <c r="J4660" s="1314">
        <f t="shared" ca="1" si="394"/>
        <v>28</v>
      </c>
      <c r="K4660" s="2112" t="s">
        <v>24</v>
      </c>
      <c r="L4660" s="2113" t="s">
        <v>24</v>
      </c>
      <c r="M4660" s="2114" t="s">
        <v>24</v>
      </c>
      <c r="N4660" s="1348">
        <v>44186</v>
      </c>
      <c r="O4660" s="1318" t="s">
        <v>24</v>
      </c>
      <c r="P4660" s="1320" t="s">
        <v>24</v>
      </c>
      <c r="Q4660" s="1328" t="s">
        <v>24</v>
      </c>
      <c r="R4660" s="1327" t="s">
        <v>24</v>
      </c>
      <c r="S4660" s="1314"/>
      <c r="T4660" s="1330">
        <v>44619</v>
      </c>
      <c r="U4660" s="1311" t="s">
        <v>99</v>
      </c>
      <c r="V4660" s="1330" t="s">
        <v>24</v>
      </c>
      <c r="W4660" s="1311" t="s">
        <v>24</v>
      </c>
      <c r="X4660" s="1321"/>
      <c r="Y4660" s="1322"/>
      <c r="Z4660" s="2115"/>
      <c r="AA4660" s="1314"/>
      <c r="AB4660" s="1316"/>
      <c r="AC4660" s="1316"/>
      <c r="AD4660" s="1316"/>
      <c r="AE4660" s="1316"/>
      <c r="AF4660" s="1316"/>
      <c r="AG4660" s="1316"/>
      <c r="AH4660" s="1316"/>
      <c r="AI4660" s="244" t="str">
        <f t="shared" si="395"/>
        <v/>
      </c>
      <c r="AJ4660" s="1315">
        <f t="shared" si="396"/>
        <v>44186</v>
      </c>
      <c r="AK4660" s="1318"/>
      <c r="AL4660" s="1339"/>
      <c r="AM4660" s="1316"/>
      <c r="AN4660" s="1316"/>
      <c r="AO4660" s="1320"/>
      <c r="AP4660" s="1320"/>
      <c r="AQ4660" s="1337" t="s">
        <v>3094</v>
      </c>
      <c r="AR4660" s="1320"/>
      <c r="AS4660" s="1320"/>
      <c r="AT4660" s="1320"/>
      <c r="AU4660" s="1320"/>
      <c r="AV4660" s="1320"/>
      <c r="AW4660" s="1320"/>
      <c r="AX4660" s="1320"/>
      <c r="AY4660" s="1320"/>
      <c r="AZ4660" s="1950"/>
    </row>
    <row r="4661" spans="2:52" ht="15" customHeight="1">
      <c r="B4661" s="1310">
        <v>4655</v>
      </c>
      <c r="C4661" s="1326" t="s">
        <v>13648</v>
      </c>
      <c r="D4661" s="2153" t="s">
        <v>12949</v>
      </c>
      <c r="E4661" s="521" t="s">
        <v>1122</v>
      </c>
      <c r="F4661" s="658" t="s">
        <v>24</v>
      </c>
      <c r="G4661" s="509" t="s">
        <v>13718</v>
      </c>
      <c r="H4661" s="1323" t="s">
        <v>24</v>
      </c>
      <c r="I4661" s="1325">
        <v>23887</v>
      </c>
      <c r="J4661" s="1314">
        <f t="shared" ca="1" si="394"/>
        <v>57</v>
      </c>
      <c r="K4661" s="2112" t="s">
        <v>24</v>
      </c>
      <c r="L4661" s="2113" t="s">
        <v>24</v>
      </c>
      <c r="M4661" s="2114" t="s">
        <v>24</v>
      </c>
      <c r="N4661" s="1348">
        <v>44186</v>
      </c>
      <c r="O4661" s="1318" t="s">
        <v>24</v>
      </c>
      <c r="P4661" s="1320" t="s">
        <v>24</v>
      </c>
      <c r="Q4661" s="1328" t="s">
        <v>24</v>
      </c>
      <c r="R4661" s="1327" t="s">
        <v>24</v>
      </c>
      <c r="S4661" s="1314"/>
      <c r="T4661" s="1330">
        <v>44341</v>
      </c>
      <c r="U4661" s="1311" t="s">
        <v>99</v>
      </c>
      <c r="V4661" s="1330" t="s">
        <v>24</v>
      </c>
      <c r="W4661" s="1311" t="s">
        <v>24</v>
      </c>
      <c r="X4661" s="1321"/>
      <c r="Y4661" s="1322"/>
      <c r="Z4661" s="2115"/>
      <c r="AA4661" s="1314"/>
      <c r="AB4661" s="1316"/>
      <c r="AC4661" s="1316"/>
      <c r="AD4661" s="1316"/>
      <c r="AE4661" s="1316"/>
      <c r="AF4661" s="1316"/>
      <c r="AG4661" s="1316"/>
      <c r="AH4661" s="1316"/>
      <c r="AI4661" s="244" t="str">
        <f t="shared" si="395"/>
        <v/>
      </c>
      <c r="AJ4661" s="1315">
        <f t="shared" si="396"/>
        <v>44186</v>
      </c>
      <c r="AK4661" s="1318"/>
      <c r="AL4661" s="1339"/>
      <c r="AM4661" s="1316"/>
      <c r="AN4661" s="1316"/>
      <c r="AO4661" s="1320"/>
      <c r="AP4661" s="1320"/>
      <c r="AQ4661" s="1337" t="s">
        <v>3094</v>
      </c>
      <c r="AR4661" s="1320"/>
      <c r="AS4661" s="1320"/>
      <c r="AT4661" s="1320"/>
      <c r="AU4661" s="1320"/>
      <c r="AV4661" s="1320"/>
      <c r="AW4661" s="1320"/>
      <c r="AX4661" s="1320"/>
      <c r="AY4661" s="1320"/>
      <c r="AZ4661" s="1950"/>
    </row>
    <row r="4662" spans="2:52" ht="15" customHeight="1">
      <c r="B4662" s="1310">
        <v>4656</v>
      </c>
      <c r="C4662" s="1326" t="s">
        <v>13649</v>
      </c>
      <c r="D4662" s="2153" t="s">
        <v>12949</v>
      </c>
      <c r="E4662" s="521" t="s">
        <v>1122</v>
      </c>
      <c r="F4662" s="658" t="s">
        <v>24</v>
      </c>
      <c r="G4662" s="509" t="s">
        <v>13718</v>
      </c>
      <c r="H4662" s="1323" t="s">
        <v>24</v>
      </c>
      <c r="I4662" s="1325">
        <v>27601</v>
      </c>
      <c r="J4662" s="1314">
        <f t="shared" ca="1" si="394"/>
        <v>47</v>
      </c>
      <c r="K4662" s="2112" t="s">
        <v>24</v>
      </c>
      <c r="L4662" s="2113" t="s">
        <v>24</v>
      </c>
      <c r="M4662" s="2114" t="s">
        <v>24</v>
      </c>
      <c r="N4662" s="1348">
        <v>44186</v>
      </c>
      <c r="O4662" s="1318" t="s">
        <v>24</v>
      </c>
      <c r="P4662" s="1320" t="s">
        <v>24</v>
      </c>
      <c r="Q4662" s="1328" t="s">
        <v>24</v>
      </c>
      <c r="R4662" s="1327" t="s">
        <v>24</v>
      </c>
      <c r="S4662" s="1314"/>
      <c r="T4662" s="1330">
        <v>44403</v>
      </c>
      <c r="U4662" s="1311" t="s">
        <v>99</v>
      </c>
      <c r="V4662" s="1330" t="s">
        <v>24</v>
      </c>
      <c r="W4662" s="1311" t="s">
        <v>24</v>
      </c>
      <c r="X4662" s="1321"/>
      <c r="Y4662" s="1322"/>
      <c r="Z4662" s="2115"/>
      <c r="AA4662" s="1314"/>
      <c r="AB4662" s="1316"/>
      <c r="AC4662" s="1316"/>
      <c r="AD4662" s="1316"/>
      <c r="AE4662" s="1316"/>
      <c r="AF4662" s="1316"/>
      <c r="AG4662" s="1316"/>
      <c r="AH4662" s="1316"/>
      <c r="AI4662" s="244" t="str">
        <f t="shared" si="395"/>
        <v/>
      </c>
      <c r="AJ4662" s="1315">
        <f t="shared" si="396"/>
        <v>44186</v>
      </c>
      <c r="AK4662" s="1318"/>
      <c r="AL4662" s="1339"/>
      <c r="AM4662" s="1316"/>
      <c r="AN4662" s="1316"/>
      <c r="AO4662" s="1320"/>
      <c r="AP4662" s="1320"/>
      <c r="AQ4662" s="1337" t="s">
        <v>3094</v>
      </c>
      <c r="AR4662" s="1320"/>
      <c r="AS4662" s="1320"/>
      <c r="AT4662" s="1320"/>
      <c r="AU4662" s="1320"/>
      <c r="AV4662" s="1320"/>
      <c r="AW4662" s="1320"/>
      <c r="AX4662" s="1320"/>
      <c r="AY4662" s="1320"/>
      <c r="AZ4662" s="1950"/>
    </row>
    <row r="4663" spans="2:52" ht="15" customHeight="1">
      <c r="B4663" s="1310">
        <v>4657</v>
      </c>
      <c r="C4663" s="1326" t="s">
        <v>13650</v>
      </c>
      <c r="D4663" s="2153" t="s">
        <v>13651</v>
      </c>
      <c r="E4663" s="521" t="s">
        <v>601</v>
      </c>
      <c r="F4663" s="658" t="s">
        <v>24</v>
      </c>
      <c r="G4663" s="509" t="s">
        <v>151</v>
      </c>
      <c r="H4663" s="1323" t="s">
        <v>24</v>
      </c>
      <c r="I4663" s="1325">
        <v>32111</v>
      </c>
      <c r="J4663" s="1314">
        <f t="shared" ca="1" si="394"/>
        <v>34</v>
      </c>
      <c r="K4663" s="2112" t="s">
        <v>24</v>
      </c>
      <c r="L4663" s="2113" t="s">
        <v>24</v>
      </c>
      <c r="M4663" s="2114" t="s">
        <v>24</v>
      </c>
      <c r="N4663" s="1348">
        <v>44182</v>
      </c>
      <c r="O4663" s="1318" t="s">
        <v>24</v>
      </c>
      <c r="P4663" s="1320" t="s">
        <v>24</v>
      </c>
      <c r="Q4663" s="1328" t="s">
        <v>24</v>
      </c>
      <c r="R4663" s="1327" t="s">
        <v>24</v>
      </c>
      <c r="S4663" s="1314"/>
      <c r="T4663" s="1330">
        <v>44530</v>
      </c>
      <c r="U4663" s="1311" t="s">
        <v>99</v>
      </c>
      <c r="V4663" s="1330" t="s">
        <v>24</v>
      </c>
      <c r="W4663" s="1311" t="s">
        <v>24</v>
      </c>
      <c r="X4663" s="1321"/>
      <c r="Y4663" s="1322"/>
      <c r="Z4663" s="2115"/>
      <c r="AA4663" s="1314"/>
      <c r="AB4663" s="1316"/>
      <c r="AC4663" s="1316"/>
      <c r="AD4663" s="1316"/>
      <c r="AE4663" s="1316"/>
      <c r="AF4663" s="1316"/>
      <c r="AG4663" s="1316"/>
      <c r="AH4663" s="1316"/>
      <c r="AI4663" s="244" t="str">
        <f t="shared" si="395"/>
        <v/>
      </c>
      <c r="AJ4663" s="1315">
        <f t="shared" si="396"/>
        <v>44182</v>
      </c>
      <c r="AK4663" s="1318"/>
      <c r="AL4663" s="1339"/>
      <c r="AM4663" s="1316"/>
      <c r="AN4663" s="1316"/>
      <c r="AO4663" s="1320"/>
      <c r="AP4663" s="1320"/>
      <c r="AQ4663" s="1337" t="s">
        <v>3094</v>
      </c>
      <c r="AR4663" s="1320"/>
      <c r="AS4663" s="1320"/>
      <c r="AT4663" s="1320"/>
      <c r="AU4663" s="1320"/>
      <c r="AV4663" s="1320"/>
      <c r="AW4663" s="1320"/>
      <c r="AX4663" s="1320"/>
      <c r="AY4663" s="1320"/>
      <c r="AZ4663" s="1950"/>
    </row>
    <row r="4664" spans="2:52" ht="15" customHeight="1">
      <c r="B4664" s="1310">
        <v>4658</v>
      </c>
      <c r="C4664" s="1326" t="s">
        <v>13691</v>
      </c>
      <c r="D4664" s="2153" t="s">
        <v>6656</v>
      </c>
      <c r="E4664" s="521" t="s">
        <v>4292</v>
      </c>
      <c r="F4664" s="658" t="s">
        <v>13739</v>
      </c>
      <c r="G4664" s="509" t="s">
        <v>102</v>
      </c>
      <c r="H4664" s="1323" t="s">
        <v>24</v>
      </c>
      <c r="I4664" s="1325">
        <v>31944</v>
      </c>
      <c r="J4664" s="1314">
        <f t="shared" ca="1" si="394"/>
        <v>35</v>
      </c>
      <c r="K4664" s="2112" t="s">
        <v>24</v>
      </c>
      <c r="L4664" s="2113" t="s">
        <v>24</v>
      </c>
      <c r="M4664" s="2114" t="s">
        <v>24</v>
      </c>
      <c r="N4664" s="1348">
        <v>44183</v>
      </c>
      <c r="O4664" s="1318" t="s">
        <v>24</v>
      </c>
      <c r="P4664" s="1320" t="s">
        <v>24</v>
      </c>
      <c r="Q4664" s="1328" t="s">
        <v>24</v>
      </c>
      <c r="R4664" s="1327" t="s">
        <v>24</v>
      </c>
      <c r="S4664" s="1314"/>
      <c r="T4664" s="1330">
        <v>44363</v>
      </c>
      <c r="U4664" s="1311" t="s">
        <v>99</v>
      </c>
      <c r="V4664" s="1330" t="s">
        <v>24</v>
      </c>
      <c r="W4664" s="1311" t="s">
        <v>24</v>
      </c>
      <c r="X4664" s="1321"/>
      <c r="Y4664" s="1322"/>
      <c r="Z4664" s="2115"/>
      <c r="AA4664" s="1314"/>
      <c r="AB4664" s="1316"/>
      <c r="AC4664" s="1316"/>
      <c r="AD4664" s="1316"/>
      <c r="AE4664" s="1316"/>
      <c r="AF4664" s="1316"/>
      <c r="AG4664" s="1316"/>
      <c r="AH4664" s="1316"/>
      <c r="AI4664" s="244" t="str">
        <f t="shared" si="395"/>
        <v/>
      </c>
      <c r="AJ4664" s="1315">
        <f t="shared" si="396"/>
        <v>44183</v>
      </c>
      <c r="AK4664" s="1318"/>
      <c r="AL4664" s="1339"/>
      <c r="AM4664" s="1316"/>
      <c r="AN4664" s="1316"/>
      <c r="AO4664" s="1320"/>
      <c r="AP4664" s="1320"/>
      <c r="AQ4664" s="1337" t="s">
        <v>3094</v>
      </c>
      <c r="AR4664" s="1320"/>
      <c r="AS4664" s="1320"/>
      <c r="AT4664" s="1320"/>
      <c r="AU4664" s="1320"/>
      <c r="AV4664" s="1320"/>
      <c r="AW4664" s="1320"/>
      <c r="AX4664" s="1320"/>
      <c r="AY4664" s="1320"/>
      <c r="AZ4664" s="1950"/>
    </row>
    <row r="4665" spans="2:52" ht="15" customHeight="1">
      <c r="B4665" s="1310">
        <v>4659</v>
      </c>
      <c r="C4665" s="1326" t="s">
        <v>13655</v>
      </c>
      <c r="D4665" s="2153" t="s">
        <v>234</v>
      </c>
      <c r="E4665" s="521" t="s">
        <v>222</v>
      </c>
      <c r="F4665" s="658" t="s">
        <v>24</v>
      </c>
      <c r="G4665" s="509" t="s">
        <v>139</v>
      </c>
      <c r="H4665" s="1323" t="s">
        <v>24</v>
      </c>
      <c r="I4665" s="1325">
        <v>32776</v>
      </c>
      <c r="J4665" s="1314">
        <f t="shared" ca="1" si="394"/>
        <v>32</v>
      </c>
      <c r="K4665" s="2112" t="s">
        <v>83</v>
      </c>
      <c r="L4665" s="2113">
        <v>890918201039</v>
      </c>
      <c r="M4665" s="2114">
        <v>44829</v>
      </c>
      <c r="N4665" s="1348">
        <v>44161</v>
      </c>
      <c r="O4665" s="1318" t="s">
        <v>24</v>
      </c>
      <c r="P4665" s="1320" t="s">
        <v>24</v>
      </c>
      <c r="Q4665" s="1328" t="s">
        <v>24</v>
      </c>
      <c r="R4665" s="1327" t="s">
        <v>24</v>
      </c>
      <c r="S4665" s="1314" t="s">
        <v>13656</v>
      </c>
      <c r="T4665" s="1330">
        <v>44464</v>
      </c>
      <c r="U4665" s="1311">
        <v>44464</v>
      </c>
      <c r="V4665" s="1330" t="s">
        <v>24</v>
      </c>
      <c r="W4665" s="1311" t="s">
        <v>24</v>
      </c>
      <c r="X4665" s="1321"/>
      <c r="Y4665" s="1322"/>
      <c r="Z4665" s="2115"/>
      <c r="AA4665" s="1314" t="s">
        <v>100</v>
      </c>
      <c r="AB4665" s="1316"/>
      <c r="AC4665" s="1316"/>
      <c r="AD4665" s="1316"/>
      <c r="AE4665" s="1316"/>
      <c r="AF4665" s="1316"/>
      <c r="AG4665" s="1316"/>
      <c r="AH4665" s="1316"/>
      <c r="AI4665" s="244" t="str">
        <f t="shared" si="395"/>
        <v>LIGHT VEHICLE</v>
      </c>
      <c r="AJ4665" s="1315">
        <f t="shared" si="396"/>
        <v>44161</v>
      </c>
      <c r="AK4665" s="1318">
        <v>44194</v>
      </c>
      <c r="AL4665" s="1339">
        <v>44194</v>
      </c>
      <c r="AM4665" s="1316"/>
      <c r="AN4665" s="1316"/>
      <c r="AO4665" s="1320"/>
      <c r="AP4665" s="1320"/>
      <c r="AQ4665" s="1337" t="s">
        <v>3094</v>
      </c>
      <c r="AR4665" s="1320"/>
      <c r="AS4665" s="1320"/>
      <c r="AT4665" s="1320"/>
      <c r="AU4665" s="1320"/>
      <c r="AV4665" s="1320"/>
      <c r="AW4665" s="1320"/>
      <c r="AX4665" s="1320"/>
      <c r="AY4665" s="1320"/>
      <c r="AZ4665" s="1950"/>
    </row>
    <row r="4666" spans="2:52" ht="15" customHeight="1">
      <c r="B4666" s="1310">
        <v>4660</v>
      </c>
      <c r="C4666" s="1326" t="s">
        <v>13663</v>
      </c>
      <c r="D4666" s="2153" t="s">
        <v>11546</v>
      </c>
      <c r="E4666" s="521" t="s">
        <v>3085</v>
      </c>
      <c r="F4666" s="658" t="s">
        <v>24</v>
      </c>
      <c r="G4666" s="509" t="s">
        <v>6605</v>
      </c>
      <c r="H4666" s="1323" t="s">
        <v>13664</v>
      </c>
      <c r="I4666" s="1325">
        <v>34895</v>
      </c>
      <c r="J4666" s="1314">
        <f t="shared" ca="1" si="394"/>
        <v>26</v>
      </c>
      <c r="K4666" s="2112" t="s">
        <v>24</v>
      </c>
      <c r="L4666" s="2113" t="s">
        <v>24</v>
      </c>
      <c r="M4666" s="2114" t="s">
        <v>24</v>
      </c>
      <c r="N4666" s="1348">
        <v>44197</v>
      </c>
      <c r="O4666" s="1318" t="s">
        <v>24</v>
      </c>
      <c r="P4666" s="1320" t="s">
        <v>24</v>
      </c>
      <c r="Q4666" s="1328" t="s">
        <v>24</v>
      </c>
      <c r="R4666" s="1327" t="s">
        <v>24</v>
      </c>
      <c r="S4666" s="1314"/>
      <c r="T4666" s="1330">
        <v>44377</v>
      </c>
      <c r="U4666" s="1311" t="s">
        <v>99</v>
      </c>
      <c r="V4666" s="1330" t="s">
        <v>24</v>
      </c>
      <c r="W4666" s="1311" t="s">
        <v>24</v>
      </c>
      <c r="X4666" s="1321"/>
      <c r="Y4666" s="1322"/>
      <c r="Z4666" s="2115"/>
      <c r="AA4666" s="1314"/>
      <c r="AB4666" s="1316"/>
      <c r="AC4666" s="1316"/>
      <c r="AD4666" s="1316"/>
      <c r="AE4666" s="1316"/>
      <c r="AF4666" s="1316"/>
      <c r="AG4666" s="1316"/>
      <c r="AH4666" s="1316"/>
      <c r="AI4666" s="244" t="str">
        <f t="shared" si="395"/>
        <v/>
      </c>
      <c r="AJ4666" s="1315">
        <f t="shared" si="396"/>
        <v>44197</v>
      </c>
      <c r="AK4666" s="1318"/>
      <c r="AL4666" s="1339"/>
      <c r="AM4666" s="1316"/>
      <c r="AN4666" s="1316"/>
      <c r="AO4666" s="1320"/>
      <c r="AP4666" s="1320"/>
      <c r="AQ4666" s="1337" t="s">
        <v>3094</v>
      </c>
      <c r="AR4666" s="1320"/>
      <c r="AS4666" s="1320"/>
      <c r="AT4666" s="1320"/>
      <c r="AU4666" s="1320"/>
      <c r="AV4666" s="1320"/>
      <c r="AW4666" s="1320"/>
      <c r="AX4666" s="1320"/>
      <c r="AY4666" s="1320"/>
      <c r="AZ4666" s="1950"/>
    </row>
    <row r="4667" spans="2:52" ht="15" customHeight="1">
      <c r="B4667" s="1310">
        <v>4661</v>
      </c>
      <c r="C4667" s="1326" t="s">
        <v>13669</v>
      </c>
      <c r="D4667" s="2153" t="s">
        <v>12949</v>
      </c>
      <c r="E4667" s="521" t="s">
        <v>1122</v>
      </c>
      <c r="F4667" s="658" t="s">
        <v>24</v>
      </c>
      <c r="G4667" s="509" t="s">
        <v>13444</v>
      </c>
      <c r="H4667" s="1323" t="s">
        <v>24</v>
      </c>
      <c r="I4667" s="1325"/>
      <c r="J4667" s="1314" t="str">
        <f t="shared" ca="1" si="394"/>
        <v>-</v>
      </c>
      <c r="K4667" s="2112" t="s">
        <v>24</v>
      </c>
      <c r="L4667" s="2113" t="s">
        <v>24</v>
      </c>
      <c r="M4667" s="2114" t="s">
        <v>24</v>
      </c>
      <c r="N4667" s="1348">
        <v>44188</v>
      </c>
      <c r="O4667" s="1318" t="s">
        <v>24</v>
      </c>
      <c r="P4667" s="1320" t="s">
        <v>24</v>
      </c>
      <c r="Q4667" s="1328" t="s">
        <v>24</v>
      </c>
      <c r="R4667" s="1327" t="s">
        <v>24</v>
      </c>
      <c r="S4667" s="1314"/>
      <c r="T4667" s="1330">
        <v>44561</v>
      </c>
      <c r="U4667" s="1311"/>
      <c r="V4667" s="1330" t="s">
        <v>24</v>
      </c>
      <c r="W4667" s="1311" t="s">
        <v>24</v>
      </c>
      <c r="X4667" s="1321"/>
      <c r="Y4667" s="1322"/>
      <c r="Z4667" s="2115"/>
      <c r="AA4667" s="1314"/>
      <c r="AB4667" s="1316"/>
      <c r="AC4667" s="1316"/>
      <c r="AD4667" s="1316"/>
      <c r="AE4667" s="1316"/>
      <c r="AF4667" s="1316"/>
      <c r="AG4667" s="1316"/>
      <c r="AH4667" s="1316"/>
      <c r="AI4667" s="244" t="str">
        <f t="shared" si="395"/>
        <v/>
      </c>
      <c r="AJ4667" s="1315">
        <f t="shared" si="396"/>
        <v>44188</v>
      </c>
      <c r="AK4667" s="1318"/>
      <c r="AL4667" s="1339"/>
      <c r="AM4667" s="1316"/>
      <c r="AN4667" s="1316"/>
      <c r="AO4667" s="1320"/>
      <c r="AP4667" s="1320"/>
      <c r="AQ4667" s="1337" t="s">
        <v>3094</v>
      </c>
      <c r="AR4667" s="1320"/>
      <c r="AS4667" s="1320"/>
      <c r="AT4667" s="1320"/>
      <c r="AU4667" s="1320"/>
      <c r="AV4667" s="1320"/>
      <c r="AW4667" s="1320"/>
      <c r="AX4667" s="1320"/>
      <c r="AY4667" s="1320"/>
      <c r="AZ4667" s="1950"/>
    </row>
    <row r="4668" spans="2:52" ht="15" customHeight="1">
      <c r="B4668" s="1310">
        <v>4662</v>
      </c>
      <c r="C4668" s="1326" t="s">
        <v>13671</v>
      </c>
      <c r="D4668" s="2153" t="s">
        <v>12949</v>
      </c>
      <c r="E4668" s="521" t="s">
        <v>1122</v>
      </c>
      <c r="F4668" s="658" t="s">
        <v>24</v>
      </c>
      <c r="G4668" s="509" t="s">
        <v>13444</v>
      </c>
      <c r="H4668" s="1323" t="s">
        <v>24</v>
      </c>
      <c r="I4668" s="1325"/>
      <c r="J4668" s="1314" t="str">
        <f t="shared" ca="1" si="394"/>
        <v>-</v>
      </c>
      <c r="K4668" s="2112" t="s">
        <v>24</v>
      </c>
      <c r="L4668" s="2113" t="s">
        <v>24</v>
      </c>
      <c r="M4668" s="2114" t="s">
        <v>24</v>
      </c>
      <c r="N4668" s="1348">
        <v>44188</v>
      </c>
      <c r="O4668" s="1318" t="s">
        <v>24</v>
      </c>
      <c r="P4668" s="1320" t="s">
        <v>24</v>
      </c>
      <c r="Q4668" s="1328" t="s">
        <v>24</v>
      </c>
      <c r="R4668" s="1327" t="s">
        <v>24</v>
      </c>
      <c r="S4668" s="1314"/>
      <c r="T4668" s="1330">
        <v>44561</v>
      </c>
      <c r="U4668" s="1311"/>
      <c r="V4668" s="1330" t="s">
        <v>24</v>
      </c>
      <c r="W4668" s="1311" t="s">
        <v>24</v>
      </c>
      <c r="X4668" s="1321"/>
      <c r="Y4668" s="1322"/>
      <c r="Z4668" s="2115"/>
      <c r="AA4668" s="1314"/>
      <c r="AB4668" s="1316"/>
      <c r="AC4668" s="1316"/>
      <c r="AD4668" s="1316"/>
      <c r="AE4668" s="1316"/>
      <c r="AF4668" s="1316"/>
      <c r="AG4668" s="1316"/>
      <c r="AH4668" s="1316"/>
      <c r="AI4668" s="244" t="str">
        <f t="shared" si="395"/>
        <v/>
      </c>
      <c r="AJ4668" s="1315">
        <f t="shared" si="396"/>
        <v>44188</v>
      </c>
      <c r="AK4668" s="1318"/>
      <c r="AL4668" s="1339"/>
      <c r="AM4668" s="1316"/>
      <c r="AN4668" s="1316"/>
      <c r="AO4668" s="1320"/>
      <c r="AP4668" s="1320"/>
      <c r="AQ4668" s="1337" t="s">
        <v>3094</v>
      </c>
      <c r="AR4668" s="1320"/>
      <c r="AS4668" s="1320"/>
      <c r="AT4668" s="1320"/>
      <c r="AU4668" s="1320"/>
      <c r="AV4668" s="1320"/>
      <c r="AW4668" s="1320"/>
      <c r="AX4668" s="1320"/>
      <c r="AY4668" s="1320"/>
      <c r="AZ4668" s="1950"/>
    </row>
    <row r="4669" spans="2:52" ht="15" customHeight="1">
      <c r="B4669" s="1310">
        <v>4663</v>
      </c>
      <c r="C4669" s="1326" t="s">
        <v>13672</v>
      </c>
      <c r="D4669" s="2153" t="s">
        <v>12949</v>
      </c>
      <c r="E4669" s="521" t="s">
        <v>1122</v>
      </c>
      <c r="F4669" s="658" t="s">
        <v>24</v>
      </c>
      <c r="G4669" s="509" t="s">
        <v>13444</v>
      </c>
      <c r="H4669" s="1323" t="s">
        <v>24</v>
      </c>
      <c r="I4669" s="1325"/>
      <c r="J4669" s="1314" t="str">
        <f t="shared" ref="J4669:J4732" ca="1" si="397">IF(OR(I4669="",I4669="-"),"-",ROUND((NOW()-I4669)/356,0))</f>
        <v>-</v>
      </c>
      <c r="K4669" s="2112" t="s">
        <v>24</v>
      </c>
      <c r="L4669" s="2113" t="s">
        <v>24</v>
      </c>
      <c r="M4669" s="2114" t="s">
        <v>24</v>
      </c>
      <c r="N4669" s="1348">
        <v>44188</v>
      </c>
      <c r="O4669" s="1318" t="s">
        <v>24</v>
      </c>
      <c r="P4669" s="1320" t="s">
        <v>24</v>
      </c>
      <c r="Q4669" s="1328" t="s">
        <v>24</v>
      </c>
      <c r="R4669" s="1327" t="s">
        <v>24</v>
      </c>
      <c r="S4669" s="1314"/>
      <c r="T4669" s="1330">
        <v>44561</v>
      </c>
      <c r="U4669" s="1311"/>
      <c r="V4669" s="1330" t="s">
        <v>24</v>
      </c>
      <c r="W4669" s="1311" t="s">
        <v>24</v>
      </c>
      <c r="X4669" s="1321"/>
      <c r="Y4669" s="1322"/>
      <c r="Z4669" s="2115"/>
      <c r="AA4669" s="1314"/>
      <c r="AB4669" s="1316"/>
      <c r="AC4669" s="1316"/>
      <c r="AD4669" s="1316"/>
      <c r="AE4669" s="1316"/>
      <c r="AF4669" s="1316"/>
      <c r="AG4669" s="1316"/>
      <c r="AH4669" s="1316"/>
      <c r="AI4669" s="244" t="str">
        <f t="shared" si="395"/>
        <v/>
      </c>
      <c r="AJ4669" s="1315">
        <f t="shared" si="396"/>
        <v>44188</v>
      </c>
      <c r="AK4669" s="1318"/>
      <c r="AL4669" s="1339"/>
      <c r="AM4669" s="1316"/>
      <c r="AN4669" s="1316"/>
      <c r="AO4669" s="1320"/>
      <c r="AP4669" s="1320"/>
      <c r="AQ4669" s="1337" t="s">
        <v>3094</v>
      </c>
      <c r="AR4669" s="1320"/>
      <c r="AS4669" s="1320"/>
      <c r="AT4669" s="1320"/>
      <c r="AU4669" s="1320"/>
      <c r="AV4669" s="1320"/>
      <c r="AW4669" s="1320"/>
      <c r="AX4669" s="1320"/>
      <c r="AY4669" s="1320"/>
      <c r="AZ4669" s="1950"/>
    </row>
    <row r="4670" spans="2:52" ht="15" customHeight="1">
      <c r="B4670" s="1310">
        <v>4664</v>
      </c>
      <c r="C4670" s="1326" t="s">
        <v>13673</v>
      </c>
      <c r="D4670" s="2153" t="s">
        <v>226</v>
      </c>
      <c r="E4670" s="521" t="s">
        <v>601</v>
      </c>
      <c r="F4670" s="658" t="s">
        <v>24</v>
      </c>
      <c r="G4670" s="509" t="s">
        <v>151</v>
      </c>
      <c r="H4670" s="1323" t="s">
        <v>24</v>
      </c>
      <c r="I4670" s="1325"/>
      <c r="J4670" s="1314" t="str">
        <f t="shared" ca="1" si="397"/>
        <v>-</v>
      </c>
      <c r="K4670" s="2112" t="s">
        <v>24</v>
      </c>
      <c r="L4670" s="2113" t="s">
        <v>24</v>
      </c>
      <c r="M4670" s="2114" t="s">
        <v>24</v>
      </c>
      <c r="N4670" s="1348">
        <v>44188</v>
      </c>
      <c r="O4670" s="1318" t="s">
        <v>24</v>
      </c>
      <c r="P4670" s="1320" t="s">
        <v>24</v>
      </c>
      <c r="Q4670" s="1328" t="s">
        <v>24</v>
      </c>
      <c r="R4670" s="1327" t="s">
        <v>24</v>
      </c>
      <c r="S4670" s="1314"/>
      <c r="T4670" s="1330">
        <v>44292</v>
      </c>
      <c r="U4670" s="1311"/>
      <c r="V4670" s="1330" t="s">
        <v>24</v>
      </c>
      <c r="W4670" s="1311" t="s">
        <v>24</v>
      </c>
      <c r="X4670" s="1321"/>
      <c r="Y4670" s="1322"/>
      <c r="Z4670" s="2115"/>
      <c r="AA4670" s="1314"/>
      <c r="AB4670" s="1316"/>
      <c r="AC4670" s="1316"/>
      <c r="AD4670" s="1316"/>
      <c r="AE4670" s="1316"/>
      <c r="AF4670" s="1316"/>
      <c r="AG4670" s="1316"/>
      <c r="AH4670" s="1316"/>
      <c r="AI4670" s="244" t="str">
        <f t="shared" si="395"/>
        <v/>
      </c>
      <c r="AJ4670" s="1315">
        <f t="shared" si="396"/>
        <v>44188</v>
      </c>
      <c r="AK4670" s="1318"/>
      <c r="AL4670" s="1339"/>
      <c r="AM4670" s="1316"/>
      <c r="AN4670" s="1316"/>
      <c r="AO4670" s="1320"/>
      <c r="AP4670" s="1320"/>
      <c r="AQ4670" s="1337" t="s">
        <v>3094</v>
      </c>
      <c r="AR4670" s="1320"/>
      <c r="AS4670" s="1320"/>
      <c r="AT4670" s="1320"/>
      <c r="AU4670" s="1320"/>
      <c r="AV4670" s="1320"/>
      <c r="AW4670" s="1320"/>
      <c r="AX4670" s="1320"/>
      <c r="AY4670" s="1320"/>
      <c r="AZ4670" s="1950"/>
    </row>
    <row r="4671" spans="2:52" ht="15" customHeight="1">
      <c r="B4671" s="1310">
        <v>4665</v>
      </c>
      <c r="C4671" s="1326" t="s">
        <v>13674</v>
      </c>
      <c r="D4671" s="2153" t="s">
        <v>12949</v>
      </c>
      <c r="E4671" s="521" t="s">
        <v>1122</v>
      </c>
      <c r="F4671" s="658" t="s">
        <v>24</v>
      </c>
      <c r="G4671" s="509" t="s">
        <v>13444</v>
      </c>
      <c r="H4671" s="1323" t="s">
        <v>24</v>
      </c>
      <c r="I4671" s="1325"/>
      <c r="J4671" s="1314" t="str">
        <f t="shared" ca="1" si="397"/>
        <v>-</v>
      </c>
      <c r="K4671" s="2112" t="s">
        <v>24</v>
      </c>
      <c r="L4671" s="2113" t="s">
        <v>24</v>
      </c>
      <c r="M4671" s="2114" t="s">
        <v>24</v>
      </c>
      <c r="N4671" s="1348">
        <v>44188</v>
      </c>
      <c r="O4671" s="1318" t="s">
        <v>24</v>
      </c>
      <c r="P4671" s="1320" t="s">
        <v>24</v>
      </c>
      <c r="Q4671" s="1328" t="s">
        <v>24</v>
      </c>
      <c r="R4671" s="1327" t="s">
        <v>24</v>
      </c>
      <c r="S4671" s="1314"/>
      <c r="T4671" s="1330">
        <v>44561</v>
      </c>
      <c r="U4671" s="1311"/>
      <c r="V4671" s="1330" t="s">
        <v>24</v>
      </c>
      <c r="W4671" s="1311" t="s">
        <v>24</v>
      </c>
      <c r="X4671" s="1321"/>
      <c r="Y4671" s="1322"/>
      <c r="Z4671" s="2115"/>
      <c r="AA4671" s="1314"/>
      <c r="AB4671" s="1316"/>
      <c r="AC4671" s="1316"/>
      <c r="AD4671" s="1316"/>
      <c r="AE4671" s="1316"/>
      <c r="AF4671" s="1316"/>
      <c r="AG4671" s="1316"/>
      <c r="AH4671" s="1316"/>
      <c r="AI4671" s="244" t="str">
        <f t="shared" si="395"/>
        <v/>
      </c>
      <c r="AJ4671" s="1315">
        <f t="shared" si="396"/>
        <v>44188</v>
      </c>
      <c r="AK4671" s="1318"/>
      <c r="AL4671" s="1339"/>
      <c r="AM4671" s="1316"/>
      <c r="AN4671" s="1316"/>
      <c r="AO4671" s="1320"/>
      <c r="AP4671" s="1320"/>
      <c r="AQ4671" s="1337" t="s">
        <v>3094</v>
      </c>
      <c r="AR4671" s="1320"/>
      <c r="AS4671" s="1320"/>
      <c r="AT4671" s="1320"/>
      <c r="AU4671" s="1320"/>
      <c r="AV4671" s="1320"/>
      <c r="AW4671" s="1320"/>
      <c r="AX4671" s="1320"/>
      <c r="AY4671" s="1320"/>
      <c r="AZ4671" s="1950"/>
    </row>
    <row r="4672" spans="2:52" ht="15" customHeight="1">
      <c r="B4672" s="1310">
        <v>4666</v>
      </c>
      <c r="C4672" s="1326" t="s">
        <v>13675</v>
      </c>
      <c r="D4672" s="2153" t="s">
        <v>12949</v>
      </c>
      <c r="E4672" s="521" t="s">
        <v>1122</v>
      </c>
      <c r="F4672" s="658" t="s">
        <v>24</v>
      </c>
      <c r="G4672" s="509" t="s">
        <v>13444</v>
      </c>
      <c r="H4672" s="1323" t="s">
        <v>24</v>
      </c>
      <c r="I4672" s="1325"/>
      <c r="J4672" s="1314" t="str">
        <f t="shared" ca="1" si="397"/>
        <v>-</v>
      </c>
      <c r="K4672" s="2112" t="s">
        <v>24</v>
      </c>
      <c r="L4672" s="2113" t="s">
        <v>24</v>
      </c>
      <c r="M4672" s="2114" t="s">
        <v>24</v>
      </c>
      <c r="N4672" s="1348">
        <v>44188</v>
      </c>
      <c r="O4672" s="1318" t="s">
        <v>24</v>
      </c>
      <c r="P4672" s="1320" t="s">
        <v>24</v>
      </c>
      <c r="Q4672" s="1328" t="s">
        <v>24</v>
      </c>
      <c r="R4672" s="1327" t="s">
        <v>24</v>
      </c>
      <c r="S4672" s="1314"/>
      <c r="T4672" s="1330">
        <v>44561</v>
      </c>
      <c r="U4672" s="1311"/>
      <c r="V4672" s="1330" t="s">
        <v>24</v>
      </c>
      <c r="W4672" s="1311" t="s">
        <v>24</v>
      </c>
      <c r="X4672" s="1321"/>
      <c r="Y4672" s="1322"/>
      <c r="Z4672" s="2115"/>
      <c r="AA4672" s="1314"/>
      <c r="AB4672" s="1316"/>
      <c r="AC4672" s="1316"/>
      <c r="AD4672" s="1316"/>
      <c r="AE4672" s="1316"/>
      <c r="AF4672" s="1316"/>
      <c r="AG4672" s="1316"/>
      <c r="AH4672" s="1316"/>
      <c r="AI4672" s="244" t="str">
        <f t="shared" si="395"/>
        <v/>
      </c>
      <c r="AJ4672" s="1315">
        <f t="shared" si="396"/>
        <v>44188</v>
      </c>
      <c r="AK4672" s="1318"/>
      <c r="AL4672" s="1339"/>
      <c r="AM4672" s="1316"/>
      <c r="AN4672" s="1316"/>
      <c r="AO4672" s="1320"/>
      <c r="AP4672" s="1320"/>
      <c r="AQ4672" s="1337" t="s">
        <v>3094</v>
      </c>
      <c r="AR4672" s="1320"/>
      <c r="AS4672" s="1320"/>
      <c r="AT4672" s="1320"/>
      <c r="AU4672" s="1320"/>
      <c r="AV4672" s="1320"/>
      <c r="AW4672" s="1320"/>
      <c r="AX4672" s="1320"/>
      <c r="AY4672" s="1320"/>
      <c r="AZ4672" s="1950"/>
    </row>
    <row r="4673" spans="2:52" ht="15" customHeight="1">
      <c r="B4673" s="1310">
        <v>4667</v>
      </c>
      <c r="C4673" s="1326" t="s">
        <v>13676</v>
      </c>
      <c r="D4673" s="2153" t="s">
        <v>705</v>
      </c>
      <c r="E4673" s="521" t="s">
        <v>1122</v>
      </c>
      <c r="F4673" s="658" t="s">
        <v>13677</v>
      </c>
      <c r="G4673" s="509" t="s">
        <v>102</v>
      </c>
      <c r="H4673" s="1323" t="s">
        <v>24</v>
      </c>
      <c r="I4673" s="1325"/>
      <c r="J4673" s="1314" t="str">
        <f t="shared" ca="1" si="397"/>
        <v>-</v>
      </c>
      <c r="K4673" s="2112" t="s">
        <v>24</v>
      </c>
      <c r="L4673" s="2113" t="s">
        <v>24</v>
      </c>
      <c r="M4673" s="2114" t="s">
        <v>24</v>
      </c>
      <c r="N4673" s="1348">
        <v>44047</v>
      </c>
      <c r="O4673" s="1318" t="s">
        <v>24</v>
      </c>
      <c r="P4673" s="1320" t="s">
        <v>24</v>
      </c>
      <c r="Q4673" s="1328" t="s">
        <v>24</v>
      </c>
      <c r="R4673" s="1327" t="s">
        <v>24</v>
      </c>
      <c r="S4673" s="1314" t="s">
        <v>12837</v>
      </c>
      <c r="T4673" s="1330">
        <v>44561</v>
      </c>
      <c r="U4673" s="1311">
        <v>44561</v>
      </c>
      <c r="V4673" s="1330" t="s">
        <v>24</v>
      </c>
      <c r="W4673" s="1311" t="s">
        <v>24</v>
      </c>
      <c r="X4673" s="1321"/>
      <c r="Y4673" s="1322"/>
      <c r="Z4673" s="2115"/>
      <c r="AA4673" s="1314" t="s">
        <v>10014</v>
      </c>
      <c r="AB4673" s="1316" t="s">
        <v>13678</v>
      </c>
      <c r="AC4673" s="1316" t="s">
        <v>13679</v>
      </c>
      <c r="AD4673" s="1316" t="s">
        <v>12921</v>
      </c>
      <c r="AE4673" s="1316" t="s">
        <v>13734</v>
      </c>
      <c r="AF4673" s="1316" t="s">
        <v>13878</v>
      </c>
      <c r="AG4673" s="1316"/>
      <c r="AH4673" s="1316"/>
      <c r="AI4673" s="244" t="str">
        <f t="shared" si="395"/>
        <v>LV, BUS, ELFWT TRAILORSC P360 - P420LOWBOYSC P460 STRALL HINO</v>
      </c>
      <c r="AJ4673" s="1315">
        <f t="shared" si="396"/>
        <v>44047</v>
      </c>
      <c r="AK4673" s="1318"/>
      <c r="AL4673" s="1339"/>
      <c r="AM4673" s="1316"/>
      <c r="AN4673" s="1316"/>
      <c r="AO4673" s="1320"/>
      <c r="AP4673" s="1320"/>
      <c r="AQ4673" s="1337" t="s">
        <v>3094</v>
      </c>
      <c r="AR4673" s="1320"/>
      <c r="AS4673" s="1320"/>
      <c r="AT4673" s="1320"/>
      <c r="AU4673" s="1320"/>
      <c r="AV4673" s="1320"/>
      <c r="AW4673" s="1320"/>
      <c r="AX4673" s="1320"/>
      <c r="AY4673" s="1320"/>
      <c r="AZ4673" s="1950"/>
    </row>
    <row r="4674" spans="2:52" ht="15" customHeight="1">
      <c r="B4674" s="1310">
        <v>4668</v>
      </c>
      <c r="C4674" s="1326" t="s">
        <v>13680</v>
      </c>
      <c r="D4674" s="2153" t="s">
        <v>226</v>
      </c>
      <c r="E4674" s="521" t="s">
        <v>4241</v>
      </c>
      <c r="F4674" s="658" t="s">
        <v>13681</v>
      </c>
      <c r="G4674" s="509" t="s">
        <v>102</v>
      </c>
      <c r="H4674" s="1323" t="s">
        <v>24</v>
      </c>
      <c r="I4674" s="1325">
        <v>35742</v>
      </c>
      <c r="J4674" s="1314">
        <f t="shared" ca="1" si="397"/>
        <v>24</v>
      </c>
      <c r="K4674" s="2112" t="s">
        <v>24</v>
      </c>
      <c r="L4674" s="2113" t="s">
        <v>24</v>
      </c>
      <c r="M4674" s="2114" t="s">
        <v>24</v>
      </c>
      <c r="N4674" s="1348">
        <v>44171</v>
      </c>
      <c r="O4674" s="1318" t="s">
        <v>24</v>
      </c>
      <c r="P4674" s="1320" t="s">
        <v>24</v>
      </c>
      <c r="Q4674" s="1328" t="s">
        <v>24</v>
      </c>
      <c r="R4674" s="1327" t="s">
        <v>24</v>
      </c>
      <c r="S4674" s="1314"/>
      <c r="T4674" s="1330">
        <v>44508</v>
      </c>
      <c r="U4674" s="1311" t="s">
        <v>99</v>
      </c>
      <c r="V4674" s="1330" t="s">
        <v>24</v>
      </c>
      <c r="W4674" s="1311" t="s">
        <v>24</v>
      </c>
      <c r="X4674" s="1321"/>
      <c r="Y4674" s="1322"/>
      <c r="Z4674" s="2115"/>
      <c r="AA4674" s="1314"/>
      <c r="AB4674" s="1316"/>
      <c r="AC4674" s="1316"/>
      <c r="AD4674" s="1316"/>
      <c r="AE4674" s="1316"/>
      <c r="AF4674" s="1316"/>
      <c r="AG4674" s="1316"/>
      <c r="AH4674" s="1316"/>
      <c r="AI4674" s="244" t="str">
        <f t="shared" si="395"/>
        <v/>
      </c>
      <c r="AJ4674" s="1315">
        <f t="shared" si="396"/>
        <v>44171</v>
      </c>
      <c r="AK4674" s="1318"/>
      <c r="AL4674" s="1339"/>
      <c r="AM4674" s="1316"/>
      <c r="AN4674" s="1316"/>
      <c r="AO4674" s="1320"/>
      <c r="AP4674" s="1320"/>
      <c r="AQ4674" s="1337" t="s">
        <v>3094</v>
      </c>
      <c r="AR4674" s="1320"/>
      <c r="AS4674" s="1320"/>
      <c r="AT4674" s="1320"/>
      <c r="AU4674" s="1320"/>
      <c r="AV4674" s="1320"/>
      <c r="AW4674" s="1320"/>
      <c r="AX4674" s="1320"/>
      <c r="AY4674" s="1320"/>
      <c r="AZ4674" s="1950"/>
    </row>
    <row r="4675" spans="2:52" ht="15" customHeight="1">
      <c r="B4675" s="1310">
        <v>4669</v>
      </c>
      <c r="C4675" s="1326" t="s">
        <v>13682</v>
      </c>
      <c r="D4675" s="2153" t="s">
        <v>226</v>
      </c>
      <c r="E4675" s="521" t="s">
        <v>222</v>
      </c>
      <c r="F4675" s="658" t="s">
        <v>24</v>
      </c>
      <c r="G4675" s="509" t="s">
        <v>136</v>
      </c>
      <c r="H4675" s="1323" t="s">
        <v>24</v>
      </c>
      <c r="I4675" s="1325">
        <v>34127</v>
      </c>
      <c r="J4675" s="1314">
        <f t="shared" ca="1" si="397"/>
        <v>29</v>
      </c>
      <c r="K4675" s="2112" t="s">
        <v>83</v>
      </c>
      <c r="L4675" s="2113">
        <v>14529306000013</v>
      </c>
      <c r="M4675" s="2114">
        <v>45583</v>
      </c>
      <c r="N4675" s="1348">
        <v>44168</v>
      </c>
      <c r="O4675" s="1318" t="s">
        <v>24</v>
      </c>
      <c r="P4675" s="1320" t="s">
        <v>24</v>
      </c>
      <c r="Q4675" s="1328" t="s">
        <v>24</v>
      </c>
      <c r="R4675" s="1327" t="s">
        <v>24</v>
      </c>
      <c r="S4675" s="1314" t="s">
        <v>13898</v>
      </c>
      <c r="T4675" s="1330">
        <v>44354</v>
      </c>
      <c r="U4675" s="1311">
        <v>44354</v>
      </c>
      <c r="V4675" s="1330" t="s">
        <v>24</v>
      </c>
      <c r="W4675" s="1311" t="s">
        <v>24</v>
      </c>
      <c r="X4675" s="1321"/>
      <c r="Y4675" s="1322"/>
      <c r="Z4675" s="2115"/>
      <c r="AA4675" s="1314" t="s">
        <v>100</v>
      </c>
      <c r="AB4675" s="1316"/>
      <c r="AC4675" s="1316"/>
      <c r="AD4675" s="1316"/>
      <c r="AE4675" s="1316"/>
      <c r="AF4675" s="1316"/>
      <c r="AG4675" s="1316"/>
      <c r="AH4675" s="1316"/>
      <c r="AI4675" s="244" t="str">
        <f t="shared" si="395"/>
        <v>LIGHT VEHICLE</v>
      </c>
      <c r="AJ4675" s="1315">
        <f t="shared" si="396"/>
        <v>44168</v>
      </c>
      <c r="AK4675" s="1318"/>
      <c r="AL4675" s="1339"/>
      <c r="AM4675" s="1316"/>
      <c r="AN4675" s="1316"/>
      <c r="AO4675" s="1320"/>
      <c r="AP4675" s="1320"/>
      <c r="AQ4675" s="1337" t="s">
        <v>3094</v>
      </c>
      <c r="AR4675" s="1320"/>
      <c r="AS4675" s="1320"/>
      <c r="AT4675" s="1320"/>
      <c r="AU4675" s="1320"/>
      <c r="AV4675" s="1320"/>
      <c r="AW4675" s="1320"/>
      <c r="AX4675" s="1320"/>
      <c r="AY4675" s="1320"/>
      <c r="AZ4675" s="1950"/>
    </row>
    <row r="4676" spans="2:52" ht="15" customHeight="1">
      <c r="B4676" s="1310">
        <v>4670</v>
      </c>
      <c r="C4676" s="1326" t="s">
        <v>13683</v>
      </c>
      <c r="D4676" s="2153" t="s">
        <v>13592</v>
      </c>
      <c r="E4676" s="521" t="s">
        <v>3085</v>
      </c>
      <c r="F4676" s="658" t="s">
        <v>24</v>
      </c>
      <c r="G4676" s="509" t="s">
        <v>13662</v>
      </c>
      <c r="H4676" s="1323" t="s">
        <v>24</v>
      </c>
      <c r="I4676" s="1325">
        <v>34211</v>
      </c>
      <c r="J4676" s="1314">
        <f t="shared" ca="1" si="397"/>
        <v>28</v>
      </c>
      <c r="K4676" s="2112" t="s">
        <v>24</v>
      </c>
      <c r="L4676" s="2113" t="s">
        <v>24</v>
      </c>
      <c r="M4676" s="2114" t="s">
        <v>24</v>
      </c>
      <c r="N4676" s="1348">
        <v>44201</v>
      </c>
      <c r="O4676" s="1318" t="s">
        <v>24</v>
      </c>
      <c r="P4676" s="1320" t="s">
        <v>24</v>
      </c>
      <c r="Q4676" s="1328" t="s">
        <v>24</v>
      </c>
      <c r="R4676" s="1327" t="s">
        <v>24</v>
      </c>
      <c r="S4676" s="1314"/>
      <c r="T4676" s="1330">
        <v>44438</v>
      </c>
      <c r="U4676" s="1311" t="s">
        <v>99</v>
      </c>
      <c r="V4676" s="1330" t="s">
        <v>24</v>
      </c>
      <c r="W4676" s="1311" t="s">
        <v>24</v>
      </c>
      <c r="X4676" s="1321"/>
      <c r="Y4676" s="1322"/>
      <c r="Z4676" s="2115"/>
      <c r="AA4676" s="1314"/>
      <c r="AB4676" s="1316"/>
      <c r="AC4676" s="1316"/>
      <c r="AD4676" s="1316"/>
      <c r="AE4676" s="1316"/>
      <c r="AF4676" s="1316"/>
      <c r="AG4676" s="1316"/>
      <c r="AH4676" s="1316"/>
      <c r="AI4676" s="244" t="str">
        <f t="shared" si="395"/>
        <v/>
      </c>
      <c r="AJ4676" s="1315">
        <f t="shared" si="396"/>
        <v>44201</v>
      </c>
      <c r="AK4676" s="1318"/>
      <c r="AL4676" s="1339"/>
      <c r="AM4676" s="1316"/>
      <c r="AN4676" s="1316"/>
      <c r="AO4676" s="1320"/>
      <c r="AP4676" s="1320"/>
      <c r="AQ4676" s="1337" t="s">
        <v>3094</v>
      </c>
      <c r="AR4676" s="1320"/>
      <c r="AS4676" s="1320"/>
      <c r="AT4676" s="1320"/>
      <c r="AU4676" s="1320"/>
      <c r="AV4676" s="1320"/>
      <c r="AW4676" s="1320"/>
      <c r="AX4676" s="1320"/>
      <c r="AY4676" s="1320"/>
      <c r="AZ4676" s="1950"/>
    </row>
    <row r="4677" spans="2:52" ht="15" customHeight="1">
      <c r="B4677" s="1310">
        <v>4671</v>
      </c>
      <c r="C4677" s="1326" t="s">
        <v>998</v>
      </c>
      <c r="D4677" s="2153" t="s">
        <v>13592</v>
      </c>
      <c r="E4677" s="521" t="s">
        <v>3085</v>
      </c>
      <c r="F4677" s="658" t="s">
        <v>24</v>
      </c>
      <c r="G4677" s="509" t="s">
        <v>13662</v>
      </c>
      <c r="H4677" s="1323" t="s">
        <v>24</v>
      </c>
      <c r="I4677" s="1325">
        <v>31248</v>
      </c>
      <c r="J4677" s="1314">
        <f t="shared" ca="1" si="397"/>
        <v>37</v>
      </c>
      <c r="K4677" s="2112" t="s">
        <v>24</v>
      </c>
      <c r="L4677" s="2113" t="s">
        <v>24</v>
      </c>
      <c r="M4677" s="2114" t="s">
        <v>24</v>
      </c>
      <c r="N4677" s="1348">
        <v>44201</v>
      </c>
      <c r="O4677" s="1318" t="s">
        <v>24</v>
      </c>
      <c r="P4677" s="1320" t="s">
        <v>24</v>
      </c>
      <c r="Q4677" s="1328" t="s">
        <v>24</v>
      </c>
      <c r="R4677" s="1327" t="s">
        <v>24</v>
      </c>
      <c r="S4677" s="1314"/>
      <c r="T4677" s="1330">
        <v>44397</v>
      </c>
      <c r="U4677" s="1311" t="s">
        <v>99</v>
      </c>
      <c r="V4677" s="1330" t="s">
        <v>24</v>
      </c>
      <c r="W4677" s="1311" t="s">
        <v>24</v>
      </c>
      <c r="X4677" s="1321"/>
      <c r="Y4677" s="1322"/>
      <c r="Z4677" s="2115"/>
      <c r="AA4677" s="1314"/>
      <c r="AB4677" s="1316"/>
      <c r="AC4677" s="1316"/>
      <c r="AD4677" s="1316"/>
      <c r="AE4677" s="1316"/>
      <c r="AF4677" s="1316"/>
      <c r="AG4677" s="1316"/>
      <c r="AH4677" s="1316"/>
      <c r="AI4677" s="244" t="str">
        <f t="shared" si="395"/>
        <v/>
      </c>
      <c r="AJ4677" s="1315">
        <f t="shared" si="396"/>
        <v>44201</v>
      </c>
      <c r="AK4677" s="1318"/>
      <c r="AL4677" s="1339"/>
      <c r="AM4677" s="1316"/>
      <c r="AN4677" s="1316"/>
      <c r="AO4677" s="1320"/>
      <c r="AP4677" s="1320"/>
      <c r="AQ4677" s="1337" t="s">
        <v>3094</v>
      </c>
      <c r="AR4677" s="1320"/>
      <c r="AS4677" s="1320"/>
      <c r="AT4677" s="1320"/>
      <c r="AU4677" s="1320"/>
      <c r="AV4677" s="1320"/>
      <c r="AW4677" s="1320"/>
      <c r="AX4677" s="1320"/>
      <c r="AY4677" s="1320"/>
      <c r="AZ4677" s="1950"/>
    </row>
    <row r="4678" spans="2:52" ht="15" customHeight="1">
      <c r="B4678" s="1310">
        <v>4672</v>
      </c>
      <c r="C4678" s="1326" t="s">
        <v>1532</v>
      </c>
      <c r="D4678" s="2153" t="s">
        <v>13684</v>
      </c>
      <c r="E4678" s="521" t="s">
        <v>1122</v>
      </c>
      <c r="F4678" s="658" t="s">
        <v>24</v>
      </c>
      <c r="G4678" s="509" t="s">
        <v>102</v>
      </c>
      <c r="H4678" s="1323" t="s">
        <v>24</v>
      </c>
      <c r="I4678" s="1325"/>
      <c r="J4678" s="1314" t="str">
        <f t="shared" ca="1" si="397"/>
        <v>-</v>
      </c>
      <c r="K4678" s="2112" t="s">
        <v>24</v>
      </c>
      <c r="L4678" s="2113" t="s">
        <v>24</v>
      </c>
      <c r="M4678" s="2114" t="s">
        <v>24</v>
      </c>
      <c r="N4678" s="1348">
        <v>44201</v>
      </c>
      <c r="O4678" s="1318" t="s">
        <v>24</v>
      </c>
      <c r="P4678" s="1320" t="s">
        <v>24</v>
      </c>
      <c r="Q4678" s="1328" t="s">
        <v>24</v>
      </c>
      <c r="R4678" s="1327" t="s">
        <v>24</v>
      </c>
      <c r="S4678" s="1314"/>
      <c r="T4678" s="1330">
        <v>44561</v>
      </c>
      <c r="U4678" s="1311" t="s">
        <v>99</v>
      </c>
      <c r="V4678" s="1330" t="s">
        <v>24</v>
      </c>
      <c r="W4678" s="1311" t="s">
        <v>24</v>
      </c>
      <c r="X4678" s="1321"/>
      <c r="Y4678" s="1322"/>
      <c r="Z4678" s="2115"/>
      <c r="AA4678" s="1314"/>
      <c r="AB4678" s="1316"/>
      <c r="AC4678" s="1316"/>
      <c r="AD4678" s="1316"/>
      <c r="AE4678" s="1316"/>
      <c r="AF4678" s="1316"/>
      <c r="AG4678" s="1316"/>
      <c r="AH4678" s="1316"/>
      <c r="AI4678" s="244" t="str">
        <f t="shared" si="395"/>
        <v/>
      </c>
      <c r="AJ4678" s="1315">
        <f t="shared" si="396"/>
        <v>44201</v>
      </c>
      <c r="AK4678" s="1318"/>
      <c r="AL4678" s="1339"/>
      <c r="AM4678" s="1316"/>
      <c r="AN4678" s="1316"/>
      <c r="AO4678" s="1320"/>
      <c r="AP4678" s="1320"/>
      <c r="AQ4678" s="1337" t="s">
        <v>3094</v>
      </c>
      <c r="AR4678" s="1320"/>
      <c r="AS4678" s="1320"/>
      <c r="AT4678" s="1320"/>
      <c r="AU4678" s="1320"/>
      <c r="AV4678" s="1320"/>
      <c r="AW4678" s="1320"/>
      <c r="AX4678" s="1320"/>
      <c r="AY4678" s="1320"/>
      <c r="AZ4678" s="1950"/>
    </row>
    <row r="4679" spans="2:52" ht="15" customHeight="1">
      <c r="B4679" s="1310">
        <v>4673</v>
      </c>
      <c r="C4679" s="1326" t="s">
        <v>13687</v>
      </c>
      <c r="D4679" s="2153" t="s">
        <v>13684</v>
      </c>
      <c r="E4679" s="521" t="s">
        <v>1122</v>
      </c>
      <c r="F4679" s="658" t="s">
        <v>24</v>
      </c>
      <c r="G4679" s="509" t="s">
        <v>102</v>
      </c>
      <c r="H4679" s="1323" t="s">
        <v>24</v>
      </c>
      <c r="I4679" s="1325"/>
      <c r="J4679" s="1314" t="str">
        <f t="shared" ca="1" si="397"/>
        <v>-</v>
      </c>
      <c r="K4679" s="2112" t="s">
        <v>24</v>
      </c>
      <c r="L4679" s="2113" t="s">
        <v>24</v>
      </c>
      <c r="M4679" s="2114" t="s">
        <v>24</v>
      </c>
      <c r="N4679" s="1348">
        <v>44201</v>
      </c>
      <c r="O4679" s="1318" t="s">
        <v>24</v>
      </c>
      <c r="P4679" s="1320" t="s">
        <v>24</v>
      </c>
      <c r="Q4679" s="1328" t="s">
        <v>24</v>
      </c>
      <c r="R4679" s="1327" t="s">
        <v>24</v>
      </c>
      <c r="S4679" s="1314"/>
      <c r="T4679" s="1330">
        <v>44561</v>
      </c>
      <c r="U4679" s="1311" t="s">
        <v>99</v>
      </c>
      <c r="V4679" s="1330" t="s">
        <v>24</v>
      </c>
      <c r="W4679" s="1311" t="s">
        <v>24</v>
      </c>
      <c r="X4679" s="1321"/>
      <c r="Y4679" s="1322"/>
      <c r="Z4679" s="2115"/>
      <c r="AA4679" s="1314"/>
      <c r="AB4679" s="1316"/>
      <c r="AC4679" s="1316"/>
      <c r="AD4679" s="1316"/>
      <c r="AE4679" s="1316"/>
      <c r="AF4679" s="1316"/>
      <c r="AG4679" s="1316"/>
      <c r="AH4679" s="1316"/>
      <c r="AI4679" s="244" t="str">
        <f t="shared" si="395"/>
        <v/>
      </c>
      <c r="AJ4679" s="1315">
        <f t="shared" si="396"/>
        <v>44201</v>
      </c>
      <c r="AK4679" s="1318"/>
      <c r="AL4679" s="1339"/>
      <c r="AM4679" s="1316"/>
      <c r="AN4679" s="1316"/>
      <c r="AO4679" s="1320"/>
      <c r="AP4679" s="1320"/>
      <c r="AQ4679" s="1337" t="s">
        <v>3094</v>
      </c>
      <c r="AR4679" s="1320"/>
      <c r="AS4679" s="1320"/>
      <c r="AT4679" s="1320"/>
      <c r="AU4679" s="1320"/>
      <c r="AV4679" s="1320"/>
      <c r="AW4679" s="1320"/>
      <c r="AX4679" s="1320"/>
      <c r="AY4679" s="1320"/>
      <c r="AZ4679" s="1950"/>
    </row>
    <row r="4680" spans="2:52" ht="15" customHeight="1">
      <c r="B4680" s="1310">
        <v>4674</v>
      </c>
      <c r="C4680" s="1326" t="s">
        <v>13685</v>
      </c>
      <c r="D4680" s="2153" t="s">
        <v>13684</v>
      </c>
      <c r="E4680" s="521" t="s">
        <v>1122</v>
      </c>
      <c r="F4680" s="658" t="s">
        <v>24</v>
      </c>
      <c r="G4680" s="509" t="s">
        <v>102</v>
      </c>
      <c r="H4680" s="1323" t="s">
        <v>24</v>
      </c>
      <c r="I4680" s="1325"/>
      <c r="J4680" s="1314" t="str">
        <f t="shared" ca="1" si="397"/>
        <v>-</v>
      </c>
      <c r="K4680" s="2112" t="s">
        <v>24</v>
      </c>
      <c r="L4680" s="2113" t="s">
        <v>24</v>
      </c>
      <c r="M4680" s="2114" t="s">
        <v>24</v>
      </c>
      <c r="N4680" s="1348">
        <v>44201</v>
      </c>
      <c r="O4680" s="1318" t="s">
        <v>24</v>
      </c>
      <c r="P4680" s="1320" t="s">
        <v>24</v>
      </c>
      <c r="Q4680" s="1328" t="s">
        <v>24</v>
      </c>
      <c r="R4680" s="1327" t="s">
        <v>24</v>
      </c>
      <c r="S4680" s="1314"/>
      <c r="T4680" s="1330">
        <v>44561</v>
      </c>
      <c r="U4680" s="1311" t="s">
        <v>99</v>
      </c>
      <c r="V4680" s="1330" t="s">
        <v>24</v>
      </c>
      <c r="W4680" s="1311" t="s">
        <v>24</v>
      </c>
      <c r="X4680" s="1321"/>
      <c r="Y4680" s="1322"/>
      <c r="Z4680" s="2115"/>
      <c r="AA4680" s="1314"/>
      <c r="AB4680" s="1316"/>
      <c r="AC4680" s="1316"/>
      <c r="AD4680" s="1316"/>
      <c r="AE4680" s="1316"/>
      <c r="AF4680" s="1316"/>
      <c r="AG4680" s="1316"/>
      <c r="AH4680" s="1316"/>
      <c r="AI4680" s="244" t="str">
        <f t="shared" si="395"/>
        <v/>
      </c>
      <c r="AJ4680" s="1315">
        <f t="shared" si="396"/>
        <v>44201</v>
      </c>
      <c r="AK4680" s="1318"/>
      <c r="AL4680" s="1339"/>
      <c r="AM4680" s="1316"/>
      <c r="AN4680" s="1316"/>
      <c r="AO4680" s="1320"/>
      <c r="AP4680" s="1320"/>
      <c r="AQ4680" s="1337" t="s">
        <v>3094</v>
      </c>
      <c r="AR4680" s="1320"/>
      <c r="AS4680" s="1320"/>
      <c r="AT4680" s="1320"/>
      <c r="AU4680" s="1320"/>
      <c r="AV4680" s="1320"/>
      <c r="AW4680" s="1320"/>
      <c r="AX4680" s="1320"/>
      <c r="AY4680" s="1320"/>
      <c r="AZ4680" s="1950"/>
    </row>
    <row r="4681" spans="2:52" ht="15" customHeight="1">
      <c r="B4681" s="1310">
        <v>4675</v>
      </c>
      <c r="C4681" s="1326" t="s">
        <v>13686</v>
      </c>
      <c r="D4681" s="2153" t="s">
        <v>13684</v>
      </c>
      <c r="E4681" s="521" t="s">
        <v>1122</v>
      </c>
      <c r="F4681" s="658" t="s">
        <v>24</v>
      </c>
      <c r="G4681" s="509" t="s">
        <v>102</v>
      </c>
      <c r="H4681" s="1323" t="s">
        <v>24</v>
      </c>
      <c r="I4681" s="1325"/>
      <c r="J4681" s="1314" t="str">
        <f t="shared" ca="1" si="397"/>
        <v>-</v>
      </c>
      <c r="K4681" s="2112" t="s">
        <v>24</v>
      </c>
      <c r="L4681" s="2113" t="s">
        <v>24</v>
      </c>
      <c r="M4681" s="2114" t="s">
        <v>24</v>
      </c>
      <c r="N4681" s="1348">
        <v>44201</v>
      </c>
      <c r="O4681" s="1318" t="s">
        <v>24</v>
      </c>
      <c r="P4681" s="1320" t="s">
        <v>24</v>
      </c>
      <c r="Q4681" s="1328" t="s">
        <v>24</v>
      </c>
      <c r="R4681" s="1327" t="s">
        <v>24</v>
      </c>
      <c r="S4681" s="1314"/>
      <c r="T4681" s="1330">
        <v>44561</v>
      </c>
      <c r="U4681" s="1311" t="s">
        <v>99</v>
      </c>
      <c r="V4681" s="1330" t="s">
        <v>24</v>
      </c>
      <c r="W4681" s="1311" t="s">
        <v>24</v>
      </c>
      <c r="X4681" s="1321"/>
      <c r="Y4681" s="1322"/>
      <c r="Z4681" s="2115"/>
      <c r="AA4681" s="1314"/>
      <c r="AB4681" s="1316"/>
      <c r="AC4681" s="1316"/>
      <c r="AD4681" s="1316"/>
      <c r="AE4681" s="1316"/>
      <c r="AF4681" s="1316"/>
      <c r="AG4681" s="1316"/>
      <c r="AH4681" s="1316"/>
      <c r="AI4681" s="244" t="str">
        <f t="shared" si="395"/>
        <v/>
      </c>
      <c r="AJ4681" s="1315">
        <f t="shared" si="396"/>
        <v>44201</v>
      </c>
      <c r="AK4681" s="1318"/>
      <c r="AL4681" s="1339"/>
      <c r="AM4681" s="1316"/>
      <c r="AN4681" s="1316"/>
      <c r="AO4681" s="1320"/>
      <c r="AP4681" s="1320"/>
      <c r="AQ4681" s="1337" t="s">
        <v>3094</v>
      </c>
      <c r="AR4681" s="1320"/>
      <c r="AS4681" s="1320"/>
      <c r="AT4681" s="1320"/>
      <c r="AU4681" s="1320"/>
      <c r="AV4681" s="1320"/>
      <c r="AW4681" s="1320"/>
      <c r="AX4681" s="1320"/>
      <c r="AY4681" s="1320"/>
      <c r="AZ4681" s="1950"/>
    </row>
    <row r="4682" spans="2:52" ht="15" customHeight="1">
      <c r="B4682" s="1310">
        <v>4676</v>
      </c>
      <c r="C4682" s="1326" t="s">
        <v>13688</v>
      </c>
      <c r="D4682" s="2153" t="s">
        <v>257</v>
      </c>
      <c r="E4682" s="521" t="s">
        <v>1122</v>
      </c>
      <c r="F4682" s="658" t="s">
        <v>24</v>
      </c>
      <c r="G4682" s="509" t="s">
        <v>140</v>
      </c>
      <c r="H4682" s="1323" t="s">
        <v>24</v>
      </c>
      <c r="I4682" s="1325">
        <v>33613</v>
      </c>
      <c r="J4682" s="1314">
        <f t="shared" ca="1" si="397"/>
        <v>30</v>
      </c>
      <c r="K4682" s="2112" t="s">
        <v>24</v>
      </c>
      <c r="L4682" s="2113" t="s">
        <v>24</v>
      </c>
      <c r="M4682" s="2114" t="s">
        <v>24</v>
      </c>
      <c r="N4682" s="1348">
        <v>44203</v>
      </c>
      <c r="O4682" s="1318" t="s">
        <v>24</v>
      </c>
      <c r="P4682" s="1320" t="s">
        <v>24</v>
      </c>
      <c r="Q4682" s="1328" t="s">
        <v>24</v>
      </c>
      <c r="R4682" s="1327" t="s">
        <v>24</v>
      </c>
      <c r="S4682" s="1314" t="s">
        <v>13689</v>
      </c>
      <c r="T4682" s="1330">
        <v>44571</v>
      </c>
      <c r="U4682" s="1311">
        <v>44571</v>
      </c>
      <c r="V4682" s="1330" t="s">
        <v>24</v>
      </c>
      <c r="W4682" s="1311" t="s">
        <v>24</v>
      </c>
      <c r="X4682" s="1321"/>
      <c r="Y4682" s="1322"/>
      <c r="Z4682" s="2115"/>
      <c r="AA4682" s="1314" t="s">
        <v>2085</v>
      </c>
      <c r="AB4682" s="1316"/>
      <c r="AC4682" s="1316"/>
      <c r="AD4682" s="1316"/>
      <c r="AE4682" s="1316"/>
      <c r="AF4682" s="1316"/>
      <c r="AG4682" s="1316"/>
      <c r="AH4682" s="1316"/>
      <c r="AI4682" s="244" t="str">
        <f t="shared" si="395"/>
        <v>BUS, ELF</v>
      </c>
      <c r="AJ4682" s="1315">
        <f t="shared" si="396"/>
        <v>44203</v>
      </c>
      <c r="AK4682" s="1318">
        <v>44194</v>
      </c>
      <c r="AL4682" s="1339">
        <v>44194</v>
      </c>
      <c r="AM4682" s="1316"/>
      <c r="AN4682" s="1316"/>
      <c r="AO4682" s="1320"/>
      <c r="AP4682" s="1320"/>
      <c r="AQ4682" s="1337" t="s">
        <v>3094</v>
      </c>
      <c r="AR4682" s="1320"/>
      <c r="AS4682" s="1320"/>
      <c r="AT4682" s="1320"/>
      <c r="AU4682" s="1320"/>
      <c r="AV4682" s="1320"/>
      <c r="AW4682" s="1320"/>
      <c r="AX4682" s="1320"/>
      <c r="AY4682" s="1320"/>
      <c r="AZ4682" s="1950"/>
    </row>
    <row r="4683" spans="2:52" ht="15" customHeight="1">
      <c r="B4683" s="1310">
        <v>4677</v>
      </c>
      <c r="C4683" s="1326" t="s">
        <v>13690</v>
      </c>
      <c r="D4683" s="2153" t="s">
        <v>1962</v>
      </c>
      <c r="E4683" s="521" t="s">
        <v>1122</v>
      </c>
      <c r="F4683" s="658" t="s">
        <v>24</v>
      </c>
      <c r="G4683" s="509" t="s">
        <v>143</v>
      </c>
      <c r="H4683" s="1323" t="s">
        <v>24</v>
      </c>
      <c r="I4683" s="1325">
        <v>37592</v>
      </c>
      <c r="J4683" s="1314">
        <f t="shared" ca="1" si="397"/>
        <v>19</v>
      </c>
      <c r="K4683" s="2112" t="s">
        <v>24</v>
      </c>
      <c r="L4683" s="2113" t="s">
        <v>24</v>
      </c>
      <c r="M4683" s="2114" t="s">
        <v>24</v>
      </c>
      <c r="N4683" s="1348">
        <v>44203</v>
      </c>
      <c r="O4683" s="1318" t="s">
        <v>24</v>
      </c>
      <c r="P4683" s="1320" t="s">
        <v>24</v>
      </c>
      <c r="Q4683" s="1328" t="s">
        <v>24</v>
      </c>
      <c r="R4683" s="1327" t="s">
        <v>24</v>
      </c>
      <c r="S4683" s="1314"/>
      <c r="T4683" s="1330">
        <v>44532</v>
      </c>
      <c r="U4683" s="1311" t="s">
        <v>99</v>
      </c>
      <c r="V4683" s="1330" t="s">
        <v>24</v>
      </c>
      <c r="W4683" s="1311" t="s">
        <v>24</v>
      </c>
      <c r="X4683" s="1321"/>
      <c r="Y4683" s="1322"/>
      <c r="Z4683" s="2115"/>
      <c r="AA4683" s="1314"/>
      <c r="AB4683" s="1316"/>
      <c r="AC4683" s="1316"/>
      <c r="AD4683" s="1316"/>
      <c r="AE4683" s="1316"/>
      <c r="AF4683" s="1316"/>
      <c r="AG4683" s="1316"/>
      <c r="AH4683" s="1316"/>
      <c r="AI4683" s="244" t="str">
        <f t="shared" si="395"/>
        <v/>
      </c>
      <c r="AJ4683" s="1315">
        <f t="shared" si="396"/>
        <v>44203</v>
      </c>
      <c r="AK4683" s="1318"/>
      <c r="AL4683" s="1339"/>
      <c r="AM4683" s="1316"/>
      <c r="AN4683" s="1316"/>
      <c r="AO4683" s="1320"/>
      <c r="AP4683" s="1320"/>
      <c r="AQ4683" s="1337" t="s">
        <v>3094</v>
      </c>
      <c r="AR4683" s="1320"/>
      <c r="AS4683" s="1320"/>
      <c r="AT4683" s="1320"/>
      <c r="AU4683" s="1320"/>
      <c r="AV4683" s="1320"/>
      <c r="AW4683" s="1320"/>
      <c r="AX4683" s="1320"/>
      <c r="AY4683" s="1320"/>
      <c r="AZ4683" s="1950"/>
    </row>
    <row r="4684" spans="2:52" ht="15" customHeight="1">
      <c r="B4684" s="1310">
        <v>4678</v>
      </c>
      <c r="C4684" s="1326" t="s">
        <v>13692</v>
      </c>
      <c r="D4684" s="2153" t="s">
        <v>4291</v>
      </c>
      <c r="E4684" s="521" t="s">
        <v>4292</v>
      </c>
      <c r="F4684" s="658" t="s">
        <v>13693</v>
      </c>
      <c r="G4684" s="509" t="s">
        <v>98</v>
      </c>
      <c r="H4684" s="1323" t="s">
        <v>24</v>
      </c>
      <c r="I4684" s="1325">
        <v>34253</v>
      </c>
      <c r="J4684" s="1314">
        <f t="shared" ca="1" si="397"/>
        <v>28</v>
      </c>
      <c r="K4684" s="2112" t="s">
        <v>24</v>
      </c>
      <c r="L4684" s="2113" t="s">
        <v>24</v>
      </c>
      <c r="M4684" s="2114" t="s">
        <v>24</v>
      </c>
      <c r="N4684" s="1348">
        <v>44203</v>
      </c>
      <c r="O4684" s="1318" t="s">
        <v>24</v>
      </c>
      <c r="P4684" s="1320" t="s">
        <v>24</v>
      </c>
      <c r="Q4684" s="1328" t="s">
        <v>24</v>
      </c>
      <c r="R4684" s="1327" t="s">
        <v>24</v>
      </c>
      <c r="S4684" s="1314"/>
      <c r="T4684" s="1330">
        <v>44480</v>
      </c>
      <c r="U4684" s="1311" t="s">
        <v>99</v>
      </c>
      <c r="V4684" s="1330" t="s">
        <v>24</v>
      </c>
      <c r="W4684" s="1311" t="s">
        <v>24</v>
      </c>
      <c r="X4684" s="1321"/>
      <c r="Y4684" s="1322"/>
      <c r="Z4684" s="2115"/>
      <c r="AA4684" s="1314"/>
      <c r="AB4684" s="1316"/>
      <c r="AC4684" s="1316"/>
      <c r="AD4684" s="1316"/>
      <c r="AE4684" s="1316"/>
      <c r="AF4684" s="1316"/>
      <c r="AG4684" s="1316"/>
      <c r="AH4684" s="1316"/>
      <c r="AI4684" s="244" t="str">
        <f t="shared" si="395"/>
        <v/>
      </c>
      <c r="AJ4684" s="1315">
        <f t="shared" si="396"/>
        <v>44203</v>
      </c>
      <c r="AK4684" s="1318"/>
      <c r="AL4684" s="1339"/>
      <c r="AM4684" s="1316"/>
      <c r="AN4684" s="1316"/>
      <c r="AO4684" s="1320"/>
      <c r="AP4684" s="1320"/>
      <c r="AQ4684" s="1337" t="s">
        <v>3094</v>
      </c>
      <c r="AR4684" s="1320"/>
      <c r="AS4684" s="1320"/>
      <c r="AT4684" s="1320"/>
      <c r="AU4684" s="1320"/>
      <c r="AV4684" s="1320"/>
      <c r="AW4684" s="1320"/>
      <c r="AX4684" s="1320"/>
      <c r="AY4684" s="1320"/>
      <c r="AZ4684" s="1950"/>
    </row>
    <row r="4685" spans="2:52" ht="15" customHeight="1">
      <c r="B4685" s="1310">
        <v>4679</v>
      </c>
      <c r="C4685" s="1326" t="s">
        <v>4286</v>
      </c>
      <c r="D4685" s="2153" t="s">
        <v>12671</v>
      </c>
      <c r="E4685" s="521" t="s">
        <v>4228</v>
      </c>
      <c r="F4685" s="658" t="s">
        <v>13694</v>
      </c>
      <c r="G4685" s="509" t="s">
        <v>98</v>
      </c>
      <c r="H4685" s="1323" t="s">
        <v>24</v>
      </c>
      <c r="I4685" s="1325">
        <v>33402</v>
      </c>
      <c r="J4685" s="1314">
        <f t="shared" ca="1" si="397"/>
        <v>31</v>
      </c>
      <c r="K4685" s="2112" t="s">
        <v>24</v>
      </c>
      <c r="L4685" s="2113" t="s">
        <v>24</v>
      </c>
      <c r="M4685" s="2114" t="s">
        <v>24</v>
      </c>
      <c r="N4685" s="1348">
        <v>44203</v>
      </c>
      <c r="O4685" s="1318" t="s">
        <v>24</v>
      </c>
      <c r="P4685" s="1320" t="s">
        <v>24</v>
      </c>
      <c r="Q4685" s="1328" t="s">
        <v>24</v>
      </c>
      <c r="R4685" s="1327" t="s">
        <v>24</v>
      </c>
      <c r="S4685" s="1314"/>
      <c r="T4685" s="1330">
        <v>44360</v>
      </c>
      <c r="U4685" s="1311" t="s">
        <v>99</v>
      </c>
      <c r="V4685" s="1330" t="s">
        <v>24</v>
      </c>
      <c r="W4685" s="1311" t="s">
        <v>24</v>
      </c>
      <c r="X4685" s="1321"/>
      <c r="Y4685" s="1322"/>
      <c r="Z4685" s="2115"/>
      <c r="AA4685" s="1314"/>
      <c r="AB4685" s="1316"/>
      <c r="AC4685" s="1316"/>
      <c r="AD4685" s="1316"/>
      <c r="AE4685" s="1316"/>
      <c r="AF4685" s="1316"/>
      <c r="AG4685" s="1316"/>
      <c r="AH4685" s="1316"/>
      <c r="AI4685" s="244" t="str">
        <f t="shared" si="395"/>
        <v/>
      </c>
      <c r="AJ4685" s="1315">
        <f t="shared" si="396"/>
        <v>44203</v>
      </c>
      <c r="AK4685" s="1318"/>
      <c r="AL4685" s="1339"/>
      <c r="AM4685" s="1316"/>
      <c r="AN4685" s="1316"/>
      <c r="AO4685" s="1320"/>
      <c r="AP4685" s="1320"/>
      <c r="AQ4685" s="1337" t="s">
        <v>3094</v>
      </c>
      <c r="AR4685" s="1320"/>
      <c r="AS4685" s="1320"/>
      <c r="AT4685" s="1320"/>
      <c r="AU4685" s="1320"/>
      <c r="AV4685" s="1320"/>
      <c r="AW4685" s="1320"/>
      <c r="AX4685" s="1320"/>
      <c r="AY4685" s="1320"/>
      <c r="AZ4685" s="1950"/>
    </row>
    <row r="4686" spans="2:52" ht="15" customHeight="1">
      <c r="B4686" s="1310">
        <v>4680</v>
      </c>
      <c r="C4686" s="1326" t="s">
        <v>13695</v>
      </c>
      <c r="D4686" s="2153" t="s">
        <v>230</v>
      </c>
      <c r="E4686" s="521" t="s">
        <v>222</v>
      </c>
      <c r="F4686" s="658" t="s">
        <v>24</v>
      </c>
      <c r="G4686" s="509" t="s">
        <v>139</v>
      </c>
      <c r="H4686" s="1323" t="s">
        <v>24</v>
      </c>
      <c r="I4686" s="1325">
        <v>30510</v>
      </c>
      <c r="J4686" s="1314">
        <f t="shared" ca="1" si="397"/>
        <v>39</v>
      </c>
      <c r="K4686" s="2112" t="s">
        <v>24</v>
      </c>
      <c r="L4686" s="2113" t="s">
        <v>24</v>
      </c>
      <c r="M4686" s="2114" t="s">
        <v>24</v>
      </c>
      <c r="N4686" s="1348">
        <v>44196</v>
      </c>
      <c r="O4686" s="1318" t="s">
        <v>24</v>
      </c>
      <c r="P4686" s="1320" t="s">
        <v>24</v>
      </c>
      <c r="Q4686" s="1328" t="s">
        <v>24</v>
      </c>
      <c r="R4686" s="1327" t="s">
        <v>24</v>
      </c>
      <c r="S4686" s="1314" t="s">
        <v>13696</v>
      </c>
      <c r="T4686" s="1330">
        <v>44390</v>
      </c>
      <c r="U4686" s="1311">
        <v>44390</v>
      </c>
      <c r="V4686" s="1330" t="s">
        <v>24</v>
      </c>
      <c r="W4686" s="1311" t="s">
        <v>24</v>
      </c>
      <c r="X4686" s="1321"/>
      <c r="Y4686" s="1322"/>
      <c r="Z4686" s="2115"/>
      <c r="AA4686" s="1314" t="s">
        <v>13697</v>
      </c>
      <c r="AB4686" s="1316"/>
      <c r="AC4686" s="1316"/>
      <c r="AD4686" s="1316"/>
      <c r="AE4686" s="1316"/>
      <c r="AF4686" s="1316"/>
      <c r="AG4686" s="1316"/>
      <c r="AH4686" s="1316"/>
      <c r="AI4686" s="244" t="str">
        <f t="shared" si="395"/>
        <v>VOLVO FH16 610 DTR</v>
      </c>
      <c r="AJ4686" s="1315">
        <f t="shared" si="396"/>
        <v>44196</v>
      </c>
      <c r="AK4686" s="1318"/>
      <c r="AL4686" s="1339"/>
      <c r="AM4686" s="1316"/>
      <c r="AN4686" s="1316"/>
      <c r="AO4686" s="1320"/>
      <c r="AP4686" s="1320"/>
      <c r="AQ4686" s="1337" t="s">
        <v>3094</v>
      </c>
      <c r="AR4686" s="1320"/>
      <c r="AS4686" s="1320"/>
      <c r="AT4686" s="1320"/>
      <c r="AU4686" s="1320"/>
      <c r="AV4686" s="1320"/>
      <c r="AW4686" s="1320"/>
      <c r="AX4686" s="1320"/>
      <c r="AY4686" s="1320"/>
      <c r="AZ4686" s="1950"/>
    </row>
    <row r="4687" spans="2:52" ht="15" customHeight="1">
      <c r="B4687" s="1310">
        <v>4681</v>
      </c>
      <c r="C4687" s="1326" t="s">
        <v>13698</v>
      </c>
      <c r="D4687" s="2153" t="s">
        <v>303</v>
      </c>
      <c r="E4687" s="521" t="s">
        <v>222</v>
      </c>
      <c r="F4687" s="658" t="s">
        <v>24</v>
      </c>
      <c r="G4687" s="509" t="s">
        <v>141</v>
      </c>
      <c r="H4687" s="1323" t="s">
        <v>24</v>
      </c>
      <c r="I4687" s="1325">
        <v>34503</v>
      </c>
      <c r="J4687" s="1314">
        <f t="shared" ca="1" si="397"/>
        <v>27</v>
      </c>
      <c r="K4687" s="2112" t="s">
        <v>83</v>
      </c>
      <c r="L4687" s="2113">
        <v>1723180401634</v>
      </c>
      <c r="M4687" s="2114">
        <v>45095</v>
      </c>
      <c r="N4687" s="1348">
        <v>44195</v>
      </c>
      <c r="O4687" s="1318" t="s">
        <v>24</v>
      </c>
      <c r="P4687" s="1320" t="s">
        <v>24</v>
      </c>
      <c r="Q4687" s="1328" t="s">
        <v>24</v>
      </c>
      <c r="R4687" s="1327" t="s">
        <v>24</v>
      </c>
      <c r="S4687" s="1314" t="s">
        <v>13699</v>
      </c>
      <c r="T4687" s="1330">
        <v>44365</v>
      </c>
      <c r="U4687" s="1311">
        <v>44365</v>
      </c>
      <c r="V4687" s="1330" t="s">
        <v>24</v>
      </c>
      <c r="W4687" s="1311" t="s">
        <v>24</v>
      </c>
      <c r="X4687" s="1321"/>
      <c r="Y4687" s="1322"/>
      <c r="Z4687" s="2115"/>
      <c r="AA4687" s="1314" t="s">
        <v>100</v>
      </c>
      <c r="AB4687" s="1316"/>
      <c r="AC4687" s="1316"/>
      <c r="AD4687" s="1316"/>
      <c r="AE4687" s="1316"/>
      <c r="AF4687" s="1316"/>
      <c r="AG4687" s="1316"/>
      <c r="AH4687" s="1316"/>
      <c r="AI4687" s="244" t="str">
        <f t="shared" si="395"/>
        <v>LIGHT VEHICLE</v>
      </c>
      <c r="AJ4687" s="1315">
        <f t="shared" si="396"/>
        <v>44195</v>
      </c>
      <c r="AK4687" s="1318"/>
      <c r="AL4687" s="1339"/>
      <c r="AM4687" s="1316"/>
      <c r="AN4687" s="1316"/>
      <c r="AO4687" s="1320"/>
      <c r="AP4687" s="1320"/>
      <c r="AQ4687" s="1337" t="s">
        <v>3094</v>
      </c>
      <c r="AR4687" s="1320"/>
      <c r="AS4687" s="1320"/>
      <c r="AT4687" s="1320"/>
      <c r="AU4687" s="1320"/>
      <c r="AV4687" s="1320"/>
      <c r="AW4687" s="1320"/>
      <c r="AX4687" s="1320"/>
      <c r="AY4687" s="1320"/>
      <c r="AZ4687" s="1950"/>
    </row>
    <row r="4688" spans="2:52" ht="15" customHeight="1">
      <c r="B4688" s="1310">
        <v>4682</v>
      </c>
      <c r="C4688" s="1326" t="s">
        <v>13700</v>
      </c>
      <c r="D4688" s="2153" t="s">
        <v>257</v>
      </c>
      <c r="E4688" s="521" t="s">
        <v>1122</v>
      </c>
      <c r="F4688" s="658" t="s">
        <v>24</v>
      </c>
      <c r="G4688" s="509" t="s">
        <v>109</v>
      </c>
      <c r="H4688" s="1323" t="s">
        <v>24</v>
      </c>
      <c r="I4688" s="1325">
        <v>33636</v>
      </c>
      <c r="J4688" s="1314">
        <f t="shared" ca="1" si="397"/>
        <v>30</v>
      </c>
      <c r="K4688" s="2112" t="s">
        <v>83</v>
      </c>
      <c r="L4688" s="2113">
        <v>19259202000020</v>
      </c>
      <c r="M4688" s="2114">
        <v>45980</v>
      </c>
      <c r="N4688" s="1348">
        <v>44204</v>
      </c>
      <c r="O4688" s="1318" t="s">
        <v>24</v>
      </c>
      <c r="P4688" s="1320" t="s">
        <v>24</v>
      </c>
      <c r="Q4688" s="1328" t="s">
        <v>24</v>
      </c>
      <c r="R4688" s="1327" t="s">
        <v>24</v>
      </c>
      <c r="S4688" s="1314" t="s">
        <v>13701</v>
      </c>
      <c r="T4688" s="1330">
        <v>44594</v>
      </c>
      <c r="U4688" s="1311">
        <v>44594</v>
      </c>
      <c r="V4688" s="1330" t="s">
        <v>24</v>
      </c>
      <c r="W4688" s="1311" t="s">
        <v>24</v>
      </c>
      <c r="X4688" s="1321"/>
      <c r="Y4688" s="1322"/>
      <c r="Z4688" s="2115"/>
      <c r="AA4688" s="1314" t="s">
        <v>100</v>
      </c>
      <c r="AB4688" s="1316"/>
      <c r="AC4688" s="1316"/>
      <c r="AD4688" s="1316"/>
      <c r="AE4688" s="1316"/>
      <c r="AF4688" s="1316"/>
      <c r="AG4688" s="1316"/>
      <c r="AH4688" s="1316"/>
      <c r="AI4688" s="244" t="str">
        <f t="shared" ref="AI4688:AI4751" si="398">+CONCATENATE(AA4688,AB4688,AC4688,AD4688,AE4688,AF4688,AG4688)</f>
        <v>LIGHT VEHICLE</v>
      </c>
      <c r="AJ4688" s="1315">
        <f t="shared" si="396"/>
        <v>44204</v>
      </c>
      <c r="AK4688" s="1318">
        <v>44203</v>
      </c>
      <c r="AL4688" s="1339">
        <v>44203</v>
      </c>
      <c r="AM4688" s="1316"/>
      <c r="AN4688" s="1316"/>
      <c r="AO4688" s="1320"/>
      <c r="AP4688" s="1320"/>
      <c r="AQ4688" s="1337" t="s">
        <v>3094</v>
      </c>
      <c r="AR4688" s="1320"/>
      <c r="AS4688" s="1320"/>
      <c r="AT4688" s="1320"/>
      <c r="AU4688" s="1320"/>
      <c r="AV4688" s="1320"/>
      <c r="AW4688" s="1320"/>
      <c r="AX4688" s="1320"/>
      <c r="AY4688" s="1320"/>
      <c r="AZ4688" s="1950"/>
    </row>
    <row r="4689" spans="2:52" ht="15" customHeight="1">
      <c r="B4689" s="1310">
        <v>4683</v>
      </c>
      <c r="C4689" s="1326" t="s">
        <v>13702</v>
      </c>
      <c r="D4689" s="2153" t="s">
        <v>257</v>
      </c>
      <c r="E4689" s="521" t="s">
        <v>1122</v>
      </c>
      <c r="F4689" s="658" t="s">
        <v>24</v>
      </c>
      <c r="G4689" s="509" t="s">
        <v>11912</v>
      </c>
      <c r="H4689" s="1323" t="s">
        <v>24</v>
      </c>
      <c r="I4689" s="1325">
        <v>33747</v>
      </c>
      <c r="J4689" s="1314">
        <f t="shared" ca="1" si="397"/>
        <v>30</v>
      </c>
      <c r="K4689" s="2112" t="s">
        <v>496</v>
      </c>
      <c r="L4689" s="2113">
        <v>920517231102</v>
      </c>
      <c r="M4689" s="2114">
        <v>45069</v>
      </c>
      <c r="N4689" s="1348">
        <v>44204</v>
      </c>
      <c r="O4689" s="1318" t="s">
        <v>24</v>
      </c>
      <c r="P4689" s="1320" t="s">
        <v>24</v>
      </c>
      <c r="Q4689" s="1328" t="s">
        <v>24</v>
      </c>
      <c r="R4689" s="1327" t="s">
        <v>24</v>
      </c>
      <c r="S4689" s="1314" t="s">
        <v>13703</v>
      </c>
      <c r="T4689" s="1330">
        <v>44643</v>
      </c>
      <c r="U4689" s="1311">
        <v>44643</v>
      </c>
      <c r="V4689" s="1330" t="s">
        <v>24</v>
      </c>
      <c r="W4689" s="1311" t="s">
        <v>24</v>
      </c>
      <c r="X4689" s="1321"/>
      <c r="Y4689" s="1322"/>
      <c r="Z4689" s="2115"/>
      <c r="AA4689" s="1314" t="s">
        <v>100</v>
      </c>
      <c r="AB4689" s="1316"/>
      <c r="AC4689" s="1316"/>
      <c r="AD4689" s="1316"/>
      <c r="AE4689" s="1316"/>
      <c r="AF4689" s="1316"/>
      <c r="AG4689" s="1316"/>
      <c r="AH4689" s="1316"/>
      <c r="AI4689" s="244" t="str">
        <f t="shared" si="398"/>
        <v>LIGHT VEHICLE</v>
      </c>
      <c r="AJ4689" s="1315">
        <f t="shared" si="396"/>
        <v>44204</v>
      </c>
      <c r="AK4689" s="1318">
        <v>44203</v>
      </c>
      <c r="AL4689" s="1339">
        <v>44203</v>
      </c>
      <c r="AM4689" s="1316"/>
      <c r="AN4689" s="1316"/>
      <c r="AO4689" s="1320"/>
      <c r="AP4689" s="1320"/>
      <c r="AQ4689" s="1337" t="s">
        <v>3094</v>
      </c>
      <c r="AR4689" s="1320"/>
      <c r="AS4689" s="1320"/>
      <c r="AT4689" s="1320"/>
      <c r="AU4689" s="1320"/>
      <c r="AV4689" s="1320"/>
      <c r="AW4689" s="1320"/>
      <c r="AX4689" s="1320"/>
      <c r="AY4689" s="1320"/>
      <c r="AZ4689" s="1950"/>
    </row>
    <row r="4690" spans="2:52" ht="15" customHeight="1">
      <c r="B4690" s="1310">
        <v>4684</v>
      </c>
      <c r="C4690" s="1326" t="s">
        <v>1954</v>
      </c>
      <c r="D4690" s="2153" t="s">
        <v>257</v>
      </c>
      <c r="E4690" s="521" t="s">
        <v>1122</v>
      </c>
      <c r="F4690" s="658" t="s">
        <v>24</v>
      </c>
      <c r="G4690" s="509" t="s">
        <v>140</v>
      </c>
      <c r="H4690" s="1323" t="s">
        <v>24</v>
      </c>
      <c r="I4690" s="1325"/>
      <c r="J4690" s="1314" t="str">
        <f t="shared" ca="1" si="397"/>
        <v>-</v>
      </c>
      <c r="K4690" s="2112" t="s">
        <v>493</v>
      </c>
      <c r="L4690" s="2113">
        <v>960619310258</v>
      </c>
      <c r="M4690" s="2114">
        <v>45092</v>
      </c>
      <c r="N4690" s="1348">
        <v>44203</v>
      </c>
      <c r="O4690" s="1318" t="s">
        <v>24</v>
      </c>
      <c r="P4690" s="1320" t="s">
        <v>24</v>
      </c>
      <c r="Q4690" s="1328" t="s">
        <v>24</v>
      </c>
      <c r="R4690" s="1327" t="s">
        <v>24</v>
      </c>
      <c r="S4690" s="1314" t="s">
        <v>13704</v>
      </c>
      <c r="T4690" s="1330">
        <v>44362</v>
      </c>
      <c r="U4690" s="1311">
        <v>44362</v>
      </c>
      <c r="V4690" s="1330" t="s">
        <v>24</v>
      </c>
      <c r="W4690" s="1311" t="s">
        <v>24</v>
      </c>
      <c r="X4690" s="1321"/>
      <c r="Y4690" s="1322"/>
      <c r="Z4690" s="2115"/>
      <c r="AA4690" s="1314" t="s">
        <v>2085</v>
      </c>
      <c r="AB4690" s="1316"/>
      <c r="AC4690" s="1316"/>
      <c r="AD4690" s="1316"/>
      <c r="AE4690" s="1316"/>
      <c r="AF4690" s="1316"/>
      <c r="AG4690" s="1316"/>
      <c r="AH4690" s="1316"/>
      <c r="AI4690" s="244" t="str">
        <f t="shared" si="398"/>
        <v>BUS, ELF</v>
      </c>
      <c r="AJ4690" s="1315">
        <f t="shared" si="396"/>
        <v>44203</v>
      </c>
      <c r="AK4690" s="1318">
        <v>44194</v>
      </c>
      <c r="AL4690" s="1339">
        <v>44194</v>
      </c>
      <c r="AM4690" s="1316"/>
      <c r="AN4690" s="1316"/>
      <c r="AO4690" s="1320"/>
      <c r="AP4690" s="1320"/>
      <c r="AQ4690" s="1337" t="s">
        <v>3094</v>
      </c>
      <c r="AR4690" s="1320"/>
      <c r="AS4690" s="1320"/>
      <c r="AT4690" s="1320"/>
      <c r="AU4690" s="1320"/>
      <c r="AV4690" s="1320"/>
      <c r="AW4690" s="1320"/>
      <c r="AX4690" s="1320"/>
      <c r="AY4690" s="1320"/>
      <c r="AZ4690" s="1950"/>
    </row>
    <row r="4691" spans="2:52" ht="15" customHeight="1">
      <c r="B4691" s="1310">
        <v>4685</v>
      </c>
      <c r="C4691" s="1326" t="s">
        <v>13709</v>
      </c>
      <c r="D4691" s="2153" t="s">
        <v>13706</v>
      </c>
      <c r="E4691" s="521" t="s">
        <v>4292</v>
      </c>
      <c r="F4691" s="658" t="s">
        <v>13710</v>
      </c>
      <c r="G4691" s="509" t="s">
        <v>102</v>
      </c>
      <c r="H4691" s="1323" t="s">
        <v>24</v>
      </c>
      <c r="I4691" s="1325">
        <v>34143</v>
      </c>
      <c r="J4691" s="1314">
        <f t="shared" ca="1" si="397"/>
        <v>28</v>
      </c>
      <c r="K4691" s="2112" t="s">
        <v>24</v>
      </c>
      <c r="L4691" s="2113" t="s">
        <v>24</v>
      </c>
      <c r="M4691" s="2114" t="s">
        <v>24</v>
      </c>
      <c r="N4691" s="1348">
        <v>44203</v>
      </c>
      <c r="O4691" s="1318" t="s">
        <v>24</v>
      </c>
      <c r="P4691" s="1320" t="s">
        <v>24</v>
      </c>
      <c r="Q4691" s="1328" t="s">
        <v>24</v>
      </c>
      <c r="R4691" s="1327" t="s">
        <v>24</v>
      </c>
      <c r="S4691" s="1314"/>
      <c r="T4691" s="1330">
        <v>44370</v>
      </c>
      <c r="U4691" s="1311" t="s">
        <v>99</v>
      </c>
      <c r="V4691" s="1330" t="s">
        <v>24</v>
      </c>
      <c r="W4691" s="1311" t="s">
        <v>24</v>
      </c>
      <c r="X4691" s="1321"/>
      <c r="Y4691" s="1322"/>
      <c r="Z4691" s="2115"/>
      <c r="AA4691" s="1314"/>
      <c r="AB4691" s="1316"/>
      <c r="AC4691" s="1316"/>
      <c r="AD4691" s="1316"/>
      <c r="AE4691" s="1316"/>
      <c r="AF4691" s="1316"/>
      <c r="AG4691" s="1316"/>
      <c r="AH4691" s="1316"/>
      <c r="AI4691" s="244" t="str">
        <f t="shared" si="398"/>
        <v/>
      </c>
      <c r="AJ4691" s="1315">
        <f t="shared" si="396"/>
        <v>44203</v>
      </c>
      <c r="AK4691" s="1318"/>
      <c r="AL4691" s="1339"/>
      <c r="AM4691" s="1316"/>
      <c r="AN4691" s="1316"/>
      <c r="AO4691" s="1320"/>
      <c r="AP4691" s="1320"/>
      <c r="AQ4691" s="1337" t="s">
        <v>3094</v>
      </c>
      <c r="AR4691" s="1320"/>
      <c r="AS4691" s="1320"/>
      <c r="AT4691" s="1320"/>
      <c r="AU4691" s="1320"/>
      <c r="AV4691" s="1320"/>
      <c r="AW4691" s="1320"/>
      <c r="AX4691" s="1320"/>
      <c r="AY4691" s="1320"/>
      <c r="AZ4691" s="1950"/>
    </row>
    <row r="4692" spans="2:52" ht="15" customHeight="1">
      <c r="B4692" s="1310">
        <v>4686</v>
      </c>
      <c r="C4692" s="1326" t="s">
        <v>5361</v>
      </c>
      <c r="D4692" s="2153" t="s">
        <v>13706</v>
      </c>
      <c r="E4692" s="521" t="s">
        <v>4292</v>
      </c>
      <c r="F4692" s="658" t="s">
        <v>13711</v>
      </c>
      <c r="G4692" s="509" t="s">
        <v>102</v>
      </c>
      <c r="H4692" s="1323" t="s">
        <v>24</v>
      </c>
      <c r="I4692" s="1325">
        <v>36016</v>
      </c>
      <c r="J4692" s="1314">
        <f t="shared" ca="1" si="397"/>
        <v>23</v>
      </c>
      <c r="K4692" s="2112" t="s">
        <v>24</v>
      </c>
      <c r="L4692" s="2113" t="s">
        <v>24</v>
      </c>
      <c r="M4692" s="2114" t="s">
        <v>24</v>
      </c>
      <c r="N4692" s="1348">
        <v>44203</v>
      </c>
      <c r="O4692" s="1318" t="s">
        <v>24</v>
      </c>
      <c r="P4692" s="1320" t="s">
        <v>24</v>
      </c>
      <c r="Q4692" s="1328" t="s">
        <v>24</v>
      </c>
      <c r="R4692" s="1327" t="s">
        <v>24</v>
      </c>
      <c r="S4692" s="1314"/>
      <c r="T4692" s="1330">
        <v>44417</v>
      </c>
      <c r="U4692" s="1311" t="s">
        <v>99</v>
      </c>
      <c r="V4692" s="1330" t="s">
        <v>24</v>
      </c>
      <c r="W4692" s="1311" t="s">
        <v>24</v>
      </c>
      <c r="X4692" s="1321"/>
      <c r="Y4692" s="1322"/>
      <c r="Z4692" s="2115"/>
      <c r="AA4692" s="1314"/>
      <c r="AB4692" s="1316"/>
      <c r="AC4692" s="1316"/>
      <c r="AD4692" s="1316"/>
      <c r="AE4692" s="1316"/>
      <c r="AF4692" s="1316"/>
      <c r="AG4692" s="1316"/>
      <c r="AH4692" s="1316"/>
      <c r="AI4692" s="244" t="str">
        <f t="shared" si="398"/>
        <v/>
      </c>
      <c r="AJ4692" s="1315">
        <f t="shared" si="396"/>
        <v>44203</v>
      </c>
      <c r="AK4692" s="1318"/>
      <c r="AL4692" s="1339"/>
      <c r="AM4692" s="1316"/>
      <c r="AN4692" s="1316"/>
      <c r="AO4692" s="1320"/>
      <c r="AP4692" s="1320"/>
      <c r="AQ4692" s="1337" t="s">
        <v>3094</v>
      </c>
      <c r="AR4692" s="1320"/>
      <c r="AS4692" s="1320"/>
      <c r="AT4692" s="1320"/>
      <c r="AU4692" s="1320"/>
      <c r="AV4692" s="1320"/>
      <c r="AW4692" s="1320"/>
      <c r="AX4692" s="1320"/>
      <c r="AY4692" s="1320"/>
      <c r="AZ4692" s="1950"/>
    </row>
    <row r="4693" spans="2:52" ht="15" customHeight="1">
      <c r="B4693" s="1310">
        <v>4687</v>
      </c>
      <c r="C4693" s="1326" t="s">
        <v>13743</v>
      </c>
      <c r="D4693" s="2153" t="s">
        <v>230</v>
      </c>
      <c r="E4693" s="521" t="s">
        <v>4228</v>
      </c>
      <c r="F4693" s="658" t="s">
        <v>13740</v>
      </c>
      <c r="G4693" s="509" t="s">
        <v>102</v>
      </c>
      <c r="H4693" s="1323" t="s">
        <v>24</v>
      </c>
      <c r="I4693" s="1325"/>
      <c r="J4693" s="1314" t="str">
        <f t="shared" ca="1" si="397"/>
        <v>-</v>
      </c>
      <c r="K4693" s="2112" t="s">
        <v>493</v>
      </c>
      <c r="L4693" s="2113" t="s">
        <v>24</v>
      </c>
      <c r="M4693" s="2114">
        <v>44584</v>
      </c>
      <c r="N4693" s="1348"/>
      <c r="O4693" s="1318" t="s">
        <v>24</v>
      </c>
      <c r="P4693" s="1320" t="s">
        <v>24</v>
      </c>
      <c r="Q4693" s="1328" t="s">
        <v>24</v>
      </c>
      <c r="R4693" s="1327" t="s">
        <v>24</v>
      </c>
      <c r="S4693" s="1314" t="s">
        <v>9090</v>
      </c>
      <c r="T4693" s="1330">
        <v>44584</v>
      </c>
      <c r="U4693" s="1311">
        <v>44584</v>
      </c>
      <c r="V4693" s="1330" t="s">
        <v>24</v>
      </c>
      <c r="W4693" s="1311" t="s">
        <v>24</v>
      </c>
      <c r="X4693" s="1321"/>
      <c r="Y4693" s="1322"/>
      <c r="Z4693" s="2115"/>
      <c r="AA4693" s="1314" t="s">
        <v>13607</v>
      </c>
      <c r="AB4693" s="1316"/>
      <c r="AC4693" s="1316"/>
      <c r="AD4693" s="1316"/>
      <c r="AE4693" s="1316"/>
      <c r="AF4693" s="1316"/>
      <c r="AG4693" s="1316"/>
      <c r="AH4693" s="1316"/>
      <c r="AI4693" s="244" t="str">
        <f t="shared" si="398"/>
        <v>SC P360, P380</v>
      </c>
      <c r="AJ4693" s="1315">
        <f t="shared" si="396"/>
        <v>0</v>
      </c>
      <c r="AK4693" s="1318">
        <v>44202</v>
      </c>
      <c r="AL4693" s="1339"/>
      <c r="AM4693" s="1316"/>
      <c r="AN4693" s="1316"/>
      <c r="AO4693" s="1320"/>
      <c r="AP4693" s="1320"/>
      <c r="AQ4693" s="1337" t="s">
        <v>3094</v>
      </c>
      <c r="AR4693" s="1320"/>
      <c r="AS4693" s="1320"/>
      <c r="AT4693" s="1320"/>
      <c r="AU4693" s="1320"/>
      <c r="AV4693" s="1320"/>
      <c r="AW4693" s="1320"/>
      <c r="AX4693" s="1320"/>
      <c r="AY4693" s="1320"/>
      <c r="AZ4693" s="1950"/>
    </row>
    <row r="4694" spans="2:52" ht="15" customHeight="1">
      <c r="B4694" s="1310">
        <v>4688</v>
      </c>
      <c r="C4694" s="1326" t="s">
        <v>13712</v>
      </c>
      <c r="D4694" s="2153" t="s">
        <v>13713</v>
      </c>
      <c r="E4694" s="521" t="s">
        <v>222</v>
      </c>
      <c r="F4694" s="658" t="s">
        <v>24</v>
      </c>
      <c r="G4694" s="509" t="s">
        <v>141</v>
      </c>
      <c r="H4694" s="1323" t="s">
        <v>24</v>
      </c>
      <c r="I4694" s="1325">
        <v>24462</v>
      </c>
      <c r="J4694" s="1314">
        <f t="shared" ca="1" si="397"/>
        <v>56</v>
      </c>
      <c r="K4694" s="2112" t="s">
        <v>24</v>
      </c>
      <c r="L4694" s="2113" t="s">
        <v>24</v>
      </c>
      <c r="M4694" s="2114" t="s">
        <v>24</v>
      </c>
      <c r="N4694" s="1348">
        <v>44205</v>
      </c>
      <c r="O4694" s="1318" t="s">
        <v>24</v>
      </c>
      <c r="P4694" s="1320" t="s">
        <v>24</v>
      </c>
      <c r="Q4694" s="1328" t="s">
        <v>24</v>
      </c>
      <c r="R4694" s="1327" t="s">
        <v>24</v>
      </c>
      <c r="S4694" s="1314"/>
      <c r="T4694" s="1330">
        <v>44551</v>
      </c>
      <c r="U4694" s="1311" t="s">
        <v>99</v>
      </c>
      <c r="V4694" s="1330" t="s">
        <v>24</v>
      </c>
      <c r="W4694" s="1311" t="s">
        <v>24</v>
      </c>
      <c r="X4694" s="1321"/>
      <c r="Y4694" s="1322"/>
      <c r="Z4694" s="2115"/>
      <c r="AA4694" s="1314"/>
      <c r="AB4694" s="1316"/>
      <c r="AC4694" s="1316"/>
      <c r="AD4694" s="1316"/>
      <c r="AE4694" s="1316"/>
      <c r="AF4694" s="1316"/>
      <c r="AG4694" s="1316"/>
      <c r="AH4694" s="1316"/>
      <c r="AI4694" s="244" t="str">
        <f t="shared" si="398"/>
        <v/>
      </c>
      <c r="AJ4694" s="1315">
        <f t="shared" si="396"/>
        <v>44205</v>
      </c>
      <c r="AK4694" s="1318"/>
      <c r="AL4694" s="1339"/>
      <c r="AM4694" s="1316"/>
      <c r="AN4694" s="1316"/>
      <c r="AO4694" s="1320"/>
      <c r="AP4694" s="1320"/>
      <c r="AQ4694" s="1337" t="s">
        <v>3094</v>
      </c>
      <c r="AR4694" s="1320"/>
      <c r="AS4694" s="1320"/>
      <c r="AT4694" s="1320"/>
      <c r="AU4694" s="1320"/>
      <c r="AV4694" s="1320"/>
      <c r="AW4694" s="1320"/>
      <c r="AX4694" s="1320"/>
      <c r="AY4694" s="1320"/>
      <c r="AZ4694" s="1950"/>
    </row>
    <row r="4695" spans="2:52" ht="15" customHeight="1">
      <c r="B4695" s="1310">
        <v>4689</v>
      </c>
      <c r="C4695" s="1326" t="s">
        <v>13716</v>
      </c>
      <c r="D4695" s="2153" t="s">
        <v>4291</v>
      </c>
      <c r="E4695" s="521" t="s">
        <v>4292</v>
      </c>
      <c r="F4695" s="658" t="s">
        <v>13717</v>
      </c>
      <c r="G4695" s="509" t="s">
        <v>98</v>
      </c>
      <c r="H4695" s="1323" t="s">
        <v>24</v>
      </c>
      <c r="I4695" s="1325">
        <v>34408</v>
      </c>
      <c r="J4695" s="1314">
        <f t="shared" ca="1" si="397"/>
        <v>28</v>
      </c>
      <c r="K4695" s="2112" t="s">
        <v>24</v>
      </c>
      <c r="L4695" s="2113" t="s">
        <v>24</v>
      </c>
      <c r="M4695" s="2114" t="s">
        <v>24</v>
      </c>
      <c r="N4695" s="1348">
        <v>44203</v>
      </c>
      <c r="O4695" s="1318" t="s">
        <v>24</v>
      </c>
      <c r="P4695" s="1320" t="s">
        <v>24</v>
      </c>
      <c r="Q4695" s="1328" t="s">
        <v>24</v>
      </c>
      <c r="R4695" s="1327" t="s">
        <v>24</v>
      </c>
      <c r="S4695" s="1314"/>
      <c r="T4695" s="1330">
        <v>44635</v>
      </c>
      <c r="U4695" s="1311" t="s">
        <v>99</v>
      </c>
      <c r="V4695" s="1330" t="s">
        <v>24</v>
      </c>
      <c r="W4695" s="1311" t="s">
        <v>24</v>
      </c>
      <c r="X4695" s="1321"/>
      <c r="Y4695" s="1322"/>
      <c r="Z4695" s="2115"/>
      <c r="AA4695" s="1314"/>
      <c r="AB4695" s="1316"/>
      <c r="AC4695" s="1316"/>
      <c r="AD4695" s="1316"/>
      <c r="AE4695" s="1316"/>
      <c r="AF4695" s="1316"/>
      <c r="AG4695" s="1316"/>
      <c r="AH4695" s="1316"/>
      <c r="AI4695" s="244" t="str">
        <f t="shared" si="398"/>
        <v/>
      </c>
      <c r="AJ4695" s="1315">
        <f t="shared" si="396"/>
        <v>44203</v>
      </c>
      <c r="AK4695" s="1318"/>
      <c r="AL4695" s="1339"/>
      <c r="AM4695" s="1316"/>
      <c r="AN4695" s="1316"/>
      <c r="AO4695" s="1320"/>
      <c r="AP4695" s="1320"/>
      <c r="AQ4695" s="1337" t="s">
        <v>3094</v>
      </c>
      <c r="AR4695" s="1320"/>
      <c r="AS4695" s="1320"/>
      <c r="AT4695" s="1320"/>
      <c r="AU4695" s="1320"/>
      <c r="AV4695" s="1320"/>
      <c r="AW4695" s="1320"/>
      <c r="AX4695" s="1320"/>
      <c r="AY4695" s="1320"/>
      <c r="AZ4695" s="1950"/>
    </row>
    <row r="4696" spans="2:52" ht="15" customHeight="1">
      <c r="B4696" s="1310">
        <v>4690</v>
      </c>
      <c r="C4696" s="1326" t="s">
        <v>13724</v>
      </c>
      <c r="D4696" s="2153" t="s">
        <v>6665</v>
      </c>
      <c r="E4696" s="521" t="s">
        <v>4292</v>
      </c>
      <c r="F4696" s="658" t="s">
        <v>13725</v>
      </c>
      <c r="G4696" s="509" t="s">
        <v>102</v>
      </c>
      <c r="H4696" s="1323" t="s">
        <v>24</v>
      </c>
      <c r="I4696" s="1325">
        <v>34483</v>
      </c>
      <c r="J4696" s="1314">
        <f t="shared" ca="1" si="397"/>
        <v>28</v>
      </c>
      <c r="K4696" s="2112" t="s">
        <v>24</v>
      </c>
      <c r="L4696" s="2113" t="s">
        <v>24</v>
      </c>
      <c r="M4696" s="2114" t="s">
        <v>24</v>
      </c>
      <c r="N4696" s="1348">
        <v>44211</v>
      </c>
      <c r="O4696" s="1318" t="s">
        <v>24</v>
      </c>
      <c r="P4696" s="1320" t="s">
        <v>24</v>
      </c>
      <c r="Q4696" s="1328" t="s">
        <v>24</v>
      </c>
      <c r="R4696" s="1327" t="s">
        <v>24</v>
      </c>
      <c r="S4696" s="1314"/>
      <c r="T4696" s="1330">
        <v>44345</v>
      </c>
      <c r="U4696" s="1311" t="s">
        <v>99</v>
      </c>
      <c r="V4696" s="1330" t="s">
        <v>24</v>
      </c>
      <c r="W4696" s="1311" t="s">
        <v>24</v>
      </c>
      <c r="X4696" s="1321"/>
      <c r="Y4696" s="1322"/>
      <c r="Z4696" s="2115"/>
      <c r="AA4696" s="1314"/>
      <c r="AB4696" s="1316"/>
      <c r="AC4696" s="1316"/>
      <c r="AD4696" s="1316"/>
      <c r="AE4696" s="1316"/>
      <c r="AF4696" s="1316"/>
      <c r="AG4696" s="1316"/>
      <c r="AH4696" s="1316"/>
      <c r="AI4696" s="244" t="str">
        <f t="shared" si="398"/>
        <v/>
      </c>
      <c r="AJ4696" s="1315">
        <f t="shared" si="396"/>
        <v>44211</v>
      </c>
      <c r="AK4696" s="1318"/>
      <c r="AL4696" s="1339"/>
      <c r="AM4696" s="1316"/>
      <c r="AN4696" s="1316"/>
      <c r="AO4696" s="1320"/>
      <c r="AP4696" s="1320"/>
      <c r="AQ4696" s="1337" t="s">
        <v>3094</v>
      </c>
      <c r="AR4696" s="1320"/>
      <c r="AS4696" s="1320"/>
      <c r="AT4696" s="1320"/>
      <c r="AU4696" s="1320"/>
      <c r="AV4696" s="1320"/>
      <c r="AW4696" s="1320"/>
      <c r="AX4696" s="1320"/>
      <c r="AY4696" s="1320"/>
      <c r="AZ4696" s="1950"/>
    </row>
    <row r="4697" spans="2:52" ht="15" customHeight="1">
      <c r="B4697" s="1310">
        <v>4691</v>
      </c>
      <c r="C4697" s="1326" t="s">
        <v>13726</v>
      </c>
      <c r="D4697" s="2153" t="s">
        <v>13727</v>
      </c>
      <c r="E4697" s="521" t="s">
        <v>4292</v>
      </c>
      <c r="F4697" s="658" t="s">
        <v>13728</v>
      </c>
      <c r="G4697" s="509" t="s">
        <v>98</v>
      </c>
      <c r="H4697" s="1323" t="s">
        <v>24</v>
      </c>
      <c r="I4697" s="1325">
        <v>34790</v>
      </c>
      <c r="J4697" s="1314">
        <f t="shared" ca="1" si="397"/>
        <v>27</v>
      </c>
      <c r="K4697" s="2112" t="s">
        <v>24</v>
      </c>
      <c r="L4697" s="2113" t="s">
        <v>24</v>
      </c>
      <c r="M4697" s="2114" t="s">
        <v>24</v>
      </c>
      <c r="N4697" s="1348">
        <v>44209</v>
      </c>
      <c r="O4697" s="1318" t="s">
        <v>24</v>
      </c>
      <c r="P4697" s="1320" t="s">
        <v>24</v>
      </c>
      <c r="Q4697" s="1328" t="s">
        <v>24</v>
      </c>
      <c r="R4697" s="1327" t="s">
        <v>24</v>
      </c>
      <c r="S4697" s="1314"/>
      <c r="T4697" s="1330">
        <v>44287</v>
      </c>
      <c r="U4697" s="1311" t="s">
        <v>99</v>
      </c>
      <c r="V4697" s="1330" t="s">
        <v>24</v>
      </c>
      <c r="W4697" s="1311" t="s">
        <v>24</v>
      </c>
      <c r="X4697" s="1321"/>
      <c r="Y4697" s="1322"/>
      <c r="Z4697" s="2115"/>
      <c r="AA4697" s="1314"/>
      <c r="AB4697" s="1316"/>
      <c r="AC4697" s="1316"/>
      <c r="AD4697" s="1316"/>
      <c r="AE4697" s="1316"/>
      <c r="AF4697" s="1316"/>
      <c r="AG4697" s="1316"/>
      <c r="AH4697" s="1316"/>
      <c r="AI4697" s="244" t="str">
        <f t="shared" si="398"/>
        <v/>
      </c>
      <c r="AJ4697" s="1315">
        <f t="shared" si="396"/>
        <v>44209</v>
      </c>
      <c r="AK4697" s="1318"/>
      <c r="AL4697" s="1339"/>
      <c r="AM4697" s="1316"/>
      <c r="AN4697" s="1316"/>
      <c r="AO4697" s="1320"/>
      <c r="AP4697" s="1320"/>
      <c r="AQ4697" s="1337" t="s">
        <v>3094</v>
      </c>
      <c r="AR4697" s="1320"/>
      <c r="AS4697" s="1320"/>
      <c r="AT4697" s="1320"/>
      <c r="AU4697" s="1320"/>
      <c r="AV4697" s="1320"/>
      <c r="AW4697" s="1320"/>
      <c r="AX4697" s="1320"/>
      <c r="AY4697" s="1320"/>
      <c r="AZ4697" s="1950"/>
    </row>
    <row r="4698" spans="2:52" ht="15" customHeight="1">
      <c r="B4698" s="1310">
        <v>4692</v>
      </c>
      <c r="C4698" s="1326" t="s">
        <v>13729</v>
      </c>
      <c r="D4698" s="2153" t="s">
        <v>4253</v>
      </c>
      <c r="E4698" s="521" t="s">
        <v>4241</v>
      </c>
      <c r="F4698" s="658" t="s">
        <v>13730</v>
      </c>
      <c r="G4698" s="509" t="s">
        <v>98</v>
      </c>
      <c r="H4698" s="1323" t="s">
        <v>24</v>
      </c>
      <c r="I4698" s="1325">
        <v>34785</v>
      </c>
      <c r="J4698" s="1314">
        <f t="shared" ca="1" si="397"/>
        <v>27</v>
      </c>
      <c r="K4698" s="2112" t="s">
        <v>493</v>
      </c>
      <c r="L4698" s="2113">
        <v>25299503000062</v>
      </c>
      <c r="M4698" s="2114">
        <v>45895</v>
      </c>
      <c r="N4698" s="1348">
        <v>44203</v>
      </c>
      <c r="O4698" s="1318" t="s">
        <v>24</v>
      </c>
      <c r="P4698" s="1320" t="s">
        <v>24</v>
      </c>
      <c r="Q4698" s="1328" t="s">
        <v>24</v>
      </c>
      <c r="R4698" s="1327" t="s">
        <v>24</v>
      </c>
      <c r="S4698" s="1314" t="s">
        <v>13731</v>
      </c>
      <c r="T4698" s="1330">
        <v>44647</v>
      </c>
      <c r="U4698" s="1311">
        <v>44588</v>
      </c>
      <c r="V4698" s="1330" t="s">
        <v>24</v>
      </c>
      <c r="W4698" s="1311" t="s">
        <v>24</v>
      </c>
      <c r="X4698" s="1321"/>
      <c r="Y4698" s="1322"/>
      <c r="Z4698" s="2115"/>
      <c r="AA4698" s="1314" t="s">
        <v>13607</v>
      </c>
      <c r="AB4698" s="1316"/>
      <c r="AC4698" s="1316"/>
      <c r="AD4698" s="1316"/>
      <c r="AE4698" s="1316"/>
      <c r="AF4698" s="1316"/>
      <c r="AG4698" s="1316"/>
      <c r="AH4698" s="1316"/>
      <c r="AI4698" s="244" t="str">
        <f t="shared" si="398"/>
        <v>SC P360, P380</v>
      </c>
      <c r="AJ4698" s="1315">
        <f t="shared" si="396"/>
        <v>44203</v>
      </c>
      <c r="AK4698" s="1318">
        <v>44145</v>
      </c>
      <c r="AL4698" s="1339">
        <v>44145</v>
      </c>
      <c r="AM4698" s="1316"/>
      <c r="AN4698" s="1316"/>
      <c r="AO4698" s="1320"/>
      <c r="AP4698" s="1320"/>
      <c r="AQ4698" s="1337" t="s">
        <v>3094</v>
      </c>
      <c r="AR4698" s="1320"/>
      <c r="AS4698" s="1320"/>
      <c r="AT4698" s="1320"/>
      <c r="AU4698" s="1320"/>
      <c r="AV4698" s="1320"/>
      <c r="AW4698" s="1320"/>
      <c r="AX4698" s="1320"/>
      <c r="AY4698" s="1320"/>
      <c r="AZ4698" s="1950"/>
    </row>
    <row r="4699" spans="2:52" ht="15" customHeight="1">
      <c r="B4699" s="1310">
        <v>4693</v>
      </c>
      <c r="C4699" s="1326" t="s">
        <v>13733</v>
      </c>
      <c r="D4699" s="2153" t="s">
        <v>13592</v>
      </c>
      <c r="E4699" s="521" t="s">
        <v>3085</v>
      </c>
      <c r="F4699" s="658" t="s">
        <v>24</v>
      </c>
      <c r="G4699" s="509" t="s">
        <v>13662</v>
      </c>
      <c r="H4699" s="1323" t="s">
        <v>24</v>
      </c>
      <c r="I4699" s="1325">
        <v>33887</v>
      </c>
      <c r="J4699" s="1314">
        <f t="shared" ca="1" si="397"/>
        <v>29</v>
      </c>
      <c r="K4699" s="2112" t="s">
        <v>24</v>
      </c>
      <c r="L4699" s="2113" t="s">
        <v>24</v>
      </c>
      <c r="M4699" s="2114" t="s">
        <v>24</v>
      </c>
      <c r="N4699" s="1348">
        <v>44210</v>
      </c>
      <c r="O4699" s="1318" t="s">
        <v>24</v>
      </c>
      <c r="P4699" s="1320" t="s">
        <v>24</v>
      </c>
      <c r="Q4699" s="1328" t="s">
        <v>24</v>
      </c>
      <c r="R4699" s="1327" t="s">
        <v>24</v>
      </c>
      <c r="S4699" s="1314"/>
      <c r="T4699" s="1330">
        <v>44479</v>
      </c>
      <c r="U4699" s="1311" t="s">
        <v>99</v>
      </c>
      <c r="V4699" s="1330" t="s">
        <v>24</v>
      </c>
      <c r="W4699" s="1311" t="s">
        <v>24</v>
      </c>
      <c r="X4699" s="1321"/>
      <c r="Y4699" s="1322"/>
      <c r="Z4699" s="2115"/>
      <c r="AA4699" s="1314"/>
      <c r="AB4699" s="1316"/>
      <c r="AC4699" s="1316"/>
      <c r="AD4699" s="1316"/>
      <c r="AE4699" s="1316"/>
      <c r="AF4699" s="1316"/>
      <c r="AG4699" s="1316"/>
      <c r="AH4699" s="1316"/>
      <c r="AI4699" s="244" t="str">
        <f t="shared" si="398"/>
        <v/>
      </c>
      <c r="AJ4699" s="1315">
        <f t="shared" si="396"/>
        <v>44210</v>
      </c>
      <c r="AK4699" s="1318"/>
      <c r="AL4699" s="1339"/>
      <c r="AM4699" s="1316"/>
      <c r="AN4699" s="1316"/>
      <c r="AO4699" s="1320"/>
      <c r="AP4699" s="1320"/>
      <c r="AQ4699" s="1337" t="s">
        <v>3094</v>
      </c>
      <c r="AR4699" s="1320"/>
      <c r="AS4699" s="1320"/>
      <c r="AT4699" s="1320"/>
      <c r="AU4699" s="1320"/>
      <c r="AV4699" s="1320"/>
      <c r="AW4699" s="1320"/>
      <c r="AX4699" s="1320"/>
      <c r="AY4699" s="1320"/>
      <c r="AZ4699" s="1950"/>
    </row>
    <row r="4700" spans="2:52" ht="15" customHeight="1">
      <c r="B4700" s="1310">
        <v>4694</v>
      </c>
      <c r="C4700" s="1326" t="s">
        <v>13736</v>
      </c>
      <c r="D4700" s="2153" t="s">
        <v>221</v>
      </c>
      <c r="E4700" s="521" t="s">
        <v>222</v>
      </c>
      <c r="F4700" s="658" t="s">
        <v>24</v>
      </c>
      <c r="G4700" s="509" t="s">
        <v>145</v>
      </c>
      <c r="H4700" s="1323" t="s">
        <v>24</v>
      </c>
      <c r="I4700" s="1325"/>
      <c r="J4700" s="1314" t="str">
        <f t="shared" ca="1" si="397"/>
        <v>-</v>
      </c>
      <c r="K4700" s="2112" t="s">
        <v>24</v>
      </c>
      <c r="L4700" s="2113" t="s">
        <v>24</v>
      </c>
      <c r="M4700" s="2114" t="s">
        <v>24</v>
      </c>
      <c r="N4700" s="1348"/>
      <c r="O4700" s="1318" t="s">
        <v>24</v>
      </c>
      <c r="P4700" s="1320" t="s">
        <v>24</v>
      </c>
      <c r="Q4700" s="1328" t="s">
        <v>24</v>
      </c>
      <c r="R4700" s="1327" t="s">
        <v>24</v>
      </c>
      <c r="S4700" s="1314"/>
      <c r="T4700" s="1330">
        <v>44544</v>
      </c>
      <c r="U4700" s="1311" t="s">
        <v>99</v>
      </c>
      <c r="V4700" s="1330" t="s">
        <v>24</v>
      </c>
      <c r="W4700" s="1311" t="s">
        <v>24</v>
      </c>
      <c r="X4700" s="1321"/>
      <c r="Y4700" s="1322"/>
      <c r="Z4700" s="2115"/>
      <c r="AA4700" s="1314"/>
      <c r="AB4700" s="1316"/>
      <c r="AC4700" s="1316"/>
      <c r="AD4700" s="1316"/>
      <c r="AE4700" s="1316"/>
      <c r="AF4700" s="1316"/>
      <c r="AG4700" s="1316"/>
      <c r="AH4700" s="1316"/>
      <c r="AI4700" s="244" t="str">
        <f t="shared" si="398"/>
        <v/>
      </c>
      <c r="AJ4700" s="1315">
        <f t="shared" si="396"/>
        <v>0</v>
      </c>
      <c r="AK4700" s="1318"/>
      <c r="AL4700" s="1339"/>
      <c r="AM4700" s="1316"/>
      <c r="AN4700" s="1316"/>
      <c r="AO4700" s="1320"/>
      <c r="AP4700" s="1320"/>
      <c r="AQ4700" s="1337" t="s">
        <v>3094</v>
      </c>
      <c r="AR4700" s="1320"/>
      <c r="AS4700" s="1320"/>
      <c r="AT4700" s="1320"/>
      <c r="AU4700" s="1320"/>
      <c r="AV4700" s="1320"/>
      <c r="AW4700" s="1320"/>
      <c r="AX4700" s="1320"/>
      <c r="AY4700" s="1320"/>
      <c r="AZ4700" s="1950"/>
    </row>
    <row r="4701" spans="2:52" ht="15" customHeight="1">
      <c r="B4701" s="1310">
        <v>4695</v>
      </c>
      <c r="C4701" s="1326" t="s">
        <v>13737</v>
      </c>
      <c r="D4701" s="2153" t="s">
        <v>6669</v>
      </c>
      <c r="E4701" s="521" t="s">
        <v>4292</v>
      </c>
      <c r="F4701" s="658" t="s">
        <v>13738</v>
      </c>
      <c r="G4701" s="509" t="s">
        <v>102</v>
      </c>
      <c r="H4701" s="1323" t="s">
        <v>24</v>
      </c>
      <c r="I4701" s="1325">
        <v>33898</v>
      </c>
      <c r="J4701" s="1314">
        <f t="shared" ca="1" si="397"/>
        <v>29</v>
      </c>
      <c r="K4701" s="2112" t="s">
        <v>24</v>
      </c>
      <c r="L4701" s="2113" t="s">
        <v>24</v>
      </c>
      <c r="M4701" s="2114" t="s">
        <v>24</v>
      </c>
      <c r="N4701" s="1348">
        <v>44205</v>
      </c>
      <c r="O4701" s="1318" t="s">
        <v>24</v>
      </c>
      <c r="P4701" s="1320" t="s">
        <v>24</v>
      </c>
      <c r="Q4701" s="1328" t="s">
        <v>24</v>
      </c>
      <c r="R4701" s="1327" t="s">
        <v>24</v>
      </c>
      <c r="S4701" s="1314"/>
      <c r="T4701" s="1330">
        <v>44490</v>
      </c>
      <c r="U4701" s="1311" t="s">
        <v>99</v>
      </c>
      <c r="V4701" s="1330" t="s">
        <v>24</v>
      </c>
      <c r="W4701" s="1311" t="s">
        <v>24</v>
      </c>
      <c r="X4701" s="1321"/>
      <c r="Y4701" s="1322"/>
      <c r="Z4701" s="2115"/>
      <c r="AA4701" s="1314"/>
      <c r="AB4701" s="1316"/>
      <c r="AC4701" s="1316"/>
      <c r="AD4701" s="1316"/>
      <c r="AE4701" s="1316"/>
      <c r="AF4701" s="1316"/>
      <c r="AG4701" s="1316"/>
      <c r="AH4701" s="1316"/>
      <c r="AI4701" s="244" t="str">
        <f t="shared" si="398"/>
        <v/>
      </c>
      <c r="AJ4701" s="1315">
        <f t="shared" si="396"/>
        <v>44205</v>
      </c>
      <c r="AK4701" s="1318"/>
      <c r="AL4701" s="1339"/>
      <c r="AM4701" s="1316"/>
      <c r="AN4701" s="1316"/>
      <c r="AO4701" s="1320"/>
      <c r="AP4701" s="1320"/>
      <c r="AQ4701" s="1337" t="s">
        <v>3094</v>
      </c>
      <c r="AR4701" s="1320"/>
      <c r="AS4701" s="1320"/>
      <c r="AT4701" s="1320"/>
      <c r="AU4701" s="1320"/>
      <c r="AV4701" s="1320"/>
      <c r="AW4701" s="1320"/>
      <c r="AX4701" s="1320"/>
      <c r="AY4701" s="1320"/>
      <c r="AZ4701" s="1950"/>
    </row>
    <row r="4702" spans="2:52" ht="15" customHeight="1">
      <c r="B4702" s="1310">
        <v>4696</v>
      </c>
      <c r="C4702" s="1326" t="s">
        <v>13741</v>
      </c>
      <c r="D4702" s="2153" t="s">
        <v>705</v>
      </c>
      <c r="E4702" s="521" t="s">
        <v>4241</v>
      </c>
      <c r="F4702" s="658" t="s">
        <v>13742</v>
      </c>
      <c r="G4702" s="509" t="s">
        <v>102</v>
      </c>
      <c r="H4702" s="1323" t="s">
        <v>24</v>
      </c>
      <c r="I4702" s="1325"/>
      <c r="J4702" s="1314" t="str">
        <f t="shared" ca="1" si="397"/>
        <v>-</v>
      </c>
      <c r="K4702" s="2112" t="s">
        <v>24</v>
      </c>
      <c r="L4702" s="2113" t="s">
        <v>24</v>
      </c>
      <c r="M4702" s="2114" t="s">
        <v>24</v>
      </c>
      <c r="N4702" s="1348">
        <v>44198</v>
      </c>
      <c r="O4702" s="1318" t="s">
        <v>24</v>
      </c>
      <c r="P4702" s="1320" t="s">
        <v>24</v>
      </c>
      <c r="Q4702" s="1328" t="s">
        <v>24</v>
      </c>
      <c r="R4702" s="1327" t="s">
        <v>24</v>
      </c>
      <c r="S4702" s="1314"/>
      <c r="T4702" s="1330">
        <v>44607</v>
      </c>
      <c r="U4702" s="1311" t="s">
        <v>99</v>
      </c>
      <c r="V4702" s="1330" t="s">
        <v>24</v>
      </c>
      <c r="W4702" s="1311" t="s">
        <v>24</v>
      </c>
      <c r="X4702" s="1321"/>
      <c r="Y4702" s="1322"/>
      <c r="Z4702" s="2115"/>
      <c r="AA4702" s="1314"/>
      <c r="AB4702" s="1316"/>
      <c r="AC4702" s="1316"/>
      <c r="AD4702" s="1316"/>
      <c r="AE4702" s="1316"/>
      <c r="AF4702" s="1316"/>
      <c r="AG4702" s="1316"/>
      <c r="AH4702" s="1316"/>
      <c r="AI4702" s="244" t="str">
        <f t="shared" si="398"/>
        <v/>
      </c>
      <c r="AJ4702" s="1315">
        <f t="shared" si="396"/>
        <v>44198</v>
      </c>
      <c r="AK4702" s="1318"/>
      <c r="AL4702" s="1339"/>
      <c r="AM4702" s="1316"/>
      <c r="AN4702" s="1316"/>
      <c r="AO4702" s="1320"/>
      <c r="AP4702" s="1320"/>
      <c r="AQ4702" s="1337" t="s">
        <v>3094</v>
      </c>
      <c r="AR4702" s="1320"/>
      <c r="AS4702" s="1320"/>
      <c r="AT4702" s="1320"/>
      <c r="AU4702" s="1320"/>
      <c r="AV4702" s="1320"/>
      <c r="AW4702" s="1320"/>
      <c r="AX4702" s="1320"/>
      <c r="AY4702" s="1320"/>
      <c r="AZ4702" s="1950"/>
    </row>
    <row r="4703" spans="2:52" ht="15" customHeight="1">
      <c r="B4703" s="1310">
        <v>4697</v>
      </c>
      <c r="C4703" s="1326" t="s">
        <v>4286</v>
      </c>
      <c r="D4703" s="2153" t="s">
        <v>2909</v>
      </c>
      <c r="E4703" s="521" t="s">
        <v>1122</v>
      </c>
      <c r="F4703" s="658" t="s">
        <v>24</v>
      </c>
      <c r="G4703" s="509" t="s">
        <v>6605</v>
      </c>
      <c r="H4703" s="1323" t="s">
        <v>24</v>
      </c>
      <c r="I4703" s="1325"/>
      <c r="J4703" s="1314" t="str">
        <f t="shared" ca="1" si="397"/>
        <v>-</v>
      </c>
      <c r="K4703" s="2112" t="s">
        <v>24</v>
      </c>
      <c r="L4703" s="2113" t="s">
        <v>24</v>
      </c>
      <c r="M4703" s="2114" t="s">
        <v>24</v>
      </c>
      <c r="N4703" s="1348"/>
      <c r="O4703" s="1318" t="s">
        <v>24</v>
      </c>
      <c r="P4703" s="1320" t="s">
        <v>24</v>
      </c>
      <c r="Q4703" s="1328" t="s">
        <v>24</v>
      </c>
      <c r="R4703" s="1327" t="s">
        <v>24</v>
      </c>
      <c r="S4703" s="1314"/>
      <c r="T4703" s="1330">
        <v>44561</v>
      </c>
      <c r="U4703" s="1311" t="s">
        <v>99</v>
      </c>
      <c r="V4703" s="1330" t="s">
        <v>24</v>
      </c>
      <c r="W4703" s="1311" t="s">
        <v>24</v>
      </c>
      <c r="X4703" s="1321"/>
      <c r="Y4703" s="1322"/>
      <c r="Z4703" s="2115"/>
      <c r="AA4703" s="1314"/>
      <c r="AB4703" s="1316"/>
      <c r="AC4703" s="1316"/>
      <c r="AD4703" s="1316"/>
      <c r="AE4703" s="1316"/>
      <c r="AF4703" s="1316"/>
      <c r="AG4703" s="1316"/>
      <c r="AH4703" s="1316"/>
      <c r="AI4703" s="244" t="str">
        <f t="shared" si="398"/>
        <v/>
      </c>
      <c r="AJ4703" s="1315">
        <f t="shared" si="396"/>
        <v>0</v>
      </c>
      <c r="AK4703" s="1318"/>
      <c r="AL4703" s="1339"/>
      <c r="AM4703" s="1316"/>
      <c r="AN4703" s="1316"/>
      <c r="AO4703" s="1320"/>
      <c r="AP4703" s="1320"/>
      <c r="AQ4703" s="1337" t="s">
        <v>3094</v>
      </c>
      <c r="AR4703" s="1320"/>
      <c r="AS4703" s="1320"/>
      <c r="AT4703" s="1320"/>
      <c r="AU4703" s="1320"/>
      <c r="AV4703" s="1320"/>
      <c r="AW4703" s="1320"/>
      <c r="AX4703" s="1320"/>
      <c r="AY4703" s="1320"/>
      <c r="AZ4703" s="1950"/>
    </row>
    <row r="4704" spans="2:52" ht="15" customHeight="1">
      <c r="B4704" s="1310">
        <v>4698</v>
      </c>
      <c r="C4704" s="1326" t="s">
        <v>13745</v>
      </c>
      <c r="D4704" s="2153" t="s">
        <v>2909</v>
      </c>
      <c r="E4704" s="521" t="s">
        <v>1122</v>
      </c>
      <c r="F4704" s="658" t="s">
        <v>24</v>
      </c>
      <c r="G4704" s="509" t="s">
        <v>6605</v>
      </c>
      <c r="H4704" s="1323" t="s">
        <v>24</v>
      </c>
      <c r="I4704" s="1325"/>
      <c r="J4704" s="1314" t="str">
        <f t="shared" ca="1" si="397"/>
        <v>-</v>
      </c>
      <c r="K4704" s="2112" t="s">
        <v>24</v>
      </c>
      <c r="L4704" s="2113" t="s">
        <v>24</v>
      </c>
      <c r="M4704" s="2114" t="s">
        <v>24</v>
      </c>
      <c r="N4704" s="1348"/>
      <c r="O4704" s="1318" t="s">
        <v>24</v>
      </c>
      <c r="P4704" s="1320" t="s">
        <v>24</v>
      </c>
      <c r="Q4704" s="1328" t="s">
        <v>24</v>
      </c>
      <c r="R4704" s="1327" t="s">
        <v>24</v>
      </c>
      <c r="S4704" s="1314"/>
      <c r="T4704" s="1330">
        <v>44561</v>
      </c>
      <c r="U4704" s="1311" t="s">
        <v>99</v>
      </c>
      <c r="V4704" s="1330" t="s">
        <v>24</v>
      </c>
      <c r="W4704" s="1311" t="s">
        <v>24</v>
      </c>
      <c r="X4704" s="1321"/>
      <c r="Y4704" s="1322"/>
      <c r="Z4704" s="2115"/>
      <c r="AA4704" s="1314"/>
      <c r="AB4704" s="1316"/>
      <c r="AC4704" s="1316"/>
      <c r="AD4704" s="1316"/>
      <c r="AE4704" s="1316"/>
      <c r="AF4704" s="1316"/>
      <c r="AG4704" s="1316"/>
      <c r="AH4704" s="1316"/>
      <c r="AI4704" s="244" t="str">
        <f t="shared" si="398"/>
        <v/>
      </c>
      <c r="AJ4704" s="1315">
        <f t="shared" si="396"/>
        <v>0</v>
      </c>
      <c r="AK4704" s="1318"/>
      <c r="AL4704" s="1339"/>
      <c r="AM4704" s="1316"/>
      <c r="AN4704" s="1316"/>
      <c r="AO4704" s="1320"/>
      <c r="AP4704" s="1320"/>
      <c r="AQ4704" s="1337" t="s">
        <v>3094</v>
      </c>
      <c r="AR4704" s="1320"/>
      <c r="AS4704" s="1320"/>
      <c r="AT4704" s="1320"/>
      <c r="AU4704" s="1320"/>
      <c r="AV4704" s="1320"/>
      <c r="AW4704" s="1320"/>
      <c r="AX4704" s="1320"/>
      <c r="AY4704" s="1320"/>
      <c r="AZ4704" s="1950"/>
    </row>
    <row r="4705" spans="2:52" ht="15" customHeight="1">
      <c r="B4705" s="1310">
        <v>4699</v>
      </c>
      <c r="C4705" s="1326" t="s">
        <v>13746</v>
      </c>
      <c r="D4705" s="2153" t="s">
        <v>705</v>
      </c>
      <c r="E4705" s="521" t="s">
        <v>1122</v>
      </c>
      <c r="F4705" s="658" t="s">
        <v>13803</v>
      </c>
      <c r="G4705" s="509" t="s">
        <v>102</v>
      </c>
      <c r="H4705" s="1323" t="s">
        <v>24</v>
      </c>
      <c r="I4705" s="1325"/>
      <c r="J4705" s="1314" t="str">
        <f t="shared" ca="1" si="397"/>
        <v>-</v>
      </c>
      <c r="K4705" s="2112" t="s">
        <v>24</v>
      </c>
      <c r="L4705" s="2113" t="s">
        <v>24</v>
      </c>
      <c r="M4705" s="2114" t="s">
        <v>24</v>
      </c>
      <c r="N4705" s="1348"/>
      <c r="O4705" s="1318" t="s">
        <v>24</v>
      </c>
      <c r="P4705" s="1320" t="s">
        <v>24</v>
      </c>
      <c r="Q4705" s="1328" t="s">
        <v>24</v>
      </c>
      <c r="R4705" s="1327" t="s">
        <v>24</v>
      </c>
      <c r="S4705" s="1314" t="s">
        <v>13747</v>
      </c>
      <c r="T4705" s="1330">
        <v>44499</v>
      </c>
      <c r="U4705" s="1311">
        <v>44499</v>
      </c>
      <c r="V4705" s="1330" t="s">
        <v>24</v>
      </c>
      <c r="W4705" s="1311" t="s">
        <v>24</v>
      </c>
      <c r="X4705" s="1321"/>
      <c r="Y4705" s="1322"/>
      <c r="Z4705" s="2115"/>
      <c r="AA4705" s="1314" t="s">
        <v>13748</v>
      </c>
      <c r="AB4705" s="1316" t="s">
        <v>13749</v>
      </c>
      <c r="AC4705" s="1316" t="s">
        <v>13750</v>
      </c>
      <c r="AD4705" s="1316" t="s">
        <v>13751</v>
      </c>
      <c r="AE4705" s="1316" t="s">
        <v>13752</v>
      </c>
      <c r="AF4705" s="1316" t="s">
        <v>13801</v>
      </c>
      <c r="AG4705" s="1316" t="s">
        <v>13802</v>
      </c>
      <c r="AH4705" s="1316"/>
      <c r="AI4705" s="244" t="str">
        <f t="shared" si="398"/>
        <v>PC 200, 300, 400, 750PC 800, 850, 1250, 2000WA 500, 600DA 85, 155, 375COMPACTHITACHI 350-870EX 1200</v>
      </c>
      <c r="AJ4705" s="1315">
        <f t="shared" si="396"/>
        <v>0</v>
      </c>
      <c r="AK4705" s="1318">
        <v>44208</v>
      </c>
      <c r="AL4705" s="1339">
        <v>44208</v>
      </c>
      <c r="AM4705" s="1316"/>
      <c r="AN4705" s="1316"/>
      <c r="AO4705" s="1320"/>
      <c r="AP4705" s="1320"/>
      <c r="AQ4705" s="1337" t="s">
        <v>3094</v>
      </c>
      <c r="AR4705" s="1320"/>
      <c r="AS4705" s="1320"/>
      <c r="AT4705" s="1320"/>
      <c r="AU4705" s="1320"/>
      <c r="AV4705" s="1320"/>
      <c r="AW4705" s="1320"/>
      <c r="AX4705" s="1320"/>
      <c r="AY4705" s="1320"/>
      <c r="AZ4705" s="1950"/>
    </row>
    <row r="4706" spans="2:52" ht="15" customHeight="1">
      <c r="B4706" s="1310">
        <v>4700</v>
      </c>
      <c r="C4706" s="1326" t="s">
        <v>13753</v>
      </c>
      <c r="D4706" s="2153" t="s">
        <v>230</v>
      </c>
      <c r="E4706" s="521" t="s">
        <v>222</v>
      </c>
      <c r="F4706" s="658" t="s">
        <v>24</v>
      </c>
      <c r="G4706" s="509" t="s">
        <v>141</v>
      </c>
      <c r="H4706" s="1323" t="s">
        <v>24</v>
      </c>
      <c r="I4706" s="1325">
        <v>35240</v>
      </c>
      <c r="J4706" s="1314">
        <f t="shared" ca="1" si="397"/>
        <v>25</v>
      </c>
      <c r="K4706" s="2112" t="s">
        <v>24</v>
      </c>
      <c r="L4706" s="2113" t="s">
        <v>24</v>
      </c>
      <c r="M4706" s="2114" t="s">
        <v>24</v>
      </c>
      <c r="N4706" s="1348">
        <v>44213</v>
      </c>
      <c r="O4706" s="1318" t="s">
        <v>24</v>
      </c>
      <c r="P4706" s="1320" t="s">
        <v>24</v>
      </c>
      <c r="Q4706" s="1328" t="s">
        <v>24</v>
      </c>
      <c r="R4706" s="1327" t="s">
        <v>24</v>
      </c>
      <c r="S4706" s="1314" t="s">
        <v>13754</v>
      </c>
      <c r="T4706" s="1330">
        <v>44371</v>
      </c>
      <c r="U4706" s="1311">
        <v>44371</v>
      </c>
      <c r="V4706" s="1330" t="s">
        <v>24</v>
      </c>
      <c r="W4706" s="1311" t="s">
        <v>24</v>
      </c>
      <c r="X4706" s="1321"/>
      <c r="Y4706" s="1322"/>
      <c r="Z4706" s="2115"/>
      <c r="AA4706" s="1314" t="s">
        <v>589</v>
      </c>
      <c r="AB4706" s="1316"/>
      <c r="AC4706" s="1316"/>
      <c r="AD4706" s="1316"/>
      <c r="AE4706" s="1316"/>
      <c r="AF4706" s="1316"/>
      <c r="AG4706" s="1316"/>
      <c r="AH4706" s="1316"/>
      <c r="AI4706" s="244" t="str">
        <f t="shared" si="398"/>
        <v>DZ 85</v>
      </c>
      <c r="AJ4706" s="1315">
        <f t="shared" si="396"/>
        <v>44213</v>
      </c>
      <c r="AK4706" s="1318"/>
      <c r="AL4706" s="1339"/>
      <c r="AM4706" s="1316"/>
      <c r="AN4706" s="1316"/>
      <c r="AO4706" s="1320"/>
      <c r="AP4706" s="1320"/>
      <c r="AQ4706" s="1337" t="s">
        <v>3094</v>
      </c>
      <c r="AR4706" s="1320"/>
      <c r="AS4706" s="1320"/>
      <c r="AT4706" s="1320"/>
      <c r="AU4706" s="1320"/>
      <c r="AV4706" s="1320"/>
      <c r="AW4706" s="1320"/>
      <c r="AX4706" s="1320"/>
      <c r="AY4706" s="1320"/>
      <c r="AZ4706" s="1950"/>
    </row>
    <row r="4707" spans="2:52" ht="15" customHeight="1">
      <c r="B4707" s="1310">
        <v>4701</v>
      </c>
      <c r="C4707" s="1326" t="s">
        <v>291</v>
      </c>
      <c r="D4707" s="2153" t="s">
        <v>230</v>
      </c>
      <c r="E4707" s="521" t="s">
        <v>222</v>
      </c>
      <c r="F4707" s="658" t="s">
        <v>24</v>
      </c>
      <c r="G4707" s="509" t="s">
        <v>141</v>
      </c>
      <c r="H4707" s="1323" t="s">
        <v>24</v>
      </c>
      <c r="I4707" s="1325">
        <v>31413</v>
      </c>
      <c r="J4707" s="1314">
        <f t="shared" ca="1" si="397"/>
        <v>36</v>
      </c>
      <c r="K4707" s="2112" t="s">
        <v>24</v>
      </c>
      <c r="L4707" s="2113" t="s">
        <v>24</v>
      </c>
      <c r="M4707" s="2114" t="s">
        <v>24</v>
      </c>
      <c r="N4707" s="1348">
        <v>44213</v>
      </c>
      <c r="O4707" s="1318" t="s">
        <v>24</v>
      </c>
      <c r="P4707" s="1320" t="s">
        <v>24</v>
      </c>
      <c r="Q4707" s="1328" t="s">
        <v>24</v>
      </c>
      <c r="R4707" s="1327" t="s">
        <v>24</v>
      </c>
      <c r="S4707" s="1314" t="s">
        <v>13757</v>
      </c>
      <c r="T4707" s="1330">
        <v>44562</v>
      </c>
      <c r="U4707" s="1311">
        <v>44562</v>
      </c>
      <c r="V4707" s="1330" t="s">
        <v>24</v>
      </c>
      <c r="W4707" s="1311" t="s">
        <v>24</v>
      </c>
      <c r="X4707" s="1321"/>
      <c r="Y4707" s="1322"/>
      <c r="Z4707" s="2115"/>
      <c r="AA4707" s="1314" t="s">
        <v>592</v>
      </c>
      <c r="AB4707" s="1316"/>
      <c r="AC4707" s="1316"/>
      <c r="AD4707" s="1316"/>
      <c r="AE4707" s="1316"/>
      <c r="AF4707" s="1316"/>
      <c r="AG4707" s="1316"/>
      <c r="AH4707" s="1316"/>
      <c r="AI4707" s="244" t="str">
        <f t="shared" si="398"/>
        <v>PC 200, PC 300</v>
      </c>
      <c r="AJ4707" s="1315">
        <f t="shared" si="396"/>
        <v>44213</v>
      </c>
      <c r="AK4707" s="1318"/>
      <c r="AL4707" s="1339"/>
      <c r="AM4707" s="1316"/>
      <c r="AN4707" s="1316"/>
      <c r="AO4707" s="1320"/>
      <c r="AP4707" s="1320"/>
      <c r="AQ4707" s="1337" t="s">
        <v>3094</v>
      </c>
      <c r="AR4707" s="1320"/>
      <c r="AS4707" s="1320"/>
      <c r="AT4707" s="1320"/>
      <c r="AU4707" s="1320"/>
      <c r="AV4707" s="1320"/>
      <c r="AW4707" s="1320"/>
      <c r="AX4707" s="1320"/>
      <c r="AY4707" s="1320"/>
      <c r="AZ4707" s="1950"/>
    </row>
    <row r="4708" spans="2:52" ht="15" customHeight="1">
      <c r="B4708" s="1310">
        <v>4702</v>
      </c>
      <c r="C4708" s="1326" t="s">
        <v>13755</v>
      </c>
      <c r="D4708" s="2153" t="s">
        <v>230</v>
      </c>
      <c r="E4708" s="521" t="s">
        <v>222</v>
      </c>
      <c r="F4708" s="658" t="s">
        <v>24</v>
      </c>
      <c r="G4708" s="509" t="s">
        <v>141</v>
      </c>
      <c r="H4708" s="1323" t="s">
        <v>24</v>
      </c>
      <c r="I4708" s="1325">
        <v>33861</v>
      </c>
      <c r="J4708" s="1314">
        <f t="shared" ca="1" si="397"/>
        <v>29</v>
      </c>
      <c r="K4708" s="2112" t="s">
        <v>24</v>
      </c>
      <c r="L4708" s="2113" t="s">
        <v>24</v>
      </c>
      <c r="M4708" s="2114" t="s">
        <v>24</v>
      </c>
      <c r="N4708" s="1348">
        <v>44213</v>
      </c>
      <c r="O4708" s="1318" t="s">
        <v>24</v>
      </c>
      <c r="P4708" s="1320" t="s">
        <v>24</v>
      </c>
      <c r="Q4708" s="1328" t="s">
        <v>24</v>
      </c>
      <c r="R4708" s="1327" t="s">
        <v>24</v>
      </c>
      <c r="S4708" s="1314" t="s">
        <v>13758</v>
      </c>
      <c r="T4708" s="1330">
        <v>44453</v>
      </c>
      <c r="U4708" s="1311">
        <v>44453</v>
      </c>
      <c r="V4708" s="1330" t="s">
        <v>24</v>
      </c>
      <c r="W4708" s="1311" t="s">
        <v>24</v>
      </c>
      <c r="X4708" s="1321"/>
      <c r="Y4708" s="1322"/>
      <c r="Z4708" s="2115"/>
      <c r="AA4708" s="1314" t="s">
        <v>592</v>
      </c>
      <c r="AB4708" s="1316"/>
      <c r="AC4708" s="1316"/>
      <c r="AD4708" s="1316"/>
      <c r="AE4708" s="1316"/>
      <c r="AF4708" s="1316"/>
      <c r="AG4708" s="1316"/>
      <c r="AH4708" s="1316"/>
      <c r="AI4708" s="244" t="str">
        <f t="shared" si="398"/>
        <v>PC 200, PC 300</v>
      </c>
      <c r="AJ4708" s="1315">
        <f t="shared" si="396"/>
        <v>44213</v>
      </c>
      <c r="AK4708" s="1318"/>
      <c r="AL4708" s="1339"/>
      <c r="AM4708" s="1316"/>
      <c r="AN4708" s="1316"/>
      <c r="AO4708" s="1320"/>
      <c r="AP4708" s="1320"/>
      <c r="AQ4708" s="1337" t="s">
        <v>3094</v>
      </c>
      <c r="AR4708" s="1320"/>
      <c r="AS4708" s="1320"/>
      <c r="AT4708" s="1320"/>
      <c r="AU4708" s="1320"/>
      <c r="AV4708" s="1320"/>
      <c r="AW4708" s="1320"/>
      <c r="AX4708" s="1320"/>
      <c r="AY4708" s="1320"/>
      <c r="AZ4708" s="1950"/>
    </row>
    <row r="4709" spans="2:52" ht="15" customHeight="1">
      <c r="B4709" s="1310">
        <v>4703</v>
      </c>
      <c r="C4709" s="1326" t="s">
        <v>13756</v>
      </c>
      <c r="D4709" s="2153" t="s">
        <v>230</v>
      </c>
      <c r="E4709" s="521" t="s">
        <v>222</v>
      </c>
      <c r="F4709" s="658" t="s">
        <v>24</v>
      </c>
      <c r="G4709" s="509" t="s">
        <v>141</v>
      </c>
      <c r="H4709" s="1323" t="s">
        <v>24</v>
      </c>
      <c r="I4709" s="1325">
        <v>33878</v>
      </c>
      <c r="J4709" s="1314">
        <f t="shared" ca="1" si="397"/>
        <v>29</v>
      </c>
      <c r="K4709" s="2112" t="s">
        <v>24</v>
      </c>
      <c r="L4709" s="2113" t="s">
        <v>24</v>
      </c>
      <c r="M4709" s="2114" t="s">
        <v>24</v>
      </c>
      <c r="N4709" s="1348">
        <v>44213</v>
      </c>
      <c r="O4709" s="1318" t="s">
        <v>24</v>
      </c>
      <c r="P4709" s="1320" t="s">
        <v>24</v>
      </c>
      <c r="Q4709" s="1328" t="s">
        <v>24</v>
      </c>
      <c r="R4709" s="1327" t="s">
        <v>24</v>
      </c>
      <c r="S4709" s="1314" t="s">
        <v>13759</v>
      </c>
      <c r="T4709" s="1330">
        <v>44470</v>
      </c>
      <c r="U4709" s="1311">
        <v>44470</v>
      </c>
      <c r="V4709" s="1330" t="s">
        <v>24</v>
      </c>
      <c r="W4709" s="1311" t="s">
        <v>24</v>
      </c>
      <c r="X4709" s="1321"/>
      <c r="Y4709" s="1322"/>
      <c r="Z4709" s="2115"/>
      <c r="AA4709" s="1314" t="s">
        <v>592</v>
      </c>
      <c r="AB4709" s="1316"/>
      <c r="AC4709" s="1316"/>
      <c r="AD4709" s="1316"/>
      <c r="AE4709" s="1316"/>
      <c r="AF4709" s="1316"/>
      <c r="AG4709" s="1316"/>
      <c r="AH4709" s="1316"/>
      <c r="AI4709" s="244" t="str">
        <f t="shared" si="398"/>
        <v>PC 200, PC 300</v>
      </c>
      <c r="AJ4709" s="1315">
        <f t="shared" si="396"/>
        <v>44213</v>
      </c>
      <c r="AK4709" s="1318"/>
      <c r="AL4709" s="1339"/>
      <c r="AM4709" s="1316"/>
      <c r="AN4709" s="1316"/>
      <c r="AO4709" s="1320"/>
      <c r="AP4709" s="1320"/>
      <c r="AQ4709" s="1337" t="s">
        <v>3094</v>
      </c>
      <c r="AR4709" s="1320"/>
      <c r="AS4709" s="1320"/>
      <c r="AT4709" s="1320"/>
      <c r="AU4709" s="1320"/>
      <c r="AV4709" s="1320"/>
      <c r="AW4709" s="1320"/>
      <c r="AX4709" s="1320"/>
      <c r="AY4709" s="1320"/>
      <c r="AZ4709" s="1950"/>
    </row>
    <row r="4710" spans="2:52" ht="15" customHeight="1">
      <c r="B4710" s="1310">
        <v>4704</v>
      </c>
      <c r="C4710" s="1326" t="s">
        <v>13760</v>
      </c>
      <c r="D4710" s="2153" t="s">
        <v>230</v>
      </c>
      <c r="E4710" s="521" t="s">
        <v>222</v>
      </c>
      <c r="F4710" s="658" t="s">
        <v>24</v>
      </c>
      <c r="G4710" s="509" t="s">
        <v>139</v>
      </c>
      <c r="H4710" s="1323" t="s">
        <v>24</v>
      </c>
      <c r="I4710" s="1325">
        <v>35680</v>
      </c>
      <c r="J4710" s="1314">
        <f t="shared" ca="1" si="397"/>
        <v>24</v>
      </c>
      <c r="K4710" s="2112" t="s">
        <v>493</v>
      </c>
      <c r="L4710" s="2113">
        <v>25298709000040</v>
      </c>
      <c r="M4710" s="2114">
        <v>45852</v>
      </c>
      <c r="N4710" s="1348">
        <v>44214</v>
      </c>
      <c r="O4710" s="1318" t="s">
        <v>24</v>
      </c>
      <c r="P4710" s="1320" t="s">
        <v>24</v>
      </c>
      <c r="Q4710" s="1328" t="s">
        <v>24</v>
      </c>
      <c r="R4710" s="1327" t="s">
        <v>24</v>
      </c>
      <c r="S4710" s="1314" t="s">
        <v>13762</v>
      </c>
      <c r="T4710" s="1330">
        <v>44446</v>
      </c>
      <c r="U4710" s="1311">
        <v>44446</v>
      </c>
      <c r="V4710" s="1330" t="s">
        <v>24</v>
      </c>
      <c r="W4710" s="1311" t="s">
        <v>24</v>
      </c>
      <c r="X4710" s="1321"/>
      <c r="Y4710" s="1322"/>
      <c r="Z4710" s="2115"/>
      <c r="AA4710" s="1314" t="s">
        <v>13697</v>
      </c>
      <c r="AB4710" s="1316"/>
      <c r="AC4710" s="1316"/>
      <c r="AD4710" s="1316"/>
      <c r="AE4710" s="1316"/>
      <c r="AF4710" s="1316"/>
      <c r="AG4710" s="1316"/>
      <c r="AH4710" s="1316"/>
      <c r="AI4710" s="244" t="str">
        <f t="shared" si="398"/>
        <v>VOLVO FH16 610 DTR</v>
      </c>
      <c r="AJ4710" s="1315">
        <f t="shared" ref="AJ4710:AJ4773" si="399">N4710</f>
        <v>44214</v>
      </c>
      <c r="AK4710" s="1318">
        <v>44210</v>
      </c>
      <c r="AL4710" s="1339">
        <v>44210</v>
      </c>
      <c r="AM4710" s="1316"/>
      <c r="AN4710" s="1316"/>
      <c r="AO4710" s="1320"/>
      <c r="AP4710" s="1320"/>
      <c r="AQ4710" s="1337" t="s">
        <v>3094</v>
      </c>
      <c r="AR4710" s="1320"/>
      <c r="AS4710" s="1320"/>
      <c r="AT4710" s="1320"/>
      <c r="AU4710" s="1320"/>
      <c r="AV4710" s="1320"/>
      <c r="AW4710" s="1320"/>
      <c r="AX4710" s="1320"/>
      <c r="AY4710" s="1320"/>
      <c r="AZ4710" s="1950"/>
    </row>
    <row r="4711" spans="2:52" ht="15" customHeight="1">
      <c r="B4711" s="1310">
        <v>4705</v>
      </c>
      <c r="C4711" s="1326" t="s">
        <v>13761</v>
      </c>
      <c r="D4711" s="2153" t="s">
        <v>221</v>
      </c>
      <c r="E4711" s="521" t="s">
        <v>222</v>
      </c>
      <c r="F4711" s="658" t="s">
        <v>24</v>
      </c>
      <c r="G4711" s="509" t="s">
        <v>127</v>
      </c>
      <c r="H4711" s="1323" t="s">
        <v>24</v>
      </c>
      <c r="I4711" s="1325">
        <v>37079</v>
      </c>
      <c r="J4711" s="1314">
        <f t="shared" ca="1" si="397"/>
        <v>20</v>
      </c>
      <c r="K4711" s="2112" t="s">
        <v>24</v>
      </c>
      <c r="L4711" s="2113" t="s">
        <v>24</v>
      </c>
      <c r="M4711" s="2114" t="s">
        <v>24</v>
      </c>
      <c r="N4711" s="1348">
        <v>44207</v>
      </c>
      <c r="O4711" s="1318" t="s">
        <v>24</v>
      </c>
      <c r="P4711" s="1320" t="s">
        <v>24</v>
      </c>
      <c r="Q4711" s="1328" t="s">
        <v>24</v>
      </c>
      <c r="R4711" s="1327" t="s">
        <v>24</v>
      </c>
      <c r="S4711" s="1314"/>
      <c r="T4711" s="1330">
        <v>44384</v>
      </c>
      <c r="U4711" s="1311" t="s">
        <v>99</v>
      </c>
      <c r="V4711" s="1330" t="s">
        <v>24</v>
      </c>
      <c r="W4711" s="1311" t="s">
        <v>24</v>
      </c>
      <c r="X4711" s="1321"/>
      <c r="Y4711" s="1322"/>
      <c r="Z4711" s="2115"/>
      <c r="AA4711" s="1314"/>
      <c r="AB4711" s="1316"/>
      <c r="AC4711" s="1316"/>
      <c r="AD4711" s="1316"/>
      <c r="AE4711" s="1316"/>
      <c r="AF4711" s="1316"/>
      <c r="AG4711" s="1316"/>
      <c r="AH4711" s="1316"/>
      <c r="AI4711" s="244" t="str">
        <f t="shared" si="398"/>
        <v/>
      </c>
      <c r="AJ4711" s="1315">
        <f t="shared" si="399"/>
        <v>44207</v>
      </c>
      <c r="AK4711" s="1318"/>
      <c r="AL4711" s="1339"/>
      <c r="AM4711" s="1316"/>
      <c r="AN4711" s="1316"/>
      <c r="AO4711" s="1320"/>
      <c r="AP4711" s="1320"/>
      <c r="AQ4711" s="1337" t="s">
        <v>3094</v>
      </c>
      <c r="AR4711" s="1320"/>
      <c r="AS4711" s="1320"/>
      <c r="AT4711" s="1320"/>
      <c r="AU4711" s="1320"/>
      <c r="AV4711" s="1320"/>
      <c r="AW4711" s="1320"/>
      <c r="AX4711" s="1320"/>
      <c r="AY4711" s="1320"/>
      <c r="AZ4711" s="1950"/>
    </row>
    <row r="4712" spans="2:52" ht="15" customHeight="1">
      <c r="B4712" s="1310">
        <v>4706</v>
      </c>
      <c r="C4712" s="1326" t="s">
        <v>13763</v>
      </c>
      <c r="D4712" s="2153" t="s">
        <v>13706</v>
      </c>
      <c r="E4712" s="521" t="s">
        <v>4292</v>
      </c>
      <c r="F4712" s="658" t="s">
        <v>13764</v>
      </c>
      <c r="G4712" s="509" t="s">
        <v>102</v>
      </c>
      <c r="H4712" s="1323" t="s">
        <v>24</v>
      </c>
      <c r="I4712" s="1325">
        <v>36973</v>
      </c>
      <c r="J4712" s="1314">
        <f t="shared" ca="1" si="397"/>
        <v>21</v>
      </c>
      <c r="K4712" s="2112" t="s">
        <v>24</v>
      </c>
      <c r="L4712" s="2113" t="s">
        <v>24</v>
      </c>
      <c r="M4712" s="2114" t="s">
        <v>24</v>
      </c>
      <c r="N4712" s="1348">
        <v>44213</v>
      </c>
      <c r="O4712" s="1318" t="s">
        <v>24</v>
      </c>
      <c r="P4712" s="1320" t="s">
        <v>24</v>
      </c>
      <c r="Q4712" s="1328" t="s">
        <v>24</v>
      </c>
      <c r="R4712" s="1327" t="s">
        <v>24</v>
      </c>
      <c r="S4712" s="1314"/>
      <c r="T4712" s="1330">
        <v>44643</v>
      </c>
      <c r="U4712" s="1311" t="s">
        <v>99</v>
      </c>
      <c r="V4712" s="1330" t="s">
        <v>24</v>
      </c>
      <c r="W4712" s="1311" t="s">
        <v>24</v>
      </c>
      <c r="X4712" s="1321"/>
      <c r="Y4712" s="1322"/>
      <c r="Z4712" s="2115"/>
      <c r="AA4712" s="1314"/>
      <c r="AB4712" s="1316"/>
      <c r="AC4712" s="1316"/>
      <c r="AD4712" s="1316"/>
      <c r="AE4712" s="1316"/>
      <c r="AF4712" s="1316"/>
      <c r="AG4712" s="1316"/>
      <c r="AH4712" s="1316"/>
      <c r="AI4712" s="244" t="str">
        <f t="shared" si="398"/>
        <v/>
      </c>
      <c r="AJ4712" s="1315">
        <f t="shared" si="399"/>
        <v>44213</v>
      </c>
      <c r="AK4712" s="1318"/>
      <c r="AL4712" s="1339"/>
      <c r="AM4712" s="1316"/>
      <c r="AN4712" s="1316"/>
      <c r="AO4712" s="1320"/>
      <c r="AP4712" s="1320"/>
      <c r="AQ4712" s="1337" t="s">
        <v>3094</v>
      </c>
      <c r="AR4712" s="1320"/>
      <c r="AS4712" s="1320"/>
      <c r="AT4712" s="1320"/>
      <c r="AU4712" s="1320"/>
      <c r="AV4712" s="1320"/>
      <c r="AW4712" s="1320"/>
      <c r="AX4712" s="1320"/>
      <c r="AY4712" s="1320"/>
      <c r="AZ4712" s="1950"/>
    </row>
    <row r="4713" spans="2:52" ht="15" customHeight="1">
      <c r="B4713" s="1310">
        <v>4707</v>
      </c>
      <c r="C4713" s="1326" t="s">
        <v>13766</v>
      </c>
      <c r="D4713" s="2153" t="s">
        <v>13767</v>
      </c>
      <c r="E4713" s="521" t="s">
        <v>222</v>
      </c>
      <c r="F4713" s="658" t="s">
        <v>24</v>
      </c>
      <c r="G4713" s="509" t="s">
        <v>136</v>
      </c>
      <c r="H4713" s="1323" t="s">
        <v>24</v>
      </c>
      <c r="I4713" s="1325">
        <v>34223</v>
      </c>
      <c r="J4713" s="1314">
        <f t="shared" ca="1" si="397"/>
        <v>28</v>
      </c>
      <c r="K4713" s="2112" t="s">
        <v>24</v>
      </c>
      <c r="L4713" s="2113" t="s">
        <v>24</v>
      </c>
      <c r="M4713" s="2114" t="s">
        <v>24</v>
      </c>
      <c r="N4713" s="1348"/>
      <c r="O4713" s="1318" t="s">
        <v>24</v>
      </c>
      <c r="P4713" s="1320" t="s">
        <v>24</v>
      </c>
      <c r="Q4713" s="1328" t="s">
        <v>24</v>
      </c>
      <c r="R4713" s="1327" t="s">
        <v>24</v>
      </c>
      <c r="S4713" s="1314"/>
      <c r="T4713" s="1330">
        <v>44450</v>
      </c>
      <c r="U4713" s="1311" t="s">
        <v>99</v>
      </c>
      <c r="V4713" s="1330" t="s">
        <v>24</v>
      </c>
      <c r="W4713" s="1311" t="s">
        <v>24</v>
      </c>
      <c r="X4713" s="1321"/>
      <c r="Y4713" s="1322"/>
      <c r="Z4713" s="2115"/>
      <c r="AA4713" s="1314"/>
      <c r="AB4713" s="1316"/>
      <c r="AC4713" s="1316"/>
      <c r="AD4713" s="1316"/>
      <c r="AE4713" s="1316"/>
      <c r="AF4713" s="1316"/>
      <c r="AG4713" s="1316"/>
      <c r="AH4713" s="1316"/>
      <c r="AI4713" s="244" t="str">
        <f t="shared" si="398"/>
        <v/>
      </c>
      <c r="AJ4713" s="1315">
        <f t="shared" si="399"/>
        <v>0</v>
      </c>
      <c r="AK4713" s="1318"/>
      <c r="AL4713" s="1339"/>
      <c r="AM4713" s="1316"/>
      <c r="AN4713" s="1316"/>
      <c r="AO4713" s="1320"/>
      <c r="AP4713" s="1320"/>
      <c r="AQ4713" s="1337" t="s">
        <v>3094</v>
      </c>
      <c r="AR4713" s="1320"/>
      <c r="AS4713" s="1320"/>
      <c r="AT4713" s="1320"/>
      <c r="AU4713" s="1320"/>
      <c r="AV4713" s="1320"/>
      <c r="AW4713" s="1320"/>
      <c r="AX4713" s="1320"/>
      <c r="AY4713" s="1320"/>
      <c r="AZ4713" s="1950"/>
    </row>
    <row r="4714" spans="2:52" ht="15" customHeight="1">
      <c r="B4714" s="1310">
        <v>4708</v>
      </c>
      <c r="C4714" s="1326" t="s">
        <v>664</v>
      </c>
      <c r="D4714" s="2153" t="s">
        <v>257</v>
      </c>
      <c r="E4714" s="521" t="s">
        <v>1122</v>
      </c>
      <c r="F4714" s="658" t="s">
        <v>24</v>
      </c>
      <c r="G4714" s="509" t="s">
        <v>147</v>
      </c>
      <c r="H4714" s="1323" t="s">
        <v>24</v>
      </c>
      <c r="I4714" s="1325">
        <v>34948</v>
      </c>
      <c r="J4714" s="1314">
        <f t="shared" ca="1" si="397"/>
        <v>26</v>
      </c>
      <c r="K4714" s="2112" t="s">
        <v>24</v>
      </c>
      <c r="L4714" s="2113" t="s">
        <v>24</v>
      </c>
      <c r="M4714" s="2114" t="s">
        <v>24</v>
      </c>
      <c r="N4714" s="1348">
        <v>44203</v>
      </c>
      <c r="O4714" s="1318" t="s">
        <v>24</v>
      </c>
      <c r="P4714" s="1320" t="s">
        <v>24</v>
      </c>
      <c r="Q4714" s="1328" t="s">
        <v>24</v>
      </c>
      <c r="R4714" s="1327" t="s">
        <v>24</v>
      </c>
      <c r="S4714" s="1314" t="s">
        <v>13769</v>
      </c>
      <c r="T4714" s="1330">
        <v>44445</v>
      </c>
      <c r="U4714" s="1311">
        <v>44445</v>
      </c>
      <c r="V4714" s="1330" t="s">
        <v>24</v>
      </c>
      <c r="W4714" s="1311" t="s">
        <v>24</v>
      </c>
      <c r="X4714" s="1321"/>
      <c r="Y4714" s="1322"/>
      <c r="Z4714" s="2115"/>
      <c r="AA4714" s="1314" t="s">
        <v>100</v>
      </c>
      <c r="AB4714" s="1316"/>
      <c r="AC4714" s="1316"/>
      <c r="AD4714" s="1316"/>
      <c r="AE4714" s="1316"/>
      <c r="AF4714" s="1316"/>
      <c r="AG4714" s="1316"/>
      <c r="AH4714" s="1316"/>
      <c r="AI4714" s="244" t="str">
        <f t="shared" si="398"/>
        <v>LIGHT VEHICLE</v>
      </c>
      <c r="AJ4714" s="1315">
        <f t="shared" si="399"/>
        <v>44203</v>
      </c>
      <c r="AK4714" s="1318">
        <v>44552</v>
      </c>
      <c r="AL4714" s="1339">
        <v>44552</v>
      </c>
      <c r="AM4714" s="1316"/>
      <c r="AN4714" s="1316"/>
      <c r="AO4714" s="1320"/>
      <c r="AP4714" s="1320"/>
      <c r="AQ4714" s="1337" t="s">
        <v>3094</v>
      </c>
      <c r="AR4714" s="1320"/>
      <c r="AS4714" s="1320"/>
      <c r="AT4714" s="1320"/>
      <c r="AU4714" s="1320"/>
      <c r="AV4714" s="1320"/>
      <c r="AW4714" s="1320"/>
      <c r="AX4714" s="1320"/>
      <c r="AY4714" s="1320"/>
      <c r="AZ4714" s="1950"/>
    </row>
    <row r="4715" spans="2:52" ht="15" customHeight="1">
      <c r="B4715" s="1310">
        <v>4709</v>
      </c>
      <c r="C4715" s="1326" t="s">
        <v>13770</v>
      </c>
      <c r="D4715" s="2153" t="s">
        <v>230</v>
      </c>
      <c r="E4715" s="521" t="s">
        <v>222</v>
      </c>
      <c r="F4715" s="658" t="s">
        <v>24</v>
      </c>
      <c r="G4715" s="509" t="s">
        <v>139</v>
      </c>
      <c r="H4715" s="1323" t="s">
        <v>24</v>
      </c>
      <c r="I4715" s="1325">
        <v>30844</v>
      </c>
      <c r="J4715" s="1314">
        <f t="shared" ca="1" si="397"/>
        <v>38</v>
      </c>
      <c r="K4715" s="2112" t="s">
        <v>493</v>
      </c>
      <c r="L4715" s="2113">
        <v>840614250493</v>
      </c>
      <c r="M4715" s="2114">
        <v>44723</v>
      </c>
      <c r="N4715" s="1348">
        <v>44214</v>
      </c>
      <c r="O4715" s="1318" t="s">
        <v>24</v>
      </c>
      <c r="P4715" s="1320" t="s">
        <v>24</v>
      </c>
      <c r="Q4715" s="1328" t="s">
        <v>24</v>
      </c>
      <c r="R4715" s="1327" t="s">
        <v>24</v>
      </c>
      <c r="S4715" s="1314" t="s">
        <v>13771</v>
      </c>
      <c r="T4715" s="1330">
        <v>44358</v>
      </c>
      <c r="U4715" s="1311">
        <v>44358</v>
      </c>
      <c r="V4715" s="1330" t="s">
        <v>24</v>
      </c>
      <c r="W4715" s="1311" t="s">
        <v>24</v>
      </c>
      <c r="X4715" s="1321"/>
      <c r="Y4715" s="1322"/>
      <c r="Z4715" s="2115"/>
      <c r="AA4715" s="1314" t="s">
        <v>13697</v>
      </c>
      <c r="AB4715" s="1316"/>
      <c r="AC4715" s="1316"/>
      <c r="AD4715" s="1316"/>
      <c r="AE4715" s="1316"/>
      <c r="AF4715" s="1316"/>
      <c r="AG4715" s="1316"/>
      <c r="AH4715" s="1316"/>
      <c r="AI4715" s="244" t="str">
        <f t="shared" si="398"/>
        <v>VOLVO FH16 610 DTR</v>
      </c>
      <c r="AJ4715" s="1315">
        <f t="shared" si="399"/>
        <v>44214</v>
      </c>
      <c r="AK4715" s="1318"/>
      <c r="AL4715" s="1339"/>
      <c r="AM4715" s="1316"/>
      <c r="AN4715" s="1316"/>
      <c r="AO4715" s="1320"/>
      <c r="AP4715" s="1320"/>
      <c r="AQ4715" s="1337" t="s">
        <v>3094</v>
      </c>
      <c r="AR4715" s="1320"/>
      <c r="AS4715" s="1320"/>
      <c r="AT4715" s="1320"/>
      <c r="AU4715" s="1320"/>
      <c r="AV4715" s="1320"/>
      <c r="AW4715" s="1320"/>
      <c r="AX4715" s="1320"/>
      <c r="AY4715" s="1320"/>
      <c r="AZ4715" s="1950"/>
    </row>
    <row r="4716" spans="2:52" ht="15" customHeight="1">
      <c r="B4716" s="1310">
        <v>4710</v>
      </c>
      <c r="C4716" s="1326" t="s">
        <v>13772</v>
      </c>
      <c r="D4716" s="2153" t="s">
        <v>943</v>
      </c>
      <c r="E4716" s="521" t="s">
        <v>222</v>
      </c>
      <c r="F4716" s="658" t="s">
        <v>24</v>
      </c>
      <c r="G4716" s="509" t="s">
        <v>139</v>
      </c>
      <c r="H4716" s="1323" t="s">
        <v>24</v>
      </c>
      <c r="I4716" s="1325">
        <v>31866</v>
      </c>
      <c r="J4716" s="1314">
        <f t="shared" ca="1" si="397"/>
        <v>35</v>
      </c>
      <c r="K4716" s="2112" t="s">
        <v>83</v>
      </c>
      <c r="L4716" s="2113">
        <v>15268703000117</v>
      </c>
      <c r="M4716" s="2114">
        <v>45728</v>
      </c>
      <c r="N4716" s="1348">
        <v>44214</v>
      </c>
      <c r="O4716" s="1318" t="s">
        <v>24</v>
      </c>
      <c r="P4716" s="1320" t="s">
        <v>24</v>
      </c>
      <c r="Q4716" s="1328" t="s">
        <v>24</v>
      </c>
      <c r="R4716" s="1327" t="s">
        <v>24</v>
      </c>
      <c r="S4716" s="1314" t="s">
        <v>13773</v>
      </c>
      <c r="T4716" s="1330">
        <v>44650</v>
      </c>
      <c r="U4716" s="1311">
        <v>44650</v>
      </c>
      <c r="V4716" s="1330" t="s">
        <v>24</v>
      </c>
      <c r="W4716" s="1311" t="s">
        <v>24</v>
      </c>
      <c r="X4716" s="1321"/>
      <c r="Y4716" s="1322"/>
      <c r="Z4716" s="2115"/>
      <c r="AA4716" s="1314" t="s">
        <v>100</v>
      </c>
      <c r="AB4716" s="1316"/>
      <c r="AC4716" s="1316"/>
      <c r="AD4716" s="1316"/>
      <c r="AE4716" s="1316"/>
      <c r="AF4716" s="1316"/>
      <c r="AG4716" s="1316"/>
      <c r="AH4716" s="1316"/>
      <c r="AI4716" s="244" t="str">
        <f t="shared" si="398"/>
        <v>LIGHT VEHICLE</v>
      </c>
      <c r="AJ4716" s="1315">
        <f t="shared" si="399"/>
        <v>44214</v>
      </c>
      <c r="AK4716" s="1318"/>
      <c r="AL4716" s="1339"/>
      <c r="AM4716" s="1316"/>
      <c r="AN4716" s="1316"/>
      <c r="AO4716" s="1320"/>
      <c r="AP4716" s="1320"/>
      <c r="AQ4716" s="1337" t="s">
        <v>3094</v>
      </c>
      <c r="AR4716" s="1320"/>
      <c r="AS4716" s="1320"/>
      <c r="AT4716" s="1320"/>
      <c r="AU4716" s="1320"/>
      <c r="AV4716" s="1320"/>
      <c r="AW4716" s="1320"/>
      <c r="AX4716" s="1320"/>
      <c r="AY4716" s="1320"/>
      <c r="AZ4716" s="1950"/>
    </row>
    <row r="4717" spans="2:52" ht="15" customHeight="1">
      <c r="B4717" s="1310">
        <v>4711</v>
      </c>
      <c r="C4717" s="1326" t="s">
        <v>13774</v>
      </c>
      <c r="D4717" s="2153" t="s">
        <v>681</v>
      </c>
      <c r="E4717" s="521" t="s">
        <v>222</v>
      </c>
      <c r="F4717" s="658" t="s">
        <v>24</v>
      </c>
      <c r="G4717" s="509" t="s">
        <v>129</v>
      </c>
      <c r="H4717" s="1323" t="s">
        <v>24</v>
      </c>
      <c r="I4717" s="1325">
        <v>22301</v>
      </c>
      <c r="J4717" s="1314">
        <f t="shared" ca="1" si="397"/>
        <v>62</v>
      </c>
      <c r="K4717" s="2112" t="s">
        <v>493</v>
      </c>
      <c r="L4717" s="2113">
        <v>600114230494</v>
      </c>
      <c r="M4717" s="2114">
        <v>45311</v>
      </c>
      <c r="N4717" s="1348">
        <v>44214</v>
      </c>
      <c r="O4717" s="1318" t="s">
        <v>24</v>
      </c>
      <c r="P4717" s="1320" t="s">
        <v>24</v>
      </c>
      <c r="Q4717" s="1328" t="s">
        <v>24</v>
      </c>
      <c r="R4717" s="1327" t="s">
        <v>24</v>
      </c>
      <c r="S4717" s="1314" t="s">
        <v>13887</v>
      </c>
      <c r="T4717" s="1330">
        <v>44581</v>
      </c>
      <c r="U4717" s="1311">
        <v>44581</v>
      </c>
      <c r="V4717" s="1330" t="s">
        <v>24</v>
      </c>
      <c r="W4717" s="1311" t="s">
        <v>24</v>
      </c>
      <c r="X4717" s="1321"/>
      <c r="Y4717" s="1322"/>
      <c r="Z4717" s="2115"/>
      <c r="AA4717" s="1314" t="s">
        <v>13985</v>
      </c>
      <c r="AB4717" s="1316" t="s">
        <v>13986</v>
      </c>
      <c r="AC4717" s="1316" t="s">
        <v>13987</v>
      </c>
      <c r="AD4717" s="1316" t="s">
        <v>1084</v>
      </c>
      <c r="AE4717" s="1316"/>
      <c r="AF4717" s="1316"/>
      <c r="AG4717" s="1316"/>
      <c r="AH4717" s="1316"/>
      <c r="AI4717" s="244" t="str">
        <f t="shared" si="398"/>
        <v>ISUZU MAIN HAULHINOSC R620 (STR, DTR)LV</v>
      </c>
      <c r="AJ4717" s="1315">
        <f t="shared" si="399"/>
        <v>44214</v>
      </c>
      <c r="AK4717" s="1318">
        <v>44214</v>
      </c>
      <c r="AL4717" s="1339"/>
      <c r="AM4717" s="1316"/>
      <c r="AN4717" s="1316"/>
      <c r="AO4717" s="1320"/>
      <c r="AP4717" s="1320"/>
      <c r="AQ4717" s="1337" t="s">
        <v>3094</v>
      </c>
      <c r="AR4717" s="1320"/>
      <c r="AS4717" s="1320"/>
      <c r="AT4717" s="1320"/>
      <c r="AU4717" s="1320"/>
      <c r="AV4717" s="1320"/>
      <c r="AW4717" s="1320"/>
      <c r="AX4717" s="1320"/>
      <c r="AY4717" s="1320"/>
      <c r="AZ4717" s="1950"/>
    </row>
    <row r="4718" spans="2:52" ht="15" customHeight="1">
      <c r="B4718" s="1310">
        <v>4712</v>
      </c>
      <c r="C4718" s="1326" t="s">
        <v>491</v>
      </c>
      <c r="D4718" s="2153" t="s">
        <v>681</v>
      </c>
      <c r="E4718" s="521" t="s">
        <v>222</v>
      </c>
      <c r="F4718" s="658" t="s">
        <v>24</v>
      </c>
      <c r="G4718" s="509" t="s">
        <v>129</v>
      </c>
      <c r="H4718" s="1323" t="s">
        <v>24</v>
      </c>
      <c r="I4718" s="1325">
        <v>23379</v>
      </c>
      <c r="J4718" s="1314">
        <f t="shared" ca="1" si="397"/>
        <v>59</v>
      </c>
      <c r="K4718" s="2112" t="s">
        <v>493</v>
      </c>
      <c r="L4718" s="2113">
        <v>640114140639</v>
      </c>
      <c r="M4718" s="2114">
        <v>45294</v>
      </c>
      <c r="N4718" s="1348">
        <v>44214</v>
      </c>
      <c r="O4718" s="1318" t="s">
        <v>24</v>
      </c>
      <c r="P4718" s="1320" t="s">
        <v>24</v>
      </c>
      <c r="Q4718" s="1328" t="s">
        <v>24</v>
      </c>
      <c r="R4718" s="1327" t="s">
        <v>24</v>
      </c>
      <c r="S4718" s="1314" t="s">
        <v>13888</v>
      </c>
      <c r="T4718" s="1330">
        <v>44564</v>
      </c>
      <c r="U4718" s="1311">
        <v>44564</v>
      </c>
      <c r="V4718" s="1330" t="s">
        <v>24</v>
      </c>
      <c r="W4718" s="1311" t="s">
        <v>24</v>
      </c>
      <c r="X4718" s="1321"/>
      <c r="Y4718" s="1322"/>
      <c r="Z4718" s="2115"/>
      <c r="AA4718" s="1314" t="s">
        <v>100</v>
      </c>
      <c r="AB4718" s="1316" t="s">
        <v>13985</v>
      </c>
      <c r="AC4718" s="1316" t="s">
        <v>13987</v>
      </c>
      <c r="AD4718" s="1316" t="s">
        <v>13986</v>
      </c>
      <c r="AE4718" s="1316"/>
      <c r="AF4718" s="1316"/>
      <c r="AG4718" s="1316"/>
      <c r="AH4718" s="1316"/>
      <c r="AI4718" s="244" t="str">
        <f t="shared" si="398"/>
        <v>LIGHT VEHICLEISUZU MAIN HAULSC R620 (STR, DTR)HINO</v>
      </c>
      <c r="AJ4718" s="1315">
        <f t="shared" si="399"/>
        <v>44214</v>
      </c>
      <c r="AK4718" s="1318">
        <v>44214</v>
      </c>
      <c r="AL4718" s="1339"/>
      <c r="AM4718" s="1316"/>
      <c r="AN4718" s="1316"/>
      <c r="AO4718" s="1320"/>
      <c r="AP4718" s="1320"/>
      <c r="AQ4718" s="1337" t="s">
        <v>3094</v>
      </c>
      <c r="AR4718" s="1320"/>
      <c r="AS4718" s="1320"/>
      <c r="AT4718" s="1320"/>
      <c r="AU4718" s="1320"/>
      <c r="AV4718" s="1320"/>
      <c r="AW4718" s="1320"/>
      <c r="AX4718" s="1320"/>
      <c r="AY4718" s="1320"/>
      <c r="AZ4718" s="1950"/>
    </row>
    <row r="4719" spans="2:52" ht="15" customHeight="1">
      <c r="B4719" s="1310">
        <v>4713</v>
      </c>
      <c r="C4719" s="1326" t="s">
        <v>13775</v>
      </c>
      <c r="D4719" s="2153" t="s">
        <v>611</v>
      </c>
      <c r="E4719" s="521" t="s">
        <v>4241</v>
      </c>
      <c r="F4719" s="658" t="s">
        <v>13781</v>
      </c>
      <c r="G4719" s="509" t="s">
        <v>124</v>
      </c>
      <c r="H4719" s="1323" t="s">
        <v>24</v>
      </c>
      <c r="I4719" s="1325">
        <v>36305</v>
      </c>
      <c r="J4719" s="1314">
        <f t="shared" ca="1" si="397"/>
        <v>22</v>
      </c>
      <c r="K4719" s="2112" t="s">
        <v>24</v>
      </c>
      <c r="L4719" s="2113" t="s">
        <v>24</v>
      </c>
      <c r="M4719" s="2114" t="s">
        <v>24</v>
      </c>
      <c r="N4719" s="1348">
        <v>44211</v>
      </c>
      <c r="O4719" s="1318" t="s">
        <v>24</v>
      </c>
      <c r="P4719" s="1320" t="s">
        <v>24</v>
      </c>
      <c r="Q4719" s="1328" t="s">
        <v>24</v>
      </c>
      <c r="R4719" s="1327" t="s">
        <v>24</v>
      </c>
      <c r="S4719" s="1314"/>
      <c r="T4719" s="1330">
        <v>44341</v>
      </c>
      <c r="U4719" s="1311" t="s">
        <v>99</v>
      </c>
      <c r="V4719" s="1330" t="s">
        <v>24</v>
      </c>
      <c r="W4719" s="1311" t="s">
        <v>24</v>
      </c>
      <c r="X4719" s="1321"/>
      <c r="Y4719" s="1322"/>
      <c r="Z4719" s="2115"/>
      <c r="AA4719" s="1314"/>
      <c r="AB4719" s="1316"/>
      <c r="AC4719" s="1316"/>
      <c r="AD4719" s="1316"/>
      <c r="AE4719" s="1316"/>
      <c r="AF4719" s="1316"/>
      <c r="AG4719" s="1316"/>
      <c r="AH4719" s="1316"/>
      <c r="AI4719" s="244" t="str">
        <f t="shared" si="398"/>
        <v/>
      </c>
      <c r="AJ4719" s="1315">
        <f t="shared" si="399"/>
        <v>44211</v>
      </c>
      <c r="AK4719" s="1318"/>
      <c r="AL4719" s="1339"/>
      <c r="AM4719" s="1316"/>
      <c r="AN4719" s="1316"/>
      <c r="AO4719" s="1320"/>
      <c r="AP4719" s="1320"/>
      <c r="AQ4719" s="1337" t="s">
        <v>3094</v>
      </c>
      <c r="AR4719" s="1320"/>
      <c r="AS4719" s="1320"/>
      <c r="AT4719" s="1320"/>
      <c r="AU4719" s="1320"/>
      <c r="AV4719" s="1320"/>
      <c r="AW4719" s="1320"/>
      <c r="AX4719" s="1320"/>
      <c r="AY4719" s="1320"/>
      <c r="AZ4719" s="1950"/>
    </row>
    <row r="4720" spans="2:52" ht="15" customHeight="1">
      <c r="B4720" s="1310">
        <v>4714</v>
      </c>
      <c r="C4720" s="1326" t="s">
        <v>13811</v>
      </c>
      <c r="D4720" s="2153" t="s">
        <v>611</v>
      </c>
      <c r="E4720" s="521" t="s">
        <v>4241</v>
      </c>
      <c r="F4720" s="658" t="s">
        <v>13776</v>
      </c>
      <c r="G4720" s="509" t="s">
        <v>98</v>
      </c>
      <c r="H4720" s="1323" t="s">
        <v>24</v>
      </c>
      <c r="I4720" s="1325">
        <v>36035</v>
      </c>
      <c r="J4720" s="1314">
        <f t="shared" ca="1" si="397"/>
        <v>23</v>
      </c>
      <c r="K4720" s="2112" t="s">
        <v>24</v>
      </c>
      <c r="L4720" s="2113" t="s">
        <v>24</v>
      </c>
      <c r="M4720" s="2114" t="s">
        <v>24</v>
      </c>
      <c r="N4720" s="1348">
        <v>44218</v>
      </c>
      <c r="O4720" s="1318" t="s">
        <v>24</v>
      </c>
      <c r="P4720" s="1320" t="s">
        <v>24</v>
      </c>
      <c r="Q4720" s="1328" t="s">
        <v>24</v>
      </c>
      <c r="R4720" s="1327" t="s">
        <v>24</v>
      </c>
      <c r="S4720" s="1314"/>
      <c r="T4720" s="1330">
        <v>44436</v>
      </c>
      <c r="U4720" s="1311" t="s">
        <v>99</v>
      </c>
      <c r="V4720" s="1330" t="s">
        <v>24</v>
      </c>
      <c r="W4720" s="1311" t="s">
        <v>24</v>
      </c>
      <c r="X4720" s="1321"/>
      <c r="Y4720" s="1322"/>
      <c r="Z4720" s="2115"/>
      <c r="AA4720" s="1314"/>
      <c r="AB4720" s="1316"/>
      <c r="AC4720" s="1316"/>
      <c r="AD4720" s="1316"/>
      <c r="AE4720" s="1316"/>
      <c r="AF4720" s="1316"/>
      <c r="AG4720" s="1316"/>
      <c r="AH4720" s="1316"/>
      <c r="AI4720" s="244" t="str">
        <f t="shared" si="398"/>
        <v/>
      </c>
      <c r="AJ4720" s="1315">
        <f t="shared" si="399"/>
        <v>44218</v>
      </c>
      <c r="AK4720" s="1318"/>
      <c r="AL4720" s="1339"/>
      <c r="AM4720" s="1316"/>
      <c r="AN4720" s="1316"/>
      <c r="AO4720" s="1320"/>
      <c r="AP4720" s="1320"/>
      <c r="AQ4720" s="1337" t="s">
        <v>3094</v>
      </c>
      <c r="AR4720" s="1320"/>
      <c r="AS4720" s="1320"/>
      <c r="AT4720" s="1320"/>
      <c r="AU4720" s="1320"/>
      <c r="AV4720" s="1320"/>
      <c r="AW4720" s="1320"/>
      <c r="AX4720" s="1320"/>
      <c r="AY4720" s="1320"/>
      <c r="AZ4720" s="1950"/>
    </row>
    <row r="4721" spans="2:52" ht="15" customHeight="1">
      <c r="B4721" s="1310">
        <v>4715</v>
      </c>
      <c r="C4721" s="1326" t="s">
        <v>13777</v>
      </c>
      <c r="D4721" s="2153" t="s">
        <v>611</v>
      </c>
      <c r="E4721" s="521" t="s">
        <v>4241</v>
      </c>
      <c r="F4721" s="658" t="s">
        <v>13778</v>
      </c>
      <c r="G4721" s="509" t="s">
        <v>98</v>
      </c>
      <c r="H4721" s="1323" t="s">
        <v>24</v>
      </c>
      <c r="I4721" s="1325">
        <v>37031</v>
      </c>
      <c r="J4721" s="1314">
        <f t="shared" ca="1" si="397"/>
        <v>20</v>
      </c>
      <c r="K4721" s="2112" t="s">
        <v>24</v>
      </c>
      <c r="L4721" s="2113" t="s">
        <v>24</v>
      </c>
      <c r="M4721" s="2114" t="s">
        <v>24</v>
      </c>
      <c r="N4721" s="1348">
        <v>44218</v>
      </c>
      <c r="O4721" s="1318" t="s">
        <v>24</v>
      </c>
      <c r="P4721" s="1320" t="s">
        <v>24</v>
      </c>
      <c r="Q4721" s="1328" t="s">
        <v>24</v>
      </c>
      <c r="R4721" s="1327" t="s">
        <v>24</v>
      </c>
      <c r="S4721" s="1314"/>
      <c r="T4721" s="1330">
        <v>44336</v>
      </c>
      <c r="U4721" s="1311" t="s">
        <v>99</v>
      </c>
      <c r="V4721" s="1330" t="s">
        <v>24</v>
      </c>
      <c r="W4721" s="1311" t="s">
        <v>24</v>
      </c>
      <c r="X4721" s="1321"/>
      <c r="Y4721" s="1322"/>
      <c r="Z4721" s="2115"/>
      <c r="AA4721" s="1314"/>
      <c r="AB4721" s="1316"/>
      <c r="AC4721" s="1316"/>
      <c r="AD4721" s="1316"/>
      <c r="AE4721" s="1316"/>
      <c r="AF4721" s="1316"/>
      <c r="AG4721" s="1316"/>
      <c r="AH4721" s="1316"/>
      <c r="AI4721" s="244" t="str">
        <f t="shared" si="398"/>
        <v/>
      </c>
      <c r="AJ4721" s="1315">
        <f t="shared" si="399"/>
        <v>44218</v>
      </c>
      <c r="AK4721" s="1318"/>
      <c r="AL4721" s="1339"/>
      <c r="AM4721" s="1316"/>
      <c r="AN4721" s="1316"/>
      <c r="AO4721" s="1320"/>
      <c r="AP4721" s="1320"/>
      <c r="AQ4721" s="1337" t="s">
        <v>3094</v>
      </c>
      <c r="AR4721" s="1320"/>
      <c r="AS4721" s="1320"/>
      <c r="AT4721" s="1320"/>
      <c r="AU4721" s="1320"/>
      <c r="AV4721" s="1320"/>
      <c r="AW4721" s="1320"/>
      <c r="AX4721" s="1320"/>
      <c r="AY4721" s="1320"/>
      <c r="AZ4721" s="1950"/>
    </row>
    <row r="4722" spans="2:52" ht="15" customHeight="1">
      <c r="B4722" s="1310">
        <v>4716</v>
      </c>
      <c r="C4722" s="1326" t="s">
        <v>13779</v>
      </c>
      <c r="D4722" s="2153" t="s">
        <v>2474</v>
      </c>
      <c r="E4722" s="521" t="s">
        <v>4241</v>
      </c>
      <c r="F4722" s="658" t="s">
        <v>13780</v>
      </c>
      <c r="G4722" s="509" t="s">
        <v>98</v>
      </c>
      <c r="H4722" s="1323" t="s">
        <v>24</v>
      </c>
      <c r="I4722" s="1325">
        <v>35512</v>
      </c>
      <c r="J4722" s="1314">
        <f t="shared" ca="1" si="397"/>
        <v>25</v>
      </c>
      <c r="K4722" s="2112" t="s">
        <v>24</v>
      </c>
      <c r="L4722" s="2113" t="s">
        <v>24</v>
      </c>
      <c r="M4722" s="2114" t="s">
        <v>24</v>
      </c>
      <c r="N4722" s="1348">
        <v>44218</v>
      </c>
      <c r="O4722" s="1318" t="s">
        <v>24</v>
      </c>
      <c r="P4722" s="1320" t="s">
        <v>24</v>
      </c>
      <c r="Q4722" s="1328" t="s">
        <v>24</v>
      </c>
      <c r="R4722" s="1327" t="s">
        <v>24</v>
      </c>
      <c r="S4722" s="1314"/>
      <c r="T4722" s="1330">
        <v>44643</v>
      </c>
      <c r="U4722" s="1311"/>
      <c r="V4722" s="1330" t="s">
        <v>24</v>
      </c>
      <c r="W4722" s="1311" t="s">
        <v>24</v>
      </c>
      <c r="X4722" s="1321"/>
      <c r="Y4722" s="1322"/>
      <c r="Z4722" s="2115"/>
      <c r="AA4722" s="1314"/>
      <c r="AB4722" s="1316"/>
      <c r="AC4722" s="1316"/>
      <c r="AD4722" s="1316"/>
      <c r="AE4722" s="1316"/>
      <c r="AF4722" s="1316"/>
      <c r="AG4722" s="1316"/>
      <c r="AH4722" s="1316"/>
      <c r="AI4722" s="244" t="str">
        <f t="shared" si="398"/>
        <v/>
      </c>
      <c r="AJ4722" s="1315">
        <f t="shared" si="399"/>
        <v>44218</v>
      </c>
      <c r="AK4722" s="1318"/>
      <c r="AL4722" s="1339"/>
      <c r="AM4722" s="1316"/>
      <c r="AN4722" s="1316"/>
      <c r="AO4722" s="1320"/>
      <c r="AP4722" s="1320"/>
      <c r="AQ4722" s="1337" t="s">
        <v>3094</v>
      </c>
      <c r="AR4722" s="1320"/>
      <c r="AS4722" s="1320"/>
      <c r="AT4722" s="1320"/>
      <c r="AU4722" s="1320"/>
      <c r="AV4722" s="1320"/>
      <c r="AW4722" s="1320"/>
      <c r="AX4722" s="1320"/>
      <c r="AY4722" s="1320"/>
      <c r="AZ4722" s="1950"/>
    </row>
    <row r="4723" spans="2:52" ht="15" customHeight="1">
      <c r="B4723" s="1310">
        <v>4717</v>
      </c>
      <c r="C4723" s="1326" t="s">
        <v>13782</v>
      </c>
      <c r="D4723" s="2153" t="s">
        <v>12600</v>
      </c>
      <c r="E4723" s="521" t="s">
        <v>1122</v>
      </c>
      <c r="F4723" s="658" t="s">
        <v>24</v>
      </c>
      <c r="G4723" s="509" t="s">
        <v>128</v>
      </c>
      <c r="H4723" s="1323" t="s">
        <v>24</v>
      </c>
      <c r="I4723" s="1325" t="s">
        <v>24</v>
      </c>
      <c r="J4723" s="1314" t="str">
        <f t="shared" ca="1" si="397"/>
        <v>-</v>
      </c>
      <c r="K4723" s="2112" t="s">
        <v>24</v>
      </c>
      <c r="L4723" s="2113" t="s">
        <v>24</v>
      </c>
      <c r="M4723" s="2114" t="s">
        <v>24</v>
      </c>
      <c r="N4723" s="1348"/>
      <c r="O4723" s="1318" t="s">
        <v>24</v>
      </c>
      <c r="P4723" s="1320" t="s">
        <v>24</v>
      </c>
      <c r="Q4723" s="1328" t="s">
        <v>24</v>
      </c>
      <c r="R4723" s="1327" t="s">
        <v>24</v>
      </c>
      <c r="S4723" s="1314"/>
      <c r="T4723" s="1330">
        <v>44561</v>
      </c>
      <c r="U4723" s="1311"/>
      <c r="V4723" s="1330" t="s">
        <v>24</v>
      </c>
      <c r="W4723" s="1311" t="s">
        <v>24</v>
      </c>
      <c r="X4723" s="1321"/>
      <c r="Y4723" s="1322"/>
      <c r="Z4723" s="2115"/>
      <c r="AA4723" s="1314"/>
      <c r="AB4723" s="1316"/>
      <c r="AC4723" s="1316"/>
      <c r="AD4723" s="1316"/>
      <c r="AE4723" s="1316"/>
      <c r="AF4723" s="1316"/>
      <c r="AG4723" s="1316"/>
      <c r="AH4723" s="1316"/>
      <c r="AI4723" s="244" t="str">
        <f t="shared" si="398"/>
        <v/>
      </c>
      <c r="AJ4723" s="1315">
        <f t="shared" si="399"/>
        <v>0</v>
      </c>
      <c r="AK4723" s="1318"/>
      <c r="AL4723" s="1339"/>
      <c r="AM4723" s="1316"/>
      <c r="AN4723" s="1316"/>
      <c r="AO4723" s="1320"/>
      <c r="AP4723" s="1320"/>
      <c r="AQ4723" s="1337" t="s">
        <v>3094</v>
      </c>
      <c r="AR4723" s="1320"/>
      <c r="AS4723" s="1320"/>
      <c r="AT4723" s="1320"/>
      <c r="AU4723" s="1320"/>
      <c r="AV4723" s="1320"/>
      <c r="AW4723" s="1320"/>
      <c r="AX4723" s="1320"/>
      <c r="AY4723" s="1320"/>
      <c r="AZ4723" s="1950"/>
    </row>
    <row r="4724" spans="2:52" ht="15" customHeight="1">
      <c r="B4724" s="1310">
        <v>4718</v>
      </c>
      <c r="C4724" s="1326" t="s">
        <v>13783</v>
      </c>
      <c r="D4724" s="2153" t="s">
        <v>12600</v>
      </c>
      <c r="E4724" s="521" t="s">
        <v>1122</v>
      </c>
      <c r="F4724" s="658" t="s">
        <v>24</v>
      </c>
      <c r="G4724" s="509" t="s">
        <v>128</v>
      </c>
      <c r="H4724" s="1323" t="s">
        <v>24</v>
      </c>
      <c r="I4724" s="1325"/>
      <c r="J4724" s="1314" t="str">
        <f t="shared" ca="1" si="397"/>
        <v>-</v>
      </c>
      <c r="K4724" s="2112" t="s">
        <v>24</v>
      </c>
      <c r="L4724" s="2113" t="s">
        <v>24</v>
      </c>
      <c r="M4724" s="2114" t="s">
        <v>24</v>
      </c>
      <c r="N4724" s="1348"/>
      <c r="O4724" s="1318" t="s">
        <v>24</v>
      </c>
      <c r="P4724" s="1320" t="s">
        <v>24</v>
      </c>
      <c r="Q4724" s="1328" t="s">
        <v>24</v>
      </c>
      <c r="R4724" s="1327" t="s">
        <v>24</v>
      </c>
      <c r="S4724" s="1314"/>
      <c r="T4724" s="1330">
        <v>44561</v>
      </c>
      <c r="U4724" s="1311"/>
      <c r="V4724" s="1330" t="s">
        <v>24</v>
      </c>
      <c r="W4724" s="1311" t="s">
        <v>24</v>
      </c>
      <c r="X4724" s="1321"/>
      <c r="Y4724" s="1322"/>
      <c r="Z4724" s="2115"/>
      <c r="AA4724" s="1314"/>
      <c r="AB4724" s="1316"/>
      <c r="AC4724" s="1316"/>
      <c r="AD4724" s="1316"/>
      <c r="AE4724" s="1316"/>
      <c r="AF4724" s="1316"/>
      <c r="AG4724" s="1316"/>
      <c r="AH4724" s="1316"/>
      <c r="AI4724" s="244" t="str">
        <f t="shared" si="398"/>
        <v/>
      </c>
      <c r="AJ4724" s="1315">
        <f t="shared" si="399"/>
        <v>0</v>
      </c>
      <c r="AK4724" s="1318"/>
      <c r="AL4724" s="1339"/>
      <c r="AM4724" s="1316"/>
      <c r="AN4724" s="1316"/>
      <c r="AO4724" s="1320"/>
      <c r="AP4724" s="1320"/>
      <c r="AQ4724" s="1337" t="s">
        <v>3094</v>
      </c>
      <c r="AR4724" s="1320"/>
      <c r="AS4724" s="1320"/>
      <c r="AT4724" s="1320"/>
      <c r="AU4724" s="1320"/>
      <c r="AV4724" s="1320"/>
      <c r="AW4724" s="1320"/>
      <c r="AX4724" s="1320"/>
      <c r="AY4724" s="1320"/>
      <c r="AZ4724" s="1950"/>
    </row>
    <row r="4725" spans="2:52" ht="15" customHeight="1">
      <c r="B4725" s="1310">
        <v>4719</v>
      </c>
      <c r="C4725" s="1326" t="s">
        <v>13785</v>
      </c>
      <c r="D4725" s="2153" t="s">
        <v>226</v>
      </c>
      <c r="E4725" s="521" t="s">
        <v>4241</v>
      </c>
      <c r="F4725" s="658" t="s">
        <v>13786</v>
      </c>
      <c r="G4725" s="509" t="s">
        <v>102</v>
      </c>
      <c r="H4725" s="1323" t="s">
        <v>24</v>
      </c>
      <c r="I4725" s="1325"/>
      <c r="J4725" s="1314" t="str">
        <f t="shared" ca="1" si="397"/>
        <v>-</v>
      </c>
      <c r="K4725" s="2112" t="s">
        <v>24</v>
      </c>
      <c r="L4725" s="2113" t="s">
        <v>24</v>
      </c>
      <c r="M4725" s="2114" t="s">
        <v>24</v>
      </c>
      <c r="N4725" s="1348">
        <v>44038</v>
      </c>
      <c r="O4725" s="1318" t="s">
        <v>24</v>
      </c>
      <c r="P4725" s="1320" t="s">
        <v>24</v>
      </c>
      <c r="Q4725" s="1328" t="s">
        <v>24</v>
      </c>
      <c r="R4725" s="1327" t="s">
        <v>24</v>
      </c>
      <c r="S4725" s="1314"/>
      <c r="T4725" s="1330">
        <v>44561</v>
      </c>
      <c r="U4725" s="1311"/>
      <c r="V4725" s="1330" t="s">
        <v>24</v>
      </c>
      <c r="W4725" s="1311" t="s">
        <v>24</v>
      </c>
      <c r="X4725" s="1321"/>
      <c r="Y4725" s="1322"/>
      <c r="Z4725" s="2115"/>
      <c r="AA4725" s="1314"/>
      <c r="AB4725" s="1316"/>
      <c r="AC4725" s="1316"/>
      <c r="AD4725" s="1316"/>
      <c r="AE4725" s="1316"/>
      <c r="AF4725" s="1316"/>
      <c r="AG4725" s="1316"/>
      <c r="AH4725" s="1316"/>
      <c r="AI4725" s="244" t="str">
        <f t="shared" si="398"/>
        <v/>
      </c>
      <c r="AJ4725" s="1315">
        <f t="shared" si="399"/>
        <v>44038</v>
      </c>
      <c r="AK4725" s="1318"/>
      <c r="AL4725" s="1339"/>
      <c r="AM4725" s="1316"/>
      <c r="AN4725" s="1316"/>
      <c r="AO4725" s="1320"/>
      <c r="AP4725" s="1320"/>
      <c r="AQ4725" s="1337" t="s">
        <v>3094</v>
      </c>
      <c r="AR4725" s="1320"/>
      <c r="AS4725" s="1320"/>
      <c r="AT4725" s="1320"/>
      <c r="AU4725" s="1320"/>
      <c r="AV4725" s="1320"/>
      <c r="AW4725" s="1320"/>
      <c r="AX4725" s="1320"/>
      <c r="AY4725" s="1320"/>
      <c r="AZ4725" s="1950"/>
    </row>
    <row r="4726" spans="2:52" ht="15" customHeight="1">
      <c r="B4726" s="1310">
        <v>4720</v>
      </c>
      <c r="C4726" s="1326" t="s">
        <v>13787</v>
      </c>
      <c r="D4726" s="2153" t="s">
        <v>6669</v>
      </c>
      <c r="E4726" s="521" t="s">
        <v>4292</v>
      </c>
      <c r="F4726" s="658" t="s">
        <v>13788</v>
      </c>
      <c r="G4726" s="509" t="s">
        <v>102</v>
      </c>
      <c r="H4726" s="1323" t="s">
        <v>24</v>
      </c>
      <c r="I4726" s="1325">
        <v>34568</v>
      </c>
      <c r="J4726" s="1314">
        <f t="shared" ca="1" si="397"/>
        <v>27</v>
      </c>
      <c r="K4726" s="2112" t="s">
        <v>24</v>
      </c>
      <c r="L4726" s="2113" t="s">
        <v>24</v>
      </c>
      <c r="M4726" s="2114" t="s">
        <v>24</v>
      </c>
      <c r="N4726" s="1348">
        <v>44218</v>
      </c>
      <c r="O4726" s="1318" t="s">
        <v>24</v>
      </c>
      <c r="P4726" s="1320" t="s">
        <v>24</v>
      </c>
      <c r="Q4726" s="1328" t="s">
        <v>24</v>
      </c>
      <c r="R4726" s="1327" t="s">
        <v>24</v>
      </c>
      <c r="S4726" s="1314"/>
      <c r="T4726" s="1330">
        <v>44430</v>
      </c>
      <c r="U4726" s="1311"/>
      <c r="V4726" s="1330" t="s">
        <v>24</v>
      </c>
      <c r="W4726" s="1311" t="s">
        <v>24</v>
      </c>
      <c r="X4726" s="1321"/>
      <c r="Y4726" s="1322"/>
      <c r="Z4726" s="2115"/>
      <c r="AA4726" s="1314"/>
      <c r="AB4726" s="1316"/>
      <c r="AC4726" s="1316"/>
      <c r="AD4726" s="1316"/>
      <c r="AE4726" s="1316"/>
      <c r="AF4726" s="1316"/>
      <c r="AG4726" s="1316"/>
      <c r="AH4726" s="1316"/>
      <c r="AI4726" s="244" t="str">
        <f t="shared" si="398"/>
        <v/>
      </c>
      <c r="AJ4726" s="1315">
        <f t="shared" si="399"/>
        <v>44218</v>
      </c>
      <c r="AK4726" s="1318"/>
      <c r="AL4726" s="1339"/>
      <c r="AM4726" s="1316"/>
      <c r="AN4726" s="1316"/>
      <c r="AO4726" s="1320"/>
      <c r="AP4726" s="1320"/>
      <c r="AQ4726" s="1337" t="s">
        <v>3094</v>
      </c>
      <c r="AR4726" s="1320"/>
      <c r="AS4726" s="1320"/>
      <c r="AT4726" s="1320"/>
      <c r="AU4726" s="1320"/>
      <c r="AV4726" s="1320"/>
      <c r="AW4726" s="1320"/>
      <c r="AX4726" s="1320"/>
      <c r="AY4726" s="1320"/>
      <c r="AZ4726" s="1950"/>
    </row>
    <row r="4727" spans="2:52" ht="15" customHeight="1">
      <c r="B4727" s="1310">
        <v>4721</v>
      </c>
      <c r="C4727" s="1326" t="s">
        <v>13129</v>
      </c>
      <c r="D4727" s="2153" t="s">
        <v>705</v>
      </c>
      <c r="E4727" s="521" t="s">
        <v>1122</v>
      </c>
      <c r="F4727" s="2151" t="s">
        <v>13795</v>
      </c>
      <c r="G4727" s="509" t="s">
        <v>102</v>
      </c>
      <c r="H4727" s="1323" t="s">
        <v>24</v>
      </c>
      <c r="I4727" s="1325"/>
      <c r="J4727" s="1314" t="str">
        <f t="shared" ca="1" si="397"/>
        <v>-</v>
      </c>
      <c r="K4727" s="2112" t="s">
        <v>493</v>
      </c>
      <c r="L4727" s="2113" t="s">
        <v>24</v>
      </c>
      <c r="M4727" s="2114">
        <v>44785</v>
      </c>
      <c r="N4727" s="1348">
        <v>44051</v>
      </c>
      <c r="O4727" s="1318" t="s">
        <v>24</v>
      </c>
      <c r="P4727" s="1320" t="s">
        <v>24</v>
      </c>
      <c r="Q4727" s="1328" t="s">
        <v>24</v>
      </c>
      <c r="R4727" s="1327" t="s">
        <v>24</v>
      </c>
      <c r="S4727" s="1314" t="s">
        <v>12836</v>
      </c>
      <c r="T4727" s="1330">
        <v>44561</v>
      </c>
      <c r="U4727" s="1311">
        <v>44561</v>
      </c>
      <c r="V4727" s="1330" t="s">
        <v>24</v>
      </c>
      <c r="W4727" s="1311" t="s">
        <v>24</v>
      </c>
      <c r="X4727" s="1321"/>
      <c r="Y4727" s="1322"/>
      <c r="Z4727" s="2115"/>
      <c r="AA4727" s="1314" t="s">
        <v>13796</v>
      </c>
      <c r="AB4727" s="1316" t="s">
        <v>12805</v>
      </c>
      <c r="AC4727" s="1316" t="s">
        <v>13797</v>
      </c>
      <c r="AD4727" s="1316" t="s">
        <v>926</v>
      </c>
      <c r="AE4727" s="1316" t="s">
        <v>13798</v>
      </c>
      <c r="AF4727" s="1316" t="s">
        <v>13799</v>
      </c>
      <c r="AG4727" s="1316" t="s">
        <v>100</v>
      </c>
      <c r="AH4727" s="1316"/>
      <c r="AI4727" s="244" t="str">
        <f t="shared" si="398"/>
        <v>SC P360-P420SINGLE TRAILERVOLVO ALLHD 465, HD 785HM 400 DT HINOLIGHT VEHICLE</v>
      </c>
      <c r="AJ4727" s="1315">
        <f t="shared" si="399"/>
        <v>44051</v>
      </c>
      <c r="AK4727" s="1318">
        <v>44184</v>
      </c>
      <c r="AL4727" s="1339">
        <v>44184</v>
      </c>
      <c r="AM4727" s="1316"/>
      <c r="AN4727" s="1316"/>
      <c r="AO4727" s="1320"/>
      <c r="AP4727" s="1320"/>
      <c r="AQ4727" s="1337" t="s">
        <v>3094</v>
      </c>
      <c r="AR4727" s="1320"/>
      <c r="AS4727" s="1320"/>
      <c r="AT4727" s="1320"/>
      <c r="AU4727" s="1320"/>
      <c r="AV4727" s="1320"/>
      <c r="AW4727" s="1320"/>
      <c r="AX4727" s="1320"/>
      <c r="AY4727" s="1320"/>
      <c r="AZ4727" s="1950"/>
    </row>
    <row r="4728" spans="2:52" ht="15" customHeight="1">
      <c r="B4728" s="1310">
        <v>4722</v>
      </c>
      <c r="C4728" s="1326" t="s">
        <v>415</v>
      </c>
      <c r="D4728" s="2153" t="s">
        <v>257</v>
      </c>
      <c r="E4728" s="521" t="s">
        <v>1122</v>
      </c>
      <c r="F4728" s="658" t="s">
        <v>24</v>
      </c>
      <c r="G4728" s="509" t="s">
        <v>140</v>
      </c>
      <c r="H4728" s="1323" t="s">
        <v>24</v>
      </c>
      <c r="I4728" s="1325">
        <v>33992</v>
      </c>
      <c r="J4728" s="1314">
        <f t="shared" ca="1" si="397"/>
        <v>29</v>
      </c>
      <c r="K4728" s="2112" t="s">
        <v>493</v>
      </c>
      <c r="L4728" s="2113">
        <v>930125285474</v>
      </c>
      <c r="M4728" s="2114">
        <v>44584</v>
      </c>
      <c r="N4728" s="1348">
        <v>44219</v>
      </c>
      <c r="O4728" s="1318" t="s">
        <v>24</v>
      </c>
      <c r="P4728" s="1320" t="s">
        <v>24</v>
      </c>
      <c r="Q4728" s="1328" t="s">
        <v>24</v>
      </c>
      <c r="R4728" s="1327" t="s">
        <v>24</v>
      </c>
      <c r="S4728" s="1314" t="s">
        <v>13789</v>
      </c>
      <c r="T4728" s="1330">
        <v>44584</v>
      </c>
      <c r="U4728" s="1311">
        <v>44584</v>
      </c>
      <c r="V4728" s="1330" t="s">
        <v>24</v>
      </c>
      <c r="W4728" s="1311" t="s">
        <v>24</v>
      </c>
      <c r="X4728" s="1321"/>
      <c r="Y4728" s="1322"/>
      <c r="Z4728" s="2115"/>
      <c r="AA4728" s="1314" t="s">
        <v>5153</v>
      </c>
      <c r="AB4728" s="1316"/>
      <c r="AC4728" s="1316"/>
      <c r="AD4728" s="1316"/>
      <c r="AE4728" s="1316"/>
      <c r="AF4728" s="1316"/>
      <c r="AG4728" s="1316"/>
      <c r="AH4728" s="1316"/>
      <c r="AI4728" s="244" t="str">
        <f t="shared" si="398"/>
        <v>BUS</v>
      </c>
      <c r="AJ4728" s="1315">
        <f t="shared" si="399"/>
        <v>44219</v>
      </c>
      <c r="AK4728" s="1318">
        <v>44210</v>
      </c>
      <c r="AL4728" s="1339">
        <v>44210</v>
      </c>
      <c r="AM4728" s="1316"/>
      <c r="AN4728" s="1316"/>
      <c r="AO4728" s="1320"/>
      <c r="AP4728" s="1320"/>
      <c r="AQ4728" s="1337" t="s">
        <v>3094</v>
      </c>
      <c r="AR4728" s="1320"/>
      <c r="AS4728" s="1320"/>
      <c r="AT4728" s="1320"/>
      <c r="AU4728" s="1320"/>
      <c r="AV4728" s="1320"/>
      <c r="AW4728" s="1320"/>
      <c r="AX4728" s="1320"/>
      <c r="AY4728" s="1320"/>
      <c r="AZ4728" s="1950"/>
    </row>
    <row r="4729" spans="2:52" ht="15" customHeight="1">
      <c r="B4729" s="1310">
        <v>4723</v>
      </c>
      <c r="C4729" s="1326" t="s">
        <v>13791</v>
      </c>
      <c r="D4729" s="2153" t="s">
        <v>1503</v>
      </c>
      <c r="E4729" s="521" t="s">
        <v>222</v>
      </c>
      <c r="F4729" s="658" t="s">
        <v>24</v>
      </c>
      <c r="G4729" s="509" t="s">
        <v>141</v>
      </c>
      <c r="H4729" s="1323" t="s">
        <v>24</v>
      </c>
      <c r="I4729" s="1325">
        <v>26677</v>
      </c>
      <c r="J4729" s="1314">
        <f t="shared" ca="1" si="397"/>
        <v>49</v>
      </c>
      <c r="K4729" s="2112" t="s">
        <v>83</v>
      </c>
      <c r="L4729" s="2113">
        <v>15547301000039</v>
      </c>
      <c r="M4729" s="2114">
        <v>45670</v>
      </c>
      <c r="N4729" s="1348">
        <v>44215</v>
      </c>
      <c r="O4729" s="1318" t="s">
        <v>24</v>
      </c>
      <c r="P4729" s="1320" t="s">
        <v>24</v>
      </c>
      <c r="Q4729" s="1328" t="s">
        <v>24</v>
      </c>
      <c r="R4729" s="1327" t="s">
        <v>24</v>
      </c>
      <c r="S4729" s="1314" t="s">
        <v>13792</v>
      </c>
      <c r="T4729" s="1330">
        <v>44574</v>
      </c>
      <c r="U4729" s="1311">
        <v>44574</v>
      </c>
      <c r="V4729" s="1330" t="s">
        <v>24</v>
      </c>
      <c r="W4729" s="1311" t="s">
        <v>24</v>
      </c>
      <c r="X4729" s="1321"/>
      <c r="Y4729" s="1322"/>
      <c r="Z4729" s="2115"/>
      <c r="AA4729" s="1314" t="s">
        <v>100</v>
      </c>
      <c r="AB4729" s="1316"/>
      <c r="AC4729" s="1316"/>
      <c r="AD4729" s="1316"/>
      <c r="AE4729" s="1316"/>
      <c r="AF4729" s="1316"/>
      <c r="AG4729" s="1316"/>
      <c r="AH4729" s="1316"/>
      <c r="AI4729" s="244" t="str">
        <f t="shared" si="398"/>
        <v>LIGHT VEHICLE</v>
      </c>
      <c r="AJ4729" s="1315">
        <f t="shared" si="399"/>
        <v>44215</v>
      </c>
      <c r="AK4729" s="1318">
        <v>44217</v>
      </c>
      <c r="AL4729" s="1339">
        <v>44217</v>
      </c>
      <c r="AM4729" s="1316"/>
      <c r="AN4729" s="1316"/>
      <c r="AO4729" s="1320"/>
      <c r="AP4729" s="1320"/>
      <c r="AQ4729" s="1337" t="s">
        <v>3094</v>
      </c>
      <c r="AR4729" s="1320"/>
      <c r="AS4729" s="1320"/>
      <c r="AT4729" s="1320"/>
      <c r="AU4729" s="1320"/>
      <c r="AV4729" s="1320"/>
      <c r="AW4729" s="1320"/>
      <c r="AX4729" s="1320"/>
      <c r="AY4729" s="1320"/>
      <c r="AZ4729" s="1950"/>
    </row>
    <row r="4730" spans="2:52" ht="15" customHeight="1">
      <c r="B4730" s="1310">
        <v>4724</v>
      </c>
      <c r="C4730" s="1326" t="s">
        <v>13793</v>
      </c>
      <c r="D4730" s="2153" t="s">
        <v>257</v>
      </c>
      <c r="E4730" s="521" t="s">
        <v>1122</v>
      </c>
      <c r="F4730" s="658" t="s">
        <v>24</v>
      </c>
      <c r="G4730" s="509" t="s">
        <v>143</v>
      </c>
      <c r="H4730" s="1323" t="s">
        <v>24</v>
      </c>
      <c r="I4730" s="1325">
        <v>36650</v>
      </c>
      <c r="J4730" s="1314">
        <f t="shared" ca="1" si="397"/>
        <v>21</v>
      </c>
      <c r="K4730" s="2112" t="s">
        <v>83</v>
      </c>
      <c r="L4730" s="2113">
        <v>17230005000007</v>
      </c>
      <c r="M4730" s="2114">
        <v>45609</v>
      </c>
      <c r="N4730" s="1348">
        <v>44219</v>
      </c>
      <c r="O4730" s="1318" t="s">
        <v>24</v>
      </c>
      <c r="P4730" s="1320" t="s">
        <v>24</v>
      </c>
      <c r="Q4730" s="1328" t="s">
        <v>24</v>
      </c>
      <c r="R4730" s="1327" t="s">
        <v>24</v>
      </c>
      <c r="S4730" s="1314" t="s">
        <v>13794</v>
      </c>
      <c r="T4730" s="1330">
        <v>44685</v>
      </c>
      <c r="U4730" s="1311">
        <v>44685</v>
      </c>
      <c r="V4730" s="1330" t="s">
        <v>24</v>
      </c>
      <c r="W4730" s="1311" t="s">
        <v>24</v>
      </c>
      <c r="X4730" s="1321"/>
      <c r="Y4730" s="1322"/>
      <c r="Z4730" s="2115"/>
      <c r="AA4730" s="1314" t="s">
        <v>100</v>
      </c>
      <c r="AB4730" s="1316"/>
      <c r="AC4730" s="1316"/>
      <c r="AD4730" s="1316"/>
      <c r="AE4730" s="1316"/>
      <c r="AF4730" s="1316"/>
      <c r="AG4730" s="1316"/>
      <c r="AH4730" s="1316"/>
      <c r="AI4730" s="244" t="str">
        <f t="shared" si="398"/>
        <v>LIGHT VEHICLE</v>
      </c>
      <c r="AJ4730" s="1315">
        <f t="shared" si="399"/>
        <v>44219</v>
      </c>
      <c r="AK4730" s="1318">
        <v>44215</v>
      </c>
      <c r="AL4730" s="1339">
        <v>44215</v>
      </c>
      <c r="AM4730" s="1316"/>
      <c r="AN4730" s="1316"/>
      <c r="AO4730" s="1320"/>
      <c r="AP4730" s="1320"/>
      <c r="AQ4730" s="1337" t="s">
        <v>3094</v>
      </c>
      <c r="AR4730" s="1320"/>
      <c r="AS4730" s="1320"/>
      <c r="AT4730" s="1320"/>
      <c r="AU4730" s="1320"/>
      <c r="AV4730" s="1320"/>
      <c r="AW4730" s="1320"/>
      <c r="AX4730" s="1320"/>
      <c r="AY4730" s="1320"/>
      <c r="AZ4730" s="1950"/>
    </row>
    <row r="4731" spans="2:52" ht="15" customHeight="1">
      <c r="B4731" s="1310">
        <v>4725</v>
      </c>
      <c r="C4731" s="1326" t="s">
        <v>248</v>
      </c>
      <c r="D4731" s="2153" t="s">
        <v>230</v>
      </c>
      <c r="E4731" s="521" t="s">
        <v>222</v>
      </c>
      <c r="F4731" s="658" t="s">
        <v>24</v>
      </c>
      <c r="G4731" s="509" t="s">
        <v>13721</v>
      </c>
      <c r="H4731" s="1323" t="s">
        <v>24</v>
      </c>
      <c r="I4731" s="1325">
        <v>34456</v>
      </c>
      <c r="J4731" s="1314">
        <f t="shared" ca="1" si="397"/>
        <v>28</v>
      </c>
      <c r="K4731" s="2112" t="s">
        <v>24</v>
      </c>
      <c r="L4731" s="2113" t="s">
        <v>24</v>
      </c>
      <c r="M4731" s="2114" t="s">
        <v>24</v>
      </c>
      <c r="N4731" s="1348">
        <v>44217</v>
      </c>
      <c r="O4731" s="1318" t="s">
        <v>24</v>
      </c>
      <c r="P4731" s="1320" t="s">
        <v>24</v>
      </c>
      <c r="Q4731" s="1328" t="s">
        <v>24</v>
      </c>
      <c r="R4731" s="1327" t="s">
        <v>24</v>
      </c>
      <c r="S4731" s="1314" t="s">
        <v>13800</v>
      </c>
      <c r="T4731" s="1330">
        <v>44683</v>
      </c>
      <c r="U4731" s="1311">
        <v>44683</v>
      </c>
      <c r="V4731" s="1330" t="s">
        <v>24</v>
      </c>
      <c r="W4731" s="1311" t="s">
        <v>24</v>
      </c>
      <c r="X4731" s="1321"/>
      <c r="Y4731" s="1322"/>
      <c r="Z4731" s="2115"/>
      <c r="AA4731" s="1314" t="s">
        <v>589</v>
      </c>
      <c r="AB4731" s="1316" t="s">
        <v>593</v>
      </c>
      <c r="AC4731" s="1316"/>
      <c r="AD4731" s="1316"/>
      <c r="AE4731" s="1316"/>
      <c r="AF4731" s="1316"/>
      <c r="AG4731" s="1316"/>
      <c r="AH4731" s="1316"/>
      <c r="AI4731" s="244" t="str">
        <f t="shared" si="398"/>
        <v>DZ 85COMPACTOR</v>
      </c>
      <c r="AJ4731" s="1315">
        <f t="shared" si="399"/>
        <v>44217</v>
      </c>
      <c r="AK4731" s="1318">
        <v>44203</v>
      </c>
      <c r="AL4731" s="1339">
        <v>44203</v>
      </c>
      <c r="AM4731" s="1316"/>
      <c r="AN4731" s="1316"/>
      <c r="AO4731" s="1320"/>
      <c r="AP4731" s="1320"/>
      <c r="AQ4731" s="1337" t="s">
        <v>3094</v>
      </c>
      <c r="AR4731" s="1320"/>
      <c r="AS4731" s="1320"/>
      <c r="AT4731" s="1320"/>
      <c r="AU4731" s="1320"/>
      <c r="AV4731" s="1320"/>
      <c r="AW4731" s="1320"/>
      <c r="AX4731" s="1320"/>
      <c r="AY4731" s="1320"/>
      <c r="AZ4731" s="1950"/>
    </row>
    <row r="4732" spans="2:52" ht="15" customHeight="1">
      <c r="B4732" s="1310">
        <v>4726</v>
      </c>
      <c r="C4732" s="1326" t="s">
        <v>13809</v>
      </c>
      <c r="D4732" s="2153" t="s">
        <v>221</v>
      </c>
      <c r="E4732" s="521" t="s">
        <v>222</v>
      </c>
      <c r="F4732" s="658" t="s">
        <v>24</v>
      </c>
      <c r="G4732" s="509" t="s">
        <v>127</v>
      </c>
      <c r="H4732" s="1323" t="s">
        <v>24</v>
      </c>
      <c r="I4732" s="1325"/>
      <c r="J4732" s="1314" t="str">
        <f t="shared" ca="1" si="397"/>
        <v>-</v>
      </c>
      <c r="K4732" s="2112" t="s">
        <v>24</v>
      </c>
      <c r="L4732" s="2113" t="s">
        <v>24</v>
      </c>
      <c r="M4732" s="2114" t="s">
        <v>24</v>
      </c>
      <c r="N4732" s="1348">
        <v>44207</v>
      </c>
      <c r="O4732" s="1318" t="s">
        <v>24</v>
      </c>
      <c r="P4732" s="1320" t="s">
        <v>24</v>
      </c>
      <c r="Q4732" s="1328" t="s">
        <v>24</v>
      </c>
      <c r="R4732" s="1327" t="s">
        <v>24</v>
      </c>
      <c r="S4732" s="1314"/>
      <c r="T4732" s="1330">
        <v>44561</v>
      </c>
      <c r="U4732" s="1311" t="s">
        <v>24</v>
      </c>
      <c r="V4732" s="1330" t="s">
        <v>24</v>
      </c>
      <c r="W4732" s="1311" t="s">
        <v>24</v>
      </c>
      <c r="X4732" s="1321"/>
      <c r="Y4732" s="1322"/>
      <c r="Z4732" s="2115"/>
      <c r="AA4732" s="1314"/>
      <c r="AB4732" s="1316"/>
      <c r="AC4732" s="1316"/>
      <c r="AD4732" s="1316"/>
      <c r="AE4732" s="1316"/>
      <c r="AF4732" s="1316"/>
      <c r="AG4732" s="1316"/>
      <c r="AH4732" s="1316"/>
      <c r="AI4732" s="244" t="str">
        <f t="shared" si="398"/>
        <v/>
      </c>
      <c r="AJ4732" s="1315">
        <f t="shared" si="399"/>
        <v>44207</v>
      </c>
      <c r="AK4732" s="1318"/>
      <c r="AL4732" s="1339"/>
      <c r="AM4732" s="1316"/>
      <c r="AN4732" s="1316"/>
      <c r="AO4732" s="1320"/>
      <c r="AP4732" s="1320"/>
      <c r="AQ4732" s="1337" t="s">
        <v>3094</v>
      </c>
      <c r="AR4732" s="1320"/>
      <c r="AS4732" s="1320"/>
      <c r="AT4732" s="1320"/>
      <c r="AU4732" s="1320"/>
      <c r="AV4732" s="1320"/>
      <c r="AW4732" s="1320"/>
      <c r="AX4732" s="1320"/>
      <c r="AY4732" s="1320"/>
      <c r="AZ4732" s="1950"/>
    </row>
    <row r="4733" spans="2:52" ht="15" customHeight="1">
      <c r="B4733" s="1310">
        <v>4727</v>
      </c>
      <c r="C4733" s="1326" t="s">
        <v>321</v>
      </c>
      <c r="D4733" s="2153" t="s">
        <v>230</v>
      </c>
      <c r="E4733" s="521" t="s">
        <v>222</v>
      </c>
      <c r="F4733" s="658" t="s">
        <v>24</v>
      </c>
      <c r="G4733" s="509" t="s">
        <v>13721</v>
      </c>
      <c r="H4733" s="1323" t="s">
        <v>24</v>
      </c>
      <c r="I4733" s="1325">
        <v>35256</v>
      </c>
      <c r="J4733" s="1314">
        <f t="shared" ref="J4733:J4796" ca="1" si="400">IF(OR(I4733="",I4733="-"),"-",ROUND((NOW()-I4733)/356,0))</f>
        <v>25</v>
      </c>
      <c r="K4733" s="2112" t="s">
        <v>24</v>
      </c>
      <c r="L4733" s="2113" t="s">
        <v>24</v>
      </c>
      <c r="M4733" s="2114" t="s">
        <v>24</v>
      </c>
      <c r="N4733" s="1348">
        <v>44217</v>
      </c>
      <c r="O4733" s="1318" t="s">
        <v>24</v>
      </c>
      <c r="P4733" s="1320" t="s">
        <v>24</v>
      </c>
      <c r="Q4733" s="1328" t="s">
        <v>24</v>
      </c>
      <c r="R4733" s="1327" t="s">
        <v>24</v>
      </c>
      <c r="S4733" s="1314" t="s">
        <v>13812</v>
      </c>
      <c r="T4733" s="1330">
        <v>44387</v>
      </c>
      <c r="U4733" s="1311">
        <v>44387</v>
      </c>
      <c r="V4733" s="1330" t="s">
        <v>24</v>
      </c>
      <c r="W4733" s="1311" t="s">
        <v>24</v>
      </c>
      <c r="X4733" s="1321"/>
      <c r="Y4733" s="1322"/>
      <c r="Z4733" s="2115"/>
      <c r="AA4733" s="1314" t="s">
        <v>592</v>
      </c>
      <c r="AB4733" s="1316" t="s">
        <v>13815</v>
      </c>
      <c r="AC4733" s="1316"/>
      <c r="AD4733" s="1316"/>
      <c r="AE4733" s="1316"/>
      <c r="AF4733" s="1316"/>
      <c r="AG4733" s="1316"/>
      <c r="AH4733" s="1316"/>
      <c r="AI4733" s="244" t="str">
        <f t="shared" si="398"/>
        <v>PC 200, PC 300HITACHI 350, 470</v>
      </c>
      <c r="AJ4733" s="1315">
        <f t="shared" si="399"/>
        <v>44217</v>
      </c>
      <c r="AK4733" s="1318">
        <v>44203</v>
      </c>
      <c r="AL4733" s="1339">
        <v>44203</v>
      </c>
      <c r="AM4733" s="1316"/>
      <c r="AN4733" s="1316"/>
      <c r="AO4733" s="1320"/>
      <c r="AP4733" s="1320"/>
      <c r="AQ4733" s="1337" t="s">
        <v>3094</v>
      </c>
      <c r="AR4733" s="1320"/>
      <c r="AS4733" s="1320"/>
      <c r="AT4733" s="1320"/>
      <c r="AU4733" s="1320"/>
      <c r="AV4733" s="1320"/>
      <c r="AW4733" s="1320"/>
      <c r="AX4733" s="1320"/>
      <c r="AY4733" s="1320"/>
      <c r="AZ4733" s="1950"/>
    </row>
    <row r="4734" spans="2:52" ht="15" customHeight="1">
      <c r="B4734" s="1310">
        <v>4728</v>
      </c>
      <c r="C4734" s="1326" t="s">
        <v>13813</v>
      </c>
      <c r="D4734" s="2153" t="s">
        <v>1129</v>
      </c>
      <c r="E4734" s="521" t="s">
        <v>601</v>
      </c>
      <c r="F4734" s="658" t="s">
        <v>24</v>
      </c>
      <c r="G4734" s="509" t="s">
        <v>151</v>
      </c>
      <c r="H4734" s="1323" t="s">
        <v>24</v>
      </c>
      <c r="I4734" s="1325">
        <v>36994</v>
      </c>
      <c r="J4734" s="1314">
        <f t="shared" ca="1" si="400"/>
        <v>20</v>
      </c>
      <c r="K4734" s="2112" t="s">
        <v>24</v>
      </c>
      <c r="L4734" s="2113" t="s">
        <v>24</v>
      </c>
      <c r="M4734" s="2114" t="s">
        <v>24</v>
      </c>
      <c r="N4734" s="1348"/>
      <c r="O4734" s="1318" t="s">
        <v>24</v>
      </c>
      <c r="P4734" s="1320" t="s">
        <v>24</v>
      </c>
      <c r="Q4734" s="1328" t="s">
        <v>24</v>
      </c>
      <c r="R4734" s="1327" t="s">
        <v>24</v>
      </c>
      <c r="S4734" s="1314"/>
      <c r="T4734" s="1330">
        <v>44664</v>
      </c>
      <c r="U4734" s="1311"/>
      <c r="V4734" s="1330" t="s">
        <v>24</v>
      </c>
      <c r="W4734" s="1311" t="s">
        <v>24</v>
      </c>
      <c r="X4734" s="1321"/>
      <c r="Y4734" s="1322"/>
      <c r="Z4734" s="2115"/>
      <c r="AA4734" s="1314"/>
      <c r="AB4734" s="1316"/>
      <c r="AC4734" s="1316"/>
      <c r="AD4734" s="1316"/>
      <c r="AE4734" s="1316"/>
      <c r="AF4734" s="1316"/>
      <c r="AG4734" s="1316"/>
      <c r="AH4734" s="1316"/>
      <c r="AI4734" s="244" t="str">
        <f t="shared" si="398"/>
        <v/>
      </c>
      <c r="AJ4734" s="1315">
        <f t="shared" si="399"/>
        <v>0</v>
      </c>
      <c r="AK4734" s="1318"/>
      <c r="AL4734" s="1339"/>
      <c r="AM4734" s="1316"/>
      <c r="AN4734" s="1316"/>
      <c r="AO4734" s="1320"/>
      <c r="AP4734" s="1320"/>
      <c r="AQ4734" s="1337" t="s">
        <v>3094</v>
      </c>
      <c r="AR4734" s="1320"/>
      <c r="AS4734" s="1320"/>
      <c r="AT4734" s="1320"/>
      <c r="AU4734" s="1320"/>
      <c r="AV4734" s="1320"/>
      <c r="AW4734" s="1320"/>
      <c r="AX4734" s="1320"/>
      <c r="AY4734" s="1320"/>
      <c r="AZ4734" s="1950"/>
    </row>
    <row r="4735" spans="2:52" ht="15" customHeight="1">
      <c r="B4735" s="1310">
        <v>4729</v>
      </c>
      <c r="C4735" s="1326" t="s">
        <v>13814</v>
      </c>
      <c r="D4735" s="2153" t="s">
        <v>698</v>
      </c>
      <c r="E4735" s="521" t="s">
        <v>601</v>
      </c>
      <c r="F4735" s="658" t="s">
        <v>24</v>
      </c>
      <c r="G4735" s="509" t="s">
        <v>151</v>
      </c>
      <c r="H4735" s="1323" t="s">
        <v>24</v>
      </c>
      <c r="I4735" s="1325">
        <v>26858</v>
      </c>
      <c r="J4735" s="1314">
        <f t="shared" ca="1" si="400"/>
        <v>49</v>
      </c>
      <c r="K4735" s="2112" t="s">
        <v>24</v>
      </c>
      <c r="L4735" s="2113" t="s">
        <v>24</v>
      </c>
      <c r="M4735" s="2114" t="s">
        <v>24</v>
      </c>
      <c r="N4735" s="1348"/>
      <c r="O4735" s="1318" t="s">
        <v>24</v>
      </c>
      <c r="P4735" s="1320" t="s">
        <v>24</v>
      </c>
      <c r="Q4735" s="1328" t="s">
        <v>24</v>
      </c>
      <c r="R4735" s="1327" t="s">
        <v>24</v>
      </c>
      <c r="S4735" s="1314"/>
      <c r="T4735" s="1330">
        <v>44390</v>
      </c>
      <c r="U4735" s="1311"/>
      <c r="V4735" s="1330" t="s">
        <v>24</v>
      </c>
      <c r="W4735" s="1311" t="s">
        <v>24</v>
      </c>
      <c r="X4735" s="1321"/>
      <c r="Y4735" s="1322"/>
      <c r="Z4735" s="2115"/>
      <c r="AA4735" s="1314"/>
      <c r="AB4735" s="1316"/>
      <c r="AC4735" s="1316"/>
      <c r="AD4735" s="1316"/>
      <c r="AE4735" s="1316"/>
      <c r="AF4735" s="1316"/>
      <c r="AG4735" s="1316"/>
      <c r="AH4735" s="1316"/>
      <c r="AI4735" s="244" t="str">
        <f t="shared" si="398"/>
        <v/>
      </c>
      <c r="AJ4735" s="1315">
        <f t="shared" si="399"/>
        <v>0</v>
      </c>
      <c r="AK4735" s="1318"/>
      <c r="AL4735" s="1339"/>
      <c r="AM4735" s="1316"/>
      <c r="AN4735" s="1316"/>
      <c r="AO4735" s="1320"/>
      <c r="AP4735" s="1320"/>
      <c r="AQ4735" s="1337" t="s">
        <v>3094</v>
      </c>
      <c r="AR4735" s="1320"/>
      <c r="AS4735" s="1320"/>
      <c r="AT4735" s="1320"/>
      <c r="AU4735" s="1320"/>
      <c r="AV4735" s="1320"/>
      <c r="AW4735" s="1320"/>
      <c r="AX4735" s="1320"/>
      <c r="AY4735" s="1320"/>
      <c r="AZ4735" s="1950"/>
    </row>
    <row r="4736" spans="2:52" ht="15" customHeight="1">
      <c r="B4736" s="1310">
        <v>4730</v>
      </c>
      <c r="C4736" s="1326" t="s">
        <v>13816</v>
      </c>
      <c r="D4736" s="2153" t="s">
        <v>13706</v>
      </c>
      <c r="E4736" s="521" t="s">
        <v>4292</v>
      </c>
      <c r="F4736" s="658" t="s">
        <v>13817</v>
      </c>
      <c r="G4736" s="509" t="s">
        <v>102</v>
      </c>
      <c r="H4736" s="1323" t="s">
        <v>24</v>
      </c>
      <c r="I4736" s="1325">
        <v>35640</v>
      </c>
      <c r="J4736" s="1314">
        <f t="shared" ca="1" si="400"/>
        <v>24</v>
      </c>
      <c r="K4736" s="2112" t="s">
        <v>24</v>
      </c>
      <c r="L4736" s="2113" t="s">
        <v>24</v>
      </c>
      <c r="M4736" s="2114" t="s">
        <v>24</v>
      </c>
      <c r="N4736" s="1348">
        <v>44221</v>
      </c>
      <c r="O4736" s="1318" t="s">
        <v>24</v>
      </c>
      <c r="P4736" s="1320" t="s">
        <v>24</v>
      </c>
      <c r="Q4736" s="1328" t="s">
        <v>24</v>
      </c>
      <c r="R4736" s="1327" t="s">
        <v>24</v>
      </c>
      <c r="S4736" s="1314"/>
      <c r="T4736" s="1330">
        <v>44406</v>
      </c>
      <c r="U4736" s="1311"/>
      <c r="V4736" s="1330" t="s">
        <v>24</v>
      </c>
      <c r="W4736" s="1311" t="s">
        <v>24</v>
      </c>
      <c r="X4736" s="1321"/>
      <c r="Y4736" s="1322"/>
      <c r="Z4736" s="2115"/>
      <c r="AA4736" s="1314"/>
      <c r="AB4736" s="1316"/>
      <c r="AC4736" s="1316"/>
      <c r="AD4736" s="1316"/>
      <c r="AE4736" s="1316"/>
      <c r="AF4736" s="1316"/>
      <c r="AG4736" s="1316"/>
      <c r="AH4736" s="1316"/>
      <c r="AI4736" s="244" t="str">
        <f t="shared" si="398"/>
        <v/>
      </c>
      <c r="AJ4736" s="1315">
        <f t="shared" si="399"/>
        <v>44221</v>
      </c>
      <c r="AK4736" s="1318"/>
      <c r="AL4736" s="1339"/>
      <c r="AM4736" s="1316"/>
      <c r="AN4736" s="1316"/>
      <c r="AO4736" s="1320"/>
      <c r="AP4736" s="1320"/>
      <c r="AQ4736" s="1337" t="s">
        <v>3094</v>
      </c>
      <c r="AR4736" s="1320"/>
      <c r="AS4736" s="1320"/>
      <c r="AT4736" s="1320"/>
      <c r="AU4736" s="1320"/>
      <c r="AV4736" s="1320"/>
      <c r="AW4736" s="1320"/>
      <c r="AX4736" s="1320"/>
      <c r="AY4736" s="1320"/>
      <c r="AZ4736" s="1950"/>
    </row>
    <row r="4737" spans="2:52" ht="15" customHeight="1">
      <c r="B4737" s="1310">
        <v>4731</v>
      </c>
      <c r="C4737" s="1326" t="s">
        <v>13818</v>
      </c>
      <c r="D4737" s="2153" t="s">
        <v>6656</v>
      </c>
      <c r="E4737" s="521" t="s">
        <v>4292</v>
      </c>
      <c r="F4737" s="658" t="s">
        <v>13819</v>
      </c>
      <c r="G4737" s="509" t="s">
        <v>102</v>
      </c>
      <c r="H4737" s="1323" t="s">
        <v>24</v>
      </c>
      <c r="I4737" s="1325"/>
      <c r="J4737" s="1314" t="str">
        <f t="shared" ca="1" si="400"/>
        <v>-</v>
      </c>
      <c r="K4737" s="2112" t="s">
        <v>24</v>
      </c>
      <c r="L4737" s="2113" t="s">
        <v>24</v>
      </c>
      <c r="M4737" s="2114" t="s">
        <v>24</v>
      </c>
      <c r="N4737" s="1348">
        <v>44215</v>
      </c>
      <c r="O4737" s="1318" t="s">
        <v>24</v>
      </c>
      <c r="P4737" s="1320" t="s">
        <v>24</v>
      </c>
      <c r="Q4737" s="1328" t="s">
        <v>24</v>
      </c>
      <c r="R4737" s="1327" t="s">
        <v>24</v>
      </c>
      <c r="S4737" s="1314"/>
      <c r="T4737" s="1330">
        <v>44528</v>
      </c>
      <c r="U4737" s="1311"/>
      <c r="V4737" s="1330" t="s">
        <v>24</v>
      </c>
      <c r="W4737" s="1311" t="s">
        <v>24</v>
      </c>
      <c r="X4737" s="1321"/>
      <c r="Y4737" s="1322"/>
      <c r="Z4737" s="2115"/>
      <c r="AA4737" s="1314"/>
      <c r="AB4737" s="1316"/>
      <c r="AC4737" s="1316"/>
      <c r="AD4737" s="1316"/>
      <c r="AE4737" s="1316"/>
      <c r="AF4737" s="1316"/>
      <c r="AG4737" s="1316"/>
      <c r="AH4737" s="1316"/>
      <c r="AI4737" s="244" t="str">
        <f t="shared" si="398"/>
        <v/>
      </c>
      <c r="AJ4737" s="1315">
        <f t="shared" si="399"/>
        <v>44215</v>
      </c>
      <c r="AK4737" s="1318"/>
      <c r="AL4737" s="1339"/>
      <c r="AM4737" s="1316"/>
      <c r="AN4737" s="1316"/>
      <c r="AO4737" s="1320"/>
      <c r="AP4737" s="1320"/>
      <c r="AQ4737" s="1337" t="s">
        <v>3094</v>
      </c>
      <c r="AR4737" s="1320"/>
      <c r="AS4737" s="1320"/>
      <c r="AT4737" s="1320"/>
      <c r="AU4737" s="1320"/>
      <c r="AV4737" s="1320"/>
      <c r="AW4737" s="1320"/>
      <c r="AX4737" s="1320"/>
      <c r="AY4737" s="1320"/>
      <c r="AZ4737" s="1950"/>
    </row>
    <row r="4738" spans="2:52" ht="15" customHeight="1">
      <c r="B4738" s="1310">
        <v>4732</v>
      </c>
      <c r="C4738" s="1326" t="s">
        <v>13820</v>
      </c>
      <c r="D4738" s="2153" t="s">
        <v>226</v>
      </c>
      <c r="E4738" s="521" t="s">
        <v>222</v>
      </c>
      <c r="F4738" s="658" t="s">
        <v>24</v>
      </c>
      <c r="G4738" s="509" t="s">
        <v>136</v>
      </c>
      <c r="H4738" s="1323" t="s">
        <v>24</v>
      </c>
      <c r="I4738" s="1325"/>
      <c r="J4738" s="1314" t="str">
        <f t="shared" ca="1" si="400"/>
        <v>-</v>
      </c>
      <c r="K4738" s="2112" t="s">
        <v>24</v>
      </c>
      <c r="L4738" s="2113" t="s">
        <v>24</v>
      </c>
      <c r="M4738" s="2114" t="s">
        <v>24</v>
      </c>
      <c r="N4738" s="1348"/>
      <c r="O4738" s="1318" t="s">
        <v>24</v>
      </c>
      <c r="P4738" s="1320" t="s">
        <v>24</v>
      </c>
      <c r="Q4738" s="1328" t="s">
        <v>24</v>
      </c>
      <c r="R4738" s="1327" t="s">
        <v>24</v>
      </c>
      <c r="S4738" s="1314"/>
      <c r="T4738" s="1330">
        <v>44561</v>
      </c>
      <c r="U4738" s="1311"/>
      <c r="V4738" s="1330" t="s">
        <v>24</v>
      </c>
      <c r="W4738" s="1311" t="s">
        <v>24</v>
      </c>
      <c r="X4738" s="1321"/>
      <c r="Y4738" s="1322"/>
      <c r="Z4738" s="2115"/>
      <c r="AA4738" s="1314"/>
      <c r="AB4738" s="1316"/>
      <c r="AC4738" s="1316"/>
      <c r="AD4738" s="1316"/>
      <c r="AE4738" s="1316"/>
      <c r="AF4738" s="1316"/>
      <c r="AG4738" s="1316"/>
      <c r="AH4738" s="1316"/>
      <c r="AI4738" s="244" t="str">
        <f t="shared" si="398"/>
        <v/>
      </c>
      <c r="AJ4738" s="1315">
        <f t="shared" si="399"/>
        <v>0</v>
      </c>
      <c r="AK4738" s="1318"/>
      <c r="AL4738" s="1339"/>
      <c r="AM4738" s="1316"/>
      <c r="AN4738" s="1316"/>
      <c r="AO4738" s="1320"/>
      <c r="AP4738" s="1320"/>
      <c r="AQ4738" s="1337" t="s">
        <v>3094</v>
      </c>
      <c r="AR4738" s="1320"/>
      <c r="AS4738" s="1320"/>
      <c r="AT4738" s="1320"/>
      <c r="AU4738" s="1320"/>
      <c r="AV4738" s="1320"/>
      <c r="AW4738" s="1320"/>
      <c r="AX4738" s="1320"/>
      <c r="AY4738" s="1320"/>
      <c r="AZ4738" s="1950"/>
    </row>
    <row r="4739" spans="2:52" ht="15" customHeight="1">
      <c r="B4739" s="1310">
        <v>4733</v>
      </c>
      <c r="C4739" s="1326" t="s">
        <v>1008</v>
      </c>
      <c r="D4739" s="2153" t="s">
        <v>257</v>
      </c>
      <c r="E4739" s="521" t="s">
        <v>222</v>
      </c>
      <c r="F4739" s="658" t="s">
        <v>24</v>
      </c>
      <c r="G4739" s="509" t="s">
        <v>127</v>
      </c>
      <c r="H4739" s="1323" t="s">
        <v>24</v>
      </c>
      <c r="I4739" s="1325">
        <v>36826</v>
      </c>
      <c r="J4739" s="1314">
        <f t="shared" ca="1" si="400"/>
        <v>21</v>
      </c>
      <c r="K4739" s="2112" t="s">
        <v>83</v>
      </c>
      <c r="L4739" s="2113">
        <v>1017230022</v>
      </c>
      <c r="M4739" s="2114">
        <v>45592</v>
      </c>
      <c r="N4739" s="1348">
        <v>44216</v>
      </c>
      <c r="O4739" s="1318" t="s">
        <v>24</v>
      </c>
      <c r="P4739" s="1320" t="s">
        <v>24</v>
      </c>
      <c r="Q4739" s="1328" t="s">
        <v>24</v>
      </c>
      <c r="R4739" s="1327" t="s">
        <v>24</v>
      </c>
      <c r="S4739" s="1314" t="s">
        <v>13821</v>
      </c>
      <c r="T4739" s="1330">
        <v>44496</v>
      </c>
      <c r="U4739" s="1311">
        <v>44496</v>
      </c>
      <c r="V4739" s="1330" t="s">
        <v>24</v>
      </c>
      <c r="W4739" s="1311" t="s">
        <v>24</v>
      </c>
      <c r="X4739" s="1321"/>
      <c r="Y4739" s="1322"/>
      <c r="Z4739" s="2115"/>
      <c r="AA4739" s="1314" t="s">
        <v>100</v>
      </c>
      <c r="AB4739" s="1316" t="s">
        <v>24</v>
      </c>
      <c r="AC4739" s="1316"/>
      <c r="AD4739" s="1316"/>
      <c r="AE4739" s="1316"/>
      <c r="AF4739" s="1316"/>
      <c r="AG4739" s="1316"/>
      <c r="AH4739" s="1316"/>
      <c r="AI4739" s="244" t="str">
        <f t="shared" si="398"/>
        <v>LIGHT VEHICLE-</v>
      </c>
      <c r="AJ4739" s="1315">
        <f t="shared" si="399"/>
        <v>44216</v>
      </c>
      <c r="AK4739" s="1318">
        <v>44222</v>
      </c>
      <c r="AL4739" s="1339">
        <v>44222</v>
      </c>
      <c r="AM4739" s="1316"/>
      <c r="AN4739" s="1316"/>
      <c r="AO4739" s="1320"/>
      <c r="AP4739" s="1320"/>
      <c r="AQ4739" s="1337" t="s">
        <v>3094</v>
      </c>
      <c r="AR4739" s="1320"/>
      <c r="AS4739" s="1320"/>
      <c r="AT4739" s="1320"/>
      <c r="AU4739" s="1320"/>
      <c r="AV4739" s="1320"/>
      <c r="AW4739" s="1320"/>
      <c r="AX4739" s="1320"/>
      <c r="AY4739" s="1320"/>
      <c r="AZ4739" s="1950"/>
    </row>
    <row r="4740" spans="2:52" ht="15" customHeight="1">
      <c r="B4740" s="1310">
        <v>4734</v>
      </c>
      <c r="C4740" s="1326" t="s">
        <v>13822</v>
      </c>
      <c r="D4740" s="2153" t="s">
        <v>5126</v>
      </c>
      <c r="E4740" s="521" t="s">
        <v>1122</v>
      </c>
      <c r="F4740" s="658" t="s">
        <v>24</v>
      </c>
      <c r="G4740" s="509" t="s">
        <v>124</v>
      </c>
      <c r="H4740" s="1323" t="s">
        <v>13823</v>
      </c>
      <c r="I4740" s="1325">
        <v>34681</v>
      </c>
      <c r="J4740" s="1314">
        <f t="shared" ca="1" si="400"/>
        <v>27</v>
      </c>
      <c r="K4740" s="2112" t="s">
        <v>24</v>
      </c>
      <c r="L4740" s="2113" t="s">
        <v>24</v>
      </c>
      <c r="M4740" s="2114" t="s">
        <v>24</v>
      </c>
      <c r="N4740" s="1348">
        <v>44222</v>
      </c>
      <c r="O4740" s="1318" t="s">
        <v>24</v>
      </c>
      <c r="P4740" s="1320" t="s">
        <v>24</v>
      </c>
      <c r="Q4740" s="1328" t="s">
        <v>24</v>
      </c>
      <c r="R4740" s="1327" t="s">
        <v>24</v>
      </c>
      <c r="S4740" s="1314"/>
      <c r="T4740" s="1330">
        <v>44543</v>
      </c>
      <c r="U4740" s="1311" t="s">
        <v>99</v>
      </c>
      <c r="V4740" s="1330" t="s">
        <v>24</v>
      </c>
      <c r="W4740" s="1311" t="s">
        <v>24</v>
      </c>
      <c r="X4740" s="1321"/>
      <c r="Y4740" s="1322"/>
      <c r="Z4740" s="2115"/>
      <c r="AA4740" s="1314"/>
      <c r="AB4740" s="1316"/>
      <c r="AC4740" s="1316"/>
      <c r="AD4740" s="1316"/>
      <c r="AE4740" s="1316"/>
      <c r="AF4740" s="1316"/>
      <c r="AG4740" s="1316"/>
      <c r="AH4740" s="1316"/>
      <c r="AI4740" s="244" t="str">
        <f t="shared" si="398"/>
        <v/>
      </c>
      <c r="AJ4740" s="1315">
        <f t="shared" si="399"/>
        <v>44222</v>
      </c>
      <c r="AK4740" s="1318"/>
      <c r="AL4740" s="1339"/>
      <c r="AM4740" s="1316"/>
      <c r="AN4740" s="1316"/>
      <c r="AO4740" s="1320"/>
      <c r="AP4740" s="1320"/>
      <c r="AQ4740" s="1337" t="s">
        <v>3094</v>
      </c>
      <c r="AR4740" s="1320"/>
      <c r="AS4740" s="1320"/>
      <c r="AT4740" s="1320"/>
      <c r="AU4740" s="1320"/>
      <c r="AV4740" s="1320"/>
      <c r="AW4740" s="1320"/>
      <c r="AX4740" s="1320"/>
      <c r="AY4740" s="1320"/>
      <c r="AZ4740" s="1950"/>
    </row>
    <row r="4741" spans="2:52" ht="15" customHeight="1">
      <c r="B4741" s="1310">
        <v>4735</v>
      </c>
      <c r="C4741" s="1326" t="s">
        <v>3490</v>
      </c>
      <c r="D4741" s="2153" t="s">
        <v>230</v>
      </c>
      <c r="E4741" s="521" t="s">
        <v>222</v>
      </c>
      <c r="F4741" s="658" t="s">
        <v>24</v>
      </c>
      <c r="G4741" s="509" t="s">
        <v>141</v>
      </c>
      <c r="H4741" s="1323" t="s">
        <v>24</v>
      </c>
      <c r="I4741" s="1325">
        <v>30434</v>
      </c>
      <c r="J4741" s="1314">
        <f t="shared" ca="1" si="400"/>
        <v>39</v>
      </c>
      <c r="K4741" s="2112" t="s">
        <v>493</v>
      </c>
      <c r="L4741" s="2113">
        <v>840515341612</v>
      </c>
      <c r="M4741" s="2114">
        <v>44679</v>
      </c>
      <c r="N4741" s="1348">
        <v>44225</v>
      </c>
      <c r="O4741" s="1318" t="s">
        <v>24</v>
      </c>
      <c r="P4741" s="1320" t="s">
        <v>24</v>
      </c>
      <c r="Q4741" s="1328" t="s">
        <v>24</v>
      </c>
      <c r="R4741" s="1327" t="s">
        <v>24</v>
      </c>
      <c r="S4741" s="1314" t="s">
        <v>13824</v>
      </c>
      <c r="T4741" s="1330">
        <v>44679</v>
      </c>
      <c r="U4741" s="1311">
        <v>44679</v>
      </c>
      <c r="V4741" s="1330" t="s">
        <v>24</v>
      </c>
      <c r="W4741" s="1311" t="s">
        <v>24</v>
      </c>
      <c r="X4741" s="1321"/>
      <c r="Y4741" s="1322"/>
      <c r="Z4741" s="2115"/>
      <c r="AA4741" s="1314" t="s">
        <v>593</v>
      </c>
      <c r="AB4741" s="1316"/>
      <c r="AC4741" s="1316"/>
      <c r="AD4741" s="1316"/>
      <c r="AE4741" s="1316"/>
      <c r="AF4741" s="1316"/>
      <c r="AG4741" s="1316"/>
      <c r="AH4741" s="1316"/>
      <c r="AI4741" s="244" t="str">
        <f t="shared" si="398"/>
        <v>COMPACTOR</v>
      </c>
      <c r="AJ4741" s="1315">
        <f t="shared" si="399"/>
        <v>44225</v>
      </c>
      <c r="AK4741" s="1318">
        <v>44229</v>
      </c>
      <c r="AL4741" s="1339">
        <v>44229</v>
      </c>
      <c r="AM4741" s="1316"/>
      <c r="AN4741" s="1316"/>
      <c r="AO4741" s="1320"/>
      <c r="AP4741" s="1320"/>
      <c r="AQ4741" s="1337" t="s">
        <v>3094</v>
      </c>
      <c r="AR4741" s="1320"/>
      <c r="AS4741" s="1320"/>
      <c r="AT4741" s="1320"/>
      <c r="AU4741" s="1320"/>
      <c r="AV4741" s="1320"/>
      <c r="AW4741" s="1320"/>
      <c r="AX4741" s="1320"/>
      <c r="AY4741" s="1320"/>
      <c r="AZ4741" s="1950"/>
    </row>
    <row r="4742" spans="2:52" ht="15" customHeight="1">
      <c r="B4742" s="1310">
        <v>4736</v>
      </c>
      <c r="C4742" s="1326" t="s">
        <v>13825</v>
      </c>
      <c r="D4742" s="2153" t="s">
        <v>230</v>
      </c>
      <c r="E4742" s="521" t="s">
        <v>222</v>
      </c>
      <c r="F4742" s="658" t="s">
        <v>24</v>
      </c>
      <c r="G4742" s="509" t="s">
        <v>141</v>
      </c>
      <c r="H4742" s="1323" t="s">
        <v>24</v>
      </c>
      <c r="I4742" s="1325">
        <v>36385</v>
      </c>
      <c r="J4742" s="1314">
        <f t="shared" ca="1" si="400"/>
        <v>22</v>
      </c>
      <c r="K4742" s="2112" t="s">
        <v>24</v>
      </c>
      <c r="L4742" s="2113" t="s">
        <v>24</v>
      </c>
      <c r="M4742" s="2114" t="s">
        <v>24</v>
      </c>
      <c r="N4742" s="1348">
        <v>44225</v>
      </c>
      <c r="O4742" s="1318" t="s">
        <v>24</v>
      </c>
      <c r="P4742" s="1320" t="s">
        <v>24</v>
      </c>
      <c r="Q4742" s="1328" t="s">
        <v>24</v>
      </c>
      <c r="R4742" s="1327" t="s">
        <v>24</v>
      </c>
      <c r="S4742" s="1314" t="s">
        <v>13826</v>
      </c>
      <c r="T4742" s="1330">
        <v>44421</v>
      </c>
      <c r="U4742" s="1311">
        <v>44421</v>
      </c>
      <c r="V4742" s="1330" t="s">
        <v>24</v>
      </c>
      <c r="W4742" s="1311" t="s">
        <v>24</v>
      </c>
      <c r="X4742" s="1321"/>
      <c r="Y4742" s="1322"/>
      <c r="Z4742" s="2115"/>
      <c r="AA4742" s="1314"/>
      <c r="AB4742" s="1316"/>
      <c r="AC4742" s="1316"/>
      <c r="AD4742" s="1316"/>
      <c r="AE4742" s="1316"/>
      <c r="AF4742" s="1316"/>
      <c r="AG4742" s="1316"/>
      <c r="AH4742" s="1316"/>
      <c r="AI4742" s="244" t="str">
        <f t="shared" si="398"/>
        <v/>
      </c>
      <c r="AJ4742" s="1315">
        <f t="shared" si="399"/>
        <v>44225</v>
      </c>
      <c r="AK4742" s="1318"/>
      <c r="AL4742" s="1339"/>
      <c r="AM4742" s="1316"/>
      <c r="AN4742" s="1316"/>
      <c r="AO4742" s="1320"/>
      <c r="AP4742" s="1320"/>
      <c r="AQ4742" s="1337" t="s">
        <v>3094</v>
      </c>
      <c r="AR4742" s="1320"/>
      <c r="AS4742" s="1320"/>
      <c r="AT4742" s="1320"/>
      <c r="AU4742" s="1320"/>
      <c r="AV4742" s="1320"/>
      <c r="AW4742" s="1320"/>
      <c r="AX4742" s="1320"/>
      <c r="AY4742" s="1320"/>
      <c r="AZ4742" s="1950"/>
    </row>
    <row r="4743" spans="2:52" ht="15" customHeight="1">
      <c r="B4743" s="1310">
        <v>4737</v>
      </c>
      <c r="C4743" s="1326" t="s">
        <v>13827</v>
      </c>
      <c r="D4743" s="2153" t="s">
        <v>230</v>
      </c>
      <c r="E4743" s="521" t="s">
        <v>222</v>
      </c>
      <c r="F4743" s="658" t="s">
        <v>24</v>
      </c>
      <c r="G4743" s="509" t="s">
        <v>141</v>
      </c>
      <c r="H4743" s="1323" t="s">
        <v>24</v>
      </c>
      <c r="I4743" s="1325">
        <v>26853</v>
      </c>
      <c r="J4743" s="1314">
        <f t="shared" ca="1" si="400"/>
        <v>49</v>
      </c>
      <c r="K4743" s="2112" t="s">
        <v>24</v>
      </c>
      <c r="L4743" s="2113" t="s">
        <v>24</v>
      </c>
      <c r="M4743" s="2114" t="s">
        <v>24</v>
      </c>
      <c r="N4743" s="1348">
        <v>44225</v>
      </c>
      <c r="O4743" s="1318" t="s">
        <v>24</v>
      </c>
      <c r="P4743" s="1320" t="s">
        <v>24</v>
      </c>
      <c r="Q4743" s="1328" t="s">
        <v>24</v>
      </c>
      <c r="R4743" s="1327" t="s">
        <v>24</v>
      </c>
      <c r="S4743" s="1314" t="s">
        <v>13829</v>
      </c>
      <c r="T4743" s="1330">
        <v>44385</v>
      </c>
      <c r="U4743" s="1311">
        <v>44385</v>
      </c>
      <c r="V4743" s="1330" t="s">
        <v>24</v>
      </c>
      <c r="W4743" s="1311" t="s">
        <v>24</v>
      </c>
      <c r="X4743" s="1321"/>
      <c r="Y4743" s="1322"/>
      <c r="Z4743" s="2115"/>
      <c r="AA4743" s="1314" t="s">
        <v>593</v>
      </c>
      <c r="AB4743" s="1316"/>
      <c r="AC4743" s="1316"/>
      <c r="AD4743" s="1316"/>
      <c r="AE4743" s="1316"/>
      <c r="AF4743" s="1316"/>
      <c r="AG4743" s="1316"/>
      <c r="AH4743" s="1316"/>
      <c r="AI4743" s="244" t="str">
        <f t="shared" si="398"/>
        <v>COMPACTOR</v>
      </c>
      <c r="AJ4743" s="1315">
        <f t="shared" si="399"/>
        <v>44225</v>
      </c>
      <c r="AK4743" s="1318">
        <v>44223</v>
      </c>
      <c r="AL4743" s="1339">
        <v>44223</v>
      </c>
      <c r="AM4743" s="1316"/>
      <c r="AN4743" s="1316"/>
      <c r="AO4743" s="1320"/>
      <c r="AP4743" s="1320"/>
      <c r="AQ4743" s="1337" t="s">
        <v>3094</v>
      </c>
      <c r="AR4743" s="1320"/>
      <c r="AS4743" s="1320"/>
      <c r="AT4743" s="1320"/>
      <c r="AU4743" s="1320"/>
      <c r="AV4743" s="1320"/>
      <c r="AW4743" s="1320"/>
      <c r="AX4743" s="1320"/>
      <c r="AY4743" s="1320"/>
      <c r="AZ4743" s="1950"/>
    </row>
    <row r="4744" spans="2:52" ht="15" customHeight="1">
      <c r="B4744" s="1310">
        <v>4738</v>
      </c>
      <c r="C4744" s="1326" t="s">
        <v>13828</v>
      </c>
      <c r="D4744" s="2153" t="s">
        <v>230</v>
      </c>
      <c r="E4744" s="521" t="s">
        <v>222</v>
      </c>
      <c r="F4744" s="658" t="s">
        <v>24</v>
      </c>
      <c r="G4744" s="509" t="s">
        <v>141</v>
      </c>
      <c r="H4744" s="1323" t="s">
        <v>24</v>
      </c>
      <c r="I4744" s="1325">
        <v>29442</v>
      </c>
      <c r="J4744" s="1314">
        <f t="shared" ca="1" si="400"/>
        <v>42</v>
      </c>
      <c r="K4744" s="2112" t="s">
        <v>24</v>
      </c>
      <c r="L4744" s="2113" t="s">
        <v>24</v>
      </c>
      <c r="M4744" s="2114" t="s">
        <v>24</v>
      </c>
      <c r="N4744" s="1348">
        <v>44225</v>
      </c>
      <c r="O4744" s="1318" t="s">
        <v>24</v>
      </c>
      <c r="P4744" s="1320" t="s">
        <v>24</v>
      </c>
      <c r="Q4744" s="1328" t="s">
        <v>24</v>
      </c>
      <c r="R4744" s="1327" t="s">
        <v>24</v>
      </c>
      <c r="S4744" s="1314" t="s">
        <v>13830</v>
      </c>
      <c r="T4744" s="1330">
        <v>44417</v>
      </c>
      <c r="U4744" s="1311">
        <v>44417</v>
      </c>
      <c r="V4744" s="1330" t="s">
        <v>24</v>
      </c>
      <c r="W4744" s="1311" t="s">
        <v>24</v>
      </c>
      <c r="X4744" s="1321"/>
      <c r="Y4744" s="1322"/>
      <c r="Z4744" s="2115"/>
      <c r="AA4744" s="1314" t="s">
        <v>1770</v>
      </c>
      <c r="AB4744" s="1316"/>
      <c r="AC4744" s="1316"/>
      <c r="AD4744" s="1316"/>
      <c r="AE4744" s="1316"/>
      <c r="AF4744" s="1316"/>
      <c r="AG4744" s="1316"/>
      <c r="AH4744" s="1316"/>
      <c r="AI4744" s="244" t="str">
        <f t="shared" si="398"/>
        <v>PC 300</v>
      </c>
      <c r="AJ4744" s="1315">
        <f t="shared" si="399"/>
        <v>44225</v>
      </c>
      <c r="AK4744" s="1318">
        <v>44229</v>
      </c>
      <c r="AL4744" s="1339">
        <v>44229</v>
      </c>
      <c r="AM4744" s="1316"/>
      <c r="AN4744" s="1316"/>
      <c r="AO4744" s="1320"/>
      <c r="AP4744" s="1320"/>
      <c r="AQ4744" s="1337" t="s">
        <v>3094</v>
      </c>
      <c r="AR4744" s="1320"/>
      <c r="AS4744" s="1320"/>
      <c r="AT4744" s="1320"/>
      <c r="AU4744" s="1320"/>
      <c r="AV4744" s="1320"/>
      <c r="AW4744" s="1320"/>
      <c r="AX4744" s="1320"/>
      <c r="AY4744" s="1320"/>
      <c r="AZ4744" s="1950"/>
    </row>
    <row r="4745" spans="2:52" ht="15" customHeight="1">
      <c r="B4745" s="1310">
        <v>4739</v>
      </c>
      <c r="C4745" s="1326" t="s">
        <v>12987</v>
      </c>
      <c r="D4745" s="2153" t="s">
        <v>230</v>
      </c>
      <c r="E4745" s="521" t="s">
        <v>222</v>
      </c>
      <c r="F4745" s="658" t="s">
        <v>24</v>
      </c>
      <c r="G4745" s="509" t="s">
        <v>141</v>
      </c>
      <c r="H4745" s="1323" t="s">
        <v>24</v>
      </c>
      <c r="I4745" s="1325">
        <v>35146</v>
      </c>
      <c r="J4745" s="1314">
        <f t="shared" ca="1" si="400"/>
        <v>26</v>
      </c>
      <c r="K4745" s="2112" t="s">
        <v>24</v>
      </c>
      <c r="L4745" s="2113" t="s">
        <v>24</v>
      </c>
      <c r="M4745" s="2114" t="s">
        <v>24</v>
      </c>
      <c r="N4745" s="1348">
        <v>44225</v>
      </c>
      <c r="O4745" s="1318" t="s">
        <v>24</v>
      </c>
      <c r="P4745" s="1320" t="s">
        <v>24</v>
      </c>
      <c r="Q4745" s="1328" t="s">
        <v>24</v>
      </c>
      <c r="R4745" s="1327" t="s">
        <v>24</v>
      </c>
      <c r="S4745" s="1314" t="s">
        <v>13831</v>
      </c>
      <c r="T4745" s="1330">
        <v>44642</v>
      </c>
      <c r="U4745" s="1311">
        <v>44642</v>
      </c>
      <c r="V4745" s="1330" t="s">
        <v>24</v>
      </c>
      <c r="W4745" s="1311" t="s">
        <v>24</v>
      </c>
      <c r="X4745" s="1321"/>
      <c r="Y4745" s="1322"/>
      <c r="Z4745" s="2115"/>
      <c r="AA4745" s="1314" t="s">
        <v>593</v>
      </c>
      <c r="AB4745" s="1316"/>
      <c r="AC4745" s="1316"/>
      <c r="AD4745" s="1316"/>
      <c r="AE4745" s="1316"/>
      <c r="AF4745" s="1316"/>
      <c r="AG4745" s="1316"/>
      <c r="AH4745" s="1316"/>
      <c r="AI4745" s="244" t="str">
        <f t="shared" si="398"/>
        <v>COMPACTOR</v>
      </c>
      <c r="AJ4745" s="1315">
        <f t="shared" si="399"/>
        <v>44225</v>
      </c>
      <c r="AK4745" s="1318">
        <v>44223</v>
      </c>
      <c r="AL4745" s="1339">
        <v>44223</v>
      </c>
      <c r="AM4745" s="1316"/>
      <c r="AN4745" s="1316"/>
      <c r="AO4745" s="1320"/>
      <c r="AP4745" s="1320"/>
      <c r="AQ4745" s="1337" t="s">
        <v>3094</v>
      </c>
      <c r="AR4745" s="1320"/>
      <c r="AS4745" s="1320"/>
      <c r="AT4745" s="1320"/>
      <c r="AU4745" s="1320"/>
      <c r="AV4745" s="1320"/>
      <c r="AW4745" s="1320"/>
      <c r="AX4745" s="1320"/>
      <c r="AY4745" s="1320"/>
      <c r="AZ4745" s="1950"/>
    </row>
    <row r="4746" spans="2:52" ht="15" customHeight="1">
      <c r="B4746" s="1310">
        <v>4740</v>
      </c>
      <c r="C4746" s="1326" t="s">
        <v>840</v>
      </c>
      <c r="D4746" s="2153" t="s">
        <v>257</v>
      </c>
      <c r="E4746" s="521" t="s">
        <v>1122</v>
      </c>
      <c r="F4746" s="658" t="s">
        <v>24</v>
      </c>
      <c r="G4746" s="509" t="s">
        <v>110</v>
      </c>
      <c r="H4746" s="1323" t="s">
        <v>24</v>
      </c>
      <c r="I4746" s="1325">
        <v>35119</v>
      </c>
      <c r="J4746" s="1314">
        <f t="shared" ca="1" si="400"/>
        <v>26</v>
      </c>
      <c r="K4746" s="2112" t="s">
        <v>83</v>
      </c>
      <c r="L4746" s="2113" t="s">
        <v>24</v>
      </c>
      <c r="M4746" s="2114" t="s">
        <v>24</v>
      </c>
      <c r="N4746" s="1348">
        <v>44221</v>
      </c>
      <c r="O4746" s="1318" t="s">
        <v>24</v>
      </c>
      <c r="P4746" s="1320" t="s">
        <v>24</v>
      </c>
      <c r="Q4746" s="1328" t="s">
        <v>24</v>
      </c>
      <c r="R4746" s="1327" t="s">
        <v>24</v>
      </c>
      <c r="S4746" s="1314" t="s">
        <v>13832</v>
      </c>
      <c r="T4746" s="1330">
        <v>44616</v>
      </c>
      <c r="U4746" s="1311">
        <v>44616</v>
      </c>
      <c r="V4746" s="1330" t="s">
        <v>24</v>
      </c>
      <c r="W4746" s="1311" t="s">
        <v>24</v>
      </c>
      <c r="X4746" s="1321"/>
      <c r="Y4746" s="1322"/>
      <c r="Z4746" s="2115"/>
      <c r="AA4746" s="1314" t="s">
        <v>100</v>
      </c>
      <c r="AB4746" s="1316"/>
      <c r="AC4746" s="1316"/>
      <c r="AD4746" s="1316"/>
      <c r="AE4746" s="1316"/>
      <c r="AF4746" s="1316"/>
      <c r="AG4746" s="1316"/>
      <c r="AH4746" s="1316"/>
      <c r="AI4746" s="244" t="str">
        <f t="shared" si="398"/>
        <v>LIGHT VEHICLE</v>
      </c>
      <c r="AJ4746" s="1315">
        <f t="shared" si="399"/>
        <v>44221</v>
      </c>
      <c r="AK4746" s="1318"/>
      <c r="AL4746" s="1339"/>
      <c r="AM4746" s="1316"/>
      <c r="AN4746" s="1316"/>
      <c r="AO4746" s="1320"/>
      <c r="AP4746" s="1320"/>
      <c r="AQ4746" s="1337" t="s">
        <v>3094</v>
      </c>
      <c r="AR4746" s="1320"/>
      <c r="AS4746" s="1320"/>
      <c r="AT4746" s="1320"/>
      <c r="AU4746" s="1320"/>
      <c r="AV4746" s="1320"/>
      <c r="AW4746" s="1320"/>
      <c r="AX4746" s="1320"/>
      <c r="AY4746" s="1320"/>
      <c r="AZ4746" s="1950"/>
    </row>
    <row r="4747" spans="2:52" ht="15" customHeight="1">
      <c r="B4747" s="1310">
        <v>4741</v>
      </c>
      <c r="C4747" s="1326" t="s">
        <v>13837</v>
      </c>
      <c r="D4747" s="2153" t="s">
        <v>230</v>
      </c>
      <c r="E4747" s="521" t="s">
        <v>222</v>
      </c>
      <c r="F4747" s="658" t="s">
        <v>24</v>
      </c>
      <c r="G4747" s="509" t="s">
        <v>115</v>
      </c>
      <c r="H4747" s="1323" t="s">
        <v>24</v>
      </c>
      <c r="I4747" s="1325">
        <v>36141</v>
      </c>
      <c r="J4747" s="1314">
        <f t="shared" ca="1" si="400"/>
        <v>23</v>
      </c>
      <c r="K4747" s="2112" t="s">
        <v>493</v>
      </c>
      <c r="L4747" s="2113">
        <v>95119310655</v>
      </c>
      <c r="M4747" s="2114">
        <v>45272</v>
      </c>
      <c r="N4747" s="1348">
        <v>44225</v>
      </c>
      <c r="O4747" s="1318" t="s">
        <v>24</v>
      </c>
      <c r="P4747" s="1320" t="s">
        <v>24</v>
      </c>
      <c r="Q4747" s="1328" t="s">
        <v>24</v>
      </c>
      <c r="R4747" s="1327" t="s">
        <v>24</v>
      </c>
      <c r="S4747" s="1314" t="s">
        <v>13838</v>
      </c>
      <c r="T4747" s="1330">
        <v>44542</v>
      </c>
      <c r="U4747" s="1311">
        <v>44542</v>
      </c>
      <c r="V4747" s="1330" t="s">
        <v>24</v>
      </c>
      <c r="W4747" s="1311" t="s">
        <v>24</v>
      </c>
      <c r="X4747" s="1321"/>
      <c r="Y4747" s="1322"/>
      <c r="Z4747" s="2115"/>
      <c r="AA4747" s="1314" t="s">
        <v>592</v>
      </c>
      <c r="AB4747" s="1316" t="s">
        <v>589</v>
      </c>
      <c r="AC4747" s="1316"/>
      <c r="AD4747" s="1316"/>
      <c r="AE4747" s="1316"/>
      <c r="AF4747" s="1316"/>
      <c r="AG4747" s="1316"/>
      <c r="AH4747" s="1316"/>
      <c r="AI4747" s="244" t="str">
        <f t="shared" si="398"/>
        <v>PC 200, PC 300DZ 85</v>
      </c>
      <c r="AJ4747" s="1315">
        <f t="shared" si="399"/>
        <v>44225</v>
      </c>
      <c r="AK4747" s="1318">
        <v>44222</v>
      </c>
      <c r="AL4747" s="1339">
        <v>44222</v>
      </c>
      <c r="AM4747" s="1316"/>
      <c r="AN4747" s="1316"/>
      <c r="AO4747" s="1320"/>
      <c r="AP4747" s="1320"/>
      <c r="AQ4747" s="1337" t="s">
        <v>3094</v>
      </c>
      <c r="AR4747" s="1320"/>
      <c r="AS4747" s="1320"/>
      <c r="AT4747" s="1320"/>
      <c r="AU4747" s="1320"/>
      <c r="AV4747" s="1320"/>
      <c r="AW4747" s="1320"/>
      <c r="AX4747" s="1320"/>
      <c r="AY4747" s="1320"/>
      <c r="AZ4747" s="1950"/>
    </row>
    <row r="4748" spans="2:52" ht="15" customHeight="1">
      <c r="B4748" s="1310">
        <v>4742</v>
      </c>
      <c r="C4748" s="1326" t="s">
        <v>13840</v>
      </c>
      <c r="D4748" s="2153" t="s">
        <v>230</v>
      </c>
      <c r="E4748" s="521" t="s">
        <v>222</v>
      </c>
      <c r="F4748" s="658" t="s">
        <v>24</v>
      </c>
      <c r="G4748" s="509" t="s">
        <v>115</v>
      </c>
      <c r="H4748" s="1323" t="s">
        <v>24</v>
      </c>
      <c r="I4748" s="1325">
        <v>33652</v>
      </c>
      <c r="J4748" s="1314">
        <f t="shared" ca="1" si="400"/>
        <v>30</v>
      </c>
      <c r="K4748" s="2112" t="s">
        <v>83</v>
      </c>
      <c r="L4748" s="2113">
        <v>17239202000076</v>
      </c>
      <c r="M4748" s="2114">
        <v>46022</v>
      </c>
      <c r="N4748" s="1348">
        <v>44225</v>
      </c>
      <c r="O4748" s="1318" t="s">
        <v>24</v>
      </c>
      <c r="P4748" s="1320" t="s">
        <v>24</v>
      </c>
      <c r="Q4748" s="1328" t="s">
        <v>24</v>
      </c>
      <c r="R4748" s="1327" t="s">
        <v>24</v>
      </c>
      <c r="S4748" s="1314" t="s">
        <v>13839</v>
      </c>
      <c r="T4748" s="1330">
        <v>44561</v>
      </c>
      <c r="U4748" s="1311">
        <v>44561</v>
      </c>
      <c r="V4748" s="1330" t="s">
        <v>24</v>
      </c>
      <c r="W4748" s="1311" t="s">
        <v>24</v>
      </c>
      <c r="X4748" s="1321"/>
      <c r="Y4748" s="1322"/>
      <c r="Z4748" s="2115"/>
      <c r="AA4748" s="1314" t="s">
        <v>100</v>
      </c>
      <c r="AB4748" s="1316"/>
      <c r="AC4748" s="1316"/>
      <c r="AD4748" s="1316"/>
      <c r="AE4748" s="1316"/>
      <c r="AF4748" s="1316"/>
      <c r="AG4748" s="1316"/>
      <c r="AH4748" s="1316"/>
      <c r="AI4748" s="244" t="str">
        <f t="shared" si="398"/>
        <v>LIGHT VEHICLE</v>
      </c>
      <c r="AJ4748" s="1315">
        <f t="shared" si="399"/>
        <v>44225</v>
      </c>
      <c r="AK4748" s="1318">
        <v>44217</v>
      </c>
      <c r="AL4748" s="1339">
        <v>44217</v>
      </c>
      <c r="AM4748" s="1316"/>
      <c r="AN4748" s="1316"/>
      <c r="AO4748" s="1320"/>
      <c r="AP4748" s="1320"/>
      <c r="AQ4748" s="1337" t="s">
        <v>3094</v>
      </c>
      <c r="AR4748" s="1320"/>
      <c r="AS4748" s="1320"/>
      <c r="AT4748" s="1320"/>
      <c r="AU4748" s="1320"/>
      <c r="AV4748" s="1320"/>
      <c r="AW4748" s="1320"/>
      <c r="AX4748" s="1320"/>
      <c r="AY4748" s="1320"/>
      <c r="AZ4748" s="1950"/>
    </row>
    <row r="4749" spans="2:52" ht="15" customHeight="1">
      <c r="B4749" s="1310">
        <v>4743</v>
      </c>
      <c r="C4749" s="1326" t="s">
        <v>13841</v>
      </c>
      <c r="D4749" s="2153" t="s">
        <v>230</v>
      </c>
      <c r="E4749" s="521" t="s">
        <v>222</v>
      </c>
      <c r="F4749" s="658" t="s">
        <v>24</v>
      </c>
      <c r="G4749" s="509" t="s">
        <v>12214</v>
      </c>
      <c r="H4749" s="1323" t="s">
        <v>24</v>
      </c>
      <c r="I4749" s="1325">
        <v>33029</v>
      </c>
      <c r="J4749" s="1314">
        <f t="shared" ca="1" si="400"/>
        <v>32</v>
      </c>
      <c r="K4749" s="2112" t="s">
        <v>493</v>
      </c>
      <c r="L4749" s="2113">
        <v>900626390219</v>
      </c>
      <c r="M4749" s="2114">
        <v>45448</v>
      </c>
      <c r="N4749" s="1348">
        <v>44219</v>
      </c>
      <c r="O4749" s="1318" t="s">
        <v>24</v>
      </c>
      <c r="P4749" s="1320" t="s">
        <v>24</v>
      </c>
      <c r="Q4749" s="1328" t="s">
        <v>24</v>
      </c>
      <c r="R4749" s="1327" t="s">
        <v>24</v>
      </c>
      <c r="S4749" s="1314" t="s">
        <v>13842</v>
      </c>
      <c r="T4749" s="1330">
        <v>44352</v>
      </c>
      <c r="U4749" s="1311">
        <v>44352</v>
      </c>
      <c r="V4749" s="1330" t="s">
        <v>24</v>
      </c>
      <c r="W4749" s="1311" t="s">
        <v>24</v>
      </c>
      <c r="X4749" s="1321"/>
      <c r="Y4749" s="1322"/>
      <c r="Z4749" s="2115"/>
      <c r="AA4749" s="1314" t="s">
        <v>589</v>
      </c>
      <c r="AB4749" s="1316"/>
      <c r="AC4749" s="1316"/>
      <c r="AD4749" s="1316"/>
      <c r="AE4749" s="1316"/>
      <c r="AF4749" s="1316"/>
      <c r="AG4749" s="1316"/>
      <c r="AH4749" s="1316"/>
      <c r="AI4749" s="244" t="str">
        <f t="shared" si="398"/>
        <v>DZ 85</v>
      </c>
      <c r="AJ4749" s="1315">
        <f t="shared" si="399"/>
        <v>44219</v>
      </c>
      <c r="AK4749" s="1318">
        <v>44224</v>
      </c>
      <c r="AL4749" s="1339">
        <v>44224</v>
      </c>
      <c r="AM4749" s="1316"/>
      <c r="AN4749" s="1316"/>
      <c r="AO4749" s="1320"/>
      <c r="AP4749" s="1320"/>
      <c r="AQ4749" s="1337" t="s">
        <v>3094</v>
      </c>
      <c r="AR4749" s="1320"/>
      <c r="AS4749" s="1320"/>
      <c r="AT4749" s="1320"/>
      <c r="AU4749" s="1320"/>
      <c r="AV4749" s="1320"/>
      <c r="AW4749" s="1320"/>
      <c r="AX4749" s="1320"/>
      <c r="AY4749" s="1320"/>
      <c r="AZ4749" s="1950"/>
    </row>
    <row r="4750" spans="2:52" ht="15" customHeight="1">
      <c r="B4750" s="1310">
        <v>4744</v>
      </c>
      <c r="C4750" s="1326" t="s">
        <v>6785</v>
      </c>
      <c r="D4750" s="2153" t="s">
        <v>226</v>
      </c>
      <c r="E4750" s="521" t="s">
        <v>222</v>
      </c>
      <c r="F4750" s="658" t="s">
        <v>24</v>
      </c>
      <c r="G4750" s="509" t="s">
        <v>12214</v>
      </c>
      <c r="H4750" s="1323" t="s">
        <v>24</v>
      </c>
      <c r="I4750" s="1325">
        <v>28480</v>
      </c>
      <c r="J4750" s="1314">
        <f t="shared" ca="1" si="400"/>
        <v>44</v>
      </c>
      <c r="K4750" s="2112" t="s">
        <v>24</v>
      </c>
      <c r="L4750" s="2113" t="s">
        <v>24</v>
      </c>
      <c r="M4750" s="2114" t="s">
        <v>24</v>
      </c>
      <c r="N4750" s="1348">
        <v>44229</v>
      </c>
      <c r="O4750" s="1318" t="s">
        <v>24</v>
      </c>
      <c r="P4750" s="1320" t="s">
        <v>24</v>
      </c>
      <c r="Q4750" s="1328" t="s">
        <v>24</v>
      </c>
      <c r="R4750" s="1327" t="s">
        <v>24</v>
      </c>
      <c r="S4750" s="1314"/>
      <c r="T4750" s="1330">
        <v>44551</v>
      </c>
      <c r="U4750" s="1311" t="s">
        <v>99</v>
      </c>
      <c r="V4750" s="1330" t="s">
        <v>24</v>
      </c>
      <c r="W4750" s="1311" t="s">
        <v>24</v>
      </c>
      <c r="X4750" s="1321"/>
      <c r="Y4750" s="1322"/>
      <c r="Z4750" s="2115"/>
      <c r="AA4750" s="1314"/>
      <c r="AB4750" s="1316"/>
      <c r="AC4750" s="1316"/>
      <c r="AD4750" s="1316"/>
      <c r="AE4750" s="1316"/>
      <c r="AF4750" s="1316"/>
      <c r="AG4750" s="1316"/>
      <c r="AH4750" s="1316"/>
      <c r="AI4750" s="244" t="str">
        <f t="shared" si="398"/>
        <v/>
      </c>
      <c r="AJ4750" s="1315">
        <f t="shared" si="399"/>
        <v>44229</v>
      </c>
      <c r="AK4750" s="1318"/>
      <c r="AL4750" s="1339"/>
      <c r="AM4750" s="1316"/>
      <c r="AN4750" s="1316"/>
      <c r="AO4750" s="1320"/>
      <c r="AP4750" s="1320"/>
      <c r="AQ4750" s="1337" t="s">
        <v>3094</v>
      </c>
      <c r="AR4750" s="1320"/>
      <c r="AS4750" s="1320"/>
      <c r="AT4750" s="1320"/>
      <c r="AU4750" s="1320"/>
      <c r="AV4750" s="1320"/>
      <c r="AW4750" s="1320"/>
      <c r="AX4750" s="1320"/>
      <c r="AY4750" s="1320"/>
      <c r="AZ4750" s="1950"/>
    </row>
    <row r="4751" spans="2:52" ht="15" customHeight="1">
      <c r="B4751" s="1310">
        <v>4745</v>
      </c>
      <c r="C4751" s="1326" t="s">
        <v>13843</v>
      </c>
      <c r="D4751" s="2153" t="s">
        <v>337</v>
      </c>
      <c r="E4751" s="521" t="s">
        <v>222</v>
      </c>
      <c r="F4751" s="658" t="s">
        <v>24</v>
      </c>
      <c r="G4751" s="509" t="s">
        <v>12214</v>
      </c>
      <c r="H4751" s="1323" t="s">
        <v>24</v>
      </c>
      <c r="I4751" s="1325">
        <v>32572</v>
      </c>
      <c r="J4751" s="1314">
        <f t="shared" ca="1" si="400"/>
        <v>33</v>
      </c>
      <c r="K4751" s="2112" t="s">
        <v>24</v>
      </c>
      <c r="L4751" s="2113" t="s">
        <v>24</v>
      </c>
      <c r="M4751" s="2114" t="s">
        <v>24</v>
      </c>
      <c r="N4751" s="1348">
        <v>44229</v>
      </c>
      <c r="O4751" s="1318" t="s">
        <v>24</v>
      </c>
      <c r="P4751" s="1320" t="s">
        <v>24</v>
      </c>
      <c r="Q4751" s="1328" t="s">
        <v>24</v>
      </c>
      <c r="R4751" s="1327" t="s">
        <v>24</v>
      </c>
      <c r="S4751" s="1314"/>
      <c r="T4751" s="1330">
        <v>44625</v>
      </c>
      <c r="U4751" s="1311" t="s">
        <v>99</v>
      </c>
      <c r="V4751" s="1330" t="s">
        <v>24</v>
      </c>
      <c r="W4751" s="1311" t="s">
        <v>24</v>
      </c>
      <c r="X4751" s="1321"/>
      <c r="Y4751" s="1322"/>
      <c r="Z4751" s="2115"/>
      <c r="AA4751" s="1314"/>
      <c r="AB4751" s="1316"/>
      <c r="AC4751" s="1316"/>
      <c r="AD4751" s="1316"/>
      <c r="AE4751" s="1316"/>
      <c r="AF4751" s="1316"/>
      <c r="AG4751" s="1316"/>
      <c r="AH4751" s="1316"/>
      <c r="AI4751" s="244" t="str">
        <f t="shared" si="398"/>
        <v/>
      </c>
      <c r="AJ4751" s="1315">
        <f t="shared" si="399"/>
        <v>44229</v>
      </c>
      <c r="AK4751" s="1318"/>
      <c r="AL4751" s="1339"/>
      <c r="AM4751" s="1316"/>
      <c r="AN4751" s="1316"/>
      <c r="AO4751" s="1320"/>
      <c r="AP4751" s="1320"/>
      <c r="AQ4751" s="1337" t="s">
        <v>3094</v>
      </c>
      <c r="AR4751" s="1320"/>
      <c r="AS4751" s="1320"/>
      <c r="AT4751" s="1320"/>
      <c r="AU4751" s="1320"/>
      <c r="AV4751" s="1320"/>
      <c r="AW4751" s="1320"/>
      <c r="AX4751" s="1320"/>
      <c r="AY4751" s="1320"/>
      <c r="AZ4751" s="1950"/>
    </row>
    <row r="4752" spans="2:52" ht="15" customHeight="1">
      <c r="B4752" s="1310">
        <v>4746</v>
      </c>
      <c r="C4752" s="1326" t="s">
        <v>13844</v>
      </c>
      <c r="D4752" s="2153" t="s">
        <v>4291</v>
      </c>
      <c r="E4752" s="521" t="s">
        <v>4292</v>
      </c>
      <c r="F4752" s="658" t="s">
        <v>13845</v>
      </c>
      <c r="G4752" s="509" t="s">
        <v>98</v>
      </c>
      <c r="H4752" s="1323" t="s">
        <v>24</v>
      </c>
      <c r="I4752" s="1325">
        <v>37076</v>
      </c>
      <c r="J4752" s="1314">
        <f t="shared" ca="1" si="400"/>
        <v>20</v>
      </c>
      <c r="K4752" s="2112" t="s">
        <v>24</v>
      </c>
      <c r="L4752" s="2113" t="s">
        <v>24</v>
      </c>
      <c r="M4752" s="2114" t="s">
        <v>24</v>
      </c>
      <c r="N4752" s="1348">
        <v>44226</v>
      </c>
      <c r="O4752" s="1318" t="s">
        <v>24</v>
      </c>
      <c r="P4752" s="1320" t="s">
        <v>24</v>
      </c>
      <c r="Q4752" s="1328" t="s">
        <v>24</v>
      </c>
      <c r="R4752" s="1327" t="s">
        <v>24</v>
      </c>
      <c r="S4752" s="1314"/>
      <c r="T4752" s="1330">
        <v>44381</v>
      </c>
      <c r="U4752" s="1311" t="s">
        <v>99</v>
      </c>
      <c r="V4752" s="1330" t="s">
        <v>24</v>
      </c>
      <c r="W4752" s="1311" t="s">
        <v>24</v>
      </c>
      <c r="X4752" s="1321"/>
      <c r="Y4752" s="1322"/>
      <c r="Z4752" s="2115"/>
      <c r="AA4752" s="1314"/>
      <c r="AB4752" s="1316"/>
      <c r="AC4752" s="1316"/>
      <c r="AD4752" s="1316"/>
      <c r="AE4752" s="1316"/>
      <c r="AF4752" s="1316"/>
      <c r="AG4752" s="1316"/>
      <c r="AH4752" s="1316"/>
      <c r="AI4752" s="244" t="str">
        <f t="shared" ref="AI4752:AI4815" si="401">+CONCATENATE(AA4752,AB4752,AC4752,AD4752,AE4752,AF4752,AG4752)</f>
        <v/>
      </c>
      <c r="AJ4752" s="1315">
        <f t="shared" si="399"/>
        <v>44226</v>
      </c>
      <c r="AK4752" s="1318"/>
      <c r="AL4752" s="1339"/>
      <c r="AM4752" s="1316"/>
      <c r="AN4752" s="1316"/>
      <c r="AO4752" s="1320"/>
      <c r="AP4752" s="1320"/>
      <c r="AQ4752" s="1337" t="s">
        <v>3094</v>
      </c>
      <c r="AR4752" s="1320"/>
      <c r="AS4752" s="1320"/>
      <c r="AT4752" s="1320"/>
      <c r="AU4752" s="1320"/>
      <c r="AV4752" s="1320"/>
      <c r="AW4752" s="1320"/>
      <c r="AX4752" s="1320"/>
      <c r="AY4752" s="1320"/>
      <c r="AZ4752" s="1950"/>
    </row>
    <row r="4753" spans="2:52" ht="15" customHeight="1">
      <c r="B4753" s="1310">
        <v>4747</v>
      </c>
      <c r="C4753" s="1326" t="s">
        <v>13849</v>
      </c>
      <c r="D4753" s="2153" t="s">
        <v>226</v>
      </c>
      <c r="E4753" s="521" t="s">
        <v>222</v>
      </c>
      <c r="F4753" s="658" t="s">
        <v>24</v>
      </c>
      <c r="G4753" s="509" t="s">
        <v>141</v>
      </c>
      <c r="H4753" s="1323" t="s">
        <v>24</v>
      </c>
      <c r="I4753" s="1325"/>
      <c r="J4753" s="1314" t="str">
        <f t="shared" ca="1" si="400"/>
        <v>-</v>
      </c>
      <c r="K4753" s="2112" t="s">
        <v>24</v>
      </c>
      <c r="L4753" s="2113" t="s">
        <v>24</v>
      </c>
      <c r="M4753" s="2114" t="s">
        <v>24</v>
      </c>
      <c r="N4753" s="1348"/>
      <c r="O4753" s="1318" t="s">
        <v>24</v>
      </c>
      <c r="P4753" s="1320" t="s">
        <v>24</v>
      </c>
      <c r="Q4753" s="1328" t="s">
        <v>24</v>
      </c>
      <c r="R4753" s="1327" t="s">
        <v>24</v>
      </c>
      <c r="S4753" s="1314"/>
      <c r="T4753" s="1330">
        <v>44596</v>
      </c>
      <c r="U4753" s="1311"/>
      <c r="V4753" s="1330" t="s">
        <v>24</v>
      </c>
      <c r="W4753" s="1311" t="s">
        <v>24</v>
      </c>
      <c r="X4753" s="1321"/>
      <c r="Y4753" s="1322"/>
      <c r="Z4753" s="2115"/>
      <c r="AA4753" s="1314"/>
      <c r="AB4753" s="1316"/>
      <c r="AC4753" s="1316"/>
      <c r="AD4753" s="1316"/>
      <c r="AE4753" s="1316"/>
      <c r="AF4753" s="1316"/>
      <c r="AG4753" s="1316"/>
      <c r="AH4753" s="1316"/>
      <c r="AI4753" s="244" t="str">
        <f t="shared" si="401"/>
        <v/>
      </c>
      <c r="AJ4753" s="1315">
        <f t="shared" si="399"/>
        <v>0</v>
      </c>
      <c r="AK4753" s="1318"/>
      <c r="AL4753" s="1339"/>
      <c r="AM4753" s="1316"/>
      <c r="AN4753" s="1316"/>
      <c r="AO4753" s="1320"/>
      <c r="AP4753" s="1320"/>
      <c r="AQ4753" s="1337" t="s">
        <v>3094</v>
      </c>
      <c r="AR4753" s="1320"/>
      <c r="AS4753" s="1320"/>
      <c r="AT4753" s="1320"/>
      <c r="AU4753" s="1320"/>
      <c r="AV4753" s="1320"/>
      <c r="AW4753" s="1320"/>
      <c r="AX4753" s="1320"/>
      <c r="AY4753" s="1320"/>
      <c r="AZ4753" s="1950"/>
    </row>
    <row r="4754" spans="2:52" ht="15" customHeight="1">
      <c r="B4754" s="1310">
        <v>4748</v>
      </c>
      <c r="C4754" s="1326" t="s">
        <v>13850</v>
      </c>
      <c r="D4754" s="2153" t="s">
        <v>4416</v>
      </c>
      <c r="E4754" s="521" t="s">
        <v>4222</v>
      </c>
      <c r="F4754" s="658" t="s">
        <v>13870</v>
      </c>
      <c r="G4754" s="509" t="s">
        <v>124</v>
      </c>
      <c r="H4754" s="1323" t="s">
        <v>24</v>
      </c>
      <c r="I4754" s="1325">
        <v>34943</v>
      </c>
      <c r="J4754" s="1314">
        <f t="shared" ca="1" si="400"/>
        <v>26</v>
      </c>
      <c r="K4754" s="2112" t="s">
        <v>24</v>
      </c>
      <c r="L4754" s="2113" t="s">
        <v>24</v>
      </c>
      <c r="M4754" s="2114" t="s">
        <v>24</v>
      </c>
      <c r="N4754" s="1348">
        <v>44228</v>
      </c>
      <c r="O4754" s="1318" t="s">
        <v>24</v>
      </c>
      <c r="P4754" s="1320" t="s">
        <v>24</v>
      </c>
      <c r="Q4754" s="1328" t="s">
        <v>24</v>
      </c>
      <c r="R4754" s="1327" t="s">
        <v>24</v>
      </c>
      <c r="S4754" s="1314"/>
      <c r="T4754" s="1330">
        <v>44440</v>
      </c>
      <c r="U4754" s="1311" t="s">
        <v>99</v>
      </c>
      <c r="V4754" s="1330" t="s">
        <v>24</v>
      </c>
      <c r="W4754" s="1311" t="s">
        <v>24</v>
      </c>
      <c r="X4754" s="1321"/>
      <c r="Y4754" s="1322"/>
      <c r="Z4754" s="2115"/>
      <c r="AA4754" s="1314"/>
      <c r="AB4754" s="1316"/>
      <c r="AC4754" s="1316"/>
      <c r="AD4754" s="1316"/>
      <c r="AE4754" s="1316"/>
      <c r="AF4754" s="1316"/>
      <c r="AG4754" s="1316"/>
      <c r="AH4754" s="1316"/>
      <c r="AI4754" s="244" t="str">
        <f t="shared" si="401"/>
        <v/>
      </c>
      <c r="AJ4754" s="1315">
        <f t="shared" si="399"/>
        <v>44228</v>
      </c>
      <c r="AK4754" s="1318"/>
      <c r="AL4754" s="1339"/>
      <c r="AM4754" s="1316"/>
      <c r="AN4754" s="1316"/>
      <c r="AO4754" s="1320"/>
      <c r="AP4754" s="1320"/>
      <c r="AQ4754" s="1337" t="s">
        <v>3094</v>
      </c>
      <c r="AR4754" s="1320"/>
      <c r="AS4754" s="1320"/>
      <c r="AT4754" s="1320"/>
      <c r="AU4754" s="1320"/>
      <c r="AV4754" s="1320"/>
      <c r="AW4754" s="1320"/>
      <c r="AX4754" s="1320"/>
      <c r="AY4754" s="1320"/>
      <c r="AZ4754" s="1950"/>
    </row>
    <row r="4755" spans="2:52" ht="15" customHeight="1">
      <c r="B4755" s="1310">
        <v>4749</v>
      </c>
      <c r="C4755" s="1326" t="s">
        <v>13851</v>
      </c>
      <c r="D4755" s="2153" t="s">
        <v>333</v>
      </c>
      <c r="E4755" s="521" t="s">
        <v>1122</v>
      </c>
      <c r="F4755" s="658" t="s">
        <v>24</v>
      </c>
      <c r="G4755" s="509" t="s">
        <v>6605</v>
      </c>
      <c r="H4755" s="1323" t="s">
        <v>24</v>
      </c>
      <c r="I4755" s="1325">
        <v>34833</v>
      </c>
      <c r="J4755" s="1314">
        <f t="shared" ca="1" si="400"/>
        <v>27</v>
      </c>
      <c r="K4755" s="2112" t="s">
        <v>24</v>
      </c>
      <c r="L4755" s="2113" t="s">
        <v>24</v>
      </c>
      <c r="M4755" s="2114" t="s">
        <v>24</v>
      </c>
      <c r="N4755" s="1348">
        <v>44197</v>
      </c>
      <c r="O4755" s="1318" t="s">
        <v>24</v>
      </c>
      <c r="P4755" s="1320" t="s">
        <v>24</v>
      </c>
      <c r="Q4755" s="1328" t="s">
        <v>24</v>
      </c>
      <c r="R4755" s="1327" t="s">
        <v>24</v>
      </c>
      <c r="S4755" s="1314"/>
      <c r="T4755" s="1330">
        <v>44695</v>
      </c>
      <c r="U4755" s="1311" t="s">
        <v>99</v>
      </c>
      <c r="V4755" s="1330" t="s">
        <v>24</v>
      </c>
      <c r="W4755" s="1311" t="s">
        <v>24</v>
      </c>
      <c r="X4755" s="1321"/>
      <c r="Y4755" s="1322"/>
      <c r="Z4755" s="2115"/>
      <c r="AA4755" s="1314"/>
      <c r="AB4755" s="1316"/>
      <c r="AC4755" s="1316"/>
      <c r="AD4755" s="1316"/>
      <c r="AE4755" s="1316"/>
      <c r="AF4755" s="1316"/>
      <c r="AG4755" s="1316"/>
      <c r="AH4755" s="1316"/>
      <c r="AI4755" s="244" t="str">
        <f t="shared" si="401"/>
        <v/>
      </c>
      <c r="AJ4755" s="1315">
        <f t="shared" si="399"/>
        <v>44197</v>
      </c>
      <c r="AK4755" s="1318"/>
      <c r="AL4755" s="1339"/>
      <c r="AM4755" s="1316"/>
      <c r="AN4755" s="1316"/>
      <c r="AO4755" s="1320"/>
      <c r="AP4755" s="1320"/>
      <c r="AQ4755" s="1337" t="s">
        <v>3094</v>
      </c>
      <c r="AR4755" s="1320"/>
      <c r="AS4755" s="1320"/>
      <c r="AT4755" s="1320"/>
      <c r="AU4755" s="1320"/>
      <c r="AV4755" s="1320"/>
      <c r="AW4755" s="1320"/>
      <c r="AX4755" s="1320"/>
      <c r="AY4755" s="1320"/>
      <c r="AZ4755" s="1950"/>
    </row>
    <row r="4756" spans="2:52" ht="15" customHeight="1">
      <c r="B4756" s="1310">
        <v>4750</v>
      </c>
      <c r="C4756" s="1326" t="s">
        <v>13852</v>
      </c>
      <c r="D4756" s="2153" t="s">
        <v>333</v>
      </c>
      <c r="E4756" s="521" t="s">
        <v>1122</v>
      </c>
      <c r="F4756" s="658" t="s">
        <v>24</v>
      </c>
      <c r="G4756" s="509" t="s">
        <v>6605</v>
      </c>
      <c r="H4756" s="1323" t="s">
        <v>24</v>
      </c>
      <c r="I4756" s="1325">
        <v>36679</v>
      </c>
      <c r="J4756" s="1314">
        <f t="shared" ca="1" si="400"/>
        <v>21</v>
      </c>
      <c r="K4756" s="2112" t="s">
        <v>24</v>
      </c>
      <c r="L4756" s="2113" t="s">
        <v>24</v>
      </c>
      <c r="M4756" s="2114" t="s">
        <v>24</v>
      </c>
      <c r="N4756" s="1348">
        <v>44197</v>
      </c>
      <c r="O4756" s="1318" t="s">
        <v>24</v>
      </c>
      <c r="P4756" s="1320" t="s">
        <v>24</v>
      </c>
      <c r="Q4756" s="1328" t="s">
        <v>24</v>
      </c>
      <c r="R4756" s="1327" t="s">
        <v>24</v>
      </c>
      <c r="S4756" s="1314"/>
      <c r="T4756" s="1330">
        <v>44349</v>
      </c>
      <c r="U4756" s="1311" t="s">
        <v>99</v>
      </c>
      <c r="V4756" s="1330" t="s">
        <v>24</v>
      </c>
      <c r="W4756" s="1311" t="s">
        <v>24</v>
      </c>
      <c r="X4756" s="1321"/>
      <c r="Y4756" s="1322"/>
      <c r="Z4756" s="2115"/>
      <c r="AA4756" s="1314"/>
      <c r="AB4756" s="1316"/>
      <c r="AC4756" s="1316"/>
      <c r="AD4756" s="1316"/>
      <c r="AE4756" s="1316"/>
      <c r="AF4756" s="1316"/>
      <c r="AG4756" s="1316"/>
      <c r="AH4756" s="1316"/>
      <c r="AI4756" s="244" t="str">
        <f t="shared" si="401"/>
        <v/>
      </c>
      <c r="AJ4756" s="1315">
        <f t="shared" si="399"/>
        <v>44197</v>
      </c>
      <c r="AK4756" s="1318"/>
      <c r="AL4756" s="1339"/>
      <c r="AM4756" s="1316"/>
      <c r="AN4756" s="1316"/>
      <c r="AO4756" s="1320"/>
      <c r="AP4756" s="1320"/>
      <c r="AQ4756" s="1337" t="s">
        <v>3094</v>
      </c>
      <c r="AR4756" s="1320"/>
      <c r="AS4756" s="1320"/>
      <c r="AT4756" s="1320"/>
      <c r="AU4756" s="1320"/>
      <c r="AV4756" s="1320"/>
      <c r="AW4756" s="1320"/>
      <c r="AX4756" s="1320"/>
      <c r="AY4756" s="1320"/>
      <c r="AZ4756" s="1950"/>
    </row>
    <row r="4757" spans="2:52" ht="15" customHeight="1">
      <c r="B4757" s="1310">
        <v>4751</v>
      </c>
      <c r="C4757" s="1326" t="s">
        <v>13853</v>
      </c>
      <c r="D4757" s="2153" t="s">
        <v>257</v>
      </c>
      <c r="E4757" s="521" t="s">
        <v>1122</v>
      </c>
      <c r="F4757" s="658" t="s">
        <v>24</v>
      </c>
      <c r="G4757" s="509" t="s">
        <v>149</v>
      </c>
      <c r="H4757" s="1323" t="s">
        <v>13854</v>
      </c>
      <c r="I4757" s="1325">
        <v>35659</v>
      </c>
      <c r="J4757" s="1314">
        <f t="shared" ca="1" si="400"/>
        <v>24</v>
      </c>
      <c r="K4757" s="2112" t="s">
        <v>83</v>
      </c>
      <c r="L4757" s="2113">
        <v>1723181100492</v>
      </c>
      <c r="M4757" s="2114">
        <v>45155</v>
      </c>
      <c r="N4757" s="1348"/>
      <c r="O4757" s="1318" t="s">
        <v>24</v>
      </c>
      <c r="P4757" s="1320" t="s">
        <v>24</v>
      </c>
      <c r="Q4757" s="1328" t="s">
        <v>24</v>
      </c>
      <c r="R4757" s="1327" t="s">
        <v>24</v>
      </c>
      <c r="S4757" s="1314" t="s">
        <v>13855</v>
      </c>
      <c r="T4757" s="1330">
        <v>44425</v>
      </c>
      <c r="U4757" s="1311">
        <v>44425</v>
      </c>
      <c r="V4757" s="1330" t="s">
        <v>24</v>
      </c>
      <c r="W4757" s="1311" t="s">
        <v>24</v>
      </c>
      <c r="X4757" s="1321"/>
      <c r="Y4757" s="1322"/>
      <c r="Z4757" s="2115"/>
      <c r="AA4757" s="1314" t="s">
        <v>100</v>
      </c>
      <c r="AB4757" s="1316"/>
      <c r="AC4757" s="1316"/>
      <c r="AD4757" s="1316"/>
      <c r="AE4757" s="1316"/>
      <c r="AF4757" s="1316"/>
      <c r="AG4757" s="1316"/>
      <c r="AH4757" s="1316"/>
      <c r="AI4757" s="244" t="str">
        <f t="shared" si="401"/>
        <v>LIGHT VEHICLE</v>
      </c>
      <c r="AJ4757" s="1315">
        <f t="shared" si="399"/>
        <v>0</v>
      </c>
      <c r="AK4757" s="1318"/>
      <c r="AL4757" s="1339"/>
      <c r="AM4757" s="1316"/>
      <c r="AN4757" s="1316"/>
      <c r="AO4757" s="1320"/>
      <c r="AP4757" s="1320"/>
      <c r="AQ4757" s="1337" t="s">
        <v>3094</v>
      </c>
      <c r="AR4757" s="1320"/>
      <c r="AS4757" s="1320"/>
      <c r="AT4757" s="1320"/>
      <c r="AU4757" s="1320"/>
      <c r="AV4757" s="1320"/>
      <c r="AW4757" s="1320"/>
      <c r="AX4757" s="1320"/>
      <c r="AY4757" s="1320"/>
      <c r="AZ4757" s="1950"/>
    </row>
    <row r="4758" spans="2:52" ht="15" customHeight="1">
      <c r="B4758" s="1310">
        <v>4752</v>
      </c>
      <c r="C4758" s="1326" t="s">
        <v>13856</v>
      </c>
      <c r="D4758" s="2153" t="s">
        <v>4227</v>
      </c>
      <c r="E4758" s="521" t="s">
        <v>4228</v>
      </c>
      <c r="F4758" s="658" t="s">
        <v>13857</v>
      </c>
      <c r="G4758" s="509" t="s">
        <v>98</v>
      </c>
      <c r="H4758" s="1323" t="s">
        <v>24</v>
      </c>
      <c r="I4758" s="1325">
        <v>36778</v>
      </c>
      <c r="J4758" s="1314">
        <f t="shared" ca="1" si="400"/>
        <v>21</v>
      </c>
      <c r="K4758" s="2112" t="s">
        <v>24</v>
      </c>
      <c r="L4758" s="2113" t="s">
        <v>24</v>
      </c>
      <c r="M4758" s="2114" t="s">
        <v>24</v>
      </c>
      <c r="N4758" s="1348">
        <v>44230</v>
      </c>
      <c r="O4758" s="1318" t="s">
        <v>24</v>
      </c>
      <c r="P4758" s="1320" t="s">
        <v>24</v>
      </c>
      <c r="Q4758" s="1328" t="s">
        <v>24</v>
      </c>
      <c r="R4758" s="1327" t="s">
        <v>24</v>
      </c>
      <c r="S4758" s="1314"/>
      <c r="T4758" s="1330">
        <v>44448</v>
      </c>
      <c r="U4758" s="1311"/>
      <c r="V4758" s="1330" t="s">
        <v>24</v>
      </c>
      <c r="W4758" s="1311" t="s">
        <v>24</v>
      </c>
      <c r="X4758" s="1321"/>
      <c r="Y4758" s="1322"/>
      <c r="Z4758" s="2115"/>
      <c r="AA4758" s="1314"/>
      <c r="AB4758" s="1316"/>
      <c r="AC4758" s="1316"/>
      <c r="AD4758" s="1316"/>
      <c r="AE4758" s="1316"/>
      <c r="AF4758" s="1316"/>
      <c r="AG4758" s="1316"/>
      <c r="AH4758" s="1316"/>
      <c r="AI4758" s="244" t="str">
        <f t="shared" si="401"/>
        <v/>
      </c>
      <c r="AJ4758" s="1315">
        <f t="shared" si="399"/>
        <v>44230</v>
      </c>
      <c r="AK4758" s="1318"/>
      <c r="AL4758" s="1339"/>
      <c r="AM4758" s="1316"/>
      <c r="AN4758" s="1316"/>
      <c r="AO4758" s="1320"/>
      <c r="AP4758" s="1320"/>
      <c r="AQ4758" s="1337" t="s">
        <v>3094</v>
      </c>
      <c r="AR4758" s="1320"/>
      <c r="AS4758" s="1320"/>
      <c r="AT4758" s="1320"/>
      <c r="AU4758" s="1320"/>
      <c r="AV4758" s="1320"/>
      <c r="AW4758" s="1320"/>
      <c r="AX4758" s="1320"/>
      <c r="AY4758" s="1320"/>
      <c r="AZ4758" s="1950"/>
    </row>
    <row r="4759" spans="2:52" ht="15" customHeight="1">
      <c r="B4759" s="1310">
        <v>4753</v>
      </c>
      <c r="C4759" s="1326" t="s">
        <v>1954</v>
      </c>
      <c r="D4759" s="2153" t="s">
        <v>4291</v>
      </c>
      <c r="E4759" s="521" t="s">
        <v>4292</v>
      </c>
      <c r="F4759" s="658" t="s">
        <v>13858</v>
      </c>
      <c r="G4759" s="509" t="s">
        <v>98</v>
      </c>
      <c r="H4759" s="1323" t="s">
        <v>24</v>
      </c>
      <c r="I4759" s="1325">
        <v>36523</v>
      </c>
      <c r="J4759" s="1314">
        <f t="shared" ca="1" si="400"/>
        <v>22</v>
      </c>
      <c r="K4759" s="2112" t="s">
        <v>24</v>
      </c>
      <c r="L4759" s="2113" t="s">
        <v>24</v>
      </c>
      <c r="M4759" s="2114" t="s">
        <v>24</v>
      </c>
      <c r="N4759" s="1348">
        <v>44230</v>
      </c>
      <c r="O4759" s="1318" t="s">
        <v>24</v>
      </c>
      <c r="P4759" s="1320" t="s">
        <v>24</v>
      </c>
      <c r="Q4759" s="1328" t="s">
        <v>24</v>
      </c>
      <c r="R4759" s="1327" t="s">
        <v>24</v>
      </c>
      <c r="S4759" s="1314"/>
      <c r="T4759" s="1330">
        <v>44559</v>
      </c>
      <c r="U4759" s="1311"/>
      <c r="V4759" s="1330" t="s">
        <v>24</v>
      </c>
      <c r="W4759" s="1311" t="s">
        <v>24</v>
      </c>
      <c r="X4759" s="1321"/>
      <c r="Y4759" s="1322"/>
      <c r="Z4759" s="2115"/>
      <c r="AA4759" s="1314"/>
      <c r="AB4759" s="1316"/>
      <c r="AC4759" s="1316"/>
      <c r="AD4759" s="1316"/>
      <c r="AE4759" s="1316"/>
      <c r="AF4759" s="1316"/>
      <c r="AG4759" s="1316"/>
      <c r="AH4759" s="1316"/>
      <c r="AI4759" s="244" t="str">
        <f t="shared" si="401"/>
        <v/>
      </c>
      <c r="AJ4759" s="1315">
        <f t="shared" si="399"/>
        <v>44230</v>
      </c>
      <c r="AK4759" s="1318"/>
      <c r="AL4759" s="1339"/>
      <c r="AM4759" s="1316"/>
      <c r="AN4759" s="1316"/>
      <c r="AO4759" s="1320"/>
      <c r="AP4759" s="1320"/>
      <c r="AQ4759" s="1337" t="s">
        <v>3094</v>
      </c>
      <c r="AR4759" s="1320"/>
      <c r="AS4759" s="1320"/>
      <c r="AT4759" s="1320"/>
      <c r="AU4759" s="1320"/>
      <c r="AV4759" s="1320"/>
      <c r="AW4759" s="1320"/>
      <c r="AX4759" s="1320"/>
      <c r="AY4759" s="1320"/>
      <c r="AZ4759" s="1950"/>
    </row>
    <row r="4760" spans="2:52" ht="15" customHeight="1">
      <c r="B4760" s="1310">
        <v>4754</v>
      </c>
      <c r="C4760" s="1326" t="s">
        <v>13686</v>
      </c>
      <c r="D4760" s="2153" t="s">
        <v>4227</v>
      </c>
      <c r="E4760" s="521" t="s">
        <v>4228</v>
      </c>
      <c r="F4760" s="658" t="s">
        <v>13859</v>
      </c>
      <c r="G4760" s="509" t="s">
        <v>98</v>
      </c>
      <c r="H4760" s="1323" t="s">
        <v>24</v>
      </c>
      <c r="I4760" s="1325">
        <v>37580</v>
      </c>
      <c r="J4760" s="1314">
        <f t="shared" ca="1" si="400"/>
        <v>19</v>
      </c>
      <c r="K4760" s="2112" t="s">
        <v>24</v>
      </c>
      <c r="L4760" s="2113" t="s">
        <v>24</v>
      </c>
      <c r="M4760" s="2114" t="s">
        <v>24</v>
      </c>
      <c r="N4760" s="1348">
        <v>44230</v>
      </c>
      <c r="O4760" s="1318" t="s">
        <v>24</v>
      </c>
      <c r="P4760" s="1320" t="s">
        <v>24</v>
      </c>
      <c r="Q4760" s="1328" t="s">
        <v>24</v>
      </c>
      <c r="R4760" s="1327" t="s">
        <v>24</v>
      </c>
      <c r="S4760" s="1314"/>
      <c r="T4760" s="1330">
        <v>44520</v>
      </c>
      <c r="U4760" s="1311"/>
      <c r="V4760" s="1330" t="s">
        <v>24</v>
      </c>
      <c r="W4760" s="1311" t="s">
        <v>24</v>
      </c>
      <c r="X4760" s="1321"/>
      <c r="Y4760" s="1322"/>
      <c r="Z4760" s="2115"/>
      <c r="AA4760" s="1314"/>
      <c r="AB4760" s="1316"/>
      <c r="AC4760" s="1316"/>
      <c r="AD4760" s="1316"/>
      <c r="AE4760" s="1316"/>
      <c r="AF4760" s="1316"/>
      <c r="AG4760" s="1316"/>
      <c r="AH4760" s="1316"/>
      <c r="AI4760" s="244" t="str">
        <f t="shared" si="401"/>
        <v/>
      </c>
      <c r="AJ4760" s="1315">
        <f t="shared" si="399"/>
        <v>44230</v>
      </c>
      <c r="AK4760" s="1318"/>
      <c r="AL4760" s="1339"/>
      <c r="AM4760" s="1316"/>
      <c r="AN4760" s="1316"/>
      <c r="AO4760" s="1320"/>
      <c r="AP4760" s="1320"/>
      <c r="AQ4760" s="1337" t="s">
        <v>3094</v>
      </c>
      <c r="AR4760" s="1320"/>
      <c r="AS4760" s="1320"/>
      <c r="AT4760" s="1320"/>
      <c r="AU4760" s="1320"/>
      <c r="AV4760" s="1320"/>
      <c r="AW4760" s="1320"/>
      <c r="AX4760" s="1320"/>
      <c r="AY4760" s="1320"/>
      <c r="AZ4760" s="1950"/>
    </row>
    <row r="4761" spans="2:52" ht="15" customHeight="1">
      <c r="B4761" s="1310">
        <v>4755</v>
      </c>
      <c r="C4761" s="1326" t="s">
        <v>13860</v>
      </c>
      <c r="D4761" s="2153" t="s">
        <v>226</v>
      </c>
      <c r="E4761" s="521" t="s">
        <v>222</v>
      </c>
      <c r="F4761" s="658" t="s">
        <v>24</v>
      </c>
      <c r="G4761" s="509" t="s">
        <v>136</v>
      </c>
      <c r="H4761" s="1323" t="s">
        <v>24</v>
      </c>
      <c r="I4761" s="1325">
        <v>36682</v>
      </c>
      <c r="J4761" s="1314">
        <f t="shared" ca="1" si="400"/>
        <v>21</v>
      </c>
      <c r="K4761" s="2112" t="s">
        <v>24</v>
      </c>
      <c r="L4761" s="2113" t="s">
        <v>24</v>
      </c>
      <c r="M4761" s="2114" t="s">
        <v>24</v>
      </c>
      <c r="N4761" s="1348">
        <v>44149</v>
      </c>
      <c r="O4761" s="1318" t="s">
        <v>24</v>
      </c>
      <c r="P4761" s="1320" t="s">
        <v>24</v>
      </c>
      <c r="Q4761" s="1328" t="s">
        <v>24</v>
      </c>
      <c r="R4761" s="1327" t="s">
        <v>24</v>
      </c>
      <c r="S4761" s="1314"/>
      <c r="T4761" s="1330">
        <v>44352</v>
      </c>
      <c r="U4761" s="1311"/>
      <c r="V4761" s="1330" t="s">
        <v>24</v>
      </c>
      <c r="W4761" s="1311" t="s">
        <v>24</v>
      </c>
      <c r="X4761" s="1321"/>
      <c r="Y4761" s="1322"/>
      <c r="Z4761" s="2115"/>
      <c r="AA4761" s="1314"/>
      <c r="AB4761" s="1316"/>
      <c r="AC4761" s="1316"/>
      <c r="AD4761" s="1316"/>
      <c r="AE4761" s="1316"/>
      <c r="AF4761" s="1316"/>
      <c r="AG4761" s="1316"/>
      <c r="AH4761" s="1316"/>
      <c r="AI4761" s="244" t="str">
        <f t="shared" si="401"/>
        <v/>
      </c>
      <c r="AJ4761" s="1315">
        <f t="shared" si="399"/>
        <v>44149</v>
      </c>
      <c r="AK4761" s="1318"/>
      <c r="AL4761" s="1339"/>
      <c r="AM4761" s="1316"/>
      <c r="AN4761" s="1316"/>
      <c r="AO4761" s="1320"/>
      <c r="AP4761" s="1320"/>
      <c r="AQ4761" s="1337" t="s">
        <v>3094</v>
      </c>
      <c r="AR4761" s="1320"/>
      <c r="AS4761" s="1320"/>
      <c r="AT4761" s="1320"/>
      <c r="AU4761" s="1320"/>
      <c r="AV4761" s="1320"/>
      <c r="AW4761" s="1320"/>
      <c r="AX4761" s="1320"/>
      <c r="AY4761" s="1320"/>
      <c r="AZ4761" s="1950"/>
    </row>
    <row r="4762" spans="2:52" ht="15" customHeight="1">
      <c r="B4762" s="1310">
        <v>4756</v>
      </c>
      <c r="C4762" s="1326" t="s">
        <v>13861</v>
      </c>
      <c r="D4762" s="2153" t="s">
        <v>6771</v>
      </c>
      <c r="E4762" s="521" t="s">
        <v>1122</v>
      </c>
      <c r="F4762" s="658" t="s">
        <v>13862</v>
      </c>
      <c r="G4762" s="509" t="s">
        <v>102</v>
      </c>
      <c r="H4762" s="1323" t="s">
        <v>13863</v>
      </c>
      <c r="I4762" s="1325">
        <v>22360</v>
      </c>
      <c r="J4762" s="1314">
        <f t="shared" ca="1" si="400"/>
        <v>62</v>
      </c>
      <c r="K4762" s="2112" t="s">
        <v>24</v>
      </c>
      <c r="L4762" s="2113" t="s">
        <v>24</v>
      </c>
      <c r="M4762" s="2114" t="s">
        <v>24</v>
      </c>
      <c r="N4762" s="1348"/>
      <c r="O4762" s="1318" t="s">
        <v>24</v>
      </c>
      <c r="P4762" s="1320" t="s">
        <v>24</v>
      </c>
      <c r="Q4762" s="1328" t="s">
        <v>24</v>
      </c>
      <c r="R4762" s="1327" t="s">
        <v>24</v>
      </c>
      <c r="S4762" s="1314"/>
      <c r="T4762" s="1330">
        <v>44640</v>
      </c>
      <c r="U4762" s="1311"/>
      <c r="V4762" s="1330" t="s">
        <v>24</v>
      </c>
      <c r="W4762" s="1311" t="s">
        <v>24</v>
      </c>
      <c r="X4762" s="1321"/>
      <c r="Y4762" s="1322"/>
      <c r="Z4762" s="2115"/>
      <c r="AA4762" s="1314"/>
      <c r="AB4762" s="1316"/>
      <c r="AC4762" s="1316"/>
      <c r="AD4762" s="1316"/>
      <c r="AE4762" s="1316"/>
      <c r="AF4762" s="1316"/>
      <c r="AG4762" s="1316"/>
      <c r="AH4762" s="1316"/>
      <c r="AI4762" s="244" t="str">
        <f t="shared" si="401"/>
        <v/>
      </c>
      <c r="AJ4762" s="1315">
        <f t="shared" si="399"/>
        <v>0</v>
      </c>
      <c r="AK4762" s="1318"/>
      <c r="AL4762" s="1339"/>
      <c r="AM4762" s="1316"/>
      <c r="AN4762" s="1316"/>
      <c r="AO4762" s="1320"/>
      <c r="AP4762" s="1320"/>
      <c r="AQ4762" s="1337" t="s">
        <v>3094</v>
      </c>
      <c r="AR4762" s="1320"/>
      <c r="AS4762" s="1320"/>
      <c r="AT4762" s="1320"/>
      <c r="AU4762" s="1320"/>
      <c r="AV4762" s="1320"/>
      <c r="AW4762" s="1320"/>
      <c r="AX4762" s="1320"/>
      <c r="AY4762" s="1320"/>
      <c r="AZ4762" s="1950"/>
    </row>
    <row r="4763" spans="2:52" ht="15" customHeight="1">
      <c r="B4763" s="1310">
        <v>4757</v>
      </c>
      <c r="C4763" s="1326" t="s">
        <v>13865</v>
      </c>
      <c r="D4763" s="2153" t="s">
        <v>230</v>
      </c>
      <c r="E4763" s="521" t="s">
        <v>222</v>
      </c>
      <c r="F4763" s="658" t="s">
        <v>24</v>
      </c>
      <c r="G4763" s="509" t="s">
        <v>142</v>
      </c>
      <c r="H4763" s="1323" t="s">
        <v>24</v>
      </c>
      <c r="I4763" s="1325">
        <v>29427</v>
      </c>
      <c r="J4763" s="1314">
        <f t="shared" ca="1" si="400"/>
        <v>42</v>
      </c>
      <c r="K4763" s="2112" t="s">
        <v>493</v>
      </c>
      <c r="L4763" s="2113">
        <v>800717151056</v>
      </c>
      <c r="M4763" s="2114">
        <v>45498</v>
      </c>
      <c r="N4763" s="1348">
        <v>44214</v>
      </c>
      <c r="O4763" s="1318" t="s">
        <v>24</v>
      </c>
      <c r="P4763" s="1320" t="s">
        <v>24</v>
      </c>
      <c r="Q4763" s="1328" t="s">
        <v>24</v>
      </c>
      <c r="R4763" s="1327" t="s">
        <v>24</v>
      </c>
      <c r="S4763" s="1314" t="s">
        <v>13866</v>
      </c>
      <c r="T4763" s="1330">
        <v>44402</v>
      </c>
      <c r="U4763" s="1311">
        <v>44402</v>
      </c>
      <c r="V4763" s="1330" t="s">
        <v>24</v>
      </c>
      <c r="W4763" s="1311" t="s">
        <v>24</v>
      </c>
      <c r="X4763" s="1321"/>
      <c r="Y4763" s="1322"/>
      <c r="Z4763" s="2115"/>
      <c r="AA4763" s="1314" t="s">
        <v>1085</v>
      </c>
      <c r="AB4763" s="1316"/>
      <c r="AC4763" s="1316"/>
      <c r="AD4763" s="1316"/>
      <c r="AE4763" s="1316"/>
      <c r="AF4763" s="1316"/>
      <c r="AG4763" s="1316"/>
      <c r="AH4763" s="1316"/>
      <c r="AI4763" s="244" t="str">
        <f t="shared" si="401"/>
        <v>FUEL TRUCK</v>
      </c>
      <c r="AJ4763" s="1315">
        <f t="shared" si="399"/>
        <v>44214</v>
      </c>
      <c r="AK4763" s="1318">
        <v>44211</v>
      </c>
      <c r="AL4763" s="1339">
        <v>44211</v>
      </c>
      <c r="AM4763" s="1316"/>
      <c r="AN4763" s="1316"/>
      <c r="AO4763" s="1320"/>
      <c r="AP4763" s="1320"/>
      <c r="AQ4763" s="1337" t="s">
        <v>3094</v>
      </c>
      <c r="AR4763" s="1320"/>
      <c r="AS4763" s="1320"/>
      <c r="AT4763" s="1320"/>
      <c r="AU4763" s="1320"/>
      <c r="AV4763" s="1320"/>
      <c r="AW4763" s="1320"/>
      <c r="AX4763" s="1320"/>
      <c r="AY4763" s="1320"/>
      <c r="AZ4763" s="1950"/>
    </row>
    <row r="4764" spans="2:52" ht="15" customHeight="1">
      <c r="B4764" s="1310">
        <v>4758</v>
      </c>
      <c r="C4764" s="1326" t="s">
        <v>13867</v>
      </c>
      <c r="D4764" s="2153" t="s">
        <v>226</v>
      </c>
      <c r="E4764" s="521" t="s">
        <v>222</v>
      </c>
      <c r="F4764" s="658" t="s">
        <v>24</v>
      </c>
      <c r="G4764" s="509" t="s">
        <v>139</v>
      </c>
      <c r="H4764" s="1323" t="s">
        <v>24</v>
      </c>
      <c r="I4764" s="1325">
        <v>22717</v>
      </c>
      <c r="J4764" s="1314">
        <f t="shared" ca="1" si="400"/>
        <v>61</v>
      </c>
      <c r="K4764" s="2112" t="s">
        <v>24</v>
      </c>
      <c r="L4764" s="2113" t="s">
        <v>24</v>
      </c>
      <c r="M4764" s="2114" t="s">
        <v>24</v>
      </c>
      <c r="N4764" s="1348">
        <v>44230</v>
      </c>
      <c r="O4764" s="1318" t="s">
        <v>24</v>
      </c>
      <c r="P4764" s="1320" t="s">
        <v>24</v>
      </c>
      <c r="Q4764" s="1328" t="s">
        <v>24</v>
      </c>
      <c r="R4764" s="1327" t="s">
        <v>24</v>
      </c>
      <c r="S4764" s="730"/>
      <c r="T4764" s="1330">
        <v>44632</v>
      </c>
      <c r="U4764" s="1311" t="s">
        <v>99</v>
      </c>
      <c r="V4764" s="1330" t="s">
        <v>24</v>
      </c>
      <c r="W4764" s="1311" t="s">
        <v>24</v>
      </c>
      <c r="X4764" s="1321"/>
      <c r="Y4764" s="1322"/>
      <c r="Z4764" s="2115"/>
      <c r="AA4764" s="1314"/>
      <c r="AB4764" s="1316"/>
      <c r="AC4764" s="1316"/>
      <c r="AD4764" s="1316"/>
      <c r="AE4764" s="1316"/>
      <c r="AF4764" s="1316"/>
      <c r="AG4764" s="1316"/>
      <c r="AH4764" s="1316"/>
      <c r="AI4764" s="244" t="str">
        <f t="shared" si="401"/>
        <v/>
      </c>
      <c r="AJ4764" s="1315">
        <f t="shared" si="399"/>
        <v>44230</v>
      </c>
      <c r="AK4764" s="1318"/>
      <c r="AL4764" s="1339"/>
      <c r="AM4764" s="1316"/>
      <c r="AN4764" s="1316"/>
      <c r="AO4764" s="1320"/>
      <c r="AP4764" s="1320"/>
      <c r="AQ4764" s="1337" t="s">
        <v>3094</v>
      </c>
      <c r="AR4764" s="1320"/>
      <c r="AS4764" s="1320"/>
      <c r="AT4764" s="1320"/>
      <c r="AU4764" s="1320"/>
      <c r="AV4764" s="1320"/>
      <c r="AW4764" s="1320"/>
      <c r="AX4764" s="1320"/>
      <c r="AY4764" s="1320"/>
      <c r="AZ4764" s="1950"/>
    </row>
    <row r="4765" spans="2:52" ht="15" customHeight="1">
      <c r="B4765" s="1310">
        <v>4759</v>
      </c>
      <c r="C4765" s="1326" t="s">
        <v>13868</v>
      </c>
      <c r="D4765" s="2153" t="s">
        <v>226</v>
      </c>
      <c r="E4765" s="521" t="s">
        <v>222</v>
      </c>
      <c r="F4765" s="658" t="s">
        <v>24</v>
      </c>
      <c r="G4765" s="509" t="s">
        <v>139</v>
      </c>
      <c r="H4765" s="1323" t="s">
        <v>24</v>
      </c>
      <c r="I4765" s="1325">
        <v>32957</v>
      </c>
      <c r="J4765" s="1314">
        <f t="shared" ca="1" si="400"/>
        <v>32</v>
      </c>
      <c r="K4765" s="2112" t="s">
        <v>24</v>
      </c>
      <c r="L4765" s="2113" t="s">
        <v>24</v>
      </c>
      <c r="M4765" s="2114" t="s">
        <v>24</v>
      </c>
      <c r="N4765" s="1348">
        <v>44230</v>
      </c>
      <c r="O4765" s="1318" t="s">
        <v>24</v>
      </c>
      <c r="P4765" s="1320" t="s">
        <v>24</v>
      </c>
      <c r="Q4765" s="1328" t="s">
        <v>24</v>
      </c>
      <c r="R4765" s="1327" t="s">
        <v>24</v>
      </c>
      <c r="S4765" s="1314"/>
      <c r="T4765" s="1330">
        <v>44645</v>
      </c>
      <c r="U4765" s="1311" t="s">
        <v>99</v>
      </c>
      <c r="V4765" s="1330" t="s">
        <v>24</v>
      </c>
      <c r="W4765" s="1311" t="s">
        <v>24</v>
      </c>
      <c r="X4765" s="1321"/>
      <c r="Y4765" s="1322"/>
      <c r="Z4765" s="2115"/>
      <c r="AA4765" s="1314"/>
      <c r="AB4765" s="1316"/>
      <c r="AC4765" s="1316"/>
      <c r="AD4765" s="1316"/>
      <c r="AE4765" s="1316"/>
      <c r="AF4765" s="1316"/>
      <c r="AG4765" s="1316"/>
      <c r="AH4765" s="1316"/>
      <c r="AI4765" s="244" t="str">
        <f t="shared" si="401"/>
        <v/>
      </c>
      <c r="AJ4765" s="1315">
        <f t="shared" si="399"/>
        <v>44230</v>
      </c>
      <c r="AK4765" s="1318"/>
      <c r="AL4765" s="1339"/>
      <c r="AM4765" s="1316"/>
      <c r="AN4765" s="1316"/>
      <c r="AO4765" s="1320"/>
      <c r="AP4765" s="1320"/>
      <c r="AQ4765" s="1337" t="s">
        <v>3094</v>
      </c>
      <c r="AR4765" s="1320"/>
      <c r="AS4765" s="1320"/>
      <c r="AT4765" s="1320"/>
      <c r="AU4765" s="1320"/>
      <c r="AV4765" s="1320"/>
      <c r="AW4765" s="1320"/>
      <c r="AX4765" s="1320"/>
      <c r="AY4765" s="1320"/>
      <c r="AZ4765" s="1950"/>
    </row>
    <row r="4766" spans="2:52" ht="15" customHeight="1">
      <c r="B4766" s="1310">
        <v>4760</v>
      </c>
      <c r="C4766" s="1326" t="s">
        <v>13869</v>
      </c>
      <c r="D4766" s="2153" t="s">
        <v>226</v>
      </c>
      <c r="E4766" s="521" t="s">
        <v>222</v>
      </c>
      <c r="F4766" s="658" t="s">
        <v>24</v>
      </c>
      <c r="G4766" s="509" t="s">
        <v>139</v>
      </c>
      <c r="H4766" s="1323" t="s">
        <v>24</v>
      </c>
      <c r="I4766" s="1325">
        <v>33879</v>
      </c>
      <c r="J4766" s="1314">
        <f t="shared" ca="1" si="400"/>
        <v>29</v>
      </c>
      <c r="K4766" s="2112" t="s">
        <v>24</v>
      </c>
      <c r="L4766" s="2113" t="s">
        <v>24</v>
      </c>
      <c r="M4766" s="2114" t="s">
        <v>24</v>
      </c>
      <c r="N4766" s="1348">
        <v>44230</v>
      </c>
      <c r="O4766" s="1318" t="s">
        <v>24</v>
      </c>
      <c r="P4766" s="1320" t="s">
        <v>24</v>
      </c>
      <c r="Q4766" s="1328" t="s">
        <v>24</v>
      </c>
      <c r="R4766" s="1327" t="s">
        <v>24</v>
      </c>
      <c r="S4766" s="1314"/>
      <c r="T4766" s="1330">
        <v>44471</v>
      </c>
      <c r="U4766" s="1311" t="s">
        <v>99</v>
      </c>
      <c r="V4766" s="1330" t="s">
        <v>24</v>
      </c>
      <c r="W4766" s="1311" t="s">
        <v>24</v>
      </c>
      <c r="X4766" s="1321"/>
      <c r="Y4766" s="1322"/>
      <c r="Z4766" s="2115"/>
      <c r="AA4766" s="1314"/>
      <c r="AB4766" s="1316"/>
      <c r="AC4766" s="1316"/>
      <c r="AD4766" s="1316"/>
      <c r="AE4766" s="1316"/>
      <c r="AF4766" s="1316"/>
      <c r="AG4766" s="1316"/>
      <c r="AH4766" s="1316"/>
      <c r="AI4766" s="244" t="str">
        <f t="shared" si="401"/>
        <v/>
      </c>
      <c r="AJ4766" s="1315">
        <f t="shared" si="399"/>
        <v>44230</v>
      </c>
      <c r="AK4766" s="1318"/>
      <c r="AL4766" s="1339"/>
      <c r="AM4766" s="1316"/>
      <c r="AN4766" s="1316"/>
      <c r="AO4766" s="1320"/>
      <c r="AP4766" s="1320"/>
      <c r="AQ4766" s="1337" t="s">
        <v>3094</v>
      </c>
      <c r="AR4766" s="1320"/>
      <c r="AS4766" s="1320"/>
      <c r="AT4766" s="1320"/>
      <c r="AU4766" s="1320"/>
      <c r="AV4766" s="1320"/>
      <c r="AW4766" s="1320"/>
      <c r="AX4766" s="1320"/>
      <c r="AY4766" s="1320"/>
      <c r="AZ4766" s="1950"/>
    </row>
    <row r="4767" spans="2:52" ht="15" customHeight="1">
      <c r="B4767" s="1310">
        <v>4761</v>
      </c>
      <c r="C4767" s="1326" t="s">
        <v>13871</v>
      </c>
      <c r="D4767" s="2153" t="s">
        <v>230</v>
      </c>
      <c r="E4767" s="521" t="s">
        <v>222</v>
      </c>
      <c r="F4767" s="658" t="s">
        <v>24</v>
      </c>
      <c r="G4767" s="509" t="s">
        <v>141</v>
      </c>
      <c r="H4767" s="1323" t="s">
        <v>24</v>
      </c>
      <c r="I4767" s="1325">
        <v>34299</v>
      </c>
      <c r="J4767" s="1314">
        <f t="shared" ca="1" si="400"/>
        <v>28</v>
      </c>
      <c r="K4767" s="2112" t="s">
        <v>493</v>
      </c>
      <c r="L4767" s="2113">
        <v>14539311000128</v>
      </c>
      <c r="M4767" s="2114">
        <v>45984</v>
      </c>
      <c r="N4767" s="1348">
        <v>44230</v>
      </c>
      <c r="O4767" s="1318" t="s">
        <v>24</v>
      </c>
      <c r="P4767" s="1320" t="s">
        <v>24</v>
      </c>
      <c r="Q4767" s="1328" t="s">
        <v>24</v>
      </c>
      <c r="R4767" s="1327" t="s">
        <v>24</v>
      </c>
      <c r="S4767" s="1314" t="s">
        <v>13872</v>
      </c>
      <c r="T4767" s="1330">
        <v>44526</v>
      </c>
      <c r="U4767" s="1311">
        <v>44526</v>
      </c>
      <c r="V4767" s="1330" t="s">
        <v>24</v>
      </c>
      <c r="W4767" s="1311" t="s">
        <v>24</v>
      </c>
      <c r="X4767" s="1321"/>
      <c r="Y4767" s="1322"/>
      <c r="Z4767" s="2115"/>
      <c r="AA4767" s="1314" t="s">
        <v>587</v>
      </c>
      <c r="AB4767" s="1316"/>
      <c r="AC4767" s="1316"/>
      <c r="AD4767" s="1316"/>
      <c r="AE4767" s="1316"/>
      <c r="AF4767" s="1316"/>
      <c r="AG4767" s="1316"/>
      <c r="AH4767" s="1316"/>
      <c r="AI4767" s="244" t="str">
        <f t="shared" si="401"/>
        <v>LV, ELF</v>
      </c>
      <c r="AJ4767" s="1315">
        <f t="shared" si="399"/>
        <v>44230</v>
      </c>
      <c r="AK4767" s="1318">
        <v>44238</v>
      </c>
      <c r="AL4767" s="1339">
        <v>44238</v>
      </c>
      <c r="AM4767" s="1316"/>
      <c r="AN4767" s="1316"/>
      <c r="AO4767" s="1320"/>
      <c r="AP4767" s="1320"/>
      <c r="AQ4767" s="1337" t="s">
        <v>3094</v>
      </c>
      <c r="AR4767" s="1320"/>
      <c r="AS4767" s="1320"/>
      <c r="AT4767" s="1320"/>
      <c r="AU4767" s="1320"/>
      <c r="AV4767" s="1320"/>
      <c r="AW4767" s="1320"/>
      <c r="AX4767" s="1320"/>
      <c r="AY4767" s="1320"/>
      <c r="AZ4767" s="1950"/>
    </row>
    <row r="4768" spans="2:52" ht="15" customHeight="1">
      <c r="B4768" s="1310">
        <v>4762</v>
      </c>
      <c r="C4768" s="1326" t="s">
        <v>13873</v>
      </c>
      <c r="D4768" s="2153" t="s">
        <v>230</v>
      </c>
      <c r="E4768" s="521" t="s">
        <v>222</v>
      </c>
      <c r="F4768" s="658" t="s">
        <v>24</v>
      </c>
      <c r="G4768" s="509" t="s">
        <v>141</v>
      </c>
      <c r="H4768" s="1323" t="s">
        <v>24</v>
      </c>
      <c r="I4768" s="1325">
        <v>30881</v>
      </c>
      <c r="J4768" s="1314">
        <f t="shared" ca="1" si="400"/>
        <v>38</v>
      </c>
      <c r="K4768" s="2112" t="s">
        <v>493</v>
      </c>
      <c r="L4768" s="2113">
        <v>840714361472</v>
      </c>
      <c r="M4768" s="2114">
        <v>44760</v>
      </c>
      <c r="N4768" s="1348">
        <v>44230</v>
      </c>
      <c r="O4768" s="1318" t="s">
        <v>24</v>
      </c>
      <c r="P4768" s="1320" t="s">
        <v>24</v>
      </c>
      <c r="Q4768" s="1328" t="s">
        <v>24</v>
      </c>
      <c r="R4768" s="1327" t="s">
        <v>24</v>
      </c>
      <c r="S4768" s="1314" t="s">
        <v>13874</v>
      </c>
      <c r="T4768" s="1330">
        <v>44395</v>
      </c>
      <c r="U4768" s="1311">
        <v>44395</v>
      </c>
      <c r="V4768" s="1330" t="s">
        <v>24</v>
      </c>
      <c r="W4768" s="1311" t="s">
        <v>24</v>
      </c>
      <c r="X4768" s="1321"/>
      <c r="Y4768" s="1322"/>
      <c r="Z4768" s="2115"/>
      <c r="AA4768" s="1314" t="s">
        <v>13864</v>
      </c>
      <c r="AB4768" s="1316"/>
      <c r="AC4768" s="1316"/>
      <c r="AD4768" s="1316"/>
      <c r="AE4768" s="1316"/>
      <c r="AF4768" s="1316"/>
      <c r="AG4768" s="1316"/>
      <c r="AH4768" s="1316"/>
      <c r="AI4768" s="244" t="str">
        <f t="shared" si="401"/>
        <v>PC 200, 300</v>
      </c>
      <c r="AJ4768" s="1315">
        <f t="shared" si="399"/>
        <v>44230</v>
      </c>
      <c r="AK4768" s="1318">
        <v>44238</v>
      </c>
      <c r="AL4768" s="1339">
        <v>44238</v>
      </c>
      <c r="AM4768" s="1316"/>
      <c r="AN4768" s="1316"/>
      <c r="AO4768" s="1320"/>
      <c r="AP4768" s="1320"/>
      <c r="AQ4768" s="1337" t="s">
        <v>3094</v>
      </c>
      <c r="AR4768" s="1320"/>
      <c r="AS4768" s="1320"/>
      <c r="AT4768" s="1320"/>
      <c r="AU4768" s="1320"/>
      <c r="AV4768" s="1320"/>
      <c r="AW4768" s="1320"/>
      <c r="AX4768" s="1320"/>
      <c r="AY4768" s="1320"/>
      <c r="AZ4768" s="1950"/>
    </row>
    <row r="4769" spans="2:52" ht="15" customHeight="1">
      <c r="B4769" s="1310">
        <v>4763</v>
      </c>
      <c r="C4769" s="1326" t="s">
        <v>13875</v>
      </c>
      <c r="D4769" s="2153" t="s">
        <v>257</v>
      </c>
      <c r="E4769" s="521" t="s">
        <v>222</v>
      </c>
      <c r="F4769" s="658" t="s">
        <v>24</v>
      </c>
      <c r="G4769" s="509" t="s">
        <v>127</v>
      </c>
      <c r="H4769" s="1323" t="s">
        <v>24</v>
      </c>
      <c r="I4769" s="1325">
        <v>33100</v>
      </c>
      <c r="J4769" s="1314">
        <f t="shared" ca="1" si="400"/>
        <v>31</v>
      </c>
      <c r="K4769" s="2112" t="s">
        <v>83</v>
      </c>
      <c r="L4769" s="2113">
        <v>15339008000017</v>
      </c>
      <c r="M4769" s="2114">
        <v>45516</v>
      </c>
      <c r="N4769" s="1348">
        <v>44219</v>
      </c>
      <c r="O4769" s="1318" t="s">
        <v>24</v>
      </c>
      <c r="P4769" s="1320" t="s">
        <v>24</v>
      </c>
      <c r="Q4769" s="1328" t="s">
        <v>24</v>
      </c>
      <c r="R4769" s="1327" t="s">
        <v>24</v>
      </c>
      <c r="S4769" s="1314" t="s">
        <v>13876</v>
      </c>
      <c r="T4769" s="1330">
        <v>44423</v>
      </c>
      <c r="U4769" s="1311">
        <v>44423</v>
      </c>
      <c r="V4769" s="1330" t="s">
        <v>24</v>
      </c>
      <c r="W4769" s="1311" t="s">
        <v>24</v>
      </c>
      <c r="X4769" s="1321"/>
      <c r="Y4769" s="1322"/>
      <c r="Z4769" s="2115"/>
      <c r="AA4769" s="1314" t="s">
        <v>100</v>
      </c>
      <c r="AB4769" s="1316"/>
      <c r="AC4769" s="1316"/>
      <c r="AD4769" s="1316"/>
      <c r="AE4769" s="1316"/>
      <c r="AF4769" s="1316"/>
      <c r="AG4769" s="1316"/>
      <c r="AH4769" s="1316"/>
      <c r="AI4769" s="244" t="str">
        <f t="shared" si="401"/>
        <v>LIGHT VEHICLE</v>
      </c>
      <c r="AJ4769" s="1315">
        <f t="shared" si="399"/>
        <v>44219</v>
      </c>
      <c r="AK4769" s="1318">
        <v>44231</v>
      </c>
      <c r="AL4769" s="1339">
        <v>44231</v>
      </c>
      <c r="AM4769" s="1316"/>
      <c r="AN4769" s="1316"/>
      <c r="AO4769" s="1320"/>
      <c r="AP4769" s="1320"/>
      <c r="AQ4769" s="1337" t="s">
        <v>3094</v>
      </c>
      <c r="AR4769" s="1320"/>
      <c r="AS4769" s="1320"/>
      <c r="AT4769" s="1320"/>
      <c r="AU4769" s="1320"/>
      <c r="AV4769" s="1320"/>
      <c r="AW4769" s="1320"/>
      <c r="AX4769" s="1320"/>
      <c r="AY4769" s="1320"/>
      <c r="AZ4769" s="1950"/>
    </row>
    <row r="4770" spans="2:52" ht="15" customHeight="1">
      <c r="B4770" s="1310">
        <v>4764</v>
      </c>
      <c r="C4770" s="1326" t="s">
        <v>13890</v>
      </c>
      <c r="D4770" s="2153" t="s">
        <v>1503</v>
      </c>
      <c r="E4770" s="521" t="s">
        <v>1122</v>
      </c>
      <c r="F4770" s="658" t="s">
        <v>24</v>
      </c>
      <c r="G4770" s="509" t="s">
        <v>149</v>
      </c>
      <c r="H4770" s="1323" t="s">
        <v>24</v>
      </c>
      <c r="I4770" s="1325">
        <v>31196</v>
      </c>
      <c r="J4770" s="1314">
        <f t="shared" ca="1" si="400"/>
        <v>37</v>
      </c>
      <c r="K4770" s="2112" t="s">
        <v>83</v>
      </c>
      <c r="L4770" s="2113">
        <v>850526390017</v>
      </c>
      <c r="M4770" s="2114">
        <v>45075</v>
      </c>
      <c r="N4770" s="1348"/>
      <c r="O4770" s="1318" t="s">
        <v>24</v>
      </c>
      <c r="P4770" s="1320" t="s">
        <v>24</v>
      </c>
      <c r="Q4770" s="1328" t="s">
        <v>24</v>
      </c>
      <c r="R4770" s="1327" t="s">
        <v>24</v>
      </c>
      <c r="S4770" s="1314" t="s">
        <v>13891</v>
      </c>
      <c r="T4770" s="1330">
        <v>44710</v>
      </c>
      <c r="U4770" s="1311">
        <v>44710</v>
      </c>
      <c r="V4770" s="1330" t="s">
        <v>24</v>
      </c>
      <c r="W4770" s="1311" t="s">
        <v>24</v>
      </c>
      <c r="X4770" s="1321"/>
      <c r="Y4770" s="1322"/>
      <c r="Z4770" s="2115"/>
      <c r="AA4770" s="1314" t="s">
        <v>100</v>
      </c>
      <c r="AB4770" s="1316"/>
      <c r="AC4770" s="1316"/>
      <c r="AD4770" s="1316"/>
      <c r="AE4770" s="1316"/>
      <c r="AF4770" s="1316"/>
      <c r="AG4770" s="1316"/>
      <c r="AH4770" s="1316"/>
      <c r="AI4770" s="244" t="str">
        <f t="shared" si="401"/>
        <v>LIGHT VEHICLE</v>
      </c>
      <c r="AJ4770" s="1315">
        <f t="shared" si="399"/>
        <v>0</v>
      </c>
      <c r="AK4770" s="1318"/>
      <c r="AL4770" s="1339"/>
      <c r="AM4770" s="1316"/>
      <c r="AN4770" s="1316"/>
      <c r="AO4770" s="1320"/>
      <c r="AP4770" s="1320"/>
      <c r="AQ4770" s="1337" t="s">
        <v>3094</v>
      </c>
      <c r="AR4770" s="1320"/>
      <c r="AS4770" s="1320"/>
      <c r="AT4770" s="1320"/>
      <c r="AU4770" s="1320"/>
      <c r="AV4770" s="1320"/>
      <c r="AW4770" s="1320"/>
      <c r="AX4770" s="1320"/>
      <c r="AY4770" s="1320"/>
      <c r="AZ4770" s="1950"/>
    </row>
    <row r="4771" spans="2:52" ht="15" customHeight="1">
      <c r="B4771" s="1310">
        <v>4765</v>
      </c>
      <c r="C4771" s="1326" t="s">
        <v>13893</v>
      </c>
      <c r="D4771" s="2153" t="s">
        <v>230</v>
      </c>
      <c r="E4771" s="521" t="s">
        <v>222</v>
      </c>
      <c r="F4771" s="658" t="s">
        <v>24</v>
      </c>
      <c r="G4771" s="509" t="s">
        <v>13721</v>
      </c>
      <c r="H4771" s="1323" t="s">
        <v>24</v>
      </c>
      <c r="I4771" s="1325">
        <v>35798</v>
      </c>
      <c r="J4771" s="1314">
        <f t="shared" ca="1" si="400"/>
        <v>24</v>
      </c>
      <c r="K4771" s="2112" t="s">
        <v>24</v>
      </c>
      <c r="L4771" s="2113" t="s">
        <v>24</v>
      </c>
      <c r="M4771" s="2114" t="s">
        <v>24</v>
      </c>
      <c r="N4771" s="1348">
        <v>44230</v>
      </c>
      <c r="O4771" s="1318" t="s">
        <v>24</v>
      </c>
      <c r="P4771" s="1320" t="s">
        <v>24</v>
      </c>
      <c r="Q4771" s="1328" t="s">
        <v>24</v>
      </c>
      <c r="R4771" s="1327" t="s">
        <v>24</v>
      </c>
      <c r="S4771" s="1314" t="s">
        <v>13894</v>
      </c>
      <c r="T4771" s="1330">
        <v>44564</v>
      </c>
      <c r="U4771" s="1311">
        <v>44564</v>
      </c>
      <c r="V4771" s="1330" t="s">
        <v>24</v>
      </c>
      <c r="W4771" s="1311" t="s">
        <v>24</v>
      </c>
      <c r="X4771" s="1321"/>
      <c r="Y4771" s="1322"/>
      <c r="Z4771" s="2115"/>
      <c r="AA4771" s="1314" t="s">
        <v>13864</v>
      </c>
      <c r="AB4771" s="1316"/>
      <c r="AC4771" s="1316"/>
      <c r="AD4771" s="1316"/>
      <c r="AE4771" s="1316"/>
      <c r="AF4771" s="1316"/>
      <c r="AG4771" s="1316"/>
      <c r="AH4771" s="1316"/>
      <c r="AI4771" s="244" t="str">
        <f t="shared" si="401"/>
        <v>PC 200, 300</v>
      </c>
      <c r="AJ4771" s="1315">
        <f t="shared" si="399"/>
        <v>44230</v>
      </c>
      <c r="AK4771" s="1318">
        <v>44194</v>
      </c>
      <c r="AL4771" s="1339">
        <v>44194</v>
      </c>
      <c r="AM4771" s="1316"/>
      <c r="AN4771" s="1316"/>
      <c r="AO4771" s="1320"/>
      <c r="AP4771" s="1320"/>
      <c r="AQ4771" s="1337" t="s">
        <v>3094</v>
      </c>
      <c r="AR4771" s="1320"/>
      <c r="AS4771" s="1320"/>
      <c r="AT4771" s="1320"/>
      <c r="AU4771" s="1320"/>
      <c r="AV4771" s="1320"/>
      <c r="AW4771" s="1320"/>
      <c r="AX4771" s="1320"/>
      <c r="AY4771" s="1320"/>
      <c r="AZ4771" s="1950"/>
    </row>
    <row r="4772" spans="2:52" ht="15" customHeight="1">
      <c r="B4772" s="1310">
        <v>4766</v>
      </c>
      <c r="C4772" s="1326" t="s">
        <v>1946</v>
      </c>
      <c r="D4772" s="2153" t="s">
        <v>4416</v>
      </c>
      <c r="E4772" s="521" t="s">
        <v>4222</v>
      </c>
      <c r="F4772" s="658" t="s">
        <v>24</v>
      </c>
      <c r="G4772" s="509" t="s">
        <v>124</v>
      </c>
      <c r="H4772" s="1323" t="s">
        <v>24</v>
      </c>
      <c r="I4772" s="1325">
        <v>35210</v>
      </c>
      <c r="J4772" s="1314">
        <f t="shared" ca="1" si="400"/>
        <v>25</v>
      </c>
      <c r="K4772" s="2112" t="s">
        <v>24</v>
      </c>
      <c r="L4772" s="2113" t="s">
        <v>24</v>
      </c>
      <c r="M4772" s="2114" t="s">
        <v>24</v>
      </c>
      <c r="N4772" s="1348">
        <v>44234</v>
      </c>
      <c r="O4772" s="1318" t="s">
        <v>24</v>
      </c>
      <c r="P4772" s="1320" t="s">
        <v>24</v>
      </c>
      <c r="Q4772" s="1328" t="s">
        <v>24</v>
      </c>
      <c r="R4772" s="1327" t="s">
        <v>24</v>
      </c>
      <c r="S4772" s="1314"/>
      <c r="T4772" s="1330">
        <v>44341</v>
      </c>
      <c r="U4772" s="1311"/>
      <c r="V4772" s="1330" t="s">
        <v>24</v>
      </c>
      <c r="W4772" s="1311" t="s">
        <v>24</v>
      </c>
      <c r="X4772" s="1321"/>
      <c r="Y4772" s="1322"/>
      <c r="Z4772" s="2115"/>
      <c r="AA4772" s="1314"/>
      <c r="AB4772" s="1316"/>
      <c r="AC4772" s="1316"/>
      <c r="AD4772" s="1316"/>
      <c r="AE4772" s="1316"/>
      <c r="AF4772" s="1316"/>
      <c r="AG4772" s="1316"/>
      <c r="AH4772" s="1316"/>
      <c r="AI4772" s="244" t="str">
        <f t="shared" si="401"/>
        <v/>
      </c>
      <c r="AJ4772" s="1315">
        <f t="shared" si="399"/>
        <v>44234</v>
      </c>
      <c r="AK4772" s="1318"/>
      <c r="AL4772" s="1339"/>
      <c r="AM4772" s="1316"/>
      <c r="AN4772" s="1316"/>
      <c r="AO4772" s="1320"/>
      <c r="AP4772" s="1320"/>
      <c r="AQ4772" s="1337" t="s">
        <v>3094</v>
      </c>
      <c r="AR4772" s="1320"/>
      <c r="AS4772" s="1320"/>
      <c r="AT4772" s="1320"/>
      <c r="AU4772" s="1320"/>
      <c r="AV4772" s="1320"/>
      <c r="AW4772" s="1320"/>
      <c r="AX4772" s="1320"/>
      <c r="AY4772" s="1320"/>
      <c r="AZ4772" s="1950"/>
    </row>
    <row r="4773" spans="2:52" ht="15" customHeight="1">
      <c r="B4773" s="1310">
        <v>4767</v>
      </c>
      <c r="C4773" s="1326" t="s">
        <v>13895</v>
      </c>
      <c r="D4773" s="2153" t="s">
        <v>943</v>
      </c>
      <c r="E4773" s="521" t="s">
        <v>4222</v>
      </c>
      <c r="F4773" s="658" t="s">
        <v>13896</v>
      </c>
      <c r="G4773" s="509" t="s">
        <v>102</v>
      </c>
      <c r="H4773" s="1323" t="s">
        <v>24</v>
      </c>
      <c r="I4773" s="1325"/>
      <c r="J4773" s="1314" t="str">
        <f t="shared" ca="1" si="400"/>
        <v>-</v>
      </c>
      <c r="K4773" s="2112" t="s">
        <v>24</v>
      </c>
      <c r="L4773" s="2113" t="s">
        <v>24</v>
      </c>
      <c r="M4773" s="2114" t="s">
        <v>24</v>
      </c>
      <c r="N4773" s="1348"/>
      <c r="O4773" s="1318" t="s">
        <v>24</v>
      </c>
      <c r="P4773" s="1320" t="s">
        <v>24</v>
      </c>
      <c r="Q4773" s="1328" t="s">
        <v>24</v>
      </c>
      <c r="R4773" s="1327" t="s">
        <v>24</v>
      </c>
      <c r="S4773" s="1314"/>
      <c r="T4773" s="1330"/>
      <c r="U4773" s="1311"/>
      <c r="V4773" s="1330" t="s">
        <v>24</v>
      </c>
      <c r="W4773" s="1311" t="s">
        <v>24</v>
      </c>
      <c r="X4773" s="1321"/>
      <c r="Y4773" s="1322"/>
      <c r="Z4773" s="2115"/>
      <c r="AA4773" s="1314"/>
      <c r="AB4773" s="1316"/>
      <c r="AC4773" s="1316"/>
      <c r="AD4773" s="1316"/>
      <c r="AE4773" s="1316"/>
      <c r="AF4773" s="1316"/>
      <c r="AG4773" s="1316"/>
      <c r="AH4773" s="1316"/>
      <c r="AI4773" s="244" t="str">
        <f t="shared" si="401"/>
        <v/>
      </c>
      <c r="AJ4773" s="1315">
        <f t="shared" si="399"/>
        <v>0</v>
      </c>
      <c r="AK4773" s="1318"/>
      <c r="AL4773" s="1339"/>
      <c r="AM4773" s="1316"/>
      <c r="AN4773" s="1316"/>
      <c r="AO4773" s="1320"/>
      <c r="AP4773" s="1320"/>
      <c r="AQ4773" s="1337" t="s">
        <v>3094</v>
      </c>
      <c r="AR4773" s="1320"/>
      <c r="AS4773" s="1320"/>
      <c r="AT4773" s="1320"/>
      <c r="AU4773" s="1320"/>
      <c r="AV4773" s="1320"/>
      <c r="AW4773" s="1320"/>
      <c r="AX4773" s="1320"/>
      <c r="AY4773" s="1320"/>
      <c r="AZ4773" s="1950"/>
    </row>
    <row r="4774" spans="2:52" ht="15" customHeight="1">
      <c r="B4774" s="1310">
        <v>4768</v>
      </c>
      <c r="C4774" s="1326" t="s">
        <v>13897</v>
      </c>
      <c r="D4774" s="2153" t="s">
        <v>4416</v>
      </c>
      <c r="E4774" s="521" t="s">
        <v>4222</v>
      </c>
      <c r="F4774" s="658" t="s">
        <v>24</v>
      </c>
      <c r="G4774" s="509" t="s">
        <v>124</v>
      </c>
      <c r="H4774" s="1323" t="s">
        <v>24</v>
      </c>
      <c r="I4774" s="1325">
        <v>36504</v>
      </c>
      <c r="J4774" s="1314">
        <f t="shared" ca="1" si="400"/>
        <v>22</v>
      </c>
      <c r="K4774" s="2112" t="s">
        <v>24</v>
      </c>
      <c r="L4774" s="2113" t="s">
        <v>24</v>
      </c>
      <c r="M4774" s="2114" t="s">
        <v>24</v>
      </c>
      <c r="N4774" s="1348">
        <v>44234</v>
      </c>
      <c r="O4774" s="1318" t="s">
        <v>24</v>
      </c>
      <c r="P4774" s="1320" t="s">
        <v>24</v>
      </c>
      <c r="Q4774" s="1328" t="s">
        <v>24</v>
      </c>
      <c r="R4774" s="1327" t="s">
        <v>24</v>
      </c>
      <c r="S4774" s="1314"/>
      <c r="T4774" s="1330">
        <v>44540</v>
      </c>
      <c r="U4774" s="1311"/>
      <c r="V4774" s="1330" t="s">
        <v>24</v>
      </c>
      <c r="W4774" s="1311" t="s">
        <v>24</v>
      </c>
      <c r="X4774" s="1321"/>
      <c r="Y4774" s="1322"/>
      <c r="Z4774" s="2115"/>
      <c r="AA4774" s="1314"/>
      <c r="AB4774" s="1316"/>
      <c r="AC4774" s="1316"/>
      <c r="AD4774" s="1316"/>
      <c r="AE4774" s="1316"/>
      <c r="AF4774" s="1316"/>
      <c r="AG4774" s="1316"/>
      <c r="AH4774" s="1316"/>
      <c r="AI4774" s="244" t="str">
        <f t="shared" si="401"/>
        <v/>
      </c>
      <c r="AJ4774" s="1315">
        <f t="shared" ref="AJ4774:AJ4837" si="402">N4774</f>
        <v>44234</v>
      </c>
      <c r="AK4774" s="1318"/>
      <c r="AL4774" s="1339"/>
      <c r="AM4774" s="1316"/>
      <c r="AN4774" s="1316"/>
      <c r="AO4774" s="1320"/>
      <c r="AP4774" s="1320"/>
      <c r="AQ4774" s="1337" t="s">
        <v>3094</v>
      </c>
      <c r="AR4774" s="1320"/>
      <c r="AS4774" s="1320"/>
      <c r="AT4774" s="1320"/>
      <c r="AU4774" s="1320"/>
      <c r="AV4774" s="1320"/>
      <c r="AW4774" s="1320"/>
      <c r="AX4774" s="1320"/>
      <c r="AY4774" s="1320"/>
      <c r="AZ4774" s="1950"/>
    </row>
    <row r="4775" spans="2:52" ht="15" customHeight="1">
      <c r="B4775" s="1310">
        <v>4769</v>
      </c>
      <c r="C4775" s="1326" t="s">
        <v>13899</v>
      </c>
      <c r="D4775" s="2153" t="s">
        <v>2534</v>
      </c>
      <c r="E4775" s="521" t="s">
        <v>601</v>
      </c>
      <c r="F4775" s="658" t="s">
        <v>13900</v>
      </c>
      <c r="G4775" s="509" t="s">
        <v>98</v>
      </c>
      <c r="H4775" s="1323" t="s">
        <v>24</v>
      </c>
      <c r="I4775" s="1325">
        <v>37498</v>
      </c>
      <c r="J4775" s="1314">
        <f t="shared" ca="1" si="400"/>
        <v>19</v>
      </c>
      <c r="K4775" s="2112" t="s">
        <v>24</v>
      </c>
      <c r="L4775" s="2113" t="s">
        <v>24</v>
      </c>
      <c r="M4775" s="2114" t="s">
        <v>24</v>
      </c>
      <c r="N4775" s="1348">
        <v>44235</v>
      </c>
      <c r="O4775" s="1318" t="s">
        <v>24</v>
      </c>
      <c r="P4775" s="1320" t="s">
        <v>24</v>
      </c>
      <c r="Q4775" s="1328" t="s">
        <v>24</v>
      </c>
      <c r="R4775" s="1327" t="s">
        <v>24</v>
      </c>
      <c r="S4775" s="1314"/>
      <c r="T4775" s="1330">
        <v>44438</v>
      </c>
      <c r="U4775" s="1311" t="s">
        <v>99</v>
      </c>
      <c r="V4775" s="1330" t="s">
        <v>24</v>
      </c>
      <c r="W4775" s="1311" t="s">
        <v>24</v>
      </c>
      <c r="X4775" s="1321"/>
      <c r="Y4775" s="1322"/>
      <c r="Z4775" s="2115"/>
      <c r="AA4775" s="1314"/>
      <c r="AB4775" s="1316"/>
      <c r="AC4775" s="1316"/>
      <c r="AD4775" s="1316"/>
      <c r="AE4775" s="1316"/>
      <c r="AF4775" s="1316"/>
      <c r="AG4775" s="1316"/>
      <c r="AH4775" s="1316"/>
      <c r="AI4775" s="244" t="str">
        <f t="shared" si="401"/>
        <v/>
      </c>
      <c r="AJ4775" s="1315">
        <f t="shared" si="402"/>
        <v>44235</v>
      </c>
      <c r="AK4775" s="1318">
        <v>44235</v>
      </c>
      <c r="AL4775" s="1339"/>
      <c r="AM4775" s="1316"/>
      <c r="AN4775" s="1316"/>
      <c r="AO4775" s="1320"/>
      <c r="AP4775" s="1320"/>
      <c r="AQ4775" s="1337" t="s">
        <v>3094</v>
      </c>
      <c r="AR4775" s="1320"/>
      <c r="AS4775" s="1320"/>
      <c r="AT4775" s="1320"/>
      <c r="AU4775" s="1320"/>
      <c r="AV4775" s="1320"/>
      <c r="AW4775" s="1320"/>
      <c r="AX4775" s="1320"/>
      <c r="AY4775" s="1320"/>
      <c r="AZ4775" s="1950"/>
    </row>
    <row r="4776" spans="2:52" ht="15" customHeight="1">
      <c r="B4776" s="1310">
        <v>4770</v>
      </c>
      <c r="C4776" s="1326" t="s">
        <v>13901</v>
      </c>
      <c r="D4776" s="2153" t="s">
        <v>4238</v>
      </c>
      <c r="E4776" s="521" t="s">
        <v>3085</v>
      </c>
      <c r="F4776" s="658" t="s">
        <v>24</v>
      </c>
      <c r="G4776" s="2132" t="s">
        <v>124</v>
      </c>
      <c r="H4776" s="1323" t="s">
        <v>24</v>
      </c>
      <c r="I4776" s="1325">
        <v>34926</v>
      </c>
      <c r="J4776" s="1314">
        <f t="shared" ca="1" si="400"/>
        <v>26</v>
      </c>
      <c r="K4776" s="2112" t="s">
        <v>24</v>
      </c>
      <c r="L4776" s="2113" t="s">
        <v>24</v>
      </c>
      <c r="M4776" s="2114" t="s">
        <v>24</v>
      </c>
      <c r="N4776" s="1348">
        <v>44235</v>
      </c>
      <c r="O4776" s="1318" t="s">
        <v>24</v>
      </c>
      <c r="P4776" s="1320" t="s">
        <v>24</v>
      </c>
      <c r="Q4776" s="1328" t="s">
        <v>24</v>
      </c>
      <c r="R4776" s="1327" t="s">
        <v>24</v>
      </c>
      <c r="S4776" s="1314"/>
      <c r="T4776" s="1330">
        <v>44423</v>
      </c>
      <c r="U4776" s="1311"/>
      <c r="V4776" s="1330" t="s">
        <v>24</v>
      </c>
      <c r="W4776" s="1311" t="s">
        <v>24</v>
      </c>
      <c r="X4776" s="1321"/>
      <c r="Y4776" s="1322"/>
      <c r="Z4776" s="2115"/>
      <c r="AA4776" s="1314"/>
      <c r="AB4776" s="1316"/>
      <c r="AC4776" s="1316"/>
      <c r="AD4776" s="1316"/>
      <c r="AE4776" s="1316"/>
      <c r="AF4776" s="1316"/>
      <c r="AG4776" s="1316"/>
      <c r="AH4776" s="1316"/>
      <c r="AI4776" s="244" t="str">
        <f t="shared" si="401"/>
        <v/>
      </c>
      <c r="AJ4776" s="1315">
        <f t="shared" si="402"/>
        <v>44235</v>
      </c>
      <c r="AK4776" s="1318">
        <v>44235</v>
      </c>
      <c r="AL4776" s="1339"/>
      <c r="AM4776" s="1316"/>
      <c r="AN4776" s="1316"/>
      <c r="AO4776" s="1320"/>
      <c r="AP4776" s="1320"/>
      <c r="AQ4776" s="1337" t="s">
        <v>3094</v>
      </c>
      <c r="AR4776" s="1320"/>
      <c r="AS4776" s="1320"/>
      <c r="AT4776" s="1320"/>
      <c r="AU4776" s="1320"/>
      <c r="AV4776" s="1320"/>
      <c r="AW4776" s="1320"/>
      <c r="AX4776" s="1320"/>
      <c r="AY4776" s="1320"/>
      <c r="AZ4776" s="1950"/>
    </row>
    <row r="4777" spans="2:52" ht="15" customHeight="1">
      <c r="B4777" s="1310">
        <v>4771</v>
      </c>
      <c r="C4777" s="1326" t="s">
        <v>6300</v>
      </c>
      <c r="D4777" s="2153" t="s">
        <v>221</v>
      </c>
      <c r="E4777" s="521" t="s">
        <v>601</v>
      </c>
      <c r="F4777" s="658" t="s">
        <v>24</v>
      </c>
      <c r="G4777" s="509" t="s">
        <v>13120</v>
      </c>
      <c r="H4777" s="1323" t="s">
        <v>24</v>
      </c>
      <c r="I4777" s="1325">
        <v>31612</v>
      </c>
      <c r="J4777" s="1314">
        <f t="shared" ca="1" si="400"/>
        <v>36</v>
      </c>
      <c r="K4777" s="2112" t="s">
        <v>24</v>
      </c>
      <c r="L4777" s="2113" t="s">
        <v>24</v>
      </c>
      <c r="M4777" s="2114" t="s">
        <v>24</v>
      </c>
      <c r="N4777" s="1348">
        <v>44224</v>
      </c>
      <c r="O4777" s="1318" t="s">
        <v>24</v>
      </c>
      <c r="P4777" s="1320" t="s">
        <v>24</v>
      </c>
      <c r="Q4777" s="1328" t="s">
        <v>24</v>
      </c>
      <c r="R4777" s="1327" t="s">
        <v>24</v>
      </c>
      <c r="S4777" s="1314"/>
      <c r="T4777" s="1330">
        <v>44396</v>
      </c>
      <c r="U4777" s="1311"/>
      <c r="V4777" s="1330" t="s">
        <v>24</v>
      </c>
      <c r="W4777" s="1311" t="s">
        <v>24</v>
      </c>
      <c r="X4777" s="1321"/>
      <c r="Y4777" s="1322"/>
      <c r="Z4777" s="2115"/>
      <c r="AA4777" s="1314"/>
      <c r="AB4777" s="1316"/>
      <c r="AC4777" s="1316"/>
      <c r="AD4777" s="1316"/>
      <c r="AE4777" s="1316"/>
      <c r="AF4777" s="1316"/>
      <c r="AG4777" s="1316"/>
      <c r="AH4777" s="1316"/>
      <c r="AI4777" s="244" t="str">
        <f t="shared" si="401"/>
        <v/>
      </c>
      <c r="AJ4777" s="1315">
        <f t="shared" si="402"/>
        <v>44224</v>
      </c>
      <c r="AK4777" s="1318">
        <v>44224</v>
      </c>
      <c r="AL4777" s="1339"/>
      <c r="AM4777" s="1316"/>
      <c r="AN4777" s="1316"/>
      <c r="AO4777" s="1320"/>
      <c r="AP4777" s="1320"/>
      <c r="AQ4777" s="1337" t="s">
        <v>3094</v>
      </c>
      <c r="AR4777" s="1320"/>
      <c r="AS4777" s="1320"/>
      <c r="AT4777" s="1320"/>
      <c r="AU4777" s="1320"/>
      <c r="AV4777" s="1320"/>
      <c r="AW4777" s="1320"/>
      <c r="AX4777" s="1320"/>
      <c r="AY4777" s="1320"/>
      <c r="AZ4777" s="1950"/>
    </row>
    <row r="4778" spans="2:52" ht="15" customHeight="1">
      <c r="B4778" s="1310">
        <v>4772</v>
      </c>
      <c r="C4778" s="1326" t="s">
        <v>13902</v>
      </c>
      <c r="D4778" s="2153" t="s">
        <v>226</v>
      </c>
      <c r="E4778" s="521" t="s">
        <v>222</v>
      </c>
      <c r="F4778" s="658" t="s">
        <v>24</v>
      </c>
      <c r="G4778" s="509" t="s">
        <v>145</v>
      </c>
      <c r="H4778" s="1323" t="s">
        <v>24</v>
      </c>
      <c r="I4778" s="1325"/>
      <c r="J4778" s="1314" t="str">
        <f t="shared" ca="1" si="400"/>
        <v>-</v>
      </c>
      <c r="K4778" s="2112" t="s">
        <v>24</v>
      </c>
      <c r="L4778" s="2113" t="s">
        <v>24</v>
      </c>
      <c r="M4778" s="2114" t="s">
        <v>24</v>
      </c>
      <c r="N4778" s="1348">
        <v>44236</v>
      </c>
      <c r="O4778" s="1318" t="s">
        <v>24</v>
      </c>
      <c r="P4778" s="1320" t="s">
        <v>24</v>
      </c>
      <c r="Q4778" s="1328" t="s">
        <v>24</v>
      </c>
      <c r="R4778" s="1327" t="s">
        <v>24</v>
      </c>
      <c r="S4778" s="1314"/>
      <c r="T4778" s="1330">
        <v>44561</v>
      </c>
      <c r="U4778" s="1311"/>
      <c r="V4778" s="1330" t="s">
        <v>24</v>
      </c>
      <c r="W4778" s="1311" t="s">
        <v>24</v>
      </c>
      <c r="X4778" s="1321"/>
      <c r="Y4778" s="1322"/>
      <c r="Z4778" s="2115"/>
      <c r="AA4778" s="1314"/>
      <c r="AB4778" s="1316"/>
      <c r="AC4778" s="1316"/>
      <c r="AD4778" s="1316"/>
      <c r="AE4778" s="1316"/>
      <c r="AF4778" s="1316"/>
      <c r="AG4778" s="1316"/>
      <c r="AH4778" s="1316"/>
      <c r="AI4778" s="244" t="str">
        <f t="shared" si="401"/>
        <v/>
      </c>
      <c r="AJ4778" s="1315">
        <f t="shared" si="402"/>
        <v>44236</v>
      </c>
      <c r="AK4778" s="1318"/>
      <c r="AL4778" s="1339"/>
      <c r="AM4778" s="1316"/>
      <c r="AN4778" s="1316"/>
      <c r="AO4778" s="1320"/>
      <c r="AP4778" s="1320"/>
      <c r="AQ4778" s="1337" t="s">
        <v>3094</v>
      </c>
      <c r="AR4778" s="1320"/>
      <c r="AS4778" s="1320"/>
      <c r="AT4778" s="1320"/>
      <c r="AU4778" s="1320"/>
      <c r="AV4778" s="1320"/>
      <c r="AW4778" s="1320"/>
      <c r="AX4778" s="1320"/>
      <c r="AY4778" s="1320"/>
      <c r="AZ4778" s="1950"/>
    </row>
    <row r="4779" spans="2:52" ht="15" customHeight="1">
      <c r="B4779" s="1310">
        <v>4773</v>
      </c>
      <c r="C4779" s="1326" t="s">
        <v>13903</v>
      </c>
      <c r="D4779" s="2153" t="s">
        <v>226</v>
      </c>
      <c r="E4779" s="521" t="s">
        <v>222</v>
      </c>
      <c r="F4779" s="658" t="s">
        <v>24</v>
      </c>
      <c r="G4779" s="509" t="s">
        <v>145</v>
      </c>
      <c r="H4779" s="1323" t="s">
        <v>24</v>
      </c>
      <c r="I4779" s="1325"/>
      <c r="J4779" s="1314" t="str">
        <f t="shared" ca="1" si="400"/>
        <v>-</v>
      </c>
      <c r="K4779" s="2112" t="s">
        <v>24</v>
      </c>
      <c r="L4779" s="2113" t="s">
        <v>24</v>
      </c>
      <c r="M4779" s="2114" t="s">
        <v>24</v>
      </c>
      <c r="N4779" s="1348">
        <v>44236</v>
      </c>
      <c r="O4779" s="1318" t="s">
        <v>24</v>
      </c>
      <c r="P4779" s="1320" t="s">
        <v>24</v>
      </c>
      <c r="Q4779" s="1328" t="s">
        <v>24</v>
      </c>
      <c r="R4779" s="1327" t="s">
        <v>24</v>
      </c>
      <c r="S4779" s="1314"/>
      <c r="T4779" s="1330">
        <v>44561</v>
      </c>
      <c r="U4779" s="1311"/>
      <c r="V4779" s="1330" t="s">
        <v>24</v>
      </c>
      <c r="W4779" s="1311" t="s">
        <v>24</v>
      </c>
      <c r="X4779" s="1321"/>
      <c r="Y4779" s="1322"/>
      <c r="Z4779" s="2115"/>
      <c r="AA4779" s="1314"/>
      <c r="AB4779" s="1316"/>
      <c r="AC4779" s="1316"/>
      <c r="AD4779" s="1316"/>
      <c r="AE4779" s="1316"/>
      <c r="AF4779" s="1316"/>
      <c r="AG4779" s="1316"/>
      <c r="AH4779" s="1316"/>
      <c r="AI4779" s="244" t="str">
        <f t="shared" si="401"/>
        <v/>
      </c>
      <c r="AJ4779" s="1315">
        <f t="shared" si="402"/>
        <v>44236</v>
      </c>
      <c r="AK4779" s="1318"/>
      <c r="AL4779" s="1339"/>
      <c r="AM4779" s="1316"/>
      <c r="AN4779" s="1316"/>
      <c r="AO4779" s="1320"/>
      <c r="AP4779" s="1320"/>
      <c r="AQ4779" s="1337" t="s">
        <v>3094</v>
      </c>
      <c r="AR4779" s="1320"/>
      <c r="AS4779" s="1320"/>
      <c r="AT4779" s="1320"/>
      <c r="AU4779" s="1320"/>
      <c r="AV4779" s="1320"/>
      <c r="AW4779" s="1320"/>
      <c r="AX4779" s="1320"/>
      <c r="AY4779" s="1320"/>
      <c r="AZ4779" s="1950"/>
    </row>
    <row r="4780" spans="2:52" ht="15" customHeight="1">
      <c r="B4780" s="1310">
        <v>4774</v>
      </c>
      <c r="C4780" s="1326" t="s">
        <v>13904</v>
      </c>
      <c r="D4780" s="2153" t="s">
        <v>226</v>
      </c>
      <c r="E4780" s="521" t="s">
        <v>222</v>
      </c>
      <c r="F4780" s="658" t="s">
        <v>24</v>
      </c>
      <c r="G4780" s="509" t="s">
        <v>145</v>
      </c>
      <c r="H4780" s="1323" t="s">
        <v>24</v>
      </c>
      <c r="I4780" s="1325">
        <v>25711</v>
      </c>
      <c r="J4780" s="1314">
        <f t="shared" ca="1" si="400"/>
        <v>52</v>
      </c>
      <c r="K4780" s="2112" t="s">
        <v>24</v>
      </c>
      <c r="L4780" s="2113" t="s">
        <v>24</v>
      </c>
      <c r="M4780" s="2114" t="s">
        <v>24</v>
      </c>
      <c r="N4780" s="1348">
        <v>44236</v>
      </c>
      <c r="O4780" s="1318" t="s">
        <v>24</v>
      </c>
      <c r="P4780" s="1320" t="s">
        <v>24</v>
      </c>
      <c r="Q4780" s="1328" t="s">
        <v>24</v>
      </c>
      <c r="R4780" s="1327" t="s">
        <v>24</v>
      </c>
      <c r="S4780" s="1314" t="s">
        <v>14027</v>
      </c>
      <c r="T4780" s="1330">
        <v>44561</v>
      </c>
      <c r="U4780" s="1311">
        <v>44561</v>
      </c>
      <c r="V4780" s="1330" t="s">
        <v>24</v>
      </c>
      <c r="W4780" s="1311" t="s">
        <v>24</v>
      </c>
      <c r="X4780" s="1321"/>
      <c r="Y4780" s="1322"/>
      <c r="Z4780" s="2115"/>
      <c r="AA4780" s="1314" t="s">
        <v>100</v>
      </c>
      <c r="AB4780" s="1316"/>
      <c r="AC4780" s="1316"/>
      <c r="AD4780" s="1316"/>
      <c r="AE4780" s="1316"/>
      <c r="AF4780" s="1316"/>
      <c r="AG4780" s="1316"/>
      <c r="AH4780" s="1316"/>
      <c r="AI4780" s="244" t="str">
        <f t="shared" si="401"/>
        <v>LIGHT VEHICLE</v>
      </c>
      <c r="AJ4780" s="1315">
        <f t="shared" si="402"/>
        <v>44236</v>
      </c>
      <c r="AK4780" s="1318"/>
      <c r="AL4780" s="1339"/>
      <c r="AM4780" s="1316"/>
      <c r="AN4780" s="1316"/>
      <c r="AO4780" s="1320"/>
      <c r="AP4780" s="1320"/>
      <c r="AQ4780" s="1337" t="s">
        <v>3094</v>
      </c>
      <c r="AR4780" s="1320"/>
      <c r="AS4780" s="1320"/>
      <c r="AT4780" s="1320"/>
      <c r="AU4780" s="1320"/>
      <c r="AV4780" s="1320"/>
      <c r="AW4780" s="1320"/>
      <c r="AX4780" s="1320"/>
      <c r="AY4780" s="1320"/>
      <c r="AZ4780" s="1950"/>
    </row>
    <row r="4781" spans="2:52" ht="15" customHeight="1">
      <c r="B4781" s="1310">
        <v>4775</v>
      </c>
      <c r="C4781" s="1326" t="s">
        <v>13905</v>
      </c>
      <c r="D4781" s="2153" t="s">
        <v>13706</v>
      </c>
      <c r="E4781" s="521" t="s">
        <v>4292</v>
      </c>
      <c r="F4781" s="658" t="s">
        <v>13906</v>
      </c>
      <c r="G4781" s="509" t="s">
        <v>102</v>
      </c>
      <c r="H4781" s="1323" t="s">
        <v>24</v>
      </c>
      <c r="I4781" s="1325">
        <v>34524</v>
      </c>
      <c r="J4781" s="1314">
        <f t="shared" ca="1" si="400"/>
        <v>27</v>
      </c>
      <c r="K4781" s="2112" t="s">
        <v>24</v>
      </c>
      <c r="L4781" s="2113" t="s">
        <v>24</v>
      </c>
      <c r="M4781" s="2114" t="s">
        <v>24</v>
      </c>
      <c r="N4781" s="1348">
        <v>44237</v>
      </c>
      <c r="O4781" s="1318" t="s">
        <v>24</v>
      </c>
      <c r="P4781" s="1320" t="s">
        <v>24</v>
      </c>
      <c r="Q4781" s="1328" t="s">
        <v>24</v>
      </c>
      <c r="R4781" s="1327" t="s">
        <v>24</v>
      </c>
      <c r="S4781" s="1314"/>
      <c r="T4781" s="1330">
        <v>44386</v>
      </c>
      <c r="U4781" s="1311"/>
      <c r="V4781" s="1330" t="s">
        <v>24</v>
      </c>
      <c r="W4781" s="1311" t="s">
        <v>24</v>
      </c>
      <c r="X4781" s="1321"/>
      <c r="Y4781" s="1322"/>
      <c r="Z4781" s="2115"/>
      <c r="AA4781" s="1314"/>
      <c r="AB4781" s="1316"/>
      <c r="AC4781" s="1316"/>
      <c r="AD4781" s="1316"/>
      <c r="AE4781" s="1316"/>
      <c r="AF4781" s="1316"/>
      <c r="AG4781" s="1316"/>
      <c r="AH4781" s="1316"/>
      <c r="AI4781" s="244" t="str">
        <f t="shared" si="401"/>
        <v/>
      </c>
      <c r="AJ4781" s="1315">
        <f t="shared" si="402"/>
        <v>44237</v>
      </c>
      <c r="AK4781" s="1318"/>
      <c r="AL4781" s="1339"/>
      <c r="AM4781" s="1316"/>
      <c r="AN4781" s="1316"/>
      <c r="AO4781" s="1320"/>
      <c r="AP4781" s="1320"/>
      <c r="AQ4781" s="1337" t="s">
        <v>3094</v>
      </c>
      <c r="AR4781" s="1320"/>
      <c r="AS4781" s="1320"/>
      <c r="AT4781" s="1320"/>
      <c r="AU4781" s="1320"/>
      <c r="AV4781" s="1320"/>
      <c r="AW4781" s="1320"/>
      <c r="AX4781" s="1320"/>
      <c r="AY4781" s="1320"/>
      <c r="AZ4781" s="1950"/>
    </row>
    <row r="4782" spans="2:52" ht="15" customHeight="1">
      <c r="B4782" s="1310">
        <v>4776</v>
      </c>
      <c r="C4782" s="1326" t="s">
        <v>13907</v>
      </c>
      <c r="D4782" s="2153" t="s">
        <v>257</v>
      </c>
      <c r="E4782" s="521" t="s">
        <v>222</v>
      </c>
      <c r="F4782" s="658" t="s">
        <v>24</v>
      </c>
      <c r="G4782" s="509" t="s">
        <v>127</v>
      </c>
      <c r="H4782" s="1323" t="s">
        <v>24</v>
      </c>
      <c r="I4782" s="1325">
        <v>36705</v>
      </c>
      <c r="J4782" s="1314">
        <f t="shared" ca="1" si="400"/>
        <v>21</v>
      </c>
      <c r="K4782" s="2112" t="s">
        <v>24</v>
      </c>
      <c r="L4782" s="2113" t="s">
        <v>24</v>
      </c>
      <c r="M4782" s="2114" t="s">
        <v>24</v>
      </c>
      <c r="N4782" s="1348"/>
      <c r="O4782" s="1318" t="s">
        <v>24</v>
      </c>
      <c r="P4782" s="1320" t="s">
        <v>24</v>
      </c>
      <c r="Q4782" s="1328" t="s">
        <v>24</v>
      </c>
      <c r="R4782" s="1327" t="s">
        <v>24</v>
      </c>
      <c r="S4782" s="1314" t="s">
        <v>14028</v>
      </c>
      <c r="T4782" s="1330">
        <v>44561</v>
      </c>
      <c r="U4782" s="1311">
        <v>44561</v>
      </c>
      <c r="V4782" s="1330" t="s">
        <v>24</v>
      </c>
      <c r="W4782" s="1311" t="s">
        <v>24</v>
      </c>
      <c r="X4782" s="1321"/>
      <c r="Y4782" s="1322"/>
      <c r="Z4782" s="2115"/>
      <c r="AA4782" s="1314" t="s">
        <v>100</v>
      </c>
      <c r="AB4782" s="1316"/>
      <c r="AC4782" s="1316"/>
      <c r="AD4782" s="1316"/>
      <c r="AE4782" s="1316"/>
      <c r="AF4782" s="1316"/>
      <c r="AG4782" s="1316"/>
      <c r="AH4782" s="1316"/>
      <c r="AI4782" s="244" t="str">
        <f t="shared" si="401"/>
        <v>LIGHT VEHICLE</v>
      </c>
      <c r="AJ4782" s="1315">
        <f t="shared" si="402"/>
        <v>0</v>
      </c>
      <c r="AK4782" s="1318"/>
      <c r="AL4782" s="1339"/>
      <c r="AM4782" s="1316"/>
      <c r="AN4782" s="1316"/>
      <c r="AO4782" s="1320"/>
      <c r="AP4782" s="1320"/>
      <c r="AQ4782" s="1337" t="s">
        <v>3094</v>
      </c>
      <c r="AR4782" s="1320"/>
      <c r="AS4782" s="1320"/>
      <c r="AT4782" s="1320"/>
      <c r="AU4782" s="1320"/>
      <c r="AV4782" s="1320"/>
      <c r="AW4782" s="1320"/>
      <c r="AX4782" s="1320"/>
      <c r="AY4782" s="1320"/>
      <c r="AZ4782" s="1950"/>
    </row>
    <row r="4783" spans="2:52" ht="15" customHeight="1">
      <c r="B4783" s="1310">
        <v>4777</v>
      </c>
      <c r="C4783" s="1326" t="s">
        <v>13908</v>
      </c>
      <c r="D4783" s="2153" t="s">
        <v>230</v>
      </c>
      <c r="E4783" s="521" t="s">
        <v>222</v>
      </c>
      <c r="F4783" s="658" t="s">
        <v>24</v>
      </c>
      <c r="G4783" s="509" t="s">
        <v>139</v>
      </c>
      <c r="H4783" s="1323" t="s">
        <v>24</v>
      </c>
      <c r="I4783" s="1325">
        <v>26481</v>
      </c>
      <c r="J4783" s="1314">
        <f t="shared" ca="1" si="400"/>
        <v>50</v>
      </c>
      <c r="K4783" s="2112" t="s">
        <v>493</v>
      </c>
      <c r="L4783" s="2113">
        <v>720717190072</v>
      </c>
      <c r="M4783" s="2114">
        <v>45474</v>
      </c>
      <c r="N4783" s="1348">
        <v>44238</v>
      </c>
      <c r="O4783" s="1318" t="s">
        <v>24</v>
      </c>
      <c r="P4783" s="1320" t="s">
        <v>24</v>
      </c>
      <c r="Q4783" s="1328" t="s">
        <v>24</v>
      </c>
      <c r="R4783" s="1327" t="s">
        <v>24</v>
      </c>
      <c r="S4783" s="1314" t="s">
        <v>13911</v>
      </c>
      <c r="T4783" s="1330">
        <v>44378</v>
      </c>
      <c r="U4783" s="1311">
        <v>44378</v>
      </c>
      <c r="V4783" s="1330" t="s">
        <v>24</v>
      </c>
      <c r="W4783" s="1311" t="s">
        <v>24</v>
      </c>
      <c r="X4783" s="1321"/>
      <c r="Y4783" s="1322"/>
      <c r="Z4783" s="2115"/>
      <c r="AA4783" s="1314"/>
      <c r="AB4783" s="1316"/>
      <c r="AC4783" s="1316"/>
      <c r="AD4783" s="1316"/>
      <c r="AE4783" s="1316"/>
      <c r="AF4783" s="1316"/>
      <c r="AG4783" s="1316"/>
      <c r="AH4783" s="1316"/>
      <c r="AI4783" s="244" t="str">
        <f t="shared" si="401"/>
        <v/>
      </c>
      <c r="AJ4783" s="1315">
        <f t="shared" si="402"/>
        <v>44238</v>
      </c>
      <c r="AK4783" s="1318"/>
      <c r="AL4783" s="1339"/>
      <c r="AM4783" s="1316"/>
      <c r="AN4783" s="1316"/>
      <c r="AO4783" s="1320"/>
      <c r="AP4783" s="1320"/>
      <c r="AQ4783" s="1337" t="s">
        <v>3094</v>
      </c>
      <c r="AR4783" s="1320"/>
      <c r="AS4783" s="1320"/>
      <c r="AT4783" s="1320"/>
      <c r="AU4783" s="1320"/>
      <c r="AV4783" s="1320"/>
      <c r="AW4783" s="1320"/>
      <c r="AX4783" s="1320"/>
      <c r="AY4783" s="1320"/>
      <c r="AZ4783" s="1950"/>
    </row>
    <row r="4784" spans="2:52" ht="15" customHeight="1">
      <c r="B4784" s="1310">
        <v>4778</v>
      </c>
      <c r="C4784" s="1326" t="s">
        <v>13912</v>
      </c>
      <c r="D4784" s="2153" t="s">
        <v>13582</v>
      </c>
      <c r="E4784" s="521" t="s">
        <v>601</v>
      </c>
      <c r="F4784" s="658" t="s">
        <v>24</v>
      </c>
      <c r="G4784" s="509" t="s">
        <v>152</v>
      </c>
      <c r="H4784" s="1323" t="s">
        <v>24</v>
      </c>
      <c r="I4784" s="1325">
        <v>35716</v>
      </c>
      <c r="J4784" s="1314">
        <f t="shared" ca="1" si="400"/>
        <v>24</v>
      </c>
      <c r="K4784" s="2112" t="s">
        <v>24</v>
      </c>
      <c r="L4784" s="2113" t="s">
        <v>24</v>
      </c>
      <c r="M4784" s="2114" t="s">
        <v>24</v>
      </c>
      <c r="N4784" s="1348">
        <v>44244</v>
      </c>
      <c r="O4784" s="1318" t="s">
        <v>24</v>
      </c>
      <c r="P4784" s="1320" t="s">
        <v>24</v>
      </c>
      <c r="Q4784" s="1328" t="s">
        <v>24</v>
      </c>
      <c r="R4784" s="1327" t="s">
        <v>24</v>
      </c>
      <c r="S4784" s="1314"/>
      <c r="T4784" s="1330">
        <v>44482</v>
      </c>
      <c r="U4784" s="1311" t="s">
        <v>99</v>
      </c>
      <c r="V4784" s="1330" t="s">
        <v>24</v>
      </c>
      <c r="W4784" s="1311" t="s">
        <v>24</v>
      </c>
      <c r="X4784" s="1321"/>
      <c r="Y4784" s="1322"/>
      <c r="Z4784" s="2115"/>
      <c r="AA4784" s="1314"/>
      <c r="AB4784" s="1316"/>
      <c r="AC4784" s="1316"/>
      <c r="AD4784" s="1316"/>
      <c r="AE4784" s="1316"/>
      <c r="AF4784" s="1316"/>
      <c r="AG4784" s="1316"/>
      <c r="AH4784" s="1316"/>
      <c r="AI4784" s="244" t="str">
        <f t="shared" si="401"/>
        <v/>
      </c>
      <c r="AJ4784" s="1315">
        <f t="shared" si="402"/>
        <v>44244</v>
      </c>
      <c r="AK4784" s="1318"/>
      <c r="AL4784" s="1339"/>
      <c r="AM4784" s="1316"/>
      <c r="AN4784" s="1316"/>
      <c r="AO4784" s="1320"/>
      <c r="AP4784" s="1320"/>
      <c r="AQ4784" s="1337" t="s">
        <v>3094</v>
      </c>
      <c r="AR4784" s="1320"/>
      <c r="AS4784" s="1320"/>
      <c r="AT4784" s="1320"/>
      <c r="AU4784" s="1320"/>
      <c r="AV4784" s="1320"/>
      <c r="AW4784" s="1320"/>
      <c r="AX4784" s="1320"/>
      <c r="AY4784" s="1320"/>
      <c r="AZ4784" s="1950"/>
    </row>
    <row r="4785" spans="2:52" ht="15" customHeight="1">
      <c r="B4785" s="1310">
        <v>4779</v>
      </c>
      <c r="C4785" s="1326" t="s">
        <v>13916</v>
      </c>
      <c r="D4785" s="2153" t="s">
        <v>230</v>
      </c>
      <c r="E4785" s="521" t="s">
        <v>4222</v>
      </c>
      <c r="F4785" s="658" t="s">
        <v>13917</v>
      </c>
      <c r="G4785" s="509" t="s">
        <v>102</v>
      </c>
      <c r="H4785" s="1323" t="s">
        <v>24</v>
      </c>
      <c r="I4785" s="1325"/>
      <c r="J4785" s="1314" t="str">
        <f t="shared" ca="1" si="400"/>
        <v>-</v>
      </c>
      <c r="K4785" s="2112" t="s">
        <v>24</v>
      </c>
      <c r="L4785" s="2113" t="s">
        <v>24</v>
      </c>
      <c r="M4785" s="2114" t="s">
        <v>24</v>
      </c>
      <c r="N4785" s="1348">
        <v>44243</v>
      </c>
      <c r="O4785" s="1318" t="s">
        <v>24</v>
      </c>
      <c r="P4785" s="1320" t="s">
        <v>24</v>
      </c>
      <c r="Q4785" s="1328" t="s">
        <v>24</v>
      </c>
      <c r="R4785" s="1327" t="s">
        <v>24</v>
      </c>
      <c r="S4785" s="1314" t="s">
        <v>13918</v>
      </c>
      <c r="T4785" s="1330">
        <v>44561</v>
      </c>
      <c r="U4785" s="1311">
        <v>44561</v>
      </c>
      <c r="V4785" s="1330" t="s">
        <v>24</v>
      </c>
      <c r="W4785" s="1311" t="s">
        <v>24</v>
      </c>
      <c r="X4785" s="1321"/>
      <c r="Y4785" s="1322"/>
      <c r="Z4785" s="2115"/>
      <c r="AA4785" s="1314" t="s">
        <v>926</v>
      </c>
      <c r="AB4785" s="1316"/>
      <c r="AC4785" s="1316"/>
      <c r="AD4785" s="1316"/>
      <c r="AE4785" s="1316"/>
      <c r="AF4785" s="1316"/>
      <c r="AG4785" s="1316"/>
      <c r="AH4785" s="1316"/>
      <c r="AI4785" s="244" t="str">
        <f t="shared" si="401"/>
        <v>HD 465, HD 785</v>
      </c>
      <c r="AJ4785" s="1315">
        <f t="shared" si="402"/>
        <v>44243</v>
      </c>
      <c r="AK4785" s="1318">
        <v>44244</v>
      </c>
      <c r="AL4785" s="1339"/>
      <c r="AM4785" s="1316"/>
      <c r="AN4785" s="1316"/>
      <c r="AO4785" s="1320"/>
      <c r="AP4785" s="1320"/>
      <c r="AQ4785" s="1337" t="s">
        <v>3094</v>
      </c>
      <c r="AR4785" s="1320"/>
      <c r="AS4785" s="1320"/>
      <c r="AT4785" s="1320"/>
      <c r="AU4785" s="1320"/>
      <c r="AV4785" s="1320"/>
      <c r="AW4785" s="1320"/>
      <c r="AX4785" s="1320"/>
      <c r="AY4785" s="1320"/>
      <c r="AZ4785" s="1950"/>
    </row>
    <row r="4786" spans="2:52" ht="15" customHeight="1">
      <c r="B4786" s="1310">
        <v>4780</v>
      </c>
      <c r="C4786" s="1326" t="s">
        <v>12521</v>
      </c>
      <c r="D4786" s="2153" t="s">
        <v>230</v>
      </c>
      <c r="E4786" s="521" t="s">
        <v>4222</v>
      </c>
      <c r="F4786" s="658" t="s">
        <v>13919</v>
      </c>
      <c r="G4786" s="509" t="s">
        <v>102</v>
      </c>
      <c r="H4786" s="1323" t="s">
        <v>24</v>
      </c>
      <c r="I4786" s="1325"/>
      <c r="J4786" s="1314" t="str">
        <f t="shared" ca="1" si="400"/>
        <v>-</v>
      </c>
      <c r="K4786" s="2112" t="s">
        <v>24</v>
      </c>
      <c r="L4786" s="2113" t="s">
        <v>24</v>
      </c>
      <c r="M4786" s="2114" t="s">
        <v>24</v>
      </c>
      <c r="N4786" s="1348">
        <v>44243</v>
      </c>
      <c r="O4786" s="1318" t="s">
        <v>24</v>
      </c>
      <c r="P4786" s="1320" t="s">
        <v>24</v>
      </c>
      <c r="Q4786" s="1328" t="s">
        <v>24</v>
      </c>
      <c r="R4786" s="1327" t="s">
        <v>24</v>
      </c>
      <c r="S4786" s="1314" t="s">
        <v>13920</v>
      </c>
      <c r="T4786" s="1330">
        <v>44561</v>
      </c>
      <c r="U4786" s="1311">
        <v>44561</v>
      </c>
      <c r="V4786" s="1330" t="s">
        <v>24</v>
      </c>
      <c r="W4786" s="1311" t="s">
        <v>24</v>
      </c>
      <c r="X4786" s="1321"/>
      <c r="Y4786" s="1322"/>
      <c r="Z4786" s="2115"/>
      <c r="AA4786" s="1314" t="s">
        <v>926</v>
      </c>
      <c r="AB4786" s="1316"/>
      <c r="AC4786" s="1316"/>
      <c r="AD4786" s="1316"/>
      <c r="AE4786" s="1316"/>
      <c r="AF4786" s="1316"/>
      <c r="AG4786" s="1316"/>
      <c r="AH4786" s="1316"/>
      <c r="AI4786" s="244" t="str">
        <f t="shared" si="401"/>
        <v>HD 465, HD 785</v>
      </c>
      <c r="AJ4786" s="1315">
        <f t="shared" si="402"/>
        <v>44243</v>
      </c>
      <c r="AK4786" s="1318">
        <v>44244</v>
      </c>
      <c r="AL4786" s="1339"/>
      <c r="AM4786" s="1316"/>
      <c r="AN4786" s="1316"/>
      <c r="AO4786" s="1320"/>
      <c r="AP4786" s="1320"/>
      <c r="AQ4786" s="1337" t="s">
        <v>3094</v>
      </c>
      <c r="AR4786" s="1320"/>
      <c r="AS4786" s="1320"/>
      <c r="AT4786" s="1320"/>
      <c r="AU4786" s="1320"/>
      <c r="AV4786" s="1320"/>
      <c r="AW4786" s="1320"/>
      <c r="AX4786" s="1320"/>
      <c r="AY4786" s="1320"/>
      <c r="AZ4786" s="1950"/>
    </row>
    <row r="4787" spans="2:52" ht="15" customHeight="1">
      <c r="B4787" s="1310">
        <v>4781</v>
      </c>
      <c r="C4787" s="1326" t="s">
        <v>13921</v>
      </c>
      <c r="D4787" s="2153" t="s">
        <v>230</v>
      </c>
      <c r="E4787" s="521" t="s">
        <v>4222</v>
      </c>
      <c r="F4787" s="658" t="s">
        <v>13922</v>
      </c>
      <c r="G4787" s="509" t="s">
        <v>102</v>
      </c>
      <c r="H4787" s="1323" t="s">
        <v>24</v>
      </c>
      <c r="I4787" s="1325"/>
      <c r="J4787" s="1314" t="str">
        <f t="shared" ca="1" si="400"/>
        <v>-</v>
      </c>
      <c r="K4787" s="2112" t="s">
        <v>24</v>
      </c>
      <c r="L4787" s="2113" t="s">
        <v>24</v>
      </c>
      <c r="M4787" s="2114" t="s">
        <v>24</v>
      </c>
      <c r="N4787" s="1348">
        <v>44243</v>
      </c>
      <c r="O4787" s="1318" t="s">
        <v>24</v>
      </c>
      <c r="P4787" s="1320" t="s">
        <v>24</v>
      </c>
      <c r="Q4787" s="1328" t="s">
        <v>24</v>
      </c>
      <c r="R4787" s="1327" t="s">
        <v>24</v>
      </c>
      <c r="S4787" s="1314" t="s">
        <v>13923</v>
      </c>
      <c r="T4787" s="1330">
        <v>44561</v>
      </c>
      <c r="U4787" s="1311">
        <v>44561</v>
      </c>
      <c r="V4787" s="1330" t="s">
        <v>24</v>
      </c>
      <c r="W4787" s="1311" t="s">
        <v>24</v>
      </c>
      <c r="X4787" s="1321"/>
      <c r="Y4787" s="1322"/>
      <c r="Z4787" s="2115"/>
      <c r="AA4787" s="1314" t="s">
        <v>926</v>
      </c>
      <c r="AB4787" s="1316"/>
      <c r="AC4787" s="1316"/>
      <c r="AD4787" s="1316"/>
      <c r="AE4787" s="1316"/>
      <c r="AF4787" s="1316"/>
      <c r="AG4787" s="1316"/>
      <c r="AH4787" s="1316"/>
      <c r="AI4787" s="244" t="str">
        <f t="shared" si="401"/>
        <v>HD 465, HD 785</v>
      </c>
      <c r="AJ4787" s="1315">
        <f t="shared" si="402"/>
        <v>44243</v>
      </c>
      <c r="AK4787" s="1318">
        <v>44244</v>
      </c>
      <c r="AL4787" s="1339"/>
      <c r="AM4787" s="1316"/>
      <c r="AN4787" s="1316"/>
      <c r="AO4787" s="1320"/>
      <c r="AP4787" s="1320"/>
      <c r="AQ4787" s="1337" t="s">
        <v>3094</v>
      </c>
      <c r="AR4787" s="1320"/>
      <c r="AS4787" s="1320"/>
      <c r="AT4787" s="1320"/>
      <c r="AU4787" s="1320"/>
      <c r="AV4787" s="1320"/>
      <c r="AW4787" s="1320"/>
      <c r="AX4787" s="1320"/>
      <c r="AY4787" s="1320"/>
      <c r="AZ4787" s="1950"/>
    </row>
    <row r="4788" spans="2:52" ht="15" customHeight="1">
      <c r="B4788" s="1310">
        <v>4782</v>
      </c>
      <c r="C4788" s="1326" t="s">
        <v>13924</v>
      </c>
      <c r="D4788" s="2153" t="s">
        <v>230</v>
      </c>
      <c r="E4788" s="521" t="s">
        <v>4222</v>
      </c>
      <c r="F4788" s="658" t="s">
        <v>13925</v>
      </c>
      <c r="G4788" s="509" t="s">
        <v>102</v>
      </c>
      <c r="H4788" s="1323" t="s">
        <v>24</v>
      </c>
      <c r="I4788" s="1325"/>
      <c r="J4788" s="1314" t="str">
        <f t="shared" ca="1" si="400"/>
        <v>-</v>
      </c>
      <c r="K4788" s="2112" t="s">
        <v>24</v>
      </c>
      <c r="L4788" s="2113" t="s">
        <v>24</v>
      </c>
      <c r="M4788" s="2114" t="s">
        <v>24</v>
      </c>
      <c r="N4788" s="1348">
        <v>44243</v>
      </c>
      <c r="O4788" s="1318" t="s">
        <v>24</v>
      </c>
      <c r="P4788" s="1320" t="s">
        <v>24</v>
      </c>
      <c r="Q4788" s="1328" t="s">
        <v>24</v>
      </c>
      <c r="R4788" s="1327" t="s">
        <v>24</v>
      </c>
      <c r="S4788" s="1314" t="s">
        <v>13926</v>
      </c>
      <c r="T4788" s="1330">
        <v>44561</v>
      </c>
      <c r="U4788" s="1311">
        <v>44561</v>
      </c>
      <c r="V4788" s="1330" t="s">
        <v>24</v>
      </c>
      <c r="W4788" s="1311" t="s">
        <v>24</v>
      </c>
      <c r="X4788" s="1321"/>
      <c r="Y4788" s="1322"/>
      <c r="Z4788" s="2115"/>
      <c r="AA4788" s="1314" t="s">
        <v>926</v>
      </c>
      <c r="AB4788" s="1316"/>
      <c r="AC4788" s="1316"/>
      <c r="AD4788" s="1316"/>
      <c r="AE4788" s="1316"/>
      <c r="AF4788" s="1316"/>
      <c r="AG4788" s="1316"/>
      <c r="AH4788" s="1316"/>
      <c r="AI4788" s="244" t="str">
        <f t="shared" si="401"/>
        <v>HD 465, HD 785</v>
      </c>
      <c r="AJ4788" s="1315">
        <f t="shared" si="402"/>
        <v>44243</v>
      </c>
      <c r="AK4788" s="1318">
        <v>44244</v>
      </c>
      <c r="AL4788" s="1339"/>
      <c r="AM4788" s="1316"/>
      <c r="AN4788" s="1316"/>
      <c r="AO4788" s="1320"/>
      <c r="AP4788" s="1320"/>
      <c r="AQ4788" s="1337" t="s">
        <v>3094</v>
      </c>
      <c r="AR4788" s="1320"/>
      <c r="AS4788" s="1320"/>
      <c r="AT4788" s="1320"/>
      <c r="AU4788" s="1320"/>
      <c r="AV4788" s="1320"/>
      <c r="AW4788" s="1320"/>
      <c r="AX4788" s="1320"/>
      <c r="AY4788" s="1320"/>
      <c r="AZ4788" s="1950"/>
    </row>
    <row r="4789" spans="2:52" ht="15" customHeight="1">
      <c r="B4789" s="1310">
        <v>4783</v>
      </c>
      <c r="C4789" s="1326" t="s">
        <v>13927</v>
      </c>
      <c r="D4789" s="2153" t="s">
        <v>230</v>
      </c>
      <c r="E4789" s="521" t="s">
        <v>4222</v>
      </c>
      <c r="F4789" s="658" t="s">
        <v>13931</v>
      </c>
      <c r="G4789" s="509" t="s">
        <v>102</v>
      </c>
      <c r="H4789" s="1323" t="s">
        <v>24</v>
      </c>
      <c r="I4789" s="1325"/>
      <c r="J4789" s="1314" t="str">
        <f t="shared" ca="1" si="400"/>
        <v>-</v>
      </c>
      <c r="K4789" s="2112" t="s">
        <v>24</v>
      </c>
      <c r="L4789" s="2113" t="s">
        <v>24</v>
      </c>
      <c r="M4789" s="2114" t="s">
        <v>24</v>
      </c>
      <c r="N4789" s="1348">
        <v>44243</v>
      </c>
      <c r="O4789" s="1318" t="s">
        <v>24</v>
      </c>
      <c r="P4789" s="1320" t="s">
        <v>24</v>
      </c>
      <c r="Q4789" s="1328" t="s">
        <v>24</v>
      </c>
      <c r="R4789" s="1327" t="s">
        <v>24</v>
      </c>
      <c r="S4789" s="1314" t="s">
        <v>13937</v>
      </c>
      <c r="T4789" s="1330">
        <v>44561</v>
      </c>
      <c r="U4789" s="1311">
        <v>44561</v>
      </c>
      <c r="V4789" s="1330" t="s">
        <v>24</v>
      </c>
      <c r="W4789" s="1311" t="s">
        <v>24</v>
      </c>
      <c r="X4789" s="1321"/>
      <c r="Y4789" s="1322"/>
      <c r="Z4789" s="2115"/>
      <c r="AA4789" s="1314" t="s">
        <v>926</v>
      </c>
      <c r="AB4789" s="1316"/>
      <c r="AC4789" s="1316"/>
      <c r="AD4789" s="1316"/>
      <c r="AE4789" s="1316"/>
      <c r="AF4789" s="1316"/>
      <c r="AG4789" s="1316"/>
      <c r="AH4789" s="1316"/>
      <c r="AI4789" s="244" t="str">
        <f t="shared" si="401"/>
        <v>HD 465, HD 785</v>
      </c>
      <c r="AJ4789" s="1315">
        <f t="shared" si="402"/>
        <v>44243</v>
      </c>
      <c r="AK4789" s="1318">
        <v>44244</v>
      </c>
      <c r="AL4789" s="1339"/>
      <c r="AM4789" s="1316"/>
      <c r="AN4789" s="1316"/>
      <c r="AO4789" s="1320"/>
      <c r="AP4789" s="1320"/>
      <c r="AQ4789" s="1337" t="s">
        <v>3094</v>
      </c>
      <c r="AR4789" s="1320"/>
      <c r="AS4789" s="1320"/>
      <c r="AT4789" s="1320"/>
      <c r="AU4789" s="1320"/>
      <c r="AV4789" s="1320"/>
      <c r="AW4789" s="1320"/>
      <c r="AX4789" s="1320"/>
      <c r="AY4789" s="1320"/>
      <c r="AZ4789" s="1950"/>
    </row>
    <row r="4790" spans="2:52" ht="15" customHeight="1">
      <c r="B4790" s="1310">
        <v>4784</v>
      </c>
      <c r="C4790" s="1326" t="s">
        <v>13928</v>
      </c>
      <c r="D4790" s="2153" t="s">
        <v>230</v>
      </c>
      <c r="E4790" s="521" t="s">
        <v>4222</v>
      </c>
      <c r="F4790" s="658" t="s">
        <v>13932</v>
      </c>
      <c r="G4790" s="509" t="s">
        <v>102</v>
      </c>
      <c r="H4790" s="1323" t="s">
        <v>24</v>
      </c>
      <c r="I4790" s="1325"/>
      <c r="J4790" s="1314" t="str">
        <f t="shared" ca="1" si="400"/>
        <v>-</v>
      </c>
      <c r="K4790" s="2112" t="s">
        <v>24</v>
      </c>
      <c r="L4790" s="2113" t="s">
        <v>24</v>
      </c>
      <c r="M4790" s="2114" t="s">
        <v>24</v>
      </c>
      <c r="N4790" s="1348">
        <v>44243</v>
      </c>
      <c r="O4790" s="1318" t="s">
        <v>24</v>
      </c>
      <c r="P4790" s="1320" t="s">
        <v>24</v>
      </c>
      <c r="Q4790" s="1328" t="s">
        <v>24</v>
      </c>
      <c r="R4790" s="1327" t="s">
        <v>24</v>
      </c>
      <c r="S4790" s="1314" t="s">
        <v>13938</v>
      </c>
      <c r="T4790" s="1330">
        <v>44561</v>
      </c>
      <c r="U4790" s="1311">
        <v>44561</v>
      </c>
      <c r="V4790" s="1330" t="s">
        <v>24</v>
      </c>
      <c r="W4790" s="1311" t="s">
        <v>24</v>
      </c>
      <c r="X4790" s="1321"/>
      <c r="Y4790" s="1322"/>
      <c r="Z4790" s="2115"/>
      <c r="AA4790" s="1314" t="s">
        <v>9107</v>
      </c>
      <c r="AB4790" s="1316"/>
      <c r="AC4790" s="1316"/>
      <c r="AD4790" s="1316"/>
      <c r="AE4790" s="1316"/>
      <c r="AF4790" s="1316"/>
      <c r="AG4790" s="1316"/>
      <c r="AH4790" s="1316"/>
      <c r="AI4790" s="244" t="str">
        <f t="shared" si="401"/>
        <v>HD 465</v>
      </c>
      <c r="AJ4790" s="1315">
        <f t="shared" si="402"/>
        <v>44243</v>
      </c>
      <c r="AK4790" s="1318">
        <v>44244</v>
      </c>
      <c r="AL4790" s="1339"/>
      <c r="AM4790" s="1316"/>
      <c r="AN4790" s="1316"/>
      <c r="AO4790" s="1320"/>
      <c r="AP4790" s="1320"/>
      <c r="AQ4790" s="1337" t="s">
        <v>3094</v>
      </c>
      <c r="AR4790" s="1320"/>
      <c r="AS4790" s="1320"/>
      <c r="AT4790" s="1320"/>
      <c r="AU4790" s="1320"/>
      <c r="AV4790" s="1320"/>
      <c r="AW4790" s="1320"/>
      <c r="AX4790" s="1320"/>
      <c r="AY4790" s="1320"/>
      <c r="AZ4790" s="1950"/>
    </row>
    <row r="4791" spans="2:52" ht="15" customHeight="1">
      <c r="B4791" s="1310">
        <v>4785</v>
      </c>
      <c r="C4791" s="1326" t="s">
        <v>13929</v>
      </c>
      <c r="D4791" s="2153" t="s">
        <v>230</v>
      </c>
      <c r="E4791" s="521" t="s">
        <v>4222</v>
      </c>
      <c r="F4791" s="658" t="s">
        <v>13933</v>
      </c>
      <c r="G4791" s="509" t="s">
        <v>102</v>
      </c>
      <c r="H4791" s="1323" t="s">
        <v>24</v>
      </c>
      <c r="I4791" s="1325"/>
      <c r="J4791" s="1314" t="str">
        <f t="shared" ca="1" si="400"/>
        <v>-</v>
      </c>
      <c r="K4791" s="2112" t="s">
        <v>24</v>
      </c>
      <c r="L4791" s="2113" t="s">
        <v>24</v>
      </c>
      <c r="M4791" s="2114" t="s">
        <v>24</v>
      </c>
      <c r="N4791" s="1348">
        <v>44243</v>
      </c>
      <c r="O4791" s="1318" t="s">
        <v>24</v>
      </c>
      <c r="P4791" s="1320" t="s">
        <v>24</v>
      </c>
      <c r="Q4791" s="1328" t="s">
        <v>24</v>
      </c>
      <c r="R4791" s="1327" t="s">
        <v>24</v>
      </c>
      <c r="S4791" s="1314" t="s">
        <v>13939</v>
      </c>
      <c r="T4791" s="1330">
        <v>44561</v>
      </c>
      <c r="U4791" s="1311">
        <v>44561</v>
      </c>
      <c r="V4791" s="1330" t="s">
        <v>24</v>
      </c>
      <c r="W4791" s="1311" t="s">
        <v>24</v>
      </c>
      <c r="X4791" s="1321"/>
      <c r="Y4791" s="1322"/>
      <c r="Z4791" s="2115"/>
      <c r="AA4791" s="1314" t="s">
        <v>926</v>
      </c>
      <c r="AB4791" s="1316"/>
      <c r="AC4791" s="1316"/>
      <c r="AD4791" s="1316"/>
      <c r="AE4791" s="1316"/>
      <c r="AF4791" s="1316"/>
      <c r="AG4791" s="1316"/>
      <c r="AH4791" s="1316"/>
      <c r="AI4791" s="244" t="str">
        <f t="shared" si="401"/>
        <v>HD 465, HD 785</v>
      </c>
      <c r="AJ4791" s="1315">
        <f t="shared" si="402"/>
        <v>44243</v>
      </c>
      <c r="AK4791" s="1318">
        <v>44244</v>
      </c>
      <c r="AL4791" s="1339"/>
      <c r="AM4791" s="1316"/>
      <c r="AN4791" s="1316"/>
      <c r="AO4791" s="1320"/>
      <c r="AP4791" s="1320"/>
      <c r="AQ4791" s="1337" t="s">
        <v>3094</v>
      </c>
      <c r="AR4791" s="1320"/>
      <c r="AS4791" s="1320"/>
      <c r="AT4791" s="1320"/>
      <c r="AU4791" s="1320"/>
      <c r="AV4791" s="1320"/>
      <c r="AW4791" s="1320"/>
      <c r="AX4791" s="1320"/>
      <c r="AY4791" s="1320"/>
      <c r="AZ4791" s="1950"/>
    </row>
    <row r="4792" spans="2:52" ht="15" customHeight="1">
      <c r="B4792" s="1310">
        <v>4786</v>
      </c>
      <c r="C4792" s="1326" t="s">
        <v>13930</v>
      </c>
      <c r="D4792" s="2153" t="s">
        <v>230</v>
      </c>
      <c r="E4792" s="521" t="s">
        <v>4222</v>
      </c>
      <c r="F4792" s="658" t="s">
        <v>13934</v>
      </c>
      <c r="G4792" s="509" t="s">
        <v>102</v>
      </c>
      <c r="H4792" s="1323" t="s">
        <v>24</v>
      </c>
      <c r="I4792" s="1325"/>
      <c r="J4792" s="1314" t="str">
        <f t="shared" ca="1" si="400"/>
        <v>-</v>
      </c>
      <c r="K4792" s="2112" t="s">
        <v>24</v>
      </c>
      <c r="L4792" s="2113" t="s">
        <v>24</v>
      </c>
      <c r="M4792" s="2114" t="s">
        <v>24</v>
      </c>
      <c r="N4792" s="1348">
        <v>44243</v>
      </c>
      <c r="O4792" s="1318" t="s">
        <v>24</v>
      </c>
      <c r="P4792" s="1320" t="s">
        <v>24</v>
      </c>
      <c r="Q4792" s="1328" t="s">
        <v>24</v>
      </c>
      <c r="R4792" s="1327" t="s">
        <v>24</v>
      </c>
      <c r="S4792" s="1314" t="s">
        <v>13940</v>
      </c>
      <c r="T4792" s="1330">
        <v>44561</v>
      </c>
      <c r="U4792" s="1311">
        <v>44561</v>
      </c>
      <c r="V4792" s="1330" t="s">
        <v>24</v>
      </c>
      <c r="W4792" s="1311" t="s">
        <v>24</v>
      </c>
      <c r="X4792" s="1321"/>
      <c r="Y4792" s="1322"/>
      <c r="Z4792" s="2115"/>
      <c r="AA4792" s="1314" t="s">
        <v>9107</v>
      </c>
      <c r="AB4792" s="1316"/>
      <c r="AC4792" s="1316"/>
      <c r="AD4792" s="1316"/>
      <c r="AE4792" s="1316"/>
      <c r="AF4792" s="1316"/>
      <c r="AG4792" s="1316"/>
      <c r="AH4792" s="1316"/>
      <c r="AI4792" s="244" t="str">
        <f t="shared" si="401"/>
        <v>HD 465</v>
      </c>
      <c r="AJ4792" s="1315">
        <f t="shared" si="402"/>
        <v>44243</v>
      </c>
      <c r="AK4792" s="1318">
        <v>44244</v>
      </c>
      <c r="AL4792" s="1339"/>
      <c r="AM4792" s="1316"/>
      <c r="AN4792" s="1316"/>
      <c r="AO4792" s="1320"/>
      <c r="AP4792" s="1320"/>
      <c r="AQ4792" s="1337" t="s">
        <v>3094</v>
      </c>
      <c r="AR4792" s="1320"/>
      <c r="AS4792" s="1320"/>
      <c r="AT4792" s="1320"/>
      <c r="AU4792" s="1320"/>
      <c r="AV4792" s="1320"/>
      <c r="AW4792" s="1320"/>
      <c r="AX4792" s="1320"/>
      <c r="AY4792" s="1320"/>
      <c r="AZ4792" s="1950"/>
    </row>
    <row r="4793" spans="2:52" ht="15" customHeight="1">
      <c r="B4793" s="1310">
        <v>4787</v>
      </c>
      <c r="C4793" s="1326" t="s">
        <v>12523</v>
      </c>
      <c r="D4793" s="2153" t="s">
        <v>230</v>
      </c>
      <c r="E4793" s="521" t="s">
        <v>4222</v>
      </c>
      <c r="F4793" s="658" t="s">
        <v>13935</v>
      </c>
      <c r="G4793" s="509" t="s">
        <v>102</v>
      </c>
      <c r="H4793" s="1323" t="s">
        <v>24</v>
      </c>
      <c r="I4793" s="1325"/>
      <c r="J4793" s="1314" t="str">
        <f t="shared" ca="1" si="400"/>
        <v>-</v>
      </c>
      <c r="K4793" s="2112" t="s">
        <v>24</v>
      </c>
      <c r="L4793" s="2113" t="s">
        <v>24</v>
      </c>
      <c r="M4793" s="2114" t="s">
        <v>24</v>
      </c>
      <c r="N4793" s="1348">
        <v>44243</v>
      </c>
      <c r="O4793" s="1318" t="s">
        <v>24</v>
      </c>
      <c r="P4793" s="1320" t="s">
        <v>24</v>
      </c>
      <c r="Q4793" s="1328" t="s">
        <v>24</v>
      </c>
      <c r="R4793" s="1327" t="s">
        <v>24</v>
      </c>
      <c r="S4793" s="1314" t="s">
        <v>13941</v>
      </c>
      <c r="T4793" s="1330">
        <v>44561</v>
      </c>
      <c r="U4793" s="1311">
        <v>44561</v>
      </c>
      <c r="V4793" s="1330" t="s">
        <v>24</v>
      </c>
      <c r="W4793" s="1311" t="s">
        <v>24</v>
      </c>
      <c r="X4793" s="1321"/>
      <c r="Y4793" s="1322"/>
      <c r="Z4793" s="2115"/>
      <c r="AA4793" s="1314" t="s">
        <v>926</v>
      </c>
      <c r="AB4793" s="1316"/>
      <c r="AC4793" s="1316"/>
      <c r="AD4793" s="1316"/>
      <c r="AE4793" s="1316"/>
      <c r="AF4793" s="1316"/>
      <c r="AG4793" s="1316"/>
      <c r="AH4793" s="1316"/>
      <c r="AI4793" s="244" t="str">
        <f t="shared" si="401"/>
        <v>HD 465, HD 785</v>
      </c>
      <c r="AJ4793" s="1315">
        <f t="shared" si="402"/>
        <v>44243</v>
      </c>
      <c r="AK4793" s="1318">
        <v>44244</v>
      </c>
      <c r="AL4793" s="1339"/>
      <c r="AM4793" s="1316"/>
      <c r="AN4793" s="1316"/>
      <c r="AO4793" s="1320"/>
      <c r="AP4793" s="1320"/>
      <c r="AQ4793" s="1337" t="s">
        <v>3094</v>
      </c>
      <c r="AR4793" s="1320"/>
      <c r="AS4793" s="1320"/>
      <c r="AT4793" s="1320"/>
      <c r="AU4793" s="1320"/>
      <c r="AV4793" s="1320"/>
      <c r="AW4793" s="1320"/>
      <c r="AX4793" s="1320"/>
      <c r="AY4793" s="1320"/>
      <c r="AZ4793" s="1950"/>
    </row>
    <row r="4794" spans="2:52" ht="15" customHeight="1">
      <c r="B4794" s="1310">
        <v>4788</v>
      </c>
      <c r="C4794" s="1326" t="s">
        <v>12506</v>
      </c>
      <c r="D4794" s="2153" t="s">
        <v>230</v>
      </c>
      <c r="E4794" s="521" t="s">
        <v>4222</v>
      </c>
      <c r="F4794" s="658" t="s">
        <v>13936</v>
      </c>
      <c r="G4794" s="509" t="s">
        <v>102</v>
      </c>
      <c r="H4794" s="1323" t="s">
        <v>24</v>
      </c>
      <c r="I4794" s="1325"/>
      <c r="J4794" s="1314" t="str">
        <f t="shared" ca="1" si="400"/>
        <v>-</v>
      </c>
      <c r="K4794" s="2112" t="s">
        <v>24</v>
      </c>
      <c r="L4794" s="2113" t="s">
        <v>24</v>
      </c>
      <c r="M4794" s="2114" t="s">
        <v>24</v>
      </c>
      <c r="N4794" s="1348">
        <v>44243</v>
      </c>
      <c r="O4794" s="1318" t="s">
        <v>24</v>
      </c>
      <c r="P4794" s="1320" t="s">
        <v>24</v>
      </c>
      <c r="Q4794" s="1328" t="s">
        <v>24</v>
      </c>
      <c r="R4794" s="1327" t="s">
        <v>24</v>
      </c>
      <c r="S4794" s="1314" t="s">
        <v>13942</v>
      </c>
      <c r="T4794" s="1330">
        <v>44561</v>
      </c>
      <c r="U4794" s="1311">
        <v>44561</v>
      </c>
      <c r="V4794" s="1330" t="s">
        <v>24</v>
      </c>
      <c r="W4794" s="1311" t="s">
        <v>24</v>
      </c>
      <c r="X4794" s="1321"/>
      <c r="Y4794" s="1322"/>
      <c r="Z4794" s="2115"/>
      <c r="AA4794" s="1314" t="s">
        <v>926</v>
      </c>
      <c r="AB4794" s="1316"/>
      <c r="AC4794" s="1316"/>
      <c r="AD4794" s="1316"/>
      <c r="AE4794" s="1316"/>
      <c r="AF4794" s="1316"/>
      <c r="AG4794" s="1316"/>
      <c r="AH4794" s="1316"/>
      <c r="AI4794" s="244" t="str">
        <f t="shared" si="401"/>
        <v>HD 465, HD 785</v>
      </c>
      <c r="AJ4794" s="1315">
        <f t="shared" si="402"/>
        <v>44243</v>
      </c>
      <c r="AK4794" s="1318">
        <v>44244</v>
      </c>
      <c r="AL4794" s="1339"/>
      <c r="AM4794" s="1316"/>
      <c r="AN4794" s="1316"/>
      <c r="AO4794" s="1320"/>
      <c r="AP4794" s="1320"/>
      <c r="AQ4794" s="1337" t="s">
        <v>3094</v>
      </c>
      <c r="AR4794" s="1320"/>
      <c r="AS4794" s="1320"/>
      <c r="AT4794" s="1320"/>
      <c r="AU4794" s="1320"/>
      <c r="AV4794" s="1320"/>
      <c r="AW4794" s="1320"/>
      <c r="AX4794" s="1320"/>
      <c r="AY4794" s="1320"/>
      <c r="AZ4794" s="1950"/>
    </row>
    <row r="4795" spans="2:52" ht="15" customHeight="1">
      <c r="B4795" s="1310">
        <v>4789</v>
      </c>
      <c r="C4795" s="1326" t="s">
        <v>13943</v>
      </c>
      <c r="D4795" s="2153" t="s">
        <v>230</v>
      </c>
      <c r="E4795" s="521" t="s">
        <v>222</v>
      </c>
      <c r="F4795" s="658" t="s">
        <v>24</v>
      </c>
      <c r="G4795" s="509" t="s">
        <v>115</v>
      </c>
      <c r="H4795" s="1323" t="s">
        <v>24</v>
      </c>
      <c r="I4795" s="1325">
        <v>34157</v>
      </c>
      <c r="J4795" s="1314">
        <f t="shared" ca="1" si="400"/>
        <v>28</v>
      </c>
      <c r="K4795" s="2112" t="s">
        <v>493</v>
      </c>
      <c r="L4795" s="2113">
        <v>25269307000095</v>
      </c>
      <c r="M4795" s="2114">
        <v>45756</v>
      </c>
      <c r="N4795" s="1348">
        <v>44239</v>
      </c>
      <c r="O4795" s="1318" t="s">
        <v>24</v>
      </c>
      <c r="P4795" s="1320" t="s">
        <v>24</v>
      </c>
      <c r="Q4795" s="1328" t="s">
        <v>24</v>
      </c>
      <c r="R4795" s="1327" t="s">
        <v>24</v>
      </c>
      <c r="S4795" s="1314" t="s">
        <v>13944</v>
      </c>
      <c r="T4795" s="1330">
        <v>44749</v>
      </c>
      <c r="U4795" s="1311">
        <v>44749</v>
      </c>
      <c r="V4795" s="1330" t="s">
        <v>24</v>
      </c>
      <c r="W4795" s="1311" t="s">
        <v>24</v>
      </c>
      <c r="X4795" s="1321"/>
      <c r="Y4795" s="1322"/>
      <c r="Z4795" s="2115"/>
      <c r="AA4795" s="1314" t="s">
        <v>13952</v>
      </c>
      <c r="AB4795" s="1316" t="s">
        <v>13953</v>
      </c>
      <c r="AC4795" s="1316"/>
      <c r="AD4795" s="1316"/>
      <c r="AE4795" s="1316"/>
      <c r="AF4795" s="1316"/>
      <c r="AG4795" s="1316"/>
      <c r="AH4795" s="1316"/>
      <c r="AI4795" s="244" t="str">
        <f t="shared" si="401"/>
        <v>HITACHI 220HITACHI 330</v>
      </c>
      <c r="AJ4795" s="1315">
        <f t="shared" si="402"/>
        <v>44239</v>
      </c>
      <c r="AK4795" s="1318">
        <v>44238</v>
      </c>
      <c r="AL4795" s="1339">
        <v>44238</v>
      </c>
      <c r="AM4795" s="1316"/>
      <c r="AN4795" s="1316"/>
      <c r="AO4795" s="1320"/>
      <c r="AP4795" s="1320"/>
      <c r="AQ4795" s="1337" t="s">
        <v>3094</v>
      </c>
      <c r="AR4795" s="1320"/>
      <c r="AS4795" s="1320"/>
      <c r="AT4795" s="1320"/>
      <c r="AU4795" s="1320"/>
      <c r="AV4795" s="1320"/>
      <c r="AW4795" s="1320"/>
      <c r="AX4795" s="1320"/>
      <c r="AY4795" s="1320"/>
      <c r="AZ4795" s="1950"/>
    </row>
    <row r="4796" spans="2:52" ht="15" customHeight="1">
      <c r="B4796" s="1310">
        <v>4790</v>
      </c>
      <c r="C4796" s="1326" t="s">
        <v>1954</v>
      </c>
      <c r="D4796" s="2153" t="s">
        <v>4416</v>
      </c>
      <c r="E4796" s="521" t="s">
        <v>4222</v>
      </c>
      <c r="F4796" s="658" t="s">
        <v>24</v>
      </c>
      <c r="G4796" s="509" t="s">
        <v>98</v>
      </c>
      <c r="H4796" s="1323" t="s">
        <v>24</v>
      </c>
      <c r="I4796" s="1325">
        <v>36581</v>
      </c>
      <c r="J4796" s="1314">
        <f t="shared" ca="1" si="400"/>
        <v>22</v>
      </c>
      <c r="K4796" s="2112" t="s">
        <v>24</v>
      </c>
      <c r="L4796" s="2113" t="s">
        <v>24</v>
      </c>
      <c r="M4796" s="2114" t="s">
        <v>24</v>
      </c>
      <c r="N4796" s="1348">
        <v>44243</v>
      </c>
      <c r="O4796" s="1318" t="s">
        <v>24</v>
      </c>
      <c r="P4796" s="1320" t="s">
        <v>24</v>
      </c>
      <c r="Q4796" s="1328" t="s">
        <v>24</v>
      </c>
      <c r="R4796" s="1327" t="s">
        <v>24</v>
      </c>
      <c r="S4796" s="1314"/>
      <c r="T4796" s="1330">
        <v>44617</v>
      </c>
      <c r="U4796" s="1311"/>
      <c r="V4796" s="1330" t="s">
        <v>24</v>
      </c>
      <c r="W4796" s="1311" t="s">
        <v>24</v>
      </c>
      <c r="X4796" s="1321"/>
      <c r="Y4796" s="1322"/>
      <c r="Z4796" s="2115"/>
      <c r="AA4796" s="1314"/>
      <c r="AB4796" s="1316"/>
      <c r="AC4796" s="1316"/>
      <c r="AD4796" s="1316"/>
      <c r="AE4796" s="1316"/>
      <c r="AF4796" s="1316"/>
      <c r="AG4796" s="1316"/>
      <c r="AH4796" s="1316"/>
      <c r="AI4796" s="244" t="str">
        <f t="shared" si="401"/>
        <v/>
      </c>
      <c r="AJ4796" s="1315">
        <f t="shared" si="402"/>
        <v>44243</v>
      </c>
      <c r="AK4796" s="1318"/>
      <c r="AL4796" s="1339"/>
      <c r="AM4796" s="1316"/>
      <c r="AN4796" s="1316"/>
      <c r="AO4796" s="1320"/>
      <c r="AP4796" s="1320"/>
      <c r="AQ4796" s="1337" t="s">
        <v>3094</v>
      </c>
      <c r="AR4796" s="1320"/>
      <c r="AS4796" s="1320"/>
      <c r="AT4796" s="1320"/>
      <c r="AU4796" s="1320"/>
      <c r="AV4796" s="1320"/>
      <c r="AW4796" s="1320"/>
      <c r="AX4796" s="1320"/>
      <c r="AY4796" s="1320"/>
      <c r="AZ4796" s="1950"/>
    </row>
    <row r="4797" spans="2:52" ht="15" customHeight="1">
      <c r="B4797" s="1310">
        <v>4791</v>
      </c>
      <c r="C4797" s="1326" t="s">
        <v>13945</v>
      </c>
      <c r="D4797" s="2153" t="s">
        <v>230</v>
      </c>
      <c r="E4797" s="521" t="s">
        <v>222</v>
      </c>
      <c r="F4797" s="658" t="s">
        <v>24</v>
      </c>
      <c r="G4797" s="509" t="s">
        <v>139</v>
      </c>
      <c r="H4797" s="1323" t="s">
        <v>24</v>
      </c>
      <c r="I4797" s="1325">
        <v>29592</v>
      </c>
      <c r="J4797" s="1314">
        <f t="shared" ref="J4797:J4860" ca="1" si="403">IF(OR(I4797="",I4797="-"),"-",ROUND((NOW()-I4797)/356,0))</f>
        <v>41</v>
      </c>
      <c r="K4797" s="2112" t="s">
        <v>493</v>
      </c>
      <c r="L4797" s="2113">
        <v>15378101000283</v>
      </c>
      <c r="M4797" s="2114">
        <v>46035</v>
      </c>
      <c r="N4797" s="1348">
        <v>44245</v>
      </c>
      <c r="O4797" s="1318" t="s">
        <v>24</v>
      </c>
      <c r="P4797" s="1320" t="s">
        <v>24</v>
      </c>
      <c r="Q4797" s="1328" t="s">
        <v>24</v>
      </c>
      <c r="R4797" s="1327" t="s">
        <v>24</v>
      </c>
      <c r="S4797" s="1314" t="s">
        <v>13947</v>
      </c>
      <c r="T4797" s="1330">
        <v>44567</v>
      </c>
      <c r="U4797" s="1311">
        <v>44567</v>
      </c>
      <c r="V4797" s="1330" t="s">
        <v>24</v>
      </c>
      <c r="W4797" s="1311" t="s">
        <v>24</v>
      </c>
      <c r="X4797" s="1321"/>
      <c r="Y4797" s="1322"/>
      <c r="Z4797" s="2115"/>
      <c r="AA4797" s="1314" t="s">
        <v>13892</v>
      </c>
      <c r="AB4797" s="1316" t="s">
        <v>13886</v>
      </c>
      <c r="AC4797" s="1316"/>
      <c r="AD4797" s="1316"/>
      <c r="AE4797" s="1316"/>
      <c r="AF4797" s="1316"/>
      <c r="AG4797" s="1316"/>
      <c r="AH4797" s="1316"/>
      <c r="AI4797" s="244" t="str">
        <f t="shared" si="401"/>
        <v>VOLVO FH16 610 STRSC R620</v>
      </c>
      <c r="AJ4797" s="1315">
        <f t="shared" si="402"/>
        <v>44245</v>
      </c>
      <c r="AK4797" s="1318">
        <v>44243</v>
      </c>
      <c r="AL4797" s="1339">
        <v>44243</v>
      </c>
      <c r="AM4797" s="1316"/>
      <c r="AN4797" s="1316"/>
      <c r="AO4797" s="1320"/>
      <c r="AP4797" s="1320"/>
      <c r="AQ4797" s="1337" t="s">
        <v>3094</v>
      </c>
      <c r="AR4797" s="1320"/>
      <c r="AS4797" s="1320"/>
      <c r="AT4797" s="1320"/>
      <c r="AU4797" s="1320"/>
      <c r="AV4797" s="1320"/>
      <c r="AW4797" s="1320"/>
      <c r="AX4797" s="1320"/>
      <c r="AY4797" s="1320"/>
      <c r="AZ4797" s="1950"/>
    </row>
    <row r="4798" spans="2:52" ht="15" customHeight="1">
      <c r="B4798" s="1310">
        <v>4792</v>
      </c>
      <c r="C4798" s="1326" t="s">
        <v>13946</v>
      </c>
      <c r="D4798" s="2153" t="s">
        <v>230</v>
      </c>
      <c r="E4798" s="521" t="s">
        <v>222</v>
      </c>
      <c r="F4798" s="658" t="s">
        <v>24</v>
      </c>
      <c r="G4798" s="509" t="s">
        <v>139</v>
      </c>
      <c r="H4798" s="1323" t="s">
        <v>24</v>
      </c>
      <c r="I4798" s="1325">
        <v>30046</v>
      </c>
      <c r="J4798" s="1314">
        <f t="shared" ca="1" si="403"/>
        <v>40</v>
      </c>
      <c r="K4798" s="2112" t="s">
        <v>493</v>
      </c>
      <c r="L4798" s="2113">
        <v>1558204000090</v>
      </c>
      <c r="M4798" s="2114">
        <v>45870</v>
      </c>
      <c r="N4798" s="1348">
        <v>44245</v>
      </c>
      <c r="O4798" s="1318" t="s">
        <v>24</v>
      </c>
      <c r="P4798" s="1320" t="s">
        <v>24</v>
      </c>
      <c r="Q4798" s="1328" t="s">
        <v>24</v>
      </c>
      <c r="R4798" s="1327" t="s">
        <v>24</v>
      </c>
      <c r="S4798" s="1314" t="s">
        <v>13948</v>
      </c>
      <c r="T4798" s="1330">
        <v>44656</v>
      </c>
      <c r="U4798" s="1311">
        <v>44656</v>
      </c>
      <c r="V4798" s="1330" t="s">
        <v>24</v>
      </c>
      <c r="W4798" s="1311" t="s">
        <v>24</v>
      </c>
      <c r="X4798" s="1321"/>
      <c r="Y4798" s="1322"/>
      <c r="Z4798" s="2115"/>
      <c r="AA4798" s="1314" t="s">
        <v>13892</v>
      </c>
      <c r="AB4798" s="1316"/>
      <c r="AC4798" s="1316"/>
      <c r="AD4798" s="1316"/>
      <c r="AE4798" s="1316"/>
      <c r="AF4798" s="1316"/>
      <c r="AG4798" s="1316"/>
      <c r="AH4798" s="1316"/>
      <c r="AI4798" s="244" t="str">
        <f t="shared" si="401"/>
        <v>VOLVO FH16 610 STR</v>
      </c>
      <c r="AJ4798" s="1315">
        <f t="shared" si="402"/>
        <v>44245</v>
      </c>
      <c r="AK4798" s="1318">
        <v>44243</v>
      </c>
      <c r="AL4798" s="1339">
        <v>44243</v>
      </c>
      <c r="AM4798" s="1316"/>
      <c r="AN4798" s="1316"/>
      <c r="AO4798" s="1320"/>
      <c r="AP4798" s="1320"/>
      <c r="AQ4798" s="1337" t="s">
        <v>3094</v>
      </c>
      <c r="AR4798" s="1320"/>
      <c r="AS4798" s="1320"/>
      <c r="AT4798" s="1320"/>
      <c r="AU4798" s="1320"/>
      <c r="AV4798" s="1320"/>
      <c r="AW4798" s="1320"/>
      <c r="AX4798" s="1320"/>
      <c r="AY4798" s="1320"/>
      <c r="AZ4798" s="1950"/>
    </row>
    <row r="4799" spans="2:52" ht="15" customHeight="1">
      <c r="B4799" s="1310">
        <v>4793</v>
      </c>
      <c r="C4799" s="2152" t="s">
        <v>13950</v>
      </c>
      <c r="D4799" s="2153" t="s">
        <v>230</v>
      </c>
      <c r="E4799" s="521" t="s">
        <v>222</v>
      </c>
      <c r="F4799" s="658" t="s">
        <v>24</v>
      </c>
      <c r="G4799" s="509" t="s">
        <v>115</v>
      </c>
      <c r="H4799" s="1323" t="s">
        <v>24</v>
      </c>
      <c r="I4799" s="1325">
        <v>34539</v>
      </c>
      <c r="J4799" s="1314">
        <f t="shared" ca="1" si="403"/>
        <v>27</v>
      </c>
      <c r="K4799" s="2112" t="s">
        <v>493</v>
      </c>
      <c r="L4799" s="2113">
        <v>19319407000047</v>
      </c>
      <c r="M4799" s="2114">
        <v>45851</v>
      </c>
      <c r="N4799" s="1348">
        <v>44246</v>
      </c>
      <c r="O4799" s="1318" t="s">
        <v>24</v>
      </c>
      <c r="P4799" s="1320" t="s">
        <v>24</v>
      </c>
      <c r="Q4799" s="1328" t="s">
        <v>24</v>
      </c>
      <c r="R4799" s="1327" t="s">
        <v>24</v>
      </c>
      <c r="S4799" s="1314" t="s">
        <v>13951</v>
      </c>
      <c r="T4799" s="1330">
        <v>44401</v>
      </c>
      <c r="U4799" s="1311">
        <v>44401</v>
      </c>
      <c r="V4799" s="1330" t="s">
        <v>24</v>
      </c>
      <c r="W4799" s="1311" t="s">
        <v>24</v>
      </c>
      <c r="X4799" s="1321"/>
      <c r="Y4799" s="1322"/>
      <c r="Z4799" s="2115"/>
      <c r="AA4799" s="230" t="s">
        <v>592</v>
      </c>
      <c r="AB4799" s="1316"/>
      <c r="AC4799" s="1316"/>
      <c r="AD4799" s="1316"/>
      <c r="AE4799" s="1316"/>
      <c r="AF4799" s="1316"/>
      <c r="AG4799" s="1316"/>
      <c r="AH4799" s="1316"/>
      <c r="AI4799" s="244" t="str">
        <f t="shared" si="401"/>
        <v>PC 200, PC 300</v>
      </c>
      <c r="AJ4799" s="1315">
        <f t="shared" si="402"/>
        <v>44246</v>
      </c>
      <c r="AK4799" s="1318"/>
      <c r="AL4799" s="1339"/>
      <c r="AM4799" s="1316"/>
      <c r="AN4799" s="1316"/>
      <c r="AO4799" s="1320"/>
      <c r="AP4799" s="1320"/>
      <c r="AQ4799" s="1337" t="s">
        <v>3094</v>
      </c>
      <c r="AR4799" s="1320"/>
      <c r="AS4799" s="1320"/>
      <c r="AT4799" s="1320"/>
      <c r="AU4799" s="1320"/>
      <c r="AV4799" s="1320"/>
      <c r="AW4799" s="1320"/>
      <c r="AX4799" s="1320"/>
      <c r="AY4799" s="1320"/>
      <c r="AZ4799" s="1950"/>
    </row>
    <row r="4800" spans="2:52" ht="15" customHeight="1">
      <c r="B4800" s="1310">
        <v>4794</v>
      </c>
      <c r="C4800" s="1326" t="s">
        <v>13954</v>
      </c>
      <c r="D4800" s="2153" t="s">
        <v>257</v>
      </c>
      <c r="E4800" s="521" t="s">
        <v>1122</v>
      </c>
      <c r="F4800" s="658" t="s">
        <v>24</v>
      </c>
      <c r="G4800" s="509" t="s">
        <v>143</v>
      </c>
      <c r="H4800" s="1323" t="s">
        <v>24</v>
      </c>
      <c r="I4800" s="1325">
        <v>36900</v>
      </c>
      <c r="J4800" s="1314">
        <f t="shared" ca="1" si="403"/>
        <v>21</v>
      </c>
      <c r="K4800" s="2112" t="s">
        <v>83</v>
      </c>
      <c r="L4800" s="2113">
        <v>17230101000043</v>
      </c>
      <c r="M4800" s="2114">
        <v>45879</v>
      </c>
      <c r="N4800" s="1348">
        <v>44243</v>
      </c>
      <c r="O4800" s="1318" t="s">
        <v>24</v>
      </c>
      <c r="P4800" s="1320" t="s">
        <v>24</v>
      </c>
      <c r="Q4800" s="1328" t="s">
        <v>24</v>
      </c>
      <c r="R4800" s="1327" t="s">
        <v>24</v>
      </c>
      <c r="S4800" s="1314" t="s">
        <v>13955</v>
      </c>
      <c r="T4800" s="1330">
        <v>44570</v>
      </c>
      <c r="U4800" s="1311">
        <v>44570</v>
      </c>
      <c r="V4800" s="1330" t="s">
        <v>24</v>
      </c>
      <c r="W4800" s="1311" t="s">
        <v>24</v>
      </c>
      <c r="X4800" s="1321"/>
      <c r="Y4800" s="1322"/>
      <c r="Z4800" s="2115"/>
      <c r="AA4800" s="1314" t="s">
        <v>100</v>
      </c>
      <c r="AB4800" s="1316"/>
      <c r="AC4800" s="1316"/>
      <c r="AD4800" s="1316"/>
      <c r="AE4800" s="1316"/>
      <c r="AF4800" s="1316"/>
      <c r="AG4800" s="1316"/>
      <c r="AH4800" s="1316"/>
      <c r="AI4800" s="244" t="str">
        <f t="shared" si="401"/>
        <v>LIGHT VEHICLE</v>
      </c>
      <c r="AJ4800" s="1315">
        <f t="shared" si="402"/>
        <v>44243</v>
      </c>
      <c r="AK4800" s="1318">
        <v>44238</v>
      </c>
      <c r="AL4800" s="1339">
        <v>44238</v>
      </c>
      <c r="AM4800" s="1316"/>
      <c r="AN4800" s="1316"/>
      <c r="AO4800" s="1320"/>
      <c r="AP4800" s="1320"/>
      <c r="AQ4800" s="1337" t="s">
        <v>3094</v>
      </c>
      <c r="AR4800" s="1320"/>
      <c r="AS4800" s="1320"/>
      <c r="AT4800" s="1320"/>
      <c r="AU4800" s="1320"/>
      <c r="AV4800" s="1320"/>
      <c r="AW4800" s="1320"/>
      <c r="AX4800" s="1320"/>
      <c r="AY4800" s="1320"/>
      <c r="AZ4800" s="1950"/>
    </row>
    <row r="4801" spans="2:52" ht="15" customHeight="1">
      <c r="B4801" s="1310">
        <v>4795</v>
      </c>
      <c r="C4801" s="1326" t="s">
        <v>13956</v>
      </c>
      <c r="D4801" s="2153" t="s">
        <v>11546</v>
      </c>
      <c r="E4801" s="521" t="s">
        <v>3085</v>
      </c>
      <c r="F4801" s="658" t="s">
        <v>24</v>
      </c>
      <c r="G4801" s="509" t="s">
        <v>13662</v>
      </c>
      <c r="H4801" s="1323" t="s">
        <v>24</v>
      </c>
      <c r="I4801" s="1325"/>
      <c r="J4801" s="1314" t="str">
        <f t="shared" ca="1" si="403"/>
        <v>-</v>
      </c>
      <c r="K4801" s="2112" t="s">
        <v>24</v>
      </c>
      <c r="L4801" s="2113" t="s">
        <v>24</v>
      </c>
      <c r="M4801" s="2114" t="s">
        <v>24</v>
      </c>
      <c r="N4801" s="1348">
        <v>44244</v>
      </c>
      <c r="O4801" s="1318" t="s">
        <v>24</v>
      </c>
      <c r="P4801" s="1320" t="s">
        <v>24</v>
      </c>
      <c r="Q4801" s="1328" t="s">
        <v>24</v>
      </c>
      <c r="R4801" s="1327" t="s">
        <v>24</v>
      </c>
      <c r="S4801" s="1314"/>
      <c r="T4801" s="1330">
        <v>44316</v>
      </c>
      <c r="U4801" s="1311"/>
      <c r="V4801" s="1330" t="s">
        <v>24</v>
      </c>
      <c r="W4801" s="1311" t="s">
        <v>24</v>
      </c>
      <c r="X4801" s="1321"/>
      <c r="Y4801" s="1322"/>
      <c r="Z4801" s="2115"/>
      <c r="AA4801" s="1314"/>
      <c r="AB4801" s="1316"/>
      <c r="AC4801" s="1316"/>
      <c r="AD4801" s="1316"/>
      <c r="AE4801" s="1316"/>
      <c r="AF4801" s="1316"/>
      <c r="AG4801" s="1316"/>
      <c r="AH4801" s="1316"/>
      <c r="AI4801" s="244" t="str">
        <f t="shared" si="401"/>
        <v/>
      </c>
      <c r="AJ4801" s="1315">
        <f t="shared" si="402"/>
        <v>44244</v>
      </c>
      <c r="AK4801" s="1318"/>
      <c r="AL4801" s="1339"/>
      <c r="AM4801" s="1316"/>
      <c r="AN4801" s="1316"/>
      <c r="AO4801" s="1320"/>
      <c r="AP4801" s="1320"/>
      <c r="AQ4801" s="1337" t="s">
        <v>3094</v>
      </c>
      <c r="AR4801" s="1320"/>
      <c r="AS4801" s="1320"/>
      <c r="AT4801" s="1320"/>
      <c r="AU4801" s="1320"/>
      <c r="AV4801" s="1320"/>
      <c r="AW4801" s="1320"/>
      <c r="AX4801" s="1320"/>
      <c r="AY4801" s="1320"/>
      <c r="AZ4801" s="1950"/>
    </row>
    <row r="4802" spans="2:52" ht="15" customHeight="1">
      <c r="B4802" s="1310">
        <v>4796</v>
      </c>
      <c r="C4802" s="2152" t="s">
        <v>13957</v>
      </c>
      <c r="D4802" s="2153" t="s">
        <v>230</v>
      </c>
      <c r="E4802" s="521" t="s">
        <v>222</v>
      </c>
      <c r="F4802" s="658" t="s">
        <v>24</v>
      </c>
      <c r="G4802" s="509" t="s">
        <v>12214</v>
      </c>
      <c r="H4802" s="1323" t="s">
        <v>24</v>
      </c>
      <c r="I4802" s="1325">
        <v>31748</v>
      </c>
      <c r="J4802" s="1314">
        <f t="shared" ca="1" si="403"/>
        <v>35</v>
      </c>
      <c r="K4802" s="2112" t="s">
        <v>493</v>
      </c>
      <c r="L4802" s="2113">
        <v>861219311226</v>
      </c>
      <c r="M4802" s="2114">
        <v>45628</v>
      </c>
      <c r="N4802" s="1348">
        <v>44243</v>
      </c>
      <c r="O4802" s="1318" t="s">
        <v>24</v>
      </c>
      <c r="P4802" s="1320" t="s">
        <v>24</v>
      </c>
      <c r="Q4802" s="1328" t="s">
        <v>24</v>
      </c>
      <c r="R4802" s="1327" t="s">
        <v>24</v>
      </c>
      <c r="S4802" s="1314" t="s">
        <v>13958</v>
      </c>
      <c r="T4802" s="1330">
        <v>44532</v>
      </c>
      <c r="U4802" s="1311">
        <v>44532</v>
      </c>
      <c r="V4802" s="1330" t="s">
        <v>24</v>
      </c>
      <c r="W4802" s="1311" t="s">
        <v>24</v>
      </c>
      <c r="X4802" s="1321"/>
      <c r="Y4802" s="1322"/>
      <c r="Z4802" s="2115"/>
      <c r="AA4802" s="1314" t="s">
        <v>1688</v>
      </c>
      <c r="AB4802" s="1316"/>
      <c r="AC4802" s="1316"/>
      <c r="AD4802" s="1316"/>
      <c r="AE4802" s="1316"/>
      <c r="AF4802" s="1316"/>
      <c r="AG4802" s="1316"/>
      <c r="AH4802" s="1316"/>
      <c r="AI4802" s="244" t="str">
        <f t="shared" si="401"/>
        <v>DZ 85 SS</v>
      </c>
      <c r="AJ4802" s="1315">
        <f t="shared" si="402"/>
        <v>44243</v>
      </c>
      <c r="AK4802" s="1318">
        <v>44250</v>
      </c>
      <c r="AL4802" s="1339">
        <v>44250</v>
      </c>
      <c r="AM4802" s="1316"/>
      <c r="AN4802" s="1316"/>
      <c r="AO4802" s="1320"/>
      <c r="AP4802" s="1320"/>
      <c r="AQ4802" s="1337" t="s">
        <v>3094</v>
      </c>
      <c r="AR4802" s="1320"/>
      <c r="AS4802" s="1320"/>
      <c r="AT4802" s="1320"/>
      <c r="AU4802" s="1320"/>
      <c r="AV4802" s="1320"/>
      <c r="AW4802" s="1320"/>
      <c r="AX4802" s="1320"/>
      <c r="AY4802" s="1320"/>
      <c r="AZ4802" s="1950"/>
    </row>
    <row r="4803" spans="2:52" ht="15" customHeight="1">
      <c r="B4803" s="1310">
        <v>4797</v>
      </c>
      <c r="C4803" s="2152" t="s">
        <v>13959</v>
      </c>
      <c r="D4803" s="2153" t="s">
        <v>230</v>
      </c>
      <c r="E4803" s="521" t="s">
        <v>222</v>
      </c>
      <c r="F4803" s="658" t="s">
        <v>24</v>
      </c>
      <c r="G4803" s="509" t="s">
        <v>139</v>
      </c>
      <c r="H4803" s="1323" t="s">
        <v>24</v>
      </c>
      <c r="I4803" s="1325">
        <v>32205</v>
      </c>
      <c r="J4803" s="1314">
        <f t="shared" ca="1" si="403"/>
        <v>34</v>
      </c>
      <c r="K4803" s="2112" t="s">
        <v>493</v>
      </c>
      <c r="L4803" s="2113">
        <v>880314141287</v>
      </c>
      <c r="M4803" s="2114">
        <v>44988</v>
      </c>
      <c r="N4803" s="1348">
        <v>44246</v>
      </c>
      <c r="O4803" s="1318" t="s">
        <v>24</v>
      </c>
      <c r="P4803" s="1320" t="s">
        <v>24</v>
      </c>
      <c r="Q4803" s="1328" t="s">
        <v>24</v>
      </c>
      <c r="R4803" s="1327" t="s">
        <v>24</v>
      </c>
      <c r="S4803" s="1314" t="s">
        <v>13960</v>
      </c>
      <c r="T4803" s="1330">
        <v>44623</v>
      </c>
      <c r="U4803" s="1311">
        <v>44623</v>
      </c>
      <c r="V4803" s="1330" t="s">
        <v>24</v>
      </c>
      <c r="W4803" s="1311" t="s">
        <v>24</v>
      </c>
      <c r="X4803" s="1321"/>
      <c r="Y4803" s="1322"/>
      <c r="Z4803" s="2115"/>
      <c r="AA4803" s="1314" t="s">
        <v>14092</v>
      </c>
      <c r="AB4803" s="1316"/>
      <c r="AC4803" s="1316"/>
      <c r="AD4803" s="1316"/>
      <c r="AE4803" s="1316"/>
      <c r="AF4803" s="1316"/>
      <c r="AG4803" s="1316"/>
      <c r="AH4803" s="1316"/>
      <c r="AI4803" s="244" t="str">
        <f t="shared" si="401"/>
        <v>VOLVO FH16 610 (STR, DTR)</v>
      </c>
      <c r="AJ4803" s="1315">
        <f t="shared" si="402"/>
        <v>44246</v>
      </c>
      <c r="AK4803" s="1318"/>
      <c r="AL4803" s="1339"/>
      <c r="AM4803" s="1316"/>
      <c r="AN4803" s="1316"/>
      <c r="AO4803" s="1320"/>
      <c r="AP4803" s="1320"/>
      <c r="AQ4803" s="1337" t="s">
        <v>3094</v>
      </c>
      <c r="AR4803" s="1320"/>
      <c r="AS4803" s="1320"/>
      <c r="AT4803" s="1320"/>
      <c r="AU4803" s="1320"/>
      <c r="AV4803" s="1320"/>
      <c r="AW4803" s="1320"/>
      <c r="AX4803" s="1320"/>
      <c r="AY4803" s="1320"/>
      <c r="AZ4803" s="1950"/>
    </row>
    <row r="4804" spans="2:52" ht="15" customHeight="1">
      <c r="B4804" s="1310">
        <v>4798</v>
      </c>
      <c r="C4804" s="1326" t="s">
        <v>13961</v>
      </c>
      <c r="D4804" s="2153" t="s">
        <v>230</v>
      </c>
      <c r="E4804" s="521" t="s">
        <v>4222</v>
      </c>
      <c r="F4804" s="658" t="s">
        <v>13962</v>
      </c>
      <c r="G4804" s="509" t="s">
        <v>102</v>
      </c>
      <c r="H4804" s="1323" t="s">
        <v>24</v>
      </c>
      <c r="I4804" s="1325">
        <v>36410</v>
      </c>
      <c r="J4804" s="1314">
        <f t="shared" ca="1" si="403"/>
        <v>22</v>
      </c>
      <c r="K4804" s="2112" t="s">
        <v>24</v>
      </c>
      <c r="L4804" s="2113" t="s">
        <v>24</v>
      </c>
      <c r="M4804" s="2114" t="s">
        <v>24</v>
      </c>
      <c r="N4804" s="1348">
        <v>44250</v>
      </c>
      <c r="O4804" s="1318" t="s">
        <v>24</v>
      </c>
      <c r="P4804" s="1320" t="s">
        <v>24</v>
      </c>
      <c r="Q4804" s="1328" t="s">
        <v>24</v>
      </c>
      <c r="R4804" s="1327" t="s">
        <v>24</v>
      </c>
      <c r="S4804" s="1330" t="s">
        <v>14015</v>
      </c>
      <c r="T4804" s="1330">
        <v>44446</v>
      </c>
      <c r="U4804" s="1311">
        <v>44446</v>
      </c>
      <c r="V4804" s="1330" t="s">
        <v>24</v>
      </c>
      <c r="W4804" s="1311" t="s">
        <v>24</v>
      </c>
      <c r="X4804" s="1321"/>
      <c r="Y4804" s="1322"/>
      <c r="Z4804" s="2115"/>
      <c r="AA4804" s="1314" t="s">
        <v>926</v>
      </c>
      <c r="AB4804" s="1316"/>
      <c r="AC4804" s="1316"/>
      <c r="AD4804" s="1316"/>
      <c r="AE4804" s="1316"/>
      <c r="AF4804" s="1316"/>
      <c r="AG4804" s="1316"/>
      <c r="AH4804" s="1316"/>
      <c r="AI4804" s="244" t="str">
        <f t="shared" si="401"/>
        <v>HD 465, HD 785</v>
      </c>
      <c r="AJ4804" s="1315">
        <f t="shared" si="402"/>
        <v>44250</v>
      </c>
      <c r="AK4804" s="1318">
        <v>44256</v>
      </c>
      <c r="AL4804" s="1339"/>
      <c r="AM4804" s="1316"/>
      <c r="AN4804" s="1316"/>
      <c r="AO4804" s="1320"/>
      <c r="AP4804" s="1320"/>
      <c r="AQ4804" s="1337" t="s">
        <v>3094</v>
      </c>
      <c r="AR4804" s="1320"/>
      <c r="AS4804" s="1320"/>
      <c r="AT4804" s="1320"/>
      <c r="AU4804" s="1320"/>
      <c r="AV4804" s="1320"/>
      <c r="AW4804" s="1320"/>
      <c r="AX4804" s="1320"/>
      <c r="AY4804" s="1320"/>
      <c r="AZ4804" s="1950"/>
    </row>
    <row r="4805" spans="2:52" ht="15" customHeight="1">
      <c r="B4805" s="1310">
        <v>4799</v>
      </c>
      <c r="C4805" s="1326" t="s">
        <v>13967</v>
      </c>
      <c r="D4805" s="2153" t="s">
        <v>230</v>
      </c>
      <c r="E4805" s="521" t="s">
        <v>4222</v>
      </c>
      <c r="F4805" s="658" t="s">
        <v>14000</v>
      </c>
      <c r="G4805" s="509" t="s">
        <v>102</v>
      </c>
      <c r="H4805" s="1323" t="s">
        <v>24</v>
      </c>
      <c r="I4805" s="1325">
        <v>35210</v>
      </c>
      <c r="J4805" s="1314">
        <f t="shared" ca="1" si="403"/>
        <v>25</v>
      </c>
      <c r="K4805" s="2112" t="s">
        <v>24</v>
      </c>
      <c r="L4805" s="2113" t="s">
        <v>24</v>
      </c>
      <c r="M4805" s="2114" t="s">
        <v>24</v>
      </c>
      <c r="N4805" s="1348">
        <v>44250</v>
      </c>
      <c r="O4805" s="1318" t="s">
        <v>24</v>
      </c>
      <c r="P4805" s="1320" t="s">
        <v>24</v>
      </c>
      <c r="Q4805" s="1328" t="s">
        <v>24</v>
      </c>
      <c r="R4805" s="1327" t="s">
        <v>24</v>
      </c>
      <c r="S4805" s="1330" t="s">
        <v>14016</v>
      </c>
      <c r="T4805" s="1330">
        <v>44706</v>
      </c>
      <c r="U4805" s="1311">
        <v>44706</v>
      </c>
      <c r="V4805" s="1330" t="s">
        <v>24</v>
      </c>
      <c r="W4805" s="1311" t="s">
        <v>24</v>
      </c>
      <c r="X4805" s="1321"/>
      <c r="Y4805" s="1322"/>
      <c r="Z4805" s="2115"/>
      <c r="AA4805" s="1314" t="s">
        <v>14059</v>
      </c>
      <c r="AB4805" s="1316"/>
      <c r="AC4805" s="1316"/>
      <c r="AD4805" s="1316"/>
      <c r="AE4805" s="1316"/>
      <c r="AF4805" s="1316"/>
      <c r="AG4805" s="1316"/>
      <c r="AH4805" s="1316"/>
      <c r="AI4805" s="244" t="str">
        <f t="shared" si="401"/>
        <v>PC 200, 300, 400, 850</v>
      </c>
      <c r="AJ4805" s="1315">
        <f t="shared" si="402"/>
        <v>44250</v>
      </c>
      <c r="AK4805" s="1318">
        <v>44256</v>
      </c>
      <c r="AL4805" s="1339"/>
      <c r="AM4805" s="1316"/>
      <c r="AN4805" s="1316"/>
      <c r="AO4805" s="1320"/>
      <c r="AP4805" s="1320"/>
      <c r="AQ4805" s="1337" t="s">
        <v>3094</v>
      </c>
      <c r="AR4805" s="1320"/>
      <c r="AS4805" s="1320"/>
      <c r="AT4805" s="1320"/>
      <c r="AU4805" s="1320"/>
      <c r="AV4805" s="1320"/>
      <c r="AW4805" s="1320"/>
      <c r="AX4805" s="1320"/>
      <c r="AY4805" s="1320"/>
      <c r="AZ4805" s="1950"/>
    </row>
    <row r="4806" spans="2:52" ht="15" customHeight="1">
      <c r="B4806" s="1310">
        <v>4800</v>
      </c>
      <c r="C4806" s="1326" t="s">
        <v>13968</v>
      </c>
      <c r="D4806" s="2153" t="s">
        <v>230</v>
      </c>
      <c r="E4806" s="521" t="s">
        <v>4222</v>
      </c>
      <c r="F4806" s="658" t="s">
        <v>14001</v>
      </c>
      <c r="G4806" s="509" t="s">
        <v>102</v>
      </c>
      <c r="H4806" s="1323" t="s">
        <v>24</v>
      </c>
      <c r="I4806" s="1325">
        <v>35964</v>
      </c>
      <c r="J4806" s="1314">
        <f t="shared" ca="1" si="403"/>
        <v>23</v>
      </c>
      <c r="K4806" s="2112" t="s">
        <v>24</v>
      </c>
      <c r="L4806" s="2113" t="s">
        <v>24</v>
      </c>
      <c r="M4806" s="2114" t="s">
        <v>24</v>
      </c>
      <c r="N4806" s="1348">
        <v>44250</v>
      </c>
      <c r="O4806" s="1318" t="s">
        <v>24</v>
      </c>
      <c r="P4806" s="1320" t="s">
        <v>24</v>
      </c>
      <c r="Q4806" s="1328" t="s">
        <v>24</v>
      </c>
      <c r="R4806" s="1327" t="s">
        <v>24</v>
      </c>
      <c r="S4806" s="1330" t="s">
        <v>14017</v>
      </c>
      <c r="T4806" s="1330">
        <v>44730</v>
      </c>
      <c r="U4806" s="1311">
        <v>44730</v>
      </c>
      <c r="V4806" s="1330" t="s">
        <v>24</v>
      </c>
      <c r="W4806" s="1311" t="s">
        <v>24</v>
      </c>
      <c r="X4806" s="1321"/>
      <c r="Y4806" s="1322"/>
      <c r="Z4806" s="2115"/>
      <c r="AA4806" s="1314" t="s">
        <v>14059</v>
      </c>
      <c r="AB4806" s="1316"/>
      <c r="AC4806" s="1316"/>
      <c r="AD4806" s="1316"/>
      <c r="AE4806" s="1316"/>
      <c r="AF4806" s="1316"/>
      <c r="AG4806" s="1316"/>
      <c r="AH4806" s="1316"/>
      <c r="AI4806" s="244" t="str">
        <f t="shared" si="401"/>
        <v>PC 200, 300, 400, 850</v>
      </c>
      <c r="AJ4806" s="1315">
        <f t="shared" si="402"/>
        <v>44250</v>
      </c>
      <c r="AK4806" s="1318">
        <v>44256</v>
      </c>
      <c r="AL4806" s="1339"/>
      <c r="AM4806" s="1316"/>
      <c r="AN4806" s="1316"/>
      <c r="AO4806" s="1320"/>
      <c r="AP4806" s="1320"/>
      <c r="AQ4806" s="1337" t="s">
        <v>3094</v>
      </c>
      <c r="AR4806" s="1320"/>
      <c r="AS4806" s="1320"/>
      <c r="AT4806" s="1320"/>
      <c r="AU4806" s="1320"/>
      <c r="AV4806" s="1320"/>
      <c r="AW4806" s="1320"/>
      <c r="AX4806" s="1320"/>
      <c r="AY4806" s="1320"/>
      <c r="AZ4806" s="1950"/>
    </row>
    <row r="4807" spans="2:52" ht="15" customHeight="1">
      <c r="B4807" s="1310">
        <v>4801</v>
      </c>
      <c r="C4807" s="1326" t="s">
        <v>13969</v>
      </c>
      <c r="D4807" s="2153" t="s">
        <v>230</v>
      </c>
      <c r="E4807" s="521" t="s">
        <v>4222</v>
      </c>
      <c r="F4807" s="658" t="s">
        <v>13964</v>
      </c>
      <c r="G4807" s="509" t="s">
        <v>102</v>
      </c>
      <c r="H4807" s="1323" t="s">
        <v>24</v>
      </c>
      <c r="I4807" s="1325">
        <v>35682</v>
      </c>
      <c r="J4807" s="1314">
        <f t="shared" ca="1" si="403"/>
        <v>24</v>
      </c>
      <c r="K4807" s="2112" t="s">
        <v>24</v>
      </c>
      <c r="L4807" s="2113" t="s">
        <v>24</v>
      </c>
      <c r="M4807" s="2114" t="s">
        <v>24</v>
      </c>
      <c r="N4807" s="1348">
        <v>44250</v>
      </c>
      <c r="O4807" s="1318" t="s">
        <v>24</v>
      </c>
      <c r="P4807" s="1320" t="s">
        <v>24</v>
      </c>
      <c r="Q4807" s="1328" t="s">
        <v>24</v>
      </c>
      <c r="R4807" s="1327" t="s">
        <v>24</v>
      </c>
      <c r="S4807" s="1330" t="s">
        <v>14018</v>
      </c>
      <c r="T4807" s="1330">
        <v>44448</v>
      </c>
      <c r="U4807" s="1311">
        <v>44448</v>
      </c>
      <c r="V4807" s="1330" t="s">
        <v>24</v>
      </c>
      <c r="W4807" s="1311" t="s">
        <v>24</v>
      </c>
      <c r="X4807" s="1321"/>
      <c r="Y4807" s="1322"/>
      <c r="Z4807" s="2115"/>
      <c r="AA4807" s="1314" t="s">
        <v>14059</v>
      </c>
      <c r="AB4807" s="1316"/>
      <c r="AC4807" s="1316"/>
      <c r="AD4807" s="1316"/>
      <c r="AE4807" s="1316"/>
      <c r="AF4807" s="1316"/>
      <c r="AG4807" s="1316"/>
      <c r="AH4807" s="1316"/>
      <c r="AI4807" s="244" t="str">
        <f t="shared" si="401"/>
        <v>PC 200, 300, 400, 850</v>
      </c>
      <c r="AJ4807" s="1315">
        <f t="shared" si="402"/>
        <v>44250</v>
      </c>
      <c r="AK4807" s="1318">
        <v>44256</v>
      </c>
      <c r="AL4807" s="1339"/>
      <c r="AM4807" s="1316"/>
      <c r="AN4807" s="1316"/>
      <c r="AO4807" s="1320"/>
      <c r="AP4807" s="1320"/>
      <c r="AQ4807" s="1337" t="s">
        <v>3094</v>
      </c>
      <c r="AR4807" s="1320"/>
      <c r="AS4807" s="1320"/>
      <c r="AT4807" s="1320"/>
      <c r="AU4807" s="1320"/>
      <c r="AV4807" s="1320"/>
      <c r="AW4807" s="1320"/>
      <c r="AX4807" s="1320"/>
      <c r="AY4807" s="1320"/>
      <c r="AZ4807" s="1950"/>
    </row>
    <row r="4808" spans="2:52" ht="15" customHeight="1">
      <c r="B4808" s="1310">
        <v>4802</v>
      </c>
      <c r="C4808" s="1326" t="s">
        <v>13970</v>
      </c>
      <c r="D4808" s="2153" t="s">
        <v>230</v>
      </c>
      <c r="E4808" s="521" t="s">
        <v>4222</v>
      </c>
      <c r="F4808" s="658" t="s">
        <v>13966</v>
      </c>
      <c r="G4808" s="509" t="s">
        <v>102</v>
      </c>
      <c r="H4808" s="1323" t="s">
        <v>24</v>
      </c>
      <c r="I4808" s="1325">
        <v>35665</v>
      </c>
      <c r="J4808" s="1314">
        <f t="shared" ca="1" si="403"/>
        <v>24</v>
      </c>
      <c r="K4808" s="2112" t="s">
        <v>24</v>
      </c>
      <c r="L4808" s="2113" t="s">
        <v>24</v>
      </c>
      <c r="M4808" s="2114" t="s">
        <v>24</v>
      </c>
      <c r="N4808" s="1348">
        <v>44250</v>
      </c>
      <c r="O4808" s="1318" t="s">
        <v>24</v>
      </c>
      <c r="P4808" s="1320" t="s">
        <v>24</v>
      </c>
      <c r="Q4808" s="1328" t="s">
        <v>24</v>
      </c>
      <c r="R4808" s="1327" t="s">
        <v>24</v>
      </c>
      <c r="S4808" s="1330" t="s">
        <v>14019</v>
      </c>
      <c r="T4808" s="1330">
        <v>44431</v>
      </c>
      <c r="U4808" s="1311">
        <v>44431</v>
      </c>
      <c r="V4808" s="1330" t="s">
        <v>24</v>
      </c>
      <c r="W4808" s="1311" t="s">
        <v>24</v>
      </c>
      <c r="X4808" s="1321"/>
      <c r="Y4808" s="1322"/>
      <c r="Z4808" s="2115"/>
      <c r="AA4808" s="1314" t="s">
        <v>14059</v>
      </c>
      <c r="AB4808" s="1316"/>
      <c r="AC4808" s="1316"/>
      <c r="AD4808" s="1316"/>
      <c r="AE4808" s="1316"/>
      <c r="AF4808" s="1316"/>
      <c r="AG4808" s="1316"/>
      <c r="AH4808" s="1316"/>
      <c r="AI4808" s="244" t="str">
        <f t="shared" si="401"/>
        <v>PC 200, 300, 400, 850</v>
      </c>
      <c r="AJ4808" s="1315">
        <f t="shared" si="402"/>
        <v>44250</v>
      </c>
      <c r="AK4808" s="1318">
        <v>44256</v>
      </c>
      <c r="AL4808" s="1339"/>
      <c r="AM4808" s="1316"/>
      <c r="AN4808" s="1316"/>
      <c r="AO4808" s="1320"/>
      <c r="AP4808" s="1320"/>
      <c r="AQ4808" s="1337" t="s">
        <v>3094</v>
      </c>
      <c r="AR4808" s="1320"/>
      <c r="AS4808" s="1320"/>
      <c r="AT4808" s="1320"/>
      <c r="AU4808" s="1320"/>
      <c r="AV4808" s="1320"/>
      <c r="AW4808" s="1320"/>
      <c r="AX4808" s="1320"/>
      <c r="AY4808" s="1320"/>
      <c r="AZ4808" s="1950"/>
    </row>
    <row r="4809" spans="2:52" ht="15" customHeight="1">
      <c r="B4809" s="1310">
        <v>4803</v>
      </c>
      <c r="C4809" s="1326" t="s">
        <v>13971</v>
      </c>
      <c r="D4809" s="2153" t="s">
        <v>230</v>
      </c>
      <c r="E4809" s="521" t="s">
        <v>4222</v>
      </c>
      <c r="F4809" s="658" t="s">
        <v>13963</v>
      </c>
      <c r="G4809" s="509" t="s">
        <v>102</v>
      </c>
      <c r="H4809" s="1323" t="s">
        <v>24</v>
      </c>
      <c r="I4809" s="1325">
        <v>35146</v>
      </c>
      <c r="J4809" s="1314">
        <f t="shared" ca="1" si="403"/>
        <v>26</v>
      </c>
      <c r="K4809" s="2112" t="s">
        <v>24</v>
      </c>
      <c r="L4809" s="2113" t="s">
        <v>24</v>
      </c>
      <c r="M4809" s="2114" t="s">
        <v>24</v>
      </c>
      <c r="N4809" s="1348">
        <v>44250</v>
      </c>
      <c r="O4809" s="1318" t="s">
        <v>24</v>
      </c>
      <c r="P4809" s="1320" t="s">
        <v>24</v>
      </c>
      <c r="Q4809" s="1328" t="s">
        <v>24</v>
      </c>
      <c r="R4809" s="1327" t="s">
        <v>24</v>
      </c>
      <c r="S4809" s="1330" t="s">
        <v>14020</v>
      </c>
      <c r="T4809" s="1330">
        <v>44642</v>
      </c>
      <c r="U4809" s="1311">
        <v>44642</v>
      </c>
      <c r="V4809" s="1330" t="s">
        <v>24</v>
      </c>
      <c r="W4809" s="1311" t="s">
        <v>24</v>
      </c>
      <c r="X4809" s="1321"/>
      <c r="Y4809" s="1322"/>
      <c r="Z4809" s="2115"/>
      <c r="AA4809" s="1314" t="s">
        <v>926</v>
      </c>
      <c r="AB4809" s="1316"/>
      <c r="AC4809" s="1316"/>
      <c r="AD4809" s="1316"/>
      <c r="AE4809" s="1316"/>
      <c r="AF4809" s="1316"/>
      <c r="AG4809" s="1316"/>
      <c r="AH4809" s="1316"/>
      <c r="AI4809" s="244" t="str">
        <f t="shared" si="401"/>
        <v>HD 465, HD 785</v>
      </c>
      <c r="AJ4809" s="1315">
        <f t="shared" si="402"/>
        <v>44250</v>
      </c>
      <c r="AK4809" s="1318">
        <v>44256</v>
      </c>
      <c r="AL4809" s="1339"/>
      <c r="AM4809" s="1316"/>
      <c r="AN4809" s="1316"/>
      <c r="AO4809" s="1320"/>
      <c r="AP4809" s="1320"/>
      <c r="AQ4809" s="1337" t="s">
        <v>3094</v>
      </c>
      <c r="AR4809" s="1320"/>
      <c r="AS4809" s="1320"/>
      <c r="AT4809" s="1320"/>
      <c r="AU4809" s="1320"/>
      <c r="AV4809" s="1320"/>
      <c r="AW4809" s="1320"/>
      <c r="AX4809" s="1320"/>
      <c r="AY4809" s="1320"/>
      <c r="AZ4809" s="1950"/>
    </row>
    <row r="4810" spans="2:52" ht="15" customHeight="1">
      <c r="B4810" s="1310">
        <v>4804</v>
      </c>
      <c r="C4810" s="1326" t="s">
        <v>13972</v>
      </c>
      <c r="D4810" s="2153" t="s">
        <v>230</v>
      </c>
      <c r="E4810" s="521" t="s">
        <v>4222</v>
      </c>
      <c r="F4810" s="658" t="s">
        <v>13965</v>
      </c>
      <c r="G4810" s="509" t="s">
        <v>102</v>
      </c>
      <c r="H4810" s="1323" t="s">
        <v>24</v>
      </c>
      <c r="I4810" s="1325">
        <v>35046</v>
      </c>
      <c r="J4810" s="1314">
        <f t="shared" ca="1" si="403"/>
        <v>26</v>
      </c>
      <c r="K4810" s="2112" t="s">
        <v>24</v>
      </c>
      <c r="L4810" s="2113" t="s">
        <v>24</v>
      </c>
      <c r="M4810" s="2114" t="s">
        <v>24</v>
      </c>
      <c r="N4810" s="1348">
        <v>44250</v>
      </c>
      <c r="O4810" s="1318" t="s">
        <v>24</v>
      </c>
      <c r="P4810" s="1320" t="s">
        <v>24</v>
      </c>
      <c r="Q4810" s="1328" t="s">
        <v>24</v>
      </c>
      <c r="R4810" s="1327" t="s">
        <v>24</v>
      </c>
      <c r="S4810" s="1330" t="s">
        <v>14021</v>
      </c>
      <c r="T4810" s="1330">
        <v>44543</v>
      </c>
      <c r="U4810" s="1311">
        <v>44543</v>
      </c>
      <c r="V4810" s="1330" t="s">
        <v>24</v>
      </c>
      <c r="W4810" s="1311" t="s">
        <v>24</v>
      </c>
      <c r="X4810" s="1321"/>
      <c r="Y4810" s="1322"/>
      <c r="Z4810" s="2115"/>
      <c r="AA4810" s="1314" t="s">
        <v>926</v>
      </c>
      <c r="AB4810" s="1316"/>
      <c r="AC4810" s="1316"/>
      <c r="AD4810" s="1316"/>
      <c r="AE4810" s="1316"/>
      <c r="AF4810" s="1316"/>
      <c r="AG4810" s="1316"/>
      <c r="AH4810" s="1316"/>
      <c r="AI4810" s="244" t="str">
        <f t="shared" si="401"/>
        <v>HD 465, HD 785</v>
      </c>
      <c r="AJ4810" s="1315">
        <f t="shared" si="402"/>
        <v>44250</v>
      </c>
      <c r="AK4810" s="1318">
        <v>44256</v>
      </c>
      <c r="AL4810" s="1339"/>
      <c r="AM4810" s="1316"/>
      <c r="AN4810" s="1316"/>
      <c r="AO4810" s="1320"/>
      <c r="AP4810" s="1320"/>
      <c r="AQ4810" s="1337" t="s">
        <v>3094</v>
      </c>
      <c r="AR4810" s="1320"/>
      <c r="AS4810" s="1320"/>
      <c r="AT4810" s="1320"/>
      <c r="AU4810" s="1320"/>
      <c r="AV4810" s="1320"/>
      <c r="AW4810" s="1320"/>
      <c r="AX4810" s="1320"/>
      <c r="AY4810" s="1320"/>
      <c r="AZ4810" s="1950"/>
    </row>
    <row r="4811" spans="2:52" ht="15" customHeight="1">
      <c r="B4811" s="1310">
        <v>4805</v>
      </c>
      <c r="C4811" s="1326" t="s">
        <v>13973</v>
      </c>
      <c r="D4811" s="2153" t="s">
        <v>230</v>
      </c>
      <c r="E4811" s="521" t="s">
        <v>4222</v>
      </c>
      <c r="F4811" s="658" t="s">
        <v>14002</v>
      </c>
      <c r="G4811" s="509" t="s">
        <v>102</v>
      </c>
      <c r="H4811" s="1323" t="s">
        <v>24</v>
      </c>
      <c r="I4811" s="1325">
        <v>36023</v>
      </c>
      <c r="J4811" s="1314">
        <f t="shared" ca="1" si="403"/>
        <v>23</v>
      </c>
      <c r="K4811" s="2112" t="s">
        <v>24</v>
      </c>
      <c r="L4811" s="2113" t="s">
        <v>24</v>
      </c>
      <c r="M4811" s="2114" t="s">
        <v>24</v>
      </c>
      <c r="N4811" s="1348">
        <v>44250</v>
      </c>
      <c r="O4811" s="1318" t="s">
        <v>24</v>
      </c>
      <c r="P4811" s="1320" t="s">
        <v>24</v>
      </c>
      <c r="Q4811" s="1328" t="s">
        <v>24</v>
      </c>
      <c r="R4811" s="1327" t="s">
        <v>24</v>
      </c>
      <c r="S4811" s="1330" t="s">
        <v>14022</v>
      </c>
      <c r="T4811" s="1330">
        <v>44424</v>
      </c>
      <c r="U4811" s="1311">
        <v>44424</v>
      </c>
      <c r="V4811" s="1330" t="s">
        <v>24</v>
      </c>
      <c r="W4811" s="1311" t="s">
        <v>24</v>
      </c>
      <c r="X4811" s="1321"/>
      <c r="Y4811" s="1322"/>
      <c r="Z4811" s="2115"/>
      <c r="AA4811" s="1314" t="s">
        <v>9107</v>
      </c>
      <c r="AB4811" s="1316"/>
      <c r="AC4811" s="1316"/>
      <c r="AD4811" s="1316"/>
      <c r="AE4811" s="1316"/>
      <c r="AF4811" s="1316"/>
      <c r="AG4811" s="1316"/>
      <c r="AH4811" s="1316"/>
      <c r="AI4811" s="244" t="str">
        <f t="shared" si="401"/>
        <v>HD 465</v>
      </c>
      <c r="AJ4811" s="1315">
        <f t="shared" si="402"/>
        <v>44250</v>
      </c>
      <c r="AK4811" s="1318">
        <v>44256</v>
      </c>
      <c r="AL4811" s="1339"/>
      <c r="AM4811" s="1316"/>
      <c r="AN4811" s="1316"/>
      <c r="AO4811" s="1320"/>
      <c r="AP4811" s="1320"/>
      <c r="AQ4811" s="1337" t="s">
        <v>3094</v>
      </c>
      <c r="AR4811" s="1320"/>
      <c r="AS4811" s="1320"/>
      <c r="AT4811" s="1320"/>
      <c r="AU4811" s="1320"/>
      <c r="AV4811" s="1320"/>
      <c r="AW4811" s="1320"/>
      <c r="AX4811" s="1320"/>
      <c r="AY4811" s="1320"/>
      <c r="AZ4811" s="1950"/>
    </row>
    <row r="4812" spans="2:52" ht="15" customHeight="1">
      <c r="B4812" s="1310">
        <v>4806</v>
      </c>
      <c r="C4812" s="1326" t="s">
        <v>13974</v>
      </c>
      <c r="D4812" s="2153" t="s">
        <v>230</v>
      </c>
      <c r="E4812" s="521" t="s">
        <v>4222</v>
      </c>
      <c r="F4812" s="658" t="s">
        <v>14003</v>
      </c>
      <c r="G4812" s="509" t="s">
        <v>102</v>
      </c>
      <c r="H4812" s="1323" t="s">
        <v>24</v>
      </c>
      <c r="I4812" s="1325">
        <v>35691</v>
      </c>
      <c r="J4812" s="1314">
        <f t="shared" ca="1" si="403"/>
        <v>24</v>
      </c>
      <c r="K4812" s="2112" t="s">
        <v>24</v>
      </c>
      <c r="L4812" s="2113" t="s">
        <v>24</v>
      </c>
      <c r="M4812" s="2114" t="s">
        <v>24</v>
      </c>
      <c r="N4812" s="1348">
        <v>44250</v>
      </c>
      <c r="O4812" s="1318" t="s">
        <v>24</v>
      </c>
      <c r="P4812" s="1320" t="s">
        <v>24</v>
      </c>
      <c r="Q4812" s="1328" t="s">
        <v>24</v>
      </c>
      <c r="R4812" s="1327" t="s">
        <v>24</v>
      </c>
      <c r="S4812" s="1330" t="s">
        <v>14023</v>
      </c>
      <c r="T4812" s="1330">
        <v>44457</v>
      </c>
      <c r="U4812" s="1311">
        <v>44457</v>
      </c>
      <c r="V4812" s="1330" t="s">
        <v>24</v>
      </c>
      <c r="W4812" s="1311" t="s">
        <v>24</v>
      </c>
      <c r="X4812" s="1321"/>
      <c r="Y4812" s="1322"/>
      <c r="Z4812" s="2115"/>
      <c r="AA4812" s="1314" t="s">
        <v>14059</v>
      </c>
      <c r="AB4812" s="1316"/>
      <c r="AC4812" s="1316"/>
      <c r="AD4812" s="1316"/>
      <c r="AE4812" s="1316"/>
      <c r="AF4812" s="1316"/>
      <c r="AG4812" s="1316"/>
      <c r="AH4812" s="1316"/>
      <c r="AI4812" s="244" t="str">
        <f t="shared" si="401"/>
        <v>PC 200, 300, 400, 850</v>
      </c>
      <c r="AJ4812" s="1315">
        <f t="shared" si="402"/>
        <v>44250</v>
      </c>
      <c r="AK4812" s="1318">
        <v>44256</v>
      </c>
      <c r="AL4812" s="1339"/>
      <c r="AM4812" s="1316"/>
      <c r="AN4812" s="1316"/>
      <c r="AO4812" s="1320"/>
      <c r="AP4812" s="1320"/>
      <c r="AQ4812" s="1337" t="s">
        <v>3094</v>
      </c>
      <c r="AR4812" s="1320"/>
      <c r="AS4812" s="1320"/>
      <c r="AT4812" s="1320"/>
      <c r="AU4812" s="1320"/>
      <c r="AV4812" s="1320"/>
      <c r="AW4812" s="1320"/>
      <c r="AX4812" s="1320"/>
      <c r="AY4812" s="1320"/>
      <c r="AZ4812" s="1950"/>
    </row>
    <row r="4813" spans="2:52" ht="15" customHeight="1">
      <c r="B4813" s="1310">
        <v>4807</v>
      </c>
      <c r="C4813" s="1326" t="s">
        <v>13975</v>
      </c>
      <c r="D4813" s="2153" t="s">
        <v>230</v>
      </c>
      <c r="E4813" s="521" t="s">
        <v>4222</v>
      </c>
      <c r="F4813" s="658" t="s">
        <v>14004</v>
      </c>
      <c r="G4813" s="509" t="s">
        <v>102</v>
      </c>
      <c r="H4813" s="1323" t="s">
        <v>24</v>
      </c>
      <c r="I4813" s="1325">
        <v>36395</v>
      </c>
      <c r="J4813" s="1314">
        <f t="shared" ca="1" si="403"/>
        <v>22</v>
      </c>
      <c r="K4813" s="2112" t="s">
        <v>24</v>
      </c>
      <c r="L4813" s="2113" t="s">
        <v>24</v>
      </c>
      <c r="M4813" s="2114" t="s">
        <v>24</v>
      </c>
      <c r="N4813" s="1348">
        <v>44250</v>
      </c>
      <c r="O4813" s="1318" t="s">
        <v>24</v>
      </c>
      <c r="P4813" s="1320" t="s">
        <v>24</v>
      </c>
      <c r="Q4813" s="1328" t="s">
        <v>24</v>
      </c>
      <c r="R4813" s="1327" t="s">
        <v>24</v>
      </c>
      <c r="S4813" s="1330" t="s">
        <v>14024</v>
      </c>
      <c r="T4813" s="1330">
        <v>44431</v>
      </c>
      <c r="U4813" s="1311">
        <v>44431</v>
      </c>
      <c r="V4813" s="1330" t="s">
        <v>24</v>
      </c>
      <c r="W4813" s="1311" t="s">
        <v>24</v>
      </c>
      <c r="X4813" s="1321"/>
      <c r="Y4813" s="1322"/>
      <c r="Z4813" s="2115"/>
      <c r="AA4813" s="1314" t="s">
        <v>14059</v>
      </c>
      <c r="AB4813" s="1316"/>
      <c r="AC4813" s="1316"/>
      <c r="AD4813" s="1316"/>
      <c r="AE4813" s="1316"/>
      <c r="AF4813" s="1316"/>
      <c r="AG4813" s="1316"/>
      <c r="AH4813" s="1316"/>
      <c r="AI4813" s="244" t="str">
        <f t="shared" si="401"/>
        <v>PC 200, 300, 400, 850</v>
      </c>
      <c r="AJ4813" s="1315">
        <f t="shared" si="402"/>
        <v>44250</v>
      </c>
      <c r="AK4813" s="1318">
        <v>44256</v>
      </c>
      <c r="AL4813" s="1339"/>
      <c r="AM4813" s="1316"/>
      <c r="AN4813" s="1316"/>
      <c r="AO4813" s="1320"/>
      <c r="AP4813" s="1320"/>
      <c r="AQ4813" s="1337" t="s">
        <v>3094</v>
      </c>
      <c r="AR4813" s="1320"/>
      <c r="AS4813" s="1320"/>
      <c r="AT4813" s="1320"/>
      <c r="AU4813" s="1320"/>
      <c r="AV4813" s="1320"/>
      <c r="AW4813" s="1320"/>
      <c r="AX4813" s="1320"/>
      <c r="AY4813" s="1320"/>
      <c r="AZ4813" s="1950"/>
    </row>
    <row r="4814" spans="2:52" ht="15" customHeight="1">
      <c r="B4814" s="1310">
        <v>4808</v>
      </c>
      <c r="C4814" s="1326" t="s">
        <v>13976</v>
      </c>
      <c r="D4814" s="2153" t="s">
        <v>6771</v>
      </c>
      <c r="E4814" s="521" t="s">
        <v>1122</v>
      </c>
      <c r="F4814" s="658" t="s">
        <v>13977</v>
      </c>
      <c r="G4814" s="509" t="s">
        <v>102</v>
      </c>
      <c r="H4814" s="1323" t="s">
        <v>24</v>
      </c>
      <c r="I4814" s="1325">
        <v>30756</v>
      </c>
      <c r="J4814" s="1314">
        <f t="shared" ca="1" si="403"/>
        <v>38</v>
      </c>
      <c r="K4814" s="2112" t="s">
        <v>493</v>
      </c>
      <c r="L4814" s="2113">
        <v>840326360844</v>
      </c>
      <c r="M4814" s="2114">
        <v>45000</v>
      </c>
      <c r="N4814" s="1348"/>
      <c r="O4814" s="1318" t="s">
        <v>24</v>
      </c>
      <c r="P4814" s="1320" t="s">
        <v>24</v>
      </c>
      <c r="Q4814" s="1328" t="s">
        <v>24</v>
      </c>
      <c r="R4814" s="1327" t="s">
        <v>24</v>
      </c>
      <c r="S4814" s="1314" t="s">
        <v>13988</v>
      </c>
      <c r="T4814" s="1330">
        <v>44635</v>
      </c>
      <c r="U4814" s="1311">
        <v>44451</v>
      </c>
      <c r="V4814" s="1330" t="s">
        <v>24</v>
      </c>
      <c r="W4814" s="1311" t="s">
        <v>24</v>
      </c>
      <c r="X4814" s="1321"/>
      <c r="Y4814" s="1322"/>
      <c r="Z4814" s="2115"/>
      <c r="AA4814" s="1314" t="s">
        <v>13984</v>
      </c>
      <c r="AB4814" s="1316" t="s">
        <v>13989</v>
      </c>
      <c r="AC4814" s="1316" t="s">
        <v>9130</v>
      </c>
      <c r="AD4814" s="1316" t="s">
        <v>13203</v>
      </c>
      <c r="AE4814" s="1316"/>
      <c r="AF4814" s="1316"/>
      <c r="AG4814" s="1316"/>
      <c r="AH4814" s="1316"/>
      <c r="AI4814" s="244" t="str">
        <f t="shared" si="401"/>
        <v>SC R620 DTRSC R460 STRSC R580VOLVO FH16 610</v>
      </c>
      <c r="AJ4814" s="1315">
        <f t="shared" si="402"/>
        <v>0</v>
      </c>
      <c r="AK4814" s="1318"/>
      <c r="AL4814" s="1339"/>
      <c r="AM4814" s="1316"/>
      <c r="AN4814" s="1316"/>
      <c r="AO4814" s="1320"/>
      <c r="AP4814" s="1320"/>
      <c r="AQ4814" s="1337" t="s">
        <v>3094</v>
      </c>
      <c r="AR4814" s="1320"/>
      <c r="AS4814" s="1320"/>
      <c r="AT4814" s="1320"/>
      <c r="AU4814" s="1320"/>
      <c r="AV4814" s="1320"/>
      <c r="AW4814" s="1320"/>
      <c r="AX4814" s="1320"/>
      <c r="AY4814" s="1320"/>
      <c r="AZ4814" s="1950"/>
    </row>
    <row r="4815" spans="2:52" ht="15" customHeight="1">
      <c r="B4815" s="1310">
        <v>4809</v>
      </c>
      <c r="C4815" s="1326" t="s">
        <v>13978</v>
      </c>
      <c r="D4815" s="2153" t="s">
        <v>333</v>
      </c>
      <c r="E4815" s="521" t="s">
        <v>222</v>
      </c>
      <c r="F4815" s="658" t="s">
        <v>24</v>
      </c>
      <c r="G4815" s="509" t="s">
        <v>136</v>
      </c>
      <c r="H4815" s="1323" t="s">
        <v>24</v>
      </c>
      <c r="I4815" s="1325">
        <v>35870</v>
      </c>
      <c r="J4815" s="1314">
        <f t="shared" ca="1" si="403"/>
        <v>24</v>
      </c>
      <c r="K4815" s="2112" t="s">
        <v>83</v>
      </c>
      <c r="L4815" s="2113">
        <v>14269803000087</v>
      </c>
      <c r="M4815" s="2114">
        <v>46044</v>
      </c>
      <c r="N4815" s="1348">
        <v>44243</v>
      </c>
      <c r="O4815" s="1318" t="s">
        <v>24</v>
      </c>
      <c r="P4815" s="1320" t="s">
        <v>24</v>
      </c>
      <c r="Q4815" s="1328" t="s">
        <v>24</v>
      </c>
      <c r="R4815" s="1327" t="s">
        <v>24</v>
      </c>
      <c r="S4815" s="1314" t="s">
        <v>13999</v>
      </c>
      <c r="T4815" s="1330">
        <v>44636</v>
      </c>
      <c r="U4815" s="1311">
        <v>44636</v>
      </c>
      <c r="V4815" s="1330" t="s">
        <v>24</v>
      </c>
      <c r="W4815" s="1311" t="s">
        <v>24</v>
      </c>
      <c r="X4815" s="1321"/>
      <c r="Y4815" s="1322"/>
      <c r="Z4815" s="2115"/>
      <c r="AA4815" s="1314" t="s">
        <v>100</v>
      </c>
      <c r="AB4815" s="1316"/>
      <c r="AC4815" s="1316"/>
      <c r="AD4815" s="1316"/>
      <c r="AE4815" s="1316"/>
      <c r="AF4815" s="1316"/>
      <c r="AG4815" s="1316"/>
      <c r="AH4815" s="1316"/>
      <c r="AI4815" s="244" t="str">
        <f t="shared" si="401"/>
        <v>LIGHT VEHICLE</v>
      </c>
      <c r="AJ4815" s="1315">
        <f t="shared" si="402"/>
        <v>44243</v>
      </c>
      <c r="AK4815" s="1318">
        <v>44249</v>
      </c>
      <c r="AL4815" s="1339">
        <v>44249</v>
      </c>
      <c r="AM4815" s="1316"/>
      <c r="AN4815" s="1316"/>
      <c r="AO4815" s="1320"/>
      <c r="AP4815" s="1320"/>
      <c r="AQ4815" s="1337" t="s">
        <v>3094</v>
      </c>
      <c r="AR4815" s="1320"/>
      <c r="AS4815" s="1320"/>
      <c r="AT4815" s="1320"/>
      <c r="AU4815" s="1320"/>
      <c r="AV4815" s="1320"/>
      <c r="AW4815" s="1320"/>
      <c r="AX4815" s="1320"/>
      <c r="AY4815" s="1320"/>
      <c r="AZ4815" s="1950"/>
    </row>
    <row r="4816" spans="2:52" ht="15" customHeight="1">
      <c r="B4816" s="1310">
        <v>4810</v>
      </c>
      <c r="C4816" s="1326" t="s">
        <v>13979</v>
      </c>
      <c r="D4816" s="2153" t="s">
        <v>257</v>
      </c>
      <c r="E4816" s="521" t="s">
        <v>1122</v>
      </c>
      <c r="F4816" s="658" t="s">
        <v>24</v>
      </c>
      <c r="G4816" s="509" t="s">
        <v>147</v>
      </c>
      <c r="H4816" s="1323" t="s">
        <v>24</v>
      </c>
      <c r="I4816" s="1325">
        <v>34240</v>
      </c>
      <c r="J4816" s="1314">
        <f t="shared" ca="1" si="403"/>
        <v>28</v>
      </c>
      <c r="K4816" s="2112" t="s">
        <v>24</v>
      </c>
      <c r="L4816" s="2113" t="s">
        <v>24</v>
      </c>
      <c r="M4816" s="2114" t="s">
        <v>24</v>
      </c>
      <c r="N4816" s="1348">
        <v>44247</v>
      </c>
      <c r="O4816" s="1318" t="s">
        <v>24</v>
      </c>
      <c r="P4816" s="1320" t="s">
        <v>24</v>
      </c>
      <c r="Q4816" s="1328" t="s">
        <v>24</v>
      </c>
      <c r="R4816" s="1327" t="s">
        <v>24</v>
      </c>
      <c r="S4816" s="1314" t="s">
        <v>13980</v>
      </c>
      <c r="T4816" s="1330">
        <v>44467</v>
      </c>
      <c r="U4816" s="1311">
        <v>44467</v>
      </c>
      <c r="V4816" s="1330" t="s">
        <v>24</v>
      </c>
      <c r="W4816" s="1311" t="s">
        <v>24</v>
      </c>
      <c r="X4816" s="1321"/>
      <c r="Y4816" s="1322"/>
      <c r="Z4816" s="2115"/>
      <c r="AA4816" s="1314" t="s">
        <v>100</v>
      </c>
      <c r="AB4816" s="1316"/>
      <c r="AC4816" s="1316"/>
      <c r="AD4816" s="1316"/>
      <c r="AE4816" s="1316"/>
      <c r="AF4816" s="1316"/>
      <c r="AG4816" s="1316"/>
      <c r="AH4816" s="1316"/>
      <c r="AI4816" s="244" t="str">
        <f t="shared" ref="AI4816:AI4880" si="404">+CONCATENATE(AA4816,AB4816,AC4816,AD4816,AE4816,AF4816,AG4816)</f>
        <v>LIGHT VEHICLE</v>
      </c>
      <c r="AJ4816" s="1315">
        <f t="shared" si="402"/>
        <v>44247</v>
      </c>
      <c r="AK4816" s="1318"/>
      <c r="AL4816" s="1339"/>
      <c r="AM4816" s="1316"/>
      <c r="AN4816" s="1316"/>
      <c r="AO4816" s="1320"/>
      <c r="AP4816" s="1320"/>
      <c r="AQ4816" s="1337" t="s">
        <v>3094</v>
      </c>
      <c r="AR4816" s="1320"/>
      <c r="AS4816" s="1320"/>
      <c r="AT4816" s="1320"/>
      <c r="AU4816" s="1320"/>
      <c r="AV4816" s="1320"/>
      <c r="AW4816" s="1320"/>
      <c r="AX4816" s="1320"/>
      <c r="AY4816" s="1320"/>
      <c r="AZ4816" s="1950"/>
    </row>
    <row r="4817" spans="2:52" ht="15" customHeight="1">
      <c r="B4817" s="1310">
        <v>4811</v>
      </c>
      <c r="C4817" s="1326" t="s">
        <v>13981</v>
      </c>
      <c r="D4817" s="2153" t="s">
        <v>705</v>
      </c>
      <c r="E4817" s="521" t="s">
        <v>1122</v>
      </c>
      <c r="F4817" s="658" t="s">
        <v>13982</v>
      </c>
      <c r="G4817" s="509" t="s">
        <v>102</v>
      </c>
      <c r="H4817" s="1323" t="s">
        <v>24</v>
      </c>
      <c r="I4817" s="1325">
        <v>28428</v>
      </c>
      <c r="J4817" s="1314">
        <f t="shared" ca="1" si="403"/>
        <v>45</v>
      </c>
      <c r="K4817" s="2112" t="s">
        <v>493</v>
      </c>
      <c r="L4817" s="2113">
        <v>1821161000026</v>
      </c>
      <c r="M4817" s="2114">
        <v>45595</v>
      </c>
      <c r="N4817" s="1348"/>
      <c r="O4817" s="1318" t="s">
        <v>24</v>
      </c>
      <c r="P4817" s="1320" t="s">
        <v>24</v>
      </c>
      <c r="Q4817" s="1328" t="s">
        <v>24</v>
      </c>
      <c r="R4817" s="1327" t="s">
        <v>24</v>
      </c>
      <c r="S4817" s="1314" t="s">
        <v>13983</v>
      </c>
      <c r="T4817" s="1330">
        <v>44499</v>
      </c>
      <c r="U4817" s="1311">
        <v>44499</v>
      </c>
      <c r="V4817" s="1330" t="s">
        <v>24</v>
      </c>
      <c r="W4817" s="1311" t="s">
        <v>24</v>
      </c>
      <c r="X4817" s="1321"/>
      <c r="Y4817" s="1322"/>
      <c r="Z4817" s="2115"/>
      <c r="AA4817" s="1314" t="s">
        <v>13734</v>
      </c>
      <c r="AB4817" s="1316" t="s">
        <v>13984</v>
      </c>
      <c r="AC4817" s="1316" t="s">
        <v>12803</v>
      </c>
      <c r="AD4817" s="1316" t="s">
        <v>9130</v>
      </c>
      <c r="AE4817" s="1316"/>
      <c r="AF4817" s="1316"/>
      <c r="AG4817" s="1316"/>
      <c r="AH4817" s="1316"/>
      <c r="AI4817" s="244" t="str">
        <f t="shared" si="404"/>
        <v>SC P460 STRSC R620 DTRTRAILER FH16SC R580</v>
      </c>
      <c r="AJ4817" s="1315">
        <f t="shared" si="402"/>
        <v>0</v>
      </c>
      <c r="AK4817" s="1318"/>
      <c r="AL4817" s="1339"/>
      <c r="AM4817" s="1316"/>
      <c r="AN4817" s="1316"/>
      <c r="AO4817" s="1320"/>
      <c r="AP4817" s="1320"/>
      <c r="AQ4817" s="1337" t="s">
        <v>3094</v>
      </c>
      <c r="AR4817" s="1320"/>
      <c r="AS4817" s="1320"/>
      <c r="AT4817" s="1320"/>
      <c r="AU4817" s="1320"/>
      <c r="AV4817" s="1320"/>
      <c r="AW4817" s="1320"/>
      <c r="AX4817" s="1320"/>
      <c r="AY4817" s="1320"/>
      <c r="AZ4817" s="1950"/>
    </row>
    <row r="4818" spans="2:52" ht="15" customHeight="1">
      <c r="B4818" s="1310">
        <v>4812</v>
      </c>
      <c r="C4818" s="2377" t="s">
        <v>13990</v>
      </c>
      <c r="D4818" s="2153" t="s">
        <v>230</v>
      </c>
      <c r="E4818" s="521" t="s">
        <v>222</v>
      </c>
      <c r="F4818" s="658" t="s">
        <v>24</v>
      </c>
      <c r="G4818" s="509" t="s">
        <v>13721</v>
      </c>
      <c r="H4818" s="1323" t="s">
        <v>24</v>
      </c>
      <c r="I4818" s="1325">
        <v>35885</v>
      </c>
      <c r="J4818" s="1314">
        <f t="shared" ca="1" si="403"/>
        <v>24</v>
      </c>
      <c r="K4818" s="2112" t="s">
        <v>24</v>
      </c>
      <c r="L4818" s="2113" t="s">
        <v>24</v>
      </c>
      <c r="M4818" s="2114" t="s">
        <v>24</v>
      </c>
      <c r="N4818" s="1348">
        <v>44249</v>
      </c>
      <c r="O4818" s="1318" t="s">
        <v>24</v>
      </c>
      <c r="P4818" s="1320" t="s">
        <v>24</v>
      </c>
      <c r="Q4818" s="1328" t="s">
        <v>24</v>
      </c>
      <c r="R4818" s="1327" t="s">
        <v>24</v>
      </c>
      <c r="S4818" s="1314" t="s">
        <v>13991</v>
      </c>
      <c r="T4818" s="1330">
        <v>44651</v>
      </c>
      <c r="U4818" s="1311">
        <v>44651</v>
      </c>
      <c r="V4818" s="1330" t="s">
        <v>24</v>
      </c>
      <c r="W4818" s="1311" t="s">
        <v>24</v>
      </c>
      <c r="X4818" s="1321"/>
      <c r="Y4818" s="1322"/>
      <c r="Z4818" s="2115"/>
      <c r="AA4818" s="1314" t="s">
        <v>14170</v>
      </c>
      <c r="AB4818" s="1316"/>
      <c r="AC4818" s="1316"/>
      <c r="AD4818" s="1316"/>
      <c r="AE4818" s="1316"/>
      <c r="AF4818" s="1316"/>
      <c r="AG4818" s="1316"/>
      <c r="AH4818" s="1316"/>
      <c r="AI4818" s="244" t="str">
        <f t="shared" si="404"/>
        <v>PC200, PC300</v>
      </c>
      <c r="AJ4818" s="1315">
        <f t="shared" si="402"/>
        <v>44249</v>
      </c>
      <c r="AK4818" s="1318"/>
      <c r="AL4818" s="1339"/>
      <c r="AM4818" s="1316"/>
      <c r="AN4818" s="1316"/>
      <c r="AO4818" s="1320"/>
      <c r="AP4818" s="1320"/>
      <c r="AQ4818" s="1337" t="s">
        <v>3094</v>
      </c>
      <c r="AR4818" s="1320"/>
      <c r="AS4818" s="1320"/>
      <c r="AT4818" s="1320"/>
      <c r="AU4818" s="1320"/>
      <c r="AV4818" s="1320"/>
      <c r="AW4818" s="1320"/>
      <c r="AX4818" s="1320"/>
      <c r="AY4818" s="1320"/>
      <c r="AZ4818" s="1950"/>
    </row>
    <row r="4819" spans="2:52" ht="15" customHeight="1">
      <c r="B4819" s="1310">
        <v>4813</v>
      </c>
      <c r="C4819" s="2377" t="s">
        <v>4639</v>
      </c>
      <c r="D4819" s="2153" t="s">
        <v>230</v>
      </c>
      <c r="E4819" s="521" t="s">
        <v>222</v>
      </c>
      <c r="F4819" s="658" t="s">
        <v>24</v>
      </c>
      <c r="G4819" s="509" t="s">
        <v>13721</v>
      </c>
      <c r="H4819" s="1323" t="s">
        <v>24</v>
      </c>
      <c r="I4819" s="1325">
        <v>36323</v>
      </c>
      <c r="J4819" s="1314">
        <f t="shared" ca="1" si="403"/>
        <v>22</v>
      </c>
      <c r="K4819" s="2112" t="s">
        <v>24</v>
      </c>
      <c r="L4819" s="2113" t="s">
        <v>24</v>
      </c>
      <c r="M4819" s="2114" t="s">
        <v>24</v>
      </c>
      <c r="N4819" s="1348">
        <v>44249</v>
      </c>
      <c r="O4819" s="1318" t="s">
        <v>24</v>
      </c>
      <c r="P4819" s="1320" t="s">
        <v>24</v>
      </c>
      <c r="Q4819" s="1328" t="s">
        <v>24</v>
      </c>
      <c r="R4819" s="1327" t="s">
        <v>24</v>
      </c>
      <c r="S4819" s="1314" t="s">
        <v>13992</v>
      </c>
      <c r="T4819" s="1330">
        <v>44724</v>
      </c>
      <c r="U4819" s="1311">
        <v>44724</v>
      </c>
      <c r="V4819" s="1330" t="s">
        <v>24</v>
      </c>
      <c r="W4819" s="1311" t="s">
        <v>24</v>
      </c>
      <c r="X4819" s="1321"/>
      <c r="Y4819" s="1322"/>
      <c r="Z4819" s="2115"/>
      <c r="AA4819" s="1314" t="s">
        <v>593</v>
      </c>
      <c r="AB4819" s="1316" t="s">
        <v>14170</v>
      </c>
      <c r="AC4819" s="1316"/>
      <c r="AD4819" s="1316"/>
      <c r="AE4819" s="1316"/>
      <c r="AF4819" s="1316"/>
      <c r="AG4819" s="1316"/>
      <c r="AH4819" s="1316"/>
      <c r="AI4819" s="244" t="str">
        <f t="shared" si="404"/>
        <v>COMPACTORPC200, PC300</v>
      </c>
      <c r="AJ4819" s="1315">
        <f t="shared" si="402"/>
        <v>44249</v>
      </c>
      <c r="AK4819" s="1318"/>
      <c r="AL4819" s="1339"/>
      <c r="AM4819" s="1316"/>
      <c r="AN4819" s="1316"/>
      <c r="AO4819" s="1320"/>
      <c r="AP4819" s="1320"/>
      <c r="AQ4819" s="1337" t="s">
        <v>3094</v>
      </c>
      <c r="AR4819" s="1320"/>
      <c r="AS4819" s="1320"/>
      <c r="AT4819" s="1320"/>
      <c r="AU4819" s="1320"/>
      <c r="AV4819" s="1320"/>
      <c r="AW4819" s="1320"/>
      <c r="AX4819" s="1320"/>
      <c r="AY4819" s="1320"/>
      <c r="AZ4819" s="1950"/>
    </row>
    <row r="4820" spans="2:52" ht="15" customHeight="1">
      <c r="B4820" s="1310">
        <v>4814</v>
      </c>
      <c r="C4820" s="1326" t="s">
        <v>13993</v>
      </c>
      <c r="D4820" s="2153" t="s">
        <v>234</v>
      </c>
      <c r="E4820" s="521" t="s">
        <v>601</v>
      </c>
      <c r="F4820" s="658" t="s">
        <v>24</v>
      </c>
      <c r="G4820" s="509" t="s">
        <v>12788</v>
      </c>
      <c r="H4820" s="1323" t="s">
        <v>24</v>
      </c>
      <c r="I4820" s="1325">
        <v>32723</v>
      </c>
      <c r="J4820" s="1314">
        <f t="shared" ca="1" si="403"/>
        <v>32</v>
      </c>
      <c r="K4820" s="2112" t="s">
        <v>24</v>
      </c>
      <c r="L4820" s="2113" t="s">
        <v>24</v>
      </c>
      <c r="M4820" s="2114" t="s">
        <v>24</v>
      </c>
      <c r="N4820" s="1348">
        <v>44248</v>
      </c>
      <c r="O4820" s="1318" t="s">
        <v>24</v>
      </c>
      <c r="P4820" s="1320" t="s">
        <v>24</v>
      </c>
      <c r="Q4820" s="1328" t="s">
        <v>24</v>
      </c>
      <c r="R4820" s="1327" t="s">
        <v>24</v>
      </c>
      <c r="S4820" s="1314"/>
      <c r="T4820" s="1330">
        <v>44411</v>
      </c>
      <c r="U4820" s="1311"/>
      <c r="V4820" s="1330" t="s">
        <v>24</v>
      </c>
      <c r="W4820" s="1311" t="s">
        <v>24</v>
      </c>
      <c r="X4820" s="1321"/>
      <c r="Y4820" s="1322"/>
      <c r="Z4820" s="2115"/>
      <c r="AA4820" s="1314"/>
      <c r="AB4820" s="1316"/>
      <c r="AC4820" s="1316"/>
      <c r="AD4820" s="1316"/>
      <c r="AE4820" s="1316"/>
      <c r="AF4820" s="1316"/>
      <c r="AG4820" s="1316"/>
      <c r="AH4820" s="1316"/>
      <c r="AI4820" s="244" t="str">
        <f t="shared" si="404"/>
        <v/>
      </c>
      <c r="AJ4820" s="1315">
        <f t="shared" si="402"/>
        <v>44248</v>
      </c>
      <c r="AK4820" s="1318"/>
      <c r="AL4820" s="1339"/>
      <c r="AM4820" s="1316"/>
      <c r="AN4820" s="1316"/>
      <c r="AO4820" s="1320"/>
      <c r="AP4820" s="1320"/>
      <c r="AQ4820" s="1337" t="s">
        <v>3094</v>
      </c>
      <c r="AR4820" s="1320"/>
      <c r="AS4820" s="1320"/>
      <c r="AT4820" s="1320"/>
      <c r="AU4820" s="1320"/>
      <c r="AV4820" s="1320"/>
      <c r="AW4820" s="1320"/>
      <c r="AX4820" s="1320"/>
      <c r="AY4820" s="1320"/>
      <c r="AZ4820" s="1950"/>
    </row>
    <row r="4821" spans="2:52" ht="15" customHeight="1">
      <c r="B4821" s="1310">
        <v>4815</v>
      </c>
      <c r="C4821" s="1326" t="s">
        <v>13994</v>
      </c>
      <c r="D4821" s="2153" t="s">
        <v>4458</v>
      </c>
      <c r="E4821" s="521" t="s">
        <v>1122</v>
      </c>
      <c r="F4821" s="658" t="s">
        <v>24</v>
      </c>
      <c r="G4821" s="509" t="s">
        <v>109</v>
      </c>
      <c r="H4821" s="1323" t="s">
        <v>24</v>
      </c>
      <c r="I4821" s="1325">
        <v>36750</v>
      </c>
      <c r="J4821" s="1314">
        <f t="shared" ca="1" si="403"/>
        <v>21</v>
      </c>
      <c r="K4821" s="2112" t="s">
        <v>24</v>
      </c>
      <c r="L4821" s="2113" t="s">
        <v>24</v>
      </c>
      <c r="M4821" s="2114" t="s">
        <v>24</v>
      </c>
      <c r="N4821" s="1348">
        <v>44248</v>
      </c>
      <c r="O4821" s="1318" t="s">
        <v>24</v>
      </c>
      <c r="P4821" s="1320" t="s">
        <v>24</v>
      </c>
      <c r="Q4821" s="1328" t="s">
        <v>24</v>
      </c>
      <c r="R4821" s="1327" t="s">
        <v>24</v>
      </c>
      <c r="S4821" s="1314"/>
      <c r="T4821" s="1330">
        <v>44420</v>
      </c>
      <c r="U4821" s="1311"/>
      <c r="V4821" s="1330" t="s">
        <v>24</v>
      </c>
      <c r="W4821" s="1311" t="s">
        <v>24</v>
      </c>
      <c r="X4821" s="1321"/>
      <c r="Y4821" s="1322"/>
      <c r="Z4821" s="2115"/>
      <c r="AA4821" s="1314"/>
      <c r="AB4821" s="1316"/>
      <c r="AC4821" s="1316"/>
      <c r="AD4821" s="1316"/>
      <c r="AE4821" s="1316"/>
      <c r="AF4821" s="1316"/>
      <c r="AG4821" s="1316"/>
      <c r="AH4821" s="1316"/>
      <c r="AI4821" s="244" t="str">
        <f t="shared" si="404"/>
        <v/>
      </c>
      <c r="AJ4821" s="1315">
        <f t="shared" si="402"/>
        <v>44248</v>
      </c>
      <c r="AK4821" s="1318"/>
      <c r="AL4821" s="1339"/>
      <c r="AM4821" s="1316"/>
      <c r="AN4821" s="1316"/>
      <c r="AO4821" s="1320"/>
      <c r="AP4821" s="1320"/>
      <c r="AQ4821" s="1337" t="s">
        <v>3094</v>
      </c>
      <c r="AR4821" s="1320"/>
      <c r="AS4821" s="1320"/>
      <c r="AT4821" s="1320"/>
      <c r="AU4821" s="1320"/>
      <c r="AV4821" s="1320"/>
      <c r="AW4821" s="1320"/>
      <c r="AX4821" s="1320"/>
      <c r="AY4821" s="1320"/>
      <c r="AZ4821" s="1950"/>
    </row>
    <row r="4822" spans="2:52" ht="15" customHeight="1">
      <c r="B4822" s="1310">
        <v>4816</v>
      </c>
      <c r="C4822" s="1326" t="s">
        <v>13995</v>
      </c>
      <c r="D4822" s="2153" t="s">
        <v>257</v>
      </c>
      <c r="E4822" s="521" t="s">
        <v>1122</v>
      </c>
      <c r="F4822" s="658" t="s">
        <v>24</v>
      </c>
      <c r="G4822" s="509" t="s">
        <v>109</v>
      </c>
      <c r="H4822" s="1323" t="s">
        <v>24</v>
      </c>
      <c r="I4822" s="1325">
        <v>34649</v>
      </c>
      <c r="J4822" s="1314">
        <f t="shared" ca="1" si="403"/>
        <v>27</v>
      </c>
      <c r="K4822" s="2112" t="s">
        <v>24</v>
      </c>
      <c r="L4822" s="2113" t="s">
        <v>24</v>
      </c>
      <c r="M4822" s="2114" t="s">
        <v>24</v>
      </c>
      <c r="N4822" s="1348">
        <v>44248</v>
      </c>
      <c r="O4822" s="1318" t="s">
        <v>24</v>
      </c>
      <c r="P4822" s="1320" t="s">
        <v>24</v>
      </c>
      <c r="Q4822" s="1328" t="s">
        <v>24</v>
      </c>
      <c r="R4822" s="1327" t="s">
        <v>24</v>
      </c>
      <c r="S4822" s="1314" t="s">
        <v>13996</v>
      </c>
      <c r="T4822" s="1330">
        <v>44511</v>
      </c>
      <c r="U4822" s="1311">
        <v>44511</v>
      </c>
      <c r="V4822" s="1330" t="s">
        <v>24</v>
      </c>
      <c r="W4822" s="1311" t="s">
        <v>24</v>
      </c>
      <c r="X4822" s="1321"/>
      <c r="Y4822" s="1322"/>
      <c r="Z4822" s="2115"/>
      <c r="AA4822" s="1314" t="s">
        <v>100</v>
      </c>
      <c r="AB4822" s="1316"/>
      <c r="AC4822" s="1316"/>
      <c r="AD4822" s="1316"/>
      <c r="AE4822" s="1316"/>
      <c r="AF4822" s="1316"/>
      <c r="AG4822" s="1316"/>
      <c r="AH4822" s="1316"/>
      <c r="AI4822" s="244" t="str">
        <f t="shared" si="404"/>
        <v>LIGHT VEHICLE</v>
      </c>
      <c r="AJ4822" s="1315">
        <f t="shared" si="402"/>
        <v>44248</v>
      </c>
      <c r="AK4822" s="1318"/>
      <c r="AL4822" s="1339"/>
      <c r="AM4822" s="1316"/>
      <c r="AN4822" s="1316"/>
      <c r="AO4822" s="1320"/>
      <c r="AP4822" s="1320"/>
      <c r="AQ4822" s="1337" t="s">
        <v>3094</v>
      </c>
      <c r="AR4822" s="1320"/>
      <c r="AS4822" s="1320"/>
      <c r="AT4822" s="1320"/>
      <c r="AU4822" s="1320"/>
      <c r="AV4822" s="1320"/>
      <c r="AW4822" s="1320"/>
      <c r="AX4822" s="1320"/>
      <c r="AY4822" s="1320"/>
      <c r="AZ4822" s="1950"/>
    </row>
    <row r="4823" spans="2:52" ht="15" customHeight="1">
      <c r="B4823" s="1310">
        <v>4817</v>
      </c>
      <c r="C4823" s="1326" t="s">
        <v>14010</v>
      </c>
      <c r="D4823" s="2153" t="s">
        <v>221</v>
      </c>
      <c r="E4823" s="521" t="s">
        <v>222</v>
      </c>
      <c r="F4823" s="658" t="s">
        <v>24</v>
      </c>
      <c r="G4823" s="509" t="s">
        <v>141</v>
      </c>
      <c r="H4823" s="1323" t="s">
        <v>24</v>
      </c>
      <c r="I4823" s="1325">
        <v>36618</v>
      </c>
      <c r="J4823" s="1314">
        <f t="shared" ca="1" si="403"/>
        <v>22</v>
      </c>
      <c r="K4823" s="2112" t="s">
        <v>24</v>
      </c>
      <c r="L4823" s="2113" t="s">
        <v>24</v>
      </c>
      <c r="M4823" s="2114" t="s">
        <v>24</v>
      </c>
      <c r="N4823" s="1348">
        <v>44249</v>
      </c>
      <c r="O4823" s="1318" t="s">
        <v>24</v>
      </c>
      <c r="P4823" s="1320" t="s">
        <v>24</v>
      </c>
      <c r="Q4823" s="1328" t="s">
        <v>24</v>
      </c>
      <c r="R4823" s="1327" t="s">
        <v>24</v>
      </c>
      <c r="S4823" s="1314" t="s">
        <v>13997</v>
      </c>
      <c r="T4823" s="1330">
        <v>44653</v>
      </c>
      <c r="U4823" s="1311">
        <v>44653</v>
      </c>
      <c r="V4823" s="1330" t="s">
        <v>24</v>
      </c>
      <c r="W4823" s="1311" t="s">
        <v>24</v>
      </c>
      <c r="X4823" s="1321"/>
      <c r="Y4823" s="1322"/>
      <c r="Z4823" s="2115"/>
      <c r="AA4823" s="1314"/>
      <c r="AB4823" s="1316"/>
      <c r="AC4823" s="1316"/>
      <c r="AD4823" s="1316"/>
      <c r="AE4823" s="1316"/>
      <c r="AF4823" s="1316"/>
      <c r="AG4823" s="1316"/>
      <c r="AH4823" s="1316"/>
      <c r="AI4823" s="244" t="str">
        <f t="shared" si="404"/>
        <v/>
      </c>
      <c r="AJ4823" s="1315">
        <f t="shared" si="402"/>
        <v>44249</v>
      </c>
      <c r="AK4823" s="1318"/>
      <c r="AL4823" s="1339"/>
      <c r="AM4823" s="1316"/>
      <c r="AN4823" s="1316"/>
      <c r="AO4823" s="1320"/>
      <c r="AP4823" s="1320"/>
      <c r="AQ4823" s="1337" t="s">
        <v>3094</v>
      </c>
      <c r="AR4823" s="1320"/>
      <c r="AS4823" s="1320"/>
      <c r="AT4823" s="1320"/>
      <c r="AU4823" s="1320"/>
      <c r="AV4823" s="1320"/>
      <c r="AW4823" s="1320"/>
      <c r="AX4823" s="1320"/>
      <c r="AY4823" s="1320"/>
      <c r="AZ4823" s="1950"/>
    </row>
    <row r="4824" spans="2:52" ht="15" customHeight="1">
      <c r="B4824" s="1310">
        <v>4818</v>
      </c>
      <c r="C4824" s="1326" t="s">
        <v>14005</v>
      </c>
      <c r="D4824" s="2153" t="s">
        <v>257</v>
      </c>
      <c r="E4824" s="521" t="s">
        <v>1122</v>
      </c>
      <c r="F4824" s="658" t="s">
        <v>24</v>
      </c>
      <c r="G4824" s="509" t="s">
        <v>147</v>
      </c>
      <c r="H4824" s="1323" t="s">
        <v>24</v>
      </c>
      <c r="I4824" s="1325">
        <v>36840</v>
      </c>
      <c r="J4824" s="1314">
        <f t="shared" ca="1" si="403"/>
        <v>21</v>
      </c>
      <c r="K4824" s="2112" t="s">
        <v>24</v>
      </c>
      <c r="L4824" s="2113" t="s">
        <v>24</v>
      </c>
      <c r="M4824" s="2114" t="s">
        <v>24</v>
      </c>
      <c r="N4824" s="1348">
        <v>44251</v>
      </c>
      <c r="O4824" s="1318" t="s">
        <v>24</v>
      </c>
      <c r="P4824" s="1320" t="s">
        <v>24</v>
      </c>
      <c r="Q4824" s="1328" t="s">
        <v>24</v>
      </c>
      <c r="R4824" s="1327" t="s">
        <v>24</v>
      </c>
      <c r="S4824" s="1314" t="s">
        <v>14006</v>
      </c>
      <c r="T4824" s="1330">
        <v>44510</v>
      </c>
      <c r="U4824" s="1311">
        <v>44510</v>
      </c>
      <c r="V4824" s="1330" t="s">
        <v>24</v>
      </c>
      <c r="W4824" s="1311" t="s">
        <v>24</v>
      </c>
      <c r="X4824" s="1321"/>
      <c r="Y4824" s="1322"/>
      <c r="Z4824" s="2115"/>
      <c r="AA4824" s="1314"/>
      <c r="AB4824" s="1316"/>
      <c r="AC4824" s="1316"/>
      <c r="AD4824" s="1316"/>
      <c r="AE4824" s="1316"/>
      <c r="AF4824" s="1316"/>
      <c r="AG4824" s="1316"/>
      <c r="AH4824" s="1316"/>
      <c r="AI4824" s="244" t="str">
        <f t="shared" si="404"/>
        <v/>
      </c>
      <c r="AJ4824" s="1315">
        <f t="shared" si="402"/>
        <v>44251</v>
      </c>
      <c r="AK4824" s="1318"/>
      <c r="AL4824" s="1339"/>
      <c r="AM4824" s="1316"/>
      <c r="AN4824" s="1316"/>
      <c r="AO4824" s="1320"/>
      <c r="AP4824" s="1320"/>
      <c r="AQ4824" s="1337" t="s">
        <v>3094</v>
      </c>
      <c r="AR4824" s="1320"/>
      <c r="AS4824" s="1320"/>
      <c r="AT4824" s="1320"/>
      <c r="AU4824" s="1320"/>
      <c r="AV4824" s="1320"/>
      <c r="AW4824" s="1320"/>
      <c r="AX4824" s="1320"/>
      <c r="AY4824" s="1320"/>
      <c r="AZ4824" s="1950"/>
    </row>
    <row r="4825" spans="2:52" ht="15" customHeight="1">
      <c r="B4825" s="1310">
        <v>4819</v>
      </c>
      <c r="C4825" s="1326" t="s">
        <v>3155</v>
      </c>
      <c r="D4825" s="2153" t="s">
        <v>226</v>
      </c>
      <c r="E4825" s="521" t="s">
        <v>601</v>
      </c>
      <c r="F4825" s="658" t="s">
        <v>24</v>
      </c>
      <c r="G4825" s="509" t="s">
        <v>151</v>
      </c>
      <c r="H4825" s="1323" t="s">
        <v>24</v>
      </c>
      <c r="I4825" s="1325">
        <v>29872</v>
      </c>
      <c r="J4825" s="1314">
        <f t="shared" ca="1" si="403"/>
        <v>40</v>
      </c>
      <c r="K4825" s="2112" t="s">
        <v>24</v>
      </c>
      <c r="L4825" s="2113" t="s">
        <v>24</v>
      </c>
      <c r="M4825" s="2114" t="s">
        <v>24</v>
      </c>
      <c r="N4825" s="1348">
        <v>44251</v>
      </c>
      <c r="O4825" s="1318" t="s">
        <v>24</v>
      </c>
      <c r="P4825" s="1320" t="s">
        <v>24</v>
      </c>
      <c r="Q4825" s="1328" t="s">
        <v>24</v>
      </c>
      <c r="R4825" s="1327" t="s">
        <v>24</v>
      </c>
      <c r="S4825" s="1314"/>
      <c r="T4825" s="1330">
        <v>44482</v>
      </c>
      <c r="U4825" s="1311"/>
      <c r="V4825" s="1330" t="s">
        <v>24</v>
      </c>
      <c r="W4825" s="1311" t="s">
        <v>24</v>
      </c>
      <c r="X4825" s="1321"/>
      <c r="Y4825" s="1322"/>
      <c r="Z4825" s="2115"/>
      <c r="AA4825" s="1314"/>
      <c r="AB4825" s="1316"/>
      <c r="AC4825" s="1316"/>
      <c r="AD4825" s="1316"/>
      <c r="AE4825" s="1316"/>
      <c r="AF4825" s="1316"/>
      <c r="AG4825" s="1316"/>
      <c r="AH4825" s="1316"/>
      <c r="AI4825" s="244" t="str">
        <f t="shared" si="404"/>
        <v/>
      </c>
      <c r="AJ4825" s="1315">
        <f t="shared" si="402"/>
        <v>44251</v>
      </c>
      <c r="AK4825" s="1318"/>
      <c r="AL4825" s="1339"/>
      <c r="AM4825" s="1316"/>
      <c r="AN4825" s="1316"/>
      <c r="AO4825" s="1320"/>
      <c r="AP4825" s="1320"/>
      <c r="AQ4825" s="1337" t="s">
        <v>3094</v>
      </c>
      <c r="AR4825" s="1320"/>
      <c r="AS4825" s="1320"/>
      <c r="AT4825" s="1320"/>
      <c r="AU4825" s="1320"/>
      <c r="AV4825" s="1320"/>
      <c r="AW4825" s="1320"/>
      <c r="AX4825" s="1320"/>
      <c r="AY4825" s="1320"/>
      <c r="AZ4825" s="1950"/>
    </row>
    <row r="4826" spans="2:52" ht="15" customHeight="1">
      <c r="B4826" s="1310">
        <v>4820</v>
      </c>
      <c r="C4826" s="1326" t="s">
        <v>14007</v>
      </c>
      <c r="D4826" s="2153" t="s">
        <v>230</v>
      </c>
      <c r="E4826" s="521" t="s">
        <v>222</v>
      </c>
      <c r="F4826" s="658" t="s">
        <v>24</v>
      </c>
      <c r="G4826" s="509" t="s">
        <v>141</v>
      </c>
      <c r="H4826" s="1323" t="s">
        <v>24</v>
      </c>
      <c r="I4826" s="1325">
        <v>34597</v>
      </c>
      <c r="J4826" s="1314">
        <f t="shared" ca="1" si="403"/>
        <v>27</v>
      </c>
      <c r="K4826" s="2112" t="s">
        <v>24</v>
      </c>
      <c r="L4826" s="2113" t="s">
        <v>24</v>
      </c>
      <c r="M4826" s="2114" t="s">
        <v>24</v>
      </c>
      <c r="N4826" s="1348">
        <v>44247</v>
      </c>
      <c r="O4826" s="1318" t="s">
        <v>24</v>
      </c>
      <c r="P4826" s="1320" t="s">
        <v>24</v>
      </c>
      <c r="Q4826" s="1328" t="s">
        <v>24</v>
      </c>
      <c r="R4826" s="1327" t="s">
        <v>24</v>
      </c>
      <c r="S4826" s="1314" t="s">
        <v>13997</v>
      </c>
      <c r="T4826" s="1330">
        <v>44459</v>
      </c>
      <c r="U4826" s="1311">
        <v>44459</v>
      </c>
      <c r="V4826" s="1330" t="s">
        <v>24</v>
      </c>
      <c r="W4826" s="1311" t="s">
        <v>24</v>
      </c>
      <c r="X4826" s="1321"/>
      <c r="Y4826" s="1322"/>
      <c r="Z4826" s="2115"/>
      <c r="AA4826" s="1314" t="s">
        <v>14205</v>
      </c>
      <c r="AB4826" s="1316"/>
      <c r="AC4826" s="1316"/>
      <c r="AD4826" s="1316"/>
      <c r="AE4826" s="1316"/>
      <c r="AF4826" s="1316"/>
      <c r="AG4826" s="1316"/>
      <c r="AH4826" s="1316"/>
      <c r="AI4826" s="244" t="str">
        <f t="shared" si="404"/>
        <v>DZ85</v>
      </c>
      <c r="AJ4826" s="1315">
        <f t="shared" si="402"/>
        <v>44247</v>
      </c>
      <c r="AK4826" s="1318"/>
      <c r="AL4826" s="1339"/>
      <c r="AM4826" s="1316"/>
      <c r="AN4826" s="1316"/>
      <c r="AO4826" s="1320"/>
      <c r="AP4826" s="1320"/>
      <c r="AQ4826" s="1337" t="s">
        <v>3094</v>
      </c>
      <c r="AR4826" s="1320"/>
      <c r="AS4826" s="1320"/>
      <c r="AT4826" s="1320"/>
      <c r="AU4826" s="1320"/>
      <c r="AV4826" s="1320"/>
      <c r="AW4826" s="1320"/>
      <c r="AX4826" s="1320"/>
      <c r="AY4826" s="1320"/>
      <c r="AZ4826" s="1950"/>
    </row>
    <row r="4827" spans="2:52" ht="15" customHeight="1">
      <c r="B4827" s="1310">
        <v>4821</v>
      </c>
      <c r="C4827" s="1326" t="s">
        <v>14009</v>
      </c>
      <c r="D4827" s="2153" t="s">
        <v>333</v>
      </c>
      <c r="E4827" s="521" t="s">
        <v>222</v>
      </c>
      <c r="F4827" s="658" t="s">
        <v>24</v>
      </c>
      <c r="G4827" s="509" t="s">
        <v>141</v>
      </c>
      <c r="H4827" s="1323" t="s">
        <v>24</v>
      </c>
      <c r="I4827" s="1325">
        <v>29183</v>
      </c>
      <c r="J4827" s="1314">
        <f t="shared" ca="1" si="403"/>
        <v>42</v>
      </c>
      <c r="K4827" s="2112" t="s">
        <v>24</v>
      </c>
      <c r="L4827" s="2113" t="s">
        <v>24</v>
      </c>
      <c r="M4827" s="2114" t="s">
        <v>24</v>
      </c>
      <c r="N4827" s="1348">
        <v>44247</v>
      </c>
      <c r="O4827" s="1318" t="s">
        <v>24</v>
      </c>
      <c r="P4827" s="1320" t="s">
        <v>24</v>
      </c>
      <c r="Q4827" s="1328" t="s">
        <v>24</v>
      </c>
      <c r="R4827" s="1327" t="s">
        <v>24</v>
      </c>
      <c r="S4827" s="1314" t="s">
        <v>14008</v>
      </c>
      <c r="T4827" s="1330">
        <v>44520</v>
      </c>
      <c r="U4827" s="1311">
        <v>44520</v>
      </c>
      <c r="V4827" s="1330" t="s">
        <v>24</v>
      </c>
      <c r="W4827" s="1311" t="s">
        <v>24</v>
      </c>
      <c r="X4827" s="1321"/>
      <c r="Y4827" s="1322"/>
      <c r="Z4827" s="2115"/>
      <c r="AA4827" s="1314"/>
      <c r="AB4827" s="1316"/>
      <c r="AC4827" s="1316"/>
      <c r="AD4827" s="1316"/>
      <c r="AE4827" s="1316"/>
      <c r="AF4827" s="1316"/>
      <c r="AG4827" s="1316"/>
      <c r="AH4827" s="1316"/>
      <c r="AI4827" s="244" t="str">
        <f t="shared" si="404"/>
        <v/>
      </c>
      <c r="AJ4827" s="1315">
        <f t="shared" si="402"/>
        <v>44247</v>
      </c>
      <c r="AK4827" s="1318"/>
      <c r="AL4827" s="1339"/>
      <c r="AM4827" s="1316"/>
      <c r="AN4827" s="1316"/>
      <c r="AO4827" s="1320"/>
      <c r="AP4827" s="1320"/>
      <c r="AQ4827" s="1337" t="s">
        <v>3094</v>
      </c>
      <c r="AR4827" s="1320"/>
      <c r="AS4827" s="1320"/>
      <c r="AT4827" s="1320"/>
      <c r="AU4827" s="1320"/>
      <c r="AV4827" s="1320"/>
      <c r="AW4827" s="1320"/>
      <c r="AX4827" s="1320"/>
      <c r="AY4827" s="1320"/>
      <c r="AZ4827" s="1950"/>
    </row>
    <row r="4828" spans="2:52" ht="15" customHeight="1">
      <c r="B4828" s="1310">
        <v>4822</v>
      </c>
      <c r="C4828" s="1326" t="s">
        <v>14011</v>
      </c>
      <c r="D4828" s="2153" t="s">
        <v>230</v>
      </c>
      <c r="E4828" s="521" t="s">
        <v>222</v>
      </c>
      <c r="F4828" s="658" t="s">
        <v>24</v>
      </c>
      <c r="G4828" s="509" t="s">
        <v>127</v>
      </c>
      <c r="H4828" s="1323" t="s">
        <v>24</v>
      </c>
      <c r="I4828" s="1325">
        <v>34723</v>
      </c>
      <c r="J4828" s="1314">
        <f t="shared" ca="1" si="403"/>
        <v>27</v>
      </c>
      <c r="K4828" s="2112" t="s">
        <v>24</v>
      </c>
      <c r="L4828" s="2113" t="s">
        <v>24</v>
      </c>
      <c r="M4828" s="2114" t="s">
        <v>24</v>
      </c>
      <c r="N4828" s="1348">
        <v>44235</v>
      </c>
      <c r="O4828" s="1318" t="s">
        <v>24</v>
      </c>
      <c r="P4828" s="1320" t="s">
        <v>24</v>
      </c>
      <c r="Q4828" s="1328" t="s">
        <v>24</v>
      </c>
      <c r="R4828" s="1327" t="s">
        <v>24</v>
      </c>
      <c r="S4828" s="1314" t="s">
        <v>14012</v>
      </c>
      <c r="T4828" s="1330">
        <v>44585</v>
      </c>
      <c r="U4828" s="1311">
        <v>44585</v>
      </c>
      <c r="V4828" s="1330" t="s">
        <v>24</v>
      </c>
      <c r="W4828" s="1311" t="s">
        <v>24</v>
      </c>
      <c r="X4828" s="1321"/>
      <c r="Y4828" s="1322"/>
      <c r="Z4828" s="2115"/>
      <c r="AA4828" s="1314" t="s">
        <v>1086</v>
      </c>
      <c r="AB4828" s="1316"/>
      <c r="AC4828" s="1316"/>
      <c r="AD4828" s="1316"/>
      <c r="AE4828" s="1316"/>
      <c r="AF4828" s="1316"/>
      <c r="AG4828" s="1316"/>
      <c r="AH4828" s="1316"/>
      <c r="AI4828" s="244" t="str">
        <f t="shared" si="404"/>
        <v>HINO 260 JD/TI</v>
      </c>
      <c r="AJ4828" s="1315">
        <f t="shared" si="402"/>
        <v>44235</v>
      </c>
      <c r="AK4828" s="1318"/>
      <c r="AL4828" s="1339"/>
      <c r="AM4828" s="1316"/>
      <c r="AN4828" s="1316"/>
      <c r="AO4828" s="1320"/>
      <c r="AP4828" s="1320"/>
      <c r="AQ4828" s="1337" t="s">
        <v>3094</v>
      </c>
      <c r="AR4828" s="1320"/>
      <c r="AS4828" s="1320"/>
      <c r="AT4828" s="1320"/>
      <c r="AU4828" s="1320"/>
      <c r="AV4828" s="1320"/>
      <c r="AW4828" s="1320"/>
      <c r="AX4828" s="1320"/>
      <c r="AY4828" s="1320"/>
      <c r="AZ4828" s="1950"/>
    </row>
    <row r="4829" spans="2:52" ht="15" customHeight="1">
      <c r="B4829" s="1310">
        <v>4823</v>
      </c>
      <c r="C4829" s="1326" t="s">
        <v>14013</v>
      </c>
      <c r="D4829" s="2153" t="s">
        <v>230</v>
      </c>
      <c r="E4829" s="521" t="s">
        <v>4222</v>
      </c>
      <c r="F4829" s="658" t="s">
        <v>14014</v>
      </c>
      <c r="G4829" s="509" t="s">
        <v>102</v>
      </c>
      <c r="H4829" s="1323" t="s">
        <v>24</v>
      </c>
      <c r="I4829" s="1325">
        <v>34589</v>
      </c>
      <c r="J4829" s="1314">
        <f t="shared" ca="1" si="403"/>
        <v>27</v>
      </c>
      <c r="K4829" s="2112" t="s">
        <v>24</v>
      </c>
      <c r="L4829" s="2113" t="s">
        <v>24</v>
      </c>
      <c r="M4829" s="2114" t="s">
        <v>24</v>
      </c>
      <c r="N4829" s="1348">
        <v>44250</v>
      </c>
      <c r="O4829" s="1318" t="s">
        <v>24</v>
      </c>
      <c r="P4829" s="1320" t="s">
        <v>24</v>
      </c>
      <c r="Q4829" s="1328" t="s">
        <v>24</v>
      </c>
      <c r="R4829" s="1327" t="s">
        <v>24</v>
      </c>
      <c r="S4829" s="1314" t="s">
        <v>14025</v>
      </c>
      <c r="T4829" s="1330">
        <v>44451</v>
      </c>
      <c r="U4829" s="1311">
        <v>44451</v>
      </c>
      <c r="V4829" s="1330" t="s">
        <v>24</v>
      </c>
      <c r="W4829" s="1311" t="s">
        <v>24</v>
      </c>
      <c r="X4829" s="1321"/>
      <c r="Y4829" s="1322"/>
      <c r="Z4829" s="2115"/>
      <c r="AA4829" s="1314" t="s">
        <v>9107</v>
      </c>
      <c r="AB4829" s="1316"/>
      <c r="AC4829" s="1316"/>
      <c r="AD4829" s="1316"/>
      <c r="AE4829" s="1316"/>
      <c r="AF4829" s="1316"/>
      <c r="AG4829" s="1316"/>
      <c r="AH4829" s="1316"/>
      <c r="AI4829" s="244" t="str">
        <f t="shared" si="404"/>
        <v>HD 465</v>
      </c>
      <c r="AJ4829" s="1315">
        <f t="shared" si="402"/>
        <v>44250</v>
      </c>
      <c r="AK4829" s="1318">
        <v>44256</v>
      </c>
      <c r="AL4829" s="1339"/>
      <c r="AM4829" s="1316"/>
      <c r="AN4829" s="1316"/>
      <c r="AO4829" s="1320"/>
      <c r="AP4829" s="1320"/>
      <c r="AQ4829" s="1337" t="s">
        <v>3094</v>
      </c>
      <c r="AR4829" s="1320"/>
      <c r="AS4829" s="1320"/>
      <c r="AT4829" s="1320"/>
      <c r="AU4829" s="1320"/>
      <c r="AV4829" s="1320"/>
      <c r="AW4829" s="1320"/>
      <c r="AX4829" s="1320"/>
      <c r="AY4829" s="1320"/>
      <c r="AZ4829" s="1950"/>
    </row>
    <row r="4830" spans="2:52" ht="15" customHeight="1">
      <c r="B4830" s="1310">
        <v>4824</v>
      </c>
      <c r="C4830" s="1326" t="s">
        <v>14029</v>
      </c>
      <c r="D4830" s="2153" t="s">
        <v>337</v>
      </c>
      <c r="E4830" s="521" t="s">
        <v>4241</v>
      </c>
      <c r="F4830" s="658" t="s">
        <v>24</v>
      </c>
      <c r="G4830" s="509" t="s">
        <v>14032</v>
      </c>
      <c r="H4830" s="1323" t="s">
        <v>24</v>
      </c>
      <c r="I4830" s="1325">
        <v>31656</v>
      </c>
      <c r="J4830" s="1314">
        <f t="shared" ca="1" si="403"/>
        <v>35</v>
      </c>
      <c r="K4830" s="2112" t="s">
        <v>24</v>
      </c>
      <c r="L4830" s="2113" t="s">
        <v>24</v>
      </c>
      <c r="M4830" s="2114" t="s">
        <v>24</v>
      </c>
      <c r="N4830" s="1348">
        <v>44247</v>
      </c>
      <c r="O4830" s="1318" t="s">
        <v>24</v>
      </c>
      <c r="P4830" s="1320" t="s">
        <v>24</v>
      </c>
      <c r="Q4830" s="1328" t="s">
        <v>24</v>
      </c>
      <c r="R4830" s="1327" t="s">
        <v>24</v>
      </c>
      <c r="S4830" s="1314"/>
      <c r="T4830" s="1330">
        <v>44440</v>
      </c>
      <c r="U4830" s="1311"/>
      <c r="V4830" s="1330" t="s">
        <v>24</v>
      </c>
      <c r="W4830" s="1311" t="s">
        <v>24</v>
      </c>
      <c r="X4830" s="1321"/>
      <c r="Y4830" s="1322"/>
      <c r="Z4830" s="2115"/>
      <c r="AA4830" s="1314"/>
      <c r="AB4830" s="1316"/>
      <c r="AC4830" s="1316"/>
      <c r="AD4830" s="1316"/>
      <c r="AE4830" s="1316"/>
      <c r="AF4830" s="1316"/>
      <c r="AG4830" s="1316"/>
      <c r="AH4830" s="1316"/>
      <c r="AI4830" s="244" t="str">
        <f t="shared" si="404"/>
        <v/>
      </c>
      <c r="AJ4830" s="1315">
        <f t="shared" si="402"/>
        <v>44247</v>
      </c>
      <c r="AK4830" s="1318"/>
      <c r="AL4830" s="1339"/>
      <c r="AM4830" s="1316"/>
      <c r="AN4830" s="1316"/>
      <c r="AO4830" s="1320"/>
      <c r="AP4830" s="1320"/>
      <c r="AQ4830" s="1337" t="s">
        <v>3094</v>
      </c>
      <c r="AR4830" s="1320"/>
      <c r="AS4830" s="1320"/>
      <c r="AT4830" s="1320"/>
      <c r="AU4830" s="1320"/>
      <c r="AV4830" s="1320"/>
      <c r="AW4830" s="1320"/>
      <c r="AX4830" s="1320"/>
      <c r="AY4830" s="1320"/>
      <c r="AZ4830" s="1950"/>
    </row>
    <row r="4831" spans="2:52" ht="15" customHeight="1">
      <c r="B4831" s="1310">
        <v>4825</v>
      </c>
      <c r="C4831" s="1326" t="s">
        <v>14030</v>
      </c>
      <c r="D4831" s="2153" t="s">
        <v>337</v>
      </c>
      <c r="E4831" s="521" t="s">
        <v>4241</v>
      </c>
      <c r="F4831" s="658" t="s">
        <v>24</v>
      </c>
      <c r="G4831" s="509" t="s">
        <v>14032</v>
      </c>
      <c r="H4831" s="1323" t="s">
        <v>24</v>
      </c>
      <c r="I4831" s="1325">
        <v>32837</v>
      </c>
      <c r="J4831" s="1314">
        <f t="shared" ca="1" si="403"/>
        <v>32</v>
      </c>
      <c r="K4831" s="2112" t="s">
        <v>24</v>
      </c>
      <c r="L4831" s="2113" t="s">
        <v>24</v>
      </c>
      <c r="M4831" s="2114" t="s">
        <v>24</v>
      </c>
      <c r="N4831" s="1348">
        <v>44247</v>
      </c>
      <c r="O4831" s="1318" t="s">
        <v>24</v>
      </c>
      <c r="P4831" s="1320" t="s">
        <v>24</v>
      </c>
      <c r="Q4831" s="1328" t="s">
        <v>24</v>
      </c>
      <c r="R4831" s="1327" t="s">
        <v>24</v>
      </c>
      <c r="S4831" s="1314"/>
      <c r="T4831" s="1330">
        <v>44525</v>
      </c>
      <c r="U4831" s="1311"/>
      <c r="V4831" s="1330" t="s">
        <v>24</v>
      </c>
      <c r="W4831" s="1311" t="s">
        <v>24</v>
      </c>
      <c r="X4831" s="1321"/>
      <c r="Y4831" s="1322"/>
      <c r="Z4831" s="2115"/>
      <c r="AA4831" s="1314"/>
      <c r="AB4831" s="1316"/>
      <c r="AC4831" s="1316"/>
      <c r="AD4831" s="1316"/>
      <c r="AE4831" s="1316"/>
      <c r="AF4831" s="1316"/>
      <c r="AG4831" s="1316"/>
      <c r="AH4831" s="1316"/>
      <c r="AI4831" s="244" t="str">
        <f t="shared" si="404"/>
        <v/>
      </c>
      <c r="AJ4831" s="1315">
        <f t="shared" si="402"/>
        <v>44247</v>
      </c>
      <c r="AK4831" s="1318"/>
      <c r="AL4831" s="1339"/>
      <c r="AM4831" s="1316"/>
      <c r="AN4831" s="1316"/>
      <c r="AO4831" s="1320"/>
      <c r="AP4831" s="1320"/>
      <c r="AQ4831" s="1337" t="s">
        <v>3094</v>
      </c>
      <c r="AR4831" s="1320"/>
      <c r="AS4831" s="1320"/>
      <c r="AT4831" s="1320"/>
      <c r="AU4831" s="1320"/>
      <c r="AV4831" s="1320"/>
      <c r="AW4831" s="1320"/>
      <c r="AX4831" s="1320"/>
      <c r="AY4831" s="1320"/>
      <c r="AZ4831" s="1950"/>
    </row>
    <row r="4832" spans="2:52" ht="15" customHeight="1">
      <c r="B4832" s="1310">
        <v>4826</v>
      </c>
      <c r="C4832" s="1326" t="s">
        <v>3135</v>
      </c>
      <c r="D4832" s="2153" t="s">
        <v>337</v>
      </c>
      <c r="E4832" s="521" t="s">
        <v>4241</v>
      </c>
      <c r="F4832" s="658" t="s">
        <v>24</v>
      </c>
      <c r="G4832" s="509" t="s">
        <v>14032</v>
      </c>
      <c r="H4832" s="1323" t="s">
        <v>24</v>
      </c>
      <c r="I4832" s="1325">
        <v>32877</v>
      </c>
      <c r="J4832" s="1314">
        <f t="shared" ca="1" si="403"/>
        <v>32</v>
      </c>
      <c r="K4832" s="2112" t="s">
        <v>24</v>
      </c>
      <c r="L4832" s="2113" t="s">
        <v>24</v>
      </c>
      <c r="M4832" s="2114" t="s">
        <v>24</v>
      </c>
      <c r="N4832" s="1348">
        <v>44247</v>
      </c>
      <c r="O4832" s="1318" t="s">
        <v>24</v>
      </c>
      <c r="P4832" s="1320" t="s">
        <v>24</v>
      </c>
      <c r="Q4832" s="1328" t="s">
        <v>24</v>
      </c>
      <c r="R4832" s="1327" t="s">
        <v>24</v>
      </c>
      <c r="S4832" s="1314"/>
      <c r="T4832" s="1330">
        <v>44565</v>
      </c>
      <c r="U4832" s="1311"/>
      <c r="V4832" s="1330" t="s">
        <v>24</v>
      </c>
      <c r="W4832" s="1311" t="s">
        <v>24</v>
      </c>
      <c r="X4832" s="1321"/>
      <c r="Y4832" s="1322"/>
      <c r="Z4832" s="2115"/>
      <c r="AA4832" s="1314"/>
      <c r="AB4832" s="1316"/>
      <c r="AC4832" s="1316"/>
      <c r="AD4832" s="1316"/>
      <c r="AE4832" s="1316"/>
      <c r="AF4832" s="1316"/>
      <c r="AG4832" s="1316"/>
      <c r="AH4832" s="1316"/>
      <c r="AI4832" s="244" t="str">
        <f t="shared" si="404"/>
        <v/>
      </c>
      <c r="AJ4832" s="1315">
        <f t="shared" si="402"/>
        <v>44247</v>
      </c>
      <c r="AK4832" s="1318"/>
      <c r="AL4832" s="1339"/>
      <c r="AM4832" s="1316"/>
      <c r="AN4832" s="1316"/>
      <c r="AO4832" s="1320"/>
      <c r="AP4832" s="1320"/>
      <c r="AQ4832" s="1337" t="s">
        <v>3094</v>
      </c>
      <c r="AR4832" s="1320"/>
      <c r="AS4832" s="1320"/>
      <c r="AT4832" s="1320"/>
      <c r="AU4832" s="1320"/>
      <c r="AV4832" s="1320"/>
      <c r="AW4832" s="1320"/>
      <c r="AX4832" s="1320"/>
      <c r="AY4832" s="1320"/>
      <c r="AZ4832" s="1950"/>
    </row>
    <row r="4833" spans="2:52" ht="15" customHeight="1">
      <c r="B4833" s="1310">
        <v>4827</v>
      </c>
      <c r="C4833" s="1326" t="s">
        <v>14031</v>
      </c>
      <c r="D4833" s="2153" t="s">
        <v>337</v>
      </c>
      <c r="E4833" s="521" t="s">
        <v>4241</v>
      </c>
      <c r="F4833" s="658" t="s">
        <v>24</v>
      </c>
      <c r="G4833" s="509" t="s">
        <v>14032</v>
      </c>
      <c r="H4833" s="1323" t="s">
        <v>24</v>
      </c>
      <c r="I4833" s="1325">
        <v>32280</v>
      </c>
      <c r="J4833" s="1314">
        <f t="shared" ca="1" si="403"/>
        <v>34</v>
      </c>
      <c r="K4833" s="2112" t="s">
        <v>24</v>
      </c>
      <c r="L4833" s="2113" t="s">
        <v>24</v>
      </c>
      <c r="M4833" s="2114" t="s">
        <v>24</v>
      </c>
      <c r="N4833" s="1348">
        <v>44247</v>
      </c>
      <c r="O4833" s="1318" t="s">
        <v>24</v>
      </c>
      <c r="P4833" s="1320" t="s">
        <v>24</v>
      </c>
      <c r="Q4833" s="1328" t="s">
        <v>24</v>
      </c>
      <c r="R4833" s="1327" t="s">
        <v>24</v>
      </c>
      <c r="S4833" s="1314"/>
      <c r="T4833" s="1330">
        <v>44698</v>
      </c>
      <c r="U4833" s="1311"/>
      <c r="V4833" s="1330" t="s">
        <v>24</v>
      </c>
      <c r="W4833" s="1311" t="s">
        <v>24</v>
      </c>
      <c r="X4833" s="1321"/>
      <c r="Y4833" s="1322"/>
      <c r="Z4833" s="2115"/>
      <c r="AA4833" s="1314"/>
      <c r="AB4833" s="1316"/>
      <c r="AC4833" s="1316"/>
      <c r="AD4833" s="1316"/>
      <c r="AE4833" s="1316"/>
      <c r="AF4833" s="1316"/>
      <c r="AG4833" s="1316"/>
      <c r="AH4833" s="1316"/>
      <c r="AI4833" s="244" t="str">
        <f t="shared" si="404"/>
        <v/>
      </c>
      <c r="AJ4833" s="1315">
        <f t="shared" si="402"/>
        <v>44247</v>
      </c>
      <c r="AK4833" s="1318"/>
      <c r="AL4833" s="1339"/>
      <c r="AM4833" s="1316"/>
      <c r="AN4833" s="1316"/>
      <c r="AO4833" s="1320"/>
      <c r="AP4833" s="1320"/>
      <c r="AQ4833" s="1337" t="s">
        <v>3094</v>
      </c>
      <c r="AR4833" s="1320"/>
      <c r="AS4833" s="1320"/>
      <c r="AT4833" s="1320"/>
      <c r="AU4833" s="1320"/>
      <c r="AV4833" s="1320"/>
      <c r="AW4833" s="1320"/>
      <c r="AX4833" s="1320"/>
      <c r="AY4833" s="1320"/>
      <c r="AZ4833" s="1950"/>
    </row>
    <row r="4834" spans="2:52" ht="15" customHeight="1">
      <c r="B4834" s="1310">
        <v>4828</v>
      </c>
      <c r="C4834" s="1326" t="s">
        <v>1191</v>
      </c>
      <c r="D4834" s="2153" t="s">
        <v>337</v>
      </c>
      <c r="E4834" s="521" t="s">
        <v>4241</v>
      </c>
      <c r="F4834" s="658" t="s">
        <v>24</v>
      </c>
      <c r="G4834" s="509" t="s">
        <v>14032</v>
      </c>
      <c r="H4834" s="1323" t="s">
        <v>24</v>
      </c>
      <c r="I4834" s="1325">
        <v>33566</v>
      </c>
      <c r="J4834" s="1314">
        <f t="shared" ca="1" si="403"/>
        <v>30</v>
      </c>
      <c r="K4834" s="2112" t="s">
        <v>24</v>
      </c>
      <c r="L4834" s="2113" t="s">
        <v>24</v>
      </c>
      <c r="M4834" s="2114" t="s">
        <v>24</v>
      </c>
      <c r="N4834" s="1348">
        <v>44247</v>
      </c>
      <c r="O4834" s="1318" t="s">
        <v>24</v>
      </c>
      <c r="P4834" s="1320" t="s">
        <v>24</v>
      </c>
      <c r="Q4834" s="1328" t="s">
        <v>24</v>
      </c>
      <c r="R4834" s="1327" t="s">
        <v>24</v>
      </c>
      <c r="S4834" s="1314"/>
      <c r="T4834" s="1330">
        <v>44524</v>
      </c>
      <c r="U4834" s="1311"/>
      <c r="V4834" s="1330" t="s">
        <v>24</v>
      </c>
      <c r="W4834" s="1311" t="s">
        <v>24</v>
      </c>
      <c r="X4834" s="1321"/>
      <c r="Y4834" s="1322"/>
      <c r="Z4834" s="2115"/>
      <c r="AA4834" s="1314"/>
      <c r="AB4834" s="1316"/>
      <c r="AC4834" s="1316"/>
      <c r="AD4834" s="1316"/>
      <c r="AE4834" s="1316"/>
      <c r="AF4834" s="1316"/>
      <c r="AG4834" s="1316"/>
      <c r="AH4834" s="1316"/>
      <c r="AI4834" s="244" t="str">
        <f t="shared" si="404"/>
        <v/>
      </c>
      <c r="AJ4834" s="1315">
        <f t="shared" si="402"/>
        <v>44247</v>
      </c>
      <c r="AK4834" s="1318"/>
      <c r="AL4834" s="1339"/>
      <c r="AM4834" s="1316"/>
      <c r="AN4834" s="1316"/>
      <c r="AO4834" s="1320"/>
      <c r="AP4834" s="1320"/>
      <c r="AQ4834" s="1337" t="s">
        <v>3094</v>
      </c>
      <c r="AR4834" s="1320"/>
      <c r="AS4834" s="1320"/>
      <c r="AT4834" s="1320"/>
      <c r="AU4834" s="1320"/>
      <c r="AV4834" s="1320"/>
      <c r="AW4834" s="1320"/>
      <c r="AX4834" s="1320"/>
      <c r="AY4834" s="1320"/>
      <c r="AZ4834" s="1950"/>
    </row>
    <row r="4835" spans="2:52" ht="15" customHeight="1">
      <c r="B4835" s="1310">
        <v>4829</v>
      </c>
      <c r="C4835" s="1326" t="s">
        <v>7607</v>
      </c>
      <c r="D4835" s="2153" t="s">
        <v>4416</v>
      </c>
      <c r="E4835" s="521" t="s">
        <v>4222</v>
      </c>
      <c r="F4835" s="658" t="s">
        <v>14033</v>
      </c>
      <c r="G4835" s="509" t="s">
        <v>124</v>
      </c>
      <c r="H4835" s="1323" t="s">
        <v>24</v>
      </c>
      <c r="I4835" s="1325">
        <v>33858</v>
      </c>
      <c r="J4835" s="1314">
        <f t="shared" ca="1" si="403"/>
        <v>29</v>
      </c>
      <c r="K4835" s="2112" t="s">
        <v>24</v>
      </c>
      <c r="L4835" s="2113" t="s">
        <v>24</v>
      </c>
      <c r="M4835" s="2114" t="s">
        <v>24</v>
      </c>
      <c r="N4835" s="1348">
        <v>44253</v>
      </c>
      <c r="O4835" s="1318" t="s">
        <v>24</v>
      </c>
      <c r="P4835" s="1320" t="s">
        <v>24</v>
      </c>
      <c r="Q4835" s="1328" t="s">
        <v>24</v>
      </c>
      <c r="R4835" s="1327" t="s">
        <v>24</v>
      </c>
      <c r="S4835" s="1314"/>
      <c r="T4835" s="1330">
        <v>44450</v>
      </c>
      <c r="U4835" s="1311"/>
      <c r="V4835" s="1330" t="s">
        <v>24</v>
      </c>
      <c r="W4835" s="1311" t="s">
        <v>24</v>
      </c>
      <c r="X4835" s="1321"/>
      <c r="Y4835" s="1322"/>
      <c r="Z4835" s="2115"/>
      <c r="AA4835" s="1314"/>
      <c r="AB4835" s="1316"/>
      <c r="AC4835" s="1316"/>
      <c r="AD4835" s="1316"/>
      <c r="AE4835" s="1316"/>
      <c r="AF4835" s="1316"/>
      <c r="AG4835" s="1316"/>
      <c r="AH4835" s="1316"/>
      <c r="AI4835" s="244" t="str">
        <f t="shared" si="404"/>
        <v/>
      </c>
      <c r="AJ4835" s="1315">
        <f t="shared" si="402"/>
        <v>44253</v>
      </c>
      <c r="AK4835" s="1318"/>
      <c r="AL4835" s="1339"/>
      <c r="AM4835" s="1316"/>
      <c r="AN4835" s="1316"/>
      <c r="AO4835" s="1320"/>
      <c r="AP4835" s="1320"/>
      <c r="AQ4835" s="1337" t="s">
        <v>3094</v>
      </c>
      <c r="AR4835" s="1320"/>
      <c r="AS4835" s="1320"/>
      <c r="AT4835" s="1320"/>
      <c r="AU4835" s="1320"/>
      <c r="AV4835" s="1320"/>
      <c r="AW4835" s="1320"/>
      <c r="AX4835" s="1320"/>
      <c r="AY4835" s="1320"/>
      <c r="AZ4835" s="1950"/>
    </row>
    <row r="4836" spans="2:52" ht="15" customHeight="1">
      <c r="B4836" s="1310">
        <v>4830</v>
      </c>
      <c r="C4836" s="1326" t="s">
        <v>14034</v>
      </c>
      <c r="D4836" s="2153" t="s">
        <v>4416</v>
      </c>
      <c r="E4836" s="521" t="s">
        <v>4222</v>
      </c>
      <c r="F4836" s="658" t="s">
        <v>14035</v>
      </c>
      <c r="G4836" s="509" t="s">
        <v>124</v>
      </c>
      <c r="H4836" s="1323" t="s">
        <v>24</v>
      </c>
      <c r="I4836" s="1325">
        <v>36406</v>
      </c>
      <c r="J4836" s="1314">
        <f t="shared" ca="1" si="403"/>
        <v>22</v>
      </c>
      <c r="K4836" s="2112" t="s">
        <v>24</v>
      </c>
      <c r="L4836" s="2113" t="s">
        <v>24</v>
      </c>
      <c r="M4836" s="2114" t="s">
        <v>24</v>
      </c>
      <c r="N4836" s="1348">
        <v>44253</v>
      </c>
      <c r="O4836" s="1318" t="s">
        <v>24</v>
      </c>
      <c r="P4836" s="1320" t="s">
        <v>24</v>
      </c>
      <c r="Q4836" s="1328" t="s">
        <v>24</v>
      </c>
      <c r="R4836" s="1327" t="s">
        <v>24</v>
      </c>
      <c r="S4836" s="1314"/>
      <c r="T4836" s="1330">
        <v>44442</v>
      </c>
      <c r="U4836" s="1311"/>
      <c r="V4836" s="1330" t="s">
        <v>24</v>
      </c>
      <c r="W4836" s="1311" t="s">
        <v>24</v>
      </c>
      <c r="X4836" s="1321"/>
      <c r="Y4836" s="1322"/>
      <c r="Z4836" s="2115"/>
      <c r="AA4836" s="1314"/>
      <c r="AB4836" s="1316"/>
      <c r="AC4836" s="1316"/>
      <c r="AD4836" s="1316"/>
      <c r="AE4836" s="1316"/>
      <c r="AF4836" s="1316"/>
      <c r="AG4836" s="1316"/>
      <c r="AH4836" s="1316"/>
      <c r="AI4836" s="244" t="str">
        <f t="shared" si="404"/>
        <v/>
      </c>
      <c r="AJ4836" s="1315">
        <f t="shared" si="402"/>
        <v>44253</v>
      </c>
      <c r="AK4836" s="1318"/>
      <c r="AL4836" s="1339"/>
      <c r="AM4836" s="1316"/>
      <c r="AN4836" s="1316"/>
      <c r="AO4836" s="1320"/>
      <c r="AP4836" s="1320"/>
      <c r="AQ4836" s="1337" t="s">
        <v>3094</v>
      </c>
      <c r="AR4836" s="1320"/>
      <c r="AS4836" s="1320"/>
      <c r="AT4836" s="1320"/>
      <c r="AU4836" s="1320"/>
      <c r="AV4836" s="1320"/>
      <c r="AW4836" s="1320"/>
      <c r="AX4836" s="1320"/>
      <c r="AY4836" s="1320"/>
      <c r="AZ4836" s="1950"/>
    </row>
    <row r="4837" spans="2:52" ht="15" customHeight="1">
      <c r="B4837" s="1310">
        <v>4831</v>
      </c>
      <c r="C4837" s="1326" t="s">
        <v>491</v>
      </c>
      <c r="D4837" s="2153" t="s">
        <v>4416</v>
      </c>
      <c r="E4837" s="521" t="s">
        <v>4222</v>
      </c>
      <c r="F4837" s="658" t="s">
        <v>14036</v>
      </c>
      <c r="G4837" s="509" t="s">
        <v>124</v>
      </c>
      <c r="H4837" s="1323" t="s">
        <v>24</v>
      </c>
      <c r="I4837" s="1325">
        <v>36622</v>
      </c>
      <c r="J4837" s="1314">
        <f t="shared" ca="1" si="403"/>
        <v>21</v>
      </c>
      <c r="K4837" s="2112" t="s">
        <v>24</v>
      </c>
      <c r="L4837" s="2113" t="s">
        <v>24</v>
      </c>
      <c r="M4837" s="2114" t="s">
        <v>24</v>
      </c>
      <c r="N4837" s="1348">
        <v>44253</v>
      </c>
      <c r="O4837" s="1318" t="s">
        <v>24</v>
      </c>
      <c r="P4837" s="1320" t="s">
        <v>24</v>
      </c>
      <c r="Q4837" s="1328" t="s">
        <v>24</v>
      </c>
      <c r="R4837" s="1327" t="s">
        <v>24</v>
      </c>
      <c r="S4837" s="1314"/>
      <c r="T4837" s="1330">
        <v>44657</v>
      </c>
      <c r="U4837" s="1311"/>
      <c r="V4837" s="1330" t="s">
        <v>24</v>
      </c>
      <c r="W4837" s="1311" t="s">
        <v>24</v>
      </c>
      <c r="X4837" s="1321"/>
      <c r="Y4837" s="1322"/>
      <c r="Z4837" s="2115"/>
      <c r="AA4837" s="1314"/>
      <c r="AB4837" s="1316"/>
      <c r="AC4837" s="1316"/>
      <c r="AD4837" s="1316"/>
      <c r="AE4837" s="1316"/>
      <c r="AF4837" s="1316"/>
      <c r="AG4837" s="1316"/>
      <c r="AH4837" s="1316"/>
      <c r="AI4837" s="244" t="str">
        <f t="shared" si="404"/>
        <v/>
      </c>
      <c r="AJ4837" s="1315">
        <f t="shared" si="402"/>
        <v>44253</v>
      </c>
      <c r="AK4837" s="1318"/>
      <c r="AL4837" s="1339"/>
      <c r="AM4837" s="1316"/>
      <c r="AN4837" s="1316"/>
      <c r="AO4837" s="1320"/>
      <c r="AP4837" s="1320"/>
      <c r="AQ4837" s="1337" t="s">
        <v>3094</v>
      </c>
      <c r="AR4837" s="1320"/>
      <c r="AS4837" s="1320"/>
      <c r="AT4837" s="1320"/>
      <c r="AU4837" s="1320"/>
      <c r="AV4837" s="1320"/>
      <c r="AW4837" s="1320"/>
      <c r="AX4837" s="1320"/>
      <c r="AY4837" s="1320"/>
      <c r="AZ4837" s="1950"/>
    </row>
    <row r="4838" spans="2:52" ht="15" customHeight="1">
      <c r="B4838" s="1310">
        <v>4832</v>
      </c>
      <c r="C4838" s="1326" t="s">
        <v>14040</v>
      </c>
      <c r="D4838" s="2153" t="s">
        <v>257</v>
      </c>
      <c r="E4838" s="521" t="s">
        <v>601</v>
      </c>
      <c r="F4838" s="658" t="s">
        <v>24</v>
      </c>
      <c r="G4838" s="509" t="s">
        <v>151</v>
      </c>
      <c r="H4838" s="1323" t="s">
        <v>24</v>
      </c>
      <c r="I4838" s="1325">
        <v>35405</v>
      </c>
      <c r="J4838" s="1314">
        <f t="shared" ca="1" si="403"/>
        <v>25</v>
      </c>
      <c r="K4838" s="2112" t="s">
        <v>493</v>
      </c>
      <c r="L4838" s="2113">
        <v>961219311003</v>
      </c>
      <c r="M4838" s="2114">
        <v>45632</v>
      </c>
      <c r="N4838" s="1348">
        <v>44253</v>
      </c>
      <c r="O4838" s="1318" t="s">
        <v>24</v>
      </c>
      <c r="P4838" s="1320" t="s">
        <v>24</v>
      </c>
      <c r="Q4838" s="1328" t="s">
        <v>24</v>
      </c>
      <c r="R4838" s="1327" t="s">
        <v>24</v>
      </c>
      <c r="S4838" s="1314" t="s">
        <v>14052</v>
      </c>
      <c r="T4838" s="1330">
        <v>44536</v>
      </c>
      <c r="U4838" s="1311">
        <v>44536</v>
      </c>
      <c r="V4838" s="1330" t="s">
        <v>24</v>
      </c>
      <c r="W4838" s="1311" t="s">
        <v>24</v>
      </c>
      <c r="X4838" s="1321"/>
      <c r="Y4838" s="1322"/>
      <c r="Z4838" s="2115"/>
      <c r="AA4838" s="1314" t="s">
        <v>14053</v>
      </c>
      <c r="AB4838" s="1316"/>
      <c r="AC4838" s="1316"/>
      <c r="AD4838" s="1316"/>
      <c r="AE4838" s="1316"/>
      <c r="AF4838" s="1316"/>
      <c r="AG4838" s="1316"/>
      <c r="AH4838" s="1316"/>
      <c r="AI4838" s="244" t="str">
        <f t="shared" si="404"/>
        <v>TRUCK EKSPEDISI</v>
      </c>
      <c r="AJ4838" s="1315">
        <f t="shared" ref="AJ4838:AJ4880" si="405">N4838</f>
        <v>44253</v>
      </c>
      <c r="AK4838" s="1318">
        <v>44252</v>
      </c>
      <c r="AL4838" s="1339">
        <v>44252</v>
      </c>
      <c r="AM4838" s="1316"/>
      <c r="AN4838" s="1316"/>
      <c r="AO4838" s="1320"/>
      <c r="AP4838" s="1320"/>
      <c r="AQ4838" s="1337" t="s">
        <v>3094</v>
      </c>
      <c r="AR4838" s="1320"/>
      <c r="AS4838" s="1320"/>
      <c r="AT4838" s="1320"/>
      <c r="AU4838" s="1320"/>
      <c r="AV4838" s="1320"/>
      <c r="AW4838" s="1320"/>
      <c r="AX4838" s="1320"/>
      <c r="AY4838" s="1320"/>
      <c r="AZ4838" s="1950"/>
    </row>
    <row r="4839" spans="2:52" ht="15" customHeight="1">
      <c r="B4839" s="1310">
        <v>4833</v>
      </c>
      <c r="C4839" s="1326" t="s">
        <v>14041</v>
      </c>
      <c r="D4839" s="2153" t="s">
        <v>226</v>
      </c>
      <c r="E4839" s="521" t="s">
        <v>601</v>
      </c>
      <c r="F4839" s="658" t="s">
        <v>24</v>
      </c>
      <c r="G4839" s="509" t="s">
        <v>151</v>
      </c>
      <c r="H4839" s="1323" t="s">
        <v>24</v>
      </c>
      <c r="I4839" s="1325">
        <v>28013</v>
      </c>
      <c r="J4839" s="1314">
        <f t="shared" ca="1" si="403"/>
        <v>46</v>
      </c>
      <c r="K4839" s="2112" t="s">
        <v>24</v>
      </c>
      <c r="L4839" s="2113" t="s">
        <v>24</v>
      </c>
      <c r="M4839" s="2114" t="s">
        <v>24</v>
      </c>
      <c r="N4839" s="1348">
        <v>44252</v>
      </c>
      <c r="O4839" s="1318" t="s">
        <v>24</v>
      </c>
      <c r="P4839" s="1320" t="s">
        <v>24</v>
      </c>
      <c r="Q4839" s="1328" t="s">
        <v>24</v>
      </c>
      <c r="R4839" s="1327" t="s">
        <v>24</v>
      </c>
      <c r="S4839" s="1314"/>
      <c r="T4839" s="1330">
        <v>44449</v>
      </c>
      <c r="U4839" s="1311"/>
      <c r="V4839" s="1330" t="s">
        <v>24</v>
      </c>
      <c r="W4839" s="1311" t="s">
        <v>24</v>
      </c>
      <c r="X4839" s="1321"/>
      <c r="Y4839" s="1322"/>
      <c r="Z4839" s="2115"/>
      <c r="AA4839" s="1314"/>
      <c r="AB4839" s="1316"/>
      <c r="AC4839" s="1316"/>
      <c r="AD4839" s="1316"/>
      <c r="AE4839" s="1316"/>
      <c r="AF4839" s="1316"/>
      <c r="AG4839" s="1316"/>
      <c r="AH4839" s="1316"/>
      <c r="AI4839" s="244" t="str">
        <f t="shared" si="404"/>
        <v/>
      </c>
      <c r="AJ4839" s="1315">
        <f t="shared" si="405"/>
        <v>44252</v>
      </c>
      <c r="AK4839" s="1318"/>
      <c r="AL4839" s="1339"/>
      <c r="AM4839" s="1316"/>
      <c r="AN4839" s="1316"/>
      <c r="AO4839" s="1320"/>
      <c r="AP4839" s="1320"/>
      <c r="AQ4839" s="1337" t="s">
        <v>3094</v>
      </c>
      <c r="AR4839" s="1320"/>
      <c r="AS4839" s="1320"/>
      <c r="AT4839" s="1320"/>
      <c r="AU4839" s="1320"/>
      <c r="AV4839" s="1320"/>
      <c r="AW4839" s="1320"/>
      <c r="AX4839" s="1320"/>
      <c r="AY4839" s="1320"/>
      <c r="AZ4839" s="1950"/>
    </row>
    <row r="4840" spans="2:52" ht="15" customHeight="1">
      <c r="B4840" s="1310">
        <v>4834</v>
      </c>
      <c r="C4840" s="1326" t="s">
        <v>14042</v>
      </c>
      <c r="D4840" s="2153" t="s">
        <v>226</v>
      </c>
      <c r="E4840" s="521" t="s">
        <v>601</v>
      </c>
      <c r="F4840" s="658" t="s">
        <v>24</v>
      </c>
      <c r="G4840" s="509" t="s">
        <v>151</v>
      </c>
      <c r="H4840" s="1323" t="s">
        <v>24</v>
      </c>
      <c r="I4840" s="1325">
        <v>32730</v>
      </c>
      <c r="J4840" s="1314">
        <f t="shared" ca="1" si="403"/>
        <v>32</v>
      </c>
      <c r="K4840" s="2112" t="s">
        <v>24</v>
      </c>
      <c r="L4840" s="2113" t="s">
        <v>24</v>
      </c>
      <c r="M4840" s="2114" t="s">
        <v>24</v>
      </c>
      <c r="N4840" s="1348">
        <v>44252</v>
      </c>
      <c r="O4840" s="1318" t="s">
        <v>24</v>
      </c>
      <c r="P4840" s="1320" t="s">
        <v>24</v>
      </c>
      <c r="Q4840" s="1328" t="s">
        <v>24</v>
      </c>
      <c r="R4840" s="1327" t="s">
        <v>24</v>
      </c>
      <c r="S4840" s="1314"/>
      <c r="T4840" s="1330">
        <v>44418</v>
      </c>
      <c r="U4840" s="1311"/>
      <c r="V4840" s="1330" t="s">
        <v>24</v>
      </c>
      <c r="W4840" s="1311" t="s">
        <v>24</v>
      </c>
      <c r="X4840" s="1321"/>
      <c r="Y4840" s="1322"/>
      <c r="Z4840" s="2115"/>
      <c r="AA4840" s="1314"/>
      <c r="AB4840" s="1316"/>
      <c r="AC4840" s="1316"/>
      <c r="AD4840" s="1316"/>
      <c r="AE4840" s="1316"/>
      <c r="AF4840" s="1316"/>
      <c r="AG4840" s="1316"/>
      <c r="AH4840" s="1316"/>
      <c r="AI4840" s="244" t="str">
        <f t="shared" si="404"/>
        <v/>
      </c>
      <c r="AJ4840" s="1315">
        <f t="shared" si="405"/>
        <v>44252</v>
      </c>
      <c r="AK4840" s="1318"/>
      <c r="AL4840" s="1339"/>
      <c r="AM4840" s="1316"/>
      <c r="AN4840" s="1316"/>
      <c r="AO4840" s="1320"/>
      <c r="AP4840" s="1320"/>
      <c r="AQ4840" s="1337" t="s">
        <v>3094</v>
      </c>
      <c r="AR4840" s="1320"/>
      <c r="AS4840" s="1320"/>
      <c r="AT4840" s="1320"/>
      <c r="AU4840" s="1320"/>
      <c r="AV4840" s="1320"/>
      <c r="AW4840" s="1320"/>
      <c r="AX4840" s="1320"/>
      <c r="AY4840" s="1320"/>
      <c r="AZ4840" s="1950"/>
    </row>
    <row r="4841" spans="2:52" ht="15" customHeight="1">
      <c r="B4841" s="1310">
        <v>4835</v>
      </c>
      <c r="C4841" s="1326" t="s">
        <v>6178</v>
      </c>
      <c r="D4841" s="2153" t="s">
        <v>226</v>
      </c>
      <c r="E4841" s="521" t="s">
        <v>601</v>
      </c>
      <c r="F4841" s="658" t="s">
        <v>24</v>
      </c>
      <c r="G4841" s="509" t="s">
        <v>151</v>
      </c>
      <c r="H4841" s="1323" t="s">
        <v>24</v>
      </c>
      <c r="I4841" s="1325">
        <v>33094</v>
      </c>
      <c r="J4841" s="1314">
        <f t="shared" ca="1" si="403"/>
        <v>31</v>
      </c>
      <c r="K4841" s="2112" t="s">
        <v>24</v>
      </c>
      <c r="L4841" s="2113" t="s">
        <v>24</v>
      </c>
      <c r="M4841" s="2114" t="s">
        <v>24</v>
      </c>
      <c r="N4841" s="1348">
        <v>44252</v>
      </c>
      <c r="O4841" s="1318" t="s">
        <v>24</v>
      </c>
      <c r="P4841" s="1320" t="s">
        <v>24</v>
      </c>
      <c r="Q4841" s="1328" t="s">
        <v>24</v>
      </c>
      <c r="R4841" s="1327" t="s">
        <v>24</v>
      </c>
      <c r="S4841" s="1314"/>
      <c r="T4841" s="1330">
        <v>44417</v>
      </c>
      <c r="U4841" s="1311"/>
      <c r="V4841" s="1330" t="s">
        <v>24</v>
      </c>
      <c r="W4841" s="1311" t="s">
        <v>24</v>
      </c>
      <c r="X4841" s="1321"/>
      <c r="Y4841" s="1322"/>
      <c r="Z4841" s="2115"/>
      <c r="AA4841" s="1314"/>
      <c r="AB4841" s="1316"/>
      <c r="AC4841" s="1316"/>
      <c r="AD4841" s="1316"/>
      <c r="AE4841" s="1316"/>
      <c r="AF4841" s="1316"/>
      <c r="AG4841" s="1316"/>
      <c r="AH4841" s="1316"/>
      <c r="AI4841" s="244" t="str">
        <f t="shared" si="404"/>
        <v/>
      </c>
      <c r="AJ4841" s="1315">
        <f t="shared" si="405"/>
        <v>44252</v>
      </c>
      <c r="AK4841" s="1318"/>
      <c r="AL4841" s="1339"/>
      <c r="AM4841" s="1316"/>
      <c r="AN4841" s="1316"/>
      <c r="AO4841" s="1320"/>
      <c r="AP4841" s="1320"/>
      <c r="AQ4841" s="1337" t="s">
        <v>3094</v>
      </c>
      <c r="AR4841" s="1320"/>
      <c r="AS4841" s="1320"/>
      <c r="AT4841" s="1320"/>
      <c r="AU4841" s="1320"/>
      <c r="AV4841" s="1320"/>
      <c r="AW4841" s="1320"/>
      <c r="AX4841" s="1320"/>
      <c r="AY4841" s="1320"/>
      <c r="AZ4841" s="1950"/>
    </row>
    <row r="4842" spans="2:52" ht="15" customHeight="1">
      <c r="B4842" s="1310">
        <v>4836</v>
      </c>
      <c r="C4842" s="1326" t="s">
        <v>14043</v>
      </c>
      <c r="D4842" s="2153" t="s">
        <v>226</v>
      </c>
      <c r="E4842" s="521" t="s">
        <v>601</v>
      </c>
      <c r="F4842" s="658" t="s">
        <v>24</v>
      </c>
      <c r="G4842" s="509" t="s">
        <v>151</v>
      </c>
      <c r="H4842" s="1323"/>
      <c r="I4842" s="1325">
        <v>36826</v>
      </c>
      <c r="J4842" s="1314">
        <f t="shared" ca="1" si="403"/>
        <v>21</v>
      </c>
      <c r="K4842" s="2112" t="s">
        <v>24</v>
      </c>
      <c r="L4842" s="2113" t="s">
        <v>24</v>
      </c>
      <c r="M4842" s="2114" t="s">
        <v>24</v>
      </c>
      <c r="N4842" s="1348">
        <v>44252</v>
      </c>
      <c r="O4842" s="1318" t="s">
        <v>24</v>
      </c>
      <c r="P4842" s="1320" t="s">
        <v>24</v>
      </c>
      <c r="Q4842" s="1328" t="s">
        <v>24</v>
      </c>
      <c r="R4842" s="1327" t="s">
        <v>24</v>
      </c>
      <c r="S4842" s="1314"/>
      <c r="T4842" s="1330">
        <v>44496</v>
      </c>
      <c r="U4842" s="1311"/>
      <c r="V4842" s="1330" t="s">
        <v>24</v>
      </c>
      <c r="W4842" s="1311" t="s">
        <v>24</v>
      </c>
      <c r="X4842" s="1321"/>
      <c r="Y4842" s="1322"/>
      <c r="Z4842" s="2115"/>
      <c r="AA4842" s="1314"/>
      <c r="AB4842" s="1316"/>
      <c r="AC4842" s="1316"/>
      <c r="AD4842" s="1316"/>
      <c r="AE4842" s="1316"/>
      <c r="AF4842" s="1316"/>
      <c r="AG4842" s="1316"/>
      <c r="AH4842" s="1316"/>
      <c r="AI4842" s="244" t="str">
        <f t="shared" si="404"/>
        <v/>
      </c>
      <c r="AJ4842" s="1315">
        <f t="shared" si="405"/>
        <v>44252</v>
      </c>
      <c r="AK4842" s="1318"/>
      <c r="AL4842" s="1339"/>
      <c r="AM4842" s="1316"/>
      <c r="AN4842" s="1316"/>
      <c r="AO4842" s="1320"/>
      <c r="AP4842" s="1320"/>
      <c r="AQ4842" s="1337" t="s">
        <v>3094</v>
      </c>
      <c r="AR4842" s="1320"/>
      <c r="AS4842" s="1320"/>
      <c r="AT4842" s="1320"/>
      <c r="AU4842" s="1320"/>
      <c r="AV4842" s="1320"/>
      <c r="AW4842" s="1320"/>
      <c r="AX4842" s="1320"/>
      <c r="AY4842" s="1320"/>
      <c r="AZ4842" s="1950"/>
    </row>
    <row r="4843" spans="2:52" ht="15" customHeight="1">
      <c r="B4843" s="1310">
        <v>4837</v>
      </c>
      <c r="C4843" s="1326" t="s">
        <v>14044</v>
      </c>
      <c r="D4843" s="2153" t="s">
        <v>705</v>
      </c>
      <c r="E4843" s="521" t="s">
        <v>222</v>
      </c>
      <c r="F4843" s="658" t="s">
        <v>24</v>
      </c>
      <c r="G4843" s="509" t="s">
        <v>136</v>
      </c>
      <c r="H4843" s="1323" t="s">
        <v>24</v>
      </c>
      <c r="I4843" s="1325">
        <v>24281</v>
      </c>
      <c r="J4843" s="1314">
        <f t="shared" ca="1" si="403"/>
        <v>56</v>
      </c>
      <c r="K4843" s="2112" t="s">
        <v>493</v>
      </c>
      <c r="L4843" s="2113">
        <v>1458660600051</v>
      </c>
      <c r="M4843" s="2114">
        <v>45903</v>
      </c>
      <c r="N4843" s="1348">
        <v>44253</v>
      </c>
      <c r="O4843" s="1318" t="s">
        <v>24</v>
      </c>
      <c r="P4843" s="1320" t="s">
        <v>24</v>
      </c>
      <c r="Q4843" s="1328" t="s">
        <v>24</v>
      </c>
      <c r="R4843" s="1327" t="s">
        <v>24</v>
      </c>
      <c r="S4843" s="1314" t="s">
        <v>14058</v>
      </c>
      <c r="T4843" s="1330">
        <v>44370</v>
      </c>
      <c r="U4843" s="1311">
        <v>44370</v>
      </c>
      <c r="V4843" s="1330" t="s">
        <v>24</v>
      </c>
      <c r="W4843" s="1311" t="s">
        <v>24</v>
      </c>
      <c r="X4843" s="1321"/>
      <c r="Y4843" s="1322"/>
      <c r="Z4843" s="2115"/>
      <c r="AA4843" s="1314" t="s">
        <v>13987</v>
      </c>
      <c r="AB4843" s="1316" t="s">
        <v>14026</v>
      </c>
      <c r="AC4843" s="1316"/>
      <c r="AD4843" s="1316"/>
      <c r="AE4843" s="1316"/>
      <c r="AF4843" s="1316"/>
      <c r="AG4843" s="1316"/>
      <c r="AH4843" s="1316"/>
      <c r="AI4843" s="244" t="str">
        <f t="shared" si="404"/>
        <v>SC R620 (STR, DTR)MERCY 4054 (STR, DTR)</v>
      </c>
      <c r="AJ4843" s="1315">
        <f t="shared" si="405"/>
        <v>44253</v>
      </c>
      <c r="AK4843" s="1318">
        <v>44252</v>
      </c>
      <c r="AL4843" s="1339">
        <v>44252</v>
      </c>
      <c r="AM4843" s="1316"/>
      <c r="AN4843" s="1316"/>
      <c r="AO4843" s="1320"/>
      <c r="AP4843" s="1320"/>
      <c r="AQ4843" s="1337" t="s">
        <v>3094</v>
      </c>
      <c r="AR4843" s="1320"/>
      <c r="AS4843" s="1320"/>
      <c r="AT4843" s="1320"/>
      <c r="AU4843" s="1320"/>
      <c r="AV4843" s="1320"/>
      <c r="AW4843" s="1320"/>
      <c r="AX4843" s="1320"/>
      <c r="AY4843" s="1320"/>
      <c r="AZ4843" s="1950"/>
    </row>
    <row r="4844" spans="2:52" ht="15" customHeight="1">
      <c r="B4844" s="1310">
        <v>4838</v>
      </c>
      <c r="C4844" s="1326" t="s">
        <v>14045</v>
      </c>
      <c r="D4844" s="2153" t="s">
        <v>705</v>
      </c>
      <c r="E4844" s="521" t="s">
        <v>222</v>
      </c>
      <c r="F4844" s="658" t="s">
        <v>24</v>
      </c>
      <c r="G4844" s="509" t="s">
        <v>136</v>
      </c>
      <c r="H4844" s="1323" t="s">
        <v>24</v>
      </c>
      <c r="I4844" s="1325">
        <v>31066</v>
      </c>
      <c r="J4844" s="1314">
        <f t="shared" ca="1" si="403"/>
        <v>37</v>
      </c>
      <c r="K4844" s="2112" t="s">
        <v>493</v>
      </c>
      <c r="L4844" s="2113">
        <v>850117191126</v>
      </c>
      <c r="M4844" s="2114">
        <v>45310</v>
      </c>
      <c r="N4844" s="1348">
        <v>44254</v>
      </c>
      <c r="O4844" s="1318" t="s">
        <v>24</v>
      </c>
      <c r="P4844" s="1320" t="s">
        <v>24</v>
      </c>
      <c r="Q4844" s="1328" t="s">
        <v>24</v>
      </c>
      <c r="R4844" s="1327" t="s">
        <v>24</v>
      </c>
      <c r="S4844" s="1314" t="s">
        <v>14057</v>
      </c>
      <c r="T4844" s="1330">
        <v>44580</v>
      </c>
      <c r="U4844" s="1311">
        <v>44580</v>
      </c>
      <c r="V4844" s="1330" t="s">
        <v>24</v>
      </c>
      <c r="W4844" s="1311" t="s">
        <v>24</v>
      </c>
      <c r="X4844" s="1321"/>
      <c r="Y4844" s="1322"/>
      <c r="Z4844" s="2115"/>
      <c r="AA4844" s="1314" t="s">
        <v>13987</v>
      </c>
      <c r="AB4844" s="1316" t="s">
        <v>14026</v>
      </c>
      <c r="AC4844" s="1316"/>
      <c r="AD4844" s="1316"/>
      <c r="AE4844" s="1316"/>
      <c r="AF4844" s="1316"/>
      <c r="AG4844" s="1316"/>
      <c r="AH4844" s="1316"/>
      <c r="AI4844" s="244" t="str">
        <f t="shared" si="404"/>
        <v>SC R620 (STR, DTR)MERCY 4054 (STR, DTR)</v>
      </c>
      <c r="AJ4844" s="1315">
        <f t="shared" si="405"/>
        <v>44254</v>
      </c>
      <c r="AK4844" s="1318">
        <v>44253</v>
      </c>
      <c r="AL4844" s="1339">
        <v>44253</v>
      </c>
      <c r="AM4844" s="1316"/>
      <c r="AN4844" s="1316"/>
      <c r="AO4844" s="1320"/>
      <c r="AP4844" s="1320"/>
      <c r="AQ4844" s="1337" t="s">
        <v>3094</v>
      </c>
      <c r="AR4844" s="1320"/>
      <c r="AS4844" s="1320"/>
      <c r="AT4844" s="1320"/>
      <c r="AU4844" s="1320"/>
      <c r="AV4844" s="1320"/>
      <c r="AW4844" s="1320"/>
      <c r="AX4844" s="1320"/>
      <c r="AY4844" s="1320"/>
      <c r="AZ4844" s="1950"/>
    </row>
    <row r="4845" spans="2:52" ht="15" customHeight="1">
      <c r="B4845" s="1310">
        <v>4839</v>
      </c>
      <c r="C4845" s="1326" t="s">
        <v>14046</v>
      </c>
      <c r="D4845" s="2153" t="s">
        <v>14047</v>
      </c>
      <c r="E4845" s="521" t="s">
        <v>222</v>
      </c>
      <c r="F4845" s="658" t="s">
        <v>24</v>
      </c>
      <c r="G4845" s="509" t="s">
        <v>136</v>
      </c>
      <c r="H4845" s="1323" t="s">
        <v>24</v>
      </c>
      <c r="I4845" s="1325">
        <v>30599</v>
      </c>
      <c r="J4845" s="1314">
        <f t="shared" ca="1" si="403"/>
        <v>38</v>
      </c>
      <c r="K4845" s="2112" t="s">
        <v>24</v>
      </c>
      <c r="L4845" s="2113" t="s">
        <v>24</v>
      </c>
      <c r="M4845" s="2114" t="s">
        <v>24</v>
      </c>
      <c r="N4845" s="1348">
        <v>44254</v>
      </c>
      <c r="O4845" s="1318" t="s">
        <v>24</v>
      </c>
      <c r="P4845" s="1320" t="s">
        <v>24</v>
      </c>
      <c r="Q4845" s="1328" t="s">
        <v>24</v>
      </c>
      <c r="R4845" s="1327" t="s">
        <v>24</v>
      </c>
      <c r="S4845" s="1314"/>
      <c r="T4845" s="1330">
        <v>44479</v>
      </c>
      <c r="U4845" s="1311"/>
      <c r="V4845" s="1330" t="s">
        <v>24</v>
      </c>
      <c r="W4845" s="1311" t="s">
        <v>24</v>
      </c>
      <c r="X4845" s="1321"/>
      <c r="Y4845" s="1322"/>
      <c r="Z4845" s="2115"/>
      <c r="AA4845" s="1314"/>
      <c r="AB4845" s="1316"/>
      <c r="AC4845" s="1316"/>
      <c r="AD4845" s="1316"/>
      <c r="AE4845" s="1316"/>
      <c r="AF4845" s="1316"/>
      <c r="AG4845" s="1316"/>
      <c r="AH4845" s="1316"/>
      <c r="AI4845" s="244" t="str">
        <f t="shared" si="404"/>
        <v/>
      </c>
      <c r="AJ4845" s="1315">
        <f t="shared" si="405"/>
        <v>44254</v>
      </c>
      <c r="AK4845" s="1318"/>
      <c r="AL4845" s="1339"/>
      <c r="AM4845" s="1316"/>
      <c r="AN4845" s="1316"/>
      <c r="AO4845" s="1320"/>
      <c r="AP4845" s="1320"/>
      <c r="AQ4845" s="1337" t="s">
        <v>3094</v>
      </c>
      <c r="AR4845" s="1320"/>
      <c r="AS4845" s="1320"/>
      <c r="AT4845" s="1320"/>
      <c r="AU4845" s="1320"/>
      <c r="AV4845" s="1320"/>
      <c r="AW4845" s="1320"/>
      <c r="AX4845" s="1320"/>
      <c r="AY4845" s="1320"/>
      <c r="AZ4845" s="1950"/>
    </row>
    <row r="4846" spans="2:52" ht="15" customHeight="1">
      <c r="B4846" s="1310">
        <v>4840</v>
      </c>
      <c r="C4846" s="1326" t="s">
        <v>14048</v>
      </c>
      <c r="D4846" s="2153" t="s">
        <v>1503</v>
      </c>
      <c r="E4846" s="521" t="s">
        <v>222</v>
      </c>
      <c r="F4846" s="658" t="s">
        <v>24</v>
      </c>
      <c r="G4846" s="509" t="s">
        <v>145</v>
      </c>
      <c r="H4846" s="1323" t="s">
        <v>24</v>
      </c>
      <c r="I4846" s="1325">
        <v>26873</v>
      </c>
      <c r="J4846" s="1314">
        <f t="shared" ca="1" si="403"/>
        <v>49</v>
      </c>
      <c r="K4846" s="2112" t="s">
        <v>24</v>
      </c>
      <c r="L4846" s="2113" t="s">
        <v>24</v>
      </c>
      <c r="M4846" s="2114" t="s">
        <v>24</v>
      </c>
      <c r="N4846" s="1348">
        <v>44247</v>
      </c>
      <c r="O4846" s="1318" t="s">
        <v>24</v>
      </c>
      <c r="P4846" s="1320" t="s">
        <v>24</v>
      </c>
      <c r="Q4846" s="1328" t="s">
        <v>24</v>
      </c>
      <c r="R4846" s="1327" t="s">
        <v>24</v>
      </c>
      <c r="S4846" s="1314"/>
      <c r="T4846" s="1330">
        <v>44405</v>
      </c>
      <c r="U4846" s="1311"/>
      <c r="V4846" s="1330" t="s">
        <v>24</v>
      </c>
      <c r="W4846" s="1311" t="s">
        <v>24</v>
      </c>
      <c r="X4846" s="1321"/>
      <c r="Y4846" s="1322"/>
      <c r="Z4846" s="2115"/>
      <c r="AA4846" s="1314"/>
      <c r="AB4846" s="1316"/>
      <c r="AC4846" s="1316"/>
      <c r="AD4846" s="1316"/>
      <c r="AE4846" s="1316"/>
      <c r="AF4846" s="1316"/>
      <c r="AG4846" s="1316"/>
      <c r="AH4846" s="1316"/>
      <c r="AI4846" s="244" t="str">
        <f t="shared" si="404"/>
        <v/>
      </c>
      <c r="AJ4846" s="1315">
        <f t="shared" si="405"/>
        <v>44247</v>
      </c>
      <c r="AK4846" s="1318"/>
      <c r="AL4846" s="1339"/>
      <c r="AM4846" s="1316"/>
      <c r="AN4846" s="1316"/>
      <c r="AO4846" s="1320"/>
      <c r="AP4846" s="1320"/>
      <c r="AQ4846" s="1337" t="s">
        <v>3094</v>
      </c>
      <c r="AR4846" s="1320"/>
      <c r="AS4846" s="1320"/>
      <c r="AT4846" s="1320"/>
      <c r="AU4846" s="1320"/>
      <c r="AV4846" s="1320"/>
      <c r="AW4846" s="1320"/>
      <c r="AX4846" s="1320"/>
      <c r="AY4846" s="1320"/>
      <c r="AZ4846" s="1950"/>
    </row>
    <row r="4847" spans="2:52" ht="15" customHeight="1">
      <c r="B4847" s="1310">
        <v>4841</v>
      </c>
      <c r="C4847" s="1326" t="s">
        <v>14049</v>
      </c>
      <c r="D4847" s="2153" t="s">
        <v>230</v>
      </c>
      <c r="E4847" s="521" t="s">
        <v>222</v>
      </c>
      <c r="F4847" s="658" t="s">
        <v>24</v>
      </c>
      <c r="G4847" s="509" t="s">
        <v>127</v>
      </c>
      <c r="H4847" s="1323" t="s">
        <v>24</v>
      </c>
      <c r="I4847" s="1325">
        <v>35417</v>
      </c>
      <c r="J4847" s="1314">
        <f t="shared" ca="1" si="403"/>
        <v>25</v>
      </c>
      <c r="K4847" s="2112" t="s">
        <v>493</v>
      </c>
      <c r="L4847" s="2113">
        <v>951219310594</v>
      </c>
      <c r="M4847" s="2114">
        <v>45278</v>
      </c>
      <c r="N4847" s="1348">
        <v>44238</v>
      </c>
      <c r="O4847" s="1318" t="s">
        <v>24</v>
      </c>
      <c r="P4847" s="1320" t="s">
        <v>24</v>
      </c>
      <c r="Q4847" s="1328" t="s">
        <v>24</v>
      </c>
      <c r="R4847" s="1327" t="s">
        <v>24</v>
      </c>
      <c r="S4847" s="1314" t="s">
        <v>14056</v>
      </c>
      <c r="T4847" s="1330">
        <v>44548</v>
      </c>
      <c r="U4847" s="1311">
        <v>44548</v>
      </c>
      <c r="V4847" s="1330" t="s">
        <v>24</v>
      </c>
      <c r="W4847" s="1311" t="s">
        <v>24</v>
      </c>
      <c r="X4847" s="1321"/>
      <c r="Y4847" s="1322"/>
      <c r="Z4847" s="2115"/>
      <c r="AA4847" s="1314" t="s">
        <v>14055</v>
      </c>
      <c r="AB4847" s="1316"/>
      <c r="AC4847" s="1316"/>
      <c r="AD4847" s="1316"/>
      <c r="AE4847" s="1316"/>
      <c r="AF4847" s="1316"/>
      <c r="AG4847" s="1316"/>
      <c r="AH4847" s="1316"/>
      <c r="AI4847" s="244" t="str">
        <f t="shared" si="404"/>
        <v>HINO 500 JD</v>
      </c>
      <c r="AJ4847" s="1315">
        <f t="shared" si="405"/>
        <v>44238</v>
      </c>
      <c r="AK4847" s="1318">
        <v>44250</v>
      </c>
      <c r="AL4847" s="1339">
        <v>44250</v>
      </c>
      <c r="AM4847" s="1316"/>
      <c r="AN4847" s="1316"/>
      <c r="AO4847" s="1320"/>
      <c r="AP4847" s="1320"/>
      <c r="AQ4847" s="1337" t="s">
        <v>3094</v>
      </c>
      <c r="AR4847" s="1320"/>
      <c r="AS4847" s="1320"/>
      <c r="AT4847" s="1320"/>
      <c r="AU4847" s="1320"/>
      <c r="AV4847" s="1320"/>
      <c r="AW4847" s="1320"/>
      <c r="AX4847" s="1320"/>
      <c r="AY4847" s="1320"/>
      <c r="AZ4847" s="1950"/>
    </row>
    <row r="4848" spans="2:52" ht="15" customHeight="1">
      <c r="B4848" s="1310">
        <v>4842</v>
      </c>
      <c r="C4848" s="1326" t="s">
        <v>14050</v>
      </c>
      <c r="D4848" s="2153" t="s">
        <v>230</v>
      </c>
      <c r="E4848" s="521" t="s">
        <v>222</v>
      </c>
      <c r="F4848" s="658" t="s">
        <v>24</v>
      </c>
      <c r="G4848" s="509" t="s">
        <v>127</v>
      </c>
      <c r="H4848" s="1323" t="s">
        <v>24</v>
      </c>
      <c r="I4848" s="1325">
        <v>28403</v>
      </c>
      <c r="J4848" s="1314">
        <f t="shared" ca="1" si="403"/>
        <v>45</v>
      </c>
      <c r="K4848" s="2112" t="s">
        <v>493</v>
      </c>
      <c r="L4848" s="2113">
        <v>17237710000003</v>
      </c>
      <c r="M4848" s="2114">
        <v>45565</v>
      </c>
      <c r="N4848" s="1348">
        <v>44238</v>
      </c>
      <c r="O4848" s="1318" t="s">
        <v>24</v>
      </c>
      <c r="P4848" s="1320" t="s">
        <v>24</v>
      </c>
      <c r="Q4848" s="1328" t="s">
        <v>24</v>
      </c>
      <c r="R4848" s="1327" t="s">
        <v>24</v>
      </c>
      <c r="S4848" s="1314" t="s">
        <v>14054</v>
      </c>
      <c r="T4848" s="1330">
        <v>44474</v>
      </c>
      <c r="U4848" s="1311">
        <v>44474</v>
      </c>
      <c r="V4848" s="1330" t="s">
        <v>24</v>
      </c>
      <c r="W4848" s="1311" t="s">
        <v>24</v>
      </c>
      <c r="X4848" s="1321"/>
      <c r="Y4848" s="1322"/>
      <c r="Z4848" s="2115"/>
      <c r="AA4848" s="1314" t="s">
        <v>14055</v>
      </c>
      <c r="AB4848" s="1316"/>
      <c r="AC4848" s="1316"/>
      <c r="AD4848" s="1316"/>
      <c r="AE4848" s="1316"/>
      <c r="AF4848" s="1316"/>
      <c r="AG4848" s="1316"/>
      <c r="AH4848" s="1316"/>
      <c r="AI4848" s="244" t="str">
        <f t="shared" si="404"/>
        <v>HINO 500 JD</v>
      </c>
      <c r="AJ4848" s="1315">
        <f t="shared" si="405"/>
        <v>44238</v>
      </c>
      <c r="AK4848" s="1318">
        <v>44250</v>
      </c>
      <c r="AL4848" s="1339">
        <v>44250</v>
      </c>
      <c r="AM4848" s="1316"/>
      <c r="AN4848" s="1316"/>
      <c r="AO4848" s="1320"/>
      <c r="AP4848" s="1320"/>
      <c r="AQ4848" s="1337" t="s">
        <v>3094</v>
      </c>
      <c r="AR4848" s="1320"/>
      <c r="AS4848" s="1320"/>
      <c r="AT4848" s="1320"/>
      <c r="AU4848" s="1320"/>
      <c r="AV4848" s="1320"/>
      <c r="AW4848" s="1320"/>
      <c r="AX4848" s="1320"/>
      <c r="AY4848" s="1320"/>
      <c r="AZ4848" s="1950"/>
    </row>
    <row r="4849" spans="2:52" ht="15" customHeight="1">
      <c r="B4849" s="1310">
        <v>4843</v>
      </c>
      <c r="C4849" s="1326" t="s">
        <v>14051</v>
      </c>
      <c r="D4849" s="2153" t="s">
        <v>611</v>
      </c>
      <c r="E4849" s="521" t="s">
        <v>222</v>
      </c>
      <c r="F4849" s="658" t="s">
        <v>24</v>
      </c>
      <c r="G4849" s="509" t="s">
        <v>139</v>
      </c>
      <c r="H4849" s="1323" t="s">
        <v>24</v>
      </c>
      <c r="I4849" s="1325">
        <v>34536</v>
      </c>
      <c r="J4849" s="1314">
        <f t="shared" ca="1" si="403"/>
        <v>27</v>
      </c>
      <c r="K4849" s="2112" t="s">
        <v>24</v>
      </c>
      <c r="L4849" s="2113" t="s">
        <v>24</v>
      </c>
      <c r="M4849" s="2114" t="s">
        <v>24</v>
      </c>
      <c r="N4849" s="1348">
        <v>44252</v>
      </c>
      <c r="O4849" s="1318" t="s">
        <v>24</v>
      </c>
      <c r="P4849" s="1320" t="s">
        <v>24</v>
      </c>
      <c r="Q4849" s="1328" t="s">
        <v>24</v>
      </c>
      <c r="R4849" s="1327" t="s">
        <v>24</v>
      </c>
      <c r="S4849" s="1314"/>
      <c r="T4849" s="1330">
        <v>44398</v>
      </c>
      <c r="U4849" s="1311"/>
      <c r="V4849" s="1330" t="s">
        <v>24</v>
      </c>
      <c r="W4849" s="1311" t="s">
        <v>24</v>
      </c>
      <c r="X4849" s="1321"/>
      <c r="Y4849" s="1322"/>
      <c r="Z4849" s="2115"/>
      <c r="AA4849" s="1314"/>
      <c r="AB4849" s="1316"/>
      <c r="AC4849" s="1316"/>
      <c r="AD4849" s="1316"/>
      <c r="AE4849" s="1316"/>
      <c r="AF4849" s="1316"/>
      <c r="AG4849" s="1316"/>
      <c r="AH4849" s="1316"/>
      <c r="AI4849" s="244" t="str">
        <f t="shared" si="404"/>
        <v/>
      </c>
      <c r="AJ4849" s="1315">
        <f t="shared" si="405"/>
        <v>44252</v>
      </c>
      <c r="AK4849" s="1318"/>
      <c r="AL4849" s="1339"/>
      <c r="AM4849" s="1316"/>
      <c r="AN4849" s="1316"/>
      <c r="AO4849" s="1320"/>
      <c r="AP4849" s="1320"/>
      <c r="AQ4849" s="1337" t="s">
        <v>3094</v>
      </c>
      <c r="AR4849" s="1320"/>
      <c r="AS4849" s="1320"/>
      <c r="AT4849" s="1320"/>
      <c r="AU4849" s="1320"/>
      <c r="AV4849" s="1320"/>
      <c r="AW4849" s="1320"/>
      <c r="AX4849" s="1320"/>
      <c r="AY4849" s="1320"/>
      <c r="AZ4849" s="1950"/>
    </row>
    <row r="4850" spans="2:52" ht="15" customHeight="1">
      <c r="B4850" s="1310">
        <v>4844</v>
      </c>
      <c r="C4850" s="2152" t="s">
        <v>14061</v>
      </c>
      <c r="D4850" s="2153" t="s">
        <v>221</v>
      </c>
      <c r="E4850" s="521" t="s">
        <v>222</v>
      </c>
      <c r="F4850" s="658" t="s">
        <v>24</v>
      </c>
      <c r="G4850" s="509" t="s">
        <v>127</v>
      </c>
      <c r="H4850" s="1323" t="s">
        <v>24</v>
      </c>
      <c r="I4850" s="1325">
        <v>37673</v>
      </c>
      <c r="J4850" s="1314">
        <f t="shared" ca="1" si="403"/>
        <v>19</v>
      </c>
      <c r="K4850" s="2112" t="s">
        <v>24</v>
      </c>
      <c r="L4850" s="2113" t="s">
        <v>24</v>
      </c>
      <c r="M4850" s="2114" t="s">
        <v>24</v>
      </c>
      <c r="N4850" s="1348">
        <v>44254</v>
      </c>
      <c r="O4850" s="1318" t="s">
        <v>24</v>
      </c>
      <c r="P4850" s="1320" t="s">
        <v>24</v>
      </c>
      <c r="Q4850" s="1328" t="s">
        <v>24</v>
      </c>
      <c r="R4850" s="1327" t="s">
        <v>24</v>
      </c>
      <c r="S4850" s="1314" t="s">
        <v>24</v>
      </c>
      <c r="T4850" s="1330">
        <v>44613</v>
      </c>
      <c r="U4850" s="1311"/>
      <c r="V4850" s="1330" t="s">
        <v>24</v>
      </c>
      <c r="W4850" s="1311" t="s">
        <v>24</v>
      </c>
      <c r="X4850" s="1321"/>
      <c r="Y4850" s="1322"/>
      <c r="Z4850" s="2115"/>
      <c r="AA4850" s="1314"/>
      <c r="AB4850" s="1316"/>
      <c r="AC4850" s="1316"/>
      <c r="AD4850" s="1316"/>
      <c r="AE4850" s="1316"/>
      <c r="AF4850" s="1316"/>
      <c r="AG4850" s="1316"/>
      <c r="AH4850" s="1316"/>
      <c r="AI4850" s="244" t="str">
        <f t="shared" si="404"/>
        <v/>
      </c>
      <c r="AJ4850" s="1315">
        <f t="shared" si="405"/>
        <v>44254</v>
      </c>
      <c r="AK4850" s="1318"/>
      <c r="AL4850" s="1339"/>
      <c r="AM4850" s="1316"/>
      <c r="AN4850" s="1316"/>
      <c r="AO4850" s="1320"/>
      <c r="AP4850" s="1320"/>
      <c r="AQ4850" s="1337" t="s">
        <v>3094</v>
      </c>
      <c r="AR4850" s="1320"/>
      <c r="AS4850" s="1320"/>
      <c r="AT4850" s="1320"/>
      <c r="AU4850" s="1320"/>
      <c r="AV4850" s="1320"/>
      <c r="AW4850" s="1320"/>
      <c r="AX4850" s="1320"/>
      <c r="AY4850" s="1320"/>
      <c r="AZ4850" s="1950"/>
    </row>
    <row r="4851" spans="2:52" ht="15" customHeight="1">
      <c r="B4851" s="1310">
        <v>4845</v>
      </c>
      <c r="C4851" s="2152" t="s">
        <v>14062</v>
      </c>
      <c r="D4851" s="2153" t="s">
        <v>705</v>
      </c>
      <c r="E4851" s="521" t="s">
        <v>222</v>
      </c>
      <c r="F4851" s="658" t="s">
        <v>24</v>
      </c>
      <c r="G4851" s="509" t="s">
        <v>136</v>
      </c>
      <c r="H4851" s="1323" t="s">
        <v>24</v>
      </c>
      <c r="I4851" s="1325">
        <v>23082</v>
      </c>
      <c r="J4851" s="1314">
        <f t="shared" ca="1" si="403"/>
        <v>60</v>
      </c>
      <c r="K4851" s="2112" t="s">
        <v>493</v>
      </c>
      <c r="L4851" s="2113">
        <v>18216303000001</v>
      </c>
      <c r="M4851" s="2114">
        <v>45363</v>
      </c>
      <c r="N4851" s="1348">
        <v>44254</v>
      </c>
      <c r="O4851" s="1318" t="s">
        <v>24</v>
      </c>
      <c r="P4851" s="1320" t="s">
        <v>24</v>
      </c>
      <c r="Q4851" s="1328" t="s">
        <v>24</v>
      </c>
      <c r="R4851" s="1327" t="s">
        <v>24</v>
      </c>
      <c r="S4851" s="1314" t="s">
        <v>14090</v>
      </c>
      <c r="T4851" s="1330">
        <v>44632</v>
      </c>
      <c r="U4851" s="1311">
        <v>44632</v>
      </c>
      <c r="V4851" s="1330" t="s">
        <v>24</v>
      </c>
      <c r="W4851" s="1311" t="s">
        <v>24</v>
      </c>
      <c r="X4851" s="1321"/>
      <c r="Y4851" s="1322"/>
      <c r="Z4851" s="2115"/>
      <c r="AA4851" s="1314" t="s">
        <v>14026</v>
      </c>
      <c r="AB4851" s="1316" t="s">
        <v>13987</v>
      </c>
      <c r="AC4851" s="1316"/>
      <c r="AD4851" s="1316"/>
      <c r="AE4851" s="1316"/>
      <c r="AF4851" s="1316"/>
      <c r="AG4851" s="1316"/>
      <c r="AH4851" s="1316"/>
      <c r="AI4851" s="244" t="str">
        <f t="shared" si="404"/>
        <v>MERCY 4054 (STR, DTR)SC R620 (STR, DTR)</v>
      </c>
      <c r="AJ4851" s="1315">
        <f t="shared" si="405"/>
        <v>44254</v>
      </c>
      <c r="AK4851" s="1318">
        <v>44258</v>
      </c>
      <c r="AL4851" s="1339">
        <v>44258</v>
      </c>
      <c r="AM4851" s="1316"/>
      <c r="AN4851" s="1316"/>
      <c r="AO4851" s="1320"/>
      <c r="AP4851" s="1320"/>
      <c r="AQ4851" s="1337" t="s">
        <v>3094</v>
      </c>
      <c r="AR4851" s="1320"/>
      <c r="AS4851" s="1320"/>
      <c r="AT4851" s="1320"/>
      <c r="AU4851" s="1320"/>
      <c r="AV4851" s="1320"/>
      <c r="AW4851" s="1320"/>
      <c r="AX4851" s="1320"/>
      <c r="AY4851" s="1320"/>
      <c r="AZ4851" s="1950"/>
    </row>
    <row r="4852" spans="2:52" ht="15" customHeight="1">
      <c r="B4852" s="1310">
        <v>4846</v>
      </c>
      <c r="C4852" s="2152" t="s">
        <v>14063</v>
      </c>
      <c r="D4852" s="2153" t="s">
        <v>230</v>
      </c>
      <c r="E4852" s="521" t="s">
        <v>222</v>
      </c>
      <c r="F4852" s="658" t="s">
        <v>24</v>
      </c>
      <c r="G4852" s="509" t="s">
        <v>127</v>
      </c>
      <c r="H4852" s="1323" t="s">
        <v>24</v>
      </c>
      <c r="I4852" s="1325">
        <v>30512</v>
      </c>
      <c r="J4852" s="1314">
        <f t="shared" ca="1" si="403"/>
        <v>39</v>
      </c>
      <c r="K4852" s="2112" t="s">
        <v>493</v>
      </c>
      <c r="L4852" s="2113">
        <v>830722361043</v>
      </c>
      <c r="M4852" s="2114">
        <v>45488</v>
      </c>
      <c r="N4852" s="1348">
        <v>44257</v>
      </c>
      <c r="O4852" s="1318" t="s">
        <v>24</v>
      </c>
      <c r="P4852" s="1320" t="s">
        <v>24</v>
      </c>
      <c r="Q4852" s="1328" t="s">
        <v>24</v>
      </c>
      <c r="R4852" s="1327" t="s">
        <v>24</v>
      </c>
      <c r="S4852" s="1314" t="s">
        <v>14064</v>
      </c>
      <c r="T4852" s="1330">
        <v>44392</v>
      </c>
      <c r="U4852" s="1311">
        <v>44392</v>
      </c>
      <c r="V4852" s="1330" t="s">
        <v>24</v>
      </c>
      <c r="W4852" s="1311" t="s">
        <v>24</v>
      </c>
      <c r="X4852" s="1321"/>
      <c r="Y4852" s="1322"/>
      <c r="Z4852" s="2115"/>
      <c r="AA4852" s="1314" t="s">
        <v>1086</v>
      </c>
      <c r="AB4852" s="1316"/>
      <c r="AC4852" s="1316"/>
      <c r="AD4852" s="1316"/>
      <c r="AE4852" s="1316"/>
      <c r="AF4852" s="1316"/>
      <c r="AG4852" s="1316"/>
      <c r="AH4852" s="1316"/>
      <c r="AI4852" s="244" t="str">
        <f t="shared" si="404"/>
        <v>HINO 260 JD/TI</v>
      </c>
      <c r="AJ4852" s="1315">
        <f t="shared" si="405"/>
        <v>44257</v>
      </c>
      <c r="AK4852" s="1318">
        <v>44259</v>
      </c>
      <c r="AL4852" s="1339">
        <v>44259</v>
      </c>
      <c r="AM4852" s="1316"/>
      <c r="AN4852" s="1316"/>
      <c r="AO4852" s="1320"/>
      <c r="AP4852" s="1320"/>
      <c r="AQ4852" s="1337" t="s">
        <v>3094</v>
      </c>
      <c r="AR4852" s="1320"/>
      <c r="AS4852" s="1320"/>
      <c r="AT4852" s="1320"/>
      <c r="AU4852" s="1320"/>
      <c r="AV4852" s="1320"/>
      <c r="AW4852" s="1320"/>
      <c r="AX4852" s="1320"/>
      <c r="AY4852" s="1320"/>
      <c r="AZ4852" s="1950"/>
    </row>
    <row r="4853" spans="2:52" ht="15" customHeight="1">
      <c r="B4853" s="1310">
        <v>4847</v>
      </c>
      <c r="C4853" s="2152" t="s">
        <v>1005</v>
      </c>
      <c r="D4853" s="2153" t="s">
        <v>11563</v>
      </c>
      <c r="E4853" s="521" t="s">
        <v>1122</v>
      </c>
      <c r="F4853" s="658" t="s">
        <v>24</v>
      </c>
      <c r="G4853" s="509" t="s">
        <v>147</v>
      </c>
      <c r="H4853" s="1323"/>
      <c r="I4853" s="1325">
        <v>32988</v>
      </c>
      <c r="J4853" s="1314">
        <f t="shared" ca="1" si="403"/>
        <v>32</v>
      </c>
      <c r="K4853" s="2112"/>
      <c r="L4853" s="2113"/>
      <c r="M4853" s="2114"/>
      <c r="N4853" s="1348">
        <v>44242</v>
      </c>
      <c r="O4853" s="1318"/>
      <c r="P4853" s="1320"/>
      <c r="Q4853" s="1328"/>
      <c r="R4853" s="1327"/>
      <c r="S4853" s="1314"/>
      <c r="T4853" s="1330">
        <v>44676</v>
      </c>
      <c r="U4853" s="1311"/>
      <c r="V4853" s="1330"/>
      <c r="W4853" s="1311"/>
      <c r="X4853" s="1321"/>
      <c r="Y4853" s="1322"/>
      <c r="Z4853" s="2115"/>
      <c r="AA4853" s="1314"/>
      <c r="AB4853" s="1316"/>
      <c r="AC4853" s="1316"/>
      <c r="AD4853" s="1316"/>
      <c r="AE4853" s="1316"/>
      <c r="AF4853" s="1316"/>
      <c r="AG4853" s="1316"/>
      <c r="AH4853" s="1316"/>
      <c r="AI4853" s="244" t="str">
        <f t="shared" si="404"/>
        <v/>
      </c>
      <c r="AJ4853" s="1315">
        <f t="shared" si="405"/>
        <v>44242</v>
      </c>
      <c r="AK4853" s="1318"/>
      <c r="AL4853" s="1339"/>
      <c r="AM4853" s="1316"/>
      <c r="AN4853" s="1316"/>
      <c r="AO4853" s="1320"/>
      <c r="AP4853" s="1320"/>
      <c r="AQ4853" s="1337" t="s">
        <v>3094</v>
      </c>
      <c r="AR4853" s="1320"/>
      <c r="AS4853" s="1320"/>
      <c r="AT4853" s="1320"/>
      <c r="AU4853" s="1320"/>
      <c r="AV4853" s="1320"/>
      <c r="AW4853" s="1320"/>
      <c r="AX4853" s="1320"/>
      <c r="AY4853" s="1320"/>
      <c r="AZ4853" s="1950"/>
    </row>
    <row r="4854" spans="2:52" ht="15" customHeight="1">
      <c r="B4854" s="1310">
        <v>4848</v>
      </c>
      <c r="C4854" s="2152" t="s">
        <v>14070</v>
      </c>
      <c r="D4854" s="2153" t="s">
        <v>11563</v>
      </c>
      <c r="E4854" s="521" t="s">
        <v>1122</v>
      </c>
      <c r="F4854" s="658" t="s">
        <v>24</v>
      </c>
      <c r="G4854" s="509" t="s">
        <v>147</v>
      </c>
      <c r="H4854" s="1323"/>
      <c r="I4854" s="1325">
        <v>35451</v>
      </c>
      <c r="J4854" s="1314">
        <f t="shared" ca="1" si="403"/>
        <v>25</v>
      </c>
      <c r="K4854" s="2112"/>
      <c r="L4854" s="2113"/>
      <c r="M4854" s="2114"/>
      <c r="N4854" s="1348">
        <v>44216</v>
      </c>
      <c r="O4854" s="1318"/>
      <c r="P4854" s="1320"/>
      <c r="Q4854" s="1328"/>
      <c r="R4854" s="1327"/>
      <c r="S4854" s="1314"/>
      <c r="T4854" s="1330">
        <v>44582</v>
      </c>
      <c r="U4854" s="1311"/>
      <c r="V4854" s="1330"/>
      <c r="W4854" s="1311"/>
      <c r="X4854" s="1321"/>
      <c r="Y4854" s="1322"/>
      <c r="Z4854" s="2115"/>
      <c r="AA4854" s="1314"/>
      <c r="AB4854" s="1316"/>
      <c r="AC4854" s="1316"/>
      <c r="AD4854" s="1316"/>
      <c r="AE4854" s="1316"/>
      <c r="AF4854" s="1316"/>
      <c r="AG4854" s="1316"/>
      <c r="AH4854" s="1316"/>
      <c r="AI4854" s="244" t="str">
        <f t="shared" si="404"/>
        <v/>
      </c>
      <c r="AJ4854" s="1315">
        <f t="shared" si="405"/>
        <v>44216</v>
      </c>
      <c r="AK4854" s="1318"/>
      <c r="AL4854" s="1339"/>
      <c r="AM4854" s="1316"/>
      <c r="AN4854" s="1316"/>
      <c r="AO4854" s="1320"/>
      <c r="AP4854" s="1320"/>
      <c r="AQ4854" s="1337" t="s">
        <v>3094</v>
      </c>
      <c r="AR4854" s="1320"/>
      <c r="AS4854" s="1320"/>
      <c r="AT4854" s="1320"/>
      <c r="AU4854" s="1320"/>
      <c r="AV4854" s="1320"/>
      <c r="AW4854" s="1320"/>
      <c r="AX4854" s="1320"/>
      <c r="AY4854" s="1320"/>
      <c r="AZ4854" s="1950"/>
    </row>
    <row r="4855" spans="2:52" ht="15" customHeight="1">
      <c r="B4855" s="1310">
        <v>4849</v>
      </c>
      <c r="C4855" s="2152" t="s">
        <v>14071</v>
      </c>
      <c r="D4855" s="2153" t="s">
        <v>230</v>
      </c>
      <c r="E4855" s="521" t="s">
        <v>222</v>
      </c>
      <c r="F4855" s="658" t="s">
        <v>24</v>
      </c>
      <c r="G4855" s="509" t="s">
        <v>12214</v>
      </c>
      <c r="H4855" s="1323"/>
      <c r="I4855" s="1325">
        <v>32288</v>
      </c>
      <c r="J4855" s="1314">
        <f t="shared" ca="1" si="403"/>
        <v>34</v>
      </c>
      <c r="K4855" s="2112"/>
      <c r="L4855" s="2113"/>
      <c r="M4855" s="2114"/>
      <c r="N4855" s="1348">
        <v>44257</v>
      </c>
      <c r="O4855" s="1318"/>
      <c r="P4855" s="1320"/>
      <c r="Q4855" s="1328"/>
      <c r="R4855" s="1327"/>
      <c r="S4855" s="1314"/>
      <c r="T4855" s="1330">
        <v>44706</v>
      </c>
      <c r="U4855" s="1311"/>
      <c r="V4855" s="1330"/>
      <c r="W4855" s="1311"/>
      <c r="X4855" s="1321"/>
      <c r="Y4855" s="1322"/>
      <c r="Z4855" s="2115"/>
      <c r="AA4855" s="1314"/>
      <c r="AB4855" s="1316"/>
      <c r="AC4855" s="1316"/>
      <c r="AD4855" s="1316"/>
      <c r="AE4855" s="1316"/>
      <c r="AF4855" s="1316"/>
      <c r="AG4855" s="1316"/>
      <c r="AH4855" s="1316"/>
      <c r="AI4855" s="244" t="str">
        <f t="shared" si="404"/>
        <v/>
      </c>
      <c r="AJ4855" s="1315">
        <f t="shared" si="405"/>
        <v>44257</v>
      </c>
      <c r="AK4855" s="1318"/>
      <c r="AL4855" s="1339"/>
      <c r="AM4855" s="1316"/>
      <c r="AN4855" s="1316"/>
      <c r="AO4855" s="1320"/>
      <c r="AP4855" s="1320"/>
      <c r="AQ4855" s="1337" t="s">
        <v>3094</v>
      </c>
      <c r="AR4855" s="1320"/>
      <c r="AS4855" s="1320"/>
      <c r="AT4855" s="1320"/>
      <c r="AU4855" s="1320"/>
      <c r="AV4855" s="1320"/>
      <c r="AW4855" s="1320"/>
      <c r="AX4855" s="1320"/>
      <c r="AY4855" s="1320"/>
      <c r="AZ4855" s="1950"/>
    </row>
    <row r="4856" spans="2:52" ht="15" customHeight="1">
      <c r="B4856" s="1310">
        <v>4850</v>
      </c>
      <c r="C4856" s="2152" t="s">
        <v>14072</v>
      </c>
      <c r="D4856" s="2153" t="s">
        <v>226</v>
      </c>
      <c r="E4856" s="521" t="s">
        <v>222</v>
      </c>
      <c r="F4856" s="658" t="s">
        <v>24</v>
      </c>
      <c r="G4856" s="509" t="s">
        <v>145</v>
      </c>
      <c r="H4856" s="1323"/>
      <c r="I4856" s="1325">
        <v>36673</v>
      </c>
      <c r="J4856" s="1314">
        <f t="shared" ca="1" si="403"/>
        <v>21</v>
      </c>
      <c r="K4856" s="2112"/>
      <c r="L4856" s="2113"/>
      <c r="M4856" s="2114"/>
      <c r="N4856" s="1348">
        <v>44259</v>
      </c>
      <c r="O4856" s="1318"/>
      <c r="P4856" s="1320"/>
      <c r="Q4856" s="1328"/>
      <c r="R4856" s="1327"/>
      <c r="S4856" s="1314"/>
      <c r="T4856" s="1330">
        <v>44708</v>
      </c>
      <c r="U4856" s="1311"/>
      <c r="V4856" s="1330"/>
      <c r="W4856" s="1311"/>
      <c r="X4856" s="1321"/>
      <c r="Y4856" s="1322"/>
      <c r="Z4856" s="2115"/>
      <c r="AA4856" s="1314"/>
      <c r="AB4856" s="1316"/>
      <c r="AC4856" s="1316"/>
      <c r="AD4856" s="1316"/>
      <c r="AE4856" s="1316"/>
      <c r="AF4856" s="1316"/>
      <c r="AG4856" s="1316"/>
      <c r="AH4856" s="1316"/>
      <c r="AI4856" s="244" t="str">
        <f t="shared" si="404"/>
        <v/>
      </c>
      <c r="AJ4856" s="1315">
        <f t="shared" si="405"/>
        <v>44259</v>
      </c>
      <c r="AK4856" s="1318"/>
      <c r="AL4856" s="1339"/>
      <c r="AM4856" s="1316"/>
      <c r="AN4856" s="1316"/>
      <c r="AO4856" s="1320"/>
      <c r="AP4856" s="1320"/>
      <c r="AQ4856" s="1337" t="s">
        <v>3094</v>
      </c>
      <c r="AR4856" s="1320"/>
      <c r="AS4856" s="1320"/>
      <c r="AT4856" s="1320"/>
      <c r="AU4856" s="1320"/>
      <c r="AV4856" s="1320"/>
      <c r="AW4856" s="1320"/>
      <c r="AX4856" s="1320"/>
      <c r="AY4856" s="1320"/>
      <c r="AZ4856" s="1950"/>
    </row>
    <row r="4857" spans="2:52" ht="15" customHeight="1">
      <c r="B4857" s="1310">
        <v>3648</v>
      </c>
      <c r="C4857" s="2305" t="s">
        <v>602</v>
      </c>
      <c r="D4857" s="2153" t="s">
        <v>226</v>
      </c>
      <c r="E4857" s="554" t="s">
        <v>601</v>
      </c>
      <c r="F4857" s="541" t="s">
        <v>24</v>
      </c>
      <c r="G4857" s="509" t="s">
        <v>152</v>
      </c>
      <c r="H4857" s="2271" t="s">
        <v>603</v>
      </c>
      <c r="I4857" s="2274">
        <v>33332</v>
      </c>
      <c r="J4857" s="1314">
        <f t="shared" ca="1" si="403"/>
        <v>31</v>
      </c>
      <c r="K4857" s="2112" t="s">
        <v>24</v>
      </c>
      <c r="L4857" s="2113" t="s">
        <v>24</v>
      </c>
      <c r="M4857" s="2114" t="s">
        <v>24</v>
      </c>
      <c r="N4857" s="1324">
        <v>43090</v>
      </c>
      <c r="O4857" s="1327" t="s">
        <v>24</v>
      </c>
      <c r="P4857" s="1316" t="s">
        <v>24</v>
      </c>
      <c r="Q4857" s="1328" t="str">
        <f>IF(OR(O4857="-",O4857=""),"-",O4857+365)</f>
        <v>-</v>
      </c>
      <c r="R4857" s="1327" t="str">
        <f ca="1">IF(OR(O4857="",O4857="-"),"TIDAK MCU",IF(Q4857&gt;TODAY(),"BERLAKU","EXPIRED"))</f>
        <v>TIDAK MCU</v>
      </c>
      <c r="S4857" s="1319" t="s">
        <v>24</v>
      </c>
      <c r="T4857" s="1330">
        <v>44655</v>
      </c>
      <c r="U4857" s="1329" t="s">
        <v>99</v>
      </c>
      <c r="V4857" s="1330" t="s">
        <v>24</v>
      </c>
      <c r="W4857" s="1311" t="s">
        <v>24</v>
      </c>
      <c r="X4857" s="2118"/>
      <c r="Y4857" s="1322"/>
      <c r="Z4857" s="2119"/>
      <c r="AA4857" s="254" t="s">
        <v>24</v>
      </c>
      <c r="AB4857" s="1316"/>
      <c r="AC4857" s="1316"/>
      <c r="AD4857" s="1316"/>
      <c r="AE4857" s="1316"/>
      <c r="AF4857" s="1316"/>
      <c r="AG4857" s="1316"/>
      <c r="AH4857" s="1316"/>
      <c r="AI4857" s="244" t="str">
        <f t="shared" si="404"/>
        <v>-</v>
      </c>
      <c r="AJ4857" s="1315">
        <f t="shared" si="405"/>
        <v>43090</v>
      </c>
      <c r="AK4857" s="1318">
        <v>43090</v>
      </c>
      <c r="AL4857" s="1339" t="s">
        <v>24</v>
      </c>
      <c r="AM4857" s="1320" t="s">
        <v>24</v>
      </c>
      <c r="AN4857" s="1316"/>
      <c r="AO4857" s="1316"/>
      <c r="AP4857" s="1320"/>
      <c r="AQ4857" s="1337" t="s">
        <v>3094</v>
      </c>
      <c r="AR4857" s="1320"/>
      <c r="AS4857" s="1320"/>
      <c r="AT4857" s="1320"/>
      <c r="AU4857" s="1320"/>
      <c r="AV4857" s="1320"/>
      <c r="AW4857" s="1320"/>
      <c r="AX4857" s="1320"/>
      <c r="AY4857" s="1320"/>
      <c r="AZ4857" s="1950"/>
    </row>
    <row r="4858" spans="2:52" ht="15" customHeight="1">
      <c r="B4858" s="1310">
        <v>3654</v>
      </c>
      <c r="C4858" s="2152" t="s">
        <v>614</v>
      </c>
      <c r="D4858" s="2161" t="s">
        <v>615</v>
      </c>
      <c r="E4858" s="521" t="s">
        <v>601</v>
      </c>
      <c r="F4858" s="541" t="s">
        <v>24</v>
      </c>
      <c r="G4858" s="509" t="s">
        <v>152</v>
      </c>
      <c r="H4858" s="1323" t="s">
        <v>24</v>
      </c>
      <c r="I4858" s="2274">
        <v>34799</v>
      </c>
      <c r="J4858" s="1314">
        <f t="shared" ca="1" si="403"/>
        <v>27</v>
      </c>
      <c r="K4858" s="2112" t="s">
        <v>83</v>
      </c>
      <c r="L4858" s="2113">
        <v>950407310226</v>
      </c>
      <c r="M4858" s="2114">
        <v>45026</v>
      </c>
      <c r="N4858" s="1324">
        <v>43857</v>
      </c>
      <c r="O4858" s="1327" t="s">
        <v>24</v>
      </c>
      <c r="P4858" s="1316" t="s">
        <v>24</v>
      </c>
      <c r="Q4858" s="1328" t="str">
        <f>IF(OR(O4858="-",O4858=""),"-",O4858+365)</f>
        <v>-</v>
      </c>
      <c r="R4858" s="1327" t="str">
        <f ca="1">IF(OR(O4858="",O4858="-"),"TIDAK MCU",IF(Q4858&gt;TODAY(),"BERLAKU","EXPIRED"))</f>
        <v>TIDAK MCU</v>
      </c>
      <c r="S4858" s="1319" t="s">
        <v>11776</v>
      </c>
      <c r="T4858" s="1330">
        <v>44661</v>
      </c>
      <c r="U4858" s="1330">
        <v>44296</v>
      </c>
      <c r="V4858" s="1330" t="s">
        <v>24</v>
      </c>
      <c r="W4858" s="1311" t="s">
        <v>24</v>
      </c>
      <c r="X4858" s="2118"/>
      <c r="Y4858" s="1322"/>
      <c r="Z4858" s="2119"/>
      <c r="AA4858" s="471" t="s">
        <v>100</v>
      </c>
      <c r="AB4858" s="1316"/>
      <c r="AC4858" s="1316"/>
      <c r="AD4858" s="1316"/>
      <c r="AE4858" s="1316"/>
      <c r="AF4858" s="1316"/>
      <c r="AG4858" s="1316"/>
      <c r="AH4858" s="1316"/>
      <c r="AI4858" s="244" t="str">
        <f t="shared" si="404"/>
        <v>LIGHT VEHICLE</v>
      </c>
      <c r="AJ4858" s="1315">
        <f t="shared" si="405"/>
        <v>43857</v>
      </c>
      <c r="AK4858" s="1318">
        <v>43900</v>
      </c>
      <c r="AL4858" s="1339">
        <v>43900</v>
      </c>
      <c r="AM4858" s="1320" t="s">
        <v>24</v>
      </c>
      <c r="AN4858" s="1316"/>
      <c r="AO4858" s="1316"/>
      <c r="AP4858" s="1320"/>
      <c r="AQ4858" s="1337" t="s">
        <v>3094</v>
      </c>
      <c r="AR4858" s="1320"/>
      <c r="AS4858" s="1320"/>
      <c r="AT4858" s="1320"/>
      <c r="AU4858" s="1320"/>
      <c r="AV4858" s="1320"/>
      <c r="AW4858" s="1320"/>
      <c r="AX4858" s="1320"/>
      <c r="AY4858" s="1320"/>
      <c r="AZ4858" s="1950"/>
    </row>
    <row r="4859" spans="2:52" ht="15" customHeight="1">
      <c r="B4859" s="1310">
        <v>4853</v>
      </c>
      <c r="C4859" s="2152" t="s">
        <v>1726</v>
      </c>
      <c r="D4859" s="2153" t="s">
        <v>230</v>
      </c>
      <c r="E4859" s="521" t="s">
        <v>222</v>
      </c>
      <c r="F4859" s="658" t="s">
        <v>24</v>
      </c>
      <c r="G4859" s="509" t="s">
        <v>141</v>
      </c>
      <c r="H4859" s="1323"/>
      <c r="I4859" s="1325">
        <v>30152</v>
      </c>
      <c r="J4859" s="1314">
        <f t="shared" ca="1" si="403"/>
        <v>40</v>
      </c>
      <c r="K4859" s="2112"/>
      <c r="L4859" s="2113"/>
      <c r="M4859" s="2114"/>
      <c r="N4859" s="1348">
        <v>44255</v>
      </c>
      <c r="O4859" s="1318"/>
      <c r="P4859" s="1320"/>
      <c r="Q4859" s="1328"/>
      <c r="R4859" s="1327"/>
      <c r="S4859" s="1314" t="s">
        <v>14079</v>
      </c>
      <c r="T4859" s="1330">
        <v>44397</v>
      </c>
      <c r="U4859" s="1311"/>
      <c r="V4859" s="1330"/>
      <c r="W4859" s="1311"/>
      <c r="X4859" s="1321"/>
      <c r="Y4859" s="1322"/>
      <c r="Z4859" s="2115"/>
      <c r="AA4859" s="1314"/>
      <c r="AB4859" s="1316"/>
      <c r="AC4859" s="1316"/>
      <c r="AD4859" s="1316"/>
      <c r="AE4859" s="1316"/>
      <c r="AF4859" s="1316"/>
      <c r="AG4859" s="1316"/>
      <c r="AH4859" s="1316"/>
      <c r="AI4859" s="244" t="str">
        <f t="shared" si="404"/>
        <v/>
      </c>
      <c r="AJ4859" s="1315">
        <f t="shared" si="405"/>
        <v>44255</v>
      </c>
      <c r="AK4859" s="1318"/>
      <c r="AL4859" s="1339"/>
      <c r="AM4859" s="1316"/>
      <c r="AN4859" s="1316"/>
      <c r="AO4859" s="1320"/>
      <c r="AP4859" s="1320"/>
      <c r="AQ4859" s="1337" t="s">
        <v>3094</v>
      </c>
      <c r="AR4859" s="1320"/>
      <c r="AS4859" s="1320"/>
      <c r="AT4859" s="1320"/>
      <c r="AU4859" s="1320"/>
      <c r="AV4859" s="1320"/>
      <c r="AW4859" s="1320"/>
      <c r="AX4859" s="1320"/>
      <c r="AY4859" s="1320"/>
      <c r="AZ4859" s="1950"/>
    </row>
    <row r="4860" spans="2:52" ht="15" customHeight="1">
      <c r="B4860" s="1310">
        <v>4854</v>
      </c>
      <c r="C4860" s="2152" t="s">
        <v>14078</v>
      </c>
      <c r="D4860" s="2153" t="s">
        <v>230</v>
      </c>
      <c r="E4860" s="521" t="s">
        <v>222</v>
      </c>
      <c r="F4860" s="658" t="s">
        <v>24</v>
      </c>
      <c r="G4860" s="509" t="s">
        <v>141</v>
      </c>
      <c r="H4860" s="1323"/>
      <c r="I4860" s="1325">
        <v>34504</v>
      </c>
      <c r="J4860" s="1314">
        <f t="shared" ca="1" si="403"/>
        <v>27</v>
      </c>
      <c r="K4860" s="2112" t="s">
        <v>24</v>
      </c>
      <c r="L4860" s="2113" t="s">
        <v>24</v>
      </c>
      <c r="M4860" s="2114" t="s">
        <v>24</v>
      </c>
      <c r="N4860" s="1348">
        <v>44255</v>
      </c>
      <c r="O4860" s="1318"/>
      <c r="P4860" s="1320"/>
      <c r="Q4860" s="1328"/>
      <c r="R4860" s="1327"/>
      <c r="S4860" s="1314" t="s">
        <v>14080</v>
      </c>
      <c r="T4860" s="1330">
        <v>44366</v>
      </c>
      <c r="U4860" s="1311">
        <v>44366</v>
      </c>
      <c r="V4860" s="1330"/>
      <c r="W4860" s="1311"/>
      <c r="X4860" s="1321"/>
      <c r="Y4860" s="1322"/>
      <c r="Z4860" s="2115"/>
      <c r="AA4860" s="1314" t="s">
        <v>593</v>
      </c>
      <c r="AB4860" s="1316"/>
      <c r="AC4860" s="1316"/>
      <c r="AD4860" s="1316"/>
      <c r="AE4860" s="1316"/>
      <c r="AF4860" s="1316"/>
      <c r="AG4860" s="1316"/>
      <c r="AH4860" s="1316"/>
      <c r="AI4860" s="244" t="str">
        <f t="shared" si="404"/>
        <v>COMPACTOR</v>
      </c>
      <c r="AJ4860" s="1315">
        <f t="shared" si="405"/>
        <v>44255</v>
      </c>
      <c r="AK4860" s="1318">
        <v>44259</v>
      </c>
      <c r="AL4860" s="1339">
        <v>44259</v>
      </c>
      <c r="AM4860" s="1316"/>
      <c r="AN4860" s="1316"/>
      <c r="AO4860" s="1320"/>
      <c r="AP4860" s="1320"/>
      <c r="AQ4860" s="1337" t="s">
        <v>3094</v>
      </c>
      <c r="AR4860" s="1320"/>
      <c r="AS4860" s="1320"/>
      <c r="AT4860" s="1320"/>
      <c r="AU4860" s="1320"/>
      <c r="AV4860" s="1320"/>
      <c r="AW4860" s="1320"/>
      <c r="AX4860" s="1320"/>
      <c r="AY4860" s="1320"/>
      <c r="AZ4860" s="1950"/>
    </row>
    <row r="4861" spans="2:52" ht="15" customHeight="1">
      <c r="B4861" s="1310">
        <v>4855</v>
      </c>
      <c r="C4861" s="2152" t="s">
        <v>14082</v>
      </c>
      <c r="D4861" s="2153" t="s">
        <v>226</v>
      </c>
      <c r="E4861" s="521" t="s">
        <v>222</v>
      </c>
      <c r="F4861" s="658" t="s">
        <v>24</v>
      </c>
      <c r="G4861" s="509" t="s">
        <v>139</v>
      </c>
      <c r="H4861" s="1323"/>
      <c r="I4861" s="1325">
        <v>35263</v>
      </c>
      <c r="J4861" s="1314">
        <f t="shared" ref="J4861:J4867" ca="1" si="406">IF(OR(I4861="",I4861="-"),"-",ROUND((NOW()-I4861)/356,0))</f>
        <v>25</v>
      </c>
      <c r="K4861" s="2112"/>
      <c r="L4861" s="2113"/>
      <c r="M4861" s="2114"/>
      <c r="N4861" s="1348">
        <v>44260</v>
      </c>
      <c r="O4861" s="1318"/>
      <c r="P4861" s="1320"/>
      <c r="Q4861" s="1328"/>
      <c r="R4861" s="1327"/>
      <c r="S4861" s="1314"/>
      <c r="T4861" s="1330">
        <v>44759</v>
      </c>
      <c r="U4861" s="1311"/>
      <c r="V4861" s="1330"/>
      <c r="W4861" s="1311"/>
      <c r="X4861" s="1321"/>
      <c r="Y4861" s="1322"/>
      <c r="Z4861" s="2115"/>
      <c r="AA4861" s="1314"/>
      <c r="AB4861" s="1316"/>
      <c r="AC4861" s="1316"/>
      <c r="AD4861" s="1316"/>
      <c r="AE4861" s="1316"/>
      <c r="AF4861" s="1316"/>
      <c r="AG4861" s="1316"/>
      <c r="AH4861" s="1316"/>
      <c r="AI4861" s="244" t="str">
        <f t="shared" si="404"/>
        <v/>
      </c>
      <c r="AJ4861" s="1315">
        <f t="shared" si="405"/>
        <v>44260</v>
      </c>
      <c r="AK4861" s="1318"/>
      <c r="AL4861" s="1339"/>
      <c r="AM4861" s="1316"/>
      <c r="AN4861" s="1316"/>
      <c r="AO4861" s="1320"/>
      <c r="AP4861" s="1320"/>
      <c r="AQ4861" s="1337" t="s">
        <v>3094</v>
      </c>
      <c r="AR4861" s="1320"/>
      <c r="AS4861" s="1320"/>
      <c r="AT4861" s="1320"/>
      <c r="AU4861" s="1320"/>
      <c r="AV4861" s="1320"/>
      <c r="AW4861" s="1320"/>
      <c r="AX4861" s="1320"/>
      <c r="AY4861" s="1320"/>
      <c r="AZ4861" s="1950"/>
    </row>
    <row r="4862" spans="2:52" ht="15" customHeight="1">
      <c r="B4862" s="1310">
        <v>4856</v>
      </c>
      <c r="C4862" s="2152" t="s">
        <v>14083</v>
      </c>
      <c r="D4862" s="2153" t="s">
        <v>13592</v>
      </c>
      <c r="E4862" s="521" t="s">
        <v>3085</v>
      </c>
      <c r="F4862" s="658" t="s">
        <v>14084</v>
      </c>
      <c r="G4862" s="509" t="s">
        <v>13662</v>
      </c>
      <c r="H4862" s="1323"/>
      <c r="I4862" s="1325"/>
      <c r="J4862" s="1314" t="str">
        <f t="shared" ca="1" si="406"/>
        <v>-</v>
      </c>
      <c r="K4862" s="2112"/>
      <c r="L4862" s="2113"/>
      <c r="M4862" s="2114"/>
      <c r="N4862" s="1348"/>
      <c r="O4862" s="1318"/>
      <c r="P4862" s="1320"/>
      <c r="Q4862" s="1328"/>
      <c r="R4862" s="1327"/>
      <c r="S4862" s="1314"/>
      <c r="T4862" s="1330">
        <v>44469</v>
      </c>
      <c r="U4862" s="1311"/>
      <c r="V4862" s="1330"/>
      <c r="W4862" s="1311"/>
      <c r="X4862" s="1321"/>
      <c r="Y4862" s="1322"/>
      <c r="Z4862" s="2115"/>
      <c r="AA4862" s="1314"/>
      <c r="AB4862" s="1316"/>
      <c r="AC4862" s="1316"/>
      <c r="AD4862" s="1316"/>
      <c r="AE4862" s="1316"/>
      <c r="AF4862" s="1316"/>
      <c r="AG4862" s="1316"/>
      <c r="AH4862" s="1316"/>
      <c r="AI4862" s="244" t="str">
        <f t="shared" si="404"/>
        <v/>
      </c>
      <c r="AJ4862" s="1315">
        <f t="shared" si="405"/>
        <v>0</v>
      </c>
      <c r="AK4862" s="1318"/>
      <c r="AL4862" s="1339"/>
      <c r="AM4862" s="1316"/>
      <c r="AN4862" s="1316"/>
      <c r="AO4862" s="1320"/>
      <c r="AP4862" s="1320"/>
      <c r="AQ4862" s="1337" t="s">
        <v>3094</v>
      </c>
      <c r="AR4862" s="1320"/>
      <c r="AS4862" s="1320"/>
      <c r="AT4862" s="1320"/>
      <c r="AU4862" s="1320"/>
      <c r="AV4862" s="1320"/>
      <c r="AW4862" s="1320"/>
      <c r="AX4862" s="1320"/>
      <c r="AY4862" s="1320"/>
      <c r="AZ4862" s="1950"/>
    </row>
    <row r="4863" spans="2:52" ht="15" customHeight="1">
      <c r="B4863" s="1310">
        <v>4857</v>
      </c>
      <c r="C4863" s="2152" t="s">
        <v>14086</v>
      </c>
      <c r="D4863" s="2153" t="s">
        <v>13592</v>
      </c>
      <c r="E4863" s="521" t="s">
        <v>3085</v>
      </c>
      <c r="F4863" s="658" t="s">
        <v>14085</v>
      </c>
      <c r="G4863" s="509" t="s">
        <v>13662</v>
      </c>
      <c r="H4863" s="1323"/>
      <c r="I4863" s="1325"/>
      <c r="J4863" s="1314" t="str">
        <f t="shared" ca="1" si="406"/>
        <v>-</v>
      </c>
      <c r="K4863" s="2112"/>
      <c r="L4863" s="2113"/>
      <c r="M4863" s="2114"/>
      <c r="N4863" s="1348"/>
      <c r="O4863" s="1318"/>
      <c r="P4863" s="1320"/>
      <c r="Q4863" s="1328"/>
      <c r="R4863" s="1327"/>
      <c r="S4863" s="1314"/>
      <c r="T4863" s="1330">
        <v>44469</v>
      </c>
      <c r="U4863" s="1311"/>
      <c r="V4863" s="1330"/>
      <c r="W4863" s="1311"/>
      <c r="X4863" s="1321"/>
      <c r="Y4863" s="1322"/>
      <c r="Z4863" s="2115"/>
      <c r="AA4863" s="1314"/>
      <c r="AB4863" s="1316"/>
      <c r="AC4863" s="1316"/>
      <c r="AD4863" s="1316"/>
      <c r="AE4863" s="1316"/>
      <c r="AF4863" s="1316"/>
      <c r="AG4863" s="1316"/>
      <c r="AH4863" s="1316"/>
      <c r="AI4863" s="244" t="str">
        <f t="shared" si="404"/>
        <v/>
      </c>
      <c r="AJ4863" s="1315">
        <f t="shared" si="405"/>
        <v>0</v>
      </c>
      <c r="AK4863" s="1318"/>
      <c r="AL4863" s="1339"/>
      <c r="AM4863" s="1316"/>
      <c r="AN4863" s="1316"/>
      <c r="AO4863" s="1320"/>
      <c r="AP4863" s="1320"/>
      <c r="AQ4863" s="1337" t="s">
        <v>3094</v>
      </c>
      <c r="AR4863" s="1320"/>
      <c r="AS4863" s="1320"/>
      <c r="AT4863" s="1320"/>
      <c r="AU4863" s="1320"/>
      <c r="AV4863" s="1320"/>
      <c r="AW4863" s="1320"/>
      <c r="AX4863" s="1320"/>
      <c r="AY4863" s="1320"/>
      <c r="AZ4863" s="1950"/>
    </row>
    <row r="4864" spans="2:52" ht="15" customHeight="1">
      <c r="B4864" s="1310">
        <v>4858</v>
      </c>
      <c r="C4864" s="2152" t="s">
        <v>14088</v>
      </c>
      <c r="D4864" s="2153" t="s">
        <v>681</v>
      </c>
      <c r="E4864" s="521" t="s">
        <v>222</v>
      </c>
      <c r="F4864" s="658" t="s">
        <v>24</v>
      </c>
      <c r="G4864" s="509" t="s">
        <v>129</v>
      </c>
      <c r="H4864" s="1323"/>
      <c r="I4864" s="1325">
        <v>26435</v>
      </c>
      <c r="J4864" s="1314">
        <f t="shared" ca="1" si="406"/>
        <v>50</v>
      </c>
      <c r="K4864" s="2112" t="s">
        <v>493</v>
      </c>
      <c r="L4864" s="2113">
        <v>17207205000045</v>
      </c>
      <c r="M4864" s="2114">
        <v>45921</v>
      </c>
      <c r="N4864" s="1348">
        <v>44259</v>
      </c>
      <c r="O4864" s="1318"/>
      <c r="P4864" s="1320"/>
      <c r="Q4864" s="1328"/>
      <c r="R4864" s="1327"/>
      <c r="S4864" s="1314" t="s">
        <v>14089</v>
      </c>
      <c r="T4864" s="1330">
        <v>44697</v>
      </c>
      <c r="U4864" s="1311">
        <v>44697</v>
      </c>
      <c r="V4864" s="1330"/>
      <c r="W4864" s="1311"/>
      <c r="X4864" s="1321"/>
      <c r="Y4864" s="1322"/>
      <c r="Z4864" s="2115"/>
      <c r="AA4864" s="1314"/>
      <c r="AB4864" s="1316"/>
      <c r="AC4864" s="1316"/>
      <c r="AD4864" s="1316"/>
      <c r="AE4864" s="1316"/>
      <c r="AF4864" s="1316"/>
      <c r="AG4864" s="1316"/>
      <c r="AH4864" s="1316"/>
      <c r="AI4864" s="244" t="str">
        <f t="shared" si="404"/>
        <v/>
      </c>
      <c r="AJ4864" s="1315">
        <f t="shared" si="405"/>
        <v>44259</v>
      </c>
      <c r="AK4864" s="1318"/>
      <c r="AL4864" s="1339"/>
      <c r="AM4864" s="1316"/>
      <c r="AN4864" s="1316"/>
      <c r="AO4864" s="1320"/>
      <c r="AP4864" s="1320"/>
      <c r="AQ4864" s="1337" t="s">
        <v>3094</v>
      </c>
      <c r="AR4864" s="1320"/>
      <c r="AS4864" s="1320"/>
      <c r="AT4864" s="1320"/>
      <c r="AU4864" s="1320"/>
      <c r="AV4864" s="1320"/>
      <c r="AW4864" s="1320"/>
      <c r="AX4864" s="1320"/>
      <c r="AY4864" s="1320"/>
      <c r="AZ4864" s="1950"/>
    </row>
    <row r="4865" spans="2:52" ht="15" customHeight="1">
      <c r="B4865" s="1310">
        <v>4859</v>
      </c>
      <c r="C4865" s="2152" t="s">
        <v>14091</v>
      </c>
      <c r="D4865" s="2153" t="s">
        <v>221</v>
      </c>
      <c r="E4865" s="521" t="s">
        <v>222</v>
      </c>
      <c r="F4865" s="658" t="s">
        <v>24</v>
      </c>
      <c r="G4865" s="509" t="s">
        <v>145</v>
      </c>
      <c r="H4865" s="1323"/>
      <c r="I4865" s="1325">
        <v>34547</v>
      </c>
      <c r="J4865" s="1314">
        <f t="shared" ca="1" si="406"/>
        <v>27</v>
      </c>
      <c r="K4865" s="2112"/>
      <c r="L4865" s="2113"/>
      <c r="M4865" s="2114"/>
      <c r="N4865" s="1348">
        <v>44261</v>
      </c>
      <c r="O4865" s="1318"/>
      <c r="P4865" s="1320"/>
      <c r="Q4865" s="1328"/>
      <c r="R4865" s="1327"/>
      <c r="S4865" s="1314"/>
      <c r="T4865" s="1330">
        <v>44409</v>
      </c>
      <c r="U4865" s="1311"/>
      <c r="V4865" s="1330"/>
      <c r="W4865" s="1311"/>
      <c r="X4865" s="1321"/>
      <c r="Y4865" s="1322"/>
      <c r="Z4865" s="2115"/>
      <c r="AA4865" s="1314"/>
      <c r="AB4865" s="1316"/>
      <c r="AC4865" s="1316"/>
      <c r="AD4865" s="1316"/>
      <c r="AE4865" s="1316"/>
      <c r="AF4865" s="1316"/>
      <c r="AG4865" s="1316"/>
      <c r="AH4865" s="1316"/>
      <c r="AI4865" s="244" t="str">
        <f t="shared" si="404"/>
        <v/>
      </c>
      <c r="AJ4865" s="1315">
        <f t="shared" si="405"/>
        <v>44261</v>
      </c>
      <c r="AK4865" s="1318"/>
      <c r="AL4865" s="1339"/>
      <c r="AM4865" s="1316"/>
      <c r="AN4865" s="1316"/>
      <c r="AO4865" s="1320"/>
      <c r="AP4865" s="1320"/>
      <c r="AQ4865" s="1337" t="s">
        <v>3094</v>
      </c>
      <c r="AR4865" s="1320"/>
      <c r="AS4865" s="1320"/>
      <c r="AT4865" s="1320"/>
      <c r="AU4865" s="1320"/>
      <c r="AV4865" s="1320"/>
      <c r="AW4865" s="1320"/>
      <c r="AX4865" s="1320"/>
      <c r="AY4865" s="1320"/>
      <c r="AZ4865" s="1950"/>
    </row>
    <row r="4866" spans="2:52" ht="15" customHeight="1">
      <c r="B4866" s="1310">
        <v>4860</v>
      </c>
      <c r="C4866" s="2152" t="s">
        <v>14095</v>
      </c>
      <c r="D4866" s="2153" t="s">
        <v>226</v>
      </c>
      <c r="E4866" s="521" t="s">
        <v>4241</v>
      </c>
      <c r="F4866" s="658" t="s">
        <v>14094</v>
      </c>
      <c r="G4866" s="509" t="s">
        <v>102</v>
      </c>
      <c r="H4866" s="1323"/>
      <c r="I4866" s="1325"/>
      <c r="J4866" s="1314" t="str">
        <f t="shared" ca="1" si="406"/>
        <v>-</v>
      </c>
      <c r="K4866" s="2112"/>
      <c r="L4866" s="2113"/>
      <c r="M4866" s="2114"/>
      <c r="N4866" s="1348"/>
      <c r="O4866" s="1318"/>
      <c r="P4866" s="1320"/>
      <c r="Q4866" s="1328"/>
      <c r="R4866" s="1327"/>
      <c r="S4866" s="1314"/>
      <c r="T4866" s="1330">
        <v>44561</v>
      </c>
      <c r="U4866" s="1311"/>
      <c r="V4866" s="1330"/>
      <c r="W4866" s="1311"/>
      <c r="X4866" s="1321"/>
      <c r="Y4866" s="1322"/>
      <c r="Z4866" s="2115"/>
      <c r="AA4866" s="1314"/>
      <c r="AB4866" s="1316"/>
      <c r="AC4866" s="1316"/>
      <c r="AD4866" s="1316"/>
      <c r="AE4866" s="1316"/>
      <c r="AF4866" s="1316"/>
      <c r="AG4866" s="1316"/>
      <c r="AH4866" s="1316"/>
      <c r="AI4866" s="244" t="str">
        <f t="shared" si="404"/>
        <v/>
      </c>
      <c r="AJ4866" s="1315">
        <f t="shared" si="405"/>
        <v>0</v>
      </c>
      <c r="AK4866" s="1318"/>
      <c r="AL4866" s="1339"/>
      <c r="AM4866" s="1316"/>
      <c r="AN4866" s="1316"/>
      <c r="AO4866" s="1320"/>
      <c r="AP4866" s="1320"/>
      <c r="AQ4866" s="1337" t="s">
        <v>3094</v>
      </c>
      <c r="AR4866" s="1320"/>
      <c r="AS4866" s="1320"/>
      <c r="AT4866" s="1320"/>
      <c r="AU4866" s="1320"/>
      <c r="AV4866" s="1320"/>
      <c r="AW4866" s="1320"/>
      <c r="AX4866" s="1320"/>
      <c r="AY4866" s="1320"/>
      <c r="AZ4866" s="1950"/>
    </row>
    <row r="4867" spans="2:52" ht="15" customHeight="1">
      <c r="B4867" s="1310">
        <v>4861</v>
      </c>
      <c r="C4867" s="2152" t="s">
        <v>14096</v>
      </c>
      <c r="D4867" s="2153" t="s">
        <v>611</v>
      </c>
      <c r="E4867" s="521" t="s">
        <v>222</v>
      </c>
      <c r="F4867" s="658" t="s">
        <v>24</v>
      </c>
      <c r="G4867" s="509" t="s">
        <v>127</v>
      </c>
      <c r="H4867" s="1323"/>
      <c r="I4867" s="1325">
        <v>35788</v>
      </c>
      <c r="J4867" s="1314">
        <f t="shared" ca="1" si="406"/>
        <v>24</v>
      </c>
      <c r="K4867" s="2112"/>
      <c r="L4867" s="2113"/>
      <c r="M4867" s="2114"/>
      <c r="N4867" s="1348">
        <v>44264</v>
      </c>
      <c r="O4867" s="1318"/>
      <c r="P4867" s="1320"/>
      <c r="Q4867" s="1328"/>
      <c r="R4867" s="1327"/>
      <c r="S4867" s="1314" t="s">
        <v>24</v>
      </c>
      <c r="T4867" s="1330">
        <v>44554</v>
      </c>
      <c r="U4867" s="1311" t="s">
        <v>24</v>
      </c>
      <c r="V4867" s="1330"/>
      <c r="W4867" s="1311"/>
      <c r="X4867" s="1321"/>
      <c r="Y4867" s="1322"/>
      <c r="Z4867" s="2115"/>
      <c r="AA4867" s="1314" t="s">
        <v>24</v>
      </c>
      <c r="AB4867" s="1316"/>
      <c r="AC4867" s="1316"/>
      <c r="AD4867" s="1316"/>
      <c r="AE4867" s="1316"/>
      <c r="AF4867" s="1316"/>
      <c r="AG4867" s="1316"/>
      <c r="AH4867" s="1316"/>
      <c r="AI4867" s="244" t="str">
        <f t="shared" si="404"/>
        <v>-</v>
      </c>
      <c r="AJ4867" s="1315">
        <f t="shared" si="405"/>
        <v>44264</v>
      </c>
      <c r="AK4867" s="1318"/>
      <c r="AL4867" s="1339"/>
      <c r="AM4867" s="1316"/>
      <c r="AN4867" s="1316"/>
      <c r="AO4867" s="1320"/>
      <c r="AP4867" s="1320"/>
      <c r="AQ4867" s="1337" t="s">
        <v>3094</v>
      </c>
      <c r="AR4867" s="1320"/>
      <c r="AS4867" s="1320"/>
      <c r="AT4867" s="1320"/>
      <c r="AU4867" s="1320"/>
      <c r="AV4867" s="1320"/>
      <c r="AW4867" s="1320"/>
      <c r="AX4867" s="1320"/>
      <c r="AY4867" s="1320"/>
      <c r="AZ4867" s="1950"/>
    </row>
    <row r="4868" spans="2:52" ht="15" customHeight="1">
      <c r="B4868" s="1310">
        <v>4862</v>
      </c>
      <c r="C4868" s="2152" t="s">
        <v>12104</v>
      </c>
      <c r="D4868" s="2153" t="s">
        <v>257</v>
      </c>
      <c r="E4868" s="521" t="s">
        <v>1122</v>
      </c>
      <c r="F4868" s="658" t="s">
        <v>24</v>
      </c>
      <c r="G4868" s="509" t="s">
        <v>140</v>
      </c>
      <c r="H4868" s="1323"/>
      <c r="I4868" s="1325">
        <v>30807</v>
      </c>
      <c r="J4868" s="1314">
        <v>38</v>
      </c>
      <c r="K4868" s="2112"/>
      <c r="L4868" s="2113"/>
      <c r="M4868" s="2114"/>
      <c r="N4868" s="1348">
        <v>44264</v>
      </c>
      <c r="O4868" s="1318"/>
      <c r="P4868" s="1320"/>
      <c r="Q4868" s="1328"/>
      <c r="R4868" s="1327"/>
      <c r="S4868" s="1314" t="s">
        <v>24</v>
      </c>
      <c r="T4868" s="1330">
        <v>44686</v>
      </c>
      <c r="U4868" s="1311" t="s">
        <v>24</v>
      </c>
      <c r="V4868" s="1330"/>
      <c r="W4868" s="1311"/>
      <c r="X4868" s="1321"/>
      <c r="Y4868" s="1322"/>
      <c r="Z4868" s="1950"/>
      <c r="AA4868" s="1314" t="s">
        <v>24</v>
      </c>
      <c r="AB4868" s="1316"/>
      <c r="AC4868" s="1316"/>
      <c r="AD4868" s="1316"/>
      <c r="AE4868" s="1316"/>
      <c r="AF4868" s="1316"/>
      <c r="AG4868" s="1316"/>
      <c r="AH4868" s="1316"/>
      <c r="AI4868" s="244" t="str">
        <f t="shared" si="404"/>
        <v>-</v>
      </c>
      <c r="AJ4868" s="1315">
        <f t="shared" si="405"/>
        <v>44264</v>
      </c>
      <c r="AK4868" s="1318"/>
      <c r="AL4868" s="1339"/>
      <c r="AM4868" s="1316"/>
      <c r="AN4868" s="1316"/>
      <c r="AO4868" s="1320"/>
      <c r="AP4868" s="1320"/>
      <c r="AQ4868" s="1337" t="s">
        <v>3094</v>
      </c>
      <c r="AR4868" s="1320"/>
      <c r="AS4868" s="1320"/>
      <c r="AT4868" s="1320"/>
      <c r="AU4868" s="1320"/>
      <c r="AV4868" s="1320"/>
      <c r="AW4868" s="1320"/>
      <c r="AX4868" s="1320"/>
      <c r="AY4868" s="1320"/>
      <c r="AZ4868" s="1950"/>
    </row>
    <row r="4869" spans="2:52" ht="15" customHeight="1">
      <c r="B4869" s="1310">
        <v>4863</v>
      </c>
      <c r="C4869" s="2152" t="s">
        <v>14100</v>
      </c>
      <c r="D4869" s="2153" t="s">
        <v>14097</v>
      </c>
      <c r="E4869" s="521" t="s">
        <v>222</v>
      </c>
      <c r="F4869" s="658" t="s">
        <v>24</v>
      </c>
      <c r="G4869" s="509" t="s">
        <v>136</v>
      </c>
      <c r="H4869" s="1323"/>
      <c r="I4869" s="1325">
        <v>33962</v>
      </c>
      <c r="J4869" s="1314">
        <v>29</v>
      </c>
      <c r="K4869" s="2112"/>
      <c r="L4869" s="2113"/>
      <c r="M4869" s="2114"/>
      <c r="N4869" s="1348">
        <v>44263</v>
      </c>
      <c r="O4869" s="1318"/>
      <c r="P4869" s="1320"/>
      <c r="Q4869" s="1328"/>
      <c r="R4869" s="1327"/>
      <c r="S4869" s="1314" t="s">
        <v>24</v>
      </c>
      <c r="T4869" s="1330">
        <v>44554</v>
      </c>
      <c r="U4869" s="1311" t="s">
        <v>24</v>
      </c>
      <c r="V4869" s="1330"/>
      <c r="W4869" s="1311"/>
      <c r="X4869" s="1321"/>
      <c r="Y4869" s="1322"/>
      <c r="Z4869" s="1950"/>
      <c r="AA4869" s="1314" t="s">
        <v>24</v>
      </c>
      <c r="AB4869" s="1316"/>
      <c r="AC4869" s="1316"/>
      <c r="AD4869" s="1316"/>
      <c r="AE4869" s="1316"/>
      <c r="AF4869" s="1316"/>
      <c r="AG4869" s="1316"/>
      <c r="AH4869" s="1316"/>
      <c r="AI4869" s="244" t="str">
        <f t="shared" si="404"/>
        <v>-</v>
      </c>
      <c r="AJ4869" s="1315">
        <f t="shared" si="405"/>
        <v>44263</v>
      </c>
      <c r="AK4869" s="1318"/>
      <c r="AL4869" s="1339"/>
      <c r="AM4869" s="1316"/>
      <c r="AN4869" s="1316"/>
      <c r="AO4869" s="1320"/>
      <c r="AP4869" s="1320"/>
      <c r="AQ4869" s="1337" t="s">
        <v>3094</v>
      </c>
      <c r="AR4869" s="1320"/>
      <c r="AS4869" s="1320"/>
      <c r="AT4869" s="1320"/>
      <c r="AU4869" s="1320"/>
      <c r="AV4869" s="1320"/>
      <c r="AW4869" s="1320"/>
      <c r="AX4869" s="1320"/>
      <c r="AY4869" s="1320"/>
      <c r="AZ4869" s="1950"/>
    </row>
    <row r="4870" spans="2:52" ht="15" customHeight="1">
      <c r="B4870" s="1310">
        <v>4864</v>
      </c>
      <c r="C4870" s="2152" t="s">
        <v>14098</v>
      </c>
      <c r="D4870" s="2153" t="s">
        <v>226</v>
      </c>
      <c r="E4870" s="521" t="s">
        <v>222</v>
      </c>
      <c r="F4870" s="658" t="s">
        <v>24</v>
      </c>
      <c r="G4870" s="509" t="s">
        <v>147</v>
      </c>
      <c r="H4870" s="1323"/>
      <c r="I4870" s="1325">
        <v>28318</v>
      </c>
      <c r="J4870" s="1314">
        <v>45</v>
      </c>
      <c r="K4870" s="2112"/>
      <c r="L4870" s="2113"/>
      <c r="M4870" s="2114"/>
      <c r="N4870" s="1348">
        <v>44262</v>
      </c>
      <c r="O4870" s="1318"/>
      <c r="P4870" s="1320"/>
      <c r="Q4870" s="1328"/>
      <c r="R4870" s="1327"/>
      <c r="S4870" s="1314" t="s">
        <v>24</v>
      </c>
      <c r="T4870" s="1330">
        <v>44389</v>
      </c>
      <c r="U4870" s="1311" t="s">
        <v>24</v>
      </c>
      <c r="V4870" s="1330"/>
      <c r="W4870" s="1311"/>
      <c r="X4870" s="1321"/>
      <c r="Y4870" s="1322"/>
      <c r="Z4870" s="1950"/>
      <c r="AA4870" s="1314" t="s">
        <v>24</v>
      </c>
      <c r="AB4870" s="1316"/>
      <c r="AC4870" s="1316"/>
      <c r="AD4870" s="1316"/>
      <c r="AE4870" s="1316"/>
      <c r="AF4870" s="1316"/>
      <c r="AG4870" s="1316"/>
      <c r="AH4870" s="1316"/>
      <c r="AI4870" s="244" t="str">
        <f t="shared" si="404"/>
        <v>-</v>
      </c>
      <c r="AJ4870" s="1315">
        <f t="shared" si="405"/>
        <v>44262</v>
      </c>
      <c r="AK4870" s="1318"/>
      <c r="AL4870" s="1339"/>
      <c r="AM4870" s="1316"/>
      <c r="AN4870" s="1316"/>
      <c r="AO4870" s="1320"/>
      <c r="AP4870" s="1320"/>
      <c r="AQ4870" s="1337" t="s">
        <v>3094</v>
      </c>
      <c r="AR4870" s="1320"/>
      <c r="AS4870" s="1320"/>
      <c r="AT4870" s="1320"/>
      <c r="AU4870" s="1320"/>
      <c r="AV4870" s="1320"/>
      <c r="AW4870" s="1320"/>
      <c r="AX4870" s="1320"/>
      <c r="AY4870" s="1320"/>
      <c r="AZ4870" s="1950"/>
    </row>
    <row r="4871" spans="2:52" ht="15" customHeight="1">
      <c r="B4871" s="2307">
        <v>4865</v>
      </c>
      <c r="C4871" s="2308" t="s">
        <v>1726</v>
      </c>
      <c r="D4871" s="2150" t="s">
        <v>14099</v>
      </c>
      <c r="E4871" s="2309" t="s">
        <v>222</v>
      </c>
      <c r="F4871" s="2151" t="s">
        <v>24</v>
      </c>
      <c r="G4871" s="2310" t="s">
        <v>147</v>
      </c>
      <c r="H4871" s="2311"/>
      <c r="I4871" s="2312">
        <v>26516</v>
      </c>
      <c r="J4871" s="2313">
        <v>50</v>
      </c>
      <c r="K4871" s="2314"/>
      <c r="L4871" s="2315"/>
      <c r="M4871" s="2316"/>
      <c r="N4871" s="2317">
        <v>44262</v>
      </c>
      <c r="O4871" s="2318"/>
      <c r="P4871" s="2307"/>
      <c r="Q4871" s="2319"/>
      <c r="R4871" s="2320"/>
      <c r="S4871" s="2313" t="s">
        <v>24</v>
      </c>
      <c r="T4871" s="2320">
        <v>44778</v>
      </c>
      <c r="U4871" s="1311" t="s">
        <v>24</v>
      </c>
      <c r="V4871" s="2320"/>
      <c r="W4871" s="2318"/>
      <c r="X4871" s="2321"/>
      <c r="Y4871" s="2322"/>
      <c r="Z4871" s="2307"/>
      <c r="AA4871" s="2313" t="s">
        <v>24</v>
      </c>
      <c r="AB4871" s="2313"/>
      <c r="AC4871" s="2313"/>
      <c r="AD4871" s="2313"/>
      <c r="AE4871" s="2313"/>
      <c r="AF4871" s="2313"/>
      <c r="AG4871" s="2313"/>
      <c r="AH4871" s="2313"/>
      <c r="AI4871" s="244" t="str">
        <f t="shared" si="404"/>
        <v>-</v>
      </c>
      <c r="AJ4871" s="1315">
        <f t="shared" si="405"/>
        <v>44262</v>
      </c>
      <c r="AK4871" s="2318"/>
      <c r="AL4871" s="2323"/>
      <c r="AM4871" s="2313"/>
      <c r="AN4871" s="2313"/>
      <c r="AO4871" s="2307"/>
      <c r="AP4871" s="2307"/>
      <c r="AQ4871" s="1337" t="s">
        <v>3094</v>
      </c>
      <c r="AR4871" s="2307"/>
      <c r="AS4871" s="2307"/>
      <c r="AT4871" s="2307"/>
      <c r="AU4871" s="2307"/>
      <c r="AV4871" s="2307"/>
      <c r="AW4871" s="2307"/>
      <c r="AX4871" s="2307"/>
      <c r="AY4871" s="2307"/>
      <c r="AZ4871" s="1950"/>
    </row>
    <row r="4872" spans="2:52" ht="15" customHeight="1">
      <c r="B4872" s="2307">
        <v>4866</v>
      </c>
      <c r="C4872" s="2308" t="s">
        <v>1606</v>
      </c>
      <c r="D4872" s="2150" t="s">
        <v>226</v>
      </c>
      <c r="E4872" s="2309" t="s">
        <v>4241</v>
      </c>
      <c r="F4872" s="2151" t="s">
        <v>24</v>
      </c>
      <c r="G4872" s="2310" t="s">
        <v>116</v>
      </c>
      <c r="H4872" s="2311"/>
      <c r="I4872" s="2312">
        <v>35522</v>
      </c>
      <c r="J4872" s="2313">
        <v>25</v>
      </c>
      <c r="K4872" s="2314"/>
      <c r="L4872" s="2315"/>
      <c r="M4872" s="2316"/>
      <c r="N4872" s="2317">
        <v>44263</v>
      </c>
      <c r="O4872" s="2318"/>
      <c r="P4872" s="2307"/>
      <c r="Q4872" s="2319"/>
      <c r="R4872" s="2320"/>
      <c r="S4872" s="2313" t="s">
        <v>24</v>
      </c>
      <c r="T4872" s="2320">
        <v>44653</v>
      </c>
      <c r="U4872" s="1311" t="s">
        <v>24</v>
      </c>
      <c r="V4872" s="2320"/>
      <c r="W4872" s="2318"/>
      <c r="X4872" s="2321"/>
      <c r="Y4872" s="2322"/>
      <c r="Z4872" s="2307"/>
      <c r="AA4872" s="2313" t="s">
        <v>24</v>
      </c>
      <c r="AB4872" s="2313"/>
      <c r="AC4872" s="2313"/>
      <c r="AD4872" s="2313"/>
      <c r="AE4872" s="2313"/>
      <c r="AF4872" s="2313"/>
      <c r="AG4872" s="2313"/>
      <c r="AH4872" s="2313"/>
      <c r="AI4872" s="244" t="str">
        <f t="shared" si="404"/>
        <v>-</v>
      </c>
      <c r="AJ4872" s="1315">
        <f t="shared" si="405"/>
        <v>44263</v>
      </c>
      <c r="AK4872" s="2318"/>
      <c r="AL4872" s="2323"/>
      <c r="AM4872" s="2313"/>
      <c r="AN4872" s="2313"/>
      <c r="AO4872" s="2307"/>
      <c r="AP4872" s="2307"/>
      <c r="AQ4872" s="1337" t="s">
        <v>3094</v>
      </c>
      <c r="AR4872" s="2307"/>
      <c r="AS4872" s="2307"/>
      <c r="AT4872" s="2307"/>
      <c r="AU4872" s="2307"/>
      <c r="AV4872" s="2307"/>
      <c r="AW4872" s="2307"/>
      <c r="AX4872" s="2307"/>
      <c r="AY4872" s="2307"/>
      <c r="AZ4872" s="1950"/>
    </row>
    <row r="4873" spans="2:52" ht="15" customHeight="1">
      <c r="B4873" s="2307">
        <v>4867</v>
      </c>
      <c r="C4873" s="2325" t="s">
        <v>14103</v>
      </c>
      <c r="D4873" s="2150" t="s">
        <v>226</v>
      </c>
      <c r="E4873" s="2307" t="s">
        <v>222</v>
      </c>
      <c r="F4873" s="2151" t="s">
        <v>24</v>
      </c>
      <c r="G4873" s="2307" t="s">
        <v>139</v>
      </c>
      <c r="H4873" s="2328"/>
      <c r="I4873" s="2318">
        <v>34982</v>
      </c>
      <c r="J4873" s="2313"/>
      <c r="K4873" s="2307"/>
      <c r="L4873" s="2326"/>
      <c r="M4873" s="2318"/>
      <c r="N4873" s="1348">
        <v>44265</v>
      </c>
      <c r="O4873" s="2318"/>
      <c r="P4873" s="2307"/>
      <c r="Q4873" s="2307"/>
      <c r="R4873" s="2318"/>
      <c r="S4873" s="2313" t="s">
        <v>24</v>
      </c>
      <c r="T4873" s="2320">
        <v>44844</v>
      </c>
      <c r="U4873" s="1311" t="s">
        <v>24</v>
      </c>
      <c r="V4873" s="2318"/>
      <c r="W4873" s="2318"/>
      <c r="X4873" s="2321"/>
      <c r="Y4873" s="2322"/>
      <c r="Z4873" s="2307"/>
      <c r="AA4873" s="2307"/>
      <c r="AB4873" s="2307"/>
      <c r="AC4873" s="2307"/>
      <c r="AD4873" s="2307"/>
      <c r="AE4873" s="2307"/>
      <c r="AF4873" s="2307"/>
      <c r="AG4873" s="2307"/>
      <c r="AH4873" s="2307"/>
      <c r="AI4873" s="244" t="str">
        <f t="shared" si="404"/>
        <v/>
      </c>
      <c r="AJ4873" s="1315">
        <f t="shared" si="405"/>
        <v>44265</v>
      </c>
      <c r="AK4873" s="2331"/>
      <c r="AL4873" s="2323"/>
      <c r="AM4873" s="2307"/>
      <c r="AN4873" s="2313"/>
      <c r="AO4873" s="2313"/>
      <c r="AP4873" s="2307"/>
      <c r="AQ4873" s="1337" t="s">
        <v>3094</v>
      </c>
      <c r="AR4873" s="2307"/>
      <c r="AS4873" s="2307"/>
      <c r="AT4873" s="2307"/>
      <c r="AU4873" s="2307"/>
      <c r="AV4873" s="2307"/>
      <c r="AW4873" s="2307"/>
      <c r="AX4873" s="2307"/>
      <c r="AY4873" s="2307"/>
      <c r="AZ4873" s="1950"/>
    </row>
    <row r="4874" spans="2:52" ht="15" customHeight="1">
      <c r="B4874" s="2307">
        <v>4868</v>
      </c>
      <c r="C4874" s="2325" t="s">
        <v>14104</v>
      </c>
      <c r="D4874" s="2150" t="s">
        <v>226</v>
      </c>
      <c r="E4874" s="2307" t="s">
        <v>222</v>
      </c>
      <c r="F4874" s="2151" t="s">
        <v>24</v>
      </c>
      <c r="G4874" s="2307" t="s">
        <v>139</v>
      </c>
      <c r="H4874" s="2328"/>
      <c r="I4874" s="2318">
        <v>35132</v>
      </c>
      <c r="J4874" s="2307"/>
      <c r="K4874" s="2307"/>
      <c r="L4874" s="2326"/>
      <c r="M4874" s="2318"/>
      <c r="N4874" s="1348">
        <v>44265</v>
      </c>
      <c r="O4874" s="2318"/>
      <c r="P4874" s="2307"/>
      <c r="Q4874" s="2307"/>
      <c r="R4874" s="2318"/>
      <c r="S4874" s="2313" t="s">
        <v>24</v>
      </c>
      <c r="T4874" s="2320">
        <v>44628</v>
      </c>
      <c r="U4874" s="1311" t="s">
        <v>24</v>
      </c>
      <c r="V4874" s="2318"/>
      <c r="W4874" s="2318"/>
      <c r="X4874" s="2321"/>
      <c r="Y4874" s="2322"/>
      <c r="Z4874" s="2307"/>
      <c r="AA4874" s="2307"/>
      <c r="AB4874" s="2307"/>
      <c r="AC4874" s="2307"/>
      <c r="AD4874" s="2307"/>
      <c r="AE4874" s="2307"/>
      <c r="AF4874" s="2307"/>
      <c r="AG4874" s="2307"/>
      <c r="AH4874" s="2307"/>
      <c r="AI4874" s="244" t="str">
        <f t="shared" si="404"/>
        <v/>
      </c>
      <c r="AJ4874" s="1315">
        <f t="shared" si="405"/>
        <v>44265</v>
      </c>
      <c r="AK4874" s="2331"/>
      <c r="AL4874" s="2323"/>
      <c r="AM4874" s="2307"/>
      <c r="AN4874" s="2313"/>
      <c r="AO4874" s="2313"/>
      <c r="AP4874" s="2307"/>
      <c r="AQ4874" s="1337" t="s">
        <v>3094</v>
      </c>
      <c r="AR4874" s="2307"/>
      <c r="AS4874" s="2307"/>
      <c r="AT4874" s="2307"/>
      <c r="AU4874" s="2307"/>
      <c r="AV4874" s="2307"/>
      <c r="AW4874" s="2307"/>
      <c r="AX4874" s="2307"/>
      <c r="AY4874" s="2307"/>
      <c r="AZ4874" s="2307"/>
    </row>
    <row r="4875" spans="2:52" ht="15" customHeight="1">
      <c r="B4875" s="2307">
        <v>4869</v>
      </c>
      <c r="C4875" s="2325" t="s">
        <v>2626</v>
      </c>
      <c r="D4875" s="2307" t="s">
        <v>337</v>
      </c>
      <c r="E4875" s="2307" t="s">
        <v>4241</v>
      </c>
      <c r="F4875" s="2326" t="s">
        <v>24</v>
      </c>
      <c r="G4875" s="2307" t="s">
        <v>14032</v>
      </c>
      <c r="H4875" s="2328"/>
      <c r="I4875" s="2318">
        <v>34535</v>
      </c>
      <c r="J4875" s="2307"/>
      <c r="K4875" s="2307"/>
      <c r="L4875" s="2326"/>
      <c r="M4875" s="2318"/>
      <c r="N4875" s="1348">
        <v>44265</v>
      </c>
      <c r="O4875" s="2318"/>
      <c r="P4875" s="2307"/>
      <c r="Q4875" s="2307"/>
      <c r="R4875" s="2318"/>
      <c r="S4875" s="2313" t="s">
        <v>24</v>
      </c>
      <c r="T4875" s="2320">
        <v>44762</v>
      </c>
      <c r="U4875" s="1311" t="s">
        <v>24</v>
      </c>
      <c r="V4875" s="2318"/>
      <c r="W4875" s="2318"/>
      <c r="X4875" s="2321"/>
      <c r="Y4875" s="2322"/>
      <c r="Z4875" s="2307"/>
      <c r="AA4875" s="2307"/>
      <c r="AB4875" s="2307"/>
      <c r="AC4875" s="2307"/>
      <c r="AD4875" s="2307"/>
      <c r="AE4875" s="2307"/>
      <c r="AF4875" s="2307"/>
      <c r="AG4875" s="2307"/>
      <c r="AH4875" s="2307"/>
      <c r="AI4875" s="244" t="str">
        <f t="shared" si="404"/>
        <v/>
      </c>
      <c r="AJ4875" s="1315">
        <f t="shared" si="405"/>
        <v>44265</v>
      </c>
      <c r="AK4875" s="2331"/>
      <c r="AL4875" s="2323"/>
      <c r="AM4875" s="2307"/>
      <c r="AN4875" s="2313"/>
      <c r="AO4875" s="2313"/>
      <c r="AP4875" s="2307"/>
      <c r="AQ4875" s="1337" t="s">
        <v>3094</v>
      </c>
      <c r="AR4875" s="2307"/>
      <c r="AS4875" s="2307"/>
      <c r="AT4875" s="2307"/>
      <c r="AU4875" s="2307"/>
      <c r="AV4875" s="2307"/>
      <c r="AW4875" s="2307"/>
      <c r="AX4875" s="2307"/>
      <c r="AY4875" s="2307"/>
      <c r="AZ4875" s="2307"/>
    </row>
    <row r="4876" spans="2:52" ht="15" customHeight="1">
      <c r="B4876" s="2307">
        <v>4870</v>
      </c>
      <c r="C4876" s="2325" t="s">
        <v>3472</v>
      </c>
      <c r="D4876" s="2307" t="s">
        <v>337</v>
      </c>
      <c r="E4876" s="2307" t="s">
        <v>4241</v>
      </c>
      <c r="F4876" s="2326" t="s">
        <v>24</v>
      </c>
      <c r="G4876" s="2307" t="s">
        <v>14032</v>
      </c>
      <c r="H4876" s="2328"/>
      <c r="I4876" s="2318">
        <v>30722</v>
      </c>
      <c r="J4876" s="2307"/>
      <c r="K4876" s="2307"/>
      <c r="L4876" s="2326"/>
      <c r="M4876" s="2318"/>
      <c r="N4876" s="1348">
        <v>44265</v>
      </c>
      <c r="O4876" s="2318"/>
      <c r="P4876" s="2307"/>
      <c r="Q4876" s="2307"/>
      <c r="R4876" s="2318"/>
      <c r="S4876" s="2313" t="s">
        <v>24</v>
      </c>
      <c r="T4876" s="2320">
        <v>44835</v>
      </c>
      <c r="U4876" s="1311" t="s">
        <v>24</v>
      </c>
      <c r="V4876" s="2318"/>
      <c r="W4876" s="2318"/>
      <c r="X4876" s="2321"/>
      <c r="Y4876" s="2322"/>
      <c r="Z4876" s="2307"/>
      <c r="AA4876" s="2307"/>
      <c r="AB4876" s="2307"/>
      <c r="AC4876" s="2307"/>
      <c r="AD4876" s="2307"/>
      <c r="AE4876" s="2307"/>
      <c r="AF4876" s="2307"/>
      <c r="AG4876" s="2307"/>
      <c r="AH4876" s="2307"/>
      <c r="AI4876" s="244" t="str">
        <f t="shared" si="404"/>
        <v/>
      </c>
      <c r="AJ4876" s="1315">
        <f t="shared" si="405"/>
        <v>44265</v>
      </c>
      <c r="AK4876" s="2331"/>
      <c r="AL4876" s="2323"/>
      <c r="AM4876" s="2307"/>
      <c r="AN4876" s="2313"/>
      <c r="AO4876" s="2313"/>
      <c r="AP4876" s="2307"/>
      <c r="AQ4876" s="1337" t="s">
        <v>3094</v>
      </c>
      <c r="AR4876" s="2307"/>
      <c r="AS4876" s="2307"/>
      <c r="AT4876" s="2307"/>
      <c r="AU4876" s="2307"/>
      <c r="AV4876" s="2307"/>
      <c r="AW4876" s="2307"/>
      <c r="AX4876" s="2307"/>
      <c r="AY4876" s="2307"/>
      <c r="AZ4876" s="2307"/>
    </row>
    <row r="4877" spans="2:52" ht="15" customHeight="1">
      <c r="B4877" s="2307">
        <v>4871</v>
      </c>
      <c r="C4877" s="2325" t="s">
        <v>14105</v>
      </c>
      <c r="D4877" s="2307" t="s">
        <v>257</v>
      </c>
      <c r="E4877" s="2307" t="s">
        <v>1122</v>
      </c>
      <c r="F4877" s="2326" t="s">
        <v>24</v>
      </c>
      <c r="G4877" s="2307" t="s">
        <v>140</v>
      </c>
      <c r="H4877" s="2328"/>
      <c r="I4877" s="2318">
        <v>31413</v>
      </c>
      <c r="J4877" s="2307"/>
      <c r="K4877" s="2307"/>
      <c r="L4877" s="2326"/>
      <c r="M4877" s="2318"/>
      <c r="N4877" s="1348">
        <v>44265</v>
      </c>
      <c r="O4877" s="2318"/>
      <c r="P4877" s="2307"/>
      <c r="Q4877" s="2307"/>
      <c r="R4877" s="2318"/>
      <c r="S4877" s="2313" t="s">
        <v>24</v>
      </c>
      <c r="T4877" s="2320">
        <v>44562</v>
      </c>
      <c r="U4877" s="1311" t="s">
        <v>24</v>
      </c>
      <c r="V4877" s="2318"/>
      <c r="W4877" s="2318"/>
      <c r="X4877" s="2321"/>
      <c r="Y4877" s="2322"/>
      <c r="Z4877" s="2307"/>
      <c r="AA4877" s="2307"/>
      <c r="AB4877" s="2307"/>
      <c r="AC4877" s="2307"/>
      <c r="AD4877" s="2307"/>
      <c r="AE4877" s="2307"/>
      <c r="AF4877" s="2307"/>
      <c r="AG4877" s="2307"/>
      <c r="AH4877" s="2307"/>
      <c r="AI4877" s="244" t="str">
        <f t="shared" si="404"/>
        <v/>
      </c>
      <c r="AJ4877" s="1315">
        <f t="shared" si="405"/>
        <v>44265</v>
      </c>
      <c r="AK4877" s="2331"/>
      <c r="AL4877" s="2323"/>
      <c r="AM4877" s="2307"/>
      <c r="AN4877" s="2313"/>
      <c r="AO4877" s="2313"/>
      <c r="AP4877" s="2307"/>
      <c r="AQ4877" s="1337" t="s">
        <v>3094</v>
      </c>
      <c r="AR4877" s="2307"/>
      <c r="AS4877" s="2307"/>
      <c r="AT4877" s="2307"/>
      <c r="AU4877" s="2307"/>
      <c r="AV4877" s="2307"/>
      <c r="AW4877" s="2307"/>
      <c r="AX4877" s="2307"/>
      <c r="AY4877" s="2307"/>
      <c r="AZ4877" s="2307"/>
    </row>
    <row r="4878" spans="2:52" ht="15" customHeight="1">
      <c r="B4878" s="2307">
        <v>4872</v>
      </c>
      <c r="C4878" s="2325" t="s">
        <v>4286</v>
      </c>
      <c r="D4878" s="2307" t="s">
        <v>4416</v>
      </c>
      <c r="E4878" s="2307" t="s">
        <v>4222</v>
      </c>
      <c r="F4878" s="2326" t="s">
        <v>14106</v>
      </c>
      <c r="G4878" s="2307" t="s">
        <v>124</v>
      </c>
      <c r="H4878" s="2328"/>
      <c r="I4878" s="2318">
        <v>33649</v>
      </c>
      <c r="J4878" s="2307"/>
      <c r="K4878" s="2307"/>
      <c r="L4878" s="2326"/>
      <c r="M4878" s="2318"/>
      <c r="N4878" s="1348">
        <v>44254</v>
      </c>
      <c r="O4878" s="2318"/>
      <c r="P4878" s="2307"/>
      <c r="Q4878" s="2307"/>
      <c r="R4878" s="2318"/>
      <c r="S4878" s="2313" t="s">
        <v>24</v>
      </c>
      <c r="T4878" s="2318">
        <v>44619</v>
      </c>
      <c r="U4878" s="1311" t="s">
        <v>24</v>
      </c>
      <c r="V4878" s="2318"/>
      <c r="W4878" s="2318"/>
      <c r="X4878" s="2321"/>
      <c r="Y4878" s="2322"/>
      <c r="Z4878" s="2307"/>
      <c r="AA4878" s="2307"/>
      <c r="AB4878" s="2307"/>
      <c r="AC4878" s="2307"/>
      <c r="AD4878" s="2307"/>
      <c r="AE4878" s="2307"/>
      <c r="AF4878" s="2307"/>
      <c r="AG4878" s="2307"/>
      <c r="AH4878" s="2307"/>
      <c r="AI4878" s="244" t="str">
        <f t="shared" si="404"/>
        <v/>
      </c>
      <c r="AJ4878" s="1315">
        <f t="shared" si="405"/>
        <v>44254</v>
      </c>
      <c r="AK4878" s="2331"/>
      <c r="AL4878" s="2323"/>
      <c r="AM4878" s="2307"/>
      <c r="AN4878" s="2313"/>
      <c r="AO4878" s="2313"/>
      <c r="AP4878" s="2307"/>
      <c r="AQ4878" s="1337" t="s">
        <v>3094</v>
      </c>
      <c r="AR4878" s="2307"/>
      <c r="AS4878" s="2307"/>
      <c r="AT4878" s="2307"/>
      <c r="AU4878" s="2307"/>
      <c r="AV4878" s="2307"/>
      <c r="AW4878" s="2307"/>
      <c r="AX4878" s="2307"/>
      <c r="AY4878" s="2307"/>
      <c r="AZ4878" s="2307"/>
    </row>
    <row r="4879" spans="2:52" ht="15" customHeight="1">
      <c r="B4879" s="2307">
        <v>2870</v>
      </c>
      <c r="C4879" s="2376" t="s">
        <v>1823</v>
      </c>
      <c r="D4879" s="2357" t="s">
        <v>230</v>
      </c>
      <c r="E4879" s="2309" t="s">
        <v>222</v>
      </c>
      <c r="F4879" s="2358" t="s">
        <v>2694</v>
      </c>
      <c r="G4879" s="2310" t="s">
        <v>139</v>
      </c>
      <c r="H4879" s="2361" t="s">
        <v>2695</v>
      </c>
      <c r="I4879" s="2312">
        <v>31109</v>
      </c>
      <c r="J4879" s="2313">
        <f ca="1">IF(OR(I4879="",I4879="-"),"-",ROUND((NOW()-I4879)/356,0))</f>
        <v>37</v>
      </c>
      <c r="K4879" s="2363" t="s">
        <v>493</v>
      </c>
      <c r="L4879" s="2365" t="s">
        <v>2945</v>
      </c>
      <c r="M4879" s="2367">
        <v>44654</v>
      </c>
      <c r="N4879" s="1324">
        <v>43547</v>
      </c>
      <c r="O4879" s="2320">
        <v>43906</v>
      </c>
      <c r="P4879" s="2319" t="s">
        <v>83</v>
      </c>
      <c r="Q4879" s="2319">
        <f>IF(OR(O4879="-",O4879=""),"-",O4879+365)</f>
        <v>44271</v>
      </c>
      <c r="R4879" s="2320" t="str">
        <f ca="1">IF(OR(O4879="",O4879="-"),"TIDAK MCU",IF(Q4879&gt;TODAY(),"BERLAKU","EXPIRED"))</f>
        <v>EXPIRED</v>
      </c>
      <c r="S4879" s="2307" t="s">
        <v>3028</v>
      </c>
      <c r="T4879" s="2320">
        <v>44623</v>
      </c>
      <c r="U4879" s="2368">
        <v>44623</v>
      </c>
      <c r="V4879" s="2320" t="s">
        <v>24</v>
      </c>
      <c r="W4879" s="2318" t="s">
        <v>24</v>
      </c>
      <c r="X4879" s="2369"/>
      <c r="Y4879" s="2322"/>
      <c r="Z4879" s="2307"/>
      <c r="AA4879" s="2324" t="s">
        <v>3077</v>
      </c>
      <c r="AB4879" s="2324" t="s">
        <v>3078</v>
      </c>
      <c r="AC4879" s="2307" t="s">
        <v>24</v>
      </c>
      <c r="AD4879" s="2307"/>
      <c r="AE4879" s="2307"/>
      <c r="AF4879" s="2307"/>
      <c r="AG4879" s="2307"/>
      <c r="AH4879" s="2307"/>
      <c r="AI4879" s="244" t="str">
        <f t="shared" si="404"/>
        <v>HINO 285 JD/TISCANIA P410 MATIC-</v>
      </c>
      <c r="AJ4879" s="1315">
        <f t="shared" si="405"/>
        <v>43547</v>
      </c>
      <c r="AK4879" s="589">
        <v>44266</v>
      </c>
      <c r="AL4879" s="726">
        <v>44266</v>
      </c>
      <c r="AM4879" s="2307"/>
      <c r="AN4879" s="2313"/>
      <c r="AO4879" s="2313"/>
      <c r="AP4879" s="2307"/>
      <c r="AQ4879" s="1231" t="s">
        <v>3094</v>
      </c>
      <c r="AR4879" s="2307"/>
      <c r="AS4879" s="2307"/>
      <c r="AT4879" s="2307"/>
      <c r="AU4879" s="2307"/>
      <c r="AV4879" s="885"/>
      <c r="AW4879" s="885"/>
      <c r="AX4879" s="885"/>
      <c r="AY4879" s="885"/>
      <c r="AZ4879" s="885"/>
    </row>
    <row r="4880" spans="2:52" ht="15" customHeight="1">
      <c r="B4880" s="2307">
        <v>2907</v>
      </c>
      <c r="C4880" s="2308" t="s">
        <v>2803</v>
      </c>
      <c r="D4880" s="2357" t="s">
        <v>230</v>
      </c>
      <c r="E4880" s="2309" t="s">
        <v>222</v>
      </c>
      <c r="F4880" s="2307" t="s">
        <v>2804</v>
      </c>
      <c r="G4880" s="2310" t="s">
        <v>139</v>
      </c>
      <c r="H4880" s="2322" t="s">
        <v>2805</v>
      </c>
      <c r="I4880" s="2318">
        <v>43539</v>
      </c>
      <c r="J4880" s="2313">
        <f ca="1">IF(OR(I4880="",I4880="-"),"-",ROUND((NOW()-I4880)/356,0))</f>
        <v>2</v>
      </c>
      <c r="K4880" s="2363" t="s">
        <v>493</v>
      </c>
      <c r="L4880" s="2307" t="s">
        <v>2969</v>
      </c>
      <c r="M4880" s="2367">
        <v>45000</v>
      </c>
      <c r="N4880" s="1324">
        <v>43687</v>
      </c>
      <c r="O4880" s="2320" t="s">
        <v>24</v>
      </c>
      <c r="P4880" s="2319" t="s">
        <v>24</v>
      </c>
      <c r="Q4880" s="2319" t="str">
        <f>IF(OR(O4880="-",O4880=""),"-",O4880+365)</f>
        <v>-</v>
      </c>
      <c r="R4880" s="2320" t="str">
        <f ca="1">IF(OR(O4880="",O4880="-"),"TIDAK MCU",IF(Q4880&gt;TODAY(),"BERLAKU","EXPIRED"))</f>
        <v>TIDAK MCU</v>
      </c>
      <c r="S4880" s="2307" t="s">
        <v>3054</v>
      </c>
      <c r="T4880" s="2320">
        <v>44635</v>
      </c>
      <c r="U4880" s="2368">
        <v>44635</v>
      </c>
      <c r="V4880" s="2320" t="s">
        <v>24</v>
      </c>
      <c r="W4880" s="2318" t="s">
        <v>24</v>
      </c>
      <c r="X4880" s="2369"/>
      <c r="Y4880" s="2322"/>
      <c r="Z4880" s="2307"/>
      <c r="AA4880" s="2324" t="s">
        <v>3077</v>
      </c>
      <c r="AB4880" s="2324" t="s">
        <v>3078</v>
      </c>
      <c r="AC4880" s="2307" t="s">
        <v>24</v>
      </c>
      <c r="AD4880" s="2307"/>
      <c r="AE4880" s="2307"/>
      <c r="AF4880" s="2307"/>
      <c r="AG4880" s="2307"/>
      <c r="AH4880" s="2307"/>
      <c r="AI4880" s="244" t="str">
        <f t="shared" si="404"/>
        <v>HINO 285 JD/TISCANIA P410 MATIC-</v>
      </c>
      <c r="AJ4880" s="1315">
        <f t="shared" si="405"/>
        <v>43687</v>
      </c>
      <c r="AK4880" s="589">
        <v>44266</v>
      </c>
      <c r="AL4880" s="726">
        <v>44266</v>
      </c>
      <c r="AM4880" s="2307"/>
      <c r="AN4880" s="2313"/>
      <c r="AO4880" s="2313"/>
      <c r="AP4880" s="2307"/>
      <c r="AQ4880" s="1231" t="s">
        <v>3094</v>
      </c>
      <c r="AR4880" s="2307"/>
      <c r="AS4880" s="2307"/>
      <c r="AT4880" s="2307"/>
      <c r="AU4880" s="2307"/>
      <c r="AV4880" s="885"/>
      <c r="AW4880" s="885"/>
      <c r="AX4880" s="885"/>
      <c r="AY4880" s="885"/>
      <c r="AZ4880" s="885"/>
    </row>
    <row r="4881" spans="2:52" ht="15" customHeight="1">
      <c r="B4881" s="2307">
        <v>4875</v>
      </c>
      <c r="C4881" s="2325" t="s">
        <v>14127</v>
      </c>
      <c r="D4881" s="2357" t="s">
        <v>230</v>
      </c>
      <c r="E4881" s="2307" t="s">
        <v>4222</v>
      </c>
      <c r="F4881" s="2326" t="s">
        <v>14128</v>
      </c>
      <c r="G4881" s="2307" t="s">
        <v>102</v>
      </c>
      <c r="H4881" s="2328"/>
      <c r="I4881" s="2329">
        <v>36170</v>
      </c>
      <c r="J4881" s="2307"/>
      <c r="K4881" s="2327"/>
      <c r="L4881" s="2330"/>
      <c r="M4881" s="2318"/>
      <c r="N4881" s="1324">
        <v>44265</v>
      </c>
      <c r="O4881" s="2329"/>
      <c r="P4881" s="2327"/>
      <c r="Q4881" s="2327"/>
      <c r="R4881" s="2318"/>
      <c r="S4881" s="2327"/>
      <c r="T4881" s="2318">
        <v>44571</v>
      </c>
      <c r="U4881" s="2318"/>
      <c r="V4881" s="2318"/>
      <c r="W4881" s="2318"/>
      <c r="X4881" s="2321"/>
      <c r="Y4881" s="2322"/>
      <c r="Z4881" s="2307"/>
      <c r="AA4881" s="2307"/>
      <c r="AB4881" s="2307"/>
      <c r="AC4881" s="2307"/>
      <c r="AD4881" s="2307"/>
      <c r="AE4881" s="2307"/>
      <c r="AF4881" s="2307"/>
      <c r="AG4881" s="2307"/>
      <c r="AH4881" s="2307"/>
      <c r="AI4881" s="2307"/>
      <c r="AJ4881" s="2329"/>
      <c r="AK4881" s="2331"/>
      <c r="AL4881" s="2318"/>
      <c r="AM4881" s="2307"/>
      <c r="AN4881" s="2313"/>
      <c r="AO4881" s="2313"/>
      <c r="AP4881" s="2307"/>
      <c r="AQ4881" s="2307"/>
      <c r="AR4881" s="2307"/>
      <c r="AS4881" s="2307"/>
      <c r="AT4881" s="2307"/>
      <c r="AU4881" s="2307"/>
      <c r="AV4881" s="2307"/>
      <c r="AW4881" s="2307"/>
      <c r="AX4881" s="2307"/>
      <c r="AY4881" s="2307"/>
      <c r="AZ4881" s="2307"/>
    </row>
    <row r="4882" spans="2:52" ht="15" customHeight="1">
      <c r="B4882" s="2307">
        <v>4876</v>
      </c>
      <c r="C4882" s="2325" t="s">
        <v>14119</v>
      </c>
      <c r="D4882" s="2357" t="s">
        <v>230</v>
      </c>
      <c r="E4882" s="2307" t="s">
        <v>4222</v>
      </c>
      <c r="F4882" s="2326" t="s">
        <v>14129</v>
      </c>
      <c r="G4882" s="2307" t="s">
        <v>102</v>
      </c>
      <c r="H4882" s="2328"/>
      <c r="I4882" s="2329">
        <v>35151</v>
      </c>
      <c r="J4882" s="2307"/>
      <c r="K4882" s="2327"/>
      <c r="L4882" s="2330"/>
      <c r="M4882" s="2318"/>
      <c r="N4882" s="1324">
        <v>44265</v>
      </c>
      <c r="O4882" s="2329"/>
      <c r="P4882" s="2327"/>
      <c r="Q4882" s="2327"/>
      <c r="R4882" s="2318"/>
      <c r="S4882" s="2327"/>
      <c r="T4882" s="2318">
        <v>44647</v>
      </c>
      <c r="U4882" s="2318"/>
      <c r="V4882" s="2318"/>
      <c r="W4882" s="2318"/>
      <c r="X4882" s="2321"/>
      <c r="Y4882" s="2322"/>
      <c r="Z4882" s="2307"/>
      <c r="AA4882" s="2307"/>
      <c r="AB4882" s="2307"/>
      <c r="AC4882" s="2307"/>
      <c r="AD4882" s="2307"/>
      <c r="AE4882" s="2307"/>
      <c r="AF4882" s="2307"/>
      <c r="AG4882" s="2307"/>
      <c r="AH4882" s="2307"/>
      <c r="AI4882" s="2307"/>
      <c r="AJ4882" s="2329"/>
      <c r="AK4882" s="2331"/>
      <c r="AL4882" s="2318"/>
      <c r="AM4882" s="2307"/>
      <c r="AN4882" s="2313"/>
      <c r="AO4882" s="2313"/>
      <c r="AP4882" s="2307"/>
      <c r="AQ4882" s="2307"/>
      <c r="AR4882" s="2307"/>
      <c r="AS4882" s="2307"/>
      <c r="AT4882" s="2307"/>
      <c r="AU4882" s="2307"/>
      <c r="AV4882" s="2307"/>
      <c r="AW4882" s="2307"/>
      <c r="AX4882" s="2307"/>
      <c r="AY4882" s="2307"/>
      <c r="AZ4882" s="2307"/>
    </row>
    <row r="4883" spans="2:52" ht="15" customHeight="1">
      <c r="B4883" s="2307">
        <v>4877</v>
      </c>
      <c r="C4883" s="2325" t="s">
        <v>14120</v>
      </c>
      <c r="D4883" s="2357" t="s">
        <v>230</v>
      </c>
      <c r="E4883" s="2307" t="s">
        <v>4222</v>
      </c>
      <c r="F4883" s="2326" t="s">
        <v>14130</v>
      </c>
      <c r="G4883" s="2307" t="s">
        <v>102</v>
      </c>
      <c r="H4883" s="2328"/>
      <c r="I4883" s="2329">
        <v>36057</v>
      </c>
      <c r="J4883" s="2307"/>
      <c r="K4883" s="2327"/>
      <c r="L4883" s="2330"/>
      <c r="M4883" s="2318"/>
      <c r="N4883" s="1324">
        <v>44265</v>
      </c>
      <c r="O4883" s="2329"/>
      <c r="P4883" s="2327"/>
      <c r="Q4883" s="2327"/>
      <c r="R4883" s="2318"/>
      <c r="S4883" s="2327"/>
      <c r="T4883" s="2318">
        <v>44823</v>
      </c>
      <c r="U4883" s="2318"/>
      <c r="V4883" s="2318"/>
      <c r="W4883" s="2318"/>
      <c r="X4883" s="2321"/>
      <c r="Y4883" s="2322"/>
      <c r="Z4883" s="2307"/>
      <c r="AA4883" s="2307"/>
      <c r="AB4883" s="2307"/>
      <c r="AC4883" s="2307"/>
      <c r="AD4883" s="2307"/>
      <c r="AE4883" s="2307"/>
      <c r="AF4883" s="2307"/>
      <c r="AG4883" s="2307"/>
      <c r="AH4883" s="2307"/>
      <c r="AI4883" s="2307"/>
      <c r="AJ4883" s="2329"/>
      <c r="AK4883" s="2331"/>
      <c r="AL4883" s="2318"/>
      <c r="AM4883" s="2307"/>
      <c r="AN4883" s="2313"/>
      <c r="AO4883" s="2313"/>
      <c r="AP4883" s="2307"/>
      <c r="AQ4883" s="2307"/>
      <c r="AR4883" s="2307"/>
      <c r="AS4883" s="2307"/>
      <c r="AT4883" s="2307"/>
      <c r="AU4883" s="2307"/>
      <c r="AV4883" s="2307"/>
      <c r="AW4883" s="2307"/>
      <c r="AX4883" s="2307"/>
      <c r="AY4883" s="2307"/>
      <c r="AZ4883" s="2307"/>
    </row>
    <row r="4884" spans="2:52" ht="15" customHeight="1">
      <c r="B4884" s="2307">
        <v>4878</v>
      </c>
      <c r="C4884" s="2325" t="s">
        <v>14121</v>
      </c>
      <c r="D4884" s="2357" t="s">
        <v>230</v>
      </c>
      <c r="E4884" s="2307" t="s">
        <v>4222</v>
      </c>
      <c r="F4884" s="2326" t="s">
        <v>14131</v>
      </c>
      <c r="G4884" s="2307" t="s">
        <v>102</v>
      </c>
      <c r="H4884" s="2328"/>
      <c r="I4884" s="2329">
        <v>35266</v>
      </c>
      <c r="J4884" s="2307"/>
      <c r="K4884" s="2327"/>
      <c r="L4884" s="2330"/>
      <c r="M4884" s="2318"/>
      <c r="N4884" s="1324">
        <v>44265</v>
      </c>
      <c r="O4884" s="2329"/>
      <c r="P4884" s="2327"/>
      <c r="Q4884" s="2327"/>
      <c r="R4884" s="2318"/>
      <c r="S4884" s="2327"/>
      <c r="T4884" s="2318">
        <v>44762</v>
      </c>
      <c r="U4884" s="2318"/>
      <c r="V4884" s="2318"/>
      <c r="W4884" s="2318"/>
      <c r="X4884" s="2321"/>
      <c r="Y4884" s="2322"/>
      <c r="Z4884" s="2307"/>
      <c r="AA4884" s="2307"/>
      <c r="AB4884" s="2307"/>
      <c r="AC4884" s="2307"/>
      <c r="AD4884" s="2307"/>
      <c r="AE4884" s="2307"/>
      <c r="AF4884" s="2307"/>
      <c r="AG4884" s="2307"/>
      <c r="AH4884" s="2307"/>
      <c r="AI4884" s="2307"/>
      <c r="AJ4884" s="2329"/>
      <c r="AK4884" s="2331"/>
      <c r="AL4884" s="2318"/>
      <c r="AM4884" s="2307"/>
      <c r="AN4884" s="2313"/>
      <c r="AO4884" s="2313"/>
      <c r="AP4884" s="2307"/>
      <c r="AQ4884" s="2307"/>
      <c r="AR4884" s="2307"/>
      <c r="AS4884" s="2307"/>
      <c r="AT4884" s="2307"/>
      <c r="AU4884" s="2307"/>
      <c r="AV4884" s="2307"/>
      <c r="AW4884" s="2307"/>
      <c r="AX4884" s="2307"/>
      <c r="AY4884" s="2307"/>
      <c r="AZ4884" s="2307"/>
    </row>
    <row r="4885" spans="2:52" ht="15" customHeight="1">
      <c r="B4885" s="2307">
        <v>4879</v>
      </c>
      <c r="C4885" s="2325" t="s">
        <v>14122</v>
      </c>
      <c r="D4885" s="2307" t="s">
        <v>230</v>
      </c>
      <c r="E4885" s="2307" t="s">
        <v>4222</v>
      </c>
      <c r="F4885" s="2326" t="s">
        <v>24</v>
      </c>
      <c r="G4885" s="2307" t="s">
        <v>98</v>
      </c>
      <c r="H4885" s="2328"/>
      <c r="I4885" s="2329">
        <v>31684</v>
      </c>
      <c r="J4885" s="2307"/>
      <c r="K4885" s="2327"/>
      <c r="L4885" s="2330"/>
      <c r="M4885" s="2318"/>
      <c r="N4885" s="1324">
        <v>44267</v>
      </c>
      <c r="O4885" s="2329"/>
      <c r="P4885" s="2327"/>
      <c r="Q4885" s="2327"/>
      <c r="R4885" s="2318"/>
      <c r="S4885" s="2327"/>
      <c r="T4885" s="2318">
        <v>44833</v>
      </c>
      <c r="U4885" s="2318"/>
      <c r="V4885" s="2318"/>
      <c r="W4885" s="2318"/>
      <c r="X4885" s="2321"/>
      <c r="Y4885" s="2322"/>
      <c r="Z4885" s="2307"/>
      <c r="AA4885" s="2307"/>
      <c r="AB4885" s="2307"/>
      <c r="AC4885" s="2307"/>
      <c r="AD4885" s="2307"/>
      <c r="AE4885" s="2307"/>
      <c r="AF4885" s="2307"/>
      <c r="AG4885" s="2307"/>
      <c r="AH4885" s="2307"/>
      <c r="AI4885" s="2307"/>
      <c r="AJ4885" s="2329"/>
      <c r="AK4885" s="2331"/>
      <c r="AL4885" s="2318"/>
      <c r="AM4885" s="2307"/>
      <c r="AN4885" s="2313"/>
      <c r="AO4885" s="2313"/>
      <c r="AP4885" s="2307"/>
      <c r="AQ4885" s="2307"/>
      <c r="AR4885" s="2307"/>
      <c r="AS4885" s="2307"/>
      <c r="AT4885" s="2307"/>
      <c r="AU4885" s="2307"/>
      <c r="AV4885" s="2307"/>
      <c r="AW4885" s="2307"/>
      <c r="AX4885" s="2307"/>
      <c r="AY4885" s="2307"/>
      <c r="AZ4885" s="2307"/>
    </row>
    <row r="4886" spans="2:52" ht="15" customHeight="1">
      <c r="B4886" s="2307">
        <v>4880</v>
      </c>
      <c r="C4886" s="2325" t="s">
        <v>14123</v>
      </c>
      <c r="D4886" s="2307" t="s">
        <v>611</v>
      </c>
      <c r="E4886" s="2307" t="s">
        <v>4241</v>
      </c>
      <c r="F4886" s="2326" t="s">
        <v>14125</v>
      </c>
      <c r="G4886" s="2307" t="s">
        <v>98</v>
      </c>
      <c r="H4886" s="2328"/>
      <c r="I4886" s="2329">
        <v>36466</v>
      </c>
      <c r="J4886" s="2307"/>
      <c r="K4886" s="2327"/>
      <c r="L4886" s="2330"/>
      <c r="M4886" s="2318"/>
      <c r="N4886" s="1324">
        <v>44267</v>
      </c>
      <c r="O4886" s="2329"/>
      <c r="P4886" s="2327"/>
      <c r="Q4886" s="2327"/>
      <c r="R4886" s="2318"/>
      <c r="S4886" s="2327"/>
      <c r="T4886" s="2318">
        <v>44867</v>
      </c>
      <c r="U4886" s="2318"/>
      <c r="V4886" s="2318"/>
      <c r="W4886" s="2318"/>
      <c r="X4886" s="2321"/>
      <c r="Y4886" s="2322"/>
      <c r="Z4886" s="2307"/>
      <c r="AA4886" s="2307"/>
      <c r="AB4886" s="2307"/>
      <c r="AC4886" s="2307"/>
      <c r="AD4886" s="2307"/>
      <c r="AE4886" s="2307"/>
      <c r="AF4886" s="2307"/>
      <c r="AG4886" s="2307"/>
      <c r="AH4886" s="2307"/>
      <c r="AI4886" s="2307"/>
      <c r="AJ4886" s="2329"/>
      <c r="AK4886" s="2331"/>
      <c r="AL4886" s="2318"/>
      <c r="AM4886" s="2307"/>
      <c r="AN4886" s="2313"/>
      <c r="AO4886" s="2313"/>
      <c r="AP4886" s="2307"/>
      <c r="AQ4886" s="2307"/>
      <c r="AR4886" s="2307"/>
      <c r="AS4886" s="2307"/>
      <c r="AT4886" s="2307"/>
      <c r="AU4886" s="2307"/>
      <c r="AV4886" s="2307"/>
      <c r="AW4886" s="2307"/>
      <c r="AX4886" s="2307"/>
      <c r="AY4886" s="2307"/>
      <c r="AZ4886" s="2307"/>
    </row>
    <row r="4887" spans="2:52" ht="15" customHeight="1">
      <c r="B4887" s="2307">
        <v>4881</v>
      </c>
      <c r="C4887" s="2325" t="s">
        <v>3919</v>
      </c>
      <c r="D4887" s="2307" t="s">
        <v>14124</v>
      </c>
      <c r="E4887" s="2307" t="s">
        <v>4222</v>
      </c>
      <c r="F4887" s="2326" t="s">
        <v>14126</v>
      </c>
      <c r="G4887" s="2307" t="s">
        <v>98</v>
      </c>
      <c r="H4887" s="2328"/>
      <c r="I4887" s="2329">
        <v>36721</v>
      </c>
      <c r="J4887" s="2307"/>
      <c r="K4887" s="2327"/>
      <c r="L4887" s="2330"/>
      <c r="M4887" s="2318"/>
      <c r="N4887" s="1324">
        <v>44267</v>
      </c>
      <c r="O4887" s="2329"/>
      <c r="P4887" s="2327"/>
      <c r="Q4887" s="2327"/>
      <c r="R4887" s="2318"/>
      <c r="S4887" s="2327"/>
      <c r="T4887" s="2318">
        <v>44756</v>
      </c>
      <c r="U4887" s="2318"/>
      <c r="V4887" s="2318"/>
      <c r="W4887" s="2318"/>
      <c r="X4887" s="2321"/>
      <c r="Y4887" s="2322"/>
      <c r="Z4887" s="2307"/>
      <c r="AA4887" s="2307"/>
      <c r="AB4887" s="2307"/>
      <c r="AC4887" s="2307"/>
      <c r="AD4887" s="2307"/>
      <c r="AE4887" s="2307"/>
      <c r="AF4887" s="2307"/>
      <c r="AG4887" s="2307"/>
      <c r="AH4887" s="2307"/>
      <c r="AI4887" s="2307"/>
      <c r="AJ4887" s="2329"/>
      <c r="AK4887" s="2331"/>
      <c r="AL4887" s="2318"/>
      <c r="AM4887" s="2307"/>
      <c r="AN4887" s="2313"/>
      <c r="AO4887" s="2313"/>
      <c r="AP4887" s="2307"/>
      <c r="AQ4887" s="2307"/>
      <c r="AR4887" s="2307"/>
      <c r="AS4887" s="2307"/>
      <c r="AT4887" s="2307"/>
      <c r="AU4887" s="2307"/>
      <c r="AV4887" s="2307"/>
      <c r="AW4887" s="2307"/>
      <c r="AX4887" s="2307"/>
      <c r="AY4887" s="2307"/>
      <c r="AZ4887" s="2307"/>
    </row>
    <row r="4888" spans="2:52" ht="15" customHeight="1">
      <c r="B4888" s="2307">
        <v>4882</v>
      </c>
      <c r="C4888" s="2371" t="s">
        <v>14133</v>
      </c>
      <c r="D4888" s="2307" t="s">
        <v>230</v>
      </c>
      <c r="E4888" s="2307" t="s">
        <v>222</v>
      </c>
      <c r="F4888" s="2326" t="s">
        <v>24</v>
      </c>
      <c r="G4888" s="2307" t="s">
        <v>115</v>
      </c>
      <c r="H4888" s="2322" t="s">
        <v>14134</v>
      </c>
      <c r="I4888" s="2318">
        <v>31237</v>
      </c>
      <c r="J4888" s="2307"/>
      <c r="K4888" s="2307" t="s">
        <v>493</v>
      </c>
      <c r="L4888" s="2326" t="s">
        <v>14135</v>
      </c>
      <c r="M4888" s="2318">
        <v>45062</v>
      </c>
      <c r="N4888" s="2307"/>
      <c r="O4888" s="2318"/>
      <c r="P4888" s="2307"/>
      <c r="Q4888" s="2307"/>
      <c r="R4888" s="2318" t="s">
        <v>90</v>
      </c>
      <c r="S4888" s="2307"/>
      <c r="T4888" s="2318">
        <v>44697</v>
      </c>
      <c r="U4888" s="2318">
        <v>44697</v>
      </c>
      <c r="V4888" s="2318"/>
      <c r="W4888" s="2318"/>
      <c r="X4888" s="2321"/>
      <c r="Y4888" s="2322"/>
      <c r="Z4888" s="2307"/>
      <c r="AA4888" s="2307"/>
      <c r="AB4888" s="2307"/>
      <c r="AC4888" s="2307"/>
      <c r="AD4888" s="2307"/>
      <c r="AE4888" s="2307"/>
      <c r="AF4888" s="2307"/>
      <c r="AG4888" s="2307"/>
      <c r="AH4888" s="2307"/>
      <c r="AI4888" s="2307"/>
      <c r="AJ4888" s="2329"/>
      <c r="AK4888" s="2331"/>
      <c r="AL4888" s="2318"/>
      <c r="AM4888" s="2307"/>
      <c r="AN4888" s="2313"/>
      <c r="AO4888" s="2313"/>
      <c r="AP4888" s="2307"/>
      <c r="AQ4888" s="2307"/>
      <c r="AR4888" s="2307"/>
      <c r="AS4888" s="2307"/>
      <c r="AT4888" s="2307"/>
      <c r="AU4888" s="2307"/>
      <c r="AV4888" s="2307"/>
      <c r="AW4888" s="2307"/>
      <c r="AX4888" s="2307"/>
      <c r="AY4888" s="2307"/>
      <c r="AZ4888" s="2307"/>
    </row>
    <row r="4889" spans="2:52" ht="15" customHeight="1">
      <c r="B4889" s="2307">
        <v>4883</v>
      </c>
      <c r="C4889" s="2371" t="s">
        <v>14136</v>
      </c>
      <c r="D4889" s="2307" t="s">
        <v>6656</v>
      </c>
      <c r="E4889" s="2307" t="s">
        <v>222</v>
      </c>
      <c r="F4889" s="2326" t="s">
        <v>24</v>
      </c>
      <c r="G4889" s="2307" t="s">
        <v>14137</v>
      </c>
      <c r="H4889" s="2322" t="s">
        <v>14138</v>
      </c>
      <c r="I4889" s="2318">
        <v>34542</v>
      </c>
      <c r="J4889" s="2307"/>
      <c r="K4889" s="2307" t="s">
        <v>24</v>
      </c>
      <c r="L4889" s="2326"/>
      <c r="M4889" s="2318"/>
      <c r="N4889" s="2307"/>
      <c r="O4889" s="2318"/>
      <c r="P4889" s="2307"/>
      <c r="Q4889" s="2307"/>
      <c r="R4889" s="2318"/>
      <c r="S4889" s="2307"/>
      <c r="T4889" s="2318">
        <v>44769</v>
      </c>
      <c r="U4889" s="2318"/>
      <c r="V4889" s="2318"/>
      <c r="W4889" s="2318"/>
      <c r="X4889" s="2321"/>
      <c r="Y4889" s="2322"/>
      <c r="Z4889" s="2307"/>
      <c r="AA4889" s="2307"/>
      <c r="AB4889" s="2307"/>
      <c r="AC4889" s="2307"/>
      <c r="AD4889" s="2307"/>
      <c r="AE4889" s="2307"/>
      <c r="AF4889" s="2307"/>
      <c r="AG4889" s="2307"/>
      <c r="AH4889" s="2307"/>
      <c r="AI4889" s="2307"/>
      <c r="AJ4889" s="2329"/>
      <c r="AK4889" s="2331"/>
      <c r="AL4889" s="2318"/>
      <c r="AM4889" s="2307"/>
      <c r="AN4889" s="2313"/>
      <c r="AO4889" s="2313"/>
      <c r="AP4889" s="2307"/>
      <c r="AQ4889" s="2307"/>
      <c r="AR4889" s="2307"/>
      <c r="AS4889" s="2307"/>
      <c r="AT4889" s="2307"/>
      <c r="AU4889" s="2307"/>
      <c r="AV4889" s="2307"/>
      <c r="AW4889" s="2307"/>
      <c r="AX4889" s="2307"/>
      <c r="AY4889" s="2307"/>
      <c r="AZ4889" s="2307"/>
    </row>
    <row r="4890" spans="2:52" ht="15" customHeight="1">
      <c r="B4890" s="2307">
        <v>4884</v>
      </c>
      <c r="C4890" s="2371" t="s">
        <v>14139</v>
      </c>
      <c r="D4890" s="2307" t="s">
        <v>257</v>
      </c>
      <c r="E4890" s="2307" t="s">
        <v>1122</v>
      </c>
      <c r="F4890" s="2326" t="s">
        <v>24</v>
      </c>
      <c r="G4890" s="2307" t="s">
        <v>109</v>
      </c>
      <c r="H4890" s="2322" t="s">
        <v>14140</v>
      </c>
      <c r="I4890" s="2318">
        <v>36522</v>
      </c>
      <c r="J4890" s="2307"/>
      <c r="K4890" s="2307" t="s">
        <v>83</v>
      </c>
      <c r="L4890" s="2326" t="s">
        <v>14141</v>
      </c>
      <c r="M4890" s="2318">
        <v>45288</v>
      </c>
      <c r="N4890" s="2307"/>
      <c r="O4890" s="2318"/>
      <c r="P4890" s="2307"/>
      <c r="Q4890" s="2307"/>
      <c r="R4890" s="2318"/>
      <c r="S4890" s="2307"/>
      <c r="T4890" s="2318">
        <v>44558</v>
      </c>
      <c r="U4890" s="2318"/>
      <c r="V4890" s="2318"/>
      <c r="W4890" s="2318"/>
      <c r="X4890" s="2321"/>
      <c r="Y4890" s="2322"/>
      <c r="Z4890" s="2307"/>
      <c r="AA4890" s="2307"/>
      <c r="AB4890" s="2307"/>
      <c r="AC4890" s="2307"/>
      <c r="AD4890" s="2307"/>
      <c r="AE4890" s="2307"/>
      <c r="AF4890" s="2307"/>
      <c r="AG4890" s="2307"/>
      <c r="AH4890" s="2307"/>
      <c r="AI4890" s="2307"/>
      <c r="AJ4890" s="2329"/>
      <c r="AK4890" s="2331"/>
      <c r="AL4890" s="2318"/>
      <c r="AM4890" s="2307"/>
      <c r="AN4890" s="2313"/>
      <c r="AO4890" s="2313"/>
      <c r="AP4890" s="2307"/>
      <c r="AQ4890" s="2307"/>
      <c r="AR4890" s="2307"/>
      <c r="AS4890" s="2307"/>
      <c r="AT4890" s="2307"/>
      <c r="AU4890" s="2307"/>
      <c r="AV4890" s="2307"/>
      <c r="AW4890" s="2307"/>
      <c r="AX4890" s="2307"/>
      <c r="AY4890" s="2307"/>
      <c r="AZ4890" s="2307"/>
    </row>
    <row r="4891" spans="2:52" ht="15" customHeight="1">
      <c r="B4891" s="2307">
        <v>4885</v>
      </c>
      <c r="C4891" s="2371" t="s">
        <v>3732</v>
      </c>
      <c r="D4891" s="2307" t="s">
        <v>257</v>
      </c>
      <c r="E4891" s="2307" t="s">
        <v>1122</v>
      </c>
      <c r="F4891" s="2326" t="s">
        <v>24</v>
      </c>
      <c r="G4891" s="2307" t="s">
        <v>109</v>
      </c>
      <c r="H4891" s="2322" t="s">
        <v>14142</v>
      </c>
      <c r="I4891" s="2318">
        <v>31168</v>
      </c>
      <c r="J4891" s="2307"/>
      <c r="K4891" s="2307"/>
      <c r="L4891" s="2372"/>
      <c r="M4891" s="2318"/>
      <c r="N4891" s="2307"/>
      <c r="O4891" s="2318"/>
      <c r="P4891" s="2307"/>
      <c r="Q4891" s="2307"/>
      <c r="R4891" s="2318"/>
      <c r="S4891" s="2307"/>
      <c r="T4891" s="2318">
        <v>44682</v>
      </c>
      <c r="U4891" s="2318"/>
      <c r="V4891" s="2318"/>
      <c r="W4891" s="2318"/>
      <c r="X4891" s="2321"/>
      <c r="Y4891" s="2322"/>
      <c r="Z4891" s="2307"/>
      <c r="AA4891" s="2307"/>
      <c r="AB4891" s="2307"/>
      <c r="AC4891" s="2307"/>
      <c r="AD4891" s="2307"/>
      <c r="AE4891" s="2307"/>
      <c r="AF4891" s="2307"/>
      <c r="AG4891" s="2307"/>
      <c r="AH4891" s="2307"/>
      <c r="AI4891" s="2307"/>
      <c r="AJ4891" s="2329"/>
      <c r="AK4891" s="2331"/>
      <c r="AL4891" s="2318"/>
      <c r="AM4891" s="2307"/>
      <c r="AN4891" s="2313"/>
      <c r="AO4891" s="2313"/>
      <c r="AP4891" s="2307"/>
      <c r="AQ4891" s="2307"/>
      <c r="AR4891" s="2307"/>
      <c r="AS4891" s="2307"/>
      <c r="AT4891" s="2307"/>
      <c r="AU4891" s="2307"/>
      <c r="AV4891" s="2307"/>
      <c r="AW4891" s="2307"/>
      <c r="AX4891" s="2307"/>
      <c r="AY4891" s="2307"/>
      <c r="AZ4891" s="2307"/>
    </row>
    <row r="4892" spans="2:52" ht="15" customHeight="1">
      <c r="B4892" s="2307">
        <v>4886</v>
      </c>
      <c r="C4892" s="2371" t="s">
        <v>993</v>
      </c>
      <c r="D4892" s="2307" t="s">
        <v>226</v>
      </c>
      <c r="E4892" s="2307" t="s">
        <v>4241</v>
      </c>
      <c r="F4892" s="2326" t="s">
        <v>24</v>
      </c>
      <c r="G4892" s="2307" t="s">
        <v>116</v>
      </c>
      <c r="H4892" s="2322" t="s">
        <v>14143</v>
      </c>
      <c r="I4892" s="2318">
        <v>35522</v>
      </c>
      <c r="J4892" s="2307"/>
      <c r="K4892" s="2307"/>
      <c r="L4892" s="2326"/>
      <c r="M4892" s="2318"/>
      <c r="N4892" s="2307"/>
      <c r="O4892" s="2318"/>
      <c r="P4892" s="2307"/>
      <c r="Q4892" s="2307"/>
      <c r="R4892" s="2318"/>
      <c r="S4892" s="2307"/>
      <c r="T4892" s="2318">
        <v>44653</v>
      </c>
      <c r="U4892" s="2318"/>
      <c r="V4892" s="2318"/>
      <c r="W4892" s="2318"/>
      <c r="X4892" s="2321"/>
      <c r="Y4892" s="2322"/>
      <c r="Z4892" s="2307"/>
      <c r="AA4892" s="2307"/>
      <c r="AB4892" s="2307"/>
      <c r="AC4892" s="2307"/>
      <c r="AD4892" s="2307"/>
      <c r="AE4892" s="2307"/>
      <c r="AF4892" s="2307"/>
      <c r="AG4892" s="2307"/>
      <c r="AH4892" s="2307"/>
      <c r="AI4892" s="2307"/>
      <c r="AJ4892" s="2329"/>
      <c r="AK4892" s="2331"/>
      <c r="AL4892" s="2318"/>
      <c r="AM4892" s="2307"/>
      <c r="AN4892" s="2313"/>
      <c r="AO4892" s="2313"/>
      <c r="AP4892" s="2307"/>
      <c r="AQ4892" s="2307"/>
      <c r="AR4892" s="2307"/>
      <c r="AS4892" s="2307"/>
      <c r="AT4892" s="2307"/>
      <c r="AU4892" s="2307"/>
      <c r="AV4892" s="2307"/>
      <c r="AW4892" s="2307"/>
      <c r="AX4892" s="2307"/>
      <c r="AY4892" s="2307"/>
      <c r="AZ4892" s="2307"/>
    </row>
    <row r="4893" spans="2:52" ht="15" customHeight="1">
      <c r="B4893" s="2307">
        <v>4887</v>
      </c>
      <c r="C4893" s="2371" t="s">
        <v>1726</v>
      </c>
      <c r="D4893" s="2307" t="s">
        <v>230</v>
      </c>
      <c r="E4893" s="2307" t="s">
        <v>222</v>
      </c>
      <c r="F4893" s="2326" t="s">
        <v>24</v>
      </c>
      <c r="G4893" s="2307" t="s">
        <v>141</v>
      </c>
      <c r="H4893" s="2322" t="s">
        <v>14144</v>
      </c>
      <c r="I4893" s="2318">
        <v>30152</v>
      </c>
      <c r="J4893" s="2307"/>
      <c r="K4893" s="2307"/>
      <c r="L4893" s="2326"/>
      <c r="M4893" s="2318"/>
      <c r="N4893" s="2307"/>
      <c r="O4893" s="2318"/>
      <c r="P4893" s="2307"/>
      <c r="Q4893" s="2307"/>
      <c r="R4893" s="2318"/>
      <c r="S4893" s="2307"/>
      <c r="T4893" s="2318">
        <v>44762</v>
      </c>
      <c r="U4893" s="2318"/>
      <c r="V4893" s="2318"/>
      <c r="W4893" s="2318"/>
      <c r="X4893" s="2321"/>
      <c r="Y4893" s="2322"/>
      <c r="Z4893" s="2307"/>
      <c r="AA4893" s="2307"/>
      <c r="AB4893" s="2307"/>
      <c r="AC4893" s="2307"/>
      <c r="AD4893" s="2307"/>
      <c r="AE4893" s="2307"/>
      <c r="AF4893" s="2307"/>
      <c r="AG4893" s="2307"/>
      <c r="AH4893" s="2307"/>
      <c r="AI4893" s="2307"/>
      <c r="AJ4893" s="2329"/>
      <c r="AK4893" s="2331"/>
      <c r="AL4893" s="2318"/>
      <c r="AM4893" s="2307"/>
      <c r="AN4893" s="2313"/>
      <c r="AO4893" s="2313"/>
      <c r="AP4893" s="2307"/>
      <c r="AQ4893" s="2307"/>
      <c r="AR4893" s="2307"/>
      <c r="AS4893" s="2307"/>
      <c r="AT4893" s="2307"/>
      <c r="AU4893" s="2307"/>
      <c r="AV4893" s="2307"/>
      <c r="AW4893" s="2307"/>
      <c r="AX4893" s="2307"/>
      <c r="AY4893" s="2307"/>
      <c r="AZ4893" s="2307"/>
    </row>
    <row r="4894" spans="2:52" ht="15" customHeight="1">
      <c r="B4894" s="2307">
        <v>4888</v>
      </c>
      <c r="C4894" s="2371" t="s">
        <v>14078</v>
      </c>
      <c r="D4894" s="2307" t="s">
        <v>230</v>
      </c>
      <c r="E4894" s="2307" t="s">
        <v>222</v>
      </c>
      <c r="F4894" s="2326" t="s">
        <v>24</v>
      </c>
      <c r="G4894" s="2307" t="s">
        <v>141</v>
      </c>
      <c r="H4894" s="2322" t="s">
        <v>14145</v>
      </c>
      <c r="I4894" s="2318">
        <v>34504</v>
      </c>
      <c r="J4894" s="2307"/>
      <c r="K4894" s="2307"/>
      <c r="L4894" s="2326"/>
      <c r="M4894" s="2318"/>
      <c r="N4894" s="2307"/>
      <c r="O4894" s="2318"/>
      <c r="P4894" s="2307"/>
      <c r="Q4894" s="2307"/>
      <c r="R4894" s="2318"/>
      <c r="S4894" s="2307"/>
      <c r="T4894" s="2318">
        <v>44731</v>
      </c>
      <c r="U4894" s="2318"/>
      <c r="V4894" s="2318"/>
      <c r="W4894" s="2318"/>
      <c r="X4894" s="2321"/>
      <c r="Y4894" s="2322"/>
      <c r="Z4894" s="2307"/>
      <c r="AA4894" s="2307"/>
      <c r="AB4894" s="2307"/>
      <c r="AC4894" s="2307"/>
      <c r="AD4894" s="2307"/>
      <c r="AE4894" s="2307"/>
      <c r="AF4894" s="2307"/>
      <c r="AG4894" s="2307"/>
      <c r="AH4894" s="2307"/>
      <c r="AI4894" s="2307"/>
      <c r="AJ4894" s="2329"/>
      <c r="AK4894" s="2331"/>
      <c r="AL4894" s="2318"/>
      <c r="AM4894" s="2307"/>
      <c r="AN4894" s="2313"/>
      <c r="AO4894" s="2313"/>
      <c r="AP4894" s="2307"/>
      <c r="AQ4894" s="2307"/>
      <c r="AR4894" s="2307"/>
      <c r="AS4894" s="2307"/>
      <c r="AT4894" s="2307"/>
      <c r="AU4894" s="2307"/>
      <c r="AV4894" s="2307"/>
      <c r="AW4894" s="2307"/>
      <c r="AX4894" s="2307"/>
      <c r="AY4894" s="2307"/>
      <c r="AZ4894" s="2307"/>
    </row>
    <row r="4895" spans="2:52" ht="15" customHeight="1">
      <c r="B4895" s="2307">
        <v>4889</v>
      </c>
      <c r="C4895" s="2371" t="s">
        <v>1726</v>
      </c>
      <c r="D4895" s="2307" t="s">
        <v>257</v>
      </c>
      <c r="E4895" s="2307" t="s">
        <v>1122</v>
      </c>
      <c r="F4895" s="2326" t="s">
        <v>24</v>
      </c>
      <c r="G4895" s="2307" t="s">
        <v>109</v>
      </c>
      <c r="H4895" s="2322" t="s">
        <v>14146</v>
      </c>
      <c r="I4895" s="2318">
        <v>26516</v>
      </c>
      <c r="J4895" s="2307"/>
      <c r="K4895" s="2307" t="s">
        <v>493</v>
      </c>
      <c r="L4895" s="2326" t="s">
        <v>14147</v>
      </c>
      <c r="M4895" s="2318">
        <v>45143</v>
      </c>
      <c r="N4895" s="2307"/>
      <c r="O4895" s="2318"/>
      <c r="P4895" s="2307"/>
      <c r="Q4895" s="2307"/>
      <c r="R4895" s="2318"/>
      <c r="S4895" s="2307"/>
      <c r="T4895" s="2318">
        <v>44778</v>
      </c>
      <c r="U4895" s="2318"/>
      <c r="V4895" s="2318"/>
      <c r="W4895" s="2318"/>
      <c r="X4895" s="2321"/>
      <c r="Y4895" s="2322"/>
      <c r="Z4895" s="2307"/>
      <c r="AA4895" s="2307"/>
      <c r="AB4895" s="2307"/>
      <c r="AC4895" s="2307"/>
      <c r="AD4895" s="2307"/>
      <c r="AE4895" s="2307"/>
      <c r="AF4895" s="2307"/>
      <c r="AG4895" s="2307"/>
      <c r="AH4895" s="2307"/>
      <c r="AI4895" s="2307"/>
      <c r="AJ4895" s="2329"/>
      <c r="AK4895" s="2331"/>
      <c r="AL4895" s="2318"/>
      <c r="AM4895" s="2307"/>
      <c r="AN4895" s="2313"/>
      <c r="AO4895" s="2313"/>
      <c r="AP4895" s="2307"/>
      <c r="AQ4895" s="2307"/>
      <c r="AR4895" s="2307"/>
      <c r="AS4895" s="2307"/>
      <c r="AT4895" s="2307"/>
      <c r="AU4895" s="2307"/>
      <c r="AV4895" s="2307"/>
      <c r="AW4895" s="2307"/>
      <c r="AX4895" s="2307"/>
      <c r="AY4895" s="2307"/>
      <c r="AZ4895" s="2307"/>
    </row>
    <row r="4896" spans="2:52" ht="15" customHeight="1">
      <c r="B4896" s="2307">
        <v>4890</v>
      </c>
      <c r="C4896" s="2371" t="s">
        <v>14148</v>
      </c>
      <c r="D4896" s="2307" t="s">
        <v>14149</v>
      </c>
      <c r="E4896" s="2307" t="s">
        <v>601</v>
      </c>
      <c r="F4896" s="2326" t="s">
        <v>24</v>
      </c>
      <c r="G4896" s="2307" t="s">
        <v>151</v>
      </c>
      <c r="H4896" s="2322" t="s">
        <v>14150</v>
      </c>
      <c r="I4896" s="2318">
        <v>36710</v>
      </c>
      <c r="J4896" s="2307"/>
      <c r="K4896" s="2307" t="s">
        <v>493</v>
      </c>
      <c r="L4896" s="2326" t="s">
        <v>14151</v>
      </c>
      <c r="M4896" s="2318">
        <v>46068</v>
      </c>
      <c r="N4896" s="1348">
        <v>44274</v>
      </c>
      <c r="O4896" s="2318"/>
      <c r="P4896" s="2307"/>
      <c r="Q4896" s="2307"/>
      <c r="R4896" s="2318"/>
      <c r="S4896" s="2307" t="s">
        <v>14207</v>
      </c>
      <c r="T4896" s="2318">
        <v>44745</v>
      </c>
      <c r="U4896" s="2318">
        <v>44745</v>
      </c>
      <c r="V4896" s="2318"/>
      <c r="W4896" s="2318"/>
      <c r="X4896" s="2321"/>
      <c r="Y4896" s="2322"/>
      <c r="Z4896" s="2307"/>
      <c r="AA4896" s="1314" t="s">
        <v>14053</v>
      </c>
      <c r="AB4896" s="2307"/>
      <c r="AC4896" s="2307"/>
      <c r="AD4896" s="2307"/>
      <c r="AE4896" s="2307"/>
      <c r="AF4896" s="2307"/>
      <c r="AG4896" s="2307"/>
      <c r="AH4896" s="2307"/>
      <c r="AI4896" s="2307"/>
      <c r="AJ4896" s="2329"/>
      <c r="AK4896" s="2331"/>
      <c r="AL4896" s="2318"/>
      <c r="AM4896" s="2307"/>
      <c r="AN4896" s="2313"/>
      <c r="AO4896" s="2313"/>
      <c r="AP4896" s="2307"/>
      <c r="AQ4896" s="2307"/>
      <c r="AR4896" s="2307"/>
      <c r="AS4896" s="2307"/>
      <c r="AT4896" s="2307"/>
      <c r="AU4896" s="2307"/>
      <c r="AV4896" s="2307"/>
      <c r="AW4896" s="2307"/>
      <c r="AX4896" s="2307"/>
      <c r="AY4896" s="2307"/>
      <c r="AZ4896" s="2307"/>
    </row>
    <row r="4897" spans="2:52" ht="15" customHeight="1">
      <c r="B4897" s="2307">
        <v>4891</v>
      </c>
      <c r="C4897" s="2371" t="s">
        <v>14152</v>
      </c>
      <c r="D4897" s="2307" t="s">
        <v>226</v>
      </c>
      <c r="E4897" s="2307" t="s">
        <v>601</v>
      </c>
      <c r="F4897" s="2326" t="s">
        <v>24</v>
      </c>
      <c r="G4897" s="2307" t="s">
        <v>151</v>
      </c>
      <c r="H4897" s="2322" t="s">
        <v>14153</v>
      </c>
      <c r="I4897" s="2318">
        <v>35894</v>
      </c>
      <c r="J4897" s="2307"/>
      <c r="K4897" s="2307"/>
      <c r="L4897" s="2326"/>
      <c r="M4897" s="2318"/>
      <c r="N4897" s="2307"/>
      <c r="O4897" s="2318"/>
      <c r="P4897" s="2307"/>
      <c r="Q4897" s="2307"/>
      <c r="R4897" s="2318"/>
      <c r="S4897" s="2307"/>
      <c r="T4897" s="2318">
        <v>44660</v>
      </c>
      <c r="U4897" s="2318"/>
      <c r="V4897" s="2318"/>
      <c r="W4897" s="2318"/>
      <c r="X4897" s="2321"/>
      <c r="Y4897" s="2322"/>
      <c r="Z4897" s="2307"/>
      <c r="AA4897" s="2307"/>
      <c r="AB4897" s="2307"/>
      <c r="AC4897" s="2307"/>
      <c r="AD4897" s="2307"/>
      <c r="AE4897" s="2307"/>
      <c r="AF4897" s="2307"/>
      <c r="AG4897" s="2307"/>
      <c r="AH4897" s="2307"/>
      <c r="AI4897" s="2307"/>
      <c r="AJ4897" s="2329"/>
      <c r="AK4897" s="2331"/>
      <c r="AL4897" s="2318"/>
      <c r="AM4897" s="2307"/>
      <c r="AN4897" s="2313"/>
      <c r="AO4897" s="2313"/>
      <c r="AP4897" s="2307"/>
      <c r="AQ4897" s="2307"/>
      <c r="AR4897" s="2307"/>
      <c r="AS4897" s="2307"/>
      <c r="AT4897" s="2307"/>
      <c r="AU4897" s="2307"/>
      <c r="AV4897" s="2307"/>
      <c r="AW4897" s="2307"/>
      <c r="AX4897" s="2307"/>
      <c r="AY4897" s="2307"/>
      <c r="AZ4897" s="2307"/>
    </row>
    <row r="4898" spans="2:52" ht="15" customHeight="1">
      <c r="B4898" s="2307">
        <v>4892</v>
      </c>
      <c r="C4898" s="2371" t="s">
        <v>14154</v>
      </c>
      <c r="D4898" s="2307" t="s">
        <v>257</v>
      </c>
      <c r="E4898" s="2307" t="s">
        <v>1122</v>
      </c>
      <c r="F4898" s="2326" t="s">
        <v>24</v>
      </c>
      <c r="G4898" s="2307" t="s">
        <v>109</v>
      </c>
      <c r="H4898" s="2370"/>
      <c r="I4898" s="2318">
        <v>34742</v>
      </c>
      <c r="J4898" s="2307"/>
      <c r="K4898" s="2307" t="s">
        <v>493</v>
      </c>
      <c r="L4898" s="2326" t="s">
        <v>14155</v>
      </c>
      <c r="M4898" s="2318">
        <v>44967</v>
      </c>
      <c r="N4898" s="2307"/>
      <c r="O4898" s="2318"/>
      <c r="P4898" s="2307"/>
      <c r="Q4898" s="2307"/>
      <c r="R4898" s="2318"/>
      <c r="S4898" s="2307"/>
      <c r="T4898" s="2318">
        <v>44604</v>
      </c>
      <c r="U4898" s="2318"/>
      <c r="V4898" s="2318"/>
      <c r="W4898" s="2318"/>
      <c r="X4898" s="2321"/>
      <c r="Y4898" s="2322"/>
      <c r="Z4898" s="2307"/>
      <c r="AA4898" s="2307"/>
      <c r="AB4898" s="2307"/>
      <c r="AC4898" s="2307"/>
      <c r="AD4898" s="2307"/>
      <c r="AE4898" s="2307"/>
      <c r="AF4898" s="2307"/>
      <c r="AG4898" s="2307"/>
      <c r="AH4898" s="2307"/>
      <c r="AI4898" s="2307"/>
      <c r="AJ4898" s="2329"/>
      <c r="AK4898" s="2331"/>
      <c r="AL4898" s="2318"/>
      <c r="AM4898" s="2307"/>
      <c r="AN4898" s="2313"/>
      <c r="AO4898" s="2313"/>
      <c r="AP4898" s="2307"/>
      <c r="AQ4898" s="2307"/>
      <c r="AR4898" s="2307"/>
      <c r="AS4898" s="2307"/>
      <c r="AT4898" s="2307"/>
      <c r="AU4898" s="2307"/>
      <c r="AV4898" s="2307"/>
      <c r="AW4898" s="2307"/>
      <c r="AX4898" s="2307"/>
      <c r="AY4898" s="2307"/>
      <c r="AZ4898" s="2307"/>
    </row>
    <row r="4899" spans="2:52" ht="15" customHeight="1">
      <c r="B4899" s="2307">
        <v>4893</v>
      </c>
      <c r="C4899" s="2371" t="s">
        <v>14156</v>
      </c>
      <c r="D4899" s="2307" t="s">
        <v>257</v>
      </c>
      <c r="E4899" s="2307" t="s">
        <v>1122</v>
      </c>
      <c r="F4899" s="2326" t="s">
        <v>24</v>
      </c>
      <c r="G4899" s="2307" t="s">
        <v>109</v>
      </c>
      <c r="H4899" s="2322" t="s">
        <v>14157</v>
      </c>
      <c r="I4899" s="2318">
        <v>36149</v>
      </c>
      <c r="J4899" s="2307"/>
      <c r="K4899" s="2307" t="s">
        <v>83</v>
      </c>
      <c r="L4899" s="2326" t="s">
        <v>14158</v>
      </c>
      <c r="M4899" s="2318">
        <v>45645</v>
      </c>
      <c r="N4899" s="2307"/>
      <c r="O4899" s="2318"/>
      <c r="P4899" s="2307"/>
      <c r="Q4899" s="2307"/>
      <c r="R4899" s="2318"/>
      <c r="S4899" s="2307"/>
      <c r="T4899" s="2318">
        <v>44548</v>
      </c>
      <c r="U4899" s="2318"/>
      <c r="V4899" s="2318"/>
      <c r="W4899" s="2318"/>
      <c r="X4899" s="2321"/>
      <c r="Y4899" s="2322"/>
      <c r="Z4899" s="2307"/>
      <c r="AA4899" s="2307"/>
      <c r="AB4899" s="2307"/>
      <c r="AC4899" s="2307"/>
      <c r="AD4899" s="2307"/>
      <c r="AE4899" s="2307"/>
      <c r="AF4899" s="2307"/>
      <c r="AG4899" s="2307"/>
      <c r="AH4899" s="2307"/>
      <c r="AI4899" s="2307"/>
      <c r="AJ4899" s="2329"/>
      <c r="AK4899" s="2331"/>
      <c r="AL4899" s="2318"/>
      <c r="AM4899" s="2307"/>
      <c r="AN4899" s="2313"/>
      <c r="AO4899" s="2313"/>
      <c r="AP4899" s="2307"/>
      <c r="AQ4899" s="2307"/>
      <c r="AR4899" s="2307"/>
      <c r="AS4899" s="2307"/>
      <c r="AT4899" s="2307"/>
      <c r="AU4899" s="2307"/>
      <c r="AV4899" s="2307"/>
      <c r="AW4899" s="2307"/>
      <c r="AX4899" s="2307"/>
      <c r="AY4899" s="2307"/>
      <c r="AZ4899" s="2307"/>
    </row>
    <row r="4900" spans="2:52" ht="15" customHeight="1">
      <c r="B4900" s="2307">
        <v>4894</v>
      </c>
      <c r="C4900" s="2371" t="s">
        <v>14159</v>
      </c>
      <c r="D4900" s="2307" t="s">
        <v>14160</v>
      </c>
      <c r="E4900" s="2307" t="s">
        <v>1122</v>
      </c>
      <c r="F4900" s="2326" t="s">
        <v>24</v>
      </c>
      <c r="G4900" s="2307" t="s">
        <v>109</v>
      </c>
      <c r="H4900" s="2322" t="s">
        <v>14161</v>
      </c>
      <c r="I4900" s="2318">
        <v>37174</v>
      </c>
      <c r="J4900" s="2307"/>
      <c r="K4900" s="2307"/>
      <c r="L4900" s="2326"/>
      <c r="M4900" s="2318"/>
      <c r="N4900" s="2307"/>
      <c r="O4900" s="2318"/>
      <c r="P4900" s="2307"/>
      <c r="Q4900" s="2307"/>
      <c r="R4900" s="2318"/>
      <c r="S4900" s="2307"/>
      <c r="T4900" s="2318">
        <v>44844</v>
      </c>
      <c r="U4900" s="2318"/>
      <c r="V4900" s="2318"/>
      <c r="W4900" s="2318"/>
      <c r="X4900" s="2321"/>
      <c r="Y4900" s="2322"/>
      <c r="Z4900" s="2307"/>
      <c r="AA4900" s="2307"/>
      <c r="AB4900" s="2307"/>
      <c r="AC4900" s="2307"/>
      <c r="AD4900" s="2307"/>
      <c r="AE4900" s="2307"/>
      <c r="AF4900" s="2307"/>
      <c r="AG4900" s="2307"/>
      <c r="AH4900" s="2307"/>
      <c r="AI4900" s="2307"/>
      <c r="AJ4900" s="2329"/>
      <c r="AK4900" s="2331"/>
      <c r="AL4900" s="2318"/>
      <c r="AM4900" s="2307"/>
      <c r="AN4900" s="2313"/>
      <c r="AO4900" s="2313"/>
      <c r="AP4900" s="2307"/>
      <c r="AQ4900" s="2307"/>
      <c r="AR4900" s="2307"/>
      <c r="AS4900" s="2307"/>
      <c r="AT4900" s="2307"/>
      <c r="AU4900" s="2307"/>
      <c r="AV4900" s="2307"/>
      <c r="AW4900" s="2307"/>
      <c r="AX4900" s="2307"/>
      <c r="AY4900" s="2307"/>
      <c r="AZ4900" s="2307"/>
    </row>
    <row r="4901" spans="2:52" ht="15" customHeight="1">
      <c r="B4901" s="2307">
        <v>4895</v>
      </c>
      <c r="C4901" s="2371" t="s">
        <v>14162</v>
      </c>
      <c r="D4901" s="2307" t="s">
        <v>1866</v>
      </c>
      <c r="E4901" s="2307" t="s">
        <v>1122</v>
      </c>
      <c r="F4901" s="2326" t="s">
        <v>24</v>
      </c>
      <c r="G4901" s="2307" t="s">
        <v>109</v>
      </c>
      <c r="H4901" s="2322" t="s">
        <v>14163</v>
      </c>
      <c r="I4901" s="2318">
        <v>37913</v>
      </c>
      <c r="J4901" s="2307"/>
      <c r="K4901" s="2307"/>
      <c r="L4901" s="2326"/>
      <c r="M4901" s="2318"/>
      <c r="N4901" s="2307"/>
      <c r="O4901" s="2318"/>
      <c r="P4901" s="2307"/>
      <c r="Q4901" s="2307"/>
      <c r="R4901" s="2318"/>
      <c r="S4901" s="2307"/>
      <c r="T4901" s="2318">
        <v>44853</v>
      </c>
      <c r="U4901" s="2318"/>
      <c r="V4901" s="2318"/>
      <c r="W4901" s="2318"/>
      <c r="X4901" s="2321"/>
      <c r="Y4901" s="2322"/>
      <c r="Z4901" s="2307"/>
      <c r="AA4901" s="2307"/>
      <c r="AB4901" s="2307"/>
      <c r="AC4901" s="2307"/>
      <c r="AD4901" s="2307"/>
      <c r="AE4901" s="2307"/>
      <c r="AF4901" s="2307"/>
      <c r="AG4901" s="2307"/>
      <c r="AH4901" s="2307"/>
      <c r="AI4901" s="2307"/>
      <c r="AJ4901" s="2329"/>
      <c r="AK4901" s="2331"/>
      <c r="AL4901" s="2318"/>
      <c r="AM4901" s="2307"/>
      <c r="AN4901" s="2313"/>
      <c r="AO4901" s="2313"/>
      <c r="AP4901" s="2307"/>
      <c r="AQ4901" s="2307"/>
      <c r="AR4901" s="2307"/>
      <c r="AS4901" s="2307"/>
      <c r="AT4901" s="2307"/>
      <c r="AU4901" s="2307"/>
      <c r="AV4901" s="2307"/>
      <c r="AW4901" s="2307"/>
      <c r="AX4901" s="2307"/>
      <c r="AY4901" s="2307"/>
      <c r="AZ4901" s="2307"/>
    </row>
    <row r="4902" spans="2:52" ht="15" customHeight="1">
      <c r="B4902" s="2307">
        <v>4896</v>
      </c>
      <c r="C4902" s="2371" t="s">
        <v>14164</v>
      </c>
      <c r="D4902" s="2307" t="s">
        <v>1866</v>
      </c>
      <c r="E4902" s="2307" t="s">
        <v>1122</v>
      </c>
      <c r="F4902" s="2326" t="s">
        <v>24</v>
      </c>
      <c r="G4902" s="2307" t="s">
        <v>109</v>
      </c>
      <c r="H4902" s="2322" t="s">
        <v>14165</v>
      </c>
      <c r="I4902" s="2318">
        <v>35614</v>
      </c>
      <c r="J4902" s="2307"/>
      <c r="K4902" s="2307"/>
      <c r="L4902" s="2326"/>
      <c r="M4902" s="2318"/>
      <c r="N4902" s="2307"/>
      <c r="O4902" s="2318"/>
      <c r="P4902" s="2307"/>
      <c r="Q4902" s="2307"/>
      <c r="R4902" s="2318"/>
      <c r="S4902" s="2307"/>
      <c r="T4902" s="2318">
        <v>44745</v>
      </c>
      <c r="U4902" s="2318"/>
      <c r="V4902" s="2318"/>
      <c r="W4902" s="2318"/>
      <c r="X4902" s="2321"/>
      <c r="Y4902" s="2322"/>
      <c r="Z4902" s="2307"/>
      <c r="AA4902" s="2307"/>
      <c r="AB4902" s="2307"/>
      <c r="AC4902" s="2307"/>
      <c r="AD4902" s="2307"/>
      <c r="AE4902" s="2307"/>
      <c r="AF4902" s="2307"/>
      <c r="AG4902" s="2307"/>
      <c r="AH4902" s="2307"/>
      <c r="AI4902" s="2307"/>
      <c r="AJ4902" s="2329"/>
      <c r="AK4902" s="2331"/>
      <c r="AL4902" s="2318"/>
      <c r="AM4902" s="2307"/>
      <c r="AN4902" s="2313"/>
      <c r="AO4902" s="2313"/>
      <c r="AP4902" s="2307"/>
      <c r="AQ4902" s="2307"/>
      <c r="AR4902" s="2307"/>
      <c r="AS4902" s="2307"/>
      <c r="AT4902" s="2307"/>
      <c r="AU4902" s="2307"/>
      <c r="AV4902" s="2307"/>
      <c r="AW4902" s="2307"/>
      <c r="AX4902" s="2307"/>
      <c r="AY4902" s="2307"/>
      <c r="AZ4902" s="2307"/>
    </row>
    <row r="4903" spans="2:52" ht="15" customHeight="1">
      <c r="B4903" s="2307">
        <v>4897</v>
      </c>
      <c r="C4903" s="2371" t="s">
        <v>14166</v>
      </c>
      <c r="D4903" s="2307" t="s">
        <v>1911</v>
      </c>
      <c r="E4903" s="2307" t="s">
        <v>1122</v>
      </c>
      <c r="F4903" s="2326" t="s">
        <v>24</v>
      </c>
      <c r="G4903" s="2307" t="s">
        <v>109</v>
      </c>
      <c r="H4903" s="2322" t="s">
        <v>14167</v>
      </c>
      <c r="I4903" s="2318">
        <v>37263</v>
      </c>
      <c r="J4903" s="2307"/>
      <c r="K4903" s="2307"/>
      <c r="L4903" s="2326"/>
      <c r="M4903" s="2318"/>
      <c r="N4903" s="2307"/>
      <c r="O4903" s="2318"/>
      <c r="P4903" s="2307"/>
      <c r="Q4903" s="2307"/>
      <c r="R4903" s="2318"/>
      <c r="S4903" s="2307"/>
      <c r="T4903" s="2318">
        <v>44568</v>
      </c>
      <c r="U4903" s="2318"/>
      <c r="V4903" s="2318"/>
      <c r="W4903" s="2318"/>
      <c r="X4903" s="2321"/>
      <c r="Y4903" s="2322"/>
      <c r="Z4903" s="2307"/>
      <c r="AA4903" s="2307"/>
      <c r="AB4903" s="2307"/>
      <c r="AC4903" s="2307"/>
      <c r="AD4903" s="2307"/>
      <c r="AE4903" s="2307"/>
      <c r="AF4903" s="2307"/>
      <c r="AG4903" s="2307"/>
      <c r="AH4903" s="2307"/>
      <c r="AI4903" s="2307"/>
      <c r="AJ4903" s="2329"/>
      <c r="AK4903" s="2331"/>
      <c r="AL4903" s="2318"/>
      <c r="AM4903" s="2307"/>
      <c r="AN4903" s="2313"/>
      <c r="AO4903" s="2313"/>
      <c r="AP4903" s="2307"/>
      <c r="AQ4903" s="2307"/>
      <c r="AR4903" s="2307"/>
      <c r="AS4903" s="2307"/>
      <c r="AT4903" s="2307"/>
      <c r="AU4903" s="2307"/>
      <c r="AV4903" s="2307"/>
      <c r="AW4903" s="2307"/>
      <c r="AX4903" s="2307"/>
      <c r="AY4903" s="2307"/>
      <c r="AZ4903" s="2307"/>
    </row>
    <row r="4904" spans="2:52" ht="15" customHeight="1">
      <c r="B4904" s="2307">
        <v>4898</v>
      </c>
      <c r="C4904" s="2325" t="s">
        <v>14171</v>
      </c>
      <c r="D4904" s="2307" t="s">
        <v>230</v>
      </c>
      <c r="E4904" s="2307" t="s">
        <v>4222</v>
      </c>
      <c r="F4904" s="2326" t="s">
        <v>14186</v>
      </c>
      <c r="G4904" s="2307" t="s">
        <v>102</v>
      </c>
      <c r="H4904" s="2328"/>
      <c r="I4904" s="2329">
        <v>35835</v>
      </c>
      <c r="J4904" s="2307"/>
      <c r="K4904" s="2327"/>
      <c r="L4904" s="2330"/>
      <c r="M4904" s="2318"/>
      <c r="N4904" s="2327"/>
      <c r="O4904" s="2329"/>
      <c r="P4904" s="2327"/>
      <c r="Q4904" s="2327"/>
      <c r="R4904" s="2318"/>
      <c r="S4904" s="2327"/>
      <c r="T4904" s="2318">
        <v>44601</v>
      </c>
      <c r="U4904" s="2318"/>
      <c r="V4904" s="2318"/>
      <c r="W4904" s="2318"/>
      <c r="X4904" s="2321"/>
      <c r="Y4904" s="2322"/>
      <c r="Z4904" s="2307"/>
      <c r="AA4904" s="2307"/>
      <c r="AB4904" s="2307"/>
      <c r="AC4904" s="2307"/>
      <c r="AD4904" s="2307"/>
      <c r="AE4904" s="2307"/>
      <c r="AF4904" s="2307"/>
      <c r="AG4904" s="2307"/>
      <c r="AH4904" s="2307"/>
      <c r="AI4904" s="2307"/>
      <c r="AJ4904" s="2329"/>
      <c r="AK4904" s="2331"/>
      <c r="AL4904" s="2318"/>
      <c r="AM4904" s="2307"/>
      <c r="AN4904" s="2313"/>
      <c r="AO4904" s="2313"/>
      <c r="AP4904" s="2307"/>
      <c r="AQ4904" s="2307"/>
      <c r="AR4904" s="2307"/>
      <c r="AS4904" s="2307"/>
      <c r="AT4904" s="2307"/>
      <c r="AU4904" s="2307"/>
      <c r="AV4904" s="2307"/>
      <c r="AW4904" s="2307"/>
      <c r="AX4904" s="2307"/>
      <c r="AY4904" s="2307"/>
      <c r="AZ4904" s="2307"/>
    </row>
    <row r="4905" spans="2:52" ht="15" customHeight="1">
      <c r="B4905" s="2307">
        <v>4899</v>
      </c>
      <c r="C4905" s="2325" t="s">
        <v>14172</v>
      </c>
      <c r="D4905" s="2307" t="s">
        <v>230</v>
      </c>
      <c r="E4905" s="2307" t="s">
        <v>4228</v>
      </c>
      <c r="F4905" s="2326" t="s">
        <v>14187</v>
      </c>
      <c r="G4905" s="2307" t="s">
        <v>102</v>
      </c>
      <c r="H4905" s="2328"/>
      <c r="I4905" s="2329">
        <v>35784</v>
      </c>
      <c r="J4905" s="2307"/>
      <c r="K4905" s="2327"/>
      <c r="L4905" s="2330"/>
      <c r="M4905" s="2318"/>
      <c r="N4905" s="2327"/>
      <c r="O4905" s="2329"/>
      <c r="P4905" s="2327"/>
      <c r="Q4905" s="2327"/>
      <c r="R4905" s="2318"/>
      <c r="S4905" s="2327"/>
      <c r="T4905" s="2318">
        <v>44550</v>
      </c>
      <c r="U4905" s="2318"/>
      <c r="V4905" s="2318"/>
      <c r="W4905" s="2318"/>
      <c r="X4905" s="2321"/>
      <c r="Y4905" s="2322"/>
      <c r="Z4905" s="2307"/>
      <c r="AA4905" s="2307"/>
      <c r="AB4905" s="2307"/>
      <c r="AC4905" s="2307"/>
      <c r="AD4905" s="2307"/>
      <c r="AE4905" s="2307"/>
      <c r="AF4905" s="2307"/>
      <c r="AG4905" s="2307"/>
      <c r="AH4905" s="2307"/>
      <c r="AI4905" s="2307"/>
      <c r="AJ4905" s="2329"/>
      <c r="AK4905" s="2331"/>
      <c r="AL4905" s="2318"/>
      <c r="AM4905" s="2307"/>
      <c r="AN4905" s="2313"/>
      <c r="AO4905" s="2313"/>
      <c r="AP4905" s="2307"/>
      <c r="AQ4905" s="2307"/>
      <c r="AR4905" s="2307"/>
      <c r="AS4905" s="2307"/>
      <c r="AT4905" s="2307"/>
      <c r="AU4905" s="2307"/>
      <c r="AV4905" s="2307"/>
      <c r="AW4905" s="2307"/>
      <c r="AX4905" s="2307"/>
      <c r="AY4905" s="2307"/>
      <c r="AZ4905" s="2307"/>
    </row>
    <row r="4906" spans="2:52" ht="15" customHeight="1">
      <c r="B4906" s="2307">
        <v>4900</v>
      </c>
      <c r="C4906" s="2325" t="s">
        <v>14173</v>
      </c>
      <c r="D4906" s="2307" t="s">
        <v>230</v>
      </c>
      <c r="E4906" s="2307" t="s">
        <v>4228</v>
      </c>
      <c r="F4906" s="2326" t="s">
        <v>14188</v>
      </c>
      <c r="G4906" s="2307" t="s">
        <v>102</v>
      </c>
      <c r="H4906" s="2328"/>
      <c r="I4906" s="2329">
        <v>35919</v>
      </c>
      <c r="J4906" s="2307"/>
      <c r="K4906" s="2327"/>
      <c r="L4906" s="2330"/>
      <c r="M4906" s="2318"/>
      <c r="N4906" s="2327"/>
      <c r="O4906" s="2329"/>
      <c r="P4906" s="2327"/>
      <c r="Q4906" s="2327"/>
      <c r="R4906" s="2318"/>
      <c r="S4906" s="2327"/>
      <c r="T4906" s="2318">
        <v>44685</v>
      </c>
      <c r="U4906" s="2318"/>
      <c r="V4906" s="2318"/>
      <c r="W4906" s="2318"/>
      <c r="X4906" s="2321"/>
      <c r="Y4906" s="2322"/>
      <c r="Z4906" s="2307"/>
      <c r="AA4906" s="2307"/>
      <c r="AB4906" s="2307"/>
      <c r="AC4906" s="2307"/>
      <c r="AD4906" s="2307"/>
      <c r="AE4906" s="2307"/>
      <c r="AF4906" s="2307"/>
      <c r="AG4906" s="2307"/>
      <c r="AH4906" s="2307"/>
      <c r="AI4906" s="2307"/>
      <c r="AJ4906" s="2329"/>
      <c r="AK4906" s="2331"/>
      <c r="AL4906" s="2318"/>
      <c r="AM4906" s="2307"/>
      <c r="AN4906" s="2313"/>
      <c r="AO4906" s="2313"/>
      <c r="AP4906" s="2307"/>
      <c r="AQ4906" s="2307"/>
      <c r="AR4906" s="2307"/>
      <c r="AS4906" s="2307"/>
      <c r="AT4906" s="2307"/>
      <c r="AU4906" s="2307"/>
      <c r="AV4906" s="2307"/>
      <c r="AW4906" s="2307"/>
      <c r="AX4906" s="2307"/>
      <c r="AY4906" s="2307"/>
      <c r="AZ4906" s="2307"/>
    </row>
    <row r="4907" spans="2:52" ht="15" customHeight="1">
      <c r="B4907" s="2307">
        <v>4901</v>
      </c>
      <c r="C4907" s="2325" t="s">
        <v>14174</v>
      </c>
      <c r="D4907" s="2307" t="s">
        <v>230</v>
      </c>
      <c r="E4907" s="2307" t="s">
        <v>4228</v>
      </c>
      <c r="F4907" s="2326" t="s">
        <v>14189</v>
      </c>
      <c r="G4907" s="2307" t="s">
        <v>102</v>
      </c>
      <c r="H4907" s="2328"/>
      <c r="I4907" s="2329">
        <v>35781</v>
      </c>
      <c r="J4907" s="2307"/>
      <c r="K4907" s="2327"/>
      <c r="L4907" s="2330"/>
      <c r="M4907" s="2318"/>
      <c r="N4907" s="2327"/>
      <c r="O4907" s="2329"/>
      <c r="P4907" s="2327"/>
      <c r="Q4907" s="2327"/>
      <c r="R4907" s="2318"/>
      <c r="S4907" s="2327"/>
      <c r="T4907" s="2318">
        <v>44547</v>
      </c>
      <c r="U4907" s="2318"/>
      <c r="V4907" s="2318"/>
      <c r="W4907" s="2318"/>
      <c r="X4907" s="2321"/>
      <c r="Y4907" s="2322"/>
      <c r="Z4907" s="2307"/>
      <c r="AA4907" s="2307"/>
      <c r="AB4907" s="2307"/>
      <c r="AC4907" s="2307"/>
      <c r="AD4907" s="2307"/>
      <c r="AE4907" s="2307"/>
      <c r="AF4907" s="2307"/>
      <c r="AG4907" s="2307"/>
      <c r="AH4907" s="2307"/>
      <c r="AI4907" s="2307"/>
      <c r="AJ4907" s="2329"/>
      <c r="AK4907" s="2331"/>
      <c r="AL4907" s="2318"/>
      <c r="AM4907" s="2307"/>
      <c r="AN4907" s="2313"/>
      <c r="AO4907" s="2313"/>
      <c r="AP4907" s="2307"/>
      <c r="AQ4907" s="2307"/>
      <c r="AR4907" s="2307"/>
      <c r="AS4907" s="2307"/>
      <c r="AT4907" s="2307"/>
      <c r="AU4907" s="2307"/>
      <c r="AV4907" s="2307"/>
      <c r="AW4907" s="2307"/>
      <c r="AX4907" s="2307"/>
      <c r="AY4907" s="2307"/>
      <c r="AZ4907" s="2307"/>
    </row>
    <row r="4908" spans="2:52" ht="15" customHeight="1">
      <c r="B4908" s="2307">
        <v>4902</v>
      </c>
      <c r="C4908" s="2325" t="s">
        <v>14175</v>
      </c>
      <c r="D4908" s="2307" t="s">
        <v>230</v>
      </c>
      <c r="E4908" s="2307" t="s">
        <v>4228</v>
      </c>
      <c r="F4908" s="2326" t="s">
        <v>14190</v>
      </c>
      <c r="G4908" s="2307" t="s">
        <v>102</v>
      </c>
      <c r="H4908" s="2328"/>
      <c r="I4908" s="2329">
        <v>34848</v>
      </c>
      <c r="J4908" s="2307"/>
      <c r="K4908" s="2327"/>
      <c r="L4908" s="2330"/>
      <c r="M4908" s="2318"/>
      <c r="N4908" s="2327"/>
      <c r="O4908" s="2329"/>
      <c r="P4908" s="2327"/>
      <c r="Q4908" s="2327"/>
      <c r="R4908" s="2318"/>
      <c r="S4908" s="2327"/>
      <c r="T4908" s="2318">
        <v>44710</v>
      </c>
      <c r="U4908" s="2318"/>
      <c r="V4908" s="2318"/>
      <c r="W4908" s="2318"/>
      <c r="X4908" s="2321"/>
      <c r="Y4908" s="2322"/>
      <c r="Z4908" s="2307"/>
      <c r="AA4908" s="2307"/>
      <c r="AB4908" s="2307"/>
      <c r="AC4908" s="2307"/>
      <c r="AD4908" s="2307"/>
      <c r="AE4908" s="2307"/>
      <c r="AF4908" s="2307"/>
      <c r="AG4908" s="2307"/>
      <c r="AH4908" s="2307"/>
      <c r="AI4908" s="2307"/>
      <c r="AJ4908" s="2329"/>
      <c r="AK4908" s="2331"/>
      <c r="AL4908" s="2318"/>
      <c r="AM4908" s="2307"/>
      <c r="AN4908" s="2313"/>
      <c r="AO4908" s="2313"/>
      <c r="AP4908" s="2307"/>
      <c r="AQ4908" s="2307"/>
      <c r="AR4908" s="2307"/>
      <c r="AS4908" s="2307"/>
      <c r="AT4908" s="2307"/>
      <c r="AU4908" s="2307"/>
      <c r="AV4908" s="2307"/>
      <c r="AW4908" s="2307"/>
      <c r="AX4908" s="2307"/>
      <c r="AY4908" s="2307"/>
      <c r="AZ4908" s="2307"/>
    </row>
    <row r="4909" spans="2:52" ht="15" customHeight="1">
      <c r="B4909" s="2307">
        <v>4903</v>
      </c>
      <c r="C4909" s="2325" t="s">
        <v>14176</v>
      </c>
      <c r="D4909" s="2307" t="s">
        <v>230</v>
      </c>
      <c r="E4909" s="2307" t="s">
        <v>4228</v>
      </c>
      <c r="F4909" s="2326" t="s">
        <v>14191</v>
      </c>
      <c r="G4909" s="2307" t="s">
        <v>102</v>
      </c>
      <c r="H4909" s="2328"/>
      <c r="I4909" s="2329">
        <v>35194</v>
      </c>
      <c r="J4909" s="2307"/>
      <c r="K4909" s="2327"/>
      <c r="L4909" s="2330"/>
      <c r="M4909" s="2318"/>
      <c r="N4909" s="2327"/>
      <c r="O4909" s="2329"/>
      <c r="P4909" s="2327"/>
      <c r="Q4909" s="2327"/>
      <c r="R4909" s="2318"/>
      <c r="S4909" s="2327"/>
      <c r="T4909" s="2318">
        <v>44690</v>
      </c>
      <c r="U4909" s="2318"/>
      <c r="V4909" s="2318"/>
      <c r="W4909" s="2318"/>
      <c r="X4909" s="2321"/>
      <c r="Y4909" s="2322"/>
      <c r="Z4909" s="2307"/>
      <c r="AA4909" s="2307"/>
      <c r="AB4909" s="2307"/>
      <c r="AC4909" s="2307"/>
      <c r="AD4909" s="2307"/>
      <c r="AE4909" s="2307"/>
      <c r="AF4909" s="2307"/>
      <c r="AG4909" s="2307"/>
      <c r="AH4909" s="2307"/>
      <c r="AI4909" s="2307"/>
      <c r="AJ4909" s="2329"/>
      <c r="AK4909" s="2331"/>
      <c r="AL4909" s="2318"/>
      <c r="AM4909" s="2307"/>
      <c r="AN4909" s="2313"/>
      <c r="AO4909" s="2313"/>
      <c r="AP4909" s="2307"/>
      <c r="AQ4909" s="2307"/>
      <c r="AR4909" s="2307"/>
      <c r="AS4909" s="2307"/>
      <c r="AT4909" s="2307"/>
      <c r="AU4909" s="2307"/>
      <c r="AV4909" s="2307"/>
      <c r="AW4909" s="2307"/>
      <c r="AX4909" s="2307"/>
      <c r="AY4909" s="2307"/>
      <c r="AZ4909" s="2307"/>
    </row>
    <row r="4910" spans="2:52" ht="15" customHeight="1">
      <c r="B4910" s="2307">
        <v>4904</v>
      </c>
      <c r="C4910" s="2325" t="s">
        <v>14177</v>
      </c>
      <c r="D4910" s="2307" t="s">
        <v>230</v>
      </c>
      <c r="E4910" s="2307" t="s">
        <v>4222</v>
      </c>
      <c r="F4910" s="2326" t="s">
        <v>14192</v>
      </c>
      <c r="G4910" s="2307" t="s">
        <v>102</v>
      </c>
      <c r="H4910" s="2328"/>
      <c r="I4910" s="2329">
        <v>34894</v>
      </c>
      <c r="J4910" s="2307"/>
      <c r="K4910" s="2327"/>
      <c r="L4910" s="2330"/>
      <c r="M4910" s="2318"/>
      <c r="N4910" s="2327"/>
      <c r="O4910" s="2329"/>
      <c r="P4910" s="2327"/>
      <c r="Q4910" s="2327"/>
      <c r="R4910" s="2318"/>
      <c r="S4910" s="2327"/>
      <c r="T4910" s="2318">
        <v>44756</v>
      </c>
      <c r="U4910" s="2318"/>
      <c r="V4910" s="2318"/>
      <c r="W4910" s="2318"/>
      <c r="X4910" s="2321"/>
      <c r="Y4910" s="2322"/>
      <c r="Z4910" s="2307"/>
      <c r="AA4910" s="2307"/>
      <c r="AB4910" s="2307"/>
      <c r="AC4910" s="2307"/>
      <c r="AD4910" s="2307"/>
      <c r="AE4910" s="2307"/>
      <c r="AF4910" s="2307"/>
      <c r="AG4910" s="2307"/>
      <c r="AH4910" s="2307"/>
      <c r="AI4910" s="2307"/>
      <c r="AJ4910" s="2329"/>
      <c r="AK4910" s="2331"/>
      <c r="AL4910" s="2318"/>
      <c r="AM4910" s="2307"/>
      <c r="AN4910" s="2313"/>
      <c r="AO4910" s="2313"/>
      <c r="AP4910" s="2307"/>
      <c r="AQ4910" s="2307"/>
      <c r="AR4910" s="2307"/>
      <c r="AS4910" s="2307"/>
      <c r="AT4910" s="2307"/>
      <c r="AU4910" s="2307"/>
      <c r="AV4910" s="2307"/>
      <c r="AW4910" s="2307"/>
      <c r="AX4910" s="2307"/>
      <c r="AY4910" s="2307"/>
      <c r="AZ4910" s="2307"/>
    </row>
    <row r="4911" spans="2:52" ht="15" customHeight="1">
      <c r="B4911" s="2307">
        <v>4905</v>
      </c>
      <c r="C4911" s="2325" t="s">
        <v>14178</v>
      </c>
      <c r="D4911" s="2307" t="s">
        <v>230</v>
      </c>
      <c r="E4911" s="2307" t="s">
        <v>4222</v>
      </c>
      <c r="F4911" s="2326" t="s">
        <v>14193</v>
      </c>
      <c r="G4911" s="2307" t="s">
        <v>102</v>
      </c>
      <c r="H4911" s="2328"/>
      <c r="I4911" s="2329">
        <v>36225</v>
      </c>
      <c r="J4911" s="2307"/>
      <c r="K4911" s="2327"/>
      <c r="L4911" s="2330"/>
      <c r="M4911" s="2318"/>
      <c r="N4911" s="2327"/>
      <c r="O4911" s="2329"/>
      <c r="P4911" s="2327"/>
      <c r="Q4911" s="2327"/>
      <c r="R4911" s="2318"/>
      <c r="S4911" s="2327"/>
      <c r="T4911" s="2318">
        <v>44626</v>
      </c>
      <c r="U4911" s="2318"/>
      <c r="V4911" s="2318"/>
      <c r="W4911" s="2318"/>
      <c r="X4911" s="2321"/>
      <c r="Y4911" s="2322"/>
      <c r="Z4911" s="2307"/>
      <c r="AA4911" s="2307"/>
      <c r="AB4911" s="2307"/>
      <c r="AC4911" s="2307"/>
      <c r="AD4911" s="2307"/>
      <c r="AE4911" s="2307"/>
      <c r="AF4911" s="2307"/>
      <c r="AG4911" s="2307"/>
      <c r="AH4911" s="2307"/>
      <c r="AI4911" s="2307"/>
      <c r="AJ4911" s="2329"/>
      <c r="AK4911" s="2331"/>
      <c r="AL4911" s="2318"/>
      <c r="AM4911" s="2307"/>
      <c r="AN4911" s="2313"/>
      <c r="AO4911" s="2313"/>
      <c r="AP4911" s="2307"/>
      <c r="AQ4911" s="2307"/>
      <c r="AR4911" s="2307"/>
      <c r="AS4911" s="2307"/>
      <c r="AT4911" s="2307"/>
      <c r="AU4911" s="2307"/>
      <c r="AV4911" s="2307"/>
      <c r="AW4911" s="2307"/>
      <c r="AX4911" s="2307"/>
      <c r="AY4911" s="2307"/>
      <c r="AZ4911" s="2307"/>
    </row>
    <row r="4912" spans="2:52" ht="15" customHeight="1">
      <c r="B4912" s="2307">
        <v>4906</v>
      </c>
      <c r="C4912" s="2325" t="s">
        <v>14179</v>
      </c>
      <c r="D4912" s="2307" t="s">
        <v>230</v>
      </c>
      <c r="E4912" s="2307" t="s">
        <v>4222</v>
      </c>
      <c r="F4912" s="2326" t="s">
        <v>14194</v>
      </c>
      <c r="G4912" s="2307" t="s">
        <v>102</v>
      </c>
      <c r="H4912" s="2328"/>
      <c r="I4912" s="2329">
        <v>34935</v>
      </c>
      <c r="J4912" s="2307"/>
      <c r="K4912" s="2327"/>
      <c r="L4912" s="2330"/>
      <c r="M4912" s="2318"/>
      <c r="N4912" s="2327"/>
      <c r="O4912" s="2329"/>
      <c r="P4912" s="2327"/>
      <c r="Q4912" s="2327"/>
      <c r="R4912" s="2318"/>
      <c r="S4912" s="2327"/>
      <c r="T4912" s="2318">
        <v>44797</v>
      </c>
      <c r="U4912" s="2318"/>
      <c r="V4912" s="2318"/>
      <c r="W4912" s="2318"/>
      <c r="X4912" s="2321"/>
      <c r="Y4912" s="2322"/>
      <c r="Z4912" s="2307"/>
      <c r="AA4912" s="2307"/>
      <c r="AB4912" s="2307"/>
      <c r="AC4912" s="2307"/>
      <c r="AD4912" s="2307"/>
      <c r="AE4912" s="2307"/>
      <c r="AF4912" s="2307"/>
      <c r="AG4912" s="2307"/>
      <c r="AH4912" s="2307"/>
      <c r="AI4912" s="2307"/>
      <c r="AJ4912" s="2329"/>
      <c r="AK4912" s="2331"/>
      <c r="AL4912" s="2318"/>
      <c r="AM4912" s="2307"/>
      <c r="AN4912" s="2313"/>
      <c r="AO4912" s="2313"/>
      <c r="AP4912" s="2307"/>
      <c r="AQ4912" s="2307"/>
      <c r="AR4912" s="2307"/>
      <c r="AS4912" s="2307"/>
      <c r="AT4912" s="2307"/>
      <c r="AU4912" s="2307"/>
      <c r="AV4912" s="2307"/>
      <c r="AW4912" s="2307"/>
      <c r="AX4912" s="2307"/>
      <c r="AY4912" s="2307"/>
      <c r="AZ4912" s="2307"/>
    </row>
    <row r="4913" spans="2:52" ht="15" customHeight="1">
      <c r="B4913" s="2307">
        <v>4907</v>
      </c>
      <c r="C4913" s="2325" t="s">
        <v>14180</v>
      </c>
      <c r="D4913" s="2307" t="s">
        <v>230</v>
      </c>
      <c r="E4913" s="2307" t="s">
        <v>4228</v>
      </c>
      <c r="F4913" s="2326" t="s">
        <v>14195</v>
      </c>
      <c r="G4913" s="2307" t="s">
        <v>102</v>
      </c>
      <c r="H4913" s="2328"/>
      <c r="I4913" s="2329">
        <v>35808</v>
      </c>
      <c r="J4913" s="2307"/>
      <c r="K4913" s="2327"/>
      <c r="L4913" s="2330"/>
      <c r="M4913" s="2318"/>
      <c r="N4913" s="2327"/>
      <c r="O4913" s="2329"/>
      <c r="P4913" s="2327"/>
      <c r="Q4913" s="2327"/>
      <c r="R4913" s="2318"/>
      <c r="S4913" s="2327"/>
      <c r="T4913" s="2318">
        <v>44574</v>
      </c>
      <c r="U4913" s="2318"/>
      <c r="V4913" s="2318"/>
      <c r="W4913" s="2318"/>
      <c r="X4913" s="2321"/>
      <c r="Y4913" s="2322"/>
      <c r="Z4913" s="2307"/>
      <c r="AA4913" s="2307"/>
      <c r="AB4913" s="2307"/>
      <c r="AC4913" s="2307"/>
      <c r="AD4913" s="2307"/>
      <c r="AE4913" s="2307"/>
      <c r="AF4913" s="2307"/>
      <c r="AG4913" s="2307"/>
      <c r="AH4913" s="2307"/>
      <c r="AI4913" s="2307"/>
      <c r="AJ4913" s="2329"/>
      <c r="AK4913" s="2331"/>
      <c r="AL4913" s="2318"/>
      <c r="AM4913" s="2307"/>
      <c r="AN4913" s="2313"/>
      <c r="AO4913" s="2313"/>
      <c r="AP4913" s="2307"/>
      <c r="AQ4913" s="2307"/>
      <c r="AR4913" s="2307"/>
      <c r="AS4913" s="2307"/>
      <c r="AT4913" s="2307"/>
      <c r="AU4913" s="2307"/>
      <c r="AV4913" s="2307"/>
      <c r="AW4913" s="2307"/>
      <c r="AX4913" s="2307"/>
      <c r="AY4913" s="2307"/>
      <c r="AZ4913" s="2307"/>
    </row>
    <row r="4914" spans="2:52" ht="15" customHeight="1">
      <c r="B4914" s="2307">
        <v>4908</v>
      </c>
      <c r="C4914" s="2325" t="s">
        <v>1736</v>
      </c>
      <c r="D4914" s="2307" t="s">
        <v>230</v>
      </c>
      <c r="E4914" s="2307" t="s">
        <v>4228</v>
      </c>
      <c r="F4914" s="2326" t="s">
        <v>14196</v>
      </c>
      <c r="G4914" s="2307" t="s">
        <v>102</v>
      </c>
      <c r="H4914" s="2328"/>
      <c r="I4914" s="2329">
        <v>35906</v>
      </c>
      <c r="J4914" s="2307"/>
      <c r="K4914" s="2327"/>
      <c r="L4914" s="2330"/>
      <c r="M4914" s="2318"/>
      <c r="N4914" s="2327"/>
      <c r="O4914" s="2329"/>
      <c r="P4914" s="2327"/>
      <c r="Q4914" s="2327"/>
      <c r="R4914" s="2318"/>
      <c r="S4914" s="2327"/>
      <c r="T4914" s="2318">
        <v>44672</v>
      </c>
      <c r="U4914" s="2318"/>
      <c r="V4914" s="2318"/>
      <c r="W4914" s="2318"/>
      <c r="X4914" s="2321"/>
      <c r="Y4914" s="2322"/>
      <c r="Z4914" s="2307"/>
      <c r="AA4914" s="2307"/>
      <c r="AB4914" s="2307"/>
      <c r="AC4914" s="2307"/>
      <c r="AD4914" s="2307"/>
      <c r="AE4914" s="2307"/>
      <c r="AF4914" s="2307"/>
      <c r="AG4914" s="2307"/>
      <c r="AH4914" s="2307"/>
      <c r="AI4914" s="2307"/>
      <c r="AJ4914" s="2329"/>
      <c r="AK4914" s="2331"/>
      <c r="AL4914" s="2318"/>
      <c r="AM4914" s="2307"/>
      <c r="AN4914" s="2313"/>
      <c r="AO4914" s="2313"/>
      <c r="AP4914" s="2307"/>
      <c r="AQ4914" s="2307"/>
      <c r="AR4914" s="2307"/>
      <c r="AS4914" s="2307"/>
      <c r="AT4914" s="2307"/>
      <c r="AU4914" s="2307"/>
      <c r="AV4914" s="2307"/>
      <c r="AW4914" s="2307"/>
      <c r="AX4914" s="2307"/>
      <c r="AY4914" s="2307"/>
      <c r="AZ4914" s="2307"/>
    </row>
    <row r="4915" spans="2:52" ht="15" customHeight="1">
      <c r="B4915" s="2307">
        <v>4909</v>
      </c>
      <c r="C4915" s="2325" t="s">
        <v>14181</v>
      </c>
      <c r="D4915" s="2307" t="s">
        <v>230</v>
      </c>
      <c r="E4915" s="2307" t="s">
        <v>4228</v>
      </c>
      <c r="F4915" s="2326" t="s">
        <v>14197</v>
      </c>
      <c r="G4915" s="2307" t="s">
        <v>102</v>
      </c>
      <c r="H4915" s="2328"/>
      <c r="I4915" s="2329">
        <v>35616</v>
      </c>
      <c r="J4915" s="2307"/>
      <c r="K4915" s="2327"/>
      <c r="L4915" s="2330"/>
      <c r="M4915" s="2318"/>
      <c r="N4915" s="2327"/>
      <c r="O4915" s="2329"/>
      <c r="P4915" s="2327"/>
      <c r="Q4915" s="2327"/>
      <c r="R4915" s="2318"/>
      <c r="S4915" s="2327"/>
      <c r="T4915" s="2318">
        <v>44747</v>
      </c>
      <c r="U4915" s="2318"/>
      <c r="V4915" s="2318"/>
      <c r="W4915" s="2318"/>
      <c r="X4915" s="2321"/>
      <c r="Y4915" s="2322"/>
      <c r="Z4915" s="2307"/>
      <c r="AA4915" s="2307"/>
      <c r="AB4915" s="2307"/>
      <c r="AC4915" s="2307"/>
      <c r="AD4915" s="2307"/>
      <c r="AE4915" s="2307"/>
      <c r="AF4915" s="2307"/>
      <c r="AG4915" s="2307"/>
      <c r="AH4915" s="2307"/>
      <c r="AI4915" s="2307"/>
      <c r="AJ4915" s="2329"/>
      <c r="AK4915" s="2331"/>
      <c r="AL4915" s="2318"/>
      <c r="AM4915" s="2307"/>
      <c r="AN4915" s="2313"/>
      <c r="AO4915" s="2313"/>
      <c r="AP4915" s="2307"/>
      <c r="AQ4915" s="2307"/>
      <c r="AR4915" s="2307"/>
      <c r="AS4915" s="2307"/>
      <c r="AT4915" s="2307"/>
      <c r="AU4915" s="2307"/>
      <c r="AV4915" s="2307"/>
      <c r="AW4915" s="2307"/>
      <c r="AX4915" s="2307"/>
      <c r="AY4915" s="2307"/>
      <c r="AZ4915" s="2307"/>
    </row>
    <row r="4916" spans="2:52" ht="15" customHeight="1">
      <c r="B4916" s="2307">
        <v>4910</v>
      </c>
      <c r="C4916" s="2325" t="s">
        <v>14182</v>
      </c>
      <c r="D4916" s="2307" t="s">
        <v>230</v>
      </c>
      <c r="E4916" s="2307" t="s">
        <v>4228</v>
      </c>
      <c r="F4916" s="2326" t="s">
        <v>14198</v>
      </c>
      <c r="G4916" s="2307" t="s">
        <v>102</v>
      </c>
      <c r="H4916" s="2328"/>
      <c r="I4916" s="2329">
        <v>35071</v>
      </c>
      <c r="J4916" s="2307"/>
      <c r="K4916" s="2327"/>
      <c r="L4916" s="2330"/>
      <c r="M4916" s="2318"/>
      <c r="N4916" s="2327"/>
      <c r="O4916" s="2329"/>
      <c r="P4916" s="2327"/>
      <c r="Q4916" s="2327"/>
      <c r="R4916" s="2318"/>
      <c r="S4916" s="2327"/>
      <c r="T4916" s="2318">
        <v>44568</v>
      </c>
      <c r="U4916" s="2318"/>
      <c r="V4916" s="2318"/>
      <c r="W4916" s="2318"/>
      <c r="X4916" s="2321"/>
      <c r="Y4916" s="2322"/>
      <c r="Z4916" s="2307"/>
      <c r="AA4916" s="2307"/>
      <c r="AB4916" s="2307"/>
      <c r="AC4916" s="2307"/>
      <c r="AD4916" s="2307"/>
      <c r="AE4916" s="2307"/>
      <c r="AF4916" s="2307"/>
      <c r="AG4916" s="2307"/>
      <c r="AH4916" s="2307"/>
      <c r="AI4916" s="2307"/>
      <c r="AJ4916" s="2329"/>
      <c r="AK4916" s="2331"/>
      <c r="AL4916" s="2318"/>
      <c r="AM4916" s="2307"/>
      <c r="AN4916" s="2313"/>
      <c r="AO4916" s="2313"/>
      <c r="AP4916" s="2307"/>
      <c r="AQ4916" s="2307"/>
      <c r="AR4916" s="2307"/>
      <c r="AS4916" s="2307"/>
      <c r="AT4916" s="2307"/>
      <c r="AU4916" s="2307"/>
      <c r="AV4916" s="2307"/>
      <c r="AW4916" s="2307"/>
      <c r="AX4916" s="2307"/>
      <c r="AY4916" s="2307"/>
      <c r="AZ4916" s="2307"/>
    </row>
    <row r="4917" spans="2:52" ht="15" customHeight="1">
      <c r="B4917" s="2307">
        <v>4911</v>
      </c>
      <c r="C4917" s="2325" t="s">
        <v>14183</v>
      </c>
      <c r="D4917" s="2307" t="s">
        <v>230</v>
      </c>
      <c r="E4917" s="2307" t="s">
        <v>4228</v>
      </c>
      <c r="F4917" s="2326" t="s">
        <v>14199</v>
      </c>
      <c r="G4917" s="2307" t="s">
        <v>102</v>
      </c>
      <c r="H4917" s="2328"/>
      <c r="I4917" s="2329">
        <v>35573</v>
      </c>
      <c r="J4917" s="2307"/>
      <c r="K4917" s="2327"/>
      <c r="L4917" s="2330"/>
      <c r="M4917" s="2318"/>
      <c r="N4917" s="2327"/>
      <c r="O4917" s="2329"/>
      <c r="P4917" s="2327"/>
      <c r="Q4917" s="2327"/>
      <c r="R4917" s="2318"/>
      <c r="S4917" s="2327"/>
      <c r="T4917" s="2318">
        <v>44704</v>
      </c>
      <c r="U4917" s="2318"/>
      <c r="V4917" s="2318"/>
      <c r="W4917" s="2318"/>
      <c r="X4917" s="2321"/>
      <c r="Y4917" s="2322"/>
      <c r="Z4917" s="2307"/>
      <c r="AA4917" s="2307"/>
      <c r="AB4917" s="2307"/>
      <c r="AC4917" s="2307"/>
      <c r="AD4917" s="2307"/>
      <c r="AE4917" s="2307"/>
      <c r="AF4917" s="2307"/>
      <c r="AG4917" s="2307"/>
      <c r="AH4917" s="2307"/>
      <c r="AI4917" s="2307"/>
      <c r="AJ4917" s="2329"/>
      <c r="AK4917" s="2331"/>
      <c r="AL4917" s="2318"/>
      <c r="AM4917" s="2307"/>
      <c r="AN4917" s="2313"/>
      <c r="AO4917" s="2313"/>
      <c r="AP4917" s="2307"/>
      <c r="AQ4917" s="2307"/>
      <c r="AR4917" s="2307"/>
      <c r="AS4917" s="2307"/>
      <c r="AT4917" s="2307"/>
      <c r="AU4917" s="2307"/>
      <c r="AV4917" s="2307"/>
      <c r="AW4917" s="2307"/>
      <c r="AX4917" s="2307"/>
      <c r="AY4917" s="2307"/>
      <c r="AZ4917" s="2307"/>
    </row>
    <row r="4918" spans="2:52" ht="15" customHeight="1">
      <c r="B4918" s="2307">
        <v>4912</v>
      </c>
      <c r="C4918" s="2325" t="s">
        <v>14184</v>
      </c>
      <c r="D4918" s="2307" t="s">
        <v>230</v>
      </c>
      <c r="E4918" s="2307" t="s">
        <v>4228</v>
      </c>
      <c r="F4918" s="2326" t="s">
        <v>14200</v>
      </c>
      <c r="G4918" s="2307" t="s">
        <v>102</v>
      </c>
      <c r="H4918" s="2328"/>
      <c r="I4918" s="2329">
        <v>34963</v>
      </c>
      <c r="J4918" s="2307"/>
      <c r="K4918" s="2327"/>
      <c r="L4918" s="2330"/>
      <c r="M4918" s="2318"/>
      <c r="N4918" s="2327"/>
      <c r="O4918" s="2329"/>
      <c r="P4918" s="2327"/>
      <c r="Q4918" s="2327"/>
      <c r="R4918" s="2318"/>
      <c r="S4918" s="2327"/>
      <c r="T4918" s="2318">
        <v>44825</v>
      </c>
      <c r="U4918" s="2318"/>
      <c r="V4918" s="2318"/>
      <c r="W4918" s="2318"/>
      <c r="X4918" s="2321"/>
      <c r="Y4918" s="2322"/>
      <c r="Z4918" s="2307"/>
      <c r="AA4918" s="2307"/>
      <c r="AB4918" s="2307"/>
      <c r="AC4918" s="2307"/>
      <c r="AD4918" s="2307"/>
      <c r="AE4918" s="2307"/>
      <c r="AF4918" s="2307"/>
      <c r="AG4918" s="2307"/>
      <c r="AH4918" s="2307"/>
      <c r="AI4918" s="2307"/>
      <c r="AJ4918" s="2329"/>
      <c r="AK4918" s="2331"/>
      <c r="AL4918" s="2318"/>
      <c r="AM4918" s="2307"/>
      <c r="AN4918" s="2313"/>
      <c r="AO4918" s="2313"/>
      <c r="AP4918" s="2307"/>
      <c r="AQ4918" s="2307"/>
      <c r="AR4918" s="2307"/>
      <c r="AS4918" s="2307"/>
      <c r="AT4918" s="2307"/>
      <c r="AU4918" s="2307"/>
      <c r="AV4918" s="2307"/>
      <c r="AW4918" s="2307"/>
      <c r="AX4918" s="2307"/>
      <c r="AY4918" s="2307"/>
      <c r="AZ4918" s="2307"/>
    </row>
    <row r="4919" spans="2:52" ht="15" customHeight="1">
      <c r="B4919" s="2307">
        <v>4913</v>
      </c>
      <c r="C4919" s="2325" t="s">
        <v>14185</v>
      </c>
      <c r="D4919" s="2307" t="s">
        <v>230</v>
      </c>
      <c r="E4919" s="2307" t="s">
        <v>4228</v>
      </c>
      <c r="F4919" s="2326" t="s">
        <v>14201</v>
      </c>
      <c r="G4919" s="2307" t="s">
        <v>102</v>
      </c>
      <c r="H4919" s="2328"/>
      <c r="I4919" s="2329">
        <v>35986</v>
      </c>
      <c r="J4919" s="2307"/>
      <c r="K4919" s="2327"/>
      <c r="L4919" s="2330"/>
      <c r="M4919" s="2318"/>
      <c r="N4919" s="2327"/>
      <c r="O4919" s="2329"/>
      <c r="P4919" s="2327"/>
      <c r="Q4919" s="2327"/>
      <c r="R4919" s="2318"/>
      <c r="S4919" s="2327"/>
      <c r="T4919" s="2318">
        <v>44752</v>
      </c>
      <c r="U4919" s="2318"/>
      <c r="V4919" s="2318"/>
      <c r="W4919" s="2318"/>
      <c r="X4919" s="2321"/>
      <c r="Y4919" s="2322"/>
      <c r="Z4919" s="2307"/>
      <c r="AA4919" s="2307"/>
      <c r="AB4919" s="2307"/>
      <c r="AC4919" s="2307"/>
      <c r="AD4919" s="2307"/>
      <c r="AE4919" s="2307"/>
      <c r="AF4919" s="2307"/>
      <c r="AG4919" s="2307"/>
      <c r="AH4919" s="2307"/>
      <c r="AI4919" s="2307"/>
      <c r="AJ4919" s="2329"/>
      <c r="AK4919" s="2331"/>
      <c r="AL4919" s="2318"/>
      <c r="AM4919" s="2307"/>
      <c r="AN4919" s="2313"/>
      <c r="AO4919" s="2313"/>
      <c r="AP4919" s="2307"/>
      <c r="AQ4919" s="2307"/>
      <c r="AR4919" s="2307"/>
      <c r="AS4919" s="2307"/>
      <c r="AT4919" s="2307"/>
      <c r="AU4919" s="2307"/>
      <c r="AV4919" s="2307"/>
      <c r="AW4919" s="2307"/>
      <c r="AX4919" s="2307"/>
      <c r="AY4919" s="2307"/>
      <c r="AZ4919" s="2307"/>
    </row>
    <row r="4920" spans="2:52" ht="15" customHeight="1">
      <c r="B4920" s="2307">
        <v>4914</v>
      </c>
      <c r="C4920" s="2325" t="s">
        <v>14202</v>
      </c>
      <c r="D4920" s="2307" t="s">
        <v>230</v>
      </c>
      <c r="E4920" s="2307" t="s">
        <v>222</v>
      </c>
      <c r="F4920" s="2326" t="s">
        <v>24</v>
      </c>
      <c r="G4920" s="2307" t="s">
        <v>139</v>
      </c>
      <c r="H4920" s="2328"/>
      <c r="I4920" s="2329">
        <v>28239</v>
      </c>
      <c r="J4920" s="2307"/>
      <c r="K4920" s="2327" t="s">
        <v>493</v>
      </c>
      <c r="L4920" s="2330"/>
      <c r="M4920" s="2318"/>
      <c r="N4920" s="2327"/>
      <c r="O4920" s="2329"/>
      <c r="P4920" s="2327"/>
      <c r="Q4920" s="2327"/>
      <c r="R4920" s="2318"/>
      <c r="S4920" s="2327"/>
      <c r="T4920" s="2318">
        <v>44675</v>
      </c>
      <c r="U4920" s="2318"/>
      <c r="V4920" s="2318"/>
      <c r="W4920" s="2318"/>
      <c r="X4920" s="2321"/>
      <c r="Y4920" s="2322"/>
      <c r="Z4920" s="2307"/>
      <c r="AA4920" s="2307"/>
      <c r="AB4920" s="2307"/>
      <c r="AC4920" s="2307"/>
      <c r="AD4920" s="2307"/>
      <c r="AE4920" s="2307"/>
      <c r="AF4920" s="2307"/>
      <c r="AG4920" s="2307"/>
      <c r="AH4920" s="2307"/>
      <c r="AI4920" s="2307"/>
      <c r="AJ4920" s="2329"/>
      <c r="AK4920" s="2331"/>
      <c r="AL4920" s="2318"/>
      <c r="AM4920" s="2307"/>
      <c r="AN4920" s="2313"/>
      <c r="AO4920" s="2313"/>
      <c r="AP4920" s="2307"/>
      <c r="AQ4920" s="2307"/>
      <c r="AR4920" s="2307"/>
      <c r="AS4920" s="2307"/>
      <c r="AT4920" s="2307"/>
      <c r="AU4920" s="2307"/>
      <c r="AV4920" s="2307"/>
      <c r="AW4920" s="2307"/>
      <c r="AX4920" s="2307"/>
      <c r="AY4920" s="2307"/>
      <c r="AZ4920" s="2307"/>
    </row>
    <row r="4921" spans="2:52" ht="15" customHeight="1">
      <c r="B4921" s="2307">
        <v>4915</v>
      </c>
      <c r="C4921" s="2325" t="s">
        <v>14203</v>
      </c>
      <c r="D4921" s="2307" t="s">
        <v>230</v>
      </c>
      <c r="E4921" s="2307" t="s">
        <v>222</v>
      </c>
      <c r="F4921" s="2326" t="s">
        <v>24</v>
      </c>
      <c r="G4921" s="2307" t="s">
        <v>141</v>
      </c>
      <c r="H4921" s="2328" t="s">
        <v>14204</v>
      </c>
      <c r="I4921" s="2329">
        <v>34356</v>
      </c>
      <c r="J4921" s="2307"/>
      <c r="K4921" s="2327"/>
      <c r="L4921" s="2330"/>
      <c r="M4921" s="2318"/>
      <c r="N4921" s="2327"/>
      <c r="O4921" s="2329"/>
      <c r="P4921" s="2327"/>
      <c r="Q4921" s="2327"/>
      <c r="R4921" s="2318"/>
      <c r="S4921" s="2327"/>
      <c r="T4921" s="2318">
        <v>44583</v>
      </c>
      <c r="U4921" s="2318"/>
      <c r="V4921" s="2318"/>
      <c r="W4921" s="2318"/>
      <c r="X4921" s="2321"/>
      <c r="Y4921" s="2322"/>
      <c r="Z4921" s="2307"/>
      <c r="AA4921" s="2307"/>
      <c r="AB4921" s="2307"/>
      <c r="AC4921" s="2307"/>
      <c r="AD4921" s="2307"/>
      <c r="AE4921" s="2307"/>
      <c r="AF4921" s="2307"/>
      <c r="AG4921" s="2307"/>
      <c r="AH4921" s="2307"/>
      <c r="AI4921" s="2307"/>
      <c r="AJ4921" s="2329"/>
      <c r="AK4921" s="2331"/>
      <c r="AL4921" s="2318"/>
      <c r="AM4921" s="2307"/>
      <c r="AN4921" s="2313"/>
      <c r="AO4921" s="2313"/>
      <c r="AP4921" s="2307"/>
      <c r="AQ4921" s="2307"/>
      <c r="AR4921" s="2307"/>
      <c r="AS4921" s="2307"/>
      <c r="AT4921" s="2307"/>
      <c r="AU4921" s="2307"/>
      <c r="AV4921" s="2307"/>
      <c r="AW4921" s="2307"/>
      <c r="AX4921" s="2307"/>
      <c r="AY4921" s="2307"/>
      <c r="AZ4921" s="2307"/>
    </row>
    <row r="4922" spans="2:52" ht="15" customHeight="1">
      <c r="B4922" s="2307">
        <v>4916</v>
      </c>
      <c r="C4922" s="2325" t="s">
        <v>14206</v>
      </c>
      <c r="D4922" s="2307" t="s">
        <v>230</v>
      </c>
      <c r="E4922" s="2307" t="s">
        <v>222</v>
      </c>
      <c r="F4922" s="2326" t="s">
        <v>24</v>
      </c>
      <c r="G4922" s="2307" t="s">
        <v>115</v>
      </c>
      <c r="H4922" s="2328" t="s">
        <v>24</v>
      </c>
      <c r="I4922" s="2329">
        <v>35709</v>
      </c>
      <c r="J4922" s="2307"/>
      <c r="K4922" s="2327"/>
      <c r="L4922" s="2330"/>
      <c r="M4922" s="2318"/>
      <c r="N4922" s="2327"/>
      <c r="O4922" s="2329"/>
      <c r="P4922" s="2327"/>
      <c r="Q4922" s="2327"/>
      <c r="R4922" s="2318"/>
      <c r="S4922" s="2327"/>
      <c r="T4922" s="2318">
        <v>44840</v>
      </c>
      <c r="U4922" s="2318"/>
      <c r="V4922" s="2318"/>
      <c r="W4922" s="2318"/>
      <c r="X4922" s="2321"/>
      <c r="Y4922" s="2322"/>
      <c r="Z4922" s="2307"/>
      <c r="AA4922" s="2307"/>
      <c r="AB4922" s="2307"/>
      <c r="AC4922" s="2307"/>
      <c r="AD4922" s="2307"/>
      <c r="AE4922" s="2307"/>
      <c r="AF4922" s="2307"/>
      <c r="AG4922" s="2307"/>
      <c r="AH4922" s="2307"/>
      <c r="AI4922" s="2307"/>
      <c r="AJ4922" s="2329"/>
      <c r="AK4922" s="2331"/>
      <c r="AL4922" s="2318"/>
      <c r="AM4922" s="2307"/>
      <c r="AN4922" s="2313"/>
      <c r="AO4922" s="2313"/>
      <c r="AP4922" s="2307"/>
      <c r="AQ4922" s="2307"/>
      <c r="AR4922" s="2307"/>
      <c r="AS4922" s="2307"/>
      <c r="AT4922" s="2307"/>
      <c r="AU4922" s="2307"/>
      <c r="AV4922" s="2307"/>
      <c r="AW4922" s="2307"/>
      <c r="AX4922" s="2307"/>
      <c r="AY4922" s="2307"/>
      <c r="AZ4922" s="2307"/>
    </row>
    <row r="4923" spans="2:52" ht="15" customHeight="1">
      <c r="B4923" s="2307">
        <v>4917</v>
      </c>
      <c r="C4923" s="2325" t="s">
        <v>14208</v>
      </c>
      <c r="D4923" s="2307" t="s">
        <v>5297</v>
      </c>
      <c r="E4923" s="2307" t="s">
        <v>1122</v>
      </c>
      <c r="F4923" s="2326" t="s">
        <v>24</v>
      </c>
      <c r="G4923" s="2307" t="s">
        <v>109</v>
      </c>
      <c r="H4923" s="2328" t="s">
        <v>24</v>
      </c>
      <c r="I4923" s="2329">
        <v>37381</v>
      </c>
      <c r="J4923" s="2307"/>
      <c r="K4923" s="2327"/>
      <c r="L4923" s="2330"/>
      <c r="M4923" s="2318"/>
      <c r="N4923" s="2327"/>
      <c r="O4923" s="2329"/>
      <c r="P4923" s="2327"/>
      <c r="Q4923" s="2327"/>
      <c r="R4923" s="2318"/>
      <c r="S4923" s="2327"/>
      <c r="T4923" s="2318">
        <v>44686</v>
      </c>
      <c r="U4923" s="2318"/>
      <c r="V4923" s="2318"/>
      <c r="W4923" s="2318"/>
      <c r="X4923" s="2321"/>
      <c r="Y4923" s="2322"/>
      <c r="Z4923" s="2307"/>
      <c r="AA4923" s="2307"/>
      <c r="AB4923" s="2307"/>
      <c r="AC4923" s="2307"/>
      <c r="AD4923" s="2307"/>
      <c r="AE4923" s="2307"/>
      <c r="AF4923" s="2307"/>
      <c r="AG4923" s="2307"/>
      <c r="AH4923" s="2307"/>
      <c r="AI4923" s="2307"/>
      <c r="AJ4923" s="2329"/>
      <c r="AK4923" s="2331"/>
      <c r="AL4923" s="2318"/>
      <c r="AM4923" s="2307"/>
      <c r="AN4923" s="2313"/>
      <c r="AO4923" s="2313"/>
      <c r="AP4923" s="2307"/>
      <c r="AQ4923" s="2307"/>
      <c r="AR4923" s="2307"/>
      <c r="AS4923" s="2307"/>
      <c r="AT4923" s="2307"/>
      <c r="AU4923" s="2307"/>
      <c r="AV4923" s="2307"/>
      <c r="AW4923" s="2307"/>
      <c r="AX4923" s="2307"/>
      <c r="AY4923" s="2307"/>
      <c r="AZ4923" s="2307"/>
    </row>
    <row r="4924" spans="2:52" ht="15" customHeight="1">
      <c r="B4924" s="2307">
        <v>4918</v>
      </c>
      <c r="C4924" s="2325" t="s">
        <v>14209</v>
      </c>
      <c r="D4924" s="2307" t="s">
        <v>230</v>
      </c>
      <c r="E4924" s="2307" t="s">
        <v>222</v>
      </c>
      <c r="F4924" s="2326" t="s">
        <v>24</v>
      </c>
      <c r="G4924" s="2307" t="s">
        <v>127</v>
      </c>
      <c r="H4924" s="2328" t="s">
        <v>14210</v>
      </c>
      <c r="I4924" s="2329">
        <v>32572</v>
      </c>
      <c r="J4924" s="2307"/>
      <c r="K4924" s="2327" t="s">
        <v>493</v>
      </c>
      <c r="L4924" s="2330" t="s">
        <v>14211</v>
      </c>
      <c r="M4924" s="2318">
        <v>44625</v>
      </c>
      <c r="N4924" s="2327"/>
      <c r="O4924" s="2329"/>
      <c r="P4924" s="2327"/>
      <c r="Q4924" s="2327"/>
      <c r="R4924" s="2318"/>
      <c r="S4924" s="2327"/>
      <c r="T4924" s="2318">
        <v>44625</v>
      </c>
      <c r="U4924" s="2318">
        <v>44625</v>
      </c>
      <c r="V4924" s="2318"/>
      <c r="W4924" s="2318"/>
      <c r="X4924" s="2321"/>
      <c r="Y4924" s="2322"/>
      <c r="Z4924" s="2307"/>
      <c r="AA4924" s="2307"/>
      <c r="AB4924" s="2307"/>
      <c r="AC4924" s="2307"/>
      <c r="AD4924" s="2307"/>
      <c r="AE4924" s="2307"/>
      <c r="AF4924" s="2307"/>
      <c r="AG4924" s="2307"/>
      <c r="AH4924" s="2307"/>
      <c r="AI4924" s="2307"/>
      <c r="AJ4924" s="2329"/>
      <c r="AK4924" s="2331"/>
      <c r="AL4924" s="2318"/>
      <c r="AM4924" s="2307"/>
      <c r="AN4924" s="2313"/>
      <c r="AO4924" s="2313"/>
      <c r="AP4924" s="2307"/>
      <c r="AQ4924" s="2307"/>
      <c r="AR4924" s="2307"/>
      <c r="AS4924" s="2307"/>
      <c r="AT4924" s="2307"/>
      <c r="AU4924" s="2307"/>
      <c r="AV4924" s="2307"/>
      <c r="AW4924" s="2307"/>
      <c r="AX4924" s="2307"/>
      <c r="AY4924" s="2307"/>
      <c r="AZ4924" s="2307"/>
    </row>
    <row r="4925" spans="2:52" ht="15" customHeight="1">
      <c r="B4925" s="2307">
        <v>4919</v>
      </c>
      <c r="C4925" s="2325" t="s">
        <v>1823</v>
      </c>
      <c r="D4925" s="2307" t="s">
        <v>230</v>
      </c>
      <c r="E4925" s="2307" t="s">
        <v>222</v>
      </c>
      <c r="F4925" s="2326" t="s">
        <v>24</v>
      </c>
      <c r="G4925" s="2307" t="s">
        <v>131</v>
      </c>
      <c r="H4925" s="2328" t="s">
        <v>14213</v>
      </c>
      <c r="I4925" s="2329">
        <v>32897</v>
      </c>
      <c r="J4925" s="2307"/>
      <c r="K4925" s="2327" t="s">
        <v>493</v>
      </c>
      <c r="L4925" s="2330" t="s">
        <v>14214</v>
      </c>
      <c r="M4925" s="2318">
        <v>44585</v>
      </c>
      <c r="N4925" s="2327"/>
      <c r="O4925" s="2329"/>
      <c r="P4925" s="2327"/>
      <c r="Q4925" s="2327"/>
      <c r="R4925" s="2318"/>
      <c r="S4925" s="2327"/>
      <c r="T4925" s="2318">
        <v>44585</v>
      </c>
      <c r="U4925" s="2318"/>
      <c r="V4925" s="2318"/>
      <c r="W4925" s="2318"/>
      <c r="X4925" s="2321"/>
      <c r="Y4925" s="2322"/>
      <c r="Z4925" s="2307"/>
      <c r="AA4925" s="2307"/>
      <c r="AB4925" s="2307"/>
      <c r="AC4925" s="2307"/>
      <c r="AD4925" s="2307"/>
      <c r="AE4925" s="2307"/>
      <c r="AF4925" s="2307"/>
      <c r="AG4925" s="2307"/>
      <c r="AH4925" s="2307"/>
      <c r="AI4925" s="2307"/>
      <c r="AJ4925" s="2329"/>
      <c r="AK4925" s="2331"/>
      <c r="AL4925" s="2318"/>
      <c r="AM4925" s="2307"/>
      <c r="AN4925" s="2313"/>
      <c r="AO4925" s="2313"/>
      <c r="AP4925" s="2307"/>
      <c r="AQ4925" s="2307"/>
      <c r="AR4925" s="2307"/>
      <c r="AS4925" s="2307"/>
      <c r="AT4925" s="2307"/>
      <c r="AU4925" s="2307"/>
      <c r="AV4925" s="2307"/>
      <c r="AW4925" s="2307"/>
      <c r="AX4925" s="2307"/>
      <c r="AY4925" s="2307"/>
      <c r="AZ4925" s="2307"/>
    </row>
    <row r="4926" spans="2:52" ht="15" customHeight="1">
      <c r="B4926" s="2307">
        <v>4920</v>
      </c>
      <c r="C4926" s="2325" t="s">
        <v>14212</v>
      </c>
      <c r="D4926" s="2307" t="s">
        <v>1503</v>
      </c>
      <c r="E4926" s="2307" t="s">
        <v>222</v>
      </c>
      <c r="F4926" s="2326" t="s">
        <v>24</v>
      </c>
      <c r="G4926" s="2307" t="s">
        <v>131</v>
      </c>
      <c r="H4926" s="2328" t="s">
        <v>14215</v>
      </c>
      <c r="I4926" s="2329">
        <v>29073</v>
      </c>
      <c r="J4926" s="2307"/>
      <c r="K4926" s="2327"/>
      <c r="L4926" s="2330"/>
      <c r="M4926" s="2318"/>
      <c r="N4926" s="2327"/>
      <c r="O4926" s="2329"/>
      <c r="P4926" s="2327"/>
      <c r="Q4926" s="2327"/>
      <c r="R4926" s="2318"/>
      <c r="S4926" s="2327"/>
      <c r="T4926" s="2318">
        <v>44779</v>
      </c>
      <c r="U4926" s="2318"/>
      <c r="V4926" s="2318"/>
      <c r="W4926" s="2318"/>
      <c r="X4926" s="2321"/>
      <c r="Y4926" s="2322"/>
      <c r="Z4926" s="2307"/>
      <c r="AA4926" s="2307"/>
      <c r="AB4926" s="2307"/>
      <c r="AC4926" s="2307"/>
      <c r="AD4926" s="2307"/>
      <c r="AE4926" s="2307"/>
      <c r="AF4926" s="2307"/>
      <c r="AG4926" s="2307"/>
      <c r="AH4926" s="2307"/>
      <c r="AI4926" s="2307"/>
      <c r="AJ4926" s="2329"/>
      <c r="AK4926" s="2331"/>
      <c r="AL4926" s="2318"/>
      <c r="AM4926" s="2307"/>
      <c r="AN4926" s="2313"/>
      <c r="AO4926" s="2313"/>
      <c r="AP4926" s="2307"/>
      <c r="AQ4926" s="2307"/>
      <c r="AR4926" s="2307"/>
      <c r="AS4926" s="2307"/>
      <c r="AT4926" s="2307"/>
      <c r="AU4926" s="2307"/>
      <c r="AV4926" s="2307"/>
      <c r="AW4926" s="2307"/>
      <c r="AX4926" s="2307"/>
      <c r="AY4926" s="2307"/>
      <c r="AZ4926" s="2307"/>
    </row>
    <row r="4927" spans="2:52" ht="15" customHeight="1">
      <c r="B4927" s="2307">
        <v>4921</v>
      </c>
      <c r="C4927" s="2325"/>
      <c r="D4927" s="2307"/>
      <c r="E4927" s="2307"/>
      <c r="F4927" s="2326"/>
      <c r="G4927" s="2307"/>
      <c r="H4927" s="2328"/>
      <c r="I4927" s="2329"/>
      <c r="J4927" s="2307"/>
      <c r="K4927" s="2327"/>
      <c r="L4927" s="2330"/>
      <c r="M4927" s="2318"/>
      <c r="N4927" s="2327"/>
      <c r="O4927" s="2329"/>
      <c r="P4927" s="2327"/>
      <c r="Q4927" s="2327"/>
      <c r="R4927" s="2318"/>
      <c r="S4927" s="2327"/>
      <c r="T4927" s="2318"/>
      <c r="U4927" s="2318"/>
      <c r="V4927" s="2318"/>
      <c r="W4927" s="2318"/>
      <c r="X4927" s="2321"/>
      <c r="Y4927" s="2322"/>
      <c r="Z4927" s="2307"/>
      <c r="AA4927" s="2307"/>
      <c r="AB4927" s="2307"/>
      <c r="AC4927" s="2307"/>
      <c r="AD4927" s="2307"/>
      <c r="AE4927" s="2307"/>
      <c r="AF4927" s="2307"/>
      <c r="AG4927" s="2307"/>
      <c r="AH4927" s="2307"/>
      <c r="AI4927" s="2307"/>
      <c r="AJ4927" s="2329"/>
      <c r="AK4927" s="2331"/>
      <c r="AL4927" s="2318"/>
      <c r="AM4927" s="2307"/>
      <c r="AN4927" s="2313"/>
      <c r="AO4927" s="2313"/>
      <c r="AP4927" s="2307"/>
      <c r="AQ4927" s="2307"/>
      <c r="AR4927" s="2307"/>
      <c r="AS4927" s="2307"/>
      <c r="AT4927" s="2307"/>
      <c r="AU4927" s="2307"/>
      <c r="AV4927" s="2307"/>
      <c r="AW4927" s="2307"/>
      <c r="AX4927" s="2307"/>
      <c r="AY4927" s="2307"/>
      <c r="AZ4927" s="2307"/>
    </row>
    <row r="4928" spans="2:52" ht="15" customHeight="1">
      <c r="B4928" s="2307">
        <v>4922</v>
      </c>
      <c r="C4928" s="2325"/>
      <c r="D4928" s="2307"/>
      <c r="E4928" s="2307"/>
      <c r="F4928" s="2326"/>
      <c r="G4928" s="2307"/>
      <c r="H4928" s="2328"/>
      <c r="I4928" s="2329"/>
      <c r="J4928" s="2307"/>
      <c r="K4928" s="2327"/>
      <c r="L4928" s="2330"/>
      <c r="M4928" s="2318"/>
      <c r="N4928" s="2327"/>
      <c r="O4928" s="2329"/>
      <c r="P4928" s="2327"/>
      <c r="Q4928" s="2327"/>
      <c r="R4928" s="2318"/>
      <c r="S4928" s="2327"/>
      <c r="T4928" s="2318"/>
      <c r="U4928" s="2318"/>
      <c r="V4928" s="2318"/>
      <c r="W4928" s="2318"/>
      <c r="X4928" s="2321"/>
      <c r="Y4928" s="2322"/>
      <c r="Z4928" s="2307"/>
      <c r="AA4928" s="2307"/>
      <c r="AB4928" s="2307"/>
      <c r="AC4928" s="2307"/>
      <c r="AD4928" s="2307"/>
      <c r="AE4928" s="2307"/>
      <c r="AF4928" s="2307"/>
      <c r="AG4928" s="2307"/>
      <c r="AH4928" s="2307"/>
      <c r="AI4928" s="2307"/>
      <c r="AJ4928" s="2329"/>
      <c r="AK4928" s="2331"/>
      <c r="AL4928" s="2318"/>
      <c r="AM4928" s="2307"/>
      <c r="AN4928" s="2313"/>
      <c r="AO4928" s="2313"/>
      <c r="AP4928" s="2307"/>
      <c r="AQ4928" s="2307"/>
      <c r="AR4928" s="2307"/>
      <c r="AS4928" s="2307"/>
      <c r="AT4928" s="2307"/>
      <c r="AU4928" s="2307"/>
      <c r="AV4928" s="2307"/>
      <c r="AW4928" s="2307"/>
      <c r="AX4928" s="2307"/>
      <c r="AY4928" s="2307"/>
      <c r="AZ4928" s="2307"/>
    </row>
    <row r="4929" spans="2:52" ht="15" customHeight="1">
      <c r="B4929" s="2307">
        <v>4923</v>
      </c>
      <c r="C4929" s="2325"/>
      <c r="D4929" s="2307"/>
      <c r="E4929" s="2307"/>
      <c r="F4929" s="2326"/>
      <c r="G4929" s="2307"/>
      <c r="H4929" s="2328"/>
      <c r="I4929" s="2329"/>
      <c r="J4929" s="2307"/>
      <c r="K4929" s="2327"/>
      <c r="L4929" s="2330"/>
      <c r="M4929" s="2318"/>
      <c r="N4929" s="2327"/>
      <c r="O4929" s="2329"/>
      <c r="P4929" s="2327"/>
      <c r="Q4929" s="2327"/>
      <c r="R4929" s="2318"/>
      <c r="S4929" s="2327"/>
      <c r="T4929" s="2318"/>
      <c r="U4929" s="2318"/>
      <c r="V4929" s="2318"/>
      <c r="W4929" s="2318"/>
      <c r="X4929" s="2321"/>
      <c r="Y4929" s="2322"/>
      <c r="Z4929" s="2307"/>
      <c r="AA4929" s="2307"/>
      <c r="AB4929" s="2307"/>
      <c r="AC4929" s="2307"/>
      <c r="AD4929" s="2307"/>
      <c r="AE4929" s="2307"/>
      <c r="AF4929" s="2307"/>
      <c r="AG4929" s="2307"/>
      <c r="AH4929" s="2307"/>
      <c r="AI4929" s="2307"/>
      <c r="AJ4929" s="2329"/>
      <c r="AK4929" s="2331"/>
      <c r="AL4929" s="2318"/>
      <c r="AM4929" s="2307"/>
      <c r="AN4929" s="2313"/>
      <c r="AO4929" s="2313"/>
      <c r="AP4929" s="2307"/>
      <c r="AQ4929" s="2307"/>
      <c r="AR4929" s="2307"/>
      <c r="AS4929" s="2307"/>
      <c r="AT4929" s="2307"/>
      <c r="AU4929" s="2307"/>
      <c r="AV4929" s="2307"/>
      <c r="AW4929" s="2307"/>
      <c r="AX4929" s="2307"/>
      <c r="AY4929" s="2307"/>
      <c r="AZ4929" s="2307"/>
    </row>
    <row r="4930" spans="2:52" ht="15" customHeight="1">
      <c r="B4930" s="2307">
        <v>4924</v>
      </c>
      <c r="C4930" s="2325"/>
      <c r="D4930" s="2307"/>
      <c r="E4930" s="2307"/>
      <c r="F4930" s="2326"/>
      <c r="G4930" s="2307"/>
      <c r="H4930" s="2328"/>
      <c r="I4930" s="2329"/>
      <c r="J4930" s="2307"/>
      <c r="K4930" s="2327"/>
      <c r="L4930" s="2330"/>
      <c r="M4930" s="2318"/>
      <c r="N4930" s="2327"/>
      <c r="O4930" s="2329"/>
      <c r="P4930" s="2327"/>
      <c r="Q4930" s="2327"/>
      <c r="R4930" s="2318"/>
      <c r="S4930" s="2327"/>
      <c r="T4930" s="2318"/>
      <c r="U4930" s="2318"/>
      <c r="V4930" s="2318"/>
      <c r="W4930" s="2318"/>
      <c r="X4930" s="2321"/>
      <c r="Y4930" s="2322"/>
      <c r="Z4930" s="2307"/>
      <c r="AA4930" s="2307"/>
      <c r="AB4930" s="2307"/>
      <c r="AC4930" s="2307"/>
      <c r="AD4930" s="2307"/>
      <c r="AE4930" s="2307"/>
      <c r="AF4930" s="2307"/>
      <c r="AG4930" s="2307"/>
      <c r="AH4930" s="2307"/>
      <c r="AI4930" s="2307"/>
      <c r="AJ4930" s="2329"/>
      <c r="AK4930" s="2331"/>
      <c r="AL4930" s="2318"/>
      <c r="AM4930" s="2307"/>
      <c r="AN4930" s="2313"/>
      <c r="AO4930" s="2313"/>
      <c r="AP4930" s="2307"/>
      <c r="AQ4930" s="2307"/>
      <c r="AR4930" s="2307"/>
      <c r="AS4930" s="2307"/>
      <c r="AT4930" s="2307"/>
      <c r="AU4930" s="2307"/>
      <c r="AV4930" s="2307"/>
      <c r="AW4930" s="2307"/>
      <c r="AX4930" s="2307"/>
      <c r="AY4930" s="2307"/>
      <c r="AZ4930" s="2307"/>
    </row>
    <row r="4931" spans="2:52" ht="15" customHeight="1">
      <c r="B4931" s="2307">
        <v>4925</v>
      </c>
      <c r="C4931" s="2325"/>
      <c r="D4931" s="2307"/>
      <c r="E4931" s="2307"/>
      <c r="F4931" s="2326"/>
      <c r="G4931" s="2307"/>
      <c r="H4931" s="2328"/>
      <c r="I4931" s="2329"/>
      <c r="J4931" s="2307"/>
      <c r="K4931" s="2327"/>
      <c r="L4931" s="2330"/>
      <c r="M4931" s="2318"/>
      <c r="N4931" s="2327"/>
      <c r="O4931" s="2329"/>
      <c r="P4931" s="2327"/>
      <c r="Q4931" s="2327"/>
      <c r="R4931" s="2318"/>
      <c r="S4931" s="2327"/>
      <c r="T4931" s="2318"/>
      <c r="U4931" s="2318"/>
      <c r="V4931" s="2318"/>
      <c r="W4931" s="2318"/>
      <c r="X4931" s="2321"/>
      <c r="Y4931" s="2322"/>
      <c r="Z4931" s="2307"/>
      <c r="AA4931" s="2307"/>
      <c r="AB4931" s="2307"/>
      <c r="AC4931" s="2307"/>
      <c r="AD4931" s="2307"/>
      <c r="AE4931" s="2307"/>
      <c r="AF4931" s="2307"/>
      <c r="AG4931" s="2307"/>
      <c r="AH4931" s="2307"/>
      <c r="AI4931" s="2307"/>
      <c r="AJ4931" s="2329"/>
      <c r="AK4931" s="2331"/>
      <c r="AL4931" s="2318"/>
      <c r="AM4931" s="2307"/>
      <c r="AN4931" s="2313"/>
      <c r="AO4931" s="2313"/>
      <c r="AP4931" s="2307"/>
      <c r="AQ4931" s="2307"/>
      <c r="AR4931" s="2307"/>
      <c r="AS4931" s="2307"/>
      <c r="AT4931" s="2307"/>
      <c r="AU4931" s="2307"/>
      <c r="AV4931" s="2307"/>
      <c r="AW4931" s="2307"/>
      <c r="AX4931" s="2307"/>
      <c r="AY4931" s="2307"/>
      <c r="AZ4931" s="2307"/>
    </row>
    <row r="4932" spans="2:52" ht="15" customHeight="1">
      <c r="B4932" s="2307">
        <v>4926</v>
      </c>
      <c r="C4932" s="2325"/>
      <c r="D4932" s="2307"/>
      <c r="E4932" s="2307"/>
      <c r="F4932" s="2326"/>
      <c r="G4932" s="2307"/>
      <c r="H4932" s="2328"/>
      <c r="I4932" s="2329"/>
      <c r="J4932" s="2307"/>
      <c r="K4932" s="2327"/>
      <c r="L4932" s="2330"/>
      <c r="M4932" s="2318"/>
      <c r="N4932" s="2327"/>
      <c r="O4932" s="2329"/>
      <c r="P4932" s="2327"/>
      <c r="Q4932" s="2327"/>
      <c r="R4932" s="2318"/>
      <c r="S4932" s="2327"/>
      <c r="T4932" s="2318"/>
      <c r="U4932" s="2318"/>
      <c r="V4932" s="2318"/>
      <c r="W4932" s="2318"/>
      <c r="X4932" s="2321"/>
      <c r="Y4932" s="2322"/>
      <c r="Z4932" s="2307"/>
      <c r="AA4932" s="2307"/>
      <c r="AB4932" s="2307"/>
      <c r="AC4932" s="2307"/>
      <c r="AD4932" s="2307"/>
      <c r="AE4932" s="2307"/>
      <c r="AF4932" s="2307"/>
      <c r="AG4932" s="2307"/>
      <c r="AH4932" s="2307"/>
      <c r="AI4932" s="2307"/>
      <c r="AJ4932" s="2329"/>
      <c r="AK4932" s="2331"/>
      <c r="AL4932" s="2318"/>
      <c r="AM4932" s="2307"/>
      <c r="AN4932" s="2313"/>
      <c r="AO4932" s="2313"/>
      <c r="AP4932" s="2307"/>
      <c r="AQ4932" s="2307"/>
      <c r="AR4932" s="2307"/>
      <c r="AS4932" s="2307"/>
      <c r="AT4932" s="2307"/>
      <c r="AU4932" s="2307"/>
      <c r="AV4932" s="2307"/>
      <c r="AW4932" s="2307"/>
      <c r="AX4932" s="2307"/>
      <c r="AY4932" s="2307"/>
      <c r="AZ4932" s="2307"/>
    </row>
    <row r="4933" spans="2:52" ht="15" customHeight="1">
      <c r="B4933" s="2307">
        <v>4927</v>
      </c>
      <c r="C4933" s="2325"/>
      <c r="D4933" s="2307"/>
      <c r="E4933" s="2307"/>
      <c r="F4933" s="2326"/>
      <c r="G4933" s="2307"/>
      <c r="H4933" s="2328"/>
      <c r="I4933" s="2329"/>
      <c r="J4933" s="2307"/>
      <c r="K4933" s="2327"/>
      <c r="L4933" s="2330"/>
      <c r="M4933" s="2318"/>
      <c r="N4933" s="2327"/>
      <c r="O4933" s="2329"/>
      <c r="P4933" s="2327"/>
      <c r="Q4933" s="2327"/>
      <c r="R4933" s="2318"/>
      <c r="S4933" s="2327"/>
      <c r="T4933" s="2318"/>
      <c r="U4933" s="2318"/>
      <c r="V4933" s="2318"/>
      <c r="W4933" s="2318"/>
      <c r="X4933" s="2321"/>
      <c r="Y4933" s="2322"/>
      <c r="Z4933" s="2307"/>
      <c r="AA4933" s="2307"/>
      <c r="AB4933" s="2307"/>
      <c r="AC4933" s="2307"/>
      <c r="AD4933" s="2307"/>
      <c r="AE4933" s="2307"/>
      <c r="AF4933" s="2307"/>
      <c r="AG4933" s="2307"/>
      <c r="AH4933" s="2307"/>
      <c r="AI4933" s="2307"/>
      <c r="AJ4933" s="2329"/>
      <c r="AK4933" s="2331"/>
      <c r="AL4933" s="2318"/>
      <c r="AM4933" s="2307"/>
      <c r="AN4933" s="2313"/>
      <c r="AO4933" s="2313"/>
      <c r="AP4933" s="2307"/>
      <c r="AQ4933" s="2307"/>
      <c r="AR4933" s="2307"/>
      <c r="AS4933" s="2307"/>
      <c r="AT4933" s="2307"/>
      <c r="AU4933" s="2307"/>
      <c r="AV4933" s="2307"/>
      <c r="AW4933" s="2307"/>
      <c r="AX4933" s="2307"/>
      <c r="AY4933" s="2307"/>
      <c r="AZ4933" s="2307"/>
    </row>
    <row r="4934" spans="2:52" ht="15" customHeight="1">
      <c r="B4934" s="2307">
        <v>4928</v>
      </c>
      <c r="C4934" s="2325"/>
      <c r="D4934" s="2307"/>
      <c r="E4934" s="2307"/>
      <c r="F4934" s="2326"/>
      <c r="G4934" s="2307"/>
      <c r="H4934" s="2328"/>
      <c r="I4934" s="2329"/>
      <c r="J4934" s="2307"/>
      <c r="K4934" s="2327"/>
      <c r="L4934" s="2330"/>
      <c r="M4934" s="2318"/>
      <c r="N4934" s="2327"/>
      <c r="O4934" s="2329"/>
      <c r="P4934" s="2327"/>
      <c r="Q4934" s="2327"/>
      <c r="R4934" s="2318"/>
      <c r="S4934" s="2327"/>
      <c r="T4934" s="2318"/>
      <c r="U4934" s="2318"/>
      <c r="V4934" s="2318"/>
      <c r="W4934" s="2318"/>
      <c r="X4934" s="2321"/>
      <c r="Y4934" s="2322"/>
      <c r="Z4934" s="2307"/>
      <c r="AA4934" s="2307"/>
      <c r="AB4934" s="2307"/>
      <c r="AC4934" s="2307"/>
      <c r="AD4934" s="2307"/>
      <c r="AE4934" s="2307"/>
      <c r="AF4934" s="2307"/>
      <c r="AG4934" s="2307"/>
      <c r="AH4934" s="2307"/>
      <c r="AI4934" s="2307"/>
      <c r="AJ4934" s="2329"/>
      <c r="AK4934" s="2331"/>
      <c r="AL4934" s="2318"/>
      <c r="AM4934" s="2307"/>
      <c r="AN4934" s="2313"/>
      <c r="AO4934" s="2313"/>
      <c r="AP4934" s="2307"/>
      <c r="AQ4934" s="2307"/>
      <c r="AR4934" s="2307"/>
      <c r="AS4934" s="2307"/>
      <c r="AT4934" s="2307"/>
      <c r="AU4934" s="2307"/>
      <c r="AV4934" s="2307"/>
      <c r="AW4934" s="2307"/>
      <c r="AX4934" s="2307"/>
      <c r="AY4934" s="2307"/>
      <c r="AZ4934" s="2307"/>
    </row>
    <row r="4935" spans="2:52" ht="15" customHeight="1">
      <c r="B4935" s="2307">
        <v>4929</v>
      </c>
      <c r="C4935" s="2325"/>
      <c r="D4935" s="2307"/>
      <c r="E4935" s="2307"/>
      <c r="F4935" s="2326"/>
      <c r="G4935" s="2307"/>
      <c r="H4935" s="2328"/>
      <c r="I4935" s="2329"/>
      <c r="J4935" s="2307"/>
      <c r="K4935" s="2327"/>
      <c r="L4935" s="2330"/>
      <c r="M4935" s="2318"/>
      <c r="N4935" s="2327"/>
      <c r="O4935" s="2329"/>
      <c r="P4935" s="2327"/>
      <c r="Q4935" s="2327"/>
      <c r="R4935" s="2318"/>
      <c r="S4935" s="2327"/>
      <c r="T4935" s="2318"/>
      <c r="U4935" s="2318"/>
      <c r="V4935" s="2318"/>
      <c r="W4935" s="2318"/>
      <c r="X4935" s="2321"/>
      <c r="Y4935" s="2322"/>
      <c r="Z4935" s="2307"/>
      <c r="AA4935" s="2307"/>
      <c r="AB4935" s="2307"/>
      <c r="AC4935" s="2307"/>
      <c r="AD4935" s="2307"/>
      <c r="AE4935" s="2307"/>
      <c r="AF4935" s="2307"/>
      <c r="AG4935" s="2307"/>
      <c r="AH4935" s="2307"/>
      <c r="AI4935" s="2307"/>
      <c r="AJ4935" s="2329"/>
      <c r="AK4935" s="2331"/>
      <c r="AL4935" s="2318"/>
      <c r="AM4935" s="2307"/>
      <c r="AN4935" s="2313"/>
      <c r="AO4935" s="2313"/>
      <c r="AP4935" s="2307"/>
      <c r="AQ4935" s="2307"/>
      <c r="AR4935" s="2307"/>
      <c r="AS4935" s="2307"/>
      <c r="AT4935" s="2307"/>
      <c r="AU4935" s="2307"/>
      <c r="AV4935" s="2307"/>
      <c r="AW4935" s="2307"/>
      <c r="AX4935" s="2307"/>
      <c r="AY4935" s="2307"/>
      <c r="AZ4935" s="2307"/>
    </row>
    <row r="4936" spans="2:52" ht="15" customHeight="1">
      <c r="B4936" s="2307">
        <v>4930</v>
      </c>
      <c r="C4936" s="2325"/>
      <c r="D4936" s="2307"/>
      <c r="E4936" s="2307"/>
      <c r="F4936" s="2326"/>
      <c r="G4936" s="2307"/>
      <c r="H4936" s="2328"/>
      <c r="I4936" s="2329"/>
      <c r="J4936" s="2307"/>
      <c r="K4936" s="2327"/>
      <c r="L4936" s="2330"/>
      <c r="M4936" s="2318"/>
      <c r="N4936" s="2327"/>
      <c r="O4936" s="2329"/>
      <c r="P4936" s="2327"/>
      <c r="Q4936" s="2327"/>
      <c r="R4936" s="2318"/>
      <c r="S4936" s="2327"/>
      <c r="T4936" s="2318"/>
      <c r="U4936" s="2318"/>
      <c r="V4936" s="2318"/>
      <c r="W4936" s="2318"/>
      <c r="X4936" s="2321"/>
      <c r="Y4936" s="2322"/>
      <c r="Z4936" s="2307"/>
      <c r="AA4936" s="2307"/>
      <c r="AB4936" s="2307"/>
      <c r="AC4936" s="2307"/>
      <c r="AD4936" s="2307"/>
      <c r="AE4936" s="2307"/>
      <c r="AF4936" s="2307"/>
      <c r="AG4936" s="2307"/>
      <c r="AH4936" s="2307"/>
      <c r="AI4936" s="2307"/>
      <c r="AJ4936" s="2329"/>
      <c r="AK4936" s="2331"/>
      <c r="AL4936" s="2318"/>
      <c r="AM4936" s="2307"/>
      <c r="AN4936" s="2313"/>
      <c r="AO4936" s="2313"/>
      <c r="AP4936" s="2307"/>
      <c r="AQ4936" s="2307"/>
      <c r="AR4936" s="2307"/>
      <c r="AS4936" s="2307"/>
      <c r="AT4936" s="2307"/>
      <c r="AU4936" s="2307"/>
      <c r="AV4936" s="2307"/>
      <c r="AW4936" s="2307"/>
      <c r="AX4936" s="2307"/>
      <c r="AY4936" s="2307"/>
      <c r="AZ4936" s="2307"/>
    </row>
    <row r="4937" spans="2:52" ht="15" customHeight="1">
      <c r="B4937" s="2307">
        <v>4931</v>
      </c>
      <c r="C4937" s="2325"/>
      <c r="D4937" s="2307"/>
      <c r="E4937" s="2307"/>
      <c r="F4937" s="2326"/>
      <c r="G4937" s="2307"/>
      <c r="H4937" s="2328"/>
      <c r="I4937" s="2329"/>
      <c r="J4937" s="2307"/>
      <c r="K4937" s="2327"/>
      <c r="L4937" s="2330"/>
      <c r="M4937" s="2318"/>
      <c r="N4937" s="2327"/>
      <c r="O4937" s="2329"/>
      <c r="P4937" s="2327"/>
      <c r="Q4937" s="2327"/>
      <c r="R4937" s="2318"/>
      <c r="S4937" s="2327"/>
      <c r="T4937" s="2318"/>
      <c r="U4937" s="2318"/>
      <c r="V4937" s="2318"/>
      <c r="W4937" s="2318"/>
      <c r="X4937" s="2321"/>
      <c r="Y4937" s="2322"/>
      <c r="Z4937" s="2307"/>
      <c r="AA4937" s="2307"/>
      <c r="AB4937" s="2307"/>
      <c r="AC4937" s="2307"/>
      <c r="AD4937" s="2307"/>
      <c r="AE4937" s="2307"/>
      <c r="AF4937" s="2307"/>
      <c r="AG4937" s="2307"/>
      <c r="AH4937" s="2307"/>
      <c r="AI4937" s="2307"/>
      <c r="AJ4937" s="2329"/>
      <c r="AK4937" s="2331"/>
      <c r="AL4937" s="2318"/>
      <c r="AM4937" s="2307"/>
      <c r="AN4937" s="2313"/>
      <c r="AO4937" s="2313"/>
      <c r="AP4937" s="2307"/>
      <c r="AQ4937" s="2307"/>
      <c r="AR4937" s="2307"/>
      <c r="AS4937" s="2307"/>
      <c r="AT4937" s="2307"/>
      <c r="AU4937" s="2307"/>
      <c r="AV4937" s="2307"/>
      <c r="AW4937" s="2307"/>
      <c r="AX4937" s="2307"/>
      <c r="AY4937" s="2307"/>
      <c r="AZ4937" s="2307"/>
    </row>
    <row r="4938" spans="2:52" ht="15" customHeight="1">
      <c r="B4938" s="2307">
        <v>4932</v>
      </c>
      <c r="C4938" s="2325"/>
      <c r="D4938" s="2307"/>
      <c r="E4938" s="2307"/>
      <c r="F4938" s="2326"/>
      <c r="G4938" s="2307"/>
      <c r="H4938" s="2328"/>
      <c r="I4938" s="2329"/>
      <c r="J4938" s="2307"/>
      <c r="K4938" s="2327"/>
      <c r="L4938" s="2330"/>
      <c r="M4938" s="2318"/>
      <c r="N4938" s="2327"/>
      <c r="O4938" s="2329"/>
      <c r="P4938" s="2327"/>
      <c r="Q4938" s="2327"/>
      <c r="R4938" s="2318"/>
      <c r="S4938" s="2327"/>
      <c r="T4938" s="2318"/>
      <c r="U4938" s="2318"/>
      <c r="V4938" s="2318"/>
      <c r="W4938" s="2318"/>
      <c r="X4938" s="2321"/>
      <c r="Y4938" s="2322"/>
      <c r="Z4938" s="2307"/>
      <c r="AA4938" s="2307"/>
      <c r="AB4938" s="2307"/>
      <c r="AC4938" s="2307"/>
      <c r="AD4938" s="2307"/>
      <c r="AE4938" s="2307"/>
      <c r="AF4938" s="2307"/>
      <c r="AG4938" s="2307"/>
      <c r="AH4938" s="2307"/>
      <c r="AI4938" s="2307"/>
      <c r="AJ4938" s="2329"/>
      <c r="AK4938" s="2331"/>
      <c r="AL4938" s="2318"/>
      <c r="AM4938" s="2307"/>
      <c r="AN4938" s="2313"/>
      <c r="AO4938" s="2313"/>
      <c r="AP4938" s="2307"/>
      <c r="AQ4938" s="2307"/>
      <c r="AR4938" s="2307"/>
      <c r="AS4938" s="2307"/>
      <c r="AT4938" s="2307"/>
      <c r="AU4938" s="2307"/>
      <c r="AV4938" s="2307"/>
      <c r="AW4938" s="2307"/>
      <c r="AX4938" s="2307"/>
      <c r="AY4938" s="2307"/>
      <c r="AZ4938" s="2307"/>
    </row>
    <row r="4939" spans="2:52" ht="15" customHeight="1">
      <c r="B4939" s="2307">
        <v>4933</v>
      </c>
      <c r="C4939" s="2325"/>
      <c r="D4939" s="2307"/>
      <c r="E4939" s="2307"/>
      <c r="F4939" s="2326"/>
      <c r="G4939" s="2307"/>
      <c r="H4939" s="2328"/>
      <c r="I4939" s="2329"/>
      <c r="J4939" s="2307"/>
      <c r="K4939" s="2327"/>
      <c r="L4939" s="2330"/>
      <c r="M4939" s="2318"/>
      <c r="N4939" s="2327"/>
      <c r="O4939" s="2329"/>
      <c r="P4939" s="2327"/>
      <c r="Q4939" s="2327"/>
      <c r="R4939" s="2318"/>
      <c r="S4939" s="2327"/>
      <c r="T4939" s="2318"/>
      <c r="U4939" s="2318"/>
      <c r="V4939" s="2318"/>
      <c r="W4939" s="2318"/>
      <c r="X4939" s="2321"/>
      <c r="Y4939" s="2322"/>
      <c r="Z4939" s="2307"/>
      <c r="AA4939" s="2307"/>
      <c r="AB4939" s="2307"/>
      <c r="AC4939" s="2307"/>
      <c r="AD4939" s="2307"/>
      <c r="AE4939" s="2307"/>
      <c r="AF4939" s="2307"/>
      <c r="AG4939" s="2307"/>
      <c r="AH4939" s="2307"/>
      <c r="AI4939" s="2307"/>
      <c r="AJ4939" s="2329"/>
      <c r="AK4939" s="2331"/>
      <c r="AL4939" s="2318"/>
      <c r="AM4939" s="2307"/>
      <c r="AN4939" s="2313"/>
      <c r="AO4939" s="2313"/>
      <c r="AP4939" s="2307"/>
      <c r="AQ4939" s="2307"/>
      <c r="AR4939" s="2307"/>
      <c r="AS4939" s="2307"/>
      <c r="AT4939" s="2307"/>
      <c r="AU4939" s="2307"/>
      <c r="AV4939" s="2307"/>
      <c r="AW4939" s="2307"/>
      <c r="AX4939" s="2307"/>
      <c r="AY4939" s="2307"/>
      <c r="AZ4939" s="2307"/>
    </row>
    <row r="4940" spans="2:52" ht="15" customHeight="1">
      <c r="B4940" s="2307">
        <v>4934</v>
      </c>
      <c r="C4940" s="2325"/>
      <c r="D4940" s="2307"/>
      <c r="E4940" s="2307"/>
      <c r="F4940" s="2326"/>
      <c r="G4940" s="2307"/>
      <c r="H4940" s="2328"/>
      <c r="I4940" s="2329"/>
      <c r="J4940" s="2307"/>
      <c r="K4940" s="2327"/>
      <c r="L4940" s="2330"/>
      <c r="M4940" s="2318"/>
      <c r="N4940" s="2327"/>
      <c r="O4940" s="2329"/>
      <c r="P4940" s="2327"/>
      <c r="Q4940" s="2327"/>
      <c r="R4940" s="2318"/>
      <c r="S4940" s="2327"/>
      <c r="T4940" s="2318"/>
      <c r="U4940" s="2318"/>
      <c r="V4940" s="2318"/>
      <c r="W4940" s="2318"/>
      <c r="X4940" s="2321"/>
      <c r="Y4940" s="2322"/>
      <c r="Z4940" s="2307"/>
      <c r="AA4940" s="2307"/>
      <c r="AB4940" s="2307"/>
      <c r="AC4940" s="2307"/>
      <c r="AD4940" s="2307"/>
      <c r="AE4940" s="2307"/>
      <c r="AF4940" s="2307"/>
      <c r="AG4940" s="2307"/>
      <c r="AH4940" s="2307"/>
      <c r="AI4940" s="2307"/>
      <c r="AJ4940" s="2329"/>
      <c r="AK4940" s="2331"/>
      <c r="AL4940" s="2318"/>
      <c r="AM4940" s="2307"/>
      <c r="AN4940" s="2313"/>
      <c r="AO4940" s="2313"/>
      <c r="AP4940" s="2307"/>
      <c r="AQ4940" s="2307"/>
      <c r="AR4940" s="2307"/>
      <c r="AS4940" s="2307"/>
      <c r="AT4940" s="2307"/>
      <c r="AU4940" s="2307"/>
      <c r="AV4940" s="2307"/>
      <c r="AW4940" s="2307"/>
      <c r="AX4940" s="2307"/>
      <c r="AY4940" s="2307"/>
      <c r="AZ4940" s="2307"/>
    </row>
    <row r="4941" spans="2:52" ht="15" customHeight="1">
      <c r="B4941" s="2307">
        <v>4935</v>
      </c>
      <c r="C4941" s="2325"/>
      <c r="D4941" s="2307"/>
      <c r="E4941" s="2307"/>
      <c r="F4941" s="2326"/>
      <c r="G4941" s="2307"/>
      <c r="H4941" s="2328"/>
      <c r="I4941" s="2329"/>
      <c r="J4941" s="2307"/>
      <c r="K4941" s="2327"/>
      <c r="L4941" s="2330"/>
      <c r="M4941" s="2318"/>
      <c r="N4941" s="2327"/>
      <c r="O4941" s="2329"/>
      <c r="P4941" s="2327"/>
      <c r="Q4941" s="2327"/>
      <c r="R4941" s="2318"/>
      <c r="S4941" s="2327"/>
      <c r="T4941" s="2318"/>
      <c r="U4941" s="2318"/>
      <c r="V4941" s="2318"/>
      <c r="W4941" s="2318"/>
      <c r="X4941" s="2321"/>
      <c r="Y4941" s="2322"/>
      <c r="Z4941" s="2307"/>
      <c r="AA4941" s="2307"/>
      <c r="AB4941" s="2307"/>
      <c r="AC4941" s="2307"/>
      <c r="AD4941" s="2307"/>
      <c r="AE4941" s="2307"/>
      <c r="AF4941" s="2307"/>
      <c r="AG4941" s="2307"/>
      <c r="AH4941" s="2307"/>
      <c r="AI4941" s="2307"/>
      <c r="AJ4941" s="2329"/>
      <c r="AK4941" s="2331"/>
      <c r="AL4941" s="2318"/>
      <c r="AM4941" s="2307"/>
      <c r="AN4941" s="2313"/>
      <c r="AO4941" s="2313"/>
      <c r="AP4941" s="2307"/>
      <c r="AQ4941" s="2307"/>
      <c r="AR4941" s="2307"/>
      <c r="AS4941" s="2307"/>
      <c r="AT4941" s="2307"/>
      <c r="AU4941" s="2307"/>
      <c r="AV4941" s="2307"/>
      <c r="AW4941" s="2307"/>
      <c r="AX4941" s="2307"/>
      <c r="AY4941" s="2307"/>
      <c r="AZ4941" s="2307"/>
    </row>
    <row r="4942" spans="2:52" ht="15" customHeight="1">
      <c r="B4942" s="2307">
        <v>4936</v>
      </c>
      <c r="C4942" s="2325"/>
      <c r="D4942" s="2307"/>
      <c r="E4942" s="2307"/>
      <c r="F4942" s="2326"/>
      <c r="G4942" s="2307"/>
      <c r="H4942" s="2328"/>
      <c r="I4942" s="2329"/>
      <c r="J4942" s="2307"/>
      <c r="K4942" s="2327"/>
      <c r="L4942" s="2330"/>
      <c r="M4942" s="2318"/>
      <c r="N4942" s="2327"/>
      <c r="O4942" s="2329"/>
      <c r="P4942" s="2327"/>
      <c r="Q4942" s="2327"/>
      <c r="R4942" s="2318"/>
      <c r="S4942" s="2327"/>
      <c r="T4942" s="2318"/>
      <c r="U4942" s="2318"/>
      <c r="V4942" s="2318"/>
      <c r="W4942" s="2318"/>
      <c r="X4942" s="2321"/>
      <c r="Y4942" s="2322"/>
      <c r="Z4942" s="2307"/>
      <c r="AA4942" s="2307"/>
      <c r="AB4942" s="2307"/>
      <c r="AC4942" s="2307"/>
      <c r="AD4942" s="2307"/>
      <c r="AE4942" s="2307"/>
      <c r="AF4942" s="2307"/>
      <c r="AG4942" s="2307"/>
      <c r="AH4942" s="2307"/>
      <c r="AI4942" s="2307"/>
      <c r="AJ4942" s="2329"/>
      <c r="AK4942" s="2331"/>
      <c r="AL4942" s="2318"/>
      <c r="AM4942" s="2307"/>
      <c r="AN4942" s="2313"/>
      <c r="AO4942" s="2313"/>
      <c r="AP4942" s="2307"/>
      <c r="AQ4942" s="2307"/>
      <c r="AR4942" s="2307"/>
      <c r="AS4942" s="2307"/>
      <c r="AT4942" s="2307"/>
      <c r="AU4942" s="2307"/>
      <c r="AV4942" s="2307"/>
      <c r="AW4942" s="2307"/>
      <c r="AX4942" s="2307"/>
      <c r="AY4942" s="2307"/>
      <c r="AZ4942" s="2307"/>
    </row>
    <row r="4943" spans="2:52" ht="15" customHeight="1">
      <c r="B4943" s="2307">
        <v>4937</v>
      </c>
      <c r="C4943" s="2325"/>
      <c r="D4943" s="2307"/>
      <c r="E4943" s="2307"/>
      <c r="F4943" s="2326"/>
      <c r="G4943" s="2307"/>
      <c r="H4943" s="2328"/>
      <c r="I4943" s="2329"/>
      <c r="J4943" s="2307"/>
      <c r="K4943" s="2327"/>
      <c r="L4943" s="2330"/>
      <c r="M4943" s="2318"/>
      <c r="N4943" s="2327"/>
      <c r="O4943" s="2329"/>
      <c r="P4943" s="2327"/>
      <c r="Q4943" s="2327"/>
      <c r="R4943" s="2318"/>
      <c r="S4943" s="2327"/>
      <c r="T4943" s="2318"/>
      <c r="U4943" s="2318"/>
      <c r="V4943" s="2318"/>
      <c r="W4943" s="2318"/>
      <c r="X4943" s="2321"/>
      <c r="Y4943" s="2322"/>
      <c r="Z4943" s="2307"/>
      <c r="AA4943" s="2307"/>
      <c r="AB4943" s="2307"/>
      <c r="AC4943" s="2307"/>
      <c r="AD4943" s="2307"/>
      <c r="AE4943" s="2307"/>
      <c r="AF4943" s="2307"/>
      <c r="AG4943" s="2307"/>
      <c r="AH4943" s="2307"/>
      <c r="AI4943" s="2307"/>
      <c r="AJ4943" s="2329"/>
      <c r="AK4943" s="2331"/>
      <c r="AL4943" s="2318"/>
      <c r="AM4943" s="2307"/>
      <c r="AN4943" s="2313"/>
      <c r="AO4943" s="2313"/>
      <c r="AP4943" s="2307"/>
      <c r="AQ4943" s="2307"/>
      <c r="AR4943" s="2307"/>
      <c r="AS4943" s="2307"/>
      <c r="AT4943" s="2307"/>
      <c r="AU4943" s="2307"/>
      <c r="AV4943" s="2307"/>
      <c r="AW4943" s="2307"/>
      <c r="AX4943" s="2307"/>
      <c r="AY4943" s="2307"/>
      <c r="AZ4943" s="2307"/>
    </row>
    <row r="4944" spans="2:52" ht="15" customHeight="1">
      <c r="B4944" s="2307">
        <v>4938</v>
      </c>
      <c r="C4944" s="2325"/>
      <c r="D4944" s="2307"/>
      <c r="E4944" s="2307"/>
      <c r="F4944" s="2326"/>
      <c r="G4944" s="2307"/>
      <c r="H4944" s="2328"/>
      <c r="I4944" s="2329"/>
      <c r="J4944" s="2307"/>
      <c r="K4944" s="2327"/>
      <c r="L4944" s="2330"/>
      <c r="M4944" s="2318"/>
      <c r="N4944" s="2327"/>
      <c r="O4944" s="2329"/>
      <c r="P4944" s="2327"/>
      <c r="Q4944" s="2327"/>
      <c r="R4944" s="2318"/>
      <c r="S4944" s="2327"/>
      <c r="T4944" s="2318"/>
      <c r="U4944" s="2318"/>
      <c r="V4944" s="2318"/>
      <c r="W4944" s="2318"/>
      <c r="X4944" s="2321"/>
      <c r="Y4944" s="2322"/>
      <c r="Z4944" s="2307"/>
      <c r="AA4944" s="2307"/>
      <c r="AB4944" s="2307"/>
      <c r="AC4944" s="2307"/>
      <c r="AD4944" s="2307"/>
      <c r="AE4944" s="2307"/>
      <c r="AF4944" s="2307"/>
      <c r="AG4944" s="2307"/>
      <c r="AH4944" s="2307"/>
      <c r="AI4944" s="2307"/>
      <c r="AJ4944" s="2329"/>
      <c r="AK4944" s="2331"/>
      <c r="AL4944" s="2318"/>
      <c r="AM4944" s="2307"/>
      <c r="AN4944" s="2313"/>
      <c r="AO4944" s="2313"/>
      <c r="AP4944" s="2307"/>
      <c r="AQ4944" s="2307"/>
      <c r="AR4944" s="2307"/>
      <c r="AS4944" s="2307"/>
      <c r="AT4944" s="2307"/>
      <c r="AU4944" s="2307"/>
      <c r="AV4944" s="2307"/>
      <c r="AW4944" s="2307"/>
      <c r="AX4944" s="2307"/>
      <c r="AY4944" s="2307"/>
      <c r="AZ4944" s="2307"/>
    </row>
    <row r="4945" spans="2:52" ht="15" customHeight="1">
      <c r="B4945" s="2307">
        <v>4939</v>
      </c>
      <c r="C4945" s="2325"/>
      <c r="D4945" s="2307"/>
      <c r="E4945" s="2307"/>
      <c r="F4945" s="2326"/>
      <c r="G4945" s="2307"/>
      <c r="H4945" s="2328"/>
      <c r="I4945" s="2329"/>
      <c r="J4945" s="2307"/>
      <c r="K4945" s="2327"/>
      <c r="L4945" s="2330"/>
      <c r="M4945" s="2318"/>
      <c r="N4945" s="2327"/>
      <c r="O4945" s="2329"/>
      <c r="P4945" s="2327"/>
      <c r="Q4945" s="2327"/>
      <c r="R4945" s="2318"/>
      <c r="S4945" s="2327"/>
      <c r="T4945" s="2318"/>
      <c r="U4945" s="2318"/>
      <c r="V4945" s="2318"/>
      <c r="W4945" s="2318"/>
      <c r="X4945" s="2321"/>
      <c r="Y4945" s="2322"/>
      <c r="Z4945" s="2307"/>
      <c r="AA4945" s="2307"/>
      <c r="AB4945" s="2307"/>
      <c r="AC4945" s="2307"/>
      <c r="AD4945" s="2307"/>
      <c r="AE4945" s="2307"/>
      <c r="AF4945" s="2307"/>
      <c r="AG4945" s="2307"/>
      <c r="AH4945" s="2307"/>
      <c r="AI4945" s="2307"/>
      <c r="AJ4945" s="2329"/>
      <c r="AK4945" s="2331"/>
      <c r="AL4945" s="2318"/>
      <c r="AM4945" s="2307"/>
      <c r="AN4945" s="2313"/>
      <c r="AO4945" s="2313"/>
      <c r="AP4945" s="2307"/>
      <c r="AQ4945" s="2307"/>
      <c r="AR4945" s="2307"/>
      <c r="AS4945" s="2307"/>
      <c r="AT4945" s="2307"/>
      <c r="AU4945" s="2307"/>
      <c r="AV4945" s="2307"/>
      <c r="AW4945" s="2307"/>
      <c r="AX4945" s="2307"/>
      <c r="AY4945" s="2307"/>
      <c r="AZ4945" s="2307"/>
    </row>
    <row r="4946" spans="2:52" ht="15" customHeight="1">
      <c r="B4946" s="2307">
        <v>4940</v>
      </c>
      <c r="C4946" s="2325"/>
      <c r="D4946" s="2307"/>
      <c r="E4946" s="2307"/>
      <c r="F4946" s="2326"/>
      <c r="G4946" s="2307"/>
      <c r="H4946" s="2328"/>
      <c r="I4946" s="2329"/>
      <c r="J4946" s="2307"/>
      <c r="K4946" s="2327"/>
      <c r="L4946" s="2330"/>
      <c r="M4946" s="2318"/>
      <c r="N4946" s="2327"/>
      <c r="O4946" s="2329"/>
      <c r="P4946" s="2327"/>
      <c r="Q4946" s="2327"/>
      <c r="R4946" s="2318"/>
      <c r="S4946" s="2327"/>
      <c r="T4946" s="2318"/>
      <c r="U4946" s="2318"/>
      <c r="V4946" s="2318"/>
      <c r="W4946" s="2318"/>
      <c r="X4946" s="2321"/>
      <c r="Y4946" s="2322"/>
      <c r="Z4946" s="2307"/>
      <c r="AA4946" s="2307"/>
      <c r="AB4946" s="2307"/>
      <c r="AC4946" s="2307"/>
      <c r="AD4946" s="2307"/>
      <c r="AE4946" s="2307"/>
      <c r="AF4946" s="2307"/>
      <c r="AG4946" s="2307"/>
      <c r="AH4946" s="2307"/>
      <c r="AI4946" s="2307"/>
      <c r="AJ4946" s="2329"/>
      <c r="AK4946" s="2331"/>
      <c r="AL4946" s="2318"/>
      <c r="AM4946" s="2307"/>
      <c r="AN4946" s="2313"/>
      <c r="AO4946" s="2313"/>
      <c r="AP4946" s="2307"/>
      <c r="AQ4946" s="2307"/>
      <c r="AR4946" s="2307"/>
      <c r="AS4946" s="2307"/>
      <c r="AT4946" s="2307"/>
      <c r="AU4946" s="2307"/>
      <c r="AV4946" s="2307"/>
      <c r="AW4946" s="2307"/>
      <c r="AX4946" s="2307"/>
      <c r="AY4946" s="2307"/>
      <c r="AZ4946" s="2307"/>
    </row>
    <row r="4947" spans="2:52" ht="15" customHeight="1">
      <c r="B4947" s="2307">
        <v>4941</v>
      </c>
      <c r="C4947" s="2325"/>
      <c r="D4947" s="2307"/>
      <c r="E4947" s="2307"/>
      <c r="F4947" s="2326"/>
      <c r="G4947" s="2307"/>
      <c r="H4947" s="2328"/>
      <c r="I4947" s="2329"/>
      <c r="J4947" s="2307"/>
      <c r="K4947" s="2327"/>
      <c r="L4947" s="2330"/>
      <c r="M4947" s="2318"/>
      <c r="N4947" s="2327"/>
      <c r="O4947" s="2329"/>
      <c r="P4947" s="2327"/>
      <c r="Q4947" s="2327"/>
      <c r="R4947" s="2318"/>
      <c r="S4947" s="2327"/>
      <c r="T4947" s="2318"/>
      <c r="U4947" s="2318"/>
      <c r="V4947" s="2318"/>
      <c r="W4947" s="2318"/>
      <c r="X4947" s="2321"/>
      <c r="Y4947" s="2322"/>
      <c r="Z4947" s="2307"/>
      <c r="AA4947" s="2307"/>
      <c r="AB4947" s="2307"/>
      <c r="AC4947" s="2307"/>
      <c r="AD4947" s="2307"/>
      <c r="AE4947" s="2307"/>
      <c r="AF4947" s="2307"/>
      <c r="AG4947" s="2307"/>
      <c r="AH4947" s="2307"/>
      <c r="AI4947" s="2307"/>
      <c r="AJ4947" s="2329"/>
      <c r="AK4947" s="2331"/>
      <c r="AL4947" s="2318"/>
      <c r="AM4947" s="2307"/>
      <c r="AN4947" s="2313"/>
      <c r="AO4947" s="2313"/>
      <c r="AP4947" s="2307"/>
      <c r="AQ4947" s="2307"/>
      <c r="AR4947" s="2307"/>
      <c r="AS4947" s="2307"/>
      <c r="AT4947" s="2307"/>
      <c r="AU4947" s="2307"/>
      <c r="AV4947" s="2307"/>
      <c r="AW4947" s="2307"/>
      <c r="AX4947" s="2307"/>
      <c r="AY4947" s="2307"/>
      <c r="AZ4947" s="2307"/>
    </row>
    <row r="4948" spans="2:52" ht="15" customHeight="1">
      <c r="B4948" s="2307">
        <v>4942</v>
      </c>
      <c r="C4948" s="2325"/>
      <c r="D4948" s="2307"/>
      <c r="E4948" s="2307"/>
      <c r="F4948" s="2326"/>
      <c r="G4948" s="2307"/>
      <c r="H4948" s="2328"/>
      <c r="I4948" s="2329"/>
      <c r="J4948" s="2307"/>
      <c r="K4948" s="2327"/>
      <c r="L4948" s="2330"/>
      <c r="M4948" s="2318"/>
      <c r="N4948" s="2327"/>
      <c r="O4948" s="2329"/>
      <c r="P4948" s="2327"/>
      <c r="Q4948" s="2327"/>
      <c r="R4948" s="2318"/>
      <c r="S4948" s="2327"/>
      <c r="T4948" s="2318"/>
      <c r="U4948" s="2318"/>
      <c r="V4948" s="2318"/>
      <c r="W4948" s="2318"/>
      <c r="X4948" s="2321"/>
      <c r="Y4948" s="2322"/>
      <c r="Z4948" s="2307"/>
      <c r="AA4948" s="2307"/>
      <c r="AB4948" s="2307"/>
      <c r="AC4948" s="2307"/>
      <c r="AD4948" s="2307"/>
      <c r="AE4948" s="2307"/>
      <c r="AF4948" s="2307"/>
      <c r="AG4948" s="2307"/>
      <c r="AH4948" s="2307"/>
      <c r="AI4948" s="2307"/>
      <c r="AJ4948" s="2329"/>
      <c r="AK4948" s="2331"/>
      <c r="AL4948" s="2318"/>
      <c r="AM4948" s="2307"/>
      <c r="AN4948" s="2313"/>
      <c r="AO4948" s="2313"/>
      <c r="AP4948" s="2307"/>
      <c r="AQ4948" s="2307"/>
      <c r="AR4948" s="2307"/>
      <c r="AS4948" s="2307"/>
      <c r="AT4948" s="2307"/>
      <c r="AU4948" s="2307"/>
      <c r="AV4948" s="2307"/>
      <c r="AW4948" s="2307"/>
      <c r="AX4948" s="2307"/>
      <c r="AY4948" s="2307"/>
      <c r="AZ4948" s="2307"/>
    </row>
    <row r="4949" spans="2:52" ht="15" customHeight="1">
      <c r="B4949" s="2307">
        <v>4943</v>
      </c>
      <c r="C4949" s="2325"/>
      <c r="D4949" s="2307"/>
      <c r="E4949" s="2307"/>
      <c r="F4949" s="2326"/>
      <c r="G4949" s="2307"/>
      <c r="H4949" s="2328"/>
      <c r="I4949" s="2329"/>
      <c r="J4949" s="2307"/>
      <c r="K4949" s="2327"/>
      <c r="L4949" s="2330"/>
      <c r="M4949" s="2318"/>
      <c r="N4949" s="2327"/>
      <c r="O4949" s="2329"/>
      <c r="P4949" s="2327"/>
      <c r="Q4949" s="2327"/>
      <c r="R4949" s="2318"/>
      <c r="S4949" s="2327"/>
      <c r="T4949" s="2318"/>
      <c r="U4949" s="2318"/>
      <c r="V4949" s="2318"/>
      <c r="W4949" s="2318"/>
      <c r="X4949" s="2321"/>
      <c r="Y4949" s="2322"/>
      <c r="Z4949" s="2307"/>
      <c r="AA4949" s="2307"/>
      <c r="AB4949" s="2307"/>
      <c r="AC4949" s="2307"/>
      <c r="AD4949" s="2307"/>
      <c r="AE4949" s="2307"/>
      <c r="AF4949" s="2307"/>
      <c r="AG4949" s="2307"/>
      <c r="AH4949" s="2307"/>
      <c r="AI4949" s="2307"/>
      <c r="AJ4949" s="2329"/>
      <c r="AK4949" s="2331"/>
      <c r="AL4949" s="2318"/>
      <c r="AM4949" s="2307"/>
      <c r="AN4949" s="2313"/>
      <c r="AO4949" s="2313"/>
      <c r="AP4949" s="2307"/>
      <c r="AQ4949" s="2307"/>
      <c r="AR4949" s="2307"/>
      <c r="AS4949" s="2307"/>
      <c r="AT4949" s="2307"/>
      <c r="AU4949" s="2307"/>
      <c r="AV4949" s="2307"/>
      <c r="AW4949" s="2307"/>
      <c r="AX4949" s="2307"/>
      <c r="AY4949" s="2307"/>
      <c r="AZ4949" s="2307"/>
    </row>
    <row r="4950" spans="2:52" ht="15" customHeight="1">
      <c r="B4950" s="2307">
        <v>4944</v>
      </c>
      <c r="C4950" s="2325"/>
      <c r="D4950" s="2307"/>
      <c r="E4950" s="2307"/>
      <c r="F4950" s="2326"/>
      <c r="G4950" s="2307"/>
      <c r="H4950" s="2328"/>
      <c r="I4950" s="2329"/>
      <c r="J4950" s="2307"/>
      <c r="K4950" s="2327"/>
      <c r="L4950" s="2330"/>
      <c r="M4950" s="2318"/>
      <c r="N4950" s="2327"/>
      <c r="O4950" s="2329"/>
      <c r="P4950" s="2327"/>
      <c r="Q4950" s="2327"/>
      <c r="R4950" s="2318"/>
      <c r="S4950" s="2327"/>
      <c r="T4950" s="2318"/>
      <c r="U4950" s="2318"/>
      <c r="V4950" s="2318"/>
      <c r="W4950" s="2318"/>
      <c r="X4950" s="2321"/>
      <c r="Y4950" s="2322"/>
      <c r="Z4950" s="2307"/>
      <c r="AA4950" s="2307"/>
      <c r="AB4950" s="2307"/>
      <c r="AC4950" s="2307"/>
      <c r="AD4950" s="2307"/>
      <c r="AE4950" s="2307"/>
      <c r="AF4950" s="2307"/>
      <c r="AG4950" s="2307"/>
      <c r="AH4950" s="2307"/>
      <c r="AI4950" s="2307"/>
      <c r="AJ4950" s="2329"/>
      <c r="AK4950" s="2331"/>
      <c r="AL4950" s="2318"/>
      <c r="AM4950" s="2307"/>
      <c r="AN4950" s="2313"/>
      <c r="AO4950" s="2313"/>
      <c r="AP4950" s="2307"/>
      <c r="AQ4950" s="2307"/>
      <c r="AR4950" s="2307"/>
      <c r="AS4950" s="2307"/>
      <c r="AT4950" s="2307"/>
      <c r="AU4950" s="2307"/>
      <c r="AV4950" s="2307"/>
      <c r="AW4950" s="2307"/>
      <c r="AX4950" s="2307"/>
      <c r="AY4950" s="2307"/>
      <c r="AZ4950" s="2307"/>
    </row>
    <row r="4951" spans="2:52" ht="15" customHeight="1">
      <c r="B4951" s="2307">
        <v>4945</v>
      </c>
      <c r="C4951" s="2325"/>
      <c r="D4951" s="2307"/>
      <c r="E4951" s="2307"/>
      <c r="F4951" s="2326"/>
      <c r="G4951" s="2307"/>
      <c r="H4951" s="2328"/>
      <c r="I4951" s="2329"/>
      <c r="J4951" s="2307"/>
      <c r="K4951" s="2327"/>
      <c r="L4951" s="2330"/>
      <c r="M4951" s="2318"/>
      <c r="N4951" s="2327"/>
      <c r="O4951" s="2329"/>
      <c r="P4951" s="2327"/>
      <c r="Q4951" s="2327"/>
      <c r="R4951" s="2318"/>
      <c r="S4951" s="2327"/>
      <c r="T4951" s="2318"/>
      <c r="U4951" s="2318"/>
      <c r="V4951" s="2318"/>
      <c r="W4951" s="2318"/>
      <c r="X4951" s="2321"/>
      <c r="Y4951" s="2322"/>
      <c r="Z4951" s="2307"/>
      <c r="AA4951" s="2307"/>
      <c r="AB4951" s="2307"/>
      <c r="AC4951" s="2307"/>
      <c r="AD4951" s="2307"/>
      <c r="AE4951" s="2307"/>
      <c r="AF4951" s="2307"/>
      <c r="AG4951" s="2307"/>
      <c r="AH4951" s="2307"/>
      <c r="AI4951" s="2307"/>
      <c r="AJ4951" s="2329"/>
      <c r="AK4951" s="2331"/>
      <c r="AL4951" s="2318"/>
      <c r="AM4951" s="2307"/>
      <c r="AN4951" s="2313"/>
      <c r="AO4951" s="2313"/>
      <c r="AP4951" s="2307"/>
      <c r="AQ4951" s="2307"/>
      <c r="AR4951" s="2307"/>
      <c r="AS4951" s="2307"/>
      <c r="AT4951" s="2307"/>
      <c r="AU4951" s="2307"/>
      <c r="AV4951" s="2307"/>
      <c r="AW4951" s="2307"/>
      <c r="AX4951" s="2307"/>
      <c r="AY4951" s="2307"/>
      <c r="AZ4951" s="2307"/>
    </row>
    <row r="4952" spans="2:52" ht="15" customHeight="1">
      <c r="B4952" s="2307">
        <v>4946</v>
      </c>
      <c r="C4952" s="2325"/>
      <c r="D4952" s="2307"/>
      <c r="E4952" s="2307"/>
      <c r="F4952" s="2326"/>
      <c r="G4952" s="2307"/>
      <c r="H4952" s="2328"/>
      <c r="I4952" s="2329"/>
      <c r="J4952" s="2307"/>
      <c r="K4952" s="2327"/>
      <c r="L4952" s="2330"/>
      <c r="M4952" s="2318"/>
      <c r="N4952" s="2327"/>
      <c r="O4952" s="2329"/>
      <c r="P4952" s="2327"/>
      <c r="Q4952" s="2327"/>
      <c r="R4952" s="2318"/>
      <c r="S4952" s="2327"/>
      <c r="T4952" s="2318"/>
      <c r="U4952" s="2318"/>
      <c r="V4952" s="2318"/>
      <c r="W4952" s="2318"/>
      <c r="X4952" s="2321"/>
      <c r="Y4952" s="2322"/>
      <c r="Z4952" s="2307"/>
      <c r="AA4952" s="2307"/>
      <c r="AB4952" s="2307"/>
      <c r="AC4952" s="2307"/>
      <c r="AD4952" s="2307"/>
      <c r="AE4952" s="2307"/>
      <c r="AF4952" s="2307"/>
      <c r="AG4952" s="2307"/>
      <c r="AH4952" s="2307"/>
      <c r="AI4952" s="2307"/>
      <c r="AJ4952" s="2329"/>
      <c r="AK4952" s="2331"/>
      <c r="AL4952" s="2318"/>
      <c r="AM4952" s="2307"/>
      <c r="AN4952" s="2313"/>
      <c r="AO4952" s="2313"/>
      <c r="AP4952" s="2307"/>
      <c r="AQ4952" s="2307"/>
      <c r="AR4952" s="2307"/>
      <c r="AS4952" s="2307"/>
      <c r="AT4952" s="2307"/>
      <c r="AU4952" s="2307"/>
      <c r="AV4952" s="2307"/>
      <c r="AW4952" s="2307"/>
      <c r="AX4952" s="2307"/>
      <c r="AY4952" s="2307"/>
      <c r="AZ4952" s="2307"/>
    </row>
    <row r="4953" spans="2:52" ht="15" customHeight="1">
      <c r="B4953" s="2307">
        <v>4947</v>
      </c>
      <c r="C4953" s="2325"/>
      <c r="D4953" s="2307"/>
      <c r="E4953" s="2307"/>
      <c r="F4953" s="2326"/>
      <c r="G4953" s="2307"/>
      <c r="H4953" s="2328"/>
      <c r="I4953" s="2329"/>
      <c r="J4953" s="2307"/>
      <c r="K4953" s="2327"/>
      <c r="L4953" s="2330"/>
      <c r="M4953" s="2318"/>
      <c r="N4953" s="2327"/>
      <c r="O4953" s="2329"/>
      <c r="P4953" s="2327"/>
      <c r="Q4953" s="2327"/>
      <c r="R4953" s="2318"/>
      <c r="S4953" s="2327"/>
      <c r="T4953" s="2318"/>
      <c r="U4953" s="2318"/>
      <c r="V4953" s="2318"/>
      <c r="W4953" s="2318"/>
      <c r="X4953" s="2321"/>
      <c r="Y4953" s="2322"/>
      <c r="Z4953" s="2307"/>
      <c r="AA4953" s="2307"/>
      <c r="AB4953" s="2307"/>
      <c r="AC4953" s="2307"/>
      <c r="AD4953" s="2307"/>
      <c r="AE4953" s="2307"/>
      <c r="AF4953" s="2307"/>
      <c r="AG4953" s="2307"/>
      <c r="AH4953" s="2307"/>
      <c r="AI4953" s="2307"/>
      <c r="AJ4953" s="2329"/>
      <c r="AK4953" s="2331"/>
      <c r="AL4953" s="2318"/>
      <c r="AM4953" s="2307"/>
      <c r="AN4953" s="2313"/>
      <c r="AO4953" s="2313"/>
      <c r="AP4953" s="2307"/>
      <c r="AQ4953" s="2307"/>
      <c r="AR4953" s="2307"/>
      <c r="AS4953" s="2307"/>
      <c r="AT4953" s="2307"/>
      <c r="AU4953" s="2307"/>
      <c r="AV4953" s="2307"/>
      <c r="AW4953" s="2307"/>
      <c r="AX4953" s="2307"/>
      <c r="AY4953" s="2307"/>
      <c r="AZ4953" s="2307"/>
    </row>
    <row r="4954" spans="2:52" ht="15" customHeight="1">
      <c r="B4954" s="2307">
        <v>4948</v>
      </c>
      <c r="C4954" s="2325"/>
      <c r="D4954" s="2307"/>
      <c r="E4954" s="2307"/>
      <c r="F4954" s="2326"/>
      <c r="G4954" s="2307"/>
      <c r="H4954" s="2328"/>
      <c r="I4954" s="2329"/>
      <c r="J4954" s="2307"/>
      <c r="K4954" s="2327"/>
      <c r="L4954" s="2330"/>
      <c r="M4954" s="2318"/>
      <c r="N4954" s="2327"/>
      <c r="O4954" s="2329"/>
      <c r="P4954" s="2327"/>
      <c r="Q4954" s="2327"/>
      <c r="R4954" s="2318"/>
      <c r="S4954" s="2327"/>
      <c r="T4954" s="2318"/>
      <c r="U4954" s="2318"/>
      <c r="V4954" s="2318"/>
      <c r="W4954" s="2318"/>
      <c r="X4954" s="2321"/>
      <c r="Y4954" s="2322"/>
      <c r="Z4954" s="2307"/>
      <c r="AA4954" s="2307"/>
      <c r="AB4954" s="2307"/>
      <c r="AC4954" s="2307"/>
      <c r="AD4954" s="2307"/>
      <c r="AE4954" s="2307"/>
      <c r="AF4954" s="2307"/>
      <c r="AG4954" s="2307"/>
      <c r="AH4954" s="2307"/>
      <c r="AI4954" s="2307"/>
      <c r="AJ4954" s="2329"/>
      <c r="AK4954" s="2331"/>
      <c r="AL4954" s="2318"/>
      <c r="AM4954" s="2307"/>
      <c r="AN4954" s="2313"/>
      <c r="AO4954" s="2313"/>
      <c r="AP4954" s="2307"/>
      <c r="AQ4954" s="2307"/>
      <c r="AR4954" s="2307"/>
      <c r="AS4954" s="2307"/>
      <c r="AT4954" s="2307"/>
      <c r="AU4954" s="2307"/>
      <c r="AV4954" s="2307"/>
      <c r="AW4954" s="2307"/>
      <c r="AX4954" s="2307"/>
      <c r="AY4954" s="2307"/>
      <c r="AZ4954" s="2307"/>
    </row>
    <row r="4955" spans="2:52" ht="15" customHeight="1">
      <c r="B4955" s="2307">
        <v>4949</v>
      </c>
      <c r="C4955" s="2325"/>
      <c r="D4955" s="2307"/>
      <c r="E4955" s="2307"/>
      <c r="F4955" s="2326"/>
      <c r="G4955" s="2307"/>
      <c r="H4955" s="2328"/>
      <c r="I4955" s="2329"/>
      <c r="J4955" s="2307"/>
      <c r="K4955" s="2327"/>
      <c r="L4955" s="2330"/>
      <c r="M4955" s="2318"/>
      <c r="N4955" s="2327"/>
      <c r="O4955" s="2329"/>
      <c r="P4955" s="2327"/>
      <c r="Q4955" s="2327"/>
      <c r="R4955" s="2318"/>
      <c r="S4955" s="2327"/>
      <c r="T4955" s="2318"/>
      <c r="U4955" s="2318"/>
      <c r="V4955" s="2318"/>
      <c r="W4955" s="2318"/>
      <c r="X4955" s="2321"/>
      <c r="Y4955" s="2322"/>
      <c r="Z4955" s="2307"/>
      <c r="AA4955" s="2307"/>
      <c r="AB4955" s="2307"/>
      <c r="AC4955" s="2307"/>
      <c r="AD4955" s="2307"/>
      <c r="AE4955" s="2307"/>
      <c r="AF4955" s="2307"/>
      <c r="AG4955" s="2307"/>
      <c r="AH4955" s="2307"/>
      <c r="AI4955" s="2307"/>
      <c r="AJ4955" s="2329"/>
      <c r="AK4955" s="2331"/>
      <c r="AL4955" s="2318"/>
      <c r="AM4955" s="2307"/>
      <c r="AN4955" s="2313"/>
      <c r="AO4955" s="2313"/>
      <c r="AP4955" s="2307"/>
      <c r="AQ4955" s="2307"/>
      <c r="AR4955" s="2307"/>
      <c r="AS4955" s="2307"/>
      <c r="AT4955" s="2307"/>
      <c r="AU4955" s="2307"/>
      <c r="AV4955" s="2307"/>
      <c r="AW4955" s="2307"/>
      <c r="AX4955" s="2307"/>
      <c r="AY4955" s="2307"/>
      <c r="AZ4955" s="2307"/>
    </row>
    <row r="4956" spans="2:52" ht="15" customHeight="1">
      <c r="B4956" s="2307">
        <v>4950</v>
      </c>
      <c r="C4956" s="2325"/>
      <c r="D4956" s="2307"/>
      <c r="E4956" s="2307"/>
      <c r="F4956" s="2326"/>
      <c r="G4956" s="2307"/>
      <c r="H4956" s="2328"/>
      <c r="I4956" s="2329"/>
      <c r="J4956" s="2307"/>
      <c r="K4956" s="2327"/>
      <c r="L4956" s="2330"/>
      <c r="M4956" s="2318"/>
      <c r="N4956" s="2327"/>
      <c r="O4956" s="2329"/>
      <c r="P4956" s="2327"/>
      <c r="Q4956" s="2327"/>
      <c r="R4956" s="2318"/>
      <c r="S4956" s="2327"/>
      <c r="T4956" s="2318"/>
      <c r="U4956" s="2318"/>
      <c r="V4956" s="2318"/>
      <c r="W4956" s="2318"/>
      <c r="X4956" s="2321"/>
      <c r="Y4956" s="2322"/>
      <c r="Z4956" s="2307"/>
      <c r="AA4956" s="2307"/>
      <c r="AB4956" s="2307"/>
      <c r="AC4956" s="2307"/>
      <c r="AD4956" s="2307"/>
      <c r="AE4956" s="2307"/>
      <c r="AF4956" s="2307"/>
      <c r="AG4956" s="2307"/>
      <c r="AH4956" s="2307"/>
      <c r="AI4956" s="2307"/>
      <c r="AJ4956" s="2329"/>
      <c r="AK4956" s="2331"/>
      <c r="AL4956" s="2318"/>
      <c r="AM4956" s="2307"/>
      <c r="AN4956" s="2313"/>
      <c r="AO4956" s="2313"/>
      <c r="AP4956" s="2307"/>
      <c r="AQ4956" s="2307"/>
      <c r="AR4956" s="2307"/>
      <c r="AS4956" s="2307"/>
      <c r="AT4956" s="2307"/>
      <c r="AU4956" s="2307"/>
      <c r="AV4956" s="2307"/>
      <c r="AW4956" s="2307"/>
      <c r="AX4956" s="2307"/>
      <c r="AY4956" s="2307"/>
      <c r="AZ4956" s="2307"/>
    </row>
    <row r="4957" spans="2:52" ht="15" customHeight="1">
      <c r="B4957" s="2307">
        <v>4951</v>
      </c>
      <c r="C4957" s="2325"/>
      <c r="D4957" s="2307"/>
      <c r="E4957" s="2307"/>
      <c r="F4957" s="2326"/>
      <c r="G4957" s="2307"/>
      <c r="H4957" s="2328"/>
      <c r="I4957" s="2329"/>
      <c r="J4957" s="2307"/>
      <c r="K4957" s="2327"/>
      <c r="L4957" s="2330"/>
      <c r="M4957" s="2318"/>
      <c r="N4957" s="2327"/>
      <c r="O4957" s="2329"/>
      <c r="P4957" s="2327"/>
      <c r="Q4957" s="2327"/>
      <c r="R4957" s="2318"/>
      <c r="S4957" s="2327"/>
      <c r="T4957" s="2318"/>
      <c r="U4957" s="2318"/>
      <c r="V4957" s="2318"/>
      <c r="W4957" s="2318"/>
      <c r="X4957" s="2321"/>
      <c r="Y4957" s="2322"/>
      <c r="Z4957" s="2307"/>
      <c r="AA4957" s="2307"/>
      <c r="AB4957" s="2307"/>
      <c r="AC4957" s="2307"/>
      <c r="AD4957" s="2307"/>
      <c r="AE4957" s="2307"/>
      <c r="AF4957" s="2307"/>
      <c r="AG4957" s="2307"/>
      <c r="AH4957" s="2307"/>
      <c r="AI4957" s="2307"/>
      <c r="AJ4957" s="2329"/>
      <c r="AK4957" s="2331"/>
      <c r="AL4957" s="2318"/>
      <c r="AM4957" s="2307"/>
      <c r="AN4957" s="2313"/>
      <c r="AO4957" s="2313"/>
      <c r="AP4957" s="2307"/>
      <c r="AQ4957" s="2307"/>
      <c r="AR4957" s="2307"/>
      <c r="AS4957" s="2307"/>
      <c r="AT4957" s="2307"/>
      <c r="AU4957" s="2307"/>
      <c r="AV4957" s="2307"/>
      <c r="AW4957" s="2307"/>
      <c r="AX4957" s="2307"/>
      <c r="AY4957" s="2307"/>
      <c r="AZ4957" s="2307"/>
    </row>
    <row r="4958" spans="2:52" ht="15" customHeight="1">
      <c r="B4958" s="2307">
        <v>4952</v>
      </c>
      <c r="C4958" s="2325"/>
      <c r="D4958" s="2307"/>
      <c r="E4958" s="2307"/>
      <c r="F4958" s="2326"/>
      <c r="G4958" s="2307"/>
      <c r="H4958" s="2328"/>
      <c r="I4958" s="2329"/>
      <c r="J4958" s="2307"/>
      <c r="K4958" s="2327"/>
      <c r="L4958" s="2330"/>
      <c r="M4958" s="2318"/>
      <c r="N4958" s="2327"/>
      <c r="O4958" s="2329"/>
      <c r="P4958" s="2327"/>
      <c r="Q4958" s="2327"/>
      <c r="R4958" s="2318"/>
      <c r="S4958" s="2327"/>
      <c r="T4958" s="2318"/>
      <c r="U4958" s="2318"/>
      <c r="V4958" s="2318"/>
      <c r="W4958" s="2318"/>
      <c r="X4958" s="2321"/>
      <c r="Y4958" s="2322"/>
      <c r="Z4958" s="2307"/>
      <c r="AA4958" s="2307"/>
      <c r="AB4958" s="2307"/>
      <c r="AC4958" s="2307"/>
      <c r="AD4958" s="2307"/>
      <c r="AE4958" s="2307"/>
      <c r="AF4958" s="2307"/>
      <c r="AG4958" s="2307"/>
      <c r="AH4958" s="2307"/>
      <c r="AI4958" s="2307"/>
      <c r="AJ4958" s="2329"/>
      <c r="AK4958" s="2331"/>
      <c r="AL4958" s="2318"/>
      <c r="AM4958" s="2307"/>
      <c r="AN4958" s="2313"/>
      <c r="AO4958" s="2313"/>
      <c r="AP4958" s="2307"/>
      <c r="AQ4958" s="2307"/>
      <c r="AR4958" s="2307"/>
      <c r="AS4958" s="2307"/>
      <c r="AT4958" s="2307"/>
      <c r="AU4958" s="2307"/>
      <c r="AV4958" s="2307"/>
      <c r="AW4958" s="2307"/>
      <c r="AX4958" s="2307"/>
      <c r="AY4958" s="2307"/>
      <c r="AZ4958" s="2307"/>
    </row>
    <row r="4959" spans="2:52">
      <c r="AV4959" s="885"/>
      <c r="AW4959" s="885"/>
      <c r="AX4959" s="885"/>
      <c r="AY4959" s="885"/>
      <c r="AZ4959" s="885"/>
    </row>
    <row r="4966" spans="22:22">
      <c r="V4966" s="1204"/>
    </row>
  </sheetData>
  <autoFilter ref="A6:BH4958">
    <sortState ref="A1128:BH4880">
      <sortCondition ref="S6:S4958"/>
    </sortState>
  </autoFilter>
  <dataConsolidate/>
  <mergeCells count="26">
    <mergeCell ref="AV4:AZ4"/>
    <mergeCell ref="D1:D2"/>
    <mergeCell ref="AJ4:AO4"/>
    <mergeCell ref="AP4:AP5"/>
    <mergeCell ref="AQ4:AQ5"/>
    <mergeCell ref="AR4:AU4"/>
    <mergeCell ref="S4:S5"/>
    <mergeCell ref="T4:W4"/>
    <mergeCell ref="X4:X5"/>
    <mergeCell ref="Y4:Y5"/>
    <mergeCell ref="AI4:AI5"/>
    <mergeCell ref="Z4:Z5"/>
    <mergeCell ref="AA4:AG5"/>
    <mergeCell ref="R4:R5"/>
    <mergeCell ref="Q4:Q5"/>
    <mergeCell ref="G4:G5"/>
    <mergeCell ref="H4:J4"/>
    <mergeCell ref="K4:M4"/>
    <mergeCell ref="N4:N5"/>
    <mergeCell ref="O4:O5"/>
    <mergeCell ref="P4:P5"/>
    <mergeCell ref="B4:B5"/>
    <mergeCell ref="C4:C5"/>
    <mergeCell ref="D4:D5"/>
    <mergeCell ref="E4:E5"/>
    <mergeCell ref="F4:F5"/>
  </mergeCells>
  <conditionalFormatting sqref="C7">
    <cfRule type="duplicateValues" dxfId="84" priority="365"/>
  </conditionalFormatting>
  <conditionalFormatting sqref="AQ1:AQ1048576">
    <cfRule type="containsText" dxfId="83" priority="156" operator="containsText" text="NON AKTIF">
      <formula>NOT(ISERROR(SEARCH("NON AKTIF",AQ1)))</formula>
    </cfRule>
    <cfRule type="containsText" dxfId="82" priority="157" operator="containsText" text="AKTIF">
      <formula>NOT(ISERROR(SEARCH("AKTIF",AQ1)))</formula>
    </cfRule>
  </conditionalFormatting>
  <conditionalFormatting sqref="AP1166 AP1181 AP1200 AP1217:AP1218 AP1224:AP1225 AP1231 AP1247">
    <cfRule type="containsText" dxfId="81" priority="1" operator="containsText" text="NON AKTIF">
      <formula>NOT(ISERROR(SEARCH("NON AKTIF",AP1166)))</formula>
    </cfRule>
    <cfRule type="containsText" dxfId="80" priority="2" operator="containsText" text="AKTIF">
      <formula>NOT(ISERROR(SEARCH("AKTIF",AP1166)))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00"/>
  </sheetPr>
  <dimension ref="A1:BF141"/>
  <sheetViews>
    <sheetView showGridLines="0" view="pageBreakPreview" zoomScaleNormal="100" zoomScaleSheetLayoutView="100" zoomScalePageLayoutView="106" workbookViewId="0">
      <selection activeCell="AP16" sqref="AP16"/>
    </sheetView>
  </sheetViews>
  <sheetFormatPr defaultColWidth="9.140625" defaultRowHeight="15"/>
  <cols>
    <col min="1" max="1" width="6" bestFit="1" customWidth="1"/>
    <col min="2" max="2" width="1" customWidth="1"/>
    <col min="3" max="3" width="5" customWidth="1"/>
    <col min="4" max="4" width="5.28515625" customWidth="1"/>
    <col min="5" max="5" width="1" customWidth="1"/>
    <col min="6" max="8" width="5.7109375" customWidth="1"/>
    <col min="9" max="9" width="1" customWidth="1"/>
    <col min="10" max="10" width="0.28515625" customWidth="1"/>
    <col min="11" max="11" width="0.28515625" style="218" customWidth="1"/>
    <col min="12" max="12" width="0.5703125" customWidth="1"/>
    <col min="13" max="15" width="2.85546875" customWidth="1"/>
    <col min="16" max="16" width="0.85546875" customWidth="1"/>
    <col min="17" max="17" width="6.85546875" customWidth="1"/>
    <col min="18" max="18" width="0.5703125" customWidth="1"/>
    <col min="19" max="24" width="2" customWidth="1"/>
    <col min="25" max="25" width="0.7109375" customWidth="1"/>
    <col min="26" max="26" width="0.42578125" style="1032" customWidth="1"/>
    <col min="27" max="27" width="5" customWidth="1"/>
    <col min="28" max="28" width="1" customWidth="1"/>
    <col min="29" max="29" width="5" customWidth="1"/>
    <col min="30" max="30" width="5.28515625" customWidth="1"/>
    <col min="31" max="31" width="1" customWidth="1"/>
    <col min="32" max="34" width="5.7109375" customWidth="1"/>
    <col min="35" max="35" width="1" customWidth="1"/>
    <col min="36" max="36" width="0.28515625" customWidth="1"/>
    <col min="37" max="37" width="0.5703125" customWidth="1"/>
    <col min="38" max="40" width="2.85546875" customWidth="1"/>
    <col min="41" max="41" width="0.85546875" customWidth="1"/>
    <col min="42" max="42" width="6.85546875" customWidth="1"/>
    <col min="43" max="43" width="0.5703125" customWidth="1"/>
    <col min="44" max="49" width="2" customWidth="1"/>
    <col min="50" max="50" width="0.7109375" customWidth="1"/>
    <col min="51" max="51" width="3.140625" customWidth="1"/>
    <col min="52" max="153" width="5" customWidth="1"/>
  </cols>
  <sheetData>
    <row r="1" spans="1:58" ht="3" customHeight="1">
      <c r="L1" s="49"/>
    </row>
    <row r="2" spans="1:58" ht="8.4499999999999993" customHeight="1">
      <c r="B2" s="2496"/>
      <c r="C2" s="2497"/>
      <c r="D2" s="2498"/>
      <c r="E2" s="2505" t="s">
        <v>0</v>
      </c>
      <c r="F2" s="2506"/>
      <c r="G2" s="2506"/>
      <c r="H2" s="2506"/>
      <c r="I2" s="2507"/>
      <c r="J2" s="1383"/>
      <c r="K2" s="1384"/>
      <c r="L2" s="1011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71"/>
      <c r="Z2" s="13"/>
      <c r="AA2" s="124"/>
      <c r="AB2" s="2496"/>
      <c r="AC2" s="2497"/>
      <c r="AD2" s="2498"/>
      <c r="AE2" s="2505" t="s">
        <v>0</v>
      </c>
      <c r="AF2" s="2506"/>
      <c r="AG2" s="2506"/>
      <c r="AH2" s="2506"/>
      <c r="AI2" s="2507"/>
      <c r="AJ2" s="69"/>
      <c r="AK2" s="70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71"/>
    </row>
    <row r="3" spans="1:58" ht="1.5" customHeight="1">
      <c r="B3" s="2499"/>
      <c r="C3" s="2500"/>
      <c r="D3" s="2501"/>
      <c r="E3" s="2490"/>
      <c r="F3" s="2491"/>
      <c r="G3" s="2491"/>
      <c r="H3" s="2491"/>
      <c r="I3" s="2492"/>
      <c r="J3" s="1383"/>
      <c r="K3" s="1384"/>
      <c r="L3" s="42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4"/>
      <c r="Z3" s="13"/>
      <c r="AA3" s="124"/>
      <c r="AB3" s="2499"/>
      <c r="AC3" s="2500"/>
      <c r="AD3" s="2501"/>
      <c r="AE3" s="2490"/>
      <c r="AF3" s="2491"/>
      <c r="AG3" s="2491"/>
      <c r="AH3" s="2491"/>
      <c r="AI3" s="2492"/>
      <c r="AJ3" s="69"/>
      <c r="AK3" s="72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4"/>
    </row>
    <row r="4" spans="1:58" ht="8.4499999999999993" customHeight="1">
      <c r="B4" s="2499"/>
      <c r="C4" s="2500"/>
      <c r="D4" s="2501"/>
      <c r="E4" s="2490"/>
      <c r="F4" s="2491"/>
      <c r="G4" s="2491"/>
      <c r="H4" s="2491"/>
      <c r="I4" s="2492"/>
      <c r="J4" s="1383"/>
      <c r="K4" s="1384"/>
      <c r="L4" s="42"/>
      <c r="M4" s="2470" t="s">
        <v>1</v>
      </c>
      <c r="N4" s="2470"/>
      <c r="O4" s="2470"/>
      <c r="P4" s="2470"/>
      <c r="Q4" s="2470"/>
      <c r="R4" s="2470"/>
      <c r="S4" s="2470"/>
      <c r="T4" s="2470"/>
      <c r="U4" s="2470"/>
      <c r="V4" s="2470"/>
      <c r="W4" s="2470"/>
      <c r="X4" s="2470"/>
      <c r="Y4" s="74"/>
      <c r="Z4" s="13"/>
      <c r="AA4" s="124"/>
      <c r="AB4" s="2499"/>
      <c r="AC4" s="2500"/>
      <c r="AD4" s="2501"/>
      <c r="AE4" s="2490"/>
      <c r="AF4" s="2491"/>
      <c r="AG4" s="2491"/>
      <c r="AH4" s="2491"/>
      <c r="AI4" s="2492"/>
      <c r="AJ4" s="69"/>
      <c r="AK4" s="72"/>
      <c r="AL4" s="2470" t="s">
        <v>1</v>
      </c>
      <c r="AM4" s="2470"/>
      <c r="AN4" s="2470"/>
      <c r="AO4" s="2470"/>
      <c r="AP4" s="2470"/>
      <c r="AQ4" s="2470"/>
      <c r="AR4" s="2470"/>
      <c r="AS4" s="2470"/>
      <c r="AT4" s="2470"/>
      <c r="AU4" s="2470"/>
      <c r="AV4" s="2470"/>
      <c r="AW4" s="2470"/>
      <c r="AX4" s="74"/>
    </row>
    <row r="5" spans="1:58" ht="15" customHeight="1">
      <c r="B5" s="2499"/>
      <c r="C5" s="2500"/>
      <c r="D5" s="2501"/>
      <c r="E5" s="2490"/>
      <c r="F5" s="2491"/>
      <c r="G5" s="2491"/>
      <c r="H5" s="2491"/>
      <c r="I5" s="2492"/>
      <c r="J5" s="1383"/>
      <c r="K5" s="1384"/>
      <c r="L5" s="218"/>
      <c r="M5" s="2470"/>
      <c r="N5" s="2470"/>
      <c r="O5" s="2470"/>
      <c r="P5" s="2470"/>
      <c r="Q5" s="2470"/>
      <c r="R5" s="2470"/>
      <c r="S5" s="2470"/>
      <c r="T5" s="2470"/>
      <c r="U5" s="2470"/>
      <c r="V5" s="2470"/>
      <c r="W5" s="2470"/>
      <c r="X5" s="2470"/>
      <c r="Y5" s="76"/>
      <c r="Z5" s="20"/>
      <c r="AA5" s="124"/>
      <c r="AB5" s="2499"/>
      <c r="AC5" s="2500"/>
      <c r="AD5" s="2501"/>
      <c r="AE5" s="2490"/>
      <c r="AF5" s="2491"/>
      <c r="AG5" s="2491"/>
      <c r="AH5" s="2491"/>
      <c r="AI5" s="2492"/>
      <c r="AJ5" s="69"/>
      <c r="AK5" s="75"/>
      <c r="AL5" s="2470"/>
      <c r="AM5" s="2470"/>
      <c r="AN5" s="2470"/>
      <c r="AO5" s="2470"/>
      <c r="AP5" s="2470"/>
      <c r="AQ5" s="2470"/>
      <c r="AR5" s="2470"/>
      <c r="AS5" s="2470"/>
      <c r="AT5" s="2470"/>
      <c r="AU5" s="2470"/>
      <c r="AV5" s="2470"/>
      <c r="AW5" s="2470"/>
      <c r="AX5" s="76"/>
      <c r="BA5" s="2457"/>
      <c r="BB5" s="2457"/>
      <c r="BC5" s="2457"/>
      <c r="BD5" s="2457"/>
      <c r="BE5" s="2457"/>
      <c r="BF5" s="2457"/>
    </row>
    <row r="6" spans="1:58" ht="12.75" customHeight="1">
      <c r="A6" s="124">
        <v>4894</v>
      </c>
      <c r="B6" s="2502"/>
      <c r="C6" s="2503"/>
      <c r="D6" s="2504"/>
      <c r="E6" s="2493"/>
      <c r="F6" s="2494"/>
      <c r="G6" s="2494"/>
      <c r="H6" s="2494"/>
      <c r="I6" s="2495"/>
      <c r="J6" s="75"/>
      <c r="K6" s="76"/>
      <c r="L6" s="218"/>
      <c r="M6" s="124"/>
      <c r="N6" s="11"/>
      <c r="O6" s="218"/>
      <c r="P6" s="13"/>
      <c r="Q6" s="13"/>
      <c r="R6" s="13"/>
      <c r="S6" s="13"/>
      <c r="T6" s="13"/>
      <c r="U6" s="13"/>
      <c r="V6" s="13"/>
      <c r="W6" s="13"/>
      <c r="X6" s="13"/>
      <c r="Y6" s="76"/>
      <c r="Z6" s="20"/>
      <c r="AA6" s="1398">
        <v>4882</v>
      </c>
      <c r="AB6" s="2502"/>
      <c r="AC6" s="2503"/>
      <c r="AD6" s="2504"/>
      <c r="AE6" s="2493"/>
      <c r="AF6" s="2494"/>
      <c r="AG6" s="2494"/>
      <c r="AH6" s="2494"/>
      <c r="AI6" s="2495"/>
      <c r="AJ6" s="77"/>
      <c r="AK6" s="75"/>
      <c r="AL6" s="124"/>
      <c r="AM6" s="11"/>
      <c r="AN6" s="218"/>
      <c r="AO6" s="13"/>
      <c r="AP6" s="13"/>
      <c r="AQ6" s="13"/>
      <c r="AR6" s="13"/>
      <c r="AS6" s="13"/>
      <c r="AT6" s="13"/>
      <c r="AU6" s="13"/>
      <c r="AV6" s="13"/>
      <c r="AW6" s="13"/>
      <c r="AX6" s="76"/>
      <c r="BA6" s="2457"/>
      <c r="BB6" s="2457"/>
      <c r="BC6" s="2457"/>
      <c r="BD6" s="2457"/>
      <c r="BE6" s="2457"/>
      <c r="BF6" s="2457"/>
    </row>
    <row r="7" spans="1:58" ht="12.75" customHeight="1">
      <c r="B7" s="2508" t="s">
        <v>2</v>
      </c>
      <c r="C7" s="2509"/>
      <c r="D7" s="2509"/>
      <c r="E7" s="2509"/>
      <c r="F7" s="2509"/>
      <c r="G7" s="2509"/>
      <c r="H7" s="2509"/>
      <c r="I7" s="2510"/>
      <c r="J7" s="75"/>
      <c r="K7" s="76"/>
      <c r="L7" s="218"/>
      <c r="M7" s="11" t="s">
        <v>3</v>
      </c>
      <c r="N7" s="11"/>
      <c r="O7" s="218"/>
      <c r="P7" s="13"/>
      <c r="Q7" s="13"/>
      <c r="R7" s="13"/>
      <c r="S7" s="13"/>
      <c r="T7" s="13"/>
      <c r="U7" s="13"/>
      <c r="V7" s="13"/>
      <c r="W7" s="13"/>
      <c r="X7" s="13"/>
      <c r="Y7" s="76"/>
      <c r="Z7" s="20"/>
      <c r="AA7" s="124"/>
      <c r="AB7" s="2508" t="s">
        <v>2</v>
      </c>
      <c r="AC7" s="2509"/>
      <c r="AD7" s="2509"/>
      <c r="AE7" s="2509"/>
      <c r="AF7" s="2509"/>
      <c r="AG7" s="2509"/>
      <c r="AH7" s="2509"/>
      <c r="AI7" s="2510"/>
      <c r="AJ7" s="77"/>
      <c r="AK7" s="75"/>
      <c r="AL7" s="11" t="s">
        <v>3</v>
      </c>
      <c r="AM7" s="11"/>
      <c r="AN7" s="218"/>
      <c r="AO7" s="13"/>
      <c r="AP7" s="13"/>
      <c r="AQ7" s="13"/>
      <c r="AR7" s="13"/>
      <c r="AS7" s="13"/>
      <c r="AT7" s="13"/>
      <c r="AU7" s="13"/>
      <c r="AV7" s="13"/>
      <c r="AW7" s="13"/>
      <c r="AX7" s="76"/>
      <c r="BA7" s="2457"/>
      <c r="BB7" s="2457"/>
      <c r="BC7" s="2457"/>
      <c r="BD7" s="2457"/>
      <c r="BE7" s="2457"/>
      <c r="BF7" s="2457"/>
    </row>
    <row r="8" spans="1:58" ht="12.75" customHeight="1">
      <c r="B8" s="2471"/>
      <c r="C8" s="2472"/>
      <c r="D8" s="2472"/>
      <c r="E8" s="2472"/>
      <c r="F8" s="2472"/>
      <c r="G8" s="2472"/>
      <c r="H8" s="2472"/>
      <c r="I8" s="2473"/>
      <c r="J8" s="75"/>
      <c r="K8" s="76"/>
      <c r="L8" s="218"/>
      <c r="M8" s="11" t="s">
        <v>4</v>
      </c>
      <c r="N8" s="11"/>
      <c r="O8" s="218"/>
      <c r="P8" s="13"/>
      <c r="Q8" s="13"/>
      <c r="R8" s="13"/>
      <c r="S8" s="13"/>
      <c r="T8" s="13"/>
      <c r="U8" s="13"/>
      <c r="V8" s="13"/>
      <c r="W8" s="13"/>
      <c r="X8" s="13"/>
      <c r="Y8" s="76"/>
      <c r="Z8" s="20"/>
      <c r="AA8" s="124"/>
      <c r="AB8" s="2471"/>
      <c r="AC8" s="2472"/>
      <c r="AD8" s="2472"/>
      <c r="AE8" s="2472"/>
      <c r="AF8" s="2472"/>
      <c r="AG8" s="2472"/>
      <c r="AH8" s="2472"/>
      <c r="AI8" s="2473"/>
      <c r="AJ8" s="77"/>
      <c r="AK8" s="75"/>
      <c r="AL8" s="11" t="s">
        <v>4</v>
      </c>
      <c r="AM8" s="11"/>
      <c r="AN8" s="218"/>
      <c r="AO8" s="13"/>
      <c r="AP8" s="13"/>
      <c r="AQ8" s="13"/>
      <c r="AR8" s="13"/>
      <c r="AS8" s="13"/>
      <c r="AT8" s="13"/>
      <c r="AU8" s="13"/>
      <c r="AV8" s="13"/>
      <c r="AW8" s="13"/>
      <c r="AX8" s="76"/>
      <c r="BA8" s="2457"/>
      <c r="BB8" s="2457"/>
      <c r="BC8" s="2457"/>
      <c r="BD8" s="2457"/>
      <c r="BE8" s="2457"/>
      <c r="BF8" s="2457"/>
    </row>
    <row r="9" spans="1:58" ht="15.75" customHeight="1">
      <c r="B9" s="14"/>
      <c r="C9" s="2475" t="s">
        <v>5</v>
      </c>
      <c r="D9" s="2475"/>
      <c r="E9" s="15" t="s">
        <v>6</v>
      </c>
      <c r="F9" s="2476" t="str">
        <f>IF(VLOOKUP(A6,_xlnm.DATABASE,6,FALSE)="KPP","PT. KPP","PT. KPP / "&amp;VLOOKUP(A6,_xlnm.DATABASE,6,FALSE))</f>
        <v>PT. KPP / ARCO</v>
      </c>
      <c r="G9" s="2476"/>
      <c r="H9" s="2476"/>
      <c r="I9" s="16"/>
      <c r="J9" s="75"/>
      <c r="K9" s="76"/>
      <c r="L9" s="218"/>
      <c r="M9" s="11" t="s">
        <v>7</v>
      </c>
      <c r="N9" s="82"/>
      <c r="O9" s="218"/>
      <c r="P9" s="13"/>
      <c r="Q9" s="13"/>
      <c r="R9" s="13"/>
      <c r="S9" s="13"/>
      <c r="T9" s="13"/>
      <c r="U9" s="13"/>
      <c r="V9" s="13"/>
      <c r="W9" s="13"/>
      <c r="X9" s="13"/>
      <c r="Y9" s="76"/>
      <c r="Z9" s="20"/>
      <c r="AA9" s="124"/>
      <c r="AB9" s="14"/>
      <c r="AC9" s="2475" t="s">
        <v>5</v>
      </c>
      <c r="AD9" s="2475"/>
      <c r="AE9" s="15" t="s">
        <v>6</v>
      </c>
      <c r="AF9" s="2476" t="str">
        <f>IF(VLOOKUP(AA6,_xlnm.DATABASE,6,FALSE)="KPP","PT. KPP","PT. KPP / "&amp;VLOOKUP(AA6,_xlnm.DATABASE,6,FALSE))</f>
        <v>PT. KPP / ELA</v>
      </c>
      <c r="AG9" s="2476"/>
      <c r="AH9" s="2476"/>
      <c r="AI9" s="16"/>
      <c r="AJ9" s="77"/>
      <c r="AK9" s="75"/>
      <c r="AL9" s="11" t="s">
        <v>7</v>
      </c>
      <c r="AM9" s="82"/>
      <c r="AN9" s="218"/>
      <c r="AO9" s="13"/>
      <c r="AP9" s="13"/>
      <c r="AQ9" s="13"/>
      <c r="AR9" s="13"/>
      <c r="AS9" s="13"/>
      <c r="AT9" s="13"/>
      <c r="AU9" s="13"/>
      <c r="AV9" s="13"/>
      <c r="AW9" s="13"/>
      <c r="AX9" s="76"/>
      <c r="BA9" s="2457"/>
      <c r="BB9" s="2457"/>
      <c r="BC9" s="2457"/>
      <c r="BD9" s="2457"/>
      <c r="BE9" s="2457"/>
      <c r="BF9" s="2457"/>
    </row>
    <row r="10" spans="1:58" ht="15.75" customHeight="1">
      <c r="B10" s="14"/>
      <c r="C10" s="2475" t="s">
        <v>8</v>
      </c>
      <c r="D10" s="2475"/>
      <c r="E10" s="15" t="s">
        <v>6</v>
      </c>
      <c r="F10" s="2477" t="str">
        <f>VLOOKUP(A6,_xlnm.DATABASE,3,FALSE)</f>
        <v>WAITER</v>
      </c>
      <c r="G10" s="2477"/>
      <c r="H10" s="2477"/>
      <c r="I10" s="16"/>
      <c r="J10" s="75"/>
      <c r="K10" s="76"/>
      <c r="L10" s="218"/>
      <c r="M10" s="11" t="s">
        <v>9</v>
      </c>
      <c r="N10" s="82"/>
      <c r="O10" s="218"/>
      <c r="P10" s="13"/>
      <c r="Q10" s="13"/>
      <c r="R10" s="13"/>
      <c r="S10" s="13"/>
      <c r="T10" s="13"/>
      <c r="U10" s="13"/>
      <c r="V10" s="13"/>
      <c r="W10" s="13"/>
      <c r="X10" s="13"/>
      <c r="Y10" s="76"/>
      <c r="Z10" s="20"/>
      <c r="AA10" s="124"/>
      <c r="AB10" s="14"/>
      <c r="AC10" s="2475" t="s">
        <v>8</v>
      </c>
      <c r="AD10" s="2475"/>
      <c r="AE10" s="15" t="s">
        <v>6</v>
      </c>
      <c r="AF10" s="2477" t="str">
        <f>VLOOKUP(AA6,_xlnm.DATABASE,3,FALSE)</f>
        <v>OPERATOR</v>
      </c>
      <c r="AG10" s="2477"/>
      <c r="AH10" s="2477"/>
      <c r="AI10" s="16"/>
      <c r="AJ10" s="77"/>
      <c r="AK10" s="75"/>
      <c r="AL10" s="11" t="s">
        <v>9</v>
      </c>
      <c r="AM10" s="82"/>
      <c r="AN10" s="218"/>
      <c r="AO10" s="13"/>
      <c r="AP10" s="13"/>
      <c r="AQ10" s="13"/>
      <c r="AR10" s="13"/>
      <c r="AS10" s="13"/>
      <c r="AT10" s="13"/>
      <c r="AU10" s="13"/>
      <c r="AV10" s="13"/>
      <c r="AW10" s="13"/>
      <c r="AX10" s="76"/>
      <c r="BA10" s="2457"/>
      <c r="BB10" s="2457"/>
      <c r="BC10" s="2457"/>
      <c r="BD10" s="2457"/>
      <c r="BE10" s="2457"/>
      <c r="BF10" s="2457"/>
    </row>
    <row r="11" spans="1:58" ht="15.75" customHeight="1">
      <c r="B11" s="18"/>
      <c r="C11" s="2475" t="s">
        <v>10</v>
      </c>
      <c r="D11" s="2475"/>
      <c r="E11" s="15" t="s">
        <v>6</v>
      </c>
      <c r="F11" s="2476" t="str">
        <f>VLOOKUP(A6,_xlnm.DATABASE,5,FALSE)</f>
        <v>-</v>
      </c>
      <c r="G11" s="2476"/>
      <c r="H11" s="2476"/>
      <c r="I11" s="16"/>
      <c r="J11" s="218"/>
      <c r="K11" s="76"/>
      <c r="L11" s="218"/>
      <c r="M11" s="19" t="s">
        <v>11</v>
      </c>
      <c r="N11" s="82"/>
      <c r="O11" s="218"/>
      <c r="P11" s="13"/>
      <c r="Q11" s="13"/>
      <c r="R11" s="13"/>
      <c r="S11" s="13"/>
      <c r="T11" s="13"/>
      <c r="U11" s="13"/>
      <c r="V11" s="13"/>
      <c r="W11" s="13"/>
      <c r="X11" s="13"/>
      <c r="Y11" s="76"/>
      <c r="Z11" s="20"/>
      <c r="AA11" s="124"/>
      <c r="AB11" s="18"/>
      <c r="AC11" s="2475" t="s">
        <v>10</v>
      </c>
      <c r="AD11" s="2475"/>
      <c r="AE11" s="15" t="s">
        <v>6</v>
      </c>
      <c r="AF11" s="2476" t="str">
        <f>VLOOKUP(AA6,_xlnm.DATABASE,5,FALSE)</f>
        <v>-</v>
      </c>
      <c r="AG11" s="2476"/>
      <c r="AH11" s="2476"/>
      <c r="AI11" s="16"/>
      <c r="AJ11" s="76"/>
      <c r="AK11" s="75"/>
      <c r="AL11" s="19" t="s">
        <v>11</v>
      </c>
      <c r="AM11" s="82"/>
      <c r="AN11" s="218"/>
      <c r="AO11" s="13"/>
      <c r="AP11" s="13"/>
      <c r="AQ11" s="13"/>
      <c r="AR11" s="13"/>
      <c r="AS11" s="13"/>
      <c r="AT11" s="13"/>
      <c r="AU11" s="13"/>
      <c r="AV11" s="13"/>
      <c r="AW11" s="13"/>
      <c r="AX11" s="76"/>
      <c r="BA11" s="2457"/>
      <c r="BB11" s="2457"/>
      <c r="BC11" s="2457"/>
      <c r="BD11" s="2457"/>
      <c r="BE11" s="2457"/>
      <c r="BF11" s="2457"/>
    </row>
    <row r="12" spans="1:58" ht="15.75" customHeight="1">
      <c r="B12" s="18"/>
      <c r="C12" s="2475" t="s">
        <v>12</v>
      </c>
      <c r="D12" s="2475"/>
      <c r="E12" s="15" t="s">
        <v>6</v>
      </c>
      <c r="F12" s="2476" t="str">
        <f>VLOOKUP(A6,_xlnm.DATABASE,4,FALSE)</f>
        <v>HCGS</v>
      </c>
      <c r="G12" s="2476"/>
      <c r="H12" s="2476"/>
      <c r="I12" s="16"/>
      <c r="J12" s="218"/>
      <c r="K12" s="76"/>
      <c r="L12" s="218"/>
      <c r="M12" s="19" t="s">
        <v>13</v>
      </c>
      <c r="N12" s="82"/>
      <c r="O12" s="218"/>
      <c r="P12" s="13"/>
      <c r="Q12" s="13"/>
      <c r="R12" s="13"/>
      <c r="S12" s="13"/>
      <c r="T12" s="13"/>
      <c r="U12" s="13"/>
      <c r="V12" s="13"/>
      <c r="W12" s="13"/>
      <c r="X12" s="13"/>
      <c r="Y12" s="76"/>
      <c r="Z12" s="20"/>
      <c r="AA12" s="124"/>
      <c r="AB12" s="18"/>
      <c r="AC12" s="2475" t="s">
        <v>12</v>
      </c>
      <c r="AD12" s="2475"/>
      <c r="AE12" s="15" t="s">
        <v>6</v>
      </c>
      <c r="AF12" s="2476" t="str">
        <f>VLOOKUP(AA6,_xlnm.DATABASE,4,FALSE)</f>
        <v>OPERATION</v>
      </c>
      <c r="AG12" s="2476"/>
      <c r="AH12" s="2476"/>
      <c r="AI12" s="16"/>
      <c r="AJ12" s="76"/>
      <c r="AK12" s="75"/>
      <c r="AL12" s="19" t="s">
        <v>13</v>
      </c>
      <c r="AM12" s="82"/>
      <c r="AN12" s="218"/>
      <c r="AO12" s="13"/>
      <c r="AP12" s="13"/>
      <c r="AQ12" s="13"/>
      <c r="AR12" s="13"/>
      <c r="AS12" s="13"/>
      <c r="AT12" s="13"/>
      <c r="AU12" s="13"/>
      <c r="AV12" s="13"/>
      <c r="AW12" s="13"/>
      <c r="AX12" s="76"/>
      <c r="BA12" s="2457"/>
      <c r="BB12" s="2457"/>
      <c r="BC12" s="2457"/>
      <c r="BD12" s="2457"/>
      <c r="BE12" s="2457"/>
      <c r="BF12" s="2457"/>
    </row>
    <row r="13" spans="1:58" ht="15.75" customHeight="1">
      <c r="B13" s="18"/>
      <c r="C13" s="2475" t="s">
        <v>14</v>
      </c>
      <c r="D13" s="2475"/>
      <c r="E13" s="15" t="s">
        <v>6</v>
      </c>
      <c r="F13" s="2485">
        <f>VLOOKUP(A6,_xlnm.DATABASE,19,FALSE)</f>
        <v>44844</v>
      </c>
      <c r="G13" s="2485"/>
      <c r="H13" s="2485"/>
      <c r="I13" s="16"/>
      <c r="J13" s="218"/>
      <c r="K13" s="76"/>
      <c r="L13" s="218"/>
      <c r="M13" s="11" t="s">
        <v>15</v>
      </c>
      <c r="N13" s="82"/>
      <c r="O13" s="218"/>
      <c r="P13" s="20"/>
      <c r="Q13" s="20"/>
      <c r="R13" s="20"/>
      <c r="S13" s="20"/>
      <c r="T13" s="20"/>
      <c r="U13" s="20"/>
      <c r="V13" s="20"/>
      <c r="W13" s="20"/>
      <c r="X13" s="20"/>
      <c r="Y13" s="76"/>
      <c r="Z13" s="20"/>
      <c r="AA13" s="124"/>
      <c r="AB13" s="18"/>
      <c r="AC13" s="2475" t="s">
        <v>14</v>
      </c>
      <c r="AD13" s="2475"/>
      <c r="AE13" s="15" t="s">
        <v>6</v>
      </c>
      <c r="AF13" s="2485">
        <f>VLOOKUP(AA6,_xlnm.DATABASE,19,FALSE)</f>
        <v>44697</v>
      </c>
      <c r="AG13" s="2485"/>
      <c r="AH13" s="2485"/>
      <c r="AI13" s="16"/>
      <c r="AJ13" s="76"/>
      <c r="AK13" s="75"/>
      <c r="AL13" s="11" t="s">
        <v>15</v>
      </c>
      <c r="AM13" s="82"/>
      <c r="AN13" s="218"/>
      <c r="AO13" s="20"/>
      <c r="AP13" s="20"/>
      <c r="AQ13" s="20"/>
      <c r="AR13" s="20"/>
      <c r="AS13" s="20"/>
      <c r="AT13" s="20"/>
      <c r="AU13" s="20"/>
      <c r="AV13" s="20"/>
      <c r="AW13" s="20"/>
      <c r="AX13" s="76"/>
      <c r="BA13" s="2457"/>
      <c r="BB13" s="2457"/>
      <c r="BC13" s="2457"/>
      <c r="BD13" s="2457"/>
      <c r="BE13" s="2457"/>
      <c r="BF13" s="2457"/>
    </row>
    <row r="14" spans="1:58" ht="9.75" customHeight="1">
      <c r="B14" s="18"/>
      <c r="C14" s="21"/>
      <c r="D14" s="22"/>
      <c r="E14" s="22"/>
      <c r="F14" s="22"/>
      <c r="G14" s="22"/>
      <c r="H14" s="22"/>
      <c r="I14" s="23"/>
      <c r="J14" s="218"/>
      <c r="K14" s="76"/>
      <c r="L14" s="218"/>
      <c r="M14" s="24"/>
      <c r="N14" s="24"/>
      <c r="O14" s="24"/>
      <c r="P14" s="24"/>
      <c r="Q14" s="24"/>
      <c r="R14" s="25"/>
      <c r="S14" s="26"/>
      <c r="T14" s="26"/>
      <c r="U14" s="26"/>
      <c r="V14" s="26"/>
      <c r="W14" s="26"/>
      <c r="X14" s="26"/>
      <c r="Y14" s="76"/>
      <c r="Z14" s="20"/>
      <c r="AA14" s="124"/>
      <c r="AB14" s="18"/>
      <c r="AC14" s="21"/>
      <c r="AD14" s="22"/>
      <c r="AE14" s="22"/>
      <c r="AF14" s="22"/>
      <c r="AG14" s="2485"/>
      <c r="AH14" s="2485"/>
      <c r="AI14" s="2487"/>
      <c r="AJ14" s="76"/>
      <c r="AK14" s="75"/>
      <c r="AL14" s="24"/>
      <c r="AM14" s="24"/>
      <c r="AN14" s="24"/>
      <c r="AO14" s="24"/>
      <c r="AP14" s="24"/>
      <c r="AQ14" s="25"/>
      <c r="AR14" s="26"/>
      <c r="AS14" s="26"/>
      <c r="AT14" s="26"/>
      <c r="AU14" s="26"/>
      <c r="AV14" s="26"/>
      <c r="AW14" s="26"/>
      <c r="AX14" s="76"/>
      <c r="BA14" s="2457"/>
      <c r="BB14" s="2457"/>
      <c r="BC14" s="2457"/>
      <c r="BD14" s="2457"/>
      <c r="BE14" s="2457"/>
      <c r="BF14" s="2457"/>
    </row>
    <row r="15" spans="1:58" ht="12.75" customHeight="1">
      <c r="B15" s="18"/>
      <c r="C15" s="21"/>
      <c r="D15" s="22"/>
      <c r="E15" s="22"/>
      <c r="F15" s="1199"/>
      <c r="G15" s="22"/>
      <c r="H15" s="22"/>
      <c r="I15" s="23"/>
      <c r="J15" s="218"/>
      <c r="K15" s="76"/>
      <c r="L15" s="218"/>
      <c r="M15" s="27"/>
      <c r="N15" s="27"/>
      <c r="O15" s="27"/>
      <c r="P15" s="28"/>
      <c r="Q15" s="28"/>
      <c r="R15" s="29"/>
      <c r="S15" s="13"/>
      <c r="T15" s="13"/>
      <c r="U15" s="13"/>
      <c r="V15" s="13"/>
      <c r="W15" s="13"/>
      <c r="X15" s="13"/>
      <c r="Y15" s="76"/>
      <c r="Z15" s="20"/>
      <c r="AA15" s="124"/>
      <c r="AB15" s="18"/>
      <c r="AC15" s="21"/>
      <c r="AD15" s="22"/>
      <c r="AE15" s="22"/>
      <c r="AF15" s="22"/>
      <c r="AG15" s="22"/>
      <c r="AH15" s="22"/>
      <c r="AI15" s="23"/>
      <c r="AJ15" s="218"/>
      <c r="AK15" s="75"/>
      <c r="AL15" s="27"/>
      <c r="AM15" s="27"/>
      <c r="AN15" s="27"/>
      <c r="AO15" s="28"/>
      <c r="AP15" s="28"/>
      <c r="AQ15" s="29"/>
      <c r="AR15" s="13"/>
      <c r="AS15" s="13"/>
      <c r="AT15" s="13"/>
      <c r="AU15" s="13"/>
      <c r="AV15" s="13"/>
      <c r="AW15" s="13"/>
      <c r="AX15" s="76"/>
      <c r="BA15" s="2457"/>
      <c r="BB15" s="2457"/>
      <c r="BC15" s="2457"/>
      <c r="BD15" s="2457"/>
      <c r="BE15" s="2457"/>
      <c r="BF15" s="2457"/>
    </row>
    <row r="16" spans="1:58" ht="6" customHeight="1">
      <c r="B16" s="18"/>
      <c r="C16" s="21"/>
      <c r="D16" s="22"/>
      <c r="E16" s="22"/>
      <c r="F16" s="22"/>
      <c r="G16" s="22"/>
      <c r="H16" s="22"/>
      <c r="I16" s="23"/>
      <c r="J16" s="124"/>
      <c r="K16" s="76"/>
      <c r="L16" s="218"/>
      <c r="M16" s="1382"/>
      <c r="N16" s="1382"/>
      <c r="O16" s="1382"/>
      <c r="P16" s="28"/>
      <c r="Q16" s="28"/>
      <c r="R16" s="29"/>
      <c r="S16" s="13"/>
      <c r="T16" s="13"/>
      <c r="U16" s="13"/>
      <c r="V16" s="13"/>
      <c r="W16" s="13"/>
      <c r="X16" s="13"/>
      <c r="Y16" s="76"/>
      <c r="Z16" s="20"/>
      <c r="AA16" s="124"/>
      <c r="AB16" s="18"/>
      <c r="AC16" s="21"/>
      <c r="AD16" s="22"/>
      <c r="AE16" s="22"/>
      <c r="AF16" s="22"/>
      <c r="AG16" s="22"/>
      <c r="AH16" s="22"/>
      <c r="AI16" s="23"/>
      <c r="AJ16" s="124"/>
      <c r="AK16" s="75"/>
      <c r="AL16" s="1382"/>
      <c r="AM16" s="1382"/>
      <c r="AN16" s="1382"/>
      <c r="AO16" s="28"/>
      <c r="AP16" s="28"/>
      <c r="AQ16" s="29"/>
      <c r="AR16" s="13"/>
      <c r="AS16" s="13"/>
      <c r="AT16" s="13"/>
      <c r="AU16" s="13"/>
      <c r="AV16" s="13"/>
      <c r="AW16" s="13"/>
      <c r="AX16" s="76"/>
      <c r="BA16" s="2457"/>
      <c r="BB16" s="2457"/>
      <c r="BC16" s="2457"/>
      <c r="BD16" s="2457"/>
      <c r="BE16" s="2457"/>
      <c r="BF16" s="2457"/>
    </row>
    <row r="17" spans="1:58">
      <c r="B17" s="18"/>
      <c r="C17" s="21"/>
      <c r="D17" s="22"/>
      <c r="E17" s="22"/>
      <c r="F17" s="22"/>
      <c r="G17" s="22"/>
      <c r="H17" s="22"/>
      <c r="I17" s="23"/>
      <c r="J17" s="124"/>
      <c r="K17" s="76"/>
      <c r="L17" s="218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76"/>
      <c r="Z17" s="20"/>
      <c r="AA17" s="124"/>
      <c r="AB17" s="18"/>
      <c r="AC17" s="21"/>
      <c r="AD17" s="22"/>
      <c r="AE17" s="118"/>
      <c r="AF17" s="22"/>
      <c r="AG17" s="22"/>
      <c r="AH17" s="22"/>
      <c r="AI17" s="23"/>
      <c r="AJ17" s="124"/>
      <c r="AK17" s="75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76"/>
      <c r="BA17" s="2457"/>
      <c r="BB17" s="2457"/>
      <c r="BC17" s="2457"/>
      <c r="BD17" s="2457"/>
      <c r="BE17" s="2457"/>
      <c r="BF17" s="2457"/>
    </row>
    <row r="18" spans="1:58">
      <c r="B18" s="18"/>
      <c r="C18" s="21"/>
      <c r="D18" s="22"/>
      <c r="E18" s="22"/>
      <c r="F18" s="22"/>
      <c r="G18" s="22"/>
      <c r="H18" s="22"/>
      <c r="I18" s="23"/>
      <c r="J18" s="124"/>
      <c r="K18" s="76"/>
      <c r="L18" s="218"/>
      <c r="M18" s="2474" t="s">
        <v>85</v>
      </c>
      <c r="N18" s="2474"/>
      <c r="O18" s="2474"/>
      <c r="P18" s="2474"/>
      <c r="Q18" s="2474"/>
      <c r="R18" s="2474"/>
      <c r="S18" s="2474"/>
      <c r="T18" s="2474"/>
      <c r="U18" s="2474"/>
      <c r="V18" s="2474"/>
      <c r="W18" s="2474"/>
      <c r="X18" s="2474"/>
      <c r="Y18" s="76"/>
      <c r="Z18" s="20"/>
      <c r="AA18" s="124"/>
      <c r="AB18" s="18"/>
      <c r="AC18" s="21"/>
      <c r="AD18" s="22"/>
      <c r="AE18" s="22"/>
      <c r="AF18" s="22"/>
      <c r="AG18" s="22"/>
      <c r="AH18" s="22"/>
      <c r="AI18" s="23"/>
      <c r="AJ18" s="124"/>
      <c r="AK18" s="75"/>
      <c r="AL18" s="2474" t="s">
        <v>85</v>
      </c>
      <c r="AM18" s="2474"/>
      <c r="AN18" s="2474"/>
      <c r="AO18" s="2474"/>
      <c r="AP18" s="2474"/>
      <c r="AQ18" s="2474"/>
      <c r="AR18" s="2474"/>
      <c r="AS18" s="2474"/>
      <c r="AT18" s="2474"/>
      <c r="AU18" s="2474"/>
      <c r="AV18" s="2474"/>
      <c r="AW18" s="2474"/>
      <c r="AX18" s="76"/>
    </row>
    <row r="19" spans="1:58" ht="15.75">
      <c r="B19" s="18"/>
      <c r="C19" s="21"/>
      <c r="D19" s="22"/>
      <c r="E19" s="22"/>
      <c r="F19" s="22"/>
      <c r="G19" s="22"/>
      <c r="H19" s="22"/>
      <c r="I19" s="23"/>
      <c r="J19" s="124"/>
      <c r="K19" s="76"/>
      <c r="L19" s="49"/>
      <c r="M19" s="2486" t="s">
        <v>16</v>
      </c>
      <c r="N19" s="2486"/>
      <c r="O19" s="2486"/>
      <c r="P19" s="2486"/>
      <c r="Q19" s="2486"/>
      <c r="R19" s="2486"/>
      <c r="S19" s="2486"/>
      <c r="T19" s="2486"/>
      <c r="U19" s="2486"/>
      <c r="V19" s="2486"/>
      <c r="W19" s="2486"/>
      <c r="X19" s="2486"/>
      <c r="Y19" s="80"/>
      <c r="Z19" s="20"/>
      <c r="AA19" s="124"/>
      <c r="AB19" s="18"/>
      <c r="AC19" s="21"/>
      <c r="AD19" s="22"/>
      <c r="AE19" s="22"/>
      <c r="AF19" s="22"/>
      <c r="AG19" s="22"/>
      <c r="AH19" s="22"/>
      <c r="AI19" s="23"/>
      <c r="AJ19" s="124"/>
      <c r="AK19" s="79"/>
      <c r="AL19" s="2486" t="s">
        <v>16</v>
      </c>
      <c r="AM19" s="2486"/>
      <c r="AN19" s="2486"/>
      <c r="AO19" s="2486"/>
      <c r="AP19" s="2486"/>
      <c r="AQ19" s="2486"/>
      <c r="AR19" s="2486"/>
      <c r="AS19" s="2486"/>
      <c r="AT19" s="2486"/>
      <c r="AU19" s="2486"/>
      <c r="AV19" s="2486"/>
      <c r="AW19" s="2486"/>
      <c r="AX19" s="80"/>
    </row>
    <row r="20" spans="1:58" ht="9.75" customHeight="1">
      <c r="B20" s="31"/>
      <c r="C20" s="32"/>
      <c r="D20" s="32"/>
      <c r="E20" s="32"/>
      <c r="F20" s="32"/>
      <c r="G20" s="32"/>
      <c r="H20" s="32"/>
      <c r="I20" s="16"/>
      <c r="J20" s="124"/>
      <c r="K20" s="76"/>
      <c r="L20" s="2515" t="s">
        <v>40</v>
      </c>
      <c r="M20" s="2516"/>
      <c r="N20" s="2516"/>
      <c r="O20" s="2516"/>
      <c r="P20" s="2517"/>
      <c r="Q20" s="2521">
        <v>1</v>
      </c>
      <c r="R20" s="2523">
        <v>2</v>
      </c>
      <c r="S20" s="2524"/>
      <c r="T20" s="2524"/>
      <c r="U20" s="2525"/>
      <c r="V20" s="2529">
        <v>3</v>
      </c>
      <c r="W20" s="2530"/>
      <c r="X20" s="2530"/>
      <c r="Y20" s="2531"/>
      <c r="Z20" s="1033"/>
      <c r="AA20" s="124"/>
      <c r="AB20" s="31"/>
      <c r="AC20" s="32"/>
      <c r="AD20" s="32"/>
      <c r="AE20" s="32"/>
      <c r="AF20" s="32"/>
      <c r="AG20" s="32"/>
      <c r="AH20" s="32"/>
      <c r="AI20" s="16"/>
      <c r="AJ20" s="124"/>
      <c r="AK20" s="2515" t="s">
        <v>40</v>
      </c>
      <c r="AL20" s="2516"/>
      <c r="AM20" s="2516"/>
      <c r="AN20" s="2516"/>
      <c r="AO20" s="2517"/>
      <c r="AP20" s="2521">
        <v>1</v>
      </c>
      <c r="AQ20" s="2523">
        <v>2</v>
      </c>
      <c r="AR20" s="2524"/>
      <c r="AS20" s="2524"/>
      <c r="AT20" s="2525"/>
      <c r="AU20" s="2529">
        <v>3</v>
      </c>
      <c r="AV20" s="2530"/>
      <c r="AW20" s="2530"/>
      <c r="AX20" s="2531"/>
    </row>
    <row r="21" spans="1:58" ht="9.75" customHeight="1">
      <c r="B21" s="31"/>
      <c r="C21" s="32"/>
      <c r="D21" s="32"/>
      <c r="E21" s="32"/>
      <c r="F21" s="32"/>
      <c r="G21" s="32"/>
      <c r="H21" s="32"/>
      <c r="I21" s="16"/>
      <c r="J21" s="124"/>
      <c r="K21" s="76"/>
      <c r="L21" s="2518"/>
      <c r="M21" s="2519"/>
      <c r="N21" s="2519"/>
      <c r="O21" s="2519"/>
      <c r="P21" s="2520"/>
      <c r="Q21" s="2522"/>
      <c r="R21" s="2526"/>
      <c r="S21" s="2527"/>
      <c r="T21" s="2527"/>
      <c r="U21" s="2528"/>
      <c r="V21" s="2532"/>
      <c r="W21" s="2533"/>
      <c r="X21" s="2533"/>
      <c r="Y21" s="2534"/>
      <c r="Z21" s="1033"/>
      <c r="AA21" s="124"/>
      <c r="AB21" s="31"/>
      <c r="AC21" s="32"/>
      <c r="AD21" s="32"/>
      <c r="AE21" s="32"/>
      <c r="AF21" s="32"/>
      <c r="AG21" s="32"/>
      <c r="AH21" s="32"/>
      <c r="AI21" s="16"/>
      <c r="AJ21" s="124"/>
      <c r="AK21" s="2518"/>
      <c r="AL21" s="2519"/>
      <c r="AM21" s="2519"/>
      <c r="AN21" s="2519"/>
      <c r="AO21" s="2520"/>
      <c r="AP21" s="2522"/>
      <c r="AQ21" s="2526"/>
      <c r="AR21" s="2527"/>
      <c r="AS21" s="2527"/>
      <c r="AT21" s="2528"/>
      <c r="AU21" s="2532"/>
      <c r="AV21" s="2533"/>
      <c r="AW21" s="2533"/>
      <c r="AX21" s="2534"/>
    </row>
    <row r="22" spans="1:58" s="33" customFormat="1" ht="9.75" customHeight="1">
      <c r="B22" s="31"/>
      <c r="C22" s="2458" t="str">
        <f>VLOOKUP(A6,_xlnm.DATABASE,2,FALSE)</f>
        <v>ISRA</v>
      </c>
      <c r="D22" s="2458"/>
      <c r="E22" s="2458"/>
      <c r="F22" s="2458"/>
      <c r="G22" s="2458"/>
      <c r="H22" s="2458"/>
      <c r="I22" s="34"/>
      <c r="J22" s="125"/>
      <c r="K22" s="1012"/>
      <c r="L22" s="2511" t="s">
        <v>12154</v>
      </c>
      <c r="M22" s="2512"/>
      <c r="N22" s="2512"/>
      <c r="O22" s="2512"/>
      <c r="P22" s="2512"/>
      <c r="Q22" s="2512"/>
      <c r="R22" s="2512" t="s">
        <v>87</v>
      </c>
      <c r="S22" s="2512"/>
      <c r="T22" s="2512"/>
      <c r="U22" s="2512"/>
      <c r="V22" s="2512"/>
      <c r="W22" s="2512"/>
      <c r="X22" s="2512"/>
      <c r="Y22" s="2513"/>
      <c r="Z22" s="1034"/>
      <c r="AA22" s="125"/>
      <c r="AB22" s="31"/>
      <c r="AC22" s="2458" t="str">
        <f>VLOOKUP(AA6,_xlnm.DATABASE,2,FALSE)</f>
        <v>DEPLIANTO TANDI RERUNG</v>
      </c>
      <c r="AD22" s="2458"/>
      <c r="AE22" s="2458"/>
      <c r="AF22" s="2458"/>
      <c r="AG22" s="2458"/>
      <c r="AH22" s="2458"/>
      <c r="AI22" s="34"/>
      <c r="AJ22" s="125"/>
      <c r="AK22" s="2511" t="s">
        <v>12154</v>
      </c>
      <c r="AL22" s="2512"/>
      <c r="AM22" s="2512"/>
      <c r="AN22" s="2512"/>
      <c r="AO22" s="2512"/>
      <c r="AP22" s="2512"/>
      <c r="AQ22" s="2512" t="s">
        <v>87</v>
      </c>
      <c r="AR22" s="2512"/>
      <c r="AS22" s="2512"/>
      <c r="AT22" s="2512"/>
      <c r="AU22" s="2512"/>
      <c r="AV22" s="2512"/>
      <c r="AW22" s="2512"/>
      <c r="AX22" s="2513"/>
    </row>
    <row r="23" spans="1:58" s="33" customFormat="1" ht="9" customHeight="1">
      <c r="B23" s="35"/>
      <c r="C23" s="2459"/>
      <c r="D23" s="2459"/>
      <c r="E23" s="2459"/>
      <c r="F23" s="2459"/>
      <c r="G23" s="2459"/>
      <c r="H23" s="2459"/>
      <c r="I23" s="36"/>
      <c r="J23" s="125"/>
      <c r="K23" s="1012"/>
      <c r="L23" s="2482" t="s">
        <v>12155</v>
      </c>
      <c r="M23" s="2514"/>
      <c r="N23" s="2514"/>
      <c r="O23" s="2514"/>
      <c r="P23" s="2514"/>
      <c r="Q23" s="2514"/>
      <c r="R23" s="2483" t="s">
        <v>89</v>
      </c>
      <c r="S23" s="2483"/>
      <c r="T23" s="2483"/>
      <c r="U23" s="2483"/>
      <c r="V23" s="2483"/>
      <c r="W23" s="2483"/>
      <c r="X23" s="2483"/>
      <c r="Y23" s="2484"/>
      <c r="Z23" s="1034"/>
      <c r="AA23" s="125"/>
      <c r="AB23" s="35"/>
      <c r="AC23" s="2459"/>
      <c r="AD23" s="2459"/>
      <c r="AE23" s="2459"/>
      <c r="AF23" s="2459"/>
      <c r="AG23" s="2459"/>
      <c r="AH23" s="2459"/>
      <c r="AI23" s="36"/>
      <c r="AJ23" s="125"/>
      <c r="AK23" s="2482" t="s">
        <v>12155</v>
      </c>
      <c r="AL23" s="2514"/>
      <c r="AM23" s="2514"/>
      <c r="AN23" s="2514"/>
      <c r="AO23" s="2514"/>
      <c r="AP23" s="2514"/>
      <c r="AQ23" s="2483" t="s">
        <v>89</v>
      </c>
      <c r="AR23" s="2483"/>
      <c r="AS23" s="2483"/>
      <c r="AT23" s="2483"/>
      <c r="AU23" s="2483"/>
      <c r="AV23" s="2483"/>
      <c r="AW23" s="2483"/>
      <c r="AX23" s="2484"/>
    </row>
    <row r="24" spans="1:58" ht="2.25" customHeight="1">
      <c r="B24" s="124"/>
      <c r="C24" s="124"/>
      <c r="D24" s="124"/>
      <c r="E24" s="124"/>
      <c r="F24" s="124"/>
      <c r="G24" s="124"/>
      <c r="H24" s="124"/>
      <c r="I24" s="124"/>
      <c r="J24" s="124"/>
      <c r="L24" s="1172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</row>
    <row r="25" spans="1:58" ht="8.4499999999999993" customHeight="1">
      <c r="B25" s="2496"/>
      <c r="C25" s="2497"/>
      <c r="D25" s="2498"/>
      <c r="E25" s="2505" t="s">
        <v>0</v>
      </c>
      <c r="F25" s="2506"/>
      <c r="G25" s="2506"/>
      <c r="H25" s="2506"/>
      <c r="I25" s="2507"/>
      <c r="J25" s="1383"/>
      <c r="K25" s="1384"/>
      <c r="L25" s="101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71"/>
      <c r="Z25" s="13"/>
      <c r="AA25" s="124"/>
      <c r="AB25" s="2496"/>
      <c r="AC25" s="2497"/>
      <c r="AD25" s="2498"/>
      <c r="AE25" s="2505" t="s">
        <v>0</v>
      </c>
      <c r="AF25" s="2506"/>
      <c r="AG25" s="2506"/>
      <c r="AH25" s="2506"/>
      <c r="AI25" s="2507"/>
      <c r="AJ25" s="69"/>
      <c r="AK25" s="70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71"/>
    </row>
    <row r="26" spans="1:58" ht="1.5" customHeight="1">
      <c r="B26" s="2499"/>
      <c r="C26" s="2500"/>
      <c r="D26" s="2501"/>
      <c r="E26" s="2490"/>
      <c r="F26" s="2491"/>
      <c r="G26" s="2491"/>
      <c r="H26" s="2491"/>
      <c r="I26" s="2492"/>
      <c r="J26" s="1383"/>
      <c r="K26" s="1384"/>
      <c r="L26" s="42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4"/>
      <c r="Z26" s="13"/>
      <c r="AA26" s="124"/>
      <c r="AB26" s="2499"/>
      <c r="AC26" s="2500"/>
      <c r="AD26" s="2501"/>
      <c r="AE26" s="2490"/>
      <c r="AF26" s="2491"/>
      <c r="AG26" s="2491"/>
      <c r="AH26" s="2491"/>
      <c r="AI26" s="2492"/>
      <c r="AJ26" s="69"/>
      <c r="AK26" s="72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4"/>
    </row>
    <row r="27" spans="1:58" ht="8.4499999999999993" customHeight="1">
      <c r="B27" s="2499"/>
      <c r="C27" s="2500"/>
      <c r="D27" s="2501"/>
      <c r="E27" s="2490"/>
      <c r="F27" s="2491"/>
      <c r="G27" s="2491"/>
      <c r="H27" s="2491"/>
      <c r="I27" s="2492"/>
      <c r="J27" s="1383"/>
      <c r="K27" s="1384"/>
      <c r="L27" s="42"/>
      <c r="M27" s="2470" t="s">
        <v>1</v>
      </c>
      <c r="N27" s="2470"/>
      <c r="O27" s="2470"/>
      <c r="P27" s="2470"/>
      <c r="Q27" s="2470"/>
      <c r="R27" s="2470"/>
      <c r="S27" s="2470"/>
      <c r="T27" s="2470"/>
      <c r="U27" s="2470"/>
      <c r="V27" s="2470"/>
      <c r="W27" s="2470"/>
      <c r="X27" s="2470"/>
      <c r="Y27" s="74"/>
      <c r="Z27" s="13"/>
      <c r="AA27" s="124"/>
      <c r="AB27" s="2499"/>
      <c r="AC27" s="2500"/>
      <c r="AD27" s="2501"/>
      <c r="AE27" s="2490"/>
      <c r="AF27" s="2491"/>
      <c r="AG27" s="2491"/>
      <c r="AH27" s="2491"/>
      <c r="AI27" s="2492"/>
      <c r="AJ27" s="69"/>
      <c r="AK27" s="72"/>
      <c r="AL27" s="2470" t="s">
        <v>1</v>
      </c>
      <c r="AM27" s="2470"/>
      <c r="AN27" s="2470"/>
      <c r="AO27" s="2470"/>
      <c r="AP27" s="2470"/>
      <c r="AQ27" s="2470"/>
      <c r="AR27" s="2470"/>
      <c r="AS27" s="2470"/>
      <c r="AT27" s="2470"/>
      <c r="AU27" s="2470"/>
      <c r="AV27" s="2470"/>
      <c r="AW27" s="2470"/>
      <c r="AX27" s="74"/>
    </row>
    <row r="28" spans="1:58" ht="15" customHeight="1">
      <c r="B28" s="2499"/>
      <c r="C28" s="2500"/>
      <c r="D28" s="2501"/>
      <c r="E28" s="2490"/>
      <c r="F28" s="2491"/>
      <c r="G28" s="2491"/>
      <c r="H28" s="2491"/>
      <c r="I28" s="2492"/>
      <c r="J28" s="1383"/>
      <c r="K28" s="1384"/>
      <c r="L28" s="218"/>
      <c r="M28" s="2470"/>
      <c r="N28" s="2470"/>
      <c r="O28" s="2470"/>
      <c r="P28" s="2470"/>
      <c r="Q28" s="2470"/>
      <c r="R28" s="2470"/>
      <c r="S28" s="2470"/>
      <c r="T28" s="2470"/>
      <c r="U28" s="2470"/>
      <c r="V28" s="2470"/>
      <c r="W28" s="2470"/>
      <c r="X28" s="2470"/>
      <c r="Y28" s="76"/>
      <c r="Z28" s="20"/>
      <c r="AA28" s="124"/>
      <c r="AB28" s="2499"/>
      <c r="AC28" s="2500"/>
      <c r="AD28" s="2501"/>
      <c r="AE28" s="2490"/>
      <c r="AF28" s="2491"/>
      <c r="AG28" s="2491"/>
      <c r="AH28" s="2491"/>
      <c r="AI28" s="2492"/>
      <c r="AJ28" s="69"/>
      <c r="AK28" s="75"/>
      <c r="AL28" s="2470"/>
      <c r="AM28" s="2470"/>
      <c r="AN28" s="2470"/>
      <c r="AO28" s="2470"/>
      <c r="AP28" s="2470"/>
      <c r="AQ28" s="2470"/>
      <c r="AR28" s="2470"/>
      <c r="AS28" s="2470"/>
      <c r="AT28" s="2470"/>
      <c r="AU28" s="2470"/>
      <c r="AV28" s="2470"/>
      <c r="AW28" s="2470"/>
      <c r="AX28" s="76"/>
    </row>
    <row r="29" spans="1:58" ht="12.75" customHeight="1">
      <c r="A29" s="124">
        <v>4895</v>
      </c>
      <c r="B29" s="2502"/>
      <c r="C29" s="2503"/>
      <c r="D29" s="2504"/>
      <c r="E29" s="2493"/>
      <c r="F29" s="2494"/>
      <c r="G29" s="2494"/>
      <c r="H29" s="2494"/>
      <c r="I29" s="2495"/>
      <c r="J29" s="75"/>
      <c r="K29" s="76"/>
      <c r="L29" s="218"/>
      <c r="M29" s="124"/>
      <c r="N29" s="11"/>
      <c r="O29" s="218"/>
      <c r="P29" s="13"/>
      <c r="Q29" s="13"/>
      <c r="R29" s="13"/>
      <c r="S29" s="13"/>
      <c r="T29" s="13"/>
      <c r="U29" s="13"/>
      <c r="V29" s="13"/>
      <c r="W29" s="13"/>
      <c r="X29" s="13"/>
      <c r="Y29" s="76"/>
      <c r="Z29" s="20"/>
      <c r="AA29" s="124">
        <v>4896</v>
      </c>
      <c r="AB29" s="2502"/>
      <c r="AC29" s="2503"/>
      <c r="AD29" s="2504"/>
      <c r="AE29" s="2493"/>
      <c r="AF29" s="2494"/>
      <c r="AG29" s="2494"/>
      <c r="AH29" s="2494"/>
      <c r="AI29" s="2495"/>
      <c r="AJ29" s="77"/>
      <c r="AK29" s="75"/>
      <c r="AL29" s="124"/>
      <c r="AM29" s="11"/>
      <c r="AN29" s="218"/>
      <c r="AO29" s="13"/>
      <c r="AP29" s="13"/>
      <c r="AQ29" s="13"/>
      <c r="AR29" s="13"/>
      <c r="AS29" s="13"/>
      <c r="AT29" s="13"/>
      <c r="AU29" s="13"/>
      <c r="AV29" s="13"/>
      <c r="AW29" s="13"/>
      <c r="AX29" s="76"/>
    </row>
    <row r="30" spans="1:58" s="124" customFormat="1" ht="12.75" customHeight="1">
      <c r="B30" s="2508" t="s">
        <v>2</v>
      </c>
      <c r="C30" s="2509"/>
      <c r="D30" s="2509"/>
      <c r="E30" s="2509"/>
      <c r="F30" s="2509"/>
      <c r="G30" s="2509"/>
      <c r="H30" s="2509"/>
      <c r="I30" s="2510"/>
      <c r="J30" s="75"/>
      <c r="K30" s="76"/>
      <c r="L30" s="218"/>
      <c r="M30" s="11" t="s">
        <v>3</v>
      </c>
      <c r="N30" s="11"/>
      <c r="O30" s="218"/>
      <c r="P30" s="13"/>
      <c r="Q30" s="13"/>
      <c r="R30" s="13"/>
      <c r="S30" s="13"/>
      <c r="T30" s="13"/>
      <c r="U30" s="13"/>
      <c r="V30" s="13"/>
      <c r="W30" s="13"/>
      <c r="X30" s="13"/>
      <c r="Y30" s="76"/>
      <c r="Z30" s="20"/>
      <c r="AB30" s="2508" t="s">
        <v>2</v>
      </c>
      <c r="AC30" s="2509"/>
      <c r="AD30" s="2509"/>
      <c r="AE30" s="2509"/>
      <c r="AF30" s="2509"/>
      <c r="AG30" s="2509"/>
      <c r="AH30" s="2509"/>
      <c r="AI30" s="2510"/>
      <c r="AJ30" s="77"/>
      <c r="AK30" s="75"/>
      <c r="AL30" s="11" t="s">
        <v>3</v>
      </c>
      <c r="AM30" s="11"/>
      <c r="AN30" s="218"/>
      <c r="AO30" s="13"/>
      <c r="AP30" s="13"/>
      <c r="AQ30" s="13"/>
      <c r="AR30" s="13"/>
      <c r="AS30" s="13"/>
      <c r="AT30" s="13"/>
      <c r="AU30" s="13"/>
      <c r="AV30" s="13"/>
      <c r="AW30" s="13"/>
      <c r="AX30" s="76"/>
    </row>
    <row r="31" spans="1:58" s="124" customFormat="1" ht="12.75" customHeight="1">
      <c r="B31" s="2471"/>
      <c r="C31" s="2472"/>
      <c r="D31" s="2472"/>
      <c r="E31" s="2472"/>
      <c r="F31" s="2472"/>
      <c r="G31" s="2472"/>
      <c r="H31" s="2472"/>
      <c r="I31" s="2473"/>
      <c r="J31" s="75"/>
      <c r="K31" s="76"/>
      <c r="L31" s="218"/>
      <c r="M31" s="11" t="s">
        <v>4</v>
      </c>
      <c r="N31" s="11"/>
      <c r="O31" s="218"/>
      <c r="P31" s="13"/>
      <c r="Q31" s="13"/>
      <c r="R31" s="13"/>
      <c r="S31" s="13"/>
      <c r="T31" s="13"/>
      <c r="U31" s="13"/>
      <c r="V31" s="13"/>
      <c r="W31" s="13"/>
      <c r="X31" s="13"/>
      <c r="Y31" s="76"/>
      <c r="Z31" s="20"/>
      <c r="AB31" s="2471"/>
      <c r="AC31" s="2472"/>
      <c r="AD31" s="2472"/>
      <c r="AE31" s="2472"/>
      <c r="AF31" s="2472"/>
      <c r="AG31" s="2472"/>
      <c r="AH31" s="2472"/>
      <c r="AI31" s="2473"/>
      <c r="AJ31" s="77"/>
      <c r="AK31" s="75"/>
      <c r="AL31" s="11" t="s">
        <v>4</v>
      </c>
      <c r="AM31" s="11"/>
      <c r="AN31" s="218"/>
      <c r="AO31" s="13"/>
      <c r="AP31" s="13"/>
      <c r="AQ31" s="13"/>
      <c r="AR31" s="13"/>
      <c r="AS31" s="13"/>
      <c r="AT31" s="13"/>
      <c r="AU31" s="13"/>
      <c r="AV31" s="13"/>
      <c r="AW31" s="13"/>
      <c r="AX31" s="76"/>
    </row>
    <row r="32" spans="1:58" s="124" customFormat="1" ht="15.75" customHeight="1">
      <c r="B32" s="14"/>
      <c r="C32" s="2475" t="s">
        <v>5</v>
      </c>
      <c r="D32" s="2475"/>
      <c r="E32" s="15" t="s">
        <v>6</v>
      </c>
      <c r="F32" s="2476" t="str">
        <f>IF(VLOOKUP(A29,_xlnm.DATABASE,6,FALSE)="KPP","PT. KPP","PT. KPP / "&amp;VLOOKUP(A29,_xlnm.DATABASE,6,FALSE))</f>
        <v>PT. KPP / ARCO</v>
      </c>
      <c r="G32" s="2476"/>
      <c r="H32" s="2476"/>
      <c r="I32" s="16"/>
      <c r="J32" s="75"/>
      <c r="K32" s="76"/>
      <c r="L32" s="218"/>
      <c r="M32" s="11" t="s">
        <v>7</v>
      </c>
      <c r="N32" s="82"/>
      <c r="O32" s="218"/>
      <c r="P32" s="13"/>
      <c r="Q32" s="13"/>
      <c r="R32" s="13"/>
      <c r="S32" s="13"/>
      <c r="T32" s="13"/>
      <c r="U32" s="13"/>
      <c r="V32" s="13"/>
      <c r="W32" s="13"/>
      <c r="X32" s="13"/>
      <c r="Y32" s="76"/>
      <c r="Z32" s="20"/>
      <c r="AB32" s="14"/>
      <c r="AC32" s="2475" t="s">
        <v>5</v>
      </c>
      <c r="AD32" s="2475"/>
      <c r="AE32" s="15" t="s">
        <v>6</v>
      </c>
      <c r="AF32" s="2476" t="str">
        <f>IF(VLOOKUP(AA29,_xlnm.DATABASE,6,FALSE)="KPP","PT. KPP","PT. KPP / "&amp;VLOOKUP(AA29,_xlnm.DATABASE,6,FALSE))</f>
        <v>PT. KPP / ARCO</v>
      </c>
      <c r="AG32" s="2476"/>
      <c r="AH32" s="2476"/>
      <c r="AI32" s="16"/>
      <c r="AJ32" s="77"/>
      <c r="AK32" s="75"/>
      <c r="AL32" s="11" t="s">
        <v>7</v>
      </c>
      <c r="AM32" s="82"/>
      <c r="AN32" s="218"/>
      <c r="AO32" s="13"/>
      <c r="AP32" s="13"/>
      <c r="AQ32" s="13"/>
      <c r="AR32" s="13"/>
      <c r="AS32" s="13"/>
      <c r="AT32" s="13"/>
      <c r="AU32" s="13"/>
      <c r="AV32" s="13"/>
      <c r="AW32" s="13"/>
      <c r="AX32" s="76"/>
    </row>
    <row r="33" spans="2:50" s="124" customFormat="1" ht="15.75" customHeight="1">
      <c r="B33" s="14"/>
      <c r="C33" s="2475" t="s">
        <v>8</v>
      </c>
      <c r="D33" s="2475"/>
      <c r="E33" s="15" t="s">
        <v>6</v>
      </c>
      <c r="F33" s="2477" t="str">
        <f>VLOOKUP(A29,_xlnm.DATABASE,3,FALSE)</f>
        <v>WAITRESS</v>
      </c>
      <c r="G33" s="2477"/>
      <c r="H33" s="2477"/>
      <c r="I33" s="16"/>
      <c r="J33" s="75"/>
      <c r="K33" s="76"/>
      <c r="L33" s="218"/>
      <c r="M33" s="11" t="s">
        <v>9</v>
      </c>
      <c r="N33" s="82"/>
      <c r="O33" s="218"/>
      <c r="P33" s="13"/>
      <c r="Q33" s="13"/>
      <c r="R33" s="13"/>
      <c r="S33" s="13"/>
      <c r="T33" s="13"/>
      <c r="U33" s="13"/>
      <c r="V33" s="13"/>
      <c r="W33" s="13"/>
      <c r="X33" s="13"/>
      <c r="Y33" s="76"/>
      <c r="Z33" s="20"/>
      <c r="AB33" s="14"/>
      <c r="AC33" s="2475" t="s">
        <v>8</v>
      </c>
      <c r="AD33" s="2475"/>
      <c r="AE33" s="15" t="s">
        <v>6</v>
      </c>
      <c r="AF33" s="2477" t="str">
        <f>VLOOKUP(AA29,_xlnm.DATABASE,3,FALSE)</f>
        <v>WAITRESS</v>
      </c>
      <c r="AG33" s="2477"/>
      <c r="AH33" s="2477"/>
      <c r="AI33" s="16"/>
      <c r="AJ33" s="77"/>
      <c r="AK33" s="75"/>
      <c r="AL33" s="11" t="s">
        <v>9</v>
      </c>
      <c r="AM33" s="82"/>
      <c r="AN33" s="218"/>
      <c r="AO33" s="13"/>
      <c r="AP33" s="13"/>
      <c r="AQ33" s="13"/>
      <c r="AR33" s="13"/>
      <c r="AS33" s="13"/>
      <c r="AT33" s="13"/>
      <c r="AU33" s="13"/>
      <c r="AV33" s="13"/>
      <c r="AW33" s="13"/>
      <c r="AX33" s="76"/>
    </row>
    <row r="34" spans="2:50" s="124" customFormat="1" ht="15.75" customHeight="1">
      <c r="B34" s="18"/>
      <c r="C34" s="2475" t="s">
        <v>10</v>
      </c>
      <c r="D34" s="2475"/>
      <c r="E34" s="15" t="s">
        <v>6</v>
      </c>
      <c r="F34" s="2476" t="str">
        <f>VLOOKUP(A29,_xlnm.DATABASE,5,FALSE)</f>
        <v>-</v>
      </c>
      <c r="G34" s="2476"/>
      <c r="H34" s="2476"/>
      <c r="I34" s="16"/>
      <c r="J34" s="218"/>
      <c r="K34" s="76"/>
      <c r="L34" s="218"/>
      <c r="M34" s="19" t="s">
        <v>11</v>
      </c>
      <c r="N34" s="82"/>
      <c r="O34" s="218"/>
      <c r="P34" s="13"/>
      <c r="Q34" s="13"/>
      <c r="R34" s="13"/>
      <c r="S34" s="13"/>
      <c r="T34" s="13"/>
      <c r="U34" s="13"/>
      <c r="V34" s="13"/>
      <c r="W34" s="13"/>
      <c r="X34" s="13"/>
      <c r="Y34" s="76"/>
      <c r="Z34" s="20"/>
      <c r="AB34" s="18"/>
      <c r="AC34" s="2475" t="s">
        <v>10</v>
      </c>
      <c r="AD34" s="2475"/>
      <c r="AE34" s="15" t="s">
        <v>6</v>
      </c>
      <c r="AF34" s="2476" t="str">
        <f>VLOOKUP(AA29,_xlnm.DATABASE,5,FALSE)</f>
        <v>-</v>
      </c>
      <c r="AG34" s="2476"/>
      <c r="AH34" s="2476"/>
      <c r="AI34" s="16"/>
      <c r="AJ34" s="76"/>
      <c r="AK34" s="75"/>
      <c r="AL34" s="19" t="s">
        <v>11</v>
      </c>
      <c r="AM34" s="82"/>
      <c r="AN34" s="218"/>
      <c r="AO34" s="13"/>
      <c r="AP34" s="13"/>
      <c r="AQ34" s="13"/>
      <c r="AR34" s="13"/>
      <c r="AS34" s="13"/>
      <c r="AT34" s="13"/>
      <c r="AU34" s="13"/>
      <c r="AV34" s="13"/>
      <c r="AW34" s="13"/>
      <c r="AX34" s="76"/>
    </row>
    <row r="35" spans="2:50" s="124" customFormat="1" ht="15.75" customHeight="1">
      <c r="B35" s="18"/>
      <c r="C35" s="2475" t="s">
        <v>12</v>
      </c>
      <c r="D35" s="2475"/>
      <c r="E35" s="15" t="s">
        <v>6</v>
      </c>
      <c r="F35" s="2476" t="str">
        <f>VLOOKUP(A29,_xlnm.DATABASE,4,FALSE)</f>
        <v>HCGS</v>
      </c>
      <c r="G35" s="2476"/>
      <c r="H35" s="2476"/>
      <c r="I35" s="16"/>
      <c r="J35" s="218"/>
      <c r="K35" s="76"/>
      <c r="L35" s="218"/>
      <c r="M35" s="19" t="s">
        <v>13</v>
      </c>
      <c r="N35" s="82"/>
      <c r="O35" s="218"/>
      <c r="P35" s="13"/>
      <c r="Q35" s="13"/>
      <c r="R35" s="13"/>
      <c r="S35" s="13"/>
      <c r="T35" s="13"/>
      <c r="U35" s="13"/>
      <c r="V35" s="13"/>
      <c r="W35" s="13"/>
      <c r="X35" s="13"/>
      <c r="Y35" s="76"/>
      <c r="Z35" s="20"/>
      <c r="AB35" s="18"/>
      <c r="AC35" s="2475" t="s">
        <v>12</v>
      </c>
      <c r="AD35" s="2475"/>
      <c r="AE35" s="15" t="s">
        <v>6</v>
      </c>
      <c r="AF35" s="2476" t="str">
        <f>VLOOKUP(AA29,_xlnm.DATABASE,4,FALSE)</f>
        <v>HCGS</v>
      </c>
      <c r="AG35" s="2476"/>
      <c r="AH35" s="2476"/>
      <c r="AI35" s="16"/>
      <c r="AJ35" s="76"/>
      <c r="AK35" s="75"/>
      <c r="AL35" s="19" t="s">
        <v>13</v>
      </c>
      <c r="AM35" s="82"/>
      <c r="AN35" s="218"/>
      <c r="AO35" s="13"/>
      <c r="AP35" s="13"/>
      <c r="AQ35" s="13"/>
      <c r="AR35" s="13"/>
      <c r="AS35" s="13"/>
      <c r="AT35" s="13"/>
      <c r="AU35" s="13"/>
      <c r="AV35" s="13"/>
      <c r="AW35" s="13"/>
      <c r="AX35" s="76"/>
    </row>
    <row r="36" spans="2:50" s="124" customFormat="1" ht="15.75" customHeight="1">
      <c r="B36" s="18"/>
      <c r="C36" s="2475" t="s">
        <v>14</v>
      </c>
      <c r="D36" s="2475"/>
      <c r="E36" s="15" t="s">
        <v>6</v>
      </c>
      <c r="F36" s="2485">
        <f>VLOOKUP(A29,_xlnm.DATABASE,19,FALSE)</f>
        <v>44853</v>
      </c>
      <c r="G36" s="2485"/>
      <c r="H36" s="2485"/>
      <c r="I36" s="16"/>
      <c r="J36" s="218"/>
      <c r="K36" s="76"/>
      <c r="L36" s="218"/>
      <c r="M36" s="11" t="s">
        <v>15</v>
      </c>
      <c r="N36" s="82"/>
      <c r="O36" s="218"/>
      <c r="P36" s="20"/>
      <c r="Q36" s="20"/>
      <c r="R36" s="20"/>
      <c r="S36" s="20"/>
      <c r="T36" s="20"/>
      <c r="U36" s="20"/>
      <c r="V36" s="20"/>
      <c r="W36" s="20"/>
      <c r="X36" s="20"/>
      <c r="Y36" s="76"/>
      <c r="Z36" s="20"/>
      <c r="AB36" s="18"/>
      <c r="AC36" s="2475" t="s">
        <v>14</v>
      </c>
      <c r="AD36" s="2475"/>
      <c r="AE36" s="15" t="s">
        <v>6</v>
      </c>
      <c r="AF36" s="2485">
        <f>VLOOKUP(AA29,_xlnm.DATABASE,19,FALSE)</f>
        <v>44745</v>
      </c>
      <c r="AG36" s="2485"/>
      <c r="AH36" s="2485"/>
      <c r="AI36" s="16"/>
      <c r="AJ36" s="76"/>
      <c r="AK36" s="75"/>
      <c r="AL36" s="11" t="s">
        <v>15</v>
      </c>
      <c r="AM36" s="82"/>
      <c r="AN36" s="218"/>
      <c r="AO36" s="20"/>
      <c r="AP36" s="20"/>
      <c r="AQ36" s="20"/>
      <c r="AR36" s="20"/>
      <c r="AS36" s="20"/>
      <c r="AT36" s="20"/>
      <c r="AU36" s="20"/>
      <c r="AV36" s="20"/>
      <c r="AW36" s="20"/>
      <c r="AX36" s="76"/>
    </row>
    <row r="37" spans="2:50" s="124" customFormat="1" ht="9.75" customHeight="1">
      <c r="B37" s="18"/>
      <c r="C37" s="21"/>
      <c r="D37" s="22"/>
      <c r="E37" s="22"/>
      <c r="F37" s="22"/>
      <c r="G37" s="22"/>
      <c r="H37" s="22"/>
      <c r="I37" s="23"/>
      <c r="J37" s="218"/>
      <c r="K37" s="76"/>
      <c r="L37" s="218"/>
      <c r="M37" s="24"/>
      <c r="N37" s="24"/>
      <c r="O37" s="24"/>
      <c r="P37" s="24"/>
      <c r="Q37" s="24"/>
      <c r="R37" s="25"/>
      <c r="S37" s="26"/>
      <c r="T37" s="26"/>
      <c r="U37" s="26"/>
      <c r="V37" s="26"/>
      <c r="W37" s="26"/>
      <c r="X37" s="26"/>
      <c r="Y37" s="76"/>
      <c r="Z37" s="20"/>
      <c r="AB37" s="18"/>
      <c r="AC37" s="21"/>
      <c r="AD37" s="22"/>
      <c r="AE37" s="22"/>
      <c r="AF37" s="22"/>
      <c r="AG37" s="22"/>
      <c r="AH37" s="22"/>
      <c r="AI37" s="23"/>
      <c r="AJ37" s="76"/>
      <c r="AK37" s="75"/>
      <c r="AL37" s="24"/>
      <c r="AM37" s="24"/>
      <c r="AN37" s="24"/>
      <c r="AO37" s="24"/>
      <c r="AP37" s="24"/>
      <c r="AQ37" s="25"/>
      <c r="AR37" s="26"/>
      <c r="AS37" s="26"/>
      <c r="AT37" s="26"/>
      <c r="AU37" s="26"/>
      <c r="AV37" s="26"/>
      <c r="AW37" s="26"/>
      <c r="AX37" s="76"/>
    </row>
    <row r="38" spans="2:50" s="124" customFormat="1" ht="12.75" customHeight="1">
      <c r="B38" s="18"/>
      <c r="C38" s="21"/>
      <c r="D38" s="22"/>
      <c r="E38" s="22"/>
      <c r="F38" s="1199"/>
      <c r="G38" s="22"/>
      <c r="H38" s="22"/>
      <c r="I38" s="23"/>
      <c r="J38" s="218"/>
      <c r="K38" s="76"/>
      <c r="L38" s="218"/>
      <c r="M38" s="27"/>
      <c r="N38" s="27"/>
      <c r="O38" s="27"/>
      <c r="P38" s="28"/>
      <c r="Q38" s="28"/>
      <c r="R38" s="29"/>
      <c r="S38" s="13"/>
      <c r="T38" s="13"/>
      <c r="U38" s="13"/>
      <c r="V38" s="13"/>
      <c r="W38" s="13"/>
      <c r="X38" s="13"/>
      <c r="Y38" s="76"/>
      <c r="Z38" s="20"/>
      <c r="AB38" s="18"/>
      <c r="AC38" s="21"/>
      <c r="AD38" s="22"/>
      <c r="AE38" s="22"/>
      <c r="AF38" s="22"/>
      <c r="AG38" s="22"/>
      <c r="AH38" s="22"/>
      <c r="AI38" s="23"/>
      <c r="AJ38" s="218"/>
      <c r="AK38" s="75"/>
      <c r="AL38" s="27"/>
      <c r="AM38" s="27"/>
      <c r="AN38" s="27"/>
      <c r="AO38" s="28"/>
      <c r="AP38" s="28"/>
      <c r="AQ38" s="29"/>
      <c r="AR38" s="13"/>
      <c r="AS38" s="13"/>
      <c r="AT38" s="13"/>
      <c r="AU38" s="13"/>
      <c r="AV38" s="13"/>
      <c r="AW38" s="13"/>
      <c r="AX38" s="76"/>
    </row>
    <row r="39" spans="2:50" s="124" customFormat="1" ht="6" customHeight="1">
      <c r="B39" s="18"/>
      <c r="C39" s="21"/>
      <c r="D39" s="22"/>
      <c r="E39" s="22"/>
      <c r="F39" s="22"/>
      <c r="G39" s="22"/>
      <c r="H39" s="22"/>
      <c r="I39" s="23"/>
      <c r="K39" s="76"/>
      <c r="L39" s="218"/>
      <c r="M39" s="1382"/>
      <c r="N39" s="1382"/>
      <c r="O39" s="1382"/>
      <c r="P39" s="28"/>
      <c r="Q39" s="28"/>
      <c r="R39" s="29"/>
      <c r="S39" s="13"/>
      <c r="T39" s="13"/>
      <c r="U39" s="13"/>
      <c r="V39" s="13"/>
      <c r="W39" s="13"/>
      <c r="X39" s="13"/>
      <c r="Y39" s="76"/>
      <c r="Z39" s="20"/>
      <c r="AB39" s="18"/>
      <c r="AC39" s="21"/>
      <c r="AD39" s="22"/>
      <c r="AE39" s="22"/>
      <c r="AF39" s="22"/>
      <c r="AG39" s="22"/>
      <c r="AH39" s="22"/>
      <c r="AI39" s="23"/>
      <c r="AK39" s="75"/>
      <c r="AL39" s="1382"/>
      <c r="AM39" s="1382"/>
      <c r="AN39" s="1382"/>
      <c r="AO39" s="28"/>
      <c r="AP39" s="28"/>
      <c r="AQ39" s="29"/>
      <c r="AR39" s="13"/>
      <c r="AS39" s="13"/>
      <c r="AT39" s="13"/>
      <c r="AU39" s="13"/>
      <c r="AV39" s="13"/>
      <c r="AW39" s="13"/>
      <c r="AX39" s="76"/>
    </row>
    <row r="40" spans="2:50" s="124" customFormat="1">
      <c r="B40" s="18"/>
      <c r="C40" s="21"/>
      <c r="D40" s="22"/>
      <c r="E40" s="22"/>
      <c r="F40" s="22"/>
      <c r="G40" s="22"/>
      <c r="H40" s="22"/>
      <c r="I40" s="23"/>
      <c r="K40" s="76"/>
      <c r="L40" s="218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76"/>
      <c r="Z40" s="20"/>
      <c r="AB40" s="18"/>
      <c r="AC40" s="21"/>
      <c r="AD40" s="22"/>
      <c r="AE40" s="22"/>
      <c r="AF40" s="22"/>
      <c r="AG40" s="22"/>
      <c r="AH40" s="22"/>
      <c r="AI40" s="23"/>
      <c r="AK40" s="75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76"/>
    </row>
    <row r="41" spans="2:50" s="124" customFormat="1">
      <c r="B41" s="18"/>
      <c r="C41" s="21"/>
      <c r="D41" s="22"/>
      <c r="E41" s="22"/>
      <c r="F41" s="22"/>
      <c r="G41" s="22"/>
      <c r="H41" s="22"/>
      <c r="I41" s="23"/>
      <c r="K41" s="76"/>
      <c r="L41" s="218"/>
      <c r="M41" s="2474" t="s">
        <v>85</v>
      </c>
      <c r="N41" s="2474"/>
      <c r="O41" s="2474"/>
      <c r="P41" s="2474"/>
      <c r="Q41" s="2474"/>
      <c r="R41" s="2474"/>
      <c r="S41" s="2474"/>
      <c r="T41" s="2474"/>
      <c r="U41" s="2474"/>
      <c r="V41" s="2474"/>
      <c r="W41" s="2474"/>
      <c r="X41" s="2474"/>
      <c r="Y41" s="76"/>
      <c r="Z41" s="20"/>
      <c r="AB41" s="18"/>
      <c r="AC41" s="21"/>
      <c r="AD41" s="22"/>
      <c r="AE41" s="22"/>
      <c r="AF41" s="22"/>
      <c r="AG41" s="22"/>
      <c r="AH41" s="22"/>
      <c r="AI41" s="23"/>
      <c r="AK41" s="75"/>
      <c r="AL41" s="2474" t="s">
        <v>85</v>
      </c>
      <c r="AM41" s="2474"/>
      <c r="AN41" s="2474"/>
      <c r="AO41" s="2474"/>
      <c r="AP41" s="2474"/>
      <c r="AQ41" s="2474"/>
      <c r="AR41" s="2474"/>
      <c r="AS41" s="2474"/>
      <c r="AT41" s="2474"/>
      <c r="AU41" s="2474"/>
      <c r="AV41" s="2474"/>
      <c r="AW41" s="2474"/>
      <c r="AX41" s="76"/>
    </row>
    <row r="42" spans="2:50" s="124" customFormat="1" ht="15.75">
      <c r="B42" s="18"/>
      <c r="C42" s="21"/>
      <c r="D42" s="22"/>
      <c r="E42" s="22"/>
      <c r="F42" s="22"/>
      <c r="G42" s="22"/>
      <c r="H42" s="22"/>
      <c r="I42" s="23"/>
      <c r="K42" s="76"/>
      <c r="L42" s="49"/>
      <c r="M42" s="2486" t="s">
        <v>16</v>
      </c>
      <c r="N42" s="2486"/>
      <c r="O42" s="2486"/>
      <c r="P42" s="2486"/>
      <c r="Q42" s="2486"/>
      <c r="R42" s="2486"/>
      <c r="S42" s="2486"/>
      <c r="T42" s="2486"/>
      <c r="U42" s="2486"/>
      <c r="V42" s="2486"/>
      <c r="W42" s="2486"/>
      <c r="X42" s="2486"/>
      <c r="Y42" s="80"/>
      <c r="Z42" s="20"/>
      <c r="AB42" s="18"/>
      <c r="AC42" s="21"/>
      <c r="AD42" s="22"/>
      <c r="AE42" s="22"/>
      <c r="AF42" s="22"/>
      <c r="AG42" s="22"/>
      <c r="AH42" s="22"/>
      <c r="AI42" s="23"/>
      <c r="AK42" s="79"/>
      <c r="AL42" s="2486" t="s">
        <v>16</v>
      </c>
      <c r="AM42" s="2486"/>
      <c r="AN42" s="2486"/>
      <c r="AO42" s="2486"/>
      <c r="AP42" s="2486"/>
      <c r="AQ42" s="2486"/>
      <c r="AR42" s="2486"/>
      <c r="AS42" s="2486"/>
      <c r="AT42" s="2486"/>
      <c r="AU42" s="2486"/>
      <c r="AV42" s="2486"/>
      <c r="AW42" s="2486"/>
      <c r="AX42" s="80"/>
    </row>
    <row r="43" spans="2:50" s="124" customFormat="1" ht="9.75" customHeight="1">
      <c r="B43" s="31"/>
      <c r="C43" s="32"/>
      <c r="D43" s="32"/>
      <c r="E43" s="32"/>
      <c r="F43" s="32"/>
      <c r="G43" s="32"/>
      <c r="H43" s="32"/>
      <c r="I43" s="16"/>
      <c r="K43" s="76"/>
      <c r="L43" s="2515" t="s">
        <v>40</v>
      </c>
      <c r="M43" s="2516"/>
      <c r="N43" s="2516"/>
      <c r="O43" s="2516"/>
      <c r="P43" s="2517"/>
      <c r="Q43" s="2521">
        <v>1</v>
      </c>
      <c r="R43" s="2523">
        <v>2</v>
      </c>
      <c r="S43" s="2524"/>
      <c r="T43" s="2524"/>
      <c r="U43" s="2525"/>
      <c r="V43" s="2529">
        <v>3</v>
      </c>
      <c r="W43" s="2530"/>
      <c r="X43" s="2530"/>
      <c r="Y43" s="2531"/>
      <c r="Z43" s="1033"/>
      <c r="AB43" s="31"/>
      <c r="AC43" s="32"/>
      <c r="AD43" s="32"/>
      <c r="AE43" s="32"/>
      <c r="AF43" s="32"/>
      <c r="AG43" s="32"/>
      <c r="AH43" s="32"/>
      <c r="AI43" s="16"/>
      <c r="AK43" s="2515" t="s">
        <v>40</v>
      </c>
      <c r="AL43" s="2516"/>
      <c r="AM43" s="2516"/>
      <c r="AN43" s="2516"/>
      <c r="AO43" s="2517"/>
      <c r="AP43" s="2521">
        <v>1</v>
      </c>
      <c r="AQ43" s="2523">
        <v>2</v>
      </c>
      <c r="AR43" s="2524"/>
      <c r="AS43" s="2524"/>
      <c r="AT43" s="2525"/>
      <c r="AU43" s="2529">
        <v>3</v>
      </c>
      <c r="AV43" s="2530"/>
      <c r="AW43" s="2530"/>
      <c r="AX43" s="2531"/>
    </row>
    <row r="44" spans="2:50" s="124" customFormat="1" ht="9.75" customHeight="1">
      <c r="B44" s="31"/>
      <c r="C44" s="32"/>
      <c r="D44" s="32"/>
      <c r="E44" s="32"/>
      <c r="F44" s="32"/>
      <c r="G44" s="32"/>
      <c r="H44" s="32"/>
      <c r="I44" s="16"/>
      <c r="K44" s="76"/>
      <c r="L44" s="2518"/>
      <c r="M44" s="2519"/>
      <c r="N44" s="2519"/>
      <c r="O44" s="2519"/>
      <c r="P44" s="2520"/>
      <c r="Q44" s="2522"/>
      <c r="R44" s="2526"/>
      <c r="S44" s="2527"/>
      <c r="T44" s="2527"/>
      <c r="U44" s="2528"/>
      <c r="V44" s="2532"/>
      <c r="W44" s="2533"/>
      <c r="X44" s="2533"/>
      <c r="Y44" s="2534"/>
      <c r="Z44" s="1033"/>
      <c r="AB44" s="31"/>
      <c r="AC44" s="32"/>
      <c r="AD44" s="32"/>
      <c r="AE44" s="32"/>
      <c r="AF44" s="32"/>
      <c r="AG44" s="32"/>
      <c r="AH44" s="32"/>
      <c r="AI44" s="16"/>
      <c r="AK44" s="2518"/>
      <c r="AL44" s="2519"/>
      <c r="AM44" s="2519"/>
      <c r="AN44" s="2519"/>
      <c r="AO44" s="2520"/>
      <c r="AP44" s="2522"/>
      <c r="AQ44" s="2526"/>
      <c r="AR44" s="2527"/>
      <c r="AS44" s="2527"/>
      <c r="AT44" s="2528"/>
      <c r="AU44" s="2532"/>
      <c r="AV44" s="2533"/>
      <c r="AW44" s="2533"/>
      <c r="AX44" s="2534"/>
    </row>
    <row r="45" spans="2:50" s="125" customFormat="1" ht="9.75" customHeight="1">
      <c r="B45" s="31"/>
      <c r="C45" s="2458" t="str">
        <f>VLOOKUP(A29,_xlnm.DATABASE,2,FALSE)</f>
        <v>RISKA FEBRIANTI</v>
      </c>
      <c r="D45" s="2458"/>
      <c r="E45" s="2458"/>
      <c r="F45" s="2458"/>
      <c r="G45" s="2458"/>
      <c r="H45" s="2458"/>
      <c r="I45" s="34"/>
      <c r="K45" s="1012"/>
      <c r="L45" s="2511" t="s">
        <v>12154</v>
      </c>
      <c r="M45" s="2512"/>
      <c r="N45" s="2512"/>
      <c r="O45" s="2512"/>
      <c r="P45" s="2512"/>
      <c r="Q45" s="2512"/>
      <c r="R45" s="2512" t="s">
        <v>87</v>
      </c>
      <c r="S45" s="2512"/>
      <c r="T45" s="2512"/>
      <c r="U45" s="2512"/>
      <c r="V45" s="2512"/>
      <c r="W45" s="2512"/>
      <c r="X45" s="2512"/>
      <c r="Y45" s="2513"/>
      <c r="Z45" s="1034"/>
      <c r="AB45" s="31"/>
      <c r="AC45" s="2458" t="str">
        <f>VLOOKUP(AA29,_xlnm.DATABASE,2,FALSE)</f>
        <v>LUTHFI TIARA SARI</v>
      </c>
      <c r="AD45" s="2458"/>
      <c r="AE45" s="2458"/>
      <c r="AF45" s="2458"/>
      <c r="AG45" s="2458"/>
      <c r="AH45" s="2458"/>
      <c r="AI45" s="34"/>
      <c r="AK45" s="2511" t="s">
        <v>12154</v>
      </c>
      <c r="AL45" s="2512"/>
      <c r="AM45" s="2512"/>
      <c r="AN45" s="2512"/>
      <c r="AO45" s="2512"/>
      <c r="AP45" s="2512"/>
      <c r="AQ45" s="2512" t="s">
        <v>87</v>
      </c>
      <c r="AR45" s="2512"/>
      <c r="AS45" s="2512"/>
      <c r="AT45" s="2512"/>
      <c r="AU45" s="2512"/>
      <c r="AV45" s="2512"/>
      <c r="AW45" s="2512"/>
      <c r="AX45" s="2513"/>
    </row>
    <row r="46" spans="2:50" s="125" customFormat="1" ht="9" customHeight="1">
      <c r="B46" s="35"/>
      <c r="C46" s="2459"/>
      <c r="D46" s="2459"/>
      <c r="E46" s="2459"/>
      <c r="F46" s="2459"/>
      <c r="G46" s="2459"/>
      <c r="H46" s="2459"/>
      <c r="I46" s="36"/>
      <c r="K46" s="1012"/>
      <c r="L46" s="2482" t="s">
        <v>12155</v>
      </c>
      <c r="M46" s="2514"/>
      <c r="N46" s="2514"/>
      <c r="O46" s="2514"/>
      <c r="P46" s="2514"/>
      <c r="Q46" s="2514"/>
      <c r="R46" s="2483" t="s">
        <v>89</v>
      </c>
      <c r="S46" s="2483"/>
      <c r="T46" s="2483"/>
      <c r="U46" s="2483"/>
      <c r="V46" s="2483"/>
      <c r="W46" s="2483"/>
      <c r="X46" s="2483"/>
      <c r="Y46" s="2484"/>
      <c r="Z46" s="1034"/>
      <c r="AB46" s="35"/>
      <c r="AC46" s="2459"/>
      <c r="AD46" s="2459"/>
      <c r="AE46" s="2459"/>
      <c r="AF46" s="2459"/>
      <c r="AG46" s="2459"/>
      <c r="AH46" s="2459"/>
      <c r="AI46" s="36"/>
      <c r="AK46" s="2482" t="s">
        <v>12155</v>
      </c>
      <c r="AL46" s="2514"/>
      <c r="AM46" s="2514"/>
      <c r="AN46" s="2514"/>
      <c r="AO46" s="2514"/>
      <c r="AP46" s="2514"/>
      <c r="AQ46" s="2483" t="s">
        <v>89</v>
      </c>
      <c r="AR46" s="2483"/>
      <c r="AS46" s="2483"/>
      <c r="AT46" s="2483"/>
      <c r="AU46" s="2483"/>
      <c r="AV46" s="2483"/>
      <c r="AW46" s="2483"/>
      <c r="AX46" s="2484"/>
    </row>
    <row r="47" spans="2:50" s="124" customFormat="1" ht="3" customHeight="1">
      <c r="K47" s="218"/>
      <c r="L47" s="1172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</row>
    <row r="48" spans="2:50" s="124" customFormat="1" ht="3" customHeight="1">
      <c r="K48" s="218"/>
      <c r="L48" s="2006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</row>
    <row r="49" spans="1:50" ht="8.4499999999999993" customHeight="1">
      <c r="B49" s="2460"/>
      <c r="C49" s="2460"/>
      <c r="D49" s="2460"/>
      <c r="E49" s="2461" t="s">
        <v>0</v>
      </c>
      <c r="F49" s="2488"/>
      <c r="G49" s="2488"/>
      <c r="H49" s="2488"/>
      <c r="I49" s="2489"/>
      <c r="J49" s="1007"/>
      <c r="K49" s="1008"/>
      <c r="L49" s="101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4"/>
      <c r="Z49" s="13"/>
      <c r="AB49" s="2460"/>
      <c r="AC49" s="2460"/>
      <c r="AD49" s="2460"/>
      <c r="AE49" s="2461" t="s">
        <v>0</v>
      </c>
      <c r="AF49" s="2462"/>
      <c r="AG49" s="2462"/>
      <c r="AH49" s="2462"/>
      <c r="AI49" s="2463"/>
      <c r="AJ49" s="1"/>
      <c r="AK49" s="2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4"/>
    </row>
    <row r="50" spans="1:50" ht="1.5" customHeight="1">
      <c r="B50" s="2460"/>
      <c r="C50" s="2460"/>
      <c r="D50" s="2460"/>
      <c r="E50" s="2490"/>
      <c r="F50" s="2491"/>
      <c r="G50" s="2491"/>
      <c r="H50" s="2491"/>
      <c r="I50" s="2492"/>
      <c r="J50" s="1007"/>
      <c r="K50" s="1008"/>
      <c r="L50" s="42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7"/>
      <c r="Z50" s="13"/>
      <c r="AB50" s="2460"/>
      <c r="AC50" s="2460"/>
      <c r="AD50" s="2460"/>
      <c r="AE50" s="2464"/>
      <c r="AF50" s="2465"/>
      <c r="AG50" s="2465"/>
      <c r="AH50" s="2465"/>
      <c r="AI50" s="2466"/>
      <c r="AJ50" s="1"/>
      <c r="AK50" s="5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7"/>
    </row>
    <row r="51" spans="1:50" ht="8.4499999999999993" customHeight="1">
      <c r="B51" s="2460"/>
      <c r="C51" s="2460"/>
      <c r="D51" s="2460"/>
      <c r="E51" s="2490"/>
      <c r="F51" s="2491"/>
      <c r="G51" s="2491"/>
      <c r="H51" s="2491"/>
      <c r="I51" s="2492"/>
      <c r="J51" s="1007"/>
      <c r="K51" s="1008"/>
      <c r="L51" s="42"/>
      <c r="M51" s="2470" t="s">
        <v>1</v>
      </c>
      <c r="N51" s="2470"/>
      <c r="O51" s="2470"/>
      <c r="P51" s="2470"/>
      <c r="Q51" s="2470"/>
      <c r="R51" s="2470"/>
      <c r="S51" s="2470"/>
      <c r="T51" s="2470"/>
      <c r="U51" s="2470"/>
      <c r="V51" s="2470"/>
      <c r="W51" s="2470"/>
      <c r="X51" s="2470"/>
      <c r="Y51" s="7"/>
      <c r="Z51" s="13"/>
      <c r="AB51" s="2460"/>
      <c r="AC51" s="2460"/>
      <c r="AD51" s="2460"/>
      <c r="AE51" s="2464"/>
      <c r="AF51" s="2465"/>
      <c r="AG51" s="2465"/>
      <c r="AH51" s="2465"/>
      <c r="AI51" s="2466"/>
      <c r="AJ51" s="1"/>
      <c r="AK51" s="5"/>
      <c r="AL51" s="2470" t="s">
        <v>1</v>
      </c>
      <c r="AM51" s="2470"/>
      <c r="AN51" s="2470"/>
      <c r="AO51" s="2470"/>
      <c r="AP51" s="2470"/>
      <c r="AQ51" s="2470"/>
      <c r="AR51" s="2470"/>
      <c r="AS51" s="2470"/>
      <c r="AT51" s="2470"/>
      <c r="AU51" s="2470"/>
      <c r="AV51" s="2470"/>
      <c r="AW51" s="2470"/>
      <c r="AX51" s="7"/>
    </row>
    <row r="52" spans="1:50" ht="15" customHeight="1">
      <c r="B52" s="2460"/>
      <c r="C52" s="2460"/>
      <c r="D52" s="2460"/>
      <c r="E52" s="2490"/>
      <c r="F52" s="2491"/>
      <c r="G52" s="2491"/>
      <c r="H52" s="2491"/>
      <c r="I52" s="2492"/>
      <c r="J52" s="1007"/>
      <c r="K52" s="1008"/>
      <c r="L52" s="218"/>
      <c r="M52" s="2470"/>
      <c r="N52" s="2470"/>
      <c r="O52" s="2470"/>
      <c r="P52" s="2470"/>
      <c r="Q52" s="2470"/>
      <c r="R52" s="2470"/>
      <c r="S52" s="2470"/>
      <c r="T52" s="2470"/>
      <c r="U52" s="2470"/>
      <c r="V52" s="2470"/>
      <c r="W52" s="2470"/>
      <c r="X52" s="2470"/>
      <c r="Y52" s="9"/>
      <c r="Z52" s="20"/>
      <c r="AB52" s="2460"/>
      <c r="AC52" s="2460"/>
      <c r="AD52" s="2460"/>
      <c r="AE52" s="2464"/>
      <c r="AF52" s="2465"/>
      <c r="AG52" s="2465"/>
      <c r="AH52" s="2465"/>
      <c r="AI52" s="2466"/>
      <c r="AJ52" s="1"/>
      <c r="AK52" s="8"/>
      <c r="AL52" s="2470"/>
      <c r="AM52" s="2470"/>
      <c r="AN52" s="2470"/>
      <c r="AO52" s="2470"/>
      <c r="AP52" s="2470"/>
      <c r="AQ52" s="2470"/>
      <c r="AR52" s="2470"/>
      <c r="AS52" s="2470"/>
      <c r="AT52" s="2470"/>
      <c r="AU52" s="2470"/>
      <c r="AV52" s="2470"/>
      <c r="AW52" s="2470"/>
      <c r="AX52" s="9"/>
    </row>
    <row r="53" spans="1:50" ht="12.75" customHeight="1">
      <c r="A53">
        <v>4897</v>
      </c>
      <c r="B53" s="2460"/>
      <c r="C53" s="2460"/>
      <c r="D53" s="2460"/>
      <c r="E53" s="2493"/>
      <c r="F53" s="2494"/>
      <c r="G53" s="2494"/>
      <c r="H53" s="2494"/>
      <c r="I53" s="2495"/>
      <c r="J53" s="75"/>
      <c r="K53" s="76"/>
      <c r="L53" s="218"/>
      <c r="N53" s="11"/>
      <c r="O53" s="12"/>
      <c r="P53" s="13"/>
      <c r="Q53" s="13"/>
      <c r="R53" s="13"/>
      <c r="S53" s="13"/>
      <c r="T53" s="13"/>
      <c r="U53" s="13"/>
      <c r="V53" s="13"/>
      <c r="W53" s="13"/>
      <c r="X53" s="13"/>
      <c r="Y53" s="9"/>
      <c r="Z53" s="20"/>
      <c r="AA53">
        <v>4916</v>
      </c>
      <c r="AB53" s="2460"/>
      <c r="AC53" s="2460"/>
      <c r="AD53" s="2460"/>
      <c r="AE53" s="2467"/>
      <c r="AF53" s="2468"/>
      <c r="AG53" s="2468"/>
      <c r="AH53" s="2468"/>
      <c r="AI53" s="2469"/>
      <c r="AJ53" s="10"/>
      <c r="AK53" s="8"/>
      <c r="AM53" s="11"/>
      <c r="AN53" s="12"/>
      <c r="AO53" s="13"/>
      <c r="AP53" s="13"/>
      <c r="AQ53" s="13"/>
      <c r="AR53" s="13"/>
      <c r="AS53" s="13"/>
      <c r="AT53" s="13"/>
      <c r="AU53" s="13"/>
      <c r="AV53" s="13"/>
      <c r="AW53" s="13"/>
      <c r="AX53" s="9"/>
    </row>
    <row r="54" spans="1:50" ht="12.75" customHeight="1">
      <c r="B54" s="2471" t="s">
        <v>2</v>
      </c>
      <c r="C54" s="2472"/>
      <c r="D54" s="2472"/>
      <c r="E54" s="2472"/>
      <c r="F54" s="2472"/>
      <c r="G54" s="2472"/>
      <c r="H54" s="2472"/>
      <c r="I54" s="2473"/>
      <c r="J54" s="75"/>
      <c r="K54" s="76"/>
      <c r="L54" s="218"/>
      <c r="M54" s="11" t="s">
        <v>3</v>
      </c>
      <c r="N54" s="11"/>
      <c r="O54" s="12"/>
      <c r="P54" s="13"/>
      <c r="Q54" s="13"/>
      <c r="R54" s="13"/>
      <c r="S54" s="13"/>
      <c r="T54" s="13"/>
      <c r="U54" s="13"/>
      <c r="V54" s="13"/>
      <c r="W54" s="13"/>
      <c r="X54" s="13"/>
      <c r="Y54" s="9"/>
      <c r="Z54" s="20"/>
      <c r="AB54" s="2471" t="s">
        <v>2</v>
      </c>
      <c r="AC54" s="2472"/>
      <c r="AD54" s="2472"/>
      <c r="AE54" s="2472"/>
      <c r="AF54" s="2472"/>
      <c r="AG54" s="2472"/>
      <c r="AH54" s="2472"/>
      <c r="AI54" s="2473"/>
      <c r="AJ54" s="10"/>
      <c r="AK54" s="8"/>
      <c r="AL54" s="11" t="s">
        <v>3</v>
      </c>
      <c r="AM54" s="11"/>
      <c r="AN54" s="12"/>
      <c r="AO54" s="13"/>
      <c r="AP54" s="13"/>
      <c r="AQ54" s="13"/>
      <c r="AR54" s="13"/>
      <c r="AS54" s="13"/>
      <c r="AT54" s="13"/>
      <c r="AU54" s="13"/>
      <c r="AV54" s="13"/>
      <c r="AW54" s="13"/>
      <c r="AX54" s="9"/>
    </row>
    <row r="55" spans="1:50" ht="12.75" customHeight="1">
      <c r="B55" s="2471"/>
      <c r="C55" s="2472"/>
      <c r="D55" s="2472"/>
      <c r="E55" s="2472"/>
      <c r="F55" s="2472"/>
      <c r="G55" s="2472"/>
      <c r="H55" s="2472"/>
      <c r="I55" s="2473"/>
      <c r="J55" s="75"/>
      <c r="K55" s="76"/>
      <c r="L55" s="218"/>
      <c r="M55" s="11" t="s">
        <v>4</v>
      </c>
      <c r="N55" s="11"/>
      <c r="O55" s="12"/>
      <c r="P55" s="13"/>
      <c r="Q55" s="13"/>
      <c r="R55" s="13"/>
      <c r="S55" s="13"/>
      <c r="T55" s="13"/>
      <c r="U55" s="13"/>
      <c r="V55" s="13"/>
      <c r="W55" s="13"/>
      <c r="X55" s="13"/>
      <c r="Y55" s="9"/>
      <c r="Z55" s="20"/>
      <c r="AB55" s="2471"/>
      <c r="AC55" s="2472"/>
      <c r="AD55" s="2472"/>
      <c r="AE55" s="2472"/>
      <c r="AF55" s="2472"/>
      <c r="AG55" s="2472"/>
      <c r="AH55" s="2472"/>
      <c r="AI55" s="2473"/>
      <c r="AJ55" s="10"/>
      <c r="AK55" s="8"/>
      <c r="AL55" s="11" t="s">
        <v>4</v>
      </c>
      <c r="AM55" s="11"/>
      <c r="AN55" s="12"/>
      <c r="AO55" s="13"/>
      <c r="AP55" s="13"/>
      <c r="AQ55" s="13"/>
      <c r="AR55" s="13"/>
      <c r="AS55" s="13"/>
      <c r="AT55" s="13"/>
      <c r="AU55" s="13"/>
      <c r="AV55" s="13"/>
      <c r="AW55" s="13"/>
      <c r="AX55" s="9"/>
    </row>
    <row r="56" spans="1:50" ht="15.75" customHeight="1">
      <c r="B56" s="14"/>
      <c r="C56" s="2475" t="s">
        <v>5</v>
      </c>
      <c r="D56" s="2475"/>
      <c r="E56" s="15" t="s">
        <v>6</v>
      </c>
      <c r="F56" s="2476" t="str">
        <f>IF(VLOOKUP(A53,_xlnm.DATABASE,6,FALSE)="KPP","PT. KPP","PT. KPP / "&amp;VLOOKUP(A53,_xlnm.DATABASE,6,FALSE))</f>
        <v>PT. KPP / ARCO</v>
      </c>
      <c r="G56" s="2476"/>
      <c r="H56" s="2476"/>
      <c r="I56" s="16"/>
      <c r="J56" s="75"/>
      <c r="K56" s="76"/>
      <c r="L56" s="218"/>
      <c r="M56" s="11" t="s">
        <v>7</v>
      </c>
      <c r="N56" s="17"/>
      <c r="O56" s="12"/>
      <c r="P56" s="13"/>
      <c r="Q56" s="13"/>
      <c r="R56" s="13"/>
      <c r="S56" s="13"/>
      <c r="T56" s="13"/>
      <c r="U56" s="13"/>
      <c r="V56" s="13"/>
      <c r="W56" s="13"/>
      <c r="X56" s="13"/>
      <c r="Y56" s="9"/>
      <c r="Z56" s="20"/>
      <c r="AB56" s="14"/>
      <c r="AC56" s="2475" t="s">
        <v>5</v>
      </c>
      <c r="AD56" s="2475"/>
      <c r="AE56" s="15" t="s">
        <v>6</v>
      </c>
      <c r="AF56" s="2476" t="str">
        <f>IF(VLOOKUP(AA53,_xlnm.DATABASE,6,FALSE)="KPP","PT. KPP","PT. KPP / "&amp;VLOOKUP(AA53,_xlnm.DATABASE,6,FALSE))</f>
        <v>PT. KPP / ELA</v>
      </c>
      <c r="AG56" s="2476"/>
      <c r="AH56" s="2476"/>
      <c r="AI56" s="16"/>
      <c r="AJ56" s="10"/>
      <c r="AK56" s="8"/>
      <c r="AL56" s="11" t="s">
        <v>7</v>
      </c>
      <c r="AM56" s="17"/>
      <c r="AN56" s="12"/>
      <c r="AO56" s="13"/>
      <c r="AP56" s="13"/>
      <c r="AQ56" s="13"/>
      <c r="AR56" s="13"/>
      <c r="AS56" s="13"/>
      <c r="AT56" s="13"/>
      <c r="AU56" s="13"/>
      <c r="AV56" s="13"/>
      <c r="AW56" s="13"/>
      <c r="AX56" s="9"/>
    </row>
    <row r="57" spans="1:50" ht="15.75" customHeight="1">
      <c r="B57" s="14"/>
      <c r="C57" s="2475" t="s">
        <v>8</v>
      </c>
      <c r="D57" s="2475"/>
      <c r="E57" s="15" t="s">
        <v>6</v>
      </c>
      <c r="F57" s="2477" t="str">
        <f>VLOOKUP(A53,_xlnm.DATABASE,3,FALSE)</f>
        <v>GARDENER</v>
      </c>
      <c r="G57" s="2477"/>
      <c r="H57" s="2477"/>
      <c r="I57" s="16"/>
      <c r="J57" s="75"/>
      <c r="K57" s="76"/>
      <c r="L57" s="218"/>
      <c r="M57" s="11" t="s">
        <v>9</v>
      </c>
      <c r="N57" s="17"/>
      <c r="O57" s="12"/>
      <c r="P57" s="13"/>
      <c r="Q57" s="13"/>
      <c r="R57" s="13"/>
      <c r="S57" s="13"/>
      <c r="T57" s="13"/>
      <c r="U57" s="13"/>
      <c r="V57" s="13"/>
      <c r="W57" s="13"/>
      <c r="X57" s="13"/>
      <c r="Y57" s="9"/>
      <c r="Z57" s="20"/>
      <c r="AB57" s="14"/>
      <c r="AC57" s="2475" t="s">
        <v>8</v>
      </c>
      <c r="AD57" s="2475"/>
      <c r="AE57" s="15" t="s">
        <v>6</v>
      </c>
      <c r="AF57" s="2477" t="str">
        <f>VLOOKUP(AA53,_xlnm.DATABASE,3,FALSE)</f>
        <v>OPERATOR</v>
      </c>
      <c r="AG57" s="2477"/>
      <c r="AH57" s="2477"/>
      <c r="AI57" s="16"/>
      <c r="AJ57" s="10"/>
      <c r="AK57" s="8"/>
      <c r="AL57" s="11" t="s">
        <v>9</v>
      </c>
      <c r="AM57" s="17"/>
      <c r="AN57" s="12"/>
      <c r="AO57" s="13"/>
      <c r="AP57" s="13"/>
      <c r="AQ57" s="13"/>
      <c r="AR57" s="13"/>
      <c r="AS57" s="13"/>
      <c r="AT57" s="13"/>
      <c r="AU57" s="13"/>
      <c r="AV57" s="13"/>
      <c r="AW57" s="13"/>
      <c r="AX57" s="9"/>
    </row>
    <row r="58" spans="1:50" ht="15.75" customHeight="1">
      <c r="B58" s="18"/>
      <c r="C58" s="2475" t="s">
        <v>10</v>
      </c>
      <c r="D58" s="2475"/>
      <c r="E58" s="15" t="s">
        <v>6</v>
      </c>
      <c r="F58" s="2476" t="str">
        <f>VLOOKUP(A53,_xlnm.DATABASE,5,FALSE)</f>
        <v>-</v>
      </c>
      <c r="G58" s="2476"/>
      <c r="H58" s="2476"/>
      <c r="I58" s="16"/>
      <c r="J58" s="218"/>
      <c r="K58" s="76"/>
      <c r="L58" s="218"/>
      <c r="M58" s="19" t="s">
        <v>11</v>
      </c>
      <c r="N58" s="17"/>
      <c r="O58" s="12"/>
      <c r="P58" s="13"/>
      <c r="Q58" s="13"/>
      <c r="R58" s="13"/>
      <c r="S58" s="13"/>
      <c r="T58" s="13"/>
      <c r="U58" s="13"/>
      <c r="V58" s="13"/>
      <c r="W58" s="13"/>
      <c r="X58" s="13"/>
      <c r="Y58" s="9"/>
      <c r="Z58" s="20"/>
      <c r="AB58" s="18"/>
      <c r="AC58" s="2475" t="s">
        <v>10</v>
      </c>
      <c r="AD58" s="2475"/>
      <c r="AE58" s="15" t="s">
        <v>6</v>
      </c>
      <c r="AF58" s="2476" t="str">
        <f>VLOOKUP(AA53,_xlnm.DATABASE,5,FALSE)</f>
        <v>-</v>
      </c>
      <c r="AG58" s="2476"/>
      <c r="AH58" s="2476"/>
      <c r="AI58" s="16"/>
      <c r="AJ58" s="9"/>
      <c r="AK58" s="8"/>
      <c r="AL58" s="19" t="s">
        <v>11</v>
      </c>
      <c r="AM58" s="17"/>
      <c r="AN58" s="12"/>
      <c r="AO58" s="13"/>
      <c r="AP58" s="13"/>
      <c r="AQ58" s="13"/>
      <c r="AR58" s="13"/>
      <c r="AS58" s="13"/>
      <c r="AT58" s="13"/>
      <c r="AU58" s="13"/>
      <c r="AV58" s="13"/>
      <c r="AW58" s="13"/>
      <c r="AX58" s="9"/>
    </row>
    <row r="59" spans="1:50" ht="15.75" customHeight="1">
      <c r="B59" s="18"/>
      <c r="C59" s="2475" t="s">
        <v>12</v>
      </c>
      <c r="D59" s="2475"/>
      <c r="E59" s="15" t="s">
        <v>6</v>
      </c>
      <c r="F59" s="2476" t="str">
        <f>VLOOKUP(A53,_xlnm.DATABASE,4,FALSE)</f>
        <v>HCGS</v>
      </c>
      <c r="G59" s="2476"/>
      <c r="H59" s="2476"/>
      <c r="I59" s="16"/>
      <c r="J59" s="218"/>
      <c r="K59" s="76"/>
      <c r="L59" s="218"/>
      <c r="M59" s="19" t="s">
        <v>13</v>
      </c>
      <c r="N59" s="17"/>
      <c r="O59" s="12"/>
      <c r="P59" s="13"/>
      <c r="Q59" s="13"/>
      <c r="R59" s="13"/>
      <c r="S59" s="13"/>
      <c r="T59" s="13"/>
      <c r="U59" s="13"/>
      <c r="V59" s="13"/>
      <c r="W59" s="13"/>
      <c r="X59" s="13"/>
      <c r="Y59" s="9"/>
      <c r="Z59" s="20"/>
      <c r="AB59" s="18"/>
      <c r="AC59" s="2475" t="s">
        <v>12</v>
      </c>
      <c r="AD59" s="2475"/>
      <c r="AE59" s="15" t="s">
        <v>6</v>
      </c>
      <c r="AF59" s="2476" t="str">
        <f>VLOOKUP(AA53,_xlnm.DATABASE,4,FALSE)</f>
        <v>OPERATION</v>
      </c>
      <c r="AG59" s="2476"/>
      <c r="AH59" s="2476"/>
      <c r="AI59" s="16"/>
      <c r="AJ59" s="9"/>
      <c r="AK59" s="8"/>
      <c r="AL59" s="19" t="s">
        <v>13</v>
      </c>
      <c r="AM59" s="17"/>
      <c r="AN59" s="12"/>
      <c r="AO59" s="13"/>
      <c r="AP59" s="13"/>
      <c r="AQ59" s="13"/>
      <c r="AR59" s="13"/>
      <c r="AS59" s="13"/>
      <c r="AT59" s="13"/>
      <c r="AU59" s="13"/>
      <c r="AV59" s="13"/>
      <c r="AW59" s="13"/>
      <c r="AX59" s="9"/>
    </row>
    <row r="60" spans="1:50" ht="15.75" customHeight="1">
      <c r="B60" s="18"/>
      <c r="C60" s="2475" t="s">
        <v>14</v>
      </c>
      <c r="D60" s="2475"/>
      <c r="E60" s="15" t="s">
        <v>6</v>
      </c>
      <c r="F60" s="2485">
        <f>VLOOKUP(A53,_xlnm.DATABASE,19,FALSE)</f>
        <v>44568</v>
      </c>
      <c r="G60" s="2485"/>
      <c r="H60" s="2485"/>
      <c r="I60" s="16"/>
      <c r="J60" s="218"/>
      <c r="K60" s="76"/>
      <c r="L60" s="218"/>
      <c r="M60" s="11" t="s">
        <v>15</v>
      </c>
      <c r="N60" s="17"/>
      <c r="O60" s="12"/>
      <c r="P60" s="20"/>
      <c r="Q60" s="20"/>
      <c r="R60" s="20"/>
      <c r="S60" s="20"/>
      <c r="T60" s="20"/>
      <c r="U60" s="20"/>
      <c r="V60" s="20"/>
      <c r="W60" s="20"/>
      <c r="X60" s="20"/>
      <c r="Y60" s="9"/>
      <c r="Z60" s="20"/>
      <c r="AB60" s="18"/>
      <c r="AC60" s="2475" t="s">
        <v>14</v>
      </c>
      <c r="AD60" s="2475"/>
      <c r="AE60" s="15" t="s">
        <v>6</v>
      </c>
      <c r="AF60" s="2485">
        <f>VLOOKUP(AA53,_xlnm.DATABASE,19,FALSE)</f>
        <v>44840</v>
      </c>
      <c r="AG60" s="2485"/>
      <c r="AH60" s="2485"/>
      <c r="AI60" s="16"/>
      <c r="AJ60" s="9"/>
      <c r="AK60" s="8"/>
      <c r="AL60" s="11" t="s">
        <v>15</v>
      </c>
      <c r="AM60" s="17"/>
      <c r="AN60" s="12"/>
      <c r="AO60" s="20"/>
      <c r="AP60" s="20"/>
      <c r="AQ60" s="20"/>
      <c r="AR60" s="20"/>
      <c r="AS60" s="20"/>
      <c r="AT60" s="20"/>
      <c r="AU60" s="20"/>
      <c r="AV60" s="20"/>
      <c r="AW60" s="20"/>
      <c r="AX60" s="9"/>
    </row>
    <row r="61" spans="1:50" ht="9.75" customHeight="1">
      <c r="B61" s="18"/>
      <c r="C61" s="21"/>
      <c r="D61" s="22"/>
      <c r="E61" s="22"/>
      <c r="F61" s="22"/>
      <c r="G61" s="22"/>
      <c r="H61" s="22"/>
      <c r="I61" s="23"/>
      <c r="J61" s="218"/>
      <c r="K61" s="76"/>
      <c r="L61" s="218"/>
      <c r="M61" s="24"/>
      <c r="N61" s="24"/>
      <c r="O61" s="24"/>
      <c r="P61" s="24"/>
      <c r="Q61" s="24"/>
      <c r="R61" s="25"/>
      <c r="S61" s="26"/>
      <c r="T61" s="26"/>
      <c r="U61" s="26"/>
      <c r="V61" s="26"/>
      <c r="W61" s="26"/>
      <c r="X61" s="26"/>
      <c r="Y61" s="9"/>
      <c r="Z61" s="20"/>
      <c r="AB61" s="18"/>
      <c r="AC61" s="21"/>
      <c r="AD61" s="22"/>
      <c r="AE61" s="22"/>
      <c r="AF61" s="22"/>
      <c r="AG61" s="2485"/>
      <c r="AH61" s="2485"/>
      <c r="AI61" s="2487"/>
      <c r="AJ61" s="9"/>
      <c r="AK61" s="8"/>
      <c r="AL61" s="24"/>
      <c r="AM61" s="24"/>
      <c r="AN61" s="24"/>
      <c r="AO61" s="24"/>
      <c r="AP61" s="24"/>
      <c r="AQ61" s="25"/>
      <c r="AR61" s="26"/>
      <c r="AS61" s="26"/>
      <c r="AT61" s="26"/>
      <c r="AU61" s="26"/>
      <c r="AV61" s="26"/>
      <c r="AW61" s="26"/>
      <c r="AX61" s="9"/>
    </row>
    <row r="62" spans="1:50" ht="12.75" customHeight="1">
      <c r="B62" s="18"/>
      <c r="C62" s="21"/>
      <c r="D62" s="22"/>
      <c r="E62" s="22"/>
      <c r="F62" s="22"/>
      <c r="G62" s="22"/>
      <c r="H62" s="22"/>
      <c r="I62" s="23"/>
      <c r="J62" s="12"/>
      <c r="K62" s="76"/>
      <c r="L62" s="218"/>
      <c r="M62" s="27"/>
      <c r="N62" s="27"/>
      <c r="O62" s="27"/>
      <c r="P62" s="28"/>
      <c r="Q62" s="28"/>
      <c r="R62" s="29"/>
      <c r="S62" s="13"/>
      <c r="T62" s="13"/>
      <c r="U62" s="13"/>
      <c r="V62" s="13"/>
      <c r="W62" s="13"/>
      <c r="X62" s="13"/>
      <c r="Y62" s="9"/>
      <c r="Z62" s="20"/>
      <c r="AB62" s="18"/>
      <c r="AC62" s="21"/>
      <c r="AD62" s="22"/>
      <c r="AE62" s="22"/>
      <c r="AF62" s="22"/>
      <c r="AG62" s="22"/>
      <c r="AH62" s="22"/>
      <c r="AI62" s="23"/>
      <c r="AJ62" s="12"/>
      <c r="AK62" s="8"/>
      <c r="AL62" s="27"/>
      <c r="AM62" s="27"/>
      <c r="AN62" s="27"/>
      <c r="AO62" s="28"/>
      <c r="AP62" s="28"/>
      <c r="AQ62" s="29"/>
      <c r="AR62" s="13"/>
      <c r="AS62" s="13"/>
      <c r="AT62" s="13"/>
      <c r="AU62" s="13"/>
      <c r="AV62" s="13"/>
      <c r="AW62" s="13"/>
      <c r="AX62" s="9"/>
    </row>
    <row r="63" spans="1:50" ht="6" customHeight="1">
      <c r="B63" s="18"/>
      <c r="C63" s="21"/>
      <c r="D63" s="22"/>
      <c r="E63" s="22"/>
      <c r="G63" s="22"/>
      <c r="H63" s="22"/>
      <c r="I63" s="23"/>
      <c r="K63" s="76"/>
      <c r="L63" s="218"/>
      <c r="M63" s="30"/>
      <c r="N63" s="30"/>
      <c r="O63" s="30"/>
      <c r="P63" s="28"/>
      <c r="Q63" s="28"/>
      <c r="R63" s="29"/>
      <c r="S63" s="13"/>
      <c r="T63" s="13"/>
      <c r="U63" s="13"/>
      <c r="V63" s="13"/>
      <c r="W63" s="13"/>
      <c r="X63" s="13"/>
      <c r="Y63" s="9"/>
      <c r="Z63" s="20"/>
      <c r="AB63" s="18"/>
      <c r="AC63" s="21"/>
      <c r="AD63" s="22"/>
      <c r="AE63" s="22"/>
      <c r="AF63" s="22"/>
      <c r="AG63" s="22"/>
      <c r="AH63" s="22"/>
      <c r="AI63" s="23"/>
      <c r="AK63" s="8"/>
      <c r="AL63" s="30"/>
      <c r="AM63" s="30"/>
      <c r="AN63" s="30"/>
      <c r="AO63" s="28"/>
      <c r="AP63" s="28"/>
      <c r="AQ63" s="29"/>
      <c r="AR63" s="13"/>
      <c r="AS63" s="13"/>
      <c r="AT63" s="13"/>
      <c r="AU63" s="13"/>
      <c r="AV63" s="13"/>
      <c r="AW63" s="13"/>
      <c r="AX63" s="9"/>
    </row>
    <row r="64" spans="1:50">
      <c r="B64" s="18"/>
      <c r="C64" s="21"/>
      <c r="D64" s="22"/>
      <c r="E64" s="22"/>
      <c r="F64" s="22"/>
      <c r="G64" s="22"/>
      <c r="H64" s="22"/>
      <c r="I64" s="23"/>
      <c r="K64" s="76"/>
      <c r="L64" s="218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9"/>
      <c r="Z64" s="20"/>
      <c r="AB64" s="18"/>
      <c r="AC64" s="21"/>
      <c r="AD64" s="22"/>
      <c r="AE64" s="118"/>
      <c r="AF64" s="22"/>
      <c r="AG64" s="22"/>
      <c r="AH64" s="22"/>
      <c r="AI64" s="23"/>
      <c r="AK64" s="8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9"/>
    </row>
    <row r="65" spans="1:50">
      <c r="B65" s="18"/>
      <c r="C65" s="21"/>
      <c r="D65" s="22"/>
      <c r="E65" s="22"/>
      <c r="F65" s="22"/>
      <c r="G65" s="22"/>
      <c r="H65" s="22"/>
      <c r="I65" s="23"/>
      <c r="K65" s="76"/>
      <c r="L65" s="218"/>
      <c r="M65" s="2474" t="s">
        <v>85</v>
      </c>
      <c r="N65" s="2474"/>
      <c r="O65" s="2474"/>
      <c r="P65" s="2474"/>
      <c r="Q65" s="2474"/>
      <c r="R65" s="2474"/>
      <c r="S65" s="2474"/>
      <c r="T65" s="2474"/>
      <c r="U65" s="2474"/>
      <c r="V65" s="2474"/>
      <c r="W65" s="2474"/>
      <c r="X65" s="2474"/>
      <c r="Y65" s="76"/>
      <c r="Z65" s="20"/>
      <c r="AB65" s="18"/>
      <c r="AC65" s="21"/>
      <c r="AD65" s="22"/>
      <c r="AE65" s="22"/>
      <c r="AF65" s="22"/>
      <c r="AG65" s="22"/>
      <c r="AH65" s="22"/>
      <c r="AI65" s="23"/>
      <c r="AK65" s="75"/>
      <c r="AL65" s="2474" t="s">
        <v>85</v>
      </c>
      <c r="AM65" s="2474"/>
      <c r="AN65" s="2474"/>
      <c r="AO65" s="2474"/>
      <c r="AP65" s="2474"/>
      <c r="AQ65" s="2474"/>
      <c r="AR65" s="2474"/>
      <c r="AS65" s="2474"/>
      <c r="AT65" s="2474"/>
      <c r="AU65" s="2474"/>
      <c r="AV65" s="2474"/>
      <c r="AW65" s="2474"/>
      <c r="AX65" s="76"/>
    </row>
    <row r="66" spans="1:50" ht="15.75">
      <c r="B66" s="18"/>
      <c r="C66" s="21"/>
      <c r="D66" s="22"/>
      <c r="E66" s="22"/>
      <c r="F66" s="22"/>
      <c r="G66" s="22"/>
      <c r="H66" s="22"/>
      <c r="I66" s="23"/>
      <c r="K66" s="76"/>
      <c r="L66" s="49"/>
      <c r="M66" s="2486" t="s">
        <v>16</v>
      </c>
      <c r="N66" s="2486"/>
      <c r="O66" s="2486"/>
      <c r="P66" s="2486"/>
      <c r="Q66" s="2486"/>
      <c r="R66" s="2486"/>
      <c r="S66" s="2486"/>
      <c r="T66" s="2486"/>
      <c r="U66" s="2486"/>
      <c r="V66" s="2486"/>
      <c r="W66" s="2486"/>
      <c r="X66" s="2486"/>
      <c r="Y66" s="80"/>
      <c r="Z66" s="20"/>
      <c r="AB66" s="18"/>
      <c r="AC66" s="21"/>
      <c r="AD66" s="22"/>
      <c r="AE66" s="22"/>
      <c r="AF66" s="22"/>
      <c r="AG66" s="22"/>
      <c r="AH66" s="22"/>
      <c r="AI66" s="23"/>
      <c r="AK66" s="79"/>
      <c r="AL66" s="2486" t="s">
        <v>16</v>
      </c>
      <c r="AM66" s="2486"/>
      <c r="AN66" s="2486"/>
      <c r="AO66" s="2486"/>
      <c r="AP66" s="2486"/>
      <c r="AQ66" s="2486"/>
      <c r="AR66" s="2486"/>
      <c r="AS66" s="2486"/>
      <c r="AT66" s="2486"/>
      <c r="AU66" s="2486"/>
      <c r="AV66" s="2486"/>
      <c r="AW66" s="2486"/>
      <c r="AX66" s="80"/>
    </row>
    <row r="67" spans="1:50" ht="9.75" customHeight="1">
      <c r="B67" s="31"/>
      <c r="C67" s="32"/>
      <c r="D67" s="32"/>
      <c r="E67" s="32"/>
      <c r="F67" s="32"/>
      <c r="G67" s="32"/>
      <c r="H67" s="32"/>
      <c r="I67" s="16"/>
      <c r="K67" s="76"/>
      <c r="L67" s="2535" t="s">
        <v>40</v>
      </c>
      <c r="M67" s="2536"/>
      <c r="N67" s="2536"/>
      <c r="O67" s="2536"/>
      <c r="P67" s="2537"/>
      <c r="Q67" s="2538">
        <v>1</v>
      </c>
      <c r="R67" s="2539">
        <v>2</v>
      </c>
      <c r="S67" s="2540"/>
      <c r="T67" s="2540"/>
      <c r="U67" s="2541"/>
      <c r="V67" s="2542">
        <v>3</v>
      </c>
      <c r="W67" s="2543"/>
      <c r="X67" s="2543"/>
      <c r="Y67" s="2544"/>
      <c r="Z67" s="1033"/>
      <c r="AB67" s="31"/>
      <c r="AC67" s="32"/>
      <c r="AD67" s="32"/>
      <c r="AE67" s="32"/>
      <c r="AF67" s="32"/>
      <c r="AG67" s="32"/>
      <c r="AH67" s="32"/>
      <c r="AI67" s="16"/>
      <c r="AK67" s="2535" t="s">
        <v>40</v>
      </c>
      <c r="AL67" s="2536"/>
      <c r="AM67" s="2536"/>
      <c r="AN67" s="2536"/>
      <c r="AO67" s="2537"/>
      <c r="AP67" s="2538">
        <v>1</v>
      </c>
      <c r="AQ67" s="2539">
        <v>2</v>
      </c>
      <c r="AR67" s="2540"/>
      <c r="AS67" s="2540"/>
      <c r="AT67" s="2541"/>
      <c r="AU67" s="2542">
        <v>3</v>
      </c>
      <c r="AV67" s="2543"/>
      <c r="AW67" s="2543"/>
      <c r="AX67" s="2544"/>
    </row>
    <row r="68" spans="1:50" ht="9.75" customHeight="1">
      <c r="B68" s="31"/>
      <c r="C68" s="32"/>
      <c r="D68" s="32"/>
      <c r="E68" s="32"/>
      <c r="F68" s="32"/>
      <c r="G68" s="32"/>
      <c r="H68" s="32"/>
      <c r="I68" s="16"/>
      <c r="K68" s="76"/>
      <c r="L68" s="2518"/>
      <c r="M68" s="2519"/>
      <c r="N68" s="2519"/>
      <c r="O68" s="2519"/>
      <c r="P68" s="2520"/>
      <c r="Q68" s="2522"/>
      <c r="R68" s="2526"/>
      <c r="S68" s="2527"/>
      <c r="T68" s="2527"/>
      <c r="U68" s="2528"/>
      <c r="V68" s="2532"/>
      <c r="W68" s="2533"/>
      <c r="X68" s="2533"/>
      <c r="Y68" s="2534"/>
      <c r="Z68" s="1033"/>
      <c r="AB68" s="31"/>
      <c r="AC68" s="32"/>
      <c r="AD68" s="32"/>
      <c r="AE68" s="32"/>
      <c r="AF68" s="32"/>
      <c r="AG68" s="32"/>
      <c r="AH68" s="32"/>
      <c r="AI68" s="16"/>
      <c r="AK68" s="2518"/>
      <c r="AL68" s="2519"/>
      <c r="AM68" s="2519"/>
      <c r="AN68" s="2519"/>
      <c r="AO68" s="2520"/>
      <c r="AP68" s="2522"/>
      <c r="AQ68" s="2526"/>
      <c r="AR68" s="2527"/>
      <c r="AS68" s="2527"/>
      <c r="AT68" s="2528"/>
      <c r="AU68" s="2532"/>
      <c r="AV68" s="2533"/>
      <c r="AW68" s="2533"/>
      <c r="AX68" s="2534"/>
    </row>
    <row r="69" spans="1:50" s="33" customFormat="1" ht="9.75" customHeight="1">
      <c r="B69" s="31"/>
      <c r="C69" s="2458" t="str">
        <f>VLOOKUP(A53,_xlnm.DATABASE,2,FALSE)</f>
        <v>M. ARDI</v>
      </c>
      <c r="D69" s="2458"/>
      <c r="E69" s="2458"/>
      <c r="F69" s="2458"/>
      <c r="G69" s="2458"/>
      <c r="H69" s="2458"/>
      <c r="I69" s="34"/>
      <c r="K69" s="1012"/>
      <c r="L69" s="2478" t="s">
        <v>12154</v>
      </c>
      <c r="M69" s="2479"/>
      <c r="N69" s="2479"/>
      <c r="O69" s="2479"/>
      <c r="P69" s="2479"/>
      <c r="Q69" s="2479"/>
      <c r="R69" s="2480" t="s">
        <v>87</v>
      </c>
      <c r="S69" s="2480"/>
      <c r="T69" s="2480"/>
      <c r="U69" s="2480"/>
      <c r="V69" s="2480"/>
      <c r="W69" s="2480"/>
      <c r="X69" s="2480"/>
      <c r="Y69" s="2481"/>
      <c r="Z69" s="1034"/>
      <c r="AB69" s="31"/>
      <c r="AC69" s="2458" t="str">
        <f>VLOOKUP(AA53,_xlnm.DATABASE,2,FALSE)</f>
        <v>TANDI ABBENG</v>
      </c>
      <c r="AD69" s="2458"/>
      <c r="AE69" s="2458"/>
      <c r="AF69" s="2458"/>
      <c r="AG69" s="2458"/>
      <c r="AH69" s="2458"/>
      <c r="AI69" s="34"/>
      <c r="AK69" s="2478" t="s">
        <v>12154</v>
      </c>
      <c r="AL69" s="2479"/>
      <c r="AM69" s="2479"/>
      <c r="AN69" s="2479"/>
      <c r="AO69" s="2479"/>
      <c r="AP69" s="2479"/>
      <c r="AQ69" s="2480" t="s">
        <v>87</v>
      </c>
      <c r="AR69" s="2480"/>
      <c r="AS69" s="2480"/>
      <c r="AT69" s="2480"/>
      <c r="AU69" s="2480"/>
      <c r="AV69" s="2480"/>
      <c r="AW69" s="2480"/>
      <c r="AX69" s="2481"/>
    </row>
    <row r="70" spans="1:50" s="125" customFormat="1" ht="9.75" customHeight="1">
      <c r="B70" s="35"/>
      <c r="C70" s="2459"/>
      <c r="D70" s="2459"/>
      <c r="E70" s="2459"/>
      <c r="F70" s="2459"/>
      <c r="G70" s="2459"/>
      <c r="H70" s="2459"/>
      <c r="I70" s="36"/>
      <c r="K70" s="1012"/>
      <c r="L70" s="2482" t="s">
        <v>12155</v>
      </c>
      <c r="M70" s="2483"/>
      <c r="N70" s="2483"/>
      <c r="O70" s="2483"/>
      <c r="P70" s="2483"/>
      <c r="Q70" s="2483"/>
      <c r="R70" s="2483" t="s">
        <v>89</v>
      </c>
      <c r="S70" s="2483"/>
      <c r="T70" s="2483"/>
      <c r="U70" s="2483"/>
      <c r="V70" s="2483"/>
      <c r="W70" s="2483"/>
      <c r="X70" s="2483"/>
      <c r="Y70" s="2484"/>
      <c r="Z70" s="1034"/>
      <c r="AB70" s="35"/>
      <c r="AC70" s="2459"/>
      <c r="AD70" s="2459"/>
      <c r="AE70" s="2459"/>
      <c r="AF70" s="2459"/>
      <c r="AG70" s="2459"/>
      <c r="AH70" s="2459"/>
      <c r="AI70" s="36"/>
      <c r="AK70" s="2482" t="s">
        <v>12155</v>
      </c>
      <c r="AL70" s="2483"/>
      <c r="AM70" s="2483"/>
      <c r="AN70" s="2483"/>
      <c r="AO70" s="2483"/>
      <c r="AP70" s="2483"/>
      <c r="AQ70" s="2483" t="s">
        <v>89</v>
      </c>
      <c r="AR70" s="2483"/>
      <c r="AS70" s="2483"/>
      <c r="AT70" s="2483"/>
      <c r="AU70" s="2483"/>
      <c r="AV70" s="2483"/>
      <c r="AW70" s="2483"/>
      <c r="AX70" s="2484"/>
    </row>
    <row r="71" spans="1:50" s="124" customFormat="1" ht="3" customHeight="1">
      <c r="K71" s="218"/>
      <c r="L71" s="1172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</row>
    <row r="72" spans="1:50" s="124" customFormat="1" ht="8.4499999999999993" customHeight="1">
      <c r="B72" s="2460"/>
      <c r="C72" s="2460"/>
      <c r="D72" s="2460"/>
      <c r="E72" s="2461" t="s">
        <v>0</v>
      </c>
      <c r="F72" s="2462"/>
      <c r="G72" s="2462"/>
      <c r="H72" s="2462"/>
      <c r="I72" s="2463"/>
      <c r="J72" s="1007"/>
      <c r="K72" s="1008"/>
      <c r="L72" s="101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71"/>
      <c r="Z72" s="13"/>
      <c r="AB72" s="2460"/>
      <c r="AC72" s="2460"/>
      <c r="AD72" s="2460"/>
      <c r="AE72" s="2461" t="s">
        <v>0</v>
      </c>
      <c r="AF72" s="2462"/>
      <c r="AG72" s="2462"/>
      <c r="AH72" s="2462"/>
      <c r="AI72" s="2463"/>
      <c r="AJ72" s="69"/>
      <c r="AK72" s="70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71"/>
    </row>
    <row r="73" spans="1:50" s="124" customFormat="1" ht="1.5" customHeight="1">
      <c r="B73" s="2460"/>
      <c r="C73" s="2460"/>
      <c r="D73" s="2460"/>
      <c r="E73" s="2464"/>
      <c r="F73" s="2465"/>
      <c r="G73" s="2465"/>
      <c r="H73" s="2465"/>
      <c r="I73" s="2466"/>
      <c r="J73" s="1007"/>
      <c r="K73" s="1008"/>
      <c r="L73" s="42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4"/>
      <c r="Z73" s="13"/>
      <c r="AB73" s="2460"/>
      <c r="AC73" s="2460"/>
      <c r="AD73" s="2460"/>
      <c r="AE73" s="2464"/>
      <c r="AF73" s="2465"/>
      <c r="AG73" s="2465"/>
      <c r="AH73" s="2465"/>
      <c r="AI73" s="2466"/>
      <c r="AJ73" s="69"/>
      <c r="AK73" s="72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4"/>
    </row>
    <row r="74" spans="1:50" s="124" customFormat="1" ht="8.4499999999999993" customHeight="1">
      <c r="B74" s="2460"/>
      <c r="C74" s="2460"/>
      <c r="D74" s="2460"/>
      <c r="E74" s="2464"/>
      <c r="F74" s="2465"/>
      <c r="G74" s="2465"/>
      <c r="H74" s="2465"/>
      <c r="I74" s="2466"/>
      <c r="J74" s="1007"/>
      <c r="K74" s="1008"/>
      <c r="L74" s="42"/>
      <c r="M74" s="2470" t="s">
        <v>1</v>
      </c>
      <c r="N74" s="2470"/>
      <c r="O74" s="2470"/>
      <c r="P74" s="2470"/>
      <c r="Q74" s="2470"/>
      <c r="R74" s="2470"/>
      <c r="S74" s="2470"/>
      <c r="T74" s="2470"/>
      <c r="U74" s="2470"/>
      <c r="V74" s="2470"/>
      <c r="W74" s="2470"/>
      <c r="X74" s="2470"/>
      <c r="Y74" s="74"/>
      <c r="Z74" s="13"/>
      <c r="AB74" s="2460"/>
      <c r="AC74" s="2460"/>
      <c r="AD74" s="2460"/>
      <c r="AE74" s="2464"/>
      <c r="AF74" s="2465"/>
      <c r="AG74" s="2465"/>
      <c r="AH74" s="2465"/>
      <c r="AI74" s="2466"/>
      <c r="AJ74" s="69"/>
      <c r="AK74" s="72"/>
      <c r="AL74" s="2470" t="s">
        <v>1</v>
      </c>
      <c r="AM74" s="2470"/>
      <c r="AN74" s="2470"/>
      <c r="AO74" s="2470"/>
      <c r="AP74" s="2470"/>
      <c r="AQ74" s="2470"/>
      <c r="AR74" s="2470"/>
      <c r="AS74" s="2470"/>
      <c r="AT74" s="2470"/>
      <c r="AU74" s="2470"/>
      <c r="AV74" s="2470"/>
      <c r="AW74" s="2470"/>
      <c r="AX74" s="74"/>
    </row>
    <row r="75" spans="1:50" s="124" customFormat="1" ht="15" customHeight="1">
      <c r="B75" s="2460"/>
      <c r="C75" s="2460"/>
      <c r="D75" s="2460"/>
      <c r="E75" s="2464"/>
      <c r="F75" s="2465"/>
      <c r="G75" s="2465"/>
      <c r="H75" s="2465"/>
      <c r="I75" s="2466"/>
      <c r="J75" s="1007"/>
      <c r="K75" s="1008"/>
      <c r="L75" s="218"/>
      <c r="M75" s="2470"/>
      <c r="N75" s="2470"/>
      <c r="O75" s="2470"/>
      <c r="P75" s="2470"/>
      <c r="Q75" s="2470"/>
      <c r="R75" s="2470"/>
      <c r="S75" s="2470"/>
      <c r="T75" s="2470"/>
      <c r="U75" s="2470"/>
      <c r="V75" s="2470"/>
      <c r="W75" s="2470"/>
      <c r="X75" s="2470"/>
      <c r="Y75" s="76"/>
      <c r="Z75" s="20"/>
      <c r="AB75" s="2460"/>
      <c r="AC75" s="2460"/>
      <c r="AD75" s="2460"/>
      <c r="AE75" s="2464"/>
      <c r="AF75" s="2465"/>
      <c r="AG75" s="2465"/>
      <c r="AH75" s="2465"/>
      <c r="AI75" s="2466"/>
      <c r="AJ75" s="69"/>
      <c r="AK75" s="75"/>
      <c r="AL75" s="2470"/>
      <c r="AM75" s="2470"/>
      <c r="AN75" s="2470"/>
      <c r="AO75" s="2470"/>
      <c r="AP75" s="2470"/>
      <c r="AQ75" s="2470"/>
      <c r="AR75" s="2470"/>
      <c r="AS75" s="2470"/>
      <c r="AT75" s="2470"/>
      <c r="AU75" s="2470"/>
      <c r="AV75" s="2470"/>
      <c r="AW75" s="2470"/>
      <c r="AX75" s="76"/>
    </row>
    <row r="76" spans="1:50" s="124" customFormat="1" ht="12.75" customHeight="1">
      <c r="A76" s="124">
        <v>4890</v>
      </c>
      <c r="B76" s="2460"/>
      <c r="C76" s="2460"/>
      <c r="D76" s="2460"/>
      <c r="E76" s="2467"/>
      <c r="F76" s="2468"/>
      <c r="G76" s="2468"/>
      <c r="H76" s="2468"/>
      <c r="I76" s="2469"/>
      <c r="J76" s="75"/>
      <c r="K76" s="76"/>
      <c r="L76" s="218"/>
      <c r="N76" s="11"/>
      <c r="O76" s="218"/>
      <c r="P76" s="13"/>
      <c r="Q76" s="13"/>
      <c r="R76" s="13"/>
      <c r="S76" s="13"/>
      <c r="T76" s="13"/>
      <c r="U76" s="13"/>
      <c r="V76" s="13"/>
      <c r="W76" s="13"/>
      <c r="X76" s="13"/>
      <c r="Y76" s="76"/>
      <c r="Z76" s="20"/>
      <c r="AA76" s="124">
        <v>4917</v>
      </c>
      <c r="AB76" s="2460"/>
      <c r="AC76" s="2460"/>
      <c r="AD76" s="2460"/>
      <c r="AE76" s="2467"/>
      <c r="AF76" s="2468"/>
      <c r="AG76" s="2468"/>
      <c r="AH76" s="2468"/>
      <c r="AI76" s="2469"/>
      <c r="AJ76" s="77"/>
      <c r="AK76" s="75"/>
      <c r="AM76" s="11"/>
      <c r="AN76" s="218"/>
      <c r="AO76" s="13"/>
      <c r="AP76" s="13"/>
      <c r="AQ76" s="13"/>
      <c r="AR76" s="13"/>
      <c r="AS76" s="13"/>
      <c r="AT76" s="13"/>
      <c r="AU76" s="13"/>
      <c r="AV76" s="13"/>
      <c r="AW76" s="13"/>
      <c r="AX76" s="76"/>
    </row>
    <row r="77" spans="1:50" s="124" customFormat="1" ht="12.75" customHeight="1">
      <c r="B77" s="2471" t="s">
        <v>2</v>
      </c>
      <c r="C77" s="2472"/>
      <c r="D77" s="2472"/>
      <c r="E77" s="2472"/>
      <c r="F77" s="2472"/>
      <c r="G77" s="2472"/>
      <c r="H77" s="2472"/>
      <c r="I77" s="2473"/>
      <c r="J77" s="75"/>
      <c r="K77" s="76"/>
      <c r="L77" s="218"/>
      <c r="M77" s="11" t="s">
        <v>3</v>
      </c>
      <c r="N77" s="11"/>
      <c r="O77" s="218"/>
      <c r="P77" s="13"/>
      <c r="Q77" s="13"/>
      <c r="R77" s="13"/>
      <c r="S77" s="13"/>
      <c r="T77" s="13"/>
      <c r="U77" s="13"/>
      <c r="V77" s="13"/>
      <c r="W77" s="13"/>
      <c r="X77" s="13"/>
      <c r="Y77" s="76"/>
      <c r="Z77" s="20"/>
      <c r="AB77" s="2471" t="s">
        <v>2</v>
      </c>
      <c r="AC77" s="2472"/>
      <c r="AD77" s="2472"/>
      <c r="AE77" s="2472"/>
      <c r="AF77" s="2472"/>
      <c r="AG77" s="2472"/>
      <c r="AH77" s="2472"/>
      <c r="AI77" s="2473"/>
      <c r="AJ77" s="77"/>
      <c r="AK77" s="75"/>
      <c r="AL77" s="11" t="s">
        <v>3</v>
      </c>
      <c r="AM77" s="11"/>
      <c r="AN77" s="218"/>
      <c r="AO77" s="13"/>
      <c r="AP77" s="13"/>
      <c r="AQ77" s="13"/>
      <c r="AR77" s="13"/>
      <c r="AS77" s="13"/>
      <c r="AT77" s="13"/>
      <c r="AU77" s="13"/>
      <c r="AV77" s="13"/>
      <c r="AW77" s="13"/>
      <c r="AX77" s="76"/>
    </row>
    <row r="78" spans="1:50" s="124" customFormat="1" ht="12.75" customHeight="1">
      <c r="B78" s="2471"/>
      <c r="C78" s="2472"/>
      <c r="D78" s="2472"/>
      <c r="E78" s="2472"/>
      <c r="F78" s="2472"/>
      <c r="G78" s="2472"/>
      <c r="H78" s="2472"/>
      <c r="I78" s="2473"/>
      <c r="J78" s="75"/>
      <c r="K78" s="76"/>
      <c r="L78" s="218"/>
      <c r="M78" s="11" t="s">
        <v>4</v>
      </c>
      <c r="N78" s="11"/>
      <c r="O78" s="218"/>
      <c r="P78" s="13"/>
      <c r="Q78" s="13"/>
      <c r="R78" s="13"/>
      <c r="S78" s="13"/>
      <c r="T78" s="13"/>
      <c r="U78" s="13"/>
      <c r="V78" s="13"/>
      <c r="W78" s="13"/>
      <c r="X78" s="13"/>
      <c r="Y78" s="76"/>
      <c r="Z78" s="20"/>
      <c r="AB78" s="2471"/>
      <c r="AC78" s="2472"/>
      <c r="AD78" s="2472"/>
      <c r="AE78" s="2472"/>
      <c r="AF78" s="2472"/>
      <c r="AG78" s="2472"/>
      <c r="AH78" s="2472"/>
      <c r="AI78" s="2473"/>
      <c r="AJ78" s="77"/>
      <c r="AK78" s="75"/>
      <c r="AL78" s="11" t="s">
        <v>4</v>
      </c>
      <c r="AM78" s="11"/>
      <c r="AN78" s="218"/>
      <c r="AO78" s="13"/>
      <c r="AP78" s="13"/>
      <c r="AQ78" s="13"/>
      <c r="AR78" s="13"/>
      <c r="AS78" s="13"/>
      <c r="AT78" s="13"/>
      <c r="AU78" s="13"/>
      <c r="AV78" s="13"/>
      <c r="AW78" s="13"/>
      <c r="AX78" s="76"/>
    </row>
    <row r="79" spans="1:50" s="124" customFormat="1" ht="15.75" customHeight="1">
      <c r="B79" s="14"/>
      <c r="C79" s="2475" t="s">
        <v>5</v>
      </c>
      <c r="D79" s="2475"/>
      <c r="E79" s="15" t="s">
        <v>6</v>
      </c>
      <c r="F79" s="2476" t="str">
        <f>IF(VLOOKUP(A76,_xlnm.DATABASE,6,FALSE)="KPP","PT. KPP","PT. KPP / "&amp;VLOOKUP(A76,_xlnm.DATABASE,6,FALSE))</f>
        <v>PT. KPP / UT</v>
      </c>
      <c r="G79" s="2476"/>
      <c r="H79" s="2476"/>
      <c r="I79" s="16"/>
      <c r="J79" s="75"/>
      <c r="K79" s="76"/>
      <c r="L79" s="218"/>
      <c r="M79" s="11" t="s">
        <v>7</v>
      </c>
      <c r="N79" s="82"/>
      <c r="O79" s="218"/>
      <c r="P79" s="13"/>
      <c r="Q79" s="13"/>
      <c r="R79" s="13"/>
      <c r="S79" s="13"/>
      <c r="T79" s="13"/>
      <c r="U79" s="13"/>
      <c r="V79" s="13"/>
      <c r="W79" s="13"/>
      <c r="X79" s="13"/>
      <c r="Y79" s="76"/>
      <c r="Z79" s="20"/>
      <c r="AB79" s="14"/>
      <c r="AC79" s="2475" t="s">
        <v>5</v>
      </c>
      <c r="AD79" s="2475"/>
      <c r="AE79" s="15" t="s">
        <v>6</v>
      </c>
      <c r="AF79" s="2476" t="str">
        <f>IF(VLOOKUP(AA76,_xlnm.DATABASE,6,FALSE)="KPP","PT. KPP","PT. KPP / "&amp;VLOOKUP(AA76,_xlnm.DATABASE,6,FALSE))</f>
        <v>PT. KPP / ARCO</v>
      </c>
      <c r="AG79" s="2476"/>
      <c r="AH79" s="2476"/>
      <c r="AI79" s="16"/>
      <c r="AJ79" s="77"/>
      <c r="AK79" s="75"/>
      <c r="AL79" s="11" t="s">
        <v>7</v>
      </c>
      <c r="AM79" s="82"/>
      <c r="AN79" s="218"/>
      <c r="AO79" s="13"/>
      <c r="AP79" s="13"/>
      <c r="AQ79" s="13"/>
      <c r="AR79" s="13"/>
      <c r="AS79" s="13"/>
      <c r="AT79" s="13"/>
      <c r="AU79" s="13"/>
      <c r="AV79" s="13"/>
      <c r="AW79" s="13"/>
      <c r="AX79" s="76"/>
    </row>
    <row r="80" spans="1:50" s="124" customFormat="1" ht="15.75" customHeight="1">
      <c r="B80" s="14"/>
      <c r="C80" s="2475" t="s">
        <v>8</v>
      </c>
      <c r="D80" s="2475"/>
      <c r="E80" s="15" t="s">
        <v>6</v>
      </c>
      <c r="F80" s="2477" t="str">
        <f>VLOOKUP(A76,_xlnm.DATABASE,3,FALSE)</f>
        <v>DRIVER EKSPEDISI</v>
      </c>
      <c r="G80" s="2477"/>
      <c r="H80" s="2477"/>
      <c r="I80" s="16"/>
      <c r="J80" s="75"/>
      <c r="K80" s="76"/>
      <c r="L80" s="218"/>
      <c r="M80" s="11" t="s">
        <v>9</v>
      </c>
      <c r="N80" s="82"/>
      <c r="O80" s="218"/>
      <c r="P80" s="13"/>
      <c r="Q80" s="13"/>
      <c r="R80" s="13"/>
      <c r="S80" s="13"/>
      <c r="T80" s="13"/>
      <c r="U80" s="13"/>
      <c r="V80" s="13"/>
      <c r="W80" s="13"/>
      <c r="X80" s="13"/>
      <c r="Y80" s="76"/>
      <c r="Z80" s="20"/>
      <c r="AB80" s="14"/>
      <c r="AC80" s="2475" t="s">
        <v>8</v>
      </c>
      <c r="AD80" s="2475"/>
      <c r="AE80" s="15" t="s">
        <v>6</v>
      </c>
      <c r="AF80" s="2477" t="str">
        <f>VLOOKUP(AA76,_xlnm.DATABASE,3,FALSE)</f>
        <v>ROOM BOY</v>
      </c>
      <c r="AG80" s="2477"/>
      <c r="AH80" s="2477"/>
      <c r="AI80" s="16"/>
      <c r="AJ80" s="77"/>
      <c r="AK80" s="75"/>
      <c r="AL80" s="11" t="s">
        <v>9</v>
      </c>
      <c r="AM80" s="82"/>
      <c r="AN80" s="218"/>
      <c r="AO80" s="13"/>
      <c r="AP80" s="13"/>
      <c r="AQ80" s="13"/>
      <c r="AR80" s="13"/>
      <c r="AS80" s="13"/>
      <c r="AT80" s="13"/>
      <c r="AU80" s="13"/>
      <c r="AV80" s="13"/>
      <c r="AW80" s="13"/>
      <c r="AX80" s="76"/>
    </row>
    <row r="81" spans="2:50" s="124" customFormat="1" ht="15.75" customHeight="1">
      <c r="B81" s="18"/>
      <c r="C81" s="2475" t="s">
        <v>10</v>
      </c>
      <c r="D81" s="2475"/>
      <c r="E81" s="15" t="s">
        <v>6</v>
      </c>
      <c r="F81" s="2476" t="str">
        <f>VLOOKUP(A76,_xlnm.DATABASE,5,FALSE)</f>
        <v>-</v>
      </c>
      <c r="G81" s="2476"/>
      <c r="H81" s="2476"/>
      <c r="I81" s="16"/>
      <c r="J81" s="218"/>
      <c r="K81" s="76"/>
      <c r="L81" s="218"/>
      <c r="M81" s="19" t="s">
        <v>11</v>
      </c>
      <c r="N81" s="82"/>
      <c r="O81" s="218"/>
      <c r="P81" s="13"/>
      <c r="Q81" s="13"/>
      <c r="R81" s="13"/>
      <c r="S81" s="13"/>
      <c r="T81" s="13"/>
      <c r="U81" s="13"/>
      <c r="V81" s="13"/>
      <c r="W81" s="13"/>
      <c r="X81" s="13"/>
      <c r="Y81" s="76"/>
      <c r="Z81" s="20"/>
      <c r="AB81" s="18"/>
      <c r="AC81" s="2475" t="s">
        <v>10</v>
      </c>
      <c r="AD81" s="2475"/>
      <c r="AE81" s="15" t="s">
        <v>6</v>
      </c>
      <c r="AF81" s="2476" t="str">
        <f>VLOOKUP(AA76,_xlnm.DATABASE,5,FALSE)</f>
        <v>-</v>
      </c>
      <c r="AG81" s="2476"/>
      <c r="AH81" s="2476"/>
      <c r="AI81" s="16"/>
      <c r="AJ81" s="76"/>
      <c r="AK81" s="75"/>
      <c r="AL81" s="19" t="s">
        <v>11</v>
      </c>
      <c r="AM81" s="82"/>
      <c r="AN81" s="218"/>
      <c r="AO81" s="13"/>
      <c r="AP81" s="13"/>
      <c r="AQ81" s="13"/>
      <c r="AR81" s="13"/>
      <c r="AS81" s="13"/>
      <c r="AT81" s="13"/>
      <c r="AU81" s="13"/>
      <c r="AV81" s="13"/>
      <c r="AW81" s="13"/>
      <c r="AX81" s="76"/>
    </row>
    <row r="82" spans="2:50" s="124" customFormat="1" ht="15.75" customHeight="1">
      <c r="B82" s="18"/>
      <c r="C82" s="2475" t="s">
        <v>12</v>
      </c>
      <c r="D82" s="2475"/>
      <c r="E82" s="15" t="s">
        <v>6</v>
      </c>
      <c r="F82" s="2476" t="str">
        <f>VLOOKUP(A76,_xlnm.DATABASE,4,FALSE)</f>
        <v>SM</v>
      </c>
      <c r="G82" s="2476"/>
      <c r="H82" s="2476"/>
      <c r="I82" s="16"/>
      <c r="J82" s="218"/>
      <c r="K82" s="76"/>
      <c r="L82" s="218"/>
      <c r="M82" s="19" t="s">
        <v>13</v>
      </c>
      <c r="N82" s="82"/>
      <c r="O82" s="218"/>
      <c r="P82" s="13"/>
      <c r="Q82" s="13"/>
      <c r="R82" s="13"/>
      <c r="S82" s="13"/>
      <c r="T82" s="13"/>
      <c r="U82" s="13"/>
      <c r="V82" s="13"/>
      <c r="W82" s="13"/>
      <c r="X82" s="13"/>
      <c r="Y82" s="76"/>
      <c r="Z82" s="20"/>
      <c r="AB82" s="18"/>
      <c r="AC82" s="2475" t="s">
        <v>12</v>
      </c>
      <c r="AD82" s="2475"/>
      <c r="AE82" s="15" t="s">
        <v>6</v>
      </c>
      <c r="AF82" s="2476" t="str">
        <f>VLOOKUP(AA76,_xlnm.DATABASE,4,FALSE)</f>
        <v>HCGS</v>
      </c>
      <c r="AG82" s="2476"/>
      <c r="AH82" s="2476"/>
      <c r="AI82" s="16"/>
      <c r="AJ82" s="76"/>
      <c r="AK82" s="75"/>
      <c r="AL82" s="19" t="s">
        <v>13</v>
      </c>
      <c r="AM82" s="82"/>
      <c r="AN82" s="218"/>
      <c r="AO82" s="13"/>
      <c r="AP82" s="13"/>
      <c r="AQ82" s="13"/>
      <c r="AR82" s="13"/>
      <c r="AS82" s="13"/>
      <c r="AT82" s="13"/>
      <c r="AU82" s="13"/>
      <c r="AV82" s="13"/>
      <c r="AW82" s="13"/>
      <c r="AX82" s="76"/>
    </row>
    <row r="83" spans="2:50" s="124" customFormat="1" ht="15.75" customHeight="1">
      <c r="B83" s="18"/>
      <c r="C83" s="2475" t="s">
        <v>14</v>
      </c>
      <c r="D83" s="2475"/>
      <c r="E83" s="15" t="s">
        <v>6</v>
      </c>
      <c r="F83" s="2485">
        <f>VLOOKUP(A76,_xlnm.DATABASE,19,FALSE)</f>
        <v>44745</v>
      </c>
      <c r="G83" s="2485"/>
      <c r="H83" s="2485"/>
      <c r="I83" s="16"/>
      <c r="J83" s="218"/>
      <c r="K83" s="76"/>
      <c r="L83" s="218"/>
      <c r="M83" s="11" t="s">
        <v>15</v>
      </c>
      <c r="N83" s="82"/>
      <c r="O83" s="218"/>
      <c r="P83" s="20"/>
      <c r="Q83" s="20"/>
      <c r="R83" s="20"/>
      <c r="S83" s="20"/>
      <c r="T83" s="20"/>
      <c r="U83" s="20"/>
      <c r="V83" s="20"/>
      <c r="W83" s="20"/>
      <c r="X83" s="20"/>
      <c r="Y83" s="76"/>
      <c r="Z83" s="20"/>
      <c r="AB83" s="18"/>
      <c r="AC83" s="2475" t="s">
        <v>14</v>
      </c>
      <c r="AD83" s="2475"/>
      <c r="AE83" s="15" t="s">
        <v>6</v>
      </c>
      <c r="AF83" s="2485">
        <f>VLOOKUP(AA76,_xlnm.DATABASE,19,FALSE)</f>
        <v>44686</v>
      </c>
      <c r="AG83" s="2485"/>
      <c r="AH83" s="2485"/>
      <c r="AI83" s="16"/>
      <c r="AJ83" s="76"/>
      <c r="AK83" s="75"/>
      <c r="AL83" s="11" t="s">
        <v>15</v>
      </c>
      <c r="AM83" s="82"/>
      <c r="AN83" s="218"/>
      <c r="AO83" s="20"/>
      <c r="AP83" s="20"/>
      <c r="AQ83" s="20"/>
      <c r="AR83" s="20"/>
      <c r="AS83" s="20"/>
      <c r="AT83" s="20"/>
      <c r="AU83" s="20"/>
      <c r="AV83" s="20"/>
      <c r="AW83" s="20"/>
      <c r="AX83" s="76"/>
    </row>
    <row r="84" spans="2:50" s="124" customFormat="1" ht="9.75" customHeight="1">
      <c r="B84" s="18"/>
      <c r="C84" s="21"/>
      <c r="D84" s="22"/>
      <c r="E84" s="22"/>
      <c r="F84" s="22"/>
      <c r="G84" s="22"/>
      <c r="H84" s="22"/>
      <c r="I84" s="23"/>
      <c r="J84" s="218"/>
      <c r="K84" s="76"/>
      <c r="L84" s="218"/>
      <c r="M84" s="24"/>
      <c r="N84" s="24"/>
      <c r="O84" s="24"/>
      <c r="P84" s="24"/>
      <c r="Q84" s="24"/>
      <c r="R84" s="25"/>
      <c r="S84" s="26"/>
      <c r="T84" s="26"/>
      <c r="U84" s="26"/>
      <c r="V84" s="26"/>
      <c r="W84" s="26"/>
      <c r="X84" s="26"/>
      <c r="Y84" s="76"/>
      <c r="Z84" s="20"/>
      <c r="AB84" s="18"/>
      <c r="AC84" s="21"/>
      <c r="AD84" s="22"/>
      <c r="AE84" s="22"/>
      <c r="AF84" s="22"/>
      <c r="AG84" s="22"/>
      <c r="AH84" s="22"/>
      <c r="AI84" s="23"/>
      <c r="AJ84" s="76"/>
      <c r="AK84" s="75"/>
      <c r="AL84" s="24"/>
      <c r="AM84" s="24"/>
      <c r="AN84" s="24"/>
      <c r="AO84" s="24"/>
      <c r="AP84" s="24"/>
      <c r="AQ84" s="25"/>
      <c r="AR84" s="26"/>
      <c r="AS84" s="26"/>
      <c r="AT84" s="26"/>
      <c r="AU84" s="26"/>
      <c r="AV84" s="26"/>
      <c r="AW84" s="26"/>
      <c r="AX84" s="76"/>
    </row>
    <row r="85" spans="2:50" s="124" customFormat="1" ht="12.75" customHeight="1">
      <c r="B85" s="18"/>
      <c r="C85" s="21"/>
      <c r="D85" s="22"/>
      <c r="E85" s="22"/>
      <c r="F85" s="22"/>
      <c r="G85" s="22"/>
      <c r="H85" s="22"/>
      <c r="I85" s="23"/>
      <c r="J85" s="218"/>
      <c r="K85" s="76"/>
      <c r="L85" s="218"/>
      <c r="M85" s="27"/>
      <c r="N85" s="27"/>
      <c r="O85" s="27"/>
      <c r="P85" s="28"/>
      <c r="Q85" s="28"/>
      <c r="R85" s="29"/>
      <c r="S85" s="13"/>
      <c r="T85" s="13"/>
      <c r="U85" s="13"/>
      <c r="V85" s="13"/>
      <c r="W85" s="13"/>
      <c r="X85" s="13"/>
      <c r="Y85" s="76"/>
      <c r="Z85" s="20"/>
      <c r="AB85" s="18"/>
      <c r="AC85" s="21"/>
      <c r="AD85" s="22"/>
      <c r="AE85" s="22"/>
      <c r="AF85" s="22"/>
      <c r="AG85" s="22"/>
      <c r="AH85" s="22"/>
      <c r="AI85" s="23"/>
      <c r="AJ85" s="218"/>
      <c r="AK85" s="75"/>
      <c r="AL85" s="27"/>
      <c r="AM85" s="27"/>
      <c r="AN85" s="27"/>
      <c r="AO85" s="28"/>
      <c r="AP85" s="28"/>
      <c r="AQ85" s="29"/>
      <c r="AR85" s="13"/>
      <c r="AS85" s="13"/>
      <c r="AT85" s="13"/>
      <c r="AU85" s="13"/>
      <c r="AV85" s="13"/>
      <c r="AW85" s="13"/>
      <c r="AX85" s="76"/>
    </row>
    <row r="86" spans="2:50" s="124" customFormat="1" ht="6" customHeight="1">
      <c r="B86" s="18"/>
      <c r="C86" s="21"/>
      <c r="D86" s="22"/>
      <c r="E86" s="22"/>
      <c r="F86" s="22"/>
      <c r="G86" s="22"/>
      <c r="H86" s="22"/>
      <c r="I86" s="23"/>
      <c r="K86" s="76"/>
      <c r="L86" s="218"/>
      <c r="M86" s="1006"/>
      <c r="N86" s="1006"/>
      <c r="O86" s="1006"/>
      <c r="P86" s="28"/>
      <c r="Q86" s="28"/>
      <c r="R86" s="29"/>
      <c r="S86" s="13"/>
      <c r="T86" s="13"/>
      <c r="U86" s="13"/>
      <c r="V86" s="13"/>
      <c r="W86" s="13"/>
      <c r="X86" s="13"/>
      <c r="Y86" s="76"/>
      <c r="Z86" s="20"/>
      <c r="AB86" s="18"/>
      <c r="AC86" s="21"/>
      <c r="AD86" s="22"/>
      <c r="AE86" s="22"/>
      <c r="AF86" s="22"/>
      <c r="AG86" s="22"/>
      <c r="AH86" s="22"/>
      <c r="AI86" s="23"/>
      <c r="AK86" s="75"/>
      <c r="AL86" s="1006"/>
      <c r="AM86" s="1006"/>
      <c r="AN86" s="1006"/>
      <c r="AO86" s="28"/>
      <c r="AP86" s="28"/>
      <c r="AQ86" s="29"/>
      <c r="AR86" s="13"/>
      <c r="AS86" s="13"/>
      <c r="AT86" s="13"/>
      <c r="AU86" s="13"/>
      <c r="AV86" s="13"/>
      <c r="AW86" s="13"/>
      <c r="AX86" s="76"/>
    </row>
    <row r="87" spans="2:50" s="124" customFormat="1">
      <c r="B87" s="18"/>
      <c r="C87" s="21"/>
      <c r="D87" s="22"/>
      <c r="E87" s="22"/>
      <c r="F87" s="22"/>
      <c r="G87" s="22"/>
      <c r="H87" s="22"/>
      <c r="I87" s="23"/>
      <c r="K87" s="76"/>
      <c r="L87" s="218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76"/>
      <c r="Z87" s="20"/>
      <c r="AB87" s="18"/>
      <c r="AC87" s="21"/>
      <c r="AD87" s="22"/>
      <c r="AE87" s="22"/>
      <c r="AF87" s="22"/>
      <c r="AG87" s="22"/>
      <c r="AH87" s="22"/>
      <c r="AI87" s="23"/>
      <c r="AK87" s="75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76"/>
    </row>
    <row r="88" spans="2:50" s="124" customFormat="1">
      <c r="B88" s="18"/>
      <c r="C88" s="21"/>
      <c r="D88" s="22"/>
      <c r="E88" s="22"/>
      <c r="F88" s="22"/>
      <c r="G88" s="22"/>
      <c r="H88" s="22"/>
      <c r="I88" s="23"/>
      <c r="K88" s="76"/>
      <c r="L88" s="218"/>
      <c r="M88" s="2474" t="s">
        <v>85</v>
      </c>
      <c r="N88" s="2474"/>
      <c r="O88" s="2474"/>
      <c r="P88" s="2474"/>
      <c r="Q88" s="2474"/>
      <c r="R88" s="2474"/>
      <c r="S88" s="2474"/>
      <c r="T88" s="2474"/>
      <c r="U88" s="2474"/>
      <c r="V88" s="2474"/>
      <c r="W88" s="2474"/>
      <c r="X88" s="2474"/>
      <c r="Y88" s="76"/>
      <c r="Z88" s="20"/>
      <c r="AB88" s="18"/>
      <c r="AC88" s="21"/>
      <c r="AD88" s="22"/>
      <c r="AE88" s="22"/>
      <c r="AF88" s="22"/>
      <c r="AG88" s="22"/>
      <c r="AH88" s="22"/>
      <c r="AI88" s="23"/>
      <c r="AK88" s="75"/>
      <c r="AL88" s="2474" t="s">
        <v>85</v>
      </c>
      <c r="AM88" s="2474"/>
      <c r="AN88" s="2474"/>
      <c r="AO88" s="2474"/>
      <c r="AP88" s="2474"/>
      <c r="AQ88" s="2474"/>
      <c r="AR88" s="2474"/>
      <c r="AS88" s="2474"/>
      <c r="AT88" s="2474"/>
      <c r="AU88" s="2474"/>
      <c r="AV88" s="2474"/>
      <c r="AW88" s="2474"/>
      <c r="AX88" s="76"/>
    </row>
    <row r="89" spans="2:50" s="124" customFormat="1" ht="15.75">
      <c r="B89" s="18"/>
      <c r="C89" s="21"/>
      <c r="D89" s="22"/>
      <c r="E89" s="22"/>
      <c r="F89" s="22"/>
      <c r="G89" s="22"/>
      <c r="H89" s="22"/>
      <c r="I89" s="23"/>
      <c r="K89" s="76"/>
      <c r="L89" s="49"/>
      <c r="M89" s="2486" t="s">
        <v>16</v>
      </c>
      <c r="N89" s="2486"/>
      <c r="O89" s="2486"/>
      <c r="P89" s="2486"/>
      <c r="Q89" s="2486"/>
      <c r="R89" s="2486"/>
      <c r="S89" s="2486"/>
      <c r="T89" s="2486"/>
      <c r="U89" s="2486"/>
      <c r="V89" s="2486"/>
      <c r="W89" s="2486"/>
      <c r="X89" s="2486"/>
      <c r="Y89" s="80"/>
      <c r="Z89" s="20"/>
      <c r="AB89" s="18"/>
      <c r="AC89" s="21"/>
      <c r="AD89" s="22"/>
      <c r="AE89" s="22"/>
      <c r="AF89" s="22"/>
      <c r="AG89" s="22"/>
      <c r="AH89" s="22"/>
      <c r="AI89" s="23"/>
      <c r="AK89" s="79"/>
      <c r="AL89" s="2486" t="s">
        <v>16</v>
      </c>
      <c r="AM89" s="2486"/>
      <c r="AN89" s="2486"/>
      <c r="AO89" s="2486"/>
      <c r="AP89" s="2486"/>
      <c r="AQ89" s="2486"/>
      <c r="AR89" s="2486"/>
      <c r="AS89" s="2486"/>
      <c r="AT89" s="2486"/>
      <c r="AU89" s="2486"/>
      <c r="AV89" s="2486"/>
      <c r="AW89" s="2486"/>
      <c r="AX89" s="80"/>
    </row>
    <row r="90" spans="2:50" s="124" customFormat="1" ht="9.75" customHeight="1">
      <c r="B90" s="31"/>
      <c r="C90" s="32"/>
      <c r="D90" s="32"/>
      <c r="E90" s="32"/>
      <c r="F90" s="32"/>
      <c r="G90" s="32"/>
      <c r="H90" s="32"/>
      <c r="I90" s="16"/>
      <c r="K90" s="76"/>
      <c r="L90" s="2535" t="s">
        <v>40</v>
      </c>
      <c r="M90" s="2536"/>
      <c r="N90" s="2536"/>
      <c r="O90" s="2536"/>
      <c r="P90" s="2537"/>
      <c r="Q90" s="2538">
        <v>1</v>
      </c>
      <c r="R90" s="2539">
        <v>2</v>
      </c>
      <c r="S90" s="2540"/>
      <c r="T90" s="2540"/>
      <c r="U90" s="2541"/>
      <c r="V90" s="2542">
        <v>3</v>
      </c>
      <c r="W90" s="2543"/>
      <c r="X90" s="2543"/>
      <c r="Y90" s="2544"/>
      <c r="Z90" s="1033"/>
      <c r="AB90" s="31"/>
      <c r="AC90" s="32"/>
      <c r="AD90" s="32"/>
      <c r="AE90" s="32"/>
      <c r="AF90" s="32"/>
      <c r="AG90" s="32"/>
      <c r="AH90" s="32"/>
      <c r="AI90" s="16"/>
      <c r="AK90" s="2535" t="s">
        <v>40</v>
      </c>
      <c r="AL90" s="2536"/>
      <c r="AM90" s="2536"/>
      <c r="AN90" s="2536"/>
      <c r="AO90" s="2537"/>
      <c r="AP90" s="2538">
        <v>1</v>
      </c>
      <c r="AQ90" s="2539">
        <v>2</v>
      </c>
      <c r="AR90" s="2540"/>
      <c r="AS90" s="2540"/>
      <c r="AT90" s="2541"/>
      <c r="AU90" s="2542">
        <v>3</v>
      </c>
      <c r="AV90" s="2543"/>
      <c r="AW90" s="2543"/>
      <c r="AX90" s="2544"/>
    </row>
    <row r="91" spans="2:50" s="124" customFormat="1" ht="9.75" customHeight="1">
      <c r="B91" s="31"/>
      <c r="C91" s="32"/>
      <c r="D91" s="32"/>
      <c r="E91" s="32"/>
      <c r="F91" s="32"/>
      <c r="G91" s="32"/>
      <c r="H91" s="32"/>
      <c r="I91" s="16"/>
      <c r="K91" s="76"/>
      <c r="L91" s="2518"/>
      <c r="M91" s="2519"/>
      <c r="N91" s="2519"/>
      <c r="O91" s="2519"/>
      <c r="P91" s="2520"/>
      <c r="Q91" s="2522"/>
      <c r="R91" s="2526"/>
      <c r="S91" s="2527"/>
      <c r="T91" s="2527"/>
      <c r="U91" s="2528"/>
      <c r="V91" s="2532"/>
      <c r="W91" s="2533"/>
      <c r="X91" s="2533"/>
      <c r="Y91" s="2534"/>
      <c r="Z91" s="1033"/>
      <c r="AB91" s="31"/>
      <c r="AC91" s="32"/>
      <c r="AD91" s="32"/>
      <c r="AE91" s="32"/>
      <c r="AF91" s="32"/>
      <c r="AG91" s="32"/>
      <c r="AH91" s="32"/>
      <c r="AI91" s="16"/>
      <c r="AK91" s="2518"/>
      <c r="AL91" s="2519"/>
      <c r="AM91" s="2519"/>
      <c r="AN91" s="2519"/>
      <c r="AO91" s="2520"/>
      <c r="AP91" s="2522"/>
      <c r="AQ91" s="2526"/>
      <c r="AR91" s="2527"/>
      <c r="AS91" s="2527"/>
      <c r="AT91" s="2528"/>
      <c r="AU91" s="2532"/>
      <c r="AV91" s="2533"/>
      <c r="AW91" s="2533"/>
      <c r="AX91" s="2534"/>
    </row>
    <row r="92" spans="2:50" s="125" customFormat="1" ht="9.75" customHeight="1">
      <c r="B92" s="31"/>
      <c r="C92" s="2458" t="str">
        <f>VLOOKUP(A76,_xlnm.DATABASE,2,FALSE)</f>
        <v>YULIANUS RAIMARTIN</v>
      </c>
      <c r="D92" s="2458"/>
      <c r="E92" s="2458"/>
      <c r="F92" s="2458"/>
      <c r="G92" s="2458"/>
      <c r="H92" s="2458"/>
      <c r="I92" s="34"/>
      <c r="K92" s="1012"/>
      <c r="L92" s="2478" t="s">
        <v>12154</v>
      </c>
      <c r="M92" s="2479"/>
      <c r="N92" s="2479"/>
      <c r="O92" s="2479"/>
      <c r="P92" s="2479"/>
      <c r="Q92" s="2479"/>
      <c r="R92" s="2480" t="s">
        <v>87</v>
      </c>
      <c r="S92" s="2480"/>
      <c r="T92" s="2480"/>
      <c r="U92" s="2480"/>
      <c r="V92" s="2480"/>
      <c r="W92" s="2480"/>
      <c r="X92" s="2480"/>
      <c r="Y92" s="2481"/>
      <c r="Z92" s="1034"/>
      <c r="AB92" s="31"/>
      <c r="AC92" s="2458" t="str">
        <f>VLOOKUP(AA76,_xlnm.DATABASE,2,FALSE)</f>
        <v>AMIRULLAH</v>
      </c>
      <c r="AD92" s="2458"/>
      <c r="AE92" s="2458"/>
      <c r="AF92" s="2458"/>
      <c r="AG92" s="2458"/>
      <c r="AH92" s="2458"/>
      <c r="AI92" s="34"/>
      <c r="AK92" s="2545" t="s">
        <v>12154</v>
      </c>
      <c r="AL92" s="2546"/>
      <c r="AM92" s="2546"/>
      <c r="AN92" s="2546"/>
      <c r="AO92" s="2546"/>
      <c r="AP92" s="2546"/>
      <c r="AQ92" s="2547" t="s">
        <v>87</v>
      </c>
      <c r="AR92" s="2547"/>
      <c r="AS92" s="2547"/>
      <c r="AT92" s="2547"/>
      <c r="AU92" s="2547"/>
      <c r="AV92" s="2547"/>
      <c r="AW92" s="2547"/>
      <c r="AX92" s="2548"/>
    </row>
    <row r="93" spans="2:50" s="125" customFormat="1" ht="9" customHeight="1">
      <c r="B93" s="35"/>
      <c r="C93" s="2459"/>
      <c r="D93" s="2459"/>
      <c r="E93" s="2459"/>
      <c r="F93" s="2459"/>
      <c r="G93" s="2459"/>
      <c r="H93" s="2459"/>
      <c r="I93" s="36"/>
      <c r="K93" s="1012"/>
      <c r="L93" s="2482" t="s">
        <v>12155</v>
      </c>
      <c r="M93" s="2483"/>
      <c r="N93" s="2483"/>
      <c r="O93" s="2483"/>
      <c r="P93" s="2483"/>
      <c r="Q93" s="2483"/>
      <c r="R93" s="2483" t="s">
        <v>89</v>
      </c>
      <c r="S93" s="2483"/>
      <c r="T93" s="2483"/>
      <c r="U93" s="2483"/>
      <c r="V93" s="2483"/>
      <c r="W93" s="2483"/>
      <c r="X93" s="2483"/>
      <c r="Y93" s="2484"/>
      <c r="Z93" s="1034"/>
      <c r="AB93" s="35"/>
      <c r="AC93" s="2459"/>
      <c r="AD93" s="2459"/>
      <c r="AE93" s="2459"/>
      <c r="AF93" s="2459"/>
      <c r="AG93" s="2459"/>
      <c r="AH93" s="2459"/>
      <c r="AI93" s="36"/>
      <c r="AK93" s="2549" t="s">
        <v>12155</v>
      </c>
      <c r="AL93" s="2550"/>
      <c r="AM93" s="2550"/>
      <c r="AN93" s="2550"/>
      <c r="AO93" s="2550"/>
      <c r="AP93" s="2550"/>
      <c r="AQ93" s="2550" t="s">
        <v>89</v>
      </c>
      <c r="AR93" s="2550"/>
      <c r="AS93" s="2550"/>
      <c r="AT93" s="2550"/>
      <c r="AU93" s="2550"/>
      <c r="AV93" s="2550"/>
      <c r="AW93" s="2550"/>
      <c r="AX93" s="2551"/>
    </row>
    <row r="94" spans="2:50" s="124" customFormat="1" ht="3" customHeight="1">
      <c r="K94" s="218"/>
      <c r="L94" s="1018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</row>
    <row r="95" spans="2:50" s="124" customFormat="1" ht="3" customHeight="1">
      <c r="K95" s="218"/>
      <c r="L95" s="1172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</row>
    <row r="96" spans="2:50" s="124" customFormat="1" ht="8.4499999999999993" customHeight="1">
      <c r="B96" s="2460"/>
      <c r="C96" s="2460"/>
      <c r="D96" s="2460"/>
      <c r="E96" s="2461" t="s">
        <v>0</v>
      </c>
      <c r="F96" s="2488"/>
      <c r="G96" s="2488"/>
      <c r="H96" s="2488"/>
      <c r="I96" s="2489"/>
      <c r="J96" s="1248"/>
      <c r="K96" s="1249"/>
      <c r="L96" s="101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71"/>
      <c r="Z96" s="13"/>
      <c r="AB96" s="2460"/>
      <c r="AC96" s="2460"/>
      <c r="AD96" s="2460"/>
      <c r="AE96" s="2461" t="s">
        <v>0</v>
      </c>
      <c r="AF96" s="2462"/>
      <c r="AG96" s="2462"/>
      <c r="AH96" s="2462"/>
      <c r="AI96" s="2463"/>
      <c r="AJ96" s="69"/>
      <c r="AK96" s="70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71"/>
    </row>
    <row r="97" spans="1:50" s="124" customFormat="1" ht="1.5" customHeight="1">
      <c r="B97" s="2460"/>
      <c r="C97" s="2460"/>
      <c r="D97" s="2460"/>
      <c r="E97" s="2490"/>
      <c r="F97" s="2491"/>
      <c r="G97" s="2491"/>
      <c r="H97" s="2491"/>
      <c r="I97" s="2492"/>
      <c r="J97" s="1248"/>
      <c r="K97" s="1249"/>
      <c r="L97" s="42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4"/>
      <c r="Z97" s="13"/>
      <c r="AB97" s="2460"/>
      <c r="AC97" s="2460"/>
      <c r="AD97" s="2460"/>
      <c r="AE97" s="2464"/>
      <c r="AF97" s="2465"/>
      <c r="AG97" s="2465"/>
      <c r="AH97" s="2465"/>
      <c r="AI97" s="2466"/>
      <c r="AJ97" s="69"/>
      <c r="AK97" s="72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4"/>
    </row>
    <row r="98" spans="1:50" s="124" customFormat="1" ht="8.4499999999999993" customHeight="1">
      <c r="B98" s="2460"/>
      <c r="C98" s="2460"/>
      <c r="D98" s="2460"/>
      <c r="E98" s="2490"/>
      <c r="F98" s="2491"/>
      <c r="G98" s="2491"/>
      <c r="H98" s="2491"/>
      <c r="I98" s="2492"/>
      <c r="J98" s="1248"/>
      <c r="K98" s="1249"/>
      <c r="L98" s="42"/>
      <c r="M98" s="2470" t="s">
        <v>1</v>
      </c>
      <c r="N98" s="2470"/>
      <c r="O98" s="2470"/>
      <c r="P98" s="2470"/>
      <c r="Q98" s="2470"/>
      <c r="R98" s="2470"/>
      <c r="S98" s="2470"/>
      <c r="T98" s="2470"/>
      <c r="U98" s="2470"/>
      <c r="V98" s="2470"/>
      <c r="W98" s="2470"/>
      <c r="X98" s="2470"/>
      <c r="Y98" s="74"/>
      <c r="Z98" s="13"/>
      <c r="AB98" s="2460"/>
      <c r="AC98" s="2460"/>
      <c r="AD98" s="2460"/>
      <c r="AE98" s="2464"/>
      <c r="AF98" s="2465"/>
      <c r="AG98" s="2465"/>
      <c r="AH98" s="2465"/>
      <c r="AI98" s="2466"/>
      <c r="AJ98" s="69"/>
      <c r="AK98" s="72"/>
      <c r="AL98" s="2470" t="s">
        <v>1</v>
      </c>
      <c r="AM98" s="2470"/>
      <c r="AN98" s="2470"/>
      <c r="AO98" s="2470"/>
      <c r="AP98" s="2470"/>
      <c r="AQ98" s="2470"/>
      <c r="AR98" s="2470"/>
      <c r="AS98" s="2470"/>
      <c r="AT98" s="2470"/>
      <c r="AU98" s="2470"/>
      <c r="AV98" s="2470"/>
      <c r="AW98" s="2470"/>
      <c r="AX98" s="74"/>
    </row>
    <row r="99" spans="1:50" s="124" customFormat="1" ht="15" customHeight="1">
      <c r="B99" s="2460"/>
      <c r="C99" s="2460"/>
      <c r="D99" s="2460"/>
      <c r="E99" s="2490"/>
      <c r="F99" s="2491"/>
      <c r="G99" s="2491"/>
      <c r="H99" s="2491"/>
      <c r="I99" s="2492"/>
      <c r="J99" s="1248"/>
      <c r="K99" s="1249"/>
      <c r="L99" s="218"/>
      <c r="M99" s="2470"/>
      <c r="N99" s="2470"/>
      <c r="O99" s="2470"/>
      <c r="P99" s="2470"/>
      <c r="Q99" s="2470"/>
      <c r="R99" s="2470"/>
      <c r="S99" s="2470"/>
      <c r="T99" s="2470"/>
      <c r="U99" s="2470"/>
      <c r="V99" s="2470"/>
      <c r="W99" s="2470"/>
      <c r="X99" s="2470"/>
      <c r="Y99" s="76"/>
      <c r="Z99" s="20"/>
      <c r="AB99" s="2460"/>
      <c r="AC99" s="2460"/>
      <c r="AD99" s="2460"/>
      <c r="AE99" s="2464"/>
      <c r="AF99" s="2465"/>
      <c r="AG99" s="2465"/>
      <c r="AH99" s="2465"/>
      <c r="AI99" s="2466"/>
      <c r="AJ99" s="69"/>
      <c r="AK99" s="75"/>
      <c r="AL99" s="2470"/>
      <c r="AM99" s="2470"/>
      <c r="AN99" s="2470"/>
      <c r="AO99" s="2470"/>
      <c r="AP99" s="2470"/>
      <c r="AQ99" s="2470"/>
      <c r="AR99" s="2470"/>
      <c r="AS99" s="2470"/>
      <c r="AT99" s="2470"/>
      <c r="AU99" s="2470"/>
      <c r="AV99" s="2470"/>
      <c r="AW99" s="2470"/>
      <c r="AX99" s="76"/>
    </row>
    <row r="100" spans="1:50" s="124" customFormat="1" ht="12.75" customHeight="1">
      <c r="A100" s="124">
        <v>4918</v>
      </c>
      <c r="B100" s="2460"/>
      <c r="C100" s="2460"/>
      <c r="D100" s="2460"/>
      <c r="E100" s="2493"/>
      <c r="F100" s="2494"/>
      <c r="G100" s="2494"/>
      <c r="H100" s="2494"/>
      <c r="I100" s="2495"/>
      <c r="J100" s="75"/>
      <c r="K100" s="76"/>
      <c r="L100" s="218"/>
      <c r="N100" s="11"/>
      <c r="O100" s="218"/>
      <c r="P100" s="13"/>
      <c r="Q100" s="13"/>
      <c r="R100" s="13"/>
      <c r="S100" s="13"/>
      <c r="T100" s="13"/>
      <c r="U100" s="13"/>
      <c r="V100" s="13"/>
      <c r="W100" s="13"/>
      <c r="X100" s="13"/>
      <c r="Y100" s="76"/>
      <c r="Z100" s="20"/>
      <c r="AA100" s="124">
        <v>3140</v>
      </c>
      <c r="AB100" s="2460"/>
      <c r="AC100" s="2460"/>
      <c r="AD100" s="2460"/>
      <c r="AE100" s="2467"/>
      <c r="AF100" s="2468"/>
      <c r="AG100" s="2468"/>
      <c r="AH100" s="2468"/>
      <c r="AI100" s="2469"/>
      <c r="AJ100" s="77"/>
      <c r="AK100" s="75"/>
      <c r="AM100" s="11"/>
      <c r="AN100" s="218"/>
      <c r="AO100" s="13"/>
      <c r="AP100" s="13"/>
      <c r="AQ100" s="13"/>
      <c r="AR100" s="13"/>
      <c r="AS100" s="13"/>
      <c r="AT100" s="13"/>
      <c r="AU100" s="13"/>
      <c r="AV100" s="13"/>
      <c r="AW100" s="13"/>
      <c r="AX100" s="76"/>
    </row>
    <row r="101" spans="1:50" s="124" customFormat="1" ht="12.75" customHeight="1">
      <c r="B101" s="2471" t="s">
        <v>2</v>
      </c>
      <c r="C101" s="2472"/>
      <c r="D101" s="2472"/>
      <c r="E101" s="2472"/>
      <c r="F101" s="2472"/>
      <c r="G101" s="2472"/>
      <c r="H101" s="2472"/>
      <c r="I101" s="2473"/>
      <c r="J101" s="75"/>
      <c r="K101" s="76"/>
      <c r="L101" s="218"/>
      <c r="M101" s="11" t="s">
        <v>3</v>
      </c>
      <c r="N101" s="11"/>
      <c r="O101" s="218"/>
      <c r="P101" s="13"/>
      <c r="Q101" s="13"/>
      <c r="R101" s="13"/>
      <c r="S101" s="13"/>
      <c r="T101" s="13"/>
      <c r="U101" s="13"/>
      <c r="V101" s="13"/>
      <c r="W101" s="13"/>
      <c r="X101" s="13"/>
      <c r="Y101" s="76"/>
      <c r="Z101" s="20"/>
      <c r="AB101" s="2471" t="s">
        <v>2</v>
      </c>
      <c r="AC101" s="2472"/>
      <c r="AD101" s="2472"/>
      <c r="AE101" s="2472"/>
      <c r="AF101" s="2472"/>
      <c r="AG101" s="2472"/>
      <c r="AH101" s="2472"/>
      <c r="AI101" s="2473"/>
      <c r="AJ101" s="77"/>
      <c r="AK101" s="75"/>
      <c r="AL101" s="11" t="s">
        <v>3</v>
      </c>
      <c r="AM101" s="11"/>
      <c r="AN101" s="218"/>
      <c r="AO101" s="13"/>
      <c r="AP101" s="13"/>
      <c r="AQ101" s="13"/>
      <c r="AR101" s="13"/>
      <c r="AS101" s="13"/>
      <c r="AT101" s="13"/>
      <c r="AU101" s="13"/>
      <c r="AV101" s="13"/>
      <c r="AW101" s="13"/>
      <c r="AX101" s="76"/>
    </row>
    <row r="102" spans="1:50" s="124" customFormat="1" ht="12.75" customHeight="1">
      <c r="B102" s="2471"/>
      <c r="C102" s="2472"/>
      <c r="D102" s="2472"/>
      <c r="E102" s="2472"/>
      <c r="F102" s="2472"/>
      <c r="G102" s="2472"/>
      <c r="H102" s="2472"/>
      <c r="I102" s="2473"/>
      <c r="J102" s="75"/>
      <c r="K102" s="76"/>
      <c r="L102" s="218"/>
      <c r="M102" s="11" t="s">
        <v>4</v>
      </c>
      <c r="N102" s="11"/>
      <c r="O102" s="218"/>
      <c r="P102" s="13"/>
      <c r="Q102" s="13"/>
      <c r="R102" s="13"/>
      <c r="S102" s="13"/>
      <c r="T102" s="13"/>
      <c r="U102" s="13"/>
      <c r="V102" s="13"/>
      <c r="W102" s="13"/>
      <c r="X102" s="13"/>
      <c r="Y102" s="76"/>
      <c r="Z102" s="20"/>
      <c r="AB102" s="2471"/>
      <c r="AC102" s="2472"/>
      <c r="AD102" s="2472"/>
      <c r="AE102" s="2472"/>
      <c r="AF102" s="2472"/>
      <c r="AG102" s="2472"/>
      <c r="AH102" s="2472"/>
      <c r="AI102" s="2473"/>
      <c r="AJ102" s="77"/>
      <c r="AK102" s="75"/>
      <c r="AL102" s="11" t="s">
        <v>4</v>
      </c>
      <c r="AM102" s="11"/>
      <c r="AN102" s="218"/>
      <c r="AO102" s="13"/>
      <c r="AP102" s="13"/>
      <c r="AQ102" s="13"/>
      <c r="AR102" s="13"/>
      <c r="AS102" s="13"/>
      <c r="AT102" s="13"/>
      <c r="AU102" s="13"/>
      <c r="AV102" s="13"/>
      <c r="AW102" s="13"/>
      <c r="AX102" s="76"/>
    </row>
    <row r="103" spans="1:50" s="124" customFormat="1" ht="15.75" customHeight="1">
      <c r="B103" s="14"/>
      <c r="C103" s="2475" t="s">
        <v>5</v>
      </c>
      <c r="D103" s="2475"/>
      <c r="E103" s="15" t="s">
        <v>6</v>
      </c>
      <c r="F103" s="2476" t="str">
        <f>IF(VLOOKUP(A100,_xlnm.DATABASE,6,FALSE)="KPP","PT. KPP","PT. KPP / "&amp;VLOOKUP(A100,_xlnm.DATABASE,6,FALSE))</f>
        <v>PT. KPP / KMP</v>
      </c>
      <c r="G103" s="2476"/>
      <c r="H103" s="2476"/>
      <c r="I103" s="16"/>
      <c r="J103" s="75"/>
      <c r="K103" s="76"/>
      <c r="L103" s="218"/>
      <c r="M103" s="11" t="s">
        <v>7</v>
      </c>
      <c r="N103" s="82"/>
      <c r="O103" s="218"/>
      <c r="P103" s="13"/>
      <c r="Q103" s="13"/>
      <c r="R103" s="13"/>
      <c r="S103" s="13"/>
      <c r="T103" s="13"/>
      <c r="U103" s="13"/>
      <c r="V103" s="13"/>
      <c r="W103" s="13"/>
      <c r="X103" s="13"/>
      <c r="Y103" s="76"/>
      <c r="Z103" s="20"/>
      <c r="AB103" s="14"/>
      <c r="AC103" s="2475" t="s">
        <v>5</v>
      </c>
      <c r="AD103" s="2475"/>
      <c r="AE103" s="15" t="s">
        <v>6</v>
      </c>
      <c r="AF103" s="2476" t="str">
        <f>IF(VLOOKUP(AA100,_xlnm.DATABASE,6,FALSE)="KPP","PT. KPP","PT. KPP / "&amp;VLOOKUP(AA100,_xlnm.DATABASE,6,FALSE))</f>
        <v>PT. KPP / SMU</v>
      </c>
      <c r="AG103" s="2476"/>
      <c r="AH103" s="2476"/>
      <c r="AI103" s="16"/>
      <c r="AJ103" s="77"/>
      <c r="AK103" s="75"/>
      <c r="AL103" s="11" t="s">
        <v>7</v>
      </c>
      <c r="AM103" s="82"/>
      <c r="AN103" s="218"/>
      <c r="AO103" s="13"/>
      <c r="AP103" s="13"/>
      <c r="AQ103" s="13"/>
      <c r="AR103" s="13"/>
      <c r="AS103" s="13"/>
      <c r="AT103" s="13"/>
      <c r="AU103" s="13"/>
      <c r="AV103" s="13"/>
      <c r="AW103" s="13"/>
      <c r="AX103" s="76"/>
    </row>
    <row r="104" spans="1:50" s="124" customFormat="1" ht="15.75" customHeight="1">
      <c r="B104" s="14"/>
      <c r="C104" s="2475" t="s">
        <v>8</v>
      </c>
      <c r="D104" s="2475"/>
      <c r="E104" s="15" t="s">
        <v>6</v>
      </c>
      <c r="F104" s="2476" t="str">
        <f>VLOOKUP(A100,_xlnm.DATABASE,3,FALSE)</f>
        <v>OPERATOR</v>
      </c>
      <c r="G104" s="2476"/>
      <c r="H104" s="2476"/>
      <c r="I104" s="16"/>
      <c r="J104" s="75"/>
      <c r="K104" s="76"/>
      <c r="L104" s="218"/>
      <c r="M104" s="11" t="s">
        <v>9</v>
      </c>
      <c r="N104" s="82"/>
      <c r="O104" s="218"/>
      <c r="P104" s="13"/>
      <c r="Q104" s="13"/>
      <c r="R104" s="13"/>
      <c r="S104" s="13"/>
      <c r="T104" s="13"/>
      <c r="U104" s="13"/>
      <c r="V104" s="13"/>
      <c r="W104" s="13"/>
      <c r="X104" s="13"/>
      <c r="Y104" s="76"/>
      <c r="Z104" s="20"/>
      <c r="AB104" s="14"/>
      <c r="AC104" s="2475" t="s">
        <v>8</v>
      </c>
      <c r="AD104" s="2475"/>
      <c r="AE104" s="15" t="s">
        <v>6</v>
      </c>
      <c r="AF104" s="2476" t="str">
        <f>VLOOKUP(AA100,_xlnm.DATABASE,3,FALSE)</f>
        <v>IMAM MASJID</v>
      </c>
      <c r="AG104" s="2476"/>
      <c r="AH104" s="2476"/>
      <c r="AI104" s="16"/>
      <c r="AJ104" s="77"/>
      <c r="AK104" s="75"/>
      <c r="AL104" s="11" t="s">
        <v>9</v>
      </c>
      <c r="AM104" s="82"/>
      <c r="AN104" s="218"/>
      <c r="AO104" s="13"/>
      <c r="AP104" s="13"/>
      <c r="AQ104" s="13"/>
      <c r="AR104" s="13"/>
      <c r="AS104" s="13"/>
      <c r="AT104" s="13"/>
      <c r="AU104" s="13"/>
      <c r="AV104" s="13"/>
      <c r="AW104" s="13"/>
      <c r="AX104" s="76"/>
    </row>
    <row r="105" spans="1:50" s="124" customFormat="1" ht="15.75" customHeight="1">
      <c r="B105" s="18"/>
      <c r="C105" s="2475" t="s">
        <v>10</v>
      </c>
      <c r="D105" s="2475"/>
      <c r="E105" s="15" t="s">
        <v>6</v>
      </c>
      <c r="F105" s="2476" t="str">
        <f>VLOOKUP(A100,_xlnm.DATABASE,5,FALSE)</f>
        <v>-</v>
      </c>
      <c r="G105" s="2476"/>
      <c r="H105" s="2476"/>
      <c r="I105" s="16"/>
      <c r="J105" s="218"/>
      <c r="K105" s="76"/>
      <c r="L105" s="218"/>
      <c r="M105" s="19" t="s">
        <v>11</v>
      </c>
      <c r="N105" s="82"/>
      <c r="O105" s="218"/>
      <c r="P105" s="13"/>
      <c r="Q105" s="13"/>
      <c r="R105" s="13"/>
      <c r="S105" s="13"/>
      <c r="T105" s="13"/>
      <c r="U105" s="13"/>
      <c r="V105" s="13"/>
      <c r="W105" s="13"/>
      <c r="X105" s="13"/>
      <c r="Y105" s="76"/>
      <c r="Z105" s="20"/>
      <c r="AB105" s="18"/>
      <c r="AC105" s="2475" t="s">
        <v>10</v>
      </c>
      <c r="AD105" s="2475"/>
      <c r="AE105" s="15" t="s">
        <v>6</v>
      </c>
      <c r="AF105" s="2476" t="str">
        <f>VLOOKUP(AA100,_xlnm.DATABASE,5,FALSE)</f>
        <v>-</v>
      </c>
      <c r="AG105" s="2476"/>
      <c r="AH105" s="2476"/>
      <c r="AI105" s="16"/>
      <c r="AJ105" s="76"/>
      <c r="AK105" s="75"/>
      <c r="AL105" s="19" t="s">
        <v>11</v>
      </c>
      <c r="AM105" s="82"/>
      <c r="AN105" s="218"/>
      <c r="AO105" s="13"/>
      <c r="AP105" s="13"/>
      <c r="AQ105" s="13"/>
      <c r="AR105" s="13"/>
      <c r="AS105" s="13"/>
      <c r="AT105" s="13"/>
      <c r="AU105" s="13"/>
      <c r="AV105" s="13"/>
      <c r="AW105" s="13"/>
      <c r="AX105" s="76"/>
    </row>
    <row r="106" spans="1:50" s="124" customFormat="1" ht="15.75" customHeight="1">
      <c r="B106" s="18"/>
      <c r="C106" s="2475" t="s">
        <v>12</v>
      </c>
      <c r="D106" s="2475"/>
      <c r="E106" s="15" t="s">
        <v>6</v>
      </c>
      <c r="F106" s="2476" t="str">
        <f>VLOOKUP(A100,_xlnm.DATABASE,4,FALSE)</f>
        <v>OPERATION</v>
      </c>
      <c r="G106" s="2476"/>
      <c r="H106" s="2476"/>
      <c r="I106" s="16"/>
      <c r="J106" s="218"/>
      <c r="K106" s="76"/>
      <c r="L106" s="218"/>
      <c r="M106" s="19" t="s">
        <v>13</v>
      </c>
      <c r="N106" s="82"/>
      <c r="O106" s="218"/>
      <c r="P106" s="13"/>
      <c r="Q106" s="13"/>
      <c r="R106" s="13"/>
      <c r="S106" s="13"/>
      <c r="T106" s="13"/>
      <c r="U106" s="13"/>
      <c r="V106" s="13"/>
      <c r="W106" s="13"/>
      <c r="X106" s="13"/>
      <c r="Y106" s="76"/>
      <c r="Z106" s="20"/>
      <c r="AB106" s="18"/>
      <c r="AC106" s="2475" t="s">
        <v>12</v>
      </c>
      <c r="AD106" s="2475"/>
      <c r="AE106" s="15" t="s">
        <v>6</v>
      </c>
      <c r="AF106" s="2476" t="str">
        <f>VLOOKUP(AA100,_xlnm.DATABASE,4,FALSE)</f>
        <v>HCGS</v>
      </c>
      <c r="AG106" s="2476"/>
      <c r="AH106" s="2476"/>
      <c r="AI106" s="16"/>
      <c r="AJ106" s="76"/>
      <c r="AK106" s="75"/>
      <c r="AL106" s="19" t="s">
        <v>13</v>
      </c>
      <c r="AM106" s="82"/>
      <c r="AN106" s="218"/>
      <c r="AO106" s="13"/>
      <c r="AP106" s="13"/>
      <c r="AQ106" s="13"/>
      <c r="AR106" s="13"/>
      <c r="AS106" s="13"/>
      <c r="AT106" s="13"/>
      <c r="AU106" s="13"/>
      <c r="AV106" s="13"/>
      <c r="AW106" s="13"/>
      <c r="AX106" s="76"/>
    </row>
    <row r="107" spans="1:50" s="124" customFormat="1" ht="15.75" customHeight="1">
      <c r="B107" s="18"/>
      <c r="C107" s="2475" t="s">
        <v>14</v>
      </c>
      <c r="D107" s="2475"/>
      <c r="E107" s="15" t="s">
        <v>6</v>
      </c>
      <c r="F107" s="2485">
        <f>VLOOKUP(A100,_xlnm.DATABASE,19,FALSE)</f>
        <v>44625</v>
      </c>
      <c r="G107" s="2485"/>
      <c r="H107" s="2485"/>
      <c r="I107" s="16"/>
      <c r="J107" s="218"/>
      <c r="K107" s="76"/>
      <c r="L107" s="218"/>
      <c r="M107" s="11" t="s">
        <v>15</v>
      </c>
      <c r="N107" s="82"/>
      <c r="O107" s="218"/>
      <c r="P107" s="20"/>
      <c r="Q107" s="20"/>
      <c r="R107" s="20"/>
      <c r="S107" s="20"/>
      <c r="T107" s="20"/>
      <c r="U107" s="20"/>
      <c r="V107" s="20"/>
      <c r="W107" s="20"/>
      <c r="X107" s="20"/>
      <c r="Y107" s="76"/>
      <c r="Z107" s="20"/>
      <c r="AB107" s="18"/>
      <c r="AC107" s="2475" t="s">
        <v>14</v>
      </c>
      <c r="AD107" s="2475"/>
      <c r="AE107" s="15" t="s">
        <v>6</v>
      </c>
      <c r="AF107" s="2485">
        <f ca="1">VLOOKUP(AA100,_xlnm.DATABASE,19,FALSE)</f>
        <v>44659</v>
      </c>
      <c r="AG107" s="2485"/>
      <c r="AH107" s="2485"/>
      <c r="AI107" s="16"/>
      <c r="AJ107" s="76"/>
      <c r="AK107" s="75"/>
      <c r="AL107" s="11" t="s">
        <v>15</v>
      </c>
      <c r="AM107" s="82"/>
      <c r="AN107" s="218"/>
      <c r="AO107" s="20"/>
      <c r="AP107" s="20"/>
      <c r="AQ107" s="20"/>
      <c r="AR107" s="20"/>
      <c r="AS107" s="20"/>
      <c r="AT107" s="20"/>
      <c r="AU107" s="20"/>
      <c r="AV107" s="20"/>
      <c r="AW107" s="20"/>
      <c r="AX107" s="76"/>
    </row>
    <row r="108" spans="1:50" s="124" customFormat="1" ht="9.75" customHeight="1">
      <c r="B108" s="18"/>
      <c r="C108" s="21"/>
      <c r="D108" s="22"/>
      <c r="E108" s="22"/>
      <c r="F108" s="22"/>
      <c r="G108" s="22"/>
      <c r="H108" s="22"/>
      <c r="I108" s="23"/>
      <c r="J108" s="218"/>
      <c r="K108" s="76"/>
      <c r="L108" s="218"/>
      <c r="M108" s="24"/>
      <c r="N108" s="24"/>
      <c r="O108" s="24"/>
      <c r="P108" s="24"/>
      <c r="Q108" s="24"/>
      <c r="R108" s="25"/>
      <c r="S108" s="26"/>
      <c r="T108" s="26"/>
      <c r="U108" s="26"/>
      <c r="V108" s="26"/>
      <c r="W108" s="26"/>
      <c r="X108" s="26"/>
      <c r="Y108" s="76"/>
      <c r="Z108" s="20"/>
      <c r="AB108" s="18"/>
      <c r="AC108" s="21"/>
      <c r="AD108" s="22"/>
      <c r="AE108" s="22"/>
      <c r="AF108" s="22"/>
      <c r="AG108" s="22"/>
      <c r="AH108" s="22"/>
      <c r="AI108" s="23"/>
      <c r="AJ108" s="76"/>
      <c r="AK108" s="75"/>
      <c r="AL108" s="24"/>
      <c r="AM108" s="24"/>
      <c r="AN108" s="24"/>
      <c r="AO108" s="24"/>
      <c r="AP108" s="24"/>
      <c r="AQ108" s="25"/>
      <c r="AR108" s="26"/>
      <c r="AS108" s="26"/>
      <c r="AT108" s="26"/>
      <c r="AU108" s="26"/>
      <c r="AV108" s="26"/>
      <c r="AW108" s="26"/>
      <c r="AX108" s="76"/>
    </row>
    <row r="109" spans="1:50" s="124" customFormat="1" ht="12.75" customHeight="1">
      <c r="B109" s="18"/>
      <c r="C109" s="21"/>
      <c r="D109" s="22"/>
      <c r="E109" s="22"/>
      <c r="F109" s="22"/>
      <c r="G109" s="22"/>
      <c r="H109" s="22"/>
      <c r="I109" s="23"/>
      <c r="J109" s="218"/>
      <c r="K109" s="76"/>
      <c r="L109" s="218"/>
      <c r="M109" s="27"/>
      <c r="N109" s="27"/>
      <c r="O109" s="27"/>
      <c r="P109" s="28"/>
      <c r="Q109" s="28"/>
      <c r="R109" s="29"/>
      <c r="S109" s="13"/>
      <c r="T109" s="13"/>
      <c r="U109" s="13"/>
      <c r="V109" s="13"/>
      <c r="W109" s="13"/>
      <c r="X109" s="13"/>
      <c r="Y109" s="76"/>
      <c r="Z109" s="20"/>
      <c r="AB109" s="18"/>
      <c r="AC109" s="21"/>
      <c r="AD109" s="22"/>
      <c r="AE109" s="22"/>
      <c r="AF109" s="22"/>
      <c r="AG109" s="22"/>
      <c r="AH109" s="22"/>
      <c r="AI109" s="23"/>
      <c r="AJ109" s="218"/>
      <c r="AK109" s="75"/>
      <c r="AL109" s="27"/>
      <c r="AM109" s="27"/>
      <c r="AN109" s="27"/>
      <c r="AO109" s="28"/>
      <c r="AP109" s="28"/>
      <c r="AQ109" s="29"/>
      <c r="AR109" s="13"/>
      <c r="AS109" s="13"/>
      <c r="AT109" s="13"/>
      <c r="AU109" s="13"/>
      <c r="AV109" s="13"/>
      <c r="AW109" s="13"/>
      <c r="AX109" s="76"/>
    </row>
    <row r="110" spans="1:50" s="124" customFormat="1" ht="6" customHeight="1">
      <c r="B110" s="18"/>
      <c r="C110" s="21"/>
      <c r="D110" s="22"/>
      <c r="E110" s="22"/>
      <c r="F110" s="22"/>
      <c r="G110" s="22"/>
      <c r="H110" s="22"/>
      <c r="I110" s="23"/>
      <c r="K110" s="76"/>
      <c r="L110" s="218"/>
      <c r="M110" s="1247"/>
      <c r="N110" s="1247"/>
      <c r="O110" s="1247"/>
      <c r="P110" s="28"/>
      <c r="Q110" s="28"/>
      <c r="R110" s="29"/>
      <c r="S110" s="13"/>
      <c r="T110" s="13"/>
      <c r="U110" s="13"/>
      <c r="V110" s="13"/>
      <c r="W110" s="13"/>
      <c r="X110" s="13"/>
      <c r="Y110" s="76"/>
      <c r="Z110" s="20"/>
      <c r="AB110" s="18"/>
      <c r="AC110" s="21"/>
      <c r="AD110" s="22"/>
      <c r="AE110" s="22"/>
      <c r="AF110" s="22"/>
      <c r="AG110" s="22"/>
      <c r="AH110" s="22"/>
      <c r="AI110" s="23"/>
      <c r="AK110" s="75"/>
      <c r="AL110" s="1247"/>
      <c r="AM110" s="1247"/>
      <c r="AN110" s="1247"/>
      <c r="AO110" s="28"/>
      <c r="AP110" s="28"/>
      <c r="AQ110" s="29"/>
      <c r="AR110" s="13"/>
      <c r="AS110" s="13"/>
      <c r="AT110" s="13"/>
      <c r="AU110" s="13"/>
      <c r="AV110" s="13"/>
      <c r="AW110" s="13"/>
      <c r="AX110" s="76"/>
    </row>
    <row r="111" spans="1:50" s="124" customFormat="1">
      <c r="B111" s="18"/>
      <c r="C111" s="21"/>
      <c r="D111" s="22"/>
      <c r="E111" s="22"/>
      <c r="F111" s="22"/>
      <c r="G111" s="22"/>
      <c r="H111" s="22"/>
      <c r="I111" s="23"/>
      <c r="K111" s="76"/>
      <c r="L111" s="218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76"/>
      <c r="Z111" s="20"/>
      <c r="AB111" s="18"/>
      <c r="AC111" s="21"/>
      <c r="AD111" s="22"/>
      <c r="AE111" s="118"/>
      <c r="AF111" s="22"/>
      <c r="AG111" s="22"/>
      <c r="AH111" s="22"/>
      <c r="AI111" s="23"/>
      <c r="AK111" s="75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76"/>
    </row>
    <row r="112" spans="1:50" s="124" customFormat="1">
      <c r="B112" s="18"/>
      <c r="C112" s="21"/>
      <c r="D112" s="22"/>
      <c r="E112" s="22"/>
      <c r="F112" s="22"/>
      <c r="G112" s="22"/>
      <c r="H112" s="22"/>
      <c r="I112" s="23"/>
      <c r="K112" s="76"/>
      <c r="L112" s="218"/>
      <c r="M112" s="2474" t="s">
        <v>85</v>
      </c>
      <c r="N112" s="2474"/>
      <c r="O112" s="2474"/>
      <c r="P112" s="2474"/>
      <c r="Q112" s="2474"/>
      <c r="R112" s="2474"/>
      <c r="S112" s="2474"/>
      <c r="T112" s="2474"/>
      <c r="U112" s="2474"/>
      <c r="V112" s="2474"/>
      <c r="W112" s="2474"/>
      <c r="X112" s="2474"/>
      <c r="Y112" s="76"/>
      <c r="Z112" s="20"/>
      <c r="AB112" s="18"/>
      <c r="AC112" s="21"/>
      <c r="AD112" s="22"/>
      <c r="AE112" s="22"/>
      <c r="AF112" s="22"/>
      <c r="AG112" s="22"/>
      <c r="AH112" s="22"/>
      <c r="AI112" s="23"/>
      <c r="AK112" s="75"/>
      <c r="AL112" s="2474" t="s">
        <v>85</v>
      </c>
      <c r="AM112" s="2474"/>
      <c r="AN112" s="2474"/>
      <c r="AO112" s="2474"/>
      <c r="AP112" s="2474"/>
      <c r="AQ112" s="2474"/>
      <c r="AR112" s="2474"/>
      <c r="AS112" s="2474"/>
      <c r="AT112" s="2474"/>
      <c r="AU112" s="2474"/>
      <c r="AV112" s="2474"/>
      <c r="AW112" s="2474"/>
      <c r="AX112" s="76"/>
    </row>
    <row r="113" spans="1:50" s="124" customFormat="1" ht="15.75">
      <c r="B113" s="18"/>
      <c r="C113" s="21"/>
      <c r="D113" s="22"/>
      <c r="E113" s="22"/>
      <c r="F113" s="22"/>
      <c r="G113" s="22"/>
      <c r="H113" s="22"/>
      <c r="I113" s="23"/>
      <c r="K113" s="76"/>
      <c r="L113" s="49"/>
      <c r="M113" s="2486" t="s">
        <v>16</v>
      </c>
      <c r="N113" s="2486"/>
      <c r="O113" s="2486"/>
      <c r="P113" s="2486"/>
      <c r="Q113" s="2486"/>
      <c r="R113" s="2486"/>
      <c r="S113" s="2486"/>
      <c r="T113" s="2486"/>
      <c r="U113" s="2486"/>
      <c r="V113" s="2486"/>
      <c r="W113" s="2486"/>
      <c r="X113" s="2486"/>
      <c r="Y113" s="80"/>
      <c r="Z113" s="20"/>
      <c r="AB113" s="18"/>
      <c r="AC113" s="21"/>
      <c r="AD113" s="22"/>
      <c r="AE113" s="22"/>
      <c r="AF113" s="22"/>
      <c r="AG113" s="22"/>
      <c r="AH113" s="22"/>
      <c r="AI113" s="23"/>
      <c r="AK113" s="79"/>
      <c r="AL113" s="2486" t="s">
        <v>16</v>
      </c>
      <c r="AM113" s="2486"/>
      <c r="AN113" s="2486"/>
      <c r="AO113" s="2486"/>
      <c r="AP113" s="2486"/>
      <c r="AQ113" s="2486"/>
      <c r="AR113" s="2486"/>
      <c r="AS113" s="2486"/>
      <c r="AT113" s="2486"/>
      <c r="AU113" s="2486"/>
      <c r="AV113" s="2486"/>
      <c r="AW113" s="2486"/>
      <c r="AX113" s="80"/>
    </row>
    <row r="114" spans="1:50" s="124" customFormat="1" ht="9.75" customHeight="1">
      <c r="B114" s="31"/>
      <c r="C114" s="32"/>
      <c r="D114" s="32"/>
      <c r="E114" s="32"/>
      <c r="F114" s="32"/>
      <c r="G114" s="32"/>
      <c r="H114" s="32"/>
      <c r="I114" s="16"/>
      <c r="K114" s="76"/>
      <c r="L114" s="2535" t="s">
        <v>40</v>
      </c>
      <c r="M114" s="2536"/>
      <c r="N114" s="2536"/>
      <c r="O114" s="2536"/>
      <c r="P114" s="2537"/>
      <c r="Q114" s="2538">
        <v>1</v>
      </c>
      <c r="R114" s="2539">
        <v>2</v>
      </c>
      <c r="S114" s="2540"/>
      <c r="T114" s="2540"/>
      <c r="U114" s="2541"/>
      <c r="V114" s="2542">
        <v>3</v>
      </c>
      <c r="W114" s="2543"/>
      <c r="X114" s="2543"/>
      <c r="Y114" s="2544"/>
      <c r="Z114" s="1033"/>
      <c r="AB114" s="31"/>
      <c r="AC114" s="32"/>
      <c r="AD114" s="32"/>
      <c r="AE114" s="32"/>
      <c r="AF114" s="32"/>
      <c r="AG114" s="32"/>
      <c r="AH114" s="32"/>
      <c r="AI114" s="16"/>
      <c r="AK114" s="2535" t="s">
        <v>40</v>
      </c>
      <c r="AL114" s="2536"/>
      <c r="AM114" s="2536"/>
      <c r="AN114" s="2536"/>
      <c r="AO114" s="2537"/>
      <c r="AP114" s="2538">
        <v>1</v>
      </c>
      <c r="AQ114" s="2539">
        <v>2</v>
      </c>
      <c r="AR114" s="2540"/>
      <c r="AS114" s="2540"/>
      <c r="AT114" s="2541"/>
      <c r="AU114" s="2542">
        <v>3</v>
      </c>
      <c r="AV114" s="2543"/>
      <c r="AW114" s="2543"/>
      <c r="AX114" s="2544"/>
    </row>
    <row r="115" spans="1:50" s="124" customFormat="1" ht="9.75" customHeight="1">
      <c r="B115" s="31"/>
      <c r="C115" s="32"/>
      <c r="D115" s="32"/>
      <c r="E115" s="32"/>
      <c r="F115" s="32"/>
      <c r="G115" s="32"/>
      <c r="H115" s="32"/>
      <c r="I115" s="16"/>
      <c r="K115" s="76"/>
      <c r="L115" s="2518"/>
      <c r="M115" s="2519"/>
      <c r="N115" s="2519"/>
      <c r="O115" s="2519"/>
      <c r="P115" s="2520"/>
      <c r="Q115" s="2522"/>
      <c r="R115" s="2526"/>
      <c r="S115" s="2527"/>
      <c r="T115" s="2527"/>
      <c r="U115" s="2528"/>
      <c r="V115" s="2532"/>
      <c r="W115" s="2533"/>
      <c r="X115" s="2533"/>
      <c r="Y115" s="2534"/>
      <c r="Z115" s="1033"/>
      <c r="AB115" s="31"/>
      <c r="AC115" s="32"/>
      <c r="AD115" s="32"/>
      <c r="AE115" s="32"/>
      <c r="AF115" s="32"/>
      <c r="AG115" s="32"/>
      <c r="AH115" s="32"/>
      <c r="AI115" s="16"/>
      <c r="AK115" s="2518"/>
      <c r="AL115" s="2519"/>
      <c r="AM115" s="2519"/>
      <c r="AN115" s="2519"/>
      <c r="AO115" s="2520"/>
      <c r="AP115" s="2522"/>
      <c r="AQ115" s="2526"/>
      <c r="AR115" s="2527"/>
      <c r="AS115" s="2527"/>
      <c r="AT115" s="2528"/>
      <c r="AU115" s="2532"/>
      <c r="AV115" s="2533"/>
      <c r="AW115" s="2533"/>
      <c r="AX115" s="2534"/>
    </row>
    <row r="116" spans="1:50" s="125" customFormat="1" ht="9.75" customHeight="1">
      <c r="B116" s="31"/>
      <c r="C116" s="2458" t="str">
        <f>VLOOKUP(A100,_xlnm.DATABASE,2,FALSE)</f>
        <v>ALIM BASRI</v>
      </c>
      <c r="D116" s="2458"/>
      <c r="E116" s="2458"/>
      <c r="F116" s="2458"/>
      <c r="G116" s="2458"/>
      <c r="H116" s="2458"/>
      <c r="I116" s="34"/>
      <c r="K116" s="1012"/>
      <c r="L116" s="2478" t="s">
        <v>12154</v>
      </c>
      <c r="M116" s="2479"/>
      <c r="N116" s="2479"/>
      <c r="O116" s="2479"/>
      <c r="P116" s="2479"/>
      <c r="Q116" s="2479"/>
      <c r="R116" s="2480" t="s">
        <v>87</v>
      </c>
      <c r="S116" s="2480"/>
      <c r="T116" s="2480"/>
      <c r="U116" s="2480"/>
      <c r="V116" s="2480"/>
      <c r="W116" s="2480"/>
      <c r="X116" s="2480"/>
      <c r="Y116" s="2481"/>
      <c r="Z116" s="1034"/>
      <c r="AB116" s="31"/>
      <c r="AC116" s="2458" t="str">
        <f>VLOOKUP(AA100,_xlnm.DATABASE,2,FALSE)</f>
        <v xml:space="preserve">AL MUBARID </v>
      </c>
      <c r="AD116" s="2458"/>
      <c r="AE116" s="2458"/>
      <c r="AF116" s="2458"/>
      <c r="AG116" s="2458"/>
      <c r="AH116" s="2458"/>
      <c r="AI116" s="34"/>
      <c r="AK116" s="2478" t="s">
        <v>12154</v>
      </c>
      <c r="AL116" s="2479"/>
      <c r="AM116" s="2479"/>
      <c r="AN116" s="2479"/>
      <c r="AO116" s="2479"/>
      <c r="AP116" s="2479"/>
      <c r="AQ116" s="2480" t="s">
        <v>87</v>
      </c>
      <c r="AR116" s="2480"/>
      <c r="AS116" s="2480"/>
      <c r="AT116" s="2480"/>
      <c r="AU116" s="2480"/>
      <c r="AV116" s="2480"/>
      <c r="AW116" s="2480"/>
      <c r="AX116" s="2481"/>
    </row>
    <row r="117" spans="1:50" s="125" customFormat="1" ht="9.75" customHeight="1">
      <c r="B117" s="35"/>
      <c r="C117" s="2459"/>
      <c r="D117" s="2459"/>
      <c r="E117" s="2459"/>
      <c r="F117" s="2459"/>
      <c r="G117" s="2459"/>
      <c r="H117" s="2459"/>
      <c r="I117" s="36"/>
      <c r="K117" s="1012"/>
      <c r="L117" s="2482" t="s">
        <v>12155</v>
      </c>
      <c r="M117" s="2483"/>
      <c r="N117" s="2483"/>
      <c r="O117" s="2483"/>
      <c r="P117" s="2483"/>
      <c r="Q117" s="2483"/>
      <c r="R117" s="2483" t="s">
        <v>89</v>
      </c>
      <c r="S117" s="2483"/>
      <c r="T117" s="2483"/>
      <c r="U117" s="2483"/>
      <c r="V117" s="2483"/>
      <c r="W117" s="2483"/>
      <c r="X117" s="2483"/>
      <c r="Y117" s="2484"/>
      <c r="Z117" s="1034"/>
      <c r="AB117" s="35"/>
      <c r="AC117" s="2459"/>
      <c r="AD117" s="2459"/>
      <c r="AE117" s="2459"/>
      <c r="AF117" s="2459"/>
      <c r="AG117" s="2459"/>
      <c r="AH117" s="2459"/>
      <c r="AI117" s="36"/>
      <c r="AK117" s="2482" t="s">
        <v>12155</v>
      </c>
      <c r="AL117" s="2483"/>
      <c r="AM117" s="2483"/>
      <c r="AN117" s="2483"/>
      <c r="AO117" s="2483"/>
      <c r="AP117" s="2483"/>
      <c r="AQ117" s="2483" t="s">
        <v>89</v>
      </c>
      <c r="AR117" s="2483"/>
      <c r="AS117" s="2483"/>
      <c r="AT117" s="2483"/>
      <c r="AU117" s="2483"/>
      <c r="AV117" s="2483"/>
      <c r="AW117" s="2483"/>
      <c r="AX117" s="2484"/>
    </row>
    <row r="118" spans="1:50" s="124" customFormat="1" ht="3" customHeight="1">
      <c r="K118" s="218"/>
      <c r="L118" s="1172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</row>
    <row r="119" spans="1:50" s="124" customFormat="1" ht="8.4499999999999993" customHeight="1">
      <c r="B119" s="2460"/>
      <c r="C119" s="2460"/>
      <c r="D119" s="2460"/>
      <c r="E119" s="2461" t="s">
        <v>0</v>
      </c>
      <c r="F119" s="2462"/>
      <c r="G119" s="2462"/>
      <c r="H119" s="2462"/>
      <c r="I119" s="2463"/>
      <c r="J119" s="1248"/>
      <c r="K119" s="1249"/>
      <c r="L119" s="101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71"/>
      <c r="Z119" s="13"/>
      <c r="AB119" s="2460"/>
      <c r="AC119" s="2460"/>
      <c r="AD119" s="2460"/>
      <c r="AE119" s="2461" t="s">
        <v>0</v>
      </c>
      <c r="AF119" s="2462"/>
      <c r="AG119" s="2462"/>
      <c r="AH119" s="2462"/>
      <c r="AI119" s="2463"/>
      <c r="AJ119" s="69"/>
      <c r="AK119" s="70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71"/>
    </row>
    <row r="120" spans="1:50" s="124" customFormat="1" ht="1.5" customHeight="1">
      <c r="B120" s="2460"/>
      <c r="C120" s="2460"/>
      <c r="D120" s="2460"/>
      <c r="E120" s="2464"/>
      <c r="F120" s="2465"/>
      <c r="G120" s="2465"/>
      <c r="H120" s="2465"/>
      <c r="I120" s="2466"/>
      <c r="J120" s="1248"/>
      <c r="K120" s="1249"/>
      <c r="L120" s="42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4"/>
      <c r="Z120" s="13"/>
      <c r="AB120" s="2460"/>
      <c r="AC120" s="2460"/>
      <c r="AD120" s="2460"/>
      <c r="AE120" s="2464"/>
      <c r="AF120" s="2465"/>
      <c r="AG120" s="2465"/>
      <c r="AH120" s="2465"/>
      <c r="AI120" s="2466"/>
      <c r="AJ120" s="69"/>
      <c r="AK120" s="72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4"/>
    </row>
    <row r="121" spans="1:50" s="124" customFormat="1" ht="8.4499999999999993" customHeight="1">
      <c r="B121" s="2460"/>
      <c r="C121" s="2460"/>
      <c r="D121" s="2460"/>
      <c r="E121" s="2464"/>
      <c r="F121" s="2465"/>
      <c r="G121" s="2465"/>
      <c r="H121" s="2465"/>
      <c r="I121" s="2466"/>
      <c r="J121" s="1248"/>
      <c r="K121" s="1249"/>
      <c r="L121" s="42"/>
      <c r="M121" s="2470" t="s">
        <v>1</v>
      </c>
      <c r="N121" s="2470"/>
      <c r="O121" s="2470"/>
      <c r="P121" s="2470"/>
      <c r="Q121" s="2470"/>
      <c r="R121" s="2470"/>
      <c r="S121" s="2470"/>
      <c r="T121" s="2470"/>
      <c r="U121" s="2470"/>
      <c r="V121" s="2470"/>
      <c r="W121" s="2470"/>
      <c r="X121" s="2470"/>
      <c r="Y121" s="74"/>
      <c r="Z121" s="13"/>
      <c r="AB121" s="2460"/>
      <c r="AC121" s="2460"/>
      <c r="AD121" s="2460"/>
      <c r="AE121" s="2464"/>
      <c r="AF121" s="2465"/>
      <c r="AG121" s="2465"/>
      <c r="AH121" s="2465"/>
      <c r="AI121" s="2466"/>
      <c r="AJ121" s="69"/>
      <c r="AK121" s="72"/>
      <c r="AL121" s="2470" t="s">
        <v>1</v>
      </c>
      <c r="AM121" s="2470"/>
      <c r="AN121" s="2470"/>
      <c r="AO121" s="2470"/>
      <c r="AP121" s="2470"/>
      <c r="AQ121" s="2470"/>
      <c r="AR121" s="2470"/>
      <c r="AS121" s="2470"/>
      <c r="AT121" s="2470"/>
      <c r="AU121" s="2470"/>
      <c r="AV121" s="2470"/>
      <c r="AW121" s="2470"/>
      <c r="AX121" s="74"/>
    </row>
    <row r="122" spans="1:50" s="124" customFormat="1" ht="15" customHeight="1">
      <c r="B122" s="2460"/>
      <c r="C122" s="2460"/>
      <c r="D122" s="2460"/>
      <c r="E122" s="2464"/>
      <c r="F122" s="2465"/>
      <c r="G122" s="2465"/>
      <c r="H122" s="2465"/>
      <c r="I122" s="2466"/>
      <c r="J122" s="1248"/>
      <c r="K122" s="1249"/>
      <c r="L122" s="218"/>
      <c r="M122" s="2470"/>
      <c r="N122" s="2470"/>
      <c r="O122" s="2470"/>
      <c r="P122" s="2470"/>
      <c r="Q122" s="2470"/>
      <c r="R122" s="2470"/>
      <c r="S122" s="2470"/>
      <c r="T122" s="2470"/>
      <c r="U122" s="2470"/>
      <c r="V122" s="2470"/>
      <c r="W122" s="2470"/>
      <c r="X122" s="2470"/>
      <c r="Y122" s="76"/>
      <c r="Z122" s="20"/>
      <c r="AB122" s="2460"/>
      <c r="AC122" s="2460"/>
      <c r="AD122" s="2460"/>
      <c r="AE122" s="2464"/>
      <c r="AF122" s="2465"/>
      <c r="AG122" s="2465"/>
      <c r="AH122" s="2465"/>
      <c r="AI122" s="2466"/>
      <c r="AJ122" s="69"/>
      <c r="AK122" s="75"/>
      <c r="AL122" s="2470"/>
      <c r="AM122" s="2470"/>
      <c r="AN122" s="2470"/>
      <c r="AO122" s="2470"/>
      <c r="AP122" s="2470"/>
      <c r="AQ122" s="2470"/>
      <c r="AR122" s="2470"/>
      <c r="AS122" s="2470"/>
      <c r="AT122" s="2470"/>
      <c r="AU122" s="2470"/>
      <c r="AV122" s="2470"/>
      <c r="AW122" s="2470"/>
      <c r="AX122" s="76"/>
    </row>
    <row r="123" spans="1:50" s="124" customFormat="1" ht="12.75" customHeight="1">
      <c r="A123" s="124">
        <v>4919</v>
      </c>
      <c r="B123" s="2460"/>
      <c r="C123" s="2460"/>
      <c r="D123" s="2460"/>
      <c r="E123" s="2467"/>
      <c r="F123" s="2468"/>
      <c r="G123" s="2468"/>
      <c r="H123" s="2468"/>
      <c r="I123" s="2469"/>
      <c r="J123" s="75"/>
      <c r="K123" s="76"/>
      <c r="L123" s="218"/>
      <c r="N123" s="11"/>
      <c r="O123" s="218"/>
      <c r="P123" s="13"/>
      <c r="Q123" s="13"/>
      <c r="R123" s="13"/>
      <c r="S123" s="13"/>
      <c r="T123" s="13"/>
      <c r="U123" s="13"/>
      <c r="V123" s="13"/>
      <c r="W123" s="13"/>
      <c r="X123" s="13"/>
      <c r="Y123" s="76"/>
      <c r="Z123" s="20"/>
      <c r="AA123" s="124">
        <v>4920</v>
      </c>
      <c r="AB123" s="2460"/>
      <c r="AC123" s="2460"/>
      <c r="AD123" s="2460"/>
      <c r="AE123" s="2467"/>
      <c r="AF123" s="2468"/>
      <c r="AG123" s="2468"/>
      <c r="AH123" s="2468"/>
      <c r="AI123" s="2469"/>
      <c r="AJ123" s="77"/>
      <c r="AK123" s="75"/>
      <c r="AM123" s="11"/>
      <c r="AN123" s="218"/>
      <c r="AO123" s="13"/>
      <c r="AP123" s="13"/>
      <c r="AQ123" s="13"/>
      <c r="AR123" s="13"/>
      <c r="AS123" s="13"/>
      <c r="AT123" s="13"/>
      <c r="AU123" s="13"/>
      <c r="AV123" s="13"/>
      <c r="AW123" s="13"/>
      <c r="AX123" s="76"/>
    </row>
    <row r="124" spans="1:50" s="124" customFormat="1" ht="12.75" customHeight="1">
      <c r="B124" s="2471" t="s">
        <v>2</v>
      </c>
      <c r="C124" s="2472"/>
      <c r="D124" s="2472"/>
      <c r="E124" s="2472"/>
      <c r="F124" s="2472"/>
      <c r="G124" s="2472"/>
      <c r="H124" s="2472"/>
      <c r="I124" s="2473"/>
      <c r="J124" s="75"/>
      <c r="K124" s="76"/>
      <c r="L124" s="218"/>
      <c r="M124" s="11" t="s">
        <v>3</v>
      </c>
      <c r="N124" s="11"/>
      <c r="O124" s="218"/>
      <c r="P124" s="13"/>
      <c r="Q124" s="13"/>
      <c r="R124" s="13"/>
      <c r="S124" s="13"/>
      <c r="T124" s="13"/>
      <c r="U124" s="13"/>
      <c r="V124" s="13"/>
      <c r="W124" s="13"/>
      <c r="X124" s="13"/>
      <c r="Y124" s="76"/>
      <c r="Z124" s="20"/>
      <c r="AB124" s="2471" t="s">
        <v>2</v>
      </c>
      <c r="AC124" s="2472"/>
      <c r="AD124" s="2472"/>
      <c r="AE124" s="2472"/>
      <c r="AF124" s="2472"/>
      <c r="AG124" s="2472"/>
      <c r="AH124" s="2472"/>
      <c r="AI124" s="2473"/>
      <c r="AJ124" s="77"/>
      <c r="AK124" s="75"/>
      <c r="AL124" s="11" t="s">
        <v>3</v>
      </c>
      <c r="AM124" s="11"/>
      <c r="AN124" s="218"/>
      <c r="AO124" s="13"/>
      <c r="AP124" s="13"/>
      <c r="AQ124" s="13"/>
      <c r="AR124" s="13"/>
      <c r="AS124" s="13"/>
      <c r="AT124" s="13"/>
      <c r="AU124" s="13"/>
      <c r="AV124" s="13"/>
      <c r="AW124" s="13"/>
      <c r="AX124" s="76"/>
    </row>
    <row r="125" spans="1:50" s="124" customFormat="1" ht="12.75" customHeight="1">
      <c r="B125" s="2471"/>
      <c r="C125" s="2472"/>
      <c r="D125" s="2472"/>
      <c r="E125" s="2472"/>
      <c r="F125" s="2472"/>
      <c r="G125" s="2472"/>
      <c r="H125" s="2472"/>
      <c r="I125" s="2473"/>
      <c r="J125" s="75"/>
      <c r="K125" s="76"/>
      <c r="L125" s="218"/>
      <c r="M125" s="11" t="s">
        <v>4</v>
      </c>
      <c r="N125" s="11"/>
      <c r="O125" s="218"/>
      <c r="P125" s="13"/>
      <c r="Q125" s="13"/>
      <c r="R125" s="13"/>
      <c r="S125" s="13"/>
      <c r="T125" s="13"/>
      <c r="U125" s="13"/>
      <c r="V125" s="13"/>
      <c r="W125" s="13"/>
      <c r="X125" s="13"/>
      <c r="Y125" s="76"/>
      <c r="Z125" s="20"/>
      <c r="AB125" s="2471"/>
      <c r="AC125" s="2472"/>
      <c r="AD125" s="2472"/>
      <c r="AE125" s="2472"/>
      <c r="AF125" s="2472"/>
      <c r="AG125" s="2472"/>
      <c r="AH125" s="2472"/>
      <c r="AI125" s="2473"/>
      <c r="AJ125" s="77"/>
      <c r="AK125" s="75"/>
      <c r="AL125" s="11" t="s">
        <v>4</v>
      </c>
      <c r="AM125" s="11"/>
      <c r="AN125" s="218"/>
      <c r="AO125" s="13"/>
      <c r="AP125" s="13"/>
      <c r="AQ125" s="13"/>
      <c r="AR125" s="13"/>
      <c r="AS125" s="13"/>
      <c r="AT125" s="13"/>
      <c r="AU125" s="13"/>
      <c r="AV125" s="13"/>
      <c r="AW125" s="13"/>
      <c r="AX125" s="76"/>
    </row>
    <row r="126" spans="1:50" s="124" customFormat="1" ht="15.75" customHeight="1">
      <c r="B126" s="14"/>
      <c r="C126" s="2475" t="s">
        <v>5</v>
      </c>
      <c r="D126" s="2475"/>
      <c r="E126" s="15" t="s">
        <v>6</v>
      </c>
      <c r="F126" s="2476" t="str">
        <f>IF(VLOOKUP(A123,_xlnm.DATABASE,6,FALSE)="KPP","PT. KPP","PT. KPP / "&amp;VLOOKUP(A123,_xlnm.DATABASE,6,FALSE))</f>
        <v>PT. KPP / MBS</v>
      </c>
      <c r="G126" s="2476"/>
      <c r="H126" s="2476"/>
      <c r="I126" s="16"/>
      <c r="J126" s="75"/>
      <c r="K126" s="76"/>
      <c r="L126" s="218"/>
      <c r="M126" s="11" t="s">
        <v>7</v>
      </c>
      <c r="N126" s="82"/>
      <c r="O126" s="218"/>
      <c r="P126" s="13"/>
      <c r="Q126" s="13"/>
      <c r="R126" s="13"/>
      <c r="S126" s="13"/>
      <c r="T126" s="13"/>
      <c r="U126" s="13"/>
      <c r="V126" s="13"/>
      <c r="W126" s="13"/>
      <c r="X126" s="13"/>
      <c r="Y126" s="76"/>
      <c r="Z126" s="20"/>
      <c r="AB126" s="14"/>
      <c r="AC126" s="2475" t="s">
        <v>5</v>
      </c>
      <c r="AD126" s="2475"/>
      <c r="AE126" s="15" t="s">
        <v>6</v>
      </c>
      <c r="AF126" s="2476" t="str">
        <f>IF(VLOOKUP(AA123,_xlnm.DATABASE,6,FALSE)="KPP","PT. KPP","PT. KPP / "&amp;VLOOKUP(AA123,_xlnm.DATABASE,6,FALSE))</f>
        <v>PT. KPP / MBS</v>
      </c>
      <c r="AG126" s="2476"/>
      <c r="AH126" s="2476"/>
      <c r="AI126" s="16"/>
      <c r="AJ126" s="77"/>
      <c r="AK126" s="75"/>
      <c r="AL126" s="11" t="s">
        <v>7</v>
      </c>
      <c r="AM126" s="82"/>
      <c r="AN126" s="218"/>
      <c r="AO126" s="13"/>
      <c r="AP126" s="13"/>
      <c r="AQ126" s="13"/>
      <c r="AR126" s="13"/>
      <c r="AS126" s="13"/>
      <c r="AT126" s="13"/>
      <c r="AU126" s="13"/>
      <c r="AV126" s="13"/>
      <c r="AW126" s="13"/>
      <c r="AX126" s="76"/>
    </row>
    <row r="127" spans="1:50" s="124" customFormat="1" ht="15.75" customHeight="1">
      <c r="B127" s="14"/>
      <c r="C127" s="2475" t="s">
        <v>8</v>
      </c>
      <c r="D127" s="2475"/>
      <c r="E127" s="15" t="s">
        <v>6</v>
      </c>
      <c r="F127" s="2476" t="str">
        <f>VLOOKUP(A123,_xlnm.DATABASE,3,FALSE)</f>
        <v>OPERATOR</v>
      </c>
      <c r="G127" s="2476"/>
      <c r="H127" s="2476"/>
      <c r="I127" s="16"/>
      <c r="J127" s="75"/>
      <c r="K127" s="76"/>
      <c r="L127" s="218"/>
      <c r="M127" s="11" t="s">
        <v>9</v>
      </c>
      <c r="N127" s="82"/>
      <c r="O127" s="218"/>
      <c r="P127" s="13"/>
      <c r="Q127" s="13"/>
      <c r="R127" s="13"/>
      <c r="S127" s="13"/>
      <c r="T127" s="13"/>
      <c r="U127" s="13"/>
      <c r="V127" s="13"/>
      <c r="W127" s="13"/>
      <c r="X127" s="13"/>
      <c r="Y127" s="76"/>
      <c r="Z127" s="20"/>
      <c r="AB127" s="14"/>
      <c r="AC127" s="2475" t="s">
        <v>8</v>
      </c>
      <c r="AD127" s="2475"/>
      <c r="AE127" s="15" t="s">
        <v>6</v>
      </c>
      <c r="AF127" s="2476" t="str">
        <f>VLOOKUP(AA123,_xlnm.DATABASE,3,FALSE)</f>
        <v>PJO</v>
      </c>
      <c r="AG127" s="2476"/>
      <c r="AH127" s="2476"/>
      <c r="AI127" s="16"/>
      <c r="AJ127" s="77"/>
      <c r="AK127" s="75"/>
      <c r="AL127" s="11" t="s">
        <v>9</v>
      </c>
      <c r="AM127" s="82"/>
      <c r="AN127" s="218"/>
      <c r="AO127" s="13"/>
      <c r="AP127" s="13"/>
      <c r="AQ127" s="13"/>
      <c r="AR127" s="13"/>
      <c r="AS127" s="13"/>
      <c r="AT127" s="13"/>
      <c r="AU127" s="13"/>
      <c r="AV127" s="13"/>
      <c r="AW127" s="13"/>
      <c r="AX127" s="76"/>
    </row>
    <row r="128" spans="1:50" s="124" customFormat="1" ht="15.75" customHeight="1">
      <c r="B128" s="18"/>
      <c r="C128" s="2475" t="s">
        <v>10</v>
      </c>
      <c r="D128" s="2475"/>
      <c r="E128" s="15" t="s">
        <v>6</v>
      </c>
      <c r="F128" s="2476" t="str">
        <f>VLOOKUP(A123,_xlnm.DATABASE,5,FALSE)</f>
        <v>-</v>
      </c>
      <c r="G128" s="2476"/>
      <c r="H128" s="2476"/>
      <c r="I128" s="16"/>
      <c r="J128" s="218"/>
      <c r="K128" s="76"/>
      <c r="L128" s="218"/>
      <c r="M128" s="19" t="s">
        <v>11</v>
      </c>
      <c r="N128" s="82"/>
      <c r="O128" s="218"/>
      <c r="P128" s="13"/>
      <c r="Q128" s="13"/>
      <c r="R128" s="13"/>
      <c r="S128" s="13"/>
      <c r="T128" s="13"/>
      <c r="U128" s="13"/>
      <c r="V128" s="13"/>
      <c r="W128" s="13"/>
      <c r="X128" s="13"/>
      <c r="Y128" s="76"/>
      <c r="Z128" s="20"/>
      <c r="AB128" s="18"/>
      <c r="AC128" s="2475" t="s">
        <v>10</v>
      </c>
      <c r="AD128" s="2475"/>
      <c r="AE128" s="15" t="s">
        <v>6</v>
      </c>
      <c r="AF128" s="2476" t="str">
        <f>VLOOKUP(AA123,_xlnm.DATABASE,5,FALSE)</f>
        <v>-</v>
      </c>
      <c r="AG128" s="2476"/>
      <c r="AH128" s="2476"/>
      <c r="AI128" s="16"/>
      <c r="AJ128" s="76"/>
      <c r="AK128" s="75"/>
      <c r="AL128" s="19" t="s">
        <v>11</v>
      </c>
      <c r="AM128" s="82"/>
      <c r="AN128" s="218"/>
      <c r="AO128" s="13"/>
      <c r="AP128" s="13"/>
      <c r="AQ128" s="13"/>
      <c r="AR128" s="13"/>
      <c r="AS128" s="13"/>
      <c r="AT128" s="13"/>
      <c r="AU128" s="13"/>
      <c r="AV128" s="13"/>
      <c r="AW128" s="13"/>
      <c r="AX128" s="76"/>
    </row>
    <row r="129" spans="2:50" s="124" customFormat="1" ht="15.75" customHeight="1">
      <c r="B129" s="18"/>
      <c r="C129" s="2475" t="s">
        <v>12</v>
      </c>
      <c r="D129" s="2475"/>
      <c r="E129" s="15" t="s">
        <v>6</v>
      </c>
      <c r="F129" s="2476" t="str">
        <f>VLOOKUP(A123,_xlnm.DATABASE,4,FALSE)</f>
        <v>OPERATION</v>
      </c>
      <c r="G129" s="2476"/>
      <c r="H129" s="2476"/>
      <c r="I129" s="16"/>
      <c r="J129" s="218"/>
      <c r="K129" s="76"/>
      <c r="L129" s="218"/>
      <c r="M129" s="19" t="s">
        <v>13</v>
      </c>
      <c r="N129" s="82"/>
      <c r="O129" s="218"/>
      <c r="P129" s="13"/>
      <c r="Q129" s="13"/>
      <c r="R129" s="13"/>
      <c r="S129" s="13"/>
      <c r="T129" s="13"/>
      <c r="U129" s="13"/>
      <c r="V129" s="13"/>
      <c r="W129" s="13"/>
      <c r="X129" s="13"/>
      <c r="Y129" s="76"/>
      <c r="Z129" s="20"/>
      <c r="AB129" s="18"/>
      <c r="AC129" s="2475" t="s">
        <v>12</v>
      </c>
      <c r="AD129" s="2475"/>
      <c r="AE129" s="15" t="s">
        <v>6</v>
      </c>
      <c r="AF129" s="2476" t="str">
        <f>VLOOKUP(AA123,_xlnm.DATABASE,4,FALSE)</f>
        <v>OPERATION</v>
      </c>
      <c r="AG129" s="2476"/>
      <c r="AH129" s="2476"/>
      <c r="AI129" s="16"/>
      <c r="AJ129" s="76"/>
      <c r="AK129" s="75"/>
      <c r="AL129" s="19" t="s">
        <v>13</v>
      </c>
      <c r="AM129" s="82"/>
      <c r="AN129" s="218"/>
      <c r="AO129" s="13"/>
      <c r="AP129" s="13"/>
      <c r="AQ129" s="13"/>
      <c r="AR129" s="13"/>
      <c r="AS129" s="13"/>
      <c r="AT129" s="13"/>
      <c r="AU129" s="13"/>
      <c r="AV129" s="13"/>
      <c r="AW129" s="13"/>
      <c r="AX129" s="76"/>
    </row>
    <row r="130" spans="2:50" s="124" customFormat="1" ht="15.75" customHeight="1">
      <c r="B130" s="18"/>
      <c r="C130" s="2475" t="s">
        <v>14</v>
      </c>
      <c r="D130" s="2475"/>
      <c r="E130" s="15" t="s">
        <v>6</v>
      </c>
      <c r="F130" s="2485">
        <f>VLOOKUP(A123,_xlnm.DATABASE,19,FALSE)</f>
        <v>44585</v>
      </c>
      <c r="G130" s="2485"/>
      <c r="H130" s="2485"/>
      <c r="I130" s="16"/>
      <c r="J130" s="218"/>
      <c r="K130" s="76"/>
      <c r="L130" s="218"/>
      <c r="M130" s="11" t="s">
        <v>15</v>
      </c>
      <c r="N130" s="82"/>
      <c r="O130" s="218"/>
      <c r="P130" s="20"/>
      <c r="Q130" s="20"/>
      <c r="R130" s="20"/>
      <c r="S130" s="20"/>
      <c r="T130" s="20"/>
      <c r="U130" s="20"/>
      <c r="V130" s="20"/>
      <c r="W130" s="20"/>
      <c r="X130" s="20"/>
      <c r="Y130" s="76"/>
      <c r="Z130" s="20"/>
      <c r="AB130" s="18"/>
      <c r="AC130" s="2475" t="s">
        <v>14</v>
      </c>
      <c r="AD130" s="2475"/>
      <c r="AE130" s="15" t="s">
        <v>6</v>
      </c>
      <c r="AF130" s="2485">
        <f>VLOOKUP(AA123,_xlnm.DATABASE,19,FALSE)</f>
        <v>44779</v>
      </c>
      <c r="AG130" s="2485"/>
      <c r="AH130" s="2485"/>
      <c r="AI130" s="16"/>
      <c r="AJ130" s="76"/>
      <c r="AK130" s="75"/>
      <c r="AL130" s="11" t="s">
        <v>15</v>
      </c>
      <c r="AM130" s="82"/>
      <c r="AN130" s="218"/>
      <c r="AO130" s="20"/>
      <c r="AP130" s="20"/>
      <c r="AQ130" s="20"/>
      <c r="AR130" s="20"/>
      <c r="AS130" s="20"/>
      <c r="AT130" s="20"/>
      <c r="AU130" s="20"/>
      <c r="AV130" s="20"/>
      <c r="AW130" s="20"/>
      <c r="AX130" s="76"/>
    </row>
    <row r="131" spans="2:50" s="124" customFormat="1" ht="9.75" customHeight="1">
      <c r="B131" s="18"/>
      <c r="C131" s="21"/>
      <c r="D131" s="22"/>
      <c r="E131" s="22"/>
      <c r="F131" s="22"/>
      <c r="G131" s="22"/>
      <c r="H131" s="22"/>
      <c r="I131" s="23"/>
      <c r="J131" s="218"/>
      <c r="K131" s="76"/>
      <c r="L131" s="218"/>
      <c r="M131" s="24"/>
      <c r="N131" s="24"/>
      <c r="O131" s="24"/>
      <c r="P131" s="24"/>
      <c r="Q131" s="24"/>
      <c r="R131" s="25"/>
      <c r="S131" s="26"/>
      <c r="T131" s="26"/>
      <c r="U131" s="26"/>
      <c r="V131" s="26"/>
      <c r="W131" s="26"/>
      <c r="X131" s="26"/>
      <c r="Y131" s="76"/>
      <c r="Z131" s="20"/>
      <c r="AB131" s="18"/>
      <c r="AC131" s="21"/>
      <c r="AD131" s="22"/>
      <c r="AE131" s="22"/>
      <c r="AF131" s="22"/>
      <c r="AG131" s="22"/>
      <c r="AH131" s="22"/>
      <c r="AI131" s="23"/>
      <c r="AJ131" s="76"/>
      <c r="AK131" s="75"/>
      <c r="AL131" s="24"/>
      <c r="AM131" s="24"/>
      <c r="AN131" s="24"/>
      <c r="AO131" s="24"/>
      <c r="AP131" s="24"/>
      <c r="AQ131" s="25"/>
      <c r="AR131" s="26"/>
      <c r="AS131" s="26"/>
      <c r="AT131" s="26"/>
      <c r="AU131" s="26"/>
      <c r="AV131" s="26"/>
      <c r="AW131" s="26"/>
      <c r="AX131" s="76"/>
    </row>
    <row r="132" spans="2:50" s="124" customFormat="1" ht="12.75" customHeight="1">
      <c r="B132" s="18"/>
      <c r="C132" s="21"/>
      <c r="D132" s="22"/>
      <c r="E132" s="22"/>
      <c r="F132" s="22"/>
      <c r="G132" s="22"/>
      <c r="H132" s="22"/>
      <c r="I132" s="23"/>
      <c r="J132" s="218"/>
      <c r="K132" s="76"/>
      <c r="L132" s="218"/>
      <c r="M132" s="27"/>
      <c r="N132" s="27"/>
      <c r="O132" s="27"/>
      <c r="P132" s="28"/>
      <c r="Q132" s="28"/>
      <c r="R132" s="29"/>
      <c r="S132" s="13"/>
      <c r="T132" s="13"/>
      <c r="U132" s="13"/>
      <c r="V132" s="13"/>
      <c r="W132" s="13"/>
      <c r="X132" s="13"/>
      <c r="Y132" s="76"/>
      <c r="Z132" s="20"/>
      <c r="AB132" s="18"/>
      <c r="AC132" s="21"/>
      <c r="AD132" s="22"/>
      <c r="AE132" s="22"/>
      <c r="AF132" s="22"/>
      <c r="AG132" s="22"/>
      <c r="AH132" s="22"/>
      <c r="AI132" s="23"/>
      <c r="AJ132" s="218"/>
      <c r="AK132" s="75"/>
      <c r="AL132" s="27"/>
      <c r="AM132" s="27"/>
      <c r="AN132" s="27"/>
      <c r="AO132" s="28"/>
      <c r="AP132" s="28"/>
      <c r="AQ132" s="29"/>
      <c r="AR132" s="13"/>
      <c r="AS132" s="13"/>
      <c r="AT132" s="13"/>
      <c r="AU132" s="13"/>
      <c r="AV132" s="13"/>
      <c r="AW132" s="13"/>
      <c r="AX132" s="76"/>
    </row>
    <row r="133" spans="2:50" s="124" customFormat="1" ht="6" customHeight="1">
      <c r="B133" s="18"/>
      <c r="C133" s="21"/>
      <c r="D133" s="22"/>
      <c r="E133" s="22"/>
      <c r="F133" s="22"/>
      <c r="G133" s="22"/>
      <c r="H133" s="22"/>
      <c r="I133" s="23"/>
      <c r="K133" s="76"/>
      <c r="L133" s="218"/>
      <c r="M133" s="1247"/>
      <c r="N133" s="1247"/>
      <c r="O133" s="1247"/>
      <c r="P133" s="28"/>
      <c r="Q133" s="28"/>
      <c r="R133" s="29"/>
      <c r="S133" s="13"/>
      <c r="T133" s="13"/>
      <c r="U133" s="13"/>
      <c r="V133" s="13"/>
      <c r="W133" s="13"/>
      <c r="X133" s="13"/>
      <c r="Y133" s="76"/>
      <c r="Z133" s="20"/>
      <c r="AB133" s="18"/>
      <c r="AC133" s="21"/>
      <c r="AD133" s="22"/>
      <c r="AE133" s="22"/>
      <c r="AF133" s="22"/>
      <c r="AG133" s="22"/>
      <c r="AH133" s="22"/>
      <c r="AI133" s="23"/>
      <c r="AK133" s="75"/>
      <c r="AL133" s="1247"/>
      <c r="AM133" s="1247"/>
      <c r="AN133" s="1247"/>
      <c r="AO133" s="28"/>
      <c r="AP133" s="28"/>
      <c r="AQ133" s="29"/>
      <c r="AR133" s="13"/>
      <c r="AS133" s="13"/>
      <c r="AT133" s="13"/>
      <c r="AU133" s="13"/>
      <c r="AV133" s="13"/>
      <c r="AW133" s="13"/>
      <c r="AX133" s="76"/>
    </row>
    <row r="134" spans="2:50" s="124" customFormat="1">
      <c r="B134" s="18"/>
      <c r="C134" s="21"/>
      <c r="D134" s="22"/>
      <c r="E134" s="22"/>
      <c r="F134" s="22"/>
      <c r="G134" s="22"/>
      <c r="H134" s="22"/>
      <c r="I134" s="23"/>
      <c r="K134" s="76"/>
      <c r="L134" s="218"/>
      <c r="M134" s="20"/>
      <c r="N134" s="20"/>
      <c r="O134" s="20"/>
      <c r="P134" s="20"/>
      <c r="Q134" s="28"/>
      <c r="R134" s="20"/>
      <c r="S134" s="20"/>
      <c r="T134" s="20"/>
      <c r="U134" s="20"/>
      <c r="V134" s="20"/>
      <c r="W134" s="20"/>
      <c r="X134" s="20"/>
      <c r="Y134" s="76"/>
      <c r="Z134" s="20"/>
      <c r="AB134" s="18"/>
      <c r="AC134" s="21"/>
      <c r="AD134" s="22"/>
      <c r="AE134" s="22"/>
      <c r="AF134" s="22"/>
      <c r="AG134" s="22"/>
      <c r="AH134" s="22"/>
      <c r="AI134" s="23"/>
      <c r="AK134" s="75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76"/>
    </row>
    <row r="135" spans="2:50" s="124" customFormat="1">
      <c r="B135" s="18"/>
      <c r="C135" s="21"/>
      <c r="D135" s="22"/>
      <c r="E135" s="22"/>
      <c r="F135" s="22"/>
      <c r="G135" s="22"/>
      <c r="H135" s="22"/>
      <c r="I135" s="23"/>
      <c r="K135" s="76"/>
      <c r="L135" s="218"/>
      <c r="M135" s="2474" t="s">
        <v>85</v>
      </c>
      <c r="N135" s="2474"/>
      <c r="O135" s="2474"/>
      <c r="P135" s="2474"/>
      <c r="Q135" s="2474"/>
      <c r="R135" s="2474"/>
      <c r="S135" s="2474"/>
      <c r="T135" s="2474"/>
      <c r="U135" s="2474"/>
      <c r="V135" s="2474"/>
      <c r="W135" s="2474"/>
      <c r="X135" s="2474"/>
      <c r="Y135" s="76"/>
      <c r="Z135" s="20"/>
      <c r="AB135" s="18"/>
      <c r="AC135" s="21"/>
      <c r="AD135" s="22"/>
      <c r="AE135" s="22"/>
      <c r="AF135" s="22"/>
      <c r="AG135" s="22"/>
      <c r="AH135" s="22"/>
      <c r="AI135" s="23"/>
      <c r="AK135" s="75"/>
      <c r="AL135" s="2474" t="s">
        <v>85</v>
      </c>
      <c r="AM135" s="2474"/>
      <c r="AN135" s="2474"/>
      <c r="AO135" s="2474"/>
      <c r="AP135" s="2474"/>
      <c r="AQ135" s="2474"/>
      <c r="AR135" s="2474"/>
      <c r="AS135" s="2474"/>
      <c r="AT135" s="2474"/>
      <c r="AU135" s="2474"/>
      <c r="AV135" s="2474"/>
      <c r="AW135" s="2474"/>
      <c r="AX135" s="76"/>
    </row>
    <row r="136" spans="2:50" s="124" customFormat="1" ht="15.75">
      <c r="B136" s="18"/>
      <c r="C136" s="21"/>
      <c r="D136" s="22"/>
      <c r="E136" s="22"/>
      <c r="F136" s="22"/>
      <c r="G136" s="22"/>
      <c r="H136" s="22"/>
      <c r="I136" s="23"/>
      <c r="K136" s="76"/>
      <c r="L136" s="49"/>
      <c r="M136" s="2486" t="s">
        <v>16</v>
      </c>
      <c r="N136" s="2486"/>
      <c r="O136" s="2486"/>
      <c r="P136" s="2486"/>
      <c r="Q136" s="2486"/>
      <c r="R136" s="2486"/>
      <c r="S136" s="2486"/>
      <c r="T136" s="2486"/>
      <c r="U136" s="2486"/>
      <c r="V136" s="2486"/>
      <c r="W136" s="2486"/>
      <c r="X136" s="2486"/>
      <c r="Y136" s="80"/>
      <c r="Z136" s="20"/>
      <c r="AB136" s="18"/>
      <c r="AC136" s="21"/>
      <c r="AD136" s="22"/>
      <c r="AE136" s="22"/>
      <c r="AF136" s="22"/>
      <c r="AG136" s="22"/>
      <c r="AH136" s="22"/>
      <c r="AI136" s="23"/>
      <c r="AK136" s="79"/>
      <c r="AL136" s="2486" t="s">
        <v>16</v>
      </c>
      <c r="AM136" s="2486"/>
      <c r="AN136" s="2486"/>
      <c r="AO136" s="2486"/>
      <c r="AP136" s="2486"/>
      <c r="AQ136" s="2486"/>
      <c r="AR136" s="2486"/>
      <c r="AS136" s="2486"/>
      <c r="AT136" s="2486"/>
      <c r="AU136" s="2486"/>
      <c r="AV136" s="2486"/>
      <c r="AW136" s="2486"/>
      <c r="AX136" s="80"/>
    </row>
    <row r="137" spans="2:50" s="124" customFormat="1" ht="9.75" customHeight="1">
      <c r="B137" s="31"/>
      <c r="C137" s="32"/>
      <c r="D137" s="32"/>
      <c r="E137" s="32"/>
      <c r="F137" s="32"/>
      <c r="G137" s="32"/>
      <c r="H137" s="32"/>
      <c r="I137" s="16"/>
      <c r="K137" s="76"/>
      <c r="L137" s="2535" t="s">
        <v>40</v>
      </c>
      <c r="M137" s="2536"/>
      <c r="N137" s="2536"/>
      <c r="O137" s="2536"/>
      <c r="P137" s="2537"/>
      <c r="Q137" s="2538">
        <v>1</v>
      </c>
      <c r="R137" s="2539">
        <v>2</v>
      </c>
      <c r="S137" s="2540"/>
      <c r="T137" s="2540"/>
      <c r="U137" s="2541"/>
      <c r="V137" s="2542">
        <v>3</v>
      </c>
      <c r="W137" s="2543"/>
      <c r="X137" s="2543"/>
      <c r="Y137" s="2544"/>
      <c r="Z137" s="1033"/>
      <c r="AB137" s="31"/>
      <c r="AC137" s="32"/>
      <c r="AD137" s="32"/>
      <c r="AE137" s="32"/>
      <c r="AF137" s="32"/>
      <c r="AG137" s="32"/>
      <c r="AH137" s="32"/>
      <c r="AI137" s="16"/>
      <c r="AK137" s="2535" t="s">
        <v>40</v>
      </c>
      <c r="AL137" s="2536"/>
      <c r="AM137" s="2536"/>
      <c r="AN137" s="2536"/>
      <c r="AO137" s="2537"/>
      <c r="AP137" s="2538">
        <v>1</v>
      </c>
      <c r="AQ137" s="2539">
        <v>2</v>
      </c>
      <c r="AR137" s="2540"/>
      <c r="AS137" s="2540"/>
      <c r="AT137" s="2541"/>
      <c r="AU137" s="2542">
        <v>3</v>
      </c>
      <c r="AV137" s="2543"/>
      <c r="AW137" s="2543"/>
      <c r="AX137" s="2544"/>
    </row>
    <row r="138" spans="2:50" s="124" customFormat="1" ht="9.75" customHeight="1">
      <c r="B138" s="31"/>
      <c r="C138" s="32"/>
      <c r="D138" s="32"/>
      <c r="E138" s="32"/>
      <c r="F138" s="32"/>
      <c r="G138" s="32"/>
      <c r="H138" s="32"/>
      <c r="I138" s="16"/>
      <c r="K138" s="76"/>
      <c r="L138" s="2518"/>
      <c r="M138" s="2519"/>
      <c r="N138" s="2519"/>
      <c r="O138" s="2519"/>
      <c r="P138" s="2520"/>
      <c r="Q138" s="2522"/>
      <c r="R138" s="2526"/>
      <c r="S138" s="2527"/>
      <c r="T138" s="2527"/>
      <c r="U138" s="2528"/>
      <c r="V138" s="2532"/>
      <c r="W138" s="2533"/>
      <c r="X138" s="2533"/>
      <c r="Y138" s="2534"/>
      <c r="Z138" s="1033"/>
      <c r="AB138" s="31"/>
      <c r="AC138" s="32"/>
      <c r="AD138" s="32"/>
      <c r="AE138" s="32"/>
      <c r="AF138" s="32"/>
      <c r="AG138" s="32"/>
      <c r="AH138" s="32"/>
      <c r="AI138" s="16"/>
      <c r="AK138" s="2518"/>
      <c r="AL138" s="2519"/>
      <c r="AM138" s="2519"/>
      <c r="AN138" s="2519"/>
      <c r="AO138" s="2520"/>
      <c r="AP138" s="2522"/>
      <c r="AQ138" s="2526"/>
      <c r="AR138" s="2527"/>
      <c r="AS138" s="2527"/>
      <c r="AT138" s="2528"/>
      <c r="AU138" s="2532"/>
      <c r="AV138" s="2533"/>
      <c r="AW138" s="2533"/>
      <c r="AX138" s="2534"/>
    </row>
    <row r="139" spans="2:50" s="125" customFormat="1" ht="9.75" customHeight="1">
      <c r="B139" s="31"/>
      <c r="C139" s="2458" t="str">
        <f>VLOOKUP(A123,_xlnm.DATABASE,2,FALSE)</f>
        <v>ARMAN</v>
      </c>
      <c r="D139" s="2458"/>
      <c r="E139" s="2458"/>
      <c r="F139" s="2458"/>
      <c r="G139" s="2458"/>
      <c r="H139" s="2458"/>
      <c r="I139" s="34"/>
      <c r="K139" s="1012"/>
      <c r="L139" s="2478" t="s">
        <v>12154</v>
      </c>
      <c r="M139" s="2479"/>
      <c r="N139" s="2479"/>
      <c r="O139" s="2479"/>
      <c r="P139" s="2479"/>
      <c r="Q139" s="2479"/>
      <c r="R139" s="2480" t="s">
        <v>87</v>
      </c>
      <c r="S139" s="2480"/>
      <c r="T139" s="2480"/>
      <c r="U139" s="2480"/>
      <c r="V139" s="2480"/>
      <c r="W139" s="2480"/>
      <c r="X139" s="2480"/>
      <c r="Y139" s="2481"/>
      <c r="Z139" s="1034"/>
      <c r="AB139" s="31"/>
      <c r="AC139" s="2458" t="str">
        <f>VLOOKUP(AA123,_xlnm.DATABASE,2,FALSE)</f>
        <v>MUHIDIN</v>
      </c>
      <c r="AD139" s="2458"/>
      <c r="AE139" s="2458"/>
      <c r="AF139" s="2458"/>
      <c r="AG139" s="2458"/>
      <c r="AH139" s="2458"/>
      <c r="AI139" s="34"/>
      <c r="AK139" s="2545" t="s">
        <v>12154</v>
      </c>
      <c r="AL139" s="2546"/>
      <c r="AM139" s="2546"/>
      <c r="AN139" s="2546"/>
      <c r="AO139" s="2546"/>
      <c r="AP139" s="2546"/>
      <c r="AQ139" s="2547" t="s">
        <v>87</v>
      </c>
      <c r="AR139" s="2547"/>
      <c r="AS139" s="2547"/>
      <c r="AT139" s="2547"/>
      <c r="AU139" s="2547"/>
      <c r="AV139" s="2547"/>
      <c r="AW139" s="2547"/>
      <c r="AX139" s="2548"/>
    </row>
    <row r="140" spans="2:50" s="125" customFormat="1" ht="9" customHeight="1">
      <c r="B140" s="35"/>
      <c r="C140" s="2459"/>
      <c r="D140" s="2459"/>
      <c r="E140" s="2459"/>
      <c r="F140" s="2459"/>
      <c r="G140" s="2459"/>
      <c r="H140" s="2459"/>
      <c r="I140" s="36"/>
      <c r="K140" s="1012"/>
      <c r="L140" s="2482" t="s">
        <v>12155</v>
      </c>
      <c r="M140" s="2483"/>
      <c r="N140" s="2483"/>
      <c r="O140" s="2483"/>
      <c r="P140" s="2483"/>
      <c r="Q140" s="2483"/>
      <c r="R140" s="2483" t="s">
        <v>89</v>
      </c>
      <c r="S140" s="2483"/>
      <c r="T140" s="2483"/>
      <c r="U140" s="2483"/>
      <c r="V140" s="2483"/>
      <c r="W140" s="2483"/>
      <c r="X140" s="2483"/>
      <c r="Y140" s="2484"/>
      <c r="Z140" s="1034"/>
      <c r="AB140" s="35"/>
      <c r="AC140" s="2459"/>
      <c r="AD140" s="2459"/>
      <c r="AE140" s="2459"/>
      <c r="AF140" s="2459"/>
      <c r="AG140" s="2459"/>
      <c r="AH140" s="2459"/>
      <c r="AI140" s="36"/>
      <c r="AK140" s="2549" t="s">
        <v>12155</v>
      </c>
      <c r="AL140" s="2550"/>
      <c r="AM140" s="2550"/>
      <c r="AN140" s="2550"/>
      <c r="AO140" s="2550"/>
      <c r="AP140" s="2550"/>
      <c r="AQ140" s="2550" t="s">
        <v>89</v>
      </c>
      <c r="AR140" s="2550"/>
      <c r="AS140" s="2550"/>
      <c r="AT140" s="2550"/>
      <c r="AU140" s="2550"/>
      <c r="AV140" s="2550"/>
      <c r="AW140" s="2550"/>
      <c r="AX140" s="2551"/>
    </row>
    <row r="141" spans="2:50" s="124" customFormat="1" ht="3" customHeight="1">
      <c r="K141" s="218"/>
      <c r="L141" s="1018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</row>
  </sheetData>
  <mergeCells count="303">
    <mergeCell ref="AG14:AI14"/>
    <mergeCell ref="C139:H140"/>
    <mergeCell ref="L139:Q139"/>
    <mergeCell ref="R139:Y139"/>
    <mergeCell ref="AC139:AH140"/>
    <mergeCell ref="AK139:AP139"/>
    <mergeCell ref="AQ139:AX139"/>
    <mergeCell ref="L140:Q140"/>
    <mergeCell ref="R140:Y140"/>
    <mergeCell ref="AK140:AP140"/>
    <mergeCell ref="AQ140:AX140"/>
    <mergeCell ref="C130:D130"/>
    <mergeCell ref="F130:H130"/>
    <mergeCell ref="AC130:AD130"/>
    <mergeCell ref="AF130:AH130"/>
    <mergeCell ref="M135:X135"/>
    <mergeCell ref="AL135:AW135"/>
    <mergeCell ref="M136:X136"/>
    <mergeCell ref="AL136:AW136"/>
    <mergeCell ref="L137:P138"/>
    <mergeCell ref="Q137:Q138"/>
    <mergeCell ref="R137:U138"/>
    <mergeCell ref="V137:Y138"/>
    <mergeCell ref="AK137:AO138"/>
    <mergeCell ref="AP137:AP138"/>
    <mergeCell ref="AQ137:AT138"/>
    <mergeCell ref="AU137:AX138"/>
    <mergeCell ref="C127:D127"/>
    <mergeCell ref="F127:H127"/>
    <mergeCell ref="AC127:AD127"/>
    <mergeCell ref="AF127:AH127"/>
    <mergeCell ref="C128:D128"/>
    <mergeCell ref="F128:H128"/>
    <mergeCell ref="AC128:AD128"/>
    <mergeCell ref="AF128:AH128"/>
    <mergeCell ref="C129:D129"/>
    <mergeCell ref="F129:H129"/>
    <mergeCell ref="AC129:AD129"/>
    <mergeCell ref="AF129:AH129"/>
    <mergeCell ref="B119:D123"/>
    <mergeCell ref="E119:I123"/>
    <mergeCell ref="AB119:AD123"/>
    <mergeCell ref="AE119:AI123"/>
    <mergeCell ref="M121:X122"/>
    <mergeCell ref="AL121:AW122"/>
    <mergeCell ref="B124:I125"/>
    <mergeCell ref="AB124:AI125"/>
    <mergeCell ref="C126:D126"/>
    <mergeCell ref="F126:H126"/>
    <mergeCell ref="AC126:AD126"/>
    <mergeCell ref="AF126:AH126"/>
    <mergeCell ref="C116:H117"/>
    <mergeCell ref="L116:Q116"/>
    <mergeCell ref="R116:Y116"/>
    <mergeCell ref="AC116:AH117"/>
    <mergeCell ref="AK116:AP116"/>
    <mergeCell ref="AQ116:AX116"/>
    <mergeCell ref="L117:Q117"/>
    <mergeCell ref="R117:Y117"/>
    <mergeCell ref="AK117:AP117"/>
    <mergeCell ref="AQ117:AX117"/>
    <mergeCell ref="C107:D107"/>
    <mergeCell ref="F107:H107"/>
    <mergeCell ref="AC107:AD107"/>
    <mergeCell ref="AF107:AH107"/>
    <mergeCell ref="M112:X112"/>
    <mergeCell ref="AL112:AW112"/>
    <mergeCell ref="M113:X113"/>
    <mergeCell ref="AL113:AW113"/>
    <mergeCell ref="L114:P115"/>
    <mergeCell ref="Q114:Q115"/>
    <mergeCell ref="R114:U115"/>
    <mergeCell ref="V114:Y115"/>
    <mergeCell ref="AK114:AO115"/>
    <mergeCell ref="AP114:AP115"/>
    <mergeCell ref="AQ114:AT115"/>
    <mergeCell ref="AU114:AX115"/>
    <mergeCell ref="C104:D104"/>
    <mergeCell ref="F104:H104"/>
    <mergeCell ref="AC104:AD104"/>
    <mergeCell ref="AF104:AH104"/>
    <mergeCell ref="C105:D105"/>
    <mergeCell ref="F105:H105"/>
    <mergeCell ref="AC105:AD105"/>
    <mergeCell ref="AF105:AH105"/>
    <mergeCell ref="C106:D106"/>
    <mergeCell ref="F106:H106"/>
    <mergeCell ref="AC106:AD106"/>
    <mergeCell ref="AF106:AH106"/>
    <mergeCell ref="B96:D100"/>
    <mergeCell ref="E96:I100"/>
    <mergeCell ref="AB96:AD100"/>
    <mergeCell ref="AE96:AI100"/>
    <mergeCell ref="M98:X99"/>
    <mergeCell ref="AL98:AW99"/>
    <mergeCell ref="B101:I102"/>
    <mergeCell ref="AB101:AI102"/>
    <mergeCell ref="C103:D103"/>
    <mergeCell ref="F103:H103"/>
    <mergeCell ref="AC103:AD103"/>
    <mergeCell ref="AF103:AH103"/>
    <mergeCell ref="AQ70:AX70"/>
    <mergeCell ref="AK90:AO91"/>
    <mergeCell ref="AP90:AP91"/>
    <mergeCell ref="AQ90:AT91"/>
    <mergeCell ref="AU90:AX91"/>
    <mergeCell ref="AK92:AP92"/>
    <mergeCell ref="AQ92:AX92"/>
    <mergeCell ref="AK93:AP93"/>
    <mergeCell ref="AQ93:AX93"/>
    <mergeCell ref="AL89:AW89"/>
    <mergeCell ref="L90:P91"/>
    <mergeCell ref="Q90:Q91"/>
    <mergeCell ref="R90:U91"/>
    <mergeCell ref="V90:Y91"/>
    <mergeCell ref="AK20:AO21"/>
    <mergeCell ref="AP20:AP21"/>
    <mergeCell ref="AQ20:AT21"/>
    <mergeCell ref="AU20:AX21"/>
    <mergeCell ref="AK22:AP22"/>
    <mergeCell ref="AQ22:AX22"/>
    <mergeCell ref="AK23:AP23"/>
    <mergeCell ref="AQ23:AX23"/>
    <mergeCell ref="AK43:AO44"/>
    <mergeCell ref="AP43:AP44"/>
    <mergeCell ref="AQ43:AT44"/>
    <mergeCell ref="AU43:AX44"/>
    <mergeCell ref="AK45:AP45"/>
    <mergeCell ref="AQ45:AX45"/>
    <mergeCell ref="AK46:AP46"/>
    <mergeCell ref="AQ46:AX46"/>
    <mergeCell ref="AK67:AO68"/>
    <mergeCell ref="AP67:AP68"/>
    <mergeCell ref="AQ67:AT68"/>
    <mergeCell ref="AU67:AX68"/>
    <mergeCell ref="L20:P21"/>
    <mergeCell ref="Q20:Q21"/>
    <mergeCell ref="R20:U21"/>
    <mergeCell ref="V20:Y21"/>
    <mergeCell ref="L22:Q22"/>
    <mergeCell ref="R22:Y22"/>
    <mergeCell ref="L23:Q23"/>
    <mergeCell ref="R23:Y23"/>
    <mergeCell ref="L43:P44"/>
    <mergeCell ref="Q43:Q44"/>
    <mergeCell ref="R43:U44"/>
    <mergeCell ref="V43:Y44"/>
    <mergeCell ref="B30:I31"/>
    <mergeCell ref="AB30:AI31"/>
    <mergeCell ref="C32:D32"/>
    <mergeCell ref="F32:H32"/>
    <mergeCell ref="C56:D56"/>
    <mergeCell ref="F56:H56"/>
    <mergeCell ref="AC56:AD56"/>
    <mergeCell ref="AF56:AH56"/>
    <mergeCell ref="AC35:AD35"/>
    <mergeCell ref="AF35:AH35"/>
    <mergeCell ref="C36:D36"/>
    <mergeCell ref="F36:H36"/>
    <mergeCell ref="AC36:AD36"/>
    <mergeCell ref="AF36:AH36"/>
    <mergeCell ref="C34:D34"/>
    <mergeCell ref="F34:H34"/>
    <mergeCell ref="AC34:AD34"/>
    <mergeCell ref="AF34:AH34"/>
    <mergeCell ref="B54:I55"/>
    <mergeCell ref="AB54:AI55"/>
    <mergeCell ref="L45:Q45"/>
    <mergeCell ref="R45:Y45"/>
    <mergeCell ref="L46:Q46"/>
    <mergeCell ref="R46:Y46"/>
    <mergeCell ref="AL4:AW5"/>
    <mergeCell ref="B7:I8"/>
    <mergeCell ref="AB7:AI8"/>
    <mergeCell ref="C9:D9"/>
    <mergeCell ref="F9:H9"/>
    <mergeCell ref="AC9:AD9"/>
    <mergeCell ref="AF9:AH9"/>
    <mergeCell ref="B2:D6"/>
    <mergeCell ref="E2:I6"/>
    <mergeCell ref="AB2:AD6"/>
    <mergeCell ref="AE2:AI6"/>
    <mergeCell ref="M4:X5"/>
    <mergeCell ref="C10:D10"/>
    <mergeCell ref="F10:H10"/>
    <mergeCell ref="AC10:AD10"/>
    <mergeCell ref="AF10:AH10"/>
    <mergeCell ref="C11:D11"/>
    <mergeCell ref="F11:H11"/>
    <mergeCell ref="AC11:AD11"/>
    <mergeCell ref="AF11:AH11"/>
    <mergeCell ref="AC33:AD33"/>
    <mergeCell ref="AF33:AH33"/>
    <mergeCell ref="B25:D29"/>
    <mergeCell ref="E25:I29"/>
    <mergeCell ref="AB25:AD29"/>
    <mergeCell ref="AE25:AI29"/>
    <mergeCell ref="M27:X28"/>
    <mergeCell ref="M18:X18"/>
    <mergeCell ref="AC32:AD32"/>
    <mergeCell ref="AF32:AH32"/>
    <mergeCell ref="C33:D33"/>
    <mergeCell ref="F33:H33"/>
    <mergeCell ref="C12:D12"/>
    <mergeCell ref="F12:H12"/>
    <mergeCell ref="M19:X19"/>
    <mergeCell ref="AC12:AD12"/>
    <mergeCell ref="AF12:AH12"/>
    <mergeCell ref="C13:D13"/>
    <mergeCell ref="F13:H13"/>
    <mergeCell ref="AC13:AD13"/>
    <mergeCell ref="AF13:AH13"/>
    <mergeCell ref="C22:H23"/>
    <mergeCell ref="AC22:AH23"/>
    <mergeCell ref="AL51:AW52"/>
    <mergeCell ref="B49:D53"/>
    <mergeCell ref="E49:I53"/>
    <mergeCell ref="AB49:AD53"/>
    <mergeCell ref="AE49:AI53"/>
    <mergeCell ref="M51:X52"/>
    <mergeCell ref="C45:H46"/>
    <mergeCell ref="AC45:AH46"/>
    <mergeCell ref="AL18:AW18"/>
    <mergeCell ref="AL19:AW19"/>
    <mergeCell ref="M41:X41"/>
    <mergeCell ref="AL41:AW41"/>
    <mergeCell ref="M42:X42"/>
    <mergeCell ref="AL42:AW42"/>
    <mergeCell ref="C35:D35"/>
    <mergeCell ref="F35:H35"/>
    <mergeCell ref="AL27:AW28"/>
    <mergeCell ref="F82:H82"/>
    <mergeCell ref="C58:D58"/>
    <mergeCell ref="F58:H58"/>
    <mergeCell ref="AC58:AD58"/>
    <mergeCell ref="AF58:AH58"/>
    <mergeCell ref="C59:D59"/>
    <mergeCell ref="F59:H59"/>
    <mergeCell ref="M65:X65"/>
    <mergeCell ref="AL65:AW65"/>
    <mergeCell ref="AC59:AD59"/>
    <mergeCell ref="AF59:AH59"/>
    <mergeCell ref="AG61:AI61"/>
    <mergeCell ref="L67:P68"/>
    <mergeCell ref="Q67:Q68"/>
    <mergeCell ref="R67:U68"/>
    <mergeCell ref="V67:Y68"/>
    <mergeCell ref="L69:Q69"/>
    <mergeCell ref="R69:Y69"/>
    <mergeCell ref="L70:Q70"/>
    <mergeCell ref="R70:Y70"/>
    <mergeCell ref="AK69:AP69"/>
    <mergeCell ref="AQ69:AX69"/>
    <mergeCell ref="AL66:AW66"/>
    <mergeCell ref="AK70:AP70"/>
    <mergeCell ref="R93:Y93"/>
    <mergeCell ref="C57:D57"/>
    <mergeCell ref="F57:H57"/>
    <mergeCell ref="AC57:AD57"/>
    <mergeCell ref="AF57:AH57"/>
    <mergeCell ref="C83:D83"/>
    <mergeCell ref="F83:H83"/>
    <mergeCell ref="AC83:AD83"/>
    <mergeCell ref="AF83:AH83"/>
    <mergeCell ref="M89:X89"/>
    <mergeCell ref="C60:D60"/>
    <mergeCell ref="F60:H60"/>
    <mergeCell ref="AC60:AD60"/>
    <mergeCell ref="AF60:AH60"/>
    <mergeCell ref="M66:X66"/>
    <mergeCell ref="C69:H70"/>
    <mergeCell ref="AC69:AH70"/>
    <mergeCell ref="AC80:AD80"/>
    <mergeCell ref="AF80:AH80"/>
    <mergeCell ref="C81:D81"/>
    <mergeCell ref="F81:H81"/>
    <mergeCell ref="AC81:AD81"/>
    <mergeCell ref="AF81:AH81"/>
    <mergeCell ref="C82:D82"/>
    <mergeCell ref="BA5:BF17"/>
    <mergeCell ref="C92:H93"/>
    <mergeCell ref="AC92:AH93"/>
    <mergeCell ref="B72:D76"/>
    <mergeCell ref="E72:I76"/>
    <mergeCell ref="AB72:AD76"/>
    <mergeCell ref="AE72:AI76"/>
    <mergeCell ref="M74:X75"/>
    <mergeCell ref="AL74:AW75"/>
    <mergeCell ref="B77:I78"/>
    <mergeCell ref="AB77:AI78"/>
    <mergeCell ref="M88:X88"/>
    <mergeCell ref="AL88:AW88"/>
    <mergeCell ref="C79:D79"/>
    <mergeCell ref="F79:H79"/>
    <mergeCell ref="AC79:AD79"/>
    <mergeCell ref="AF79:AH79"/>
    <mergeCell ref="C80:D80"/>
    <mergeCell ref="F80:H80"/>
    <mergeCell ref="AC82:AD82"/>
    <mergeCell ref="AF82:AH82"/>
    <mergeCell ref="L92:Q92"/>
    <mergeCell ref="R92:Y92"/>
    <mergeCell ref="L93:Q93"/>
  </mergeCells>
  <pageMargins left="3.937007874015748E-2" right="0" top="0.23622047244094491" bottom="0" header="0.31496062992125984" footer="0"/>
  <pageSetup paperSize="9" scale="90" fitToWidth="0" fitToHeight="0" orientation="landscape" horizontalDpi="300" verticalDpi="300" r:id="rId1"/>
  <rowBreaks count="2" manualBreakCount="2">
    <brk id="47" max="50" man="1"/>
    <brk id="94" max="50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AT2622"/>
  <sheetViews>
    <sheetView showGridLines="0" tabSelected="1" view="pageBreakPreview" zoomScaleNormal="100" zoomScaleSheetLayoutView="100" workbookViewId="0">
      <selection activeCell="Q8" sqref="Q8:V8"/>
    </sheetView>
  </sheetViews>
  <sheetFormatPr defaultColWidth="9.140625" defaultRowHeight="15"/>
  <cols>
    <col min="1" max="1" width="6" bestFit="1" customWidth="1"/>
    <col min="2" max="2" width="5.140625" customWidth="1"/>
    <col min="3" max="3" width="5" customWidth="1"/>
    <col min="4" max="4" width="1.7109375" customWidth="1"/>
    <col min="5" max="6" width="6.140625" customWidth="1"/>
    <col min="7" max="7" width="7.5703125" customWidth="1"/>
    <col min="8" max="8" width="0.28515625" style="20" customWidth="1"/>
    <col min="9" max="9" width="0.28515625" style="1014" customWidth="1"/>
    <col min="10" max="10" width="0.5703125" customWidth="1"/>
    <col min="11" max="13" width="2.85546875" customWidth="1"/>
    <col min="14" max="14" width="0.85546875" customWidth="1"/>
    <col min="15" max="15" width="6.140625" customWidth="1"/>
    <col min="16" max="16" width="3" customWidth="1"/>
    <col min="17" max="19" width="2" customWidth="1"/>
    <col min="20" max="20" width="2" style="1032" customWidth="1"/>
    <col min="21" max="22" width="2" customWidth="1"/>
    <col min="23" max="23" width="0.7109375" customWidth="1"/>
    <col min="24" max="26" width="5" customWidth="1"/>
    <col min="27" max="27" width="1.5703125" customWidth="1"/>
    <col min="28" max="29" width="6.140625" customWidth="1"/>
    <col min="30" max="30" width="7.5703125" customWidth="1"/>
    <col min="31" max="31" width="0.28515625" customWidth="1"/>
    <col min="32" max="32" width="0.5703125" customWidth="1"/>
    <col min="33" max="35" width="2.85546875" customWidth="1"/>
    <col min="36" max="36" width="0.85546875" customWidth="1"/>
    <col min="37" max="37" width="6.140625" customWidth="1"/>
    <col min="38" max="38" width="3.28515625" customWidth="1"/>
    <col min="39" max="44" width="2" customWidth="1"/>
    <col min="45" max="45" width="0.7109375" customWidth="1"/>
    <col min="46" max="46" width="2.28515625" customWidth="1"/>
    <col min="47" max="130" width="5" customWidth="1"/>
  </cols>
  <sheetData>
    <row r="1" spans="1:46" ht="3" customHeight="1">
      <c r="I1" s="20"/>
      <c r="J1" s="49"/>
      <c r="K1" s="49"/>
    </row>
    <row r="2" spans="1:46" ht="8.4499999999999993" customHeight="1">
      <c r="B2" s="2603"/>
      <c r="C2" s="2604"/>
      <c r="D2" s="2604"/>
      <c r="E2" s="2604"/>
      <c r="F2" s="2604"/>
      <c r="G2" s="2605"/>
      <c r="H2" s="1031"/>
      <c r="I2" s="1023"/>
      <c r="J2" s="1011"/>
      <c r="K2" s="2609" t="s">
        <v>17</v>
      </c>
      <c r="L2" s="2609"/>
      <c r="M2" s="2609"/>
      <c r="N2" s="2609"/>
      <c r="O2" s="2609"/>
      <c r="P2" s="2609"/>
      <c r="Q2" s="2609"/>
      <c r="R2" s="2609"/>
      <c r="S2" s="2609"/>
      <c r="T2" s="2609"/>
      <c r="U2" s="2609"/>
      <c r="V2" s="2609"/>
      <c r="W2" s="4"/>
      <c r="Y2" s="2603"/>
      <c r="Z2" s="2604"/>
      <c r="AA2" s="2604"/>
      <c r="AB2" s="2604"/>
      <c r="AC2" s="2604"/>
      <c r="AD2" s="2605"/>
      <c r="AE2" s="1"/>
      <c r="AF2" s="2"/>
      <c r="AG2" s="2609" t="s">
        <v>17</v>
      </c>
      <c r="AH2" s="2609"/>
      <c r="AI2" s="2609"/>
      <c r="AJ2" s="2609"/>
      <c r="AK2" s="2609"/>
      <c r="AL2" s="2609"/>
      <c r="AM2" s="2609"/>
      <c r="AN2" s="2609"/>
      <c r="AO2" s="2609"/>
      <c r="AP2" s="2609"/>
      <c r="AQ2" s="2609"/>
      <c r="AR2" s="2609"/>
      <c r="AS2" s="4"/>
    </row>
    <row r="3" spans="1:46" ht="1.5" customHeight="1">
      <c r="B3" s="2606"/>
      <c r="C3" s="2607"/>
      <c r="D3" s="2607"/>
      <c r="E3" s="2607"/>
      <c r="F3" s="2607"/>
      <c r="G3" s="2608"/>
      <c r="H3" s="1031"/>
      <c r="I3" s="1023"/>
      <c r="J3" s="42"/>
      <c r="K3" s="6"/>
      <c r="L3" s="6"/>
      <c r="M3" s="6"/>
      <c r="N3" s="6"/>
      <c r="O3" s="6"/>
      <c r="P3" s="6"/>
      <c r="Q3" s="6"/>
      <c r="R3" s="6"/>
      <c r="S3" s="6"/>
      <c r="T3" s="73"/>
      <c r="U3" s="6"/>
      <c r="V3" s="6"/>
      <c r="W3" s="7"/>
      <c r="Y3" s="2606"/>
      <c r="Z3" s="2607"/>
      <c r="AA3" s="2607"/>
      <c r="AB3" s="2607"/>
      <c r="AC3" s="2607"/>
      <c r="AD3" s="2608"/>
      <c r="AE3" s="1"/>
      <c r="AF3" s="5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7"/>
    </row>
    <row r="4" spans="1:46" ht="15" customHeight="1">
      <c r="B4" s="2606"/>
      <c r="C4" s="2607"/>
      <c r="D4" s="2607"/>
      <c r="E4" s="2607"/>
      <c r="F4" s="2607"/>
      <c r="G4" s="2608"/>
      <c r="H4" s="1031"/>
      <c r="I4" s="1023"/>
      <c r="J4" s="42"/>
      <c r="K4" s="2610" t="str">
        <f ca="1">"Reg : "&amp;VLOOKUP(A6,_xlnm.DATABASE,18,FALSE)&amp;"/KPP/SIMPER/"&amp;ROMAN(MONTH(O15),0)&amp;"/"&amp;YEAR(O15)</f>
        <v>Reg : UT-064/KPP/SIMPER/III/2021</v>
      </c>
      <c r="L4" s="2610"/>
      <c r="M4" s="2610"/>
      <c r="N4" s="2610"/>
      <c r="O4" s="2610"/>
      <c r="P4" s="2610"/>
      <c r="Q4" s="2610"/>
      <c r="R4" s="2610"/>
      <c r="S4" s="2610"/>
      <c r="T4" s="2610"/>
      <c r="U4" s="2610"/>
      <c r="V4" s="2610"/>
      <c r="W4" s="7"/>
      <c r="Y4" s="2606"/>
      <c r="Z4" s="2607"/>
      <c r="AA4" s="2607"/>
      <c r="AB4" s="2607"/>
      <c r="AC4" s="2607"/>
      <c r="AD4" s="2608"/>
      <c r="AE4" s="1"/>
      <c r="AF4" s="5"/>
      <c r="AG4" s="2610" t="s">
        <v>18</v>
      </c>
      <c r="AH4" s="2610"/>
      <c r="AI4" s="2610"/>
      <c r="AJ4" s="2610"/>
      <c r="AK4" s="2610"/>
      <c r="AL4" s="2610"/>
      <c r="AM4" s="2610"/>
      <c r="AN4" s="2610"/>
      <c r="AO4" s="2610"/>
      <c r="AP4" s="2610"/>
      <c r="AQ4" s="2610"/>
      <c r="AR4" s="2610"/>
      <c r="AS4" s="7"/>
    </row>
    <row r="5" spans="1:46" ht="8.4499999999999993" customHeight="1">
      <c r="B5" s="2606"/>
      <c r="C5" s="2607"/>
      <c r="D5" s="2607"/>
      <c r="E5" s="2607"/>
      <c r="F5" s="2607"/>
      <c r="G5" s="2608"/>
      <c r="H5" s="1031"/>
      <c r="J5" s="218"/>
      <c r="K5" s="37" t="s">
        <v>19</v>
      </c>
      <c r="L5" s="2611" t="s">
        <v>20</v>
      </c>
      <c r="M5" s="2612"/>
      <c r="N5" s="2612"/>
      <c r="O5" s="2612"/>
      <c r="P5" s="2613"/>
      <c r="Q5" s="2611" t="s">
        <v>21</v>
      </c>
      <c r="R5" s="2612"/>
      <c r="S5" s="2612"/>
      <c r="T5" s="2612"/>
      <c r="U5" s="2612"/>
      <c r="V5" s="2613"/>
      <c r="W5" s="9"/>
      <c r="Y5" s="2606"/>
      <c r="Z5" s="2607"/>
      <c r="AA5" s="2607"/>
      <c r="AB5" s="2607"/>
      <c r="AC5" s="2607"/>
      <c r="AD5" s="2608"/>
      <c r="AE5" s="1"/>
      <c r="AF5" s="8"/>
      <c r="AG5" s="37" t="s">
        <v>19</v>
      </c>
      <c r="AH5" s="2611" t="s">
        <v>20</v>
      </c>
      <c r="AI5" s="2612"/>
      <c r="AJ5" s="2612"/>
      <c r="AK5" s="2612"/>
      <c r="AL5" s="2613"/>
      <c r="AM5" s="2611" t="s">
        <v>21</v>
      </c>
      <c r="AN5" s="2612"/>
      <c r="AO5" s="2612"/>
      <c r="AP5" s="2612"/>
      <c r="AQ5" s="2612"/>
      <c r="AR5" s="2613"/>
      <c r="AS5" s="9"/>
    </row>
    <row r="6" spans="1:46" ht="12.75" customHeight="1">
      <c r="A6">
        <v>4890</v>
      </c>
      <c r="B6" s="2621" t="s">
        <v>22</v>
      </c>
      <c r="C6" s="2622"/>
      <c r="D6" s="2622"/>
      <c r="E6" s="2622"/>
      <c r="F6" s="2622"/>
      <c r="G6" s="2623"/>
      <c r="J6" s="218"/>
      <c r="K6" s="122">
        <v>1</v>
      </c>
      <c r="L6" s="2555" t="str">
        <f>VLOOKUP(A6,_xlnm.DATABASE,26,FALSE)</f>
        <v>TRUCK EKSPEDISI</v>
      </c>
      <c r="M6" s="2556"/>
      <c r="N6" s="2556"/>
      <c r="O6" s="2556"/>
      <c r="P6" s="2557"/>
      <c r="Q6" s="2624">
        <f ca="1">IF(O15="SIMPOL EXP","TIDAK CETAK",IF(OR(L6="",L6="-"),"-",VLOOKUP(A6,_xlnm.DATABASE,20,FALSE)))</f>
        <v>44745</v>
      </c>
      <c r="R6" s="2619"/>
      <c r="S6" s="2619"/>
      <c r="T6" s="2619"/>
      <c r="U6" s="2619"/>
      <c r="V6" s="2620"/>
      <c r="W6" s="9"/>
      <c r="X6">
        <v>4813</v>
      </c>
      <c r="Y6" s="2625" t="s">
        <v>22</v>
      </c>
      <c r="Z6" s="2622"/>
      <c r="AA6" s="2622"/>
      <c r="AB6" s="2622"/>
      <c r="AC6" s="2622"/>
      <c r="AD6" s="2626"/>
      <c r="AE6" s="77"/>
      <c r="AF6" s="75"/>
      <c r="AG6" s="122">
        <v>1</v>
      </c>
      <c r="AH6" s="2555" t="str">
        <f>VLOOKUP(X6,_xlnm.DATABASE,26,FALSE)</f>
        <v>COMPACTOR</v>
      </c>
      <c r="AI6" s="2556"/>
      <c r="AJ6" s="2556"/>
      <c r="AK6" s="2556"/>
      <c r="AL6" s="2557"/>
      <c r="AM6" s="2618">
        <f ca="1">IF(AK15="SIMPOL EXP","TIDAK CETAK",IF(OR(AH6="",AH6="-"),"-",VLOOKUP(X6,_xlnm.DATABASE,20,FALSE)))</f>
        <v>44724</v>
      </c>
      <c r="AN6" s="2619"/>
      <c r="AO6" s="2619"/>
      <c r="AP6" s="2619"/>
      <c r="AQ6" s="2619"/>
      <c r="AR6" s="2620"/>
      <c r="AS6" s="76"/>
    </row>
    <row r="7" spans="1:46" ht="12.75" customHeight="1">
      <c r="A7" s="1182"/>
      <c r="B7" s="2614" t="str">
        <f ca="1">"Reg : "&amp;VLOOKUP(A6,_xlnm.DATABASE,18,FALSE)&amp;"/KPP/SIMPER/"&amp;ROMAN(MONTH(O15),0)&amp;"/"&amp;YEAR(O15)</f>
        <v>Reg : UT-064/KPP/SIMPER/III/2021</v>
      </c>
      <c r="C7" s="2614"/>
      <c r="D7" s="2614"/>
      <c r="E7" s="2614"/>
      <c r="F7" s="2614"/>
      <c r="G7" s="2614"/>
      <c r="J7" s="218"/>
      <c r="K7" s="123" t="str">
        <f t="shared" ref="K7:K12" si="0">IF(OR(L7="",L7="-"),"",K6+1)</f>
        <v/>
      </c>
      <c r="L7" s="2555" t="str">
        <f>IF(OR(VLOOKUP(A6,_xlnm.DATABASE,27,FALSE)="",VLOOKUP(A6,_xlnm.DATABASE,27,FALSE)="-"),"",VLOOKUP(A6,_xlnm.DATABASE,27,FALSE))</f>
        <v/>
      </c>
      <c r="M7" s="2556"/>
      <c r="N7" s="2556"/>
      <c r="O7" s="2556"/>
      <c r="P7" s="2557"/>
      <c r="Q7" s="2552" t="str">
        <f>IF(OR(L7="",L7="-"),"",VLOOKUP(A2,_xlnm.DATABASE,20,FALSE))</f>
        <v/>
      </c>
      <c r="R7" s="2553"/>
      <c r="S7" s="2553"/>
      <c r="T7" s="2553"/>
      <c r="U7" s="2553"/>
      <c r="V7" s="2554"/>
      <c r="W7" s="9"/>
      <c r="Y7" s="2615" t="str">
        <f ca="1">"Reg : "&amp;VLOOKUP(X6,_xlnm.DATABASE,18,FALSE)&amp;"/KPP/SIMPER/"&amp;ROMAN(MONTH(AK15),0)&amp;"/"&amp;YEAR(AK15)</f>
        <v>Reg : AEA-216/KPP/SIMPER/III/2021</v>
      </c>
      <c r="Z7" s="2616"/>
      <c r="AA7" s="2616"/>
      <c r="AB7" s="2616"/>
      <c r="AC7" s="2616"/>
      <c r="AD7" s="2617"/>
      <c r="AE7" s="77"/>
      <c r="AF7" s="75"/>
      <c r="AG7" s="123">
        <f t="shared" ref="AG7:AG12" si="1">IF(OR(AH7="",AH7="-"),"",AG6+1)</f>
        <v>2</v>
      </c>
      <c r="AH7" s="2555" t="str">
        <f>IF(OR(VLOOKUP(X6,_xlnm.DATABASE,27,FALSE)="",VLOOKUP(X6,_xlnm.DATABASE,27,FALSE)="-"),"",VLOOKUP(X6,_xlnm.DATABASE,27,FALSE))</f>
        <v>PC200, PC300</v>
      </c>
      <c r="AI7" s="2556"/>
      <c r="AJ7" s="2556"/>
      <c r="AK7" s="2556"/>
      <c r="AL7" s="2557"/>
      <c r="AM7" s="2618">
        <f>IF(OR(AH7="",AH7="-"),"",VLOOKUP(X6,_xlnm.DATABASE,20,FALSE))</f>
        <v>44724</v>
      </c>
      <c r="AN7" s="2619"/>
      <c r="AO7" s="2619"/>
      <c r="AP7" s="2619"/>
      <c r="AQ7" s="2619"/>
      <c r="AR7" s="2620"/>
      <c r="AS7" s="1014"/>
      <c r="AT7" s="1032"/>
    </row>
    <row r="8" spans="1:46" ht="12.75" customHeight="1">
      <c r="B8" s="2597" t="str">
        <f ca="1">+IF(Q6&gt;Q18,"PERBARUI SIM POLISI","OK")</f>
        <v>OK</v>
      </c>
      <c r="C8" s="2598"/>
      <c r="D8" s="2598"/>
      <c r="E8" s="2598"/>
      <c r="F8" s="2598"/>
      <c r="G8" s="2599"/>
      <c r="J8" s="218"/>
      <c r="K8" s="123" t="str">
        <f t="shared" si="0"/>
        <v/>
      </c>
      <c r="L8" s="2555" t="str">
        <f>IF(OR(VLOOKUP(A6,_xlnm.DATABASE,28,FALSE)="",VLOOKUP(A6,_xlnm.DATABASE,28,FALSE)="-"),"",VLOOKUP(A6,_xlnm.DATABASE,28,FALSE))</f>
        <v/>
      </c>
      <c r="M8" s="2556"/>
      <c r="N8" s="2556"/>
      <c r="O8" s="2556"/>
      <c r="P8" s="2557"/>
      <c r="Q8" s="2552" t="str">
        <f>IF(OR(L8="",L8="-"),"",VLOOKUP(A3,_xlnm.DATABASE,20,FALSE))</f>
        <v/>
      </c>
      <c r="R8" s="2553"/>
      <c r="S8" s="2553"/>
      <c r="T8" s="2553"/>
      <c r="U8" s="2553"/>
      <c r="V8" s="2554"/>
      <c r="W8" s="9"/>
      <c r="Y8" s="2597" t="str">
        <f ca="1">+IF(AM6&gt;AM18,"PERBARUI SIM POLISI","OK")</f>
        <v>OK</v>
      </c>
      <c r="Z8" s="2600"/>
      <c r="AA8" s="2600"/>
      <c r="AB8" s="2600"/>
      <c r="AC8" s="2600"/>
      <c r="AD8" s="2601"/>
      <c r="AE8" s="77"/>
      <c r="AF8" s="75"/>
      <c r="AG8" s="123" t="str">
        <f t="shared" si="1"/>
        <v/>
      </c>
      <c r="AH8" s="2555" t="str">
        <f>IF(OR(VLOOKUP(X6,_xlnm.DATABASE,28,FALSE)="",VLOOKUP(X6,_xlnm.DATABASE,28,FALSE)="-"),"",VLOOKUP(X6,_xlnm.DATABASE,28,FALSE))</f>
        <v/>
      </c>
      <c r="AI8" s="2556"/>
      <c r="AJ8" s="2556"/>
      <c r="AK8" s="2556"/>
      <c r="AL8" s="2557"/>
      <c r="AM8" s="2373" t="str">
        <f>IF(OR(AH8="",AH8="-"),"",VLOOKUP(X4,_xlnm.DATABASE,20,FALSE))</f>
        <v/>
      </c>
      <c r="AN8" s="2374"/>
      <c r="AO8" s="2374"/>
      <c r="AP8" s="2374"/>
      <c r="AQ8" s="2374"/>
      <c r="AR8" s="2375"/>
      <c r="AS8" s="1014"/>
      <c r="AT8" s="1032"/>
    </row>
    <row r="9" spans="1:46" ht="12.75" customHeight="1">
      <c r="B9" s="2592" t="s">
        <v>23</v>
      </c>
      <c r="C9" s="2590"/>
      <c r="D9" s="38" t="s">
        <v>6</v>
      </c>
      <c r="E9" s="2593" t="str">
        <f>VLOOKUP(A6,_xlnm.DATABASE,2,FALSE)</f>
        <v>YULIANUS RAIMARTIN</v>
      </c>
      <c r="F9" s="2593"/>
      <c r="G9" s="2594"/>
      <c r="J9" s="218"/>
      <c r="K9" s="123" t="str">
        <f t="shared" si="0"/>
        <v/>
      </c>
      <c r="L9" s="2555" t="str">
        <f>IF(OR(VLOOKUP(A6,_xlnm.DATABASE,29,FALSE)="",VLOOKUP(A6,_xlnm.DATABASE,29,FALSE)="-"),"",VLOOKUP(A6,_xlnm.DATABASE,29,FALSE))</f>
        <v/>
      </c>
      <c r="M9" s="2556"/>
      <c r="N9" s="2556"/>
      <c r="O9" s="2556"/>
      <c r="P9" s="2557"/>
      <c r="Q9" s="2552" t="str">
        <f>IF(OR(L9="",L9="-"),"",VLOOKUP(A4,_xlnm.DATABASE,20,FALSE))</f>
        <v/>
      </c>
      <c r="R9" s="2553"/>
      <c r="S9" s="2553"/>
      <c r="T9" s="2553"/>
      <c r="U9" s="2553"/>
      <c r="V9" s="2554"/>
      <c r="W9" s="9"/>
      <c r="Y9" s="2595" t="s">
        <v>23</v>
      </c>
      <c r="Z9" s="2590"/>
      <c r="AA9" s="38" t="s">
        <v>6</v>
      </c>
      <c r="AB9" s="2593" t="str">
        <f>VLOOKUP(X6,_xlnm.DATABASE,2,FALSE)</f>
        <v>RALDO BITTUANG</v>
      </c>
      <c r="AC9" s="2593"/>
      <c r="AD9" s="2596"/>
      <c r="AE9" s="77"/>
      <c r="AF9" s="75"/>
      <c r="AG9" s="123" t="str">
        <f t="shared" si="1"/>
        <v/>
      </c>
      <c r="AH9" s="2555" t="str">
        <f>IF(OR(VLOOKUP(X6,_xlnm.DATABASE,29,FALSE)="",VLOOKUP(X6,_xlnm.DATABASE,29,FALSE)="-"),"",VLOOKUP(X6,_xlnm.DATABASE,29,FALSE))</f>
        <v/>
      </c>
      <c r="AI9" s="2556"/>
      <c r="AJ9" s="2556"/>
      <c r="AK9" s="2556"/>
      <c r="AL9" s="2557"/>
      <c r="AM9" s="2373" t="str">
        <f>IF(OR(AH9="",AH9="-"),"",VLOOKUP(X5,_xlnm.DATABASE,20,FALSE))</f>
        <v/>
      </c>
      <c r="AN9" s="2374"/>
      <c r="AO9" s="2374"/>
      <c r="AP9" s="2374"/>
      <c r="AQ9" s="2374"/>
      <c r="AR9" s="2375"/>
      <c r="AS9" s="1014"/>
      <c r="AT9" s="1032"/>
    </row>
    <row r="10" spans="1:46" ht="12.75" customHeight="1">
      <c r="B10" s="2592" t="s">
        <v>10</v>
      </c>
      <c r="C10" s="2590"/>
      <c r="D10" s="38" t="s">
        <v>6</v>
      </c>
      <c r="E10" s="2590" t="str">
        <f>VLOOKUP(A6,_xlnm.DATABASE,5,FALSE)</f>
        <v>-</v>
      </c>
      <c r="F10" s="2590"/>
      <c r="G10" s="2602"/>
      <c r="J10" s="218"/>
      <c r="K10" s="123" t="str">
        <f t="shared" si="0"/>
        <v/>
      </c>
      <c r="L10" s="2555" t="str">
        <f>IF(OR(VLOOKUP(A6,_xlnm.DATABASE,30,FALSE)="",VLOOKUP(A6,_xlnm.DATABASE,30,FALSE)="-"),"",VLOOKUP(A6,_xlnm.DATABASE,30,FALSE))</f>
        <v/>
      </c>
      <c r="M10" s="2556"/>
      <c r="N10" s="2556"/>
      <c r="O10" s="2556"/>
      <c r="P10" s="2557"/>
      <c r="Q10" s="2552" t="str">
        <f>IF(OR(L10="",L10="-"),"",VLOOKUP(A5,_xlnm.DATABASE,20,FALSE))</f>
        <v/>
      </c>
      <c r="R10" s="2553"/>
      <c r="S10" s="2553"/>
      <c r="T10" s="2553"/>
      <c r="U10" s="2553"/>
      <c r="V10" s="2554"/>
      <c r="W10" s="9"/>
      <c r="Y10" s="2595" t="s">
        <v>10</v>
      </c>
      <c r="Z10" s="2590"/>
      <c r="AA10" s="38" t="s">
        <v>6</v>
      </c>
      <c r="AB10" s="2590" t="str">
        <f>VLOOKUP(X6,_xlnm.DATABASE,5,FALSE)</f>
        <v>-</v>
      </c>
      <c r="AC10" s="2590"/>
      <c r="AD10" s="2591"/>
      <c r="AE10" s="77"/>
      <c r="AF10" s="75"/>
      <c r="AG10" s="123" t="str">
        <f t="shared" si="1"/>
        <v/>
      </c>
      <c r="AH10" s="2555" t="str">
        <f>IF(OR(VLOOKUP(X6,_xlnm.DATABASE,30,FALSE)="",VLOOKUP(X6,_xlnm.DATABASE,30,FALSE)="-"),"",VLOOKUP(X6,_xlnm.DATABASE,30,FALSE))</f>
        <v/>
      </c>
      <c r="AI10" s="2556"/>
      <c r="AJ10" s="2556"/>
      <c r="AK10" s="2556"/>
      <c r="AL10" s="2557"/>
      <c r="AM10" s="2373" t="str">
        <f>IF(OR(AH10="",AH10="-"),"",VLOOKUP(X6,_xlnm.DATABASE,20,FALSE))</f>
        <v/>
      </c>
      <c r="AN10" s="2374"/>
      <c r="AO10" s="2374"/>
      <c r="AP10" s="2374"/>
      <c r="AQ10" s="2374"/>
      <c r="AR10" s="2375"/>
      <c r="AS10" s="76"/>
    </row>
    <row r="11" spans="1:46" ht="12.75" customHeight="1">
      <c r="B11" s="39"/>
      <c r="C11" s="40"/>
      <c r="D11" s="40"/>
      <c r="E11" s="40"/>
      <c r="F11" s="40"/>
      <c r="G11" s="41"/>
      <c r="J11" s="218"/>
      <c r="K11" s="123" t="str">
        <f t="shared" si="0"/>
        <v/>
      </c>
      <c r="L11" s="2555" t="str">
        <f>IF(OR(VLOOKUP(A6,_xlnm.DATABASE,31,FALSE)="",VLOOKUP(A6,_xlnm.DATABASE,31,FALSE)="-"),"",VLOOKUP(A6,_xlnm.DATABASE,31,FALSE))</f>
        <v/>
      </c>
      <c r="M11" s="2556"/>
      <c r="N11" s="2556"/>
      <c r="O11" s="2556"/>
      <c r="P11" s="2557"/>
      <c r="Q11" s="2552" t="str">
        <f>IF(OR(L11="",L11="-"),"",VLOOKUP(A6,_xlnm.DATABASE,20,FALSE))</f>
        <v/>
      </c>
      <c r="R11" s="2553"/>
      <c r="S11" s="2553"/>
      <c r="T11" s="2553"/>
      <c r="U11" s="2553"/>
      <c r="V11" s="2554"/>
      <c r="W11" s="9"/>
      <c r="Y11" s="39"/>
      <c r="Z11" s="40"/>
      <c r="AA11" s="40"/>
      <c r="AB11" s="40"/>
      <c r="AC11" s="40"/>
      <c r="AD11" s="41"/>
      <c r="AE11" s="76"/>
      <c r="AF11" s="75"/>
      <c r="AG11" s="123" t="str">
        <f t="shared" si="1"/>
        <v/>
      </c>
      <c r="AH11" s="2555" t="str">
        <f>IF(OR(VLOOKUP(X6,_xlnm.DATABASE,31,FALSE)="",VLOOKUP(X6,_xlnm.DATABASE,31,FALSE)="-"),"",VLOOKUP(X6,_xlnm.DATABASE,31,FALSE))</f>
        <v/>
      </c>
      <c r="AI11" s="2556"/>
      <c r="AJ11" s="2556"/>
      <c r="AK11" s="2556"/>
      <c r="AL11" s="2557"/>
      <c r="AM11" s="2552" t="str">
        <f>IF(OR(AH11="",AH11="-"),"",VLOOKUP(X6,_xlnm.DATABASE,20,FALSE))</f>
        <v/>
      </c>
      <c r="AN11" s="2553"/>
      <c r="AO11" s="2553"/>
      <c r="AP11" s="2553"/>
      <c r="AQ11" s="2553"/>
      <c r="AR11" s="2554"/>
      <c r="AS11" s="76"/>
    </row>
    <row r="12" spans="1:46" ht="12.75" customHeight="1">
      <c r="B12" s="8"/>
      <c r="C12" s="42"/>
      <c r="D12" s="42"/>
      <c r="E12" s="22"/>
      <c r="F12" s="42"/>
      <c r="G12" s="76"/>
      <c r="J12" s="218"/>
      <c r="K12" s="123" t="str">
        <f t="shared" si="0"/>
        <v/>
      </c>
      <c r="L12" s="2558" t="str">
        <f>IF(OR(VLOOKUP(A6,_xlnm.DATABASE,32,FALSE)="",VLOOKUP(A6,_xlnm.DATABASE,32,FALSE)="-"),"",VLOOKUP(A6,_xlnm.DATABASE,32,FALSE))</f>
        <v/>
      </c>
      <c r="M12" s="2559"/>
      <c r="N12" s="2559"/>
      <c r="O12" s="2559"/>
      <c r="P12" s="2560"/>
      <c r="Q12" s="2552" t="str">
        <f>IF(OR(L12="",L12="-"),"",VLOOKUP(A6,_xlnm.DATABASE,20,FALSE))</f>
        <v/>
      </c>
      <c r="R12" s="2553"/>
      <c r="S12" s="2553"/>
      <c r="T12" s="2553"/>
      <c r="U12" s="2553"/>
      <c r="V12" s="2554"/>
      <c r="W12" s="9"/>
      <c r="Y12" s="75"/>
      <c r="Z12" s="42"/>
      <c r="AA12" s="42" t="s">
        <v>12123</v>
      </c>
      <c r="AB12" s="42"/>
      <c r="AC12" s="42"/>
      <c r="AD12" s="76"/>
      <c r="AE12" s="76"/>
      <c r="AF12" s="75"/>
      <c r="AG12" s="123" t="str">
        <f t="shared" si="1"/>
        <v/>
      </c>
      <c r="AH12" s="2555" t="str">
        <f>IF(OR(VLOOKUP(X6,_xlnm.DATABASE,32,FALSE)="",VLOOKUP(X6,_xlnm.DATABASE,32,FALSE)="-"),"",VLOOKUP(X6,_xlnm.DATABASE,32,FALSE))</f>
        <v/>
      </c>
      <c r="AI12" s="2556"/>
      <c r="AJ12" s="2556"/>
      <c r="AK12" s="2556"/>
      <c r="AL12" s="2557"/>
      <c r="AM12" s="2552" t="str">
        <f>IF(OR(AH12="",AH12="-"),"",VLOOKUP(X6,_xlnm.DATABASE,20,FALSE))</f>
        <v/>
      </c>
      <c r="AN12" s="2553"/>
      <c r="AO12" s="2553"/>
      <c r="AP12" s="2553"/>
      <c r="AQ12" s="2553"/>
      <c r="AR12" s="2554"/>
      <c r="AS12" s="76"/>
    </row>
    <row r="13" spans="1:46" ht="6.75" customHeight="1">
      <c r="B13" s="8"/>
      <c r="C13" s="42"/>
      <c r="D13" s="42"/>
      <c r="E13" s="42"/>
      <c r="F13" s="42"/>
      <c r="G13" s="76"/>
      <c r="J13" s="218"/>
      <c r="K13" s="40"/>
      <c r="L13" s="40"/>
      <c r="M13" s="40"/>
      <c r="N13" s="40"/>
      <c r="O13" s="40"/>
      <c r="P13" s="40"/>
      <c r="Q13" s="1002"/>
      <c r="R13" s="1002"/>
      <c r="S13" s="1002"/>
      <c r="T13" s="1002"/>
      <c r="U13" s="1002"/>
      <c r="V13" s="1002"/>
      <c r="W13" s="9"/>
      <c r="Y13" s="75"/>
      <c r="Z13" s="42"/>
      <c r="AA13" s="42"/>
      <c r="AB13" s="42"/>
      <c r="AC13" s="42"/>
      <c r="AD13" s="1171"/>
      <c r="AE13" s="76"/>
      <c r="AF13" s="75"/>
      <c r="AG13" s="40"/>
      <c r="AH13" s="40"/>
      <c r="AI13" s="40"/>
      <c r="AJ13" s="40"/>
      <c r="AK13" s="40"/>
      <c r="AL13" s="40"/>
      <c r="AM13" s="1002"/>
      <c r="AN13" s="1002"/>
      <c r="AO13" s="1002"/>
      <c r="AP13" s="1002"/>
      <c r="AQ13" s="1002"/>
      <c r="AR13" s="1002"/>
      <c r="AS13" s="76"/>
    </row>
    <row r="14" spans="1:46" ht="9.75" customHeight="1">
      <c r="B14" s="8"/>
      <c r="C14" s="42"/>
      <c r="D14" s="42"/>
      <c r="E14" s="42"/>
      <c r="F14" s="42"/>
      <c r="G14" s="76"/>
      <c r="J14" s="218"/>
      <c r="K14" s="43" t="s">
        <v>25</v>
      </c>
      <c r="L14" s="43"/>
      <c r="M14" s="43"/>
      <c r="N14" s="43"/>
      <c r="O14" s="43"/>
      <c r="P14" s="44"/>
      <c r="Q14" s="2586" t="s">
        <v>26</v>
      </c>
      <c r="R14" s="2587"/>
      <c r="S14" s="2582" t="s">
        <v>27</v>
      </c>
      <c r="T14" s="2583"/>
      <c r="U14" s="2584" t="s">
        <v>28</v>
      </c>
      <c r="V14" s="2585"/>
      <c r="W14" s="9"/>
      <c r="Y14" s="75"/>
      <c r="Z14" s="42"/>
      <c r="AA14" s="42"/>
      <c r="AB14" s="42"/>
      <c r="AC14" s="42"/>
      <c r="AD14" s="76"/>
      <c r="AE14" s="76"/>
      <c r="AF14" s="75"/>
      <c r="AG14" s="43" t="s">
        <v>25</v>
      </c>
      <c r="AH14" s="43"/>
      <c r="AI14" s="43"/>
      <c r="AJ14" s="43"/>
      <c r="AK14" s="43"/>
      <c r="AL14" s="44"/>
      <c r="AM14" s="2588" t="s">
        <v>26</v>
      </c>
      <c r="AN14" s="2589"/>
      <c r="AO14" s="2631" t="s">
        <v>27</v>
      </c>
      <c r="AP14" s="2632"/>
      <c r="AQ14" s="2633" t="s">
        <v>28</v>
      </c>
      <c r="AR14" s="2634"/>
      <c r="AS14" s="76"/>
    </row>
    <row r="15" spans="1:46" ht="9.75" customHeight="1">
      <c r="B15" s="8"/>
      <c r="C15" s="42"/>
      <c r="D15" s="42"/>
      <c r="E15" s="42"/>
      <c r="F15" s="42"/>
      <c r="G15" s="76"/>
      <c r="J15" s="218"/>
      <c r="K15" s="43" t="s">
        <v>29</v>
      </c>
      <c r="L15" s="43"/>
      <c r="M15" s="43"/>
      <c r="N15" s="43" t="s">
        <v>6</v>
      </c>
      <c r="O15" s="2637">
        <f ca="1">+IF(Q18&gt;TODAY(),TODAY(),"SIMPOL EXP")</f>
        <v>44275</v>
      </c>
      <c r="P15" s="2637"/>
      <c r="Q15" s="2637"/>
      <c r="R15" s="2637"/>
      <c r="S15" s="2637"/>
      <c r="T15" s="2637"/>
      <c r="U15" s="2637"/>
      <c r="V15" s="2637"/>
      <c r="W15" s="9"/>
      <c r="Y15" s="75"/>
      <c r="Z15" s="42"/>
      <c r="AA15" s="42"/>
      <c r="AB15" s="42"/>
      <c r="AC15" s="42"/>
      <c r="AD15" s="76"/>
      <c r="AE15" s="76"/>
      <c r="AF15" s="75"/>
      <c r="AG15" s="43" t="s">
        <v>29</v>
      </c>
      <c r="AH15" s="43"/>
      <c r="AI15" s="43"/>
      <c r="AJ15" s="43" t="s">
        <v>6</v>
      </c>
      <c r="AK15" s="2637">
        <f ca="1">+IF(AM18&gt;TODAY(),TODAY(),"SIMPOL EXP")</f>
        <v>44275</v>
      </c>
      <c r="AL15" s="2637"/>
      <c r="AM15" s="2637"/>
      <c r="AN15" s="2637"/>
      <c r="AO15" s="2637"/>
      <c r="AP15" s="2637"/>
      <c r="AQ15" s="2637"/>
      <c r="AR15" s="2637"/>
      <c r="AS15" s="76"/>
    </row>
    <row r="16" spans="1:46" ht="8.25" customHeight="1">
      <c r="B16" s="8"/>
      <c r="C16" s="42"/>
      <c r="D16" s="42"/>
      <c r="E16" s="42"/>
      <c r="F16" s="42"/>
      <c r="G16" s="76"/>
      <c r="J16" s="218"/>
      <c r="K16" s="12"/>
      <c r="L16" s="12"/>
      <c r="M16" s="12"/>
      <c r="N16" s="12"/>
      <c r="O16" s="12"/>
      <c r="P16" s="12"/>
      <c r="Q16" s="12"/>
      <c r="R16" s="12"/>
      <c r="S16" s="12"/>
      <c r="T16" s="20"/>
      <c r="U16" s="12"/>
      <c r="V16" s="12"/>
      <c r="W16" s="9"/>
      <c r="Y16" s="75"/>
      <c r="Z16" s="42"/>
      <c r="AA16" s="42"/>
      <c r="AB16" s="42"/>
      <c r="AC16" s="42"/>
      <c r="AD16" s="76"/>
      <c r="AE16" s="76"/>
      <c r="AF16" s="75"/>
      <c r="AG16" s="218"/>
      <c r="AH16" s="218"/>
      <c r="AI16" s="218"/>
      <c r="AJ16" s="218"/>
      <c r="AK16" s="218"/>
      <c r="AL16" s="218"/>
      <c r="AM16" s="218"/>
      <c r="AN16" s="218"/>
      <c r="AO16" s="218"/>
      <c r="AP16" s="218"/>
      <c r="AQ16" s="218"/>
      <c r="AR16" s="218"/>
      <c r="AS16" s="76"/>
    </row>
    <row r="17" spans="2:45" ht="12.75" customHeight="1">
      <c r="B17" s="8"/>
      <c r="C17" s="42"/>
      <c r="D17" s="42"/>
      <c r="E17" s="42"/>
      <c r="F17" s="42"/>
      <c r="G17" s="76"/>
      <c r="J17" s="76"/>
      <c r="K17" s="2638" t="s">
        <v>30</v>
      </c>
      <c r="L17" s="2639"/>
      <c r="M17" s="2640"/>
      <c r="N17" s="2641" t="s">
        <v>31</v>
      </c>
      <c r="O17" s="2642"/>
      <c r="P17" s="45" t="s">
        <v>6</v>
      </c>
      <c r="Q17" s="2639" t="str">
        <f>VLOOKUP(A6,_xlnm.DATABASE,10,FALSE)</f>
        <v>BII UMUM</v>
      </c>
      <c r="R17" s="2639"/>
      <c r="S17" s="2639"/>
      <c r="T17" s="2639"/>
      <c r="U17" s="2639"/>
      <c r="V17" s="2640"/>
      <c r="W17" s="10"/>
      <c r="Y17" s="75"/>
      <c r="Z17" s="42"/>
      <c r="AA17" s="42"/>
      <c r="AB17" s="42"/>
      <c r="AC17" s="42"/>
      <c r="AD17" s="1215"/>
      <c r="AE17" s="218"/>
      <c r="AF17" s="77"/>
      <c r="AG17" s="2643" t="s">
        <v>30</v>
      </c>
      <c r="AH17" s="2639"/>
      <c r="AI17" s="2644"/>
      <c r="AJ17" s="2645" t="s">
        <v>31</v>
      </c>
      <c r="AK17" s="2642"/>
      <c r="AL17" s="45" t="s">
        <v>6</v>
      </c>
      <c r="AM17" s="2639" t="str">
        <f>VLOOKUP(X6,_xlnm.DATABASE,10,FALSE)</f>
        <v>-</v>
      </c>
      <c r="AN17" s="2639"/>
      <c r="AO17" s="2639"/>
      <c r="AP17" s="2639"/>
      <c r="AQ17" s="2639"/>
      <c r="AR17" s="2644"/>
      <c r="AS17" s="77"/>
    </row>
    <row r="18" spans="2:45" ht="6" customHeight="1">
      <c r="B18" s="8"/>
      <c r="C18" s="42"/>
      <c r="D18" s="42"/>
      <c r="E18" s="42"/>
      <c r="F18" s="42"/>
      <c r="G18" s="76"/>
      <c r="J18" s="218"/>
      <c r="K18" s="2561"/>
      <c r="L18" s="2561"/>
      <c r="M18" s="2561"/>
      <c r="N18" s="2564" t="s">
        <v>32</v>
      </c>
      <c r="O18" s="2565"/>
      <c r="P18" s="2568" t="s">
        <v>6</v>
      </c>
      <c r="Q18" s="2570">
        <f>VLOOKUP(A6,_xlnm.DATABASE,12,FALSE)</f>
        <v>46068</v>
      </c>
      <c r="R18" s="2570"/>
      <c r="S18" s="2570"/>
      <c r="T18" s="2570"/>
      <c r="U18" s="2570"/>
      <c r="V18" s="2571"/>
      <c r="W18" s="9"/>
      <c r="Y18" s="75"/>
      <c r="Z18" s="42"/>
      <c r="AA18" s="42"/>
      <c r="AB18" s="42"/>
      <c r="AC18" s="42"/>
      <c r="AD18" s="76"/>
      <c r="AE18" s="124"/>
      <c r="AF18" s="75"/>
      <c r="AG18" s="2561"/>
      <c r="AH18" s="2561"/>
      <c r="AI18" s="2561"/>
      <c r="AJ18" s="2564" t="s">
        <v>32</v>
      </c>
      <c r="AK18" s="2565"/>
      <c r="AL18" s="2568" t="s">
        <v>6</v>
      </c>
      <c r="AM18" s="2570" t="str">
        <f>VLOOKUP(X6,_xlnm.DATABASE,12,FALSE)</f>
        <v>-</v>
      </c>
      <c r="AN18" s="2570"/>
      <c r="AO18" s="2570"/>
      <c r="AP18" s="2570"/>
      <c r="AQ18" s="2570"/>
      <c r="AR18" s="2571"/>
      <c r="AS18" s="76"/>
    </row>
    <row r="19" spans="2:45" ht="6" customHeight="1">
      <c r="B19" s="8"/>
      <c r="C19" s="42"/>
      <c r="D19" s="42"/>
      <c r="E19" s="42"/>
      <c r="F19" s="42"/>
      <c r="G19" s="76"/>
      <c r="J19" s="218"/>
      <c r="K19" s="2562"/>
      <c r="L19" s="2562"/>
      <c r="M19" s="2562"/>
      <c r="N19" s="2566"/>
      <c r="O19" s="2567"/>
      <c r="P19" s="2569"/>
      <c r="Q19" s="2572"/>
      <c r="R19" s="2572"/>
      <c r="S19" s="2572"/>
      <c r="T19" s="2572"/>
      <c r="U19" s="2572"/>
      <c r="V19" s="2573"/>
      <c r="W19" s="9"/>
      <c r="Y19" s="75"/>
      <c r="Z19" s="42"/>
      <c r="AA19" s="42"/>
      <c r="AB19" s="42"/>
      <c r="AC19" s="42"/>
      <c r="AD19" s="76"/>
      <c r="AE19" s="124"/>
      <c r="AF19" s="75"/>
      <c r="AG19" s="2562"/>
      <c r="AH19" s="2562"/>
      <c r="AI19" s="2562"/>
      <c r="AJ19" s="2566"/>
      <c r="AK19" s="2567"/>
      <c r="AL19" s="2569"/>
      <c r="AM19" s="2572"/>
      <c r="AN19" s="2572"/>
      <c r="AO19" s="2572"/>
      <c r="AP19" s="2572"/>
      <c r="AQ19" s="2572"/>
      <c r="AR19" s="2573"/>
      <c r="AS19" s="76"/>
    </row>
    <row r="20" spans="2:45" ht="6" customHeight="1">
      <c r="B20" s="8"/>
      <c r="C20" s="42"/>
      <c r="D20" s="42"/>
      <c r="E20" s="42"/>
      <c r="F20" s="42"/>
      <c r="G20" s="76"/>
      <c r="J20" s="218"/>
      <c r="K20" s="2562"/>
      <c r="L20" s="2562"/>
      <c r="M20" s="2562"/>
      <c r="N20" s="2574" t="s">
        <v>33</v>
      </c>
      <c r="O20" s="2575"/>
      <c r="P20" s="2576" t="s">
        <v>6</v>
      </c>
      <c r="Q20" s="2577">
        <f>VLOOKUP(A6,_xlnm.DATABASE,15,FALSE)</f>
        <v>0</v>
      </c>
      <c r="R20" s="2578"/>
      <c r="S20" s="2578"/>
      <c r="T20" s="2578"/>
      <c r="U20" s="2578"/>
      <c r="V20" s="2579"/>
      <c r="W20" s="9"/>
      <c r="Y20" s="75"/>
      <c r="Z20" s="42"/>
      <c r="AA20" s="42"/>
      <c r="AB20" s="42"/>
      <c r="AC20" s="42"/>
      <c r="AD20" s="76"/>
      <c r="AE20" s="124"/>
      <c r="AF20" s="75"/>
      <c r="AG20" s="2562"/>
      <c r="AH20" s="2562"/>
      <c r="AI20" s="2562"/>
      <c r="AJ20" s="2564" t="s">
        <v>33</v>
      </c>
      <c r="AK20" s="2565"/>
      <c r="AL20" s="2568" t="s">
        <v>6</v>
      </c>
      <c r="AM20" s="2627" t="str">
        <f>VLOOKUP(X6,_xlnm.DATABASE,15,FALSE)</f>
        <v>-</v>
      </c>
      <c r="AN20" s="2627"/>
      <c r="AO20" s="2627"/>
      <c r="AP20" s="2627"/>
      <c r="AQ20" s="2627"/>
      <c r="AR20" s="2628"/>
      <c r="AS20" s="76"/>
    </row>
    <row r="21" spans="2:45" ht="6" customHeight="1">
      <c r="B21" s="8"/>
      <c r="C21" s="42"/>
      <c r="D21" s="42"/>
      <c r="E21" s="42"/>
      <c r="F21" s="42"/>
      <c r="G21" s="80"/>
      <c r="J21" s="218"/>
      <c r="K21" s="2563"/>
      <c r="L21" s="2563"/>
      <c r="M21" s="2563"/>
      <c r="N21" s="2566"/>
      <c r="O21" s="2567"/>
      <c r="P21" s="2569"/>
      <c r="Q21" s="2580"/>
      <c r="R21" s="2580"/>
      <c r="S21" s="2580"/>
      <c r="T21" s="2580"/>
      <c r="U21" s="2580"/>
      <c r="V21" s="2581"/>
      <c r="W21" s="9"/>
      <c r="Y21" s="75"/>
      <c r="Z21" s="42"/>
      <c r="AA21" s="42"/>
      <c r="AB21" s="42"/>
      <c r="AC21" s="42"/>
      <c r="AD21" s="76"/>
      <c r="AE21" s="124"/>
      <c r="AF21" s="75"/>
      <c r="AG21" s="2563"/>
      <c r="AH21" s="2563"/>
      <c r="AI21" s="2563"/>
      <c r="AJ21" s="2566"/>
      <c r="AK21" s="2567"/>
      <c r="AL21" s="2569"/>
      <c r="AM21" s="2629"/>
      <c r="AN21" s="2629"/>
      <c r="AO21" s="2629"/>
      <c r="AP21" s="2629"/>
      <c r="AQ21" s="2629"/>
      <c r="AR21" s="2630"/>
      <c r="AS21" s="76"/>
    </row>
    <row r="22" spans="2:45">
      <c r="B22" s="2675" t="s">
        <v>34</v>
      </c>
      <c r="C22" s="2676"/>
      <c r="D22" s="46" t="s">
        <v>6</v>
      </c>
      <c r="E22" s="2677">
        <f>VLOOKUP(A6,_xlnm.DATABASE,13,FALSE)</f>
        <v>44274</v>
      </c>
      <c r="F22" s="2677"/>
      <c r="G22" s="2678"/>
      <c r="J22" s="218"/>
      <c r="K22" s="78"/>
      <c r="L22" s="78"/>
      <c r="M22" s="78"/>
      <c r="N22" s="78"/>
      <c r="O22" s="78"/>
      <c r="P22" s="78"/>
      <c r="Q22" s="78"/>
      <c r="R22" s="78"/>
      <c r="S22" s="78"/>
      <c r="T22" s="20"/>
      <c r="U22" s="78"/>
      <c r="V22" s="78"/>
      <c r="W22" s="76"/>
      <c r="Y22" s="2675" t="s">
        <v>34</v>
      </c>
      <c r="Z22" s="2676"/>
      <c r="AA22" s="46" t="s">
        <v>6</v>
      </c>
      <c r="AB22" s="2677">
        <f>VLOOKUP(X6,_xlnm.DATABASE,13,FALSE)</f>
        <v>44249</v>
      </c>
      <c r="AC22" s="2677"/>
      <c r="AD22" s="2678"/>
      <c r="AE22" s="124"/>
      <c r="AF22" s="75"/>
      <c r="AG22" s="218"/>
      <c r="AH22" s="218"/>
      <c r="AI22" s="218"/>
      <c r="AJ22" s="218"/>
      <c r="AK22" s="218"/>
      <c r="AL22" s="218"/>
      <c r="AM22" s="218"/>
      <c r="AN22" s="218"/>
      <c r="AO22" s="218"/>
      <c r="AP22" s="218"/>
      <c r="AQ22" s="218"/>
      <c r="AR22" s="218"/>
      <c r="AS22" s="76"/>
    </row>
    <row r="23" spans="2:45">
      <c r="B23" s="2679" t="s">
        <v>35</v>
      </c>
      <c r="C23" s="2680"/>
      <c r="D23" s="47" t="s">
        <v>6</v>
      </c>
      <c r="E23" s="2681" t="str">
        <f>VLOOKUP(A6,_xlnm.DATABASE,3,FALSE)</f>
        <v>DRIVER EKSPEDISI</v>
      </c>
      <c r="F23" s="2681"/>
      <c r="G23" s="2682"/>
      <c r="J23" s="218"/>
      <c r="K23" s="2635" t="s">
        <v>36</v>
      </c>
      <c r="L23" s="2635"/>
      <c r="M23" s="2635"/>
      <c r="N23" s="78"/>
      <c r="O23" s="78"/>
      <c r="P23" s="1016" t="s">
        <v>85</v>
      </c>
      <c r="Q23" s="1016"/>
      <c r="R23" s="1016"/>
      <c r="S23" s="1016"/>
      <c r="T23" s="1212"/>
      <c r="U23" s="1016"/>
      <c r="V23" s="1016"/>
      <c r="W23" s="1017"/>
      <c r="Y23" s="2679" t="s">
        <v>35</v>
      </c>
      <c r="Z23" s="2680"/>
      <c r="AA23" s="47" t="s">
        <v>6</v>
      </c>
      <c r="AB23" s="2681" t="str">
        <f>VLOOKUP(X6,_xlnm.DATABASE,3,FALSE)</f>
        <v>OPERATOR</v>
      </c>
      <c r="AC23" s="2681"/>
      <c r="AD23" s="2682"/>
      <c r="AE23" s="124"/>
      <c r="AF23" s="75"/>
      <c r="AG23" s="2635" t="s">
        <v>36</v>
      </c>
      <c r="AH23" s="2635"/>
      <c r="AI23" s="2635"/>
      <c r="AJ23" s="218"/>
      <c r="AK23" s="218"/>
      <c r="AL23" s="218"/>
      <c r="AM23" s="2635" t="s">
        <v>85</v>
      </c>
      <c r="AN23" s="2635"/>
      <c r="AO23" s="2635"/>
      <c r="AP23" s="2635"/>
      <c r="AQ23" s="2635"/>
      <c r="AR23" s="2635"/>
      <c r="AS23" s="76"/>
    </row>
    <row r="24" spans="2:45">
      <c r="B24" s="2663" t="s">
        <v>37</v>
      </c>
      <c r="C24" s="2664"/>
      <c r="D24" s="48" t="s">
        <v>6</v>
      </c>
      <c r="E24" s="2664" t="str">
        <f>VLOOKUP(A6,_xlnm.DATABASE,4,FALSE)</f>
        <v>SM</v>
      </c>
      <c r="F24" s="2664"/>
      <c r="G24" s="2665"/>
      <c r="J24" s="218"/>
      <c r="K24" s="2636" t="s">
        <v>38</v>
      </c>
      <c r="L24" s="2636"/>
      <c r="M24" s="2636"/>
      <c r="N24" s="126"/>
      <c r="O24" s="49"/>
      <c r="P24" s="49"/>
      <c r="Q24" s="2666" t="s">
        <v>39</v>
      </c>
      <c r="R24" s="2666"/>
      <c r="S24" s="2666"/>
      <c r="T24" s="2666"/>
      <c r="U24" s="2666"/>
      <c r="V24" s="2666"/>
      <c r="W24" s="80"/>
      <c r="Y24" s="2663" t="s">
        <v>37</v>
      </c>
      <c r="Z24" s="2664"/>
      <c r="AA24" s="48" t="s">
        <v>6</v>
      </c>
      <c r="AB24" s="2664" t="str">
        <f>VLOOKUP(X6,_xlnm.DATABASE,4,FALSE)</f>
        <v>OPERATION</v>
      </c>
      <c r="AC24" s="2664"/>
      <c r="AD24" s="2665"/>
      <c r="AE24" s="124"/>
      <c r="AF24" s="79"/>
      <c r="AG24" s="2636" t="s">
        <v>38</v>
      </c>
      <c r="AH24" s="2636"/>
      <c r="AI24" s="2636"/>
      <c r="AJ24" s="1175"/>
      <c r="AK24" s="49"/>
      <c r="AL24" s="49"/>
      <c r="AM24" s="2636" t="s">
        <v>39</v>
      </c>
      <c r="AN24" s="2636"/>
      <c r="AO24" s="2636"/>
      <c r="AP24" s="2636"/>
      <c r="AQ24" s="2636"/>
      <c r="AR24" s="2636"/>
      <c r="AS24" s="80"/>
    </row>
    <row r="25" spans="2:45" ht="9.75" customHeight="1">
      <c r="B25" s="2535" t="s">
        <v>40</v>
      </c>
      <c r="C25" s="2536"/>
      <c r="D25" s="2537"/>
      <c r="E25" s="2538">
        <v>1</v>
      </c>
      <c r="F25" s="2653">
        <v>2</v>
      </c>
      <c r="G25" s="2542">
        <v>3</v>
      </c>
      <c r="I25" s="1013"/>
      <c r="J25" s="127" t="s">
        <v>86</v>
      </c>
      <c r="K25" s="128"/>
      <c r="L25" s="128"/>
      <c r="M25" s="128"/>
      <c r="N25" s="128"/>
      <c r="O25" s="128"/>
      <c r="P25" s="129" t="s">
        <v>87</v>
      </c>
      <c r="Q25" s="128"/>
      <c r="R25" s="128"/>
      <c r="S25" s="128"/>
      <c r="T25" s="128"/>
      <c r="U25" s="128"/>
      <c r="V25" s="128"/>
      <c r="W25" s="130"/>
      <c r="Y25" s="2535" t="s">
        <v>40</v>
      </c>
      <c r="Z25" s="2536"/>
      <c r="AA25" s="2537"/>
      <c r="AB25" s="2538">
        <v>1</v>
      </c>
      <c r="AC25" s="2653">
        <v>2</v>
      </c>
      <c r="AD25" s="2657">
        <v>3</v>
      </c>
      <c r="AF25" s="127" t="s">
        <v>86</v>
      </c>
      <c r="AG25" s="128"/>
      <c r="AH25" s="128"/>
      <c r="AI25" s="128"/>
      <c r="AJ25" s="128"/>
      <c r="AK25" s="128"/>
      <c r="AL25" s="129" t="s">
        <v>87</v>
      </c>
      <c r="AM25" s="128"/>
      <c r="AN25" s="128"/>
      <c r="AO25" s="128"/>
      <c r="AP25" s="128"/>
      <c r="AQ25" s="128"/>
      <c r="AR25" s="128"/>
      <c r="AS25" s="130"/>
    </row>
    <row r="26" spans="2:45" ht="9.75" customHeight="1">
      <c r="B26" s="2659"/>
      <c r="C26" s="2660"/>
      <c r="D26" s="2661"/>
      <c r="E26" s="2662"/>
      <c r="F26" s="2654"/>
      <c r="G26" s="2655"/>
      <c r="J26" s="83"/>
      <c r="K26" s="131" t="s">
        <v>88</v>
      </c>
      <c r="L26" s="84"/>
      <c r="M26" s="84"/>
      <c r="N26" s="84"/>
      <c r="O26" s="84"/>
      <c r="P26" s="132"/>
      <c r="Q26" s="133" t="s">
        <v>89</v>
      </c>
      <c r="R26" s="84"/>
      <c r="S26" s="84"/>
      <c r="T26" s="85"/>
      <c r="U26" s="85"/>
      <c r="V26" s="85"/>
      <c r="W26" s="86"/>
      <c r="Y26" s="2518"/>
      <c r="Z26" s="2519"/>
      <c r="AA26" s="2520"/>
      <c r="AB26" s="2522"/>
      <c r="AC26" s="2656"/>
      <c r="AD26" s="2658"/>
      <c r="AF26" s="83"/>
      <c r="AG26" s="131" t="s">
        <v>88</v>
      </c>
      <c r="AH26" s="84"/>
      <c r="AI26" s="84"/>
      <c r="AJ26" s="84"/>
      <c r="AK26" s="84"/>
      <c r="AL26" s="132"/>
      <c r="AM26" s="133" t="s">
        <v>89</v>
      </c>
      <c r="AN26" s="84"/>
      <c r="AO26" s="84"/>
      <c r="AP26" s="85"/>
      <c r="AQ26" s="85"/>
      <c r="AR26" s="85"/>
      <c r="AS26" s="86"/>
    </row>
    <row r="27" spans="2:45" s="33" customFormat="1" ht="9.75" customHeight="1">
      <c r="B27" s="2646" t="s">
        <v>41</v>
      </c>
      <c r="C27" s="2646"/>
      <c r="D27" s="2646"/>
      <c r="E27" s="2646"/>
      <c r="F27" s="2646"/>
      <c r="G27" s="2646"/>
      <c r="H27" s="1018"/>
      <c r="I27" s="1018"/>
      <c r="J27" s="87"/>
      <c r="K27" s="88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90"/>
      <c r="Y27" s="2647" t="s">
        <v>41</v>
      </c>
      <c r="Z27" s="2648"/>
      <c r="AA27" s="2648"/>
      <c r="AB27" s="2648"/>
      <c r="AC27" s="2648"/>
      <c r="AD27" s="2649"/>
      <c r="AF27" s="87"/>
      <c r="AG27" s="88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90"/>
    </row>
    <row r="28" spans="2:45" s="33" customFormat="1" ht="9" customHeight="1">
      <c r="B28" s="2646"/>
      <c r="C28" s="2646"/>
      <c r="D28" s="2646"/>
      <c r="E28" s="2646"/>
      <c r="F28" s="2646"/>
      <c r="G28" s="2646"/>
      <c r="H28" s="1018"/>
      <c r="I28" s="1018"/>
      <c r="J28" s="91"/>
      <c r="K28" s="92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4"/>
      <c r="Y28" s="2650"/>
      <c r="Z28" s="2651"/>
      <c r="AA28" s="2651"/>
      <c r="AB28" s="2651"/>
      <c r="AC28" s="2651"/>
      <c r="AD28" s="2652"/>
      <c r="AF28" s="91"/>
      <c r="AG28" s="92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4"/>
    </row>
    <row r="29" spans="2:45" ht="3.75" customHeight="1">
      <c r="I29" s="20"/>
      <c r="J29" s="49"/>
      <c r="K29" s="49"/>
    </row>
    <row r="30" spans="2:45" ht="8.4499999999999993" customHeight="1">
      <c r="B30" s="2603"/>
      <c r="C30" s="2604"/>
      <c r="D30" s="2604"/>
      <c r="E30" s="2604"/>
      <c r="F30" s="2604"/>
      <c r="G30" s="2605"/>
      <c r="H30" s="1031"/>
      <c r="I30" s="1023"/>
      <c r="J30" s="1011"/>
      <c r="K30" s="2609" t="s">
        <v>17</v>
      </c>
      <c r="L30" s="2609"/>
      <c r="M30" s="2609"/>
      <c r="N30" s="2609"/>
      <c r="O30" s="2609"/>
      <c r="P30" s="2609"/>
      <c r="Q30" s="2609"/>
      <c r="R30" s="2609"/>
      <c r="S30" s="2609"/>
      <c r="T30" s="2609"/>
      <c r="U30" s="2609"/>
      <c r="V30" s="2609"/>
      <c r="W30" s="4"/>
      <c r="Y30" s="2603"/>
      <c r="Z30" s="2604"/>
      <c r="AA30" s="2604"/>
      <c r="AB30" s="2604"/>
      <c r="AC30" s="2604"/>
      <c r="AD30" s="2605"/>
      <c r="AE30" s="1"/>
      <c r="AF30" s="2"/>
      <c r="AG30" s="2609" t="s">
        <v>17</v>
      </c>
      <c r="AH30" s="2609"/>
      <c r="AI30" s="2609"/>
      <c r="AJ30" s="2609"/>
      <c r="AK30" s="2609"/>
      <c r="AL30" s="2609"/>
      <c r="AM30" s="2609"/>
      <c r="AN30" s="2609"/>
      <c r="AO30" s="2609"/>
      <c r="AP30" s="2609"/>
      <c r="AQ30" s="2609"/>
      <c r="AR30" s="2609"/>
      <c r="AS30" s="4"/>
    </row>
    <row r="31" spans="2:45" ht="1.5" customHeight="1">
      <c r="B31" s="2606"/>
      <c r="C31" s="2607"/>
      <c r="D31" s="2607"/>
      <c r="E31" s="2607"/>
      <c r="F31" s="2607"/>
      <c r="G31" s="2608"/>
      <c r="H31" s="1031"/>
      <c r="I31" s="1023"/>
      <c r="J31" s="42"/>
      <c r="K31" s="6"/>
      <c r="L31" s="6"/>
      <c r="M31" s="6"/>
      <c r="N31" s="6"/>
      <c r="O31" s="6"/>
      <c r="P31" s="6"/>
      <c r="Q31" s="6"/>
      <c r="R31" s="6"/>
      <c r="S31" s="6"/>
      <c r="T31" s="73"/>
      <c r="U31" s="6"/>
      <c r="V31" s="6"/>
      <c r="W31" s="7"/>
      <c r="Y31" s="2606"/>
      <c r="Z31" s="2607"/>
      <c r="AA31" s="2607"/>
      <c r="AB31" s="2607"/>
      <c r="AC31" s="2607"/>
      <c r="AD31" s="2608"/>
      <c r="AE31" s="1"/>
      <c r="AF31" s="5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7"/>
    </row>
    <row r="32" spans="2:45" s="124" customFormat="1" ht="15" customHeight="1">
      <c r="B32" s="2606"/>
      <c r="C32" s="2607"/>
      <c r="D32" s="2607"/>
      <c r="E32" s="2607"/>
      <c r="F32" s="2607"/>
      <c r="G32" s="2608"/>
      <c r="H32" s="1031"/>
      <c r="I32" s="1023"/>
      <c r="J32" s="42"/>
      <c r="K32" s="2610" t="str">
        <f ca="1">"Reg : "&amp;VLOOKUP(A34,_xlnm.DATABASE,18,FALSE)&amp;"/KPP/SIMPER/"&amp;ROMAN(MONTH(O43),0)&amp;"/"&amp;YEAR(O43)</f>
        <v>Reg : INB-189/KPP/SIMPER/III/2021</v>
      </c>
      <c r="L32" s="2610"/>
      <c r="M32" s="2610"/>
      <c r="N32" s="2610"/>
      <c r="O32" s="2610"/>
      <c r="P32" s="2610"/>
      <c r="Q32" s="2610"/>
      <c r="R32" s="2610"/>
      <c r="S32" s="2610"/>
      <c r="T32" s="2610"/>
      <c r="U32" s="2610"/>
      <c r="V32" s="2610"/>
      <c r="W32" s="74"/>
      <c r="Y32" s="2606"/>
      <c r="Z32" s="2607"/>
      <c r="AA32" s="2607"/>
      <c r="AB32" s="2607"/>
      <c r="AC32" s="2607"/>
      <c r="AD32" s="2608"/>
      <c r="AE32" s="69"/>
      <c r="AF32" s="72"/>
      <c r="AG32" s="2610" t="s">
        <v>18</v>
      </c>
      <c r="AH32" s="2610"/>
      <c r="AI32" s="2610"/>
      <c r="AJ32" s="2610"/>
      <c r="AK32" s="2610"/>
      <c r="AL32" s="2610"/>
      <c r="AM32" s="2610"/>
      <c r="AN32" s="2610"/>
      <c r="AO32" s="2610"/>
      <c r="AP32" s="2610"/>
      <c r="AQ32" s="2610"/>
      <c r="AR32" s="2610"/>
      <c r="AS32" s="74"/>
    </row>
    <row r="33" spans="1:45" s="124" customFormat="1" ht="8.25" customHeight="1">
      <c r="B33" s="2606"/>
      <c r="C33" s="2607"/>
      <c r="D33" s="2607"/>
      <c r="E33" s="2607"/>
      <c r="F33" s="2607"/>
      <c r="G33" s="2608"/>
      <c r="H33" s="1031"/>
      <c r="I33" s="1014"/>
      <c r="J33" s="218"/>
      <c r="K33" s="37" t="s">
        <v>19</v>
      </c>
      <c r="L33" s="2611" t="s">
        <v>20</v>
      </c>
      <c r="M33" s="2612"/>
      <c r="N33" s="2612"/>
      <c r="O33" s="2612"/>
      <c r="P33" s="2613"/>
      <c r="Q33" s="2672" t="s">
        <v>21</v>
      </c>
      <c r="R33" s="2673"/>
      <c r="S33" s="2673"/>
      <c r="T33" s="2673"/>
      <c r="U33" s="2673"/>
      <c r="V33" s="2674"/>
      <c r="W33" s="76"/>
      <c r="Y33" s="2606"/>
      <c r="Z33" s="2607"/>
      <c r="AA33" s="2607"/>
      <c r="AB33" s="2607"/>
      <c r="AC33" s="2607"/>
      <c r="AD33" s="2608"/>
      <c r="AE33" s="69"/>
      <c r="AF33" s="75"/>
      <c r="AG33" s="37" t="s">
        <v>19</v>
      </c>
      <c r="AH33" s="2611" t="s">
        <v>20</v>
      </c>
      <c r="AI33" s="2612"/>
      <c r="AJ33" s="2612"/>
      <c r="AK33" s="2612"/>
      <c r="AL33" s="2613"/>
      <c r="AM33" s="2611" t="s">
        <v>21</v>
      </c>
      <c r="AN33" s="2612"/>
      <c r="AO33" s="2612"/>
      <c r="AP33" s="2612"/>
      <c r="AQ33" s="2612"/>
      <c r="AR33" s="2613"/>
      <c r="AS33" s="76"/>
    </row>
    <row r="34" spans="1:45" ht="12.75" customHeight="1">
      <c r="A34">
        <v>2186</v>
      </c>
      <c r="B34" s="2625" t="s">
        <v>22</v>
      </c>
      <c r="C34" s="2667"/>
      <c r="D34" s="2667"/>
      <c r="E34" s="2667"/>
      <c r="F34" s="2667"/>
      <c r="G34" s="2668"/>
      <c r="J34" s="218"/>
      <c r="K34" s="122">
        <v>1</v>
      </c>
      <c r="L34" s="2669" t="str">
        <f>VLOOKUP(A34,_xlnm.DATABASE,26,FALSE)</f>
        <v>PC 200 - PC 800</v>
      </c>
      <c r="M34" s="2670"/>
      <c r="N34" s="2670"/>
      <c r="O34" s="2670"/>
      <c r="P34" s="2671"/>
      <c r="Q34" s="2618">
        <f ca="1">IF(O43="SIMPOL EXP","TIDAK CETAK",IF(OR(L34="",L34="-"),"-",VLOOKUP(A34,_xlnm.DATABASE,20,FALSE)))</f>
        <v>44622</v>
      </c>
      <c r="R34" s="2619"/>
      <c r="S34" s="2619"/>
      <c r="T34" s="2619"/>
      <c r="U34" s="2619"/>
      <c r="V34" s="2620"/>
      <c r="W34" s="9"/>
      <c r="X34">
        <v>2312</v>
      </c>
      <c r="Y34" s="2621" t="s">
        <v>22</v>
      </c>
      <c r="Z34" s="2622"/>
      <c r="AA34" s="2622"/>
      <c r="AB34" s="2622"/>
      <c r="AC34" s="2622"/>
      <c r="AD34" s="2623"/>
      <c r="AE34" s="10"/>
      <c r="AF34" s="8"/>
      <c r="AG34" s="122">
        <v>1</v>
      </c>
      <c r="AH34" s="2555" t="str">
        <f>VLOOKUP(X34,_xlnm.DATABASE,26,FALSE)</f>
        <v>HD 465, HD 785</v>
      </c>
      <c r="AI34" s="2556"/>
      <c r="AJ34" s="2556"/>
      <c r="AK34" s="2556"/>
      <c r="AL34" s="2557"/>
      <c r="AM34" s="2618">
        <f ca="1">IF(AK43="SIMPOL EXP","TIDAK CETAK",IF(OR(AH34="",AH34="-"),"-",VLOOKUP(X34,_xlnm.DATABASE,20,FALSE)))</f>
        <v>44632</v>
      </c>
      <c r="AN34" s="2619"/>
      <c r="AO34" s="2619"/>
      <c r="AP34" s="2619"/>
      <c r="AQ34" s="2619"/>
      <c r="AR34" s="2620"/>
      <c r="AS34" s="9"/>
    </row>
    <row r="35" spans="1:45" ht="12.75" customHeight="1">
      <c r="B35" s="2615" t="str">
        <f ca="1">"Reg : "&amp;VLOOKUP(A34,_xlnm.DATABASE,18,FALSE)&amp;"/KPP/SIMPER/"&amp;ROMAN(MONTH(O43),0)&amp;"/"&amp;YEAR(O43)</f>
        <v>Reg : INB-189/KPP/SIMPER/III/2021</v>
      </c>
      <c r="C35" s="2616"/>
      <c r="D35" s="2616"/>
      <c r="E35" s="2616"/>
      <c r="F35" s="2616"/>
      <c r="G35" s="2617"/>
      <c r="J35" s="218"/>
      <c r="K35" s="123">
        <f t="shared" ref="K35:K40" si="2">IF(OR(L35="",L35="-"),"",K34+1)</f>
        <v>2</v>
      </c>
      <c r="L35" s="2558" t="str">
        <f>IF(OR(VLOOKUP(A34,_xlnm.DATABASE,27,FALSE)="",VLOOKUP(A34,_xlnm.DATABASE,27,FALSE)="-"),"",VLOOKUP(A34,_xlnm.DATABASE,27,FALSE))</f>
        <v>HITACHI ZX 870</v>
      </c>
      <c r="M35" s="2559"/>
      <c r="N35" s="2559"/>
      <c r="O35" s="2559"/>
      <c r="P35" s="2560"/>
      <c r="Q35" s="2618">
        <f>IF(OR(L35="",L35="-"),"",VLOOKUP(A34,_xlnm.DATABASE,20,FALSE))</f>
        <v>44622</v>
      </c>
      <c r="R35" s="2619"/>
      <c r="S35" s="2619"/>
      <c r="T35" s="2619"/>
      <c r="U35" s="2619"/>
      <c r="V35" s="2620"/>
      <c r="W35" s="76"/>
      <c r="X35" s="124"/>
      <c r="Y35" s="2614" t="str">
        <f ca="1">"Reg : "&amp;VLOOKUP(X34,_xlnm.DATABASE,18,FALSE)&amp;"/KPP/SIMPER/"&amp;ROMAN(MONTH(AK43),0)&amp;"/"&amp;YEAR(AK43)</f>
        <v>Reg : INB-315/KPP/SIMPER/III/2021</v>
      </c>
      <c r="Z35" s="2614"/>
      <c r="AA35" s="2614"/>
      <c r="AB35" s="2614"/>
      <c r="AC35" s="2614"/>
      <c r="AD35" s="2614"/>
      <c r="AE35" s="10"/>
      <c r="AF35" s="8"/>
      <c r="AG35" s="123" t="str">
        <f t="shared" ref="AG35:AG40" si="3">IF(OR(AH35="",AH35="-"),"",AG34+1)</f>
        <v/>
      </c>
      <c r="AH35" s="2555" t="str">
        <f>IF(OR(VLOOKUP(X34,_xlnm.DATABASE,27,FALSE)="",VLOOKUP(X34,_xlnm.DATABASE,27,FALSE)="-"),"",VLOOKUP(X34,_xlnm.DATABASE,27,FALSE))</f>
        <v/>
      </c>
      <c r="AI35" s="2556"/>
      <c r="AJ35" s="2556"/>
      <c r="AK35" s="2556"/>
      <c r="AL35" s="2557"/>
      <c r="AM35" s="2683" t="str">
        <f>IF(OR(AH35="",AH35="-"),"",VLOOKUP(X30,_xlnm.DATABASE,20,FALSE))</f>
        <v/>
      </c>
      <c r="AN35" s="2684"/>
      <c r="AO35" s="2684"/>
      <c r="AP35" s="2684"/>
      <c r="AQ35" s="2684"/>
      <c r="AR35" s="2685"/>
      <c r="AS35" s="9"/>
    </row>
    <row r="36" spans="1:45" ht="12.75" customHeight="1">
      <c r="B36" s="2597" t="str">
        <f ca="1">+IF(Q34&gt;Q46,"PERBARUI SIM POLISI","OK")</f>
        <v>OK</v>
      </c>
      <c r="C36" s="2600"/>
      <c r="D36" s="2600"/>
      <c r="E36" s="2600"/>
      <c r="F36" s="2600"/>
      <c r="G36" s="2601"/>
      <c r="J36" s="218"/>
      <c r="K36" s="123">
        <f t="shared" si="2"/>
        <v>3</v>
      </c>
      <c r="L36" s="2558" t="str">
        <f>IF(OR(VLOOKUP(A34,_xlnm.DATABASE,28,FALSE)="",VLOOKUP(A34,_xlnm.DATABASE,28,FALSE)="-"),"",VLOOKUP(A34,_xlnm.DATABASE,28,FALSE))</f>
        <v>PC1250</v>
      </c>
      <c r="M36" s="2559"/>
      <c r="N36" s="2559"/>
      <c r="O36" s="2559"/>
      <c r="P36" s="2560"/>
      <c r="Q36" s="2688">
        <f>IF(OR(L36="",L36="-"),"",VLOOKUP(A34,_xlnm.DATABASE,20,FALSE))</f>
        <v>44622</v>
      </c>
      <c r="R36" s="2689"/>
      <c r="S36" s="2689"/>
      <c r="T36" s="2689"/>
      <c r="U36" s="2689"/>
      <c r="V36" s="2690"/>
      <c r="W36" s="9"/>
      <c r="Y36" s="2597" t="str">
        <f ca="1">+IF(AM34&gt;AM46,"PERBARUI SIM POLISI","OK")</f>
        <v>OK</v>
      </c>
      <c r="Z36" s="2598"/>
      <c r="AA36" s="2598"/>
      <c r="AB36" s="2598"/>
      <c r="AC36" s="2598"/>
      <c r="AD36" s="2599"/>
      <c r="AE36" s="77"/>
      <c r="AF36" s="75"/>
      <c r="AG36" s="123" t="str">
        <f t="shared" si="3"/>
        <v/>
      </c>
      <c r="AH36" s="2555" t="str">
        <f>IF(OR(VLOOKUP(X34,_xlnm.DATABASE,28,FALSE)="",VLOOKUP(X34,_xlnm.DATABASE,28,FALSE)="-"),"",VLOOKUP(X34,_xlnm.DATABASE,28,FALSE))</f>
        <v/>
      </c>
      <c r="AI36" s="2556"/>
      <c r="AJ36" s="2556"/>
      <c r="AK36" s="2556"/>
      <c r="AL36" s="2557"/>
      <c r="AM36" s="2683" t="str">
        <f>IF(OR(AH36="",AH36="-"),"",VLOOKUP(X31,_xlnm.DATABASE,20,FALSE))</f>
        <v/>
      </c>
      <c r="AN36" s="2684"/>
      <c r="AO36" s="2684"/>
      <c r="AP36" s="2684"/>
      <c r="AQ36" s="2684"/>
      <c r="AR36" s="2685"/>
      <c r="AS36" s="9"/>
    </row>
    <row r="37" spans="1:45" ht="12.75" customHeight="1">
      <c r="B37" s="2595" t="s">
        <v>23</v>
      </c>
      <c r="C37" s="2686"/>
      <c r="D37" s="38" t="s">
        <v>6</v>
      </c>
      <c r="E37" s="2593" t="str">
        <f>VLOOKUP(A34,_xlnm.DATABASE,2,FALSE)</f>
        <v>NUR KAFI ALI YA'FI</v>
      </c>
      <c r="F37" s="2593"/>
      <c r="G37" s="2594"/>
      <c r="J37" s="218"/>
      <c r="K37" s="123">
        <f t="shared" si="2"/>
        <v>4</v>
      </c>
      <c r="L37" s="2558" t="str">
        <f>IF(OR(VLOOKUP(A34,_xlnm.DATABASE,29,FALSE)="",VLOOKUP(A34,_xlnm.DATABASE,29,FALSE)="-"),"",VLOOKUP(A34,_xlnm.DATABASE,29,FALSE))</f>
        <v>EX1200</v>
      </c>
      <c r="M37" s="2559"/>
      <c r="N37" s="2559"/>
      <c r="O37" s="2559"/>
      <c r="P37" s="2560"/>
      <c r="Q37" s="2618">
        <f>IF(OR(L37="",L37="-"),"",VLOOKUP(A34,_xlnm.DATABASE,20,FALSE))</f>
        <v>44622</v>
      </c>
      <c r="R37" s="2619"/>
      <c r="S37" s="2619"/>
      <c r="T37" s="2619"/>
      <c r="U37" s="2619"/>
      <c r="V37" s="2620"/>
      <c r="W37" s="9"/>
      <c r="Y37" s="2592" t="s">
        <v>23</v>
      </c>
      <c r="Z37" s="2590"/>
      <c r="AA37" s="38" t="s">
        <v>6</v>
      </c>
      <c r="AB37" s="2593" t="str">
        <f>VLOOKUP(X34,_xlnm.DATABASE,2,FALSE)</f>
        <v>MUHAMMAD YOGI</v>
      </c>
      <c r="AC37" s="2593"/>
      <c r="AD37" s="2594"/>
      <c r="AE37" s="77"/>
      <c r="AF37" s="75"/>
      <c r="AG37" s="123" t="str">
        <f t="shared" si="3"/>
        <v/>
      </c>
      <c r="AH37" s="2555" t="str">
        <f>IF(OR(VLOOKUP(X34,_xlnm.DATABASE,29,FALSE)="",VLOOKUP(X34,_xlnm.DATABASE,29,FALSE)="-"),"",VLOOKUP(X34,_xlnm.DATABASE,29,FALSE))</f>
        <v/>
      </c>
      <c r="AI37" s="2556"/>
      <c r="AJ37" s="2556"/>
      <c r="AK37" s="2556"/>
      <c r="AL37" s="2557"/>
      <c r="AM37" s="2683" t="str">
        <f>IF(OR(AH37="",AH37="-"),"",VLOOKUP(X32,_xlnm.DATABASE,20,FALSE))</f>
        <v/>
      </c>
      <c r="AN37" s="2684"/>
      <c r="AO37" s="2684"/>
      <c r="AP37" s="2684"/>
      <c r="AQ37" s="2684"/>
      <c r="AR37" s="2685"/>
      <c r="AS37" s="9"/>
    </row>
    <row r="38" spans="1:45" ht="12.75" customHeight="1">
      <c r="B38" s="2595" t="s">
        <v>10</v>
      </c>
      <c r="C38" s="2686"/>
      <c r="D38" s="38" t="s">
        <v>6</v>
      </c>
      <c r="E38" s="2686" t="str">
        <f>VLOOKUP(A34,_xlnm.DATABASE,5,FALSE)</f>
        <v>KL18021</v>
      </c>
      <c r="F38" s="2686"/>
      <c r="G38" s="2687"/>
      <c r="J38" s="218"/>
      <c r="K38" s="123" t="str">
        <f t="shared" si="2"/>
        <v/>
      </c>
      <c r="L38" s="2558" t="str">
        <f>IF(OR(VLOOKUP(A34,_xlnm.DATABASE,30,FALSE)="",VLOOKUP(A34,_xlnm.DATABASE,30,FALSE)="-"),"",VLOOKUP(A34,_xlnm.DATABASE,30,FALSE))</f>
        <v/>
      </c>
      <c r="M38" s="2559"/>
      <c r="N38" s="2559"/>
      <c r="O38" s="2559"/>
      <c r="P38" s="2560"/>
      <c r="Q38" s="2552" t="str">
        <f>IF(OR(L38="",L38="-"),"",VLOOKUP(A34,_xlnm.DATABASE,20,FALSE))</f>
        <v/>
      </c>
      <c r="R38" s="2553"/>
      <c r="S38" s="2553"/>
      <c r="T38" s="2553"/>
      <c r="U38" s="2553"/>
      <c r="V38" s="2554"/>
      <c r="W38" s="9"/>
      <c r="Y38" s="2592" t="s">
        <v>10</v>
      </c>
      <c r="Z38" s="2590"/>
      <c r="AA38" s="38" t="s">
        <v>6</v>
      </c>
      <c r="AB38" s="2590" t="str">
        <f>VLOOKUP(X34,_xlnm.DATABASE,5,FALSE)</f>
        <v>KL18292</v>
      </c>
      <c r="AC38" s="2590"/>
      <c r="AD38" s="2602"/>
      <c r="AE38" s="77"/>
      <c r="AF38" s="75"/>
      <c r="AG38" s="123" t="str">
        <f t="shared" si="3"/>
        <v/>
      </c>
      <c r="AH38" s="2555" t="str">
        <f>IF(OR(VLOOKUP(X34,_xlnm.DATABASE,30,FALSE)="",VLOOKUP(X34,_xlnm.DATABASE,30,FALSE)="-"),"",VLOOKUP(X34,_xlnm.DATABASE,30,FALSE))</f>
        <v/>
      </c>
      <c r="AI38" s="2556"/>
      <c r="AJ38" s="2556"/>
      <c r="AK38" s="2556"/>
      <c r="AL38" s="2557"/>
      <c r="AM38" s="2683" t="str">
        <f>IF(OR(AH38="",AH38="-"),"",VLOOKUP(X34,_xlnm.DATABASE,20,FALSE))</f>
        <v/>
      </c>
      <c r="AN38" s="2684"/>
      <c r="AO38" s="2684"/>
      <c r="AP38" s="2684"/>
      <c r="AQ38" s="2684"/>
      <c r="AR38" s="2685"/>
      <c r="AS38" s="9"/>
    </row>
    <row r="39" spans="1:45" ht="12.75" customHeight="1">
      <c r="B39" s="39"/>
      <c r="C39" s="40"/>
      <c r="D39" s="40"/>
      <c r="E39" s="40"/>
      <c r="F39" s="40"/>
      <c r="G39" s="41"/>
      <c r="J39" s="218"/>
      <c r="K39" s="123" t="str">
        <f t="shared" si="2"/>
        <v/>
      </c>
      <c r="L39" s="2558" t="str">
        <f>IF(OR(VLOOKUP(A34,_xlnm.DATABASE,31,FALSE)="",VLOOKUP(A34,_xlnm.DATABASE,31,FALSE)="-"),"",VLOOKUP(A34,_xlnm.DATABASE,31,FALSE))</f>
        <v/>
      </c>
      <c r="M39" s="2559"/>
      <c r="N39" s="2559"/>
      <c r="O39" s="2559"/>
      <c r="P39" s="2560"/>
      <c r="Q39" s="2552" t="str">
        <f>IF(OR(L39="",L39="-"),"",VLOOKUP(A34,_xlnm.DATABASE,20,FALSE))</f>
        <v/>
      </c>
      <c r="R39" s="2553"/>
      <c r="S39" s="2553"/>
      <c r="T39" s="2553"/>
      <c r="U39" s="2553"/>
      <c r="V39" s="2554"/>
      <c r="W39" s="9"/>
      <c r="Y39" s="39"/>
      <c r="Z39" s="40"/>
      <c r="AA39" s="40"/>
      <c r="AB39" s="40"/>
      <c r="AC39" s="40"/>
      <c r="AD39" s="41"/>
      <c r="AE39" s="76"/>
      <c r="AF39" s="75"/>
      <c r="AG39" s="123" t="str">
        <f t="shared" si="3"/>
        <v/>
      </c>
      <c r="AH39" s="2555" t="str">
        <f>IF(OR(VLOOKUP(X34,_xlnm.DATABASE,31,FALSE)="",VLOOKUP(X34,_xlnm.DATABASE,31,FALSE)="-"),"",VLOOKUP(X34,_xlnm.DATABASE,31,FALSE))</f>
        <v/>
      </c>
      <c r="AI39" s="2556"/>
      <c r="AJ39" s="2556"/>
      <c r="AK39" s="2556"/>
      <c r="AL39" s="2557"/>
      <c r="AM39" s="2683" t="str">
        <f>IF(OR(AH39="",AH39="-"),"",VLOOKUP(X34,_xlnm.DATABASE,20,FALSE))</f>
        <v/>
      </c>
      <c r="AN39" s="2684"/>
      <c r="AO39" s="2684"/>
      <c r="AP39" s="2684"/>
      <c r="AQ39" s="2684"/>
      <c r="AR39" s="2685"/>
      <c r="AS39" s="9"/>
    </row>
    <row r="40" spans="1:45" ht="12.75" customHeight="1">
      <c r="B40" s="75"/>
      <c r="C40" s="42"/>
      <c r="D40" s="42"/>
      <c r="E40" s="42"/>
      <c r="F40" s="42"/>
      <c r="G40" s="76"/>
      <c r="J40" s="218"/>
      <c r="K40" s="123" t="str">
        <f t="shared" si="2"/>
        <v/>
      </c>
      <c r="L40" s="2558" t="str">
        <f>IF(OR(VLOOKUP(A34,_xlnm.DATABASE,32,FALSE)="",VLOOKUP(A34,_xlnm.DATABASE,32,FALSE)="-"),"",VLOOKUP(A34,_xlnm.DATABASE,32,FALSE))</f>
        <v/>
      </c>
      <c r="M40" s="2559"/>
      <c r="N40" s="2559"/>
      <c r="O40" s="2559"/>
      <c r="P40" s="2560"/>
      <c r="Q40" s="2552" t="str">
        <f>IF(OR(L40="",L40="-"),"",VLOOKUP(A34,_xlnm.DATABASE,20,FALSE))</f>
        <v/>
      </c>
      <c r="R40" s="2553"/>
      <c r="S40" s="2553"/>
      <c r="T40" s="2553"/>
      <c r="U40" s="2553"/>
      <c r="V40" s="2554"/>
      <c r="W40" s="9"/>
      <c r="Y40" s="75"/>
      <c r="Z40" s="42"/>
      <c r="AA40" s="42"/>
      <c r="AB40" s="42"/>
      <c r="AC40" s="42"/>
      <c r="AD40" s="76"/>
      <c r="AE40" s="76"/>
      <c r="AF40" s="75"/>
      <c r="AG40" s="123" t="str">
        <f t="shared" si="3"/>
        <v/>
      </c>
      <c r="AH40" s="2555" t="str">
        <f>IF(OR(VLOOKUP(X34,_xlnm.DATABASE,32,FALSE)="",VLOOKUP(X34,_xlnm.DATABASE,32,FALSE)="-"),"",VLOOKUP(X34,_xlnm.DATABASE,32,FALSE))</f>
        <v/>
      </c>
      <c r="AI40" s="2556"/>
      <c r="AJ40" s="2556"/>
      <c r="AK40" s="2556"/>
      <c r="AL40" s="2557"/>
      <c r="AM40" s="2683" t="str">
        <f>IF(OR(AH40="",AH40="-"),"",VLOOKUP(X34,_xlnm.DATABASE,20,FALSE))</f>
        <v/>
      </c>
      <c r="AN40" s="2684"/>
      <c r="AO40" s="2684"/>
      <c r="AP40" s="2684"/>
      <c r="AQ40" s="2684"/>
      <c r="AR40" s="2685"/>
      <c r="AS40" s="9"/>
    </row>
    <row r="41" spans="1:45" ht="6.75" customHeight="1">
      <c r="B41" s="75"/>
      <c r="C41" s="42"/>
      <c r="D41" s="42"/>
      <c r="E41" s="42"/>
      <c r="F41" s="42"/>
      <c r="G41" s="76"/>
      <c r="J41" s="218"/>
      <c r="K41" s="40"/>
      <c r="L41" s="40"/>
      <c r="M41" s="40"/>
      <c r="N41" s="40"/>
      <c r="O41" s="40"/>
      <c r="P41" s="40"/>
      <c r="Q41" s="40"/>
      <c r="R41" s="40"/>
      <c r="S41" s="40"/>
      <c r="T41" s="1002"/>
      <c r="U41" s="40"/>
      <c r="V41" s="40"/>
      <c r="W41" s="9"/>
      <c r="Y41" s="75"/>
      <c r="Z41" s="42"/>
      <c r="AA41" s="42"/>
      <c r="AB41" s="42"/>
      <c r="AC41" s="42"/>
      <c r="AD41" s="76"/>
      <c r="AE41" s="76"/>
      <c r="AF41" s="75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9"/>
    </row>
    <row r="42" spans="1:45" ht="9.75" customHeight="1">
      <c r="B42" s="75"/>
      <c r="C42" s="42"/>
      <c r="D42" s="42"/>
      <c r="E42" s="42"/>
      <c r="F42" s="42"/>
      <c r="G42" s="76"/>
      <c r="J42" s="218"/>
      <c r="K42" s="43" t="s">
        <v>25</v>
      </c>
      <c r="L42" s="43"/>
      <c r="M42" s="43"/>
      <c r="N42" s="43"/>
      <c r="O42" s="43"/>
      <c r="P42" s="44"/>
      <c r="Q42" s="2588" t="s">
        <v>26</v>
      </c>
      <c r="R42" s="2691"/>
      <c r="S42" s="2631" t="s">
        <v>27</v>
      </c>
      <c r="T42" s="2692"/>
      <c r="U42" s="2633" t="s">
        <v>28</v>
      </c>
      <c r="V42" s="2693"/>
      <c r="W42" s="9"/>
      <c r="Y42" s="75"/>
      <c r="Z42" s="42"/>
      <c r="AA42" s="42"/>
      <c r="AB42" s="42"/>
      <c r="AC42" s="42"/>
      <c r="AD42" s="76"/>
      <c r="AE42" s="76"/>
      <c r="AF42" s="75"/>
      <c r="AG42" s="43" t="s">
        <v>25</v>
      </c>
      <c r="AH42" s="43"/>
      <c r="AI42" s="43"/>
      <c r="AJ42" s="43"/>
      <c r="AK42" s="43"/>
      <c r="AL42" s="44"/>
      <c r="AM42" s="2586" t="s">
        <v>26</v>
      </c>
      <c r="AN42" s="2587"/>
      <c r="AO42" s="2582" t="s">
        <v>27</v>
      </c>
      <c r="AP42" s="2583"/>
      <c r="AQ42" s="2584" t="s">
        <v>28</v>
      </c>
      <c r="AR42" s="2585"/>
      <c r="AS42" s="9"/>
    </row>
    <row r="43" spans="1:45" ht="9.75" customHeight="1">
      <c r="B43" s="75"/>
      <c r="C43" s="42"/>
      <c r="D43" s="42"/>
      <c r="E43" s="42"/>
      <c r="F43" s="42"/>
      <c r="G43" s="76"/>
      <c r="J43" s="218"/>
      <c r="K43" s="43" t="s">
        <v>29</v>
      </c>
      <c r="L43" s="43"/>
      <c r="M43" s="43"/>
      <c r="N43" s="43" t="s">
        <v>6</v>
      </c>
      <c r="O43" s="2637">
        <f ca="1">+IF(Q46&gt;TODAY(),TODAY(),"SIMPOL EXP")</f>
        <v>44275</v>
      </c>
      <c r="P43" s="2637"/>
      <c r="Q43" s="2637"/>
      <c r="R43" s="2637"/>
      <c r="S43" s="2637"/>
      <c r="T43" s="2637"/>
      <c r="U43" s="2637"/>
      <c r="V43" s="2637"/>
      <c r="W43" s="9"/>
      <c r="Y43" s="75"/>
      <c r="Z43" s="42"/>
      <c r="AA43" s="42"/>
      <c r="AB43" s="42"/>
      <c r="AC43" s="42"/>
      <c r="AD43" s="76"/>
      <c r="AE43" s="76"/>
      <c r="AF43" s="75"/>
      <c r="AG43" s="43" t="s">
        <v>29</v>
      </c>
      <c r="AH43" s="43"/>
      <c r="AI43" s="43"/>
      <c r="AJ43" s="43" t="s">
        <v>6</v>
      </c>
      <c r="AK43" s="2637">
        <f ca="1">+IF(AM46&gt;TODAY(),TODAY(),"SIMPOL EXP")</f>
        <v>44275</v>
      </c>
      <c r="AL43" s="2637"/>
      <c r="AM43" s="2637"/>
      <c r="AN43" s="2637"/>
      <c r="AO43" s="2637"/>
      <c r="AP43" s="2637"/>
      <c r="AQ43" s="2637"/>
      <c r="AR43" s="2637"/>
      <c r="AS43" s="9"/>
    </row>
    <row r="44" spans="1:45" ht="8.25" customHeight="1">
      <c r="B44" s="75"/>
      <c r="C44" s="42"/>
      <c r="D44" s="42"/>
      <c r="E44" s="42"/>
      <c r="F44" s="42"/>
      <c r="G44" s="76"/>
      <c r="J44" s="218"/>
      <c r="K44" s="218"/>
      <c r="L44" s="218"/>
      <c r="M44" s="218"/>
      <c r="N44" s="218"/>
      <c r="O44" s="218"/>
      <c r="P44" s="218"/>
      <c r="Q44" s="218"/>
      <c r="R44" s="218"/>
      <c r="S44" s="218"/>
      <c r="T44" s="20"/>
      <c r="U44" s="218"/>
      <c r="V44" s="218"/>
      <c r="W44" s="9"/>
      <c r="Y44" s="75"/>
      <c r="Z44" s="2695"/>
      <c r="AA44" s="2695"/>
      <c r="AB44" s="2695"/>
      <c r="AC44" s="42"/>
      <c r="AD44" s="76"/>
      <c r="AE44" s="76"/>
      <c r="AF44" s="75"/>
      <c r="AG44" s="218"/>
      <c r="AH44" s="218"/>
      <c r="AI44" s="218"/>
      <c r="AJ44" s="218"/>
      <c r="AK44" s="218"/>
      <c r="AL44" s="218"/>
      <c r="AM44" s="218"/>
      <c r="AN44" s="218"/>
      <c r="AO44" s="218"/>
      <c r="AP44" s="218"/>
      <c r="AQ44" s="218"/>
      <c r="AR44" s="218"/>
      <c r="AS44" s="9"/>
    </row>
    <row r="45" spans="1:45" ht="12.75" customHeight="1">
      <c r="B45" s="75"/>
      <c r="C45" s="42"/>
      <c r="D45" s="42"/>
      <c r="E45" s="42"/>
      <c r="F45" s="42"/>
      <c r="G45" s="76"/>
      <c r="J45" s="76"/>
      <c r="K45" s="2643" t="s">
        <v>30</v>
      </c>
      <c r="L45" s="2696"/>
      <c r="M45" s="2697"/>
      <c r="N45" s="2645" t="s">
        <v>31</v>
      </c>
      <c r="O45" s="2698"/>
      <c r="P45" s="45" t="s">
        <v>6</v>
      </c>
      <c r="Q45" s="2696" t="str">
        <f>VLOOKUP(A34,_xlnm.DATABASE,10,FALSE)</f>
        <v>-</v>
      </c>
      <c r="R45" s="2696"/>
      <c r="S45" s="2696"/>
      <c r="T45" s="2696"/>
      <c r="U45" s="2696"/>
      <c r="V45" s="2697"/>
      <c r="W45" s="10"/>
      <c r="Y45" s="75"/>
      <c r="Z45" s="42"/>
      <c r="AA45" s="42"/>
      <c r="AB45" s="42"/>
      <c r="AC45" s="42"/>
      <c r="AD45" s="76"/>
      <c r="AE45" s="78"/>
      <c r="AF45" s="77"/>
      <c r="AG45" s="2638" t="s">
        <v>30</v>
      </c>
      <c r="AH45" s="2639"/>
      <c r="AI45" s="2640"/>
      <c r="AJ45" s="2641" t="s">
        <v>31</v>
      </c>
      <c r="AK45" s="2642"/>
      <c r="AL45" s="45" t="s">
        <v>6</v>
      </c>
      <c r="AM45" s="2639" t="str">
        <f>VLOOKUP(X34,_xlnm.DATABASE,10,FALSE)</f>
        <v>-</v>
      </c>
      <c r="AN45" s="2639"/>
      <c r="AO45" s="2639"/>
      <c r="AP45" s="2639"/>
      <c r="AQ45" s="2639"/>
      <c r="AR45" s="2640"/>
      <c r="AS45" s="10"/>
    </row>
    <row r="46" spans="1:45" ht="6" customHeight="1">
      <c r="B46" s="75"/>
      <c r="C46" s="42"/>
      <c r="D46" s="42"/>
      <c r="E46" s="42"/>
      <c r="F46" s="42"/>
      <c r="G46" s="76"/>
      <c r="J46" s="218"/>
      <c r="K46" s="2561"/>
      <c r="L46" s="2561"/>
      <c r="M46" s="2561"/>
      <c r="N46" s="2564" t="s">
        <v>32</v>
      </c>
      <c r="O46" s="2565"/>
      <c r="P46" s="2568" t="s">
        <v>6</v>
      </c>
      <c r="Q46" s="2570" t="str">
        <f>VLOOKUP(A34,_xlnm.DATABASE,12,FALSE)</f>
        <v>-</v>
      </c>
      <c r="R46" s="2570"/>
      <c r="S46" s="2570"/>
      <c r="T46" s="2570"/>
      <c r="U46" s="2570"/>
      <c r="V46" s="2571"/>
      <c r="W46" s="9"/>
      <c r="Y46" s="75"/>
      <c r="Z46" s="42"/>
      <c r="AA46" s="42"/>
      <c r="AB46" s="42"/>
      <c r="AC46" s="42"/>
      <c r="AD46" s="76"/>
      <c r="AE46" s="68"/>
      <c r="AF46" s="75"/>
      <c r="AG46" s="2561"/>
      <c r="AH46" s="2561"/>
      <c r="AI46" s="2561"/>
      <c r="AJ46" s="2564" t="s">
        <v>32</v>
      </c>
      <c r="AK46" s="2565"/>
      <c r="AL46" s="2568" t="s">
        <v>6</v>
      </c>
      <c r="AM46" s="2570" t="str">
        <f>VLOOKUP(X34,_xlnm.DATABASE,12,FALSE)</f>
        <v>-</v>
      </c>
      <c r="AN46" s="2570"/>
      <c r="AO46" s="2570"/>
      <c r="AP46" s="2570"/>
      <c r="AQ46" s="2570"/>
      <c r="AR46" s="2571"/>
      <c r="AS46" s="9"/>
    </row>
    <row r="47" spans="1:45" ht="6" customHeight="1">
      <c r="B47" s="75"/>
      <c r="C47" s="42"/>
      <c r="D47" s="42"/>
      <c r="E47" s="42"/>
      <c r="F47" s="42"/>
      <c r="G47" s="76"/>
      <c r="J47" s="218"/>
      <c r="K47" s="2562"/>
      <c r="L47" s="2562"/>
      <c r="M47" s="2562"/>
      <c r="N47" s="2566"/>
      <c r="O47" s="2567"/>
      <c r="P47" s="2569"/>
      <c r="Q47" s="2572"/>
      <c r="R47" s="2572"/>
      <c r="S47" s="2572"/>
      <c r="T47" s="2572"/>
      <c r="U47" s="2572"/>
      <c r="V47" s="2573"/>
      <c r="W47" s="9"/>
      <c r="Y47" s="75"/>
      <c r="Z47" s="42"/>
      <c r="AA47" s="42"/>
      <c r="AB47" s="42"/>
      <c r="AC47" s="42"/>
      <c r="AD47" s="76"/>
      <c r="AE47" s="68"/>
      <c r="AF47" s="75"/>
      <c r="AG47" s="2562"/>
      <c r="AH47" s="2562"/>
      <c r="AI47" s="2562"/>
      <c r="AJ47" s="2566"/>
      <c r="AK47" s="2567"/>
      <c r="AL47" s="2569"/>
      <c r="AM47" s="2572"/>
      <c r="AN47" s="2572"/>
      <c r="AO47" s="2572"/>
      <c r="AP47" s="2572"/>
      <c r="AQ47" s="2572"/>
      <c r="AR47" s="2573"/>
      <c r="AS47" s="9"/>
    </row>
    <row r="48" spans="1:45" ht="6" customHeight="1">
      <c r="B48" s="75"/>
      <c r="C48" s="42"/>
      <c r="D48" s="42"/>
      <c r="E48" s="42"/>
      <c r="F48" s="42"/>
      <c r="G48" s="76"/>
      <c r="J48" s="218"/>
      <c r="K48" s="2562"/>
      <c r="L48" s="2562"/>
      <c r="M48" s="2562"/>
      <c r="N48" s="2564" t="s">
        <v>33</v>
      </c>
      <c r="O48" s="2565"/>
      <c r="P48" s="2568" t="s">
        <v>6</v>
      </c>
      <c r="Q48" s="2627" t="s">
        <v>24</v>
      </c>
      <c r="R48" s="2627"/>
      <c r="S48" s="2627"/>
      <c r="T48" s="2627"/>
      <c r="U48" s="2627"/>
      <c r="V48" s="2628"/>
      <c r="W48" s="9"/>
      <c r="Y48" s="75"/>
      <c r="Z48" s="42"/>
      <c r="AA48" s="42"/>
      <c r="AB48" s="42"/>
      <c r="AC48" s="42"/>
      <c r="AD48" s="76"/>
      <c r="AE48" s="68"/>
      <c r="AF48" s="75"/>
      <c r="AG48" s="2562"/>
      <c r="AH48" s="2562"/>
      <c r="AI48" s="2562"/>
      <c r="AJ48" s="2574" t="s">
        <v>33</v>
      </c>
      <c r="AK48" s="2575"/>
      <c r="AL48" s="2576" t="s">
        <v>6</v>
      </c>
      <c r="AM48" s="2577" t="str">
        <f>VLOOKUP(X34,_xlnm.DATABASE,15,FALSE)</f>
        <v>-</v>
      </c>
      <c r="AN48" s="2578"/>
      <c r="AO48" s="2578"/>
      <c r="AP48" s="2578"/>
      <c r="AQ48" s="2578"/>
      <c r="AR48" s="2579"/>
      <c r="AS48" s="9"/>
    </row>
    <row r="49" spans="1:45" ht="6" customHeight="1">
      <c r="B49" s="75"/>
      <c r="C49" s="42"/>
      <c r="D49" s="42"/>
      <c r="E49" s="42"/>
      <c r="F49" s="42"/>
      <c r="G49" s="80"/>
      <c r="J49" s="218"/>
      <c r="K49" s="2563"/>
      <c r="L49" s="2563"/>
      <c r="M49" s="2563"/>
      <c r="N49" s="2566"/>
      <c r="O49" s="2567"/>
      <c r="P49" s="2569"/>
      <c r="Q49" s="2629"/>
      <c r="R49" s="2629"/>
      <c r="S49" s="2629"/>
      <c r="T49" s="2629"/>
      <c r="U49" s="2629"/>
      <c r="V49" s="2630"/>
      <c r="W49" s="9"/>
      <c r="Y49" s="75"/>
      <c r="Z49" s="42"/>
      <c r="AA49" s="42"/>
      <c r="AB49" s="42"/>
      <c r="AC49" s="42"/>
      <c r="AD49" s="76"/>
      <c r="AE49" s="68"/>
      <c r="AF49" s="75"/>
      <c r="AG49" s="2563"/>
      <c r="AH49" s="2563"/>
      <c r="AI49" s="2563"/>
      <c r="AJ49" s="2566"/>
      <c r="AK49" s="2567"/>
      <c r="AL49" s="2569"/>
      <c r="AM49" s="2580"/>
      <c r="AN49" s="2580"/>
      <c r="AO49" s="2580"/>
      <c r="AP49" s="2580"/>
      <c r="AQ49" s="2580"/>
      <c r="AR49" s="2581"/>
      <c r="AS49" s="9"/>
    </row>
    <row r="50" spans="1:45">
      <c r="B50" s="2675" t="s">
        <v>34</v>
      </c>
      <c r="C50" s="2676"/>
      <c r="D50" s="46" t="s">
        <v>6</v>
      </c>
      <c r="E50" s="2677">
        <f>VLOOKUP(A34,_xlnm.DATABASE,13,FALSE)</f>
        <v>43442</v>
      </c>
      <c r="F50" s="2677"/>
      <c r="G50" s="2678"/>
      <c r="J50" s="218"/>
      <c r="K50" s="218"/>
      <c r="L50" s="218"/>
      <c r="M50" s="218"/>
      <c r="N50" s="218"/>
      <c r="O50" s="218"/>
      <c r="P50" s="218"/>
      <c r="Q50" s="218"/>
      <c r="R50" s="218"/>
      <c r="S50" s="218"/>
      <c r="T50" s="20"/>
      <c r="U50" s="218"/>
      <c r="V50" s="218"/>
      <c r="W50" s="76"/>
      <c r="Y50" s="2675" t="s">
        <v>34</v>
      </c>
      <c r="Z50" s="2676"/>
      <c r="AA50" s="46" t="s">
        <v>6</v>
      </c>
      <c r="AB50" s="2677">
        <f>VLOOKUP(X34,_xlnm.DATABASE,13,FALSE)</f>
        <v>43270</v>
      </c>
      <c r="AC50" s="2677"/>
      <c r="AD50" s="2678"/>
      <c r="AE50" s="68"/>
      <c r="AF50" s="75"/>
      <c r="AG50" s="218"/>
      <c r="AH50" s="218"/>
      <c r="AI50" s="218"/>
      <c r="AJ50" s="218"/>
      <c r="AK50" s="218"/>
      <c r="AL50" s="218"/>
      <c r="AM50" s="218"/>
      <c r="AN50" s="218"/>
      <c r="AO50" s="218"/>
      <c r="AP50" s="218"/>
      <c r="AQ50" s="218"/>
      <c r="AR50" s="218"/>
      <c r="AS50" s="76"/>
    </row>
    <row r="51" spans="1:45">
      <c r="B51" s="2679" t="s">
        <v>35</v>
      </c>
      <c r="C51" s="2680"/>
      <c r="D51" s="47" t="s">
        <v>6</v>
      </c>
      <c r="E51" s="2681" t="str">
        <f>VLOOKUP(A34,_xlnm.DATABASE,3,FALSE)</f>
        <v>OPERATOR</v>
      </c>
      <c r="F51" s="2681"/>
      <c r="G51" s="2682"/>
      <c r="J51" s="218"/>
      <c r="K51" s="2635" t="s">
        <v>36</v>
      </c>
      <c r="L51" s="2635"/>
      <c r="M51" s="2635"/>
      <c r="N51" s="218"/>
      <c r="O51" s="218"/>
      <c r="P51" s="1016" t="s">
        <v>85</v>
      </c>
      <c r="Q51" s="1016"/>
      <c r="R51" s="1016"/>
      <c r="S51" s="1016"/>
      <c r="T51" s="1212"/>
      <c r="U51" s="1016"/>
      <c r="V51" s="1016"/>
      <c r="W51" s="76"/>
      <c r="Y51" s="2679" t="s">
        <v>35</v>
      </c>
      <c r="Z51" s="2680"/>
      <c r="AA51" s="47" t="s">
        <v>6</v>
      </c>
      <c r="AB51" s="2681" t="str">
        <f>VLOOKUP(X34,_xlnm.DATABASE,3,FALSE)</f>
        <v>OPERATOR</v>
      </c>
      <c r="AC51" s="2681"/>
      <c r="AD51" s="2682"/>
      <c r="AE51" s="68"/>
      <c r="AF51" s="75"/>
      <c r="AG51" s="2635" t="s">
        <v>36</v>
      </c>
      <c r="AH51" s="2635"/>
      <c r="AI51" s="2635"/>
      <c r="AJ51" s="218"/>
      <c r="AK51" s="218"/>
      <c r="AL51" s="218"/>
      <c r="AM51" s="2635" t="s">
        <v>85</v>
      </c>
      <c r="AN51" s="2635"/>
      <c r="AO51" s="2635"/>
      <c r="AP51" s="2635"/>
      <c r="AQ51" s="2635"/>
      <c r="AR51" s="2635"/>
      <c r="AS51" s="76"/>
    </row>
    <row r="52" spans="1:45">
      <c r="B52" s="2663" t="s">
        <v>37</v>
      </c>
      <c r="C52" s="2664"/>
      <c r="D52" s="48" t="s">
        <v>6</v>
      </c>
      <c r="E52" s="2664" t="str">
        <f>VLOOKUP(A34,_xlnm.DATABASE,4,FALSE)</f>
        <v>PRODUKSI</v>
      </c>
      <c r="F52" s="2664"/>
      <c r="G52" s="2665"/>
      <c r="J52" s="218"/>
      <c r="K52" s="2694" t="s">
        <v>38</v>
      </c>
      <c r="L52" s="2694"/>
      <c r="M52" s="2694"/>
      <c r="N52" s="1174"/>
      <c r="O52" s="49"/>
      <c r="P52" s="49"/>
      <c r="Q52" s="2694" t="s">
        <v>39</v>
      </c>
      <c r="R52" s="2694"/>
      <c r="S52" s="2694"/>
      <c r="T52" s="2694"/>
      <c r="U52" s="2694"/>
      <c r="V52" s="2694"/>
      <c r="W52" s="80"/>
      <c r="Y52" s="2663" t="s">
        <v>37</v>
      </c>
      <c r="Z52" s="2664"/>
      <c r="AA52" s="48" t="s">
        <v>6</v>
      </c>
      <c r="AB52" s="2664" t="str">
        <f>VLOOKUP(X34,_xlnm.DATABASE,4,FALSE)</f>
        <v>PRODUKSI</v>
      </c>
      <c r="AC52" s="2664"/>
      <c r="AD52" s="2665"/>
      <c r="AE52" s="68"/>
      <c r="AF52" s="79"/>
      <c r="AG52" s="2636" t="s">
        <v>38</v>
      </c>
      <c r="AH52" s="2636"/>
      <c r="AI52" s="2636"/>
      <c r="AJ52" s="910"/>
      <c r="AK52" s="49"/>
      <c r="AL52" s="49"/>
      <c r="AM52" s="2666" t="s">
        <v>39</v>
      </c>
      <c r="AN52" s="2666"/>
      <c r="AO52" s="2666"/>
      <c r="AP52" s="2666"/>
      <c r="AQ52" s="2666"/>
      <c r="AR52" s="2666"/>
      <c r="AS52" s="80"/>
    </row>
    <row r="53" spans="1:45" ht="9.75" customHeight="1">
      <c r="B53" s="2535" t="s">
        <v>40</v>
      </c>
      <c r="C53" s="2536"/>
      <c r="D53" s="2537"/>
      <c r="E53" s="2538">
        <v>1</v>
      </c>
      <c r="F53" s="2653">
        <v>2</v>
      </c>
      <c r="G53" s="2542">
        <v>3</v>
      </c>
      <c r="I53" s="1013"/>
      <c r="J53" s="127" t="s">
        <v>86</v>
      </c>
      <c r="K53" s="128"/>
      <c r="L53" s="128"/>
      <c r="M53" s="128"/>
      <c r="N53" s="128"/>
      <c r="O53" s="128"/>
      <c r="P53" s="129" t="s">
        <v>87</v>
      </c>
      <c r="Q53" s="128"/>
      <c r="R53" s="128"/>
      <c r="S53" s="128"/>
      <c r="T53" s="128"/>
      <c r="U53" s="128"/>
      <c r="V53" s="128"/>
      <c r="W53" s="130"/>
      <c r="Y53" s="2535" t="s">
        <v>40</v>
      </c>
      <c r="Z53" s="2536"/>
      <c r="AA53" s="2537"/>
      <c r="AB53" s="2538">
        <v>1</v>
      </c>
      <c r="AC53" s="2653">
        <v>2</v>
      </c>
      <c r="AD53" s="2657">
        <v>3</v>
      </c>
      <c r="AF53" s="127" t="s">
        <v>86</v>
      </c>
      <c r="AG53" s="128"/>
      <c r="AH53" s="128"/>
      <c r="AI53" s="128"/>
      <c r="AJ53" s="128"/>
      <c r="AK53" s="128"/>
      <c r="AL53" s="129" t="s">
        <v>87</v>
      </c>
      <c r="AM53" s="128"/>
      <c r="AN53" s="128"/>
      <c r="AO53" s="128"/>
      <c r="AP53" s="128"/>
      <c r="AQ53" s="128"/>
      <c r="AR53" s="128"/>
      <c r="AS53" s="130"/>
    </row>
    <row r="54" spans="1:45" ht="9.75" customHeight="1">
      <c r="B54" s="2518"/>
      <c r="C54" s="2519"/>
      <c r="D54" s="2520"/>
      <c r="E54" s="2522"/>
      <c r="F54" s="2656"/>
      <c r="G54" s="2532"/>
      <c r="J54" s="83"/>
      <c r="K54" s="131" t="s">
        <v>88</v>
      </c>
      <c r="L54" s="84"/>
      <c r="M54" s="84"/>
      <c r="N54" s="84"/>
      <c r="O54" s="84"/>
      <c r="P54" s="132"/>
      <c r="Q54" s="133" t="s">
        <v>89</v>
      </c>
      <c r="R54" s="84"/>
      <c r="S54" s="84"/>
      <c r="T54" s="85"/>
      <c r="U54" s="85"/>
      <c r="V54" s="85"/>
      <c r="W54" s="86"/>
      <c r="Y54" s="2518"/>
      <c r="Z54" s="2519"/>
      <c r="AA54" s="2520"/>
      <c r="AB54" s="2522"/>
      <c r="AC54" s="2656"/>
      <c r="AD54" s="2658"/>
      <c r="AF54" s="83"/>
      <c r="AG54" s="131" t="s">
        <v>88</v>
      </c>
      <c r="AH54" s="84"/>
      <c r="AI54" s="84"/>
      <c r="AJ54" s="84"/>
      <c r="AK54" s="84"/>
      <c r="AL54" s="132"/>
      <c r="AM54" s="133" t="s">
        <v>89</v>
      </c>
      <c r="AN54" s="84"/>
      <c r="AO54" s="84"/>
      <c r="AP54" s="85"/>
      <c r="AQ54" s="85"/>
      <c r="AR54" s="85"/>
      <c r="AS54" s="86"/>
    </row>
    <row r="55" spans="1:45" s="33" customFormat="1" ht="9.75" customHeight="1">
      <c r="B55" s="2647" t="s">
        <v>41</v>
      </c>
      <c r="C55" s="2648"/>
      <c r="D55" s="2648"/>
      <c r="E55" s="2648"/>
      <c r="F55" s="2648"/>
      <c r="G55" s="2649"/>
      <c r="H55" s="1018"/>
      <c r="I55" s="1015"/>
      <c r="J55" s="87"/>
      <c r="K55" s="88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90"/>
      <c r="Y55" s="2647" t="s">
        <v>41</v>
      </c>
      <c r="Z55" s="2648"/>
      <c r="AA55" s="2648"/>
      <c r="AB55" s="2648"/>
      <c r="AC55" s="2648"/>
      <c r="AD55" s="2649"/>
      <c r="AF55" s="87"/>
      <c r="AG55" s="88"/>
      <c r="AH55" s="89"/>
      <c r="AI55" s="89"/>
      <c r="AJ55" s="89"/>
      <c r="AK55" s="89"/>
      <c r="AL55" s="89"/>
      <c r="AM55" s="89"/>
      <c r="AN55" s="89"/>
      <c r="AO55" s="89"/>
      <c r="AP55" s="89"/>
      <c r="AQ55" s="89"/>
      <c r="AR55" s="89"/>
      <c r="AS55" s="90"/>
    </row>
    <row r="56" spans="1:45" s="33" customFormat="1" ht="9" customHeight="1">
      <c r="B56" s="2650"/>
      <c r="C56" s="2651"/>
      <c r="D56" s="2651"/>
      <c r="E56" s="2651"/>
      <c r="F56" s="2651"/>
      <c r="G56" s="2652"/>
      <c r="H56" s="1018"/>
      <c r="I56" s="1015"/>
      <c r="J56" s="91"/>
      <c r="K56" s="92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4"/>
      <c r="Y56" s="2650"/>
      <c r="Z56" s="2651"/>
      <c r="AA56" s="2651"/>
      <c r="AB56" s="2651"/>
      <c r="AC56" s="2651"/>
      <c r="AD56" s="2652"/>
      <c r="AF56" s="91"/>
      <c r="AG56" s="92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4"/>
    </row>
    <row r="57" spans="1:45" ht="3" customHeight="1">
      <c r="I57" s="20"/>
      <c r="J57" s="49"/>
      <c r="K57" s="49"/>
    </row>
    <row r="58" spans="1:45" s="124" customFormat="1" ht="3" customHeight="1">
      <c r="H58" s="20"/>
      <c r="I58" s="20"/>
      <c r="J58" s="218"/>
      <c r="K58" s="218"/>
      <c r="T58" s="1032"/>
    </row>
    <row r="59" spans="1:45" s="124" customFormat="1" ht="8.4499999999999993" customHeight="1">
      <c r="B59" s="2603"/>
      <c r="C59" s="2604"/>
      <c r="D59" s="2604"/>
      <c r="E59" s="2604"/>
      <c r="F59" s="2604"/>
      <c r="G59" s="2605"/>
      <c r="H59" s="2007"/>
      <c r="I59" s="1023"/>
      <c r="J59" s="1011"/>
      <c r="K59" s="2609" t="s">
        <v>17</v>
      </c>
      <c r="L59" s="2609"/>
      <c r="M59" s="2609"/>
      <c r="N59" s="2609"/>
      <c r="O59" s="2609"/>
      <c r="P59" s="2609"/>
      <c r="Q59" s="2609"/>
      <c r="R59" s="2609"/>
      <c r="S59" s="2609"/>
      <c r="T59" s="2609"/>
      <c r="U59" s="2609"/>
      <c r="V59" s="2609"/>
      <c r="W59" s="71"/>
      <c r="Y59" s="2603"/>
      <c r="Z59" s="2604"/>
      <c r="AA59" s="2604"/>
      <c r="AB59" s="2604"/>
      <c r="AC59" s="2604"/>
      <c r="AD59" s="2605"/>
      <c r="AE59" s="69"/>
      <c r="AF59" s="70"/>
      <c r="AG59" s="2609" t="s">
        <v>17</v>
      </c>
      <c r="AH59" s="2609"/>
      <c r="AI59" s="2609"/>
      <c r="AJ59" s="2609"/>
      <c r="AK59" s="2609"/>
      <c r="AL59" s="2609"/>
      <c r="AM59" s="2609"/>
      <c r="AN59" s="2609"/>
      <c r="AO59" s="2609"/>
      <c r="AP59" s="2609"/>
      <c r="AQ59" s="2609"/>
      <c r="AR59" s="2609"/>
      <c r="AS59" s="71"/>
    </row>
    <row r="60" spans="1:45" ht="1.5" customHeight="1">
      <c r="B60" s="2606"/>
      <c r="C60" s="2607"/>
      <c r="D60" s="2607"/>
      <c r="E60" s="2607"/>
      <c r="F60" s="2607"/>
      <c r="G60" s="2608"/>
      <c r="H60" s="1031"/>
      <c r="I60" s="1023"/>
      <c r="J60" s="42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4"/>
      <c r="Y60" s="2606"/>
      <c r="Z60" s="2607"/>
      <c r="AA60" s="2607"/>
      <c r="AB60" s="2607"/>
      <c r="AC60" s="2607"/>
      <c r="AD60" s="2608"/>
      <c r="AE60" s="1"/>
      <c r="AF60" s="5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7"/>
    </row>
    <row r="61" spans="1:45" s="124" customFormat="1" ht="15" customHeight="1">
      <c r="B61" s="2606"/>
      <c r="C61" s="2607"/>
      <c r="D61" s="2607"/>
      <c r="E61" s="2607"/>
      <c r="F61" s="2607"/>
      <c r="G61" s="2608"/>
      <c r="H61" s="2007"/>
      <c r="I61" s="1023"/>
      <c r="J61" s="42"/>
      <c r="K61" s="2610" t="str">
        <f ca="1">"Reg : "&amp;VLOOKUP(A63,_xlnm.DATABASE,18,FALSE)&amp;"/KPP/SIMPER/"&amp;ROMAN(MONTH(O72),0)&amp;"/"&amp;YEAR(O72)</f>
        <v>Reg : SMP-009/KPP/SIMPER/III/2021</v>
      </c>
      <c r="L61" s="2610"/>
      <c r="M61" s="2610"/>
      <c r="N61" s="2610"/>
      <c r="O61" s="2610"/>
      <c r="P61" s="2610"/>
      <c r="Q61" s="2610"/>
      <c r="R61" s="2610"/>
      <c r="S61" s="2610"/>
      <c r="T61" s="2610"/>
      <c r="U61" s="2610"/>
      <c r="V61" s="2610"/>
      <c r="W61" s="74"/>
      <c r="Y61" s="2606"/>
      <c r="Z61" s="2607"/>
      <c r="AA61" s="2607"/>
      <c r="AB61" s="2607"/>
      <c r="AC61" s="2607"/>
      <c r="AD61" s="2608"/>
      <c r="AE61" s="69"/>
      <c r="AF61" s="72"/>
      <c r="AG61" s="2610" t="s">
        <v>18</v>
      </c>
      <c r="AH61" s="2610"/>
      <c r="AI61" s="2610"/>
      <c r="AJ61" s="2610"/>
      <c r="AK61" s="2610"/>
      <c r="AL61" s="2610"/>
      <c r="AM61" s="2610"/>
      <c r="AN61" s="2610"/>
      <c r="AO61" s="2610"/>
      <c r="AP61" s="2610"/>
      <c r="AQ61" s="2610"/>
      <c r="AR61" s="2610"/>
      <c r="AS61" s="74"/>
    </row>
    <row r="62" spans="1:45">
      <c r="B62" s="2606"/>
      <c r="C62" s="2607"/>
      <c r="D62" s="2607"/>
      <c r="E62" s="2607"/>
      <c r="F62" s="2607"/>
      <c r="G62" s="2608"/>
      <c r="H62" s="1031"/>
      <c r="J62" s="218"/>
      <c r="K62" s="37" t="s">
        <v>19</v>
      </c>
      <c r="L62" s="2611" t="s">
        <v>20</v>
      </c>
      <c r="M62" s="2612"/>
      <c r="N62" s="2612"/>
      <c r="O62" s="2612"/>
      <c r="P62" s="2613"/>
      <c r="Q62" s="2611" t="s">
        <v>21</v>
      </c>
      <c r="R62" s="2612"/>
      <c r="S62" s="2612"/>
      <c r="T62" s="2612"/>
      <c r="U62" s="2612"/>
      <c r="V62" s="2613"/>
      <c r="W62" s="76"/>
      <c r="Y62" s="2606"/>
      <c r="Z62" s="2607"/>
      <c r="AA62" s="2607"/>
      <c r="AB62" s="2607"/>
      <c r="AC62" s="2607"/>
      <c r="AD62" s="2608"/>
      <c r="AE62" s="1"/>
      <c r="AF62" s="8"/>
      <c r="AG62" s="37" t="s">
        <v>19</v>
      </c>
      <c r="AH62" s="2611" t="s">
        <v>20</v>
      </c>
      <c r="AI62" s="2612"/>
      <c r="AJ62" s="2612"/>
      <c r="AK62" s="2612"/>
      <c r="AL62" s="2613"/>
      <c r="AM62" s="2611" t="s">
        <v>21</v>
      </c>
      <c r="AN62" s="2612"/>
      <c r="AO62" s="2612"/>
      <c r="AP62" s="2612"/>
      <c r="AQ62" s="2612"/>
      <c r="AR62" s="2613"/>
      <c r="AS62" s="9"/>
    </row>
    <row r="63" spans="1:45" s="68" customFormat="1" ht="12.75" customHeight="1">
      <c r="A63" s="68">
        <v>3109</v>
      </c>
      <c r="B63" s="2621" t="s">
        <v>22</v>
      </c>
      <c r="C63" s="2622"/>
      <c r="D63" s="2622"/>
      <c r="E63" s="2622"/>
      <c r="F63" s="2622"/>
      <c r="G63" s="2623"/>
      <c r="H63" s="20"/>
      <c r="I63" s="1014"/>
      <c r="J63" s="218"/>
      <c r="K63" s="122">
        <v>1</v>
      </c>
      <c r="L63" s="2555" t="str">
        <f>VLOOKUP(A63,_xlnm.DATABASE,26,FALSE)</f>
        <v>FUEL TRUCK</v>
      </c>
      <c r="M63" s="2556"/>
      <c r="N63" s="2556"/>
      <c r="O63" s="2556"/>
      <c r="P63" s="2557"/>
      <c r="Q63" s="2699">
        <f ca="1">IF(O72="SIMPOL EXP","TIDAK CETAK",IF(OR(L63="",L63="-"),"-",VLOOKUP(A63,_xlnm.DATABASE,20,FALSE)))</f>
        <v>44632</v>
      </c>
      <c r="R63" s="2700"/>
      <c r="S63" s="2700"/>
      <c r="T63" s="2700"/>
      <c r="U63" s="2700"/>
      <c r="V63" s="2701"/>
      <c r="W63" s="76"/>
      <c r="X63" s="68">
        <v>3297</v>
      </c>
      <c r="Y63" s="2621" t="s">
        <v>22</v>
      </c>
      <c r="Z63" s="2622"/>
      <c r="AA63" s="2622"/>
      <c r="AB63" s="2622"/>
      <c r="AC63" s="2622"/>
      <c r="AD63" s="2623"/>
      <c r="AE63" s="77"/>
      <c r="AF63" s="75"/>
      <c r="AG63" s="122">
        <v>1</v>
      </c>
      <c r="AH63" s="2555" t="str">
        <f>VLOOKUP(X63,_xlnm.DATABASE,26,FALSE)</f>
        <v>LIGHT VEHICLE</v>
      </c>
      <c r="AI63" s="2556"/>
      <c r="AJ63" s="2556"/>
      <c r="AK63" s="2556"/>
      <c r="AL63" s="2557"/>
      <c r="AM63" s="2618">
        <f ca="1">IF(AK72="SIMPOL EXP","TIDAK CETAK",IF(OR(AH63="",AH63="-"),"-",VLOOKUP(X63,_xlnm.DATABASE,20,FALSE)))</f>
        <v>44678</v>
      </c>
      <c r="AN63" s="2619"/>
      <c r="AO63" s="2619"/>
      <c r="AP63" s="2619"/>
      <c r="AQ63" s="2619"/>
      <c r="AR63" s="2620"/>
      <c r="AS63" s="76"/>
    </row>
    <row r="64" spans="1:45" s="68" customFormat="1" ht="12.75" customHeight="1">
      <c r="A64" s="117"/>
      <c r="B64" s="2614" t="str">
        <f ca="1">"Reg : "&amp;VLOOKUP(A63,_xlnm.DATABASE,18,FALSE)&amp;"/KPP/SIMPER/"&amp;ROMAN(MONTH(O72),0)&amp;"/"&amp;YEAR(O72)</f>
        <v>Reg : SMP-009/KPP/SIMPER/III/2021</v>
      </c>
      <c r="C64" s="2614"/>
      <c r="D64" s="2614"/>
      <c r="E64" s="2614"/>
      <c r="F64" s="2614"/>
      <c r="G64" s="2614"/>
      <c r="H64" s="20"/>
      <c r="I64" s="1014"/>
      <c r="J64" s="218"/>
      <c r="K64" s="123" t="str">
        <f t="shared" ref="K64:K69" si="4">IF(OR(L64="",L64="-"),"",K63+1)</f>
        <v/>
      </c>
      <c r="L64" s="2555" t="str">
        <f>IF(OR(VLOOKUP(A63,_xlnm.DATABASE,27,FALSE)="",VLOOKUP(A63,_xlnm.DATABASE,27,FALSE)="-"),"",VLOOKUP(A63,_xlnm.DATABASE,27,FALSE))</f>
        <v/>
      </c>
      <c r="M64" s="2556"/>
      <c r="N64" s="2556"/>
      <c r="O64" s="2556"/>
      <c r="P64" s="2557"/>
      <c r="Q64" s="2552" t="str">
        <f>IF(OR(L64="",L64="-"),"",VLOOKUP(A58,_xlnm.DATABASE,20,FALSE))</f>
        <v/>
      </c>
      <c r="R64" s="2553"/>
      <c r="S64" s="2553"/>
      <c r="T64" s="2553"/>
      <c r="U64" s="2553"/>
      <c r="V64" s="2554"/>
      <c r="W64" s="76"/>
      <c r="Y64" s="2614" t="str">
        <f ca="1">"Reg : "&amp;VLOOKUP(X63,_xlnm.DATABASE,18,FALSE)&amp;"/KPP/SIMPER/"&amp;ROMAN(MONTH(AK72),0)&amp;"/"&amp;YEAR(AK72)</f>
        <v>Reg : TJPR-035/KPP/SIMPER/III/2021</v>
      </c>
      <c r="Z64" s="2614"/>
      <c r="AA64" s="2614"/>
      <c r="AB64" s="2614"/>
      <c r="AC64" s="2614"/>
      <c r="AD64" s="2614"/>
      <c r="AE64" s="77"/>
      <c r="AF64" s="75"/>
      <c r="AG64" s="123" t="str">
        <f t="shared" ref="AG64:AG69" si="5">IF(OR(AH64="",AH64="-"),"",AG63+1)</f>
        <v/>
      </c>
      <c r="AH64" s="2555" t="str">
        <f>IF(OR(VLOOKUP(X63,_xlnm.DATABASE,27,FALSE)="",VLOOKUP(X63,_xlnm.DATABASE,27,FALSE)="-"),"",VLOOKUP(X63,_xlnm.DATABASE,27,FALSE))</f>
        <v/>
      </c>
      <c r="AI64" s="2556"/>
      <c r="AJ64" s="2556"/>
      <c r="AK64" s="2556"/>
      <c r="AL64" s="2557"/>
      <c r="AM64" s="2552" t="str">
        <f>IF(OR(AH64="",AH64="-"),"",VLOOKUP(X63,_xlnm.DATABASE,20,FALSE))</f>
        <v/>
      </c>
      <c r="AN64" s="2553"/>
      <c r="AO64" s="2553"/>
      <c r="AP64" s="2553"/>
      <c r="AQ64" s="2553"/>
      <c r="AR64" s="2554"/>
      <c r="AS64" s="76"/>
    </row>
    <row r="65" spans="2:45" s="68" customFormat="1" ht="12.75" customHeight="1">
      <c r="B65" s="2597" t="str">
        <f ca="1">+IF(Q63&gt;Q75,"PERBARUI SIM POLISI","OK")</f>
        <v>OK</v>
      </c>
      <c r="C65" s="2598"/>
      <c r="D65" s="2598"/>
      <c r="E65" s="2598"/>
      <c r="F65" s="2598"/>
      <c r="G65" s="2599"/>
      <c r="H65" s="20"/>
      <c r="I65" s="1014"/>
      <c r="J65" s="218"/>
      <c r="K65" s="123" t="str">
        <f t="shared" si="4"/>
        <v/>
      </c>
      <c r="L65" s="2555" t="str">
        <f>IF(OR(VLOOKUP(A63,_xlnm.DATABASE,28,FALSE)="",VLOOKUP(A63,_xlnm.DATABASE,28,FALSE)="-"),"",VLOOKUP(A63,_xlnm.DATABASE,28,FALSE))</f>
        <v/>
      </c>
      <c r="M65" s="2556"/>
      <c r="N65" s="2556"/>
      <c r="O65" s="2556"/>
      <c r="P65" s="2557"/>
      <c r="Q65" s="2552" t="str">
        <f>IF(OR(L65="",L65="-"),"",VLOOKUP(A59,_xlnm.DATABASE,20,FALSE))</f>
        <v/>
      </c>
      <c r="R65" s="2553"/>
      <c r="S65" s="2553"/>
      <c r="T65" s="2553"/>
      <c r="U65" s="2553"/>
      <c r="V65" s="2554"/>
      <c r="W65" s="76"/>
      <c r="Y65" s="2597" t="str">
        <f ca="1">+IF(AM63&gt;AM75,"PERBARUI SIM POLISI","OK")</f>
        <v>OK</v>
      </c>
      <c r="Z65" s="2598"/>
      <c r="AA65" s="2598"/>
      <c r="AB65" s="2598"/>
      <c r="AC65" s="2598"/>
      <c r="AD65" s="2599"/>
      <c r="AE65" s="77"/>
      <c r="AF65" s="75"/>
      <c r="AG65" s="123" t="str">
        <f t="shared" si="5"/>
        <v/>
      </c>
      <c r="AH65" s="2555" t="str">
        <f>IF(OR(VLOOKUP(X63,_xlnm.DATABASE,28,FALSE)="",VLOOKUP(X63,_xlnm.DATABASE,28,FALSE)="-"),"",VLOOKUP(X63,_xlnm.DATABASE,28,FALSE))</f>
        <v/>
      </c>
      <c r="AI65" s="2556"/>
      <c r="AJ65" s="2556"/>
      <c r="AK65" s="2556"/>
      <c r="AL65" s="2557"/>
      <c r="AM65" s="2552" t="str">
        <f>IF(OR(AH65="",AH65="-"),"",VLOOKUP(X63,_xlnm.DATABASE,20,FALSE))</f>
        <v/>
      </c>
      <c r="AN65" s="2553"/>
      <c r="AO65" s="2553"/>
      <c r="AP65" s="2553"/>
      <c r="AQ65" s="2553"/>
      <c r="AR65" s="2554"/>
      <c r="AS65" s="76"/>
    </row>
    <row r="66" spans="2:45" s="68" customFormat="1" ht="12.75" customHeight="1">
      <c r="B66" s="2592" t="s">
        <v>23</v>
      </c>
      <c r="C66" s="2590"/>
      <c r="D66" s="38" t="s">
        <v>6</v>
      </c>
      <c r="E66" s="2593" t="str">
        <f>VLOOKUP(A63,_xlnm.DATABASE,2,FALSE)</f>
        <v>RIAMIN</v>
      </c>
      <c r="F66" s="2593"/>
      <c r="G66" s="2594"/>
      <c r="H66" s="20"/>
      <c r="I66" s="1014"/>
      <c r="J66" s="218"/>
      <c r="K66" s="123" t="str">
        <f t="shared" si="4"/>
        <v/>
      </c>
      <c r="L66" s="2555" t="str">
        <f>IF(OR(VLOOKUP(A63,_xlnm.DATABASE,29,FALSE)="",VLOOKUP(A63,_xlnm.DATABASE,29,FALSE)="-"),"",VLOOKUP(A63,_xlnm.DATABASE,29,FALSE))</f>
        <v/>
      </c>
      <c r="M66" s="2556"/>
      <c r="N66" s="2556"/>
      <c r="O66" s="2556"/>
      <c r="P66" s="2557"/>
      <c r="Q66" s="2552" t="str">
        <f>IF(OR(L66="",L66="-"),"",VLOOKUP(A60,_xlnm.DATABASE,20,FALSE))</f>
        <v/>
      </c>
      <c r="R66" s="2553"/>
      <c r="S66" s="2553"/>
      <c r="T66" s="2553"/>
      <c r="U66" s="2553"/>
      <c r="V66" s="2554"/>
      <c r="W66" s="76"/>
      <c r="Y66" s="2592" t="s">
        <v>23</v>
      </c>
      <c r="Z66" s="2590"/>
      <c r="AA66" s="38" t="s">
        <v>6</v>
      </c>
      <c r="AB66" s="2705" t="str">
        <f>VLOOKUP(X63,_xlnm.DATABASE,2,FALSE)</f>
        <v>BAHARUDDIN</v>
      </c>
      <c r="AC66" s="2705"/>
      <c r="AD66" s="2706"/>
      <c r="AE66" s="77"/>
      <c r="AF66" s="75"/>
      <c r="AG66" s="123" t="str">
        <f t="shared" si="5"/>
        <v/>
      </c>
      <c r="AH66" s="2555" t="str">
        <f>IF(OR(VLOOKUP(X63,_xlnm.DATABASE,29,FALSE)="",VLOOKUP(X63,_xlnm.DATABASE,29,FALSE)="-"),"",VLOOKUP(X63,_xlnm.DATABASE,29,FALSE))</f>
        <v/>
      </c>
      <c r="AI66" s="2556"/>
      <c r="AJ66" s="2556"/>
      <c r="AK66" s="2556"/>
      <c r="AL66" s="2557"/>
      <c r="AM66" s="2552" t="str">
        <f>IF(OR(AH66="",AH66="-"),"",VLOOKUP(X63,_xlnm.DATABASE,20,FALSE))</f>
        <v/>
      </c>
      <c r="AN66" s="2553"/>
      <c r="AO66" s="2553"/>
      <c r="AP66" s="2553"/>
      <c r="AQ66" s="2553"/>
      <c r="AR66" s="2554"/>
      <c r="AS66" s="76"/>
    </row>
    <row r="67" spans="2:45" s="68" customFormat="1" ht="12.75" customHeight="1">
      <c r="B67" s="2592" t="s">
        <v>10</v>
      </c>
      <c r="C67" s="2590"/>
      <c r="D67" s="38" t="s">
        <v>6</v>
      </c>
      <c r="E67" s="2590" t="str">
        <f>VLOOKUP(A63,_xlnm.DATABASE,5,FALSE)</f>
        <v>-</v>
      </c>
      <c r="F67" s="2590"/>
      <c r="G67" s="2602"/>
      <c r="H67" s="20"/>
      <c r="I67" s="1014"/>
      <c r="J67" s="218"/>
      <c r="K67" s="123" t="str">
        <f t="shared" si="4"/>
        <v/>
      </c>
      <c r="L67" s="2555" t="str">
        <f>IF(OR(VLOOKUP(A63,_xlnm.DATABASE,30,FALSE)="",VLOOKUP(A63,_xlnm.DATABASE,30,FALSE)="-"),"",VLOOKUP(A63,_xlnm.DATABASE,30,FALSE))</f>
        <v/>
      </c>
      <c r="M67" s="2556"/>
      <c r="N67" s="2556"/>
      <c r="O67" s="2556"/>
      <c r="P67" s="2557"/>
      <c r="Q67" s="2552" t="str">
        <f>IF(OR(L67="",L67="-"),"",VLOOKUP(A61,_xlnm.DATABASE,20,FALSE))</f>
        <v/>
      </c>
      <c r="R67" s="2553"/>
      <c r="S67" s="2553"/>
      <c r="T67" s="2553"/>
      <c r="U67" s="2553"/>
      <c r="V67" s="2554"/>
      <c r="W67" s="76"/>
      <c r="Y67" s="2592" t="s">
        <v>10</v>
      </c>
      <c r="Z67" s="2590"/>
      <c r="AA67" s="38" t="s">
        <v>6</v>
      </c>
      <c r="AB67" s="2590" t="str">
        <f>VLOOKUP(X63,_xlnm.DATABASE,5,FALSE)</f>
        <v>-</v>
      </c>
      <c r="AC67" s="2590"/>
      <c r="AD67" s="2602"/>
      <c r="AE67" s="77"/>
      <c r="AF67" s="75"/>
      <c r="AG67" s="123" t="str">
        <f t="shared" si="5"/>
        <v/>
      </c>
      <c r="AH67" s="2555" t="str">
        <f>IF(OR(VLOOKUP(X63,_xlnm.DATABASE,30,FALSE)="",VLOOKUP(X63,_xlnm.DATABASE,30,FALSE)="-"),"",VLOOKUP(X63,_xlnm.DATABASE,30,FALSE))</f>
        <v/>
      </c>
      <c r="AI67" s="2556"/>
      <c r="AJ67" s="2556"/>
      <c r="AK67" s="2556"/>
      <c r="AL67" s="2557"/>
      <c r="AM67" s="2552" t="str">
        <f>IF(OR(AH67="",AH67="-"),"",VLOOKUP(X63,_xlnm.DATABASE,20,FALSE))</f>
        <v/>
      </c>
      <c r="AN67" s="2553"/>
      <c r="AO67" s="2553"/>
      <c r="AP67" s="2553"/>
      <c r="AQ67" s="2553"/>
      <c r="AR67" s="2554"/>
      <c r="AS67" s="76"/>
    </row>
    <row r="68" spans="2:45" s="68" customFormat="1" ht="12.75" customHeight="1">
      <c r="B68" s="39"/>
      <c r="C68" s="40"/>
      <c r="D68" s="40"/>
      <c r="E68" s="40"/>
      <c r="F68" s="40"/>
      <c r="G68" s="41"/>
      <c r="H68" s="20"/>
      <c r="I68" s="1014"/>
      <c r="J68" s="218"/>
      <c r="K68" s="123" t="str">
        <f t="shared" si="4"/>
        <v/>
      </c>
      <c r="L68" s="2555" t="str">
        <f>IF(OR(VLOOKUP(A63,_xlnm.DATABASE,31,FALSE)="",VLOOKUP(A63,_xlnm.DATABASE,31,FALSE)="-"),"",VLOOKUP(A63,_xlnm.DATABASE,31,FALSE))</f>
        <v/>
      </c>
      <c r="M68" s="2556"/>
      <c r="N68" s="2556"/>
      <c r="O68" s="2556"/>
      <c r="P68" s="2557"/>
      <c r="Q68" s="2552" t="str">
        <f>IF(OR(L68="",L68="-"),"",VLOOKUP(A63,_xlnm.DATABASE,20,FALSE))</f>
        <v/>
      </c>
      <c r="R68" s="2553"/>
      <c r="S68" s="2553"/>
      <c r="T68" s="2553"/>
      <c r="U68" s="2553"/>
      <c r="V68" s="2554"/>
      <c r="W68" s="76"/>
      <c r="Y68" s="39"/>
      <c r="Z68" s="40"/>
      <c r="AA68" s="40"/>
      <c r="AB68" s="40"/>
      <c r="AC68" s="40"/>
      <c r="AD68" s="41"/>
      <c r="AE68" s="76"/>
      <c r="AF68" s="75"/>
      <c r="AG68" s="123" t="str">
        <f t="shared" si="5"/>
        <v/>
      </c>
      <c r="AH68" s="2555" t="str">
        <f>IF(OR(VLOOKUP(X63,_xlnm.DATABASE,31,FALSE)="",VLOOKUP(X63,_xlnm.DATABASE,31,FALSE)="-"),"",VLOOKUP(X63,_xlnm.DATABASE,31,FALSE))</f>
        <v/>
      </c>
      <c r="AI68" s="2556"/>
      <c r="AJ68" s="2556"/>
      <c r="AK68" s="2556"/>
      <c r="AL68" s="2557"/>
      <c r="AM68" s="2552" t="str">
        <f>IF(OR(AH68="",AH68="-"),"",VLOOKUP(X63,_xlnm.DATABASE,20,FALSE))</f>
        <v/>
      </c>
      <c r="AN68" s="2553"/>
      <c r="AO68" s="2553"/>
      <c r="AP68" s="2553"/>
      <c r="AQ68" s="2553"/>
      <c r="AR68" s="2554"/>
      <c r="AS68" s="76"/>
    </row>
    <row r="69" spans="2:45" s="124" customFormat="1" ht="12.75" customHeight="1">
      <c r="B69" s="75"/>
      <c r="C69" s="218"/>
      <c r="D69" s="218"/>
      <c r="E69" s="218"/>
      <c r="F69" s="218"/>
      <c r="G69" s="76"/>
      <c r="H69" s="20"/>
      <c r="I69" s="1014"/>
      <c r="J69" s="218"/>
      <c r="K69" s="123" t="str">
        <f t="shared" si="4"/>
        <v/>
      </c>
      <c r="L69" s="2558" t="str">
        <f>IF(OR(VLOOKUP(A63,_xlnm.DATABASE,32,FALSE)="",VLOOKUP(A63,_xlnm.DATABASE,32,FALSE)="-"),"",VLOOKUP(A63,_xlnm.DATABASE,32,FALSE))</f>
        <v/>
      </c>
      <c r="M69" s="2559"/>
      <c r="N69" s="2559"/>
      <c r="O69" s="2559"/>
      <c r="P69" s="2560"/>
      <c r="Q69" s="2552" t="str">
        <f>IF(OR(L69="",L69="-"),"",VLOOKUP(A63,_xlnm.DATABASE,20,FALSE))</f>
        <v/>
      </c>
      <c r="R69" s="2553"/>
      <c r="S69" s="2553"/>
      <c r="T69" s="2553"/>
      <c r="U69" s="2553"/>
      <c r="V69" s="2554"/>
      <c r="W69" s="76"/>
      <c r="Y69" s="75"/>
      <c r="Z69" s="218"/>
      <c r="AA69" s="218"/>
      <c r="AB69" s="218"/>
      <c r="AC69" s="218"/>
      <c r="AD69" s="76"/>
      <c r="AE69" s="76"/>
      <c r="AF69" s="75"/>
      <c r="AG69" s="123" t="str">
        <f t="shared" si="5"/>
        <v/>
      </c>
      <c r="AH69" s="2555" t="str">
        <f>IF(OR(VLOOKUP(X63,_xlnm.DATABASE,32,FALSE)="",VLOOKUP(X63,_xlnm.DATABASE,32,FALSE)="-"),"",VLOOKUP(X63,_xlnm.DATABASE,32,FALSE))</f>
        <v/>
      </c>
      <c r="AI69" s="2556"/>
      <c r="AJ69" s="2556"/>
      <c r="AK69" s="2556"/>
      <c r="AL69" s="2557"/>
      <c r="AM69" s="2552" t="str">
        <f>IF(OR(AH69="",AH69="-"),"",VLOOKUP(X63,_xlnm.DATABASE,20,FALSE))</f>
        <v/>
      </c>
      <c r="AN69" s="2553"/>
      <c r="AO69" s="2553"/>
      <c r="AP69" s="2553"/>
      <c r="AQ69" s="2553"/>
      <c r="AR69" s="2554"/>
      <c r="AS69" s="76"/>
    </row>
    <row r="70" spans="2:45" s="68" customFormat="1" ht="6.75" customHeight="1">
      <c r="B70" s="75"/>
      <c r="C70" s="42"/>
      <c r="D70" s="42"/>
      <c r="F70" s="42"/>
      <c r="G70" s="76"/>
      <c r="H70" s="20"/>
      <c r="I70" s="1014"/>
      <c r="J70" s="218"/>
      <c r="K70" s="40"/>
      <c r="L70" s="40"/>
      <c r="M70" s="40"/>
      <c r="N70" s="40"/>
      <c r="O70" s="40"/>
      <c r="P70" s="40"/>
      <c r="Q70" s="40"/>
      <c r="R70" s="40"/>
      <c r="S70" s="40"/>
      <c r="T70" s="1002"/>
      <c r="U70" s="40"/>
      <c r="V70" s="40"/>
      <c r="W70" s="76"/>
      <c r="Y70" s="75"/>
      <c r="Z70" s="42"/>
      <c r="AA70" s="42"/>
      <c r="AB70" s="42"/>
      <c r="AC70" s="42"/>
      <c r="AD70" s="76"/>
      <c r="AE70" s="76"/>
      <c r="AF70" s="75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76"/>
    </row>
    <row r="71" spans="2:45" s="68" customFormat="1" ht="9.75" customHeight="1">
      <c r="B71" s="75"/>
      <c r="C71" s="42"/>
      <c r="D71" s="42"/>
      <c r="E71" s="42"/>
      <c r="F71" s="42"/>
      <c r="G71" s="76"/>
      <c r="H71" s="20"/>
      <c r="I71" s="1014"/>
      <c r="J71" s="218"/>
      <c r="K71" s="43" t="s">
        <v>25</v>
      </c>
      <c r="L71" s="43"/>
      <c r="M71" s="43"/>
      <c r="N71" s="43"/>
      <c r="O71" s="43"/>
      <c r="P71" s="44"/>
      <c r="Q71" s="2586" t="s">
        <v>26</v>
      </c>
      <c r="R71" s="2587"/>
      <c r="S71" s="2582" t="s">
        <v>27</v>
      </c>
      <c r="T71" s="2583"/>
      <c r="U71" s="2584" t="s">
        <v>28</v>
      </c>
      <c r="V71" s="2585"/>
      <c r="W71" s="76"/>
      <c r="Y71" s="75"/>
      <c r="Z71" s="42"/>
      <c r="AA71" s="42"/>
      <c r="AB71" s="42"/>
      <c r="AC71" s="42"/>
      <c r="AD71" s="76"/>
      <c r="AE71" s="76"/>
      <c r="AF71" s="75"/>
      <c r="AG71" s="43" t="s">
        <v>25</v>
      </c>
      <c r="AH71" s="43"/>
      <c r="AI71" s="43"/>
      <c r="AJ71" s="43"/>
      <c r="AK71" s="43"/>
      <c r="AL71" s="44"/>
      <c r="AM71" s="2586" t="s">
        <v>26</v>
      </c>
      <c r="AN71" s="2587"/>
      <c r="AO71" s="2582" t="s">
        <v>27</v>
      </c>
      <c r="AP71" s="2583"/>
      <c r="AQ71" s="2584" t="s">
        <v>28</v>
      </c>
      <c r="AR71" s="2585"/>
      <c r="AS71" s="76"/>
    </row>
    <row r="72" spans="2:45" s="68" customFormat="1" ht="9.75" customHeight="1">
      <c r="B72" s="75"/>
      <c r="C72" s="42"/>
      <c r="D72" s="42"/>
      <c r="E72" s="42"/>
      <c r="G72" s="76"/>
      <c r="H72" s="20"/>
      <c r="I72" s="1014"/>
      <c r="J72" s="218"/>
      <c r="K72" s="43" t="s">
        <v>29</v>
      </c>
      <c r="L72" s="43"/>
      <c r="M72" s="43"/>
      <c r="N72" s="43" t="s">
        <v>6</v>
      </c>
      <c r="O72" s="2637">
        <f ca="1">+IF(Q75&gt;TODAY(),TODAY(),"SIMPOL EXP")</f>
        <v>44275</v>
      </c>
      <c r="P72" s="2637"/>
      <c r="Q72" s="2637"/>
      <c r="R72" s="2637"/>
      <c r="S72" s="2637"/>
      <c r="T72" s="2637"/>
      <c r="U72" s="2637"/>
      <c r="V72" s="2637"/>
      <c r="W72" s="76"/>
      <c r="Y72" s="75"/>
      <c r="Z72" s="42"/>
      <c r="AA72" s="42"/>
      <c r="AB72" s="42"/>
      <c r="AC72" s="42"/>
      <c r="AD72" s="76"/>
      <c r="AE72" s="76"/>
      <c r="AF72" s="75"/>
      <c r="AG72" s="43" t="s">
        <v>29</v>
      </c>
      <c r="AH72" s="43"/>
      <c r="AI72" s="43"/>
      <c r="AJ72" s="43" t="s">
        <v>6</v>
      </c>
      <c r="AK72" s="2637">
        <f ca="1">+IF(AM75&gt;TODAY(),TODAY(),"SIMPOL EXP")</f>
        <v>44275</v>
      </c>
      <c r="AL72" s="2637"/>
      <c r="AM72" s="2637"/>
      <c r="AN72" s="2637"/>
      <c r="AO72" s="2637"/>
      <c r="AP72" s="2637"/>
      <c r="AQ72" s="2637"/>
      <c r="AR72" s="2637"/>
      <c r="AS72" s="76"/>
    </row>
    <row r="73" spans="2:45" s="68" customFormat="1" ht="8.25" customHeight="1">
      <c r="B73" s="75"/>
      <c r="C73" s="42"/>
      <c r="D73" s="42"/>
      <c r="E73" s="42"/>
      <c r="F73" s="42"/>
      <c r="G73" s="76"/>
      <c r="H73" s="20"/>
      <c r="I73" s="1014"/>
      <c r="J73" s="218"/>
      <c r="K73" s="218"/>
      <c r="L73" s="218"/>
      <c r="M73" s="218"/>
      <c r="N73" s="218"/>
      <c r="O73" s="218"/>
      <c r="P73" s="218"/>
      <c r="Q73" s="218"/>
      <c r="R73" s="218"/>
      <c r="S73" s="218"/>
      <c r="T73" s="20"/>
      <c r="U73" s="218"/>
      <c r="V73" s="218"/>
      <c r="W73" s="76"/>
      <c r="Y73" s="75"/>
      <c r="Z73" s="42"/>
      <c r="AA73" s="42"/>
      <c r="AB73" s="42"/>
      <c r="AC73" s="42"/>
      <c r="AD73" s="76"/>
      <c r="AE73" s="76"/>
      <c r="AF73" s="75"/>
      <c r="AG73" s="218"/>
      <c r="AH73" s="218"/>
      <c r="AI73" s="218"/>
      <c r="AJ73" s="218"/>
      <c r="AK73" s="218"/>
      <c r="AL73" s="218"/>
      <c r="AM73" s="218"/>
      <c r="AN73" s="218"/>
      <c r="AO73" s="218"/>
      <c r="AP73" s="218"/>
      <c r="AQ73" s="218"/>
      <c r="AR73" s="218"/>
      <c r="AS73" s="76"/>
    </row>
    <row r="74" spans="2:45" s="68" customFormat="1" ht="12.75" customHeight="1">
      <c r="B74" s="75"/>
      <c r="C74" s="42"/>
      <c r="D74" s="42"/>
      <c r="E74" s="42"/>
      <c r="F74" s="42"/>
      <c r="G74" s="76"/>
      <c r="H74" s="20"/>
      <c r="I74" s="1014"/>
      <c r="J74" s="76"/>
      <c r="K74" s="2638" t="s">
        <v>30</v>
      </c>
      <c r="L74" s="2639"/>
      <c r="M74" s="2640"/>
      <c r="N74" s="2641" t="s">
        <v>31</v>
      </c>
      <c r="O74" s="2642"/>
      <c r="P74" s="45" t="s">
        <v>6</v>
      </c>
      <c r="Q74" s="2639" t="str">
        <f>VLOOKUP(A63,_xlnm.DATABASE,10,FALSE)</f>
        <v>BII</v>
      </c>
      <c r="R74" s="2639"/>
      <c r="S74" s="2639"/>
      <c r="T74" s="2639"/>
      <c r="U74" s="2639"/>
      <c r="V74" s="2640"/>
      <c r="W74" s="77"/>
      <c r="Y74" s="75"/>
      <c r="Z74" s="42"/>
      <c r="AA74" s="42"/>
      <c r="AB74" s="42"/>
      <c r="AC74" s="42"/>
      <c r="AD74" s="76"/>
      <c r="AE74" s="78"/>
      <c r="AF74" s="77"/>
      <c r="AG74" s="2638" t="s">
        <v>30</v>
      </c>
      <c r="AH74" s="2639"/>
      <c r="AI74" s="2640"/>
      <c r="AJ74" s="2641" t="s">
        <v>31</v>
      </c>
      <c r="AK74" s="2642"/>
      <c r="AL74" s="45" t="s">
        <v>6</v>
      </c>
      <c r="AM74" s="2639" t="str">
        <f>VLOOKUP(X63,_xlnm.DATABASE,10,FALSE)</f>
        <v>A</v>
      </c>
      <c r="AN74" s="2639"/>
      <c r="AO74" s="2639"/>
      <c r="AP74" s="2639"/>
      <c r="AQ74" s="2639"/>
      <c r="AR74" s="2640"/>
      <c r="AS74" s="77"/>
    </row>
    <row r="75" spans="2:45" s="68" customFormat="1" ht="6" customHeight="1">
      <c r="B75" s="75"/>
      <c r="C75" s="42"/>
      <c r="D75" s="42"/>
      <c r="E75" s="42"/>
      <c r="F75" s="42"/>
      <c r="G75" s="76"/>
      <c r="H75" s="20"/>
      <c r="I75" s="1014"/>
      <c r="J75" s="218"/>
      <c r="K75" s="2561"/>
      <c r="L75" s="2561"/>
      <c r="M75" s="2561"/>
      <c r="N75" s="2564" t="s">
        <v>32</v>
      </c>
      <c r="O75" s="2565"/>
      <c r="P75" s="2568" t="s">
        <v>6</v>
      </c>
      <c r="Q75" s="2570">
        <f>VLOOKUP(A63,_xlnm.DATABASE,12,FALSE)</f>
        <v>44632</v>
      </c>
      <c r="R75" s="2570"/>
      <c r="S75" s="2570"/>
      <c r="T75" s="2570"/>
      <c r="U75" s="2570"/>
      <c r="V75" s="2571"/>
      <c r="W75" s="76"/>
      <c r="Y75" s="75"/>
      <c r="Z75" s="42"/>
      <c r="AA75" s="42"/>
      <c r="AB75" s="42"/>
      <c r="AC75" s="42"/>
      <c r="AD75" s="76"/>
      <c r="AF75" s="75"/>
      <c r="AG75" s="2561"/>
      <c r="AH75" s="2561"/>
      <c r="AI75" s="2561"/>
      <c r="AJ75" s="2564" t="s">
        <v>32</v>
      </c>
      <c r="AK75" s="2565"/>
      <c r="AL75" s="2568" t="s">
        <v>6</v>
      </c>
      <c r="AM75" s="2570">
        <f>VLOOKUP(X63,_xlnm.DATABASE,12,FALSE)</f>
        <v>45043</v>
      </c>
      <c r="AN75" s="2570"/>
      <c r="AO75" s="2570"/>
      <c r="AP75" s="2570"/>
      <c r="AQ75" s="2570"/>
      <c r="AR75" s="2571"/>
      <c r="AS75" s="76"/>
    </row>
    <row r="76" spans="2:45" s="68" customFormat="1" ht="6" customHeight="1">
      <c r="B76" s="75"/>
      <c r="C76" s="42"/>
      <c r="D76" s="42"/>
      <c r="E76" s="42"/>
      <c r="F76" s="42"/>
      <c r="G76" s="76"/>
      <c r="H76" s="20"/>
      <c r="I76" s="1014"/>
      <c r="J76" s="218"/>
      <c r="K76" s="2562"/>
      <c r="L76" s="2562"/>
      <c r="M76" s="2562"/>
      <c r="N76" s="2566"/>
      <c r="O76" s="2567"/>
      <c r="P76" s="2569"/>
      <c r="Q76" s="2572"/>
      <c r="R76" s="2572"/>
      <c r="S76" s="2572"/>
      <c r="T76" s="2572"/>
      <c r="U76" s="2572"/>
      <c r="V76" s="2573"/>
      <c r="W76" s="76"/>
      <c r="Y76" s="75"/>
      <c r="Z76" s="42"/>
      <c r="AA76" s="42"/>
      <c r="AB76" s="42"/>
      <c r="AC76" s="42"/>
      <c r="AD76" s="76"/>
      <c r="AF76" s="75"/>
      <c r="AG76" s="2562"/>
      <c r="AH76" s="2562"/>
      <c r="AI76" s="2562"/>
      <c r="AJ76" s="2566"/>
      <c r="AK76" s="2567"/>
      <c r="AL76" s="2569"/>
      <c r="AM76" s="2572"/>
      <c r="AN76" s="2572"/>
      <c r="AO76" s="2572"/>
      <c r="AP76" s="2572"/>
      <c r="AQ76" s="2572"/>
      <c r="AR76" s="2573"/>
      <c r="AS76" s="76"/>
    </row>
    <row r="77" spans="2:45" s="68" customFormat="1" ht="6" customHeight="1">
      <c r="B77" s="75"/>
      <c r="C77" s="42"/>
      <c r="D77" s="42"/>
      <c r="E77" s="42"/>
      <c r="F77" s="42"/>
      <c r="G77" s="76"/>
      <c r="H77" s="20"/>
      <c r="I77" s="1014"/>
      <c r="J77" s="218"/>
      <c r="K77" s="2562"/>
      <c r="L77" s="2562"/>
      <c r="M77" s="2562"/>
      <c r="N77" s="2574" t="s">
        <v>33</v>
      </c>
      <c r="O77" s="2575"/>
      <c r="P77" s="2576" t="s">
        <v>6</v>
      </c>
      <c r="Q77" s="2577" t="s">
        <v>24</v>
      </c>
      <c r="R77" s="2578"/>
      <c r="S77" s="2578"/>
      <c r="T77" s="2578"/>
      <c r="U77" s="2578"/>
      <c r="V77" s="2579"/>
      <c r="W77" s="76"/>
      <c r="Y77" s="75"/>
      <c r="Z77" s="42"/>
      <c r="AA77" s="42"/>
      <c r="AB77" s="42"/>
      <c r="AC77" s="42"/>
      <c r="AD77" s="76"/>
      <c r="AF77" s="75"/>
      <c r="AG77" s="2562"/>
      <c r="AH77" s="2562"/>
      <c r="AI77" s="2562"/>
      <c r="AJ77" s="2574" t="s">
        <v>33</v>
      </c>
      <c r="AK77" s="2575"/>
      <c r="AL77" s="2576" t="s">
        <v>6</v>
      </c>
      <c r="AM77" s="2577" t="s">
        <v>24</v>
      </c>
      <c r="AN77" s="2578"/>
      <c r="AO77" s="2578"/>
      <c r="AP77" s="2578"/>
      <c r="AQ77" s="2578"/>
      <c r="AR77" s="2579"/>
      <c r="AS77" s="76"/>
    </row>
    <row r="78" spans="2:45" s="68" customFormat="1" ht="6" customHeight="1">
      <c r="B78" s="75"/>
      <c r="C78" s="42"/>
      <c r="D78" s="42"/>
      <c r="E78" s="42"/>
      <c r="F78" s="42"/>
      <c r="G78" s="80"/>
      <c r="H78" s="20"/>
      <c r="I78" s="1014"/>
      <c r="J78" s="218"/>
      <c r="K78" s="2563"/>
      <c r="L78" s="2563"/>
      <c r="M78" s="2563"/>
      <c r="N78" s="2566"/>
      <c r="O78" s="2567"/>
      <c r="P78" s="2569"/>
      <c r="Q78" s="2580"/>
      <c r="R78" s="2580"/>
      <c r="S78" s="2580"/>
      <c r="T78" s="2580"/>
      <c r="U78" s="2580"/>
      <c r="V78" s="2581"/>
      <c r="W78" s="76"/>
      <c r="Y78" s="75"/>
      <c r="Z78" s="42"/>
      <c r="AA78" s="42"/>
      <c r="AB78" s="42"/>
      <c r="AC78" s="42"/>
      <c r="AD78" s="76"/>
      <c r="AF78" s="75"/>
      <c r="AG78" s="2563"/>
      <c r="AH78" s="2563"/>
      <c r="AI78" s="2563"/>
      <c r="AJ78" s="2566"/>
      <c r="AK78" s="2567"/>
      <c r="AL78" s="2569"/>
      <c r="AM78" s="2580"/>
      <c r="AN78" s="2580"/>
      <c r="AO78" s="2580"/>
      <c r="AP78" s="2580"/>
      <c r="AQ78" s="2580"/>
      <c r="AR78" s="2581"/>
      <c r="AS78" s="76"/>
    </row>
    <row r="79" spans="2:45" s="68" customFormat="1">
      <c r="B79" s="2675" t="s">
        <v>34</v>
      </c>
      <c r="C79" s="2676"/>
      <c r="D79" s="46" t="s">
        <v>6</v>
      </c>
      <c r="E79" s="2677">
        <f>VLOOKUP(A63,_xlnm.DATABASE,13,FALSE)</f>
        <v>43160</v>
      </c>
      <c r="F79" s="2677"/>
      <c r="G79" s="2678"/>
      <c r="H79" s="20"/>
      <c r="I79" s="1014"/>
      <c r="J79" s="218"/>
      <c r="K79" s="218"/>
      <c r="L79" s="218"/>
      <c r="M79" s="218"/>
      <c r="N79" s="218"/>
      <c r="O79" s="218"/>
      <c r="P79" s="218"/>
      <c r="Q79" s="218"/>
      <c r="R79" s="218"/>
      <c r="S79" s="218"/>
      <c r="T79" s="20"/>
      <c r="U79" s="218"/>
      <c r="V79" s="218"/>
      <c r="W79" s="76"/>
      <c r="Y79" s="2675" t="s">
        <v>34</v>
      </c>
      <c r="Z79" s="2676"/>
      <c r="AA79" s="46" t="s">
        <v>6</v>
      </c>
      <c r="AB79" s="2677">
        <f>VLOOKUP(X63,_xlnm.DATABASE,13,FALSE)</f>
        <v>43462</v>
      </c>
      <c r="AC79" s="2677"/>
      <c r="AD79" s="2678"/>
      <c r="AF79" s="75"/>
      <c r="AG79" s="218"/>
      <c r="AH79" s="218"/>
      <c r="AI79" s="218"/>
      <c r="AJ79" s="218"/>
      <c r="AK79" s="218"/>
      <c r="AL79" s="218"/>
      <c r="AM79" s="218"/>
      <c r="AN79" s="218"/>
      <c r="AO79" s="218"/>
      <c r="AP79" s="218"/>
      <c r="AQ79" s="218"/>
      <c r="AR79" s="218"/>
      <c r="AS79" s="76"/>
    </row>
    <row r="80" spans="2:45" s="68" customFormat="1">
      <c r="B80" s="2679" t="s">
        <v>35</v>
      </c>
      <c r="C80" s="2680"/>
      <c r="D80" s="47" t="s">
        <v>6</v>
      </c>
      <c r="E80" s="2681" t="str">
        <f>VLOOKUP(A63,_xlnm.DATABASE,3,FALSE)</f>
        <v>OPERATOR</v>
      </c>
      <c r="F80" s="2681"/>
      <c r="G80" s="2682"/>
      <c r="H80" s="20"/>
      <c r="I80" s="1014"/>
      <c r="J80" s="218"/>
      <c r="K80" s="2635" t="s">
        <v>36</v>
      </c>
      <c r="L80" s="2635"/>
      <c r="M80" s="2635"/>
      <c r="N80" s="218"/>
      <c r="O80" s="218"/>
      <c r="P80" s="1016" t="s">
        <v>85</v>
      </c>
      <c r="Q80" s="1016"/>
      <c r="R80" s="1016"/>
      <c r="S80" s="1016"/>
      <c r="T80" s="1212"/>
      <c r="U80" s="1016"/>
      <c r="V80" s="1016"/>
      <c r="W80" s="76"/>
      <c r="Y80" s="2679" t="s">
        <v>35</v>
      </c>
      <c r="Z80" s="2680"/>
      <c r="AA80" s="47" t="s">
        <v>6</v>
      </c>
      <c r="AB80" s="2681" t="str">
        <f>VLOOKUP(X63,_xlnm.DATABASE,3,FALSE)</f>
        <v>PJO</v>
      </c>
      <c r="AC80" s="2681"/>
      <c r="AD80" s="2682"/>
      <c r="AF80" s="75"/>
      <c r="AG80" s="2635" t="s">
        <v>36</v>
      </c>
      <c r="AH80" s="2635"/>
      <c r="AI80" s="2635"/>
      <c r="AJ80" s="218"/>
      <c r="AK80" s="218"/>
      <c r="AL80" s="218"/>
      <c r="AM80" s="2635" t="s">
        <v>85</v>
      </c>
      <c r="AN80" s="2635"/>
      <c r="AO80" s="2635"/>
      <c r="AP80" s="2635"/>
      <c r="AQ80" s="2635"/>
      <c r="AR80" s="2635"/>
      <c r="AS80" s="76"/>
    </row>
    <row r="81" spans="1:45" s="68" customFormat="1">
      <c r="B81" s="2663" t="s">
        <v>37</v>
      </c>
      <c r="C81" s="2664"/>
      <c r="D81" s="48" t="s">
        <v>6</v>
      </c>
      <c r="E81" s="2664" t="str">
        <f>VLOOKUP(A63,_xlnm.DATABASE,4,FALSE)</f>
        <v>OPERATION</v>
      </c>
      <c r="F81" s="2664"/>
      <c r="G81" s="2665"/>
      <c r="H81" s="20"/>
      <c r="I81" s="1014"/>
      <c r="J81" s="218"/>
      <c r="K81" s="2636" t="s">
        <v>38</v>
      </c>
      <c r="L81" s="2636"/>
      <c r="M81" s="2636"/>
      <c r="N81" s="1174"/>
      <c r="O81" s="49"/>
      <c r="P81" s="49"/>
      <c r="Q81" s="2666" t="s">
        <v>39</v>
      </c>
      <c r="R81" s="2666"/>
      <c r="S81" s="2666"/>
      <c r="T81" s="2666"/>
      <c r="U81" s="2666"/>
      <c r="V81" s="2666"/>
      <c r="W81" s="80"/>
      <c r="Y81" s="2663" t="s">
        <v>37</v>
      </c>
      <c r="Z81" s="2664"/>
      <c r="AA81" s="48" t="s">
        <v>6</v>
      </c>
      <c r="AB81" s="2664" t="str">
        <f>VLOOKUP(X63,_xlnm.DATABASE,4,FALSE)</f>
        <v>OPERATION</v>
      </c>
      <c r="AC81" s="2664"/>
      <c r="AD81" s="2665"/>
      <c r="AF81" s="79"/>
      <c r="AG81" s="2636" t="s">
        <v>38</v>
      </c>
      <c r="AH81" s="2636"/>
      <c r="AI81" s="2636"/>
      <c r="AJ81" s="910"/>
      <c r="AK81" s="49"/>
      <c r="AL81" s="49"/>
      <c r="AM81" s="2666" t="s">
        <v>39</v>
      </c>
      <c r="AN81" s="2666"/>
      <c r="AO81" s="2666"/>
      <c r="AP81" s="2666"/>
      <c r="AQ81" s="2666"/>
      <c r="AR81" s="2666"/>
      <c r="AS81" s="80"/>
    </row>
    <row r="82" spans="1:45" s="68" customFormat="1" ht="9.75" customHeight="1">
      <c r="B82" s="2535" t="s">
        <v>40</v>
      </c>
      <c r="C82" s="2536"/>
      <c r="D82" s="2537"/>
      <c r="E82" s="2538">
        <v>1</v>
      </c>
      <c r="F82" s="2653">
        <v>2</v>
      </c>
      <c r="G82" s="2542">
        <v>3</v>
      </c>
      <c r="H82" s="20"/>
      <c r="I82" s="1013" t="s">
        <v>86</v>
      </c>
      <c r="J82" s="127" t="s">
        <v>86</v>
      </c>
      <c r="K82" s="128"/>
      <c r="L82" s="128"/>
      <c r="M82" s="128"/>
      <c r="N82" s="128"/>
      <c r="O82" s="128"/>
      <c r="P82" s="129" t="s">
        <v>87</v>
      </c>
      <c r="Q82" s="128"/>
      <c r="R82" s="128"/>
      <c r="S82" s="128"/>
      <c r="T82" s="128"/>
      <c r="U82" s="128"/>
      <c r="V82" s="128"/>
      <c r="W82" s="130"/>
      <c r="Y82" s="2535" t="s">
        <v>40</v>
      </c>
      <c r="Z82" s="2536"/>
      <c r="AA82" s="2537"/>
      <c r="AB82" s="2538">
        <v>1</v>
      </c>
      <c r="AC82" s="2653">
        <v>2</v>
      </c>
      <c r="AD82" s="2657">
        <v>3</v>
      </c>
      <c r="AF82" s="127" t="s">
        <v>86</v>
      </c>
      <c r="AG82" s="128"/>
      <c r="AH82" s="128"/>
      <c r="AI82" s="128"/>
      <c r="AJ82" s="128"/>
      <c r="AK82" s="128"/>
      <c r="AL82" s="129" t="s">
        <v>87</v>
      </c>
      <c r="AM82" s="128"/>
      <c r="AN82" s="128"/>
      <c r="AO82" s="128"/>
      <c r="AP82" s="128"/>
      <c r="AQ82" s="128"/>
      <c r="AR82" s="128"/>
      <c r="AS82" s="130"/>
    </row>
    <row r="83" spans="1:45" s="68" customFormat="1" ht="9.75" customHeight="1">
      <c r="B83" s="2518"/>
      <c r="C83" s="2519"/>
      <c r="D83" s="2520"/>
      <c r="E83" s="2522"/>
      <c r="F83" s="2656"/>
      <c r="G83" s="2532"/>
      <c r="H83" s="20"/>
      <c r="I83" s="1014"/>
      <c r="J83" s="83"/>
      <c r="K83" s="131" t="s">
        <v>88</v>
      </c>
      <c r="L83" s="84"/>
      <c r="M83" s="84"/>
      <c r="N83" s="84"/>
      <c r="O83" s="84"/>
      <c r="P83" s="132"/>
      <c r="Q83" s="133" t="s">
        <v>89</v>
      </c>
      <c r="R83" s="84"/>
      <c r="S83" s="84"/>
      <c r="T83" s="85"/>
      <c r="U83" s="85"/>
      <c r="V83" s="85"/>
      <c r="W83" s="86"/>
      <c r="Y83" s="2518"/>
      <c r="Z83" s="2519"/>
      <c r="AA83" s="2520"/>
      <c r="AB83" s="2522"/>
      <c r="AC83" s="2656"/>
      <c r="AD83" s="2658"/>
      <c r="AF83" s="83"/>
      <c r="AG83" s="131" t="s">
        <v>88</v>
      </c>
      <c r="AH83" s="84"/>
      <c r="AI83" s="84"/>
      <c r="AJ83" s="84"/>
      <c r="AK83" s="84"/>
      <c r="AL83" s="132"/>
      <c r="AM83" s="133" t="s">
        <v>89</v>
      </c>
      <c r="AN83" s="84"/>
      <c r="AO83" s="84"/>
      <c r="AP83" s="85"/>
      <c r="AQ83" s="85"/>
      <c r="AR83" s="85"/>
      <c r="AS83" s="86"/>
    </row>
    <row r="84" spans="1:45" s="81" customFormat="1" ht="9.75" customHeight="1">
      <c r="B84" s="2647" t="s">
        <v>41</v>
      </c>
      <c r="C84" s="2648"/>
      <c r="D84" s="2648"/>
      <c r="E84" s="2648"/>
      <c r="F84" s="2648"/>
      <c r="G84" s="2649"/>
      <c r="H84" s="1018"/>
      <c r="I84" s="1015"/>
      <c r="J84" s="87"/>
      <c r="K84" s="88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90"/>
      <c r="Y84" s="2647" t="s">
        <v>41</v>
      </c>
      <c r="Z84" s="2648"/>
      <c r="AA84" s="2648"/>
      <c r="AB84" s="2648"/>
      <c r="AC84" s="2648"/>
      <c r="AD84" s="2649"/>
      <c r="AF84" s="87"/>
      <c r="AG84" s="88"/>
      <c r="AH84" s="89"/>
      <c r="AI84" s="89"/>
      <c r="AJ84" s="89"/>
      <c r="AK84" s="89"/>
      <c r="AL84" s="89"/>
      <c r="AM84" s="89"/>
      <c r="AN84" s="89"/>
      <c r="AO84" s="89"/>
      <c r="AP84" s="89"/>
      <c r="AQ84" s="89"/>
      <c r="AR84" s="89"/>
      <c r="AS84" s="90"/>
    </row>
    <row r="85" spans="1:45" s="81" customFormat="1" ht="9" customHeight="1">
      <c r="B85" s="2650"/>
      <c r="C85" s="2651"/>
      <c r="D85" s="2651"/>
      <c r="E85" s="2651"/>
      <c r="F85" s="2651"/>
      <c r="G85" s="2652"/>
      <c r="H85" s="1018"/>
      <c r="I85" s="1015"/>
      <c r="J85" s="91"/>
      <c r="K85" s="92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4"/>
      <c r="Y85" s="2650"/>
      <c r="Z85" s="2651"/>
      <c r="AA85" s="2651"/>
      <c r="AB85" s="2651"/>
      <c r="AC85" s="2651"/>
      <c r="AD85" s="2652"/>
      <c r="AF85" s="91"/>
      <c r="AG85" s="92"/>
      <c r="AH85" s="93"/>
      <c r="AI85" s="89"/>
      <c r="AJ85" s="93"/>
      <c r="AK85" s="93"/>
      <c r="AL85" s="93"/>
      <c r="AM85" s="93"/>
      <c r="AN85" s="93"/>
      <c r="AO85" s="93"/>
      <c r="AP85" s="93"/>
      <c r="AQ85" s="93"/>
      <c r="AR85" s="93"/>
      <c r="AS85" s="94"/>
    </row>
    <row r="86" spans="1:45" s="124" customFormat="1" ht="3" customHeight="1">
      <c r="H86" s="20"/>
      <c r="I86" s="20"/>
      <c r="J86" s="49"/>
      <c r="T86" s="1032"/>
    </row>
    <row r="87" spans="1:45" s="124" customFormat="1" ht="8.4499999999999993" customHeight="1">
      <c r="B87" s="2603"/>
      <c r="C87" s="2604"/>
      <c r="D87" s="2604"/>
      <c r="E87" s="2604"/>
      <c r="F87" s="2604"/>
      <c r="G87" s="2605"/>
      <c r="H87" s="1031"/>
      <c r="I87" s="1023"/>
      <c r="J87" s="1011"/>
      <c r="K87" s="2609" t="s">
        <v>17</v>
      </c>
      <c r="L87" s="2609"/>
      <c r="M87" s="2609"/>
      <c r="N87" s="2609"/>
      <c r="O87" s="2609"/>
      <c r="P87" s="2609"/>
      <c r="Q87" s="2609"/>
      <c r="R87" s="2609"/>
      <c r="S87" s="2609"/>
      <c r="T87" s="2609"/>
      <c r="U87" s="2609"/>
      <c r="V87" s="2609"/>
      <c r="W87" s="71"/>
      <c r="Y87" s="2603"/>
      <c r="Z87" s="2604"/>
      <c r="AA87" s="2604"/>
      <c r="AB87" s="2604"/>
      <c r="AC87" s="2604"/>
      <c r="AD87" s="2605"/>
      <c r="AE87" s="69"/>
      <c r="AF87" s="70"/>
      <c r="AG87" s="2609" t="s">
        <v>17</v>
      </c>
      <c r="AH87" s="2609"/>
      <c r="AI87" s="2609"/>
      <c r="AJ87" s="2609"/>
      <c r="AK87" s="2609"/>
      <c r="AL87" s="2609"/>
      <c r="AM87" s="2609"/>
      <c r="AN87" s="2609"/>
      <c r="AO87" s="2609"/>
      <c r="AP87" s="2609"/>
      <c r="AQ87" s="2609"/>
      <c r="AR87" s="2609"/>
      <c r="AS87" s="71"/>
    </row>
    <row r="88" spans="1:45" s="68" customFormat="1" ht="1.5" customHeight="1">
      <c r="B88" s="2606"/>
      <c r="C88" s="2607"/>
      <c r="D88" s="2607"/>
      <c r="E88" s="2607"/>
      <c r="F88" s="2607"/>
      <c r="G88" s="2608"/>
      <c r="H88" s="1031"/>
      <c r="I88" s="1023"/>
      <c r="J88" s="42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4"/>
      <c r="X88" s="124"/>
      <c r="Y88" s="2606"/>
      <c r="Z88" s="2607"/>
      <c r="AA88" s="2607"/>
      <c r="AB88" s="2607"/>
      <c r="AC88" s="2607"/>
      <c r="AD88" s="2608"/>
      <c r="AE88" s="69"/>
      <c r="AF88" s="72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4"/>
    </row>
    <row r="89" spans="1:45" s="124" customFormat="1" ht="15" customHeight="1">
      <c r="B89" s="2606"/>
      <c r="C89" s="2607"/>
      <c r="D89" s="2607"/>
      <c r="E89" s="2607"/>
      <c r="F89" s="2607"/>
      <c r="G89" s="2608"/>
      <c r="H89" s="2007"/>
      <c r="I89" s="1023"/>
      <c r="J89" s="42"/>
      <c r="K89" s="2610" t="str">
        <f ca="1">"Reg : "&amp;VLOOKUP(A91,_xlnm.DATABASE,18,FALSE)&amp;"/KPP/SIMPER/"&amp;ROMAN(MONTH(O100),0)&amp;"/"&amp;YEAR(O100)</f>
        <v>Reg : KMP-062/KPP/SIMPER/III/2021</v>
      </c>
      <c r="L89" s="2610"/>
      <c r="M89" s="2610"/>
      <c r="N89" s="2610"/>
      <c r="O89" s="2610"/>
      <c r="P89" s="2610"/>
      <c r="Q89" s="2610"/>
      <c r="R89" s="2610"/>
      <c r="S89" s="2610"/>
      <c r="T89" s="2610"/>
      <c r="U89" s="2610"/>
      <c r="V89" s="2610"/>
      <c r="W89" s="74"/>
      <c r="Y89" s="2606"/>
      <c r="Z89" s="2607"/>
      <c r="AA89" s="2607"/>
      <c r="AB89" s="2607"/>
      <c r="AC89" s="2607"/>
      <c r="AD89" s="2608"/>
      <c r="AE89" s="69"/>
      <c r="AF89" s="72"/>
      <c r="AG89" s="2610" t="s">
        <v>18</v>
      </c>
      <c r="AH89" s="2610"/>
      <c r="AI89" s="2610"/>
      <c r="AJ89" s="2610"/>
      <c r="AK89" s="2610"/>
      <c r="AL89" s="2610"/>
      <c r="AM89" s="2610"/>
      <c r="AN89" s="2610"/>
      <c r="AO89" s="2610"/>
      <c r="AP89" s="2610"/>
      <c r="AQ89" s="2610"/>
      <c r="AR89" s="2610"/>
      <c r="AS89" s="74"/>
    </row>
    <row r="90" spans="1:45" s="68" customFormat="1">
      <c r="B90" s="2606"/>
      <c r="C90" s="2607"/>
      <c r="D90" s="2607"/>
      <c r="E90" s="2607"/>
      <c r="F90" s="2607"/>
      <c r="G90" s="2608"/>
      <c r="H90" s="1031"/>
      <c r="I90" s="1014"/>
      <c r="J90" s="218"/>
      <c r="K90" s="37" t="s">
        <v>19</v>
      </c>
      <c r="L90" s="2611" t="s">
        <v>20</v>
      </c>
      <c r="M90" s="2612"/>
      <c r="N90" s="2612"/>
      <c r="O90" s="2612"/>
      <c r="P90" s="2613"/>
      <c r="Q90" s="2611" t="s">
        <v>21</v>
      </c>
      <c r="R90" s="2612"/>
      <c r="S90" s="2612"/>
      <c r="T90" s="2612"/>
      <c r="U90" s="2612"/>
      <c r="V90" s="2613"/>
      <c r="W90" s="76"/>
      <c r="X90" s="124"/>
      <c r="Y90" s="2606"/>
      <c r="Z90" s="2607"/>
      <c r="AA90" s="2607"/>
      <c r="AB90" s="2607"/>
      <c r="AC90" s="2607"/>
      <c r="AD90" s="2608"/>
      <c r="AE90" s="69"/>
      <c r="AF90" s="75"/>
      <c r="AG90" s="37" t="s">
        <v>19</v>
      </c>
      <c r="AH90" s="2611" t="s">
        <v>20</v>
      </c>
      <c r="AI90" s="2612"/>
      <c r="AJ90" s="2612"/>
      <c r="AK90" s="2612"/>
      <c r="AL90" s="2613"/>
      <c r="AM90" s="2611" t="s">
        <v>21</v>
      </c>
      <c r="AN90" s="2612"/>
      <c r="AO90" s="2612"/>
      <c r="AP90" s="2612"/>
      <c r="AQ90" s="2612"/>
      <c r="AR90" s="2613"/>
      <c r="AS90" s="76"/>
    </row>
    <row r="91" spans="1:45" s="68" customFormat="1" ht="12.75" customHeight="1">
      <c r="A91" s="68">
        <v>3873</v>
      </c>
      <c r="B91" s="2621" t="s">
        <v>22</v>
      </c>
      <c r="C91" s="2622"/>
      <c r="D91" s="2622"/>
      <c r="E91" s="2622"/>
      <c r="F91" s="2622"/>
      <c r="G91" s="2623"/>
      <c r="H91" s="20"/>
      <c r="I91" s="1014"/>
      <c r="J91" s="218"/>
      <c r="K91" s="122">
        <v>1</v>
      </c>
      <c r="L91" s="2669" t="str">
        <f>VLOOKUP(A91,_xlnm.DATABASE,26,FALSE)</f>
        <v>HINO 260 JD/TI</v>
      </c>
      <c r="M91" s="2670"/>
      <c r="N91" s="2670"/>
      <c r="O91" s="2670"/>
      <c r="P91" s="2671"/>
      <c r="Q91" s="2618">
        <f ca="1">IF(O100="SIMPOL EXP","TIDAK CETAK",IF(OR(L91="",L91="-"),"-",VLOOKUP(A91,_xlnm.DATABASE,20,FALSE)))</f>
        <v>44656</v>
      </c>
      <c r="R91" s="2619"/>
      <c r="S91" s="2619"/>
      <c r="T91" s="2619"/>
      <c r="U91" s="2619"/>
      <c r="V91" s="2620"/>
      <c r="W91" s="76"/>
      <c r="X91" s="124">
        <v>4366</v>
      </c>
      <c r="Y91" s="2621" t="s">
        <v>22</v>
      </c>
      <c r="Z91" s="2622"/>
      <c r="AA91" s="2622"/>
      <c r="AB91" s="2622"/>
      <c r="AC91" s="2622"/>
      <c r="AD91" s="2623"/>
      <c r="AE91" s="77"/>
      <c r="AF91" s="75"/>
      <c r="AG91" s="122">
        <v>1</v>
      </c>
      <c r="AH91" s="2555" t="str">
        <f>VLOOKUP(X91,_xlnm.DATABASE,26,FALSE)</f>
        <v>HINO 260 JD/TI</v>
      </c>
      <c r="AI91" s="2556"/>
      <c r="AJ91" s="2556"/>
      <c r="AK91" s="2556"/>
      <c r="AL91" s="2557"/>
      <c r="AM91" s="2618">
        <f ca="1">IF(AK100="SIMPOL EXP","TIDAK CETAK",IF(OR(AH91="",AH91="-"),"-",VLOOKUP(X91,_xlnm.DATABASE,20,FALSE)))</f>
        <v>44663</v>
      </c>
      <c r="AN91" s="2619"/>
      <c r="AO91" s="2619"/>
      <c r="AP91" s="2619"/>
      <c r="AQ91" s="2619"/>
      <c r="AR91" s="2620"/>
      <c r="AS91" s="76"/>
    </row>
    <row r="92" spans="1:45" s="68" customFormat="1" ht="12.75" customHeight="1">
      <c r="B92" s="2614" t="str">
        <f ca="1">"Reg : "&amp;VLOOKUP(A91,_xlnm.DATABASE,18,FALSE)&amp;"/KPP/SIMPER/"&amp;ROMAN(MONTH(O100),0)&amp;"/"&amp;YEAR(O100)</f>
        <v>Reg : KMP-062/KPP/SIMPER/III/2021</v>
      </c>
      <c r="C92" s="2614"/>
      <c r="D92" s="2614"/>
      <c r="E92" s="2614"/>
      <c r="F92" s="2614"/>
      <c r="G92" s="2614"/>
      <c r="H92" s="20"/>
      <c r="I92" s="1014"/>
      <c r="J92" s="218"/>
      <c r="K92" s="123" t="str">
        <f t="shared" ref="K92:K97" si="6">IF(OR(L92="",L92="-"),"",K91+1)</f>
        <v/>
      </c>
      <c r="L92" s="2558" t="str">
        <f>IF(OR(VLOOKUP(A91,_xlnm.DATABASE,27,FALSE)="",VLOOKUP(A91,_xlnm.DATABASE,27,FALSE)="-"),"",VLOOKUP(A91,_xlnm.DATABASE,27,FALSE))</f>
        <v/>
      </c>
      <c r="M92" s="2559"/>
      <c r="N92" s="2559"/>
      <c r="O92" s="2559"/>
      <c r="P92" s="2560"/>
      <c r="Q92" s="2702" t="str">
        <f>IF(OR(L92="",L92="-"),"",VLOOKUP(A89,_xlnm.DATABASE,20,FALSE))</f>
        <v/>
      </c>
      <c r="R92" s="2703"/>
      <c r="S92" s="2703"/>
      <c r="T92" s="2703"/>
      <c r="U92" s="2703"/>
      <c r="V92" s="2704"/>
      <c r="W92" s="76"/>
      <c r="X92" s="124"/>
      <c r="Y92" s="2614" t="str">
        <f ca="1">"Reg : "&amp;VLOOKUP(X91,_xlnm.DATABASE,18,FALSE)&amp;"/KPP/SIMPER/"&amp;ROMAN(MONTH(AK100),0)&amp;"/"&amp;YEAR(AK100)</f>
        <v>Reg : KMP-136/KPP/SIMPER/III/2021</v>
      </c>
      <c r="Z92" s="2614"/>
      <c r="AA92" s="2614"/>
      <c r="AB92" s="2614"/>
      <c r="AC92" s="2614"/>
      <c r="AD92" s="2614"/>
      <c r="AE92" s="77"/>
      <c r="AF92" s="75"/>
      <c r="AG92" s="123" t="str">
        <f t="shared" ref="AG92:AG97" si="7">IF(OR(AH92="",AH92="-"),"",AG91+1)</f>
        <v/>
      </c>
      <c r="AH92" s="2555" t="str">
        <f>IF(OR(VLOOKUP(X91,_xlnm.DATABASE,27,FALSE)="",VLOOKUP(X91,_xlnm.DATABASE,27,FALSE)="-"),"",VLOOKUP(X91,_xlnm.DATABASE,27,FALSE))</f>
        <v/>
      </c>
      <c r="AI92" s="2556"/>
      <c r="AJ92" s="2556"/>
      <c r="AK92" s="2556"/>
      <c r="AL92" s="2557"/>
      <c r="AM92" s="2683" t="str">
        <f>IF(OR(AH92="",AH92="-"),"",VLOOKUP(X89,_xlnm.DATABASE,20,FALSE))</f>
        <v/>
      </c>
      <c r="AN92" s="2684"/>
      <c r="AO92" s="2684"/>
      <c r="AP92" s="2684"/>
      <c r="AQ92" s="2684"/>
      <c r="AR92" s="2685"/>
      <c r="AS92" s="76"/>
    </row>
    <row r="93" spans="1:45" s="68" customFormat="1" ht="12.75" customHeight="1">
      <c r="B93" s="2597" t="str">
        <f ca="1">+IF(Q91&gt;Q103,"PERBARUI SIM POLISI","OK")</f>
        <v>OK</v>
      </c>
      <c r="C93" s="2598"/>
      <c r="D93" s="2598"/>
      <c r="E93" s="2598"/>
      <c r="F93" s="2598"/>
      <c r="G93" s="2599"/>
      <c r="H93" s="20"/>
      <c r="I93" s="1014"/>
      <c r="J93" s="218"/>
      <c r="K93" s="123" t="str">
        <f t="shared" si="6"/>
        <v/>
      </c>
      <c r="L93" s="2558" t="str">
        <f>IF(OR(VLOOKUP(A91,_xlnm.DATABASE,28,FALSE)="",VLOOKUP(A91,_xlnm.DATABASE,28,FALSE)="-"),"",VLOOKUP(A91,_xlnm.DATABASE,28,FALSE))</f>
        <v/>
      </c>
      <c r="M93" s="2559"/>
      <c r="N93" s="2559"/>
      <c r="O93" s="2559"/>
      <c r="P93" s="2560"/>
      <c r="Q93" s="2702" t="str">
        <f>IF(OR(L93="",L93="-"),"",VLOOKUP(A91,_xlnm.DATABASE,20,FALSE))</f>
        <v/>
      </c>
      <c r="R93" s="2703"/>
      <c r="S93" s="2703"/>
      <c r="T93" s="2703"/>
      <c r="U93" s="2703"/>
      <c r="V93" s="2704"/>
      <c r="W93" s="76"/>
      <c r="X93" s="124"/>
      <c r="Y93" s="2597" t="str">
        <f ca="1">+IF(AM91&gt;AM103,"PERBARUI SIM POLISI","OK")</f>
        <v>OK</v>
      </c>
      <c r="Z93" s="2598"/>
      <c r="AA93" s="2598"/>
      <c r="AB93" s="2598"/>
      <c r="AC93" s="2598"/>
      <c r="AD93" s="2599"/>
      <c r="AE93" s="77"/>
      <c r="AF93" s="75"/>
      <c r="AG93" s="123" t="str">
        <f t="shared" si="7"/>
        <v/>
      </c>
      <c r="AH93" s="2555" t="str">
        <f>IF(OR(VLOOKUP(X91,_xlnm.DATABASE,28,FALSE)="",VLOOKUP(X91,_xlnm.DATABASE,28,FALSE)="-"),"",VLOOKUP(X91,_xlnm.DATABASE,28,FALSE))</f>
        <v/>
      </c>
      <c r="AI93" s="2556"/>
      <c r="AJ93" s="2556"/>
      <c r="AK93" s="2556"/>
      <c r="AL93" s="2557"/>
      <c r="AM93" s="2683" t="str">
        <f>IF(OR(AH93="",AH93="-"),"",VLOOKUP(X91,_xlnm.DATABASE,20,FALSE))</f>
        <v/>
      </c>
      <c r="AN93" s="2684"/>
      <c r="AO93" s="2684"/>
      <c r="AP93" s="2684"/>
      <c r="AQ93" s="2684"/>
      <c r="AR93" s="2685"/>
      <c r="AS93" s="76"/>
    </row>
    <row r="94" spans="1:45" s="68" customFormat="1" ht="12.75" customHeight="1">
      <c r="B94" s="2592" t="s">
        <v>23</v>
      </c>
      <c r="C94" s="2590"/>
      <c r="D94" s="38" t="s">
        <v>6</v>
      </c>
      <c r="E94" s="2590" t="str">
        <f>VLOOKUP(A91,_xlnm.DATABASE,2,FALSE)</f>
        <v>ANDI AFRISAL</v>
      </c>
      <c r="F94" s="2590"/>
      <c r="G94" s="2602"/>
      <c r="H94" s="20"/>
      <c r="I94" s="1014"/>
      <c r="J94" s="218"/>
      <c r="K94" s="123" t="str">
        <f t="shared" si="6"/>
        <v/>
      </c>
      <c r="L94" s="2558" t="str">
        <f>IF(OR(VLOOKUP(A91,_xlnm.DATABASE,29,FALSE)="",VLOOKUP(A91,_xlnm.DATABASE,29,FALSE)="-"),"",VLOOKUP(A91,_xlnm.DATABASE,29,FALSE))</f>
        <v/>
      </c>
      <c r="M94" s="2559"/>
      <c r="N94" s="2559"/>
      <c r="O94" s="2559"/>
      <c r="P94" s="2560"/>
      <c r="Q94" s="2702" t="str">
        <f>IF(OR(L94="",L94="-"),"",VLOOKUP(A91,_xlnm.DATABASE,20,FALSE))</f>
        <v/>
      </c>
      <c r="R94" s="2703"/>
      <c r="S94" s="2703"/>
      <c r="T94" s="2703"/>
      <c r="U94" s="2703"/>
      <c r="V94" s="2704"/>
      <c r="W94" s="76"/>
      <c r="X94" s="124"/>
      <c r="Y94" s="2592" t="s">
        <v>23</v>
      </c>
      <c r="Z94" s="2590"/>
      <c r="AA94" s="38" t="s">
        <v>6</v>
      </c>
      <c r="AB94" s="2593" t="str">
        <f>VLOOKUP(X91,_xlnm.DATABASE,2,FALSE)</f>
        <v>SAMSUL RHIDAL</v>
      </c>
      <c r="AC94" s="2593"/>
      <c r="AD94" s="2594"/>
      <c r="AE94" s="77"/>
      <c r="AF94" s="75"/>
      <c r="AG94" s="123" t="str">
        <f t="shared" si="7"/>
        <v/>
      </c>
      <c r="AH94" s="2555" t="str">
        <f>IF(OR(VLOOKUP(X91,_xlnm.DATABASE,29,FALSE)="",VLOOKUP(X91,_xlnm.DATABASE,29,FALSE)="-"),"",VLOOKUP(X91,_xlnm.DATABASE,29,FALSE))</f>
        <v/>
      </c>
      <c r="AI94" s="2556"/>
      <c r="AJ94" s="2556"/>
      <c r="AK94" s="2556"/>
      <c r="AL94" s="2557"/>
      <c r="AM94" s="2683" t="str">
        <f>IF(OR(AH94="",AH94="-"),"",VLOOKUP(X91,_xlnm.DATABASE,20,FALSE))</f>
        <v/>
      </c>
      <c r="AN94" s="2684"/>
      <c r="AO94" s="2684"/>
      <c r="AP94" s="2684"/>
      <c r="AQ94" s="2684"/>
      <c r="AR94" s="2685"/>
      <c r="AS94" s="76"/>
    </row>
    <row r="95" spans="1:45" s="68" customFormat="1" ht="12.75" customHeight="1">
      <c r="B95" s="2592" t="s">
        <v>10</v>
      </c>
      <c r="C95" s="2590"/>
      <c r="D95" s="38" t="s">
        <v>6</v>
      </c>
      <c r="E95" s="2590" t="str">
        <f>VLOOKUP(A91,_xlnm.DATABASE,5,FALSE)</f>
        <v>-</v>
      </c>
      <c r="F95" s="2590"/>
      <c r="G95" s="2602"/>
      <c r="H95" s="20"/>
      <c r="I95" s="1014"/>
      <c r="J95" s="218"/>
      <c r="K95" s="123" t="str">
        <f t="shared" si="6"/>
        <v/>
      </c>
      <c r="L95" s="2558" t="str">
        <f>IF(OR(VLOOKUP(A91,_xlnm.DATABASE,30,FALSE)="",VLOOKUP(A91,_xlnm.DATABASE,30,FALSE)="-"),"",VLOOKUP(A91,_xlnm.DATABASE,30,FALSE))</f>
        <v/>
      </c>
      <c r="M95" s="2559"/>
      <c r="N95" s="2559"/>
      <c r="O95" s="2559"/>
      <c r="P95" s="2560"/>
      <c r="Q95" s="2702" t="str">
        <f>IF(OR(L95="",L95="-"),"",VLOOKUP(A91,_xlnm.DATABASE,20,FALSE))</f>
        <v/>
      </c>
      <c r="R95" s="2703"/>
      <c r="S95" s="2703"/>
      <c r="T95" s="2703"/>
      <c r="U95" s="2703"/>
      <c r="V95" s="2704"/>
      <c r="W95" s="76"/>
      <c r="X95" s="124"/>
      <c r="Y95" s="2592" t="s">
        <v>10</v>
      </c>
      <c r="Z95" s="2590"/>
      <c r="AA95" s="38" t="s">
        <v>6</v>
      </c>
      <c r="AB95" s="2590" t="str">
        <f>VLOOKUP(X91,_xlnm.DATABASE,5,FALSE)</f>
        <v>-</v>
      </c>
      <c r="AC95" s="2590"/>
      <c r="AD95" s="2602"/>
      <c r="AE95" s="77"/>
      <c r="AF95" s="75"/>
      <c r="AG95" s="123" t="str">
        <f t="shared" si="7"/>
        <v/>
      </c>
      <c r="AH95" s="2555" t="str">
        <f>IF(OR(VLOOKUP(X91,_xlnm.DATABASE,30,FALSE)="",VLOOKUP(X91,_xlnm.DATABASE,30,FALSE)="-"),"",VLOOKUP(X91,_xlnm.DATABASE,30,FALSE))</f>
        <v/>
      </c>
      <c r="AI95" s="2556"/>
      <c r="AJ95" s="2556"/>
      <c r="AK95" s="2556"/>
      <c r="AL95" s="2557"/>
      <c r="AM95" s="2683" t="str">
        <f>IF(OR(AH95="",AH95="-"),"",VLOOKUP(X91,_xlnm.DATABASE,20,FALSE))</f>
        <v/>
      </c>
      <c r="AN95" s="2684"/>
      <c r="AO95" s="2684"/>
      <c r="AP95" s="2684"/>
      <c r="AQ95" s="2684"/>
      <c r="AR95" s="2685"/>
      <c r="AS95" s="76"/>
    </row>
    <row r="96" spans="1:45" s="68" customFormat="1" ht="12.75" customHeight="1">
      <c r="B96" s="39"/>
      <c r="C96" s="40"/>
      <c r="D96" s="40"/>
      <c r="E96" s="40"/>
      <c r="F96" s="40"/>
      <c r="G96" s="41"/>
      <c r="H96" s="20"/>
      <c r="I96" s="1014"/>
      <c r="J96" s="218"/>
      <c r="K96" s="123" t="str">
        <f t="shared" si="6"/>
        <v/>
      </c>
      <c r="L96" s="2558" t="str">
        <f>IF(OR(VLOOKUP(A91,_xlnm.DATABASE,31,FALSE)="",VLOOKUP(A91,_xlnm.DATABASE,31,FALSE)="-"),"",VLOOKUP(A91,_xlnm.DATABASE,31,FALSE))</f>
        <v/>
      </c>
      <c r="M96" s="2559"/>
      <c r="N96" s="2559"/>
      <c r="O96" s="2559"/>
      <c r="P96" s="2560"/>
      <c r="Q96" s="2702" t="str">
        <f>IF(OR(L96="",L96="-"),"",VLOOKUP(A91,_xlnm.DATABASE,20,FALSE))</f>
        <v/>
      </c>
      <c r="R96" s="2703"/>
      <c r="S96" s="2703"/>
      <c r="T96" s="2703"/>
      <c r="U96" s="2703"/>
      <c r="V96" s="2704"/>
      <c r="W96" s="76"/>
      <c r="X96" s="124"/>
      <c r="Y96" s="39"/>
      <c r="Z96" s="40"/>
      <c r="AA96" s="40"/>
      <c r="AB96" s="40"/>
      <c r="AC96" s="40"/>
      <c r="AD96" s="41"/>
      <c r="AE96" s="76"/>
      <c r="AF96" s="75"/>
      <c r="AG96" s="123" t="str">
        <f t="shared" si="7"/>
        <v/>
      </c>
      <c r="AH96" s="2555" t="str">
        <f>IF(OR(VLOOKUP(X91,_xlnm.DATABASE,31,FALSE)="",VLOOKUP(X91,_xlnm.DATABASE,31,FALSE)="-"),"",VLOOKUP(X91,_xlnm.DATABASE,31,FALSE))</f>
        <v/>
      </c>
      <c r="AI96" s="2556"/>
      <c r="AJ96" s="2556"/>
      <c r="AK96" s="2556"/>
      <c r="AL96" s="2557"/>
      <c r="AM96" s="2683" t="str">
        <f>IF(OR(AH96="",AH96="-"),"",VLOOKUP(X91,_xlnm.DATABASE,20,FALSE))</f>
        <v/>
      </c>
      <c r="AN96" s="2684"/>
      <c r="AO96" s="2684"/>
      <c r="AP96" s="2684"/>
      <c r="AQ96" s="2684"/>
      <c r="AR96" s="2685"/>
      <c r="AS96" s="76"/>
    </row>
    <row r="97" spans="2:45" s="68" customFormat="1" ht="12.75" customHeight="1">
      <c r="B97" s="75"/>
      <c r="C97" s="42"/>
      <c r="D97" s="42"/>
      <c r="E97" s="42"/>
      <c r="F97" s="42"/>
      <c r="G97" s="76"/>
      <c r="H97" s="20"/>
      <c r="I97" s="1014"/>
      <c r="J97" s="218"/>
      <c r="K97" s="123" t="str">
        <f t="shared" si="6"/>
        <v/>
      </c>
      <c r="L97" s="2558" t="str">
        <f>IF(OR(VLOOKUP(A91,_xlnm.DATABASE,32,FALSE)="",VLOOKUP(A91,_xlnm.DATABASE,32,FALSE)="-"),"",VLOOKUP(A91,_xlnm.DATABASE,32,FALSE))</f>
        <v/>
      </c>
      <c r="M97" s="2559"/>
      <c r="N97" s="2559"/>
      <c r="O97" s="2559"/>
      <c r="P97" s="2560"/>
      <c r="Q97" s="2707" t="str">
        <f>IF(OR(L97="",L97="-"),"",VLOOKUP(A91,_xlnm.DATABASE,20,FALSE))</f>
        <v/>
      </c>
      <c r="R97" s="2708"/>
      <c r="S97" s="2708"/>
      <c r="T97" s="2708"/>
      <c r="U97" s="2708"/>
      <c r="V97" s="2709"/>
      <c r="W97" s="76"/>
      <c r="X97" s="124"/>
      <c r="Y97" s="75"/>
      <c r="Z97" s="42"/>
      <c r="AA97" s="42"/>
      <c r="AB97" s="42"/>
      <c r="AC97" s="42"/>
      <c r="AD97" s="76"/>
      <c r="AE97" s="76"/>
      <c r="AF97" s="75"/>
      <c r="AG97" s="123" t="str">
        <f t="shared" si="7"/>
        <v/>
      </c>
      <c r="AH97" s="2555" t="str">
        <f>IF(OR(VLOOKUP(X91,_xlnm.DATABASE,32,FALSE)="",VLOOKUP(X91,_xlnm.DATABASE,32,FALSE)="-"),"",VLOOKUP(X91,_xlnm.DATABASE,32,FALSE))</f>
        <v/>
      </c>
      <c r="AI97" s="2556"/>
      <c r="AJ97" s="2556"/>
      <c r="AK97" s="2556"/>
      <c r="AL97" s="2557"/>
      <c r="AM97" s="2683" t="str">
        <f>IF(OR(AH97="",AH97="-"),"",VLOOKUP(X91,_xlnm.DATABASE,20,FALSE))</f>
        <v/>
      </c>
      <c r="AN97" s="2684"/>
      <c r="AO97" s="2684"/>
      <c r="AP97" s="2684"/>
      <c r="AQ97" s="2684"/>
      <c r="AR97" s="2685"/>
      <c r="AS97" s="76"/>
    </row>
    <row r="98" spans="2:45" s="68" customFormat="1" ht="6.75" customHeight="1">
      <c r="B98" s="75"/>
      <c r="C98" s="42"/>
      <c r="D98" s="42"/>
      <c r="E98" s="42"/>
      <c r="F98" s="42"/>
      <c r="G98" s="76"/>
      <c r="H98" s="20"/>
      <c r="I98" s="1014"/>
      <c r="J98" s="218"/>
      <c r="K98" s="40"/>
      <c r="L98" s="40"/>
      <c r="M98" s="40"/>
      <c r="N98" s="40"/>
      <c r="O98" s="40"/>
      <c r="P98" s="40"/>
      <c r="Q98" s="40"/>
      <c r="R98" s="40"/>
      <c r="S98" s="40"/>
      <c r="T98" s="1002"/>
      <c r="U98" s="40"/>
      <c r="V98" s="40"/>
      <c r="W98" s="76"/>
      <c r="X98" s="124"/>
      <c r="Y98" s="75"/>
      <c r="Z98" s="42"/>
      <c r="AA98" s="42"/>
      <c r="AB98" s="42"/>
      <c r="AC98" s="42"/>
      <c r="AD98" s="76"/>
      <c r="AE98" s="76"/>
      <c r="AF98" s="75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76"/>
    </row>
    <row r="99" spans="2:45" s="68" customFormat="1" ht="9.75" customHeight="1">
      <c r="B99" s="75"/>
      <c r="C99" s="42"/>
      <c r="D99" s="42"/>
      <c r="E99" s="42"/>
      <c r="F99" s="42"/>
      <c r="G99" s="76"/>
      <c r="H99" s="20"/>
      <c r="I99" s="1014"/>
      <c r="J99" s="218"/>
      <c r="K99" s="43" t="s">
        <v>25</v>
      </c>
      <c r="L99" s="43"/>
      <c r="M99" s="43"/>
      <c r="N99" s="43"/>
      <c r="O99" s="43"/>
      <c r="P99" s="44"/>
      <c r="Q99" s="2586" t="s">
        <v>26</v>
      </c>
      <c r="R99" s="2587"/>
      <c r="S99" s="2582" t="s">
        <v>27</v>
      </c>
      <c r="T99" s="2583"/>
      <c r="U99" s="2584" t="s">
        <v>28</v>
      </c>
      <c r="V99" s="2585"/>
      <c r="W99" s="76"/>
      <c r="X99" s="124"/>
      <c r="Y99" s="75"/>
      <c r="Z99" s="42"/>
      <c r="AA99" s="42"/>
      <c r="AB99" s="42"/>
      <c r="AC99" s="42"/>
      <c r="AD99" s="76"/>
      <c r="AE99" s="76"/>
      <c r="AF99" s="75"/>
      <c r="AG99" s="43" t="s">
        <v>25</v>
      </c>
      <c r="AH99" s="43"/>
      <c r="AI99" s="43"/>
      <c r="AJ99" s="43"/>
      <c r="AK99" s="43"/>
      <c r="AL99" s="44"/>
      <c r="AM99" s="2586" t="s">
        <v>26</v>
      </c>
      <c r="AN99" s="2587"/>
      <c r="AO99" s="2582" t="s">
        <v>27</v>
      </c>
      <c r="AP99" s="2583"/>
      <c r="AQ99" s="2584" t="s">
        <v>28</v>
      </c>
      <c r="AR99" s="2585"/>
      <c r="AS99" s="76"/>
    </row>
    <row r="100" spans="2:45" s="68" customFormat="1" ht="9.75" customHeight="1">
      <c r="B100" s="75"/>
      <c r="C100" s="42"/>
      <c r="D100" s="42"/>
      <c r="E100" s="42"/>
      <c r="F100" s="42"/>
      <c r="G100" s="76"/>
      <c r="H100" s="20"/>
      <c r="I100" s="1014"/>
      <c r="J100" s="218"/>
      <c r="K100" s="43" t="s">
        <v>29</v>
      </c>
      <c r="L100" s="43"/>
      <c r="M100" s="43"/>
      <c r="N100" s="43" t="s">
        <v>6</v>
      </c>
      <c r="O100" s="2637">
        <f ca="1">+IF(Q103&gt;TODAY(),TODAY(),"SIMPOL EXP")</f>
        <v>44275</v>
      </c>
      <c r="P100" s="2637"/>
      <c r="Q100" s="2637"/>
      <c r="R100" s="2637"/>
      <c r="S100" s="2637"/>
      <c r="T100" s="2637"/>
      <c r="U100" s="2637"/>
      <c r="V100" s="2637"/>
      <c r="W100" s="76"/>
      <c r="X100" s="124"/>
      <c r="Y100" s="75"/>
      <c r="Z100" s="42"/>
      <c r="AA100" s="42"/>
      <c r="AB100" s="42"/>
      <c r="AC100" s="42"/>
      <c r="AD100" s="76"/>
      <c r="AE100" s="76"/>
      <c r="AF100" s="75"/>
      <c r="AG100" s="43" t="s">
        <v>29</v>
      </c>
      <c r="AH100" s="43"/>
      <c r="AI100" s="43"/>
      <c r="AJ100" s="43" t="s">
        <v>6</v>
      </c>
      <c r="AK100" s="2637">
        <f ca="1">+IF(AM103&gt;TODAY(),TODAY(),"SIMPOL EXP")</f>
        <v>44275</v>
      </c>
      <c r="AL100" s="2637"/>
      <c r="AM100" s="2637"/>
      <c r="AN100" s="2637"/>
      <c r="AO100" s="2637"/>
      <c r="AP100" s="2637"/>
      <c r="AQ100" s="2637"/>
      <c r="AR100" s="2637"/>
      <c r="AS100" s="76"/>
    </row>
    <row r="101" spans="2:45" s="68" customFormat="1" ht="8.25" customHeight="1">
      <c r="B101" s="75"/>
      <c r="C101" s="42"/>
      <c r="D101" s="42"/>
      <c r="E101" s="42"/>
      <c r="F101" s="42"/>
      <c r="G101" s="76"/>
      <c r="H101" s="20"/>
      <c r="I101" s="1014"/>
      <c r="J101" s="218"/>
      <c r="K101" s="218"/>
      <c r="L101" s="218"/>
      <c r="M101" s="218"/>
      <c r="N101" s="218"/>
      <c r="O101" s="218"/>
      <c r="P101" s="218"/>
      <c r="Q101" s="218"/>
      <c r="R101" s="218"/>
      <c r="S101" s="218"/>
      <c r="T101" s="20"/>
      <c r="U101" s="218"/>
      <c r="V101" s="218"/>
      <c r="W101" s="76"/>
      <c r="X101" s="124"/>
      <c r="Y101" s="75"/>
      <c r="Z101" s="42"/>
      <c r="AA101" s="42"/>
      <c r="AB101" s="42"/>
      <c r="AC101" s="42"/>
      <c r="AD101" s="76"/>
      <c r="AE101" s="76"/>
      <c r="AF101" s="75"/>
      <c r="AG101" s="218"/>
      <c r="AH101" s="218"/>
      <c r="AI101" s="218"/>
      <c r="AJ101" s="218"/>
      <c r="AK101" s="218"/>
      <c r="AL101" s="218"/>
      <c r="AM101" s="218"/>
      <c r="AN101" s="218"/>
      <c r="AO101" s="218"/>
      <c r="AP101" s="218"/>
      <c r="AQ101" s="218"/>
      <c r="AR101" s="218"/>
      <c r="AS101" s="76"/>
    </row>
    <row r="102" spans="2:45" s="68" customFormat="1" ht="12.75" customHeight="1">
      <c r="B102" s="75"/>
      <c r="C102" s="42"/>
      <c r="D102" s="42"/>
      <c r="E102" s="42"/>
      <c r="F102" s="42"/>
      <c r="G102" s="76"/>
      <c r="H102" s="20"/>
      <c r="I102" s="1014"/>
      <c r="J102" s="76"/>
      <c r="K102" s="2638" t="s">
        <v>30</v>
      </c>
      <c r="L102" s="2639"/>
      <c r="M102" s="2640"/>
      <c r="N102" s="2641" t="s">
        <v>31</v>
      </c>
      <c r="O102" s="2642"/>
      <c r="P102" s="45" t="s">
        <v>6</v>
      </c>
      <c r="Q102" s="2639" t="str">
        <f>VLOOKUP(A91,_xlnm.DATABASE,10,FALSE)</f>
        <v>BII UMUM</v>
      </c>
      <c r="R102" s="2639"/>
      <c r="S102" s="2639"/>
      <c r="T102" s="2639"/>
      <c r="U102" s="2639"/>
      <c r="V102" s="2640"/>
      <c r="W102" s="77"/>
      <c r="X102" s="124"/>
      <c r="Y102" s="75"/>
      <c r="Z102" s="42"/>
      <c r="AA102" s="42"/>
      <c r="AB102" s="42"/>
      <c r="AC102" s="42"/>
      <c r="AD102" s="76"/>
      <c r="AE102" s="78"/>
      <c r="AF102" s="77"/>
      <c r="AG102" s="2638" t="s">
        <v>30</v>
      </c>
      <c r="AH102" s="2639"/>
      <c r="AI102" s="2640"/>
      <c r="AJ102" s="2641" t="s">
        <v>31</v>
      </c>
      <c r="AK102" s="2642"/>
      <c r="AL102" s="45" t="s">
        <v>6</v>
      </c>
      <c r="AM102" s="2639" t="str">
        <f>VLOOKUP(X91,_xlnm.DATABASE,10,FALSE)</f>
        <v>BII UMUM</v>
      </c>
      <c r="AN102" s="2639"/>
      <c r="AO102" s="2639"/>
      <c r="AP102" s="2639"/>
      <c r="AQ102" s="2639"/>
      <c r="AR102" s="2640"/>
      <c r="AS102" s="77"/>
    </row>
    <row r="103" spans="2:45" s="68" customFormat="1" ht="6" customHeight="1">
      <c r="B103" s="75"/>
      <c r="C103" s="42"/>
      <c r="D103" s="42"/>
      <c r="E103" s="42"/>
      <c r="F103" s="42"/>
      <c r="G103" s="76"/>
      <c r="H103" s="20"/>
      <c r="I103" s="1014"/>
      <c r="J103" s="218"/>
      <c r="K103" s="2561"/>
      <c r="L103" s="2561"/>
      <c r="M103" s="2561"/>
      <c r="N103" s="2564" t="s">
        <v>32</v>
      </c>
      <c r="O103" s="2565"/>
      <c r="P103" s="2568" t="s">
        <v>6</v>
      </c>
      <c r="Q103" s="2570">
        <f>VLOOKUP(A91,_xlnm.DATABASE,12,FALSE)</f>
        <v>45677</v>
      </c>
      <c r="R103" s="2570"/>
      <c r="S103" s="2570"/>
      <c r="T103" s="2570"/>
      <c r="U103" s="2570"/>
      <c r="V103" s="2571"/>
      <c r="W103" s="76"/>
      <c r="X103" s="124"/>
      <c r="Y103" s="75"/>
      <c r="Z103" s="42"/>
      <c r="AA103" s="42"/>
      <c r="AB103" s="42"/>
      <c r="AC103" s="42"/>
      <c r="AD103" s="76"/>
      <c r="AF103" s="75"/>
      <c r="AG103" s="2561"/>
      <c r="AH103" s="2561"/>
      <c r="AI103" s="2561"/>
      <c r="AJ103" s="2564" t="s">
        <v>32</v>
      </c>
      <c r="AK103" s="2565"/>
      <c r="AL103" s="2568" t="s">
        <v>6</v>
      </c>
      <c r="AM103" s="2570">
        <f>VLOOKUP(X91,_xlnm.DATABASE,12,FALSE)</f>
        <v>45028</v>
      </c>
      <c r="AN103" s="2570"/>
      <c r="AO103" s="2570"/>
      <c r="AP103" s="2570"/>
      <c r="AQ103" s="2570"/>
      <c r="AR103" s="2571"/>
      <c r="AS103" s="76"/>
    </row>
    <row r="104" spans="2:45" s="68" customFormat="1" ht="6" customHeight="1">
      <c r="B104" s="75"/>
      <c r="C104" s="42"/>
      <c r="D104" s="42"/>
      <c r="E104" s="42"/>
      <c r="F104" s="42"/>
      <c r="G104" s="76"/>
      <c r="H104" s="20"/>
      <c r="I104" s="1014"/>
      <c r="J104" s="218"/>
      <c r="K104" s="2562"/>
      <c r="L104" s="2562"/>
      <c r="M104" s="2562"/>
      <c r="N104" s="2566"/>
      <c r="O104" s="2567"/>
      <c r="P104" s="2569"/>
      <c r="Q104" s="2572"/>
      <c r="R104" s="2572"/>
      <c r="S104" s="2572"/>
      <c r="T104" s="2572"/>
      <c r="U104" s="2572"/>
      <c r="V104" s="2573"/>
      <c r="W104" s="76"/>
      <c r="X104" s="124"/>
      <c r="Y104" s="75"/>
      <c r="Z104" s="42"/>
      <c r="AA104" s="42"/>
      <c r="AB104" s="42"/>
      <c r="AC104" s="42"/>
      <c r="AD104" s="76"/>
      <c r="AF104" s="75"/>
      <c r="AG104" s="2562"/>
      <c r="AH104" s="2562"/>
      <c r="AI104" s="2562"/>
      <c r="AJ104" s="2566"/>
      <c r="AK104" s="2567"/>
      <c r="AL104" s="2569"/>
      <c r="AM104" s="2572"/>
      <c r="AN104" s="2572"/>
      <c r="AO104" s="2572"/>
      <c r="AP104" s="2572"/>
      <c r="AQ104" s="2572"/>
      <c r="AR104" s="2573"/>
      <c r="AS104" s="76"/>
    </row>
    <row r="105" spans="2:45" s="68" customFormat="1" ht="6" customHeight="1">
      <c r="B105" s="75"/>
      <c r="C105" s="42"/>
      <c r="D105" s="42"/>
      <c r="E105" s="42"/>
      <c r="F105" s="42"/>
      <c r="G105" s="76"/>
      <c r="H105" s="20"/>
      <c r="I105" s="1014"/>
      <c r="J105" s="218"/>
      <c r="K105" s="2562"/>
      <c r="L105" s="2562"/>
      <c r="M105" s="2562"/>
      <c r="N105" s="2574" t="s">
        <v>33</v>
      </c>
      <c r="O105" s="2575"/>
      <c r="P105" s="2576" t="s">
        <v>6</v>
      </c>
      <c r="Q105" s="2577" t="str">
        <f>VLOOKUP(A91,_xlnm.DATABASE,15,FALSE)</f>
        <v>-</v>
      </c>
      <c r="R105" s="2578"/>
      <c r="S105" s="2578"/>
      <c r="T105" s="2578"/>
      <c r="U105" s="2578"/>
      <c r="V105" s="2579"/>
      <c r="W105" s="76"/>
      <c r="X105" s="124"/>
      <c r="Y105" s="75"/>
      <c r="Z105" s="42"/>
      <c r="AA105" s="42"/>
      <c r="AB105" s="42"/>
      <c r="AC105" s="42"/>
      <c r="AD105" s="76"/>
      <c r="AF105" s="75"/>
      <c r="AG105" s="2562"/>
      <c r="AH105" s="2562"/>
      <c r="AI105" s="2562"/>
      <c r="AJ105" s="2574" t="s">
        <v>33</v>
      </c>
      <c r="AK105" s="2575"/>
      <c r="AL105" s="2576" t="s">
        <v>6</v>
      </c>
      <c r="AM105" s="2577">
        <f>VLOOKUP(X91,_xlnm.DATABASE,15,FALSE)</f>
        <v>0</v>
      </c>
      <c r="AN105" s="2578"/>
      <c r="AO105" s="2578"/>
      <c r="AP105" s="2578"/>
      <c r="AQ105" s="2578"/>
      <c r="AR105" s="2579"/>
      <c r="AS105" s="76"/>
    </row>
    <row r="106" spans="2:45" s="68" customFormat="1" ht="6" customHeight="1">
      <c r="B106" s="75"/>
      <c r="C106" s="42"/>
      <c r="D106" s="42"/>
      <c r="E106" s="42"/>
      <c r="F106" s="42"/>
      <c r="G106" s="80"/>
      <c r="H106" s="20"/>
      <c r="I106" s="1014"/>
      <c r="J106" s="218"/>
      <c r="K106" s="2563"/>
      <c r="L106" s="2563"/>
      <c r="M106" s="2563"/>
      <c r="N106" s="2566"/>
      <c r="O106" s="2567"/>
      <c r="P106" s="2569"/>
      <c r="Q106" s="2580"/>
      <c r="R106" s="2580"/>
      <c r="S106" s="2580"/>
      <c r="T106" s="2580"/>
      <c r="U106" s="2580"/>
      <c r="V106" s="2581"/>
      <c r="W106" s="76"/>
      <c r="X106" s="124"/>
      <c r="Y106" s="75"/>
      <c r="Z106" s="42"/>
      <c r="AA106" s="42"/>
      <c r="AB106" s="42"/>
      <c r="AC106" s="42"/>
      <c r="AD106" s="76"/>
      <c r="AF106" s="75"/>
      <c r="AG106" s="2563"/>
      <c r="AH106" s="2563"/>
      <c r="AI106" s="2563"/>
      <c r="AJ106" s="2566"/>
      <c r="AK106" s="2567"/>
      <c r="AL106" s="2569"/>
      <c r="AM106" s="2580"/>
      <c r="AN106" s="2580"/>
      <c r="AO106" s="2580"/>
      <c r="AP106" s="2580"/>
      <c r="AQ106" s="2580"/>
      <c r="AR106" s="2581"/>
      <c r="AS106" s="76"/>
    </row>
    <row r="107" spans="2:45" s="68" customFormat="1">
      <c r="B107" s="2675" t="s">
        <v>34</v>
      </c>
      <c r="C107" s="2676"/>
      <c r="D107" s="46" t="s">
        <v>6</v>
      </c>
      <c r="E107" s="2677">
        <f>VLOOKUP(A91,_xlnm.DATABASE,13,FALSE)</f>
        <v>43938</v>
      </c>
      <c r="F107" s="2677"/>
      <c r="G107" s="2678"/>
      <c r="H107" s="20"/>
      <c r="I107" s="1014"/>
      <c r="J107" s="218"/>
      <c r="K107" s="218"/>
      <c r="L107" s="218"/>
      <c r="M107" s="218"/>
      <c r="N107" s="218"/>
      <c r="O107" s="218"/>
      <c r="P107" s="218"/>
      <c r="Q107" s="218"/>
      <c r="R107" s="218"/>
      <c r="S107" s="218"/>
      <c r="T107" s="20"/>
      <c r="U107" s="218"/>
      <c r="V107" s="218"/>
      <c r="W107" s="76"/>
      <c r="X107" s="124"/>
      <c r="Y107" s="2675" t="s">
        <v>34</v>
      </c>
      <c r="Z107" s="2676"/>
      <c r="AA107" s="46" t="s">
        <v>6</v>
      </c>
      <c r="AB107" s="2677">
        <f>VLOOKUP(X91,_xlnm.DATABASE,13,FALSE)</f>
        <v>0</v>
      </c>
      <c r="AC107" s="2677"/>
      <c r="AD107" s="2678"/>
      <c r="AF107" s="75"/>
      <c r="AG107" s="218"/>
      <c r="AH107" s="218"/>
      <c r="AI107" s="218"/>
      <c r="AJ107" s="218"/>
      <c r="AK107" s="218"/>
      <c r="AL107" s="218"/>
      <c r="AM107" s="218"/>
      <c r="AN107" s="218"/>
      <c r="AO107" s="218"/>
      <c r="AP107" s="218"/>
      <c r="AQ107" s="218"/>
      <c r="AR107" s="218"/>
      <c r="AS107" s="76"/>
    </row>
    <row r="108" spans="2:45" s="68" customFormat="1">
      <c r="B108" s="2679" t="s">
        <v>35</v>
      </c>
      <c r="C108" s="2680"/>
      <c r="D108" s="47" t="s">
        <v>6</v>
      </c>
      <c r="E108" s="2681" t="str">
        <f>VLOOKUP(A91,_xlnm.DATABASE,3,FALSE)</f>
        <v>OPERATOR</v>
      </c>
      <c r="F108" s="2681"/>
      <c r="G108" s="2682"/>
      <c r="H108" s="20"/>
      <c r="I108" s="1014"/>
      <c r="J108" s="218"/>
      <c r="K108" s="2635" t="s">
        <v>36</v>
      </c>
      <c r="L108" s="2635"/>
      <c r="M108" s="2635"/>
      <c r="N108" s="218"/>
      <c r="O108" s="218"/>
      <c r="P108" s="1016" t="s">
        <v>85</v>
      </c>
      <c r="Q108" s="1016"/>
      <c r="R108" s="1016"/>
      <c r="S108" s="1016"/>
      <c r="T108" s="1212"/>
      <c r="U108" s="1016"/>
      <c r="V108" s="1016"/>
      <c r="W108" s="76"/>
      <c r="X108" s="124"/>
      <c r="Y108" s="2679" t="s">
        <v>35</v>
      </c>
      <c r="Z108" s="2680"/>
      <c r="AA108" s="47" t="s">
        <v>6</v>
      </c>
      <c r="AB108" s="2681" t="str">
        <f>VLOOKUP(X91,_xlnm.DATABASE,3,FALSE)</f>
        <v>OPERATOR</v>
      </c>
      <c r="AC108" s="2681"/>
      <c r="AD108" s="2682"/>
      <c r="AF108" s="75"/>
      <c r="AG108" s="2635" t="s">
        <v>36</v>
      </c>
      <c r="AH108" s="2635"/>
      <c r="AI108" s="2635"/>
      <c r="AJ108" s="218"/>
      <c r="AK108" s="218"/>
      <c r="AL108" s="218"/>
      <c r="AM108" s="2635" t="s">
        <v>85</v>
      </c>
      <c r="AN108" s="2635"/>
      <c r="AO108" s="2635"/>
      <c r="AP108" s="2635"/>
      <c r="AQ108" s="2635"/>
      <c r="AR108" s="2635"/>
      <c r="AS108" s="76"/>
    </row>
    <row r="109" spans="2:45" s="68" customFormat="1">
      <c r="B109" s="2663" t="s">
        <v>37</v>
      </c>
      <c r="C109" s="2664"/>
      <c r="D109" s="48" t="s">
        <v>6</v>
      </c>
      <c r="E109" s="2664" t="str">
        <f>VLOOKUP(A91,_xlnm.DATABASE,4,FALSE)</f>
        <v>OPERATION</v>
      </c>
      <c r="F109" s="2664"/>
      <c r="G109" s="2665"/>
      <c r="H109" s="20"/>
      <c r="I109" s="1014"/>
      <c r="J109" s="218"/>
      <c r="K109" s="2636" t="s">
        <v>38</v>
      </c>
      <c r="L109" s="2636"/>
      <c r="M109" s="2636"/>
      <c r="N109" s="1174"/>
      <c r="O109" s="49"/>
      <c r="P109" s="49"/>
      <c r="Q109" s="2666" t="s">
        <v>39</v>
      </c>
      <c r="R109" s="2666"/>
      <c r="S109" s="2666"/>
      <c r="T109" s="2666"/>
      <c r="U109" s="2666"/>
      <c r="V109" s="2666"/>
      <c r="W109" s="80"/>
      <c r="X109" s="124"/>
      <c r="Y109" s="2663" t="s">
        <v>37</v>
      </c>
      <c r="Z109" s="2664"/>
      <c r="AA109" s="48" t="s">
        <v>6</v>
      </c>
      <c r="AB109" s="2664" t="str">
        <f>VLOOKUP(X91,_xlnm.DATABASE,4,FALSE)</f>
        <v>OPERATION</v>
      </c>
      <c r="AC109" s="2664"/>
      <c r="AD109" s="2665"/>
      <c r="AF109" s="79"/>
      <c r="AG109" s="2636" t="s">
        <v>38</v>
      </c>
      <c r="AH109" s="2636"/>
      <c r="AI109" s="2636"/>
      <c r="AJ109" s="910"/>
      <c r="AK109" s="49"/>
      <c r="AL109" s="49"/>
      <c r="AM109" s="2666" t="s">
        <v>39</v>
      </c>
      <c r="AN109" s="2666"/>
      <c r="AO109" s="2666"/>
      <c r="AP109" s="2666"/>
      <c r="AQ109" s="2666"/>
      <c r="AR109" s="2666"/>
      <c r="AS109" s="80"/>
    </row>
    <row r="110" spans="2:45" ht="9.75" customHeight="1">
      <c r="B110" s="2535" t="s">
        <v>40</v>
      </c>
      <c r="C110" s="2536"/>
      <c r="D110" s="2537"/>
      <c r="E110" s="2538">
        <v>1</v>
      </c>
      <c r="F110" s="2653">
        <v>2</v>
      </c>
      <c r="G110" s="2542">
        <v>3</v>
      </c>
      <c r="I110" s="1013" t="s">
        <v>86</v>
      </c>
      <c r="J110" s="127" t="s">
        <v>86</v>
      </c>
      <c r="K110" s="128"/>
      <c r="L110" s="128"/>
      <c r="M110" s="128"/>
      <c r="N110" s="128"/>
      <c r="O110" s="128"/>
      <c r="P110" s="129" t="s">
        <v>87</v>
      </c>
      <c r="Q110" s="128"/>
      <c r="R110" s="128"/>
      <c r="S110" s="128"/>
      <c r="T110" s="128"/>
      <c r="U110" s="128"/>
      <c r="V110" s="128"/>
      <c r="W110" s="130"/>
      <c r="X110" s="124"/>
      <c r="Y110" s="2535" t="s">
        <v>40</v>
      </c>
      <c r="Z110" s="2536"/>
      <c r="AA110" s="2537"/>
      <c r="AB110" s="2538">
        <v>1</v>
      </c>
      <c r="AC110" s="2653">
        <v>2</v>
      </c>
      <c r="AD110" s="2657">
        <v>3</v>
      </c>
      <c r="AF110" s="127" t="s">
        <v>86</v>
      </c>
      <c r="AG110" s="128"/>
      <c r="AH110" s="128"/>
      <c r="AI110" s="128"/>
      <c r="AJ110" s="128"/>
      <c r="AK110" s="128"/>
      <c r="AL110" s="129" t="s">
        <v>87</v>
      </c>
      <c r="AM110" s="128"/>
      <c r="AN110" s="128"/>
      <c r="AO110" s="128"/>
      <c r="AP110" s="128"/>
      <c r="AQ110" s="128"/>
      <c r="AR110" s="128"/>
      <c r="AS110" s="130"/>
    </row>
    <row r="111" spans="2:45" ht="9.75" customHeight="1">
      <c r="B111" s="2518"/>
      <c r="C111" s="2519"/>
      <c r="D111" s="2520"/>
      <c r="E111" s="2522"/>
      <c r="F111" s="2656"/>
      <c r="G111" s="2532"/>
      <c r="J111" s="83"/>
      <c r="K111" s="131" t="s">
        <v>88</v>
      </c>
      <c r="L111" s="84"/>
      <c r="M111" s="84"/>
      <c r="N111" s="84"/>
      <c r="O111" s="84"/>
      <c r="P111" s="132"/>
      <c r="Q111" s="133" t="s">
        <v>89</v>
      </c>
      <c r="R111" s="84"/>
      <c r="S111" s="84"/>
      <c r="T111" s="85"/>
      <c r="U111" s="85"/>
      <c r="V111" s="85"/>
      <c r="W111" s="86"/>
      <c r="X111" s="124"/>
      <c r="Y111" s="2518"/>
      <c r="Z111" s="2519"/>
      <c r="AA111" s="2520"/>
      <c r="AB111" s="2522"/>
      <c r="AC111" s="2656"/>
      <c r="AD111" s="2658"/>
      <c r="AF111" s="83"/>
      <c r="AG111" s="131" t="s">
        <v>88</v>
      </c>
      <c r="AH111" s="84"/>
      <c r="AI111" s="84"/>
      <c r="AJ111" s="84"/>
      <c r="AK111" s="84"/>
      <c r="AL111" s="132"/>
      <c r="AM111" s="133" t="s">
        <v>89</v>
      </c>
      <c r="AN111" s="84"/>
      <c r="AO111" s="84"/>
      <c r="AP111" s="85"/>
      <c r="AQ111" s="85"/>
      <c r="AR111" s="85"/>
      <c r="AS111" s="86"/>
    </row>
    <row r="112" spans="2:45" s="33" customFormat="1" ht="9.75" customHeight="1">
      <c r="B112" s="2647" t="s">
        <v>41</v>
      </c>
      <c r="C112" s="2648"/>
      <c r="D112" s="2648"/>
      <c r="E112" s="2648"/>
      <c r="F112" s="2648"/>
      <c r="G112" s="2649"/>
      <c r="H112" s="1018"/>
      <c r="I112" s="1015"/>
      <c r="J112" s="87"/>
      <c r="K112" s="88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90"/>
      <c r="X112" s="125"/>
      <c r="Y112" s="2647" t="s">
        <v>41</v>
      </c>
      <c r="Z112" s="2648"/>
      <c r="AA112" s="2648"/>
      <c r="AB112" s="2648"/>
      <c r="AC112" s="2648"/>
      <c r="AD112" s="2649"/>
      <c r="AF112" s="87"/>
      <c r="AG112" s="88"/>
      <c r="AH112" s="89"/>
      <c r="AI112" s="89"/>
      <c r="AJ112" s="89"/>
      <c r="AK112" s="89"/>
      <c r="AL112" s="89"/>
      <c r="AM112" s="89"/>
      <c r="AN112" s="89"/>
      <c r="AO112" s="89"/>
      <c r="AP112" s="89"/>
      <c r="AQ112" s="89"/>
      <c r="AR112" s="89"/>
      <c r="AS112" s="90"/>
    </row>
    <row r="113" spans="2:45" s="33" customFormat="1" ht="9" customHeight="1">
      <c r="B113" s="2650"/>
      <c r="C113" s="2651"/>
      <c r="D113" s="2651"/>
      <c r="E113" s="2651"/>
      <c r="F113" s="2651"/>
      <c r="G113" s="2652"/>
      <c r="H113" s="1018"/>
      <c r="I113" s="1015"/>
      <c r="J113" s="91"/>
      <c r="K113" s="92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4"/>
      <c r="X113" s="125"/>
      <c r="Y113" s="2650"/>
      <c r="Z113" s="2651"/>
      <c r="AA113" s="2651"/>
      <c r="AB113" s="2651"/>
      <c r="AC113" s="2651"/>
      <c r="AD113" s="2652"/>
      <c r="AF113" s="91"/>
      <c r="AG113" s="92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4"/>
    </row>
    <row r="114" spans="2:45" s="124" customFormat="1" ht="3" customHeight="1">
      <c r="H114" s="20"/>
      <c r="I114" s="1014"/>
      <c r="T114" s="1032"/>
    </row>
    <row r="115" spans="2:45" s="124" customFormat="1" ht="3" customHeight="1">
      <c r="H115" s="20"/>
      <c r="I115" s="1014"/>
      <c r="T115" s="1032"/>
    </row>
    <row r="116" spans="2:45" s="68" customFormat="1" ht="8.4499999999999993" customHeight="1">
      <c r="H116" s="20"/>
      <c r="I116" s="1014"/>
      <c r="T116" s="1032"/>
    </row>
    <row r="117" spans="2:45" s="68" customFormat="1" ht="1.5" customHeight="1">
      <c r="H117" s="20"/>
      <c r="I117" s="1014"/>
      <c r="T117" s="1032"/>
    </row>
    <row r="118" spans="2:45" s="68" customFormat="1" ht="8.4499999999999993" customHeight="1">
      <c r="H118" s="20"/>
      <c r="I118" s="1014"/>
      <c r="T118" s="1032"/>
    </row>
    <row r="119" spans="2:45" s="68" customFormat="1">
      <c r="H119" s="20"/>
      <c r="I119" s="1014"/>
      <c r="T119" s="1032"/>
    </row>
    <row r="120" spans="2:45" s="68" customFormat="1" ht="12.75" customHeight="1">
      <c r="H120" s="20"/>
      <c r="I120" s="1014"/>
      <c r="T120" s="1032"/>
    </row>
    <row r="121" spans="2:45" s="68" customFormat="1" ht="12.75" customHeight="1">
      <c r="H121" s="20"/>
      <c r="I121" s="1014"/>
      <c r="T121" s="1032"/>
    </row>
    <row r="122" spans="2:45" s="68" customFormat="1" ht="12.75" customHeight="1">
      <c r="H122" s="20"/>
      <c r="I122" s="1014"/>
      <c r="T122" s="1032"/>
    </row>
    <row r="123" spans="2:45" s="68" customFormat="1" ht="12.75" customHeight="1">
      <c r="H123" s="20"/>
      <c r="I123" s="1014"/>
      <c r="T123" s="1032"/>
    </row>
    <row r="124" spans="2:45" s="68" customFormat="1" ht="12.75" customHeight="1">
      <c r="H124" s="20"/>
      <c r="I124" s="1014"/>
      <c r="T124" s="1032"/>
    </row>
    <row r="125" spans="2:45" s="68" customFormat="1" ht="12.75" customHeight="1">
      <c r="H125" s="20"/>
      <c r="I125" s="1014"/>
      <c r="T125" s="1032"/>
    </row>
    <row r="126" spans="2:45" s="68" customFormat="1" ht="12.75" customHeight="1">
      <c r="H126" s="20"/>
      <c r="I126" s="1014"/>
      <c r="T126" s="1032"/>
    </row>
    <row r="127" spans="2:45" s="68" customFormat="1" ht="6.75" customHeight="1">
      <c r="H127" s="20"/>
      <c r="I127" s="1014"/>
      <c r="T127" s="1032"/>
    </row>
    <row r="128" spans="2:45" s="68" customFormat="1" ht="9.75" customHeight="1">
      <c r="H128" s="20"/>
      <c r="I128" s="1014"/>
      <c r="T128" s="1032"/>
    </row>
    <row r="129" spans="8:20" s="68" customFormat="1" ht="9.75" customHeight="1">
      <c r="H129" s="20"/>
      <c r="I129" s="1014"/>
      <c r="T129" s="1032"/>
    </row>
    <row r="130" spans="8:20" s="68" customFormat="1" ht="8.25" customHeight="1">
      <c r="H130" s="20"/>
      <c r="I130" s="1014"/>
      <c r="T130" s="1032"/>
    </row>
    <row r="131" spans="8:20" s="68" customFormat="1" ht="12.75" customHeight="1">
      <c r="H131" s="20"/>
      <c r="I131" s="1014"/>
      <c r="T131" s="1032"/>
    </row>
    <row r="132" spans="8:20" s="68" customFormat="1" ht="6" customHeight="1">
      <c r="H132" s="20"/>
      <c r="I132" s="1014"/>
      <c r="T132" s="1032"/>
    </row>
    <row r="133" spans="8:20" s="68" customFormat="1" ht="6" customHeight="1">
      <c r="H133" s="20"/>
      <c r="I133" s="1014"/>
      <c r="T133" s="1032"/>
    </row>
    <row r="134" spans="8:20" s="68" customFormat="1" ht="6" customHeight="1">
      <c r="H134" s="20"/>
      <c r="I134" s="1014"/>
      <c r="T134" s="1032"/>
    </row>
    <row r="135" spans="8:20" s="68" customFormat="1" ht="6" customHeight="1">
      <c r="H135" s="20"/>
      <c r="I135" s="1014"/>
      <c r="T135" s="1032"/>
    </row>
    <row r="136" spans="8:20" s="68" customFormat="1">
      <c r="H136" s="20"/>
      <c r="I136" s="1014"/>
      <c r="T136" s="1032"/>
    </row>
    <row r="137" spans="8:20" s="68" customFormat="1">
      <c r="H137" s="20"/>
      <c r="I137" s="1014"/>
      <c r="T137" s="1032"/>
    </row>
    <row r="138" spans="8:20" s="68" customFormat="1">
      <c r="H138" s="20"/>
      <c r="I138" s="1014"/>
      <c r="T138" s="1032"/>
    </row>
    <row r="139" spans="8:20" s="68" customFormat="1" ht="9.75" customHeight="1">
      <c r="H139" s="20"/>
      <c r="I139" s="1014"/>
      <c r="T139" s="1032"/>
    </row>
    <row r="140" spans="8:20" s="68" customFormat="1" ht="9.75" customHeight="1">
      <c r="H140" s="20"/>
      <c r="I140" s="1014"/>
      <c r="T140" s="1032"/>
    </row>
    <row r="141" spans="8:20" s="81" customFormat="1" ht="9.75" customHeight="1">
      <c r="H141" s="1018"/>
      <c r="I141" s="1015"/>
      <c r="T141" s="121"/>
    </row>
    <row r="142" spans="8:20" s="81" customFormat="1" ht="9" customHeight="1">
      <c r="H142" s="1018"/>
      <c r="I142" s="1015"/>
      <c r="T142" s="121"/>
    </row>
    <row r="143" spans="8:20" s="68" customFormat="1">
      <c r="H143" s="20"/>
      <c r="I143" s="1014"/>
      <c r="T143" s="1032"/>
    </row>
    <row r="144" spans="8:20" s="68" customFormat="1" ht="8.4499999999999993" customHeight="1">
      <c r="H144" s="20"/>
      <c r="I144" s="1014"/>
      <c r="T144" s="1032"/>
    </row>
    <row r="145" spans="8:20" s="68" customFormat="1" ht="1.5" customHeight="1">
      <c r="H145" s="20"/>
      <c r="I145" s="1014"/>
      <c r="T145" s="1032"/>
    </row>
    <row r="146" spans="8:20" s="68" customFormat="1" ht="8.4499999999999993" customHeight="1">
      <c r="H146" s="20"/>
      <c r="I146" s="1014"/>
      <c r="T146" s="1032"/>
    </row>
    <row r="147" spans="8:20" s="68" customFormat="1">
      <c r="H147" s="20"/>
      <c r="I147" s="1014"/>
      <c r="T147" s="1032"/>
    </row>
    <row r="148" spans="8:20" s="68" customFormat="1" ht="12.75" customHeight="1">
      <c r="H148" s="20"/>
      <c r="I148" s="1014"/>
      <c r="T148" s="1032"/>
    </row>
    <row r="149" spans="8:20" s="68" customFormat="1" ht="12.75" customHeight="1">
      <c r="H149" s="20"/>
      <c r="I149" s="1014"/>
      <c r="T149" s="1032"/>
    </row>
    <row r="150" spans="8:20" s="68" customFormat="1" ht="12.75" customHeight="1">
      <c r="H150" s="20"/>
      <c r="I150" s="1014"/>
      <c r="T150" s="1032"/>
    </row>
    <row r="151" spans="8:20" s="68" customFormat="1" ht="12.75" customHeight="1">
      <c r="H151" s="20"/>
      <c r="I151" s="1014"/>
      <c r="T151" s="1032"/>
    </row>
    <row r="152" spans="8:20" s="68" customFormat="1" ht="12.75" customHeight="1">
      <c r="H152" s="20"/>
      <c r="I152" s="1014"/>
      <c r="T152" s="1032"/>
    </row>
    <row r="153" spans="8:20" s="68" customFormat="1" ht="12.75" customHeight="1">
      <c r="H153" s="20"/>
      <c r="I153" s="1014"/>
      <c r="T153" s="1032"/>
    </row>
    <row r="154" spans="8:20" s="68" customFormat="1" ht="12.75" customHeight="1">
      <c r="H154" s="20"/>
      <c r="I154" s="1014"/>
      <c r="T154" s="1032"/>
    </row>
    <row r="155" spans="8:20" s="68" customFormat="1" ht="6.75" customHeight="1">
      <c r="H155" s="20"/>
      <c r="I155" s="1014"/>
      <c r="T155" s="1032"/>
    </row>
    <row r="156" spans="8:20" s="68" customFormat="1" ht="9.75" customHeight="1">
      <c r="H156" s="20"/>
      <c r="I156" s="1014"/>
      <c r="T156" s="1032"/>
    </row>
    <row r="157" spans="8:20" s="68" customFormat="1" ht="9.75" customHeight="1">
      <c r="H157" s="20"/>
      <c r="I157" s="1014"/>
      <c r="T157" s="1032"/>
    </row>
    <row r="158" spans="8:20" s="68" customFormat="1" ht="8.25" customHeight="1">
      <c r="H158" s="20"/>
      <c r="I158" s="1014"/>
      <c r="T158" s="1032"/>
    </row>
    <row r="159" spans="8:20" s="68" customFormat="1" ht="12.75" customHeight="1">
      <c r="H159" s="20"/>
      <c r="I159" s="1014"/>
      <c r="T159" s="1032"/>
    </row>
    <row r="160" spans="8:20" s="68" customFormat="1" ht="6" customHeight="1">
      <c r="H160" s="20"/>
      <c r="I160" s="1014"/>
      <c r="T160" s="1032"/>
    </row>
    <row r="161" spans="8:20" s="68" customFormat="1" ht="6" customHeight="1">
      <c r="H161" s="20"/>
      <c r="I161" s="1014"/>
      <c r="T161" s="1032"/>
    </row>
    <row r="162" spans="8:20" s="68" customFormat="1" ht="6" customHeight="1">
      <c r="H162" s="20"/>
      <c r="I162" s="1014"/>
      <c r="T162" s="1032"/>
    </row>
    <row r="163" spans="8:20" s="68" customFormat="1" ht="6" customHeight="1">
      <c r="H163" s="20"/>
      <c r="I163" s="1014"/>
      <c r="T163" s="1032"/>
    </row>
    <row r="164" spans="8:20" s="68" customFormat="1">
      <c r="H164" s="20"/>
      <c r="I164" s="1014"/>
      <c r="T164" s="1032"/>
    </row>
    <row r="165" spans="8:20" s="68" customFormat="1">
      <c r="H165" s="20"/>
      <c r="I165" s="1014"/>
      <c r="T165" s="1032"/>
    </row>
    <row r="166" spans="8:20" s="68" customFormat="1">
      <c r="H166" s="20"/>
      <c r="I166" s="1014"/>
      <c r="T166" s="1032"/>
    </row>
    <row r="167" spans="8:20" s="68" customFormat="1" ht="9.75" customHeight="1">
      <c r="H167" s="20"/>
      <c r="I167" s="1014"/>
      <c r="T167" s="1032"/>
    </row>
    <row r="168" spans="8:20" s="68" customFormat="1" ht="9.75" customHeight="1">
      <c r="H168" s="20"/>
      <c r="I168" s="1014"/>
      <c r="T168" s="1032"/>
    </row>
    <row r="169" spans="8:20" s="81" customFormat="1" ht="9.75" customHeight="1">
      <c r="H169" s="1018"/>
      <c r="I169" s="1015"/>
      <c r="T169" s="121"/>
    </row>
    <row r="170" spans="8:20" s="81" customFormat="1" ht="9" customHeight="1">
      <c r="H170" s="1018"/>
      <c r="I170" s="1015"/>
      <c r="T170" s="121"/>
    </row>
    <row r="171" spans="8:20" s="68" customFormat="1" ht="3" customHeight="1">
      <c r="H171" s="20"/>
      <c r="I171" s="1014"/>
      <c r="T171" s="1032"/>
    </row>
    <row r="172" spans="8:20" s="68" customFormat="1" ht="3" customHeight="1">
      <c r="H172" s="20"/>
      <c r="I172" s="1014"/>
      <c r="T172" s="1032"/>
    </row>
    <row r="173" spans="8:20" s="68" customFormat="1" ht="8.4499999999999993" customHeight="1">
      <c r="H173" s="20"/>
      <c r="I173" s="1014"/>
      <c r="T173" s="1032"/>
    </row>
    <row r="174" spans="8:20" s="68" customFormat="1" ht="1.5" customHeight="1">
      <c r="H174" s="20"/>
      <c r="I174" s="1014"/>
      <c r="T174" s="1032"/>
    </row>
    <row r="175" spans="8:20" s="68" customFormat="1" ht="8.4499999999999993" customHeight="1">
      <c r="H175" s="20"/>
      <c r="I175" s="1014"/>
      <c r="T175" s="1032"/>
    </row>
    <row r="176" spans="8:20" s="68" customFormat="1">
      <c r="H176" s="20"/>
      <c r="I176" s="1014"/>
      <c r="T176" s="1032"/>
    </row>
    <row r="177" spans="8:20" s="68" customFormat="1" ht="12.75" customHeight="1">
      <c r="H177" s="20"/>
      <c r="I177" s="1014"/>
      <c r="T177" s="1032"/>
    </row>
    <row r="178" spans="8:20" s="68" customFormat="1" ht="12.75" customHeight="1">
      <c r="H178" s="20"/>
      <c r="I178" s="1014"/>
      <c r="T178" s="1032"/>
    </row>
    <row r="179" spans="8:20" s="68" customFormat="1" ht="12.75" customHeight="1">
      <c r="H179" s="20"/>
      <c r="I179" s="1014"/>
      <c r="T179" s="1032"/>
    </row>
    <row r="180" spans="8:20" s="68" customFormat="1" ht="12.75" customHeight="1">
      <c r="H180" s="20"/>
      <c r="I180" s="1014"/>
      <c r="T180" s="1032"/>
    </row>
    <row r="181" spans="8:20" s="68" customFormat="1" ht="12.75" customHeight="1">
      <c r="H181" s="20"/>
      <c r="I181" s="1014"/>
      <c r="T181" s="1032"/>
    </row>
    <row r="182" spans="8:20" s="68" customFormat="1" ht="12.75" customHeight="1">
      <c r="H182" s="20"/>
      <c r="I182" s="1014"/>
      <c r="T182" s="1032"/>
    </row>
    <row r="183" spans="8:20" s="68" customFormat="1" ht="12.75" customHeight="1">
      <c r="H183" s="20"/>
      <c r="I183" s="1014"/>
      <c r="T183" s="1032"/>
    </row>
    <row r="184" spans="8:20" s="68" customFormat="1" ht="6.75" customHeight="1">
      <c r="H184" s="20"/>
      <c r="I184" s="1014"/>
      <c r="T184" s="1032"/>
    </row>
    <row r="185" spans="8:20" s="68" customFormat="1" ht="9.75" customHeight="1">
      <c r="H185" s="20"/>
      <c r="I185" s="1014"/>
      <c r="T185" s="1032"/>
    </row>
    <row r="186" spans="8:20" s="68" customFormat="1" ht="9.75" customHeight="1">
      <c r="H186" s="20"/>
      <c r="I186" s="1014"/>
      <c r="T186" s="1032"/>
    </row>
    <row r="187" spans="8:20" s="68" customFormat="1" ht="8.25" customHeight="1">
      <c r="H187" s="20"/>
      <c r="I187" s="1014"/>
      <c r="T187" s="1032"/>
    </row>
    <row r="188" spans="8:20" s="68" customFormat="1" ht="12.75" customHeight="1">
      <c r="H188" s="20"/>
      <c r="I188" s="1014"/>
      <c r="T188" s="1032"/>
    </row>
    <row r="189" spans="8:20" s="68" customFormat="1" ht="6" customHeight="1">
      <c r="H189" s="20"/>
      <c r="I189" s="1014"/>
      <c r="T189" s="1032"/>
    </row>
    <row r="190" spans="8:20" s="68" customFormat="1" ht="6" customHeight="1">
      <c r="H190" s="20"/>
      <c r="I190" s="1014"/>
      <c r="T190" s="1032"/>
    </row>
    <row r="191" spans="8:20" s="68" customFormat="1" ht="6" customHeight="1">
      <c r="H191" s="20"/>
      <c r="I191" s="1014"/>
      <c r="T191" s="1032"/>
    </row>
    <row r="192" spans="8:20" s="68" customFormat="1" ht="6" customHeight="1">
      <c r="H192" s="20"/>
      <c r="I192" s="1014"/>
      <c r="T192" s="1032"/>
    </row>
    <row r="193" spans="8:20" s="68" customFormat="1">
      <c r="H193" s="20"/>
      <c r="I193" s="1014"/>
      <c r="T193" s="1032"/>
    </row>
    <row r="194" spans="8:20" s="68" customFormat="1">
      <c r="H194" s="20"/>
      <c r="I194" s="1014"/>
      <c r="T194" s="1032"/>
    </row>
    <row r="195" spans="8:20" s="68" customFormat="1">
      <c r="H195" s="20"/>
      <c r="I195" s="1014"/>
      <c r="T195" s="1032"/>
    </row>
    <row r="196" spans="8:20" s="68" customFormat="1" ht="9.75" customHeight="1">
      <c r="H196" s="20"/>
      <c r="I196" s="1014"/>
      <c r="T196" s="1032"/>
    </row>
    <row r="197" spans="8:20" s="68" customFormat="1" ht="9.75" customHeight="1">
      <c r="H197" s="20"/>
      <c r="I197" s="1014"/>
      <c r="T197" s="1032"/>
    </row>
    <row r="198" spans="8:20" s="81" customFormat="1" ht="9.75" customHeight="1">
      <c r="H198" s="1018"/>
      <c r="I198" s="1015"/>
      <c r="T198" s="121"/>
    </row>
    <row r="199" spans="8:20" s="81" customFormat="1" ht="9" customHeight="1">
      <c r="H199" s="1018"/>
      <c r="I199" s="1015"/>
      <c r="T199" s="121"/>
    </row>
    <row r="200" spans="8:20" s="68" customFormat="1">
      <c r="H200" s="20"/>
      <c r="I200" s="1014"/>
      <c r="T200" s="1032"/>
    </row>
    <row r="201" spans="8:20" s="68" customFormat="1" ht="8.4499999999999993" customHeight="1">
      <c r="H201" s="20"/>
      <c r="I201" s="1014"/>
      <c r="T201" s="1032"/>
    </row>
    <row r="202" spans="8:20" s="68" customFormat="1" ht="1.5" customHeight="1">
      <c r="H202" s="20"/>
      <c r="I202" s="1014"/>
      <c r="T202" s="1032"/>
    </row>
    <row r="203" spans="8:20" s="68" customFormat="1" ht="8.4499999999999993" customHeight="1">
      <c r="H203" s="20"/>
      <c r="I203" s="1014"/>
      <c r="T203" s="1032"/>
    </row>
    <row r="204" spans="8:20" s="68" customFormat="1">
      <c r="H204" s="20"/>
      <c r="I204" s="1014"/>
      <c r="T204" s="1032"/>
    </row>
    <row r="205" spans="8:20" s="68" customFormat="1" ht="12.75" customHeight="1">
      <c r="H205" s="20"/>
      <c r="I205" s="1014"/>
      <c r="T205" s="1032"/>
    </row>
    <row r="206" spans="8:20" s="68" customFormat="1" ht="12.75" customHeight="1">
      <c r="H206" s="20"/>
      <c r="I206" s="1014"/>
      <c r="T206" s="1032"/>
    </row>
    <row r="207" spans="8:20" s="68" customFormat="1" ht="12.75" customHeight="1">
      <c r="H207" s="20"/>
      <c r="I207" s="1014"/>
      <c r="T207" s="1032"/>
    </row>
    <row r="208" spans="8:20" s="68" customFormat="1" ht="12.75" customHeight="1">
      <c r="H208" s="20"/>
      <c r="I208" s="1014"/>
      <c r="T208" s="1032"/>
    </row>
    <row r="209" spans="8:20" s="68" customFormat="1" ht="12.75" customHeight="1">
      <c r="H209" s="20"/>
      <c r="I209" s="1014"/>
      <c r="T209" s="1032"/>
    </row>
    <row r="210" spans="8:20" s="68" customFormat="1" ht="12.75" customHeight="1">
      <c r="H210" s="20"/>
      <c r="I210" s="1014"/>
      <c r="T210" s="1032"/>
    </row>
    <row r="211" spans="8:20" s="68" customFormat="1" ht="12.75" customHeight="1">
      <c r="H211" s="20"/>
      <c r="I211" s="1014"/>
      <c r="T211" s="1032"/>
    </row>
    <row r="212" spans="8:20" s="68" customFormat="1" ht="6.75" customHeight="1">
      <c r="H212" s="20"/>
      <c r="I212" s="1014"/>
      <c r="T212" s="1032"/>
    </row>
    <row r="213" spans="8:20" s="68" customFormat="1" ht="9.75" customHeight="1">
      <c r="H213" s="20"/>
      <c r="I213" s="1014"/>
      <c r="T213" s="1032"/>
    </row>
    <row r="214" spans="8:20" s="68" customFormat="1" ht="9.75" customHeight="1">
      <c r="H214" s="20"/>
      <c r="I214" s="1014"/>
      <c r="T214" s="1032"/>
    </row>
    <row r="215" spans="8:20" s="68" customFormat="1" ht="8.25" customHeight="1">
      <c r="H215" s="20"/>
      <c r="I215" s="1014"/>
      <c r="T215" s="1032"/>
    </row>
    <row r="216" spans="8:20" s="68" customFormat="1" ht="12.75" customHeight="1">
      <c r="H216" s="20"/>
      <c r="I216" s="1014"/>
      <c r="T216" s="1032"/>
    </row>
    <row r="217" spans="8:20" s="68" customFormat="1" ht="6" customHeight="1">
      <c r="H217" s="20"/>
      <c r="I217" s="1014"/>
      <c r="T217" s="1032"/>
    </row>
    <row r="218" spans="8:20" s="68" customFormat="1" ht="6" customHeight="1">
      <c r="H218" s="20"/>
      <c r="I218" s="1014"/>
      <c r="T218" s="1032"/>
    </row>
    <row r="219" spans="8:20" s="68" customFormat="1" ht="6" customHeight="1">
      <c r="H219" s="20"/>
      <c r="I219" s="1014"/>
      <c r="T219" s="1032"/>
    </row>
    <row r="220" spans="8:20" s="68" customFormat="1" ht="6" customHeight="1">
      <c r="H220" s="20"/>
      <c r="I220" s="1014"/>
      <c r="T220" s="1032"/>
    </row>
    <row r="221" spans="8:20" s="68" customFormat="1">
      <c r="H221" s="20"/>
      <c r="I221" s="1014"/>
      <c r="T221" s="1032"/>
    </row>
    <row r="222" spans="8:20" s="68" customFormat="1">
      <c r="H222" s="20"/>
      <c r="I222" s="1014"/>
      <c r="T222" s="1032"/>
    </row>
    <row r="223" spans="8:20" s="68" customFormat="1">
      <c r="H223" s="20"/>
      <c r="I223" s="1014"/>
      <c r="T223" s="1032"/>
    </row>
    <row r="224" spans="8:20" s="68" customFormat="1" ht="9.75" customHeight="1">
      <c r="H224" s="20"/>
      <c r="I224" s="1014"/>
      <c r="T224" s="1032"/>
    </row>
    <row r="225" spans="8:20" s="68" customFormat="1" ht="9.75" customHeight="1">
      <c r="H225" s="20"/>
      <c r="I225" s="1014"/>
      <c r="T225" s="1032"/>
    </row>
    <row r="226" spans="8:20" s="81" customFormat="1" ht="9.75" customHeight="1">
      <c r="H226" s="1018"/>
      <c r="I226" s="1015"/>
      <c r="T226" s="121"/>
    </row>
    <row r="227" spans="8:20" s="81" customFormat="1" ht="9" customHeight="1">
      <c r="H227" s="1018"/>
      <c r="I227" s="1015"/>
      <c r="T227" s="121"/>
    </row>
    <row r="228" spans="8:20" s="68" customFormat="1" ht="3" customHeight="1">
      <c r="H228" s="20"/>
      <c r="I228" s="1014"/>
      <c r="T228" s="1032"/>
    </row>
    <row r="229" spans="8:20" s="68" customFormat="1" ht="3" customHeight="1">
      <c r="H229" s="20"/>
      <c r="I229" s="1014"/>
      <c r="T229" s="1032"/>
    </row>
    <row r="230" spans="8:20" s="68" customFormat="1" ht="8.4499999999999993" customHeight="1">
      <c r="H230" s="20"/>
      <c r="I230" s="1014"/>
      <c r="T230" s="1032"/>
    </row>
    <row r="231" spans="8:20" s="68" customFormat="1" ht="1.5" customHeight="1">
      <c r="H231" s="20"/>
      <c r="I231" s="1014"/>
      <c r="T231" s="1032"/>
    </row>
    <row r="232" spans="8:20" s="68" customFormat="1" ht="8.4499999999999993" customHeight="1">
      <c r="H232" s="20"/>
      <c r="I232" s="1014"/>
      <c r="T232" s="1032"/>
    </row>
    <row r="233" spans="8:20" s="68" customFormat="1">
      <c r="H233" s="20"/>
      <c r="I233" s="1014"/>
      <c r="T233" s="1032"/>
    </row>
    <row r="234" spans="8:20" s="68" customFormat="1" ht="12.75" customHeight="1">
      <c r="H234" s="20"/>
      <c r="I234" s="1014"/>
      <c r="T234" s="1032"/>
    </row>
    <row r="235" spans="8:20" s="68" customFormat="1" ht="12.75" customHeight="1">
      <c r="H235" s="20"/>
      <c r="I235" s="1014"/>
      <c r="T235" s="1032"/>
    </row>
    <row r="236" spans="8:20" s="68" customFormat="1" ht="12.75" customHeight="1">
      <c r="H236" s="20"/>
      <c r="I236" s="1014"/>
      <c r="T236" s="1032"/>
    </row>
    <row r="237" spans="8:20" s="68" customFormat="1" ht="12.75" customHeight="1">
      <c r="H237" s="20"/>
      <c r="I237" s="1014"/>
      <c r="T237" s="1032"/>
    </row>
    <row r="238" spans="8:20" s="68" customFormat="1" ht="12.75" customHeight="1">
      <c r="H238" s="20"/>
      <c r="I238" s="1014"/>
      <c r="T238" s="1032"/>
    </row>
    <row r="239" spans="8:20" s="68" customFormat="1" ht="12.75" customHeight="1">
      <c r="H239" s="20"/>
      <c r="I239" s="1014"/>
      <c r="T239" s="1032"/>
    </row>
    <row r="240" spans="8:20" s="68" customFormat="1" ht="12.75" customHeight="1">
      <c r="H240" s="20"/>
      <c r="I240" s="1014"/>
      <c r="T240" s="1032"/>
    </row>
    <row r="241" spans="8:20" s="68" customFormat="1" ht="6.75" customHeight="1">
      <c r="H241" s="20"/>
      <c r="I241" s="1014"/>
      <c r="T241" s="1032"/>
    </row>
    <row r="242" spans="8:20" s="68" customFormat="1" ht="9.75" customHeight="1">
      <c r="H242" s="20"/>
      <c r="I242" s="1014"/>
      <c r="T242" s="1032"/>
    </row>
    <row r="243" spans="8:20" s="68" customFormat="1" ht="9.75" customHeight="1">
      <c r="H243" s="20"/>
      <c r="I243" s="1014"/>
      <c r="T243" s="1032"/>
    </row>
    <row r="244" spans="8:20" s="68" customFormat="1" ht="8.25" customHeight="1">
      <c r="H244" s="20"/>
      <c r="I244" s="1014"/>
      <c r="T244" s="1032"/>
    </row>
    <row r="245" spans="8:20" s="68" customFormat="1" ht="12.75" customHeight="1">
      <c r="H245" s="20"/>
      <c r="I245" s="1014"/>
      <c r="T245" s="1032"/>
    </row>
    <row r="246" spans="8:20" s="68" customFormat="1" ht="6" customHeight="1">
      <c r="H246" s="20"/>
      <c r="I246" s="1014"/>
      <c r="T246" s="1032"/>
    </row>
    <row r="247" spans="8:20" s="68" customFormat="1" ht="6" customHeight="1">
      <c r="H247" s="20"/>
      <c r="I247" s="1014"/>
      <c r="T247" s="1032"/>
    </row>
    <row r="248" spans="8:20" s="68" customFormat="1" ht="6" customHeight="1">
      <c r="H248" s="20"/>
      <c r="I248" s="1014"/>
      <c r="T248" s="1032"/>
    </row>
    <row r="249" spans="8:20" s="68" customFormat="1" ht="6" customHeight="1">
      <c r="H249" s="20"/>
      <c r="I249" s="1014"/>
      <c r="T249" s="1032"/>
    </row>
    <row r="250" spans="8:20" s="68" customFormat="1">
      <c r="H250" s="20"/>
      <c r="I250" s="1014"/>
      <c r="T250" s="1032"/>
    </row>
    <row r="251" spans="8:20" s="68" customFormat="1">
      <c r="H251" s="20"/>
      <c r="I251" s="1014"/>
      <c r="T251" s="1032"/>
    </row>
    <row r="252" spans="8:20" s="68" customFormat="1">
      <c r="H252" s="20"/>
      <c r="I252" s="1014"/>
      <c r="T252" s="1032"/>
    </row>
    <row r="253" spans="8:20" s="68" customFormat="1" ht="9.75" customHeight="1">
      <c r="H253" s="20"/>
      <c r="I253" s="1014"/>
      <c r="T253" s="1032"/>
    </row>
    <row r="254" spans="8:20" s="68" customFormat="1" ht="9.75" customHeight="1">
      <c r="H254" s="20"/>
      <c r="I254" s="1014"/>
      <c r="T254" s="1032"/>
    </row>
    <row r="255" spans="8:20" s="81" customFormat="1" ht="9.75" customHeight="1">
      <c r="H255" s="1018"/>
      <c r="I255" s="1015"/>
      <c r="T255" s="121"/>
    </row>
    <row r="256" spans="8:20" s="81" customFormat="1" ht="9" customHeight="1">
      <c r="H256" s="1018"/>
      <c r="I256" s="1015"/>
      <c r="T256" s="121"/>
    </row>
    <row r="257" spans="8:20" s="68" customFormat="1">
      <c r="H257" s="20"/>
      <c r="I257" s="1014"/>
      <c r="T257" s="1032"/>
    </row>
    <row r="258" spans="8:20" s="68" customFormat="1" ht="8.4499999999999993" customHeight="1">
      <c r="H258" s="20"/>
      <c r="I258" s="1014"/>
      <c r="T258" s="1032"/>
    </row>
    <row r="259" spans="8:20" s="68" customFormat="1" ht="1.5" customHeight="1">
      <c r="H259" s="20"/>
      <c r="I259" s="1014"/>
      <c r="T259" s="1032"/>
    </row>
    <row r="260" spans="8:20" s="68" customFormat="1" ht="8.4499999999999993" customHeight="1">
      <c r="H260" s="20"/>
      <c r="I260" s="1014"/>
      <c r="T260" s="1032"/>
    </row>
    <row r="261" spans="8:20" s="68" customFormat="1">
      <c r="H261" s="20"/>
      <c r="I261" s="1014"/>
      <c r="T261" s="1032"/>
    </row>
    <row r="262" spans="8:20" s="68" customFormat="1" ht="12.75" customHeight="1">
      <c r="H262" s="20"/>
      <c r="I262" s="1014"/>
      <c r="T262" s="1032"/>
    </row>
    <row r="263" spans="8:20" s="68" customFormat="1" ht="12.75" customHeight="1">
      <c r="H263" s="20"/>
      <c r="I263" s="1014"/>
      <c r="T263" s="1032"/>
    </row>
    <row r="264" spans="8:20" s="68" customFormat="1" ht="12.75" customHeight="1">
      <c r="H264" s="20"/>
      <c r="I264" s="1014"/>
      <c r="T264" s="1032"/>
    </row>
    <row r="265" spans="8:20" s="68" customFormat="1" ht="12.75" customHeight="1">
      <c r="H265" s="20"/>
      <c r="I265" s="1014"/>
      <c r="T265" s="1032"/>
    </row>
    <row r="266" spans="8:20" s="68" customFormat="1" ht="12.75" customHeight="1">
      <c r="H266" s="20"/>
      <c r="I266" s="1014"/>
      <c r="T266" s="1032"/>
    </row>
    <row r="267" spans="8:20" s="68" customFormat="1" ht="12.75" customHeight="1">
      <c r="H267" s="20"/>
      <c r="I267" s="1014"/>
      <c r="T267" s="1032"/>
    </row>
    <row r="268" spans="8:20" s="68" customFormat="1" ht="12.75" customHeight="1">
      <c r="H268" s="20"/>
      <c r="I268" s="1014"/>
      <c r="T268" s="1032"/>
    </row>
    <row r="269" spans="8:20" s="68" customFormat="1" ht="6.75" customHeight="1">
      <c r="H269" s="20"/>
      <c r="I269" s="1014"/>
      <c r="T269" s="1032"/>
    </row>
    <row r="270" spans="8:20" s="68" customFormat="1" ht="9.75" customHeight="1">
      <c r="H270" s="20"/>
      <c r="I270" s="1014"/>
      <c r="T270" s="1032"/>
    </row>
    <row r="271" spans="8:20" s="68" customFormat="1" ht="9.75" customHeight="1">
      <c r="H271" s="20"/>
      <c r="I271" s="1014"/>
      <c r="T271" s="1032"/>
    </row>
    <row r="272" spans="8:20" s="68" customFormat="1" ht="8.25" customHeight="1">
      <c r="H272" s="20"/>
      <c r="I272" s="1014"/>
      <c r="T272" s="1032"/>
    </row>
    <row r="273" spans="8:20" s="68" customFormat="1" ht="12.75" customHeight="1">
      <c r="H273" s="20"/>
      <c r="I273" s="1014"/>
      <c r="T273" s="1032"/>
    </row>
    <row r="274" spans="8:20" s="68" customFormat="1" ht="6" customHeight="1">
      <c r="H274" s="20"/>
      <c r="I274" s="1014"/>
      <c r="T274" s="1032"/>
    </row>
    <row r="275" spans="8:20" s="68" customFormat="1" ht="6" customHeight="1">
      <c r="H275" s="20"/>
      <c r="I275" s="1014"/>
      <c r="T275" s="1032"/>
    </row>
    <row r="276" spans="8:20" s="68" customFormat="1" ht="6" customHeight="1">
      <c r="H276" s="20"/>
      <c r="I276" s="1014"/>
      <c r="T276" s="1032"/>
    </row>
    <row r="277" spans="8:20" s="68" customFormat="1" ht="6" customHeight="1">
      <c r="H277" s="20"/>
      <c r="I277" s="1014"/>
      <c r="T277" s="1032"/>
    </row>
    <row r="278" spans="8:20" s="68" customFormat="1">
      <c r="H278" s="20"/>
      <c r="I278" s="1014"/>
      <c r="T278" s="1032"/>
    </row>
    <row r="279" spans="8:20" s="68" customFormat="1">
      <c r="H279" s="20"/>
      <c r="I279" s="1014"/>
      <c r="T279" s="1032"/>
    </row>
    <row r="280" spans="8:20" s="68" customFormat="1">
      <c r="H280" s="20"/>
      <c r="I280" s="1014"/>
      <c r="T280" s="1032"/>
    </row>
    <row r="281" spans="8:20" s="68" customFormat="1" ht="9.75" customHeight="1">
      <c r="H281" s="20"/>
      <c r="I281" s="1014"/>
      <c r="T281" s="1032"/>
    </row>
    <row r="282" spans="8:20" s="68" customFormat="1" ht="9.75" customHeight="1">
      <c r="H282" s="20"/>
      <c r="I282" s="1014"/>
      <c r="T282" s="1032"/>
    </row>
    <row r="283" spans="8:20" s="81" customFormat="1" ht="9.75" customHeight="1">
      <c r="H283" s="1018"/>
      <c r="I283" s="1015"/>
      <c r="T283" s="121"/>
    </row>
    <row r="284" spans="8:20" s="81" customFormat="1" ht="9" customHeight="1">
      <c r="H284" s="1018"/>
      <c r="I284" s="1015"/>
      <c r="T284" s="121"/>
    </row>
    <row r="285" spans="8:20" s="68" customFormat="1" ht="3" customHeight="1">
      <c r="H285" s="20"/>
      <c r="I285" s="1014"/>
      <c r="T285" s="1032"/>
    </row>
    <row r="286" spans="8:20" s="68" customFormat="1" ht="3" customHeight="1">
      <c r="H286" s="20"/>
      <c r="I286" s="1014"/>
      <c r="T286" s="1032"/>
    </row>
    <row r="287" spans="8:20" s="68" customFormat="1" ht="8.4499999999999993" customHeight="1">
      <c r="H287" s="20"/>
      <c r="I287" s="1014"/>
      <c r="T287" s="1032"/>
    </row>
    <row r="288" spans="8:20" s="68" customFormat="1" ht="1.5" customHeight="1">
      <c r="H288" s="20"/>
      <c r="I288" s="1014"/>
      <c r="T288" s="1032"/>
    </row>
    <row r="289" spans="8:20" s="68" customFormat="1" ht="8.4499999999999993" customHeight="1">
      <c r="H289" s="20"/>
      <c r="I289" s="1014"/>
      <c r="T289" s="1032"/>
    </row>
    <row r="290" spans="8:20" s="68" customFormat="1">
      <c r="H290" s="20"/>
      <c r="I290" s="1014"/>
      <c r="T290" s="1032"/>
    </row>
    <row r="291" spans="8:20" s="68" customFormat="1" ht="12.75" customHeight="1">
      <c r="H291" s="20"/>
      <c r="I291" s="1014"/>
      <c r="T291" s="1032"/>
    </row>
    <row r="292" spans="8:20" s="68" customFormat="1" ht="12.75" customHeight="1">
      <c r="H292" s="20"/>
      <c r="I292" s="1014"/>
      <c r="T292" s="1032"/>
    </row>
    <row r="293" spans="8:20" s="68" customFormat="1" ht="12.75" customHeight="1">
      <c r="H293" s="20"/>
      <c r="I293" s="1014"/>
      <c r="T293" s="1032"/>
    </row>
    <row r="294" spans="8:20" s="68" customFormat="1" ht="12.75" customHeight="1">
      <c r="H294" s="20"/>
      <c r="I294" s="1014"/>
      <c r="T294" s="1032"/>
    </row>
    <row r="295" spans="8:20" s="68" customFormat="1" ht="12.75" customHeight="1">
      <c r="H295" s="20"/>
      <c r="I295" s="1014"/>
      <c r="T295" s="1032"/>
    </row>
    <row r="296" spans="8:20" s="68" customFormat="1" ht="12.75" customHeight="1">
      <c r="H296" s="20"/>
      <c r="I296" s="1014"/>
      <c r="T296" s="1032"/>
    </row>
    <row r="297" spans="8:20" s="68" customFormat="1" ht="12.75" customHeight="1">
      <c r="H297" s="20"/>
      <c r="I297" s="1014"/>
      <c r="T297" s="1032"/>
    </row>
    <row r="298" spans="8:20" s="68" customFormat="1" ht="6.75" customHeight="1">
      <c r="H298" s="20"/>
      <c r="I298" s="1014"/>
      <c r="T298" s="1032"/>
    </row>
    <row r="299" spans="8:20" s="68" customFormat="1" ht="9.75" customHeight="1">
      <c r="H299" s="20"/>
      <c r="I299" s="1014"/>
      <c r="T299" s="1032"/>
    </row>
    <row r="300" spans="8:20" s="68" customFormat="1" ht="9.75" customHeight="1">
      <c r="H300" s="20"/>
      <c r="I300" s="1014"/>
      <c r="T300" s="1032"/>
    </row>
    <row r="301" spans="8:20" s="68" customFormat="1" ht="8.25" customHeight="1">
      <c r="H301" s="20"/>
      <c r="I301" s="1014"/>
      <c r="T301" s="1032"/>
    </row>
    <row r="302" spans="8:20" s="68" customFormat="1" ht="12.75" customHeight="1">
      <c r="H302" s="20"/>
      <c r="I302" s="1014"/>
      <c r="T302" s="1032"/>
    </row>
    <row r="303" spans="8:20" s="68" customFormat="1" ht="6" customHeight="1">
      <c r="H303" s="20"/>
      <c r="I303" s="1014"/>
      <c r="T303" s="1032"/>
    </row>
    <row r="304" spans="8:20" s="68" customFormat="1" ht="6" customHeight="1">
      <c r="H304" s="20"/>
      <c r="I304" s="1014"/>
      <c r="T304" s="1032"/>
    </row>
    <row r="305" spans="8:20" s="68" customFormat="1" ht="6" customHeight="1">
      <c r="H305" s="20"/>
      <c r="I305" s="1014"/>
      <c r="T305" s="1032"/>
    </row>
    <row r="306" spans="8:20" s="68" customFormat="1" ht="6" customHeight="1">
      <c r="H306" s="20"/>
      <c r="I306" s="1014"/>
      <c r="T306" s="1032"/>
    </row>
    <row r="307" spans="8:20" s="68" customFormat="1">
      <c r="H307" s="20"/>
      <c r="I307" s="1014"/>
      <c r="T307" s="1032"/>
    </row>
    <row r="308" spans="8:20" s="68" customFormat="1">
      <c r="H308" s="20"/>
      <c r="I308" s="1014"/>
      <c r="T308" s="1032"/>
    </row>
    <row r="309" spans="8:20" s="68" customFormat="1">
      <c r="H309" s="20"/>
      <c r="I309" s="1014"/>
      <c r="T309" s="1032"/>
    </row>
    <row r="310" spans="8:20" s="68" customFormat="1" ht="9.75" customHeight="1">
      <c r="H310" s="20"/>
      <c r="I310" s="1014"/>
      <c r="T310" s="1032"/>
    </row>
    <row r="311" spans="8:20" s="68" customFormat="1" ht="9.75" customHeight="1">
      <c r="H311" s="20"/>
      <c r="I311" s="1014"/>
      <c r="T311" s="1032"/>
    </row>
    <row r="312" spans="8:20" s="81" customFormat="1" ht="9.75" customHeight="1">
      <c r="H312" s="1018"/>
      <c r="I312" s="1015"/>
      <c r="T312" s="121"/>
    </row>
    <row r="313" spans="8:20" s="81" customFormat="1" ht="9" customHeight="1">
      <c r="H313" s="1018"/>
      <c r="I313" s="1015"/>
      <c r="T313" s="121"/>
    </row>
    <row r="314" spans="8:20" s="68" customFormat="1">
      <c r="H314" s="20"/>
      <c r="I314" s="1014"/>
      <c r="T314" s="1032"/>
    </row>
    <row r="315" spans="8:20" s="68" customFormat="1" ht="8.4499999999999993" customHeight="1">
      <c r="H315" s="20"/>
      <c r="I315" s="1014"/>
      <c r="T315" s="1032"/>
    </row>
    <row r="316" spans="8:20" s="68" customFormat="1" ht="1.5" customHeight="1">
      <c r="H316" s="20"/>
      <c r="I316" s="1014"/>
      <c r="T316" s="1032"/>
    </row>
    <row r="317" spans="8:20" s="68" customFormat="1" ht="8.4499999999999993" customHeight="1">
      <c r="H317" s="20"/>
      <c r="I317" s="1014"/>
      <c r="T317" s="1032"/>
    </row>
    <row r="318" spans="8:20" s="68" customFormat="1">
      <c r="H318" s="20"/>
      <c r="I318" s="1014"/>
      <c r="T318" s="1032"/>
    </row>
    <row r="319" spans="8:20" s="68" customFormat="1" ht="12.75" customHeight="1">
      <c r="H319" s="20"/>
      <c r="I319" s="1014"/>
      <c r="T319" s="1032"/>
    </row>
    <row r="320" spans="8:20" s="68" customFormat="1" ht="12.75" customHeight="1">
      <c r="H320" s="20"/>
      <c r="I320" s="1014"/>
      <c r="T320" s="1032"/>
    </row>
    <row r="321" spans="8:20" s="68" customFormat="1" ht="12.75" customHeight="1">
      <c r="H321" s="20"/>
      <c r="I321" s="1014"/>
      <c r="T321" s="1032"/>
    </row>
    <row r="322" spans="8:20" s="68" customFormat="1" ht="12.75" customHeight="1">
      <c r="H322" s="20"/>
      <c r="I322" s="1014"/>
      <c r="T322" s="1032"/>
    </row>
    <row r="323" spans="8:20" s="68" customFormat="1" ht="12.75" customHeight="1">
      <c r="H323" s="20"/>
      <c r="I323" s="1014"/>
      <c r="T323" s="1032"/>
    </row>
    <row r="324" spans="8:20" s="68" customFormat="1" ht="12.75" customHeight="1">
      <c r="H324" s="20"/>
      <c r="I324" s="1014"/>
      <c r="T324" s="1032"/>
    </row>
    <row r="325" spans="8:20" s="68" customFormat="1" ht="12.75" customHeight="1">
      <c r="H325" s="20"/>
      <c r="I325" s="1014"/>
      <c r="T325" s="1032"/>
    </row>
    <row r="326" spans="8:20" s="68" customFormat="1" ht="6.75" customHeight="1">
      <c r="H326" s="20"/>
      <c r="I326" s="1014"/>
      <c r="T326" s="1032"/>
    </row>
    <row r="327" spans="8:20" s="68" customFormat="1" ht="9.75" customHeight="1">
      <c r="H327" s="20"/>
      <c r="I327" s="1014"/>
      <c r="T327" s="1032"/>
    </row>
    <row r="328" spans="8:20" s="68" customFormat="1" ht="9.75" customHeight="1">
      <c r="H328" s="20"/>
      <c r="I328" s="1014"/>
      <c r="T328" s="1032"/>
    </row>
    <row r="329" spans="8:20" s="68" customFormat="1" ht="8.25" customHeight="1">
      <c r="H329" s="20"/>
      <c r="I329" s="1014"/>
      <c r="T329" s="1032"/>
    </row>
    <row r="330" spans="8:20" s="68" customFormat="1" ht="12.75" customHeight="1">
      <c r="H330" s="20"/>
      <c r="I330" s="1014"/>
      <c r="T330" s="1032"/>
    </row>
    <row r="331" spans="8:20" s="68" customFormat="1" ht="6" customHeight="1">
      <c r="H331" s="20"/>
      <c r="I331" s="1014"/>
      <c r="T331" s="1032"/>
    </row>
    <row r="332" spans="8:20" s="68" customFormat="1" ht="6" customHeight="1">
      <c r="H332" s="20"/>
      <c r="I332" s="1014"/>
      <c r="T332" s="1032"/>
    </row>
    <row r="333" spans="8:20" s="68" customFormat="1" ht="6" customHeight="1">
      <c r="H333" s="20"/>
      <c r="I333" s="1014"/>
      <c r="T333" s="1032"/>
    </row>
    <row r="334" spans="8:20" s="68" customFormat="1" ht="6" customHeight="1">
      <c r="H334" s="20"/>
      <c r="I334" s="1014"/>
      <c r="T334" s="1032"/>
    </row>
    <row r="335" spans="8:20" s="68" customFormat="1">
      <c r="H335" s="20"/>
      <c r="I335" s="1014"/>
      <c r="T335" s="1032"/>
    </row>
    <row r="336" spans="8:20" s="68" customFormat="1">
      <c r="H336" s="20"/>
      <c r="I336" s="1014"/>
      <c r="T336" s="1032"/>
    </row>
    <row r="337" spans="8:20" s="68" customFormat="1">
      <c r="H337" s="20"/>
      <c r="I337" s="1014"/>
      <c r="T337" s="1032"/>
    </row>
    <row r="338" spans="8:20" s="68" customFormat="1" ht="9.75" customHeight="1">
      <c r="H338" s="20"/>
      <c r="I338" s="1014"/>
      <c r="T338" s="1032"/>
    </row>
    <row r="339" spans="8:20" s="68" customFormat="1" ht="9.75" customHeight="1">
      <c r="H339" s="20"/>
      <c r="I339" s="1014"/>
      <c r="T339" s="1032"/>
    </row>
    <row r="340" spans="8:20" s="81" customFormat="1" ht="9.75" customHeight="1">
      <c r="H340" s="1018"/>
      <c r="I340" s="1015"/>
      <c r="T340" s="121"/>
    </row>
    <row r="341" spans="8:20" s="81" customFormat="1" ht="9" customHeight="1">
      <c r="H341" s="1018"/>
      <c r="I341" s="1015"/>
      <c r="T341" s="121"/>
    </row>
    <row r="342" spans="8:20" s="68" customFormat="1" ht="3" customHeight="1">
      <c r="H342" s="20"/>
      <c r="I342" s="1014"/>
      <c r="T342" s="1032"/>
    </row>
    <row r="343" spans="8:20" s="68" customFormat="1" ht="3" customHeight="1">
      <c r="H343" s="20"/>
      <c r="I343" s="1014"/>
      <c r="T343" s="1032"/>
    </row>
    <row r="344" spans="8:20" s="68" customFormat="1" ht="8.4499999999999993" customHeight="1">
      <c r="H344" s="20"/>
      <c r="I344" s="1014"/>
      <c r="T344" s="1032"/>
    </row>
    <row r="345" spans="8:20" s="68" customFormat="1" ht="1.5" customHeight="1">
      <c r="H345" s="20"/>
      <c r="I345" s="1014"/>
      <c r="T345" s="1032"/>
    </row>
    <row r="346" spans="8:20" s="68" customFormat="1" ht="8.4499999999999993" customHeight="1">
      <c r="H346" s="20"/>
      <c r="I346" s="1014"/>
      <c r="T346" s="1032"/>
    </row>
    <row r="347" spans="8:20" s="68" customFormat="1">
      <c r="H347" s="20"/>
      <c r="I347" s="1014"/>
      <c r="T347" s="1032"/>
    </row>
    <row r="348" spans="8:20" s="68" customFormat="1" ht="12.75" customHeight="1">
      <c r="H348" s="20"/>
      <c r="I348" s="1014"/>
      <c r="T348" s="1032"/>
    </row>
    <row r="349" spans="8:20" s="68" customFormat="1" ht="12.75" customHeight="1">
      <c r="H349" s="20"/>
      <c r="I349" s="1014"/>
      <c r="T349" s="1032"/>
    </row>
    <row r="350" spans="8:20" s="68" customFormat="1" ht="12.75" customHeight="1">
      <c r="H350" s="20"/>
      <c r="I350" s="1014"/>
      <c r="T350" s="1032"/>
    </row>
    <row r="351" spans="8:20" s="68" customFormat="1" ht="12.75" customHeight="1">
      <c r="H351" s="20"/>
      <c r="I351" s="1014"/>
      <c r="T351" s="1032"/>
    </row>
    <row r="352" spans="8:20" s="68" customFormat="1" ht="12.75" customHeight="1">
      <c r="H352" s="20"/>
      <c r="I352" s="1014"/>
      <c r="T352" s="1032"/>
    </row>
    <row r="353" spans="8:20" s="68" customFormat="1" ht="12.75" customHeight="1">
      <c r="H353" s="20"/>
      <c r="I353" s="1014"/>
      <c r="T353" s="1032"/>
    </row>
    <row r="354" spans="8:20" s="68" customFormat="1" ht="12.75" customHeight="1">
      <c r="H354" s="20"/>
      <c r="I354" s="1014"/>
      <c r="T354" s="1032"/>
    </row>
    <row r="355" spans="8:20" s="68" customFormat="1" ht="6.75" customHeight="1">
      <c r="H355" s="20"/>
      <c r="I355" s="1014"/>
      <c r="T355" s="1032"/>
    </row>
    <row r="356" spans="8:20" s="68" customFormat="1" ht="9.75" customHeight="1">
      <c r="H356" s="20"/>
      <c r="I356" s="1014"/>
      <c r="T356" s="1032"/>
    </row>
    <row r="357" spans="8:20" s="68" customFormat="1" ht="9.75" customHeight="1">
      <c r="H357" s="20"/>
      <c r="I357" s="1014"/>
      <c r="T357" s="1032"/>
    </row>
    <row r="358" spans="8:20" s="68" customFormat="1" ht="8.25" customHeight="1">
      <c r="H358" s="20"/>
      <c r="I358" s="1014"/>
      <c r="T358" s="1032"/>
    </row>
    <row r="359" spans="8:20" s="68" customFormat="1" ht="12.75" customHeight="1">
      <c r="H359" s="20"/>
      <c r="I359" s="1014"/>
      <c r="T359" s="1032"/>
    </row>
    <row r="360" spans="8:20" s="68" customFormat="1" ht="6" customHeight="1">
      <c r="H360" s="20"/>
      <c r="I360" s="1014"/>
      <c r="T360" s="1032"/>
    </row>
    <row r="361" spans="8:20" s="68" customFormat="1" ht="6" customHeight="1">
      <c r="H361" s="20"/>
      <c r="I361" s="1014"/>
      <c r="T361" s="1032"/>
    </row>
    <row r="362" spans="8:20" s="68" customFormat="1" ht="6" customHeight="1">
      <c r="H362" s="20"/>
      <c r="I362" s="1014"/>
      <c r="T362" s="1032"/>
    </row>
    <row r="363" spans="8:20" s="68" customFormat="1" ht="6" customHeight="1">
      <c r="H363" s="20"/>
      <c r="I363" s="1014"/>
      <c r="T363" s="1032"/>
    </row>
    <row r="364" spans="8:20" s="68" customFormat="1">
      <c r="H364" s="20"/>
      <c r="I364" s="1014"/>
      <c r="T364" s="1032"/>
    </row>
    <row r="365" spans="8:20" s="68" customFormat="1">
      <c r="H365" s="20"/>
      <c r="I365" s="1014"/>
      <c r="T365" s="1032"/>
    </row>
    <row r="366" spans="8:20" s="68" customFormat="1">
      <c r="H366" s="20"/>
      <c r="I366" s="1014"/>
      <c r="T366" s="1032"/>
    </row>
    <row r="367" spans="8:20" s="68" customFormat="1" ht="9.75" customHeight="1">
      <c r="H367" s="20"/>
      <c r="I367" s="1014"/>
      <c r="T367" s="1032"/>
    </row>
    <row r="368" spans="8:20" s="68" customFormat="1" ht="9.75" customHeight="1">
      <c r="H368" s="20"/>
      <c r="I368" s="1014"/>
      <c r="T368" s="1032"/>
    </row>
    <row r="369" spans="8:20" s="81" customFormat="1" ht="9.75" customHeight="1">
      <c r="H369" s="1018"/>
      <c r="I369" s="1015"/>
      <c r="T369" s="121"/>
    </row>
    <row r="370" spans="8:20" s="81" customFormat="1" ht="9" customHeight="1">
      <c r="H370" s="1018"/>
      <c r="I370" s="1015"/>
      <c r="T370" s="121"/>
    </row>
    <row r="371" spans="8:20" s="68" customFormat="1">
      <c r="H371" s="20"/>
      <c r="I371" s="1014"/>
      <c r="T371" s="1032"/>
    </row>
    <row r="372" spans="8:20" s="68" customFormat="1" ht="8.4499999999999993" customHeight="1">
      <c r="H372" s="20"/>
      <c r="I372" s="1014"/>
      <c r="T372" s="1032"/>
    </row>
    <row r="373" spans="8:20" s="68" customFormat="1" ht="1.5" customHeight="1">
      <c r="H373" s="20"/>
      <c r="I373" s="1014"/>
      <c r="T373" s="1032"/>
    </row>
    <row r="374" spans="8:20" s="68" customFormat="1" ht="8.4499999999999993" customHeight="1">
      <c r="H374" s="20"/>
      <c r="I374" s="1014"/>
      <c r="T374" s="1032"/>
    </row>
    <row r="375" spans="8:20" s="68" customFormat="1">
      <c r="H375" s="20"/>
      <c r="I375" s="1014"/>
      <c r="T375" s="1032"/>
    </row>
    <row r="376" spans="8:20" s="68" customFormat="1" ht="12.75" customHeight="1">
      <c r="H376" s="20"/>
      <c r="I376" s="1014"/>
      <c r="T376" s="1032"/>
    </row>
    <row r="377" spans="8:20" s="68" customFormat="1" ht="12.75" customHeight="1">
      <c r="H377" s="20"/>
      <c r="I377" s="1014"/>
      <c r="T377" s="1032"/>
    </row>
    <row r="378" spans="8:20" s="68" customFormat="1" ht="12.75" customHeight="1">
      <c r="H378" s="20"/>
      <c r="I378" s="1014"/>
      <c r="T378" s="1032"/>
    </row>
    <row r="379" spans="8:20" s="68" customFormat="1" ht="12.75" customHeight="1">
      <c r="H379" s="20"/>
      <c r="I379" s="1014"/>
      <c r="T379" s="1032"/>
    </row>
    <row r="380" spans="8:20" s="68" customFormat="1" ht="12.75" customHeight="1">
      <c r="H380" s="20"/>
      <c r="I380" s="1014"/>
      <c r="T380" s="1032"/>
    </row>
    <row r="381" spans="8:20" s="68" customFormat="1" ht="12.75" customHeight="1">
      <c r="H381" s="20"/>
      <c r="I381" s="1014"/>
      <c r="T381" s="1032"/>
    </row>
    <row r="382" spans="8:20" s="68" customFormat="1" ht="12.75" customHeight="1">
      <c r="H382" s="20"/>
      <c r="I382" s="1014"/>
      <c r="T382" s="1032"/>
    </row>
    <row r="383" spans="8:20" s="68" customFormat="1" ht="6.75" customHeight="1">
      <c r="H383" s="20"/>
      <c r="I383" s="1014"/>
      <c r="T383" s="1032"/>
    </row>
    <row r="384" spans="8:20" s="68" customFormat="1" ht="9.75" customHeight="1">
      <c r="H384" s="20"/>
      <c r="I384" s="1014"/>
      <c r="T384" s="1032"/>
    </row>
    <row r="385" spans="8:20" s="68" customFormat="1" ht="9.75" customHeight="1">
      <c r="H385" s="20"/>
      <c r="I385" s="1014"/>
      <c r="T385" s="1032"/>
    </row>
    <row r="386" spans="8:20" s="68" customFormat="1" ht="8.25" customHeight="1">
      <c r="H386" s="20"/>
      <c r="I386" s="1014"/>
      <c r="T386" s="1032"/>
    </row>
    <row r="387" spans="8:20" s="68" customFormat="1" ht="12.75" customHeight="1">
      <c r="H387" s="20"/>
      <c r="I387" s="1014"/>
      <c r="T387" s="1032"/>
    </row>
    <row r="388" spans="8:20" s="68" customFormat="1" ht="6" customHeight="1">
      <c r="H388" s="20"/>
      <c r="I388" s="1014"/>
      <c r="T388" s="1032"/>
    </row>
    <row r="389" spans="8:20" s="68" customFormat="1" ht="6" customHeight="1">
      <c r="H389" s="20"/>
      <c r="I389" s="1014"/>
      <c r="T389" s="1032"/>
    </row>
    <row r="390" spans="8:20" s="68" customFormat="1" ht="6" customHeight="1">
      <c r="H390" s="20"/>
      <c r="I390" s="1014"/>
      <c r="T390" s="1032"/>
    </row>
    <row r="391" spans="8:20" s="68" customFormat="1" ht="6" customHeight="1">
      <c r="H391" s="20"/>
      <c r="I391" s="1014"/>
      <c r="T391" s="1032"/>
    </row>
    <row r="392" spans="8:20" s="68" customFormat="1">
      <c r="H392" s="20"/>
      <c r="I392" s="1014"/>
      <c r="T392" s="1032"/>
    </row>
    <row r="393" spans="8:20" s="68" customFormat="1">
      <c r="H393" s="20"/>
      <c r="I393" s="1014"/>
      <c r="T393" s="1032"/>
    </row>
    <row r="394" spans="8:20" s="68" customFormat="1">
      <c r="H394" s="20"/>
      <c r="I394" s="1014"/>
      <c r="T394" s="1032"/>
    </row>
    <row r="395" spans="8:20" s="68" customFormat="1" ht="9.75" customHeight="1">
      <c r="H395" s="20"/>
      <c r="I395" s="1014"/>
      <c r="T395" s="1032"/>
    </row>
    <row r="396" spans="8:20" s="68" customFormat="1" ht="9.75" customHeight="1">
      <c r="H396" s="20"/>
      <c r="I396" s="1014"/>
      <c r="T396" s="1032"/>
    </row>
    <row r="397" spans="8:20" s="81" customFormat="1" ht="9.75" customHeight="1">
      <c r="H397" s="1018"/>
      <c r="I397" s="1015"/>
      <c r="T397" s="121"/>
    </row>
    <row r="398" spans="8:20" s="81" customFormat="1" ht="9" customHeight="1">
      <c r="H398" s="1018"/>
      <c r="I398" s="1015"/>
      <c r="T398" s="121"/>
    </row>
    <row r="399" spans="8:20" s="119" customFormat="1" ht="3" customHeight="1">
      <c r="H399" s="20"/>
      <c r="I399" s="1014"/>
      <c r="T399" s="1032"/>
    </row>
    <row r="400" spans="8:20" s="119" customFormat="1" ht="3" customHeight="1">
      <c r="H400" s="20"/>
      <c r="I400" s="1014"/>
      <c r="T400" s="1032"/>
    </row>
    <row r="401" spans="8:20" s="119" customFormat="1" ht="8.4499999999999993" customHeight="1">
      <c r="H401" s="20"/>
      <c r="I401" s="1014"/>
      <c r="T401" s="1032"/>
    </row>
    <row r="402" spans="8:20" s="119" customFormat="1" ht="1.5" customHeight="1">
      <c r="H402" s="20"/>
      <c r="I402" s="1014"/>
      <c r="T402" s="1032"/>
    </row>
    <row r="403" spans="8:20" s="119" customFormat="1" ht="8.4499999999999993" customHeight="1">
      <c r="H403" s="20"/>
      <c r="I403" s="1014"/>
      <c r="T403" s="1032"/>
    </row>
    <row r="404" spans="8:20" s="119" customFormat="1">
      <c r="H404" s="20"/>
      <c r="I404" s="1014"/>
      <c r="T404" s="1032"/>
    </row>
    <row r="405" spans="8:20" s="119" customFormat="1" ht="12.75" customHeight="1">
      <c r="H405" s="20"/>
      <c r="I405" s="1014"/>
      <c r="T405" s="1032"/>
    </row>
    <row r="406" spans="8:20" s="119" customFormat="1" ht="12.75" customHeight="1">
      <c r="H406" s="20"/>
      <c r="I406" s="1014"/>
      <c r="T406" s="1032"/>
    </row>
    <row r="407" spans="8:20" s="119" customFormat="1" ht="12.75" customHeight="1">
      <c r="H407" s="20"/>
      <c r="I407" s="1014"/>
      <c r="T407" s="1032"/>
    </row>
    <row r="408" spans="8:20" s="119" customFormat="1" ht="12.75" customHeight="1">
      <c r="H408" s="20"/>
      <c r="I408" s="1014"/>
      <c r="T408" s="1032"/>
    </row>
    <row r="409" spans="8:20" s="119" customFormat="1" ht="12.75" customHeight="1">
      <c r="H409" s="20"/>
      <c r="I409" s="1014"/>
      <c r="T409" s="1032"/>
    </row>
    <row r="410" spans="8:20" s="119" customFormat="1" ht="12.75" customHeight="1">
      <c r="H410" s="20"/>
      <c r="I410" s="1014"/>
      <c r="T410" s="1032"/>
    </row>
    <row r="411" spans="8:20" s="119" customFormat="1" ht="12.75" customHeight="1">
      <c r="H411" s="20"/>
      <c r="I411" s="1014"/>
      <c r="T411" s="1032"/>
    </row>
    <row r="412" spans="8:20" s="119" customFormat="1" ht="6.75" customHeight="1">
      <c r="H412" s="20"/>
      <c r="I412" s="1014"/>
      <c r="T412" s="1032"/>
    </row>
    <row r="413" spans="8:20" s="119" customFormat="1" ht="9.75" customHeight="1">
      <c r="H413" s="20"/>
      <c r="I413" s="1014"/>
      <c r="T413" s="1032"/>
    </row>
    <row r="414" spans="8:20" s="119" customFormat="1" ht="9.75" customHeight="1">
      <c r="H414" s="20"/>
      <c r="I414" s="1014"/>
      <c r="T414" s="1032"/>
    </row>
    <row r="415" spans="8:20" s="119" customFormat="1" ht="8.25" customHeight="1">
      <c r="H415" s="20"/>
      <c r="I415" s="1014"/>
      <c r="T415" s="1032"/>
    </row>
    <row r="416" spans="8:20" s="119" customFormat="1" ht="12.75" customHeight="1">
      <c r="H416" s="20"/>
      <c r="I416" s="1014"/>
      <c r="T416" s="1032"/>
    </row>
    <row r="417" spans="8:20" s="119" customFormat="1" ht="6" customHeight="1">
      <c r="H417" s="20"/>
      <c r="I417" s="1014"/>
      <c r="T417" s="1032"/>
    </row>
    <row r="418" spans="8:20" s="119" customFormat="1" ht="6" customHeight="1">
      <c r="H418" s="20"/>
      <c r="I418" s="1014"/>
      <c r="T418" s="1032"/>
    </row>
    <row r="419" spans="8:20" s="119" customFormat="1" ht="6" customHeight="1">
      <c r="H419" s="20"/>
      <c r="I419" s="1014"/>
      <c r="T419" s="1032"/>
    </row>
    <row r="420" spans="8:20" s="119" customFormat="1" ht="6" customHeight="1">
      <c r="H420" s="20"/>
      <c r="I420" s="1014"/>
      <c r="T420" s="1032"/>
    </row>
    <row r="421" spans="8:20" s="119" customFormat="1">
      <c r="H421" s="20"/>
      <c r="I421" s="1014"/>
      <c r="T421" s="1032"/>
    </row>
    <row r="422" spans="8:20" s="119" customFormat="1">
      <c r="H422" s="20"/>
      <c r="I422" s="1014"/>
      <c r="T422" s="1032"/>
    </row>
    <row r="423" spans="8:20" s="119" customFormat="1">
      <c r="H423" s="20"/>
      <c r="I423" s="1014"/>
      <c r="T423" s="1032"/>
    </row>
    <row r="424" spans="8:20" s="119" customFormat="1" ht="9.75" customHeight="1">
      <c r="H424" s="20"/>
      <c r="I424" s="1014"/>
      <c r="T424" s="1032"/>
    </row>
    <row r="425" spans="8:20" s="119" customFormat="1" ht="9.75" customHeight="1">
      <c r="H425" s="20"/>
      <c r="I425" s="1014"/>
      <c r="T425" s="1032"/>
    </row>
    <row r="426" spans="8:20" s="120" customFormat="1" ht="9.75" customHeight="1">
      <c r="H426" s="1018"/>
      <c r="I426" s="1015"/>
      <c r="T426" s="121"/>
    </row>
    <row r="427" spans="8:20" s="120" customFormat="1" ht="9" customHeight="1">
      <c r="H427" s="1018"/>
      <c r="I427" s="1015"/>
      <c r="T427" s="121"/>
    </row>
    <row r="428" spans="8:20" s="119" customFormat="1">
      <c r="H428" s="20"/>
      <c r="I428" s="1014"/>
      <c r="T428" s="1032"/>
    </row>
    <row r="429" spans="8:20" s="119" customFormat="1" ht="8.4499999999999993" customHeight="1">
      <c r="H429" s="20"/>
      <c r="I429" s="1014"/>
      <c r="T429" s="1032"/>
    </row>
    <row r="430" spans="8:20" s="119" customFormat="1" ht="1.5" customHeight="1">
      <c r="H430" s="20"/>
      <c r="I430" s="1014"/>
      <c r="T430" s="1032"/>
    </row>
    <row r="431" spans="8:20" s="119" customFormat="1" ht="8.4499999999999993" customHeight="1">
      <c r="H431" s="20"/>
      <c r="I431" s="1014"/>
      <c r="T431" s="1032"/>
    </row>
    <row r="432" spans="8:20" s="119" customFormat="1">
      <c r="H432" s="20"/>
      <c r="I432" s="1014"/>
      <c r="T432" s="1032"/>
    </row>
    <row r="433" spans="8:20" s="119" customFormat="1" ht="12.75" customHeight="1">
      <c r="H433" s="20"/>
      <c r="I433" s="1014"/>
      <c r="T433" s="1032"/>
    </row>
    <row r="434" spans="8:20" s="119" customFormat="1" ht="12.75" customHeight="1">
      <c r="H434" s="20"/>
      <c r="I434" s="1014"/>
      <c r="T434" s="1032"/>
    </row>
    <row r="435" spans="8:20" s="119" customFormat="1" ht="12.75" customHeight="1">
      <c r="H435" s="20"/>
      <c r="I435" s="1014"/>
      <c r="T435" s="1032"/>
    </row>
    <row r="436" spans="8:20" s="119" customFormat="1" ht="12.75" customHeight="1">
      <c r="H436" s="20"/>
      <c r="I436" s="1014"/>
      <c r="T436" s="1032"/>
    </row>
    <row r="437" spans="8:20" s="119" customFormat="1" ht="12.75" customHeight="1">
      <c r="H437" s="20"/>
      <c r="I437" s="1014"/>
      <c r="T437" s="1032"/>
    </row>
    <row r="438" spans="8:20" s="119" customFormat="1" ht="12.75" customHeight="1">
      <c r="H438" s="20"/>
      <c r="I438" s="1014"/>
      <c r="T438" s="1032"/>
    </row>
    <row r="439" spans="8:20" s="119" customFormat="1" ht="12.75" customHeight="1">
      <c r="H439" s="20"/>
      <c r="I439" s="1014"/>
      <c r="T439" s="1032"/>
    </row>
    <row r="440" spans="8:20" s="119" customFormat="1" ht="6.75" customHeight="1">
      <c r="H440" s="20"/>
      <c r="I440" s="1014"/>
      <c r="T440" s="1032"/>
    </row>
    <row r="441" spans="8:20" s="119" customFormat="1" ht="9.75" customHeight="1">
      <c r="H441" s="20"/>
      <c r="I441" s="1014"/>
      <c r="T441" s="1032"/>
    </row>
    <row r="442" spans="8:20" s="119" customFormat="1" ht="9.75" customHeight="1">
      <c r="H442" s="20"/>
      <c r="I442" s="1014"/>
      <c r="T442" s="1032"/>
    </row>
    <row r="443" spans="8:20" s="119" customFormat="1" ht="8.25" customHeight="1">
      <c r="H443" s="20"/>
      <c r="I443" s="1014"/>
      <c r="T443" s="1032"/>
    </row>
    <row r="444" spans="8:20" s="119" customFormat="1" ht="12.75" customHeight="1">
      <c r="H444" s="20"/>
      <c r="I444" s="1014"/>
      <c r="T444" s="1032"/>
    </row>
    <row r="445" spans="8:20" s="119" customFormat="1" ht="6" customHeight="1">
      <c r="H445" s="20"/>
      <c r="I445" s="1014"/>
      <c r="T445" s="1032"/>
    </row>
    <row r="446" spans="8:20" s="119" customFormat="1" ht="6" customHeight="1">
      <c r="H446" s="20"/>
      <c r="I446" s="1014"/>
      <c r="T446" s="1032"/>
    </row>
    <row r="447" spans="8:20" s="119" customFormat="1" ht="6" customHeight="1">
      <c r="H447" s="20"/>
      <c r="I447" s="1014"/>
      <c r="T447" s="1032"/>
    </row>
    <row r="448" spans="8:20" s="119" customFormat="1" ht="6" customHeight="1">
      <c r="H448" s="20"/>
      <c r="I448" s="1014"/>
      <c r="T448" s="1032"/>
    </row>
    <row r="449" spans="8:20" s="119" customFormat="1">
      <c r="H449" s="20"/>
      <c r="I449" s="1014"/>
      <c r="T449" s="1032"/>
    </row>
    <row r="450" spans="8:20" s="119" customFormat="1">
      <c r="H450" s="20"/>
      <c r="I450" s="1014"/>
      <c r="T450" s="1032"/>
    </row>
    <row r="451" spans="8:20" s="119" customFormat="1">
      <c r="H451" s="20"/>
      <c r="I451" s="1014"/>
      <c r="T451" s="1032"/>
    </row>
    <row r="452" spans="8:20" s="119" customFormat="1" ht="9.75" customHeight="1">
      <c r="H452" s="20"/>
      <c r="I452" s="1014"/>
      <c r="T452" s="1032"/>
    </row>
    <row r="453" spans="8:20" s="119" customFormat="1" ht="9.75" customHeight="1">
      <c r="H453" s="20"/>
      <c r="I453" s="1014"/>
      <c r="T453" s="1032"/>
    </row>
    <row r="454" spans="8:20" s="120" customFormat="1" ht="9.75" customHeight="1">
      <c r="H454" s="1018"/>
      <c r="I454" s="1015"/>
      <c r="T454" s="121"/>
    </row>
    <row r="455" spans="8:20" s="120" customFormat="1" ht="9" customHeight="1">
      <c r="H455" s="1018"/>
      <c r="I455" s="1015"/>
      <c r="T455" s="121"/>
    </row>
    <row r="456" spans="8:20" s="119" customFormat="1" ht="3" customHeight="1">
      <c r="H456" s="20"/>
      <c r="I456" s="1014"/>
      <c r="T456" s="1032"/>
    </row>
    <row r="457" spans="8:20" s="119" customFormat="1" ht="3" customHeight="1">
      <c r="H457" s="20"/>
      <c r="I457" s="1014"/>
      <c r="T457" s="1032"/>
    </row>
    <row r="458" spans="8:20" s="119" customFormat="1" ht="8.4499999999999993" customHeight="1">
      <c r="H458" s="20"/>
      <c r="I458" s="1014"/>
      <c r="T458" s="1032"/>
    </row>
    <row r="459" spans="8:20" s="119" customFormat="1" ht="1.5" customHeight="1">
      <c r="H459" s="20"/>
      <c r="I459" s="1014"/>
      <c r="T459" s="1032"/>
    </row>
    <row r="460" spans="8:20" s="119" customFormat="1" ht="8.4499999999999993" customHeight="1">
      <c r="H460" s="20"/>
      <c r="I460" s="1014"/>
      <c r="T460" s="1032"/>
    </row>
    <row r="461" spans="8:20" s="119" customFormat="1">
      <c r="H461" s="20"/>
      <c r="I461" s="1014"/>
      <c r="T461" s="1032"/>
    </row>
    <row r="462" spans="8:20" s="119" customFormat="1" ht="12.75" customHeight="1">
      <c r="H462" s="20"/>
      <c r="I462" s="1014"/>
      <c r="T462" s="1032"/>
    </row>
    <row r="463" spans="8:20" s="119" customFormat="1" ht="12.75" customHeight="1">
      <c r="H463" s="20"/>
      <c r="I463" s="1014"/>
      <c r="T463" s="1032"/>
    </row>
    <row r="464" spans="8:20" s="119" customFormat="1" ht="12.75" customHeight="1">
      <c r="H464" s="20"/>
      <c r="I464" s="1014"/>
      <c r="T464" s="1032"/>
    </row>
    <row r="465" spans="8:20" s="119" customFormat="1" ht="12.75" customHeight="1">
      <c r="H465" s="20"/>
      <c r="I465" s="1014"/>
      <c r="T465" s="1032"/>
    </row>
    <row r="466" spans="8:20" s="119" customFormat="1" ht="12.75" customHeight="1">
      <c r="H466" s="20"/>
      <c r="I466" s="1014"/>
      <c r="T466" s="1032"/>
    </row>
    <row r="467" spans="8:20" s="119" customFormat="1" ht="12.75" customHeight="1">
      <c r="H467" s="20"/>
      <c r="I467" s="1014"/>
      <c r="T467" s="1032"/>
    </row>
    <row r="468" spans="8:20" s="119" customFormat="1" ht="12.75" customHeight="1">
      <c r="H468" s="20"/>
      <c r="I468" s="1014"/>
      <c r="T468" s="1032"/>
    </row>
    <row r="469" spans="8:20" s="119" customFormat="1" ht="6.75" customHeight="1">
      <c r="H469" s="20"/>
      <c r="I469" s="1014"/>
      <c r="T469" s="1032"/>
    </row>
    <row r="470" spans="8:20" s="119" customFormat="1" ht="9.75" customHeight="1">
      <c r="H470" s="20"/>
      <c r="I470" s="1014"/>
      <c r="T470" s="1032"/>
    </row>
    <row r="471" spans="8:20" s="119" customFormat="1" ht="9.75" customHeight="1">
      <c r="H471" s="20"/>
      <c r="I471" s="1014"/>
      <c r="T471" s="1032"/>
    </row>
    <row r="472" spans="8:20" s="119" customFormat="1" ht="8.25" customHeight="1">
      <c r="H472" s="20"/>
      <c r="I472" s="1014"/>
      <c r="T472" s="1032"/>
    </row>
    <row r="473" spans="8:20" s="119" customFormat="1" ht="12.75" customHeight="1">
      <c r="H473" s="20"/>
      <c r="I473" s="1014"/>
      <c r="T473" s="1032"/>
    </row>
    <row r="474" spans="8:20" s="119" customFormat="1" ht="6" customHeight="1">
      <c r="H474" s="20"/>
      <c r="I474" s="1014"/>
      <c r="T474" s="1032"/>
    </row>
    <row r="475" spans="8:20" s="119" customFormat="1" ht="6" customHeight="1">
      <c r="H475" s="20"/>
      <c r="I475" s="1014"/>
      <c r="T475" s="1032"/>
    </row>
    <row r="476" spans="8:20" s="119" customFormat="1" ht="6" customHeight="1">
      <c r="H476" s="20"/>
      <c r="I476" s="1014"/>
      <c r="T476" s="1032"/>
    </row>
    <row r="477" spans="8:20" s="119" customFormat="1" ht="6" customHeight="1">
      <c r="H477" s="20"/>
      <c r="I477" s="1014"/>
      <c r="T477" s="1032"/>
    </row>
    <row r="478" spans="8:20" s="119" customFormat="1">
      <c r="H478" s="20"/>
      <c r="I478" s="1014"/>
      <c r="T478" s="1032"/>
    </row>
    <row r="479" spans="8:20" s="119" customFormat="1">
      <c r="H479" s="20"/>
      <c r="I479" s="1014"/>
      <c r="T479" s="1032"/>
    </row>
    <row r="480" spans="8:20" s="119" customFormat="1">
      <c r="H480" s="20"/>
      <c r="I480" s="1014"/>
      <c r="T480" s="1032"/>
    </row>
    <row r="481" spans="8:20" s="119" customFormat="1" ht="9.75" customHeight="1">
      <c r="H481" s="20"/>
      <c r="I481" s="1014"/>
      <c r="T481" s="1032"/>
    </row>
    <row r="482" spans="8:20" s="119" customFormat="1" ht="9.75" customHeight="1">
      <c r="H482" s="20"/>
      <c r="I482" s="1014"/>
      <c r="T482" s="1032"/>
    </row>
    <row r="483" spans="8:20" s="120" customFormat="1" ht="9.75" customHeight="1">
      <c r="H483" s="1018"/>
      <c r="I483" s="1015"/>
      <c r="T483" s="121"/>
    </row>
    <row r="484" spans="8:20" s="120" customFormat="1" ht="9" customHeight="1">
      <c r="H484" s="1018"/>
      <c r="I484" s="1015"/>
      <c r="T484" s="121"/>
    </row>
    <row r="485" spans="8:20" s="119" customFormat="1">
      <c r="H485" s="20"/>
      <c r="I485" s="1014"/>
      <c r="T485" s="1032"/>
    </row>
    <row r="486" spans="8:20" s="119" customFormat="1" ht="8.4499999999999993" customHeight="1">
      <c r="H486" s="20"/>
      <c r="I486" s="1014"/>
      <c r="T486" s="1032"/>
    </row>
    <row r="487" spans="8:20" s="119" customFormat="1" ht="1.5" customHeight="1">
      <c r="H487" s="20"/>
      <c r="I487" s="1014"/>
      <c r="T487" s="1032"/>
    </row>
    <row r="488" spans="8:20" s="119" customFormat="1" ht="8.4499999999999993" customHeight="1">
      <c r="H488" s="20"/>
      <c r="I488" s="1014"/>
      <c r="T488" s="1032"/>
    </row>
    <row r="489" spans="8:20" s="119" customFormat="1">
      <c r="H489" s="20"/>
      <c r="I489" s="1014"/>
      <c r="T489" s="1032"/>
    </row>
    <row r="490" spans="8:20" s="119" customFormat="1" ht="12.75" customHeight="1">
      <c r="H490" s="20"/>
      <c r="I490" s="1014"/>
      <c r="T490" s="1032"/>
    </row>
    <row r="491" spans="8:20" s="119" customFormat="1" ht="12.75" customHeight="1">
      <c r="H491" s="20"/>
      <c r="I491" s="1014"/>
      <c r="T491" s="1032"/>
    </row>
    <row r="492" spans="8:20" s="119" customFormat="1" ht="12.75" customHeight="1">
      <c r="H492" s="20"/>
      <c r="I492" s="1014"/>
      <c r="T492" s="1032"/>
    </row>
    <row r="493" spans="8:20" s="119" customFormat="1" ht="12.75" customHeight="1">
      <c r="H493" s="20"/>
      <c r="I493" s="1014"/>
      <c r="T493" s="1032"/>
    </row>
    <row r="494" spans="8:20" s="119" customFormat="1" ht="12.75" customHeight="1">
      <c r="H494" s="20"/>
      <c r="I494" s="1014"/>
      <c r="T494" s="1032"/>
    </row>
    <row r="495" spans="8:20" s="119" customFormat="1" ht="12.75" customHeight="1">
      <c r="H495" s="20"/>
      <c r="I495" s="1014"/>
      <c r="T495" s="1032"/>
    </row>
    <row r="496" spans="8:20" s="119" customFormat="1" ht="12.75" customHeight="1">
      <c r="H496" s="20"/>
      <c r="I496" s="1014"/>
      <c r="T496" s="1032"/>
    </row>
    <row r="497" spans="8:20" s="119" customFormat="1" ht="6.75" customHeight="1">
      <c r="H497" s="20"/>
      <c r="I497" s="1014"/>
      <c r="T497" s="1032"/>
    </row>
    <row r="498" spans="8:20" s="119" customFormat="1" ht="9.75" customHeight="1">
      <c r="H498" s="20"/>
      <c r="I498" s="1014"/>
      <c r="T498" s="1032"/>
    </row>
    <row r="499" spans="8:20" s="119" customFormat="1" ht="9.75" customHeight="1">
      <c r="H499" s="20"/>
      <c r="I499" s="1014"/>
      <c r="T499" s="1032"/>
    </row>
    <row r="500" spans="8:20" s="119" customFormat="1" ht="8.25" customHeight="1">
      <c r="H500" s="20"/>
      <c r="I500" s="1014"/>
      <c r="T500" s="1032"/>
    </row>
    <row r="501" spans="8:20" s="119" customFormat="1" ht="12.75" customHeight="1">
      <c r="H501" s="20"/>
      <c r="I501" s="1014"/>
      <c r="T501" s="1032"/>
    </row>
    <row r="502" spans="8:20" s="119" customFormat="1" ht="6" customHeight="1">
      <c r="H502" s="20"/>
      <c r="I502" s="1014"/>
      <c r="T502" s="1032"/>
    </row>
    <row r="503" spans="8:20" s="119" customFormat="1" ht="6" customHeight="1">
      <c r="H503" s="20"/>
      <c r="I503" s="1014"/>
      <c r="T503" s="1032"/>
    </row>
    <row r="504" spans="8:20" s="119" customFormat="1" ht="6" customHeight="1">
      <c r="H504" s="20"/>
      <c r="I504" s="1014"/>
      <c r="T504" s="1032"/>
    </row>
    <row r="505" spans="8:20" s="119" customFormat="1" ht="6" customHeight="1">
      <c r="H505" s="20"/>
      <c r="I505" s="1014"/>
      <c r="T505" s="1032"/>
    </row>
    <row r="506" spans="8:20" s="119" customFormat="1">
      <c r="H506" s="20"/>
      <c r="I506" s="1014"/>
      <c r="T506" s="1032"/>
    </row>
    <row r="507" spans="8:20" s="119" customFormat="1">
      <c r="H507" s="20"/>
      <c r="I507" s="1014"/>
      <c r="T507" s="1032"/>
    </row>
    <row r="508" spans="8:20" s="119" customFormat="1">
      <c r="H508" s="20"/>
      <c r="I508" s="1014"/>
      <c r="T508" s="1032"/>
    </row>
    <row r="509" spans="8:20" s="119" customFormat="1" ht="9.75" customHeight="1">
      <c r="H509" s="20"/>
      <c r="I509" s="1014"/>
      <c r="T509" s="1032"/>
    </row>
    <row r="510" spans="8:20" s="119" customFormat="1" ht="9.75" customHeight="1">
      <c r="H510" s="20"/>
      <c r="I510" s="1014"/>
      <c r="T510" s="1032"/>
    </row>
    <row r="511" spans="8:20" s="120" customFormat="1" ht="9.75" customHeight="1">
      <c r="H511" s="1018"/>
      <c r="I511" s="1015"/>
      <c r="T511" s="121"/>
    </row>
    <row r="512" spans="8:20" s="120" customFormat="1" ht="9" customHeight="1">
      <c r="H512" s="1018"/>
      <c r="I512" s="1015"/>
      <c r="T512" s="121"/>
    </row>
    <row r="513" spans="8:20" s="119" customFormat="1" ht="3" customHeight="1">
      <c r="H513" s="20"/>
      <c r="I513" s="1014"/>
      <c r="T513" s="1032"/>
    </row>
    <row r="514" spans="8:20" s="119" customFormat="1" ht="3" customHeight="1">
      <c r="H514" s="20"/>
      <c r="I514" s="1014"/>
      <c r="T514" s="1032"/>
    </row>
    <row r="515" spans="8:20" s="119" customFormat="1" ht="8.4499999999999993" customHeight="1">
      <c r="H515" s="20"/>
      <c r="I515" s="1014"/>
      <c r="T515" s="1032"/>
    </row>
    <row r="516" spans="8:20" s="119" customFormat="1" ht="1.5" customHeight="1">
      <c r="H516" s="20"/>
      <c r="I516" s="1014"/>
      <c r="T516" s="1032"/>
    </row>
    <row r="517" spans="8:20" s="119" customFormat="1" ht="8.4499999999999993" customHeight="1">
      <c r="H517" s="20"/>
      <c r="I517" s="1014"/>
      <c r="T517" s="1032"/>
    </row>
    <row r="518" spans="8:20" s="119" customFormat="1">
      <c r="H518" s="20"/>
      <c r="I518" s="1014"/>
      <c r="T518" s="1032"/>
    </row>
    <row r="519" spans="8:20" s="119" customFormat="1" ht="12.75" customHeight="1">
      <c r="H519" s="20"/>
      <c r="I519" s="1014"/>
      <c r="T519" s="1032"/>
    </row>
    <row r="520" spans="8:20" s="119" customFormat="1" ht="12.75" customHeight="1">
      <c r="H520" s="20"/>
      <c r="I520" s="1014"/>
      <c r="T520" s="1032"/>
    </row>
    <row r="521" spans="8:20" s="119" customFormat="1" ht="12.75" customHeight="1">
      <c r="H521" s="20"/>
      <c r="I521" s="1014"/>
      <c r="T521" s="1032"/>
    </row>
    <row r="522" spans="8:20" s="119" customFormat="1" ht="12.75" customHeight="1">
      <c r="H522" s="20"/>
      <c r="I522" s="1014"/>
      <c r="T522" s="1032"/>
    </row>
    <row r="523" spans="8:20" s="119" customFormat="1" ht="12.75" customHeight="1">
      <c r="H523" s="20"/>
      <c r="I523" s="1014"/>
      <c r="T523" s="1032"/>
    </row>
    <row r="524" spans="8:20" s="119" customFormat="1" ht="12.75" customHeight="1">
      <c r="H524" s="20"/>
      <c r="I524" s="1014"/>
      <c r="T524" s="1032"/>
    </row>
    <row r="525" spans="8:20" s="119" customFormat="1" ht="12.75" customHeight="1">
      <c r="H525" s="20"/>
      <c r="I525" s="1014"/>
      <c r="T525" s="1032"/>
    </row>
    <row r="526" spans="8:20" s="119" customFormat="1" ht="6.75" customHeight="1">
      <c r="H526" s="20"/>
      <c r="I526" s="1014"/>
      <c r="T526" s="1032"/>
    </row>
    <row r="527" spans="8:20" s="119" customFormat="1" ht="9.75" customHeight="1">
      <c r="H527" s="20"/>
      <c r="I527" s="1014"/>
      <c r="T527" s="1032"/>
    </row>
    <row r="528" spans="8:20" s="119" customFormat="1" ht="9.75" customHeight="1">
      <c r="H528" s="20"/>
      <c r="I528" s="1014"/>
      <c r="T528" s="1032"/>
    </row>
    <row r="529" spans="8:20" s="119" customFormat="1" ht="8.25" customHeight="1">
      <c r="H529" s="20"/>
      <c r="I529" s="1014"/>
      <c r="T529" s="1032"/>
    </row>
    <row r="530" spans="8:20" s="119" customFormat="1" ht="12.75" customHeight="1">
      <c r="H530" s="20"/>
      <c r="I530" s="1014"/>
      <c r="T530" s="1032"/>
    </row>
    <row r="531" spans="8:20" s="119" customFormat="1" ht="6" customHeight="1">
      <c r="H531" s="20"/>
      <c r="I531" s="1014"/>
      <c r="T531" s="1032"/>
    </row>
    <row r="532" spans="8:20" s="119" customFormat="1" ht="6" customHeight="1">
      <c r="H532" s="20"/>
      <c r="I532" s="1014"/>
      <c r="T532" s="1032"/>
    </row>
    <row r="533" spans="8:20" s="119" customFormat="1" ht="6" customHeight="1">
      <c r="H533" s="20"/>
      <c r="I533" s="1014"/>
      <c r="T533" s="1032"/>
    </row>
    <row r="534" spans="8:20" s="119" customFormat="1" ht="6" customHeight="1">
      <c r="H534" s="20"/>
      <c r="I534" s="1014"/>
      <c r="T534" s="1032"/>
    </row>
    <row r="535" spans="8:20" s="119" customFormat="1">
      <c r="H535" s="20"/>
      <c r="I535" s="1014"/>
      <c r="T535" s="1032"/>
    </row>
    <row r="536" spans="8:20" s="119" customFormat="1">
      <c r="H536" s="20"/>
      <c r="I536" s="1014"/>
      <c r="T536" s="1032"/>
    </row>
    <row r="537" spans="8:20" s="119" customFormat="1">
      <c r="H537" s="20"/>
      <c r="I537" s="1014"/>
      <c r="T537" s="1032"/>
    </row>
    <row r="538" spans="8:20" s="119" customFormat="1" ht="9.75" customHeight="1">
      <c r="H538" s="20"/>
      <c r="I538" s="1014"/>
      <c r="T538" s="1032"/>
    </row>
    <row r="539" spans="8:20" s="119" customFormat="1" ht="9.75" customHeight="1">
      <c r="H539" s="20"/>
      <c r="I539" s="1014"/>
      <c r="T539" s="1032"/>
    </row>
    <row r="540" spans="8:20" s="120" customFormat="1" ht="9.75" customHeight="1">
      <c r="H540" s="1018"/>
      <c r="I540" s="1015"/>
      <c r="T540" s="121"/>
    </row>
    <row r="541" spans="8:20" s="120" customFormat="1" ht="9" customHeight="1">
      <c r="H541" s="1018"/>
      <c r="I541" s="1015"/>
      <c r="T541" s="121"/>
    </row>
    <row r="542" spans="8:20" s="119" customFormat="1">
      <c r="H542" s="20"/>
      <c r="I542" s="1014"/>
      <c r="T542" s="1032"/>
    </row>
    <row r="543" spans="8:20" s="119" customFormat="1" ht="8.4499999999999993" customHeight="1">
      <c r="H543" s="20"/>
      <c r="I543" s="1014"/>
      <c r="T543" s="1032"/>
    </row>
    <row r="544" spans="8:20" s="119" customFormat="1" ht="1.5" customHeight="1">
      <c r="H544" s="20"/>
      <c r="I544" s="1014"/>
      <c r="T544" s="1032"/>
    </row>
    <row r="545" spans="8:20" s="119" customFormat="1" ht="8.4499999999999993" customHeight="1">
      <c r="H545" s="20"/>
      <c r="I545" s="1014"/>
      <c r="T545" s="1032"/>
    </row>
    <row r="546" spans="8:20" s="119" customFormat="1">
      <c r="H546" s="20"/>
      <c r="I546" s="1014"/>
      <c r="T546" s="1032"/>
    </row>
    <row r="547" spans="8:20" s="119" customFormat="1" ht="12.75" customHeight="1">
      <c r="H547" s="20"/>
      <c r="I547" s="1014"/>
      <c r="T547" s="1032"/>
    </row>
    <row r="548" spans="8:20" s="119" customFormat="1" ht="12.75" customHeight="1">
      <c r="H548" s="20"/>
      <c r="I548" s="1014"/>
      <c r="T548" s="1032"/>
    </row>
    <row r="549" spans="8:20" s="119" customFormat="1" ht="12.75" customHeight="1">
      <c r="H549" s="20"/>
      <c r="I549" s="1014"/>
      <c r="T549" s="1032"/>
    </row>
    <row r="550" spans="8:20" s="119" customFormat="1" ht="12.75" customHeight="1">
      <c r="H550" s="20"/>
      <c r="I550" s="1014"/>
      <c r="T550" s="1032"/>
    </row>
    <row r="551" spans="8:20" s="119" customFormat="1" ht="12.75" customHeight="1">
      <c r="H551" s="20"/>
      <c r="I551" s="1014"/>
      <c r="T551" s="1032"/>
    </row>
    <row r="552" spans="8:20" s="119" customFormat="1" ht="12.75" customHeight="1">
      <c r="H552" s="20"/>
      <c r="I552" s="1014"/>
      <c r="T552" s="1032"/>
    </row>
    <row r="553" spans="8:20" s="119" customFormat="1" ht="12.75" customHeight="1">
      <c r="H553" s="20"/>
      <c r="I553" s="1014"/>
      <c r="T553" s="1032"/>
    </row>
    <row r="554" spans="8:20" s="119" customFormat="1" ht="6.75" customHeight="1">
      <c r="H554" s="20"/>
      <c r="I554" s="1014"/>
      <c r="T554" s="1032"/>
    </row>
    <row r="555" spans="8:20" s="119" customFormat="1" ht="9.75" customHeight="1">
      <c r="H555" s="20"/>
      <c r="I555" s="1014"/>
      <c r="T555" s="1032"/>
    </row>
    <row r="556" spans="8:20" s="119" customFormat="1" ht="9.75" customHeight="1">
      <c r="H556" s="20"/>
      <c r="I556" s="1014"/>
      <c r="T556" s="1032"/>
    </row>
    <row r="557" spans="8:20" s="119" customFormat="1" ht="8.25" customHeight="1">
      <c r="H557" s="20"/>
      <c r="I557" s="1014"/>
      <c r="T557" s="1032"/>
    </row>
    <row r="558" spans="8:20" s="119" customFormat="1" ht="12.75" customHeight="1">
      <c r="H558" s="20"/>
      <c r="I558" s="1014"/>
      <c r="T558" s="1032"/>
    </row>
    <row r="559" spans="8:20" s="119" customFormat="1" ht="6" customHeight="1">
      <c r="H559" s="20"/>
      <c r="I559" s="1014"/>
      <c r="T559" s="1032"/>
    </row>
    <row r="560" spans="8:20" s="119" customFormat="1" ht="6" customHeight="1">
      <c r="H560" s="20"/>
      <c r="I560" s="1014"/>
      <c r="T560" s="1032"/>
    </row>
    <row r="561" spans="8:20" s="119" customFormat="1" ht="6" customHeight="1">
      <c r="H561" s="20"/>
      <c r="I561" s="1014"/>
      <c r="T561" s="1032"/>
    </row>
    <row r="562" spans="8:20" s="119" customFormat="1" ht="6" customHeight="1">
      <c r="H562" s="20"/>
      <c r="I562" s="1014"/>
      <c r="T562" s="1032"/>
    </row>
    <row r="563" spans="8:20" s="119" customFormat="1">
      <c r="H563" s="20"/>
      <c r="I563" s="1014"/>
      <c r="T563" s="1032"/>
    </row>
    <row r="564" spans="8:20" s="119" customFormat="1">
      <c r="H564" s="20"/>
      <c r="I564" s="1014"/>
      <c r="T564" s="1032"/>
    </row>
    <row r="565" spans="8:20" s="119" customFormat="1">
      <c r="H565" s="20"/>
      <c r="I565" s="1014"/>
      <c r="T565" s="1032"/>
    </row>
    <row r="566" spans="8:20" s="119" customFormat="1" ht="9.75" customHeight="1">
      <c r="H566" s="20"/>
      <c r="I566" s="1014"/>
      <c r="T566" s="1032"/>
    </row>
    <row r="567" spans="8:20" s="119" customFormat="1" ht="9.75" customHeight="1">
      <c r="H567" s="20"/>
      <c r="I567" s="1014"/>
      <c r="T567" s="1032"/>
    </row>
    <row r="568" spans="8:20" s="120" customFormat="1" ht="9.75" customHeight="1">
      <c r="H568" s="1018"/>
      <c r="I568" s="1015"/>
      <c r="T568" s="121"/>
    </row>
    <row r="569" spans="8:20" s="120" customFormat="1" ht="9" customHeight="1">
      <c r="H569" s="1018"/>
      <c r="I569" s="1015"/>
      <c r="T569" s="121"/>
    </row>
    <row r="570" spans="8:20" s="119" customFormat="1" ht="3" customHeight="1">
      <c r="H570" s="20"/>
      <c r="I570" s="1014"/>
      <c r="T570" s="1032"/>
    </row>
    <row r="571" spans="8:20" s="119" customFormat="1" ht="3" customHeight="1">
      <c r="H571" s="20"/>
      <c r="I571" s="1014"/>
      <c r="T571" s="1032"/>
    </row>
    <row r="572" spans="8:20" s="119" customFormat="1" ht="8.4499999999999993" customHeight="1">
      <c r="H572" s="20"/>
      <c r="I572" s="1014"/>
      <c r="T572" s="1032"/>
    </row>
    <row r="573" spans="8:20" s="119" customFormat="1" ht="1.5" customHeight="1">
      <c r="H573" s="20"/>
      <c r="I573" s="1014"/>
      <c r="T573" s="1032"/>
    </row>
    <row r="574" spans="8:20" s="119" customFormat="1" ht="8.4499999999999993" customHeight="1">
      <c r="H574" s="20"/>
      <c r="I574" s="1014"/>
      <c r="T574" s="1032"/>
    </row>
    <row r="575" spans="8:20" s="119" customFormat="1">
      <c r="H575" s="20"/>
      <c r="I575" s="1014"/>
      <c r="T575" s="1032"/>
    </row>
    <row r="576" spans="8:20" s="119" customFormat="1" ht="12.75" customHeight="1">
      <c r="H576" s="20"/>
      <c r="I576" s="1014"/>
      <c r="T576" s="1032"/>
    </row>
    <row r="577" spans="8:20" s="119" customFormat="1" ht="12.75" customHeight="1">
      <c r="H577" s="20"/>
      <c r="I577" s="1014"/>
      <c r="T577" s="1032"/>
    </row>
    <row r="578" spans="8:20" s="119" customFormat="1" ht="12.75" customHeight="1">
      <c r="H578" s="20"/>
      <c r="I578" s="1014"/>
      <c r="T578" s="1032"/>
    </row>
    <row r="579" spans="8:20" s="119" customFormat="1" ht="12.75" customHeight="1">
      <c r="H579" s="20"/>
      <c r="I579" s="1014"/>
      <c r="T579" s="1032"/>
    </row>
    <row r="580" spans="8:20" s="119" customFormat="1" ht="12.75" customHeight="1">
      <c r="H580" s="20"/>
      <c r="I580" s="1014"/>
      <c r="T580" s="1032"/>
    </row>
    <row r="581" spans="8:20" s="119" customFormat="1" ht="12.75" customHeight="1">
      <c r="H581" s="20"/>
      <c r="I581" s="1014"/>
      <c r="T581" s="1032"/>
    </row>
    <row r="582" spans="8:20" s="119" customFormat="1" ht="12.75" customHeight="1">
      <c r="H582" s="20"/>
      <c r="I582" s="1014"/>
      <c r="T582" s="1032"/>
    </row>
    <row r="583" spans="8:20" s="119" customFormat="1" ht="6.75" customHeight="1">
      <c r="H583" s="20"/>
      <c r="I583" s="1014"/>
      <c r="T583" s="1032"/>
    </row>
    <row r="584" spans="8:20" s="119" customFormat="1" ht="9.75" customHeight="1">
      <c r="H584" s="20"/>
      <c r="I584" s="1014"/>
      <c r="T584" s="1032"/>
    </row>
    <row r="585" spans="8:20" s="119" customFormat="1" ht="9.75" customHeight="1">
      <c r="H585" s="20"/>
      <c r="I585" s="1014"/>
      <c r="T585" s="1032"/>
    </row>
    <row r="586" spans="8:20" s="119" customFormat="1" ht="8.25" customHeight="1">
      <c r="H586" s="20"/>
      <c r="I586" s="1014"/>
      <c r="T586" s="1032"/>
    </row>
    <row r="587" spans="8:20" s="119" customFormat="1" ht="12.75" customHeight="1">
      <c r="H587" s="20"/>
      <c r="I587" s="1014"/>
      <c r="T587" s="1032"/>
    </row>
    <row r="588" spans="8:20" s="119" customFormat="1" ht="6" customHeight="1">
      <c r="H588" s="20"/>
      <c r="I588" s="1014"/>
      <c r="T588" s="1032"/>
    </row>
    <row r="589" spans="8:20" s="119" customFormat="1" ht="6" customHeight="1">
      <c r="H589" s="20"/>
      <c r="I589" s="1014"/>
      <c r="T589" s="1032"/>
    </row>
    <row r="590" spans="8:20" s="119" customFormat="1" ht="6" customHeight="1">
      <c r="H590" s="20"/>
      <c r="I590" s="1014"/>
      <c r="T590" s="1032"/>
    </row>
    <row r="591" spans="8:20" s="119" customFormat="1" ht="6" customHeight="1">
      <c r="H591" s="20"/>
      <c r="I591" s="1014"/>
      <c r="T591" s="1032"/>
    </row>
    <row r="592" spans="8:20" s="119" customFormat="1">
      <c r="H592" s="20"/>
      <c r="I592" s="1014"/>
      <c r="T592" s="1032"/>
    </row>
    <row r="593" spans="8:20" s="119" customFormat="1">
      <c r="H593" s="20"/>
      <c r="I593" s="1014"/>
      <c r="T593" s="1032"/>
    </row>
    <row r="594" spans="8:20" s="119" customFormat="1">
      <c r="H594" s="20"/>
      <c r="I594" s="1014"/>
      <c r="T594" s="1032"/>
    </row>
    <row r="595" spans="8:20" s="119" customFormat="1" ht="9.75" customHeight="1">
      <c r="H595" s="20"/>
      <c r="I595" s="1014"/>
      <c r="T595" s="1032"/>
    </row>
    <row r="596" spans="8:20" s="119" customFormat="1" ht="9.75" customHeight="1">
      <c r="H596" s="20"/>
      <c r="I596" s="1014"/>
      <c r="T596" s="1032"/>
    </row>
    <row r="597" spans="8:20" s="120" customFormat="1" ht="9.75" customHeight="1">
      <c r="H597" s="1018"/>
      <c r="I597" s="1015"/>
      <c r="T597" s="121"/>
    </row>
    <row r="598" spans="8:20" s="120" customFormat="1" ht="9" customHeight="1">
      <c r="H598" s="1018"/>
      <c r="I598" s="1015"/>
      <c r="T598" s="121"/>
    </row>
    <row r="599" spans="8:20" s="119" customFormat="1">
      <c r="H599" s="20"/>
      <c r="I599" s="1014"/>
      <c r="T599" s="1032"/>
    </row>
    <row r="600" spans="8:20" s="119" customFormat="1" ht="8.4499999999999993" customHeight="1">
      <c r="H600" s="20"/>
      <c r="I600" s="1014"/>
      <c r="T600" s="1032"/>
    </row>
    <row r="601" spans="8:20" s="119" customFormat="1" ht="1.5" customHeight="1">
      <c r="H601" s="20"/>
      <c r="I601" s="1014"/>
      <c r="T601" s="1032"/>
    </row>
    <row r="602" spans="8:20" s="119" customFormat="1" ht="8.4499999999999993" customHeight="1">
      <c r="H602" s="20"/>
      <c r="I602" s="1014"/>
      <c r="T602" s="1032"/>
    </row>
    <row r="603" spans="8:20" s="119" customFormat="1">
      <c r="H603" s="20"/>
      <c r="I603" s="1014"/>
      <c r="T603" s="1032"/>
    </row>
    <row r="604" spans="8:20" s="119" customFormat="1" ht="12.75" customHeight="1">
      <c r="H604" s="20"/>
      <c r="I604" s="1014"/>
      <c r="T604" s="1032"/>
    </row>
    <row r="605" spans="8:20" s="119" customFormat="1" ht="12.75" customHeight="1">
      <c r="H605" s="20"/>
      <c r="I605" s="1014"/>
      <c r="T605" s="1032"/>
    </row>
    <row r="606" spans="8:20" s="119" customFormat="1" ht="12.75" customHeight="1">
      <c r="H606" s="20"/>
      <c r="I606" s="1014"/>
      <c r="T606" s="1032"/>
    </row>
    <row r="607" spans="8:20" s="119" customFormat="1" ht="12.75" customHeight="1">
      <c r="H607" s="20"/>
      <c r="I607" s="1014"/>
      <c r="T607" s="1032"/>
    </row>
    <row r="608" spans="8:20" s="119" customFormat="1" ht="12.75" customHeight="1">
      <c r="H608" s="20"/>
      <c r="I608" s="1014"/>
      <c r="T608" s="1032"/>
    </row>
    <row r="609" spans="8:20" s="119" customFormat="1" ht="12.75" customHeight="1">
      <c r="H609" s="20"/>
      <c r="I609" s="1014"/>
      <c r="T609" s="1032"/>
    </row>
    <row r="610" spans="8:20" s="119" customFormat="1" ht="12.75" customHeight="1">
      <c r="H610" s="20"/>
      <c r="I610" s="1014"/>
      <c r="T610" s="1032"/>
    </row>
    <row r="611" spans="8:20" s="119" customFormat="1" ht="6.75" customHeight="1">
      <c r="H611" s="20"/>
      <c r="I611" s="1014"/>
      <c r="T611" s="1032"/>
    </row>
    <row r="612" spans="8:20" s="119" customFormat="1" ht="9.75" customHeight="1">
      <c r="H612" s="20"/>
      <c r="I612" s="1014"/>
      <c r="T612" s="1032"/>
    </row>
    <row r="613" spans="8:20" s="119" customFormat="1" ht="9.75" customHeight="1">
      <c r="H613" s="20"/>
      <c r="I613" s="1014"/>
      <c r="T613" s="1032"/>
    </row>
    <row r="614" spans="8:20" s="119" customFormat="1" ht="8.25" customHeight="1">
      <c r="H614" s="20"/>
      <c r="I614" s="1014"/>
      <c r="T614" s="1032"/>
    </row>
    <row r="615" spans="8:20" s="119" customFormat="1" ht="12.75" customHeight="1">
      <c r="H615" s="20"/>
      <c r="I615" s="1014"/>
      <c r="T615" s="1032"/>
    </row>
    <row r="616" spans="8:20" s="119" customFormat="1" ht="6" customHeight="1">
      <c r="H616" s="20"/>
      <c r="I616" s="1014"/>
      <c r="T616" s="1032"/>
    </row>
    <row r="617" spans="8:20" s="119" customFormat="1" ht="6" customHeight="1">
      <c r="H617" s="20"/>
      <c r="I617" s="1014"/>
      <c r="T617" s="1032"/>
    </row>
    <row r="618" spans="8:20" s="119" customFormat="1" ht="6" customHeight="1">
      <c r="H618" s="20"/>
      <c r="I618" s="1014"/>
      <c r="T618" s="1032"/>
    </row>
    <row r="619" spans="8:20" s="119" customFormat="1" ht="6" customHeight="1">
      <c r="H619" s="20"/>
      <c r="I619" s="1014"/>
      <c r="T619" s="1032"/>
    </row>
    <row r="620" spans="8:20" s="119" customFormat="1">
      <c r="H620" s="20"/>
      <c r="I620" s="1014"/>
      <c r="T620" s="1032"/>
    </row>
    <row r="621" spans="8:20" s="119" customFormat="1">
      <c r="H621" s="20"/>
      <c r="I621" s="1014"/>
      <c r="T621" s="1032"/>
    </row>
    <row r="622" spans="8:20" s="119" customFormat="1">
      <c r="H622" s="20"/>
      <c r="I622" s="1014"/>
      <c r="T622" s="1032"/>
    </row>
    <row r="623" spans="8:20" s="119" customFormat="1" ht="9.75" customHeight="1">
      <c r="H623" s="20"/>
      <c r="I623" s="1014"/>
      <c r="T623" s="1032"/>
    </row>
    <row r="624" spans="8:20" s="119" customFormat="1" ht="9.75" customHeight="1">
      <c r="H624" s="20"/>
      <c r="I624" s="1014"/>
      <c r="T624" s="1032"/>
    </row>
    <row r="625" spans="8:20" s="120" customFormat="1" ht="9.75" customHeight="1">
      <c r="H625" s="1018"/>
      <c r="I625" s="1015"/>
      <c r="T625" s="121"/>
    </row>
    <row r="626" spans="8:20" s="120" customFormat="1" ht="9" customHeight="1">
      <c r="H626" s="1018"/>
      <c r="I626" s="1015"/>
      <c r="T626" s="121"/>
    </row>
    <row r="627" spans="8:20" s="124" customFormat="1" ht="3" customHeight="1">
      <c r="H627" s="20"/>
      <c r="I627" s="1014"/>
      <c r="T627" s="1032"/>
    </row>
    <row r="628" spans="8:20" s="124" customFormat="1" ht="3" customHeight="1">
      <c r="H628" s="20"/>
      <c r="I628" s="1014"/>
      <c r="T628" s="1032"/>
    </row>
    <row r="629" spans="8:20" s="124" customFormat="1" ht="8.4499999999999993" customHeight="1">
      <c r="H629" s="20"/>
      <c r="I629" s="1014"/>
      <c r="T629" s="1032"/>
    </row>
    <row r="630" spans="8:20" s="124" customFormat="1" ht="1.5" customHeight="1">
      <c r="H630" s="20"/>
      <c r="I630" s="1014"/>
      <c r="T630" s="1032"/>
    </row>
    <row r="631" spans="8:20" s="124" customFormat="1" ht="8.4499999999999993" customHeight="1">
      <c r="H631" s="20"/>
      <c r="I631" s="1014"/>
      <c r="T631" s="1032"/>
    </row>
    <row r="632" spans="8:20" s="124" customFormat="1">
      <c r="H632" s="20"/>
      <c r="I632" s="1014"/>
      <c r="T632" s="1032"/>
    </row>
    <row r="633" spans="8:20" s="124" customFormat="1" ht="12.75" customHeight="1">
      <c r="H633" s="20"/>
      <c r="I633" s="1014"/>
      <c r="T633" s="1032"/>
    </row>
    <row r="634" spans="8:20" s="124" customFormat="1" ht="12.75" customHeight="1">
      <c r="H634" s="20"/>
      <c r="I634" s="1014"/>
      <c r="T634" s="1032"/>
    </row>
    <row r="635" spans="8:20" s="124" customFormat="1" ht="12.75" customHeight="1">
      <c r="H635" s="20"/>
      <c r="I635" s="1014"/>
      <c r="T635" s="1032"/>
    </row>
    <row r="636" spans="8:20" s="124" customFormat="1" ht="12.75" customHeight="1">
      <c r="H636" s="20"/>
      <c r="I636" s="1014"/>
      <c r="T636" s="1032"/>
    </row>
    <row r="637" spans="8:20" s="124" customFormat="1" ht="12.75" customHeight="1">
      <c r="H637" s="20"/>
      <c r="I637" s="1014"/>
      <c r="T637" s="1032"/>
    </row>
    <row r="638" spans="8:20" s="124" customFormat="1" ht="12.75" customHeight="1">
      <c r="H638" s="20"/>
      <c r="I638" s="1014"/>
      <c r="T638" s="1032"/>
    </row>
    <row r="639" spans="8:20" s="124" customFormat="1" ht="12.75" customHeight="1">
      <c r="H639" s="20"/>
      <c r="I639" s="1014"/>
      <c r="T639" s="1032"/>
    </row>
    <row r="640" spans="8:20" s="124" customFormat="1" ht="6.75" customHeight="1">
      <c r="H640" s="20"/>
      <c r="I640" s="1014"/>
      <c r="T640" s="1032"/>
    </row>
    <row r="641" spans="8:20" s="124" customFormat="1" ht="9.75" customHeight="1">
      <c r="H641" s="20"/>
      <c r="I641" s="1014"/>
      <c r="T641" s="1032"/>
    </row>
    <row r="642" spans="8:20" s="124" customFormat="1" ht="9.75" customHeight="1">
      <c r="H642" s="20"/>
      <c r="I642" s="1014"/>
      <c r="T642" s="1032"/>
    </row>
    <row r="643" spans="8:20" s="124" customFormat="1" ht="8.25" customHeight="1">
      <c r="H643" s="20"/>
      <c r="I643" s="1014"/>
      <c r="T643" s="1032"/>
    </row>
    <row r="644" spans="8:20" s="124" customFormat="1" ht="12.75" customHeight="1">
      <c r="H644" s="20"/>
      <c r="I644" s="1014"/>
      <c r="T644" s="1032"/>
    </row>
    <row r="645" spans="8:20" s="124" customFormat="1" ht="6" customHeight="1">
      <c r="H645" s="20"/>
      <c r="I645" s="1014"/>
      <c r="T645" s="1032"/>
    </row>
    <row r="646" spans="8:20" s="124" customFormat="1" ht="6" customHeight="1">
      <c r="H646" s="20"/>
      <c r="I646" s="1014"/>
      <c r="T646" s="1032"/>
    </row>
    <row r="647" spans="8:20" s="124" customFormat="1" ht="6" customHeight="1">
      <c r="H647" s="20"/>
      <c r="I647" s="1014"/>
      <c r="T647" s="1032"/>
    </row>
    <row r="648" spans="8:20" s="124" customFormat="1" ht="6" customHeight="1">
      <c r="H648" s="20"/>
      <c r="I648" s="1014"/>
      <c r="T648" s="1032"/>
    </row>
    <row r="649" spans="8:20" s="124" customFormat="1">
      <c r="H649" s="20"/>
      <c r="I649" s="1014"/>
      <c r="T649" s="1032"/>
    </row>
    <row r="650" spans="8:20" s="124" customFormat="1">
      <c r="H650" s="20"/>
      <c r="I650" s="1014"/>
      <c r="T650" s="1032"/>
    </row>
    <row r="651" spans="8:20" s="124" customFormat="1">
      <c r="H651" s="20"/>
      <c r="I651" s="1014"/>
      <c r="T651" s="1032"/>
    </row>
    <row r="652" spans="8:20" s="124" customFormat="1" ht="9.75" customHeight="1">
      <c r="H652" s="20"/>
      <c r="I652" s="1014"/>
      <c r="T652" s="1032"/>
    </row>
    <row r="653" spans="8:20" s="124" customFormat="1" ht="9.75" customHeight="1">
      <c r="H653" s="20"/>
      <c r="I653" s="1014"/>
      <c r="T653" s="1032"/>
    </row>
    <row r="654" spans="8:20" s="125" customFormat="1" ht="9.75" customHeight="1">
      <c r="H654" s="1018"/>
      <c r="I654" s="1015"/>
      <c r="T654" s="121"/>
    </row>
    <row r="655" spans="8:20" s="125" customFormat="1" ht="9" customHeight="1">
      <c r="H655" s="1018"/>
      <c r="I655" s="1015"/>
      <c r="T655" s="121"/>
    </row>
    <row r="656" spans="8:20" s="124" customFormat="1">
      <c r="H656" s="20"/>
      <c r="I656" s="1014"/>
      <c r="T656" s="1032"/>
    </row>
    <row r="657" spans="8:20" s="124" customFormat="1" ht="8.4499999999999993" customHeight="1">
      <c r="H657" s="20"/>
      <c r="I657" s="1014"/>
      <c r="T657" s="1032"/>
    </row>
    <row r="658" spans="8:20" s="124" customFormat="1" ht="1.5" customHeight="1">
      <c r="H658" s="20"/>
      <c r="I658" s="1014"/>
      <c r="T658" s="1032"/>
    </row>
    <row r="659" spans="8:20" s="124" customFormat="1" ht="8.4499999999999993" customHeight="1">
      <c r="H659" s="20"/>
      <c r="I659" s="1014"/>
      <c r="T659" s="1032"/>
    </row>
    <row r="660" spans="8:20" s="124" customFormat="1">
      <c r="H660" s="20"/>
      <c r="I660" s="1014"/>
      <c r="T660" s="1032"/>
    </row>
    <row r="661" spans="8:20" s="124" customFormat="1" ht="12.75" customHeight="1">
      <c r="H661" s="20"/>
      <c r="I661" s="1014"/>
      <c r="T661" s="1032"/>
    </row>
    <row r="662" spans="8:20" s="124" customFormat="1" ht="12.75" customHeight="1">
      <c r="H662" s="20"/>
      <c r="I662" s="1014"/>
      <c r="T662" s="1032"/>
    </row>
    <row r="663" spans="8:20" s="124" customFormat="1" ht="12.75" customHeight="1">
      <c r="H663" s="20"/>
      <c r="I663" s="1014"/>
      <c r="T663" s="1032"/>
    </row>
    <row r="664" spans="8:20" s="124" customFormat="1" ht="12.75" customHeight="1">
      <c r="H664" s="20"/>
      <c r="I664" s="1014"/>
      <c r="T664" s="1032"/>
    </row>
    <row r="665" spans="8:20" s="124" customFormat="1" ht="12.75" customHeight="1">
      <c r="H665" s="20"/>
      <c r="I665" s="1014"/>
      <c r="T665" s="1032"/>
    </row>
    <row r="666" spans="8:20" s="124" customFormat="1" ht="12.75" customHeight="1">
      <c r="H666" s="20"/>
      <c r="I666" s="1014"/>
      <c r="T666" s="1032"/>
    </row>
    <row r="667" spans="8:20" s="124" customFormat="1" ht="12.75" customHeight="1">
      <c r="H667" s="20"/>
      <c r="I667" s="1014"/>
      <c r="T667" s="1032"/>
    </row>
    <row r="668" spans="8:20" s="124" customFormat="1" ht="6.75" customHeight="1">
      <c r="H668" s="20"/>
      <c r="I668" s="1014"/>
      <c r="T668" s="1032"/>
    </row>
    <row r="669" spans="8:20" s="124" customFormat="1" ht="9.75" customHeight="1">
      <c r="H669" s="20"/>
      <c r="I669" s="1014"/>
      <c r="T669" s="1032"/>
    </row>
    <row r="670" spans="8:20" s="124" customFormat="1" ht="9.75" customHeight="1">
      <c r="H670" s="20"/>
      <c r="I670" s="1014"/>
      <c r="T670" s="1032"/>
    </row>
    <row r="671" spans="8:20" s="124" customFormat="1" ht="8.25" customHeight="1">
      <c r="H671" s="20"/>
      <c r="I671" s="1014"/>
      <c r="T671" s="1032"/>
    </row>
    <row r="672" spans="8:20" s="124" customFormat="1" ht="12.75" customHeight="1">
      <c r="H672" s="20"/>
      <c r="I672" s="1014"/>
      <c r="T672" s="1032"/>
    </row>
    <row r="673" spans="8:20" s="124" customFormat="1" ht="6" customHeight="1">
      <c r="H673" s="20"/>
      <c r="I673" s="1014"/>
      <c r="T673" s="1032"/>
    </row>
    <row r="674" spans="8:20" s="124" customFormat="1" ht="6" customHeight="1">
      <c r="H674" s="20"/>
      <c r="I674" s="1014"/>
      <c r="T674" s="1032"/>
    </row>
    <row r="675" spans="8:20" s="124" customFormat="1" ht="6" customHeight="1">
      <c r="H675" s="20"/>
      <c r="I675" s="1014"/>
      <c r="T675" s="1032"/>
    </row>
    <row r="676" spans="8:20" s="124" customFormat="1" ht="6" customHeight="1">
      <c r="H676" s="20"/>
      <c r="I676" s="1014"/>
      <c r="T676" s="1032"/>
    </row>
    <row r="677" spans="8:20" s="124" customFormat="1">
      <c r="H677" s="20"/>
      <c r="I677" s="1014"/>
      <c r="T677" s="1032"/>
    </row>
    <row r="678" spans="8:20" s="124" customFormat="1">
      <c r="H678" s="20"/>
      <c r="I678" s="1014"/>
      <c r="T678" s="1032"/>
    </row>
    <row r="679" spans="8:20" s="124" customFormat="1">
      <c r="H679" s="20"/>
      <c r="I679" s="1014"/>
      <c r="T679" s="1032"/>
    </row>
    <row r="680" spans="8:20" s="124" customFormat="1" ht="9.75" customHeight="1">
      <c r="H680" s="20"/>
      <c r="I680" s="1014"/>
      <c r="T680" s="1032"/>
    </row>
    <row r="681" spans="8:20" s="124" customFormat="1" ht="9.75" customHeight="1">
      <c r="H681" s="20"/>
      <c r="I681" s="1014"/>
      <c r="T681" s="1032"/>
    </row>
    <row r="682" spans="8:20" s="125" customFormat="1" ht="9.75" customHeight="1">
      <c r="H682" s="1018"/>
      <c r="I682" s="1015"/>
      <c r="T682" s="121"/>
    </row>
    <row r="683" spans="8:20" s="125" customFormat="1" ht="9" customHeight="1">
      <c r="H683" s="1018"/>
      <c r="I683" s="1015"/>
      <c r="T683" s="121"/>
    </row>
    <row r="684" spans="8:20" s="124" customFormat="1" ht="3" customHeight="1">
      <c r="H684" s="20"/>
      <c r="I684" s="1014"/>
      <c r="T684" s="1032"/>
    </row>
    <row r="685" spans="8:20" s="124" customFormat="1" ht="3" customHeight="1">
      <c r="H685" s="20"/>
      <c r="I685" s="1014"/>
      <c r="T685" s="1032"/>
    </row>
    <row r="686" spans="8:20" s="124" customFormat="1" ht="8.4499999999999993" customHeight="1">
      <c r="H686" s="20"/>
      <c r="I686" s="1014"/>
      <c r="T686" s="1032"/>
    </row>
    <row r="687" spans="8:20" s="124" customFormat="1" ht="1.5" customHeight="1">
      <c r="H687" s="20"/>
      <c r="I687" s="1014"/>
      <c r="T687" s="1032"/>
    </row>
    <row r="688" spans="8:20" s="124" customFormat="1" ht="8.4499999999999993" customHeight="1">
      <c r="H688" s="20"/>
      <c r="I688" s="1014"/>
      <c r="T688" s="1032"/>
    </row>
    <row r="689" spans="8:20" s="124" customFormat="1">
      <c r="H689" s="20"/>
      <c r="I689" s="1014"/>
      <c r="T689" s="1032"/>
    </row>
    <row r="690" spans="8:20" s="124" customFormat="1" ht="12.75" customHeight="1">
      <c r="H690" s="20"/>
      <c r="I690" s="1014"/>
      <c r="T690" s="1032"/>
    </row>
    <row r="691" spans="8:20" s="124" customFormat="1" ht="12.75" customHeight="1">
      <c r="H691" s="20"/>
      <c r="I691" s="1014"/>
      <c r="T691" s="1032"/>
    </row>
    <row r="692" spans="8:20" s="124" customFormat="1" ht="12.75" customHeight="1">
      <c r="H692" s="20"/>
      <c r="I692" s="1014"/>
      <c r="T692" s="1032"/>
    </row>
    <row r="693" spans="8:20" s="124" customFormat="1" ht="12.75" customHeight="1">
      <c r="H693" s="20"/>
      <c r="I693" s="1014"/>
      <c r="T693" s="1032"/>
    </row>
    <row r="694" spans="8:20" s="124" customFormat="1" ht="12.75" customHeight="1">
      <c r="H694" s="20"/>
      <c r="I694" s="1014"/>
      <c r="T694" s="1032"/>
    </row>
    <row r="695" spans="8:20" s="124" customFormat="1" ht="12.75" customHeight="1">
      <c r="H695" s="20"/>
      <c r="I695" s="1014"/>
      <c r="T695" s="1032"/>
    </row>
    <row r="696" spans="8:20" s="124" customFormat="1" ht="12.75" customHeight="1">
      <c r="H696" s="20"/>
      <c r="I696" s="1014"/>
      <c r="T696" s="1032"/>
    </row>
    <row r="697" spans="8:20" s="124" customFormat="1" ht="6.75" customHeight="1">
      <c r="H697" s="20"/>
      <c r="I697" s="1014"/>
      <c r="T697" s="1032"/>
    </row>
    <row r="698" spans="8:20" s="124" customFormat="1" ht="9.75" customHeight="1">
      <c r="H698" s="20"/>
      <c r="I698" s="1014"/>
      <c r="T698" s="1032"/>
    </row>
    <row r="699" spans="8:20" s="124" customFormat="1" ht="9.75" customHeight="1">
      <c r="H699" s="20"/>
      <c r="I699" s="1014"/>
      <c r="T699" s="1032"/>
    </row>
    <row r="700" spans="8:20" s="124" customFormat="1" ht="8.25" customHeight="1">
      <c r="H700" s="20"/>
      <c r="I700" s="1014"/>
      <c r="T700" s="1032"/>
    </row>
    <row r="701" spans="8:20" s="124" customFormat="1" ht="12.75" customHeight="1">
      <c r="H701" s="20"/>
      <c r="I701" s="1014"/>
      <c r="T701" s="1032"/>
    </row>
    <row r="702" spans="8:20" s="124" customFormat="1" ht="6" customHeight="1">
      <c r="H702" s="20"/>
      <c r="I702" s="1014"/>
      <c r="T702" s="1032"/>
    </row>
    <row r="703" spans="8:20" s="124" customFormat="1" ht="6" customHeight="1">
      <c r="H703" s="20"/>
      <c r="I703" s="1014"/>
      <c r="T703" s="1032"/>
    </row>
    <row r="704" spans="8:20" s="124" customFormat="1" ht="6" customHeight="1">
      <c r="H704" s="20"/>
      <c r="I704" s="1014"/>
      <c r="T704" s="1032"/>
    </row>
    <row r="705" spans="8:20" s="124" customFormat="1" ht="6" customHeight="1">
      <c r="H705" s="20"/>
      <c r="I705" s="1014"/>
      <c r="T705" s="1032"/>
    </row>
    <row r="706" spans="8:20" s="124" customFormat="1">
      <c r="H706" s="20"/>
      <c r="I706" s="1014"/>
      <c r="T706" s="1032"/>
    </row>
    <row r="707" spans="8:20" s="124" customFormat="1">
      <c r="H707" s="20"/>
      <c r="I707" s="1014"/>
      <c r="T707" s="1032"/>
    </row>
    <row r="708" spans="8:20" s="124" customFormat="1">
      <c r="H708" s="20"/>
      <c r="I708" s="1014"/>
      <c r="T708" s="1032"/>
    </row>
    <row r="709" spans="8:20" s="124" customFormat="1" ht="9.75" customHeight="1">
      <c r="H709" s="20"/>
      <c r="I709" s="1014"/>
      <c r="T709" s="1032"/>
    </row>
    <row r="710" spans="8:20" s="124" customFormat="1" ht="9.75" customHeight="1">
      <c r="H710" s="20"/>
      <c r="I710" s="1014"/>
      <c r="T710" s="1032"/>
    </row>
    <row r="711" spans="8:20" s="125" customFormat="1" ht="9.75" customHeight="1">
      <c r="H711" s="1018"/>
      <c r="I711" s="1015"/>
      <c r="T711" s="121"/>
    </row>
    <row r="712" spans="8:20" s="125" customFormat="1" ht="9" customHeight="1">
      <c r="H712" s="1018"/>
      <c r="I712" s="1015"/>
      <c r="T712" s="121"/>
    </row>
    <row r="713" spans="8:20" s="124" customFormat="1">
      <c r="H713" s="20"/>
      <c r="I713" s="1014"/>
      <c r="T713" s="1032"/>
    </row>
    <row r="714" spans="8:20" s="124" customFormat="1" ht="8.4499999999999993" customHeight="1">
      <c r="H714" s="20"/>
      <c r="I714" s="1014"/>
      <c r="T714" s="1032"/>
    </row>
    <row r="715" spans="8:20" s="124" customFormat="1" ht="1.5" customHeight="1">
      <c r="H715" s="20"/>
      <c r="I715" s="1014"/>
      <c r="T715" s="1032"/>
    </row>
    <row r="716" spans="8:20" s="124" customFormat="1" ht="8.4499999999999993" customHeight="1">
      <c r="H716" s="20"/>
      <c r="I716" s="1014"/>
      <c r="T716" s="1032"/>
    </row>
    <row r="717" spans="8:20" s="124" customFormat="1">
      <c r="H717" s="20"/>
      <c r="I717" s="1014"/>
      <c r="T717" s="1032"/>
    </row>
    <row r="718" spans="8:20" s="124" customFormat="1" ht="12.75" customHeight="1">
      <c r="H718" s="20"/>
      <c r="I718" s="1014"/>
      <c r="T718" s="1032"/>
    </row>
    <row r="719" spans="8:20" s="124" customFormat="1" ht="12.75" customHeight="1">
      <c r="H719" s="20"/>
      <c r="I719" s="1014"/>
      <c r="T719" s="1032"/>
    </row>
    <row r="720" spans="8:20" s="124" customFormat="1" ht="12.75" customHeight="1">
      <c r="H720" s="20"/>
      <c r="I720" s="1014"/>
      <c r="T720" s="1032"/>
    </row>
    <row r="721" spans="8:20" s="124" customFormat="1" ht="12.75" customHeight="1">
      <c r="H721" s="20"/>
      <c r="I721" s="1014"/>
      <c r="T721" s="1032"/>
    </row>
    <row r="722" spans="8:20" s="124" customFormat="1" ht="12.75" customHeight="1">
      <c r="H722" s="20"/>
      <c r="I722" s="1014"/>
      <c r="T722" s="1032"/>
    </row>
    <row r="723" spans="8:20" s="124" customFormat="1" ht="12.75" customHeight="1">
      <c r="H723" s="20"/>
      <c r="I723" s="1014"/>
      <c r="T723" s="1032"/>
    </row>
    <row r="724" spans="8:20" s="124" customFormat="1" ht="12.75" customHeight="1">
      <c r="H724" s="20"/>
      <c r="I724" s="1014"/>
      <c r="T724" s="1032"/>
    </row>
    <row r="725" spans="8:20" s="124" customFormat="1" ht="6.75" customHeight="1">
      <c r="H725" s="20"/>
      <c r="I725" s="1014"/>
      <c r="T725" s="1032"/>
    </row>
    <row r="726" spans="8:20" s="124" customFormat="1" ht="9.75" customHeight="1">
      <c r="H726" s="20"/>
      <c r="I726" s="1014"/>
      <c r="T726" s="1032"/>
    </row>
    <row r="727" spans="8:20" s="124" customFormat="1" ht="9.75" customHeight="1">
      <c r="H727" s="20"/>
      <c r="I727" s="1014"/>
      <c r="T727" s="1032"/>
    </row>
    <row r="728" spans="8:20" s="124" customFormat="1" ht="8.25" customHeight="1">
      <c r="H728" s="20"/>
      <c r="I728" s="1014"/>
      <c r="T728" s="1032"/>
    </row>
    <row r="729" spans="8:20" s="124" customFormat="1" ht="12.75" customHeight="1">
      <c r="H729" s="20"/>
      <c r="I729" s="1014"/>
      <c r="T729" s="1032"/>
    </row>
    <row r="730" spans="8:20" s="124" customFormat="1" ht="6" customHeight="1">
      <c r="H730" s="20"/>
      <c r="I730" s="1014"/>
      <c r="T730" s="1032"/>
    </row>
    <row r="731" spans="8:20" s="124" customFormat="1" ht="6" customHeight="1">
      <c r="H731" s="20"/>
      <c r="I731" s="1014"/>
      <c r="T731" s="1032"/>
    </row>
    <row r="732" spans="8:20" s="124" customFormat="1" ht="6" customHeight="1">
      <c r="H732" s="20"/>
      <c r="I732" s="1014"/>
      <c r="T732" s="1032"/>
    </row>
    <row r="733" spans="8:20" s="124" customFormat="1" ht="6" customHeight="1">
      <c r="H733" s="20"/>
      <c r="I733" s="1014"/>
      <c r="T733" s="1032"/>
    </row>
    <row r="734" spans="8:20" s="124" customFormat="1">
      <c r="H734" s="20"/>
      <c r="I734" s="1014"/>
      <c r="T734" s="1032"/>
    </row>
    <row r="735" spans="8:20" s="124" customFormat="1">
      <c r="H735" s="20"/>
      <c r="I735" s="1014"/>
      <c r="T735" s="1032"/>
    </row>
    <row r="736" spans="8:20" s="124" customFormat="1">
      <c r="H736" s="20"/>
      <c r="I736" s="1014"/>
      <c r="T736" s="1032"/>
    </row>
    <row r="737" spans="8:20" s="124" customFormat="1" ht="9.75" customHeight="1">
      <c r="H737" s="20"/>
      <c r="I737" s="1014"/>
      <c r="T737" s="1032"/>
    </row>
    <row r="738" spans="8:20" s="124" customFormat="1" ht="9.75" customHeight="1">
      <c r="H738" s="20"/>
      <c r="I738" s="1014"/>
      <c r="T738" s="1032"/>
    </row>
    <row r="739" spans="8:20" s="125" customFormat="1" ht="9.75" customHeight="1">
      <c r="H739" s="1018"/>
      <c r="I739" s="1015"/>
      <c r="T739" s="121"/>
    </row>
    <row r="740" spans="8:20" s="125" customFormat="1" ht="9" customHeight="1">
      <c r="H740" s="1018"/>
      <c r="I740" s="1015"/>
      <c r="T740" s="121"/>
    </row>
    <row r="741" spans="8:20" s="124" customFormat="1" ht="3" customHeight="1">
      <c r="H741" s="20"/>
      <c r="I741" s="1014"/>
      <c r="T741" s="1032"/>
    </row>
    <row r="742" spans="8:20" s="124" customFormat="1" ht="3" customHeight="1">
      <c r="H742" s="20"/>
      <c r="I742" s="1014"/>
      <c r="T742" s="1032"/>
    </row>
    <row r="743" spans="8:20" s="124" customFormat="1" ht="8.4499999999999993" customHeight="1">
      <c r="H743" s="20"/>
      <c r="I743" s="1014"/>
      <c r="T743" s="1032"/>
    </row>
    <row r="744" spans="8:20" s="124" customFormat="1" ht="1.5" customHeight="1">
      <c r="H744" s="20"/>
      <c r="I744" s="1014"/>
      <c r="T744" s="1032"/>
    </row>
    <row r="745" spans="8:20" s="124" customFormat="1" ht="8.4499999999999993" customHeight="1">
      <c r="H745" s="20"/>
      <c r="I745" s="1014"/>
      <c r="T745" s="1032"/>
    </row>
    <row r="746" spans="8:20" s="124" customFormat="1">
      <c r="H746" s="20"/>
      <c r="I746" s="1014"/>
      <c r="T746" s="1032"/>
    </row>
    <row r="747" spans="8:20" s="124" customFormat="1" ht="12.75" customHeight="1">
      <c r="H747" s="20"/>
      <c r="I747" s="1014"/>
      <c r="T747" s="1032"/>
    </row>
    <row r="748" spans="8:20" s="124" customFormat="1" ht="12.75" customHeight="1">
      <c r="H748" s="20"/>
      <c r="I748" s="1014"/>
      <c r="T748" s="1032"/>
    </row>
    <row r="749" spans="8:20" s="124" customFormat="1" ht="12.75" customHeight="1">
      <c r="H749" s="20"/>
      <c r="I749" s="1014"/>
      <c r="T749" s="1032"/>
    </row>
    <row r="750" spans="8:20" s="124" customFormat="1" ht="12.75" customHeight="1">
      <c r="H750" s="20"/>
      <c r="I750" s="1014"/>
      <c r="T750" s="1032"/>
    </row>
    <row r="751" spans="8:20" s="124" customFormat="1" ht="12.75" customHeight="1">
      <c r="H751" s="20"/>
      <c r="I751" s="1014"/>
      <c r="T751" s="1032"/>
    </row>
    <row r="752" spans="8:20" s="124" customFormat="1" ht="12.75" customHeight="1">
      <c r="H752" s="20"/>
      <c r="I752" s="1014"/>
      <c r="T752" s="1032"/>
    </row>
    <row r="753" spans="8:20" s="124" customFormat="1" ht="12.75" customHeight="1">
      <c r="H753" s="20"/>
      <c r="I753" s="1014"/>
      <c r="T753" s="1032"/>
    </row>
    <row r="754" spans="8:20" s="124" customFormat="1" ht="6.75" customHeight="1">
      <c r="H754" s="20"/>
      <c r="I754" s="1014"/>
      <c r="T754" s="1032"/>
    </row>
    <row r="755" spans="8:20" s="124" customFormat="1" ht="9.75" customHeight="1">
      <c r="H755" s="20"/>
      <c r="I755" s="1014"/>
      <c r="T755" s="1032"/>
    </row>
    <row r="756" spans="8:20" s="124" customFormat="1" ht="9.75" customHeight="1">
      <c r="H756" s="20"/>
      <c r="I756" s="1014"/>
      <c r="T756" s="1032"/>
    </row>
    <row r="757" spans="8:20" s="124" customFormat="1" ht="8.25" customHeight="1">
      <c r="H757" s="20"/>
      <c r="I757" s="1014"/>
      <c r="T757" s="1032"/>
    </row>
    <row r="758" spans="8:20" s="124" customFormat="1" ht="12.75" customHeight="1">
      <c r="H758" s="20"/>
      <c r="I758" s="1014"/>
      <c r="T758" s="1032"/>
    </row>
    <row r="759" spans="8:20" s="124" customFormat="1" ht="6" customHeight="1">
      <c r="H759" s="20"/>
      <c r="I759" s="1014"/>
      <c r="T759" s="1032"/>
    </row>
    <row r="760" spans="8:20" s="124" customFormat="1" ht="6" customHeight="1">
      <c r="H760" s="20"/>
      <c r="I760" s="1014"/>
      <c r="T760" s="1032"/>
    </row>
    <row r="761" spans="8:20" s="124" customFormat="1" ht="6" customHeight="1">
      <c r="H761" s="20"/>
      <c r="I761" s="1014"/>
      <c r="T761" s="1032"/>
    </row>
    <row r="762" spans="8:20" s="124" customFormat="1" ht="6" customHeight="1">
      <c r="H762" s="20"/>
      <c r="I762" s="1014"/>
      <c r="T762" s="1032"/>
    </row>
    <row r="763" spans="8:20" s="124" customFormat="1">
      <c r="H763" s="20"/>
      <c r="I763" s="1014"/>
      <c r="T763" s="1032"/>
    </row>
    <row r="764" spans="8:20" s="124" customFormat="1">
      <c r="H764" s="20"/>
      <c r="I764" s="1014"/>
      <c r="T764" s="1032"/>
    </row>
    <row r="765" spans="8:20" s="124" customFormat="1">
      <c r="H765" s="20"/>
      <c r="I765" s="1014"/>
      <c r="T765" s="1032"/>
    </row>
    <row r="766" spans="8:20" s="124" customFormat="1" ht="9.75" customHeight="1">
      <c r="H766" s="20"/>
      <c r="I766" s="1014"/>
      <c r="T766" s="1032"/>
    </row>
    <row r="767" spans="8:20" s="124" customFormat="1" ht="9.75" customHeight="1">
      <c r="H767" s="20"/>
      <c r="I767" s="1014"/>
      <c r="T767" s="1032"/>
    </row>
    <row r="768" spans="8:20" s="125" customFormat="1" ht="9.75" customHeight="1">
      <c r="H768" s="1018"/>
      <c r="I768" s="1015"/>
      <c r="T768" s="121"/>
    </row>
    <row r="769" spans="8:20" s="125" customFormat="1" ht="9" customHeight="1">
      <c r="H769" s="1018"/>
      <c r="I769" s="1015"/>
      <c r="T769" s="121"/>
    </row>
    <row r="770" spans="8:20" s="124" customFormat="1">
      <c r="H770" s="20"/>
      <c r="I770" s="1014"/>
      <c r="T770" s="1032"/>
    </row>
    <row r="771" spans="8:20" s="124" customFormat="1" ht="8.4499999999999993" customHeight="1">
      <c r="H771" s="20"/>
      <c r="I771" s="1014"/>
      <c r="T771" s="1032"/>
    </row>
    <row r="772" spans="8:20" s="124" customFormat="1" ht="1.5" customHeight="1">
      <c r="H772" s="20"/>
      <c r="I772" s="1014"/>
      <c r="T772" s="1032"/>
    </row>
    <row r="773" spans="8:20" s="124" customFormat="1" ht="8.4499999999999993" customHeight="1">
      <c r="H773" s="20"/>
      <c r="I773" s="1014"/>
      <c r="T773" s="1032"/>
    </row>
    <row r="774" spans="8:20" s="124" customFormat="1">
      <c r="H774" s="20"/>
      <c r="I774" s="1014"/>
      <c r="T774" s="1032"/>
    </row>
    <row r="775" spans="8:20" s="124" customFormat="1" ht="12.75" customHeight="1">
      <c r="H775" s="20"/>
      <c r="I775" s="1014"/>
      <c r="T775" s="1032"/>
    </row>
    <row r="776" spans="8:20" s="124" customFormat="1" ht="12.75" customHeight="1">
      <c r="H776" s="20"/>
      <c r="I776" s="1014"/>
      <c r="T776" s="1032"/>
    </row>
    <row r="777" spans="8:20" s="124" customFormat="1" ht="12.75" customHeight="1">
      <c r="H777" s="20"/>
      <c r="I777" s="1014"/>
      <c r="T777" s="1032"/>
    </row>
    <row r="778" spans="8:20" s="124" customFormat="1" ht="12.75" customHeight="1">
      <c r="H778" s="20"/>
      <c r="I778" s="1014"/>
      <c r="T778" s="1032"/>
    </row>
    <row r="779" spans="8:20" s="124" customFormat="1" ht="12.75" customHeight="1">
      <c r="H779" s="20"/>
      <c r="I779" s="1014"/>
      <c r="T779" s="1032"/>
    </row>
    <row r="780" spans="8:20" s="124" customFormat="1" ht="12.75" customHeight="1">
      <c r="H780" s="20"/>
      <c r="I780" s="1014"/>
      <c r="T780" s="1032"/>
    </row>
    <row r="781" spans="8:20" s="124" customFormat="1" ht="12.75" customHeight="1">
      <c r="H781" s="20"/>
      <c r="I781" s="1014"/>
      <c r="T781" s="1032"/>
    </row>
    <row r="782" spans="8:20" s="124" customFormat="1" ht="6.75" customHeight="1">
      <c r="H782" s="20"/>
      <c r="I782" s="1014"/>
      <c r="T782" s="1032"/>
    </row>
    <row r="783" spans="8:20" s="124" customFormat="1" ht="9.75" customHeight="1">
      <c r="H783" s="20"/>
      <c r="I783" s="1014"/>
      <c r="T783" s="1032"/>
    </row>
    <row r="784" spans="8:20" s="124" customFormat="1" ht="9.75" customHeight="1">
      <c r="H784" s="20"/>
      <c r="I784" s="1014"/>
      <c r="T784" s="1032"/>
    </row>
    <row r="785" spans="8:20" s="124" customFormat="1" ht="8.25" customHeight="1">
      <c r="H785" s="20"/>
      <c r="I785" s="1014"/>
      <c r="T785" s="1032"/>
    </row>
    <row r="786" spans="8:20" s="124" customFormat="1" ht="12.75" customHeight="1">
      <c r="H786" s="20"/>
      <c r="I786" s="1014"/>
      <c r="T786" s="1032"/>
    </row>
    <row r="787" spans="8:20" s="124" customFormat="1" ht="6" customHeight="1">
      <c r="H787" s="20"/>
      <c r="I787" s="1014"/>
      <c r="T787" s="1032"/>
    </row>
    <row r="788" spans="8:20" s="124" customFormat="1" ht="6" customHeight="1">
      <c r="H788" s="20"/>
      <c r="I788" s="1014"/>
      <c r="T788" s="1032"/>
    </row>
    <row r="789" spans="8:20" s="124" customFormat="1" ht="6" customHeight="1">
      <c r="H789" s="20"/>
      <c r="I789" s="1014"/>
      <c r="T789" s="1032"/>
    </row>
    <row r="790" spans="8:20" s="124" customFormat="1" ht="6" customHeight="1">
      <c r="H790" s="20"/>
      <c r="I790" s="1014"/>
      <c r="T790" s="1032"/>
    </row>
    <row r="791" spans="8:20" s="124" customFormat="1">
      <c r="H791" s="20"/>
      <c r="I791" s="1014"/>
      <c r="T791" s="1032"/>
    </row>
    <row r="792" spans="8:20" s="124" customFormat="1">
      <c r="H792" s="20"/>
      <c r="I792" s="1014"/>
      <c r="T792" s="1032"/>
    </row>
    <row r="793" spans="8:20" s="124" customFormat="1">
      <c r="H793" s="20"/>
      <c r="I793" s="1014"/>
      <c r="T793" s="1032"/>
    </row>
    <row r="794" spans="8:20" s="124" customFormat="1" ht="9.75" customHeight="1">
      <c r="H794" s="20"/>
      <c r="I794" s="1014"/>
      <c r="T794" s="1032"/>
    </row>
    <row r="795" spans="8:20" s="124" customFormat="1" ht="9.75" customHeight="1">
      <c r="H795" s="20"/>
      <c r="I795" s="1014"/>
      <c r="T795" s="1032"/>
    </row>
    <row r="796" spans="8:20" s="125" customFormat="1" ht="9.75" customHeight="1">
      <c r="H796" s="1018"/>
      <c r="I796" s="1015"/>
      <c r="T796" s="121"/>
    </row>
    <row r="797" spans="8:20" s="125" customFormat="1" ht="9" customHeight="1">
      <c r="H797" s="1018"/>
      <c r="I797" s="1015"/>
      <c r="T797" s="121"/>
    </row>
    <row r="798" spans="8:20" s="124" customFormat="1" ht="3" customHeight="1">
      <c r="H798" s="20"/>
      <c r="I798" s="1014"/>
      <c r="T798" s="1032"/>
    </row>
    <row r="799" spans="8:20" s="124" customFormat="1" ht="3" customHeight="1">
      <c r="H799" s="20"/>
      <c r="I799" s="1014"/>
      <c r="T799" s="1032"/>
    </row>
    <row r="800" spans="8:20" s="124" customFormat="1" ht="8.4499999999999993" customHeight="1">
      <c r="H800" s="20"/>
      <c r="I800" s="1014"/>
      <c r="T800" s="1032"/>
    </row>
    <row r="801" spans="8:20" s="124" customFormat="1" ht="1.5" customHeight="1">
      <c r="H801" s="20"/>
      <c r="I801" s="1014"/>
      <c r="T801" s="1032"/>
    </row>
    <row r="802" spans="8:20" s="124" customFormat="1" ht="8.4499999999999993" customHeight="1">
      <c r="H802" s="20"/>
      <c r="I802" s="1014"/>
      <c r="T802" s="1032"/>
    </row>
    <row r="803" spans="8:20" s="124" customFormat="1">
      <c r="H803" s="20"/>
      <c r="I803" s="1014"/>
      <c r="T803" s="1032"/>
    </row>
    <row r="804" spans="8:20" s="124" customFormat="1" ht="12.75" customHeight="1">
      <c r="H804" s="20"/>
      <c r="I804" s="1014"/>
      <c r="T804" s="1032"/>
    </row>
    <row r="805" spans="8:20" s="124" customFormat="1" ht="12.75" customHeight="1">
      <c r="H805" s="20"/>
      <c r="I805" s="1014"/>
      <c r="T805" s="1032"/>
    </row>
    <row r="806" spans="8:20" s="124" customFormat="1" ht="12.75" customHeight="1">
      <c r="H806" s="20"/>
      <c r="I806" s="1014"/>
      <c r="T806" s="1032"/>
    </row>
    <row r="807" spans="8:20" s="124" customFormat="1" ht="12.75" customHeight="1">
      <c r="H807" s="20"/>
      <c r="I807" s="1014"/>
      <c r="T807" s="1032"/>
    </row>
    <row r="808" spans="8:20" s="124" customFormat="1" ht="12.75" customHeight="1">
      <c r="H808" s="20"/>
      <c r="I808" s="1014"/>
      <c r="T808" s="1032"/>
    </row>
    <row r="809" spans="8:20" s="124" customFormat="1" ht="12.75" customHeight="1">
      <c r="H809" s="20"/>
      <c r="I809" s="1014"/>
      <c r="T809" s="1032"/>
    </row>
    <row r="810" spans="8:20" s="124" customFormat="1" ht="12.75" customHeight="1">
      <c r="H810" s="20"/>
      <c r="I810" s="1014"/>
      <c r="T810" s="1032"/>
    </row>
    <row r="811" spans="8:20" s="124" customFormat="1" ht="6.75" customHeight="1">
      <c r="H811" s="20"/>
      <c r="I811" s="1014"/>
      <c r="T811" s="1032"/>
    </row>
    <row r="812" spans="8:20" s="124" customFormat="1" ht="9.75" customHeight="1">
      <c r="H812" s="20"/>
      <c r="I812" s="1014"/>
      <c r="T812" s="1032"/>
    </row>
    <row r="813" spans="8:20" s="124" customFormat="1" ht="9.75" customHeight="1">
      <c r="H813" s="20"/>
      <c r="I813" s="1014"/>
      <c r="T813" s="1032"/>
    </row>
    <row r="814" spans="8:20" s="124" customFormat="1" ht="8.25" customHeight="1">
      <c r="H814" s="20"/>
      <c r="I814" s="1014"/>
      <c r="T814" s="1032"/>
    </row>
    <row r="815" spans="8:20" s="124" customFormat="1" ht="12.75" customHeight="1">
      <c r="H815" s="20"/>
      <c r="I815" s="1014"/>
      <c r="T815" s="1032"/>
    </row>
    <row r="816" spans="8:20" s="124" customFormat="1" ht="6" customHeight="1">
      <c r="H816" s="20"/>
      <c r="I816" s="1014"/>
      <c r="T816" s="1032"/>
    </row>
    <row r="817" spans="8:20" s="124" customFormat="1" ht="6" customHeight="1">
      <c r="H817" s="20"/>
      <c r="I817" s="1014"/>
      <c r="T817" s="1032"/>
    </row>
    <row r="818" spans="8:20" s="124" customFormat="1" ht="6" customHeight="1">
      <c r="H818" s="20"/>
      <c r="I818" s="1014"/>
      <c r="T818" s="1032"/>
    </row>
    <row r="819" spans="8:20" s="124" customFormat="1" ht="6" customHeight="1">
      <c r="H819" s="20"/>
      <c r="I819" s="1014"/>
      <c r="T819" s="1032"/>
    </row>
    <row r="820" spans="8:20" s="124" customFormat="1">
      <c r="H820" s="20"/>
      <c r="I820" s="1014"/>
      <c r="T820" s="1032"/>
    </row>
    <row r="821" spans="8:20" s="124" customFormat="1">
      <c r="H821" s="20"/>
      <c r="I821" s="1014"/>
      <c r="T821" s="1032"/>
    </row>
    <row r="822" spans="8:20" s="124" customFormat="1">
      <c r="H822" s="20"/>
      <c r="I822" s="1014"/>
      <c r="T822" s="1032"/>
    </row>
    <row r="823" spans="8:20" s="124" customFormat="1" ht="9.75" customHeight="1">
      <c r="H823" s="20"/>
      <c r="I823" s="1014"/>
      <c r="T823" s="1032"/>
    </row>
    <row r="824" spans="8:20" s="124" customFormat="1" ht="9.75" customHeight="1">
      <c r="H824" s="20"/>
      <c r="I824" s="1014"/>
      <c r="T824" s="1032"/>
    </row>
    <row r="825" spans="8:20" s="125" customFormat="1" ht="9.75" customHeight="1">
      <c r="H825" s="1018"/>
      <c r="I825" s="1015"/>
      <c r="T825" s="121"/>
    </row>
    <row r="826" spans="8:20" s="125" customFormat="1" ht="9" customHeight="1">
      <c r="H826" s="1018"/>
      <c r="I826" s="1015"/>
      <c r="T826" s="121"/>
    </row>
    <row r="827" spans="8:20" s="124" customFormat="1">
      <c r="H827" s="20"/>
      <c r="I827" s="1014"/>
      <c r="T827" s="1032"/>
    </row>
    <row r="828" spans="8:20" s="124" customFormat="1" ht="8.4499999999999993" customHeight="1">
      <c r="H828" s="20"/>
      <c r="I828" s="1014"/>
      <c r="T828" s="1032"/>
    </row>
    <row r="829" spans="8:20" s="124" customFormat="1" ht="1.5" customHeight="1">
      <c r="H829" s="20"/>
      <c r="I829" s="1014"/>
      <c r="T829" s="1032"/>
    </row>
    <row r="830" spans="8:20" s="124" customFormat="1" ht="8.4499999999999993" customHeight="1">
      <c r="H830" s="20"/>
      <c r="I830" s="1014"/>
      <c r="T830" s="1032"/>
    </row>
    <row r="831" spans="8:20" s="124" customFormat="1">
      <c r="H831" s="20"/>
      <c r="I831" s="1014"/>
      <c r="T831" s="1032"/>
    </row>
    <row r="832" spans="8:20" s="124" customFormat="1" ht="12.75" customHeight="1">
      <c r="H832" s="20"/>
      <c r="I832" s="1014"/>
      <c r="T832" s="1032"/>
    </row>
    <row r="833" spans="8:20" s="124" customFormat="1" ht="12.75" customHeight="1">
      <c r="H833" s="20"/>
      <c r="I833" s="1014"/>
      <c r="T833" s="1032"/>
    </row>
    <row r="834" spans="8:20" s="124" customFormat="1" ht="12.75" customHeight="1">
      <c r="H834" s="20"/>
      <c r="I834" s="1014"/>
      <c r="T834" s="1032"/>
    </row>
    <row r="835" spans="8:20" s="124" customFormat="1" ht="12.75" customHeight="1">
      <c r="H835" s="20"/>
      <c r="I835" s="1014"/>
      <c r="T835" s="1032"/>
    </row>
    <row r="836" spans="8:20" s="124" customFormat="1" ht="12.75" customHeight="1">
      <c r="H836" s="20"/>
      <c r="I836" s="1014"/>
      <c r="T836" s="1032"/>
    </row>
    <row r="837" spans="8:20" s="124" customFormat="1" ht="12.75" customHeight="1">
      <c r="H837" s="20"/>
      <c r="I837" s="1014"/>
      <c r="T837" s="1032"/>
    </row>
    <row r="838" spans="8:20" s="124" customFormat="1" ht="12.75" customHeight="1">
      <c r="H838" s="20"/>
      <c r="I838" s="1014"/>
      <c r="T838" s="1032"/>
    </row>
    <row r="839" spans="8:20" s="124" customFormat="1" ht="6.75" customHeight="1">
      <c r="H839" s="20"/>
      <c r="I839" s="1014"/>
      <c r="T839" s="1032"/>
    </row>
    <row r="840" spans="8:20" s="124" customFormat="1" ht="9.75" customHeight="1">
      <c r="H840" s="20"/>
      <c r="I840" s="1014"/>
      <c r="T840" s="1032"/>
    </row>
    <row r="841" spans="8:20" s="124" customFormat="1" ht="9.75" customHeight="1">
      <c r="H841" s="20"/>
      <c r="I841" s="1014"/>
      <c r="T841" s="1032"/>
    </row>
    <row r="842" spans="8:20" s="124" customFormat="1" ht="8.25" customHeight="1">
      <c r="H842" s="20"/>
      <c r="I842" s="1014"/>
      <c r="T842" s="1032"/>
    </row>
    <row r="843" spans="8:20" s="124" customFormat="1" ht="12.75" customHeight="1">
      <c r="H843" s="20"/>
      <c r="I843" s="1014"/>
      <c r="T843" s="1032"/>
    </row>
    <row r="844" spans="8:20" s="124" customFormat="1" ht="6" customHeight="1">
      <c r="H844" s="20"/>
      <c r="I844" s="1014"/>
      <c r="T844" s="1032"/>
    </row>
    <row r="845" spans="8:20" s="124" customFormat="1" ht="6" customHeight="1">
      <c r="H845" s="20"/>
      <c r="I845" s="1014"/>
      <c r="T845" s="1032"/>
    </row>
    <row r="846" spans="8:20" s="124" customFormat="1" ht="6" customHeight="1">
      <c r="H846" s="20"/>
      <c r="I846" s="1014"/>
      <c r="T846" s="1032"/>
    </row>
    <row r="847" spans="8:20" s="124" customFormat="1" ht="6" customHeight="1">
      <c r="H847" s="20"/>
      <c r="I847" s="1014"/>
      <c r="T847" s="1032"/>
    </row>
    <row r="848" spans="8:20" s="124" customFormat="1">
      <c r="H848" s="20"/>
      <c r="I848" s="1014"/>
      <c r="T848" s="1032"/>
    </row>
    <row r="849" spans="8:20" s="124" customFormat="1">
      <c r="H849" s="20"/>
      <c r="I849" s="1014"/>
      <c r="T849" s="1032"/>
    </row>
    <row r="850" spans="8:20" s="124" customFormat="1">
      <c r="H850" s="20"/>
      <c r="I850" s="1014"/>
      <c r="T850" s="1032"/>
    </row>
    <row r="851" spans="8:20" s="124" customFormat="1" ht="9.75" customHeight="1">
      <c r="H851" s="20"/>
      <c r="I851" s="1014"/>
      <c r="T851" s="1032"/>
    </row>
    <row r="852" spans="8:20" s="124" customFormat="1" ht="9.75" customHeight="1">
      <c r="H852" s="20"/>
      <c r="I852" s="1014"/>
      <c r="T852" s="1032"/>
    </row>
    <row r="853" spans="8:20" s="125" customFormat="1" ht="9.75" customHeight="1">
      <c r="H853" s="1018"/>
      <c r="I853" s="1015"/>
      <c r="T853" s="121"/>
    </row>
    <row r="854" spans="8:20" s="125" customFormat="1" ht="9" customHeight="1">
      <c r="H854" s="1018"/>
      <c r="I854" s="1015"/>
      <c r="T854" s="121"/>
    </row>
    <row r="855" spans="8:20" s="124" customFormat="1" ht="3" customHeight="1">
      <c r="H855" s="20"/>
      <c r="I855" s="1014"/>
      <c r="T855" s="1032"/>
    </row>
    <row r="856" spans="8:20" s="124" customFormat="1" ht="3" customHeight="1">
      <c r="H856" s="20"/>
      <c r="I856" s="1014"/>
      <c r="T856" s="1032"/>
    </row>
    <row r="857" spans="8:20" s="68" customFormat="1" ht="8.4499999999999993" customHeight="1">
      <c r="H857" s="20"/>
      <c r="I857" s="1014"/>
      <c r="T857" s="1032"/>
    </row>
    <row r="858" spans="8:20" s="68" customFormat="1" ht="1.5" customHeight="1">
      <c r="H858" s="20"/>
      <c r="I858" s="1014"/>
      <c r="T858" s="1032"/>
    </row>
    <row r="859" spans="8:20" s="68" customFormat="1" ht="8.4499999999999993" customHeight="1">
      <c r="H859" s="20"/>
      <c r="I859" s="1014"/>
      <c r="T859" s="1032"/>
    </row>
    <row r="860" spans="8:20" s="68" customFormat="1">
      <c r="H860" s="20"/>
      <c r="I860" s="1014"/>
      <c r="T860" s="1032"/>
    </row>
    <row r="861" spans="8:20" s="68" customFormat="1" ht="12.75" customHeight="1">
      <c r="H861" s="20"/>
      <c r="I861" s="1014"/>
      <c r="T861" s="1032"/>
    </row>
    <row r="862" spans="8:20" s="68" customFormat="1" ht="12.75" customHeight="1">
      <c r="H862" s="20"/>
      <c r="I862" s="1014"/>
      <c r="T862" s="1032"/>
    </row>
    <row r="863" spans="8:20" s="68" customFormat="1" ht="12.75" customHeight="1">
      <c r="H863" s="20"/>
      <c r="I863" s="1014"/>
      <c r="T863" s="1032"/>
    </row>
    <row r="864" spans="8:20" s="68" customFormat="1" ht="12.75" customHeight="1">
      <c r="H864" s="20"/>
      <c r="I864" s="1014"/>
      <c r="T864" s="1032"/>
    </row>
    <row r="865" spans="8:20" s="68" customFormat="1" ht="12.75" customHeight="1">
      <c r="H865" s="20"/>
      <c r="I865" s="1014"/>
      <c r="T865" s="1032"/>
    </row>
    <row r="866" spans="8:20" s="68" customFormat="1" ht="12.75" customHeight="1">
      <c r="H866" s="20"/>
      <c r="I866" s="1014"/>
      <c r="T866" s="1032"/>
    </row>
    <row r="867" spans="8:20" s="68" customFormat="1" ht="12.75" customHeight="1">
      <c r="H867" s="20"/>
      <c r="I867" s="1014"/>
      <c r="T867" s="1032"/>
    </row>
    <row r="868" spans="8:20" s="68" customFormat="1" ht="6.75" customHeight="1">
      <c r="H868" s="20"/>
      <c r="I868" s="1014"/>
      <c r="T868" s="1032"/>
    </row>
    <row r="869" spans="8:20" s="68" customFormat="1" ht="9.75" customHeight="1">
      <c r="H869" s="20"/>
      <c r="I869" s="1014"/>
      <c r="T869" s="1032"/>
    </row>
    <row r="870" spans="8:20" s="68" customFormat="1" ht="9.75" customHeight="1">
      <c r="H870" s="20"/>
      <c r="I870" s="1014"/>
      <c r="T870" s="1032"/>
    </row>
    <row r="871" spans="8:20" s="68" customFormat="1" ht="8.25" customHeight="1">
      <c r="H871" s="20"/>
      <c r="I871" s="1014"/>
      <c r="T871" s="1032"/>
    </row>
    <row r="872" spans="8:20" s="68" customFormat="1" ht="12.75" customHeight="1">
      <c r="H872" s="20"/>
      <c r="I872" s="1014"/>
      <c r="T872" s="1032"/>
    </row>
    <row r="873" spans="8:20" s="68" customFormat="1" ht="6" customHeight="1">
      <c r="H873" s="20"/>
      <c r="I873" s="1014"/>
      <c r="T873" s="1032"/>
    </row>
    <row r="874" spans="8:20" s="68" customFormat="1" ht="6" customHeight="1">
      <c r="H874" s="20"/>
      <c r="I874" s="1014"/>
      <c r="T874" s="1032"/>
    </row>
    <row r="875" spans="8:20" s="68" customFormat="1" ht="6" customHeight="1">
      <c r="H875" s="20"/>
      <c r="I875" s="1014"/>
      <c r="T875" s="1032"/>
    </row>
    <row r="876" spans="8:20" s="68" customFormat="1" ht="6" customHeight="1">
      <c r="H876" s="20"/>
      <c r="I876" s="1014"/>
      <c r="T876" s="1032"/>
    </row>
    <row r="877" spans="8:20" s="68" customFormat="1">
      <c r="H877" s="20"/>
      <c r="I877" s="1014"/>
      <c r="T877" s="1032"/>
    </row>
    <row r="878" spans="8:20" s="68" customFormat="1">
      <c r="H878" s="20"/>
      <c r="I878" s="1014"/>
      <c r="T878" s="1032"/>
    </row>
    <row r="879" spans="8:20" s="68" customFormat="1">
      <c r="H879" s="20"/>
      <c r="I879" s="1014"/>
      <c r="T879" s="1032"/>
    </row>
    <row r="880" spans="8:20" s="68" customFormat="1" ht="9.75" customHeight="1">
      <c r="H880" s="20"/>
      <c r="I880" s="1014"/>
      <c r="T880" s="1032"/>
    </row>
    <row r="881" spans="8:20" s="68" customFormat="1" ht="9.75" customHeight="1">
      <c r="H881" s="20"/>
      <c r="I881" s="1014"/>
      <c r="T881" s="1032"/>
    </row>
    <row r="882" spans="8:20" s="81" customFormat="1" ht="9.75" customHeight="1">
      <c r="H882" s="1018"/>
      <c r="I882" s="1015"/>
      <c r="T882" s="121"/>
    </row>
    <row r="883" spans="8:20" s="81" customFormat="1" ht="9" customHeight="1">
      <c r="H883" s="1018"/>
      <c r="I883" s="1015"/>
      <c r="T883" s="121"/>
    </row>
    <row r="884" spans="8:20" s="68" customFormat="1">
      <c r="H884" s="20"/>
      <c r="I884" s="1014"/>
      <c r="T884" s="1032"/>
    </row>
    <row r="885" spans="8:20" s="68" customFormat="1" ht="8.4499999999999993" customHeight="1">
      <c r="H885" s="20"/>
      <c r="I885" s="1014"/>
      <c r="T885" s="1032"/>
    </row>
    <row r="886" spans="8:20" s="68" customFormat="1" ht="1.5" customHeight="1">
      <c r="H886" s="20"/>
      <c r="I886" s="1014"/>
      <c r="T886" s="1032"/>
    </row>
    <row r="887" spans="8:20" s="68" customFormat="1" ht="8.4499999999999993" customHeight="1">
      <c r="H887" s="20"/>
      <c r="I887" s="1014"/>
      <c r="T887" s="1032"/>
    </row>
    <row r="888" spans="8:20" s="68" customFormat="1">
      <c r="H888" s="20"/>
      <c r="I888" s="1014"/>
      <c r="T888" s="1032"/>
    </row>
    <row r="889" spans="8:20" s="68" customFormat="1" ht="12.75" customHeight="1">
      <c r="H889" s="20"/>
      <c r="I889" s="1014"/>
      <c r="T889" s="1032"/>
    </row>
    <row r="890" spans="8:20" s="68" customFormat="1" ht="12.75" customHeight="1">
      <c r="H890" s="20"/>
      <c r="I890" s="1014"/>
      <c r="T890" s="1032"/>
    </row>
    <row r="891" spans="8:20" s="68" customFormat="1" ht="12.75" customHeight="1">
      <c r="H891" s="20"/>
      <c r="I891" s="1014"/>
      <c r="T891" s="1032"/>
    </row>
    <row r="892" spans="8:20" s="68" customFormat="1" ht="12.75" customHeight="1">
      <c r="H892" s="20"/>
      <c r="I892" s="1014"/>
      <c r="T892" s="1032"/>
    </row>
    <row r="893" spans="8:20" s="68" customFormat="1" ht="12.75" customHeight="1">
      <c r="H893" s="20"/>
      <c r="I893" s="1014"/>
      <c r="T893" s="1032"/>
    </row>
    <row r="894" spans="8:20" s="68" customFormat="1" ht="12.75" customHeight="1">
      <c r="H894" s="20"/>
      <c r="I894" s="1014"/>
      <c r="T894" s="1032"/>
    </row>
    <row r="895" spans="8:20" s="68" customFormat="1" ht="12.75" customHeight="1">
      <c r="H895" s="20"/>
      <c r="I895" s="1014"/>
      <c r="T895" s="1032"/>
    </row>
    <row r="896" spans="8:20" s="68" customFormat="1" ht="6.75" customHeight="1">
      <c r="H896" s="20"/>
      <c r="I896" s="1014"/>
      <c r="T896" s="1032"/>
    </row>
    <row r="897" spans="8:20" s="68" customFormat="1" ht="9.75" customHeight="1">
      <c r="H897" s="20"/>
      <c r="I897" s="1014"/>
      <c r="T897" s="1032"/>
    </row>
    <row r="898" spans="8:20" s="68" customFormat="1" ht="9.75" customHeight="1">
      <c r="H898" s="20"/>
      <c r="I898" s="1014"/>
      <c r="T898" s="1032"/>
    </row>
    <row r="899" spans="8:20" s="68" customFormat="1" ht="8.25" customHeight="1">
      <c r="H899" s="20"/>
      <c r="I899" s="1014"/>
      <c r="T899" s="1032"/>
    </row>
    <row r="900" spans="8:20" s="68" customFormat="1" ht="12.75" customHeight="1">
      <c r="H900" s="20"/>
      <c r="I900" s="1014"/>
      <c r="T900" s="1032"/>
    </row>
    <row r="901" spans="8:20" s="68" customFormat="1" ht="6" customHeight="1">
      <c r="H901" s="20"/>
      <c r="I901" s="1014"/>
      <c r="T901" s="1032"/>
    </row>
    <row r="902" spans="8:20" s="68" customFormat="1" ht="6" customHeight="1">
      <c r="H902" s="20"/>
      <c r="I902" s="1014"/>
      <c r="T902" s="1032"/>
    </row>
    <row r="903" spans="8:20" s="68" customFormat="1" ht="6" customHeight="1">
      <c r="H903" s="20"/>
      <c r="I903" s="1014"/>
      <c r="T903" s="1032"/>
    </row>
    <row r="904" spans="8:20" s="68" customFormat="1" ht="6" customHeight="1">
      <c r="H904" s="20"/>
      <c r="I904" s="1014"/>
      <c r="T904" s="1032"/>
    </row>
    <row r="905" spans="8:20" s="68" customFormat="1">
      <c r="H905" s="20"/>
      <c r="I905" s="1014"/>
      <c r="T905" s="1032"/>
    </row>
    <row r="906" spans="8:20" s="68" customFormat="1">
      <c r="H906" s="20"/>
      <c r="I906" s="1014"/>
      <c r="T906" s="1032"/>
    </row>
    <row r="907" spans="8:20" s="68" customFormat="1">
      <c r="H907" s="20"/>
      <c r="I907" s="1014"/>
      <c r="T907" s="1032"/>
    </row>
    <row r="908" spans="8:20" s="68" customFormat="1" ht="9.75" customHeight="1">
      <c r="H908" s="20"/>
      <c r="I908" s="1014"/>
      <c r="T908" s="1032"/>
    </row>
    <row r="909" spans="8:20" s="68" customFormat="1" ht="9.75" customHeight="1">
      <c r="H909" s="20"/>
      <c r="I909" s="1014"/>
      <c r="T909" s="1032"/>
    </row>
    <row r="910" spans="8:20" s="81" customFormat="1" ht="9.75" customHeight="1">
      <c r="H910" s="1018"/>
      <c r="I910" s="1015"/>
      <c r="T910" s="121"/>
    </row>
    <row r="911" spans="8:20" s="81" customFormat="1" ht="9" customHeight="1">
      <c r="H911" s="1018"/>
      <c r="I911" s="1015"/>
      <c r="T911" s="121"/>
    </row>
    <row r="912" spans="8:20" s="68" customFormat="1" ht="3" customHeight="1">
      <c r="H912" s="20"/>
      <c r="I912" s="1014"/>
      <c r="T912" s="1032"/>
    </row>
    <row r="913" spans="8:20" s="68" customFormat="1" ht="3" customHeight="1">
      <c r="H913" s="20"/>
      <c r="I913" s="1014"/>
      <c r="T913" s="1032"/>
    </row>
    <row r="914" spans="8:20" s="68" customFormat="1" ht="8.4499999999999993" customHeight="1">
      <c r="H914" s="20"/>
      <c r="I914" s="1014"/>
      <c r="T914" s="1032"/>
    </row>
    <row r="915" spans="8:20" s="68" customFormat="1" ht="1.5" customHeight="1">
      <c r="H915" s="20"/>
      <c r="I915" s="1014"/>
      <c r="T915" s="1032"/>
    </row>
    <row r="916" spans="8:20" s="68" customFormat="1" ht="8.4499999999999993" customHeight="1">
      <c r="H916" s="20"/>
      <c r="I916" s="1014"/>
      <c r="T916" s="1032"/>
    </row>
    <row r="917" spans="8:20" s="68" customFormat="1">
      <c r="H917" s="20"/>
      <c r="I917" s="1014"/>
      <c r="T917" s="1032"/>
    </row>
    <row r="918" spans="8:20" s="68" customFormat="1" ht="12.75" customHeight="1">
      <c r="H918" s="20"/>
      <c r="I918" s="1014"/>
      <c r="T918" s="1032"/>
    </row>
    <row r="919" spans="8:20" s="68" customFormat="1" ht="12.75" customHeight="1">
      <c r="H919" s="20"/>
      <c r="I919" s="1014"/>
      <c r="T919" s="1032"/>
    </row>
    <row r="920" spans="8:20" s="68" customFormat="1" ht="12.75" customHeight="1">
      <c r="H920" s="20"/>
      <c r="I920" s="1014"/>
      <c r="T920" s="1032"/>
    </row>
    <row r="921" spans="8:20" s="68" customFormat="1" ht="12.75" customHeight="1">
      <c r="H921" s="20"/>
      <c r="I921" s="1014"/>
      <c r="T921" s="1032"/>
    </row>
    <row r="922" spans="8:20" s="68" customFormat="1" ht="12.75" customHeight="1">
      <c r="H922" s="20"/>
      <c r="I922" s="1014"/>
      <c r="T922" s="1032"/>
    </row>
    <row r="923" spans="8:20" s="68" customFormat="1" ht="12.75" customHeight="1">
      <c r="H923" s="20"/>
      <c r="I923" s="1014"/>
      <c r="T923" s="1032"/>
    </row>
    <row r="924" spans="8:20" s="68" customFormat="1" ht="12.75" customHeight="1">
      <c r="H924" s="20"/>
      <c r="I924" s="1014"/>
      <c r="T924" s="1032"/>
    </row>
    <row r="925" spans="8:20" s="68" customFormat="1" ht="6.75" customHeight="1">
      <c r="H925" s="20"/>
      <c r="I925" s="1014"/>
      <c r="T925" s="1032"/>
    </row>
    <row r="926" spans="8:20" s="68" customFormat="1" ht="9.75" customHeight="1">
      <c r="H926" s="20"/>
      <c r="I926" s="1014"/>
      <c r="T926" s="1032"/>
    </row>
    <row r="927" spans="8:20" s="68" customFormat="1" ht="9.75" customHeight="1">
      <c r="H927" s="20"/>
      <c r="I927" s="1014"/>
      <c r="T927" s="1032"/>
    </row>
    <row r="928" spans="8:20" s="68" customFormat="1" ht="8.25" customHeight="1">
      <c r="H928" s="20"/>
      <c r="I928" s="1014"/>
      <c r="T928" s="1032"/>
    </row>
    <row r="929" spans="8:20" s="68" customFormat="1" ht="12.75" customHeight="1">
      <c r="H929" s="20"/>
      <c r="I929" s="1014"/>
      <c r="T929" s="1032"/>
    </row>
    <row r="930" spans="8:20" s="68" customFormat="1" ht="6" customHeight="1">
      <c r="H930" s="20"/>
      <c r="I930" s="1014"/>
      <c r="T930" s="1032"/>
    </row>
    <row r="931" spans="8:20" s="68" customFormat="1" ht="6" customHeight="1">
      <c r="H931" s="20"/>
      <c r="I931" s="1014"/>
      <c r="T931" s="1032"/>
    </row>
    <row r="932" spans="8:20" s="68" customFormat="1" ht="6" customHeight="1">
      <c r="H932" s="20"/>
      <c r="I932" s="1014"/>
      <c r="T932" s="1032"/>
    </row>
    <row r="933" spans="8:20" s="68" customFormat="1" ht="6" customHeight="1">
      <c r="H933" s="20"/>
      <c r="I933" s="1014"/>
      <c r="T933" s="1032"/>
    </row>
    <row r="934" spans="8:20" s="68" customFormat="1">
      <c r="H934" s="20"/>
      <c r="I934" s="1014"/>
      <c r="T934" s="1032"/>
    </row>
    <row r="935" spans="8:20" s="68" customFormat="1">
      <c r="H935" s="20"/>
      <c r="I935" s="1014"/>
      <c r="T935" s="1032"/>
    </row>
    <row r="936" spans="8:20" s="68" customFormat="1">
      <c r="H936" s="20"/>
      <c r="I936" s="1014"/>
      <c r="T936" s="1032"/>
    </row>
    <row r="937" spans="8:20" s="68" customFormat="1" ht="9.75" customHeight="1">
      <c r="H937" s="20"/>
      <c r="I937" s="1014"/>
      <c r="T937" s="1032"/>
    </row>
    <row r="938" spans="8:20" s="68" customFormat="1" ht="9.75" customHeight="1">
      <c r="H938" s="20"/>
      <c r="I938" s="1014"/>
      <c r="T938" s="1032"/>
    </row>
    <row r="939" spans="8:20" s="81" customFormat="1" ht="9.75" customHeight="1">
      <c r="H939" s="1018"/>
      <c r="I939" s="1015"/>
      <c r="T939" s="121"/>
    </row>
    <row r="940" spans="8:20" s="81" customFormat="1" ht="9" customHeight="1">
      <c r="H940" s="1018"/>
      <c r="I940" s="1015"/>
      <c r="T940" s="121"/>
    </row>
    <row r="941" spans="8:20" s="68" customFormat="1">
      <c r="H941" s="20"/>
      <c r="I941" s="1014"/>
      <c r="T941" s="1032"/>
    </row>
    <row r="942" spans="8:20" s="68" customFormat="1" ht="8.4499999999999993" customHeight="1">
      <c r="H942" s="20"/>
      <c r="I942" s="1014"/>
      <c r="T942" s="1032"/>
    </row>
    <row r="943" spans="8:20" s="68" customFormat="1" ht="1.5" customHeight="1">
      <c r="H943" s="20"/>
      <c r="I943" s="1014"/>
      <c r="T943" s="1032"/>
    </row>
    <row r="944" spans="8:20" s="68" customFormat="1" ht="8.4499999999999993" customHeight="1">
      <c r="H944" s="20"/>
      <c r="I944" s="1014"/>
      <c r="T944" s="1032"/>
    </row>
    <row r="945" spans="8:20" s="68" customFormat="1">
      <c r="H945" s="20"/>
      <c r="I945" s="1014"/>
      <c r="T945" s="1032"/>
    </row>
    <row r="946" spans="8:20" s="68" customFormat="1" ht="12.75" customHeight="1">
      <c r="H946" s="20"/>
      <c r="I946" s="1014"/>
      <c r="T946" s="1032"/>
    </row>
    <row r="947" spans="8:20" s="68" customFormat="1" ht="12.75" customHeight="1">
      <c r="H947" s="20"/>
      <c r="I947" s="1014"/>
      <c r="T947" s="1032"/>
    </row>
    <row r="948" spans="8:20" s="68" customFormat="1" ht="12.75" customHeight="1">
      <c r="H948" s="20"/>
      <c r="I948" s="1014"/>
      <c r="T948" s="1032"/>
    </row>
    <row r="949" spans="8:20" s="68" customFormat="1" ht="12.75" customHeight="1">
      <c r="H949" s="20"/>
      <c r="I949" s="1014"/>
      <c r="T949" s="1032"/>
    </row>
    <row r="950" spans="8:20" s="68" customFormat="1" ht="12.75" customHeight="1">
      <c r="H950" s="20"/>
      <c r="I950" s="1014"/>
      <c r="T950" s="1032"/>
    </row>
    <row r="951" spans="8:20" s="68" customFormat="1" ht="12.75" customHeight="1">
      <c r="H951" s="20"/>
      <c r="I951" s="1014"/>
      <c r="T951" s="1032"/>
    </row>
    <row r="952" spans="8:20" s="68" customFormat="1" ht="12.75" customHeight="1">
      <c r="H952" s="20"/>
      <c r="I952" s="1014"/>
      <c r="T952" s="1032"/>
    </row>
    <row r="953" spans="8:20" s="68" customFormat="1" ht="6.75" customHeight="1">
      <c r="H953" s="20"/>
      <c r="I953" s="1014"/>
      <c r="T953" s="1032"/>
    </row>
    <row r="954" spans="8:20" s="68" customFormat="1" ht="9.75" customHeight="1">
      <c r="H954" s="20"/>
      <c r="I954" s="1014"/>
      <c r="T954" s="1032"/>
    </row>
    <row r="955" spans="8:20" s="68" customFormat="1" ht="9.75" customHeight="1">
      <c r="H955" s="20"/>
      <c r="I955" s="1014"/>
      <c r="T955" s="1032"/>
    </row>
    <row r="956" spans="8:20" s="68" customFormat="1" ht="8.25" customHeight="1">
      <c r="H956" s="20"/>
      <c r="I956" s="1014"/>
      <c r="T956" s="1032"/>
    </row>
    <row r="957" spans="8:20" s="68" customFormat="1" ht="12.75" customHeight="1">
      <c r="H957" s="20"/>
      <c r="I957" s="1014"/>
      <c r="T957" s="1032"/>
    </row>
    <row r="958" spans="8:20" s="68" customFormat="1" ht="6" customHeight="1">
      <c r="H958" s="20"/>
      <c r="I958" s="1014"/>
      <c r="T958" s="1032"/>
    </row>
    <row r="959" spans="8:20" s="68" customFormat="1" ht="6" customHeight="1">
      <c r="H959" s="20"/>
      <c r="I959" s="1014"/>
      <c r="T959" s="1032"/>
    </row>
    <row r="960" spans="8:20" s="68" customFormat="1" ht="6" customHeight="1">
      <c r="H960" s="20"/>
      <c r="I960" s="1014"/>
      <c r="T960" s="1032"/>
    </row>
    <row r="961" spans="8:20" s="68" customFormat="1" ht="6" customHeight="1">
      <c r="H961" s="20"/>
      <c r="I961" s="1014"/>
      <c r="T961" s="1032"/>
    </row>
    <row r="962" spans="8:20" s="68" customFormat="1">
      <c r="H962" s="20"/>
      <c r="I962" s="1014"/>
      <c r="T962" s="1032"/>
    </row>
    <row r="963" spans="8:20" s="68" customFormat="1">
      <c r="H963" s="20"/>
      <c r="I963" s="1014"/>
      <c r="T963" s="1032"/>
    </row>
    <row r="964" spans="8:20" s="68" customFormat="1">
      <c r="H964" s="20"/>
      <c r="I964" s="1014"/>
      <c r="T964" s="1032"/>
    </row>
    <row r="965" spans="8:20" s="68" customFormat="1" ht="9.75" customHeight="1">
      <c r="H965" s="20"/>
      <c r="I965" s="1014"/>
      <c r="T965" s="1032"/>
    </row>
    <row r="966" spans="8:20" s="68" customFormat="1" ht="9.75" customHeight="1">
      <c r="H966" s="20"/>
      <c r="I966" s="1014"/>
      <c r="T966" s="1032"/>
    </row>
    <row r="967" spans="8:20" s="81" customFormat="1" ht="9.75" customHeight="1">
      <c r="H967" s="1018"/>
      <c r="I967" s="1015"/>
      <c r="T967" s="121"/>
    </row>
    <row r="968" spans="8:20" s="81" customFormat="1" ht="9" customHeight="1">
      <c r="H968" s="1018"/>
      <c r="I968" s="1015"/>
      <c r="T968" s="121"/>
    </row>
    <row r="969" spans="8:20" s="68" customFormat="1" ht="3" customHeight="1">
      <c r="H969" s="20"/>
      <c r="I969" s="1014"/>
      <c r="T969" s="1032"/>
    </row>
    <row r="970" spans="8:20" s="68" customFormat="1" ht="3" customHeight="1">
      <c r="H970" s="20"/>
      <c r="I970" s="1014"/>
      <c r="T970" s="1032"/>
    </row>
    <row r="971" spans="8:20" s="68" customFormat="1" ht="8.4499999999999993" customHeight="1">
      <c r="H971" s="20"/>
      <c r="I971" s="1014"/>
      <c r="T971" s="1032"/>
    </row>
    <row r="972" spans="8:20" s="68" customFormat="1" ht="1.5" customHeight="1">
      <c r="H972" s="20"/>
      <c r="I972" s="1014"/>
      <c r="T972" s="1032"/>
    </row>
    <row r="973" spans="8:20" s="68" customFormat="1" ht="8.4499999999999993" customHeight="1">
      <c r="H973" s="20"/>
      <c r="I973" s="1014"/>
      <c r="T973" s="1032"/>
    </row>
    <row r="974" spans="8:20" s="68" customFormat="1">
      <c r="H974" s="20"/>
      <c r="I974" s="1014"/>
      <c r="T974" s="1032"/>
    </row>
    <row r="975" spans="8:20" s="68" customFormat="1" ht="12.75" customHeight="1">
      <c r="H975" s="20"/>
      <c r="I975" s="1014"/>
      <c r="T975" s="1032"/>
    </row>
    <row r="976" spans="8:20" s="68" customFormat="1" ht="12.75" customHeight="1">
      <c r="H976" s="20"/>
      <c r="I976" s="1014"/>
      <c r="T976" s="1032"/>
    </row>
    <row r="977" spans="8:20" s="68" customFormat="1" ht="12.75" customHeight="1">
      <c r="H977" s="20"/>
      <c r="I977" s="1014"/>
      <c r="T977" s="1032"/>
    </row>
    <row r="978" spans="8:20" s="68" customFormat="1" ht="12.75" customHeight="1">
      <c r="H978" s="20"/>
      <c r="I978" s="1014"/>
      <c r="T978" s="1032"/>
    </row>
    <row r="979" spans="8:20" s="68" customFormat="1" ht="12.75" customHeight="1">
      <c r="H979" s="20"/>
      <c r="I979" s="1014"/>
      <c r="T979" s="1032"/>
    </row>
    <row r="980" spans="8:20" s="68" customFormat="1" ht="12.75" customHeight="1">
      <c r="H980" s="20"/>
      <c r="I980" s="1014"/>
      <c r="T980" s="1032"/>
    </row>
    <row r="981" spans="8:20" s="68" customFormat="1" ht="12.75" customHeight="1">
      <c r="H981" s="20"/>
      <c r="I981" s="1014"/>
      <c r="T981" s="1032"/>
    </row>
    <row r="982" spans="8:20" s="68" customFormat="1" ht="6.75" customHeight="1">
      <c r="H982" s="20"/>
      <c r="I982" s="1014"/>
      <c r="T982" s="1032"/>
    </row>
    <row r="983" spans="8:20" s="68" customFormat="1" ht="9.75" customHeight="1">
      <c r="H983" s="20"/>
      <c r="I983" s="1014"/>
      <c r="T983" s="1032"/>
    </row>
    <row r="984" spans="8:20" s="68" customFormat="1" ht="9.75" customHeight="1">
      <c r="H984" s="20"/>
      <c r="I984" s="1014"/>
      <c r="T984" s="1032"/>
    </row>
    <row r="985" spans="8:20" s="68" customFormat="1" ht="8.25" customHeight="1">
      <c r="H985" s="20"/>
      <c r="I985" s="1014"/>
      <c r="T985" s="1032"/>
    </row>
    <row r="986" spans="8:20" s="68" customFormat="1" ht="12.75" customHeight="1">
      <c r="H986" s="20"/>
      <c r="I986" s="1014"/>
      <c r="T986" s="1032"/>
    </row>
    <row r="987" spans="8:20" s="68" customFormat="1" ht="6" customHeight="1">
      <c r="H987" s="20"/>
      <c r="I987" s="1014"/>
      <c r="T987" s="1032"/>
    </row>
    <row r="988" spans="8:20" s="68" customFormat="1" ht="6" customHeight="1">
      <c r="H988" s="20"/>
      <c r="I988" s="1014"/>
      <c r="T988" s="1032"/>
    </row>
    <row r="989" spans="8:20" s="68" customFormat="1" ht="6" customHeight="1">
      <c r="H989" s="20"/>
      <c r="I989" s="1014"/>
      <c r="T989" s="1032"/>
    </row>
    <row r="990" spans="8:20" s="68" customFormat="1" ht="6" customHeight="1">
      <c r="H990" s="20"/>
      <c r="I990" s="1014"/>
      <c r="T990" s="1032"/>
    </row>
    <row r="991" spans="8:20" s="68" customFormat="1">
      <c r="H991" s="20"/>
      <c r="I991" s="1014"/>
      <c r="T991" s="1032"/>
    </row>
    <row r="992" spans="8:20" s="68" customFormat="1">
      <c r="H992" s="20"/>
      <c r="I992" s="1014"/>
      <c r="T992" s="1032"/>
    </row>
    <row r="993" spans="8:20" s="68" customFormat="1">
      <c r="H993" s="20"/>
      <c r="I993" s="1014"/>
      <c r="T993" s="1032"/>
    </row>
    <row r="994" spans="8:20" s="68" customFormat="1" ht="9.75" customHeight="1">
      <c r="H994" s="20"/>
      <c r="I994" s="1014"/>
      <c r="T994" s="1032"/>
    </row>
    <row r="995" spans="8:20" s="68" customFormat="1" ht="9.75" customHeight="1">
      <c r="H995" s="20"/>
      <c r="I995" s="1014"/>
      <c r="T995" s="1032"/>
    </row>
    <row r="996" spans="8:20" s="81" customFormat="1" ht="9.75" customHeight="1">
      <c r="H996" s="1018"/>
      <c r="I996" s="1015"/>
      <c r="T996" s="121"/>
    </row>
    <row r="997" spans="8:20" s="81" customFormat="1" ht="9" customHeight="1">
      <c r="H997" s="1018"/>
      <c r="I997" s="1015"/>
      <c r="T997" s="121"/>
    </row>
    <row r="998" spans="8:20" s="68" customFormat="1">
      <c r="H998" s="20"/>
      <c r="I998" s="1014"/>
      <c r="T998" s="1032"/>
    </row>
    <row r="999" spans="8:20" s="68" customFormat="1" ht="8.4499999999999993" customHeight="1">
      <c r="H999" s="20"/>
      <c r="I999" s="1014"/>
      <c r="T999" s="1032"/>
    </row>
    <row r="1000" spans="8:20" s="68" customFormat="1" ht="1.5" customHeight="1">
      <c r="H1000" s="20"/>
      <c r="I1000" s="1014"/>
      <c r="T1000" s="1032"/>
    </row>
    <row r="1001" spans="8:20" s="68" customFormat="1" ht="8.4499999999999993" customHeight="1">
      <c r="H1001" s="20"/>
      <c r="I1001" s="1014"/>
      <c r="T1001" s="1032"/>
    </row>
    <row r="1002" spans="8:20" s="68" customFormat="1">
      <c r="H1002" s="20"/>
      <c r="I1002" s="1014"/>
      <c r="T1002" s="1032"/>
    </row>
    <row r="1003" spans="8:20" s="68" customFormat="1" ht="12.75" customHeight="1">
      <c r="H1003" s="20"/>
      <c r="I1003" s="1014"/>
      <c r="T1003" s="1032"/>
    </row>
    <row r="1004" spans="8:20" s="68" customFormat="1" ht="12.75" customHeight="1">
      <c r="H1004" s="20"/>
      <c r="I1004" s="1014"/>
      <c r="T1004" s="1032"/>
    </row>
    <row r="1005" spans="8:20" s="68" customFormat="1" ht="12.75" customHeight="1">
      <c r="H1005" s="20"/>
      <c r="I1005" s="1014"/>
      <c r="T1005" s="1032"/>
    </row>
    <row r="1006" spans="8:20" s="68" customFormat="1" ht="12.75" customHeight="1">
      <c r="H1006" s="20"/>
      <c r="I1006" s="1014"/>
      <c r="T1006" s="1032"/>
    </row>
    <row r="1007" spans="8:20" s="68" customFormat="1" ht="12.75" customHeight="1">
      <c r="H1007" s="20"/>
      <c r="I1007" s="1014"/>
      <c r="T1007" s="1032"/>
    </row>
    <row r="1008" spans="8:20" s="68" customFormat="1" ht="12.75" customHeight="1">
      <c r="H1008" s="20"/>
      <c r="I1008" s="1014"/>
      <c r="T1008" s="1032"/>
    </row>
    <row r="1009" spans="8:20" s="68" customFormat="1" ht="12.75" customHeight="1">
      <c r="H1009" s="20"/>
      <c r="I1009" s="1014"/>
      <c r="T1009" s="1032"/>
    </row>
    <row r="1010" spans="8:20" s="68" customFormat="1" ht="6.75" customHeight="1">
      <c r="H1010" s="20"/>
      <c r="I1010" s="1014"/>
      <c r="T1010" s="1032"/>
    </row>
    <row r="1011" spans="8:20" s="68" customFormat="1" ht="9.75" customHeight="1">
      <c r="H1011" s="20"/>
      <c r="I1011" s="1014"/>
      <c r="T1011" s="1032"/>
    </row>
    <row r="1012" spans="8:20" s="68" customFormat="1" ht="9.75" customHeight="1">
      <c r="H1012" s="20"/>
      <c r="I1012" s="1014"/>
      <c r="T1012" s="1032"/>
    </row>
    <row r="1013" spans="8:20" s="68" customFormat="1" ht="8.25" customHeight="1">
      <c r="H1013" s="20"/>
      <c r="I1013" s="1014"/>
      <c r="T1013" s="1032"/>
    </row>
    <row r="1014" spans="8:20" s="68" customFormat="1" ht="12.75" customHeight="1">
      <c r="H1014" s="20"/>
      <c r="I1014" s="1014"/>
      <c r="T1014" s="1032"/>
    </row>
    <row r="1015" spans="8:20" s="68" customFormat="1" ht="6" customHeight="1">
      <c r="H1015" s="20"/>
      <c r="I1015" s="1014"/>
      <c r="T1015" s="1032"/>
    </row>
    <row r="1016" spans="8:20" s="68" customFormat="1" ht="6" customHeight="1">
      <c r="H1016" s="20"/>
      <c r="I1016" s="1014"/>
      <c r="T1016" s="1032"/>
    </row>
    <row r="1017" spans="8:20" s="68" customFormat="1" ht="6" customHeight="1">
      <c r="H1017" s="20"/>
      <c r="I1017" s="1014"/>
      <c r="T1017" s="1032"/>
    </row>
    <row r="1018" spans="8:20" s="68" customFormat="1" ht="6" customHeight="1">
      <c r="H1018" s="20"/>
      <c r="I1018" s="1014"/>
      <c r="T1018" s="1032"/>
    </row>
    <row r="1019" spans="8:20" s="68" customFormat="1">
      <c r="H1019" s="20"/>
      <c r="I1019" s="1014"/>
      <c r="T1019" s="1032"/>
    </row>
    <row r="1020" spans="8:20" s="68" customFormat="1">
      <c r="H1020" s="20"/>
      <c r="I1020" s="1014"/>
      <c r="T1020" s="1032"/>
    </row>
    <row r="1021" spans="8:20" s="68" customFormat="1">
      <c r="H1021" s="20"/>
      <c r="I1021" s="1014"/>
      <c r="T1021" s="1032"/>
    </row>
    <row r="1022" spans="8:20" s="68" customFormat="1" ht="9.75" customHeight="1">
      <c r="H1022" s="20"/>
      <c r="I1022" s="1014"/>
      <c r="T1022" s="1032"/>
    </row>
    <row r="1023" spans="8:20" s="68" customFormat="1" ht="9.75" customHeight="1">
      <c r="H1023" s="20"/>
      <c r="I1023" s="1014"/>
      <c r="T1023" s="1032"/>
    </row>
    <row r="1024" spans="8:20" s="81" customFormat="1" ht="9.75" customHeight="1">
      <c r="H1024" s="1018"/>
      <c r="I1024" s="1015"/>
      <c r="T1024" s="121"/>
    </row>
    <row r="1025" spans="8:20" s="81" customFormat="1" ht="9" customHeight="1">
      <c r="H1025" s="1018"/>
      <c r="I1025" s="1015"/>
      <c r="T1025" s="121"/>
    </row>
    <row r="1026" spans="8:20" s="68" customFormat="1" ht="3" customHeight="1">
      <c r="H1026" s="20"/>
      <c r="I1026" s="1014"/>
      <c r="T1026" s="1032"/>
    </row>
    <row r="1027" spans="8:20" s="68" customFormat="1" ht="3" customHeight="1">
      <c r="H1027" s="20"/>
      <c r="I1027" s="1014"/>
      <c r="T1027" s="1032"/>
    </row>
    <row r="1028" spans="8:20" s="68" customFormat="1" ht="8.4499999999999993" customHeight="1">
      <c r="H1028" s="20"/>
      <c r="I1028" s="1014"/>
      <c r="T1028" s="1032"/>
    </row>
    <row r="1029" spans="8:20" s="68" customFormat="1" ht="1.5" customHeight="1">
      <c r="H1029" s="20"/>
      <c r="I1029" s="1014"/>
      <c r="T1029" s="1032"/>
    </row>
    <row r="1030" spans="8:20" s="68" customFormat="1" ht="8.4499999999999993" customHeight="1">
      <c r="H1030" s="20"/>
      <c r="I1030" s="1014"/>
      <c r="T1030" s="1032"/>
    </row>
    <row r="1031" spans="8:20" s="68" customFormat="1">
      <c r="H1031" s="20"/>
      <c r="I1031" s="1014"/>
      <c r="T1031" s="1032"/>
    </row>
    <row r="1032" spans="8:20" s="68" customFormat="1" ht="12.75" customHeight="1">
      <c r="H1032" s="20"/>
      <c r="I1032" s="1014"/>
      <c r="T1032" s="1032"/>
    </row>
    <row r="1033" spans="8:20" s="68" customFormat="1" ht="12.75" customHeight="1">
      <c r="H1033" s="20"/>
      <c r="I1033" s="1014"/>
      <c r="T1033" s="1032"/>
    </row>
    <row r="1034" spans="8:20" s="68" customFormat="1" ht="12.75" customHeight="1">
      <c r="H1034" s="20"/>
      <c r="I1034" s="1014"/>
      <c r="T1034" s="1032"/>
    </row>
    <row r="1035" spans="8:20" s="68" customFormat="1" ht="12.75" customHeight="1">
      <c r="H1035" s="20"/>
      <c r="I1035" s="1014"/>
      <c r="T1035" s="1032"/>
    </row>
    <row r="1036" spans="8:20" s="68" customFormat="1" ht="12.75" customHeight="1">
      <c r="H1036" s="20"/>
      <c r="I1036" s="1014"/>
      <c r="T1036" s="1032"/>
    </row>
    <row r="1037" spans="8:20" s="68" customFormat="1" ht="12.75" customHeight="1">
      <c r="H1037" s="20"/>
      <c r="I1037" s="1014"/>
      <c r="T1037" s="1032"/>
    </row>
    <row r="1038" spans="8:20" s="68" customFormat="1" ht="12.75" customHeight="1">
      <c r="H1038" s="20"/>
      <c r="I1038" s="1014"/>
      <c r="T1038" s="1032"/>
    </row>
    <row r="1039" spans="8:20" s="68" customFormat="1" ht="6.75" customHeight="1">
      <c r="H1039" s="20"/>
      <c r="I1039" s="1014"/>
      <c r="T1039" s="1032"/>
    </row>
    <row r="1040" spans="8:20" s="68" customFormat="1" ht="9.75" customHeight="1">
      <c r="H1040" s="20"/>
      <c r="I1040" s="1014"/>
      <c r="T1040" s="1032"/>
    </row>
    <row r="1041" spans="8:20" s="68" customFormat="1" ht="9.75" customHeight="1">
      <c r="H1041" s="20"/>
      <c r="I1041" s="1014"/>
      <c r="T1041" s="1032"/>
    </row>
    <row r="1042" spans="8:20" s="68" customFormat="1" ht="8.25" customHeight="1">
      <c r="H1042" s="20"/>
      <c r="I1042" s="1014"/>
      <c r="T1042" s="1032"/>
    </row>
    <row r="1043" spans="8:20" s="68" customFormat="1" ht="12.75" customHeight="1">
      <c r="H1043" s="20"/>
      <c r="I1043" s="1014"/>
      <c r="T1043" s="1032"/>
    </row>
    <row r="1044" spans="8:20" s="68" customFormat="1" ht="6" customHeight="1">
      <c r="H1044" s="20"/>
      <c r="I1044" s="1014"/>
      <c r="T1044" s="1032"/>
    </row>
    <row r="1045" spans="8:20" s="68" customFormat="1" ht="6" customHeight="1">
      <c r="H1045" s="20"/>
      <c r="I1045" s="1014"/>
      <c r="T1045" s="1032"/>
    </row>
    <row r="1046" spans="8:20" s="68" customFormat="1" ht="6" customHeight="1">
      <c r="H1046" s="20"/>
      <c r="I1046" s="1014"/>
      <c r="T1046" s="1032"/>
    </row>
    <row r="1047" spans="8:20" s="68" customFormat="1" ht="6" customHeight="1">
      <c r="H1047" s="20"/>
      <c r="I1047" s="1014"/>
      <c r="T1047" s="1032"/>
    </row>
    <row r="1048" spans="8:20" s="68" customFormat="1">
      <c r="H1048" s="20"/>
      <c r="I1048" s="1014"/>
      <c r="T1048" s="1032"/>
    </row>
    <row r="1049" spans="8:20" s="68" customFormat="1">
      <c r="H1049" s="20"/>
      <c r="I1049" s="1014"/>
      <c r="T1049" s="1032"/>
    </row>
    <row r="1050" spans="8:20" s="68" customFormat="1">
      <c r="H1050" s="20"/>
      <c r="I1050" s="1014"/>
      <c r="T1050" s="1032"/>
    </row>
    <row r="1051" spans="8:20" s="68" customFormat="1" ht="9.75" customHeight="1">
      <c r="H1051" s="20"/>
      <c r="I1051" s="1014"/>
      <c r="T1051" s="1032"/>
    </row>
    <row r="1052" spans="8:20" s="68" customFormat="1" ht="9.75" customHeight="1">
      <c r="H1052" s="20"/>
      <c r="I1052" s="1014"/>
      <c r="T1052" s="1032"/>
    </row>
    <row r="1053" spans="8:20" s="81" customFormat="1" ht="9.75" customHeight="1">
      <c r="H1053" s="1018"/>
      <c r="I1053" s="1015"/>
      <c r="T1053" s="121"/>
    </row>
    <row r="1054" spans="8:20" s="81" customFormat="1" ht="9" customHeight="1">
      <c r="H1054" s="1018"/>
      <c r="I1054" s="1015"/>
      <c r="T1054" s="121"/>
    </row>
    <row r="1055" spans="8:20" s="68" customFormat="1">
      <c r="H1055" s="20"/>
      <c r="I1055" s="1014"/>
      <c r="T1055" s="1032"/>
    </row>
    <row r="1056" spans="8:20" s="68" customFormat="1" ht="8.4499999999999993" customHeight="1">
      <c r="H1056" s="20"/>
      <c r="I1056" s="1014"/>
      <c r="T1056" s="1032"/>
    </row>
    <row r="1057" spans="8:20" s="68" customFormat="1" ht="1.5" customHeight="1">
      <c r="H1057" s="20"/>
      <c r="I1057" s="1014"/>
      <c r="T1057" s="1032"/>
    </row>
    <row r="1058" spans="8:20" s="68" customFormat="1" ht="8.4499999999999993" customHeight="1">
      <c r="H1058" s="20"/>
      <c r="I1058" s="1014"/>
      <c r="T1058" s="1032"/>
    </row>
    <row r="1059" spans="8:20" s="68" customFormat="1">
      <c r="H1059" s="20"/>
      <c r="I1059" s="1014"/>
      <c r="T1059" s="1032"/>
    </row>
    <row r="1060" spans="8:20" s="68" customFormat="1" ht="12.75" customHeight="1">
      <c r="H1060" s="20"/>
      <c r="I1060" s="1014"/>
      <c r="T1060" s="1032"/>
    </row>
    <row r="1061" spans="8:20" s="68" customFormat="1" ht="12.75" customHeight="1">
      <c r="H1061" s="20"/>
      <c r="I1061" s="1014"/>
      <c r="T1061" s="1032"/>
    </row>
    <row r="1062" spans="8:20" s="68" customFormat="1" ht="12.75" customHeight="1">
      <c r="H1062" s="20"/>
      <c r="I1062" s="1014"/>
      <c r="T1062" s="1032"/>
    </row>
    <row r="1063" spans="8:20" s="68" customFormat="1" ht="12.75" customHeight="1">
      <c r="H1063" s="20"/>
      <c r="I1063" s="1014"/>
      <c r="T1063" s="1032"/>
    </row>
    <row r="1064" spans="8:20" s="68" customFormat="1" ht="12.75" customHeight="1">
      <c r="H1064" s="20"/>
      <c r="I1064" s="1014"/>
      <c r="T1064" s="1032"/>
    </row>
    <row r="1065" spans="8:20" s="68" customFormat="1" ht="12.75" customHeight="1">
      <c r="H1065" s="20"/>
      <c r="I1065" s="1014"/>
      <c r="T1065" s="1032"/>
    </row>
    <row r="1066" spans="8:20" s="68" customFormat="1" ht="12.75" customHeight="1">
      <c r="H1066" s="20"/>
      <c r="I1066" s="1014"/>
      <c r="T1066" s="1032"/>
    </row>
    <row r="1067" spans="8:20" s="68" customFormat="1" ht="6.75" customHeight="1">
      <c r="H1067" s="20"/>
      <c r="I1067" s="1014"/>
      <c r="T1067" s="1032"/>
    </row>
    <row r="1068" spans="8:20" s="68" customFormat="1" ht="9.75" customHeight="1">
      <c r="H1068" s="20"/>
      <c r="I1068" s="1014"/>
      <c r="T1068" s="1032"/>
    </row>
    <row r="1069" spans="8:20" s="68" customFormat="1" ht="9.75" customHeight="1">
      <c r="H1069" s="20"/>
      <c r="I1069" s="1014"/>
      <c r="T1069" s="1032"/>
    </row>
    <row r="1070" spans="8:20" s="68" customFormat="1" ht="8.25" customHeight="1">
      <c r="H1070" s="20"/>
      <c r="I1070" s="1014"/>
      <c r="T1070" s="1032"/>
    </row>
    <row r="1071" spans="8:20" s="68" customFormat="1" ht="12.75" customHeight="1">
      <c r="H1071" s="20"/>
      <c r="I1071" s="1014"/>
      <c r="T1071" s="1032"/>
    </row>
    <row r="1072" spans="8:20" s="68" customFormat="1" ht="6" customHeight="1">
      <c r="H1072" s="20"/>
      <c r="I1072" s="1014"/>
      <c r="T1072" s="1032"/>
    </row>
    <row r="1073" spans="8:20" s="68" customFormat="1" ht="6" customHeight="1">
      <c r="H1073" s="20"/>
      <c r="I1073" s="1014"/>
      <c r="T1073" s="1032"/>
    </row>
    <row r="1074" spans="8:20" s="68" customFormat="1" ht="6" customHeight="1">
      <c r="H1074" s="20"/>
      <c r="I1074" s="1014"/>
      <c r="T1074" s="1032"/>
    </row>
    <row r="1075" spans="8:20" s="68" customFormat="1" ht="6" customHeight="1">
      <c r="H1075" s="20"/>
      <c r="I1075" s="1014"/>
      <c r="T1075" s="1032"/>
    </row>
    <row r="1076" spans="8:20" s="68" customFormat="1">
      <c r="H1076" s="20"/>
      <c r="I1076" s="1014"/>
      <c r="T1076" s="1032"/>
    </row>
    <row r="1077" spans="8:20" s="68" customFormat="1">
      <c r="H1077" s="20"/>
      <c r="I1077" s="1014"/>
      <c r="T1077" s="1032"/>
    </row>
    <row r="1078" spans="8:20" s="68" customFormat="1">
      <c r="H1078" s="20"/>
      <c r="I1078" s="1014"/>
      <c r="T1078" s="1032"/>
    </row>
    <row r="1079" spans="8:20" s="68" customFormat="1" ht="9.75" customHeight="1">
      <c r="H1079" s="20"/>
      <c r="I1079" s="1014"/>
      <c r="T1079" s="1032"/>
    </row>
    <row r="1080" spans="8:20" s="68" customFormat="1" ht="9.75" customHeight="1">
      <c r="H1080" s="20"/>
      <c r="I1080" s="1014"/>
      <c r="T1080" s="1032"/>
    </row>
    <row r="1081" spans="8:20" s="81" customFormat="1" ht="9.75" customHeight="1">
      <c r="H1081" s="1018"/>
      <c r="I1081" s="1015"/>
      <c r="T1081" s="121"/>
    </row>
    <row r="1082" spans="8:20" s="81" customFormat="1" ht="9" customHeight="1">
      <c r="H1082" s="1018"/>
      <c r="I1082" s="1015"/>
      <c r="T1082" s="121"/>
    </row>
    <row r="1083" spans="8:20" s="68" customFormat="1" ht="3" customHeight="1">
      <c r="H1083" s="20"/>
      <c r="I1083" s="1014"/>
      <c r="T1083" s="1032"/>
    </row>
    <row r="1084" spans="8:20" s="68" customFormat="1" ht="3" customHeight="1">
      <c r="H1084" s="20"/>
      <c r="I1084" s="1014"/>
      <c r="T1084" s="1032"/>
    </row>
    <row r="1085" spans="8:20" s="68" customFormat="1" ht="8.4499999999999993" customHeight="1">
      <c r="H1085" s="20"/>
      <c r="I1085" s="1014"/>
      <c r="T1085" s="1032"/>
    </row>
    <row r="1086" spans="8:20" s="68" customFormat="1" ht="1.5" customHeight="1">
      <c r="H1086" s="20"/>
      <c r="I1086" s="1014"/>
      <c r="T1086" s="1032"/>
    </row>
    <row r="1087" spans="8:20" s="68" customFormat="1" ht="8.4499999999999993" customHeight="1">
      <c r="H1087" s="20"/>
      <c r="I1087" s="1014"/>
      <c r="T1087" s="1032"/>
    </row>
    <row r="1088" spans="8:20" s="68" customFormat="1">
      <c r="H1088" s="20"/>
      <c r="I1088" s="1014"/>
      <c r="T1088" s="1032"/>
    </row>
    <row r="1089" spans="8:20" s="68" customFormat="1" ht="12.75" customHeight="1">
      <c r="H1089" s="20"/>
      <c r="I1089" s="1014"/>
      <c r="T1089" s="1032"/>
    </row>
    <row r="1090" spans="8:20" s="68" customFormat="1" ht="12.75" customHeight="1">
      <c r="H1090" s="20"/>
      <c r="I1090" s="1014"/>
      <c r="T1090" s="1032"/>
    </row>
    <row r="1091" spans="8:20" s="68" customFormat="1" ht="12.75" customHeight="1">
      <c r="H1091" s="20"/>
      <c r="I1091" s="1014"/>
      <c r="T1091" s="1032"/>
    </row>
    <row r="1092" spans="8:20" s="68" customFormat="1" ht="12.75" customHeight="1">
      <c r="H1092" s="20"/>
      <c r="I1092" s="1014"/>
      <c r="T1092" s="1032"/>
    </row>
    <row r="1093" spans="8:20" s="68" customFormat="1" ht="12.75" customHeight="1">
      <c r="H1093" s="20"/>
      <c r="I1093" s="1014"/>
      <c r="T1093" s="1032"/>
    </row>
    <row r="1094" spans="8:20" s="68" customFormat="1" ht="12.75" customHeight="1">
      <c r="H1094" s="20"/>
      <c r="I1094" s="1014"/>
      <c r="T1094" s="1032"/>
    </row>
    <row r="1095" spans="8:20" s="68" customFormat="1" ht="12.75" customHeight="1">
      <c r="H1095" s="20"/>
      <c r="I1095" s="1014"/>
      <c r="T1095" s="1032"/>
    </row>
    <row r="1096" spans="8:20" s="68" customFormat="1" ht="6.75" customHeight="1">
      <c r="H1096" s="20"/>
      <c r="I1096" s="1014"/>
      <c r="T1096" s="1032"/>
    </row>
    <row r="1097" spans="8:20" s="68" customFormat="1" ht="9.75" customHeight="1">
      <c r="H1097" s="20"/>
      <c r="I1097" s="1014"/>
      <c r="T1097" s="1032"/>
    </row>
    <row r="1098" spans="8:20" s="68" customFormat="1" ht="9.75" customHeight="1">
      <c r="H1098" s="20"/>
      <c r="I1098" s="1014"/>
      <c r="T1098" s="1032"/>
    </row>
    <row r="1099" spans="8:20" s="68" customFormat="1" ht="8.25" customHeight="1">
      <c r="H1099" s="20"/>
      <c r="I1099" s="1014"/>
      <c r="T1099" s="1032"/>
    </row>
    <row r="1100" spans="8:20" s="68" customFormat="1" ht="12.75" customHeight="1">
      <c r="H1100" s="20"/>
      <c r="I1100" s="1014"/>
      <c r="T1100" s="1032"/>
    </row>
    <row r="1101" spans="8:20" s="68" customFormat="1" ht="6" customHeight="1">
      <c r="H1101" s="20"/>
      <c r="I1101" s="1014"/>
      <c r="T1101" s="1032"/>
    </row>
    <row r="1102" spans="8:20" s="68" customFormat="1" ht="6" customHeight="1">
      <c r="H1102" s="20"/>
      <c r="I1102" s="1014"/>
      <c r="T1102" s="1032"/>
    </row>
    <row r="1103" spans="8:20" s="68" customFormat="1" ht="6" customHeight="1">
      <c r="H1103" s="20"/>
      <c r="I1103" s="1014"/>
      <c r="T1103" s="1032"/>
    </row>
    <row r="1104" spans="8:20" s="68" customFormat="1" ht="6" customHeight="1">
      <c r="H1104" s="20"/>
      <c r="I1104" s="1014"/>
      <c r="T1104" s="1032"/>
    </row>
    <row r="1105" spans="8:20" s="68" customFormat="1">
      <c r="H1105" s="20"/>
      <c r="I1105" s="1014"/>
      <c r="T1105" s="1032"/>
    </row>
    <row r="1106" spans="8:20" s="68" customFormat="1">
      <c r="H1106" s="20"/>
      <c r="I1106" s="1014"/>
      <c r="T1106" s="1032"/>
    </row>
    <row r="1107" spans="8:20" s="68" customFormat="1">
      <c r="H1107" s="20"/>
      <c r="I1107" s="1014"/>
      <c r="T1107" s="1032"/>
    </row>
    <row r="1108" spans="8:20" s="68" customFormat="1" ht="9.75" customHeight="1">
      <c r="H1108" s="20"/>
      <c r="I1108" s="1014"/>
      <c r="T1108" s="1032"/>
    </row>
    <row r="1109" spans="8:20" s="68" customFormat="1" ht="9.75" customHeight="1">
      <c r="H1109" s="20"/>
      <c r="I1109" s="1014"/>
      <c r="T1109" s="1032"/>
    </row>
    <row r="1110" spans="8:20" s="81" customFormat="1" ht="9.75" customHeight="1">
      <c r="H1110" s="1018"/>
      <c r="I1110" s="1015"/>
      <c r="T1110" s="121"/>
    </row>
    <row r="1111" spans="8:20" s="81" customFormat="1" ht="9" customHeight="1">
      <c r="H1111" s="1018"/>
      <c r="I1111" s="1015"/>
      <c r="T1111" s="121"/>
    </row>
    <row r="1112" spans="8:20" s="68" customFormat="1">
      <c r="H1112" s="20"/>
      <c r="I1112" s="1014"/>
      <c r="T1112" s="1032"/>
    </row>
    <row r="1113" spans="8:20" s="68" customFormat="1" ht="8.4499999999999993" customHeight="1">
      <c r="H1113" s="20"/>
      <c r="I1113" s="1014"/>
      <c r="T1113" s="1032"/>
    </row>
    <row r="1114" spans="8:20" s="68" customFormat="1" ht="1.5" customHeight="1">
      <c r="H1114" s="20"/>
      <c r="I1114" s="1014"/>
      <c r="T1114" s="1032"/>
    </row>
    <row r="1115" spans="8:20" s="68" customFormat="1" ht="8.4499999999999993" customHeight="1">
      <c r="H1115" s="20"/>
      <c r="I1115" s="1014"/>
      <c r="T1115" s="1032"/>
    </row>
    <row r="1116" spans="8:20" s="68" customFormat="1">
      <c r="H1116" s="20"/>
      <c r="I1116" s="1014"/>
      <c r="T1116" s="1032"/>
    </row>
    <row r="1117" spans="8:20" s="68" customFormat="1" ht="12.75" customHeight="1">
      <c r="H1117" s="20"/>
      <c r="I1117" s="1014"/>
      <c r="T1117" s="1032"/>
    </row>
    <row r="1118" spans="8:20" s="68" customFormat="1" ht="12.75" customHeight="1">
      <c r="H1118" s="20"/>
      <c r="I1118" s="1014"/>
      <c r="T1118" s="1032"/>
    </row>
    <row r="1119" spans="8:20" s="68" customFormat="1" ht="12.75" customHeight="1">
      <c r="H1119" s="20"/>
      <c r="I1119" s="1014"/>
      <c r="T1119" s="1032"/>
    </row>
    <row r="1120" spans="8:20" s="68" customFormat="1" ht="12.75" customHeight="1">
      <c r="H1120" s="20"/>
      <c r="I1120" s="1014"/>
      <c r="T1120" s="1032"/>
    </row>
    <row r="1121" spans="8:20" s="68" customFormat="1" ht="12.75" customHeight="1">
      <c r="H1121" s="20"/>
      <c r="I1121" s="1014"/>
      <c r="T1121" s="1032"/>
    </row>
    <row r="1122" spans="8:20" s="68" customFormat="1" ht="12.75" customHeight="1">
      <c r="H1122" s="20"/>
      <c r="I1122" s="1014"/>
      <c r="T1122" s="1032"/>
    </row>
    <row r="1123" spans="8:20" s="68" customFormat="1" ht="12.75" customHeight="1">
      <c r="H1123" s="20"/>
      <c r="I1123" s="1014"/>
      <c r="T1123" s="1032"/>
    </row>
    <row r="1124" spans="8:20" s="68" customFormat="1" ht="6.75" customHeight="1">
      <c r="H1124" s="20"/>
      <c r="I1124" s="1014"/>
      <c r="T1124" s="1032"/>
    </row>
    <row r="1125" spans="8:20" s="68" customFormat="1" ht="9.75" customHeight="1">
      <c r="H1125" s="20"/>
      <c r="I1125" s="1014"/>
      <c r="T1125" s="1032"/>
    </row>
    <row r="1126" spans="8:20" s="68" customFormat="1" ht="9.75" customHeight="1">
      <c r="H1126" s="20"/>
      <c r="I1126" s="1014"/>
      <c r="T1126" s="1032"/>
    </row>
    <row r="1127" spans="8:20" s="68" customFormat="1" ht="8.25" customHeight="1">
      <c r="H1127" s="20"/>
      <c r="I1127" s="1014"/>
      <c r="T1127" s="1032"/>
    </row>
    <row r="1128" spans="8:20" s="68" customFormat="1" ht="12.75" customHeight="1">
      <c r="H1128" s="20"/>
      <c r="I1128" s="1014"/>
      <c r="T1128" s="1032"/>
    </row>
    <row r="1129" spans="8:20" s="68" customFormat="1" ht="6" customHeight="1">
      <c r="H1129" s="20"/>
      <c r="I1129" s="1014"/>
      <c r="T1129" s="1032"/>
    </row>
    <row r="1130" spans="8:20" s="68" customFormat="1" ht="6" customHeight="1">
      <c r="H1130" s="20"/>
      <c r="I1130" s="1014"/>
      <c r="T1130" s="1032"/>
    </row>
    <row r="1131" spans="8:20" s="68" customFormat="1" ht="6" customHeight="1">
      <c r="H1131" s="20"/>
      <c r="I1131" s="1014"/>
      <c r="T1131" s="1032"/>
    </row>
    <row r="1132" spans="8:20" s="68" customFormat="1" ht="6" customHeight="1">
      <c r="H1132" s="20"/>
      <c r="I1132" s="1014"/>
      <c r="T1132" s="1032"/>
    </row>
    <row r="1133" spans="8:20" s="68" customFormat="1">
      <c r="H1133" s="20"/>
      <c r="I1133" s="1014"/>
      <c r="T1133" s="1032"/>
    </row>
    <row r="1134" spans="8:20" s="68" customFormat="1">
      <c r="H1134" s="20"/>
      <c r="I1134" s="1014"/>
      <c r="T1134" s="1032"/>
    </row>
    <row r="1135" spans="8:20" s="68" customFormat="1">
      <c r="H1135" s="20"/>
      <c r="I1135" s="1014"/>
      <c r="T1135" s="1032"/>
    </row>
    <row r="1136" spans="8:20" s="68" customFormat="1" ht="9.75" customHeight="1">
      <c r="H1136" s="20"/>
      <c r="I1136" s="1014"/>
      <c r="T1136" s="1032"/>
    </row>
    <row r="1137" spans="8:20" s="68" customFormat="1" ht="9.75" customHeight="1">
      <c r="H1137" s="20"/>
      <c r="I1137" s="1014"/>
      <c r="T1137" s="1032"/>
    </row>
    <row r="1138" spans="8:20" s="81" customFormat="1" ht="9.75" customHeight="1">
      <c r="H1138" s="1018"/>
      <c r="I1138" s="1015"/>
      <c r="T1138" s="121"/>
    </row>
    <row r="1139" spans="8:20" s="81" customFormat="1" ht="9" customHeight="1">
      <c r="H1139" s="1018"/>
      <c r="I1139" s="1015"/>
      <c r="T1139" s="121"/>
    </row>
    <row r="1140" spans="8:20" s="68" customFormat="1" ht="3" customHeight="1">
      <c r="H1140" s="20"/>
      <c r="I1140" s="1014"/>
      <c r="T1140" s="1032"/>
    </row>
    <row r="1141" spans="8:20" s="68" customFormat="1" ht="3" customHeight="1">
      <c r="H1141" s="20"/>
      <c r="I1141" s="1014"/>
      <c r="T1141" s="1032"/>
    </row>
    <row r="1142" spans="8:20" s="68" customFormat="1" ht="8.4499999999999993" customHeight="1">
      <c r="H1142" s="20"/>
      <c r="I1142" s="1014"/>
      <c r="T1142" s="1032"/>
    </row>
    <row r="1143" spans="8:20" s="68" customFormat="1" ht="1.5" customHeight="1">
      <c r="H1143" s="20"/>
      <c r="I1143" s="1014"/>
      <c r="T1143" s="1032"/>
    </row>
    <row r="1144" spans="8:20" s="68" customFormat="1" ht="8.4499999999999993" customHeight="1">
      <c r="H1144" s="20"/>
      <c r="I1144" s="1014"/>
      <c r="T1144" s="1032"/>
    </row>
    <row r="1145" spans="8:20" s="68" customFormat="1">
      <c r="H1145" s="20"/>
      <c r="I1145" s="1014"/>
      <c r="T1145" s="1032"/>
    </row>
    <row r="1146" spans="8:20" s="68" customFormat="1" ht="12.75" customHeight="1">
      <c r="H1146" s="20"/>
      <c r="I1146" s="1014"/>
      <c r="T1146" s="1032"/>
    </row>
    <row r="1147" spans="8:20" s="68" customFormat="1" ht="12.75" customHeight="1">
      <c r="H1147" s="20"/>
      <c r="I1147" s="1014"/>
      <c r="T1147" s="1032"/>
    </row>
    <row r="1148" spans="8:20" s="68" customFormat="1" ht="12.75" customHeight="1">
      <c r="H1148" s="20"/>
      <c r="I1148" s="1014"/>
      <c r="T1148" s="1032"/>
    </row>
    <row r="1149" spans="8:20" s="68" customFormat="1" ht="12.75" customHeight="1">
      <c r="H1149" s="20"/>
      <c r="I1149" s="1014"/>
      <c r="T1149" s="1032"/>
    </row>
    <row r="1150" spans="8:20" s="68" customFormat="1" ht="12.75" customHeight="1">
      <c r="H1150" s="20"/>
      <c r="I1150" s="1014"/>
      <c r="T1150" s="1032"/>
    </row>
    <row r="1151" spans="8:20" s="68" customFormat="1" ht="12.75" customHeight="1">
      <c r="H1151" s="20"/>
      <c r="I1151" s="1014"/>
      <c r="T1151" s="1032"/>
    </row>
    <row r="1152" spans="8:20" s="68" customFormat="1" ht="12.75" customHeight="1">
      <c r="H1152" s="20"/>
      <c r="I1152" s="1014"/>
      <c r="T1152" s="1032"/>
    </row>
    <row r="1153" spans="8:20" s="68" customFormat="1" ht="6.75" customHeight="1">
      <c r="H1153" s="20"/>
      <c r="I1153" s="1014"/>
      <c r="T1153" s="1032"/>
    </row>
    <row r="1154" spans="8:20" s="68" customFormat="1" ht="9.75" customHeight="1">
      <c r="H1154" s="20"/>
      <c r="I1154" s="1014"/>
      <c r="T1154" s="1032"/>
    </row>
    <row r="1155" spans="8:20" s="68" customFormat="1" ht="9.75" customHeight="1">
      <c r="H1155" s="20"/>
      <c r="I1155" s="1014"/>
      <c r="T1155" s="1032"/>
    </row>
    <row r="1156" spans="8:20" s="68" customFormat="1" ht="8.25" customHeight="1">
      <c r="H1156" s="20"/>
      <c r="I1156" s="1014"/>
      <c r="T1156" s="1032"/>
    </row>
    <row r="1157" spans="8:20" s="68" customFormat="1" ht="12.75" customHeight="1">
      <c r="H1157" s="20"/>
      <c r="I1157" s="1014"/>
      <c r="T1157" s="1032"/>
    </row>
    <row r="1158" spans="8:20" s="68" customFormat="1" ht="6" customHeight="1">
      <c r="H1158" s="20"/>
      <c r="I1158" s="1014"/>
      <c r="T1158" s="1032"/>
    </row>
    <row r="1159" spans="8:20" s="68" customFormat="1" ht="6" customHeight="1">
      <c r="H1159" s="20"/>
      <c r="I1159" s="1014"/>
      <c r="T1159" s="1032"/>
    </row>
    <row r="1160" spans="8:20" s="68" customFormat="1" ht="6" customHeight="1">
      <c r="H1160" s="20"/>
      <c r="I1160" s="1014"/>
      <c r="T1160" s="1032"/>
    </row>
    <row r="1161" spans="8:20" s="68" customFormat="1" ht="6" customHeight="1">
      <c r="H1161" s="20"/>
      <c r="I1161" s="1014"/>
      <c r="T1161" s="1032"/>
    </row>
    <row r="1162" spans="8:20" s="68" customFormat="1">
      <c r="H1162" s="20"/>
      <c r="I1162" s="1014"/>
      <c r="T1162" s="1032"/>
    </row>
    <row r="1163" spans="8:20" s="68" customFormat="1">
      <c r="H1163" s="20"/>
      <c r="I1163" s="1014"/>
      <c r="T1163" s="1032"/>
    </row>
    <row r="1164" spans="8:20" s="68" customFormat="1">
      <c r="H1164" s="20"/>
      <c r="I1164" s="1014"/>
      <c r="T1164" s="1032"/>
    </row>
    <row r="1165" spans="8:20" s="68" customFormat="1" ht="9.75" customHeight="1">
      <c r="H1165" s="20"/>
      <c r="I1165" s="1014"/>
      <c r="T1165" s="1032"/>
    </row>
    <row r="1166" spans="8:20" s="68" customFormat="1" ht="9.75" customHeight="1">
      <c r="H1166" s="20"/>
      <c r="I1166" s="1014"/>
      <c r="T1166" s="1032"/>
    </row>
    <row r="1167" spans="8:20" s="81" customFormat="1" ht="9.75" customHeight="1">
      <c r="H1167" s="1018"/>
      <c r="I1167" s="1015"/>
      <c r="T1167" s="121"/>
    </row>
    <row r="1168" spans="8:20" s="81" customFormat="1" ht="9" customHeight="1">
      <c r="H1168" s="1018"/>
      <c r="I1168" s="1015"/>
      <c r="T1168" s="121"/>
    </row>
    <row r="1169" spans="8:20" s="68" customFormat="1">
      <c r="H1169" s="20"/>
      <c r="I1169" s="1014"/>
      <c r="T1169" s="1032"/>
    </row>
    <row r="1170" spans="8:20" s="68" customFormat="1" ht="8.4499999999999993" customHeight="1">
      <c r="H1170" s="20"/>
      <c r="I1170" s="1014"/>
      <c r="T1170" s="1032"/>
    </row>
    <row r="1171" spans="8:20" s="68" customFormat="1" ht="1.5" customHeight="1">
      <c r="H1171" s="20"/>
      <c r="I1171" s="1014"/>
      <c r="T1171" s="1032"/>
    </row>
    <row r="1172" spans="8:20" s="68" customFormat="1" ht="8.4499999999999993" customHeight="1">
      <c r="H1172" s="20"/>
      <c r="I1172" s="1014"/>
      <c r="T1172" s="1032"/>
    </row>
    <row r="1173" spans="8:20" s="68" customFormat="1">
      <c r="H1173" s="20"/>
      <c r="I1173" s="1014"/>
      <c r="T1173" s="1032"/>
    </row>
    <row r="1174" spans="8:20" s="68" customFormat="1" ht="12.75" customHeight="1">
      <c r="H1174" s="20"/>
      <c r="I1174" s="1014"/>
      <c r="T1174" s="1032"/>
    </row>
    <row r="1175" spans="8:20" s="68" customFormat="1" ht="12.75" customHeight="1">
      <c r="H1175" s="20"/>
      <c r="I1175" s="1014"/>
      <c r="T1175" s="1032"/>
    </row>
    <row r="1176" spans="8:20" s="68" customFormat="1" ht="12.75" customHeight="1">
      <c r="H1176" s="20"/>
      <c r="I1176" s="1014"/>
      <c r="T1176" s="1032"/>
    </row>
    <row r="1177" spans="8:20" s="68" customFormat="1" ht="12.75" customHeight="1">
      <c r="H1177" s="20"/>
      <c r="I1177" s="1014"/>
      <c r="T1177" s="1032"/>
    </row>
    <row r="1178" spans="8:20" s="68" customFormat="1" ht="12.75" customHeight="1">
      <c r="H1178" s="20"/>
      <c r="I1178" s="1014"/>
      <c r="T1178" s="1032"/>
    </row>
    <row r="1179" spans="8:20" s="68" customFormat="1" ht="12.75" customHeight="1">
      <c r="H1179" s="20"/>
      <c r="I1179" s="1014"/>
      <c r="T1179" s="1032"/>
    </row>
    <row r="1180" spans="8:20" s="68" customFormat="1" ht="12.75" customHeight="1">
      <c r="H1180" s="20"/>
      <c r="I1180" s="1014"/>
      <c r="T1180" s="1032"/>
    </row>
    <row r="1181" spans="8:20" s="68" customFormat="1" ht="6.75" customHeight="1">
      <c r="H1181" s="20"/>
      <c r="I1181" s="1014"/>
      <c r="T1181" s="1032"/>
    </row>
    <row r="1182" spans="8:20" s="68" customFormat="1" ht="9.75" customHeight="1">
      <c r="H1182" s="20"/>
      <c r="I1182" s="1014"/>
      <c r="T1182" s="1032"/>
    </row>
    <row r="1183" spans="8:20" s="68" customFormat="1" ht="9.75" customHeight="1">
      <c r="H1183" s="20"/>
      <c r="I1183" s="1014"/>
      <c r="T1183" s="1032"/>
    </row>
    <row r="1184" spans="8:20" s="68" customFormat="1" ht="8.25" customHeight="1">
      <c r="H1184" s="20"/>
      <c r="I1184" s="1014"/>
      <c r="T1184" s="1032"/>
    </row>
    <row r="1185" spans="8:20" s="68" customFormat="1" ht="12.75" customHeight="1">
      <c r="H1185" s="20"/>
      <c r="I1185" s="1014"/>
      <c r="T1185" s="1032"/>
    </row>
    <row r="1186" spans="8:20" s="68" customFormat="1" ht="6" customHeight="1">
      <c r="H1186" s="20"/>
      <c r="I1186" s="1014"/>
      <c r="T1186" s="1032"/>
    </row>
    <row r="1187" spans="8:20" s="68" customFormat="1" ht="6" customHeight="1">
      <c r="H1187" s="20"/>
      <c r="I1187" s="1014"/>
      <c r="T1187" s="1032"/>
    </row>
    <row r="1188" spans="8:20" s="68" customFormat="1" ht="6" customHeight="1">
      <c r="H1188" s="20"/>
      <c r="I1188" s="1014"/>
      <c r="T1188" s="1032"/>
    </row>
    <row r="1189" spans="8:20" s="68" customFormat="1" ht="6" customHeight="1">
      <c r="H1189" s="20"/>
      <c r="I1189" s="1014"/>
      <c r="T1189" s="1032"/>
    </row>
    <row r="1190" spans="8:20" s="68" customFormat="1">
      <c r="H1190" s="20"/>
      <c r="I1190" s="1014"/>
      <c r="T1190" s="1032"/>
    </row>
    <row r="1191" spans="8:20" s="68" customFormat="1">
      <c r="H1191" s="20"/>
      <c r="I1191" s="1014"/>
      <c r="T1191" s="1032"/>
    </row>
    <row r="1192" spans="8:20" s="68" customFormat="1">
      <c r="H1192" s="20"/>
      <c r="I1192" s="1014"/>
      <c r="T1192" s="1032"/>
    </row>
    <row r="1193" spans="8:20" s="68" customFormat="1" ht="9.75" customHeight="1">
      <c r="H1193" s="20"/>
      <c r="I1193" s="1014"/>
      <c r="T1193" s="1032"/>
    </row>
    <row r="1194" spans="8:20" s="68" customFormat="1" ht="9.75" customHeight="1">
      <c r="H1194" s="20"/>
      <c r="I1194" s="1014"/>
      <c r="T1194" s="1032"/>
    </row>
    <row r="1195" spans="8:20" s="81" customFormat="1" ht="9.75" customHeight="1">
      <c r="H1195" s="1018"/>
      <c r="I1195" s="1015"/>
      <c r="T1195" s="121"/>
    </row>
    <row r="1196" spans="8:20" s="81" customFormat="1" ht="9" customHeight="1">
      <c r="H1196" s="1018"/>
      <c r="I1196" s="1015"/>
      <c r="T1196" s="121"/>
    </row>
    <row r="1197" spans="8:20" s="68" customFormat="1" ht="3" customHeight="1">
      <c r="H1197" s="20"/>
      <c r="I1197" s="1014"/>
      <c r="T1197" s="1032"/>
    </row>
    <row r="1198" spans="8:20" s="68" customFormat="1" ht="3" customHeight="1">
      <c r="H1198" s="20"/>
      <c r="I1198" s="1014"/>
      <c r="T1198" s="1032"/>
    </row>
    <row r="1199" spans="8:20" s="68" customFormat="1" ht="8.4499999999999993" customHeight="1">
      <c r="H1199" s="20"/>
      <c r="I1199" s="1014"/>
      <c r="T1199" s="1032"/>
    </row>
    <row r="1200" spans="8:20" s="68" customFormat="1" ht="1.5" customHeight="1">
      <c r="H1200" s="20"/>
      <c r="I1200" s="1014"/>
      <c r="T1200" s="1032"/>
    </row>
    <row r="1201" spans="8:20" s="68" customFormat="1" ht="8.4499999999999993" customHeight="1">
      <c r="H1201" s="20"/>
      <c r="I1201" s="1014"/>
      <c r="T1201" s="1032"/>
    </row>
    <row r="1202" spans="8:20" s="68" customFormat="1">
      <c r="H1202" s="20"/>
      <c r="I1202" s="1014"/>
      <c r="T1202" s="1032"/>
    </row>
    <row r="1203" spans="8:20" s="68" customFormat="1" ht="12.75" customHeight="1">
      <c r="H1203" s="20"/>
      <c r="I1203" s="1014"/>
      <c r="T1203" s="1032"/>
    </row>
    <row r="1204" spans="8:20" s="68" customFormat="1" ht="12.75" customHeight="1">
      <c r="H1204" s="20"/>
      <c r="I1204" s="1014"/>
      <c r="T1204" s="1032"/>
    </row>
    <row r="1205" spans="8:20" s="68" customFormat="1" ht="12.75" customHeight="1">
      <c r="H1205" s="20"/>
      <c r="I1205" s="1014"/>
      <c r="T1205" s="1032"/>
    </row>
    <row r="1206" spans="8:20" s="68" customFormat="1" ht="12.75" customHeight="1">
      <c r="H1206" s="20"/>
      <c r="I1206" s="1014"/>
      <c r="T1206" s="1032"/>
    </row>
    <row r="1207" spans="8:20" s="68" customFormat="1" ht="12.75" customHeight="1">
      <c r="H1207" s="20"/>
      <c r="I1207" s="1014"/>
      <c r="T1207" s="1032"/>
    </row>
    <row r="1208" spans="8:20" s="68" customFormat="1" ht="12.75" customHeight="1">
      <c r="H1208" s="20"/>
      <c r="I1208" s="1014"/>
      <c r="T1208" s="1032"/>
    </row>
    <row r="1209" spans="8:20" s="68" customFormat="1" ht="12.75" customHeight="1">
      <c r="H1209" s="20"/>
      <c r="I1209" s="1014"/>
      <c r="T1209" s="1032"/>
    </row>
    <row r="1210" spans="8:20" s="68" customFormat="1" ht="6.75" customHeight="1">
      <c r="H1210" s="20"/>
      <c r="I1210" s="1014"/>
      <c r="T1210" s="1032"/>
    </row>
    <row r="1211" spans="8:20" s="68" customFormat="1" ht="9.75" customHeight="1">
      <c r="H1211" s="20"/>
      <c r="I1211" s="1014"/>
      <c r="T1211" s="1032"/>
    </row>
    <row r="1212" spans="8:20" s="68" customFormat="1" ht="9.75" customHeight="1">
      <c r="H1212" s="20"/>
      <c r="I1212" s="1014"/>
      <c r="T1212" s="1032"/>
    </row>
    <row r="1213" spans="8:20" s="68" customFormat="1" ht="8.25" customHeight="1">
      <c r="H1213" s="20"/>
      <c r="I1213" s="1014"/>
      <c r="T1213" s="1032"/>
    </row>
    <row r="1214" spans="8:20" s="68" customFormat="1" ht="12.75" customHeight="1">
      <c r="H1214" s="20"/>
      <c r="I1214" s="1014"/>
      <c r="T1214" s="1032"/>
    </row>
    <row r="1215" spans="8:20" s="68" customFormat="1" ht="6" customHeight="1">
      <c r="H1215" s="20"/>
      <c r="I1215" s="1014"/>
      <c r="T1215" s="1032"/>
    </row>
    <row r="1216" spans="8:20" s="68" customFormat="1" ht="6" customHeight="1">
      <c r="H1216" s="20"/>
      <c r="I1216" s="1014"/>
      <c r="T1216" s="1032"/>
    </row>
    <row r="1217" spans="8:20" s="68" customFormat="1" ht="6" customHeight="1">
      <c r="H1217" s="20"/>
      <c r="I1217" s="1014"/>
      <c r="T1217" s="1032"/>
    </row>
    <row r="1218" spans="8:20" s="68" customFormat="1" ht="6" customHeight="1">
      <c r="H1218" s="20"/>
      <c r="I1218" s="1014"/>
      <c r="T1218" s="1032"/>
    </row>
    <row r="1219" spans="8:20" s="68" customFormat="1">
      <c r="H1219" s="20"/>
      <c r="I1219" s="1014"/>
      <c r="T1219" s="1032"/>
    </row>
    <row r="1220" spans="8:20" s="68" customFormat="1">
      <c r="H1220" s="20"/>
      <c r="I1220" s="1014"/>
      <c r="T1220" s="1032"/>
    </row>
    <row r="1221" spans="8:20" s="68" customFormat="1">
      <c r="H1221" s="20"/>
      <c r="I1221" s="1014"/>
      <c r="T1221" s="1032"/>
    </row>
    <row r="1222" spans="8:20" s="68" customFormat="1" ht="9.75" customHeight="1">
      <c r="H1222" s="20"/>
      <c r="I1222" s="1014"/>
      <c r="T1222" s="1032"/>
    </row>
    <row r="1223" spans="8:20" s="68" customFormat="1" ht="9.75" customHeight="1">
      <c r="H1223" s="20"/>
      <c r="I1223" s="1014"/>
      <c r="T1223" s="1032"/>
    </row>
    <row r="1224" spans="8:20" s="81" customFormat="1" ht="9.75" customHeight="1">
      <c r="H1224" s="1018"/>
      <c r="I1224" s="1015"/>
      <c r="T1224" s="121"/>
    </row>
    <row r="1225" spans="8:20" s="81" customFormat="1" ht="9" customHeight="1">
      <c r="H1225" s="1018"/>
      <c r="I1225" s="1015"/>
      <c r="T1225" s="121"/>
    </row>
    <row r="1226" spans="8:20" s="68" customFormat="1">
      <c r="H1226" s="20"/>
      <c r="I1226" s="1014"/>
      <c r="T1226" s="1032"/>
    </row>
    <row r="1227" spans="8:20" s="68" customFormat="1" ht="8.4499999999999993" customHeight="1">
      <c r="H1227" s="20"/>
      <c r="I1227" s="1014"/>
      <c r="T1227" s="1032"/>
    </row>
    <row r="1228" spans="8:20" s="68" customFormat="1" ht="1.5" customHeight="1">
      <c r="H1228" s="20"/>
      <c r="I1228" s="1014"/>
      <c r="T1228" s="1032"/>
    </row>
    <row r="1229" spans="8:20" s="68" customFormat="1" ht="8.4499999999999993" customHeight="1">
      <c r="H1229" s="20"/>
      <c r="I1229" s="1014"/>
      <c r="T1229" s="1032"/>
    </row>
    <row r="1230" spans="8:20" s="68" customFormat="1">
      <c r="H1230" s="20"/>
      <c r="I1230" s="1014"/>
      <c r="T1230" s="1032"/>
    </row>
    <row r="1231" spans="8:20" s="68" customFormat="1" ht="12.75" customHeight="1">
      <c r="H1231" s="20"/>
      <c r="I1231" s="1014"/>
      <c r="T1231" s="1032"/>
    </row>
    <row r="1232" spans="8:20" s="68" customFormat="1" ht="12.75" customHeight="1">
      <c r="H1232" s="20"/>
      <c r="I1232" s="1014"/>
      <c r="T1232" s="1032"/>
    </row>
    <row r="1233" spans="8:20" s="68" customFormat="1" ht="12.75" customHeight="1">
      <c r="H1233" s="20"/>
      <c r="I1233" s="1014"/>
      <c r="T1233" s="1032"/>
    </row>
    <row r="1234" spans="8:20" s="68" customFormat="1" ht="12.75" customHeight="1">
      <c r="H1234" s="20"/>
      <c r="I1234" s="1014"/>
      <c r="T1234" s="1032"/>
    </row>
    <row r="1235" spans="8:20" s="68" customFormat="1" ht="12.75" customHeight="1">
      <c r="H1235" s="20"/>
      <c r="I1235" s="1014"/>
      <c r="T1235" s="1032"/>
    </row>
    <row r="1236" spans="8:20" s="68" customFormat="1" ht="12.75" customHeight="1">
      <c r="H1236" s="20"/>
      <c r="I1236" s="1014"/>
      <c r="T1236" s="1032"/>
    </row>
    <row r="1237" spans="8:20" s="68" customFormat="1" ht="12.75" customHeight="1">
      <c r="H1237" s="20"/>
      <c r="I1237" s="1014"/>
      <c r="T1237" s="1032"/>
    </row>
    <row r="1238" spans="8:20" s="68" customFormat="1" ht="6.75" customHeight="1">
      <c r="H1238" s="20"/>
      <c r="I1238" s="1014"/>
      <c r="T1238" s="1032"/>
    </row>
    <row r="1239" spans="8:20" s="68" customFormat="1" ht="9.75" customHeight="1">
      <c r="H1239" s="20"/>
      <c r="I1239" s="1014"/>
      <c r="T1239" s="1032"/>
    </row>
    <row r="1240" spans="8:20" s="68" customFormat="1" ht="9.75" customHeight="1">
      <c r="H1240" s="20"/>
      <c r="I1240" s="1014"/>
      <c r="T1240" s="1032"/>
    </row>
    <row r="1241" spans="8:20" s="68" customFormat="1" ht="8.25" customHeight="1">
      <c r="H1241" s="20"/>
      <c r="I1241" s="1014"/>
      <c r="T1241" s="1032"/>
    </row>
    <row r="1242" spans="8:20" s="68" customFormat="1" ht="12.75" customHeight="1">
      <c r="H1242" s="20"/>
      <c r="I1242" s="1014"/>
      <c r="T1242" s="1032"/>
    </row>
    <row r="1243" spans="8:20" s="68" customFormat="1" ht="6" customHeight="1">
      <c r="H1243" s="20"/>
      <c r="I1243" s="1014"/>
      <c r="T1243" s="1032"/>
    </row>
    <row r="1244" spans="8:20" s="68" customFormat="1" ht="6" customHeight="1">
      <c r="H1244" s="20"/>
      <c r="I1244" s="1014"/>
      <c r="T1244" s="1032"/>
    </row>
    <row r="1245" spans="8:20" s="68" customFormat="1" ht="6" customHeight="1">
      <c r="H1245" s="20"/>
      <c r="I1245" s="1014"/>
      <c r="T1245" s="1032"/>
    </row>
    <row r="1246" spans="8:20" s="68" customFormat="1" ht="6" customHeight="1">
      <c r="H1246" s="20"/>
      <c r="I1246" s="1014"/>
      <c r="T1246" s="1032"/>
    </row>
    <row r="1247" spans="8:20" s="68" customFormat="1">
      <c r="H1247" s="20"/>
      <c r="I1247" s="1014"/>
      <c r="T1247" s="1032"/>
    </row>
    <row r="1248" spans="8:20" s="68" customFormat="1">
      <c r="H1248" s="20"/>
      <c r="I1248" s="1014"/>
      <c r="T1248" s="1032"/>
    </row>
    <row r="1249" spans="8:20" s="68" customFormat="1">
      <c r="H1249" s="20"/>
      <c r="I1249" s="1014"/>
      <c r="T1249" s="1032"/>
    </row>
    <row r="1250" spans="8:20" s="68" customFormat="1" ht="9.75" customHeight="1">
      <c r="H1250" s="20"/>
      <c r="I1250" s="1014"/>
      <c r="T1250" s="1032"/>
    </row>
    <row r="1251" spans="8:20" s="68" customFormat="1" ht="9.75" customHeight="1">
      <c r="H1251" s="20"/>
      <c r="I1251" s="1014"/>
      <c r="T1251" s="1032"/>
    </row>
    <row r="1252" spans="8:20" s="81" customFormat="1" ht="9.75" customHeight="1">
      <c r="H1252" s="1018"/>
      <c r="I1252" s="1015"/>
      <c r="T1252" s="121"/>
    </row>
    <row r="1253" spans="8:20" s="81" customFormat="1" ht="9" customHeight="1">
      <c r="H1253" s="1018"/>
      <c r="I1253" s="1015"/>
      <c r="T1253" s="121"/>
    </row>
    <row r="1254" spans="8:20" s="68" customFormat="1" ht="3" customHeight="1">
      <c r="H1254" s="20"/>
      <c r="I1254" s="1014"/>
      <c r="T1254" s="1032"/>
    </row>
    <row r="1255" spans="8:20" s="68" customFormat="1" ht="3" customHeight="1">
      <c r="H1255" s="20"/>
      <c r="I1255" s="1014"/>
      <c r="T1255" s="1032"/>
    </row>
    <row r="1256" spans="8:20" s="68" customFormat="1" ht="8.4499999999999993" customHeight="1">
      <c r="H1256" s="20"/>
      <c r="I1256" s="1014"/>
      <c r="T1256" s="1032"/>
    </row>
    <row r="1257" spans="8:20" s="68" customFormat="1" ht="1.5" customHeight="1">
      <c r="H1257" s="20"/>
      <c r="I1257" s="1014"/>
      <c r="T1257" s="1032"/>
    </row>
    <row r="1258" spans="8:20" s="68" customFormat="1" ht="8.4499999999999993" customHeight="1">
      <c r="H1258" s="20"/>
      <c r="I1258" s="1014"/>
      <c r="T1258" s="1032"/>
    </row>
    <row r="1259" spans="8:20" s="68" customFormat="1">
      <c r="H1259" s="20"/>
      <c r="I1259" s="1014"/>
      <c r="T1259" s="1032"/>
    </row>
    <row r="1260" spans="8:20" s="68" customFormat="1" ht="12.75" customHeight="1">
      <c r="H1260" s="20"/>
      <c r="I1260" s="1014"/>
      <c r="T1260" s="1032"/>
    </row>
    <row r="1261" spans="8:20" s="68" customFormat="1" ht="12.75" customHeight="1">
      <c r="H1261" s="20"/>
      <c r="I1261" s="1014"/>
      <c r="T1261" s="1032"/>
    </row>
    <row r="1262" spans="8:20" s="68" customFormat="1" ht="12.75" customHeight="1">
      <c r="H1262" s="20"/>
      <c r="I1262" s="1014"/>
      <c r="T1262" s="1032"/>
    </row>
    <row r="1263" spans="8:20" s="68" customFormat="1" ht="12.75" customHeight="1">
      <c r="H1263" s="20"/>
      <c r="I1263" s="1014"/>
      <c r="T1263" s="1032"/>
    </row>
    <row r="1264" spans="8:20" s="68" customFormat="1" ht="12.75" customHeight="1">
      <c r="H1264" s="20"/>
      <c r="I1264" s="1014"/>
      <c r="T1264" s="1032"/>
    </row>
    <row r="1265" spans="8:20" s="68" customFormat="1" ht="12.75" customHeight="1">
      <c r="H1265" s="20"/>
      <c r="I1265" s="1014"/>
      <c r="T1265" s="1032"/>
    </row>
    <row r="1266" spans="8:20" s="68" customFormat="1" ht="12.75" customHeight="1">
      <c r="H1266" s="20"/>
      <c r="I1266" s="1014"/>
      <c r="T1266" s="1032"/>
    </row>
    <row r="1267" spans="8:20" s="68" customFormat="1" ht="6.75" customHeight="1">
      <c r="H1267" s="20"/>
      <c r="I1267" s="1014"/>
      <c r="T1267" s="1032"/>
    </row>
    <row r="1268" spans="8:20" s="68" customFormat="1" ht="9.75" customHeight="1">
      <c r="H1268" s="20"/>
      <c r="I1268" s="1014"/>
      <c r="T1268" s="1032"/>
    </row>
    <row r="1269" spans="8:20" s="68" customFormat="1" ht="9.75" customHeight="1">
      <c r="H1269" s="20"/>
      <c r="I1269" s="1014"/>
      <c r="T1269" s="1032"/>
    </row>
    <row r="1270" spans="8:20" s="68" customFormat="1" ht="8.25" customHeight="1">
      <c r="H1270" s="20"/>
      <c r="I1270" s="1014"/>
      <c r="T1270" s="1032"/>
    </row>
    <row r="1271" spans="8:20" s="68" customFormat="1" ht="12.75" customHeight="1">
      <c r="H1271" s="20"/>
      <c r="I1271" s="1014"/>
      <c r="T1271" s="1032"/>
    </row>
    <row r="1272" spans="8:20" s="68" customFormat="1" ht="6" customHeight="1">
      <c r="H1272" s="20"/>
      <c r="I1272" s="1014"/>
      <c r="T1272" s="1032"/>
    </row>
    <row r="1273" spans="8:20" s="68" customFormat="1" ht="6" customHeight="1">
      <c r="H1273" s="20"/>
      <c r="I1273" s="1014"/>
      <c r="T1273" s="1032"/>
    </row>
    <row r="1274" spans="8:20" s="68" customFormat="1" ht="6" customHeight="1">
      <c r="H1274" s="20"/>
      <c r="I1274" s="1014"/>
      <c r="T1274" s="1032"/>
    </row>
    <row r="1275" spans="8:20" s="68" customFormat="1" ht="6" customHeight="1">
      <c r="H1275" s="20"/>
      <c r="I1275" s="1014"/>
      <c r="T1275" s="1032"/>
    </row>
    <row r="1276" spans="8:20" s="68" customFormat="1">
      <c r="H1276" s="20"/>
      <c r="I1276" s="1014"/>
      <c r="T1276" s="1032"/>
    </row>
    <row r="1277" spans="8:20" s="68" customFormat="1">
      <c r="H1277" s="20"/>
      <c r="I1277" s="1014"/>
      <c r="T1277" s="1032"/>
    </row>
    <row r="1278" spans="8:20" s="68" customFormat="1">
      <c r="H1278" s="20"/>
      <c r="I1278" s="1014"/>
      <c r="T1278" s="1032"/>
    </row>
    <row r="1279" spans="8:20" s="68" customFormat="1" ht="9.75" customHeight="1">
      <c r="H1279" s="20"/>
      <c r="I1279" s="1014"/>
      <c r="T1279" s="1032"/>
    </row>
    <row r="1280" spans="8:20" s="68" customFormat="1" ht="9.75" customHeight="1">
      <c r="H1280" s="20"/>
      <c r="I1280" s="1014"/>
      <c r="T1280" s="1032"/>
    </row>
    <row r="1281" spans="8:20" s="81" customFormat="1" ht="9.75" customHeight="1">
      <c r="H1281" s="1018"/>
      <c r="I1281" s="1015"/>
      <c r="T1281" s="121"/>
    </row>
    <row r="1282" spans="8:20" s="81" customFormat="1" ht="9" customHeight="1">
      <c r="H1282" s="1018"/>
      <c r="I1282" s="1015"/>
      <c r="T1282" s="121"/>
    </row>
    <row r="1283" spans="8:20" s="68" customFormat="1">
      <c r="H1283" s="20"/>
      <c r="I1283" s="1014"/>
      <c r="T1283" s="1032"/>
    </row>
    <row r="1284" spans="8:20" s="68" customFormat="1" ht="8.4499999999999993" customHeight="1">
      <c r="H1284" s="20"/>
      <c r="I1284" s="1014"/>
      <c r="T1284" s="1032"/>
    </row>
    <row r="1285" spans="8:20" s="68" customFormat="1" ht="1.5" customHeight="1">
      <c r="H1285" s="20"/>
      <c r="I1285" s="1014"/>
      <c r="T1285" s="1032"/>
    </row>
    <row r="1286" spans="8:20" s="68" customFormat="1" ht="8.4499999999999993" customHeight="1">
      <c r="H1286" s="20"/>
      <c r="I1286" s="1014"/>
      <c r="T1286" s="1032"/>
    </row>
    <row r="1287" spans="8:20" s="68" customFormat="1">
      <c r="H1287" s="20"/>
      <c r="I1287" s="1014"/>
      <c r="T1287" s="1032"/>
    </row>
    <row r="1288" spans="8:20" s="68" customFormat="1" ht="12.75" customHeight="1">
      <c r="H1288" s="20"/>
      <c r="I1288" s="1014"/>
      <c r="T1288" s="1032"/>
    </row>
    <row r="1289" spans="8:20" s="68" customFormat="1" ht="12.75" customHeight="1">
      <c r="H1289" s="20"/>
      <c r="I1289" s="1014"/>
      <c r="T1289" s="1032"/>
    </row>
    <row r="1290" spans="8:20" s="68" customFormat="1" ht="12.75" customHeight="1">
      <c r="H1290" s="20"/>
      <c r="I1290" s="1014"/>
      <c r="T1290" s="1032"/>
    </row>
    <row r="1291" spans="8:20" s="68" customFormat="1" ht="12.75" customHeight="1">
      <c r="H1291" s="20"/>
      <c r="I1291" s="1014"/>
      <c r="T1291" s="1032"/>
    </row>
    <row r="1292" spans="8:20" s="68" customFormat="1" ht="12.75" customHeight="1">
      <c r="H1292" s="20"/>
      <c r="I1292" s="1014"/>
      <c r="T1292" s="1032"/>
    </row>
    <row r="1293" spans="8:20" s="68" customFormat="1" ht="12.75" customHeight="1">
      <c r="H1293" s="20"/>
      <c r="I1293" s="1014"/>
      <c r="T1293" s="1032"/>
    </row>
    <row r="1294" spans="8:20" s="68" customFormat="1" ht="12.75" customHeight="1">
      <c r="H1294" s="20"/>
      <c r="I1294" s="1014"/>
      <c r="T1294" s="1032"/>
    </row>
    <row r="1295" spans="8:20" s="68" customFormat="1" ht="6.75" customHeight="1">
      <c r="H1295" s="20"/>
      <c r="I1295" s="1014"/>
      <c r="T1295" s="1032"/>
    </row>
    <row r="1296" spans="8:20" s="68" customFormat="1" ht="9.75" customHeight="1">
      <c r="H1296" s="20"/>
      <c r="I1296" s="1014"/>
      <c r="T1296" s="1032"/>
    </row>
    <row r="1297" spans="8:20" s="68" customFormat="1" ht="9.75" customHeight="1">
      <c r="H1297" s="20"/>
      <c r="I1297" s="1014"/>
      <c r="T1297" s="1032"/>
    </row>
    <row r="1298" spans="8:20" s="68" customFormat="1" ht="8.25" customHeight="1">
      <c r="H1298" s="20"/>
      <c r="I1298" s="1014"/>
      <c r="T1298" s="1032"/>
    </row>
    <row r="1299" spans="8:20" s="68" customFormat="1" ht="12.75" customHeight="1">
      <c r="H1299" s="20"/>
      <c r="I1299" s="1014"/>
      <c r="T1299" s="1032"/>
    </row>
    <row r="1300" spans="8:20" s="68" customFormat="1" ht="6" customHeight="1">
      <c r="H1300" s="20"/>
      <c r="I1300" s="1014"/>
      <c r="T1300" s="1032"/>
    </row>
    <row r="1301" spans="8:20" s="68" customFormat="1" ht="6" customHeight="1">
      <c r="H1301" s="20"/>
      <c r="I1301" s="1014"/>
      <c r="T1301" s="1032"/>
    </row>
    <row r="1302" spans="8:20" s="68" customFormat="1" ht="6" customHeight="1">
      <c r="H1302" s="20"/>
      <c r="I1302" s="1014"/>
      <c r="T1302" s="1032"/>
    </row>
    <row r="1303" spans="8:20" s="68" customFormat="1" ht="6" customHeight="1">
      <c r="H1303" s="20"/>
      <c r="I1303" s="1014"/>
      <c r="T1303" s="1032"/>
    </row>
    <row r="1304" spans="8:20" s="68" customFormat="1">
      <c r="H1304" s="20"/>
      <c r="I1304" s="1014"/>
      <c r="T1304" s="1032"/>
    </row>
    <row r="1305" spans="8:20" s="68" customFormat="1">
      <c r="H1305" s="20"/>
      <c r="I1305" s="1014"/>
      <c r="T1305" s="1032"/>
    </row>
    <row r="1306" spans="8:20" s="68" customFormat="1">
      <c r="H1306" s="20"/>
      <c r="I1306" s="1014"/>
      <c r="T1306" s="1032"/>
    </row>
    <row r="1307" spans="8:20" s="68" customFormat="1" ht="9.75" customHeight="1">
      <c r="H1307" s="20"/>
      <c r="I1307" s="1014"/>
      <c r="T1307" s="1032"/>
    </row>
    <row r="1308" spans="8:20" s="68" customFormat="1" ht="9.75" customHeight="1">
      <c r="H1308" s="20"/>
      <c r="I1308" s="1014"/>
      <c r="T1308" s="1032"/>
    </row>
    <row r="1309" spans="8:20" s="81" customFormat="1" ht="9.75" customHeight="1">
      <c r="H1309" s="1018"/>
      <c r="I1309" s="1015"/>
      <c r="T1309" s="121"/>
    </row>
    <row r="1310" spans="8:20" s="81" customFormat="1" ht="9" customHeight="1">
      <c r="H1310" s="1018"/>
      <c r="I1310" s="1015"/>
      <c r="T1310" s="121"/>
    </row>
    <row r="1311" spans="8:20" s="68" customFormat="1" ht="3" customHeight="1">
      <c r="H1311" s="20"/>
      <c r="I1311" s="1014"/>
      <c r="T1311" s="1032"/>
    </row>
    <row r="1312" spans="8:20" s="68" customFormat="1" ht="3" customHeight="1">
      <c r="H1312" s="20"/>
      <c r="I1312" s="1014"/>
      <c r="T1312" s="1032"/>
    </row>
    <row r="1313" spans="8:20" s="68" customFormat="1" ht="8.4499999999999993" customHeight="1">
      <c r="H1313" s="20"/>
      <c r="I1313" s="1014"/>
      <c r="T1313" s="1032"/>
    </row>
    <row r="1314" spans="8:20" s="68" customFormat="1" ht="1.5" customHeight="1">
      <c r="H1314" s="20"/>
      <c r="I1314" s="1014"/>
      <c r="T1314" s="1032"/>
    </row>
    <row r="1315" spans="8:20" s="68" customFormat="1" ht="8.4499999999999993" customHeight="1">
      <c r="H1315" s="20"/>
      <c r="I1315" s="1014"/>
      <c r="T1315" s="1032"/>
    </row>
    <row r="1316" spans="8:20" s="68" customFormat="1">
      <c r="H1316" s="20"/>
      <c r="I1316" s="1014"/>
      <c r="T1316" s="1032"/>
    </row>
    <row r="1317" spans="8:20" s="68" customFormat="1" ht="12.75" customHeight="1">
      <c r="H1317" s="20"/>
      <c r="I1317" s="1014"/>
      <c r="T1317" s="1032"/>
    </row>
    <row r="1318" spans="8:20" s="68" customFormat="1" ht="12.75" customHeight="1">
      <c r="H1318" s="20"/>
      <c r="I1318" s="1014"/>
      <c r="T1318" s="1032"/>
    </row>
    <row r="1319" spans="8:20" s="68" customFormat="1" ht="12.75" customHeight="1">
      <c r="H1319" s="20"/>
      <c r="I1319" s="1014"/>
      <c r="T1319" s="1032"/>
    </row>
    <row r="1320" spans="8:20" s="68" customFormat="1" ht="12.75" customHeight="1">
      <c r="H1320" s="20"/>
      <c r="I1320" s="1014"/>
      <c r="T1320" s="1032"/>
    </row>
    <row r="1321" spans="8:20" s="68" customFormat="1" ht="12.75" customHeight="1">
      <c r="H1321" s="20"/>
      <c r="I1321" s="1014"/>
      <c r="T1321" s="1032"/>
    </row>
    <row r="1322" spans="8:20" s="68" customFormat="1" ht="12.75" customHeight="1">
      <c r="H1322" s="20"/>
      <c r="I1322" s="1014"/>
      <c r="T1322" s="1032"/>
    </row>
    <row r="1323" spans="8:20" s="68" customFormat="1" ht="12.75" customHeight="1">
      <c r="H1323" s="20"/>
      <c r="I1323" s="1014"/>
      <c r="T1323" s="1032"/>
    </row>
    <row r="1324" spans="8:20" s="68" customFormat="1" ht="6.75" customHeight="1">
      <c r="H1324" s="20"/>
      <c r="I1324" s="1014"/>
      <c r="T1324" s="1032"/>
    </row>
    <row r="1325" spans="8:20" s="68" customFormat="1" ht="9.75" customHeight="1">
      <c r="H1325" s="20"/>
      <c r="I1325" s="1014"/>
      <c r="T1325" s="1032"/>
    </row>
    <row r="1326" spans="8:20" s="68" customFormat="1" ht="9.75" customHeight="1">
      <c r="H1326" s="20"/>
      <c r="I1326" s="1014"/>
      <c r="T1326" s="1032"/>
    </row>
    <row r="1327" spans="8:20" s="68" customFormat="1" ht="8.25" customHeight="1">
      <c r="H1327" s="20"/>
      <c r="I1327" s="1014"/>
      <c r="T1327" s="1032"/>
    </row>
    <row r="1328" spans="8:20" s="68" customFormat="1" ht="12.75" customHeight="1">
      <c r="H1328" s="20"/>
      <c r="I1328" s="1014"/>
      <c r="T1328" s="1032"/>
    </row>
    <row r="1329" spans="8:20" s="68" customFormat="1" ht="6" customHeight="1">
      <c r="H1329" s="20"/>
      <c r="I1329" s="1014"/>
      <c r="T1329" s="1032"/>
    </row>
    <row r="1330" spans="8:20" s="68" customFormat="1" ht="6" customHeight="1">
      <c r="H1330" s="20"/>
      <c r="I1330" s="1014"/>
      <c r="T1330" s="1032"/>
    </row>
    <row r="1331" spans="8:20" s="68" customFormat="1" ht="6" customHeight="1">
      <c r="H1331" s="20"/>
      <c r="I1331" s="1014"/>
      <c r="T1331" s="1032"/>
    </row>
    <row r="1332" spans="8:20" s="68" customFormat="1" ht="6" customHeight="1">
      <c r="H1332" s="20"/>
      <c r="I1332" s="1014"/>
      <c r="T1332" s="1032"/>
    </row>
    <row r="1333" spans="8:20" s="68" customFormat="1">
      <c r="H1333" s="20"/>
      <c r="I1333" s="1014"/>
      <c r="T1333" s="1032"/>
    </row>
    <row r="1334" spans="8:20" s="68" customFormat="1">
      <c r="H1334" s="20"/>
      <c r="I1334" s="1014"/>
      <c r="T1334" s="1032"/>
    </row>
    <row r="1335" spans="8:20" s="68" customFormat="1">
      <c r="H1335" s="20"/>
      <c r="I1335" s="1014"/>
      <c r="T1335" s="1032"/>
    </row>
    <row r="1336" spans="8:20" s="68" customFormat="1" ht="9.75" customHeight="1">
      <c r="H1336" s="20"/>
      <c r="I1336" s="1014"/>
      <c r="T1336" s="1032"/>
    </row>
    <row r="1337" spans="8:20" s="68" customFormat="1" ht="9.75" customHeight="1">
      <c r="H1337" s="20"/>
      <c r="I1337" s="1014"/>
      <c r="T1337" s="1032"/>
    </row>
    <row r="1338" spans="8:20" s="81" customFormat="1" ht="9.75" customHeight="1">
      <c r="H1338" s="1018"/>
      <c r="I1338" s="1015"/>
      <c r="T1338" s="121"/>
    </row>
    <row r="1339" spans="8:20" s="81" customFormat="1" ht="9" customHeight="1">
      <c r="H1339" s="1018"/>
      <c r="I1339" s="1015"/>
      <c r="T1339" s="121"/>
    </row>
    <row r="1340" spans="8:20" s="68" customFormat="1">
      <c r="H1340" s="20"/>
      <c r="I1340" s="1014"/>
      <c r="T1340" s="1032"/>
    </row>
    <row r="1341" spans="8:20" s="68" customFormat="1" ht="8.4499999999999993" customHeight="1">
      <c r="H1341" s="20"/>
      <c r="I1341" s="1014"/>
      <c r="T1341" s="1032"/>
    </row>
    <row r="1342" spans="8:20" s="68" customFormat="1" ht="1.5" customHeight="1">
      <c r="H1342" s="20"/>
      <c r="I1342" s="1014"/>
      <c r="T1342" s="1032"/>
    </row>
    <row r="1343" spans="8:20" s="68" customFormat="1" ht="8.4499999999999993" customHeight="1">
      <c r="H1343" s="20"/>
      <c r="I1343" s="1014"/>
      <c r="T1343" s="1032"/>
    </row>
    <row r="1344" spans="8:20" s="68" customFormat="1">
      <c r="H1344" s="20"/>
      <c r="I1344" s="1014"/>
      <c r="T1344" s="1032"/>
    </row>
    <row r="1345" spans="8:20" s="68" customFormat="1" ht="12.75" customHeight="1">
      <c r="H1345" s="20"/>
      <c r="I1345" s="1014"/>
      <c r="T1345" s="1032"/>
    </row>
    <row r="1346" spans="8:20" s="68" customFormat="1" ht="12.75" customHeight="1">
      <c r="H1346" s="20"/>
      <c r="I1346" s="1014"/>
      <c r="T1346" s="1032"/>
    </row>
    <row r="1347" spans="8:20" s="68" customFormat="1" ht="12.75" customHeight="1">
      <c r="H1347" s="20"/>
      <c r="I1347" s="1014"/>
      <c r="T1347" s="1032"/>
    </row>
    <row r="1348" spans="8:20" s="68" customFormat="1" ht="12.75" customHeight="1">
      <c r="H1348" s="20"/>
      <c r="I1348" s="1014"/>
      <c r="T1348" s="1032"/>
    </row>
    <row r="1349" spans="8:20" s="68" customFormat="1" ht="12.75" customHeight="1">
      <c r="H1349" s="20"/>
      <c r="I1349" s="1014"/>
      <c r="T1349" s="1032"/>
    </row>
    <row r="1350" spans="8:20" s="68" customFormat="1" ht="12.75" customHeight="1">
      <c r="H1350" s="20"/>
      <c r="I1350" s="1014"/>
      <c r="T1350" s="1032"/>
    </row>
    <row r="1351" spans="8:20" s="68" customFormat="1" ht="12.75" customHeight="1">
      <c r="H1351" s="20"/>
      <c r="I1351" s="1014"/>
      <c r="T1351" s="1032"/>
    </row>
    <row r="1352" spans="8:20" s="68" customFormat="1" ht="6.75" customHeight="1">
      <c r="H1352" s="20"/>
      <c r="I1352" s="1014"/>
      <c r="T1352" s="1032"/>
    </row>
    <row r="1353" spans="8:20" s="68" customFormat="1" ht="9.75" customHeight="1">
      <c r="H1353" s="20"/>
      <c r="I1353" s="1014"/>
      <c r="T1353" s="1032"/>
    </row>
    <row r="1354" spans="8:20" s="68" customFormat="1" ht="9.75" customHeight="1">
      <c r="H1354" s="20"/>
      <c r="I1354" s="1014"/>
      <c r="T1354" s="1032"/>
    </row>
    <row r="1355" spans="8:20" s="68" customFormat="1" ht="8.25" customHeight="1">
      <c r="H1355" s="20"/>
      <c r="I1355" s="1014"/>
      <c r="T1355" s="1032"/>
    </row>
    <row r="1356" spans="8:20" s="68" customFormat="1" ht="12.75" customHeight="1">
      <c r="H1356" s="20"/>
      <c r="I1356" s="1014"/>
      <c r="T1356" s="1032"/>
    </row>
    <row r="1357" spans="8:20" s="68" customFormat="1" ht="6" customHeight="1">
      <c r="H1357" s="20"/>
      <c r="I1357" s="1014"/>
      <c r="T1357" s="1032"/>
    </row>
    <row r="1358" spans="8:20" s="68" customFormat="1" ht="6" customHeight="1">
      <c r="H1358" s="20"/>
      <c r="I1358" s="1014"/>
      <c r="T1358" s="1032"/>
    </row>
    <row r="1359" spans="8:20" s="68" customFormat="1" ht="6" customHeight="1">
      <c r="H1359" s="20"/>
      <c r="I1359" s="1014"/>
      <c r="T1359" s="1032"/>
    </row>
    <row r="1360" spans="8:20" s="68" customFormat="1" ht="6" customHeight="1">
      <c r="H1360" s="20"/>
      <c r="I1360" s="1014"/>
      <c r="T1360" s="1032"/>
    </row>
    <row r="1361" spans="8:20" s="68" customFormat="1">
      <c r="H1361" s="20"/>
      <c r="I1361" s="1014"/>
      <c r="T1361" s="1032"/>
    </row>
    <row r="1362" spans="8:20" s="68" customFormat="1">
      <c r="H1362" s="20"/>
      <c r="I1362" s="1014"/>
      <c r="T1362" s="1032"/>
    </row>
    <row r="1363" spans="8:20" s="68" customFormat="1">
      <c r="H1363" s="20"/>
      <c r="I1363" s="1014"/>
      <c r="T1363" s="1032"/>
    </row>
    <row r="1364" spans="8:20" s="68" customFormat="1" ht="9.75" customHeight="1">
      <c r="H1364" s="20"/>
      <c r="I1364" s="1014"/>
      <c r="T1364" s="1032"/>
    </row>
    <row r="1365" spans="8:20" s="68" customFormat="1" ht="9.75" customHeight="1">
      <c r="H1365" s="20"/>
      <c r="I1365" s="1014"/>
      <c r="T1365" s="1032"/>
    </row>
    <row r="1366" spans="8:20" s="81" customFormat="1" ht="9.75" customHeight="1">
      <c r="H1366" s="1018"/>
      <c r="I1366" s="1015"/>
      <c r="T1366" s="121"/>
    </row>
    <row r="1367" spans="8:20" s="81" customFormat="1" ht="9" customHeight="1">
      <c r="H1367" s="1018"/>
      <c r="I1367" s="1015"/>
      <c r="T1367" s="121"/>
    </row>
    <row r="1368" spans="8:20" s="68" customFormat="1" ht="3" customHeight="1">
      <c r="H1368" s="20"/>
      <c r="I1368" s="1014"/>
      <c r="T1368" s="1032"/>
    </row>
    <row r="1369" spans="8:20" s="68" customFormat="1" ht="3" customHeight="1">
      <c r="H1369" s="20"/>
      <c r="I1369" s="1014"/>
      <c r="T1369" s="1032"/>
    </row>
    <row r="1370" spans="8:20" s="68" customFormat="1" ht="8.4499999999999993" customHeight="1">
      <c r="H1370" s="20"/>
      <c r="I1370" s="1014"/>
      <c r="T1370" s="1032"/>
    </row>
    <row r="1371" spans="8:20" s="68" customFormat="1" ht="1.5" customHeight="1">
      <c r="H1371" s="20"/>
      <c r="I1371" s="1014"/>
      <c r="T1371" s="1032"/>
    </row>
    <row r="1372" spans="8:20" s="68" customFormat="1" ht="8.4499999999999993" customHeight="1">
      <c r="H1372" s="20"/>
      <c r="I1372" s="1014"/>
      <c r="T1372" s="1032"/>
    </row>
    <row r="1373" spans="8:20" s="68" customFormat="1">
      <c r="H1373" s="20"/>
      <c r="I1373" s="1014"/>
      <c r="T1373" s="1032"/>
    </row>
    <row r="1374" spans="8:20" s="68" customFormat="1" ht="12.75" customHeight="1">
      <c r="H1374" s="20"/>
      <c r="I1374" s="1014"/>
      <c r="T1374" s="1032"/>
    </row>
    <row r="1375" spans="8:20" s="68" customFormat="1" ht="12.75" customHeight="1">
      <c r="H1375" s="20"/>
      <c r="I1375" s="1014"/>
      <c r="T1375" s="1032"/>
    </row>
    <row r="1376" spans="8:20" s="68" customFormat="1" ht="12.75" customHeight="1">
      <c r="H1376" s="20"/>
      <c r="I1376" s="1014"/>
      <c r="T1376" s="1032"/>
    </row>
    <row r="1377" spans="8:20" s="68" customFormat="1" ht="12.75" customHeight="1">
      <c r="H1377" s="20"/>
      <c r="I1377" s="1014"/>
      <c r="T1377" s="1032"/>
    </row>
    <row r="1378" spans="8:20" s="68" customFormat="1" ht="12.75" customHeight="1">
      <c r="H1378" s="20"/>
      <c r="I1378" s="1014"/>
      <c r="T1378" s="1032"/>
    </row>
    <row r="1379" spans="8:20" s="68" customFormat="1" ht="12.75" customHeight="1">
      <c r="H1379" s="20"/>
      <c r="I1379" s="1014"/>
      <c r="T1379" s="1032"/>
    </row>
    <row r="1380" spans="8:20" s="68" customFormat="1" ht="12.75" customHeight="1">
      <c r="H1380" s="20"/>
      <c r="I1380" s="1014"/>
      <c r="T1380" s="1032"/>
    </row>
    <row r="1381" spans="8:20" s="68" customFormat="1" ht="6.75" customHeight="1">
      <c r="H1381" s="20"/>
      <c r="I1381" s="1014"/>
      <c r="T1381" s="1032"/>
    </row>
    <row r="1382" spans="8:20" s="68" customFormat="1" ht="9.75" customHeight="1">
      <c r="H1382" s="20"/>
      <c r="I1382" s="1014"/>
      <c r="T1382" s="1032"/>
    </row>
    <row r="1383" spans="8:20" s="68" customFormat="1" ht="9.75" customHeight="1">
      <c r="H1383" s="20"/>
      <c r="I1383" s="1014"/>
      <c r="T1383" s="1032"/>
    </row>
    <row r="1384" spans="8:20" s="68" customFormat="1" ht="8.25" customHeight="1">
      <c r="H1384" s="20"/>
      <c r="I1384" s="1014"/>
      <c r="T1384" s="1032"/>
    </row>
    <row r="1385" spans="8:20" s="68" customFormat="1" ht="12.75" customHeight="1">
      <c r="H1385" s="20"/>
      <c r="I1385" s="1014"/>
      <c r="T1385" s="1032"/>
    </row>
    <row r="1386" spans="8:20" s="68" customFormat="1" ht="6" customHeight="1">
      <c r="H1386" s="20"/>
      <c r="I1386" s="1014"/>
      <c r="T1386" s="1032"/>
    </row>
    <row r="1387" spans="8:20" s="68" customFormat="1" ht="6" customHeight="1">
      <c r="H1387" s="20"/>
      <c r="I1387" s="1014"/>
      <c r="T1387" s="1032"/>
    </row>
    <row r="1388" spans="8:20" s="68" customFormat="1" ht="6" customHeight="1">
      <c r="H1388" s="20"/>
      <c r="I1388" s="1014"/>
      <c r="T1388" s="1032"/>
    </row>
    <row r="1389" spans="8:20" s="68" customFormat="1" ht="6" customHeight="1">
      <c r="H1389" s="20"/>
      <c r="I1389" s="1014"/>
      <c r="T1389" s="1032"/>
    </row>
    <row r="1390" spans="8:20" s="68" customFormat="1">
      <c r="H1390" s="20"/>
      <c r="I1390" s="1014"/>
      <c r="T1390" s="1032"/>
    </row>
    <row r="1391" spans="8:20" s="68" customFormat="1">
      <c r="H1391" s="20"/>
      <c r="I1391" s="1014"/>
      <c r="T1391" s="1032"/>
    </row>
    <row r="1392" spans="8:20" s="68" customFormat="1">
      <c r="H1392" s="20"/>
      <c r="I1392" s="1014"/>
      <c r="T1392" s="1032"/>
    </row>
    <row r="1393" spans="8:20" s="68" customFormat="1" ht="9.75" customHeight="1">
      <c r="H1393" s="20"/>
      <c r="I1393" s="1014"/>
      <c r="T1393" s="1032"/>
    </row>
    <row r="1394" spans="8:20" s="68" customFormat="1" ht="9.75" customHeight="1">
      <c r="H1394" s="20"/>
      <c r="I1394" s="1014"/>
      <c r="T1394" s="1032"/>
    </row>
    <row r="1395" spans="8:20" s="81" customFormat="1" ht="9.75" customHeight="1">
      <c r="H1395" s="1018"/>
      <c r="I1395" s="1015"/>
      <c r="T1395" s="121"/>
    </row>
    <row r="1396" spans="8:20" s="81" customFormat="1" ht="9" customHeight="1">
      <c r="H1396" s="1018"/>
      <c r="I1396" s="1015"/>
      <c r="T1396" s="121"/>
    </row>
    <row r="1397" spans="8:20" s="68" customFormat="1">
      <c r="H1397" s="20"/>
      <c r="I1397" s="1014"/>
      <c r="T1397" s="1032"/>
    </row>
    <row r="1398" spans="8:20" s="68" customFormat="1" ht="8.4499999999999993" customHeight="1">
      <c r="H1398" s="20"/>
      <c r="I1398" s="1014"/>
      <c r="T1398" s="1032"/>
    </row>
    <row r="1399" spans="8:20" s="68" customFormat="1" ht="1.5" customHeight="1">
      <c r="H1399" s="20"/>
      <c r="I1399" s="1014"/>
      <c r="T1399" s="1032"/>
    </row>
    <row r="1400" spans="8:20" s="68" customFormat="1" ht="8.4499999999999993" customHeight="1">
      <c r="H1400" s="20"/>
      <c r="I1400" s="1014"/>
      <c r="T1400" s="1032"/>
    </row>
    <row r="1401" spans="8:20" s="68" customFormat="1">
      <c r="H1401" s="20"/>
      <c r="I1401" s="1014"/>
      <c r="T1401" s="1032"/>
    </row>
    <row r="1402" spans="8:20" s="68" customFormat="1" ht="12.75" customHeight="1">
      <c r="H1402" s="20"/>
      <c r="I1402" s="1014"/>
      <c r="T1402" s="1032"/>
    </row>
    <row r="1403" spans="8:20" s="68" customFormat="1" ht="12.75" customHeight="1">
      <c r="H1403" s="20"/>
      <c r="I1403" s="1014"/>
      <c r="T1403" s="1032"/>
    </row>
    <row r="1404" spans="8:20" s="68" customFormat="1" ht="12.75" customHeight="1">
      <c r="H1404" s="20"/>
      <c r="I1404" s="1014"/>
      <c r="T1404" s="1032"/>
    </row>
    <row r="1405" spans="8:20" s="68" customFormat="1" ht="12.75" customHeight="1">
      <c r="H1405" s="20"/>
      <c r="I1405" s="1014"/>
      <c r="T1405" s="1032"/>
    </row>
    <row r="1406" spans="8:20" s="68" customFormat="1" ht="12.75" customHeight="1">
      <c r="H1406" s="20"/>
      <c r="I1406" s="1014"/>
      <c r="T1406" s="1032"/>
    </row>
    <row r="1407" spans="8:20" s="68" customFormat="1" ht="12.75" customHeight="1">
      <c r="H1407" s="20"/>
      <c r="I1407" s="1014"/>
      <c r="T1407" s="1032"/>
    </row>
    <row r="1408" spans="8:20" s="68" customFormat="1" ht="12.75" customHeight="1">
      <c r="H1408" s="20"/>
      <c r="I1408" s="1014"/>
      <c r="T1408" s="1032"/>
    </row>
    <row r="1409" spans="8:20" s="68" customFormat="1" ht="6.75" customHeight="1">
      <c r="H1409" s="20"/>
      <c r="I1409" s="1014"/>
      <c r="T1409" s="1032"/>
    </row>
    <row r="1410" spans="8:20" s="68" customFormat="1" ht="9.75" customHeight="1">
      <c r="H1410" s="20"/>
      <c r="I1410" s="1014"/>
      <c r="T1410" s="1032"/>
    </row>
    <row r="1411" spans="8:20" s="68" customFormat="1" ht="9.75" customHeight="1">
      <c r="H1411" s="20"/>
      <c r="I1411" s="1014"/>
      <c r="T1411" s="1032"/>
    </row>
    <row r="1412" spans="8:20" s="68" customFormat="1" ht="8.25" customHeight="1">
      <c r="H1412" s="20"/>
      <c r="I1412" s="1014"/>
      <c r="T1412" s="1032"/>
    </row>
    <row r="1413" spans="8:20" s="68" customFormat="1" ht="12.75" customHeight="1">
      <c r="H1413" s="20"/>
      <c r="I1413" s="1014"/>
      <c r="T1413" s="1032"/>
    </row>
    <row r="1414" spans="8:20" s="68" customFormat="1" ht="6" customHeight="1">
      <c r="H1414" s="20"/>
      <c r="I1414" s="1014"/>
      <c r="T1414" s="1032"/>
    </row>
    <row r="1415" spans="8:20" s="68" customFormat="1" ht="6" customHeight="1">
      <c r="H1415" s="20"/>
      <c r="I1415" s="1014"/>
      <c r="T1415" s="1032"/>
    </row>
    <row r="1416" spans="8:20" s="68" customFormat="1" ht="6" customHeight="1">
      <c r="H1416" s="20"/>
      <c r="I1416" s="1014"/>
      <c r="T1416" s="1032"/>
    </row>
    <row r="1417" spans="8:20" s="68" customFormat="1" ht="6" customHeight="1">
      <c r="H1417" s="20"/>
      <c r="I1417" s="1014"/>
      <c r="T1417" s="1032"/>
    </row>
    <row r="1418" spans="8:20" s="68" customFormat="1">
      <c r="H1418" s="20"/>
      <c r="I1418" s="1014"/>
      <c r="T1418" s="1032"/>
    </row>
    <row r="1419" spans="8:20" s="68" customFormat="1">
      <c r="H1419" s="20"/>
      <c r="I1419" s="1014"/>
      <c r="T1419" s="1032"/>
    </row>
    <row r="1420" spans="8:20" s="68" customFormat="1">
      <c r="H1420" s="20"/>
      <c r="I1420" s="1014"/>
      <c r="T1420" s="1032"/>
    </row>
    <row r="1421" spans="8:20" s="68" customFormat="1" ht="9.75" customHeight="1">
      <c r="H1421" s="20"/>
      <c r="I1421" s="1014"/>
      <c r="T1421" s="1032"/>
    </row>
    <row r="1422" spans="8:20" s="68" customFormat="1" ht="9.75" customHeight="1">
      <c r="H1422" s="20"/>
      <c r="I1422" s="1014"/>
      <c r="T1422" s="1032"/>
    </row>
    <row r="1423" spans="8:20" s="81" customFormat="1" ht="9.75" customHeight="1">
      <c r="H1423" s="1018"/>
      <c r="I1423" s="1015"/>
      <c r="T1423" s="121"/>
    </row>
    <row r="1424" spans="8:20" s="81" customFormat="1" ht="9" customHeight="1">
      <c r="H1424" s="1018"/>
      <c r="I1424" s="1015"/>
      <c r="T1424" s="121"/>
    </row>
    <row r="1425" spans="8:20" s="68" customFormat="1" ht="3" customHeight="1">
      <c r="H1425" s="20"/>
      <c r="I1425" s="1014"/>
      <c r="T1425" s="1032"/>
    </row>
    <row r="1426" spans="8:20" s="68" customFormat="1" ht="3" customHeight="1">
      <c r="H1426" s="20"/>
      <c r="I1426" s="1014"/>
      <c r="T1426" s="1032"/>
    </row>
    <row r="1427" spans="8:20" s="68" customFormat="1" ht="8.4499999999999993" customHeight="1">
      <c r="H1427" s="20"/>
      <c r="I1427" s="1014"/>
      <c r="T1427" s="1032"/>
    </row>
    <row r="1428" spans="8:20" s="68" customFormat="1" ht="1.5" customHeight="1">
      <c r="H1428" s="20"/>
      <c r="I1428" s="1014"/>
      <c r="T1428" s="1032"/>
    </row>
    <row r="1429" spans="8:20" s="68" customFormat="1" ht="8.4499999999999993" customHeight="1">
      <c r="H1429" s="20"/>
      <c r="I1429" s="1014"/>
      <c r="T1429" s="1032"/>
    </row>
    <row r="1430" spans="8:20" s="68" customFormat="1">
      <c r="H1430" s="20"/>
      <c r="I1430" s="1014"/>
      <c r="T1430" s="1032"/>
    </row>
    <row r="1431" spans="8:20" s="68" customFormat="1" ht="12.75" customHeight="1">
      <c r="H1431" s="20"/>
      <c r="I1431" s="1014"/>
      <c r="T1431" s="1032"/>
    </row>
    <row r="1432" spans="8:20" s="68" customFormat="1" ht="12.75" customHeight="1">
      <c r="H1432" s="20"/>
      <c r="I1432" s="1014"/>
      <c r="T1432" s="1032"/>
    </row>
    <row r="1433" spans="8:20" s="68" customFormat="1" ht="12.75" customHeight="1">
      <c r="H1433" s="20"/>
      <c r="I1433" s="1014"/>
      <c r="T1433" s="1032"/>
    </row>
    <row r="1434" spans="8:20" s="68" customFormat="1" ht="12.75" customHeight="1">
      <c r="H1434" s="20"/>
      <c r="I1434" s="1014"/>
      <c r="T1434" s="1032"/>
    </row>
    <row r="1435" spans="8:20" s="68" customFormat="1" ht="12.75" customHeight="1">
      <c r="H1435" s="20"/>
      <c r="I1435" s="1014"/>
      <c r="T1435" s="1032"/>
    </row>
    <row r="1436" spans="8:20" s="68" customFormat="1" ht="12.75" customHeight="1">
      <c r="H1436" s="20"/>
      <c r="I1436" s="1014"/>
      <c r="T1436" s="1032"/>
    </row>
    <row r="1437" spans="8:20" s="68" customFormat="1" ht="12.75" customHeight="1">
      <c r="H1437" s="20"/>
      <c r="I1437" s="1014"/>
      <c r="T1437" s="1032"/>
    </row>
    <row r="1438" spans="8:20" s="68" customFormat="1" ht="6.75" customHeight="1">
      <c r="H1438" s="20"/>
      <c r="I1438" s="1014"/>
      <c r="T1438" s="1032"/>
    </row>
    <row r="1439" spans="8:20" s="68" customFormat="1" ht="9.75" customHeight="1">
      <c r="H1439" s="20"/>
      <c r="I1439" s="1014"/>
      <c r="T1439" s="1032"/>
    </row>
    <row r="1440" spans="8:20" s="68" customFormat="1" ht="9.75" customHeight="1">
      <c r="H1440" s="20"/>
      <c r="I1440" s="1014"/>
      <c r="T1440" s="1032"/>
    </row>
    <row r="1441" spans="8:20" s="68" customFormat="1" ht="8.25" customHeight="1">
      <c r="H1441" s="20"/>
      <c r="I1441" s="1014"/>
      <c r="T1441" s="1032"/>
    </row>
    <row r="1442" spans="8:20" s="68" customFormat="1" ht="12.75" customHeight="1">
      <c r="H1442" s="20"/>
      <c r="I1442" s="1014"/>
      <c r="T1442" s="1032"/>
    </row>
    <row r="1443" spans="8:20" s="68" customFormat="1" ht="6" customHeight="1">
      <c r="H1443" s="20"/>
      <c r="I1443" s="1014"/>
      <c r="T1443" s="1032"/>
    </row>
    <row r="1444" spans="8:20" s="68" customFormat="1" ht="6" customHeight="1">
      <c r="H1444" s="20"/>
      <c r="I1444" s="1014"/>
      <c r="T1444" s="1032"/>
    </row>
    <row r="1445" spans="8:20" s="68" customFormat="1" ht="6" customHeight="1">
      <c r="H1445" s="20"/>
      <c r="I1445" s="1014"/>
      <c r="T1445" s="1032"/>
    </row>
    <row r="1446" spans="8:20" s="68" customFormat="1" ht="6" customHeight="1">
      <c r="H1446" s="20"/>
      <c r="I1446" s="1014"/>
      <c r="T1446" s="1032"/>
    </row>
    <row r="1447" spans="8:20" s="68" customFormat="1">
      <c r="H1447" s="20"/>
      <c r="I1447" s="1014"/>
      <c r="T1447" s="1032"/>
    </row>
    <row r="1448" spans="8:20" s="68" customFormat="1">
      <c r="H1448" s="20"/>
      <c r="I1448" s="1014"/>
      <c r="T1448" s="1032"/>
    </row>
    <row r="1449" spans="8:20" s="68" customFormat="1">
      <c r="H1449" s="20"/>
      <c r="I1449" s="1014"/>
      <c r="T1449" s="1032"/>
    </row>
    <row r="1450" spans="8:20" s="68" customFormat="1" ht="9.75" customHeight="1">
      <c r="H1450" s="20"/>
      <c r="I1450" s="1014"/>
      <c r="T1450" s="1032"/>
    </row>
    <row r="1451" spans="8:20" s="68" customFormat="1" ht="9.75" customHeight="1">
      <c r="H1451" s="20"/>
      <c r="I1451" s="1014"/>
      <c r="T1451" s="1032"/>
    </row>
    <row r="1452" spans="8:20" s="81" customFormat="1" ht="9.75" customHeight="1">
      <c r="H1452" s="1018"/>
      <c r="I1452" s="1015"/>
      <c r="T1452" s="121"/>
    </row>
    <row r="1453" spans="8:20" s="81" customFormat="1" ht="9" customHeight="1">
      <c r="H1453" s="1018"/>
      <c r="I1453" s="1015"/>
      <c r="T1453" s="121"/>
    </row>
    <row r="1454" spans="8:20" s="68" customFormat="1">
      <c r="H1454" s="20"/>
      <c r="I1454" s="1014"/>
      <c r="T1454" s="1032"/>
    </row>
    <row r="1455" spans="8:20" s="68" customFormat="1" ht="8.4499999999999993" customHeight="1">
      <c r="H1455" s="20"/>
      <c r="I1455" s="1014"/>
      <c r="T1455" s="1032"/>
    </row>
    <row r="1456" spans="8:20" s="68" customFormat="1" ht="1.5" customHeight="1">
      <c r="H1456" s="20"/>
      <c r="I1456" s="1014"/>
      <c r="T1456" s="1032"/>
    </row>
    <row r="1457" spans="8:20" s="68" customFormat="1" ht="8.4499999999999993" customHeight="1">
      <c r="H1457" s="20"/>
      <c r="I1457" s="1014"/>
      <c r="T1457" s="1032"/>
    </row>
    <row r="1458" spans="8:20" s="68" customFormat="1">
      <c r="H1458" s="20"/>
      <c r="I1458" s="1014"/>
      <c r="T1458" s="1032"/>
    </row>
    <row r="1459" spans="8:20" s="68" customFormat="1" ht="12.75" customHeight="1">
      <c r="H1459" s="20"/>
      <c r="I1459" s="1014"/>
      <c r="T1459" s="1032"/>
    </row>
    <row r="1460" spans="8:20" s="68" customFormat="1" ht="12.75" customHeight="1">
      <c r="H1460" s="20"/>
      <c r="I1460" s="1014"/>
      <c r="T1460" s="1032"/>
    </row>
    <row r="1461" spans="8:20" s="68" customFormat="1" ht="12.75" customHeight="1">
      <c r="H1461" s="20"/>
      <c r="I1461" s="1014"/>
      <c r="T1461" s="1032"/>
    </row>
    <row r="1462" spans="8:20" s="68" customFormat="1" ht="12.75" customHeight="1">
      <c r="H1462" s="20"/>
      <c r="I1462" s="1014"/>
      <c r="T1462" s="1032"/>
    </row>
    <row r="1463" spans="8:20" s="68" customFormat="1" ht="12.75" customHeight="1">
      <c r="H1463" s="20"/>
      <c r="I1463" s="1014"/>
      <c r="T1463" s="1032"/>
    </row>
    <row r="1464" spans="8:20" s="68" customFormat="1" ht="12.75" customHeight="1">
      <c r="H1464" s="20"/>
      <c r="I1464" s="1014"/>
      <c r="T1464" s="1032"/>
    </row>
    <row r="1465" spans="8:20" s="68" customFormat="1" ht="12.75" customHeight="1">
      <c r="H1465" s="20"/>
      <c r="I1465" s="1014"/>
      <c r="T1465" s="1032"/>
    </row>
    <row r="1466" spans="8:20" s="68" customFormat="1" ht="6.75" customHeight="1">
      <c r="H1466" s="20"/>
      <c r="I1466" s="1014"/>
      <c r="T1466" s="1032"/>
    </row>
    <row r="1467" spans="8:20" s="68" customFormat="1" ht="9.75" customHeight="1">
      <c r="H1467" s="20"/>
      <c r="I1467" s="1014"/>
      <c r="T1467" s="1032"/>
    </row>
    <row r="1468" spans="8:20" s="68" customFormat="1" ht="9.75" customHeight="1">
      <c r="H1468" s="20"/>
      <c r="I1468" s="1014"/>
      <c r="T1468" s="1032"/>
    </row>
    <row r="1469" spans="8:20" s="68" customFormat="1" ht="8.25" customHeight="1">
      <c r="H1469" s="20"/>
      <c r="I1469" s="1014"/>
      <c r="T1469" s="1032"/>
    </row>
    <row r="1470" spans="8:20" s="68" customFormat="1" ht="12.75" customHeight="1">
      <c r="H1470" s="20"/>
      <c r="I1470" s="1014"/>
      <c r="T1470" s="1032"/>
    </row>
    <row r="1471" spans="8:20" s="68" customFormat="1" ht="6" customHeight="1">
      <c r="H1471" s="20"/>
      <c r="I1471" s="1014"/>
      <c r="T1471" s="1032"/>
    </row>
    <row r="1472" spans="8:20" s="68" customFormat="1" ht="6" customHeight="1">
      <c r="H1472" s="20"/>
      <c r="I1472" s="1014"/>
      <c r="T1472" s="1032"/>
    </row>
    <row r="1473" spans="8:20" s="68" customFormat="1" ht="6" customHeight="1">
      <c r="H1473" s="20"/>
      <c r="I1473" s="1014"/>
      <c r="T1473" s="1032"/>
    </row>
    <row r="1474" spans="8:20" s="68" customFormat="1" ht="6" customHeight="1">
      <c r="H1474" s="20"/>
      <c r="I1474" s="1014"/>
      <c r="T1474" s="1032"/>
    </row>
    <row r="1475" spans="8:20" s="68" customFormat="1">
      <c r="H1475" s="20"/>
      <c r="I1475" s="1014"/>
      <c r="T1475" s="1032"/>
    </row>
    <row r="1476" spans="8:20" s="68" customFormat="1">
      <c r="H1476" s="20"/>
      <c r="I1476" s="1014"/>
      <c r="T1476" s="1032"/>
    </row>
    <row r="1477" spans="8:20" s="68" customFormat="1">
      <c r="H1477" s="20"/>
      <c r="I1477" s="1014"/>
      <c r="T1477" s="1032"/>
    </row>
    <row r="1478" spans="8:20" s="68" customFormat="1" ht="9.75" customHeight="1">
      <c r="H1478" s="20"/>
      <c r="I1478" s="1014"/>
      <c r="T1478" s="1032"/>
    </row>
    <row r="1479" spans="8:20" s="68" customFormat="1" ht="9.75" customHeight="1">
      <c r="H1479" s="20"/>
      <c r="I1479" s="1014"/>
      <c r="T1479" s="1032"/>
    </row>
    <row r="1480" spans="8:20" s="81" customFormat="1" ht="9.75" customHeight="1">
      <c r="H1480" s="1018"/>
      <c r="I1480" s="1015"/>
      <c r="T1480" s="121"/>
    </row>
    <row r="1481" spans="8:20" s="81" customFormat="1" ht="9" customHeight="1">
      <c r="H1481" s="1018"/>
      <c r="I1481" s="1015"/>
      <c r="T1481" s="121"/>
    </row>
    <row r="1482" spans="8:20" s="68" customFormat="1" ht="3" customHeight="1">
      <c r="H1482" s="20"/>
      <c r="I1482" s="1014"/>
      <c r="T1482" s="1032"/>
    </row>
    <row r="1483" spans="8:20" s="68" customFormat="1" ht="3" customHeight="1">
      <c r="H1483" s="20"/>
      <c r="I1483" s="1014"/>
      <c r="T1483" s="1032"/>
    </row>
    <row r="1484" spans="8:20" s="68" customFormat="1" ht="8.4499999999999993" customHeight="1">
      <c r="H1484" s="20"/>
      <c r="I1484" s="1014"/>
      <c r="T1484" s="1032"/>
    </row>
    <row r="1485" spans="8:20" s="68" customFormat="1" ht="1.5" customHeight="1">
      <c r="H1485" s="20"/>
      <c r="I1485" s="1014"/>
      <c r="T1485" s="1032"/>
    </row>
    <row r="1486" spans="8:20" s="68" customFormat="1" ht="8.4499999999999993" customHeight="1">
      <c r="H1486" s="20"/>
      <c r="I1486" s="1014"/>
      <c r="T1486" s="1032"/>
    </row>
    <row r="1487" spans="8:20" s="68" customFormat="1">
      <c r="H1487" s="20"/>
      <c r="I1487" s="1014"/>
      <c r="T1487" s="1032"/>
    </row>
    <row r="1488" spans="8:20" s="68" customFormat="1" ht="12.75" customHeight="1">
      <c r="H1488" s="20"/>
      <c r="I1488" s="1014"/>
      <c r="T1488" s="1032"/>
    </row>
    <row r="1489" spans="8:20" s="68" customFormat="1" ht="12.75" customHeight="1">
      <c r="H1489" s="20"/>
      <c r="I1489" s="1014"/>
      <c r="T1489" s="1032"/>
    </row>
    <row r="1490" spans="8:20" s="68" customFormat="1" ht="12.75" customHeight="1">
      <c r="H1490" s="20"/>
      <c r="I1490" s="1014"/>
      <c r="T1490" s="1032"/>
    </row>
    <row r="1491" spans="8:20" s="68" customFormat="1" ht="12.75" customHeight="1">
      <c r="H1491" s="20"/>
      <c r="I1491" s="1014"/>
      <c r="T1491" s="1032"/>
    </row>
    <row r="1492" spans="8:20" s="68" customFormat="1" ht="12.75" customHeight="1">
      <c r="H1492" s="20"/>
      <c r="I1492" s="1014"/>
      <c r="T1492" s="1032"/>
    </row>
    <row r="1493" spans="8:20" s="68" customFormat="1" ht="12.75" customHeight="1">
      <c r="H1493" s="20"/>
      <c r="I1493" s="1014"/>
      <c r="T1493" s="1032"/>
    </row>
    <row r="1494" spans="8:20" s="68" customFormat="1" ht="12.75" customHeight="1">
      <c r="H1494" s="20"/>
      <c r="I1494" s="1014"/>
      <c r="T1494" s="1032"/>
    </row>
    <row r="1495" spans="8:20" s="68" customFormat="1" ht="6.75" customHeight="1">
      <c r="H1495" s="20"/>
      <c r="I1495" s="1014"/>
      <c r="T1495" s="1032"/>
    </row>
    <row r="1496" spans="8:20" s="68" customFormat="1" ht="9.75" customHeight="1">
      <c r="H1496" s="20"/>
      <c r="I1496" s="1014"/>
      <c r="T1496" s="1032"/>
    </row>
    <row r="1497" spans="8:20" s="68" customFormat="1" ht="9.75" customHeight="1">
      <c r="H1497" s="20"/>
      <c r="I1497" s="1014"/>
      <c r="T1497" s="1032"/>
    </row>
    <row r="1498" spans="8:20" s="68" customFormat="1" ht="8.25" customHeight="1">
      <c r="H1498" s="20"/>
      <c r="I1498" s="1014"/>
      <c r="T1498" s="1032"/>
    </row>
    <row r="1499" spans="8:20" s="68" customFormat="1" ht="12.75" customHeight="1">
      <c r="H1499" s="20"/>
      <c r="I1499" s="1014"/>
      <c r="T1499" s="1032"/>
    </row>
    <row r="1500" spans="8:20" s="68" customFormat="1" ht="6" customHeight="1">
      <c r="H1500" s="20"/>
      <c r="I1500" s="1014"/>
      <c r="T1500" s="1032"/>
    </row>
    <row r="1501" spans="8:20" s="68" customFormat="1" ht="6" customHeight="1">
      <c r="H1501" s="20"/>
      <c r="I1501" s="1014"/>
      <c r="T1501" s="1032"/>
    </row>
    <row r="1502" spans="8:20" s="68" customFormat="1" ht="6" customHeight="1">
      <c r="H1502" s="20"/>
      <c r="I1502" s="1014"/>
      <c r="T1502" s="1032"/>
    </row>
    <row r="1503" spans="8:20" s="68" customFormat="1" ht="6" customHeight="1">
      <c r="H1503" s="20"/>
      <c r="I1503" s="1014"/>
      <c r="T1503" s="1032"/>
    </row>
    <row r="1504" spans="8:20" s="68" customFormat="1">
      <c r="H1504" s="20"/>
      <c r="I1504" s="1014"/>
      <c r="T1504" s="1032"/>
    </row>
    <row r="1505" spans="8:20" s="68" customFormat="1">
      <c r="H1505" s="20"/>
      <c r="I1505" s="1014"/>
      <c r="T1505" s="1032"/>
    </row>
    <row r="1506" spans="8:20" s="68" customFormat="1">
      <c r="H1506" s="20"/>
      <c r="I1506" s="1014"/>
      <c r="T1506" s="1032"/>
    </row>
    <row r="1507" spans="8:20" s="68" customFormat="1" ht="9.75" customHeight="1">
      <c r="H1507" s="20"/>
      <c r="I1507" s="1014"/>
      <c r="T1507" s="1032"/>
    </row>
    <row r="1508" spans="8:20" s="68" customFormat="1" ht="9.75" customHeight="1">
      <c r="H1508" s="20"/>
      <c r="I1508" s="1014"/>
      <c r="T1508" s="1032"/>
    </row>
    <row r="1509" spans="8:20" s="81" customFormat="1" ht="9.75" customHeight="1">
      <c r="H1509" s="1018"/>
      <c r="I1509" s="1015"/>
      <c r="T1509" s="121"/>
    </row>
    <row r="1510" spans="8:20" s="81" customFormat="1" ht="9" customHeight="1">
      <c r="H1510" s="1018"/>
      <c r="I1510" s="1015"/>
      <c r="T1510" s="121"/>
    </row>
    <row r="1511" spans="8:20" s="68" customFormat="1">
      <c r="H1511" s="20"/>
      <c r="I1511" s="1014"/>
      <c r="T1511" s="1032"/>
    </row>
    <row r="1512" spans="8:20" s="68" customFormat="1" ht="8.4499999999999993" customHeight="1">
      <c r="H1512" s="20"/>
      <c r="I1512" s="1014"/>
      <c r="T1512" s="1032"/>
    </row>
    <row r="1513" spans="8:20" s="68" customFormat="1" ht="1.5" customHeight="1">
      <c r="H1513" s="20"/>
      <c r="I1513" s="1014"/>
      <c r="T1513" s="1032"/>
    </row>
    <row r="1514" spans="8:20" s="68" customFormat="1" ht="8.4499999999999993" customHeight="1">
      <c r="H1514" s="20"/>
      <c r="I1514" s="1014"/>
      <c r="T1514" s="1032"/>
    </row>
    <row r="1515" spans="8:20" s="68" customFormat="1">
      <c r="H1515" s="20"/>
      <c r="I1515" s="1014"/>
      <c r="T1515" s="1032"/>
    </row>
    <row r="1516" spans="8:20" s="68" customFormat="1" ht="12.75" customHeight="1">
      <c r="H1516" s="20"/>
      <c r="I1516" s="1014"/>
      <c r="T1516" s="1032"/>
    </row>
    <row r="1517" spans="8:20" s="68" customFormat="1" ht="12.75" customHeight="1">
      <c r="H1517" s="20"/>
      <c r="I1517" s="1014"/>
      <c r="T1517" s="1032"/>
    </row>
    <row r="1518" spans="8:20" s="68" customFormat="1" ht="12.75" customHeight="1">
      <c r="H1518" s="20"/>
      <c r="I1518" s="1014"/>
      <c r="T1518" s="1032"/>
    </row>
    <row r="1519" spans="8:20" s="68" customFormat="1" ht="12.75" customHeight="1">
      <c r="H1519" s="20"/>
      <c r="I1519" s="1014"/>
      <c r="T1519" s="1032"/>
    </row>
    <row r="1520" spans="8:20" s="68" customFormat="1" ht="12.75" customHeight="1">
      <c r="H1520" s="20"/>
      <c r="I1520" s="1014"/>
      <c r="T1520" s="1032"/>
    </row>
    <row r="1521" spans="8:20" s="68" customFormat="1" ht="12.75" customHeight="1">
      <c r="H1521" s="20"/>
      <c r="I1521" s="1014"/>
      <c r="T1521" s="1032"/>
    </row>
    <row r="1522" spans="8:20" s="68" customFormat="1" ht="12.75" customHeight="1">
      <c r="H1522" s="20"/>
      <c r="I1522" s="1014"/>
      <c r="T1522" s="1032"/>
    </row>
    <row r="1523" spans="8:20" s="68" customFormat="1" ht="6.75" customHeight="1">
      <c r="H1523" s="20"/>
      <c r="I1523" s="1014"/>
      <c r="T1523" s="1032"/>
    </row>
    <row r="1524" spans="8:20" s="68" customFormat="1" ht="9.75" customHeight="1">
      <c r="H1524" s="20"/>
      <c r="I1524" s="1014"/>
      <c r="T1524" s="1032"/>
    </row>
    <row r="1525" spans="8:20" s="68" customFormat="1" ht="9.75" customHeight="1">
      <c r="H1525" s="20"/>
      <c r="I1525" s="1014"/>
      <c r="T1525" s="1032"/>
    </row>
    <row r="1526" spans="8:20" s="68" customFormat="1" ht="8.25" customHeight="1">
      <c r="H1526" s="20"/>
      <c r="I1526" s="1014"/>
      <c r="T1526" s="1032"/>
    </row>
    <row r="1527" spans="8:20" s="68" customFormat="1" ht="12.75" customHeight="1">
      <c r="H1527" s="20"/>
      <c r="I1527" s="1014"/>
      <c r="T1527" s="1032"/>
    </row>
    <row r="1528" spans="8:20" s="68" customFormat="1" ht="6" customHeight="1">
      <c r="H1528" s="20"/>
      <c r="I1528" s="1014"/>
      <c r="T1528" s="1032"/>
    </row>
    <row r="1529" spans="8:20" s="68" customFormat="1" ht="6" customHeight="1">
      <c r="H1529" s="20"/>
      <c r="I1529" s="1014"/>
      <c r="T1529" s="1032"/>
    </row>
    <row r="1530" spans="8:20" s="68" customFormat="1" ht="6" customHeight="1">
      <c r="H1530" s="20"/>
      <c r="I1530" s="1014"/>
      <c r="T1530" s="1032"/>
    </row>
    <row r="1531" spans="8:20" s="68" customFormat="1" ht="6" customHeight="1">
      <c r="H1531" s="20"/>
      <c r="I1531" s="1014"/>
      <c r="T1531" s="1032"/>
    </row>
    <row r="1532" spans="8:20" s="68" customFormat="1">
      <c r="H1532" s="20"/>
      <c r="I1532" s="1014"/>
      <c r="T1532" s="1032"/>
    </row>
    <row r="1533" spans="8:20" s="68" customFormat="1">
      <c r="H1533" s="20"/>
      <c r="I1533" s="1014"/>
      <c r="T1533" s="1032"/>
    </row>
    <row r="1534" spans="8:20" s="68" customFormat="1">
      <c r="H1534" s="20"/>
      <c r="I1534" s="1014"/>
      <c r="T1534" s="1032"/>
    </row>
    <row r="1535" spans="8:20" s="68" customFormat="1" ht="9.75" customHeight="1">
      <c r="H1535" s="20"/>
      <c r="I1535" s="1014"/>
      <c r="T1535" s="1032"/>
    </row>
    <row r="1536" spans="8:20" s="68" customFormat="1" ht="9.75" customHeight="1">
      <c r="H1536" s="20"/>
      <c r="I1536" s="1014"/>
      <c r="T1536" s="1032"/>
    </row>
    <row r="1537" spans="8:20" s="81" customFormat="1" ht="9.75" customHeight="1">
      <c r="H1537" s="1018"/>
      <c r="I1537" s="1015"/>
      <c r="T1537" s="121"/>
    </row>
    <row r="1538" spans="8:20" s="81" customFormat="1" ht="9" customHeight="1">
      <c r="H1538" s="1018"/>
      <c r="I1538" s="1015"/>
      <c r="T1538" s="121"/>
    </row>
    <row r="1539" spans="8:20" s="68" customFormat="1" ht="3" customHeight="1">
      <c r="H1539" s="20"/>
      <c r="I1539" s="1014"/>
      <c r="T1539" s="1032"/>
    </row>
    <row r="1540" spans="8:20" s="68" customFormat="1" ht="3" customHeight="1">
      <c r="H1540" s="20"/>
      <c r="I1540" s="1014"/>
      <c r="T1540" s="1032"/>
    </row>
    <row r="1541" spans="8:20" s="68" customFormat="1" ht="8.4499999999999993" customHeight="1">
      <c r="H1541" s="20"/>
      <c r="I1541" s="1014"/>
      <c r="T1541" s="1032"/>
    </row>
    <row r="1542" spans="8:20" s="68" customFormat="1" ht="1.5" customHeight="1">
      <c r="H1542" s="20"/>
      <c r="I1542" s="1014"/>
      <c r="T1542" s="1032"/>
    </row>
    <row r="1543" spans="8:20" s="68" customFormat="1" ht="8.4499999999999993" customHeight="1">
      <c r="H1543" s="20"/>
      <c r="I1543" s="1014"/>
      <c r="T1543" s="1032"/>
    </row>
    <row r="1544" spans="8:20" s="68" customFormat="1">
      <c r="H1544" s="20"/>
      <c r="I1544" s="1014"/>
      <c r="T1544" s="1032"/>
    </row>
    <row r="1545" spans="8:20" s="68" customFormat="1" ht="12.75" customHeight="1">
      <c r="H1545" s="20"/>
      <c r="I1545" s="1014"/>
      <c r="T1545" s="1032"/>
    </row>
    <row r="1546" spans="8:20" s="68" customFormat="1" ht="12.75" customHeight="1">
      <c r="H1546" s="20"/>
      <c r="I1546" s="1014"/>
      <c r="T1546" s="1032"/>
    </row>
    <row r="1547" spans="8:20" s="68" customFormat="1" ht="12.75" customHeight="1">
      <c r="H1547" s="20"/>
      <c r="I1547" s="1014"/>
      <c r="T1547" s="1032"/>
    </row>
    <row r="1548" spans="8:20" s="68" customFormat="1" ht="12.75" customHeight="1">
      <c r="H1548" s="20"/>
      <c r="I1548" s="1014"/>
      <c r="T1548" s="1032"/>
    </row>
    <row r="1549" spans="8:20" s="68" customFormat="1" ht="12.75" customHeight="1">
      <c r="H1549" s="20"/>
      <c r="I1549" s="1014"/>
      <c r="T1549" s="1032"/>
    </row>
    <row r="1550" spans="8:20" s="68" customFormat="1" ht="12.75" customHeight="1">
      <c r="H1550" s="20"/>
      <c r="I1550" s="1014"/>
      <c r="T1550" s="1032"/>
    </row>
    <row r="1551" spans="8:20" s="68" customFormat="1" ht="12.75" customHeight="1">
      <c r="H1551" s="20"/>
      <c r="I1551" s="1014"/>
      <c r="T1551" s="1032"/>
    </row>
    <row r="1552" spans="8:20" s="68" customFormat="1" ht="6.75" customHeight="1">
      <c r="H1552" s="20"/>
      <c r="I1552" s="1014"/>
      <c r="T1552" s="1032"/>
    </row>
    <row r="1553" spans="8:20" s="68" customFormat="1" ht="9.75" customHeight="1">
      <c r="H1553" s="20"/>
      <c r="I1553" s="1014"/>
      <c r="T1553" s="1032"/>
    </row>
    <row r="1554" spans="8:20" s="68" customFormat="1" ht="9.75" customHeight="1">
      <c r="H1554" s="20"/>
      <c r="I1554" s="1014"/>
      <c r="T1554" s="1032"/>
    </row>
    <row r="1555" spans="8:20" s="68" customFormat="1" ht="8.25" customHeight="1">
      <c r="H1555" s="20"/>
      <c r="I1555" s="1014"/>
      <c r="T1555" s="1032"/>
    </row>
    <row r="1556" spans="8:20" s="68" customFormat="1" ht="12.75" customHeight="1">
      <c r="H1556" s="20"/>
      <c r="I1556" s="1014"/>
      <c r="T1556" s="1032"/>
    </row>
    <row r="1557" spans="8:20" s="68" customFormat="1" ht="6" customHeight="1">
      <c r="H1557" s="20"/>
      <c r="I1557" s="1014"/>
      <c r="T1557" s="1032"/>
    </row>
    <row r="1558" spans="8:20" s="68" customFormat="1" ht="6" customHeight="1">
      <c r="H1558" s="20"/>
      <c r="I1558" s="1014"/>
      <c r="T1558" s="1032"/>
    </row>
    <row r="1559" spans="8:20" s="68" customFormat="1" ht="6" customHeight="1">
      <c r="H1559" s="20"/>
      <c r="I1559" s="1014"/>
      <c r="T1559" s="1032"/>
    </row>
    <row r="1560" spans="8:20" s="68" customFormat="1" ht="6" customHeight="1">
      <c r="H1560" s="20"/>
      <c r="I1560" s="1014"/>
      <c r="T1560" s="1032"/>
    </row>
    <row r="1561" spans="8:20" s="68" customFormat="1">
      <c r="H1561" s="20"/>
      <c r="I1561" s="1014"/>
      <c r="T1561" s="1032"/>
    </row>
    <row r="1562" spans="8:20" s="68" customFormat="1">
      <c r="H1562" s="20"/>
      <c r="I1562" s="1014"/>
      <c r="T1562" s="1032"/>
    </row>
    <row r="1563" spans="8:20" s="68" customFormat="1">
      <c r="H1563" s="20"/>
      <c r="I1563" s="1014"/>
      <c r="T1563" s="1032"/>
    </row>
    <row r="1564" spans="8:20" s="68" customFormat="1" ht="9.75" customHeight="1">
      <c r="H1564" s="20"/>
      <c r="I1564" s="1014"/>
      <c r="T1564" s="1032"/>
    </row>
    <row r="1565" spans="8:20" s="68" customFormat="1" ht="9.75" customHeight="1">
      <c r="H1565" s="20"/>
      <c r="I1565" s="1014"/>
      <c r="T1565" s="1032"/>
    </row>
    <row r="1566" spans="8:20" s="81" customFormat="1" ht="9.75" customHeight="1">
      <c r="H1566" s="1018"/>
      <c r="I1566" s="1015"/>
      <c r="T1566" s="121"/>
    </row>
    <row r="1567" spans="8:20" s="81" customFormat="1" ht="9" customHeight="1">
      <c r="H1567" s="1018"/>
      <c r="I1567" s="1015"/>
      <c r="T1567" s="121"/>
    </row>
    <row r="1568" spans="8:20" s="68" customFormat="1">
      <c r="H1568" s="20"/>
      <c r="I1568" s="1014"/>
      <c r="T1568" s="1032"/>
    </row>
    <row r="1569" spans="8:20" s="68" customFormat="1" ht="8.4499999999999993" customHeight="1">
      <c r="H1569" s="20"/>
      <c r="I1569" s="1014"/>
      <c r="T1569" s="1032"/>
    </row>
    <row r="1570" spans="8:20" s="68" customFormat="1" ht="1.5" customHeight="1">
      <c r="H1570" s="20"/>
      <c r="I1570" s="1014"/>
      <c r="T1570" s="1032"/>
    </row>
    <row r="1571" spans="8:20" s="68" customFormat="1" ht="8.4499999999999993" customHeight="1">
      <c r="H1571" s="20"/>
      <c r="I1571" s="1014"/>
      <c r="T1571" s="1032"/>
    </row>
    <row r="1572" spans="8:20" s="68" customFormat="1">
      <c r="H1572" s="20"/>
      <c r="I1572" s="1014"/>
      <c r="T1572" s="1032"/>
    </row>
    <row r="1573" spans="8:20" s="68" customFormat="1" ht="12.75" customHeight="1">
      <c r="H1573" s="20"/>
      <c r="I1573" s="1014"/>
      <c r="T1573" s="1032"/>
    </row>
    <row r="1574" spans="8:20" s="68" customFormat="1" ht="12.75" customHeight="1">
      <c r="H1574" s="20"/>
      <c r="I1574" s="1014"/>
      <c r="T1574" s="1032"/>
    </row>
    <row r="1575" spans="8:20" s="68" customFormat="1" ht="12.75" customHeight="1">
      <c r="H1575" s="20"/>
      <c r="I1575" s="1014"/>
      <c r="T1575" s="1032"/>
    </row>
    <row r="1576" spans="8:20" s="68" customFormat="1" ht="12.75" customHeight="1">
      <c r="H1576" s="20"/>
      <c r="I1576" s="1014"/>
      <c r="T1576" s="1032"/>
    </row>
    <row r="1577" spans="8:20" s="68" customFormat="1" ht="12.75" customHeight="1">
      <c r="H1577" s="20"/>
      <c r="I1577" s="1014"/>
      <c r="T1577" s="1032"/>
    </row>
    <row r="1578" spans="8:20" s="68" customFormat="1" ht="12.75" customHeight="1">
      <c r="H1578" s="20"/>
      <c r="I1578" s="1014"/>
      <c r="T1578" s="1032"/>
    </row>
    <row r="1579" spans="8:20" s="68" customFormat="1" ht="12.75" customHeight="1">
      <c r="H1579" s="20"/>
      <c r="I1579" s="1014"/>
      <c r="T1579" s="1032"/>
    </row>
    <row r="1580" spans="8:20" s="68" customFormat="1" ht="6.75" customHeight="1">
      <c r="H1580" s="20"/>
      <c r="I1580" s="1014"/>
      <c r="T1580" s="1032"/>
    </row>
    <row r="1581" spans="8:20" s="68" customFormat="1" ht="9.75" customHeight="1">
      <c r="H1581" s="20"/>
      <c r="I1581" s="1014"/>
      <c r="T1581" s="1032"/>
    </row>
    <row r="1582" spans="8:20" s="68" customFormat="1" ht="9.75" customHeight="1">
      <c r="H1582" s="20"/>
      <c r="I1582" s="1014"/>
      <c r="T1582" s="1032"/>
    </row>
    <row r="1583" spans="8:20" s="68" customFormat="1" ht="8.25" customHeight="1">
      <c r="H1583" s="20"/>
      <c r="I1583" s="1014"/>
      <c r="T1583" s="1032"/>
    </row>
    <row r="1584" spans="8:20" s="68" customFormat="1" ht="12.75" customHeight="1">
      <c r="H1584" s="20"/>
      <c r="I1584" s="1014"/>
      <c r="T1584" s="1032"/>
    </row>
    <row r="1585" spans="8:20" s="68" customFormat="1" ht="6" customHeight="1">
      <c r="H1585" s="20"/>
      <c r="I1585" s="1014"/>
      <c r="T1585" s="1032"/>
    </row>
    <row r="1586" spans="8:20" s="68" customFormat="1" ht="6" customHeight="1">
      <c r="H1586" s="20"/>
      <c r="I1586" s="1014"/>
      <c r="T1586" s="1032"/>
    </row>
    <row r="1587" spans="8:20" s="68" customFormat="1" ht="6" customHeight="1">
      <c r="H1587" s="20"/>
      <c r="I1587" s="1014"/>
      <c r="T1587" s="1032"/>
    </row>
    <row r="1588" spans="8:20" s="68" customFormat="1" ht="6" customHeight="1">
      <c r="H1588" s="20"/>
      <c r="I1588" s="1014"/>
      <c r="T1588" s="1032"/>
    </row>
    <row r="1589" spans="8:20" s="68" customFormat="1">
      <c r="H1589" s="20"/>
      <c r="I1589" s="1014"/>
      <c r="T1589" s="1032"/>
    </row>
    <row r="1590" spans="8:20" s="68" customFormat="1">
      <c r="H1590" s="20"/>
      <c r="I1590" s="1014"/>
      <c r="T1590" s="1032"/>
    </row>
    <row r="1591" spans="8:20" s="68" customFormat="1">
      <c r="H1591" s="20"/>
      <c r="I1591" s="1014"/>
      <c r="T1591" s="1032"/>
    </row>
    <row r="1592" spans="8:20" s="68" customFormat="1" ht="9.75" customHeight="1">
      <c r="H1592" s="20"/>
      <c r="I1592" s="1014"/>
      <c r="T1592" s="1032"/>
    </row>
    <row r="1593" spans="8:20" s="68" customFormat="1" ht="9.75" customHeight="1">
      <c r="H1593" s="20"/>
      <c r="I1593" s="1014"/>
      <c r="T1593" s="1032"/>
    </row>
    <row r="1594" spans="8:20" s="81" customFormat="1" ht="9.75" customHeight="1">
      <c r="H1594" s="1018"/>
      <c r="I1594" s="1015"/>
      <c r="T1594" s="121"/>
    </row>
    <row r="1595" spans="8:20" s="81" customFormat="1" ht="9" customHeight="1">
      <c r="H1595" s="1018"/>
      <c r="I1595" s="1015"/>
      <c r="T1595" s="121"/>
    </row>
    <row r="1596" spans="8:20" s="68" customFormat="1" ht="3" customHeight="1">
      <c r="H1596" s="20"/>
      <c r="I1596" s="1014"/>
      <c r="T1596" s="1032"/>
    </row>
    <row r="1597" spans="8:20" s="68" customFormat="1" ht="3" customHeight="1">
      <c r="H1597" s="20"/>
      <c r="I1597" s="1014"/>
      <c r="T1597" s="1032"/>
    </row>
    <row r="1598" spans="8:20" s="68" customFormat="1" ht="8.4499999999999993" customHeight="1">
      <c r="H1598" s="20"/>
      <c r="I1598" s="1014"/>
      <c r="T1598" s="1032"/>
    </row>
    <row r="1599" spans="8:20" s="68" customFormat="1" ht="1.5" customHeight="1">
      <c r="H1599" s="20"/>
      <c r="I1599" s="1014"/>
      <c r="T1599" s="1032"/>
    </row>
    <row r="1600" spans="8:20" s="68" customFormat="1" ht="8.4499999999999993" customHeight="1">
      <c r="H1600" s="20"/>
      <c r="I1600" s="1014"/>
      <c r="T1600" s="1032"/>
    </row>
    <row r="1601" spans="8:20" s="68" customFormat="1">
      <c r="H1601" s="20"/>
      <c r="I1601" s="1014"/>
      <c r="T1601" s="1032"/>
    </row>
    <row r="1602" spans="8:20" s="68" customFormat="1" ht="12.75" customHeight="1">
      <c r="H1602" s="20"/>
      <c r="I1602" s="1014"/>
      <c r="T1602" s="1032"/>
    </row>
    <row r="1603" spans="8:20" s="68" customFormat="1" ht="12.75" customHeight="1">
      <c r="H1603" s="20"/>
      <c r="I1603" s="1014"/>
      <c r="T1603" s="1032"/>
    </row>
    <row r="1604" spans="8:20" s="68" customFormat="1" ht="12.75" customHeight="1">
      <c r="H1604" s="20"/>
      <c r="I1604" s="1014"/>
      <c r="T1604" s="1032"/>
    </row>
    <row r="1605" spans="8:20" s="68" customFormat="1" ht="12.75" customHeight="1">
      <c r="H1605" s="20"/>
      <c r="I1605" s="1014"/>
      <c r="T1605" s="1032"/>
    </row>
    <row r="1606" spans="8:20" s="68" customFormat="1" ht="12.75" customHeight="1">
      <c r="H1606" s="20"/>
      <c r="I1606" s="1014"/>
      <c r="T1606" s="1032"/>
    </row>
    <row r="1607" spans="8:20" s="68" customFormat="1" ht="12.75" customHeight="1">
      <c r="H1607" s="20"/>
      <c r="I1607" s="1014"/>
      <c r="T1607" s="1032"/>
    </row>
    <row r="1608" spans="8:20" s="68" customFormat="1" ht="12.75" customHeight="1">
      <c r="H1608" s="20"/>
      <c r="I1608" s="1014"/>
      <c r="T1608" s="1032"/>
    </row>
    <row r="1609" spans="8:20" s="68" customFormat="1" ht="6.75" customHeight="1">
      <c r="H1609" s="20"/>
      <c r="I1609" s="1014"/>
      <c r="T1609" s="1032"/>
    </row>
    <row r="1610" spans="8:20" s="68" customFormat="1" ht="9.75" customHeight="1">
      <c r="H1610" s="20"/>
      <c r="I1610" s="1014"/>
      <c r="T1610" s="1032"/>
    </row>
    <row r="1611" spans="8:20" s="68" customFormat="1" ht="9.75" customHeight="1">
      <c r="H1611" s="20"/>
      <c r="I1611" s="1014"/>
      <c r="T1611" s="1032"/>
    </row>
    <row r="1612" spans="8:20" s="68" customFormat="1" ht="8.25" customHeight="1">
      <c r="H1612" s="20"/>
      <c r="I1612" s="1014"/>
      <c r="T1612" s="1032"/>
    </row>
    <row r="1613" spans="8:20" s="68" customFormat="1" ht="12.75" customHeight="1">
      <c r="H1613" s="20"/>
      <c r="I1613" s="1014"/>
      <c r="T1613" s="1032"/>
    </row>
    <row r="1614" spans="8:20" s="68" customFormat="1" ht="6" customHeight="1">
      <c r="H1614" s="20"/>
      <c r="I1614" s="1014"/>
      <c r="T1614" s="1032"/>
    </row>
    <row r="1615" spans="8:20" s="68" customFormat="1" ht="6" customHeight="1">
      <c r="H1615" s="20"/>
      <c r="I1615" s="1014"/>
      <c r="T1615" s="1032"/>
    </row>
    <row r="1616" spans="8:20" s="68" customFormat="1" ht="6" customHeight="1">
      <c r="H1616" s="20"/>
      <c r="I1616" s="1014"/>
      <c r="T1616" s="1032"/>
    </row>
    <row r="1617" spans="8:20" s="68" customFormat="1" ht="6" customHeight="1">
      <c r="H1617" s="20"/>
      <c r="I1617" s="1014"/>
      <c r="T1617" s="1032"/>
    </row>
    <row r="1618" spans="8:20" s="68" customFormat="1">
      <c r="H1618" s="20"/>
      <c r="I1618" s="1014"/>
      <c r="T1618" s="1032"/>
    </row>
    <row r="1619" spans="8:20" s="68" customFormat="1">
      <c r="H1619" s="20"/>
      <c r="I1619" s="1014"/>
      <c r="T1619" s="1032"/>
    </row>
    <row r="1620" spans="8:20" s="68" customFormat="1">
      <c r="H1620" s="20"/>
      <c r="I1620" s="1014"/>
      <c r="T1620" s="1032"/>
    </row>
    <row r="1621" spans="8:20" s="68" customFormat="1" ht="9.75" customHeight="1">
      <c r="H1621" s="20"/>
      <c r="I1621" s="1014"/>
      <c r="T1621" s="1032"/>
    </row>
    <row r="1622" spans="8:20" s="68" customFormat="1" ht="9.75" customHeight="1">
      <c r="H1622" s="20"/>
      <c r="I1622" s="1014"/>
      <c r="T1622" s="1032"/>
    </row>
    <row r="1623" spans="8:20" s="81" customFormat="1" ht="9.75" customHeight="1">
      <c r="H1623" s="1018"/>
      <c r="I1623" s="1015"/>
      <c r="T1623" s="121"/>
    </row>
    <row r="1624" spans="8:20" s="81" customFormat="1" ht="9" customHeight="1">
      <c r="H1624" s="1018"/>
      <c r="I1624" s="1015"/>
      <c r="T1624" s="121"/>
    </row>
    <row r="1625" spans="8:20" s="68" customFormat="1">
      <c r="H1625" s="20"/>
      <c r="I1625" s="1014"/>
      <c r="T1625" s="1032"/>
    </row>
    <row r="1626" spans="8:20" s="68" customFormat="1" ht="8.4499999999999993" customHeight="1">
      <c r="H1626" s="20"/>
      <c r="I1626" s="1014"/>
      <c r="T1626" s="1032"/>
    </row>
    <row r="1627" spans="8:20" s="68" customFormat="1" ht="1.5" customHeight="1">
      <c r="H1627" s="20"/>
      <c r="I1627" s="1014"/>
      <c r="T1627" s="1032"/>
    </row>
    <row r="1628" spans="8:20" s="68" customFormat="1" ht="8.4499999999999993" customHeight="1">
      <c r="H1628" s="20"/>
      <c r="I1628" s="1014"/>
      <c r="T1628" s="1032"/>
    </row>
    <row r="1629" spans="8:20" s="68" customFormat="1">
      <c r="H1629" s="20"/>
      <c r="I1629" s="1014"/>
      <c r="T1629" s="1032"/>
    </row>
    <row r="1630" spans="8:20" s="68" customFormat="1" ht="12.75" customHeight="1">
      <c r="H1630" s="20"/>
      <c r="I1630" s="1014"/>
      <c r="T1630" s="1032"/>
    </row>
    <row r="1631" spans="8:20" s="68" customFormat="1" ht="12.75" customHeight="1">
      <c r="H1631" s="20"/>
      <c r="I1631" s="1014"/>
      <c r="T1631" s="1032"/>
    </row>
    <row r="1632" spans="8:20" s="68" customFormat="1" ht="12.75" customHeight="1">
      <c r="H1632" s="20"/>
      <c r="I1632" s="1014"/>
      <c r="T1632" s="1032"/>
    </row>
    <row r="1633" spans="8:20" s="68" customFormat="1" ht="12.75" customHeight="1">
      <c r="H1633" s="20"/>
      <c r="I1633" s="1014"/>
      <c r="T1633" s="1032"/>
    </row>
    <row r="1634" spans="8:20" s="68" customFormat="1" ht="12.75" customHeight="1">
      <c r="H1634" s="20"/>
      <c r="I1634" s="1014"/>
      <c r="T1634" s="1032"/>
    </row>
    <row r="1635" spans="8:20" s="68" customFormat="1" ht="12.75" customHeight="1">
      <c r="H1635" s="20"/>
      <c r="I1635" s="1014"/>
      <c r="T1635" s="1032"/>
    </row>
    <row r="1636" spans="8:20" s="68" customFormat="1" ht="12.75" customHeight="1">
      <c r="H1636" s="20"/>
      <c r="I1636" s="1014"/>
      <c r="T1636" s="1032"/>
    </row>
    <row r="1637" spans="8:20" s="68" customFormat="1" ht="6.75" customHeight="1">
      <c r="H1637" s="20"/>
      <c r="I1637" s="1014"/>
      <c r="T1637" s="1032"/>
    </row>
    <row r="1638" spans="8:20" s="68" customFormat="1" ht="9.75" customHeight="1">
      <c r="H1638" s="20"/>
      <c r="I1638" s="1014"/>
      <c r="T1638" s="1032"/>
    </row>
    <row r="1639" spans="8:20" s="68" customFormat="1" ht="9.75" customHeight="1">
      <c r="H1639" s="20"/>
      <c r="I1639" s="1014"/>
      <c r="T1639" s="1032"/>
    </row>
    <row r="1640" spans="8:20" s="68" customFormat="1" ht="8.25" customHeight="1">
      <c r="H1640" s="20"/>
      <c r="I1640" s="1014"/>
      <c r="T1640" s="1032"/>
    </row>
    <row r="1641" spans="8:20" s="68" customFormat="1" ht="12.75" customHeight="1">
      <c r="H1641" s="20"/>
      <c r="I1641" s="1014"/>
      <c r="T1641" s="1032"/>
    </row>
    <row r="1642" spans="8:20" s="68" customFormat="1" ht="6" customHeight="1">
      <c r="H1642" s="20"/>
      <c r="I1642" s="1014"/>
      <c r="T1642" s="1032"/>
    </row>
    <row r="1643" spans="8:20" s="68" customFormat="1" ht="6" customHeight="1">
      <c r="H1643" s="20"/>
      <c r="I1643" s="1014"/>
      <c r="T1643" s="1032"/>
    </row>
    <row r="1644" spans="8:20" s="68" customFormat="1" ht="6" customHeight="1">
      <c r="H1644" s="20"/>
      <c r="I1644" s="1014"/>
      <c r="T1644" s="1032"/>
    </row>
    <row r="1645" spans="8:20" s="68" customFormat="1" ht="6" customHeight="1">
      <c r="H1645" s="20"/>
      <c r="I1645" s="1014"/>
      <c r="T1645" s="1032"/>
    </row>
    <row r="1646" spans="8:20" s="68" customFormat="1">
      <c r="H1646" s="20"/>
      <c r="I1646" s="1014"/>
      <c r="T1646" s="1032"/>
    </row>
    <row r="1647" spans="8:20" s="68" customFormat="1">
      <c r="H1647" s="20"/>
      <c r="I1647" s="1014"/>
      <c r="T1647" s="1032"/>
    </row>
    <row r="1648" spans="8:20" s="68" customFormat="1">
      <c r="H1648" s="20"/>
      <c r="I1648" s="1014"/>
      <c r="T1648" s="1032"/>
    </row>
    <row r="1649" spans="8:20" s="68" customFormat="1" ht="9.75" customHeight="1">
      <c r="H1649" s="20"/>
      <c r="I1649" s="1014"/>
      <c r="T1649" s="1032"/>
    </row>
    <row r="1650" spans="8:20" s="68" customFormat="1" ht="9.75" customHeight="1">
      <c r="H1650" s="20"/>
      <c r="I1650" s="1014"/>
      <c r="T1650" s="1032"/>
    </row>
    <row r="1651" spans="8:20" s="81" customFormat="1" ht="9.75" customHeight="1">
      <c r="H1651" s="1018"/>
      <c r="I1651" s="1015"/>
      <c r="T1651" s="121"/>
    </row>
    <row r="1652" spans="8:20" s="81" customFormat="1" ht="9" customHeight="1">
      <c r="H1652" s="1018"/>
      <c r="I1652" s="1015"/>
      <c r="T1652" s="121"/>
    </row>
    <row r="1653" spans="8:20" s="68" customFormat="1" ht="3" customHeight="1">
      <c r="H1653" s="20"/>
      <c r="I1653" s="1014"/>
      <c r="T1653" s="1032"/>
    </row>
    <row r="1654" spans="8:20" s="68" customFormat="1" ht="3" customHeight="1">
      <c r="H1654" s="20"/>
      <c r="I1654" s="1014"/>
      <c r="T1654" s="1032"/>
    </row>
    <row r="1655" spans="8:20" s="68" customFormat="1" ht="8.4499999999999993" customHeight="1">
      <c r="H1655" s="20"/>
      <c r="I1655" s="1014"/>
      <c r="T1655" s="1032"/>
    </row>
    <row r="1656" spans="8:20" s="68" customFormat="1" ht="1.5" customHeight="1">
      <c r="H1656" s="20"/>
      <c r="I1656" s="1014"/>
      <c r="T1656" s="1032"/>
    </row>
    <row r="1657" spans="8:20" s="68" customFormat="1" ht="8.4499999999999993" customHeight="1">
      <c r="H1657" s="20"/>
      <c r="I1657" s="1014"/>
      <c r="T1657" s="1032"/>
    </row>
    <row r="1658" spans="8:20" s="68" customFormat="1">
      <c r="H1658" s="20"/>
      <c r="I1658" s="1014"/>
      <c r="T1658" s="1032"/>
    </row>
    <row r="1659" spans="8:20" s="68" customFormat="1" ht="12.75" customHeight="1">
      <c r="H1659" s="20"/>
      <c r="I1659" s="1014"/>
      <c r="T1659" s="1032"/>
    </row>
    <row r="1660" spans="8:20" s="68" customFormat="1" ht="12.75" customHeight="1">
      <c r="H1660" s="20"/>
      <c r="I1660" s="1014"/>
      <c r="T1660" s="1032"/>
    </row>
    <row r="1661" spans="8:20" s="68" customFormat="1" ht="12.75" customHeight="1">
      <c r="H1661" s="20"/>
      <c r="I1661" s="1014"/>
      <c r="T1661" s="1032"/>
    </row>
    <row r="1662" spans="8:20" s="68" customFormat="1" ht="12.75" customHeight="1">
      <c r="H1662" s="20"/>
      <c r="I1662" s="1014"/>
      <c r="T1662" s="1032"/>
    </row>
    <row r="1663" spans="8:20" s="68" customFormat="1" ht="12.75" customHeight="1">
      <c r="H1663" s="20"/>
      <c r="I1663" s="1014"/>
      <c r="T1663" s="1032"/>
    </row>
    <row r="1664" spans="8:20" s="68" customFormat="1" ht="12.75" customHeight="1">
      <c r="H1664" s="20"/>
      <c r="I1664" s="1014"/>
      <c r="T1664" s="1032"/>
    </row>
    <row r="1665" spans="8:20" s="68" customFormat="1" ht="12.75" customHeight="1">
      <c r="H1665" s="20"/>
      <c r="I1665" s="1014"/>
      <c r="T1665" s="1032"/>
    </row>
    <row r="1666" spans="8:20" s="68" customFormat="1" ht="6.75" customHeight="1">
      <c r="H1666" s="20"/>
      <c r="I1666" s="1014"/>
      <c r="T1666" s="1032"/>
    </row>
    <row r="1667" spans="8:20" s="68" customFormat="1" ht="9.75" customHeight="1">
      <c r="H1667" s="20"/>
      <c r="I1667" s="1014"/>
      <c r="T1667" s="1032"/>
    </row>
    <row r="1668" spans="8:20" s="68" customFormat="1" ht="9.75" customHeight="1">
      <c r="H1668" s="20"/>
      <c r="I1668" s="1014"/>
      <c r="T1668" s="1032"/>
    </row>
    <row r="1669" spans="8:20" s="68" customFormat="1" ht="8.25" customHeight="1">
      <c r="H1669" s="20"/>
      <c r="I1669" s="1014"/>
      <c r="T1669" s="1032"/>
    </row>
    <row r="1670" spans="8:20" s="68" customFormat="1" ht="12.75" customHeight="1">
      <c r="H1670" s="20"/>
      <c r="I1670" s="1014"/>
      <c r="T1670" s="1032"/>
    </row>
    <row r="1671" spans="8:20" s="68" customFormat="1" ht="6" customHeight="1">
      <c r="H1671" s="20"/>
      <c r="I1671" s="1014"/>
      <c r="T1671" s="1032"/>
    </row>
    <row r="1672" spans="8:20" s="68" customFormat="1" ht="6" customHeight="1">
      <c r="H1672" s="20"/>
      <c r="I1672" s="1014"/>
      <c r="T1672" s="1032"/>
    </row>
    <row r="1673" spans="8:20" s="68" customFormat="1" ht="6" customHeight="1">
      <c r="H1673" s="20"/>
      <c r="I1673" s="1014"/>
      <c r="T1673" s="1032"/>
    </row>
    <row r="1674" spans="8:20" s="68" customFormat="1" ht="6" customHeight="1">
      <c r="H1674" s="20"/>
      <c r="I1674" s="1014"/>
      <c r="T1674" s="1032"/>
    </row>
    <row r="1675" spans="8:20" s="68" customFormat="1">
      <c r="H1675" s="20"/>
      <c r="I1675" s="1014"/>
      <c r="T1675" s="1032"/>
    </row>
    <row r="1676" spans="8:20" s="68" customFormat="1">
      <c r="H1676" s="20"/>
      <c r="I1676" s="1014"/>
      <c r="T1676" s="1032"/>
    </row>
    <row r="1677" spans="8:20" s="68" customFormat="1">
      <c r="H1677" s="20"/>
      <c r="I1677" s="1014"/>
      <c r="T1677" s="1032"/>
    </row>
    <row r="1678" spans="8:20" s="68" customFormat="1" ht="9.75" customHeight="1">
      <c r="H1678" s="20"/>
      <c r="I1678" s="1014"/>
      <c r="T1678" s="1032"/>
    </row>
    <row r="1679" spans="8:20" s="68" customFormat="1" ht="9.75" customHeight="1">
      <c r="H1679" s="20"/>
      <c r="I1679" s="1014"/>
      <c r="T1679" s="1032"/>
    </row>
    <row r="1680" spans="8:20" s="81" customFormat="1" ht="9.75" customHeight="1">
      <c r="H1680" s="1018"/>
      <c r="I1680" s="1015"/>
      <c r="T1680" s="121"/>
    </row>
    <row r="1681" spans="8:20" s="81" customFormat="1" ht="9" customHeight="1">
      <c r="H1681" s="1018"/>
      <c r="I1681" s="1015"/>
      <c r="T1681" s="121"/>
    </row>
    <row r="1682" spans="8:20" s="68" customFormat="1">
      <c r="H1682" s="20"/>
      <c r="I1682" s="1014"/>
      <c r="T1682" s="1032"/>
    </row>
    <row r="1683" spans="8:20" s="68" customFormat="1" ht="8.4499999999999993" customHeight="1">
      <c r="H1683" s="20"/>
      <c r="I1683" s="1014"/>
      <c r="T1683" s="1032"/>
    </row>
    <row r="1684" spans="8:20" s="68" customFormat="1" ht="1.5" customHeight="1">
      <c r="H1684" s="20"/>
      <c r="I1684" s="1014"/>
      <c r="T1684" s="1032"/>
    </row>
    <row r="1685" spans="8:20" s="68" customFormat="1" ht="8.4499999999999993" customHeight="1">
      <c r="H1685" s="20"/>
      <c r="I1685" s="1014"/>
      <c r="T1685" s="1032"/>
    </row>
    <row r="1686" spans="8:20" s="68" customFormat="1">
      <c r="H1686" s="20"/>
      <c r="I1686" s="1014"/>
      <c r="T1686" s="1032"/>
    </row>
    <row r="1687" spans="8:20" s="68" customFormat="1" ht="12.75" customHeight="1">
      <c r="H1687" s="20"/>
      <c r="I1687" s="1014"/>
      <c r="T1687" s="1032"/>
    </row>
    <row r="1688" spans="8:20" s="68" customFormat="1" ht="12.75" customHeight="1">
      <c r="H1688" s="20"/>
      <c r="I1688" s="1014"/>
      <c r="T1688" s="1032"/>
    </row>
    <row r="1689" spans="8:20" s="68" customFormat="1" ht="12.75" customHeight="1">
      <c r="H1689" s="20"/>
      <c r="I1689" s="1014"/>
      <c r="T1689" s="1032"/>
    </row>
    <row r="1690" spans="8:20" s="68" customFormat="1" ht="12.75" customHeight="1">
      <c r="H1690" s="20"/>
      <c r="I1690" s="1014"/>
      <c r="T1690" s="1032"/>
    </row>
    <row r="1691" spans="8:20" s="68" customFormat="1" ht="12.75" customHeight="1">
      <c r="H1691" s="20"/>
      <c r="I1691" s="1014"/>
      <c r="T1691" s="1032"/>
    </row>
    <row r="1692" spans="8:20" s="68" customFormat="1" ht="12.75" customHeight="1">
      <c r="H1692" s="20"/>
      <c r="I1692" s="1014"/>
      <c r="T1692" s="1032"/>
    </row>
    <row r="1693" spans="8:20" s="68" customFormat="1" ht="12.75" customHeight="1">
      <c r="H1693" s="20"/>
      <c r="I1693" s="1014"/>
      <c r="T1693" s="1032"/>
    </row>
    <row r="1694" spans="8:20" s="68" customFormat="1" ht="6.75" customHeight="1">
      <c r="H1694" s="20"/>
      <c r="I1694" s="1014"/>
      <c r="T1694" s="1032"/>
    </row>
    <row r="1695" spans="8:20" s="68" customFormat="1" ht="9.75" customHeight="1">
      <c r="H1695" s="20"/>
      <c r="I1695" s="1014"/>
      <c r="T1695" s="1032"/>
    </row>
    <row r="1696" spans="8:20" s="68" customFormat="1" ht="9.75" customHeight="1">
      <c r="H1696" s="20"/>
      <c r="I1696" s="1014"/>
      <c r="T1696" s="1032"/>
    </row>
    <row r="1697" spans="8:20" s="68" customFormat="1" ht="8.25" customHeight="1">
      <c r="H1697" s="20"/>
      <c r="I1697" s="1014"/>
      <c r="T1697" s="1032"/>
    </row>
    <row r="1698" spans="8:20" s="68" customFormat="1" ht="12.75" customHeight="1">
      <c r="H1698" s="20"/>
      <c r="I1698" s="1014"/>
      <c r="T1698" s="1032"/>
    </row>
    <row r="1699" spans="8:20" s="68" customFormat="1" ht="6" customHeight="1">
      <c r="H1699" s="20"/>
      <c r="I1699" s="1014"/>
      <c r="T1699" s="1032"/>
    </row>
    <row r="1700" spans="8:20" s="68" customFormat="1" ht="6" customHeight="1">
      <c r="H1700" s="20"/>
      <c r="I1700" s="1014"/>
      <c r="T1700" s="1032"/>
    </row>
    <row r="1701" spans="8:20" s="68" customFormat="1" ht="6" customHeight="1">
      <c r="H1701" s="20"/>
      <c r="I1701" s="1014"/>
      <c r="T1701" s="1032"/>
    </row>
    <row r="1702" spans="8:20" s="68" customFormat="1" ht="6" customHeight="1">
      <c r="H1702" s="20"/>
      <c r="I1702" s="1014"/>
      <c r="T1702" s="1032"/>
    </row>
    <row r="1703" spans="8:20" s="68" customFormat="1">
      <c r="H1703" s="20"/>
      <c r="I1703" s="1014"/>
      <c r="T1703" s="1032"/>
    </row>
    <row r="1704" spans="8:20" s="68" customFormat="1">
      <c r="H1704" s="20"/>
      <c r="I1704" s="1014"/>
      <c r="T1704" s="1032"/>
    </row>
    <row r="1705" spans="8:20" s="68" customFormat="1">
      <c r="H1705" s="20"/>
      <c r="I1705" s="1014"/>
      <c r="T1705" s="1032"/>
    </row>
    <row r="1706" spans="8:20" s="68" customFormat="1" ht="9.75" customHeight="1">
      <c r="H1706" s="20"/>
      <c r="I1706" s="1014"/>
      <c r="T1706" s="1032"/>
    </row>
    <row r="1707" spans="8:20" s="68" customFormat="1" ht="9.75" customHeight="1">
      <c r="H1707" s="20"/>
      <c r="I1707" s="1014"/>
      <c r="T1707" s="1032"/>
    </row>
    <row r="1708" spans="8:20" s="81" customFormat="1" ht="9.75" customHeight="1">
      <c r="H1708" s="1018"/>
      <c r="I1708" s="1015"/>
      <c r="T1708" s="121"/>
    </row>
    <row r="1709" spans="8:20" s="81" customFormat="1" ht="9" customHeight="1">
      <c r="H1709" s="1018"/>
      <c r="I1709" s="1015"/>
      <c r="T1709" s="121"/>
    </row>
    <row r="1710" spans="8:20" s="68" customFormat="1" ht="3" customHeight="1">
      <c r="H1710" s="20"/>
      <c r="I1710" s="1014"/>
      <c r="T1710" s="1032"/>
    </row>
    <row r="1711" spans="8:20" s="68" customFormat="1" ht="3" customHeight="1">
      <c r="H1711" s="20"/>
      <c r="I1711" s="1014"/>
      <c r="T1711" s="1032"/>
    </row>
    <row r="1712" spans="8:20" s="68" customFormat="1" ht="8.4499999999999993" customHeight="1">
      <c r="H1712" s="20"/>
      <c r="I1712" s="1014"/>
      <c r="T1712" s="1032"/>
    </row>
    <row r="1713" spans="8:20" s="68" customFormat="1" ht="1.5" customHeight="1">
      <c r="H1713" s="20"/>
      <c r="I1713" s="1014"/>
      <c r="T1713" s="1032"/>
    </row>
    <row r="1714" spans="8:20" s="68" customFormat="1" ht="8.4499999999999993" customHeight="1">
      <c r="H1714" s="20"/>
      <c r="I1714" s="1014"/>
      <c r="T1714" s="1032"/>
    </row>
    <row r="1715" spans="8:20" s="68" customFormat="1">
      <c r="H1715" s="20"/>
      <c r="I1715" s="1014"/>
      <c r="T1715" s="1032"/>
    </row>
    <row r="1716" spans="8:20" s="68" customFormat="1" ht="12.75" customHeight="1">
      <c r="H1716" s="20"/>
      <c r="I1716" s="1014"/>
      <c r="T1716" s="1032"/>
    </row>
    <row r="1717" spans="8:20" s="68" customFormat="1" ht="12.75" customHeight="1">
      <c r="H1717" s="20"/>
      <c r="I1717" s="1014"/>
      <c r="T1717" s="1032"/>
    </row>
    <row r="1718" spans="8:20" s="68" customFormat="1" ht="12.75" customHeight="1">
      <c r="H1718" s="20"/>
      <c r="I1718" s="1014"/>
      <c r="T1718" s="1032"/>
    </row>
    <row r="1719" spans="8:20" s="68" customFormat="1" ht="12.75" customHeight="1">
      <c r="H1719" s="20"/>
      <c r="I1719" s="1014"/>
      <c r="T1719" s="1032"/>
    </row>
    <row r="1720" spans="8:20" s="68" customFormat="1" ht="12.75" customHeight="1">
      <c r="H1720" s="20"/>
      <c r="I1720" s="1014"/>
      <c r="T1720" s="1032"/>
    </row>
    <row r="1721" spans="8:20" s="68" customFormat="1" ht="12.75" customHeight="1">
      <c r="H1721" s="20"/>
      <c r="I1721" s="1014"/>
      <c r="T1721" s="1032"/>
    </row>
    <row r="1722" spans="8:20" s="68" customFormat="1" ht="12.75" customHeight="1">
      <c r="H1722" s="20"/>
      <c r="I1722" s="1014"/>
      <c r="T1722" s="1032"/>
    </row>
    <row r="1723" spans="8:20" s="68" customFormat="1" ht="6.75" customHeight="1">
      <c r="H1723" s="20"/>
      <c r="I1723" s="1014"/>
      <c r="T1723" s="1032"/>
    </row>
    <row r="1724" spans="8:20" s="68" customFormat="1" ht="9.75" customHeight="1">
      <c r="H1724" s="20"/>
      <c r="I1724" s="1014"/>
      <c r="T1724" s="1032"/>
    </row>
    <row r="1725" spans="8:20" s="68" customFormat="1" ht="9.75" customHeight="1">
      <c r="H1725" s="20"/>
      <c r="I1725" s="1014"/>
      <c r="T1725" s="1032"/>
    </row>
    <row r="1726" spans="8:20" s="68" customFormat="1" ht="8.25" customHeight="1">
      <c r="H1726" s="20"/>
      <c r="I1726" s="1014"/>
      <c r="T1726" s="1032"/>
    </row>
    <row r="1727" spans="8:20" s="68" customFormat="1" ht="12.75" customHeight="1">
      <c r="H1727" s="20"/>
      <c r="I1727" s="1014"/>
      <c r="T1727" s="1032"/>
    </row>
    <row r="1728" spans="8:20" s="68" customFormat="1" ht="6" customHeight="1">
      <c r="H1728" s="20"/>
      <c r="I1728" s="1014"/>
      <c r="T1728" s="1032"/>
    </row>
    <row r="1729" spans="8:20" s="68" customFormat="1" ht="6" customHeight="1">
      <c r="H1729" s="20"/>
      <c r="I1729" s="1014"/>
      <c r="T1729" s="1032"/>
    </row>
    <row r="1730" spans="8:20" s="68" customFormat="1" ht="6" customHeight="1">
      <c r="H1730" s="20"/>
      <c r="I1730" s="1014"/>
      <c r="T1730" s="1032"/>
    </row>
    <row r="1731" spans="8:20" s="68" customFormat="1" ht="6" customHeight="1">
      <c r="H1731" s="20"/>
      <c r="I1731" s="1014"/>
      <c r="T1731" s="1032"/>
    </row>
    <row r="1732" spans="8:20" s="68" customFormat="1">
      <c r="H1732" s="20"/>
      <c r="I1732" s="1014"/>
      <c r="T1732" s="1032"/>
    </row>
    <row r="1733" spans="8:20" s="68" customFormat="1">
      <c r="H1733" s="20"/>
      <c r="I1733" s="1014"/>
      <c r="T1733" s="1032"/>
    </row>
    <row r="1734" spans="8:20" s="68" customFormat="1">
      <c r="H1734" s="20"/>
      <c r="I1734" s="1014"/>
      <c r="T1734" s="1032"/>
    </row>
    <row r="1735" spans="8:20" s="68" customFormat="1" ht="9.75" customHeight="1">
      <c r="H1735" s="20"/>
      <c r="I1735" s="1014"/>
      <c r="T1735" s="1032"/>
    </row>
    <row r="1736" spans="8:20" s="68" customFormat="1" ht="9.75" customHeight="1">
      <c r="H1736" s="20"/>
      <c r="I1736" s="1014"/>
      <c r="T1736" s="1032"/>
    </row>
    <row r="1737" spans="8:20" s="81" customFormat="1" ht="9.75" customHeight="1">
      <c r="H1737" s="1018"/>
      <c r="I1737" s="1015"/>
      <c r="T1737" s="121"/>
    </row>
    <row r="1738" spans="8:20" s="81" customFormat="1" ht="9" customHeight="1">
      <c r="H1738" s="1018"/>
      <c r="I1738" s="1015"/>
      <c r="T1738" s="121"/>
    </row>
    <row r="1739" spans="8:20" s="68" customFormat="1">
      <c r="H1739" s="20"/>
      <c r="I1739" s="1014"/>
      <c r="T1739" s="1032"/>
    </row>
    <row r="1740" spans="8:20" s="68" customFormat="1" ht="8.4499999999999993" customHeight="1">
      <c r="H1740" s="20"/>
      <c r="I1740" s="1014"/>
      <c r="T1740" s="1032"/>
    </row>
    <row r="1741" spans="8:20" s="68" customFormat="1" ht="1.5" customHeight="1">
      <c r="H1741" s="20"/>
      <c r="I1741" s="1014"/>
      <c r="T1741" s="1032"/>
    </row>
    <row r="1742" spans="8:20" s="68" customFormat="1" ht="8.4499999999999993" customHeight="1">
      <c r="H1742" s="20"/>
      <c r="I1742" s="1014"/>
      <c r="T1742" s="1032"/>
    </row>
    <row r="1743" spans="8:20" s="68" customFormat="1">
      <c r="H1743" s="20"/>
      <c r="I1743" s="1014"/>
      <c r="T1743" s="1032"/>
    </row>
    <row r="1744" spans="8:20" s="68" customFormat="1" ht="12.75" customHeight="1">
      <c r="H1744" s="20"/>
      <c r="I1744" s="1014"/>
      <c r="T1744" s="1032"/>
    </row>
    <row r="1745" spans="8:20" s="68" customFormat="1" ht="12.75" customHeight="1">
      <c r="H1745" s="20"/>
      <c r="I1745" s="1014"/>
      <c r="T1745" s="1032"/>
    </row>
    <row r="1746" spans="8:20" s="68" customFormat="1" ht="12.75" customHeight="1">
      <c r="H1746" s="20"/>
      <c r="I1746" s="1014"/>
      <c r="T1746" s="1032"/>
    </row>
    <row r="1747" spans="8:20" s="68" customFormat="1" ht="12.75" customHeight="1">
      <c r="H1747" s="20"/>
      <c r="I1747" s="1014"/>
      <c r="T1747" s="1032"/>
    </row>
    <row r="1748" spans="8:20" s="68" customFormat="1" ht="12.75" customHeight="1">
      <c r="H1748" s="20"/>
      <c r="I1748" s="1014"/>
      <c r="T1748" s="1032"/>
    </row>
    <row r="1749" spans="8:20" s="68" customFormat="1" ht="12.75" customHeight="1">
      <c r="H1749" s="20"/>
      <c r="I1749" s="1014"/>
      <c r="T1749" s="1032"/>
    </row>
    <row r="1750" spans="8:20" s="68" customFormat="1" ht="12.75" customHeight="1">
      <c r="H1750" s="20"/>
      <c r="I1750" s="1014"/>
      <c r="T1750" s="1032"/>
    </row>
    <row r="1751" spans="8:20" s="68" customFormat="1" ht="6.75" customHeight="1">
      <c r="H1751" s="20"/>
      <c r="I1751" s="1014"/>
      <c r="T1751" s="1032"/>
    </row>
    <row r="1752" spans="8:20" s="68" customFormat="1" ht="9.75" customHeight="1">
      <c r="H1752" s="20"/>
      <c r="I1752" s="1014"/>
      <c r="T1752" s="1032"/>
    </row>
    <row r="1753" spans="8:20" s="68" customFormat="1" ht="9.75" customHeight="1">
      <c r="H1753" s="20"/>
      <c r="I1753" s="1014"/>
      <c r="T1753" s="1032"/>
    </row>
    <row r="1754" spans="8:20" s="68" customFormat="1" ht="8.25" customHeight="1">
      <c r="H1754" s="20"/>
      <c r="I1754" s="1014"/>
      <c r="T1754" s="1032"/>
    </row>
    <row r="1755" spans="8:20" s="68" customFormat="1" ht="12.75" customHeight="1">
      <c r="H1755" s="20"/>
      <c r="I1755" s="1014"/>
      <c r="T1755" s="1032"/>
    </row>
    <row r="1756" spans="8:20" s="68" customFormat="1" ht="6" customHeight="1">
      <c r="H1756" s="20"/>
      <c r="I1756" s="1014"/>
      <c r="T1756" s="1032"/>
    </row>
    <row r="1757" spans="8:20" s="68" customFormat="1" ht="6" customHeight="1">
      <c r="H1757" s="20"/>
      <c r="I1757" s="1014"/>
      <c r="T1757" s="1032"/>
    </row>
    <row r="1758" spans="8:20" s="68" customFormat="1" ht="6" customHeight="1">
      <c r="H1758" s="20"/>
      <c r="I1758" s="1014"/>
      <c r="T1758" s="1032"/>
    </row>
    <row r="1759" spans="8:20" s="68" customFormat="1" ht="6" customHeight="1">
      <c r="H1759" s="20"/>
      <c r="I1759" s="1014"/>
      <c r="T1759" s="1032"/>
    </row>
    <row r="1760" spans="8:20" s="68" customFormat="1">
      <c r="H1760" s="20"/>
      <c r="I1760" s="1014"/>
      <c r="T1760" s="1032"/>
    </row>
    <row r="1761" spans="8:20" s="68" customFormat="1">
      <c r="H1761" s="20"/>
      <c r="I1761" s="1014"/>
      <c r="T1761" s="1032"/>
    </row>
    <row r="1762" spans="8:20" s="68" customFormat="1">
      <c r="H1762" s="20"/>
      <c r="I1762" s="1014"/>
      <c r="T1762" s="1032"/>
    </row>
    <row r="1763" spans="8:20" s="68" customFormat="1" ht="9.75" customHeight="1">
      <c r="H1763" s="20"/>
      <c r="I1763" s="1014"/>
      <c r="T1763" s="1032"/>
    </row>
    <row r="1764" spans="8:20" s="68" customFormat="1" ht="9.75" customHeight="1">
      <c r="H1764" s="20"/>
      <c r="I1764" s="1014"/>
      <c r="T1764" s="1032"/>
    </row>
    <row r="1765" spans="8:20" s="81" customFormat="1" ht="9.75" customHeight="1">
      <c r="H1765" s="1018"/>
      <c r="I1765" s="1015"/>
      <c r="T1765" s="121"/>
    </row>
    <row r="1766" spans="8:20" s="81" customFormat="1" ht="9" customHeight="1">
      <c r="H1766" s="1018"/>
      <c r="I1766" s="1015"/>
      <c r="T1766" s="121"/>
    </row>
    <row r="1767" spans="8:20" s="68" customFormat="1" ht="3" customHeight="1">
      <c r="H1767" s="20"/>
      <c r="I1767" s="1014"/>
      <c r="T1767" s="1032"/>
    </row>
    <row r="1768" spans="8:20" s="68" customFormat="1" ht="3" customHeight="1">
      <c r="H1768" s="20"/>
      <c r="I1768" s="1014"/>
      <c r="T1768" s="1032"/>
    </row>
    <row r="1769" spans="8:20" s="68" customFormat="1" ht="8.4499999999999993" customHeight="1">
      <c r="H1769" s="20"/>
      <c r="I1769" s="1014"/>
      <c r="T1769" s="1032"/>
    </row>
    <row r="1770" spans="8:20" s="68" customFormat="1" ht="1.5" customHeight="1">
      <c r="H1770" s="20"/>
      <c r="I1770" s="1014"/>
      <c r="T1770" s="1032"/>
    </row>
    <row r="1771" spans="8:20" s="68" customFormat="1" ht="8.4499999999999993" customHeight="1">
      <c r="H1771" s="20"/>
      <c r="I1771" s="1014"/>
      <c r="T1771" s="1032"/>
    </row>
    <row r="1772" spans="8:20" s="68" customFormat="1">
      <c r="H1772" s="20"/>
      <c r="I1772" s="1014"/>
      <c r="T1772" s="1032"/>
    </row>
    <row r="1773" spans="8:20" s="68" customFormat="1" ht="12.75" customHeight="1">
      <c r="H1773" s="20"/>
      <c r="I1773" s="1014"/>
      <c r="T1773" s="1032"/>
    </row>
    <row r="1774" spans="8:20" s="68" customFormat="1" ht="12.75" customHeight="1">
      <c r="H1774" s="20"/>
      <c r="I1774" s="1014"/>
      <c r="T1774" s="1032"/>
    </row>
    <row r="1775" spans="8:20" s="68" customFormat="1" ht="12.75" customHeight="1">
      <c r="H1775" s="20"/>
      <c r="I1775" s="1014"/>
      <c r="T1775" s="1032"/>
    </row>
    <row r="1776" spans="8:20" s="68" customFormat="1" ht="12.75" customHeight="1">
      <c r="H1776" s="20"/>
      <c r="I1776" s="1014"/>
      <c r="T1776" s="1032"/>
    </row>
    <row r="1777" spans="8:20" s="68" customFormat="1" ht="12.75" customHeight="1">
      <c r="H1777" s="20"/>
      <c r="I1777" s="1014"/>
      <c r="T1777" s="1032"/>
    </row>
    <row r="1778" spans="8:20" s="68" customFormat="1" ht="12.75" customHeight="1">
      <c r="H1778" s="20"/>
      <c r="I1778" s="1014"/>
      <c r="T1778" s="1032"/>
    </row>
    <row r="1779" spans="8:20" s="68" customFormat="1" ht="12.75" customHeight="1">
      <c r="H1779" s="20"/>
      <c r="I1779" s="1014"/>
      <c r="T1779" s="1032"/>
    </row>
    <row r="1780" spans="8:20" s="68" customFormat="1" ht="6.75" customHeight="1">
      <c r="H1780" s="20"/>
      <c r="I1780" s="1014"/>
      <c r="T1780" s="1032"/>
    </row>
    <row r="1781" spans="8:20" s="68" customFormat="1" ht="9.75" customHeight="1">
      <c r="H1781" s="20"/>
      <c r="I1781" s="1014"/>
      <c r="T1781" s="1032"/>
    </row>
    <row r="1782" spans="8:20" s="68" customFormat="1" ht="9.75" customHeight="1">
      <c r="H1782" s="20"/>
      <c r="I1782" s="1014"/>
      <c r="T1782" s="1032"/>
    </row>
    <row r="1783" spans="8:20" s="68" customFormat="1" ht="8.25" customHeight="1">
      <c r="H1783" s="20"/>
      <c r="I1783" s="1014"/>
      <c r="T1783" s="1032"/>
    </row>
    <row r="1784" spans="8:20" s="68" customFormat="1" ht="12.75" customHeight="1">
      <c r="H1784" s="20"/>
      <c r="I1784" s="1014"/>
      <c r="T1784" s="1032"/>
    </row>
    <row r="1785" spans="8:20" s="68" customFormat="1" ht="6" customHeight="1">
      <c r="H1785" s="20"/>
      <c r="I1785" s="1014"/>
      <c r="T1785" s="1032"/>
    </row>
    <row r="1786" spans="8:20" s="68" customFormat="1" ht="6" customHeight="1">
      <c r="H1786" s="20"/>
      <c r="I1786" s="1014"/>
      <c r="T1786" s="1032"/>
    </row>
    <row r="1787" spans="8:20" s="68" customFormat="1" ht="6" customHeight="1">
      <c r="H1787" s="20"/>
      <c r="I1787" s="1014"/>
      <c r="T1787" s="1032"/>
    </row>
    <row r="1788" spans="8:20" s="68" customFormat="1" ht="6" customHeight="1">
      <c r="H1788" s="20"/>
      <c r="I1788" s="1014"/>
      <c r="T1788" s="1032"/>
    </row>
    <row r="1789" spans="8:20" s="68" customFormat="1">
      <c r="H1789" s="20"/>
      <c r="I1789" s="1014"/>
      <c r="T1789" s="1032"/>
    </row>
    <row r="1790" spans="8:20" s="68" customFormat="1">
      <c r="H1790" s="20"/>
      <c r="I1790" s="1014"/>
      <c r="T1790" s="1032"/>
    </row>
    <row r="1791" spans="8:20" s="68" customFormat="1">
      <c r="H1791" s="20"/>
      <c r="I1791" s="1014"/>
      <c r="T1791" s="1032"/>
    </row>
    <row r="1792" spans="8:20" s="68" customFormat="1" ht="9.75" customHeight="1">
      <c r="H1792" s="20"/>
      <c r="I1792" s="1014"/>
      <c r="T1792" s="1032"/>
    </row>
    <row r="1793" spans="8:20" s="68" customFormat="1" ht="9.75" customHeight="1">
      <c r="H1793" s="20"/>
      <c r="I1793" s="1014"/>
      <c r="T1793" s="1032"/>
    </row>
    <row r="1794" spans="8:20" s="81" customFormat="1" ht="9.75" customHeight="1">
      <c r="H1794" s="1018"/>
      <c r="I1794" s="1015"/>
      <c r="T1794" s="121"/>
    </row>
    <row r="1795" spans="8:20" s="81" customFormat="1" ht="9" customHeight="1">
      <c r="H1795" s="1018"/>
      <c r="I1795" s="1015"/>
      <c r="T1795" s="121"/>
    </row>
    <row r="1796" spans="8:20" s="68" customFormat="1">
      <c r="H1796" s="20"/>
      <c r="I1796" s="1014"/>
      <c r="T1796" s="1032"/>
    </row>
    <row r="1797" spans="8:20" s="68" customFormat="1" ht="8.4499999999999993" customHeight="1">
      <c r="H1797" s="20"/>
      <c r="I1797" s="1014"/>
      <c r="T1797" s="1032"/>
    </row>
    <row r="1798" spans="8:20" s="68" customFormat="1" ht="1.5" customHeight="1">
      <c r="H1798" s="20"/>
      <c r="I1798" s="1014"/>
      <c r="T1798" s="1032"/>
    </row>
    <row r="1799" spans="8:20" s="68" customFormat="1" ht="8.4499999999999993" customHeight="1">
      <c r="H1799" s="20"/>
      <c r="I1799" s="1014"/>
      <c r="T1799" s="1032"/>
    </row>
    <row r="1800" spans="8:20" s="68" customFormat="1">
      <c r="H1800" s="20"/>
      <c r="I1800" s="1014"/>
      <c r="T1800" s="1032"/>
    </row>
    <row r="1801" spans="8:20" s="68" customFormat="1" ht="12.75" customHeight="1">
      <c r="H1801" s="20"/>
      <c r="I1801" s="1014"/>
      <c r="T1801" s="1032"/>
    </row>
    <row r="1802" spans="8:20" s="68" customFormat="1" ht="12.75" customHeight="1">
      <c r="H1802" s="20"/>
      <c r="I1802" s="1014"/>
      <c r="T1802" s="1032"/>
    </row>
    <row r="1803" spans="8:20" s="68" customFormat="1" ht="12.75" customHeight="1">
      <c r="H1803" s="20"/>
      <c r="I1803" s="1014"/>
      <c r="T1803" s="1032"/>
    </row>
    <row r="1804" spans="8:20" s="68" customFormat="1" ht="12.75" customHeight="1">
      <c r="H1804" s="20"/>
      <c r="I1804" s="1014"/>
      <c r="T1804" s="1032"/>
    </row>
    <row r="1805" spans="8:20" s="68" customFormat="1" ht="12.75" customHeight="1">
      <c r="H1805" s="20"/>
      <c r="I1805" s="1014"/>
      <c r="T1805" s="1032"/>
    </row>
    <row r="1806" spans="8:20" s="68" customFormat="1" ht="12.75" customHeight="1">
      <c r="H1806" s="20"/>
      <c r="I1806" s="1014"/>
      <c r="T1806" s="1032"/>
    </row>
    <row r="1807" spans="8:20" s="68" customFormat="1" ht="12.75" customHeight="1">
      <c r="H1807" s="20"/>
      <c r="I1807" s="1014"/>
      <c r="T1807" s="1032"/>
    </row>
    <row r="1808" spans="8:20" s="68" customFormat="1" ht="6.75" customHeight="1">
      <c r="H1808" s="20"/>
      <c r="I1808" s="1014"/>
      <c r="T1808" s="1032"/>
    </row>
    <row r="1809" spans="8:20" s="68" customFormat="1" ht="9.75" customHeight="1">
      <c r="H1809" s="20"/>
      <c r="I1809" s="1014"/>
      <c r="T1809" s="1032"/>
    </row>
    <row r="1810" spans="8:20" s="68" customFormat="1" ht="9.75" customHeight="1">
      <c r="H1810" s="20"/>
      <c r="I1810" s="1014"/>
      <c r="T1810" s="1032"/>
    </row>
    <row r="1811" spans="8:20" s="68" customFormat="1" ht="8.25" customHeight="1">
      <c r="H1811" s="20"/>
      <c r="I1811" s="1014"/>
      <c r="T1811" s="1032"/>
    </row>
    <row r="1812" spans="8:20" s="68" customFormat="1" ht="12.75" customHeight="1">
      <c r="H1812" s="20"/>
      <c r="I1812" s="1014"/>
      <c r="T1812" s="1032"/>
    </row>
    <row r="1813" spans="8:20" s="68" customFormat="1" ht="6" customHeight="1">
      <c r="H1813" s="20"/>
      <c r="I1813" s="1014"/>
      <c r="T1813" s="1032"/>
    </row>
    <row r="1814" spans="8:20" s="68" customFormat="1" ht="6" customHeight="1">
      <c r="H1814" s="20"/>
      <c r="I1814" s="1014"/>
      <c r="T1814" s="1032"/>
    </row>
    <row r="1815" spans="8:20" s="68" customFormat="1" ht="6" customHeight="1">
      <c r="H1815" s="20"/>
      <c r="I1815" s="1014"/>
      <c r="T1815" s="1032"/>
    </row>
    <row r="1816" spans="8:20" s="68" customFormat="1" ht="6" customHeight="1">
      <c r="H1816" s="20"/>
      <c r="I1816" s="1014"/>
      <c r="T1816" s="1032"/>
    </row>
    <row r="1817" spans="8:20" s="68" customFormat="1">
      <c r="H1817" s="20"/>
      <c r="I1817" s="1014"/>
      <c r="T1817" s="1032"/>
    </row>
    <row r="1818" spans="8:20" s="68" customFormat="1">
      <c r="H1818" s="20"/>
      <c r="I1818" s="1014"/>
      <c r="T1818" s="1032"/>
    </row>
    <row r="1819" spans="8:20" s="68" customFormat="1">
      <c r="H1819" s="20"/>
      <c r="I1819" s="1014"/>
      <c r="T1819" s="1032"/>
    </row>
    <row r="1820" spans="8:20" s="68" customFormat="1" ht="9.75" customHeight="1">
      <c r="H1820" s="20"/>
      <c r="I1820" s="1014"/>
      <c r="T1820" s="1032"/>
    </row>
    <row r="1821" spans="8:20" s="68" customFormat="1" ht="9.75" customHeight="1">
      <c r="H1821" s="20"/>
      <c r="I1821" s="1014"/>
      <c r="T1821" s="1032"/>
    </row>
    <row r="1822" spans="8:20" s="81" customFormat="1" ht="9.75" customHeight="1">
      <c r="H1822" s="1018"/>
      <c r="I1822" s="1015"/>
      <c r="T1822" s="121"/>
    </row>
    <row r="1823" spans="8:20" s="81" customFormat="1" ht="9" customHeight="1">
      <c r="H1823" s="1018"/>
      <c r="I1823" s="1015"/>
      <c r="T1823" s="121"/>
    </row>
    <row r="1824" spans="8:20" s="68" customFormat="1" ht="3" customHeight="1">
      <c r="H1824" s="20"/>
      <c r="I1824" s="1014"/>
      <c r="T1824" s="1032"/>
    </row>
    <row r="1825" spans="8:20" s="68" customFormat="1" ht="3" customHeight="1">
      <c r="H1825" s="20"/>
      <c r="I1825" s="1014"/>
      <c r="T1825" s="1032"/>
    </row>
    <row r="1826" spans="8:20" s="68" customFormat="1" ht="8.4499999999999993" customHeight="1">
      <c r="H1826" s="20"/>
      <c r="I1826" s="1014"/>
      <c r="T1826" s="1032"/>
    </row>
    <row r="1827" spans="8:20" s="68" customFormat="1" ht="1.5" customHeight="1">
      <c r="H1827" s="20"/>
      <c r="I1827" s="1014"/>
      <c r="T1827" s="1032"/>
    </row>
    <row r="1828" spans="8:20" s="68" customFormat="1" ht="8.4499999999999993" customHeight="1">
      <c r="H1828" s="20"/>
      <c r="I1828" s="1014"/>
      <c r="T1828" s="1032"/>
    </row>
    <row r="1829" spans="8:20" s="68" customFormat="1">
      <c r="H1829" s="20"/>
      <c r="I1829" s="1014"/>
      <c r="T1829" s="1032"/>
    </row>
    <row r="1830" spans="8:20" s="68" customFormat="1" ht="12.75" customHeight="1">
      <c r="H1830" s="20"/>
      <c r="I1830" s="1014"/>
      <c r="T1830" s="1032"/>
    </row>
    <row r="1831" spans="8:20" s="68" customFormat="1" ht="12.75" customHeight="1">
      <c r="H1831" s="20"/>
      <c r="I1831" s="1014"/>
      <c r="T1831" s="1032"/>
    </row>
    <row r="1832" spans="8:20" s="68" customFormat="1" ht="12.75" customHeight="1">
      <c r="H1832" s="20"/>
      <c r="I1832" s="1014"/>
      <c r="T1832" s="1032"/>
    </row>
    <row r="1833" spans="8:20" s="68" customFormat="1" ht="12.75" customHeight="1">
      <c r="H1833" s="20"/>
      <c r="I1833" s="1014"/>
      <c r="T1833" s="1032"/>
    </row>
    <row r="1834" spans="8:20" s="68" customFormat="1" ht="12.75" customHeight="1">
      <c r="H1834" s="20"/>
      <c r="I1834" s="1014"/>
      <c r="T1834" s="1032"/>
    </row>
    <row r="1835" spans="8:20" s="68" customFormat="1" ht="12.75" customHeight="1">
      <c r="H1835" s="20"/>
      <c r="I1835" s="1014"/>
      <c r="T1835" s="1032"/>
    </row>
    <row r="1836" spans="8:20" s="68" customFormat="1" ht="12.75" customHeight="1">
      <c r="H1836" s="20"/>
      <c r="I1836" s="1014"/>
      <c r="T1836" s="1032"/>
    </row>
    <row r="1837" spans="8:20" s="68" customFormat="1" ht="6.75" customHeight="1">
      <c r="H1837" s="20"/>
      <c r="I1837" s="1014"/>
      <c r="T1837" s="1032"/>
    </row>
    <row r="1838" spans="8:20" s="68" customFormat="1" ht="9.75" customHeight="1">
      <c r="H1838" s="20"/>
      <c r="I1838" s="1014"/>
      <c r="T1838" s="1032"/>
    </row>
    <row r="1839" spans="8:20" s="68" customFormat="1" ht="9.75" customHeight="1">
      <c r="H1839" s="20"/>
      <c r="I1839" s="1014"/>
      <c r="T1839" s="1032"/>
    </row>
    <row r="1840" spans="8:20" s="68" customFormat="1" ht="8.25" customHeight="1">
      <c r="H1840" s="20"/>
      <c r="I1840" s="1014"/>
      <c r="T1840" s="1032"/>
    </row>
    <row r="1841" spans="8:20" s="68" customFormat="1" ht="12.75" customHeight="1">
      <c r="H1841" s="20"/>
      <c r="I1841" s="1014"/>
      <c r="T1841" s="1032"/>
    </row>
    <row r="1842" spans="8:20" s="68" customFormat="1" ht="6" customHeight="1">
      <c r="H1842" s="20"/>
      <c r="I1842" s="1014"/>
      <c r="T1842" s="1032"/>
    </row>
    <row r="1843" spans="8:20" s="68" customFormat="1" ht="6" customHeight="1">
      <c r="H1843" s="20"/>
      <c r="I1843" s="1014"/>
      <c r="T1843" s="1032"/>
    </row>
    <row r="1844" spans="8:20" s="68" customFormat="1" ht="6" customHeight="1">
      <c r="H1844" s="20"/>
      <c r="I1844" s="1014"/>
      <c r="T1844" s="1032"/>
    </row>
    <row r="1845" spans="8:20" s="68" customFormat="1" ht="6" customHeight="1">
      <c r="H1845" s="20"/>
      <c r="I1845" s="1014"/>
      <c r="T1845" s="1032"/>
    </row>
    <row r="1846" spans="8:20" s="68" customFormat="1">
      <c r="H1846" s="20"/>
      <c r="I1846" s="1014"/>
      <c r="T1846" s="1032"/>
    </row>
    <row r="1847" spans="8:20" s="68" customFormat="1">
      <c r="H1847" s="20"/>
      <c r="I1847" s="1014"/>
      <c r="T1847" s="1032"/>
    </row>
    <row r="1848" spans="8:20" s="68" customFormat="1">
      <c r="H1848" s="20"/>
      <c r="I1848" s="1014"/>
      <c r="T1848" s="1032"/>
    </row>
    <row r="1849" spans="8:20" s="68" customFormat="1" ht="9.75" customHeight="1">
      <c r="H1849" s="20"/>
      <c r="I1849" s="1014"/>
      <c r="T1849" s="1032"/>
    </row>
    <row r="1850" spans="8:20" s="68" customFormat="1" ht="9.75" customHeight="1">
      <c r="H1850" s="20"/>
      <c r="I1850" s="1014"/>
      <c r="T1850" s="1032"/>
    </row>
    <row r="1851" spans="8:20" s="81" customFormat="1" ht="9.75" customHeight="1">
      <c r="H1851" s="1018"/>
      <c r="I1851" s="1015"/>
      <c r="T1851" s="121"/>
    </row>
    <row r="1852" spans="8:20" s="81" customFormat="1" ht="9" customHeight="1">
      <c r="H1852" s="1018"/>
      <c r="I1852" s="1015"/>
      <c r="T1852" s="121"/>
    </row>
    <row r="1853" spans="8:20" s="68" customFormat="1">
      <c r="H1853" s="20"/>
      <c r="I1853" s="1014"/>
      <c r="T1853" s="1032"/>
    </row>
    <row r="1854" spans="8:20" s="68" customFormat="1" ht="8.4499999999999993" customHeight="1">
      <c r="H1854" s="20"/>
      <c r="I1854" s="1014"/>
      <c r="T1854" s="1032"/>
    </row>
    <row r="1855" spans="8:20" s="68" customFormat="1" ht="1.5" customHeight="1">
      <c r="H1855" s="20"/>
      <c r="I1855" s="1014"/>
      <c r="T1855" s="1032"/>
    </row>
    <row r="1856" spans="8:20" s="68" customFormat="1" ht="8.4499999999999993" customHeight="1">
      <c r="H1856" s="20"/>
      <c r="I1856" s="1014"/>
      <c r="T1856" s="1032"/>
    </row>
    <row r="1857" spans="8:20" s="68" customFormat="1">
      <c r="H1857" s="20"/>
      <c r="I1857" s="1014"/>
      <c r="T1857" s="1032"/>
    </row>
    <row r="1858" spans="8:20" s="68" customFormat="1" ht="12.75" customHeight="1">
      <c r="H1858" s="20"/>
      <c r="I1858" s="1014"/>
      <c r="T1858" s="1032"/>
    </row>
    <row r="1859" spans="8:20" s="68" customFormat="1" ht="12.75" customHeight="1">
      <c r="H1859" s="20"/>
      <c r="I1859" s="1014"/>
      <c r="T1859" s="1032"/>
    </row>
    <row r="1860" spans="8:20" s="68" customFormat="1" ht="12.75" customHeight="1">
      <c r="H1860" s="20"/>
      <c r="I1860" s="1014"/>
      <c r="T1860" s="1032"/>
    </row>
    <row r="1861" spans="8:20" s="68" customFormat="1" ht="12.75" customHeight="1">
      <c r="H1861" s="20"/>
      <c r="I1861" s="1014"/>
      <c r="T1861" s="1032"/>
    </row>
    <row r="1862" spans="8:20" s="68" customFormat="1" ht="12.75" customHeight="1">
      <c r="H1862" s="20"/>
      <c r="I1862" s="1014"/>
      <c r="T1862" s="1032"/>
    </row>
    <row r="1863" spans="8:20" s="68" customFormat="1" ht="12.75" customHeight="1">
      <c r="H1863" s="20"/>
      <c r="I1863" s="1014"/>
      <c r="T1863" s="1032"/>
    </row>
    <row r="1864" spans="8:20" s="68" customFormat="1" ht="12.75" customHeight="1">
      <c r="H1864" s="20"/>
      <c r="I1864" s="1014"/>
      <c r="T1864" s="1032"/>
    </row>
    <row r="1865" spans="8:20" s="68" customFormat="1" ht="6.75" customHeight="1">
      <c r="H1865" s="20"/>
      <c r="I1865" s="1014"/>
      <c r="T1865" s="1032"/>
    </row>
    <row r="1866" spans="8:20" s="68" customFormat="1" ht="9.75" customHeight="1">
      <c r="H1866" s="20"/>
      <c r="I1866" s="1014"/>
      <c r="T1866" s="1032"/>
    </row>
    <row r="1867" spans="8:20" s="68" customFormat="1" ht="9.75" customHeight="1">
      <c r="H1867" s="20"/>
      <c r="I1867" s="1014"/>
      <c r="T1867" s="1032"/>
    </row>
    <row r="1868" spans="8:20" s="68" customFormat="1" ht="8.25" customHeight="1">
      <c r="H1868" s="20"/>
      <c r="I1868" s="1014"/>
      <c r="T1868" s="1032"/>
    </row>
    <row r="1869" spans="8:20" s="68" customFormat="1" ht="12.75" customHeight="1">
      <c r="H1869" s="20"/>
      <c r="I1869" s="1014"/>
      <c r="T1869" s="1032"/>
    </row>
    <row r="1870" spans="8:20" s="68" customFormat="1" ht="6" customHeight="1">
      <c r="H1870" s="20"/>
      <c r="I1870" s="1014"/>
      <c r="T1870" s="1032"/>
    </row>
    <row r="1871" spans="8:20" s="68" customFormat="1" ht="6" customHeight="1">
      <c r="H1871" s="20"/>
      <c r="I1871" s="1014"/>
      <c r="T1871" s="1032"/>
    </row>
    <row r="1872" spans="8:20" s="68" customFormat="1" ht="6" customHeight="1">
      <c r="H1872" s="20"/>
      <c r="I1872" s="1014"/>
      <c r="T1872" s="1032"/>
    </row>
    <row r="1873" spans="8:20" s="68" customFormat="1" ht="6" customHeight="1">
      <c r="H1873" s="20"/>
      <c r="I1873" s="1014"/>
      <c r="T1873" s="1032"/>
    </row>
    <row r="1874" spans="8:20" s="68" customFormat="1">
      <c r="H1874" s="20"/>
      <c r="I1874" s="1014"/>
      <c r="T1874" s="1032"/>
    </row>
    <row r="1875" spans="8:20" s="68" customFormat="1">
      <c r="H1875" s="20"/>
      <c r="I1875" s="1014"/>
      <c r="T1875" s="1032"/>
    </row>
    <row r="1876" spans="8:20" s="68" customFormat="1">
      <c r="H1876" s="20"/>
      <c r="I1876" s="1014"/>
      <c r="T1876" s="1032"/>
    </row>
    <row r="1877" spans="8:20" s="68" customFormat="1" ht="9.75" customHeight="1">
      <c r="H1877" s="20"/>
      <c r="I1877" s="1014"/>
      <c r="T1877" s="1032"/>
    </row>
    <row r="1878" spans="8:20" s="68" customFormat="1" ht="9.75" customHeight="1">
      <c r="H1878" s="20"/>
      <c r="I1878" s="1014"/>
      <c r="T1878" s="1032"/>
    </row>
    <row r="1879" spans="8:20" s="81" customFormat="1" ht="9.75" customHeight="1">
      <c r="H1879" s="1018"/>
      <c r="I1879" s="1015"/>
      <c r="T1879" s="121"/>
    </row>
    <row r="1880" spans="8:20" s="81" customFormat="1" ht="9" customHeight="1">
      <c r="H1880" s="1018"/>
      <c r="I1880" s="1015"/>
      <c r="T1880" s="121"/>
    </row>
    <row r="1881" spans="8:20" s="68" customFormat="1" ht="3" customHeight="1">
      <c r="H1881" s="20"/>
      <c r="I1881" s="1014"/>
      <c r="T1881" s="1032"/>
    </row>
    <row r="1882" spans="8:20" s="68" customFormat="1" ht="3" customHeight="1">
      <c r="H1882" s="20"/>
      <c r="I1882" s="1014"/>
      <c r="T1882" s="1032"/>
    </row>
    <row r="1883" spans="8:20" s="68" customFormat="1" ht="8.4499999999999993" customHeight="1">
      <c r="H1883" s="20"/>
      <c r="I1883" s="1014"/>
      <c r="T1883" s="1032"/>
    </row>
    <row r="1884" spans="8:20" s="68" customFormat="1" ht="1.5" customHeight="1">
      <c r="H1884" s="20"/>
      <c r="I1884" s="1014"/>
      <c r="T1884" s="1032"/>
    </row>
    <row r="1885" spans="8:20" s="68" customFormat="1" ht="8.4499999999999993" customHeight="1">
      <c r="H1885" s="20"/>
      <c r="I1885" s="1014"/>
      <c r="T1885" s="1032"/>
    </row>
    <row r="1886" spans="8:20" s="68" customFormat="1">
      <c r="H1886" s="20"/>
      <c r="I1886" s="1014"/>
      <c r="T1886" s="1032"/>
    </row>
    <row r="1887" spans="8:20" s="68" customFormat="1" ht="12.75" customHeight="1">
      <c r="H1887" s="20"/>
      <c r="I1887" s="1014"/>
      <c r="T1887" s="1032"/>
    </row>
    <row r="1888" spans="8:20" s="68" customFormat="1" ht="12.75" customHeight="1">
      <c r="H1888" s="20"/>
      <c r="I1888" s="1014"/>
      <c r="T1888" s="1032"/>
    </row>
    <row r="1889" spans="8:20" s="68" customFormat="1" ht="12.75" customHeight="1">
      <c r="H1889" s="20"/>
      <c r="I1889" s="1014"/>
      <c r="T1889" s="1032"/>
    </row>
    <row r="1890" spans="8:20" s="68" customFormat="1" ht="12.75" customHeight="1">
      <c r="H1890" s="20"/>
      <c r="I1890" s="1014"/>
      <c r="T1890" s="1032"/>
    </row>
    <row r="1891" spans="8:20" s="68" customFormat="1" ht="12.75" customHeight="1">
      <c r="H1891" s="20"/>
      <c r="I1891" s="1014"/>
      <c r="T1891" s="1032"/>
    </row>
    <row r="1892" spans="8:20" s="68" customFormat="1" ht="12.75" customHeight="1">
      <c r="H1892" s="20"/>
      <c r="I1892" s="1014"/>
      <c r="T1892" s="1032"/>
    </row>
    <row r="1893" spans="8:20" s="68" customFormat="1" ht="12.75" customHeight="1">
      <c r="H1893" s="20"/>
      <c r="I1893" s="1014"/>
      <c r="T1893" s="1032"/>
    </row>
    <row r="1894" spans="8:20" s="68" customFormat="1" ht="6.75" customHeight="1">
      <c r="H1894" s="20"/>
      <c r="I1894" s="1014"/>
      <c r="T1894" s="1032"/>
    </row>
    <row r="1895" spans="8:20" s="68" customFormat="1" ht="9.75" customHeight="1">
      <c r="H1895" s="20"/>
      <c r="I1895" s="1014"/>
      <c r="T1895" s="1032"/>
    </row>
    <row r="1896" spans="8:20" s="68" customFormat="1" ht="9.75" customHeight="1">
      <c r="H1896" s="20"/>
      <c r="I1896" s="1014"/>
      <c r="T1896" s="1032"/>
    </row>
    <row r="1897" spans="8:20" s="68" customFormat="1" ht="8.25" customHeight="1">
      <c r="H1897" s="20"/>
      <c r="I1897" s="1014"/>
      <c r="T1897" s="1032"/>
    </row>
    <row r="1898" spans="8:20" s="68" customFormat="1" ht="12.75" customHeight="1">
      <c r="H1898" s="20"/>
      <c r="I1898" s="1014"/>
      <c r="T1898" s="1032"/>
    </row>
    <row r="1899" spans="8:20" s="68" customFormat="1" ht="6" customHeight="1">
      <c r="H1899" s="20"/>
      <c r="I1899" s="1014"/>
      <c r="T1899" s="1032"/>
    </row>
    <row r="1900" spans="8:20" s="68" customFormat="1" ht="6" customHeight="1">
      <c r="H1900" s="20"/>
      <c r="I1900" s="1014"/>
      <c r="T1900" s="1032"/>
    </row>
    <row r="1901" spans="8:20" s="68" customFormat="1" ht="6" customHeight="1">
      <c r="H1901" s="20"/>
      <c r="I1901" s="1014"/>
      <c r="T1901" s="1032"/>
    </row>
    <row r="1902" spans="8:20" s="68" customFormat="1" ht="6" customHeight="1">
      <c r="H1902" s="20"/>
      <c r="I1902" s="1014"/>
      <c r="T1902" s="1032"/>
    </row>
    <row r="1903" spans="8:20" s="68" customFormat="1">
      <c r="H1903" s="20"/>
      <c r="I1903" s="1014"/>
      <c r="T1903" s="1032"/>
    </row>
    <row r="1904" spans="8:20" s="68" customFormat="1">
      <c r="H1904" s="20"/>
      <c r="I1904" s="1014"/>
      <c r="T1904" s="1032"/>
    </row>
    <row r="1905" spans="8:20" s="68" customFormat="1">
      <c r="H1905" s="20"/>
      <c r="I1905" s="1014"/>
      <c r="T1905" s="1032"/>
    </row>
    <row r="1906" spans="8:20" s="68" customFormat="1" ht="9.75" customHeight="1">
      <c r="H1906" s="20"/>
      <c r="I1906" s="1014"/>
      <c r="T1906" s="1032"/>
    </row>
    <row r="1907" spans="8:20" s="68" customFormat="1" ht="9.75" customHeight="1">
      <c r="H1907" s="20"/>
      <c r="I1907" s="1014"/>
      <c r="T1907" s="1032"/>
    </row>
    <row r="1908" spans="8:20" s="81" customFormat="1" ht="9.75" customHeight="1">
      <c r="H1908" s="1018"/>
      <c r="I1908" s="1015"/>
      <c r="T1908" s="121"/>
    </row>
    <row r="1909" spans="8:20" s="81" customFormat="1" ht="9" customHeight="1">
      <c r="H1909" s="1018"/>
      <c r="I1909" s="1015"/>
      <c r="T1909" s="121"/>
    </row>
    <row r="1910" spans="8:20" s="68" customFormat="1">
      <c r="H1910" s="20"/>
      <c r="I1910" s="1014"/>
      <c r="T1910" s="1032"/>
    </row>
    <row r="1911" spans="8:20" s="68" customFormat="1" ht="8.4499999999999993" customHeight="1">
      <c r="H1911" s="20"/>
      <c r="I1911" s="1014"/>
      <c r="T1911" s="1032"/>
    </row>
    <row r="1912" spans="8:20" s="68" customFormat="1" ht="1.5" customHeight="1">
      <c r="H1912" s="20"/>
      <c r="I1912" s="1014"/>
      <c r="T1912" s="1032"/>
    </row>
    <row r="1913" spans="8:20" s="68" customFormat="1" ht="8.4499999999999993" customHeight="1">
      <c r="H1913" s="20"/>
      <c r="I1913" s="1014"/>
      <c r="T1913" s="1032"/>
    </row>
    <row r="1914" spans="8:20" s="68" customFormat="1">
      <c r="H1914" s="20"/>
      <c r="I1914" s="1014"/>
      <c r="T1914" s="1032"/>
    </row>
    <row r="1915" spans="8:20" s="68" customFormat="1" ht="12.75" customHeight="1">
      <c r="H1915" s="20"/>
      <c r="I1915" s="1014"/>
      <c r="T1915" s="1032"/>
    </row>
    <row r="1916" spans="8:20" s="68" customFormat="1" ht="12.75" customHeight="1">
      <c r="H1916" s="20"/>
      <c r="I1916" s="1014"/>
      <c r="T1916" s="1032"/>
    </row>
    <row r="1917" spans="8:20" s="68" customFormat="1" ht="12.75" customHeight="1">
      <c r="H1917" s="20"/>
      <c r="I1917" s="1014"/>
      <c r="T1917" s="1032"/>
    </row>
    <row r="1918" spans="8:20" s="68" customFormat="1" ht="12.75" customHeight="1">
      <c r="H1918" s="20"/>
      <c r="I1918" s="1014"/>
      <c r="T1918" s="1032"/>
    </row>
    <row r="1919" spans="8:20" s="68" customFormat="1" ht="12.75" customHeight="1">
      <c r="H1919" s="20"/>
      <c r="I1919" s="1014"/>
      <c r="T1919" s="1032"/>
    </row>
    <row r="1920" spans="8:20" s="68" customFormat="1" ht="12.75" customHeight="1">
      <c r="H1920" s="20"/>
      <c r="I1920" s="1014"/>
      <c r="T1920" s="1032"/>
    </row>
    <row r="1921" spans="8:20" s="68" customFormat="1" ht="12.75" customHeight="1">
      <c r="H1921" s="20"/>
      <c r="I1921" s="1014"/>
      <c r="T1921" s="1032"/>
    </row>
    <row r="1922" spans="8:20" s="68" customFormat="1" ht="6.75" customHeight="1">
      <c r="H1922" s="20"/>
      <c r="I1922" s="1014"/>
      <c r="T1922" s="1032"/>
    </row>
    <row r="1923" spans="8:20" s="68" customFormat="1" ht="9.75" customHeight="1">
      <c r="H1923" s="20"/>
      <c r="I1923" s="1014"/>
      <c r="T1923" s="1032"/>
    </row>
    <row r="1924" spans="8:20" s="68" customFormat="1" ht="9.75" customHeight="1">
      <c r="H1924" s="20"/>
      <c r="I1924" s="1014"/>
      <c r="T1924" s="1032"/>
    </row>
    <row r="1925" spans="8:20" s="68" customFormat="1" ht="8.25" customHeight="1">
      <c r="H1925" s="20"/>
      <c r="I1925" s="1014"/>
      <c r="T1925" s="1032"/>
    </row>
    <row r="1926" spans="8:20" s="68" customFormat="1" ht="12.75" customHeight="1">
      <c r="H1926" s="20"/>
      <c r="I1926" s="1014"/>
      <c r="T1926" s="1032"/>
    </row>
    <row r="1927" spans="8:20" s="68" customFormat="1" ht="6" customHeight="1">
      <c r="H1927" s="20"/>
      <c r="I1927" s="1014"/>
      <c r="T1927" s="1032"/>
    </row>
    <row r="1928" spans="8:20" s="68" customFormat="1" ht="6" customHeight="1">
      <c r="H1928" s="20"/>
      <c r="I1928" s="1014"/>
      <c r="T1928" s="1032"/>
    </row>
    <row r="1929" spans="8:20" s="68" customFormat="1" ht="6" customHeight="1">
      <c r="H1929" s="20"/>
      <c r="I1929" s="1014"/>
      <c r="T1929" s="1032"/>
    </row>
    <row r="1930" spans="8:20" s="68" customFormat="1" ht="6" customHeight="1">
      <c r="H1930" s="20"/>
      <c r="I1930" s="1014"/>
      <c r="T1930" s="1032"/>
    </row>
    <row r="1931" spans="8:20" s="68" customFormat="1">
      <c r="H1931" s="20"/>
      <c r="I1931" s="1014"/>
      <c r="T1931" s="1032"/>
    </row>
    <row r="1932" spans="8:20" s="68" customFormat="1">
      <c r="H1932" s="20"/>
      <c r="I1932" s="1014"/>
      <c r="T1932" s="1032"/>
    </row>
    <row r="1933" spans="8:20" s="68" customFormat="1">
      <c r="H1933" s="20"/>
      <c r="I1933" s="1014"/>
      <c r="T1933" s="1032"/>
    </row>
    <row r="1934" spans="8:20" s="68" customFormat="1" ht="9.75" customHeight="1">
      <c r="H1934" s="20"/>
      <c r="I1934" s="1014"/>
      <c r="T1934" s="1032"/>
    </row>
    <row r="1935" spans="8:20" s="68" customFormat="1" ht="9.75" customHeight="1">
      <c r="H1935" s="20"/>
      <c r="I1935" s="1014"/>
      <c r="T1935" s="1032"/>
    </row>
    <row r="1936" spans="8:20" s="81" customFormat="1" ht="9.75" customHeight="1">
      <c r="H1936" s="1018"/>
      <c r="I1936" s="1015"/>
      <c r="T1936" s="121"/>
    </row>
    <row r="1937" spans="8:20" s="81" customFormat="1" ht="9" customHeight="1">
      <c r="H1937" s="1018"/>
      <c r="I1937" s="1015"/>
      <c r="T1937" s="121"/>
    </row>
    <row r="1938" spans="8:20" s="68" customFormat="1" ht="3" customHeight="1">
      <c r="H1938" s="20"/>
      <c r="I1938" s="1014"/>
      <c r="T1938" s="1032"/>
    </row>
    <row r="1939" spans="8:20" s="68" customFormat="1" ht="3" customHeight="1">
      <c r="H1939" s="20"/>
      <c r="I1939" s="1014"/>
      <c r="T1939" s="1032"/>
    </row>
    <row r="1940" spans="8:20" s="68" customFormat="1" ht="8.4499999999999993" customHeight="1">
      <c r="H1940" s="20"/>
      <c r="I1940" s="1014"/>
      <c r="T1940" s="1032"/>
    </row>
    <row r="1941" spans="8:20" s="68" customFormat="1" ht="1.5" customHeight="1">
      <c r="H1941" s="20"/>
      <c r="I1941" s="1014"/>
      <c r="T1941" s="1032"/>
    </row>
    <row r="1942" spans="8:20" s="68" customFormat="1" ht="8.4499999999999993" customHeight="1">
      <c r="H1942" s="20"/>
      <c r="I1942" s="1014"/>
      <c r="T1942" s="1032"/>
    </row>
    <row r="1943" spans="8:20" s="68" customFormat="1">
      <c r="H1943" s="20"/>
      <c r="I1943" s="1014"/>
      <c r="T1943" s="1032"/>
    </row>
    <row r="1944" spans="8:20" s="68" customFormat="1" ht="12.75" customHeight="1">
      <c r="H1944" s="20"/>
      <c r="I1944" s="1014"/>
      <c r="T1944" s="1032"/>
    </row>
    <row r="1945" spans="8:20" s="68" customFormat="1" ht="12.75" customHeight="1">
      <c r="H1945" s="20"/>
      <c r="I1945" s="1014"/>
      <c r="T1945" s="1032"/>
    </row>
    <row r="1946" spans="8:20" s="68" customFormat="1" ht="12.75" customHeight="1">
      <c r="H1946" s="20"/>
      <c r="I1946" s="1014"/>
      <c r="T1946" s="1032"/>
    </row>
    <row r="1947" spans="8:20" s="68" customFormat="1" ht="12.75" customHeight="1">
      <c r="H1947" s="20"/>
      <c r="I1947" s="1014"/>
      <c r="T1947" s="1032"/>
    </row>
    <row r="1948" spans="8:20" s="68" customFormat="1" ht="12.75" customHeight="1">
      <c r="H1948" s="20"/>
      <c r="I1948" s="1014"/>
      <c r="T1948" s="1032"/>
    </row>
    <row r="1949" spans="8:20" s="68" customFormat="1" ht="12.75" customHeight="1">
      <c r="H1949" s="20"/>
      <c r="I1949" s="1014"/>
      <c r="T1949" s="1032"/>
    </row>
    <row r="1950" spans="8:20" s="68" customFormat="1" ht="12.75" customHeight="1">
      <c r="H1950" s="20"/>
      <c r="I1950" s="1014"/>
      <c r="T1950" s="1032"/>
    </row>
    <row r="1951" spans="8:20" s="68" customFormat="1" ht="6.75" customHeight="1">
      <c r="H1951" s="20"/>
      <c r="I1951" s="1014"/>
      <c r="T1951" s="1032"/>
    </row>
    <row r="1952" spans="8:20" s="68" customFormat="1" ht="9.75" customHeight="1">
      <c r="H1952" s="20"/>
      <c r="I1952" s="1014"/>
      <c r="T1952" s="1032"/>
    </row>
    <row r="1953" spans="8:20" s="68" customFormat="1" ht="9.75" customHeight="1">
      <c r="H1953" s="20"/>
      <c r="I1953" s="1014"/>
      <c r="T1953" s="1032"/>
    </row>
    <row r="1954" spans="8:20" s="68" customFormat="1" ht="8.25" customHeight="1">
      <c r="H1954" s="20"/>
      <c r="I1954" s="1014"/>
      <c r="T1954" s="1032"/>
    </row>
    <row r="1955" spans="8:20" s="68" customFormat="1" ht="12.75" customHeight="1">
      <c r="H1955" s="20"/>
      <c r="I1955" s="1014"/>
      <c r="T1955" s="1032"/>
    </row>
    <row r="1956" spans="8:20" s="68" customFormat="1" ht="6" customHeight="1">
      <c r="H1956" s="20"/>
      <c r="I1956" s="1014"/>
      <c r="T1956" s="1032"/>
    </row>
    <row r="1957" spans="8:20" s="68" customFormat="1" ht="6" customHeight="1">
      <c r="H1957" s="20"/>
      <c r="I1957" s="1014"/>
      <c r="T1957" s="1032"/>
    </row>
    <row r="1958" spans="8:20" s="68" customFormat="1" ht="6" customHeight="1">
      <c r="H1958" s="20"/>
      <c r="I1958" s="1014"/>
      <c r="T1958" s="1032"/>
    </row>
    <row r="1959" spans="8:20" s="68" customFormat="1" ht="6" customHeight="1">
      <c r="H1959" s="20"/>
      <c r="I1959" s="1014"/>
      <c r="T1959" s="1032"/>
    </row>
    <row r="1960" spans="8:20" s="68" customFormat="1">
      <c r="H1960" s="20"/>
      <c r="I1960" s="1014"/>
      <c r="T1960" s="1032"/>
    </row>
    <row r="1961" spans="8:20" s="68" customFormat="1">
      <c r="H1961" s="20"/>
      <c r="I1961" s="1014"/>
      <c r="T1961" s="1032"/>
    </row>
    <row r="1962" spans="8:20" s="68" customFormat="1">
      <c r="H1962" s="20"/>
      <c r="I1962" s="1014"/>
      <c r="T1962" s="1032"/>
    </row>
    <row r="1963" spans="8:20" s="68" customFormat="1" ht="9.75" customHeight="1">
      <c r="H1963" s="20"/>
      <c r="I1963" s="1014"/>
      <c r="T1963" s="1032"/>
    </row>
    <row r="1964" spans="8:20" s="68" customFormat="1" ht="9.75" customHeight="1">
      <c r="H1964" s="20"/>
      <c r="I1964" s="1014"/>
      <c r="T1964" s="1032"/>
    </row>
    <row r="1965" spans="8:20" s="81" customFormat="1" ht="9.75" customHeight="1">
      <c r="H1965" s="1018"/>
      <c r="I1965" s="1015"/>
      <c r="T1965" s="121"/>
    </row>
    <row r="1966" spans="8:20" s="81" customFormat="1" ht="9" customHeight="1">
      <c r="H1966" s="1018"/>
      <c r="I1966" s="1015"/>
      <c r="T1966" s="121"/>
    </row>
    <row r="1967" spans="8:20" s="68" customFormat="1">
      <c r="H1967" s="20"/>
      <c r="I1967" s="1014"/>
      <c r="T1967" s="1032"/>
    </row>
    <row r="1968" spans="8:20" s="68" customFormat="1" ht="8.4499999999999993" customHeight="1">
      <c r="H1968" s="20"/>
      <c r="I1968" s="1014"/>
      <c r="T1968" s="1032"/>
    </row>
    <row r="1969" spans="8:20" s="68" customFormat="1" ht="1.5" customHeight="1">
      <c r="H1969" s="20"/>
      <c r="I1969" s="1014"/>
      <c r="T1969" s="1032"/>
    </row>
    <row r="1970" spans="8:20" s="68" customFormat="1" ht="8.4499999999999993" customHeight="1">
      <c r="H1970" s="20"/>
      <c r="I1970" s="1014"/>
      <c r="T1970" s="1032"/>
    </row>
    <row r="1971" spans="8:20" s="68" customFormat="1">
      <c r="H1971" s="20"/>
      <c r="I1971" s="1014"/>
      <c r="T1971" s="1032"/>
    </row>
    <row r="1972" spans="8:20" s="68" customFormat="1" ht="12.75" customHeight="1">
      <c r="H1972" s="20"/>
      <c r="I1972" s="1014"/>
      <c r="T1972" s="1032"/>
    </row>
    <row r="1973" spans="8:20" s="68" customFormat="1" ht="12.75" customHeight="1">
      <c r="H1973" s="20"/>
      <c r="I1973" s="1014"/>
      <c r="T1973" s="1032"/>
    </row>
    <row r="1974" spans="8:20" s="68" customFormat="1" ht="12.75" customHeight="1">
      <c r="H1974" s="20"/>
      <c r="I1974" s="1014"/>
      <c r="T1974" s="1032"/>
    </row>
    <row r="1975" spans="8:20" s="68" customFormat="1" ht="12.75" customHeight="1">
      <c r="H1975" s="20"/>
      <c r="I1975" s="1014"/>
      <c r="T1975" s="1032"/>
    </row>
    <row r="1976" spans="8:20" s="68" customFormat="1" ht="12.75" customHeight="1">
      <c r="H1976" s="20"/>
      <c r="I1976" s="1014"/>
      <c r="T1976" s="1032"/>
    </row>
    <row r="1977" spans="8:20" s="68" customFormat="1" ht="12.75" customHeight="1">
      <c r="H1977" s="20"/>
      <c r="I1977" s="1014"/>
      <c r="T1977" s="1032"/>
    </row>
    <row r="1978" spans="8:20" s="68" customFormat="1" ht="12.75" customHeight="1">
      <c r="H1978" s="20"/>
      <c r="I1978" s="1014"/>
      <c r="T1978" s="1032"/>
    </row>
    <row r="1979" spans="8:20" s="68" customFormat="1" ht="6.75" customHeight="1">
      <c r="H1979" s="20"/>
      <c r="I1979" s="1014"/>
      <c r="T1979" s="1032"/>
    </row>
    <row r="1980" spans="8:20" s="68" customFormat="1" ht="9.75" customHeight="1">
      <c r="H1980" s="20"/>
      <c r="I1980" s="1014"/>
      <c r="T1980" s="1032"/>
    </row>
    <row r="1981" spans="8:20" s="68" customFormat="1" ht="9.75" customHeight="1">
      <c r="H1981" s="20"/>
      <c r="I1981" s="1014"/>
      <c r="T1981" s="1032"/>
    </row>
    <row r="1982" spans="8:20" s="68" customFormat="1" ht="8.25" customHeight="1">
      <c r="H1982" s="20"/>
      <c r="I1982" s="1014"/>
      <c r="T1982" s="1032"/>
    </row>
    <row r="1983" spans="8:20" s="68" customFormat="1" ht="12.75" customHeight="1">
      <c r="H1983" s="20"/>
      <c r="I1983" s="1014"/>
      <c r="T1983" s="1032"/>
    </row>
    <row r="1984" spans="8:20" s="68" customFormat="1" ht="6" customHeight="1">
      <c r="H1984" s="20"/>
      <c r="I1984" s="1014"/>
      <c r="T1984" s="1032"/>
    </row>
    <row r="1985" spans="8:20" s="68" customFormat="1" ht="6" customHeight="1">
      <c r="H1985" s="20"/>
      <c r="I1985" s="1014"/>
      <c r="T1985" s="1032"/>
    </row>
    <row r="1986" spans="8:20" s="68" customFormat="1" ht="6" customHeight="1">
      <c r="H1986" s="20"/>
      <c r="I1986" s="1014"/>
      <c r="T1986" s="1032"/>
    </row>
    <row r="1987" spans="8:20" s="68" customFormat="1" ht="6" customHeight="1">
      <c r="H1987" s="20"/>
      <c r="I1987" s="1014"/>
      <c r="T1987" s="1032"/>
    </row>
    <row r="1988" spans="8:20" s="68" customFormat="1">
      <c r="H1988" s="20"/>
      <c r="I1988" s="1014"/>
      <c r="T1988" s="1032"/>
    </row>
    <row r="1989" spans="8:20" s="68" customFormat="1">
      <c r="H1989" s="20"/>
      <c r="I1989" s="1014"/>
      <c r="T1989" s="1032"/>
    </row>
    <row r="1990" spans="8:20" s="68" customFormat="1">
      <c r="H1990" s="20"/>
      <c r="I1990" s="1014"/>
      <c r="T1990" s="1032"/>
    </row>
    <row r="1991" spans="8:20" s="68" customFormat="1" ht="9.75" customHeight="1">
      <c r="H1991" s="20"/>
      <c r="I1991" s="1014"/>
      <c r="T1991" s="1032"/>
    </row>
    <row r="1992" spans="8:20" s="68" customFormat="1" ht="9.75" customHeight="1">
      <c r="H1992" s="20"/>
      <c r="I1992" s="1014"/>
      <c r="T1992" s="1032"/>
    </row>
    <row r="1993" spans="8:20" s="81" customFormat="1" ht="9.75" customHeight="1">
      <c r="H1993" s="1018"/>
      <c r="I1993" s="1015"/>
      <c r="T1993" s="121"/>
    </row>
    <row r="1994" spans="8:20" s="81" customFormat="1" ht="9" customHeight="1">
      <c r="H1994" s="1018"/>
      <c r="I1994" s="1015"/>
      <c r="T1994" s="121"/>
    </row>
    <row r="1995" spans="8:20" s="68" customFormat="1" ht="3" customHeight="1">
      <c r="H1995" s="20"/>
      <c r="I1995" s="1014"/>
      <c r="T1995" s="1032"/>
    </row>
    <row r="1996" spans="8:20" s="68" customFormat="1" ht="3" customHeight="1">
      <c r="H1996" s="20"/>
      <c r="I1996" s="1014"/>
      <c r="T1996" s="1032"/>
    </row>
    <row r="1997" spans="8:20" s="68" customFormat="1" ht="8.4499999999999993" customHeight="1">
      <c r="H1997" s="20"/>
      <c r="I1997" s="1014"/>
      <c r="T1997" s="1032"/>
    </row>
    <row r="1998" spans="8:20" s="68" customFormat="1" ht="1.5" customHeight="1">
      <c r="H1998" s="20"/>
      <c r="I1998" s="1014"/>
      <c r="T1998" s="1032"/>
    </row>
    <row r="1999" spans="8:20" s="68" customFormat="1" ht="8.4499999999999993" customHeight="1">
      <c r="H1999" s="20"/>
      <c r="I1999" s="1014"/>
      <c r="T1999" s="1032"/>
    </row>
    <row r="2000" spans="8:20" s="68" customFormat="1">
      <c r="H2000" s="20"/>
      <c r="I2000" s="1014"/>
      <c r="T2000" s="1032"/>
    </row>
    <row r="2001" spans="8:20" s="68" customFormat="1" ht="12.75" customHeight="1">
      <c r="H2001" s="20"/>
      <c r="I2001" s="1014"/>
      <c r="T2001" s="1032"/>
    </row>
    <row r="2002" spans="8:20" s="68" customFormat="1" ht="12.75" customHeight="1">
      <c r="H2002" s="20"/>
      <c r="I2002" s="1014"/>
      <c r="T2002" s="1032"/>
    </row>
    <row r="2003" spans="8:20" s="68" customFormat="1" ht="12.75" customHeight="1">
      <c r="H2003" s="20"/>
      <c r="I2003" s="1014"/>
      <c r="T2003" s="1032"/>
    </row>
    <row r="2004" spans="8:20" s="68" customFormat="1" ht="12.75" customHeight="1">
      <c r="H2004" s="20"/>
      <c r="I2004" s="1014"/>
      <c r="T2004" s="1032"/>
    </row>
    <row r="2005" spans="8:20" s="68" customFormat="1" ht="12.75" customHeight="1">
      <c r="H2005" s="20"/>
      <c r="I2005" s="1014"/>
      <c r="T2005" s="1032"/>
    </row>
    <row r="2006" spans="8:20" s="68" customFormat="1" ht="12.75" customHeight="1">
      <c r="H2006" s="20"/>
      <c r="I2006" s="1014"/>
      <c r="T2006" s="1032"/>
    </row>
    <row r="2007" spans="8:20" s="68" customFormat="1" ht="12.75" customHeight="1">
      <c r="H2007" s="20"/>
      <c r="I2007" s="1014"/>
      <c r="T2007" s="1032"/>
    </row>
    <row r="2008" spans="8:20" s="68" customFormat="1" ht="6.75" customHeight="1">
      <c r="H2008" s="20"/>
      <c r="I2008" s="1014"/>
      <c r="T2008" s="1032"/>
    </row>
    <row r="2009" spans="8:20" s="68" customFormat="1" ht="9.75" customHeight="1">
      <c r="H2009" s="20"/>
      <c r="I2009" s="1014"/>
      <c r="T2009" s="1032"/>
    </row>
    <row r="2010" spans="8:20" s="68" customFormat="1" ht="9.75" customHeight="1">
      <c r="H2010" s="20"/>
      <c r="I2010" s="1014"/>
      <c r="T2010" s="1032"/>
    </row>
    <row r="2011" spans="8:20" s="68" customFormat="1" ht="8.25" customHeight="1">
      <c r="H2011" s="20"/>
      <c r="I2011" s="1014"/>
      <c r="T2011" s="1032"/>
    </row>
    <row r="2012" spans="8:20" s="68" customFormat="1" ht="12.75" customHeight="1">
      <c r="H2012" s="20"/>
      <c r="I2012" s="1014"/>
      <c r="T2012" s="1032"/>
    </row>
    <row r="2013" spans="8:20" s="68" customFormat="1" ht="6" customHeight="1">
      <c r="H2013" s="20"/>
      <c r="I2013" s="1014"/>
      <c r="T2013" s="1032"/>
    </row>
    <row r="2014" spans="8:20" s="68" customFormat="1" ht="6" customHeight="1">
      <c r="H2014" s="20"/>
      <c r="I2014" s="1014"/>
      <c r="T2014" s="1032"/>
    </row>
    <row r="2015" spans="8:20" s="68" customFormat="1" ht="6" customHeight="1">
      <c r="H2015" s="20"/>
      <c r="I2015" s="1014"/>
      <c r="T2015" s="1032"/>
    </row>
    <row r="2016" spans="8:20" s="68" customFormat="1" ht="6" customHeight="1">
      <c r="H2016" s="20"/>
      <c r="I2016" s="1014"/>
      <c r="T2016" s="1032"/>
    </row>
    <row r="2017" spans="8:20" s="68" customFormat="1">
      <c r="H2017" s="20"/>
      <c r="I2017" s="1014"/>
      <c r="T2017" s="1032"/>
    </row>
    <row r="2018" spans="8:20" s="68" customFormat="1">
      <c r="H2018" s="20"/>
      <c r="I2018" s="1014"/>
      <c r="T2018" s="1032"/>
    </row>
    <row r="2019" spans="8:20" s="68" customFormat="1">
      <c r="H2019" s="20"/>
      <c r="I2019" s="1014"/>
      <c r="T2019" s="1032"/>
    </row>
    <row r="2020" spans="8:20" s="68" customFormat="1" ht="9.75" customHeight="1">
      <c r="H2020" s="20"/>
      <c r="I2020" s="1014"/>
      <c r="T2020" s="1032"/>
    </row>
    <row r="2021" spans="8:20" s="68" customFormat="1" ht="9.75" customHeight="1">
      <c r="H2021" s="20"/>
      <c r="I2021" s="1014"/>
      <c r="T2021" s="1032"/>
    </row>
    <row r="2022" spans="8:20" s="81" customFormat="1" ht="9.75" customHeight="1">
      <c r="H2022" s="1018"/>
      <c r="I2022" s="1015"/>
      <c r="T2022" s="121"/>
    </row>
    <row r="2023" spans="8:20" s="81" customFormat="1" ht="9" customHeight="1">
      <c r="H2023" s="1018"/>
      <c r="I2023" s="1015"/>
      <c r="T2023" s="121"/>
    </row>
    <row r="2024" spans="8:20" s="68" customFormat="1">
      <c r="H2024" s="20"/>
      <c r="I2024" s="1014"/>
      <c r="T2024" s="1032"/>
    </row>
    <row r="2025" spans="8:20" s="68" customFormat="1" ht="8.4499999999999993" customHeight="1">
      <c r="H2025" s="20"/>
      <c r="I2025" s="1014"/>
      <c r="T2025" s="1032"/>
    </row>
    <row r="2026" spans="8:20" s="68" customFormat="1" ht="1.5" customHeight="1">
      <c r="H2026" s="20"/>
      <c r="I2026" s="1014"/>
      <c r="T2026" s="1032"/>
    </row>
    <row r="2027" spans="8:20" s="68" customFormat="1" ht="8.4499999999999993" customHeight="1">
      <c r="H2027" s="20"/>
      <c r="I2027" s="1014"/>
      <c r="T2027" s="1032"/>
    </row>
    <row r="2028" spans="8:20" s="68" customFormat="1">
      <c r="H2028" s="20"/>
      <c r="I2028" s="1014"/>
      <c r="T2028" s="1032"/>
    </row>
    <row r="2029" spans="8:20" s="68" customFormat="1" ht="12.75" customHeight="1">
      <c r="H2029" s="20"/>
      <c r="I2029" s="1014"/>
      <c r="T2029" s="1032"/>
    </row>
    <row r="2030" spans="8:20" s="68" customFormat="1" ht="12.75" customHeight="1">
      <c r="H2030" s="20"/>
      <c r="I2030" s="1014"/>
      <c r="T2030" s="1032"/>
    </row>
    <row r="2031" spans="8:20" s="68" customFormat="1" ht="12.75" customHeight="1">
      <c r="H2031" s="20"/>
      <c r="I2031" s="1014"/>
      <c r="T2031" s="1032"/>
    </row>
    <row r="2032" spans="8:20" s="68" customFormat="1" ht="12.75" customHeight="1">
      <c r="H2032" s="20"/>
      <c r="I2032" s="1014"/>
      <c r="T2032" s="1032"/>
    </row>
    <row r="2033" spans="8:20" s="68" customFormat="1" ht="12.75" customHeight="1">
      <c r="H2033" s="20"/>
      <c r="I2033" s="1014"/>
      <c r="T2033" s="1032"/>
    </row>
    <row r="2034" spans="8:20" s="68" customFormat="1" ht="12.75" customHeight="1">
      <c r="H2034" s="20"/>
      <c r="I2034" s="1014"/>
      <c r="T2034" s="1032"/>
    </row>
    <row r="2035" spans="8:20" s="68" customFormat="1" ht="12.75" customHeight="1">
      <c r="H2035" s="20"/>
      <c r="I2035" s="1014"/>
      <c r="T2035" s="1032"/>
    </row>
    <row r="2036" spans="8:20" s="68" customFormat="1" ht="6.75" customHeight="1">
      <c r="H2036" s="20"/>
      <c r="I2036" s="1014"/>
      <c r="T2036" s="1032"/>
    </row>
    <row r="2037" spans="8:20" s="68" customFormat="1" ht="9.75" customHeight="1">
      <c r="H2037" s="20"/>
      <c r="I2037" s="1014"/>
      <c r="T2037" s="1032"/>
    </row>
    <row r="2038" spans="8:20" s="68" customFormat="1" ht="9.75" customHeight="1">
      <c r="H2038" s="20"/>
      <c r="I2038" s="1014"/>
      <c r="T2038" s="1032"/>
    </row>
    <row r="2039" spans="8:20" s="68" customFormat="1" ht="8.25" customHeight="1">
      <c r="H2039" s="20"/>
      <c r="I2039" s="1014"/>
      <c r="T2039" s="1032"/>
    </row>
    <row r="2040" spans="8:20" s="68" customFormat="1" ht="12.75" customHeight="1">
      <c r="H2040" s="20"/>
      <c r="I2040" s="1014"/>
      <c r="T2040" s="1032"/>
    </row>
    <row r="2041" spans="8:20" s="68" customFormat="1" ht="6" customHeight="1">
      <c r="H2041" s="20"/>
      <c r="I2041" s="1014"/>
      <c r="T2041" s="1032"/>
    </row>
    <row r="2042" spans="8:20" s="68" customFormat="1" ht="6" customHeight="1">
      <c r="H2042" s="20"/>
      <c r="I2042" s="1014"/>
      <c r="T2042" s="1032"/>
    </row>
    <row r="2043" spans="8:20" s="68" customFormat="1" ht="6" customHeight="1">
      <c r="H2043" s="20"/>
      <c r="I2043" s="1014"/>
      <c r="T2043" s="1032"/>
    </row>
    <row r="2044" spans="8:20" s="68" customFormat="1" ht="6" customHeight="1">
      <c r="H2044" s="20"/>
      <c r="I2044" s="1014"/>
      <c r="T2044" s="1032"/>
    </row>
    <row r="2045" spans="8:20" s="68" customFormat="1">
      <c r="H2045" s="20"/>
      <c r="I2045" s="1014"/>
      <c r="T2045" s="1032"/>
    </row>
    <row r="2046" spans="8:20" s="68" customFormat="1">
      <c r="H2046" s="20"/>
      <c r="I2046" s="1014"/>
      <c r="T2046" s="1032"/>
    </row>
    <row r="2047" spans="8:20" s="68" customFormat="1">
      <c r="H2047" s="20"/>
      <c r="I2047" s="1014"/>
      <c r="T2047" s="1032"/>
    </row>
    <row r="2048" spans="8:20" s="68" customFormat="1" ht="9.75" customHeight="1">
      <c r="H2048" s="20"/>
      <c r="I2048" s="1014"/>
      <c r="T2048" s="1032"/>
    </row>
    <row r="2049" spans="8:20" s="68" customFormat="1" ht="9.75" customHeight="1">
      <c r="H2049" s="20"/>
      <c r="I2049" s="1014"/>
      <c r="T2049" s="1032"/>
    </row>
    <row r="2050" spans="8:20" s="81" customFormat="1" ht="9.75" customHeight="1">
      <c r="H2050" s="1018"/>
      <c r="I2050" s="1015"/>
      <c r="T2050" s="121"/>
    </row>
    <row r="2051" spans="8:20" s="81" customFormat="1" ht="9" customHeight="1">
      <c r="H2051" s="1018"/>
      <c r="I2051" s="1015"/>
      <c r="T2051" s="121"/>
    </row>
    <row r="2052" spans="8:20" s="68" customFormat="1" ht="3" customHeight="1">
      <c r="H2052" s="20"/>
      <c r="I2052" s="1014"/>
      <c r="T2052" s="1032"/>
    </row>
    <row r="2053" spans="8:20" s="68" customFormat="1" ht="3" customHeight="1">
      <c r="H2053" s="20"/>
      <c r="I2053" s="1014"/>
      <c r="T2053" s="1032"/>
    </row>
    <row r="2054" spans="8:20" s="68" customFormat="1" ht="8.4499999999999993" customHeight="1">
      <c r="H2054" s="20"/>
      <c r="I2054" s="1014"/>
      <c r="T2054" s="1032"/>
    </row>
    <row r="2055" spans="8:20" s="68" customFormat="1" ht="1.5" customHeight="1">
      <c r="H2055" s="20"/>
      <c r="I2055" s="1014"/>
      <c r="T2055" s="1032"/>
    </row>
    <row r="2056" spans="8:20" s="68" customFormat="1" ht="8.4499999999999993" customHeight="1">
      <c r="H2056" s="20"/>
      <c r="I2056" s="1014"/>
      <c r="T2056" s="1032"/>
    </row>
    <row r="2057" spans="8:20" s="68" customFormat="1">
      <c r="H2057" s="20"/>
      <c r="I2057" s="1014"/>
      <c r="T2057" s="1032"/>
    </row>
    <row r="2058" spans="8:20" s="68" customFormat="1" ht="12.75" customHeight="1">
      <c r="H2058" s="20"/>
      <c r="I2058" s="1014"/>
      <c r="T2058" s="1032"/>
    </row>
    <row r="2059" spans="8:20" s="68" customFormat="1" ht="12.75" customHeight="1">
      <c r="H2059" s="20"/>
      <c r="I2059" s="1014"/>
      <c r="T2059" s="1032"/>
    </row>
    <row r="2060" spans="8:20" s="68" customFormat="1" ht="12.75" customHeight="1">
      <c r="H2060" s="20"/>
      <c r="I2060" s="1014"/>
      <c r="T2060" s="1032"/>
    </row>
    <row r="2061" spans="8:20" s="68" customFormat="1" ht="12.75" customHeight="1">
      <c r="H2061" s="20"/>
      <c r="I2061" s="1014"/>
      <c r="T2061" s="1032"/>
    </row>
    <row r="2062" spans="8:20" s="68" customFormat="1" ht="12.75" customHeight="1">
      <c r="H2062" s="20"/>
      <c r="I2062" s="1014"/>
      <c r="T2062" s="1032"/>
    </row>
    <row r="2063" spans="8:20" s="68" customFormat="1" ht="12.75" customHeight="1">
      <c r="H2063" s="20"/>
      <c r="I2063" s="1014"/>
      <c r="T2063" s="1032"/>
    </row>
    <row r="2064" spans="8:20" s="68" customFormat="1" ht="12.75" customHeight="1">
      <c r="H2064" s="20"/>
      <c r="I2064" s="1014"/>
      <c r="T2064" s="1032"/>
    </row>
    <row r="2065" spans="8:20" s="68" customFormat="1" ht="6.75" customHeight="1">
      <c r="H2065" s="20"/>
      <c r="I2065" s="1014"/>
      <c r="T2065" s="1032"/>
    </row>
    <row r="2066" spans="8:20" s="68" customFormat="1" ht="9.75" customHeight="1">
      <c r="H2066" s="20"/>
      <c r="I2066" s="1014"/>
      <c r="T2066" s="1032"/>
    </row>
    <row r="2067" spans="8:20" s="68" customFormat="1" ht="9.75" customHeight="1">
      <c r="H2067" s="20"/>
      <c r="I2067" s="1014"/>
      <c r="T2067" s="1032"/>
    </row>
    <row r="2068" spans="8:20" s="68" customFormat="1" ht="8.25" customHeight="1">
      <c r="H2068" s="20"/>
      <c r="I2068" s="1014"/>
      <c r="T2068" s="1032"/>
    </row>
    <row r="2069" spans="8:20" s="68" customFormat="1" ht="12.75" customHeight="1">
      <c r="H2069" s="20"/>
      <c r="I2069" s="1014"/>
      <c r="T2069" s="1032"/>
    </row>
    <row r="2070" spans="8:20" s="68" customFormat="1" ht="6" customHeight="1">
      <c r="H2070" s="20"/>
      <c r="I2070" s="1014"/>
      <c r="T2070" s="1032"/>
    </row>
    <row r="2071" spans="8:20" s="68" customFormat="1" ht="6" customHeight="1">
      <c r="H2071" s="20"/>
      <c r="I2071" s="1014"/>
      <c r="T2071" s="1032"/>
    </row>
    <row r="2072" spans="8:20" s="68" customFormat="1" ht="6" customHeight="1">
      <c r="H2072" s="20"/>
      <c r="I2072" s="1014"/>
      <c r="T2072" s="1032"/>
    </row>
    <row r="2073" spans="8:20" s="68" customFormat="1" ht="6" customHeight="1">
      <c r="H2073" s="20"/>
      <c r="I2073" s="1014"/>
      <c r="T2073" s="1032"/>
    </row>
    <row r="2074" spans="8:20" s="68" customFormat="1">
      <c r="H2074" s="20"/>
      <c r="I2074" s="1014"/>
      <c r="T2074" s="1032"/>
    </row>
    <row r="2075" spans="8:20" s="68" customFormat="1">
      <c r="H2075" s="20"/>
      <c r="I2075" s="1014"/>
      <c r="T2075" s="1032"/>
    </row>
    <row r="2076" spans="8:20" s="68" customFormat="1">
      <c r="H2076" s="20"/>
      <c r="I2076" s="1014"/>
      <c r="T2076" s="1032"/>
    </row>
    <row r="2077" spans="8:20" s="68" customFormat="1" ht="9.75" customHeight="1">
      <c r="H2077" s="20"/>
      <c r="I2077" s="1014"/>
      <c r="T2077" s="1032"/>
    </row>
    <row r="2078" spans="8:20" s="68" customFormat="1" ht="9.75" customHeight="1">
      <c r="H2078" s="20"/>
      <c r="I2078" s="1014"/>
      <c r="T2078" s="1032"/>
    </row>
    <row r="2079" spans="8:20" s="81" customFormat="1" ht="9.75" customHeight="1">
      <c r="H2079" s="1018"/>
      <c r="I2079" s="1015"/>
      <c r="T2079" s="121"/>
    </row>
    <row r="2080" spans="8:20" s="81" customFormat="1" ht="9" customHeight="1">
      <c r="H2080" s="1018"/>
      <c r="I2080" s="1015"/>
      <c r="T2080" s="121"/>
    </row>
    <row r="2081" spans="8:20" s="68" customFormat="1">
      <c r="H2081" s="20"/>
      <c r="I2081" s="1014"/>
      <c r="T2081" s="1032"/>
    </row>
    <row r="2082" spans="8:20" s="68" customFormat="1" ht="8.4499999999999993" customHeight="1">
      <c r="H2082" s="20"/>
      <c r="I2082" s="1014"/>
      <c r="T2082" s="1032"/>
    </row>
    <row r="2083" spans="8:20" s="68" customFormat="1" ht="1.5" customHeight="1">
      <c r="H2083" s="20"/>
      <c r="I2083" s="1014"/>
      <c r="T2083" s="1032"/>
    </row>
    <row r="2084" spans="8:20" s="68" customFormat="1" ht="8.4499999999999993" customHeight="1">
      <c r="H2084" s="20"/>
      <c r="I2084" s="1014"/>
      <c r="T2084" s="1032"/>
    </row>
    <row r="2085" spans="8:20" s="68" customFormat="1">
      <c r="H2085" s="20"/>
      <c r="I2085" s="1014"/>
      <c r="T2085" s="1032"/>
    </row>
    <row r="2086" spans="8:20" s="68" customFormat="1" ht="12.75" customHeight="1">
      <c r="H2086" s="20"/>
      <c r="I2086" s="1014"/>
      <c r="T2086" s="1032"/>
    </row>
    <row r="2087" spans="8:20" s="68" customFormat="1" ht="12.75" customHeight="1">
      <c r="H2087" s="20"/>
      <c r="I2087" s="1014"/>
      <c r="T2087" s="1032"/>
    </row>
    <row r="2088" spans="8:20" s="68" customFormat="1" ht="12.75" customHeight="1">
      <c r="H2088" s="20"/>
      <c r="I2088" s="1014"/>
      <c r="T2088" s="1032"/>
    </row>
    <row r="2089" spans="8:20" s="68" customFormat="1" ht="12.75" customHeight="1">
      <c r="H2089" s="20"/>
      <c r="I2089" s="1014"/>
      <c r="T2089" s="1032"/>
    </row>
    <row r="2090" spans="8:20" s="68" customFormat="1" ht="12.75" customHeight="1">
      <c r="H2090" s="20"/>
      <c r="I2090" s="1014"/>
      <c r="T2090" s="1032"/>
    </row>
    <row r="2091" spans="8:20" s="68" customFormat="1" ht="12.75" customHeight="1">
      <c r="H2091" s="20"/>
      <c r="I2091" s="1014"/>
      <c r="T2091" s="1032"/>
    </row>
    <row r="2092" spans="8:20" s="68" customFormat="1" ht="12.75" customHeight="1">
      <c r="H2092" s="20"/>
      <c r="I2092" s="1014"/>
      <c r="T2092" s="1032"/>
    </row>
    <row r="2093" spans="8:20" s="68" customFormat="1" ht="6.75" customHeight="1">
      <c r="H2093" s="20"/>
      <c r="I2093" s="1014"/>
      <c r="T2093" s="1032"/>
    </row>
    <row r="2094" spans="8:20" s="68" customFormat="1" ht="9.75" customHeight="1">
      <c r="H2094" s="20"/>
      <c r="I2094" s="1014"/>
      <c r="T2094" s="1032"/>
    </row>
    <row r="2095" spans="8:20" s="68" customFormat="1" ht="9.75" customHeight="1">
      <c r="H2095" s="20"/>
      <c r="I2095" s="1014"/>
      <c r="T2095" s="1032"/>
    </row>
    <row r="2096" spans="8:20" s="68" customFormat="1" ht="8.25" customHeight="1">
      <c r="H2096" s="20"/>
      <c r="I2096" s="1014"/>
      <c r="T2096" s="1032"/>
    </row>
    <row r="2097" spans="8:20" s="68" customFormat="1" ht="12.75" customHeight="1">
      <c r="H2097" s="20"/>
      <c r="I2097" s="1014"/>
      <c r="T2097" s="1032"/>
    </row>
    <row r="2098" spans="8:20" s="68" customFormat="1" ht="6" customHeight="1">
      <c r="H2098" s="20"/>
      <c r="I2098" s="1014"/>
      <c r="T2098" s="1032"/>
    </row>
    <row r="2099" spans="8:20" s="68" customFormat="1" ht="6" customHeight="1">
      <c r="H2099" s="20"/>
      <c r="I2099" s="1014"/>
      <c r="T2099" s="1032"/>
    </row>
    <row r="2100" spans="8:20" s="68" customFormat="1" ht="6" customHeight="1">
      <c r="H2100" s="20"/>
      <c r="I2100" s="1014"/>
      <c r="T2100" s="1032"/>
    </row>
    <row r="2101" spans="8:20" s="68" customFormat="1" ht="6" customHeight="1">
      <c r="H2101" s="20"/>
      <c r="I2101" s="1014"/>
      <c r="T2101" s="1032"/>
    </row>
    <row r="2102" spans="8:20" s="68" customFormat="1">
      <c r="H2102" s="20"/>
      <c r="I2102" s="1014"/>
      <c r="T2102" s="1032"/>
    </row>
    <row r="2103" spans="8:20" s="68" customFormat="1">
      <c r="H2103" s="20"/>
      <c r="I2103" s="1014"/>
      <c r="T2103" s="1032"/>
    </row>
    <row r="2104" spans="8:20" s="68" customFormat="1">
      <c r="H2104" s="20"/>
      <c r="I2104" s="1014"/>
      <c r="T2104" s="1032"/>
    </row>
    <row r="2105" spans="8:20" s="68" customFormat="1" ht="9.75" customHeight="1">
      <c r="H2105" s="20"/>
      <c r="I2105" s="1014"/>
      <c r="T2105" s="1032"/>
    </row>
    <row r="2106" spans="8:20" s="68" customFormat="1" ht="9.75" customHeight="1">
      <c r="H2106" s="20"/>
      <c r="I2106" s="1014"/>
      <c r="T2106" s="1032"/>
    </row>
    <row r="2107" spans="8:20" s="81" customFormat="1" ht="9.75" customHeight="1">
      <c r="H2107" s="1018"/>
      <c r="I2107" s="1015"/>
      <c r="T2107" s="121"/>
    </row>
    <row r="2108" spans="8:20" s="81" customFormat="1" ht="9" customHeight="1">
      <c r="H2108" s="1018"/>
      <c r="I2108" s="1015"/>
      <c r="T2108" s="121"/>
    </row>
    <row r="2109" spans="8:20" s="68" customFormat="1" ht="3" customHeight="1">
      <c r="H2109" s="20"/>
      <c r="I2109" s="1014"/>
      <c r="T2109" s="1032"/>
    </row>
    <row r="2110" spans="8:20" s="68" customFormat="1" ht="3" customHeight="1">
      <c r="H2110" s="20"/>
      <c r="I2110" s="1014"/>
      <c r="T2110" s="1032"/>
    </row>
    <row r="2111" spans="8:20" s="68" customFormat="1" ht="8.4499999999999993" customHeight="1">
      <c r="H2111" s="20"/>
      <c r="I2111" s="1014"/>
      <c r="T2111" s="1032"/>
    </row>
    <row r="2112" spans="8:20" s="68" customFormat="1" ht="1.5" customHeight="1">
      <c r="H2112" s="20"/>
      <c r="I2112" s="1014"/>
      <c r="T2112" s="1032"/>
    </row>
    <row r="2113" spans="8:20" s="68" customFormat="1" ht="8.4499999999999993" customHeight="1">
      <c r="H2113" s="20"/>
      <c r="I2113" s="1014"/>
      <c r="T2113" s="1032"/>
    </row>
    <row r="2114" spans="8:20" s="68" customFormat="1">
      <c r="H2114" s="20"/>
      <c r="I2114" s="1014"/>
      <c r="T2114" s="1032"/>
    </row>
    <row r="2115" spans="8:20" s="68" customFormat="1" ht="12.75" customHeight="1">
      <c r="H2115" s="20"/>
      <c r="I2115" s="1014"/>
      <c r="T2115" s="1032"/>
    </row>
    <row r="2116" spans="8:20" s="68" customFormat="1" ht="12.75" customHeight="1">
      <c r="H2116" s="20"/>
      <c r="I2116" s="1014"/>
      <c r="T2116" s="1032"/>
    </row>
    <row r="2117" spans="8:20" s="68" customFormat="1" ht="12.75" customHeight="1">
      <c r="H2117" s="20"/>
      <c r="I2117" s="1014"/>
      <c r="T2117" s="1032"/>
    </row>
    <row r="2118" spans="8:20" s="68" customFormat="1" ht="12.75" customHeight="1">
      <c r="H2118" s="20"/>
      <c r="I2118" s="1014"/>
      <c r="T2118" s="1032"/>
    </row>
    <row r="2119" spans="8:20" s="68" customFormat="1" ht="12.75" customHeight="1">
      <c r="H2119" s="20"/>
      <c r="I2119" s="1014"/>
      <c r="T2119" s="1032"/>
    </row>
    <row r="2120" spans="8:20" s="68" customFormat="1" ht="12.75" customHeight="1">
      <c r="H2120" s="20"/>
      <c r="I2120" s="1014"/>
      <c r="T2120" s="1032"/>
    </row>
    <row r="2121" spans="8:20" s="68" customFormat="1" ht="12.75" customHeight="1">
      <c r="H2121" s="20"/>
      <c r="I2121" s="1014"/>
      <c r="T2121" s="1032"/>
    </row>
    <row r="2122" spans="8:20" s="68" customFormat="1" ht="6.75" customHeight="1">
      <c r="H2122" s="20"/>
      <c r="I2122" s="1014"/>
      <c r="T2122" s="1032"/>
    </row>
    <row r="2123" spans="8:20" s="68" customFormat="1" ht="9.75" customHeight="1">
      <c r="H2123" s="20"/>
      <c r="I2123" s="1014"/>
      <c r="T2123" s="1032"/>
    </row>
    <row r="2124" spans="8:20" s="68" customFormat="1" ht="9.75" customHeight="1">
      <c r="H2124" s="20"/>
      <c r="I2124" s="1014"/>
      <c r="T2124" s="1032"/>
    </row>
    <row r="2125" spans="8:20" s="68" customFormat="1" ht="8.25" customHeight="1">
      <c r="H2125" s="20"/>
      <c r="I2125" s="1014"/>
      <c r="T2125" s="1032"/>
    </row>
    <row r="2126" spans="8:20" s="68" customFormat="1" ht="12.75" customHeight="1">
      <c r="H2126" s="20"/>
      <c r="I2126" s="1014"/>
      <c r="T2126" s="1032"/>
    </row>
    <row r="2127" spans="8:20" s="68" customFormat="1" ht="6" customHeight="1">
      <c r="H2127" s="20"/>
      <c r="I2127" s="1014"/>
      <c r="T2127" s="1032"/>
    </row>
    <row r="2128" spans="8:20" s="68" customFormat="1" ht="6" customHeight="1">
      <c r="H2128" s="20"/>
      <c r="I2128" s="1014"/>
      <c r="T2128" s="1032"/>
    </row>
    <row r="2129" spans="8:20" s="68" customFormat="1" ht="6" customHeight="1">
      <c r="H2129" s="20"/>
      <c r="I2129" s="1014"/>
      <c r="T2129" s="1032"/>
    </row>
    <row r="2130" spans="8:20" s="68" customFormat="1" ht="6" customHeight="1">
      <c r="H2130" s="20"/>
      <c r="I2130" s="1014"/>
      <c r="T2130" s="1032"/>
    </row>
    <row r="2131" spans="8:20" s="68" customFormat="1">
      <c r="H2131" s="20"/>
      <c r="I2131" s="1014"/>
      <c r="T2131" s="1032"/>
    </row>
    <row r="2132" spans="8:20" s="68" customFormat="1">
      <c r="H2132" s="20"/>
      <c r="I2132" s="1014"/>
      <c r="T2132" s="1032"/>
    </row>
    <row r="2133" spans="8:20" s="68" customFormat="1">
      <c r="H2133" s="20"/>
      <c r="I2133" s="1014"/>
      <c r="T2133" s="1032"/>
    </row>
    <row r="2134" spans="8:20" s="68" customFormat="1" ht="9.75" customHeight="1">
      <c r="H2134" s="20"/>
      <c r="I2134" s="1014"/>
      <c r="T2134" s="1032"/>
    </row>
    <row r="2135" spans="8:20" s="68" customFormat="1" ht="9.75" customHeight="1">
      <c r="H2135" s="20"/>
      <c r="I2135" s="1014"/>
      <c r="T2135" s="1032"/>
    </row>
    <row r="2136" spans="8:20" s="81" customFormat="1" ht="9.75" customHeight="1">
      <c r="H2136" s="1018"/>
      <c r="I2136" s="1015"/>
      <c r="T2136" s="121"/>
    </row>
    <row r="2137" spans="8:20" s="81" customFormat="1" ht="9" customHeight="1">
      <c r="H2137" s="1018"/>
      <c r="I2137" s="1015"/>
      <c r="T2137" s="121"/>
    </row>
    <row r="2138" spans="8:20" s="68" customFormat="1">
      <c r="H2138" s="20"/>
      <c r="I2138" s="1014"/>
      <c r="T2138" s="1032"/>
    </row>
    <row r="2139" spans="8:20" s="68" customFormat="1" ht="8.4499999999999993" customHeight="1">
      <c r="H2139" s="20"/>
      <c r="I2139" s="1014"/>
      <c r="T2139" s="1032"/>
    </row>
    <row r="2140" spans="8:20" s="68" customFormat="1" ht="1.5" customHeight="1">
      <c r="H2140" s="20"/>
      <c r="I2140" s="1014"/>
      <c r="T2140" s="1032"/>
    </row>
    <row r="2141" spans="8:20" s="68" customFormat="1" ht="8.4499999999999993" customHeight="1">
      <c r="H2141" s="20"/>
      <c r="I2141" s="1014"/>
      <c r="T2141" s="1032"/>
    </row>
    <row r="2142" spans="8:20" s="68" customFormat="1">
      <c r="H2142" s="20"/>
      <c r="I2142" s="1014"/>
      <c r="T2142" s="1032"/>
    </row>
    <row r="2143" spans="8:20" s="68" customFormat="1" ht="12.75" customHeight="1">
      <c r="H2143" s="20"/>
      <c r="I2143" s="1014"/>
      <c r="T2143" s="1032"/>
    </row>
    <row r="2144" spans="8:20" s="68" customFormat="1" ht="12.75" customHeight="1">
      <c r="H2144" s="20"/>
      <c r="I2144" s="1014"/>
      <c r="T2144" s="1032"/>
    </row>
    <row r="2145" spans="8:20" s="68" customFormat="1" ht="12.75" customHeight="1">
      <c r="H2145" s="20"/>
      <c r="I2145" s="1014"/>
      <c r="T2145" s="1032"/>
    </row>
    <row r="2146" spans="8:20" s="68" customFormat="1" ht="12.75" customHeight="1">
      <c r="H2146" s="20"/>
      <c r="I2146" s="1014"/>
      <c r="T2146" s="1032"/>
    </row>
    <row r="2147" spans="8:20" s="68" customFormat="1" ht="12.75" customHeight="1">
      <c r="H2147" s="20"/>
      <c r="I2147" s="1014"/>
      <c r="T2147" s="1032"/>
    </row>
    <row r="2148" spans="8:20" s="68" customFormat="1" ht="12.75" customHeight="1">
      <c r="H2148" s="20"/>
      <c r="I2148" s="1014"/>
      <c r="T2148" s="1032"/>
    </row>
    <row r="2149" spans="8:20" s="68" customFormat="1" ht="12.75" customHeight="1">
      <c r="H2149" s="20"/>
      <c r="I2149" s="1014"/>
      <c r="T2149" s="1032"/>
    </row>
    <row r="2150" spans="8:20" s="68" customFormat="1" ht="6.75" customHeight="1">
      <c r="H2150" s="20"/>
      <c r="I2150" s="1014"/>
      <c r="T2150" s="1032"/>
    </row>
    <row r="2151" spans="8:20" s="68" customFormat="1" ht="9.75" customHeight="1">
      <c r="H2151" s="20"/>
      <c r="I2151" s="1014"/>
      <c r="T2151" s="1032"/>
    </row>
    <row r="2152" spans="8:20" s="68" customFormat="1" ht="9.75" customHeight="1">
      <c r="H2152" s="20"/>
      <c r="I2152" s="1014"/>
      <c r="T2152" s="1032"/>
    </row>
    <row r="2153" spans="8:20" s="68" customFormat="1" ht="8.25" customHeight="1">
      <c r="H2153" s="20"/>
      <c r="I2153" s="1014"/>
      <c r="T2153" s="1032"/>
    </row>
    <row r="2154" spans="8:20" s="68" customFormat="1" ht="12.75" customHeight="1">
      <c r="H2154" s="20"/>
      <c r="I2154" s="1014"/>
      <c r="T2154" s="1032"/>
    </row>
    <row r="2155" spans="8:20" s="68" customFormat="1" ht="6" customHeight="1">
      <c r="H2155" s="20"/>
      <c r="I2155" s="1014"/>
      <c r="T2155" s="1032"/>
    </row>
    <row r="2156" spans="8:20" s="68" customFormat="1" ht="6" customHeight="1">
      <c r="H2156" s="20"/>
      <c r="I2156" s="1014"/>
      <c r="T2156" s="1032"/>
    </row>
    <row r="2157" spans="8:20" s="68" customFormat="1" ht="6" customHeight="1">
      <c r="H2157" s="20"/>
      <c r="I2157" s="1014"/>
      <c r="T2157" s="1032"/>
    </row>
    <row r="2158" spans="8:20" s="68" customFormat="1" ht="6" customHeight="1">
      <c r="H2158" s="20"/>
      <c r="I2158" s="1014"/>
      <c r="T2158" s="1032"/>
    </row>
    <row r="2159" spans="8:20" s="68" customFormat="1">
      <c r="H2159" s="20"/>
      <c r="I2159" s="1014"/>
      <c r="T2159" s="1032"/>
    </row>
    <row r="2160" spans="8:20" s="68" customFormat="1">
      <c r="H2160" s="20"/>
      <c r="I2160" s="1014"/>
      <c r="T2160" s="1032"/>
    </row>
    <row r="2161" spans="8:20" s="68" customFormat="1">
      <c r="H2161" s="20"/>
      <c r="I2161" s="1014"/>
      <c r="T2161" s="1032"/>
    </row>
    <row r="2162" spans="8:20" s="68" customFormat="1" ht="9.75" customHeight="1">
      <c r="H2162" s="20"/>
      <c r="I2162" s="1014"/>
      <c r="T2162" s="1032"/>
    </row>
    <row r="2163" spans="8:20" s="68" customFormat="1" ht="9.75" customHeight="1">
      <c r="H2163" s="20"/>
      <c r="I2163" s="1014"/>
      <c r="T2163" s="1032"/>
    </row>
    <row r="2164" spans="8:20" s="81" customFormat="1" ht="9.75" customHeight="1">
      <c r="H2164" s="1018"/>
      <c r="I2164" s="1015"/>
      <c r="T2164" s="121"/>
    </row>
    <row r="2165" spans="8:20" s="81" customFormat="1" ht="9" customHeight="1">
      <c r="H2165" s="1018"/>
      <c r="I2165" s="1015"/>
      <c r="T2165" s="121"/>
    </row>
    <row r="2166" spans="8:20" s="68" customFormat="1" ht="3" customHeight="1">
      <c r="H2166" s="20"/>
      <c r="I2166" s="1014"/>
      <c r="T2166" s="1032"/>
    </row>
    <row r="2167" spans="8:20" s="68" customFormat="1" ht="3" customHeight="1">
      <c r="H2167" s="20"/>
      <c r="I2167" s="1014"/>
      <c r="T2167" s="1032"/>
    </row>
    <row r="2168" spans="8:20" s="68" customFormat="1" ht="8.4499999999999993" customHeight="1">
      <c r="H2168" s="20"/>
      <c r="I2168" s="1014"/>
      <c r="T2168" s="1032"/>
    </row>
    <row r="2169" spans="8:20" s="68" customFormat="1" ht="1.5" customHeight="1">
      <c r="H2169" s="20"/>
      <c r="I2169" s="1014"/>
      <c r="T2169" s="1032"/>
    </row>
    <row r="2170" spans="8:20" s="68" customFormat="1" ht="8.4499999999999993" customHeight="1">
      <c r="H2170" s="20"/>
      <c r="I2170" s="1014"/>
      <c r="T2170" s="1032"/>
    </row>
    <row r="2171" spans="8:20" s="68" customFormat="1">
      <c r="H2171" s="20"/>
      <c r="I2171" s="1014"/>
      <c r="T2171" s="1032"/>
    </row>
    <row r="2172" spans="8:20" s="68" customFormat="1" ht="12.75" customHeight="1">
      <c r="H2172" s="20"/>
      <c r="I2172" s="1014"/>
      <c r="T2172" s="1032"/>
    </row>
    <row r="2173" spans="8:20" s="68" customFormat="1" ht="12.75" customHeight="1">
      <c r="H2173" s="20"/>
      <c r="I2173" s="1014"/>
      <c r="T2173" s="1032"/>
    </row>
    <row r="2174" spans="8:20" s="68" customFormat="1" ht="12.75" customHeight="1">
      <c r="H2174" s="20"/>
      <c r="I2174" s="1014"/>
      <c r="T2174" s="1032"/>
    </row>
    <row r="2175" spans="8:20" s="68" customFormat="1" ht="12.75" customHeight="1">
      <c r="H2175" s="20"/>
      <c r="I2175" s="1014"/>
      <c r="T2175" s="1032"/>
    </row>
    <row r="2176" spans="8:20" s="68" customFormat="1" ht="12.75" customHeight="1">
      <c r="H2176" s="20"/>
      <c r="I2176" s="1014"/>
      <c r="T2176" s="1032"/>
    </row>
    <row r="2177" spans="8:20" s="68" customFormat="1" ht="12.75" customHeight="1">
      <c r="H2177" s="20"/>
      <c r="I2177" s="1014"/>
      <c r="T2177" s="1032"/>
    </row>
    <row r="2178" spans="8:20" s="68" customFormat="1" ht="12.75" customHeight="1">
      <c r="H2178" s="20"/>
      <c r="I2178" s="1014"/>
      <c r="T2178" s="1032"/>
    </row>
    <row r="2179" spans="8:20" s="68" customFormat="1" ht="6.75" customHeight="1">
      <c r="H2179" s="20"/>
      <c r="I2179" s="1014"/>
      <c r="T2179" s="1032"/>
    </row>
    <row r="2180" spans="8:20" s="68" customFormat="1" ht="9.75" customHeight="1">
      <c r="H2180" s="20"/>
      <c r="I2180" s="1014"/>
      <c r="T2180" s="1032"/>
    </row>
    <row r="2181" spans="8:20" s="68" customFormat="1" ht="9.75" customHeight="1">
      <c r="H2181" s="20"/>
      <c r="I2181" s="1014"/>
      <c r="T2181" s="1032"/>
    </row>
    <row r="2182" spans="8:20" s="68" customFormat="1" ht="8.25" customHeight="1">
      <c r="H2182" s="20"/>
      <c r="I2182" s="1014"/>
      <c r="T2182" s="1032"/>
    </row>
    <row r="2183" spans="8:20" s="68" customFormat="1" ht="12.75" customHeight="1">
      <c r="H2183" s="20"/>
      <c r="I2183" s="1014"/>
      <c r="T2183" s="1032"/>
    </row>
    <row r="2184" spans="8:20" s="68" customFormat="1" ht="6" customHeight="1">
      <c r="H2184" s="20"/>
      <c r="I2184" s="1014"/>
      <c r="T2184" s="1032"/>
    </row>
    <row r="2185" spans="8:20" s="68" customFormat="1" ht="6" customHeight="1">
      <c r="H2185" s="20"/>
      <c r="I2185" s="1014"/>
      <c r="T2185" s="1032"/>
    </row>
    <row r="2186" spans="8:20" s="68" customFormat="1" ht="6" customHeight="1">
      <c r="H2186" s="20"/>
      <c r="I2186" s="1014"/>
      <c r="T2186" s="1032"/>
    </row>
    <row r="2187" spans="8:20" s="68" customFormat="1" ht="6" customHeight="1">
      <c r="H2187" s="20"/>
      <c r="I2187" s="1014"/>
      <c r="T2187" s="1032"/>
    </row>
    <row r="2188" spans="8:20" s="68" customFormat="1">
      <c r="H2188" s="20"/>
      <c r="I2188" s="1014"/>
      <c r="T2188" s="1032"/>
    </row>
    <row r="2189" spans="8:20" s="68" customFormat="1">
      <c r="H2189" s="20"/>
      <c r="I2189" s="1014"/>
      <c r="T2189" s="1032"/>
    </row>
    <row r="2190" spans="8:20" s="68" customFormat="1">
      <c r="H2190" s="20"/>
      <c r="I2190" s="1014"/>
      <c r="T2190" s="1032"/>
    </row>
    <row r="2191" spans="8:20" s="68" customFormat="1" ht="9.75" customHeight="1">
      <c r="H2191" s="20"/>
      <c r="I2191" s="1014"/>
      <c r="T2191" s="1032"/>
    </row>
    <row r="2192" spans="8:20" s="68" customFormat="1" ht="9.75" customHeight="1">
      <c r="H2192" s="20"/>
      <c r="I2192" s="1014"/>
      <c r="T2192" s="1032"/>
    </row>
    <row r="2193" spans="8:20" s="81" customFormat="1" ht="9.75" customHeight="1">
      <c r="H2193" s="1018"/>
      <c r="I2193" s="1015"/>
      <c r="T2193" s="121"/>
    </row>
    <row r="2194" spans="8:20" s="81" customFormat="1" ht="9" customHeight="1">
      <c r="H2194" s="1018"/>
      <c r="I2194" s="1015"/>
      <c r="T2194" s="121"/>
    </row>
    <row r="2195" spans="8:20" s="68" customFormat="1">
      <c r="H2195" s="20"/>
      <c r="I2195" s="1014"/>
      <c r="T2195" s="1032"/>
    </row>
    <row r="2196" spans="8:20" s="68" customFormat="1" ht="8.4499999999999993" customHeight="1">
      <c r="H2196" s="20"/>
      <c r="I2196" s="1014"/>
      <c r="T2196" s="1032"/>
    </row>
    <row r="2197" spans="8:20" s="68" customFormat="1" ht="1.5" customHeight="1">
      <c r="H2197" s="20"/>
      <c r="I2197" s="1014"/>
      <c r="T2197" s="1032"/>
    </row>
    <row r="2198" spans="8:20" s="68" customFormat="1" ht="8.4499999999999993" customHeight="1">
      <c r="H2198" s="20"/>
      <c r="I2198" s="1014"/>
      <c r="T2198" s="1032"/>
    </row>
    <row r="2199" spans="8:20" s="68" customFormat="1">
      <c r="H2199" s="20"/>
      <c r="I2199" s="1014"/>
      <c r="T2199" s="1032"/>
    </row>
    <row r="2200" spans="8:20" s="68" customFormat="1" ht="12.75" customHeight="1">
      <c r="H2200" s="20"/>
      <c r="I2200" s="1014"/>
      <c r="T2200" s="1032"/>
    </row>
    <row r="2201" spans="8:20" s="68" customFormat="1" ht="12.75" customHeight="1">
      <c r="H2201" s="20"/>
      <c r="I2201" s="1014"/>
      <c r="T2201" s="1032"/>
    </row>
    <row r="2202" spans="8:20" s="68" customFormat="1" ht="12.75" customHeight="1">
      <c r="H2202" s="20"/>
      <c r="I2202" s="1014"/>
      <c r="T2202" s="1032"/>
    </row>
    <row r="2203" spans="8:20" s="68" customFormat="1" ht="12.75" customHeight="1">
      <c r="H2203" s="20"/>
      <c r="I2203" s="1014"/>
      <c r="T2203" s="1032"/>
    </row>
    <row r="2204" spans="8:20" s="68" customFormat="1" ht="12.75" customHeight="1">
      <c r="H2204" s="20"/>
      <c r="I2204" s="1014"/>
      <c r="T2204" s="1032"/>
    </row>
    <row r="2205" spans="8:20" s="68" customFormat="1" ht="12.75" customHeight="1">
      <c r="H2205" s="20"/>
      <c r="I2205" s="1014"/>
      <c r="T2205" s="1032"/>
    </row>
    <row r="2206" spans="8:20" s="68" customFormat="1" ht="12.75" customHeight="1">
      <c r="H2206" s="20"/>
      <c r="I2206" s="1014"/>
      <c r="T2206" s="1032"/>
    </row>
    <row r="2207" spans="8:20" s="68" customFormat="1" ht="6.75" customHeight="1">
      <c r="H2207" s="20"/>
      <c r="I2207" s="1014"/>
      <c r="T2207" s="1032"/>
    </row>
    <row r="2208" spans="8:20" s="68" customFormat="1" ht="9.75" customHeight="1">
      <c r="H2208" s="20"/>
      <c r="I2208" s="1014"/>
      <c r="T2208" s="1032"/>
    </row>
    <row r="2209" spans="8:20" s="68" customFormat="1" ht="9.75" customHeight="1">
      <c r="H2209" s="20"/>
      <c r="I2209" s="1014"/>
      <c r="T2209" s="1032"/>
    </row>
    <row r="2210" spans="8:20" s="68" customFormat="1" ht="8.25" customHeight="1">
      <c r="H2210" s="20"/>
      <c r="I2210" s="1014"/>
      <c r="T2210" s="1032"/>
    </row>
    <row r="2211" spans="8:20" s="68" customFormat="1" ht="12.75" customHeight="1">
      <c r="H2211" s="20"/>
      <c r="I2211" s="1014"/>
      <c r="T2211" s="1032"/>
    </row>
    <row r="2212" spans="8:20" s="68" customFormat="1" ht="6" customHeight="1">
      <c r="H2212" s="20"/>
      <c r="I2212" s="1014"/>
      <c r="T2212" s="1032"/>
    </row>
    <row r="2213" spans="8:20" s="68" customFormat="1" ht="6" customHeight="1">
      <c r="H2213" s="20"/>
      <c r="I2213" s="1014"/>
      <c r="T2213" s="1032"/>
    </row>
    <row r="2214" spans="8:20" s="68" customFormat="1" ht="6" customHeight="1">
      <c r="H2214" s="20"/>
      <c r="I2214" s="1014"/>
      <c r="T2214" s="1032"/>
    </row>
    <row r="2215" spans="8:20" s="68" customFormat="1" ht="6" customHeight="1">
      <c r="H2215" s="20"/>
      <c r="I2215" s="1014"/>
      <c r="T2215" s="1032"/>
    </row>
    <row r="2216" spans="8:20" s="68" customFormat="1">
      <c r="H2216" s="20"/>
      <c r="I2216" s="1014"/>
      <c r="T2216" s="1032"/>
    </row>
    <row r="2217" spans="8:20" s="68" customFormat="1">
      <c r="H2217" s="20"/>
      <c r="I2217" s="1014"/>
      <c r="T2217" s="1032"/>
    </row>
    <row r="2218" spans="8:20" s="68" customFormat="1">
      <c r="H2218" s="20"/>
      <c r="I2218" s="1014"/>
      <c r="T2218" s="1032"/>
    </row>
    <row r="2219" spans="8:20" s="68" customFormat="1" ht="9.75" customHeight="1">
      <c r="H2219" s="20"/>
      <c r="I2219" s="1014"/>
      <c r="T2219" s="1032"/>
    </row>
    <row r="2220" spans="8:20" s="68" customFormat="1" ht="9.75" customHeight="1">
      <c r="H2220" s="20"/>
      <c r="I2220" s="1014"/>
      <c r="T2220" s="1032"/>
    </row>
    <row r="2221" spans="8:20" s="81" customFormat="1" ht="9.75" customHeight="1">
      <c r="H2221" s="1018"/>
      <c r="I2221" s="1015"/>
      <c r="T2221" s="121"/>
    </row>
    <row r="2222" spans="8:20" s="81" customFormat="1" ht="9" customHeight="1">
      <c r="H2222" s="1018"/>
      <c r="I2222" s="1015"/>
      <c r="T2222" s="121"/>
    </row>
    <row r="2223" spans="8:20" s="68" customFormat="1" ht="3" customHeight="1">
      <c r="H2223" s="20"/>
      <c r="I2223" s="1014"/>
      <c r="T2223" s="1032"/>
    </row>
    <row r="2224" spans="8:20" s="68" customFormat="1" ht="3" customHeight="1">
      <c r="H2224" s="20"/>
      <c r="I2224" s="1014"/>
      <c r="T2224" s="1032"/>
    </row>
    <row r="2225" spans="8:20" s="68" customFormat="1" ht="8.4499999999999993" customHeight="1">
      <c r="H2225" s="20"/>
      <c r="I2225" s="1014"/>
      <c r="T2225" s="1032"/>
    </row>
    <row r="2226" spans="8:20" s="68" customFormat="1" ht="1.5" customHeight="1">
      <c r="H2226" s="20"/>
      <c r="I2226" s="1014"/>
      <c r="T2226" s="1032"/>
    </row>
    <row r="2227" spans="8:20" s="68" customFormat="1" ht="8.4499999999999993" customHeight="1">
      <c r="H2227" s="20"/>
      <c r="I2227" s="1014"/>
      <c r="T2227" s="1032"/>
    </row>
    <row r="2228" spans="8:20" s="68" customFormat="1">
      <c r="H2228" s="20"/>
      <c r="I2228" s="1014"/>
      <c r="T2228" s="1032"/>
    </row>
    <row r="2229" spans="8:20" s="68" customFormat="1" ht="12.75" customHeight="1">
      <c r="H2229" s="20"/>
      <c r="I2229" s="1014"/>
      <c r="T2229" s="1032"/>
    </row>
    <row r="2230" spans="8:20" s="68" customFormat="1" ht="12.75" customHeight="1">
      <c r="H2230" s="20"/>
      <c r="I2230" s="1014"/>
      <c r="T2230" s="1032"/>
    </row>
    <row r="2231" spans="8:20" s="68" customFormat="1" ht="12.75" customHeight="1">
      <c r="H2231" s="20"/>
      <c r="I2231" s="1014"/>
      <c r="T2231" s="1032"/>
    </row>
    <row r="2232" spans="8:20" s="68" customFormat="1" ht="12.75" customHeight="1">
      <c r="H2232" s="20"/>
      <c r="I2232" s="1014"/>
      <c r="T2232" s="1032"/>
    </row>
    <row r="2233" spans="8:20" s="68" customFormat="1" ht="12.75" customHeight="1">
      <c r="H2233" s="20"/>
      <c r="I2233" s="1014"/>
      <c r="T2233" s="1032"/>
    </row>
    <row r="2234" spans="8:20" s="68" customFormat="1" ht="12.75" customHeight="1">
      <c r="H2234" s="20"/>
      <c r="I2234" s="1014"/>
      <c r="T2234" s="1032"/>
    </row>
    <row r="2235" spans="8:20" s="68" customFormat="1" ht="12.75" customHeight="1">
      <c r="H2235" s="20"/>
      <c r="I2235" s="1014"/>
      <c r="T2235" s="1032"/>
    </row>
    <row r="2236" spans="8:20" s="68" customFormat="1" ht="6.75" customHeight="1">
      <c r="H2236" s="20"/>
      <c r="I2236" s="1014"/>
      <c r="T2236" s="1032"/>
    </row>
    <row r="2237" spans="8:20" s="68" customFormat="1" ht="9.75" customHeight="1">
      <c r="H2237" s="20"/>
      <c r="I2237" s="1014"/>
      <c r="T2237" s="1032"/>
    </row>
    <row r="2238" spans="8:20" s="68" customFormat="1" ht="9.75" customHeight="1">
      <c r="H2238" s="20"/>
      <c r="I2238" s="1014"/>
      <c r="T2238" s="1032"/>
    </row>
    <row r="2239" spans="8:20" s="68" customFormat="1" ht="8.25" customHeight="1">
      <c r="H2239" s="20"/>
      <c r="I2239" s="1014"/>
      <c r="T2239" s="1032"/>
    </row>
    <row r="2240" spans="8:20" s="68" customFormat="1" ht="12.75" customHeight="1">
      <c r="H2240" s="20"/>
      <c r="I2240" s="1014"/>
      <c r="T2240" s="1032"/>
    </row>
    <row r="2241" spans="8:20" s="68" customFormat="1" ht="6" customHeight="1">
      <c r="H2241" s="20"/>
      <c r="I2241" s="1014"/>
      <c r="T2241" s="1032"/>
    </row>
    <row r="2242" spans="8:20" s="68" customFormat="1" ht="6" customHeight="1">
      <c r="H2242" s="20"/>
      <c r="I2242" s="1014"/>
      <c r="T2242" s="1032"/>
    </row>
    <row r="2243" spans="8:20" s="68" customFormat="1" ht="6" customHeight="1">
      <c r="H2243" s="20"/>
      <c r="I2243" s="1014"/>
      <c r="T2243" s="1032"/>
    </row>
    <row r="2244" spans="8:20" s="68" customFormat="1" ht="6" customHeight="1">
      <c r="H2244" s="20"/>
      <c r="I2244" s="1014"/>
      <c r="T2244" s="1032"/>
    </row>
    <row r="2245" spans="8:20" s="68" customFormat="1">
      <c r="H2245" s="20"/>
      <c r="I2245" s="1014"/>
      <c r="T2245" s="1032"/>
    </row>
    <row r="2246" spans="8:20" s="68" customFormat="1">
      <c r="H2246" s="20"/>
      <c r="I2246" s="1014"/>
      <c r="T2246" s="1032"/>
    </row>
    <row r="2247" spans="8:20" s="68" customFormat="1">
      <c r="H2247" s="20"/>
      <c r="I2247" s="1014"/>
      <c r="T2247" s="1032"/>
    </row>
    <row r="2248" spans="8:20" s="68" customFormat="1" ht="9.75" customHeight="1">
      <c r="H2248" s="20"/>
      <c r="I2248" s="1014"/>
      <c r="T2248" s="1032"/>
    </row>
    <row r="2249" spans="8:20" s="68" customFormat="1" ht="9.75" customHeight="1">
      <c r="H2249" s="20"/>
      <c r="I2249" s="1014"/>
      <c r="T2249" s="1032"/>
    </row>
    <row r="2250" spans="8:20" s="81" customFormat="1" ht="9.75" customHeight="1">
      <c r="H2250" s="1018"/>
      <c r="I2250" s="1015"/>
      <c r="T2250" s="121"/>
    </row>
    <row r="2251" spans="8:20" s="81" customFormat="1" ht="9" customHeight="1">
      <c r="H2251" s="1018"/>
      <c r="I2251" s="1015"/>
      <c r="T2251" s="121"/>
    </row>
    <row r="2252" spans="8:20" s="68" customFormat="1">
      <c r="H2252" s="20"/>
      <c r="I2252" s="1014"/>
      <c r="T2252" s="1032"/>
    </row>
    <row r="2253" spans="8:20" s="68" customFormat="1" ht="8.4499999999999993" customHeight="1">
      <c r="H2253" s="20"/>
      <c r="I2253" s="1014"/>
      <c r="T2253" s="1032"/>
    </row>
    <row r="2254" spans="8:20" s="68" customFormat="1" ht="1.5" customHeight="1">
      <c r="H2254" s="20"/>
      <c r="I2254" s="1014"/>
      <c r="T2254" s="1032"/>
    </row>
    <row r="2255" spans="8:20" s="68" customFormat="1" ht="8.4499999999999993" customHeight="1">
      <c r="H2255" s="20"/>
      <c r="I2255" s="1014"/>
      <c r="T2255" s="1032"/>
    </row>
    <row r="2256" spans="8:20" s="68" customFormat="1">
      <c r="H2256" s="20"/>
      <c r="I2256" s="1014"/>
      <c r="T2256" s="1032"/>
    </row>
    <row r="2257" spans="8:20" s="68" customFormat="1" ht="12.75" customHeight="1">
      <c r="H2257" s="20"/>
      <c r="I2257" s="1014"/>
      <c r="T2257" s="1032"/>
    </row>
    <row r="2258" spans="8:20" s="68" customFormat="1" ht="12.75" customHeight="1">
      <c r="H2258" s="20"/>
      <c r="I2258" s="1014"/>
      <c r="T2258" s="1032"/>
    </row>
    <row r="2259" spans="8:20" s="68" customFormat="1" ht="12.75" customHeight="1">
      <c r="H2259" s="20"/>
      <c r="I2259" s="1014"/>
      <c r="T2259" s="1032"/>
    </row>
    <row r="2260" spans="8:20" s="68" customFormat="1" ht="12.75" customHeight="1">
      <c r="H2260" s="20"/>
      <c r="I2260" s="1014"/>
      <c r="T2260" s="1032"/>
    </row>
    <row r="2261" spans="8:20" s="68" customFormat="1" ht="12.75" customHeight="1">
      <c r="H2261" s="20"/>
      <c r="I2261" s="1014"/>
      <c r="T2261" s="1032"/>
    </row>
    <row r="2262" spans="8:20" s="68" customFormat="1" ht="12.75" customHeight="1">
      <c r="H2262" s="20"/>
      <c r="I2262" s="1014"/>
      <c r="T2262" s="1032"/>
    </row>
    <row r="2263" spans="8:20" s="68" customFormat="1" ht="12.75" customHeight="1">
      <c r="H2263" s="20"/>
      <c r="I2263" s="1014"/>
      <c r="T2263" s="1032"/>
    </row>
    <row r="2264" spans="8:20" s="68" customFormat="1" ht="6.75" customHeight="1">
      <c r="H2264" s="20"/>
      <c r="I2264" s="1014"/>
      <c r="T2264" s="1032"/>
    </row>
    <row r="2265" spans="8:20" s="68" customFormat="1" ht="9.75" customHeight="1">
      <c r="H2265" s="20"/>
      <c r="I2265" s="1014"/>
      <c r="T2265" s="1032"/>
    </row>
    <row r="2266" spans="8:20" s="68" customFormat="1" ht="9.75" customHeight="1">
      <c r="H2266" s="20"/>
      <c r="I2266" s="1014"/>
      <c r="T2266" s="1032"/>
    </row>
    <row r="2267" spans="8:20" s="68" customFormat="1" ht="8.25" customHeight="1">
      <c r="H2267" s="20"/>
      <c r="I2267" s="1014"/>
      <c r="T2267" s="1032"/>
    </row>
    <row r="2268" spans="8:20" s="68" customFormat="1" ht="12.75" customHeight="1">
      <c r="H2268" s="20"/>
      <c r="I2268" s="1014"/>
      <c r="T2268" s="1032"/>
    </row>
    <row r="2269" spans="8:20" s="68" customFormat="1" ht="6" customHeight="1">
      <c r="H2269" s="20"/>
      <c r="I2269" s="1014"/>
      <c r="T2269" s="1032"/>
    </row>
    <row r="2270" spans="8:20" s="68" customFormat="1" ht="6" customHeight="1">
      <c r="H2270" s="20"/>
      <c r="I2270" s="1014"/>
      <c r="T2270" s="1032"/>
    </row>
    <row r="2271" spans="8:20" s="68" customFormat="1" ht="6" customHeight="1">
      <c r="H2271" s="20"/>
      <c r="I2271" s="1014"/>
      <c r="T2271" s="1032"/>
    </row>
    <row r="2272" spans="8:20" s="68" customFormat="1" ht="6" customHeight="1">
      <c r="H2272" s="20"/>
      <c r="I2272" s="1014"/>
      <c r="T2272" s="1032"/>
    </row>
    <row r="2273" spans="8:20" s="68" customFormat="1">
      <c r="H2273" s="20"/>
      <c r="I2273" s="1014"/>
      <c r="T2273" s="1032"/>
    </row>
    <row r="2274" spans="8:20" s="68" customFormat="1">
      <c r="H2274" s="20"/>
      <c r="I2274" s="1014"/>
      <c r="T2274" s="1032"/>
    </row>
    <row r="2275" spans="8:20" s="68" customFormat="1">
      <c r="H2275" s="20"/>
      <c r="I2275" s="1014"/>
      <c r="T2275" s="1032"/>
    </row>
    <row r="2276" spans="8:20" s="68" customFormat="1" ht="9.75" customHeight="1">
      <c r="H2276" s="20"/>
      <c r="I2276" s="1014"/>
      <c r="T2276" s="1032"/>
    </row>
    <row r="2277" spans="8:20" s="68" customFormat="1" ht="9.75" customHeight="1">
      <c r="H2277" s="20"/>
      <c r="I2277" s="1014"/>
      <c r="T2277" s="1032"/>
    </row>
    <row r="2278" spans="8:20" s="81" customFormat="1" ht="9.75" customHeight="1">
      <c r="H2278" s="1018"/>
      <c r="I2278" s="1015"/>
      <c r="T2278" s="121"/>
    </row>
    <row r="2279" spans="8:20" s="81" customFormat="1" ht="9" customHeight="1">
      <c r="H2279" s="1018"/>
      <c r="I2279" s="1015"/>
      <c r="T2279" s="121"/>
    </row>
    <row r="2280" spans="8:20" s="68" customFormat="1" ht="3" customHeight="1">
      <c r="H2280" s="20"/>
      <c r="I2280" s="1014"/>
      <c r="T2280" s="1032"/>
    </row>
    <row r="2281" spans="8:20" s="68" customFormat="1" ht="3" customHeight="1">
      <c r="H2281" s="20"/>
      <c r="I2281" s="1014"/>
      <c r="T2281" s="1032"/>
    </row>
    <row r="2282" spans="8:20" s="68" customFormat="1" ht="8.4499999999999993" customHeight="1">
      <c r="H2282" s="20"/>
      <c r="I2282" s="1014"/>
      <c r="T2282" s="1032"/>
    </row>
    <row r="2283" spans="8:20" s="68" customFormat="1" ht="1.5" customHeight="1">
      <c r="H2283" s="20"/>
      <c r="I2283" s="1014"/>
      <c r="T2283" s="1032"/>
    </row>
    <row r="2284" spans="8:20" s="68" customFormat="1" ht="8.4499999999999993" customHeight="1">
      <c r="H2284" s="20"/>
      <c r="I2284" s="1014"/>
      <c r="T2284" s="1032"/>
    </row>
    <row r="2285" spans="8:20" s="68" customFormat="1">
      <c r="H2285" s="20"/>
      <c r="I2285" s="1014"/>
      <c r="T2285" s="1032"/>
    </row>
    <row r="2286" spans="8:20" s="68" customFormat="1" ht="12.75" customHeight="1">
      <c r="H2286" s="20"/>
      <c r="I2286" s="1014"/>
      <c r="T2286" s="1032"/>
    </row>
    <row r="2287" spans="8:20" s="68" customFormat="1" ht="12.75" customHeight="1">
      <c r="H2287" s="20"/>
      <c r="I2287" s="1014"/>
      <c r="T2287" s="1032"/>
    </row>
    <row r="2288" spans="8:20" s="68" customFormat="1" ht="12.75" customHeight="1">
      <c r="H2288" s="20"/>
      <c r="I2288" s="1014"/>
      <c r="T2288" s="1032"/>
    </row>
    <row r="2289" spans="8:20" s="68" customFormat="1" ht="12.75" customHeight="1">
      <c r="H2289" s="20"/>
      <c r="I2289" s="1014"/>
      <c r="T2289" s="1032"/>
    </row>
    <row r="2290" spans="8:20" s="68" customFormat="1" ht="12.75" customHeight="1">
      <c r="H2290" s="20"/>
      <c r="I2290" s="1014"/>
      <c r="T2290" s="1032"/>
    </row>
    <row r="2291" spans="8:20" s="68" customFormat="1" ht="12.75" customHeight="1">
      <c r="H2291" s="20"/>
      <c r="I2291" s="1014"/>
      <c r="T2291" s="1032"/>
    </row>
    <row r="2292" spans="8:20" s="68" customFormat="1" ht="12.75" customHeight="1">
      <c r="H2292" s="20"/>
      <c r="I2292" s="1014"/>
      <c r="T2292" s="1032"/>
    </row>
    <row r="2293" spans="8:20" s="68" customFormat="1" ht="6.75" customHeight="1">
      <c r="H2293" s="20"/>
      <c r="I2293" s="1014"/>
      <c r="T2293" s="1032"/>
    </row>
    <row r="2294" spans="8:20" s="68" customFormat="1" ht="9.75" customHeight="1">
      <c r="H2294" s="20"/>
      <c r="I2294" s="1014"/>
      <c r="T2294" s="1032"/>
    </row>
    <row r="2295" spans="8:20" s="68" customFormat="1" ht="9.75" customHeight="1">
      <c r="H2295" s="20"/>
      <c r="I2295" s="1014"/>
      <c r="T2295" s="1032"/>
    </row>
    <row r="2296" spans="8:20" s="68" customFormat="1" ht="8.25" customHeight="1">
      <c r="H2296" s="20"/>
      <c r="I2296" s="1014"/>
      <c r="T2296" s="1032"/>
    </row>
    <row r="2297" spans="8:20" s="68" customFormat="1" ht="12.75" customHeight="1">
      <c r="H2297" s="20"/>
      <c r="I2297" s="1014"/>
      <c r="T2297" s="1032"/>
    </row>
    <row r="2298" spans="8:20" s="68" customFormat="1" ht="6" customHeight="1">
      <c r="H2298" s="20"/>
      <c r="I2298" s="1014"/>
      <c r="T2298" s="1032"/>
    </row>
    <row r="2299" spans="8:20" s="68" customFormat="1" ht="6" customHeight="1">
      <c r="H2299" s="20"/>
      <c r="I2299" s="1014"/>
      <c r="T2299" s="1032"/>
    </row>
    <row r="2300" spans="8:20" s="68" customFormat="1" ht="6" customHeight="1">
      <c r="H2300" s="20"/>
      <c r="I2300" s="1014"/>
      <c r="T2300" s="1032"/>
    </row>
    <row r="2301" spans="8:20" s="68" customFormat="1" ht="6" customHeight="1">
      <c r="H2301" s="20"/>
      <c r="I2301" s="1014"/>
      <c r="T2301" s="1032"/>
    </row>
    <row r="2302" spans="8:20" s="68" customFormat="1">
      <c r="H2302" s="20"/>
      <c r="I2302" s="1014"/>
      <c r="T2302" s="1032"/>
    </row>
    <row r="2303" spans="8:20" s="68" customFormat="1">
      <c r="H2303" s="20"/>
      <c r="I2303" s="1014"/>
      <c r="T2303" s="1032"/>
    </row>
    <row r="2304" spans="8:20" s="68" customFormat="1">
      <c r="H2304" s="20"/>
      <c r="I2304" s="1014"/>
      <c r="T2304" s="1032"/>
    </row>
    <row r="2305" spans="8:20" s="68" customFormat="1" ht="9.75" customHeight="1">
      <c r="H2305" s="20"/>
      <c r="I2305" s="1014"/>
      <c r="T2305" s="1032"/>
    </row>
    <row r="2306" spans="8:20" s="68" customFormat="1" ht="9.75" customHeight="1">
      <c r="H2306" s="20"/>
      <c r="I2306" s="1014"/>
      <c r="T2306" s="1032"/>
    </row>
    <row r="2307" spans="8:20" s="81" customFormat="1" ht="9.75" customHeight="1">
      <c r="H2307" s="1018"/>
      <c r="I2307" s="1015"/>
      <c r="T2307" s="121"/>
    </row>
    <row r="2308" spans="8:20" s="81" customFormat="1" ht="9" customHeight="1">
      <c r="H2308" s="1018"/>
      <c r="I2308" s="1015"/>
      <c r="T2308" s="121"/>
    </row>
    <row r="2309" spans="8:20" s="68" customFormat="1">
      <c r="H2309" s="20"/>
      <c r="I2309" s="1014"/>
      <c r="T2309" s="1032"/>
    </row>
    <row r="2310" spans="8:20" s="68" customFormat="1" ht="8.4499999999999993" customHeight="1">
      <c r="H2310" s="20"/>
      <c r="I2310" s="1014"/>
      <c r="T2310" s="1032"/>
    </row>
    <row r="2311" spans="8:20" s="68" customFormat="1" ht="1.5" customHeight="1">
      <c r="H2311" s="20"/>
      <c r="I2311" s="1014"/>
      <c r="T2311" s="1032"/>
    </row>
    <row r="2312" spans="8:20" s="68" customFormat="1" ht="8.4499999999999993" customHeight="1">
      <c r="H2312" s="20"/>
      <c r="I2312" s="1014"/>
      <c r="T2312" s="1032"/>
    </row>
    <row r="2313" spans="8:20" s="68" customFormat="1">
      <c r="H2313" s="20"/>
      <c r="I2313" s="1014"/>
      <c r="T2313" s="1032"/>
    </row>
    <row r="2314" spans="8:20" s="68" customFormat="1" ht="12.75" customHeight="1">
      <c r="H2314" s="20"/>
      <c r="I2314" s="1014"/>
      <c r="T2314" s="1032"/>
    </row>
    <row r="2315" spans="8:20" s="68" customFormat="1" ht="12.75" customHeight="1">
      <c r="H2315" s="20"/>
      <c r="I2315" s="1014"/>
      <c r="T2315" s="1032"/>
    </row>
    <row r="2316" spans="8:20" s="68" customFormat="1" ht="12.75" customHeight="1">
      <c r="H2316" s="20"/>
      <c r="I2316" s="1014"/>
      <c r="T2316" s="1032"/>
    </row>
    <row r="2317" spans="8:20" s="68" customFormat="1" ht="12.75" customHeight="1">
      <c r="H2317" s="20"/>
      <c r="I2317" s="1014"/>
      <c r="T2317" s="1032"/>
    </row>
    <row r="2318" spans="8:20" s="68" customFormat="1" ht="12.75" customHeight="1">
      <c r="H2318" s="20"/>
      <c r="I2318" s="1014"/>
      <c r="T2318" s="1032"/>
    </row>
    <row r="2319" spans="8:20" s="68" customFormat="1" ht="12.75" customHeight="1">
      <c r="H2319" s="20"/>
      <c r="I2319" s="1014"/>
      <c r="T2319" s="1032"/>
    </row>
    <row r="2320" spans="8:20" s="68" customFormat="1" ht="12.75" customHeight="1">
      <c r="H2320" s="20"/>
      <c r="I2320" s="1014"/>
      <c r="T2320" s="1032"/>
    </row>
    <row r="2321" spans="8:20" s="68" customFormat="1" ht="6.75" customHeight="1">
      <c r="H2321" s="20"/>
      <c r="I2321" s="1014"/>
      <c r="T2321" s="1032"/>
    </row>
    <row r="2322" spans="8:20" s="68" customFormat="1" ht="9.75" customHeight="1">
      <c r="H2322" s="20"/>
      <c r="I2322" s="1014"/>
      <c r="T2322" s="1032"/>
    </row>
    <row r="2323" spans="8:20" s="68" customFormat="1" ht="9.75" customHeight="1">
      <c r="H2323" s="20"/>
      <c r="I2323" s="1014"/>
      <c r="T2323" s="1032"/>
    </row>
    <row r="2324" spans="8:20" s="68" customFormat="1" ht="8.25" customHeight="1">
      <c r="H2324" s="20"/>
      <c r="I2324" s="1014"/>
      <c r="T2324" s="1032"/>
    </row>
    <row r="2325" spans="8:20" s="68" customFormat="1" ht="12.75" customHeight="1">
      <c r="H2325" s="20"/>
      <c r="I2325" s="1014"/>
      <c r="T2325" s="1032"/>
    </row>
    <row r="2326" spans="8:20" s="68" customFormat="1" ht="6" customHeight="1">
      <c r="H2326" s="20"/>
      <c r="I2326" s="1014"/>
      <c r="T2326" s="1032"/>
    </row>
    <row r="2327" spans="8:20" s="68" customFormat="1" ht="6" customHeight="1">
      <c r="H2327" s="20"/>
      <c r="I2327" s="1014"/>
      <c r="T2327" s="1032"/>
    </row>
    <row r="2328" spans="8:20" s="68" customFormat="1" ht="6" customHeight="1">
      <c r="H2328" s="20"/>
      <c r="I2328" s="1014"/>
      <c r="T2328" s="1032"/>
    </row>
    <row r="2329" spans="8:20" s="68" customFormat="1" ht="6" customHeight="1">
      <c r="H2329" s="20"/>
      <c r="I2329" s="1014"/>
      <c r="T2329" s="1032"/>
    </row>
    <row r="2330" spans="8:20" s="68" customFormat="1">
      <c r="H2330" s="20"/>
      <c r="I2330" s="1014"/>
      <c r="T2330" s="1032"/>
    </row>
    <row r="2331" spans="8:20" s="68" customFormat="1">
      <c r="H2331" s="20"/>
      <c r="I2331" s="1014"/>
      <c r="T2331" s="1032"/>
    </row>
    <row r="2332" spans="8:20" s="68" customFormat="1">
      <c r="H2332" s="20"/>
      <c r="I2332" s="1014"/>
      <c r="T2332" s="1032"/>
    </row>
    <row r="2333" spans="8:20" s="68" customFormat="1" ht="9.75" customHeight="1">
      <c r="H2333" s="20"/>
      <c r="I2333" s="1014"/>
      <c r="T2333" s="1032"/>
    </row>
    <row r="2334" spans="8:20" s="68" customFormat="1" ht="9.75" customHeight="1">
      <c r="H2334" s="20"/>
      <c r="I2334" s="1014"/>
      <c r="T2334" s="1032"/>
    </row>
    <row r="2335" spans="8:20" s="81" customFormat="1" ht="9.75" customHeight="1">
      <c r="H2335" s="1018"/>
      <c r="I2335" s="1015"/>
      <c r="T2335" s="121"/>
    </row>
    <row r="2336" spans="8:20" s="81" customFormat="1" ht="9" customHeight="1">
      <c r="H2336" s="1018"/>
      <c r="I2336" s="1015"/>
      <c r="T2336" s="121"/>
    </row>
    <row r="2337" spans="8:20" s="68" customFormat="1" ht="3" customHeight="1">
      <c r="H2337" s="20"/>
      <c r="I2337" s="1014"/>
      <c r="T2337" s="1032"/>
    </row>
    <row r="2338" spans="8:20" s="68" customFormat="1" ht="3" customHeight="1">
      <c r="H2338" s="20"/>
      <c r="I2338" s="1014"/>
      <c r="T2338" s="1032"/>
    </row>
    <row r="2339" spans="8:20" s="68" customFormat="1" ht="8.4499999999999993" customHeight="1">
      <c r="H2339" s="20"/>
      <c r="I2339" s="1014"/>
      <c r="T2339" s="1032"/>
    </row>
    <row r="2340" spans="8:20" s="68" customFormat="1" ht="1.5" customHeight="1">
      <c r="H2340" s="20"/>
      <c r="I2340" s="1014"/>
      <c r="T2340" s="1032"/>
    </row>
    <row r="2341" spans="8:20" s="68" customFormat="1" ht="8.4499999999999993" customHeight="1">
      <c r="H2341" s="20"/>
      <c r="I2341" s="1014"/>
      <c r="T2341" s="1032"/>
    </row>
    <row r="2342" spans="8:20" s="68" customFormat="1">
      <c r="H2342" s="20"/>
      <c r="I2342" s="1014"/>
      <c r="T2342" s="1032"/>
    </row>
    <row r="2343" spans="8:20" s="68" customFormat="1" ht="12.75" customHeight="1">
      <c r="H2343" s="20"/>
      <c r="I2343" s="1014"/>
      <c r="T2343" s="1032"/>
    </row>
    <row r="2344" spans="8:20" s="68" customFormat="1" ht="12.75" customHeight="1">
      <c r="H2344" s="20"/>
      <c r="I2344" s="1014"/>
      <c r="T2344" s="1032"/>
    </row>
    <row r="2345" spans="8:20" s="68" customFormat="1" ht="12.75" customHeight="1">
      <c r="H2345" s="20"/>
      <c r="I2345" s="1014"/>
      <c r="T2345" s="1032"/>
    </row>
    <row r="2346" spans="8:20" s="68" customFormat="1" ht="12.75" customHeight="1">
      <c r="H2346" s="20"/>
      <c r="I2346" s="1014"/>
      <c r="T2346" s="1032"/>
    </row>
    <row r="2347" spans="8:20" s="68" customFormat="1" ht="12.75" customHeight="1">
      <c r="H2347" s="20"/>
      <c r="I2347" s="1014"/>
      <c r="T2347" s="1032"/>
    </row>
    <row r="2348" spans="8:20" s="68" customFormat="1" ht="12.75" customHeight="1">
      <c r="H2348" s="20"/>
      <c r="I2348" s="1014"/>
      <c r="T2348" s="1032"/>
    </row>
    <row r="2349" spans="8:20" s="68" customFormat="1" ht="12.75" customHeight="1">
      <c r="H2349" s="20"/>
      <c r="I2349" s="1014"/>
      <c r="T2349" s="1032"/>
    </row>
    <row r="2350" spans="8:20" s="68" customFormat="1" ht="6.75" customHeight="1">
      <c r="H2350" s="20"/>
      <c r="I2350" s="1014"/>
      <c r="T2350" s="1032"/>
    </row>
    <row r="2351" spans="8:20" s="68" customFormat="1" ht="9.75" customHeight="1">
      <c r="H2351" s="20"/>
      <c r="I2351" s="1014"/>
      <c r="T2351" s="1032"/>
    </row>
    <row r="2352" spans="8:20" s="68" customFormat="1" ht="9.75" customHeight="1">
      <c r="H2352" s="20"/>
      <c r="I2352" s="1014"/>
      <c r="T2352" s="1032"/>
    </row>
    <row r="2353" spans="8:20" s="68" customFormat="1" ht="8.25" customHeight="1">
      <c r="H2353" s="20"/>
      <c r="I2353" s="1014"/>
      <c r="T2353" s="1032"/>
    </row>
    <row r="2354" spans="8:20" s="68" customFormat="1" ht="12.75" customHeight="1">
      <c r="H2354" s="20"/>
      <c r="I2354" s="1014"/>
      <c r="T2354" s="1032"/>
    </row>
    <row r="2355" spans="8:20" s="68" customFormat="1" ht="6" customHeight="1">
      <c r="H2355" s="20"/>
      <c r="I2355" s="1014"/>
      <c r="T2355" s="1032"/>
    </row>
    <row r="2356" spans="8:20" s="68" customFormat="1" ht="6" customHeight="1">
      <c r="H2356" s="20"/>
      <c r="I2356" s="1014"/>
      <c r="T2356" s="1032"/>
    </row>
    <row r="2357" spans="8:20" s="68" customFormat="1" ht="6" customHeight="1">
      <c r="H2357" s="20"/>
      <c r="I2357" s="1014"/>
      <c r="T2357" s="1032"/>
    </row>
    <row r="2358" spans="8:20" s="68" customFormat="1" ht="6" customHeight="1">
      <c r="H2358" s="20"/>
      <c r="I2358" s="1014"/>
      <c r="T2358" s="1032"/>
    </row>
    <row r="2359" spans="8:20" s="68" customFormat="1">
      <c r="H2359" s="20"/>
      <c r="I2359" s="1014"/>
      <c r="T2359" s="1032"/>
    </row>
    <row r="2360" spans="8:20" s="68" customFormat="1">
      <c r="H2360" s="20"/>
      <c r="I2360" s="1014"/>
      <c r="T2360" s="1032"/>
    </row>
    <row r="2361" spans="8:20" s="68" customFormat="1">
      <c r="H2361" s="20"/>
      <c r="I2361" s="1014"/>
      <c r="T2361" s="1032"/>
    </row>
    <row r="2362" spans="8:20" s="68" customFormat="1" ht="9.75" customHeight="1">
      <c r="H2362" s="20"/>
      <c r="I2362" s="1014"/>
      <c r="T2362" s="1032"/>
    </row>
    <row r="2363" spans="8:20" s="68" customFormat="1" ht="9.75" customHeight="1">
      <c r="H2363" s="20"/>
      <c r="I2363" s="1014"/>
      <c r="T2363" s="1032"/>
    </row>
    <row r="2364" spans="8:20" s="81" customFormat="1" ht="9.75" customHeight="1">
      <c r="H2364" s="1018"/>
      <c r="I2364" s="1015"/>
      <c r="T2364" s="121"/>
    </row>
    <row r="2365" spans="8:20" s="81" customFormat="1" ht="9" customHeight="1">
      <c r="H2365" s="1018"/>
      <c r="I2365" s="1015"/>
      <c r="T2365" s="121"/>
    </row>
    <row r="2366" spans="8:20" s="68" customFormat="1">
      <c r="H2366" s="20"/>
      <c r="I2366" s="1014"/>
      <c r="T2366" s="1032"/>
    </row>
    <row r="2367" spans="8:20" s="68" customFormat="1" ht="8.4499999999999993" customHeight="1">
      <c r="H2367" s="20"/>
      <c r="I2367" s="1014"/>
      <c r="T2367" s="1032"/>
    </row>
    <row r="2368" spans="8:20" s="68" customFormat="1" ht="1.5" customHeight="1">
      <c r="H2368" s="20"/>
      <c r="I2368" s="1014"/>
      <c r="T2368" s="1032"/>
    </row>
    <row r="2369" spans="8:20" s="68" customFormat="1" ht="8.4499999999999993" customHeight="1">
      <c r="H2369" s="20"/>
      <c r="I2369" s="1014"/>
      <c r="T2369" s="1032"/>
    </row>
    <row r="2370" spans="8:20" s="68" customFormat="1">
      <c r="H2370" s="20"/>
      <c r="I2370" s="1014"/>
      <c r="T2370" s="1032"/>
    </row>
    <row r="2371" spans="8:20" s="68" customFormat="1" ht="12.75" customHeight="1">
      <c r="H2371" s="20"/>
      <c r="I2371" s="1014"/>
      <c r="T2371" s="1032"/>
    </row>
    <row r="2372" spans="8:20" s="68" customFormat="1" ht="12.75" customHeight="1">
      <c r="H2372" s="20"/>
      <c r="I2372" s="1014"/>
      <c r="T2372" s="1032"/>
    </row>
    <row r="2373" spans="8:20" s="68" customFormat="1" ht="12.75" customHeight="1">
      <c r="H2373" s="20"/>
      <c r="I2373" s="1014"/>
      <c r="T2373" s="1032"/>
    </row>
    <row r="2374" spans="8:20" s="68" customFormat="1" ht="12.75" customHeight="1">
      <c r="H2374" s="20"/>
      <c r="I2374" s="1014"/>
      <c r="T2374" s="1032"/>
    </row>
    <row r="2375" spans="8:20" s="68" customFormat="1" ht="12.75" customHeight="1">
      <c r="H2375" s="20"/>
      <c r="I2375" s="1014"/>
      <c r="T2375" s="1032"/>
    </row>
    <row r="2376" spans="8:20" s="68" customFormat="1" ht="12.75" customHeight="1">
      <c r="H2376" s="20"/>
      <c r="I2376" s="1014"/>
      <c r="T2376" s="1032"/>
    </row>
    <row r="2377" spans="8:20" s="68" customFormat="1" ht="12.75" customHeight="1">
      <c r="H2377" s="20"/>
      <c r="I2377" s="1014"/>
      <c r="T2377" s="1032"/>
    </row>
    <row r="2378" spans="8:20" s="68" customFormat="1" ht="6.75" customHeight="1">
      <c r="H2378" s="20"/>
      <c r="I2378" s="1014"/>
      <c r="T2378" s="1032"/>
    </row>
    <row r="2379" spans="8:20" s="68" customFormat="1" ht="9.75" customHeight="1">
      <c r="H2379" s="20"/>
      <c r="I2379" s="1014"/>
      <c r="T2379" s="1032"/>
    </row>
    <row r="2380" spans="8:20" s="68" customFormat="1" ht="9.75" customHeight="1">
      <c r="H2380" s="20"/>
      <c r="I2380" s="1014"/>
      <c r="T2380" s="1032"/>
    </row>
    <row r="2381" spans="8:20" s="68" customFormat="1" ht="8.25" customHeight="1">
      <c r="H2381" s="20"/>
      <c r="I2381" s="1014"/>
      <c r="T2381" s="1032"/>
    </row>
    <row r="2382" spans="8:20" s="68" customFormat="1" ht="12.75" customHeight="1">
      <c r="H2382" s="20"/>
      <c r="I2382" s="1014"/>
      <c r="T2382" s="1032"/>
    </row>
    <row r="2383" spans="8:20" s="68" customFormat="1" ht="6" customHeight="1">
      <c r="H2383" s="20"/>
      <c r="I2383" s="1014"/>
      <c r="T2383" s="1032"/>
    </row>
    <row r="2384" spans="8:20" s="68" customFormat="1" ht="6" customHeight="1">
      <c r="H2384" s="20"/>
      <c r="I2384" s="1014"/>
      <c r="T2384" s="1032"/>
    </row>
    <row r="2385" spans="8:20" s="68" customFormat="1" ht="6" customHeight="1">
      <c r="H2385" s="20"/>
      <c r="I2385" s="1014"/>
      <c r="T2385" s="1032"/>
    </row>
    <row r="2386" spans="8:20" s="68" customFormat="1" ht="6" customHeight="1">
      <c r="H2386" s="20"/>
      <c r="I2386" s="1014"/>
      <c r="T2386" s="1032"/>
    </row>
    <row r="2387" spans="8:20" s="68" customFormat="1">
      <c r="H2387" s="20"/>
      <c r="I2387" s="1014"/>
      <c r="T2387" s="1032"/>
    </row>
    <row r="2388" spans="8:20" s="68" customFormat="1">
      <c r="H2388" s="20"/>
      <c r="I2388" s="1014"/>
      <c r="T2388" s="1032"/>
    </row>
    <row r="2389" spans="8:20" s="68" customFormat="1">
      <c r="H2389" s="20"/>
      <c r="I2389" s="1014"/>
      <c r="T2389" s="1032"/>
    </row>
    <row r="2390" spans="8:20" s="68" customFormat="1" ht="9.75" customHeight="1">
      <c r="H2390" s="20"/>
      <c r="I2390" s="1014"/>
      <c r="T2390" s="1032"/>
    </row>
    <row r="2391" spans="8:20" s="68" customFormat="1" ht="9.75" customHeight="1">
      <c r="H2391" s="20"/>
      <c r="I2391" s="1014"/>
      <c r="T2391" s="1032"/>
    </row>
    <row r="2392" spans="8:20" s="81" customFormat="1" ht="9.75" customHeight="1">
      <c r="H2392" s="1018"/>
      <c r="I2392" s="1015"/>
      <c r="T2392" s="121"/>
    </row>
    <row r="2393" spans="8:20" s="81" customFormat="1" ht="9" customHeight="1">
      <c r="H2393" s="1018"/>
      <c r="I2393" s="1015"/>
      <c r="T2393" s="121"/>
    </row>
    <row r="2394" spans="8:20" s="68" customFormat="1" ht="3" customHeight="1">
      <c r="H2394" s="20"/>
      <c r="I2394" s="1014"/>
      <c r="T2394" s="1032"/>
    </row>
    <row r="2395" spans="8:20" s="68" customFormat="1" ht="3" customHeight="1">
      <c r="H2395" s="20"/>
      <c r="I2395" s="1014"/>
      <c r="T2395" s="1032"/>
    </row>
    <row r="2396" spans="8:20" s="68" customFormat="1" ht="8.4499999999999993" customHeight="1">
      <c r="H2396" s="20"/>
      <c r="I2396" s="1014"/>
      <c r="T2396" s="1032"/>
    </row>
    <row r="2397" spans="8:20" s="68" customFormat="1" ht="1.5" customHeight="1">
      <c r="H2397" s="20"/>
      <c r="I2397" s="1014"/>
      <c r="T2397" s="1032"/>
    </row>
    <row r="2398" spans="8:20" s="68" customFormat="1" ht="8.4499999999999993" customHeight="1">
      <c r="H2398" s="20"/>
      <c r="I2398" s="1014"/>
      <c r="T2398" s="1032"/>
    </row>
    <row r="2399" spans="8:20" s="68" customFormat="1">
      <c r="H2399" s="20"/>
      <c r="I2399" s="1014"/>
      <c r="T2399" s="1032"/>
    </row>
    <row r="2400" spans="8:20" s="68" customFormat="1" ht="12.75" customHeight="1">
      <c r="H2400" s="20"/>
      <c r="I2400" s="1014"/>
      <c r="T2400" s="1032"/>
    </row>
    <row r="2401" spans="8:20" s="68" customFormat="1" ht="12.75" customHeight="1">
      <c r="H2401" s="20"/>
      <c r="I2401" s="1014"/>
      <c r="T2401" s="1032"/>
    </row>
    <row r="2402" spans="8:20" s="68" customFormat="1" ht="12.75" customHeight="1">
      <c r="H2402" s="20"/>
      <c r="I2402" s="1014"/>
      <c r="T2402" s="1032"/>
    </row>
    <row r="2403" spans="8:20" s="68" customFormat="1" ht="12.75" customHeight="1">
      <c r="H2403" s="20"/>
      <c r="I2403" s="1014"/>
      <c r="T2403" s="1032"/>
    </row>
    <row r="2404" spans="8:20" s="68" customFormat="1" ht="12.75" customHeight="1">
      <c r="H2404" s="20"/>
      <c r="I2404" s="1014"/>
      <c r="T2404" s="1032"/>
    </row>
    <row r="2405" spans="8:20" s="68" customFormat="1" ht="12.75" customHeight="1">
      <c r="H2405" s="20"/>
      <c r="I2405" s="1014"/>
      <c r="T2405" s="1032"/>
    </row>
    <row r="2406" spans="8:20" s="68" customFormat="1" ht="12.75" customHeight="1">
      <c r="H2406" s="20"/>
      <c r="I2406" s="1014"/>
      <c r="T2406" s="1032"/>
    </row>
    <row r="2407" spans="8:20" s="68" customFormat="1" ht="6.75" customHeight="1">
      <c r="H2407" s="20"/>
      <c r="I2407" s="1014"/>
      <c r="T2407" s="1032"/>
    </row>
    <row r="2408" spans="8:20" s="68" customFormat="1" ht="9.75" customHeight="1">
      <c r="H2408" s="20"/>
      <c r="I2408" s="1014"/>
      <c r="T2408" s="1032"/>
    </row>
    <row r="2409" spans="8:20" s="68" customFormat="1" ht="9.75" customHeight="1">
      <c r="H2409" s="20"/>
      <c r="I2409" s="1014"/>
      <c r="T2409" s="1032"/>
    </row>
    <row r="2410" spans="8:20" s="68" customFormat="1" ht="8.25" customHeight="1">
      <c r="H2410" s="20"/>
      <c r="I2410" s="1014"/>
      <c r="T2410" s="1032"/>
    </row>
    <row r="2411" spans="8:20" s="68" customFormat="1" ht="12.75" customHeight="1">
      <c r="H2411" s="20"/>
      <c r="I2411" s="1014"/>
      <c r="T2411" s="1032"/>
    </row>
    <row r="2412" spans="8:20" s="68" customFormat="1" ht="6" customHeight="1">
      <c r="H2412" s="20"/>
      <c r="I2412" s="1014"/>
      <c r="T2412" s="1032"/>
    </row>
    <row r="2413" spans="8:20" s="68" customFormat="1" ht="6" customHeight="1">
      <c r="H2413" s="20"/>
      <c r="I2413" s="1014"/>
      <c r="T2413" s="1032"/>
    </row>
    <row r="2414" spans="8:20" s="68" customFormat="1" ht="6" customHeight="1">
      <c r="H2414" s="20"/>
      <c r="I2414" s="1014"/>
      <c r="T2414" s="1032"/>
    </row>
    <row r="2415" spans="8:20" s="68" customFormat="1" ht="6" customHeight="1">
      <c r="H2415" s="20"/>
      <c r="I2415" s="1014"/>
      <c r="T2415" s="1032"/>
    </row>
    <row r="2416" spans="8:20" s="68" customFormat="1">
      <c r="H2416" s="20"/>
      <c r="I2416" s="1014"/>
      <c r="T2416" s="1032"/>
    </row>
    <row r="2417" spans="8:20" s="68" customFormat="1">
      <c r="H2417" s="20"/>
      <c r="I2417" s="1014"/>
      <c r="T2417" s="1032"/>
    </row>
    <row r="2418" spans="8:20" s="68" customFormat="1">
      <c r="H2418" s="20"/>
      <c r="I2418" s="1014"/>
      <c r="T2418" s="1032"/>
    </row>
    <row r="2419" spans="8:20" s="68" customFormat="1" ht="9.75" customHeight="1">
      <c r="H2419" s="20"/>
      <c r="I2419" s="1014"/>
      <c r="T2419" s="1032"/>
    </row>
    <row r="2420" spans="8:20" s="68" customFormat="1" ht="9.75" customHeight="1">
      <c r="H2420" s="20"/>
      <c r="I2420" s="1014"/>
      <c r="T2420" s="1032"/>
    </row>
    <row r="2421" spans="8:20" s="81" customFormat="1" ht="9.75" customHeight="1">
      <c r="H2421" s="1018"/>
      <c r="I2421" s="1015"/>
      <c r="T2421" s="121"/>
    </row>
    <row r="2422" spans="8:20" s="81" customFormat="1" ht="9" customHeight="1">
      <c r="H2422" s="1018"/>
      <c r="I2422" s="1015"/>
      <c r="T2422" s="121"/>
    </row>
    <row r="2423" spans="8:20" s="68" customFormat="1">
      <c r="H2423" s="20"/>
      <c r="I2423" s="1014"/>
      <c r="T2423" s="1032"/>
    </row>
    <row r="2424" spans="8:20" s="68" customFormat="1" ht="8.4499999999999993" customHeight="1">
      <c r="H2424" s="20"/>
      <c r="I2424" s="1014"/>
      <c r="T2424" s="1032"/>
    </row>
    <row r="2425" spans="8:20" s="68" customFormat="1" ht="1.5" customHeight="1">
      <c r="H2425" s="20"/>
      <c r="I2425" s="1014"/>
      <c r="T2425" s="1032"/>
    </row>
    <row r="2426" spans="8:20" s="68" customFormat="1" ht="8.4499999999999993" customHeight="1">
      <c r="H2426" s="20"/>
      <c r="I2426" s="1014"/>
      <c r="T2426" s="1032"/>
    </row>
    <row r="2427" spans="8:20" s="68" customFormat="1">
      <c r="H2427" s="20"/>
      <c r="I2427" s="1014"/>
      <c r="T2427" s="1032"/>
    </row>
    <row r="2428" spans="8:20" s="68" customFormat="1" ht="12.75" customHeight="1">
      <c r="H2428" s="20"/>
      <c r="I2428" s="1014"/>
      <c r="T2428" s="1032"/>
    </row>
    <row r="2429" spans="8:20" s="68" customFormat="1" ht="12.75" customHeight="1">
      <c r="H2429" s="20"/>
      <c r="I2429" s="1014"/>
      <c r="T2429" s="1032"/>
    </row>
    <row r="2430" spans="8:20" s="68" customFormat="1" ht="12.75" customHeight="1">
      <c r="H2430" s="20"/>
      <c r="I2430" s="1014"/>
      <c r="T2430" s="1032"/>
    </row>
    <row r="2431" spans="8:20" s="68" customFormat="1" ht="12.75" customHeight="1">
      <c r="H2431" s="20"/>
      <c r="I2431" s="1014"/>
      <c r="T2431" s="1032"/>
    </row>
    <row r="2432" spans="8:20" s="68" customFormat="1" ht="12.75" customHeight="1">
      <c r="H2432" s="20"/>
      <c r="I2432" s="1014"/>
      <c r="T2432" s="1032"/>
    </row>
    <row r="2433" spans="8:20" s="68" customFormat="1" ht="12.75" customHeight="1">
      <c r="H2433" s="20"/>
      <c r="I2433" s="1014"/>
      <c r="T2433" s="1032"/>
    </row>
    <row r="2434" spans="8:20" s="68" customFormat="1" ht="12.75" customHeight="1">
      <c r="H2434" s="20"/>
      <c r="I2434" s="1014"/>
      <c r="T2434" s="1032"/>
    </row>
    <row r="2435" spans="8:20" s="68" customFormat="1" ht="6.75" customHeight="1">
      <c r="H2435" s="20"/>
      <c r="I2435" s="1014"/>
      <c r="T2435" s="1032"/>
    </row>
    <row r="2436" spans="8:20" s="68" customFormat="1" ht="9.75" customHeight="1">
      <c r="H2436" s="20"/>
      <c r="I2436" s="1014"/>
      <c r="T2436" s="1032"/>
    </row>
    <row r="2437" spans="8:20" s="68" customFormat="1" ht="9.75" customHeight="1">
      <c r="H2437" s="20"/>
      <c r="I2437" s="1014"/>
      <c r="T2437" s="1032"/>
    </row>
    <row r="2438" spans="8:20" s="68" customFormat="1" ht="8.25" customHeight="1">
      <c r="H2438" s="20"/>
      <c r="I2438" s="1014"/>
      <c r="T2438" s="1032"/>
    </row>
    <row r="2439" spans="8:20" s="68" customFormat="1" ht="12.75" customHeight="1">
      <c r="H2439" s="20"/>
      <c r="I2439" s="1014"/>
      <c r="T2439" s="1032"/>
    </row>
    <row r="2440" spans="8:20" s="68" customFormat="1" ht="6" customHeight="1">
      <c r="H2440" s="20"/>
      <c r="I2440" s="1014"/>
      <c r="T2440" s="1032"/>
    </row>
    <row r="2441" spans="8:20" s="68" customFormat="1" ht="6" customHeight="1">
      <c r="H2441" s="20"/>
      <c r="I2441" s="1014"/>
      <c r="T2441" s="1032"/>
    </row>
    <row r="2442" spans="8:20" s="68" customFormat="1" ht="6" customHeight="1">
      <c r="H2442" s="20"/>
      <c r="I2442" s="1014"/>
      <c r="T2442" s="1032"/>
    </row>
    <row r="2443" spans="8:20" s="68" customFormat="1" ht="6" customHeight="1">
      <c r="H2443" s="20"/>
      <c r="I2443" s="1014"/>
      <c r="T2443" s="1032"/>
    </row>
    <row r="2444" spans="8:20" s="68" customFormat="1">
      <c r="H2444" s="20"/>
      <c r="I2444" s="1014"/>
      <c r="T2444" s="1032"/>
    </row>
    <row r="2445" spans="8:20" s="68" customFormat="1">
      <c r="H2445" s="20"/>
      <c r="I2445" s="1014"/>
      <c r="T2445" s="1032"/>
    </row>
    <row r="2446" spans="8:20" s="68" customFormat="1">
      <c r="H2446" s="20"/>
      <c r="I2446" s="1014"/>
      <c r="T2446" s="1032"/>
    </row>
    <row r="2447" spans="8:20" s="68" customFormat="1" ht="9.75" customHeight="1">
      <c r="H2447" s="20"/>
      <c r="I2447" s="1014"/>
      <c r="T2447" s="1032"/>
    </row>
    <row r="2448" spans="8:20" s="68" customFormat="1" ht="9.75" customHeight="1">
      <c r="H2448" s="20"/>
      <c r="I2448" s="1014"/>
      <c r="T2448" s="1032"/>
    </row>
    <row r="2449" spans="8:20" s="81" customFormat="1" ht="9.75" customHeight="1">
      <c r="H2449" s="1018"/>
      <c r="I2449" s="1015"/>
      <c r="T2449" s="121"/>
    </row>
    <row r="2450" spans="8:20" s="81" customFormat="1" ht="9" customHeight="1">
      <c r="H2450" s="1018"/>
      <c r="I2450" s="1015"/>
      <c r="T2450" s="121"/>
    </row>
    <row r="2451" spans="8:20" s="68" customFormat="1" ht="3" customHeight="1">
      <c r="H2451" s="20"/>
      <c r="I2451" s="1014"/>
      <c r="T2451" s="1032"/>
    </row>
    <row r="2452" spans="8:20" s="68" customFormat="1" ht="3" customHeight="1">
      <c r="H2452" s="20"/>
      <c r="I2452" s="1014"/>
      <c r="T2452" s="1032"/>
    </row>
    <row r="2453" spans="8:20" s="68" customFormat="1" ht="8.4499999999999993" customHeight="1">
      <c r="H2453" s="20"/>
      <c r="I2453" s="1014"/>
      <c r="T2453" s="1032"/>
    </row>
    <row r="2454" spans="8:20" s="68" customFormat="1" ht="1.5" customHeight="1">
      <c r="H2454" s="20"/>
      <c r="I2454" s="1014"/>
      <c r="T2454" s="1032"/>
    </row>
    <row r="2455" spans="8:20" s="68" customFormat="1" ht="8.4499999999999993" customHeight="1">
      <c r="H2455" s="20"/>
      <c r="I2455" s="1014"/>
      <c r="T2455" s="1032"/>
    </row>
    <row r="2456" spans="8:20" s="68" customFormat="1">
      <c r="H2456" s="20"/>
      <c r="I2456" s="1014"/>
      <c r="T2456" s="1032"/>
    </row>
    <row r="2457" spans="8:20" s="68" customFormat="1" ht="12.75" customHeight="1">
      <c r="H2457" s="20"/>
      <c r="I2457" s="1014"/>
      <c r="T2457" s="1032"/>
    </row>
    <row r="2458" spans="8:20" s="68" customFormat="1" ht="12.75" customHeight="1">
      <c r="H2458" s="20"/>
      <c r="I2458" s="1014"/>
      <c r="T2458" s="1032"/>
    </row>
    <row r="2459" spans="8:20" s="68" customFormat="1" ht="12.75" customHeight="1">
      <c r="H2459" s="20"/>
      <c r="I2459" s="1014"/>
      <c r="T2459" s="1032"/>
    </row>
    <row r="2460" spans="8:20" s="68" customFormat="1" ht="12.75" customHeight="1">
      <c r="H2460" s="20"/>
      <c r="I2460" s="1014"/>
      <c r="T2460" s="1032"/>
    </row>
    <row r="2461" spans="8:20" s="68" customFormat="1" ht="12.75" customHeight="1">
      <c r="H2461" s="20"/>
      <c r="I2461" s="1014"/>
      <c r="T2461" s="1032"/>
    </row>
    <row r="2462" spans="8:20" s="68" customFormat="1" ht="12.75" customHeight="1">
      <c r="H2462" s="20"/>
      <c r="I2462" s="1014"/>
      <c r="T2462" s="1032"/>
    </row>
    <row r="2463" spans="8:20" s="68" customFormat="1" ht="12.75" customHeight="1">
      <c r="H2463" s="20"/>
      <c r="I2463" s="1014"/>
      <c r="T2463" s="1032"/>
    </row>
    <row r="2464" spans="8:20" s="68" customFormat="1" ht="6.75" customHeight="1">
      <c r="H2464" s="20"/>
      <c r="I2464" s="1014"/>
      <c r="T2464" s="1032"/>
    </row>
    <row r="2465" spans="8:20" s="68" customFormat="1" ht="9.75" customHeight="1">
      <c r="H2465" s="20"/>
      <c r="I2465" s="1014"/>
      <c r="T2465" s="1032"/>
    </row>
    <row r="2466" spans="8:20" s="68" customFormat="1" ht="9.75" customHeight="1">
      <c r="H2466" s="20"/>
      <c r="I2466" s="1014"/>
      <c r="T2466" s="1032"/>
    </row>
    <row r="2467" spans="8:20" s="68" customFormat="1" ht="8.25" customHeight="1">
      <c r="H2467" s="20"/>
      <c r="I2467" s="1014"/>
      <c r="T2467" s="1032"/>
    </row>
    <row r="2468" spans="8:20" s="68" customFormat="1" ht="12.75" customHeight="1">
      <c r="H2468" s="20"/>
      <c r="I2468" s="1014"/>
      <c r="T2468" s="1032"/>
    </row>
    <row r="2469" spans="8:20" s="68" customFormat="1" ht="6" customHeight="1">
      <c r="H2469" s="20"/>
      <c r="I2469" s="1014"/>
      <c r="T2469" s="1032"/>
    </row>
    <row r="2470" spans="8:20" s="68" customFormat="1" ht="6" customHeight="1">
      <c r="H2470" s="20"/>
      <c r="I2470" s="1014"/>
      <c r="T2470" s="1032"/>
    </row>
    <row r="2471" spans="8:20" s="68" customFormat="1" ht="6" customHeight="1">
      <c r="H2471" s="20"/>
      <c r="I2471" s="1014"/>
      <c r="T2471" s="1032"/>
    </row>
    <row r="2472" spans="8:20" s="68" customFormat="1" ht="6" customHeight="1">
      <c r="H2472" s="20"/>
      <c r="I2472" s="1014"/>
      <c r="T2472" s="1032"/>
    </row>
    <row r="2473" spans="8:20" s="68" customFormat="1">
      <c r="H2473" s="20"/>
      <c r="I2473" s="1014"/>
      <c r="T2473" s="1032"/>
    </row>
    <row r="2474" spans="8:20" s="68" customFormat="1">
      <c r="H2474" s="20"/>
      <c r="I2474" s="1014"/>
      <c r="T2474" s="1032"/>
    </row>
    <row r="2475" spans="8:20" s="68" customFormat="1">
      <c r="H2475" s="20"/>
      <c r="I2475" s="1014"/>
      <c r="T2475" s="1032"/>
    </row>
    <row r="2476" spans="8:20" s="68" customFormat="1" ht="9.75" customHeight="1">
      <c r="H2476" s="20"/>
      <c r="I2476" s="1014"/>
      <c r="T2476" s="1032"/>
    </row>
    <row r="2477" spans="8:20" s="68" customFormat="1" ht="9.75" customHeight="1">
      <c r="H2477" s="20"/>
      <c r="I2477" s="1014"/>
      <c r="T2477" s="1032"/>
    </row>
    <row r="2478" spans="8:20" s="81" customFormat="1" ht="9.75" customHeight="1">
      <c r="H2478" s="1018"/>
      <c r="I2478" s="1015"/>
      <c r="T2478" s="121"/>
    </row>
    <row r="2479" spans="8:20" s="81" customFormat="1" ht="9" customHeight="1">
      <c r="H2479" s="1018"/>
      <c r="I2479" s="1015"/>
      <c r="T2479" s="121"/>
    </row>
    <row r="2480" spans="8:20" s="68" customFormat="1">
      <c r="H2480" s="20"/>
      <c r="I2480" s="1014"/>
      <c r="T2480" s="1032"/>
    </row>
    <row r="2481" spans="8:20" s="68" customFormat="1" ht="8.4499999999999993" customHeight="1">
      <c r="H2481" s="20"/>
      <c r="I2481" s="1014"/>
      <c r="T2481" s="1032"/>
    </row>
    <row r="2482" spans="8:20" s="68" customFormat="1" ht="1.5" customHeight="1">
      <c r="H2482" s="20"/>
      <c r="I2482" s="1014"/>
      <c r="T2482" s="1032"/>
    </row>
    <row r="2483" spans="8:20" s="68" customFormat="1" ht="8.4499999999999993" customHeight="1">
      <c r="H2483" s="20"/>
      <c r="I2483" s="1014"/>
      <c r="T2483" s="1032"/>
    </row>
    <row r="2484" spans="8:20" s="68" customFormat="1">
      <c r="H2484" s="20"/>
      <c r="I2484" s="1014"/>
      <c r="T2484" s="1032"/>
    </row>
    <row r="2485" spans="8:20" s="68" customFormat="1" ht="12.75" customHeight="1">
      <c r="H2485" s="20"/>
      <c r="I2485" s="1014"/>
      <c r="T2485" s="1032"/>
    </row>
    <row r="2486" spans="8:20" s="68" customFormat="1" ht="12.75" customHeight="1">
      <c r="H2486" s="20"/>
      <c r="I2486" s="1014"/>
      <c r="T2486" s="1032"/>
    </row>
    <row r="2487" spans="8:20" s="68" customFormat="1" ht="12.75" customHeight="1">
      <c r="H2487" s="20"/>
      <c r="I2487" s="1014"/>
      <c r="T2487" s="1032"/>
    </row>
    <row r="2488" spans="8:20" s="68" customFormat="1" ht="12.75" customHeight="1">
      <c r="H2488" s="20"/>
      <c r="I2488" s="1014"/>
      <c r="T2488" s="1032"/>
    </row>
    <row r="2489" spans="8:20" s="68" customFormat="1" ht="12.75" customHeight="1">
      <c r="H2489" s="20"/>
      <c r="I2489" s="1014"/>
      <c r="T2489" s="1032"/>
    </row>
    <row r="2490" spans="8:20" s="68" customFormat="1" ht="12.75" customHeight="1">
      <c r="H2490" s="20"/>
      <c r="I2490" s="1014"/>
      <c r="T2490" s="1032"/>
    </row>
    <row r="2491" spans="8:20" s="68" customFormat="1" ht="12.75" customHeight="1">
      <c r="H2491" s="20"/>
      <c r="I2491" s="1014"/>
      <c r="T2491" s="1032"/>
    </row>
    <row r="2492" spans="8:20" s="68" customFormat="1" ht="6.75" customHeight="1">
      <c r="H2492" s="20"/>
      <c r="I2492" s="1014"/>
      <c r="T2492" s="1032"/>
    </row>
    <row r="2493" spans="8:20" s="68" customFormat="1" ht="9.75" customHeight="1">
      <c r="H2493" s="20"/>
      <c r="I2493" s="1014"/>
      <c r="T2493" s="1032"/>
    </row>
    <row r="2494" spans="8:20" s="68" customFormat="1" ht="9.75" customHeight="1">
      <c r="H2494" s="20"/>
      <c r="I2494" s="1014"/>
      <c r="T2494" s="1032"/>
    </row>
    <row r="2495" spans="8:20" s="68" customFormat="1" ht="8.25" customHeight="1">
      <c r="H2495" s="20"/>
      <c r="I2495" s="1014"/>
      <c r="T2495" s="1032"/>
    </row>
    <row r="2496" spans="8:20" s="68" customFormat="1" ht="12.75" customHeight="1">
      <c r="H2496" s="20"/>
      <c r="I2496" s="1014"/>
      <c r="T2496" s="1032"/>
    </row>
    <row r="2497" spans="8:20" s="68" customFormat="1" ht="6" customHeight="1">
      <c r="H2497" s="20"/>
      <c r="I2497" s="1014"/>
      <c r="T2497" s="1032"/>
    </row>
    <row r="2498" spans="8:20" s="68" customFormat="1" ht="6" customHeight="1">
      <c r="H2498" s="20"/>
      <c r="I2498" s="1014"/>
      <c r="T2498" s="1032"/>
    </row>
    <row r="2499" spans="8:20" s="68" customFormat="1" ht="6" customHeight="1">
      <c r="H2499" s="20"/>
      <c r="I2499" s="1014"/>
      <c r="T2499" s="1032"/>
    </row>
    <row r="2500" spans="8:20" s="68" customFormat="1" ht="6" customHeight="1">
      <c r="H2500" s="20"/>
      <c r="I2500" s="1014"/>
      <c r="T2500" s="1032"/>
    </row>
    <row r="2501" spans="8:20" s="68" customFormat="1">
      <c r="H2501" s="20"/>
      <c r="I2501" s="1014"/>
      <c r="T2501" s="1032"/>
    </row>
    <row r="2502" spans="8:20" s="68" customFormat="1">
      <c r="H2502" s="20"/>
      <c r="I2502" s="1014"/>
      <c r="T2502" s="1032"/>
    </row>
    <row r="2503" spans="8:20" s="68" customFormat="1">
      <c r="H2503" s="20"/>
      <c r="I2503" s="1014"/>
      <c r="T2503" s="1032"/>
    </row>
    <row r="2504" spans="8:20" s="68" customFormat="1" ht="9.75" customHeight="1">
      <c r="H2504" s="20"/>
      <c r="I2504" s="1014"/>
      <c r="T2504" s="1032"/>
    </row>
    <row r="2505" spans="8:20" s="68" customFormat="1" ht="9.75" customHeight="1">
      <c r="H2505" s="20"/>
      <c r="I2505" s="1014"/>
      <c r="T2505" s="1032"/>
    </row>
    <row r="2506" spans="8:20" s="81" customFormat="1" ht="9.75" customHeight="1">
      <c r="H2506" s="1018"/>
      <c r="I2506" s="1015"/>
      <c r="T2506" s="121"/>
    </row>
    <row r="2507" spans="8:20" s="81" customFormat="1" ht="9" customHeight="1">
      <c r="H2507" s="1018"/>
      <c r="I2507" s="1015"/>
      <c r="T2507" s="121"/>
    </row>
    <row r="2508" spans="8:20" s="68" customFormat="1" ht="3" customHeight="1">
      <c r="H2508" s="20"/>
      <c r="I2508" s="1014"/>
      <c r="T2508" s="1032"/>
    </row>
    <row r="2509" spans="8:20" s="68" customFormat="1" ht="3" customHeight="1">
      <c r="H2509" s="20"/>
      <c r="I2509" s="1014"/>
      <c r="T2509" s="1032"/>
    </row>
    <row r="2510" spans="8:20" s="68" customFormat="1" ht="8.4499999999999993" customHeight="1">
      <c r="H2510" s="20"/>
      <c r="I2510" s="1014"/>
      <c r="T2510" s="1032"/>
    </row>
    <row r="2511" spans="8:20" s="68" customFormat="1" ht="1.5" customHeight="1">
      <c r="H2511" s="20"/>
      <c r="I2511" s="1014"/>
      <c r="T2511" s="1032"/>
    </row>
    <row r="2512" spans="8:20" s="68" customFormat="1" ht="8.4499999999999993" customHeight="1">
      <c r="H2512" s="20"/>
      <c r="I2512" s="1014"/>
      <c r="T2512" s="1032"/>
    </row>
    <row r="2513" spans="8:20" s="68" customFormat="1">
      <c r="H2513" s="20"/>
      <c r="I2513" s="1014"/>
      <c r="T2513" s="1032"/>
    </row>
    <row r="2514" spans="8:20" s="68" customFormat="1" ht="12.75" customHeight="1">
      <c r="H2514" s="20"/>
      <c r="I2514" s="1014"/>
      <c r="T2514" s="1032"/>
    </row>
    <row r="2515" spans="8:20" s="68" customFormat="1" ht="12.75" customHeight="1">
      <c r="H2515" s="20"/>
      <c r="I2515" s="1014"/>
      <c r="T2515" s="1032"/>
    </row>
    <row r="2516" spans="8:20" s="68" customFormat="1" ht="12.75" customHeight="1">
      <c r="H2516" s="20"/>
      <c r="I2516" s="1014"/>
      <c r="T2516" s="1032"/>
    </row>
    <row r="2517" spans="8:20" s="68" customFormat="1" ht="12.75" customHeight="1">
      <c r="H2517" s="20"/>
      <c r="I2517" s="1014"/>
      <c r="T2517" s="1032"/>
    </row>
    <row r="2518" spans="8:20" s="68" customFormat="1" ht="12.75" customHeight="1">
      <c r="H2518" s="20"/>
      <c r="I2518" s="1014"/>
      <c r="T2518" s="1032"/>
    </row>
    <row r="2519" spans="8:20" s="68" customFormat="1" ht="12.75" customHeight="1">
      <c r="H2519" s="20"/>
      <c r="I2519" s="1014"/>
      <c r="T2519" s="1032"/>
    </row>
    <row r="2520" spans="8:20" s="68" customFormat="1" ht="12.75" customHeight="1">
      <c r="H2520" s="20"/>
      <c r="I2520" s="1014"/>
      <c r="T2520" s="1032"/>
    </row>
    <row r="2521" spans="8:20" s="68" customFormat="1" ht="6.75" customHeight="1">
      <c r="H2521" s="20"/>
      <c r="I2521" s="1014"/>
      <c r="T2521" s="1032"/>
    </row>
    <row r="2522" spans="8:20" s="68" customFormat="1" ht="9.75" customHeight="1">
      <c r="H2522" s="20"/>
      <c r="I2522" s="1014"/>
      <c r="T2522" s="1032"/>
    </row>
    <row r="2523" spans="8:20" s="68" customFormat="1" ht="9.75" customHeight="1">
      <c r="H2523" s="20"/>
      <c r="I2523" s="1014"/>
      <c r="T2523" s="1032"/>
    </row>
    <row r="2524" spans="8:20" s="68" customFormat="1" ht="8.25" customHeight="1">
      <c r="H2524" s="20"/>
      <c r="I2524" s="1014"/>
      <c r="T2524" s="1032"/>
    </row>
    <row r="2525" spans="8:20" s="68" customFormat="1" ht="12.75" customHeight="1">
      <c r="H2525" s="20"/>
      <c r="I2525" s="1014"/>
      <c r="T2525" s="1032"/>
    </row>
    <row r="2526" spans="8:20" s="68" customFormat="1" ht="6" customHeight="1">
      <c r="H2526" s="20"/>
      <c r="I2526" s="1014"/>
      <c r="T2526" s="1032"/>
    </row>
    <row r="2527" spans="8:20" s="68" customFormat="1" ht="6" customHeight="1">
      <c r="H2527" s="20"/>
      <c r="I2527" s="1014"/>
      <c r="T2527" s="1032"/>
    </row>
    <row r="2528" spans="8:20" s="68" customFormat="1" ht="6" customHeight="1">
      <c r="H2528" s="20"/>
      <c r="I2528" s="1014"/>
      <c r="T2528" s="1032"/>
    </row>
    <row r="2529" spans="8:20" s="68" customFormat="1" ht="6" customHeight="1">
      <c r="H2529" s="20"/>
      <c r="I2529" s="1014"/>
      <c r="T2529" s="1032"/>
    </row>
    <row r="2530" spans="8:20" s="68" customFormat="1">
      <c r="H2530" s="20"/>
      <c r="I2530" s="1014"/>
      <c r="T2530" s="1032"/>
    </row>
    <row r="2531" spans="8:20" s="68" customFormat="1">
      <c r="H2531" s="20"/>
      <c r="I2531" s="1014"/>
      <c r="T2531" s="1032"/>
    </row>
    <row r="2532" spans="8:20" s="68" customFormat="1">
      <c r="H2532" s="20"/>
      <c r="I2532" s="1014"/>
      <c r="T2532" s="1032"/>
    </row>
    <row r="2533" spans="8:20" s="68" customFormat="1" ht="9.75" customHeight="1">
      <c r="H2533" s="20"/>
      <c r="I2533" s="1014"/>
      <c r="T2533" s="1032"/>
    </row>
    <row r="2534" spans="8:20" s="68" customFormat="1" ht="9.75" customHeight="1">
      <c r="H2534" s="20"/>
      <c r="I2534" s="1014"/>
      <c r="T2534" s="1032"/>
    </row>
    <row r="2535" spans="8:20" s="81" customFormat="1" ht="9.75" customHeight="1">
      <c r="H2535" s="1018"/>
      <c r="I2535" s="1015"/>
      <c r="T2535" s="121"/>
    </row>
    <row r="2536" spans="8:20" s="81" customFormat="1" ht="9" customHeight="1">
      <c r="H2536" s="1018"/>
      <c r="I2536" s="1015"/>
      <c r="T2536" s="121"/>
    </row>
    <row r="2537" spans="8:20" s="68" customFormat="1">
      <c r="H2537" s="20"/>
      <c r="I2537" s="1014"/>
      <c r="T2537" s="1032"/>
    </row>
    <row r="2538" spans="8:20" s="68" customFormat="1" ht="8.4499999999999993" customHeight="1">
      <c r="H2538" s="20"/>
      <c r="I2538" s="1014"/>
      <c r="T2538" s="1032"/>
    </row>
    <row r="2539" spans="8:20" s="68" customFormat="1" ht="1.5" customHeight="1">
      <c r="H2539" s="20"/>
      <c r="I2539" s="1014"/>
      <c r="T2539" s="1032"/>
    </row>
    <row r="2540" spans="8:20" s="68" customFormat="1" ht="8.4499999999999993" customHeight="1">
      <c r="H2540" s="20"/>
      <c r="I2540" s="1014"/>
      <c r="T2540" s="1032"/>
    </row>
    <row r="2541" spans="8:20" s="68" customFormat="1">
      <c r="H2541" s="20"/>
      <c r="I2541" s="1014"/>
      <c r="T2541" s="1032"/>
    </row>
    <row r="2542" spans="8:20" s="68" customFormat="1" ht="12.75" customHeight="1">
      <c r="H2542" s="20"/>
      <c r="I2542" s="1014"/>
      <c r="T2542" s="1032"/>
    </row>
    <row r="2543" spans="8:20" s="68" customFormat="1" ht="12.75" customHeight="1">
      <c r="H2543" s="20"/>
      <c r="I2543" s="1014"/>
      <c r="T2543" s="1032"/>
    </row>
    <row r="2544" spans="8:20" s="68" customFormat="1" ht="12.75" customHeight="1">
      <c r="H2544" s="20"/>
      <c r="I2544" s="1014"/>
      <c r="T2544" s="1032"/>
    </row>
    <row r="2545" spans="8:20" s="68" customFormat="1" ht="12.75" customHeight="1">
      <c r="H2545" s="20"/>
      <c r="I2545" s="1014"/>
      <c r="T2545" s="1032"/>
    </row>
    <row r="2546" spans="8:20" s="68" customFormat="1" ht="12.75" customHeight="1">
      <c r="H2546" s="20"/>
      <c r="I2546" s="1014"/>
      <c r="T2546" s="1032"/>
    </row>
    <row r="2547" spans="8:20" s="68" customFormat="1" ht="12.75" customHeight="1">
      <c r="H2547" s="20"/>
      <c r="I2547" s="1014"/>
      <c r="T2547" s="1032"/>
    </row>
    <row r="2548" spans="8:20" s="68" customFormat="1" ht="12.75" customHeight="1">
      <c r="H2548" s="20"/>
      <c r="I2548" s="1014"/>
      <c r="T2548" s="1032"/>
    </row>
    <row r="2549" spans="8:20" s="68" customFormat="1" ht="6.75" customHeight="1">
      <c r="H2549" s="20"/>
      <c r="I2549" s="1014"/>
      <c r="T2549" s="1032"/>
    </row>
    <row r="2550" spans="8:20" s="68" customFormat="1" ht="9.75" customHeight="1">
      <c r="H2550" s="20"/>
      <c r="I2550" s="1014"/>
      <c r="T2550" s="1032"/>
    </row>
    <row r="2551" spans="8:20" s="68" customFormat="1" ht="9.75" customHeight="1">
      <c r="H2551" s="20"/>
      <c r="I2551" s="1014"/>
      <c r="T2551" s="1032"/>
    </row>
    <row r="2552" spans="8:20" s="68" customFormat="1" ht="8.25" customHeight="1">
      <c r="H2552" s="20"/>
      <c r="I2552" s="1014"/>
      <c r="T2552" s="1032"/>
    </row>
    <row r="2553" spans="8:20" s="68" customFormat="1" ht="12.75" customHeight="1">
      <c r="H2553" s="20"/>
      <c r="I2553" s="1014"/>
      <c r="T2553" s="1032"/>
    </row>
    <row r="2554" spans="8:20" s="68" customFormat="1" ht="6" customHeight="1">
      <c r="H2554" s="20"/>
      <c r="I2554" s="1014"/>
      <c r="T2554" s="1032"/>
    </row>
    <row r="2555" spans="8:20" s="68" customFormat="1" ht="6" customHeight="1">
      <c r="H2555" s="20"/>
      <c r="I2555" s="1014"/>
      <c r="T2555" s="1032"/>
    </row>
    <row r="2556" spans="8:20" s="68" customFormat="1" ht="6" customHeight="1">
      <c r="H2556" s="20"/>
      <c r="I2556" s="1014"/>
      <c r="T2556" s="1032"/>
    </row>
    <row r="2557" spans="8:20" s="68" customFormat="1" ht="6" customHeight="1">
      <c r="H2557" s="20"/>
      <c r="I2557" s="1014"/>
      <c r="T2557" s="1032"/>
    </row>
    <row r="2558" spans="8:20" s="68" customFormat="1">
      <c r="H2558" s="20"/>
      <c r="I2558" s="1014"/>
      <c r="T2558" s="1032"/>
    </row>
    <row r="2559" spans="8:20" s="68" customFormat="1">
      <c r="H2559" s="20"/>
      <c r="I2559" s="1014"/>
      <c r="T2559" s="1032"/>
    </row>
    <row r="2560" spans="8:20" s="68" customFormat="1">
      <c r="H2560" s="20"/>
      <c r="I2560" s="1014"/>
      <c r="T2560" s="1032"/>
    </row>
    <row r="2561" spans="8:20" s="68" customFormat="1" ht="9.75" customHeight="1">
      <c r="H2561" s="20"/>
      <c r="I2561" s="1014"/>
      <c r="T2561" s="1032"/>
    </row>
    <row r="2562" spans="8:20" s="68" customFormat="1" ht="9.75" customHeight="1">
      <c r="H2562" s="20"/>
      <c r="I2562" s="1014"/>
      <c r="T2562" s="1032"/>
    </row>
    <row r="2563" spans="8:20" s="81" customFormat="1" ht="9.75" customHeight="1">
      <c r="H2563" s="1018"/>
      <c r="I2563" s="1015"/>
      <c r="T2563" s="121"/>
    </row>
    <row r="2564" spans="8:20" s="81" customFormat="1" ht="9" customHeight="1">
      <c r="H2564" s="1018"/>
      <c r="I2564" s="1015"/>
      <c r="T2564" s="121"/>
    </row>
    <row r="2565" spans="8:20" s="68" customFormat="1" ht="3" customHeight="1">
      <c r="H2565" s="20"/>
      <c r="I2565" s="1014"/>
      <c r="T2565" s="1032"/>
    </row>
    <row r="2566" spans="8:20" s="68" customFormat="1" ht="3" customHeight="1">
      <c r="H2566" s="20"/>
      <c r="I2566" s="1014"/>
      <c r="T2566" s="1032"/>
    </row>
    <row r="2567" spans="8:20" s="68" customFormat="1" ht="8.4499999999999993" customHeight="1">
      <c r="H2567" s="20"/>
      <c r="I2567" s="1014"/>
      <c r="T2567" s="1032"/>
    </row>
    <row r="2568" spans="8:20" s="68" customFormat="1" ht="1.5" customHeight="1">
      <c r="H2568" s="20"/>
      <c r="I2568" s="1014"/>
      <c r="T2568" s="1032"/>
    </row>
    <row r="2569" spans="8:20" s="68" customFormat="1" ht="8.4499999999999993" customHeight="1">
      <c r="H2569" s="20"/>
      <c r="I2569" s="1014"/>
      <c r="T2569" s="1032"/>
    </row>
    <row r="2570" spans="8:20" s="68" customFormat="1">
      <c r="H2570" s="20"/>
      <c r="I2570" s="1014"/>
      <c r="T2570" s="1032"/>
    </row>
    <row r="2571" spans="8:20" s="68" customFormat="1" ht="12.75" customHeight="1">
      <c r="H2571" s="20"/>
      <c r="I2571" s="1014"/>
      <c r="T2571" s="1032"/>
    </row>
    <row r="2572" spans="8:20" s="68" customFormat="1" ht="12.75" customHeight="1">
      <c r="H2572" s="20"/>
      <c r="I2572" s="1014"/>
      <c r="T2572" s="1032"/>
    </row>
    <row r="2573" spans="8:20" s="68" customFormat="1" ht="12.75" customHeight="1">
      <c r="H2573" s="20"/>
      <c r="I2573" s="1014"/>
      <c r="T2573" s="1032"/>
    </row>
    <row r="2574" spans="8:20" s="68" customFormat="1" ht="12.75" customHeight="1">
      <c r="H2574" s="20"/>
      <c r="I2574" s="1014"/>
      <c r="T2574" s="1032"/>
    </row>
    <row r="2575" spans="8:20" s="68" customFormat="1" ht="12.75" customHeight="1">
      <c r="H2575" s="20"/>
      <c r="I2575" s="1014"/>
      <c r="T2575" s="1032"/>
    </row>
    <row r="2576" spans="8:20" s="68" customFormat="1" ht="12.75" customHeight="1">
      <c r="H2576" s="20"/>
      <c r="I2576" s="1014"/>
      <c r="T2576" s="1032"/>
    </row>
    <row r="2577" spans="8:20" s="68" customFormat="1" ht="12.75" customHeight="1">
      <c r="H2577" s="20"/>
      <c r="I2577" s="1014"/>
      <c r="T2577" s="1032"/>
    </row>
    <row r="2578" spans="8:20" s="68" customFormat="1" ht="6.75" customHeight="1">
      <c r="H2578" s="20"/>
      <c r="I2578" s="1014"/>
      <c r="T2578" s="1032"/>
    </row>
    <row r="2579" spans="8:20" s="68" customFormat="1" ht="9.75" customHeight="1">
      <c r="H2579" s="20"/>
      <c r="I2579" s="1014"/>
      <c r="T2579" s="1032"/>
    </row>
    <row r="2580" spans="8:20" s="68" customFormat="1" ht="9.75" customHeight="1">
      <c r="H2580" s="20"/>
      <c r="I2580" s="1014"/>
      <c r="T2580" s="1032"/>
    </row>
    <row r="2581" spans="8:20" s="68" customFormat="1" ht="8.25" customHeight="1">
      <c r="H2581" s="20"/>
      <c r="I2581" s="1014"/>
      <c r="T2581" s="1032"/>
    </row>
    <row r="2582" spans="8:20" s="68" customFormat="1" ht="12.75" customHeight="1">
      <c r="H2582" s="20"/>
      <c r="I2582" s="1014"/>
      <c r="T2582" s="1032"/>
    </row>
    <row r="2583" spans="8:20" s="68" customFormat="1" ht="6" customHeight="1">
      <c r="H2583" s="20"/>
      <c r="I2583" s="1014"/>
      <c r="T2583" s="1032"/>
    </row>
    <row r="2584" spans="8:20" s="68" customFormat="1" ht="6" customHeight="1">
      <c r="H2584" s="20"/>
      <c r="I2584" s="1014"/>
      <c r="T2584" s="1032"/>
    </row>
    <row r="2585" spans="8:20" s="68" customFormat="1" ht="6" customHeight="1">
      <c r="H2585" s="20"/>
      <c r="I2585" s="1014"/>
      <c r="T2585" s="1032"/>
    </row>
    <row r="2586" spans="8:20" s="68" customFormat="1" ht="6" customHeight="1">
      <c r="H2586" s="20"/>
      <c r="I2586" s="1014"/>
      <c r="T2586" s="1032"/>
    </row>
    <row r="2587" spans="8:20" s="68" customFormat="1">
      <c r="H2587" s="20"/>
      <c r="I2587" s="1014"/>
      <c r="T2587" s="1032"/>
    </row>
    <row r="2588" spans="8:20" s="68" customFormat="1">
      <c r="H2588" s="20"/>
      <c r="I2588" s="1014"/>
      <c r="T2588" s="1032"/>
    </row>
    <row r="2589" spans="8:20" s="68" customFormat="1">
      <c r="H2589" s="20"/>
      <c r="I2589" s="1014"/>
      <c r="T2589" s="1032"/>
    </row>
    <row r="2590" spans="8:20" s="68" customFormat="1" ht="9.75" customHeight="1">
      <c r="H2590" s="20"/>
      <c r="I2590" s="1014"/>
      <c r="T2590" s="1032"/>
    </row>
    <row r="2591" spans="8:20" s="68" customFormat="1" ht="9.75" customHeight="1">
      <c r="H2591" s="20"/>
      <c r="I2591" s="1014"/>
      <c r="T2591" s="1032"/>
    </row>
    <row r="2592" spans="8:20" s="81" customFormat="1" ht="9.75" customHeight="1">
      <c r="H2592" s="1018"/>
      <c r="I2592" s="1015"/>
      <c r="T2592" s="121"/>
    </row>
    <row r="2593" spans="8:20" s="81" customFormat="1" ht="9" customHeight="1">
      <c r="H2593" s="1018"/>
      <c r="I2593" s="1015"/>
      <c r="T2593" s="121"/>
    </row>
    <row r="2594" spans="8:20" s="68" customFormat="1">
      <c r="H2594" s="20"/>
      <c r="I2594" s="1014"/>
      <c r="T2594" s="1032"/>
    </row>
    <row r="2595" spans="8:20" s="68" customFormat="1" ht="8.4499999999999993" customHeight="1">
      <c r="H2595" s="20"/>
      <c r="I2595" s="1014"/>
      <c r="T2595" s="1032"/>
    </row>
    <row r="2596" spans="8:20" s="68" customFormat="1" ht="1.5" customHeight="1">
      <c r="H2596" s="20"/>
      <c r="I2596" s="1014"/>
      <c r="T2596" s="1032"/>
    </row>
    <row r="2597" spans="8:20" s="68" customFormat="1" ht="8.4499999999999993" customHeight="1">
      <c r="H2597" s="20"/>
      <c r="I2597" s="1014"/>
      <c r="T2597" s="1032"/>
    </row>
    <row r="2598" spans="8:20" s="68" customFormat="1">
      <c r="H2598" s="20"/>
      <c r="I2598" s="1014"/>
      <c r="T2598" s="1032"/>
    </row>
    <row r="2599" spans="8:20" s="68" customFormat="1" ht="12.75" customHeight="1">
      <c r="H2599" s="20"/>
      <c r="I2599" s="1014"/>
      <c r="T2599" s="1032"/>
    </row>
    <row r="2600" spans="8:20" s="68" customFormat="1" ht="12.75" customHeight="1">
      <c r="H2600" s="20"/>
      <c r="I2600" s="1014"/>
      <c r="T2600" s="1032"/>
    </row>
    <row r="2601" spans="8:20" s="68" customFormat="1" ht="12.75" customHeight="1">
      <c r="H2601" s="20"/>
      <c r="I2601" s="1014"/>
      <c r="T2601" s="1032"/>
    </row>
    <row r="2602" spans="8:20" s="68" customFormat="1" ht="12.75" customHeight="1">
      <c r="H2602" s="20"/>
      <c r="I2602" s="1014"/>
      <c r="T2602" s="1032"/>
    </row>
    <row r="2603" spans="8:20" s="68" customFormat="1" ht="12.75" customHeight="1">
      <c r="H2603" s="20"/>
      <c r="I2603" s="1014"/>
      <c r="T2603" s="1032"/>
    </row>
    <row r="2604" spans="8:20" s="68" customFormat="1" ht="12.75" customHeight="1">
      <c r="H2604" s="20"/>
      <c r="I2604" s="1014"/>
      <c r="T2604" s="1032"/>
    </row>
    <row r="2605" spans="8:20" s="68" customFormat="1" ht="12.75" customHeight="1">
      <c r="H2605" s="20"/>
      <c r="I2605" s="1014"/>
      <c r="T2605" s="1032"/>
    </row>
    <row r="2606" spans="8:20" s="68" customFormat="1" ht="6.75" customHeight="1">
      <c r="H2606" s="20"/>
      <c r="I2606" s="1014"/>
      <c r="T2606" s="1032"/>
    </row>
    <row r="2607" spans="8:20" s="68" customFormat="1" ht="9.75" customHeight="1">
      <c r="H2607" s="20"/>
      <c r="I2607" s="1014"/>
      <c r="T2607" s="1032"/>
    </row>
    <row r="2608" spans="8:20" s="68" customFormat="1" ht="9.75" customHeight="1">
      <c r="H2608" s="20"/>
      <c r="I2608" s="1014"/>
      <c r="T2608" s="1032"/>
    </row>
    <row r="2609" spans="8:20" s="68" customFormat="1" ht="8.25" customHeight="1">
      <c r="H2609" s="20"/>
      <c r="I2609" s="1014"/>
      <c r="T2609" s="1032"/>
    </row>
    <row r="2610" spans="8:20" s="68" customFormat="1" ht="12.75" customHeight="1">
      <c r="H2610" s="20"/>
      <c r="I2610" s="1014"/>
      <c r="T2610" s="1032"/>
    </row>
    <row r="2611" spans="8:20" s="68" customFormat="1" ht="6" customHeight="1">
      <c r="H2611" s="20"/>
      <c r="I2611" s="1014"/>
      <c r="T2611" s="1032"/>
    </row>
    <row r="2612" spans="8:20" s="68" customFormat="1" ht="6" customHeight="1">
      <c r="H2612" s="20"/>
      <c r="I2612" s="1014"/>
      <c r="T2612" s="1032"/>
    </row>
    <row r="2613" spans="8:20" s="68" customFormat="1" ht="6" customHeight="1">
      <c r="H2613" s="20"/>
      <c r="I2613" s="1014"/>
      <c r="T2613" s="1032"/>
    </row>
    <row r="2614" spans="8:20" s="68" customFormat="1" ht="6" customHeight="1">
      <c r="H2614" s="20"/>
      <c r="I2614" s="1014"/>
      <c r="T2614" s="1032"/>
    </row>
    <row r="2615" spans="8:20" s="68" customFormat="1">
      <c r="H2615" s="20"/>
      <c r="I2615" s="1014"/>
      <c r="T2615" s="1032"/>
    </row>
    <row r="2616" spans="8:20" s="68" customFormat="1">
      <c r="H2616" s="20"/>
      <c r="I2616" s="1014"/>
      <c r="T2616" s="1032"/>
    </row>
    <row r="2617" spans="8:20" s="68" customFormat="1">
      <c r="H2617" s="20"/>
      <c r="I2617" s="1014"/>
      <c r="T2617" s="1032"/>
    </row>
    <row r="2618" spans="8:20" s="68" customFormat="1" ht="9.75" customHeight="1">
      <c r="H2618" s="20"/>
      <c r="I2618" s="1014"/>
      <c r="T2618" s="1032"/>
    </row>
    <row r="2619" spans="8:20" s="68" customFormat="1" ht="9.75" customHeight="1">
      <c r="H2619" s="20"/>
      <c r="I2619" s="1014"/>
      <c r="T2619" s="1032"/>
    </row>
    <row r="2620" spans="8:20" s="81" customFormat="1" ht="9.75" customHeight="1">
      <c r="H2620" s="1018"/>
      <c r="I2620" s="1015"/>
      <c r="T2620" s="121"/>
    </row>
    <row r="2621" spans="8:20" s="81" customFormat="1" ht="9" customHeight="1">
      <c r="H2621" s="1018"/>
      <c r="I2621" s="1015"/>
      <c r="T2621" s="121"/>
    </row>
    <row r="2622" spans="8:20" s="68" customFormat="1" ht="3" customHeight="1">
      <c r="H2622" s="20"/>
      <c r="I2622" s="1014"/>
      <c r="T2622" s="1032"/>
    </row>
  </sheetData>
  <mergeCells count="450">
    <mergeCell ref="AB66:AD66"/>
    <mergeCell ref="L97:P97"/>
    <mergeCell ref="Q97:V97"/>
    <mergeCell ref="K74:M74"/>
    <mergeCell ref="N74:O74"/>
    <mergeCell ref="AQ99:AR99"/>
    <mergeCell ref="K103:K106"/>
    <mergeCell ref="L103:L106"/>
    <mergeCell ref="M103:M106"/>
    <mergeCell ref="N103:O104"/>
    <mergeCell ref="P103:P104"/>
    <mergeCell ref="Q103:V104"/>
    <mergeCell ref="N105:O106"/>
    <mergeCell ref="P105:P106"/>
    <mergeCell ref="Q105:V106"/>
    <mergeCell ref="AG103:AG106"/>
    <mergeCell ref="K102:M102"/>
    <mergeCell ref="N102:O102"/>
    <mergeCell ref="Q102:V102"/>
    <mergeCell ref="AG102:AI102"/>
    <mergeCell ref="AJ102:AK102"/>
    <mergeCell ref="AM102:AR102"/>
    <mergeCell ref="Q99:R99"/>
    <mergeCell ref="S99:T99"/>
    <mergeCell ref="U99:V99"/>
    <mergeCell ref="AM99:AN99"/>
    <mergeCell ref="AO99:AP99"/>
    <mergeCell ref="B112:G113"/>
    <mergeCell ref="Y112:AD113"/>
    <mergeCell ref="B110:D111"/>
    <mergeCell ref="E110:E111"/>
    <mergeCell ref="F110:F111"/>
    <mergeCell ref="G110:G111"/>
    <mergeCell ref="Y110:AA111"/>
    <mergeCell ref="B107:C107"/>
    <mergeCell ref="E107:G107"/>
    <mergeCell ref="Y107:Z107"/>
    <mergeCell ref="AB107:AD107"/>
    <mergeCell ref="B108:C108"/>
    <mergeCell ref="E108:G108"/>
    <mergeCell ref="K108:M108"/>
    <mergeCell ref="Y108:Z108"/>
    <mergeCell ref="AB108:AD108"/>
    <mergeCell ref="B109:C109"/>
    <mergeCell ref="E109:G109"/>
    <mergeCell ref="K109:M109"/>
    <mergeCell ref="Q109:V109"/>
    <mergeCell ref="Y109:Z109"/>
    <mergeCell ref="AB109:AD109"/>
    <mergeCell ref="AB110:AB111"/>
    <mergeCell ref="AC110:AC111"/>
    <mergeCell ref="AD110:AD111"/>
    <mergeCell ref="AH103:AH106"/>
    <mergeCell ref="AI103:AI106"/>
    <mergeCell ref="AJ103:AK104"/>
    <mergeCell ref="AL103:AL104"/>
    <mergeCell ref="AM103:AR104"/>
    <mergeCell ref="AJ105:AK106"/>
    <mergeCell ref="AL105:AL106"/>
    <mergeCell ref="AM105:AR106"/>
    <mergeCell ref="AG108:AI108"/>
    <mergeCell ref="AG109:AI109"/>
    <mergeCell ref="AM109:AR109"/>
    <mergeCell ref="AM108:AR108"/>
    <mergeCell ref="B92:G92"/>
    <mergeCell ref="L92:P92"/>
    <mergeCell ref="Q92:V92"/>
    <mergeCell ref="Y92:AD92"/>
    <mergeCell ref="AH92:AL92"/>
    <mergeCell ref="AM92:AR92"/>
    <mergeCell ref="L96:P96"/>
    <mergeCell ref="Q96:V96"/>
    <mergeCell ref="AH96:AL96"/>
    <mergeCell ref="AM96:AR96"/>
    <mergeCell ref="AH94:AL94"/>
    <mergeCell ref="AM94:AR94"/>
    <mergeCell ref="AB94:AD94"/>
    <mergeCell ref="L94:P94"/>
    <mergeCell ref="Q94:V94"/>
    <mergeCell ref="Y94:Z94"/>
    <mergeCell ref="B93:G93"/>
    <mergeCell ref="Y93:AD93"/>
    <mergeCell ref="AH97:AL97"/>
    <mergeCell ref="AM97:AR97"/>
    <mergeCell ref="O100:V100"/>
    <mergeCell ref="AK100:AR100"/>
    <mergeCell ref="B91:G91"/>
    <mergeCell ref="L91:P91"/>
    <mergeCell ref="Q91:V91"/>
    <mergeCell ref="Y91:AD91"/>
    <mergeCell ref="AH91:AL91"/>
    <mergeCell ref="AM91:AR91"/>
    <mergeCell ref="B95:C95"/>
    <mergeCell ref="E95:G95"/>
    <mergeCell ref="L95:P95"/>
    <mergeCell ref="Q95:V95"/>
    <mergeCell ref="Y95:Z95"/>
    <mergeCell ref="AB95:AD95"/>
    <mergeCell ref="AH95:AL95"/>
    <mergeCell ref="AM95:AR95"/>
    <mergeCell ref="L93:P93"/>
    <mergeCell ref="Q93:V93"/>
    <mergeCell ref="AH93:AL93"/>
    <mergeCell ref="AM93:AR93"/>
    <mergeCell ref="B94:C94"/>
    <mergeCell ref="E94:G94"/>
    <mergeCell ref="S71:T71"/>
    <mergeCell ref="U71:V71"/>
    <mergeCell ref="AM71:AN71"/>
    <mergeCell ref="AO71:AP71"/>
    <mergeCell ref="AQ71:AR71"/>
    <mergeCell ref="AG80:AI80"/>
    <mergeCell ref="AM80:AR80"/>
    <mergeCell ref="B81:C81"/>
    <mergeCell ref="E81:G81"/>
    <mergeCell ref="K81:M81"/>
    <mergeCell ref="Q81:V81"/>
    <mergeCell ref="Y81:Z81"/>
    <mergeCell ref="AB81:AD81"/>
    <mergeCell ref="AG81:AI81"/>
    <mergeCell ref="AM81:AR81"/>
    <mergeCell ref="K75:K78"/>
    <mergeCell ref="L75:L78"/>
    <mergeCell ref="M75:M78"/>
    <mergeCell ref="N75:O76"/>
    <mergeCell ref="P75:P76"/>
    <mergeCell ref="AL77:AL78"/>
    <mergeCell ref="AM77:AR78"/>
    <mergeCell ref="O72:V72"/>
    <mergeCell ref="AK72:AR72"/>
    <mergeCell ref="AG87:AR87"/>
    <mergeCell ref="K89:V89"/>
    <mergeCell ref="AG89:AR89"/>
    <mergeCell ref="L90:P90"/>
    <mergeCell ref="Q90:V90"/>
    <mergeCell ref="AH90:AL90"/>
    <mergeCell ref="AM90:AR90"/>
    <mergeCell ref="AB82:AB83"/>
    <mergeCell ref="AC82:AC83"/>
    <mergeCell ref="AD82:AD83"/>
    <mergeCell ref="Y84:AD85"/>
    <mergeCell ref="Y82:AA83"/>
    <mergeCell ref="B87:G90"/>
    <mergeCell ref="K87:V87"/>
    <mergeCell ref="Y87:AD90"/>
    <mergeCell ref="B84:G85"/>
    <mergeCell ref="B82:D83"/>
    <mergeCell ref="B79:C79"/>
    <mergeCell ref="E79:G79"/>
    <mergeCell ref="Y79:Z79"/>
    <mergeCell ref="AB79:AD79"/>
    <mergeCell ref="B80:C80"/>
    <mergeCell ref="E80:G80"/>
    <mergeCell ref="K80:M80"/>
    <mergeCell ref="Y80:Z80"/>
    <mergeCell ref="AB80:AD80"/>
    <mergeCell ref="E82:E83"/>
    <mergeCell ref="F82:F83"/>
    <mergeCell ref="G82:G83"/>
    <mergeCell ref="L65:P65"/>
    <mergeCell ref="AH65:AL65"/>
    <mergeCell ref="AM65:AR65"/>
    <mergeCell ref="B66:C66"/>
    <mergeCell ref="AH66:AL66"/>
    <mergeCell ref="AM66:AR66"/>
    <mergeCell ref="B65:G65"/>
    <mergeCell ref="Y65:AD65"/>
    <mergeCell ref="L68:P68"/>
    <mergeCell ref="Q68:V68"/>
    <mergeCell ref="AH68:AL68"/>
    <mergeCell ref="AM68:AR68"/>
    <mergeCell ref="E66:G66"/>
    <mergeCell ref="L66:P66"/>
    <mergeCell ref="Y66:Z66"/>
    <mergeCell ref="B67:C67"/>
    <mergeCell ref="E67:G67"/>
    <mergeCell ref="L67:P67"/>
    <mergeCell ref="Q67:V67"/>
    <mergeCell ref="Y67:Z67"/>
    <mergeCell ref="AB67:AD67"/>
    <mergeCell ref="AH67:AL67"/>
    <mergeCell ref="AM67:AR67"/>
    <mergeCell ref="Q65:V65"/>
    <mergeCell ref="AM64:AR64"/>
    <mergeCell ref="AG59:AR59"/>
    <mergeCell ref="K61:V61"/>
    <mergeCell ref="AG61:AR61"/>
    <mergeCell ref="L62:P62"/>
    <mergeCell ref="B63:G63"/>
    <mergeCell ref="L63:P63"/>
    <mergeCell ref="Q63:V63"/>
    <mergeCell ref="Y63:AD63"/>
    <mergeCell ref="AH63:AL63"/>
    <mergeCell ref="AM63:AR63"/>
    <mergeCell ref="B64:G64"/>
    <mergeCell ref="L64:P64"/>
    <mergeCell ref="Y64:AD64"/>
    <mergeCell ref="AH64:AL64"/>
    <mergeCell ref="AH62:AL62"/>
    <mergeCell ref="AM62:AR62"/>
    <mergeCell ref="B59:G62"/>
    <mergeCell ref="K59:V59"/>
    <mergeCell ref="Y59:AD62"/>
    <mergeCell ref="Q64:V64"/>
    <mergeCell ref="Q75:V76"/>
    <mergeCell ref="N77:O78"/>
    <mergeCell ref="P77:P78"/>
    <mergeCell ref="Q77:V78"/>
    <mergeCell ref="AG75:AG78"/>
    <mergeCell ref="AH75:AH78"/>
    <mergeCell ref="AI75:AI78"/>
    <mergeCell ref="AJ75:AK76"/>
    <mergeCell ref="AL75:AL76"/>
    <mergeCell ref="AM75:AR76"/>
    <mergeCell ref="AJ77:AK78"/>
    <mergeCell ref="Q74:V74"/>
    <mergeCell ref="AG74:AI74"/>
    <mergeCell ref="AJ74:AK74"/>
    <mergeCell ref="AM74:AR74"/>
    <mergeCell ref="Q71:R71"/>
    <mergeCell ref="K45:M45"/>
    <mergeCell ref="N45:O45"/>
    <mergeCell ref="Q45:V45"/>
    <mergeCell ref="AG45:AI45"/>
    <mergeCell ref="AJ45:AK45"/>
    <mergeCell ref="AM45:AR45"/>
    <mergeCell ref="AB52:AD52"/>
    <mergeCell ref="AG52:AI52"/>
    <mergeCell ref="AM52:AR52"/>
    <mergeCell ref="AI46:AI49"/>
    <mergeCell ref="AJ46:AK47"/>
    <mergeCell ref="Q48:V49"/>
    <mergeCell ref="P46:P47"/>
    <mergeCell ref="AB53:AB54"/>
    <mergeCell ref="AC53:AC54"/>
    <mergeCell ref="AD53:AD54"/>
    <mergeCell ref="Y55:AD56"/>
    <mergeCell ref="Y53:AA54"/>
    <mergeCell ref="Y37:Z37"/>
    <mergeCell ref="AB37:AD37"/>
    <mergeCell ref="AG46:AG49"/>
    <mergeCell ref="AH46:AH49"/>
    <mergeCell ref="Z44:AB44"/>
    <mergeCell ref="AM42:AN42"/>
    <mergeCell ref="AO42:AP42"/>
    <mergeCell ref="AQ42:AR42"/>
    <mergeCell ref="Y50:Z50"/>
    <mergeCell ref="AB50:AD50"/>
    <mergeCell ref="Y51:Z51"/>
    <mergeCell ref="AB51:AD51"/>
    <mergeCell ref="AG51:AI51"/>
    <mergeCell ref="AM51:AR51"/>
    <mergeCell ref="AM46:AR47"/>
    <mergeCell ref="AM48:AR49"/>
    <mergeCell ref="AJ48:AK49"/>
    <mergeCell ref="AM40:AR40"/>
    <mergeCell ref="B50:C50"/>
    <mergeCell ref="E50:G50"/>
    <mergeCell ref="B51:C51"/>
    <mergeCell ref="E51:G51"/>
    <mergeCell ref="K51:M51"/>
    <mergeCell ref="K46:K49"/>
    <mergeCell ref="L46:L49"/>
    <mergeCell ref="M46:M49"/>
    <mergeCell ref="N46:O47"/>
    <mergeCell ref="B55:G56"/>
    <mergeCell ref="B53:D54"/>
    <mergeCell ref="Y52:Z52"/>
    <mergeCell ref="Q62:V62"/>
    <mergeCell ref="L40:P40"/>
    <mergeCell ref="Q40:V40"/>
    <mergeCell ref="AH40:AL40"/>
    <mergeCell ref="AL46:AL47"/>
    <mergeCell ref="AL48:AL49"/>
    <mergeCell ref="O43:V43"/>
    <mergeCell ref="AK43:AR43"/>
    <mergeCell ref="Q46:V47"/>
    <mergeCell ref="Q42:R42"/>
    <mergeCell ref="S42:T42"/>
    <mergeCell ref="U42:V42"/>
    <mergeCell ref="E53:E54"/>
    <mergeCell ref="F53:F54"/>
    <mergeCell ref="G53:G54"/>
    <mergeCell ref="B52:C52"/>
    <mergeCell ref="E52:G52"/>
    <mergeCell ref="K52:M52"/>
    <mergeCell ref="Q52:V52"/>
    <mergeCell ref="N48:O49"/>
    <mergeCell ref="P48:P49"/>
    <mergeCell ref="AH34:AL34"/>
    <mergeCell ref="AM34:AR34"/>
    <mergeCell ref="B38:C38"/>
    <mergeCell ref="E38:G38"/>
    <mergeCell ref="L38:P38"/>
    <mergeCell ref="Q38:V38"/>
    <mergeCell ref="Y38:Z38"/>
    <mergeCell ref="AB38:AD38"/>
    <mergeCell ref="AH38:AL38"/>
    <mergeCell ref="AM38:AR38"/>
    <mergeCell ref="L36:P36"/>
    <mergeCell ref="Q36:V36"/>
    <mergeCell ref="AH36:AL36"/>
    <mergeCell ref="AM36:AR36"/>
    <mergeCell ref="B37:C37"/>
    <mergeCell ref="B35:G35"/>
    <mergeCell ref="L35:P35"/>
    <mergeCell ref="Q35:V35"/>
    <mergeCell ref="Y35:AD35"/>
    <mergeCell ref="AH35:AL35"/>
    <mergeCell ref="AM35:AR35"/>
    <mergeCell ref="AH37:AL37"/>
    <mergeCell ref="AM37:AR37"/>
    <mergeCell ref="L39:P39"/>
    <mergeCell ref="Q39:V39"/>
    <mergeCell ref="AH39:AL39"/>
    <mergeCell ref="E37:G37"/>
    <mergeCell ref="L37:P37"/>
    <mergeCell ref="Q37:V37"/>
    <mergeCell ref="AM39:AR39"/>
    <mergeCell ref="B36:G36"/>
    <mergeCell ref="Y36:AD36"/>
    <mergeCell ref="B22:C22"/>
    <mergeCell ref="E22:G22"/>
    <mergeCell ref="Y22:Z22"/>
    <mergeCell ref="AB22:AD22"/>
    <mergeCell ref="B23:C23"/>
    <mergeCell ref="E23:G23"/>
    <mergeCell ref="K23:M23"/>
    <mergeCell ref="Y23:Z23"/>
    <mergeCell ref="AB23:AD23"/>
    <mergeCell ref="B24:C24"/>
    <mergeCell ref="E24:G24"/>
    <mergeCell ref="K24:M24"/>
    <mergeCell ref="Q24:V24"/>
    <mergeCell ref="Y24:Z24"/>
    <mergeCell ref="AB24:AD24"/>
    <mergeCell ref="B30:G33"/>
    <mergeCell ref="B34:G34"/>
    <mergeCell ref="L34:P34"/>
    <mergeCell ref="Q34:V34"/>
    <mergeCell ref="Y34:AD34"/>
    <mergeCell ref="L33:P33"/>
    <mergeCell ref="Q33:V33"/>
    <mergeCell ref="AH33:AL33"/>
    <mergeCell ref="AM33:AR33"/>
    <mergeCell ref="B27:G28"/>
    <mergeCell ref="Y27:AD28"/>
    <mergeCell ref="K30:V30"/>
    <mergeCell ref="Y30:AD33"/>
    <mergeCell ref="F25:F26"/>
    <mergeCell ref="G25:G26"/>
    <mergeCell ref="Y25:AA26"/>
    <mergeCell ref="AB25:AB26"/>
    <mergeCell ref="AC25:AC26"/>
    <mergeCell ref="AD25:AD26"/>
    <mergeCell ref="B25:D26"/>
    <mergeCell ref="E25:E26"/>
    <mergeCell ref="AG23:AI23"/>
    <mergeCell ref="AM23:AR23"/>
    <mergeCell ref="AG24:AI24"/>
    <mergeCell ref="AM24:AR24"/>
    <mergeCell ref="AG30:AR30"/>
    <mergeCell ref="K32:V32"/>
    <mergeCell ref="AG32:AR32"/>
    <mergeCell ref="O15:V15"/>
    <mergeCell ref="AK15:AR15"/>
    <mergeCell ref="K17:M17"/>
    <mergeCell ref="N17:O17"/>
    <mergeCell ref="Q17:V17"/>
    <mergeCell ref="AG17:AI17"/>
    <mergeCell ref="AJ17:AK17"/>
    <mergeCell ref="AM17:AR17"/>
    <mergeCell ref="K18:K21"/>
    <mergeCell ref="AM12:AR12"/>
    <mergeCell ref="AG18:AG21"/>
    <mergeCell ref="AH18:AH21"/>
    <mergeCell ref="AI18:AI21"/>
    <mergeCell ref="AJ18:AK19"/>
    <mergeCell ref="AL18:AL19"/>
    <mergeCell ref="AM18:AR19"/>
    <mergeCell ref="AJ20:AK21"/>
    <mergeCell ref="AL20:AL21"/>
    <mergeCell ref="AM20:AR21"/>
    <mergeCell ref="AO14:AP14"/>
    <mergeCell ref="AQ14:AR14"/>
    <mergeCell ref="B7:G7"/>
    <mergeCell ref="L7:P7"/>
    <mergeCell ref="Q7:V7"/>
    <mergeCell ref="Y7:AD7"/>
    <mergeCell ref="AH7:AL7"/>
    <mergeCell ref="AM7:AR7"/>
    <mergeCell ref="B6:G6"/>
    <mergeCell ref="L6:P6"/>
    <mergeCell ref="Q6:V6"/>
    <mergeCell ref="Y6:AD6"/>
    <mergeCell ref="AH6:AL6"/>
    <mergeCell ref="AM6:AR6"/>
    <mergeCell ref="B2:G5"/>
    <mergeCell ref="K2:V2"/>
    <mergeCell ref="Y2:AD5"/>
    <mergeCell ref="AG2:AR2"/>
    <mergeCell ref="K4:V4"/>
    <mergeCell ref="AG4:AR4"/>
    <mergeCell ref="L5:P5"/>
    <mergeCell ref="Q5:V5"/>
    <mergeCell ref="AH5:AL5"/>
    <mergeCell ref="AM5:AR5"/>
    <mergeCell ref="AB10:AD10"/>
    <mergeCell ref="AH10:AL10"/>
    <mergeCell ref="L8:P8"/>
    <mergeCell ref="Q8:V8"/>
    <mergeCell ref="AH8:AL8"/>
    <mergeCell ref="B9:C9"/>
    <mergeCell ref="E9:G9"/>
    <mergeCell ref="L9:P9"/>
    <mergeCell ref="Q9:V9"/>
    <mergeCell ref="Y9:Z9"/>
    <mergeCell ref="AB9:AD9"/>
    <mergeCell ref="AH9:AL9"/>
    <mergeCell ref="B8:G8"/>
    <mergeCell ref="Y8:AD8"/>
    <mergeCell ref="B10:C10"/>
    <mergeCell ref="E10:G10"/>
    <mergeCell ref="L10:P10"/>
    <mergeCell ref="Q10:V10"/>
    <mergeCell ref="Y10:Z10"/>
    <mergeCell ref="Q66:V66"/>
    <mergeCell ref="AH11:AL11"/>
    <mergeCell ref="AM11:AR11"/>
    <mergeCell ref="L12:P12"/>
    <mergeCell ref="Q12:V12"/>
    <mergeCell ref="AH12:AL12"/>
    <mergeCell ref="AH69:AL69"/>
    <mergeCell ref="AM69:AR69"/>
    <mergeCell ref="L69:P69"/>
    <mergeCell ref="Q69:V69"/>
    <mergeCell ref="L18:L21"/>
    <mergeCell ref="M18:M21"/>
    <mergeCell ref="N18:O19"/>
    <mergeCell ref="P18:P19"/>
    <mergeCell ref="Q18:V19"/>
    <mergeCell ref="N20:O21"/>
    <mergeCell ref="P20:P21"/>
    <mergeCell ref="Q20:V21"/>
    <mergeCell ref="L11:P11"/>
    <mergeCell ref="Q11:V11"/>
    <mergeCell ref="S14:T14"/>
    <mergeCell ref="U14:V14"/>
    <mergeCell ref="Q14:R14"/>
    <mergeCell ref="AM14:AN14"/>
  </mergeCells>
  <conditionalFormatting sqref="B8">
    <cfRule type="containsText" dxfId="79" priority="426" operator="containsText" text="PERBARUI SIM POLISI">
      <formula>NOT(ISERROR(SEARCH("PERBARUI SIM POLISI",B8)))</formula>
    </cfRule>
  </conditionalFormatting>
  <conditionalFormatting sqref="B8:G8">
    <cfRule type="containsText" dxfId="78" priority="425" operator="containsText" text="OK">
      <formula>NOT(ISERROR(SEARCH("OK",B8)))</formula>
    </cfRule>
  </conditionalFormatting>
  <conditionalFormatting sqref="Y8">
    <cfRule type="containsText" dxfId="77" priority="424" operator="containsText" text="PERBARUI SIM POLISI">
      <formula>NOT(ISERROR(SEARCH("PERBARUI SIM POLISI",Y8)))</formula>
    </cfRule>
  </conditionalFormatting>
  <conditionalFormatting sqref="Y8:AD8">
    <cfRule type="containsText" dxfId="76" priority="423" operator="containsText" text="OK">
      <formula>NOT(ISERROR(SEARCH("OK",Y8)))</formula>
    </cfRule>
  </conditionalFormatting>
  <conditionalFormatting sqref="Y36">
    <cfRule type="containsText" dxfId="75" priority="412" operator="containsText" text="PERBARUI SIM POLISI">
      <formula>NOT(ISERROR(SEARCH("PERBARUI SIM POLISI",Y36)))</formula>
    </cfRule>
  </conditionalFormatting>
  <conditionalFormatting sqref="Y36:AD36">
    <cfRule type="containsText" dxfId="74" priority="411" operator="containsText" text="OK">
      <formula>NOT(ISERROR(SEARCH("OK",Y36)))</formula>
    </cfRule>
  </conditionalFormatting>
  <conditionalFormatting sqref="Y65">
    <cfRule type="containsText" dxfId="73" priority="410" operator="containsText" text="PERBARUI SIM POLISI">
      <formula>NOT(ISERROR(SEARCH("PERBARUI SIM POLISI",Y65)))</formula>
    </cfRule>
  </conditionalFormatting>
  <conditionalFormatting sqref="Y65:AD65">
    <cfRule type="containsText" dxfId="72" priority="409" operator="containsText" text="OK">
      <formula>NOT(ISERROR(SEARCH("OK",Y65)))</formula>
    </cfRule>
  </conditionalFormatting>
  <conditionalFormatting sqref="Q36:V36">
    <cfRule type="containsText" dxfId="71" priority="352" operator="containsText" text="TIDAK CETAK">
      <formula>NOT(ISERROR(SEARCH("TIDAK CETAK",Q36)))</formula>
    </cfRule>
  </conditionalFormatting>
  <conditionalFormatting sqref="B36">
    <cfRule type="containsText" dxfId="70" priority="350" operator="containsText" text="PERBARUI SIM POLISI">
      <formula>NOT(ISERROR(SEARCH("PERBARUI SIM POLISI",B36)))</formula>
    </cfRule>
  </conditionalFormatting>
  <conditionalFormatting sqref="B36:G36">
    <cfRule type="containsText" dxfId="69" priority="349" operator="containsText" text="OK">
      <formula>NOT(ISERROR(SEARCH("OK",B36)))</formula>
    </cfRule>
  </conditionalFormatting>
  <conditionalFormatting sqref="B65">
    <cfRule type="containsText" dxfId="68" priority="346" operator="containsText" text="PERBARUI SIM POLISI">
      <formula>NOT(ISERROR(SEARCH("PERBARUI SIM POLISI",B65)))</formula>
    </cfRule>
  </conditionalFormatting>
  <conditionalFormatting sqref="B65:G65">
    <cfRule type="containsText" dxfId="67" priority="345" operator="containsText" text="OK">
      <formula>NOT(ISERROR(SEARCH("OK",B65)))</formula>
    </cfRule>
  </conditionalFormatting>
  <conditionalFormatting sqref="B93">
    <cfRule type="containsText" dxfId="66" priority="342" operator="containsText" text="PERBARUI SIM POLISI">
      <formula>NOT(ISERROR(SEARCH("PERBARUI SIM POLISI",B93)))</formula>
    </cfRule>
  </conditionalFormatting>
  <conditionalFormatting sqref="B93:G93">
    <cfRule type="containsText" dxfId="65" priority="341" operator="containsText" text="OK">
      <formula>NOT(ISERROR(SEARCH("OK",B93)))</formula>
    </cfRule>
  </conditionalFormatting>
  <conditionalFormatting sqref="Q6:V6">
    <cfRule type="containsText" dxfId="64" priority="282" operator="containsText" text="TIDAK CETAK">
      <formula>NOT(ISERROR(SEARCH("TIDAK CETAK",Q6)))</formula>
    </cfRule>
  </conditionalFormatting>
  <conditionalFormatting sqref="Y93">
    <cfRule type="containsText" dxfId="63" priority="262" operator="containsText" text="PERBARUI SIM POLISI">
      <formula>NOT(ISERROR(SEARCH("PERBARUI SIM POLISI",Y93)))</formula>
    </cfRule>
  </conditionalFormatting>
  <conditionalFormatting sqref="Y93:AD93">
    <cfRule type="containsText" dxfId="62" priority="261" operator="containsText" text="OK">
      <formula>NOT(ISERROR(SEARCH("OK",Y93)))</formula>
    </cfRule>
  </conditionalFormatting>
  <conditionalFormatting sqref="Q34:V34">
    <cfRule type="containsText" dxfId="61" priority="258" operator="containsText" text="TIDAK CETAK">
      <formula>NOT(ISERROR(SEARCH("TIDAK CETAK",Q34)))</formula>
    </cfRule>
  </conditionalFormatting>
  <conditionalFormatting sqref="Q35:V35">
    <cfRule type="containsText" dxfId="60" priority="202" operator="containsText" text="TIDAK CETAK">
      <formula>NOT(ISERROR(SEARCH("TIDAK CETAK",Q35)))</formula>
    </cfRule>
  </conditionalFormatting>
  <conditionalFormatting sqref="AM63:AR63">
    <cfRule type="containsText" dxfId="59" priority="192" operator="containsText" text="TIDAK CETAK">
      <formula>NOT(ISERROR(SEARCH("TIDAK CETAK",AM63)))</formula>
    </cfRule>
  </conditionalFormatting>
  <conditionalFormatting sqref="AM34:AR40">
    <cfRule type="containsText" dxfId="58" priority="158" operator="containsText" text="TIDAK CETAK">
      <formula>NOT(ISERROR(SEARCH("TIDAK CETAK",AM34)))</formula>
    </cfRule>
  </conditionalFormatting>
  <conditionalFormatting sqref="AM6:AR6">
    <cfRule type="containsText" dxfId="57" priority="116" operator="containsText" text="TIDAK CETAK">
      <formula>NOT(ISERROR(SEARCH("TIDAK CETAK",AM6)))</formula>
    </cfRule>
  </conditionalFormatting>
  <conditionalFormatting sqref="AM11:AR11">
    <cfRule type="containsText" dxfId="56" priority="114" operator="containsText" text="TIDAK CETAK">
      <formula>NOT(ISERROR(SEARCH("TIDAK CETAK",AM11)))</formula>
    </cfRule>
  </conditionalFormatting>
  <conditionalFormatting sqref="AM12:AR12">
    <cfRule type="containsText" dxfId="55" priority="110" operator="containsText" text="TIDAK CETAK">
      <formula>NOT(ISERROR(SEARCH("TIDAK CETAK",AM12)))</formula>
    </cfRule>
  </conditionalFormatting>
  <conditionalFormatting sqref="Q63:V63">
    <cfRule type="containsText" dxfId="54" priority="62" operator="containsText" text="TIDAK CETAK">
      <formula>NOT(ISERROR(SEARCH("TIDAK CETAK",Q63)))</formula>
    </cfRule>
  </conditionalFormatting>
  <conditionalFormatting sqref="Q69:V69">
    <cfRule type="containsText" dxfId="53" priority="60" operator="containsText" text="TIDAK CETAK">
      <formula>NOT(ISERROR(SEARCH("TIDAK CETAK",Q69)))</formula>
    </cfRule>
  </conditionalFormatting>
  <conditionalFormatting sqref="Q96:V96">
    <cfRule type="containsText" dxfId="52" priority="52" operator="containsText" text="TIDAK CETAK">
      <formula>NOT(ISERROR(SEARCH("TIDAK CETAK",Q96)))</formula>
    </cfRule>
  </conditionalFormatting>
  <conditionalFormatting sqref="Q97:V97">
    <cfRule type="containsText" dxfId="51" priority="50" operator="containsText" text="TIDAK CETAK">
      <formula>NOT(ISERROR(SEARCH("TIDAK CETAK",Q97)))</formula>
    </cfRule>
  </conditionalFormatting>
  <conditionalFormatting sqref="Q91:V91">
    <cfRule type="containsText" dxfId="50" priority="46" operator="containsText" text="TIDAK CETAK">
      <formula>NOT(ISERROR(SEARCH("TIDAK CETAK",Q91)))</formula>
    </cfRule>
  </conditionalFormatting>
  <conditionalFormatting sqref="AM91:AR97">
    <cfRule type="containsText" dxfId="49" priority="40" operator="containsText" text="TIDAK CETAK">
      <formula>NOT(ISERROR(SEARCH("TIDAK CETAK",AM91)))</formula>
    </cfRule>
  </conditionalFormatting>
  <conditionalFormatting sqref="AM8:AR10">
    <cfRule type="containsText" dxfId="48" priority="38" operator="containsText" text="TIDAK CETAK">
      <formula>NOT(ISERROR(SEARCH("TIDAK CETAK",AM8)))</formula>
    </cfRule>
  </conditionalFormatting>
  <conditionalFormatting sqref="Q12:V12">
    <cfRule type="containsText" dxfId="47" priority="34" operator="containsText" text="TIDAK CETAK">
      <formula>NOT(ISERROR(SEARCH("TIDAK CETAK",Q12)))</formula>
    </cfRule>
  </conditionalFormatting>
  <conditionalFormatting sqref="AM64:AR69">
    <cfRule type="containsText" dxfId="46" priority="32" operator="containsText" text="TIDAK CETAK">
      <formula>NOT(ISERROR(SEARCH("TIDAK CETAK",AM64)))</formula>
    </cfRule>
  </conditionalFormatting>
  <conditionalFormatting sqref="Q68:V68">
    <cfRule type="containsText" dxfId="45" priority="30" operator="containsText" text="TIDAK CETAK">
      <formula>NOT(ISERROR(SEARCH("TIDAK CETAK",Q68)))</formula>
    </cfRule>
  </conditionalFormatting>
  <conditionalFormatting sqref="Q93:V95">
    <cfRule type="containsText" dxfId="44" priority="28" operator="containsText" text="TIDAK CETAK">
      <formula>NOT(ISERROR(SEARCH("TIDAK CETAK",Q93)))</formula>
    </cfRule>
  </conditionalFormatting>
  <conditionalFormatting sqref="Q11:V11">
    <cfRule type="containsText" dxfId="43" priority="26" operator="containsText" text="TIDAK CETAK">
      <formula>NOT(ISERROR(SEARCH("TIDAK CETAK",Q11)))</formula>
    </cfRule>
  </conditionalFormatting>
  <conditionalFormatting sqref="AM8:AR8">
    <cfRule type="containsText" dxfId="42" priority="24" operator="containsText" text="TIDAK CETAK">
      <formula>NOT(ISERROR(SEARCH("TIDAK CETAK",AM8)))</formula>
    </cfRule>
  </conditionalFormatting>
  <conditionalFormatting sqref="Q38:V40">
    <cfRule type="containsText" dxfId="41" priority="22" operator="containsText" text="TIDAK CETAK">
      <formula>NOT(ISERROR(SEARCH("TIDAK CETAK",Q38)))</formula>
    </cfRule>
  </conditionalFormatting>
  <conditionalFormatting sqref="AM7:AR7">
    <cfRule type="containsText" dxfId="40" priority="12" operator="containsText" text="TIDAK CETAK">
      <formula>NOT(ISERROR(SEARCH("TIDAK CETAK",AM7)))</formula>
    </cfRule>
  </conditionalFormatting>
  <conditionalFormatting sqref="Q37:V37">
    <cfRule type="containsText" dxfId="39" priority="8" operator="containsText" text="TIDAK CETAK">
      <formula>NOT(ISERROR(SEARCH("TIDAK CETAK",Q37)))</formula>
    </cfRule>
  </conditionalFormatting>
  <conditionalFormatting sqref="Q64:V67">
    <cfRule type="containsText" dxfId="38" priority="6" operator="containsText" text="TIDAK CETAK">
      <formula>NOT(ISERROR(SEARCH("TIDAK CETAK",Q64)))</formula>
    </cfRule>
  </conditionalFormatting>
  <conditionalFormatting sqref="Q92:V92">
    <cfRule type="containsText" dxfId="37" priority="4" operator="containsText" text="TIDAK CETAK">
      <formula>NOT(ISERROR(SEARCH("TIDAK CETAK",Q92)))</formula>
    </cfRule>
  </conditionalFormatting>
  <conditionalFormatting sqref="Q7:V10">
    <cfRule type="containsText" dxfId="36" priority="2" operator="containsText" text="TIDAK CETAK">
      <formula>NOT(ISERROR(SEARCH("TIDAK CETAK",Q7)))</formula>
    </cfRule>
  </conditionalFormatting>
  <pageMargins left="7.874015748031496E-2" right="7.874015748031496E-2" top="0.19685039370078741" bottom="0" header="0" footer="0"/>
  <pageSetup paperSize="9" scale="85" fitToWidth="0" fitToHeight="0" orientation="landscape" horizontalDpi="300" verticalDpi="300" r:id="rId1"/>
  <rowBreaks count="1" manualBreakCount="1">
    <brk id="57" max="45" man="1"/>
  </row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51" operator="containsText" id="{0FC9D0D6-B44B-408E-813D-D8856480875D}">
            <xm:f>NOT(ISERROR(SEARCH("-",Q36)))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Q36:V36</xm:sqref>
        </x14:conditionalFormatting>
        <x14:conditionalFormatting xmlns:xm="http://schemas.microsoft.com/office/excel/2006/main">
          <x14:cfRule type="containsText" priority="281" operator="containsText" id="{8C1DA064-2C38-4B0E-92DC-BA89AFA281A0}">
            <xm:f>NOT(ISERROR(SEARCH("-",Q6)))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Q6:V6</xm:sqref>
        </x14:conditionalFormatting>
        <x14:conditionalFormatting xmlns:xm="http://schemas.microsoft.com/office/excel/2006/main">
          <x14:cfRule type="containsText" priority="257" operator="containsText" id="{77642323-B953-4778-9DC5-FBD7405D7B74}">
            <xm:f>NOT(ISERROR(SEARCH("-",Q34)))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Q34:V34</xm:sqref>
        </x14:conditionalFormatting>
        <x14:conditionalFormatting xmlns:xm="http://schemas.microsoft.com/office/excel/2006/main">
          <x14:cfRule type="containsText" priority="201" operator="containsText" id="{BE1FFBB2-7B4D-4436-AD9B-E1AF858427F9}">
            <xm:f>NOT(ISERROR(SEARCH("-",Q35)))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Q35:V35</xm:sqref>
        </x14:conditionalFormatting>
        <x14:conditionalFormatting xmlns:xm="http://schemas.microsoft.com/office/excel/2006/main">
          <x14:cfRule type="containsText" priority="191" operator="containsText" id="{0AE0A22C-B663-4F54-933C-B9D891B28BFC}">
            <xm:f>NOT(ISERROR(SEARCH("-",AM63)))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AM63:AR63</xm:sqref>
        </x14:conditionalFormatting>
        <x14:conditionalFormatting xmlns:xm="http://schemas.microsoft.com/office/excel/2006/main">
          <x14:cfRule type="containsText" priority="157" operator="containsText" id="{8BDD14FB-9845-4D27-8DB7-8D7877A1A0FC}">
            <xm:f>NOT(ISERROR(SEARCH("-",AM34)))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AM34:AR40</xm:sqref>
        </x14:conditionalFormatting>
        <x14:conditionalFormatting xmlns:xm="http://schemas.microsoft.com/office/excel/2006/main">
          <x14:cfRule type="containsText" priority="115" operator="containsText" id="{909C6315-68AD-4C04-93E6-C2FD059449AE}">
            <xm:f>NOT(ISERROR(SEARCH("-",AM6)))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AM6:AR6</xm:sqref>
        </x14:conditionalFormatting>
        <x14:conditionalFormatting xmlns:xm="http://schemas.microsoft.com/office/excel/2006/main">
          <x14:cfRule type="containsText" priority="113" operator="containsText" id="{EF290CD2-5ABA-44DA-A4FA-4F6F523C81AC}">
            <xm:f>NOT(ISERROR(SEARCH("-",AM11)))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AM11:AR11</xm:sqref>
        </x14:conditionalFormatting>
        <x14:conditionalFormatting xmlns:xm="http://schemas.microsoft.com/office/excel/2006/main">
          <x14:cfRule type="containsText" priority="109" operator="containsText" id="{B09C9056-6004-4373-82E9-5C3178C96CF4}">
            <xm:f>NOT(ISERROR(SEARCH("-",AM12)))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AM12:AR12</xm:sqref>
        </x14:conditionalFormatting>
        <x14:conditionalFormatting xmlns:xm="http://schemas.microsoft.com/office/excel/2006/main">
          <x14:cfRule type="containsText" priority="61" operator="containsText" id="{DC663EB0-DEAE-48BA-BD67-DD4DCCD926C7}">
            <xm:f>NOT(ISERROR(SEARCH("-",Q63)))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Q63:V63</xm:sqref>
        </x14:conditionalFormatting>
        <x14:conditionalFormatting xmlns:xm="http://schemas.microsoft.com/office/excel/2006/main">
          <x14:cfRule type="containsText" priority="59" operator="containsText" id="{363EADA2-CE9C-4B59-ACED-25A7276BC9A7}">
            <xm:f>NOT(ISERROR(SEARCH("-",Q69)))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Q69:V69</xm:sqref>
        </x14:conditionalFormatting>
        <x14:conditionalFormatting xmlns:xm="http://schemas.microsoft.com/office/excel/2006/main">
          <x14:cfRule type="containsText" priority="51" operator="containsText" id="{7F02E332-4BC2-4711-B553-A85C767FEE85}">
            <xm:f>NOT(ISERROR(SEARCH("-",Q96)))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Q96:V96</xm:sqref>
        </x14:conditionalFormatting>
        <x14:conditionalFormatting xmlns:xm="http://schemas.microsoft.com/office/excel/2006/main">
          <x14:cfRule type="containsText" priority="49" operator="containsText" id="{52253DB4-8BE9-4F4B-B9A2-D184FB135B6B}">
            <xm:f>NOT(ISERROR(SEARCH("-",Q97)))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Q97:V97</xm:sqref>
        </x14:conditionalFormatting>
        <x14:conditionalFormatting xmlns:xm="http://schemas.microsoft.com/office/excel/2006/main">
          <x14:cfRule type="containsText" priority="45" operator="containsText" id="{6EBAAE0C-3031-4CF1-838E-E2127DFB6AC7}">
            <xm:f>NOT(ISERROR(SEARCH("-",Q91)))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Q91:V91</xm:sqref>
        </x14:conditionalFormatting>
        <x14:conditionalFormatting xmlns:xm="http://schemas.microsoft.com/office/excel/2006/main">
          <x14:cfRule type="containsText" priority="39" operator="containsText" id="{5081AC9D-5C8D-40E0-989E-F4759E2C844F}">
            <xm:f>NOT(ISERROR(SEARCH("-",AM91)))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AM91:AR97</xm:sqref>
        </x14:conditionalFormatting>
        <x14:conditionalFormatting xmlns:xm="http://schemas.microsoft.com/office/excel/2006/main">
          <x14:cfRule type="containsText" priority="37" operator="containsText" id="{3264EF7F-9D23-426A-BC39-CBFF20141DD1}">
            <xm:f>NOT(ISERROR(SEARCH("-",AM8)))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AM8:AR10</xm:sqref>
        </x14:conditionalFormatting>
        <x14:conditionalFormatting xmlns:xm="http://schemas.microsoft.com/office/excel/2006/main">
          <x14:cfRule type="containsText" priority="33" operator="containsText" id="{8E87C6DD-BC5B-4F16-A4D8-D341A23B9191}">
            <xm:f>NOT(ISERROR(SEARCH("-",Q12)))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Q12:V12</xm:sqref>
        </x14:conditionalFormatting>
        <x14:conditionalFormatting xmlns:xm="http://schemas.microsoft.com/office/excel/2006/main">
          <x14:cfRule type="containsText" priority="31" operator="containsText" id="{43A9DCD7-6418-427B-9304-AE34F701B06F}">
            <xm:f>NOT(ISERROR(SEARCH("-",AM64)))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AM64:AR69</xm:sqref>
        </x14:conditionalFormatting>
        <x14:conditionalFormatting xmlns:xm="http://schemas.microsoft.com/office/excel/2006/main">
          <x14:cfRule type="containsText" priority="29" operator="containsText" id="{E9526F58-7741-463F-B130-F3BD76372F46}">
            <xm:f>NOT(ISERROR(SEARCH("-",Q68)))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Q68:V68</xm:sqref>
        </x14:conditionalFormatting>
        <x14:conditionalFormatting xmlns:xm="http://schemas.microsoft.com/office/excel/2006/main">
          <x14:cfRule type="containsText" priority="27" operator="containsText" id="{027FF734-2CB8-40CA-8451-7DE0BEA6C60B}">
            <xm:f>NOT(ISERROR(SEARCH("-",Q93)))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Q93:V95</xm:sqref>
        </x14:conditionalFormatting>
        <x14:conditionalFormatting xmlns:xm="http://schemas.microsoft.com/office/excel/2006/main">
          <x14:cfRule type="containsText" priority="25" operator="containsText" id="{C3857342-0DB5-49FD-A679-B8DC4C61471D}">
            <xm:f>NOT(ISERROR(SEARCH("-",Q11)))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Q11:V11</xm:sqref>
        </x14:conditionalFormatting>
        <x14:conditionalFormatting xmlns:xm="http://schemas.microsoft.com/office/excel/2006/main">
          <x14:cfRule type="containsText" priority="23" operator="containsText" id="{0044DE2B-DF98-42EE-960C-79D9352C72D3}">
            <xm:f>NOT(ISERROR(SEARCH("-",AM8)))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AM8:AR8</xm:sqref>
        </x14:conditionalFormatting>
        <x14:conditionalFormatting xmlns:xm="http://schemas.microsoft.com/office/excel/2006/main">
          <x14:cfRule type="containsText" priority="21" operator="containsText" id="{0C8B498C-E2CB-49EC-99A7-E1F14D6AB981}">
            <xm:f>NOT(ISERROR(SEARCH("-",Q38)))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Q38:V40</xm:sqref>
        </x14:conditionalFormatting>
        <x14:conditionalFormatting xmlns:xm="http://schemas.microsoft.com/office/excel/2006/main">
          <x14:cfRule type="containsText" priority="11" operator="containsText" id="{5FAC4D2F-0D93-42D6-8F2E-A95FFECFD099}">
            <xm:f>NOT(ISERROR(SEARCH("-",AM7)))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AM7:AR7</xm:sqref>
        </x14:conditionalFormatting>
        <x14:conditionalFormatting xmlns:xm="http://schemas.microsoft.com/office/excel/2006/main">
          <x14:cfRule type="containsText" priority="7" operator="containsText" id="{C2E27E13-1AC6-48D8-AB69-4C0BC27EA645}">
            <xm:f>NOT(ISERROR(SEARCH("-",Q37)))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Q37:V37</xm:sqref>
        </x14:conditionalFormatting>
        <x14:conditionalFormatting xmlns:xm="http://schemas.microsoft.com/office/excel/2006/main">
          <x14:cfRule type="containsText" priority="5" operator="containsText" id="{4FFA5BB3-5005-4E1C-B2B0-8749E284DA49}">
            <xm:f>NOT(ISERROR(SEARCH("-",Q64)))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Q64:V67</xm:sqref>
        </x14:conditionalFormatting>
        <x14:conditionalFormatting xmlns:xm="http://schemas.microsoft.com/office/excel/2006/main">
          <x14:cfRule type="containsText" priority="3" operator="containsText" id="{811DFCA2-6F1E-49A0-90A3-E18BB9972A2C}">
            <xm:f>NOT(ISERROR(SEARCH("-",Q92)))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Q92:V92</xm:sqref>
        </x14:conditionalFormatting>
        <x14:conditionalFormatting xmlns:xm="http://schemas.microsoft.com/office/excel/2006/main">
          <x14:cfRule type="containsText" priority="1" operator="containsText" id="{8E18D640-ADA0-4FE8-8FC0-D8E510FE30A3}">
            <xm:f>NOT(ISERROR(SEARCH("-",Q7)))</xm:f>
            <xm:f>"-"</xm:f>
            <x14:dxf>
              <font>
                <color rgb="FFFF0000"/>
              </font>
              <fill>
                <patternFill>
                  <bgColor theme="1"/>
                </patternFill>
              </fill>
            </x14:dxf>
          </x14:cfRule>
          <xm:sqref>Q7:V10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R731"/>
  <sheetViews>
    <sheetView showGridLines="0" view="pageBreakPreview" topLeftCell="A355" zoomScale="85" zoomScaleNormal="70" zoomScaleSheetLayoutView="85" workbookViewId="0">
      <selection activeCell="I399" sqref="I399:U399"/>
    </sheetView>
  </sheetViews>
  <sheetFormatPr defaultRowHeight="15"/>
  <cols>
    <col min="1" max="1" width="5.42578125" style="115" customWidth="1"/>
    <col min="2" max="2" width="2.42578125" style="68" bestFit="1" customWidth="1"/>
    <col min="3" max="3" width="6.28515625" style="68" customWidth="1"/>
    <col min="4" max="4" width="9.140625" style="68"/>
    <col min="5" max="5" width="8.140625" style="68" customWidth="1"/>
    <col min="6" max="6" width="7.7109375" style="68" customWidth="1"/>
    <col min="7" max="7" width="5.42578125" style="68" customWidth="1"/>
    <col min="8" max="8" width="0.7109375" style="68" customWidth="1"/>
    <col min="9" max="9" width="1.140625" style="68" customWidth="1"/>
    <col min="10" max="10" width="2.5703125" style="68" customWidth="1"/>
    <col min="11" max="11" width="4.5703125" style="68" customWidth="1"/>
    <col min="12" max="12" width="3.5703125" style="68" customWidth="1"/>
    <col min="13" max="13" width="1.85546875" style="68" customWidth="1"/>
    <col min="14" max="14" width="1.140625" style="68" customWidth="1"/>
    <col min="15" max="17" width="1.140625" customWidth="1"/>
    <col min="18" max="18" width="3.5703125" customWidth="1"/>
    <col min="19" max="19" width="9.5703125" customWidth="1"/>
    <col min="20" max="20" width="7.5703125" customWidth="1"/>
    <col min="21" max="21" width="0.7109375" customWidth="1"/>
    <col min="22" max="22" width="4.28515625" customWidth="1"/>
    <col min="23" max="23" width="2.42578125" style="68" bestFit="1" customWidth="1"/>
    <col min="24" max="24" width="6.28515625" style="68" customWidth="1"/>
    <col min="25" max="25" width="9.140625" style="68"/>
    <col min="26" max="26" width="8.140625" style="68" customWidth="1"/>
    <col min="27" max="27" width="7.7109375" style="68" customWidth="1"/>
    <col min="28" max="28" width="5.42578125" style="68" customWidth="1"/>
    <col min="29" max="29" width="0.7109375" style="68" customWidth="1"/>
    <col min="30" max="30" width="1.140625" style="68" customWidth="1"/>
    <col min="31" max="31" width="2.5703125" style="68" customWidth="1"/>
    <col min="32" max="32" width="4.5703125" style="68" customWidth="1"/>
    <col min="33" max="33" width="3.5703125" style="68" customWidth="1"/>
    <col min="34" max="34" width="1.85546875" style="68" customWidth="1"/>
    <col min="35" max="38" width="1.140625" style="68" customWidth="1"/>
    <col min="39" max="39" width="3.5703125" style="68" customWidth="1"/>
    <col min="40" max="40" width="9.5703125" style="68" customWidth="1"/>
    <col min="41" max="41" width="7.5703125" style="68" customWidth="1"/>
    <col min="42" max="42" width="0.7109375" style="68" customWidth="1"/>
    <col min="43" max="43" width="1.140625" customWidth="1"/>
    <col min="44" max="44" width="4.140625" bestFit="1" customWidth="1"/>
  </cols>
  <sheetData>
    <row r="1" spans="1:44" ht="15" customHeight="1">
      <c r="B1" s="2723" t="s">
        <v>42</v>
      </c>
      <c r="C1" s="2723"/>
      <c r="D1" s="2723"/>
      <c r="E1" s="2723"/>
      <c r="F1" s="2723"/>
      <c r="G1" s="2723"/>
      <c r="H1" s="78"/>
      <c r="I1" s="78"/>
      <c r="J1" s="78"/>
      <c r="K1" s="78"/>
      <c r="L1" s="78"/>
      <c r="M1" s="78"/>
      <c r="N1" s="78"/>
      <c r="O1" s="12"/>
      <c r="P1" s="12"/>
      <c r="Q1" s="12"/>
      <c r="R1" s="12"/>
      <c r="S1" s="12"/>
      <c r="V1" s="12"/>
      <c r="W1" s="2723" t="s">
        <v>42</v>
      </c>
      <c r="X1" s="2723"/>
      <c r="Y1" s="2723"/>
      <c r="Z1" s="2723"/>
      <c r="AA1" s="2723"/>
      <c r="AB1" s="2723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Q1" s="12"/>
    </row>
    <row r="2" spans="1:44">
      <c r="A2" s="115">
        <v>2</v>
      </c>
      <c r="B2" s="2723"/>
      <c r="C2" s="2723"/>
      <c r="D2" s="2723"/>
      <c r="E2" s="2723"/>
      <c r="F2" s="2723"/>
      <c r="G2" s="2723"/>
      <c r="H2" s="78"/>
      <c r="I2" s="78"/>
      <c r="J2" s="78"/>
      <c r="K2" s="78"/>
      <c r="L2" s="78"/>
      <c r="M2" s="78"/>
      <c r="N2" s="78"/>
      <c r="O2" s="12"/>
      <c r="P2" s="12"/>
      <c r="Q2" s="12"/>
      <c r="R2" s="12"/>
      <c r="S2" s="12"/>
      <c r="V2" s="12"/>
      <c r="W2" s="2723"/>
      <c r="X2" s="2723"/>
      <c r="Y2" s="2723"/>
      <c r="Z2" s="2723"/>
      <c r="AA2" s="2723"/>
      <c r="AB2" s="2723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Q2" s="12"/>
      <c r="AR2">
        <v>9</v>
      </c>
    </row>
    <row r="3" spans="1:44" s="114" customFormat="1">
      <c r="A3" s="116" t="str">
        <f>TEXT(1,"000")</f>
        <v>001</v>
      </c>
      <c r="B3" s="2710"/>
      <c r="C3" s="2710"/>
      <c r="D3" s="2710"/>
      <c r="E3" s="2710"/>
      <c r="F3" s="2710"/>
      <c r="G3" s="2710"/>
      <c r="H3" s="113"/>
      <c r="I3" s="2710"/>
      <c r="J3" s="2710"/>
      <c r="K3" s="2710"/>
      <c r="L3" s="2710"/>
      <c r="M3" s="2710"/>
      <c r="N3" s="2710"/>
      <c r="O3" s="2710"/>
      <c r="P3" s="2710"/>
      <c r="Q3" s="2710"/>
      <c r="R3" s="2710"/>
      <c r="S3" s="2710"/>
      <c r="T3" s="2710"/>
      <c r="U3" s="2710"/>
      <c r="V3" s="113"/>
      <c r="W3" s="2710"/>
      <c r="X3" s="2710"/>
      <c r="Y3" s="2710"/>
      <c r="Z3" s="2710"/>
      <c r="AA3" s="2710"/>
      <c r="AB3" s="2710"/>
      <c r="AC3" s="113"/>
      <c r="AD3" s="2710"/>
      <c r="AE3" s="2710"/>
      <c r="AF3" s="2710"/>
      <c r="AG3" s="2710"/>
      <c r="AH3" s="2710"/>
      <c r="AI3" s="2710"/>
      <c r="AJ3" s="2710"/>
      <c r="AK3" s="2710"/>
      <c r="AL3" s="2710"/>
      <c r="AM3" s="2710"/>
      <c r="AN3" s="2710"/>
      <c r="AO3" s="2710"/>
      <c r="AP3" s="2710"/>
      <c r="AQ3" s="113"/>
    </row>
    <row r="4" spans="1:44" ht="15.75" customHeight="1">
      <c r="B4" s="2724">
        <v>1</v>
      </c>
      <c r="C4" s="2725" t="s">
        <v>43</v>
      </c>
      <c r="D4" s="2725"/>
      <c r="E4" s="2725"/>
      <c r="F4" s="2725"/>
      <c r="G4" s="2725"/>
      <c r="H4" s="78"/>
      <c r="I4" s="2722" t="s">
        <v>44</v>
      </c>
      <c r="J4" s="2722"/>
      <c r="K4" s="2722"/>
      <c r="L4" s="2722"/>
      <c r="M4" s="2722"/>
      <c r="N4" s="2722"/>
      <c r="O4" s="2722"/>
      <c r="P4" s="2722"/>
      <c r="Q4" s="2722"/>
      <c r="R4" s="2722"/>
      <c r="S4" s="2722"/>
      <c r="T4" s="2722"/>
      <c r="U4" s="51"/>
      <c r="V4" s="12"/>
      <c r="W4" s="2724">
        <v>1</v>
      </c>
      <c r="X4" s="2725" t="s">
        <v>43</v>
      </c>
      <c r="Y4" s="2725"/>
      <c r="Z4" s="2725"/>
      <c r="AA4" s="2725"/>
      <c r="AB4" s="2725"/>
      <c r="AC4" s="78"/>
      <c r="AD4" s="2722" t="s">
        <v>44</v>
      </c>
      <c r="AE4" s="2722"/>
      <c r="AF4" s="2722"/>
      <c r="AG4" s="2722"/>
      <c r="AH4" s="2722"/>
      <c r="AI4" s="2722"/>
      <c r="AJ4" s="2722"/>
      <c r="AK4" s="2722"/>
      <c r="AL4" s="2722"/>
      <c r="AM4" s="2722"/>
      <c r="AN4" s="2722"/>
      <c r="AO4" s="2722"/>
      <c r="AP4" s="106"/>
      <c r="AQ4" s="12"/>
    </row>
    <row r="5" spans="1:44" ht="15.75">
      <c r="B5" s="2724"/>
      <c r="C5" s="2725"/>
      <c r="D5" s="2725"/>
      <c r="E5" s="2725"/>
      <c r="F5" s="2725"/>
      <c r="G5" s="2725"/>
      <c r="H5" s="78"/>
      <c r="I5" s="2722" t="s">
        <v>45</v>
      </c>
      <c r="J5" s="2722"/>
      <c r="K5" s="2722"/>
      <c r="L5" s="2722"/>
      <c r="M5" s="2722"/>
      <c r="N5" s="2722"/>
      <c r="O5" s="2722"/>
      <c r="P5" s="2722"/>
      <c r="Q5" s="2722"/>
      <c r="R5" s="2722"/>
      <c r="S5" s="2722"/>
      <c r="T5" s="2722"/>
      <c r="U5" s="51"/>
      <c r="V5" s="12"/>
      <c r="W5" s="2724"/>
      <c r="X5" s="2725"/>
      <c r="Y5" s="2725"/>
      <c r="Z5" s="2725"/>
      <c r="AA5" s="2725"/>
      <c r="AB5" s="2725"/>
      <c r="AC5" s="78"/>
      <c r="AD5" s="2722" t="s">
        <v>45</v>
      </c>
      <c r="AE5" s="2722"/>
      <c r="AF5" s="2722"/>
      <c r="AG5" s="2722"/>
      <c r="AH5" s="2722"/>
      <c r="AI5" s="2722"/>
      <c r="AJ5" s="2722"/>
      <c r="AK5" s="2722"/>
      <c r="AL5" s="2722"/>
      <c r="AM5" s="2722"/>
      <c r="AN5" s="2722"/>
      <c r="AO5" s="2722"/>
      <c r="AP5" s="106"/>
      <c r="AQ5" s="12"/>
    </row>
    <row r="6" spans="1:44">
      <c r="B6" s="110">
        <v>2</v>
      </c>
      <c r="C6" s="50" t="s">
        <v>46</v>
      </c>
      <c r="D6" s="50"/>
      <c r="E6" s="50"/>
      <c r="F6" s="78"/>
      <c r="G6" s="78"/>
      <c r="H6" s="78"/>
      <c r="I6" s="2607"/>
      <c r="J6" s="2607"/>
      <c r="K6" s="2607"/>
      <c r="L6" s="2607"/>
      <c r="M6" s="2607"/>
      <c r="N6" s="2607"/>
      <c r="O6" s="2607"/>
      <c r="P6" s="2607"/>
      <c r="Q6" s="2607"/>
      <c r="R6" s="2607"/>
      <c r="S6" s="2607"/>
      <c r="T6" s="2607"/>
      <c r="U6" s="2607"/>
      <c r="V6" s="12"/>
      <c r="W6" s="110">
        <v>2</v>
      </c>
      <c r="X6" s="50" t="s">
        <v>46</v>
      </c>
      <c r="Y6" s="50"/>
      <c r="Z6" s="50"/>
      <c r="AA6" s="78"/>
      <c r="AB6" s="78"/>
      <c r="AC6" s="78"/>
      <c r="AD6" s="2607"/>
      <c r="AE6" s="2607"/>
      <c r="AF6" s="2607"/>
      <c r="AG6" s="2607"/>
      <c r="AH6" s="2607"/>
      <c r="AI6" s="2607"/>
      <c r="AJ6" s="2607"/>
      <c r="AK6" s="2607"/>
      <c r="AL6" s="2607"/>
      <c r="AM6" s="2607"/>
      <c r="AN6" s="2607"/>
      <c r="AO6" s="2607"/>
      <c r="AP6" s="2607"/>
      <c r="AQ6" s="12"/>
    </row>
    <row r="7" spans="1:44" ht="15" customHeight="1">
      <c r="B7" s="2713">
        <v>3</v>
      </c>
      <c r="C7" s="2720" t="s">
        <v>47</v>
      </c>
      <c r="D7" s="2720"/>
      <c r="E7" s="2720"/>
      <c r="F7" s="2720"/>
      <c r="G7" s="2720"/>
      <c r="H7" s="78"/>
      <c r="I7" s="42"/>
      <c r="J7" s="2728" t="s">
        <v>48</v>
      </c>
      <c r="K7" s="2728"/>
      <c r="L7" s="97" t="s">
        <v>6</v>
      </c>
      <c r="M7" s="2728" t="str">
        <f ca="1">A3&amp;"/KIM/KPP/"&amp;ROMAN(MONTH(NOW()),0)&amp;"/"&amp;YEAR(NOW())</f>
        <v>001/KIM/KPP/III/2021</v>
      </c>
      <c r="N7" s="2728"/>
      <c r="O7" s="2728"/>
      <c r="P7" s="2728"/>
      <c r="Q7" s="2728"/>
      <c r="R7" s="2728"/>
      <c r="S7" s="2728"/>
      <c r="T7" s="2728"/>
      <c r="U7" s="59"/>
      <c r="V7" s="12"/>
      <c r="W7" s="2713">
        <v>3</v>
      </c>
      <c r="X7" s="2720" t="s">
        <v>47</v>
      </c>
      <c r="Y7" s="2720"/>
      <c r="Z7" s="2720"/>
      <c r="AA7" s="2720"/>
      <c r="AB7" s="2720"/>
      <c r="AC7" s="78"/>
      <c r="AD7" s="42"/>
      <c r="AE7" s="2728" t="s">
        <v>48</v>
      </c>
      <c r="AF7" s="2728"/>
      <c r="AG7" s="107" t="s">
        <v>6</v>
      </c>
      <c r="AH7" s="2728" t="str">
        <f ca="1">TEXT(LEFT(M7,(FIND("/",M7,1)-1))+1,"000")&amp;"/KIM/KPP/"&amp;ROMAN(MONTH(NOW()),0)&amp;"/"&amp;YEAR(NOW())</f>
        <v>002/KIM/KPP/III/2021</v>
      </c>
      <c r="AI7" s="2728"/>
      <c r="AJ7" s="2728"/>
      <c r="AK7" s="2728"/>
      <c r="AL7" s="2728"/>
      <c r="AM7" s="2728"/>
      <c r="AN7" s="2728"/>
      <c r="AO7" s="2728"/>
      <c r="AP7" s="107"/>
      <c r="AQ7" s="12"/>
    </row>
    <row r="8" spans="1:44" ht="6.75" customHeight="1">
      <c r="B8" s="2713"/>
      <c r="C8" s="2720"/>
      <c r="D8" s="2720"/>
      <c r="E8" s="2720"/>
      <c r="F8" s="2720"/>
      <c r="G8" s="2720"/>
      <c r="H8" s="82"/>
      <c r="I8" s="42"/>
      <c r="J8" s="2728" t="s">
        <v>49</v>
      </c>
      <c r="K8" s="2728"/>
      <c r="L8" s="2728" t="s">
        <v>6</v>
      </c>
      <c r="M8" s="2728" t="e">
        <f>VLOOKUP(A2,DATABASE_NEW,2,FALSE)</f>
        <v>#NAME?</v>
      </c>
      <c r="N8" s="2728"/>
      <c r="O8" s="2728"/>
      <c r="P8" s="2728"/>
      <c r="Q8" s="2728"/>
      <c r="R8" s="2728"/>
      <c r="S8" s="2728"/>
      <c r="T8" s="2728"/>
      <c r="U8" s="59"/>
      <c r="V8" s="12"/>
      <c r="W8" s="2713"/>
      <c r="X8" s="2720"/>
      <c r="Y8" s="2720"/>
      <c r="Z8" s="2720"/>
      <c r="AA8" s="2720"/>
      <c r="AB8" s="2720"/>
      <c r="AC8" s="82"/>
      <c r="AD8" s="42"/>
      <c r="AE8" s="2728" t="s">
        <v>49</v>
      </c>
      <c r="AF8" s="2728"/>
      <c r="AG8" s="2728" t="s">
        <v>6</v>
      </c>
      <c r="AH8" s="2728" t="e">
        <f>VLOOKUP(AR2,DATABASE_NEW,2,FALSE)</f>
        <v>#NAME?</v>
      </c>
      <c r="AI8" s="2728"/>
      <c r="AJ8" s="2728"/>
      <c r="AK8" s="2728"/>
      <c r="AL8" s="2728"/>
      <c r="AM8" s="2728"/>
      <c r="AN8" s="2728"/>
      <c r="AO8" s="2728"/>
      <c r="AP8" s="107"/>
      <c r="AQ8" s="12"/>
    </row>
    <row r="9" spans="1:44" ht="6" customHeight="1">
      <c r="B9" s="96"/>
      <c r="C9" s="2720"/>
      <c r="D9" s="2720"/>
      <c r="E9" s="2720"/>
      <c r="F9" s="2720"/>
      <c r="G9" s="2720"/>
      <c r="H9" s="82"/>
      <c r="I9" s="42"/>
      <c r="J9" s="2728"/>
      <c r="K9" s="2728"/>
      <c r="L9" s="2728"/>
      <c r="M9" s="2728"/>
      <c r="N9" s="2728"/>
      <c r="O9" s="2728"/>
      <c r="P9" s="2728"/>
      <c r="Q9" s="2728"/>
      <c r="R9" s="2728"/>
      <c r="S9" s="2728"/>
      <c r="T9" s="2728"/>
      <c r="U9" s="59"/>
      <c r="V9" s="12"/>
      <c r="W9" s="108"/>
      <c r="X9" s="2720"/>
      <c r="Y9" s="2720"/>
      <c r="Z9" s="2720"/>
      <c r="AA9" s="2720"/>
      <c r="AB9" s="2720"/>
      <c r="AC9" s="82"/>
      <c r="AD9" s="42"/>
      <c r="AE9" s="2728"/>
      <c r="AF9" s="2728"/>
      <c r="AG9" s="2728"/>
      <c r="AH9" s="2728"/>
      <c r="AI9" s="2728"/>
      <c r="AJ9" s="2728"/>
      <c r="AK9" s="2728"/>
      <c r="AL9" s="2728"/>
      <c r="AM9" s="2728"/>
      <c r="AN9" s="2728"/>
      <c r="AO9" s="2728"/>
      <c r="AP9" s="107"/>
      <c r="AQ9" s="12"/>
    </row>
    <row r="10" spans="1:44" ht="15" customHeight="1">
      <c r="B10" s="2713">
        <v>4</v>
      </c>
      <c r="C10" s="2720" t="s">
        <v>50</v>
      </c>
      <c r="D10" s="2720"/>
      <c r="E10" s="2720"/>
      <c r="F10" s="2720"/>
      <c r="G10" s="2720"/>
      <c r="H10" s="82"/>
      <c r="I10" s="42"/>
      <c r="J10" s="2712" t="s">
        <v>10</v>
      </c>
      <c r="K10" s="2712"/>
      <c r="L10" s="111" t="s">
        <v>6</v>
      </c>
      <c r="M10" s="2711" t="e">
        <f>VLOOKUP(A2,DATABASE_NEW,5,FALSE)</f>
        <v>#NAME?</v>
      </c>
      <c r="N10" s="2711"/>
      <c r="O10" s="2711"/>
      <c r="P10" s="2711"/>
      <c r="Q10" s="2711"/>
      <c r="R10" s="2711"/>
      <c r="S10" s="2711"/>
      <c r="T10" s="2711"/>
      <c r="U10" s="2711"/>
      <c r="V10" s="12"/>
      <c r="W10" s="2713">
        <v>4</v>
      </c>
      <c r="X10" s="2720" t="s">
        <v>50</v>
      </c>
      <c r="Y10" s="2720"/>
      <c r="Z10" s="2720"/>
      <c r="AA10" s="2720"/>
      <c r="AB10" s="2720"/>
      <c r="AC10" s="82"/>
      <c r="AD10" s="42"/>
      <c r="AE10" s="2712" t="s">
        <v>10</v>
      </c>
      <c r="AF10" s="2712"/>
      <c r="AG10" s="111" t="s">
        <v>6</v>
      </c>
      <c r="AH10" s="2711" t="e">
        <f>VLOOKUP(AR2,DATABASE_NEW,5,FALSE)</f>
        <v>#NAME?</v>
      </c>
      <c r="AI10" s="2711"/>
      <c r="AJ10" s="2711"/>
      <c r="AK10" s="2711"/>
      <c r="AL10" s="2711"/>
      <c r="AM10" s="2711"/>
      <c r="AN10" s="2711"/>
      <c r="AO10" s="2711"/>
      <c r="AP10" s="2711"/>
      <c r="AQ10" s="12"/>
    </row>
    <row r="11" spans="1:44">
      <c r="B11" s="2713"/>
      <c r="C11" s="2720"/>
      <c r="D11" s="2720"/>
      <c r="E11" s="2720"/>
      <c r="F11" s="2720"/>
      <c r="G11" s="2720"/>
      <c r="H11" s="82"/>
      <c r="I11" s="42"/>
      <c r="J11" s="2712" t="s">
        <v>8</v>
      </c>
      <c r="K11" s="2712"/>
      <c r="L11" s="111"/>
      <c r="M11" s="109" t="s">
        <v>6</v>
      </c>
      <c r="N11" s="2711" t="e">
        <f>VLOOKUP(A2,DATABASE_NEW,3,FALSE)</f>
        <v>#NAME?</v>
      </c>
      <c r="O11" s="2711"/>
      <c r="P11" s="2711"/>
      <c r="Q11" s="2711"/>
      <c r="R11" s="2711"/>
      <c r="S11" s="2711"/>
      <c r="T11" s="2711"/>
      <c r="U11" s="2711"/>
      <c r="V11" s="12"/>
      <c r="W11" s="2713"/>
      <c r="X11" s="2720"/>
      <c r="Y11" s="2720"/>
      <c r="Z11" s="2720"/>
      <c r="AA11" s="2720"/>
      <c r="AB11" s="2720"/>
      <c r="AC11" s="82"/>
      <c r="AD11" s="42"/>
      <c r="AE11" s="2712" t="s">
        <v>8</v>
      </c>
      <c r="AF11" s="2712"/>
      <c r="AG11" s="111"/>
      <c r="AH11" s="109" t="s">
        <v>6</v>
      </c>
      <c r="AI11" s="2711" t="e">
        <f>VLOOKUP(AR2,DATABASE_NEW,3,FALSE)</f>
        <v>#NAME?</v>
      </c>
      <c r="AJ11" s="2711"/>
      <c r="AK11" s="2711"/>
      <c r="AL11" s="2711"/>
      <c r="AM11" s="2711"/>
      <c r="AN11" s="2711"/>
      <c r="AO11" s="2711"/>
      <c r="AP11" s="2711"/>
      <c r="AQ11" s="12"/>
    </row>
    <row r="12" spans="1:44" ht="15" customHeight="1">
      <c r="B12" s="2713">
        <v>5</v>
      </c>
      <c r="C12" s="2720" t="s">
        <v>51</v>
      </c>
      <c r="D12" s="2720"/>
      <c r="E12" s="2720"/>
      <c r="F12" s="2720"/>
      <c r="G12" s="2720"/>
      <c r="H12" s="82"/>
      <c r="I12" s="42"/>
      <c r="J12" s="2712" t="s">
        <v>5</v>
      </c>
      <c r="K12" s="2712"/>
      <c r="L12" s="2712"/>
      <c r="M12" s="112" t="s">
        <v>6</v>
      </c>
      <c r="N12" s="2711" t="e">
        <f>"PT. KPP / "&amp;VLOOKUP(A2,DATABASE_NEW,6,FALSE)</f>
        <v>#NAME?</v>
      </c>
      <c r="O12" s="2711"/>
      <c r="P12" s="2711"/>
      <c r="Q12" s="2711"/>
      <c r="R12" s="2711"/>
      <c r="S12" s="2711"/>
      <c r="T12" s="2711"/>
      <c r="U12" s="61"/>
      <c r="V12" s="12"/>
      <c r="W12" s="2713">
        <v>5</v>
      </c>
      <c r="X12" s="2720" t="s">
        <v>51</v>
      </c>
      <c r="Y12" s="2720"/>
      <c r="Z12" s="2720"/>
      <c r="AA12" s="2720"/>
      <c r="AB12" s="2720"/>
      <c r="AC12" s="82"/>
      <c r="AD12" s="42"/>
      <c r="AE12" s="2712" t="s">
        <v>5</v>
      </c>
      <c r="AF12" s="2712"/>
      <c r="AG12" s="2712"/>
      <c r="AH12" s="112" t="s">
        <v>6</v>
      </c>
      <c r="AI12" s="2711" t="e">
        <f>"PT. KPP / "&amp;VLOOKUP(AR2,DATABASE_NEW,6,FALSE)</f>
        <v>#NAME?</v>
      </c>
      <c r="AJ12" s="2711"/>
      <c r="AK12" s="2711"/>
      <c r="AL12" s="2711"/>
      <c r="AM12" s="2711"/>
      <c r="AN12" s="2711"/>
      <c r="AO12" s="2711"/>
      <c r="AP12" s="100"/>
      <c r="AQ12" s="12"/>
    </row>
    <row r="13" spans="1:44" ht="12.75" customHeight="1">
      <c r="B13" s="2713"/>
      <c r="C13" s="2720"/>
      <c r="D13" s="2720"/>
      <c r="E13" s="2720"/>
      <c r="F13" s="2720"/>
      <c r="G13" s="2720"/>
      <c r="H13" s="78"/>
      <c r="I13" s="42"/>
      <c r="J13" s="2712" t="s">
        <v>59</v>
      </c>
      <c r="K13" s="2712"/>
      <c r="L13" s="2712"/>
      <c r="M13" s="2712"/>
      <c r="N13" s="60" t="s">
        <v>6</v>
      </c>
      <c r="O13" s="60"/>
      <c r="P13" s="2718" t="e">
        <f>VLOOKUP(A2,DATABASE_NEW,21,FALSE)</f>
        <v>#NAME?</v>
      </c>
      <c r="Q13" s="2718"/>
      <c r="R13" s="2718"/>
      <c r="S13" s="2718"/>
      <c r="T13" s="2718"/>
      <c r="U13" s="64"/>
      <c r="V13" s="12"/>
      <c r="W13" s="2713"/>
      <c r="X13" s="2720"/>
      <c r="Y13" s="2720"/>
      <c r="Z13" s="2720"/>
      <c r="AA13" s="2720"/>
      <c r="AB13" s="2720"/>
      <c r="AC13" s="78"/>
      <c r="AD13" s="42"/>
      <c r="AE13" s="2712" t="s">
        <v>59</v>
      </c>
      <c r="AF13" s="2712"/>
      <c r="AG13" s="2712"/>
      <c r="AH13" s="2712"/>
      <c r="AI13" s="60" t="s">
        <v>6</v>
      </c>
      <c r="AJ13" s="60"/>
      <c r="AK13" s="2718" t="e">
        <f>VLOOKUP(AR2,DATABASE_NEW,21,FALSE)</f>
        <v>#NAME?</v>
      </c>
      <c r="AL13" s="2718"/>
      <c r="AM13" s="2718"/>
      <c r="AN13" s="2718"/>
      <c r="AO13" s="2718"/>
      <c r="AP13" s="99"/>
      <c r="AQ13" s="12"/>
    </row>
    <row r="14" spans="1:44" ht="15" customHeight="1">
      <c r="B14" s="2713">
        <v>6</v>
      </c>
      <c r="C14" s="2720" t="s">
        <v>52</v>
      </c>
      <c r="D14" s="2720"/>
      <c r="E14" s="2720"/>
      <c r="F14" s="2720"/>
      <c r="G14" s="2720"/>
      <c r="H14" s="78"/>
      <c r="I14" s="2607"/>
      <c r="J14" s="2607"/>
      <c r="K14" s="2607"/>
      <c r="L14" s="2607"/>
      <c r="M14" s="2607"/>
      <c r="N14" s="2607"/>
      <c r="O14" s="2607"/>
      <c r="P14" s="2607"/>
      <c r="Q14" s="2607"/>
      <c r="R14" s="2607"/>
      <c r="S14" s="2607"/>
      <c r="T14" s="2607"/>
      <c r="U14" s="2607"/>
      <c r="V14" s="12"/>
      <c r="W14" s="2713">
        <v>6</v>
      </c>
      <c r="X14" s="2720" t="s">
        <v>52</v>
      </c>
      <c r="Y14" s="2720"/>
      <c r="Z14" s="2720"/>
      <c r="AA14" s="2720"/>
      <c r="AB14" s="2720"/>
      <c r="AC14" s="78"/>
      <c r="AD14" s="2607"/>
      <c r="AE14" s="2607"/>
      <c r="AF14" s="2607"/>
      <c r="AG14" s="2607"/>
      <c r="AH14" s="2607"/>
      <c r="AI14" s="2607"/>
      <c r="AJ14" s="2607"/>
      <c r="AK14" s="2607"/>
      <c r="AL14" s="2607"/>
      <c r="AM14" s="2607"/>
      <c r="AN14" s="2607"/>
      <c r="AO14" s="2607"/>
      <c r="AP14" s="2607"/>
      <c r="AQ14" s="12"/>
    </row>
    <row r="15" spans="1:44" ht="9.75" customHeight="1">
      <c r="B15" s="2713"/>
      <c r="C15" s="2720"/>
      <c r="D15" s="2720"/>
      <c r="E15" s="2720"/>
      <c r="F15" s="2720"/>
      <c r="G15" s="2720"/>
      <c r="H15" s="78"/>
      <c r="I15" s="42"/>
      <c r="J15" s="78"/>
      <c r="K15" s="55"/>
      <c r="L15" s="56"/>
      <c r="M15" s="56"/>
      <c r="N15" s="56"/>
      <c r="O15" s="56"/>
      <c r="P15" s="2721" t="s">
        <v>55</v>
      </c>
      <c r="Q15" s="2721"/>
      <c r="R15" s="2721"/>
      <c r="S15" s="2721"/>
      <c r="T15" s="2721"/>
      <c r="U15" s="2721"/>
      <c r="V15" s="12"/>
      <c r="W15" s="2713"/>
      <c r="X15" s="2720"/>
      <c r="Y15" s="2720"/>
      <c r="Z15" s="2720"/>
      <c r="AA15" s="2720"/>
      <c r="AB15" s="2720"/>
      <c r="AC15" s="78"/>
      <c r="AD15" s="42"/>
      <c r="AE15" s="78"/>
      <c r="AF15" s="55"/>
      <c r="AG15" s="56"/>
      <c r="AH15" s="56"/>
      <c r="AI15" s="56"/>
      <c r="AJ15" s="56"/>
      <c r="AK15" s="2721" t="s">
        <v>55</v>
      </c>
      <c r="AL15" s="2721"/>
      <c r="AM15" s="2721"/>
      <c r="AN15" s="2721"/>
      <c r="AO15" s="2721"/>
      <c r="AP15" s="2721"/>
      <c r="AQ15" s="12"/>
    </row>
    <row r="16" spans="1:44" ht="6.75" customHeight="1" thickBot="1">
      <c r="B16" s="2727">
        <v>7</v>
      </c>
      <c r="C16" s="2729" t="s">
        <v>53</v>
      </c>
      <c r="D16" s="2729"/>
      <c r="E16" s="2729"/>
      <c r="F16" s="2729"/>
      <c r="G16" s="2729"/>
      <c r="I16" s="42"/>
      <c r="J16" s="78"/>
      <c r="K16" s="78"/>
      <c r="L16" s="53"/>
      <c r="M16" s="53"/>
      <c r="N16" s="53"/>
      <c r="O16" s="53"/>
      <c r="P16" s="53"/>
      <c r="Q16" s="53"/>
      <c r="R16" s="2714"/>
      <c r="S16" s="2714"/>
      <c r="T16" s="2714"/>
      <c r="U16" s="52"/>
      <c r="V16" s="12"/>
      <c r="W16" s="2727">
        <v>7</v>
      </c>
      <c r="X16" s="2729" t="s">
        <v>53</v>
      </c>
      <c r="Y16" s="2729"/>
      <c r="Z16" s="2729"/>
      <c r="AA16" s="2729"/>
      <c r="AB16" s="2729"/>
      <c r="AD16" s="42"/>
      <c r="AE16" s="78"/>
      <c r="AF16" s="78"/>
      <c r="AG16" s="53"/>
      <c r="AH16" s="53"/>
      <c r="AI16" s="53"/>
      <c r="AJ16" s="53"/>
      <c r="AK16" s="53"/>
      <c r="AL16" s="53"/>
      <c r="AM16" s="2714"/>
      <c r="AN16" s="2714"/>
      <c r="AO16" s="2714"/>
      <c r="AP16" s="102"/>
      <c r="AQ16" s="12"/>
    </row>
    <row r="17" spans="1:44" ht="15.75" thickBot="1">
      <c r="B17" s="2727"/>
      <c r="C17" s="2729"/>
      <c r="D17" s="2729"/>
      <c r="E17" s="2729"/>
      <c r="F17" s="2729"/>
      <c r="G17" s="2729"/>
      <c r="I17" s="42"/>
      <c r="J17" s="78"/>
      <c r="K17" s="78"/>
      <c r="L17" s="78"/>
      <c r="M17" s="78"/>
      <c r="N17" s="58"/>
      <c r="O17" s="58"/>
      <c r="P17" s="58"/>
      <c r="Q17" s="58"/>
      <c r="R17" s="57" t="e">
        <f>IF(N11="HELPER DRILL &amp; BLASTING","V","X")</f>
        <v>#NAME?</v>
      </c>
      <c r="S17" s="2715" t="s">
        <v>56</v>
      </c>
      <c r="T17" s="2715"/>
      <c r="U17" s="65"/>
      <c r="V17" s="12"/>
      <c r="W17" s="2727"/>
      <c r="X17" s="2729"/>
      <c r="Y17" s="2729"/>
      <c r="Z17" s="2729"/>
      <c r="AA17" s="2729"/>
      <c r="AB17" s="2729"/>
      <c r="AD17" s="42"/>
      <c r="AE17" s="78"/>
      <c r="AF17" s="78"/>
      <c r="AG17" s="78"/>
      <c r="AH17" s="78"/>
      <c r="AI17" s="58"/>
      <c r="AJ17" s="58"/>
      <c r="AK17" s="58"/>
      <c r="AL17" s="58"/>
      <c r="AM17" s="57" t="e">
        <f>IF(AI11="HELPER DRILL &amp; BLASTING","V","X")</f>
        <v>#NAME?</v>
      </c>
      <c r="AN17" s="2715" t="s">
        <v>56</v>
      </c>
      <c r="AO17" s="2715"/>
      <c r="AP17" s="103"/>
      <c r="AQ17" s="12"/>
    </row>
    <row r="18" spans="1:44" ht="6.75" customHeight="1" thickBot="1">
      <c r="B18" s="2727"/>
      <c r="C18" s="2729"/>
      <c r="D18" s="2729"/>
      <c r="E18" s="2729"/>
      <c r="F18" s="2729"/>
      <c r="G18" s="2729"/>
      <c r="I18" s="42"/>
      <c r="J18" s="78"/>
      <c r="K18" s="78"/>
      <c r="L18" s="53"/>
      <c r="M18" s="53"/>
      <c r="N18" s="53"/>
      <c r="O18" s="53"/>
      <c r="P18" s="53"/>
      <c r="Q18" s="53"/>
      <c r="R18" s="2716"/>
      <c r="S18" s="2717"/>
      <c r="T18" s="2717"/>
      <c r="U18" s="66"/>
      <c r="V18" s="12"/>
      <c r="W18" s="2727"/>
      <c r="X18" s="2729"/>
      <c r="Y18" s="2729"/>
      <c r="Z18" s="2729"/>
      <c r="AA18" s="2729"/>
      <c r="AB18" s="2729"/>
      <c r="AD18" s="42"/>
      <c r="AE18" s="78"/>
      <c r="AF18" s="78"/>
      <c r="AG18" s="53"/>
      <c r="AH18" s="53"/>
      <c r="AI18" s="53"/>
      <c r="AJ18" s="53"/>
      <c r="AK18" s="53"/>
      <c r="AL18" s="53"/>
      <c r="AM18" s="2716"/>
      <c r="AN18" s="2717"/>
      <c r="AO18" s="2717"/>
      <c r="AP18" s="104"/>
      <c r="AQ18" s="12"/>
    </row>
    <row r="19" spans="1:44" ht="15.75" thickBot="1">
      <c r="C19" s="2729"/>
      <c r="D19" s="2729"/>
      <c r="E19" s="2729"/>
      <c r="F19" s="2729"/>
      <c r="G19" s="2729"/>
      <c r="H19" s="78"/>
      <c r="I19" s="42"/>
      <c r="J19" s="2719"/>
      <c r="K19" s="2719"/>
      <c r="L19" s="42"/>
      <c r="M19" s="42"/>
      <c r="N19" s="58"/>
      <c r="O19" s="58"/>
      <c r="P19" s="58"/>
      <c r="Q19" s="58"/>
      <c r="R19" s="57" t="s">
        <v>57</v>
      </c>
      <c r="S19" s="54" t="s">
        <v>58</v>
      </c>
      <c r="T19" s="54"/>
      <c r="U19" s="54"/>
      <c r="V19" s="12"/>
      <c r="X19" s="2729"/>
      <c r="Y19" s="2729"/>
      <c r="Z19" s="2729"/>
      <c r="AA19" s="2729"/>
      <c r="AB19" s="2729"/>
      <c r="AC19" s="78"/>
      <c r="AD19" s="42"/>
      <c r="AE19" s="2719"/>
      <c r="AF19" s="2719"/>
      <c r="AG19" s="42"/>
      <c r="AH19" s="42"/>
      <c r="AI19" s="58"/>
      <c r="AJ19" s="58"/>
      <c r="AK19" s="58"/>
      <c r="AL19" s="58"/>
      <c r="AM19" s="57" t="s">
        <v>57</v>
      </c>
      <c r="AN19" s="54" t="s">
        <v>58</v>
      </c>
      <c r="AO19" s="54"/>
      <c r="AP19" s="54"/>
      <c r="AQ19" s="12"/>
    </row>
    <row r="20" spans="1:44" ht="3.75" customHeight="1">
      <c r="C20" s="2729"/>
      <c r="D20" s="2729"/>
      <c r="E20" s="2729"/>
      <c r="F20" s="2729"/>
      <c r="G20" s="2729"/>
      <c r="H20" s="78"/>
      <c r="I20" s="42"/>
      <c r="J20" s="78"/>
      <c r="K20" s="78"/>
      <c r="L20" s="78"/>
      <c r="M20" s="78"/>
      <c r="N20" s="78"/>
      <c r="O20" s="12"/>
      <c r="P20" s="12"/>
      <c r="Q20" s="12"/>
      <c r="R20" s="12"/>
      <c r="S20" s="12"/>
      <c r="V20" s="12"/>
      <c r="X20" s="2729"/>
      <c r="Y20" s="2729"/>
      <c r="Z20" s="2729"/>
      <c r="AA20" s="2729"/>
      <c r="AB20" s="2729"/>
      <c r="AC20" s="78"/>
      <c r="AD20" s="42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Q20" s="12"/>
    </row>
    <row r="21" spans="1:44" ht="3.75" customHeight="1">
      <c r="B21" s="78"/>
      <c r="C21" s="2729"/>
      <c r="D21" s="2729"/>
      <c r="E21" s="2729"/>
      <c r="F21" s="2729"/>
      <c r="G21" s="2729"/>
      <c r="H21" s="78"/>
      <c r="I21" s="42"/>
      <c r="R21" s="62"/>
      <c r="V21" s="12"/>
      <c r="W21" s="78"/>
      <c r="X21" s="2729"/>
      <c r="Y21" s="2729"/>
      <c r="Z21" s="2729"/>
      <c r="AA21" s="2729"/>
      <c r="AB21" s="2729"/>
      <c r="AC21" s="78"/>
      <c r="AD21" s="42"/>
      <c r="AM21" s="62"/>
      <c r="AQ21" s="12"/>
    </row>
    <row r="22" spans="1:44">
      <c r="B22" s="78"/>
      <c r="C22" s="78"/>
      <c r="D22" s="78"/>
      <c r="E22" s="78"/>
      <c r="F22" s="78"/>
      <c r="G22" s="78"/>
      <c r="H22" s="78"/>
      <c r="I22" s="42"/>
      <c r="R22" s="62"/>
      <c r="V22" s="12"/>
      <c r="W22" s="78"/>
      <c r="X22" s="78"/>
      <c r="Y22" s="78"/>
      <c r="Z22" s="78"/>
      <c r="AA22" s="78"/>
      <c r="AB22" s="78"/>
      <c r="AC22" s="78"/>
      <c r="AD22" s="42"/>
      <c r="AM22" s="62"/>
      <c r="AQ22" s="12"/>
    </row>
    <row r="23" spans="1:44" ht="15.75" thickBot="1">
      <c r="B23" s="78"/>
      <c r="C23" s="78"/>
      <c r="D23" s="78"/>
      <c r="E23" s="78"/>
      <c r="F23" s="78"/>
      <c r="G23" s="78"/>
      <c r="H23" s="78"/>
      <c r="I23" s="42"/>
      <c r="R23" s="62" t="s">
        <v>60</v>
      </c>
      <c r="V23" s="12"/>
      <c r="W23" s="78"/>
      <c r="X23" s="78"/>
      <c r="Y23" s="78"/>
      <c r="Z23" s="78"/>
      <c r="AA23" s="78"/>
      <c r="AB23" s="78"/>
      <c r="AC23" s="78"/>
      <c r="AD23" s="42"/>
      <c r="AM23" s="62" t="s">
        <v>60</v>
      </c>
      <c r="AQ23" s="12"/>
    </row>
    <row r="24" spans="1:44" ht="15.75" thickBot="1">
      <c r="B24" s="78"/>
      <c r="C24" s="78"/>
      <c r="D24" s="78"/>
      <c r="E24" s="78"/>
      <c r="F24" s="78"/>
      <c r="G24" s="78"/>
      <c r="H24" s="78"/>
      <c r="I24" s="42"/>
      <c r="R24" s="57" t="s">
        <v>57</v>
      </c>
      <c r="S24" s="2730" t="s">
        <v>61</v>
      </c>
      <c r="T24" s="2731"/>
      <c r="U24" s="63"/>
      <c r="V24" s="12"/>
      <c r="W24" s="78"/>
      <c r="X24" s="78"/>
      <c r="Y24" s="78"/>
      <c r="Z24" s="78"/>
      <c r="AA24" s="78"/>
      <c r="AB24" s="78"/>
      <c r="AC24" s="78"/>
      <c r="AD24" s="42"/>
      <c r="AM24" s="57" t="s">
        <v>57</v>
      </c>
      <c r="AN24" s="2730" t="s">
        <v>61</v>
      </c>
      <c r="AO24" s="2731"/>
      <c r="AP24" s="98"/>
      <c r="AQ24" s="12"/>
    </row>
    <row r="25" spans="1:44" ht="4.5" customHeight="1" thickBot="1">
      <c r="B25" s="78"/>
      <c r="C25" s="78"/>
      <c r="D25" s="78"/>
      <c r="E25" s="78"/>
      <c r="F25" s="78"/>
      <c r="G25" s="78"/>
      <c r="H25" s="78"/>
      <c r="I25" s="42"/>
      <c r="V25" s="12"/>
      <c r="W25" s="78"/>
      <c r="X25" s="78"/>
      <c r="Y25" s="78"/>
      <c r="Z25" s="78"/>
      <c r="AA25" s="78"/>
      <c r="AB25" s="78"/>
      <c r="AC25" s="78"/>
      <c r="AD25" s="42"/>
      <c r="AQ25" s="12"/>
    </row>
    <row r="26" spans="1:44" ht="15.75" customHeight="1" thickBot="1">
      <c r="B26" s="78"/>
      <c r="C26" s="2607" t="s">
        <v>54</v>
      </c>
      <c r="D26" s="2607"/>
      <c r="E26" s="2607"/>
      <c r="F26" s="2607"/>
      <c r="G26" s="2607"/>
      <c r="H26" s="78"/>
      <c r="I26" s="42"/>
      <c r="R26" s="57" t="s">
        <v>63</v>
      </c>
      <c r="S26" s="2732" t="s">
        <v>62</v>
      </c>
      <c r="T26" s="2732"/>
      <c r="U26" s="67"/>
      <c r="V26" s="12"/>
      <c r="W26" s="78"/>
      <c r="X26" s="2607" t="s">
        <v>54</v>
      </c>
      <c r="Y26" s="2607"/>
      <c r="Z26" s="2607"/>
      <c r="AA26" s="2607"/>
      <c r="AB26" s="2607"/>
      <c r="AC26" s="78"/>
      <c r="AD26" s="42"/>
      <c r="AM26" s="57" t="s">
        <v>63</v>
      </c>
      <c r="AN26" s="2732" t="s">
        <v>62</v>
      </c>
      <c r="AO26" s="2732"/>
      <c r="AP26" s="105"/>
      <c r="AQ26" s="12"/>
    </row>
    <row r="27" spans="1:44" ht="5.25" customHeight="1">
      <c r="B27" s="2726"/>
      <c r="C27" s="2726"/>
      <c r="D27" s="2726"/>
      <c r="E27" s="2726"/>
      <c r="F27" s="2726"/>
      <c r="G27" s="2726"/>
      <c r="H27" s="78"/>
      <c r="I27" s="42"/>
      <c r="S27" s="2732"/>
      <c r="T27" s="2732"/>
      <c r="U27" s="67"/>
      <c r="V27" s="12"/>
      <c r="W27" s="2726"/>
      <c r="X27" s="2726"/>
      <c r="Y27" s="2726"/>
      <c r="Z27" s="2726"/>
      <c r="AA27" s="2726"/>
      <c r="AB27" s="2726"/>
      <c r="AC27" s="78"/>
      <c r="AD27" s="42"/>
      <c r="AN27" s="2732"/>
      <c r="AO27" s="2732"/>
      <c r="AP27" s="105"/>
      <c r="AQ27" s="12"/>
    </row>
    <row r="28" spans="1:44" ht="5.25" customHeight="1">
      <c r="B28" s="95"/>
      <c r="C28" s="95"/>
      <c r="D28" s="95"/>
      <c r="E28" s="95"/>
      <c r="F28" s="95"/>
      <c r="G28" s="95"/>
      <c r="H28" s="78"/>
      <c r="I28" s="42"/>
      <c r="S28" s="2732"/>
      <c r="T28" s="2732"/>
      <c r="U28" s="67"/>
      <c r="V28" s="12"/>
      <c r="W28" s="101"/>
      <c r="X28" s="101"/>
      <c r="Y28" s="101"/>
      <c r="Z28" s="101"/>
      <c r="AA28" s="101"/>
      <c r="AB28" s="101"/>
      <c r="AC28" s="78"/>
      <c r="AD28" s="42"/>
      <c r="AN28" s="2732"/>
      <c r="AO28" s="2732"/>
      <c r="AP28" s="105"/>
      <c r="AQ28" s="12"/>
    </row>
    <row r="29" spans="1:44" ht="3" customHeight="1">
      <c r="B29" s="78"/>
      <c r="C29" s="78"/>
      <c r="D29" s="78"/>
      <c r="E29" s="78"/>
      <c r="F29" s="78"/>
      <c r="G29" s="78"/>
      <c r="H29" s="78"/>
      <c r="I29" s="42"/>
      <c r="V29" s="12"/>
      <c r="W29" s="78"/>
      <c r="X29" s="78"/>
      <c r="Y29" s="78"/>
      <c r="Z29" s="78"/>
      <c r="AA29" s="78"/>
      <c r="AB29" s="78"/>
      <c r="AC29" s="78"/>
      <c r="AD29" s="42"/>
      <c r="AQ29" s="12"/>
    </row>
    <row r="31" spans="1:44" s="68" customFormat="1" ht="15" customHeight="1">
      <c r="A31" s="115"/>
      <c r="B31" s="2723" t="s">
        <v>42</v>
      </c>
      <c r="C31" s="2723"/>
      <c r="D31" s="2723"/>
      <c r="E31" s="2723"/>
      <c r="F31" s="2723"/>
      <c r="G31" s="2723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V31" s="78"/>
      <c r="W31" s="2723" t="s">
        <v>42</v>
      </c>
      <c r="X31" s="2723"/>
      <c r="Y31" s="2723"/>
      <c r="Z31" s="2723"/>
      <c r="AA31" s="2723"/>
      <c r="AB31" s="2723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Q31" s="78"/>
    </row>
    <row r="32" spans="1:44" s="68" customFormat="1">
      <c r="A32" s="115">
        <v>18</v>
      </c>
      <c r="B32" s="2723"/>
      <c r="C32" s="2723"/>
      <c r="D32" s="2723"/>
      <c r="E32" s="2723"/>
      <c r="F32" s="2723"/>
      <c r="G32" s="2723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V32" s="78"/>
      <c r="W32" s="2723"/>
      <c r="X32" s="2723"/>
      <c r="Y32" s="2723"/>
      <c r="Z32" s="2723"/>
      <c r="AA32" s="2723"/>
      <c r="AB32" s="2723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Q32" s="78"/>
      <c r="AR32" s="68">
        <v>28</v>
      </c>
    </row>
    <row r="33" spans="1:43" s="114" customFormat="1">
      <c r="A33" s="116"/>
      <c r="B33" s="2710"/>
      <c r="C33" s="2710"/>
      <c r="D33" s="2710"/>
      <c r="E33" s="2710"/>
      <c r="F33" s="2710"/>
      <c r="G33" s="2710"/>
      <c r="H33" s="113"/>
      <c r="I33" s="2710"/>
      <c r="J33" s="2710"/>
      <c r="K33" s="2710"/>
      <c r="L33" s="2710"/>
      <c r="M33" s="2710"/>
      <c r="N33" s="2710"/>
      <c r="O33" s="2710"/>
      <c r="P33" s="2710"/>
      <c r="Q33" s="2710"/>
      <c r="R33" s="2710"/>
      <c r="S33" s="2710"/>
      <c r="T33" s="2710"/>
      <c r="U33" s="2710"/>
      <c r="V33" s="113"/>
      <c r="W33" s="2710"/>
      <c r="X33" s="2710"/>
      <c r="Y33" s="2710"/>
      <c r="Z33" s="2710"/>
      <c r="AA33" s="2710"/>
      <c r="AB33" s="2710"/>
      <c r="AC33" s="113"/>
      <c r="AD33" s="2710"/>
      <c r="AE33" s="2710"/>
      <c r="AF33" s="2710"/>
      <c r="AG33" s="2710"/>
      <c r="AH33" s="2710"/>
      <c r="AI33" s="2710"/>
      <c r="AJ33" s="2710"/>
      <c r="AK33" s="2710"/>
      <c r="AL33" s="2710"/>
      <c r="AM33" s="2710"/>
      <c r="AN33" s="2710"/>
      <c r="AO33" s="2710"/>
      <c r="AP33" s="2710"/>
      <c r="AQ33" s="113"/>
    </row>
    <row r="34" spans="1:43" s="68" customFormat="1" ht="15.75" customHeight="1">
      <c r="A34" s="115"/>
      <c r="B34" s="2724">
        <v>1</v>
      </c>
      <c r="C34" s="2725" t="s">
        <v>43</v>
      </c>
      <c r="D34" s="2725"/>
      <c r="E34" s="2725"/>
      <c r="F34" s="2725"/>
      <c r="G34" s="2725"/>
      <c r="H34" s="78"/>
      <c r="I34" s="2722" t="s">
        <v>44</v>
      </c>
      <c r="J34" s="2722"/>
      <c r="K34" s="2722"/>
      <c r="L34" s="2722"/>
      <c r="M34" s="2722"/>
      <c r="N34" s="2722"/>
      <c r="O34" s="2722"/>
      <c r="P34" s="2722"/>
      <c r="Q34" s="2722"/>
      <c r="R34" s="2722"/>
      <c r="S34" s="2722"/>
      <c r="T34" s="2722"/>
      <c r="U34" s="106"/>
      <c r="V34" s="78"/>
      <c r="W34" s="2724">
        <v>1</v>
      </c>
      <c r="X34" s="2725" t="s">
        <v>43</v>
      </c>
      <c r="Y34" s="2725"/>
      <c r="Z34" s="2725"/>
      <c r="AA34" s="2725"/>
      <c r="AB34" s="2725"/>
      <c r="AC34" s="78"/>
      <c r="AD34" s="2722" t="s">
        <v>44</v>
      </c>
      <c r="AE34" s="2722"/>
      <c r="AF34" s="2722"/>
      <c r="AG34" s="2722"/>
      <c r="AH34" s="2722"/>
      <c r="AI34" s="2722"/>
      <c r="AJ34" s="2722"/>
      <c r="AK34" s="2722"/>
      <c r="AL34" s="2722"/>
      <c r="AM34" s="2722"/>
      <c r="AN34" s="2722"/>
      <c r="AO34" s="2722"/>
      <c r="AP34" s="106"/>
      <c r="AQ34" s="78"/>
    </row>
    <row r="35" spans="1:43" s="68" customFormat="1" ht="15.75">
      <c r="A35" s="115"/>
      <c r="B35" s="2724"/>
      <c r="C35" s="2725"/>
      <c r="D35" s="2725"/>
      <c r="E35" s="2725"/>
      <c r="F35" s="2725"/>
      <c r="G35" s="2725"/>
      <c r="H35" s="78"/>
      <c r="I35" s="2722" t="s">
        <v>45</v>
      </c>
      <c r="J35" s="2722"/>
      <c r="K35" s="2722"/>
      <c r="L35" s="2722"/>
      <c r="M35" s="2722"/>
      <c r="N35" s="2722"/>
      <c r="O35" s="2722"/>
      <c r="P35" s="2722"/>
      <c r="Q35" s="2722"/>
      <c r="R35" s="2722"/>
      <c r="S35" s="2722"/>
      <c r="T35" s="2722"/>
      <c r="U35" s="106"/>
      <c r="V35" s="78"/>
      <c r="W35" s="2724"/>
      <c r="X35" s="2725"/>
      <c r="Y35" s="2725"/>
      <c r="Z35" s="2725"/>
      <c r="AA35" s="2725"/>
      <c r="AB35" s="2725"/>
      <c r="AC35" s="78"/>
      <c r="AD35" s="2722" t="s">
        <v>45</v>
      </c>
      <c r="AE35" s="2722"/>
      <c r="AF35" s="2722"/>
      <c r="AG35" s="2722"/>
      <c r="AH35" s="2722"/>
      <c r="AI35" s="2722"/>
      <c r="AJ35" s="2722"/>
      <c r="AK35" s="2722"/>
      <c r="AL35" s="2722"/>
      <c r="AM35" s="2722"/>
      <c r="AN35" s="2722"/>
      <c r="AO35" s="2722"/>
      <c r="AP35" s="106"/>
      <c r="AQ35" s="78"/>
    </row>
    <row r="36" spans="1:43" s="68" customFormat="1">
      <c r="A36" s="115"/>
      <c r="B36" s="110">
        <v>2</v>
      </c>
      <c r="C36" s="50" t="s">
        <v>46</v>
      </c>
      <c r="D36" s="50"/>
      <c r="E36" s="50"/>
      <c r="F36" s="78"/>
      <c r="G36" s="78"/>
      <c r="H36" s="78"/>
      <c r="I36" s="2607"/>
      <c r="J36" s="2607"/>
      <c r="K36" s="2607"/>
      <c r="L36" s="2607"/>
      <c r="M36" s="2607"/>
      <c r="N36" s="2607"/>
      <c r="O36" s="2607"/>
      <c r="P36" s="2607"/>
      <c r="Q36" s="2607"/>
      <c r="R36" s="2607"/>
      <c r="S36" s="2607"/>
      <c r="T36" s="2607"/>
      <c r="U36" s="2607"/>
      <c r="V36" s="78"/>
      <c r="W36" s="110">
        <v>2</v>
      </c>
      <c r="X36" s="50" t="s">
        <v>46</v>
      </c>
      <c r="Y36" s="50"/>
      <c r="Z36" s="50"/>
      <c r="AA36" s="78"/>
      <c r="AB36" s="78"/>
      <c r="AC36" s="78"/>
      <c r="AD36" s="2607"/>
      <c r="AE36" s="2607"/>
      <c r="AF36" s="2607"/>
      <c r="AG36" s="2607"/>
      <c r="AH36" s="2607"/>
      <c r="AI36" s="2607"/>
      <c r="AJ36" s="2607"/>
      <c r="AK36" s="2607"/>
      <c r="AL36" s="2607"/>
      <c r="AM36" s="2607"/>
      <c r="AN36" s="2607"/>
      <c r="AO36" s="2607"/>
      <c r="AP36" s="2607"/>
      <c r="AQ36" s="78"/>
    </row>
    <row r="37" spans="1:43" s="68" customFormat="1" ht="15" customHeight="1">
      <c r="A37" s="115"/>
      <c r="B37" s="2713">
        <v>3</v>
      </c>
      <c r="C37" s="2720" t="s">
        <v>47</v>
      </c>
      <c r="D37" s="2720"/>
      <c r="E37" s="2720"/>
      <c r="F37" s="2720"/>
      <c r="G37" s="2720"/>
      <c r="H37" s="78"/>
      <c r="I37" s="42"/>
      <c r="J37" s="2728" t="s">
        <v>48</v>
      </c>
      <c r="K37" s="2728"/>
      <c r="L37" s="107" t="s">
        <v>6</v>
      </c>
      <c r="M37" s="2728" t="str">
        <f ca="1">TEXT(LEFT(AH7,(FIND("/",AH7,1)-1))+1,"000")&amp;"/KIM/KPP/"&amp;ROMAN(MONTH(NOW()),0)&amp;"/"&amp;YEAR(NOW())</f>
        <v>003/KIM/KPP/III/2021</v>
      </c>
      <c r="N37" s="2728"/>
      <c r="O37" s="2728"/>
      <c r="P37" s="2728"/>
      <c r="Q37" s="2728"/>
      <c r="R37" s="2728"/>
      <c r="S37" s="2728"/>
      <c r="T37" s="2728"/>
      <c r="U37" s="107"/>
      <c r="V37" s="78"/>
      <c r="W37" s="2713">
        <v>3</v>
      </c>
      <c r="X37" s="2720" t="s">
        <v>47</v>
      </c>
      <c r="Y37" s="2720"/>
      <c r="Z37" s="2720"/>
      <c r="AA37" s="2720"/>
      <c r="AB37" s="2720"/>
      <c r="AC37" s="78"/>
      <c r="AD37" s="42"/>
      <c r="AE37" s="2728" t="s">
        <v>48</v>
      </c>
      <c r="AF37" s="2728"/>
      <c r="AG37" s="107" t="s">
        <v>6</v>
      </c>
      <c r="AH37" s="2728" t="str">
        <f ca="1">TEXT(LEFT(M37,(FIND("/",M37,1)-1))+1,"000")&amp;"/KIM/KPP/"&amp;ROMAN(MONTH(NOW()),0)&amp;"/"&amp;YEAR(NOW())</f>
        <v>004/KIM/KPP/III/2021</v>
      </c>
      <c r="AI37" s="2728"/>
      <c r="AJ37" s="2728"/>
      <c r="AK37" s="2728"/>
      <c r="AL37" s="2728"/>
      <c r="AM37" s="2728"/>
      <c r="AN37" s="2728"/>
      <c r="AO37" s="2728"/>
      <c r="AP37" s="107"/>
      <c r="AQ37" s="78"/>
    </row>
    <row r="38" spans="1:43" s="68" customFormat="1" ht="6.75" customHeight="1">
      <c r="A38" s="115"/>
      <c r="B38" s="2713"/>
      <c r="C38" s="2720"/>
      <c r="D38" s="2720"/>
      <c r="E38" s="2720"/>
      <c r="F38" s="2720"/>
      <c r="G38" s="2720"/>
      <c r="H38" s="82"/>
      <c r="I38" s="42"/>
      <c r="J38" s="2728" t="s">
        <v>49</v>
      </c>
      <c r="K38" s="2728"/>
      <c r="L38" s="2728" t="s">
        <v>6</v>
      </c>
      <c r="M38" s="2728" t="e">
        <f>VLOOKUP(A32,DATABASE_NEW,2,FALSE)</f>
        <v>#NAME?</v>
      </c>
      <c r="N38" s="2728"/>
      <c r="O38" s="2728"/>
      <c r="P38" s="2728"/>
      <c r="Q38" s="2728"/>
      <c r="R38" s="2728"/>
      <c r="S38" s="2728"/>
      <c r="T38" s="2728"/>
      <c r="U38" s="107"/>
      <c r="V38" s="78"/>
      <c r="W38" s="2713"/>
      <c r="X38" s="2720"/>
      <c r="Y38" s="2720"/>
      <c r="Z38" s="2720"/>
      <c r="AA38" s="2720"/>
      <c r="AB38" s="2720"/>
      <c r="AC38" s="82"/>
      <c r="AD38" s="42"/>
      <c r="AE38" s="2728" t="s">
        <v>49</v>
      </c>
      <c r="AF38" s="2728"/>
      <c r="AG38" s="2728" t="s">
        <v>6</v>
      </c>
      <c r="AH38" s="2728" t="e">
        <f>VLOOKUP(AR32,DATABASE_NEW,2,FALSE)</f>
        <v>#NAME?</v>
      </c>
      <c r="AI38" s="2728"/>
      <c r="AJ38" s="2728"/>
      <c r="AK38" s="2728"/>
      <c r="AL38" s="2728"/>
      <c r="AM38" s="2728"/>
      <c r="AN38" s="2728"/>
      <c r="AO38" s="2728"/>
      <c r="AP38" s="107"/>
      <c r="AQ38" s="78"/>
    </row>
    <row r="39" spans="1:43" s="68" customFormat="1" ht="6" customHeight="1">
      <c r="A39" s="115"/>
      <c r="B39" s="108"/>
      <c r="C39" s="2720"/>
      <c r="D39" s="2720"/>
      <c r="E39" s="2720"/>
      <c r="F39" s="2720"/>
      <c r="G39" s="2720"/>
      <c r="H39" s="82"/>
      <c r="I39" s="42"/>
      <c r="J39" s="2728"/>
      <c r="K39" s="2728"/>
      <c r="L39" s="2728"/>
      <c r="M39" s="2728"/>
      <c r="N39" s="2728"/>
      <c r="O39" s="2728"/>
      <c r="P39" s="2728"/>
      <c r="Q39" s="2728"/>
      <c r="R39" s="2728"/>
      <c r="S39" s="2728"/>
      <c r="T39" s="2728"/>
      <c r="U39" s="107"/>
      <c r="V39" s="78"/>
      <c r="W39" s="108"/>
      <c r="X39" s="2720"/>
      <c r="Y39" s="2720"/>
      <c r="Z39" s="2720"/>
      <c r="AA39" s="2720"/>
      <c r="AB39" s="2720"/>
      <c r="AC39" s="82"/>
      <c r="AD39" s="42"/>
      <c r="AE39" s="2728"/>
      <c r="AF39" s="2728"/>
      <c r="AG39" s="2728"/>
      <c r="AH39" s="2728"/>
      <c r="AI39" s="2728"/>
      <c r="AJ39" s="2728"/>
      <c r="AK39" s="2728"/>
      <c r="AL39" s="2728"/>
      <c r="AM39" s="2728"/>
      <c r="AN39" s="2728"/>
      <c r="AO39" s="2728"/>
      <c r="AP39" s="107"/>
      <c r="AQ39" s="78"/>
    </row>
    <row r="40" spans="1:43" s="68" customFormat="1" ht="15" customHeight="1">
      <c r="A40" s="115"/>
      <c r="B40" s="2713">
        <v>4</v>
      </c>
      <c r="C40" s="2720" t="s">
        <v>50</v>
      </c>
      <c r="D40" s="2720"/>
      <c r="E40" s="2720"/>
      <c r="F40" s="2720"/>
      <c r="G40" s="2720"/>
      <c r="H40" s="82"/>
      <c r="I40" s="42"/>
      <c r="J40" s="2712" t="s">
        <v>10</v>
      </c>
      <c r="K40" s="2712"/>
      <c r="L40" s="111" t="s">
        <v>6</v>
      </c>
      <c r="M40" s="2711" t="e">
        <f>VLOOKUP(A32,DATABASE_NEW,5,FALSE)</f>
        <v>#NAME?</v>
      </c>
      <c r="N40" s="2711"/>
      <c r="O40" s="2711"/>
      <c r="P40" s="2711"/>
      <c r="Q40" s="2711"/>
      <c r="R40" s="2711"/>
      <c r="S40" s="2711"/>
      <c r="T40" s="2711"/>
      <c r="U40" s="2711"/>
      <c r="V40" s="78"/>
      <c r="W40" s="2713">
        <v>4</v>
      </c>
      <c r="X40" s="2720" t="s">
        <v>50</v>
      </c>
      <c r="Y40" s="2720"/>
      <c r="Z40" s="2720"/>
      <c r="AA40" s="2720"/>
      <c r="AB40" s="2720"/>
      <c r="AC40" s="82"/>
      <c r="AD40" s="42"/>
      <c r="AE40" s="2712" t="s">
        <v>10</v>
      </c>
      <c r="AF40" s="2712"/>
      <c r="AG40" s="111" t="s">
        <v>6</v>
      </c>
      <c r="AH40" s="2711" t="e">
        <f>VLOOKUP(AR32,DATABASE_NEW,5,FALSE)</f>
        <v>#NAME?</v>
      </c>
      <c r="AI40" s="2711"/>
      <c r="AJ40" s="2711"/>
      <c r="AK40" s="2711"/>
      <c r="AL40" s="2711"/>
      <c r="AM40" s="2711"/>
      <c r="AN40" s="2711"/>
      <c r="AO40" s="2711"/>
      <c r="AP40" s="2711"/>
      <c r="AQ40" s="78"/>
    </row>
    <row r="41" spans="1:43" s="68" customFormat="1">
      <c r="A41" s="115"/>
      <c r="B41" s="2713"/>
      <c r="C41" s="2720"/>
      <c r="D41" s="2720"/>
      <c r="E41" s="2720"/>
      <c r="F41" s="2720"/>
      <c r="G41" s="2720"/>
      <c r="H41" s="82"/>
      <c r="I41" s="42"/>
      <c r="J41" s="2712" t="s">
        <v>8</v>
      </c>
      <c r="K41" s="2712"/>
      <c r="L41" s="111"/>
      <c r="M41" s="109" t="s">
        <v>6</v>
      </c>
      <c r="N41" s="2711" t="e">
        <f>VLOOKUP(A32,DATABASE_NEW,3,FALSE)</f>
        <v>#NAME?</v>
      </c>
      <c r="O41" s="2711"/>
      <c r="P41" s="2711"/>
      <c r="Q41" s="2711"/>
      <c r="R41" s="2711"/>
      <c r="S41" s="2711"/>
      <c r="T41" s="2711"/>
      <c r="U41" s="2711"/>
      <c r="V41" s="78"/>
      <c r="W41" s="2713"/>
      <c r="X41" s="2720"/>
      <c r="Y41" s="2720"/>
      <c r="Z41" s="2720"/>
      <c r="AA41" s="2720"/>
      <c r="AB41" s="2720"/>
      <c r="AC41" s="82"/>
      <c r="AD41" s="42"/>
      <c r="AE41" s="2712" t="s">
        <v>8</v>
      </c>
      <c r="AF41" s="2712"/>
      <c r="AG41" s="111"/>
      <c r="AH41" s="109" t="s">
        <v>6</v>
      </c>
      <c r="AI41" s="2711" t="e">
        <f>VLOOKUP(AR32,DATABASE_NEW,3,FALSE)</f>
        <v>#NAME?</v>
      </c>
      <c r="AJ41" s="2711"/>
      <c r="AK41" s="2711"/>
      <c r="AL41" s="2711"/>
      <c r="AM41" s="2711"/>
      <c r="AN41" s="2711"/>
      <c r="AO41" s="2711"/>
      <c r="AP41" s="2711"/>
      <c r="AQ41" s="78"/>
    </row>
    <row r="42" spans="1:43" s="68" customFormat="1" ht="15" customHeight="1">
      <c r="A42" s="115"/>
      <c r="B42" s="2713">
        <v>5</v>
      </c>
      <c r="C42" s="2720" t="s">
        <v>51</v>
      </c>
      <c r="D42" s="2720"/>
      <c r="E42" s="2720"/>
      <c r="F42" s="2720"/>
      <c r="G42" s="2720"/>
      <c r="H42" s="82"/>
      <c r="I42" s="42"/>
      <c r="J42" s="2712" t="s">
        <v>5</v>
      </c>
      <c r="K42" s="2712"/>
      <c r="L42" s="2712"/>
      <c r="M42" s="112" t="s">
        <v>6</v>
      </c>
      <c r="N42" s="2711" t="e">
        <f>"PT. KPP / "&amp;VLOOKUP(A32,DATABASE_NEW,6,FALSE)</f>
        <v>#NAME?</v>
      </c>
      <c r="O42" s="2711"/>
      <c r="P42" s="2711"/>
      <c r="Q42" s="2711"/>
      <c r="R42" s="2711"/>
      <c r="S42" s="2711"/>
      <c r="T42" s="2711"/>
      <c r="U42" s="100"/>
      <c r="V42" s="78"/>
      <c r="W42" s="2713">
        <v>5</v>
      </c>
      <c r="X42" s="2720" t="s">
        <v>51</v>
      </c>
      <c r="Y42" s="2720"/>
      <c r="Z42" s="2720"/>
      <c r="AA42" s="2720"/>
      <c r="AB42" s="2720"/>
      <c r="AC42" s="82"/>
      <c r="AD42" s="42"/>
      <c r="AE42" s="2712" t="s">
        <v>5</v>
      </c>
      <c r="AF42" s="2712"/>
      <c r="AG42" s="2712"/>
      <c r="AH42" s="112" t="s">
        <v>6</v>
      </c>
      <c r="AI42" s="2711" t="e">
        <f>"PT. KPP / "&amp;VLOOKUP(AR32,DATABASE_NEW,6,FALSE)</f>
        <v>#NAME?</v>
      </c>
      <c r="AJ42" s="2711"/>
      <c r="AK42" s="2711"/>
      <c r="AL42" s="2711"/>
      <c r="AM42" s="2711"/>
      <c r="AN42" s="2711"/>
      <c r="AO42" s="2711"/>
      <c r="AP42" s="100"/>
      <c r="AQ42" s="78"/>
    </row>
    <row r="43" spans="1:43" s="68" customFormat="1" ht="12.75" customHeight="1">
      <c r="A43" s="115"/>
      <c r="B43" s="2713"/>
      <c r="C43" s="2720"/>
      <c r="D43" s="2720"/>
      <c r="E43" s="2720"/>
      <c r="F43" s="2720"/>
      <c r="G43" s="2720"/>
      <c r="H43" s="78"/>
      <c r="I43" s="42"/>
      <c r="J43" s="2712" t="s">
        <v>59</v>
      </c>
      <c r="K43" s="2712"/>
      <c r="L43" s="2712"/>
      <c r="M43" s="2712"/>
      <c r="N43" s="60" t="s">
        <v>6</v>
      </c>
      <c r="O43" s="60"/>
      <c r="P43" s="2718" t="e">
        <f>VLOOKUP(A32,DATABASE_NEW,21,FALSE)</f>
        <v>#NAME?</v>
      </c>
      <c r="Q43" s="2718"/>
      <c r="R43" s="2718"/>
      <c r="S43" s="2718"/>
      <c r="T43" s="2718"/>
      <c r="U43" s="99"/>
      <c r="V43" s="78"/>
      <c r="W43" s="2713"/>
      <c r="X43" s="2720"/>
      <c r="Y43" s="2720"/>
      <c r="Z43" s="2720"/>
      <c r="AA43" s="2720"/>
      <c r="AB43" s="2720"/>
      <c r="AC43" s="78"/>
      <c r="AD43" s="42"/>
      <c r="AE43" s="2712" t="s">
        <v>59</v>
      </c>
      <c r="AF43" s="2712"/>
      <c r="AG43" s="2712"/>
      <c r="AH43" s="2712"/>
      <c r="AI43" s="60" t="s">
        <v>6</v>
      </c>
      <c r="AJ43" s="60"/>
      <c r="AK43" s="2718" t="e">
        <f>VLOOKUP(AR32,DATABASE_NEW,21,FALSE)</f>
        <v>#NAME?</v>
      </c>
      <c r="AL43" s="2718"/>
      <c r="AM43" s="2718"/>
      <c r="AN43" s="2718"/>
      <c r="AO43" s="2718"/>
      <c r="AP43" s="99"/>
      <c r="AQ43" s="78"/>
    </row>
    <row r="44" spans="1:43" s="68" customFormat="1" ht="15" customHeight="1">
      <c r="A44" s="115"/>
      <c r="B44" s="2713">
        <v>6</v>
      </c>
      <c r="C44" s="2720" t="s">
        <v>52</v>
      </c>
      <c r="D44" s="2720"/>
      <c r="E44" s="2720"/>
      <c r="F44" s="2720"/>
      <c r="G44" s="2720"/>
      <c r="H44" s="78"/>
      <c r="I44" s="2607"/>
      <c r="J44" s="2607"/>
      <c r="K44" s="2607"/>
      <c r="L44" s="2607"/>
      <c r="M44" s="2607"/>
      <c r="N44" s="2607"/>
      <c r="O44" s="2607"/>
      <c r="P44" s="2607"/>
      <c r="Q44" s="2607"/>
      <c r="R44" s="2607"/>
      <c r="S44" s="2607"/>
      <c r="T44" s="2607"/>
      <c r="U44" s="2607"/>
      <c r="V44" s="78"/>
      <c r="W44" s="2713">
        <v>6</v>
      </c>
      <c r="X44" s="2720" t="s">
        <v>52</v>
      </c>
      <c r="Y44" s="2720"/>
      <c r="Z44" s="2720"/>
      <c r="AA44" s="2720"/>
      <c r="AB44" s="2720"/>
      <c r="AC44" s="78"/>
      <c r="AD44" s="2607"/>
      <c r="AE44" s="2607"/>
      <c r="AF44" s="2607"/>
      <c r="AG44" s="2607"/>
      <c r="AH44" s="2607"/>
      <c r="AI44" s="2607"/>
      <c r="AJ44" s="2607"/>
      <c r="AK44" s="2607"/>
      <c r="AL44" s="2607"/>
      <c r="AM44" s="2607"/>
      <c r="AN44" s="2607"/>
      <c r="AO44" s="2607"/>
      <c r="AP44" s="2607"/>
      <c r="AQ44" s="78"/>
    </row>
    <row r="45" spans="1:43" s="68" customFormat="1" ht="9.75" customHeight="1">
      <c r="A45" s="115"/>
      <c r="B45" s="2713"/>
      <c r="C45" s="2720"/>
      <c r="D45" s="2720"/>
      <c r="E45" s="2720"/>
      <c r="F45" s="2720"/>
      <c r="G45" s="2720"/>
      <c r="H45" s="78"/>
      <c r="I45" s="42"/>
      <c r="J45" s="78"/>
      <c r="K45" s="55"/>
      <c r="L45" s="56"/>
      <c r="M45" s="56"/>
      <c r="N45" s="56"/>
      <c r="O45" s="56"/>
      <c r="P45" s="2721" t="s">
        <v>55</v>
      </c>
      <c r="Q45" s="2721"/>
      <c r="R45" s="2721"/>
      <c r="S45" s="2721"/>
      <c r="T45" s="2721"/>
      <c r="U45" s="2721"/>
      <c r="V45" s="78"/>
      <c r="W45" s="2713"/>
      <c r="X45" s="2720"/>
      <c r="Y45" s="2720"/>
      <c r="Z45" s="2720"/>
      <c r="AA45" s="2720"/>
      <c r="AB45" s="2720"/>
      <c r="AC45" s="78"/>
      <c r="AD45" s="42"/>
      <c r="AE45" s="78"/>
      <c r="AF45" s="55"/>
      <c r="AG45" s="56"/>
      <c r="AH45" s="56"/>
      <c r="AI45" s="56"/>
      <c r="AJ45" s="56"/>
      <c r="AK45" s="2721" t="s">
        <v>55</v>
      </c>
      <c r="AL45" s="2721"/>
      <c r="AM45" s="2721"/>
      <c r="AN45" s="2721"/>
      <c r="AO45" s="2721"/>
      <c r="AP45" s="2721"/>
      <c r="AQ45" s="78"/>
    </row>
    <row r="46" spans="1:43" s="68" customFormat="1" ht="6.75" customHeight="1" thickBot="1">
      <c r="A46" s="115"/>
      <c r="B46" s="2727">
        <v>7</v>
      </c>
      <c r="C46" s="2729" t="s">
        <v>53</v>
      </c>
      <c r="D46" s="2729"/>
      <c r="E46" s="2729"/>
      <c r="F46" s="2729"/>
      <c r="G46" s="2729"/>
      <c r="I46" s="42"/>
      <c r="J46" s="78"/>
      <c r="K46" s="78"/>
      <c r="L46" s="53"/>
      <c r="M46" s="53"/>
      <c r="N46" s="53"/>
      <c r="O46" s="53"/>
      <c r="P46" s="53"/>
      <c r="Q46" s="53"/>
      <c r="R46" s="2714"/>
      <c r="S46" s="2714"/>
      <c r="T46" s="2714"/>
      <c r="U46" s="102"/>
      <c r="V46" s="78"/>
      <c r="W46" s="2727">
        <v>7</v>
      </c>
      <c r="X46" s="2729" t="s">
        <v>53</v>
      </c>
      <c r="Y46" s="2729"/>
      <c r="Z46" s="2729"/>
      <c r="AA46" s="2729"/>
      <c r="AB46" s="2729"/>
      <c r="AD46" s="42"/>
      <c r="AE46" s="78"/>
      <c r="AF46" s="78"/>
      <c r="AG46" s="53"/>
      <c r="AH46" s="53"/>
      <c r="AI46" s="53"/>
      <c r="AJ46" s="53"/>
      <c r="AK46" s="53"/>
      <c r="AL46" s="53"/>
      <c r="AM46" s="2714"/>
      <c r="AN46" s="2714"/>
      <c r="AO46" s="2714"/>
      <c r="AP46" s="102"/>
      <c r="AQ46" s="78"/>
    </row>
    <row r="47" spans="1:43" s="68" customFormat="1" ht="15.75" thickBot="1">
      <c r="A47" s="115"/>
      <c r="B47" s="2727"/>
      <c r="C47" s="2729"/>
      <c r="D47" s="2729"/>
      <c r="E47" s="2729"/>
      <c r="F47" s="2729"/>
      <c r="G47" s="2729"/>
      <c r="I47" s="42"/>
      <c r="J47" s="78"/>
      <c r="K47" s="78"/>
      <c r="L47" s="78"/>
      <c r="M47" s="78"/>
      <c r="N47" s="58"/>
      <c r="O47" s="58"/>
      <c r="P47" s="58"/>
      <c r="Q47" s="58"/>
      <c r="R47" s="57" t="e">
        <f>IF(N41="HELPER DRILL &amp; BLASTING","V","X")</f>
        <v>#NAME?</v>
      </c>
      <c r="S47" s="2715" t="s">
        <v>56</v>
      </c>
      <c r="T47" s="2715"/>
      <c r="U47" s="103"/>
      <c r="V47" s="78"/>
      <c r="W47" s="2727"/>
      <c r="X47" s="2729"/>
      <c r="Y47" s="2729"/>
      <c r="Z47" s="2729"/>
      <c r="AA47" s="2729"/>
      <c r="AB47" s="2729"/>
      <c r="AD47" s="42"/>
      <c r="AE47" s="78"/>
      <c r="AF47" s="78"/>
      <c r="AG47" s="78"/>
      <c r="AH47" s="78"/>
      <c r="AI47" s="58"/>
      <c r="AJ47" s="58"/>
      <c r="AK47" s="58"/>
      <c r="AL47" s="58"/>
      <c r="AM47" s="57" t="e">
        <f>IF(AI41="HELPER DRILL &amp; BLASTING","V","X")</f>
        <v>#NAME?</v>
      </c>
      <c r="AN47" s="2715" t="s">
        <v>56</v>
      </c>
      <c r="AO47" s="2715"/>
      <c r="AP47" s="103"/>
      <c r="AQ47" s="78"/>
    </row>
    <row r="48" spans="1:43" s="68" customFormat="1" ht="6.75" customHeight="1" thickBot="1">
      <c r="A48" s="115"/>
      <c r="B48" s="2727"/>
      <c r="C48" s="2729"/>
      <c r="D48" s="2729"/>
      <c r="E48" s="2729"/>
      <c r="F48" s="2729"/>
      <c r="G48" s="2729"/>
      <c r="I48" s="42"/>
      <c r="J48" s="78"/>
      <c r="K48" s="78"/>
      <c r="L48" s="53"/>
      <c r="M48" s="53"/>
      <c r="N48" s="53"/>
      <c r="O48" s="53"/>
      <c r="P48" s="53"/>
      <c r="Q48" s="53"/>
      <c r="R48" s="2716"/>
      <c r="S48" s="2717"/>
      <c r="T48" s="2717"/>
      <c r="U48" s="104"/>
      <c r="V48" s="78"/>
      <c r="W48" s="2727"/>
      <c r="X48" s="2729"/>
      <c r="Y48" s="2729"/>
      <c r="Z48" s="2729"/>
      <c r="AA48" s="2729"/>
      <c r="AB48" s="2729"/>
      <c r="AD48" s="42"/>
      <c r="AE48" s="78"/>
      <c r="AF48" s="78"/>
      <c r="AG48" s="53"/>
      <c r="AH48" s="53"/>
      <c r="AI48" s="53"/>
      <c r="AJ48" s="53"/>
      <c r="AK48" s="53"/>
      <c r="AL48" s="53"/>
      <c r="AM48" s="2716"/>
      <c r="AN48" s="2717"/>
      <c r="AO48" s="2717"/>
      <c r="AP48" s="104"/>
      <c r="AQ48" s="78"/>
    </row>
    <row r="49" spans="1:44" s="68" customFormat="1" ht="15.75" thickBot="1">
      <c r="A49" s="115"/>
      <c r="C49" s="2729"/>
      <c r="D49" s="2729"/>
      <c r="E49" s="2729"/>
      <c r="F49" s="2729"/>
      <c r="G49" s="2729"/>
      <c r="H49" s="78"/>
      <c r="I49" s="42"/>
      <c r="J49" s="2719"/>
      <c r="K49" s="2719"/>
      <c r="L49" s="42"/>
      <c r="M49" s="42"/>
      <c r="N49" s="58"/>
      <c r="O49" s="58"/>
      <c r="P49" s="58"/>
      <c r="Q49" s="58"/>
      <c r="R49" s="57" t="s">
        <v>57</v>
      </c>
      <c r="S49" s="54" t="s">
        <v>58</v>
      </c>
      <c r="T49" s="54"/>
      <c r="U49" s="54"/>
      <c r="V49" s="78"/>
      <c r="X49" s="2729"/>
      <c r="Y49" s="2729"/>
      <c r="Z49" s="2729"/>
      <c r="AA49" s="2729"/>
      <c r="AB49" s="2729"/>
      <c r="AC49" s="78"/>
      <c r="AD49" s="42"/>
      <c r="AE49" s="2719"/>
      <c r="AF49" s="2719"/>
      <c r="AG49" s="42"/>
      <c r="AH49" s="42"/>
      <c r="AI49" s="58"/>
      <c r="AJ49" s="58"/>
      <c r="AK49" s="58"/>
      <c r="AL49" s="58"/>
      <c r="AM49" s="57" t="s">
        <v>57</v>
      </c>
      <c r="AN49" s="54" t="s">
        <v>58</v>
      </c>
      <c r="AO49" s="54"/>
      <c r="AP49" s="54"/>
      <c r="AQ49" s="78"/>
    </row>
    <row r="50" spans="1:44" s="68" customFormat="1" ht="3.75" customHeight="1">
      <c r="A50" s="115"/>
      <c r="C50" s="2729"/>
      <c r="D50" s="2729"/>
      <c r="E50" s="2729"/>
      <c r="F50" s="2729"/>
      <c r="G50" s="2729"/>
      <c r="H50" s="78"/>
      <c r="I50" s="42"/>
      <c r="J50" s="78"/>
      <c r="K50" s="78"/>
      <c r="L50" s="78"/>
      <c r="M50" s="78"/>
      <c r="N50" s="78"/>
      <c r="O50" s="78"/>
      <c r="P50" s="78"/>
      <c r="Q50" s="78"/>
      <c r="R50" s="78"/>
      <c r="S50" s="78"/>
      <c r="V50" s="78"/>
      <c r="X50" s="2729"/>
      <c r="Y50" s="2729"/>
      <c r="Z50" s="2729"/>
      <c r="AA50" s="2729"/>
      <c r="AB50" s="2729"/>
      <c r="AC50" s="78"/>
      <c r="AD50" s="42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Q50" s="78"/>
    </row>
    <row r="51" spans="1:44" s="68" customFormat="1" ht="3.75" customHeight="1">
      <c r="A51" s="115"/>
      <c r="B51" s="78"/>
      <c r="C51" s="2729"/>
      <c r="D51" s="2729"/>
      <c r="E51" s="2729"/>
      <c r="F51" s="2729"/>
      <c r="G51" s="2729"/>
      <c r="H51" s="78"/>
      <c r="I51" s="42"/>
      <c r="R51" s="62"/>
      <c r="V51" s="78"/>
      <c r="W51" s="78"/>
      <c r="X51" s="2729"/>
      <c r="Y51" s="2729"/>
      <c r="Z51" s="2729"/>
      <c r="AA51" s="2729"/>
      <c r="AB51" s="2729"/>
      <c r="AC51" s="78"/>
      <c r="AD51" s="42"/>
      <c r="AM51" s="62"/>
      <c r="AQ51" s="78"/>
    </row>
    <row r="52" spans="1:44" s="68" customFormat="1">
      <c r="A52" s="115"/>
      <c r="B52" s="78"/>
      <c r="C52" s="78"/>
      <c r="D52" s="78"/>
      <c r="E52" s="78"/>
      <c r="F52" s="78"/>
      <c r="G52" s="78"/>
      <c r="H52" s="78"/>
      <c r="I52" s="42"/>
      <c r="R52" s="62"/>
      <c r="V52" s="78"/>
      <c r="W52" s="78"/>
      <c r="X52" s="78"/>
      <c r="Y52" s="78"/>
      <c r="Z52" s="78"/>
      <c r="AA52" s="78"/>
      <c r="AB52" s="78"/>
      <c r="AC52" s="78"/>
      <c r="AD52" s="42"/>
      <c r="AM52" s="62"/>
      <c r="AQ52" s="78"/>
    </row>
    <row r="53" spans="1:44" s="68" customFormat="1" ht="15.75" thickBot="1">
      <c r="A53" s="115"/>
      <c r="B53" s="78"/>
      <c r="C53" s="78"/>
      <c r="D53" s="78"/>
      <c r="E53" s="78"/>
      <c r="F53" s="78"/>
      <c r="G53" s="78"/>
      <c r="H53" s="78"/>
      <c r="I53" s="42"/>
      <c r="R53" s="62" t="s">
        <v>60</v>
      </c>
      <c r="V53" s="78"/>
      <c r="W53" s="78"/>
      <c r="X53" s="78"/>
      <c r="Y53" s="78"/>
      <c r="Z53" s="78"/>
      <c r="AA53" s="78"/>
      <c r="AB53" s="78"/>
      <c r="AC53" s="78"/>
      <c r="AD53" s="42"/>
      <c r="AM53" s="62" t="s">
        <v>60</v>
      </c>
      <c r="AQ53" s="78"/>
    </row>
    <row r="54" spans="1:44" s="68" customFormat="1" ht="15.75" thickBot="1">
      <c r="A54" s="115"/>
      <c r="B54" s="78"/>
      <c r="C54" s="78"/>
      <c r="D54" s="78"/>
      <c r="E54" s="78"/>
      <c r="F54" s="78"/>
      <c r="G54" s="78"/>
      <c r="H54" s="78"/>
      <c r="I54" s="42"/>
      <c r="R54" s="57" t="s">
        <v>57</v>
      </c>
      <c r="S54" s="2730" t="s">
        <v>61</v>
      </c>
      <c r="T54" s="2731"/>
      <c r="U54" s="98"/>
      <c r="V54" s="78"/>
      <c r="W54" s="78"/>
      <c r="X54" s="78"/>
      <c r="Y54" s="78"/>
      <c r="Z54" s="78"/>
      <c r="AA54" s="78"/>
      <c r="AB54" s="78"/>
      <c r="AC54" s="78"/>
      <c r="AD54" s="42"/>
      <c r="AM54" s="57" t="s">
        <v>57</v>
      </c>
      <c r="AN54" s="2730" t="s">
        <v>61</v>
      </c>
      <c r="AO54" s="2731"/>
      <c r="AP54" s="98"/>
      <c r="AQ54" s="78"/>
    </row>
    <row r="55" spans="1:44" s="68" customFormat="1" ht="4.5" customHeight="1" thickBot="1">
      <c r="A55" s="115"/>
      <c r="B55" s="78"/>
      <c r="C55" s="78"/>
      <c r="D55" s="78"/>
      <c r="E55" s="78"/>
      <c r="F55" s="78"/>
      <c r="G55" s="78"/>
      <c r="H55" s="78"/>
      <c r="I55" s="42"/>
      <c r="V55" s="78"/>
      <c r="W55" s="78"/>
      <c r="X55" s="78"/>
      <c r="Y55" s="78"/>
      <c r="Z55" s="78"/>
      <c r="AA55" s="78"/>
      <c r="AB55" s="78"/>
      <c r="AC55" s="78"/>
      <c r="AD55" s="42"/>
      <c r="AQ55" s="78"/>
    </row>
    <row r="56" spans="1:44" s="68" customFormat="1" ht="15.75" customHeight="1" thickBot="1">
      <c r="A56" s="115"/>
      <c r="B56" s="78"/>
      <c r="C56" s="2607" t="s">
        <v>54</v>
      </c>
      <c r="D56" s="2607"/>
      <c r="E56" s="2607"/>
      <c r="F56" s="2607"/>
      <c r="G56" s="2607"/>
      <c r="H56" s="78"/>
      <c r="I56" s="42"/>
      <c r="R56" s="57" t="s">
        <v>63</v>
      </c>
      <c r="S56" s="2732" t="s">
        <v>62</v>
      </c>
      <c r="T56" s="2732"/>
      <c r="U56" s="105"/>
      <c r="V56" s="78"/>
      <c r="W56" s="78"/>
      <c r="X56" s="2607" t="s">
        <v>54</v>
      </c>
      <c r="Y56" s="2607"/>
      <c r="Z56" s="2607"/>
      <c r="AA56" s="2607"/>
      <c r="AB56" s="2607"/>
      <c r="AC56" s="78"/>
      <c r="AD56" s="42"/>
      <c r="AM56" s="57" t="s">
        <v>63</v>
      </c>
      <c r="AN56" s="2732" t="s">
        <v>62</v>
      </c>
      <c r="AO56" s="2732"/>
      <c r="AP56" s="105"/>
      <c r="AQ56" s="78"/>
    </row>
    <row r="57" spans="1:44" s="68" customFormat="1" ht="5.25" customHeight="1">
      <c r="A57" s="115"/>
      <c r="B57" s="2726"/>
      <c r="C57" s="2726"/>
      <c r="D57" s="2726"/>
      <c r="E57" s="2726"/>
      <c r="F57" s="2726"/>
      <c r="G57" s="2726"/>
      <c r="H57" s="78"/>
      <c r="I57" s="42"/>
      <c r="S57" s="2732"/>
      <c r="T57" s="2732"/>
      <c r="U57" s="105"/>
      <c r="V57" s="78"/>
      <c r="W57" s="2726"/>
      <c r="X57" s="2726"/>
      <c r="Y57" s="2726"/>
      <c r="Z57" s="2726"/>
      <c r="AA57" s="2726"/>
      <c r="AB57" s="2726"/>
      <c r="AC57" s="78"/>
      <c r="AD57" s="42"/>
      <c r="AN57" s="2732"/>
      <c r="AO57" s="2732"/>
      <c r="AP57" s="105"/>
      <c r="AQ57" s="78"/>
    </row>
    <row r="58" spans="1:44" s="68" customFormat="1" ht="5.25" customHeight="1">
      <c r="A58" s="115"/>
      <c r="B58" s="101"/>
      <c r="C58" s="101"/>
      <c r="D58" s="101"/>
      <c r="E58" s="101"/>
      <c r="F58" s="101"/>
      <c r="G58" s="101"/>
      <c r="H58" s="78"/>
      <c r="I58" s="42"/>
      <c r="S58" s="2732"/>
      <c r="T58" s="2732"/>
      <c r="U58" s="105"/>
      <c r="V58" s="78"/>
      <c r="W58" s="101"/>
      <c r="X58" s="101"/>
      <c r="Y58" s="101"/>
      <c r="Z58" s="101"/>
      <c r="AA58" s="101"/>
      <c r="AB58" s="101"/>
      <c r="AC58" s="78"/>
      <c r="AD58" s="42"/>
      <c r="AN58" s="2732"/>
      <c r="AO58" s="2732"/>
      <c r="AP58" s="105"/>
      <c r="AQ58" s="78"/>
    </row>
    <row r="59" spans="1:44" s="68" customFormat="1" ht="3" customHeight="1">
      <c r="A59" s="115"/>
      <c r="B59" s="78"/>
      <c r="C59" s="78"/>
      <c r="D59" s="78"/>
      <c r="E59" s="78"/>
      <c r="F59" s="78"/>
      <c r="G59" s="78"/>
      <c r="H59" s="78"/>
      <c r="I59" s="42"/>
      <c r="V59" s="78"/>
      <c r="W59" s="78"/>
      <c r="X59" s="78"/>
      <c r="Y59" s="78"/>
      <c r="Z59" s="78"/>
      <c r="AA59" s="78"/>
      <c r="AB59" s="78"/>
      <c r="AC59" s="78"/>
      <c r="AD59" s="42"/>
      <c r="AQ59" s="78"/>
    </row>
    <row r="60" spans="1:44" ht="4.5" customHeight="1"/>
    <row r="61" spans="1:44" s="68" customFormat="1" ht="4.5" customHeight="1"/>
    <row r="62" spans="1:44" s="68" customFormat="1" ht="15" customHeight="1">
      <c r="A62" s="115"/>
      <c r="B62" s="2723" t="s">
        <v>42</v>
      </c>
      <c r="C62" s="2723"/>
      <c r="D62" s="2723"/>
      <c r="E62" s="2723"/>
      <c r="F62" s="2723"/>
      <c r="G62" s="2723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V62" s="78"/>
      <c r="W62" s="2723" t="s">
        <v>42</v>
      </c>
      <c r="X62" s="2723"/>
      <c r="Y62" s="2723"/>
      <c r="Z62" s="2723"/>
      <c r="AA62" s="2723"/>
      <c r="AB62" s="2723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Q62" s="78"/>
    </row>
    <row r="63" spans="1:44" s="68" customFormat="1">
      <c r="A63" s="115">
        <v>29</v>
      </c>
      <c r="B63" s="2723"/>
      <c r="C63" s="2723"/>
      <c r="D63" s="2723"/>
      <c r="E63" s="2723"/>
      <c r="F63" s="2723"/>
      <c r="G63" s="2723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V63" s="78"/>
      <c r="W63" s="2723"/>
      <c r="X63" s="2723"/>
      <c r="Y63" s="2723"/>
      <c r="Z63" s="2723"/>
      <c r="AA63" s="2723"/>
      <c r="AB63" s="2723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Q63" s="78"/>
      <c r="AR63" s="68">
        <v>30</v>
      </c>
    </row>
    <row r="64" spans="1:44" s="114" customFormat="1">
      <c r="A64" s="116"/>
      <c r="B64" s="2710"/>
      <c r="C64" s="2710"/>
      <c r="D64" s="2710"/>
      <c r="E64" s="2710"/>
      <c r="F64" s="2710"/>
      <c r="G64" s="2710"/>
      <c r="H64" s="113"/>
      <c r="I64" s="2710"/>
      <c r="J64" s="2710"/>
      <c r="K64" s="2710"/>
      <c r="L64" s="2710"/>
      <c r="M64" s="2710"/>
      <c r="N64" s="2710"/>
      <c r="O64" s="2710"/>
      <c r="P64" s="2710"/>
      <c r="Q64" s="2710"/>
      <c r="R64" s="2710"/>
      <c r="S64" s="2710"/>
      <c r="T64" s="2710"/>
      <c r="U64" s="2710"/>
      <c r="V64" s="113"/>
      <c r="W64" s="2710"/>
      <c r="X64" s="2710"/>
      <c r="Y64" s="2710"/>
      <c r="Z64" s="2710"/>
      <c r="AA64" s="2710"/>
      <c r="AB64" s="2710"/>
      <c r="AC64" s="113"/>
      <c r="AD64" s="2710"/>
      <c r="AE64" s="2710"/>
      <c r="AF64" s="2710"/>
      <c r="AG64" s="2710"/>
      <c r="AH64" s="2710"/>
      <c r="AI64" s="2710"/>
      <c r="AJ64" s="2710"/>
      <c r="AK64" s="2710"/>
      <c r="AL64" s="2710"/>
      <c r="AM64" s="2710"/>
      <c r="AN64" s="2710"/>
      <c r="AO64" s="2710"/>
      <c r="AP64" s="2710"/>
      <c r="AQ64" s="113"/>
    </row>
    <row r="65" spans="1:43" s="68" customFormat="1" ht="15.75" customHeight="1">
      <c r="A65" s="115"/>
      <c r="B65" s="2724">
        <v>1</v>
      </c>
      <c r="C65" s="2725" t="s">
        <v>43</v>
      </c>
      <c r="D65" s="2725"/>
      <c r="E65" s="2725"/>
      <c r="F65" s="2725"/>
      <c r="G65" s="2725"/>
      <c r="H65" s="78"/>
      <c r="I65" s="2722" t="s">
        <v>44</v>
      </c>
      <c r="J65" s="2722"/>
      <c r="K65" s="2722"/>
      <c r="L65" s="2722"/>
      <c r="M65" s="2722"/>
      <c r="N65" s="2722"/>
      <c r="O65" s="2722"/>
      <c r="P65" s="2722"/>
      <c r="Q65" s="2722"/>
      <c r="R65" s="2722"/>
      <c r="S65" s="2722"/>
      <c r="T65" s="2722"/>
      <c r="U65" s="106"/>
      <c r="V65" s="78"/>
      <c r="W65" s="2724">
        <v>1</v>
      </c>
      <c r="X65" s="2725" t="s">
        <v>43</v>
      </c>
      <c r="Y65" s="2725"/>
      <c r="Z65" s="2725"/>
      <c r="AA65" s="2725"/>
      <c r="AB65" s="2725"/>
      <c r="AC65" s="78"/>
      <c r="AD65" s="2722" t="s">
        <v>44</v>
      </c>
      <c r="AE65" s="2722"/>
      <c r="AF65" s="2722"/>
      <c r="AG65" s="2722"/>
      <c r="AH65" s="2722"/>
      <c r="AI65" s="2722"/>
      <c r="AJ65" s="2722"/>
      <c r="AK65" s="2722"/>
      <c r="AL65" s="2722"/>
      <c r="AM65" s="2722"/>
      <c r="AN65" s="2722"/>
      <c r="AO65" s="2722"/>
      <c r="AP65" s="106"/>
      <c r="AQ65" s="78"/>
    </row>
    <row r="66" spans="1:43" s="68" customFormat="1" ht="15.75">
      <c r="A66" s="115"/>
      <c r="B66" s="2724"/>
      <c r="C66" s="2725"/>
      <c r="D66" s="2725"/>
      <c r="E66" s="2725"/>
      <c r="F66" s="2725"/>
      <c r="G66" s="2725"/>
      <c r="H66" s="78"/>
      <c r="I66" s="2722" t="s">
        <v>45</v>
      </c>
      <c r="J66" s="2722"/>
      <c r="K66" s="2722"/>
      <c r="L66" s="2722"/>
      <c r="M66" s="2722"/>
      <c r="N66" s="2722"/>
      <c r="O66" s="2722"/>
      <c r="P66" s="2722"/>
      <c r="Q66" s="2722"/>
      <c r="R66" s="2722"/>
      <c r="S66" s="2722"/>
      <c r="T66" s="2722"/>
      <c r="U66" s="106"/>
      <c r="V66" s="78"/>
      <c r="W66" s="2724"/>
      <c r="X66" s="2725"/>
      <c r="Y66" s="2725"/>
      <c r="Z66" s="2725"/>
      <c r="AA66" s="2725"/>
      <c r="AB66" s="2725"/>
      <c r="AC66" s="78"/>
      <c r="AD66" s="2722" t="s">
        <v>45</v>
      </c>
      <c r="AE66" s="2722"/>
      <c r="AF66" s="2722"/>
      <c r="AG66" s="2722"/>
      <c r="AH66" s="2722"/>
      <c r="AI66" s="2722"/>
      <c r="AJ66" s="2722"/>
      <c r="AK66" s="2722"/>
      <c r="AL66" s="2722"/>
      <c r="AM66" s="2722"/>
      <c r="AN66" s="2722"/>
      <c r="AO66" s="2722"/>
      <c r="AP66" s="106"/>
      <c r="AQ66" s="78"/>
    </row>
    <row r="67" spans="1:43" s="68" customFormat="1">
      <c r="A67" s="115"/>
      <c r="B67" s="110">
        <v>2</v>
      </c>
      <c r="C67" s="50" t="s">
        <v>46</v>
      </c>
      <c r="D67" s="50"/>
      <c r="E67" s="50"/>
      <c r="F67" s="78"/>
      <c r="G67" s="78"/>
      <c r="H67" s="78"/>
      <c r="I67" s="2607"/>
      <c r="J67" s="2607"/>
      <c r="K67" s="2607"/>
      <c r="L67" s="2607"/>
      <c r="M67" s="2607"/>
      <c r="N67" s="2607"/>
      <c r="O67" s="2607"/>
      <c r="P67" s="2607"/>
      <c r="Q67" s="2607"/>
      <c r="R67" s="2607"/>
      <c r="S67" s="2607"/>
      <c r="T67" s="2607"/>
      <c r="U67" s="2607"/>
      <c r="V67" s="78"/>
      <c r="W67" s="110">
        <v>2</v>
      </c>
      <c r="X67" s="50" t="s">
        <v>46</v>
      </c>
      <c r="Y67" s="50"/>
      <c r="Z67" s="50"/>
      <c r="AA67" s="78"/>
      <c r="AB67" s="78"/>
      <c r="AC67" s="78"/>
      <c r="AD67" s="2607"/>
      <c r="AE67" s="2607"/>
      <c r="AF67" s="2607"/>
      <c r="AG67" s="2607"/>
      <c r="AH67" s="2607"/>
      <c r="AI67" s="2607"/>
      <c r="AJ67" s="2607"/>
      <c r="AK67" s="2607"/>
      <c r="AL67" s="2607"/>
      <c r="AM67" s="2607"/>
      <c r="AN67" s="2607"/>
      <c r="AO67" s="2607"/>
      <c r="AP67" s="2607"/>
      <c r="AQ67" s="78"/>
    </row>
    <row r="68" spans="1:43" s="68" customFormat="1" ht="15" customHeight="1">
      <c r="A68" s="115"/>
      <c r="B68" s="2713">
        <v>3</v>
      </c>
      <c r="C68" s="2720" t="s">
        <v>47</v>
      </c>
      <c r="D68" s="2720"/>
      <c r="E68" s="2720"/>
      <c r="F68" s="2720"/>
      <c r="G68" s="2720"/>
      <c r="H68" s="78"/>
      <c r="I68" s="42"/>
      <c r="J68" s="2728" t="s">
        <v>48</v>
      </c>
      <c r="K68" s="2728"/>
      <c r="L68" s="107" t="s">
        <v>6</v>
      </c>
      <c r="M68" s="2728" t="str">
        <f ca="1">TEXT(LEFT(AH37,(FIND("/",AH37,1)-1))+1,"000")&amp;"/KIM/KPP/"&amp;ROMAN(MONTH(NOW()),0)&amp;"/"&amp;YEAR(NOW())</f>
        <v>005/KIM/KPP/III/2021</v>
      </c>
      <c r="N68" s="2728"/>
      <c r="O68" s="2728"/>
      <c r="P68" s="2728"/>
      <c r="Q68" s="2728"/>
      <c r="R68" s="2728"/>
      <c r="S68" s="2728"/>
      <c r="T68" s="2728"/>
      <c r="U68" s="107"/>
      <c r="V68" s="78"/>
      <c r="W68" s="2713">
        <v>3</v>
      </c>
      <c r="X68" s="2720" t="s">
        <v>47</v>
      </c>
      <c r="Y68" s="2720"/>
      <c r="Z68" s="2720"/>
      <c r="AA68" s="2720"/>
      <c r="AB68" s="2720"/>
      <c r="AC68" s="78"/>
      <c r="AD68" s="42"/>
      <c r="AE68" s="2728" t="s">
        <v>48</v>
      </c>
      <c r="AF68" s="2728"/>
      <c r="AG68" s="107" t="s">
        <v>6</v>
      </c>
      <c r="AH68" s="2728" t="str">
        <f ca="1">TEXT(LEFT(M68,(FIND("/",M68,1)-1))+1,"000")&amp;"/KIM/KPP/"&amp;ROMAN(MONTH(NOW()),0)&amp;"/"&amp;YEAR(NOW())</f>
        <v>006/KIM/KPP/III/2021</v>
      </c>
      <c r="AI68" s="2728"/>
      <c r="AJ68" s="2728"/>
      <c r="AK68" s="2728"/>
      <c r="AL68" s="2728"/>
      <c r="AM68" s="2728"/>
      <c r="AN68" s="2728"/>
      <c r="AO68" s="2728"/>
      <c r="AP68" s="107"/>
      <c r="AQ68" s="78"/>
    </row>
    <row r="69" spans="1:43" s="68" customFormat="1" ht="6.75" customHeight="1">
      <c r="A69" s="115"/>
      <c r="B69" s="2713"/>
      <c r="C69" s="2720"/>
      <c r="D69" s="2720"/>
      <c r="E69" s="2720"/>
      <c r="F69" s="2720"/>
      <c r="G69" s="2720"/>
      <c r="H69" s="82"/>
      <c r="I69" s="42"/>
      <c r="J69" s="2728" t="s">
        <v>49</v>
      </c>
      <c r="K69" s="2728"/>
      <c r="L69" s="2728" t="s">
        <v>6</v>
      </c>
      <c r="M69" s="2728" t="e">
        <f>VLOOKUP(A63,DATABASE_NEW,2,FALSE)</f>
        <v>#NAME?</v>
      </c>
      <c r="N69" s="2728"/>
      <c r="O69" s="2728"/>
      <c r="P69" s="2728"/>
      <c r="Q69" s="2728"/>
      <c r="R69" s="2728"/>
      <c r="S69" s="2728"/>
      <c r="T69" s="2728"/>
      <c r="U69" s="107"/>
      <c r="V69" s="78"/>
      <c r="W69" s="2713"/>
      <c r="X69" s="2720"/>
      <c r="Y69" s="2720"/>
      <c r="Z69" s="2720"/>
      <c r="AA69" s="2720"/>
      <c r="AB69" s="2720"/>
      <c r="AC69" s="82"/>
      <c r="AD69" s="42"/>
      <c r="AE69" s="2728" t="s">
        <v>49</v>
      </c>
      <c r="AF69" s="2728"/>
      <c r="AG69" s="2728" t="s">
        <v>6</v>
      </c>
      <c r="AH69" s="2728" t="e">
        <f>VLOOKUP(AR63,DATABASE_NEW,2,FALSE)</f>
        <v>#NAME?</v>
      </c>
      <c r="AI69" s="2728"/>
      <c r="AJ69" s="2728"/>
      <c r="AK69" s="2728"/>
      <c r="AL69" s="2728"/>
      <c r="AM69" s="2728"/>
      <c r="AN69" s="2728"/>
      <c r="AO69" s="2728"/>
      <c r="AP69" s="107"/>
      <c r="AQ69" s="78"/>
    </row>
    <row r="70" spans="1:43" s="68" customFormat="1" ht="6" customHeight="1">
      <c r="A70" s="115"/>
      <c r="B70" s="108"/>
      <c r="C70" s="2720"/>
      <c r="D70" s="2720"/>
      <c r="E70" s="2720"/>
      <c r="F70" s="2720"/>
      <c r="G70" s="2720"/>
      <c r="H70" s="82"/>
      <c r="I70" s="42"/>
      <c r="J70" s="2728"/>
      <c r="K70" s="2728"/>
      <c r="L70" s="2728"/>
      <c r="M70" s="2728"/>
      <c r="N70" s="2728"/>
      <c r="O70" s="2728"/>
      <c r="P70" s="2728"/>
      <c r="Q70" s="2728"/>
      <c r="R70" s="2728"/>
      <c r="S70" s="2728"/>
      <c r="T70" s="2728"/>
      <c r="U70" s="107"/>
      <c r="V70" s="78"/>
      <c r="W70" s="108"/>
      <c r="X70" s="2720"/>
      <c r="Y70" s="2720"/>
      <c r="Z70" s="2720"/>
      <c r="AA70" s="2720"/>
      <c r="AB70" s="2720"/>
      <c r="AC70" s="82"/>
      <c r="AD70" s="42"/>
      <c r="AE70" s="2728"/>
      <c r="AF70" s="2728"/>
      <c r="AG70" s="2728"/>
      <c r="AH70" s="2728"/>
      <c r="AI70" s="2728"/>
      <c r="AJ70" s="2728"/>
      <c r="AK70" s="2728"/>
      <c r="AL70" s="2728"/>
      <c r="AM70" s="2728"/>
      <c r="AN70" s="2728"/>
      <c r="AO70" s="2728"/>
      <c r="AP70" s="107"/>
      <c r="AQ70" s="78"/>
    </row>
    <row r="71" spans="1:43" s="68" customFormat="1" ht="15" customHeight="1">
      <c r="A71" s="115"/>
      <c r="B71" s="2713">
        <v>4</v>
      </c>
      <c r="C71" s="2720" t="s">
        <v>50</v>
      </c>
      <c r="D71" s="2720"/>
      <c r="E71" s="2720"/>
      <c r="F71" s="2720"/>
      <c r="G71" s="2720"/>
      <c r="H71" s="82"/>
      <c r="I71" s="42"/>
      <c r="J71" s="2712" t="s">
        <v>10</v>
      </c>
      <c r="K71" s="2712"/>
      <c r="L71" s="111" t="s">
        <v>6</v>
      </c>
      <c r="M71" s="2711" t="e">
        <f>VLOOKUP(A63,DATABASE_NEW,5,FALSE)</f>
        <v>#NAME?</v>
      </c>
      <c r="N71" s="2711"/>
      <c r="O71" s="2711"/>
      <c r="P71" s="2711"/>
      <c r="Q71" s="2711"/>
      <c r="R71" s="2711"/>
      <c r="S71" s="2711"/>
      <c r="T71" s="2711"/>
      <c r="U71" s="2711"/>
      <c r="V71" s="78"/>
      <c r="W71" s="2713">
        <v>4</v>
      </c>
      <c r="X71" s="2720" t="s">
        <v>50</v>
      </c>
      <c r="Y71" s="2720"/>
      <c r="Z71" s="2720"/>
      <c r="AA71" s="2720"/>
      <c r="AB71" s="2720"/>
      <c r="AC71" s="82"/>
      <c r="AD71" s="42"/>
      <c r="AE71" s="2712" t="s">
        <v>10</v>
      </c>
      <c r="AF71" s="2712"/>
      <c r="AG71" s="111" t="s">
        <v>6</v>
      </c>
      <c r="AH71" s="2711" t="e">
        <f>VLOOKUP(AR63,DATABASE_NEW,5,FALSE)</f>
        <v>#NAME?</v>
      </c>
      <c r="AI71" s="2711"/>
      <c r="AJ71" s="2711"/>
      <c r="AK71" s="2711"/>
      <c r="AL71" s="2711"/>
      <c r="AM71" s="2711"/>
      <c r="AN71" s="2711"/>
      <c r="AO71" s="2711"/>
      <c r="AP71" s="2711"/>
      <c r="AQ71" s="78"/>
    </row>
    <row r="72" spans="1:43" s="68" customFormat="1">
      <c r="A72" s="115"/>
      <c r="B72" s="2713"/>
      <c r="C72" s="2720"/>
      <c r="D72" s="2720"/>
      <c r="E72" s="2720"/>
      <c r="F72" s="2720"/>
      <c r="G72" s="2720"/>
      <c r="H72" s="82"/>
      <c r="I72" s="42"/>
      <c r="J72" s="2712" t="s">
        <v>8</v>
      </c>
      <c r="K72" s="2712"/>
      <c r="L72" s="111"/>
      <c r="M72" s="109" t="s">
        <v>6</v>
      </c>
      <c r="N72" s="2711" t="e">
        <f>VLOOKUP(A63,DATABASE_NEW,3,FALSE)</f>
        <v>#NAME?</v>
      </c>
      <c r="O72" s="2711"/>
      <c r="P72" s="2711"/>
      <c r="Q72" s="2711"/>
      <c r="R72" s="2711"/>
      <c r="S72" s="2711"/>
      <c r="T72" s="2711"/>
      <c r="U72" s="2711"/>
      <c r="V72" s="78"/>
      <c r="W72" s="2713"/>
      <c r="X72" s="2720"/>
      <c r="Y72" s="2720"/>
      <c r="Z72" s="2720"/>
      <c r="AA72" s="2720"/>
      <c r="AB72" s="2720"/>
      <c r="AC72" s="82"/>
      <c r="AD72" s="42"/>
      <c r="AE72" s="2712" t="s">
        <v>8</v>
      </c>
      <c r="AF72" s="2712"/>
      <c r="AG72" s="111"/>
      <c r="AH72" s="109" t="s">
        <v>6</v>
      </c>
      <c r="AI72" s="2711" t="e">
        <f>VLOOKUP(AR63,DATABASE_NEW,3,FALSE)</f>
        <v>#NAME?</v>
      </c>
      <c r="AJ72" s="2711"/>
      <c r="AK72" s="2711"/>
      <c r="AL72" s="2711"/>
      <c r="AM72" s="2711"/>
      <c r="AN72" s="2711"/>
      <c r="AO72" s="2711"/>
      <c r="AP72" s="2711"/>
      <c r="AQ72" s="78"/>
    </row>
    <row r="73" spans="1:43" s="68" customFormat="1" ht="15" customHeight="1">
      <c r="A73" s="115"/>
      <c r="B73" s="2713">
        <v>5</v>
      </c>
      <c r="C73" s="2720" t="s">
        <v>51</v>
      </c>
      <c r="D73" s="2720"/>
      <c r="E73" s="2720"/>
      <c r="F73" s="2720"/>
      <c r="G73" s="2720"/>
      <c r="H73" s="82"/>
      <c r="I73" s="42"/>
      <c r="J73" s="2712" t="s">
        <v>5</v>
      </c>
      <c r="K73" s="2712"/>
      <c r="L73" s="2712"/>
      <c r="M73" s="112" t="s">
        <v>6</v>
      </c>
      <c r="N73" s="2711" t="e">
        <f>"PT. KPP / "&amp;VLOOKUP(A63,DATABASE_NEW,6,FALSE)</f>
        <v>#NAME?</v>
      </c>
      <c r="O73" s="2711"/>
      <c r="P73" s="2711"/>
      <c r="Q73" s="2711"/>
      <c r="R73" s="2711"/>
      <c r="S73" s="2711"/>
      <c r="T73" s="2711"/>
      <c r="U73" s="100"/>
      <c r="V73" s="78"/>
      <c r="W73" s="2713">
        <v>5</v>
      </c>
      <c r="X73" s="2720" t="s">
        <v>51</v>
      </c>
      <c r="Y73" s="2720"/>
      <c r="Z73" s="2720"/>
      <c r="AA73" s="2720"/>
      <c r="AB73" s="2720"/>
      <c r="AC73" s="82"/>
      <c r="AD73" s="42"/>
      <c r="AE73" s="2712" t="s">
        <v>5</v>
      </c>
      <c r="AF73" s="2712"/>
      <c r="AG73" s="2712"/>
      <c r="AH73" s="112" t="s">
        <v>6</v>
      </c>
      <c r="AI73" s="2711" t="e">
        <f>"PT. KPP / "&amp;VLOOKUP(AR63,DATABASE_NEW,6,FALSE)</f>
        <v>#NAME?</v>
      </c>
      <c r="AJ73" s="2711"/>
      <c r="AK73" s="2711"/>
      <c r="AL73" s="2711"/>
      <c r="AM73" s="2711"/>
      <c r="AN73" s="2711"/>
      <c r="AO73" s="2711"/>
      <c r="AP73" s="100"/>
      <c r="AQ73" s="78"/>
    </row>
    <row r="74" spans="1:43" s="68" customFormat="1" ht="12.75" customHeight="1">
      <c r="A74" s="115"/>
      <c r="B74" s="2713"/>
      <c r="C74" s="2720"/>
      <c r="D74" s="2720"/>
      <c r="E74" s="2720"/>
      <c r="F74" s="2720"/>
      <c r="G74" s="2720"/>
      <c r="H74" s="78"/>
      <c r="I74" s="42"/>
      <c r="J74" s="2712" t="s">
        <v>59</v>
      </c>
      <c r="K74" s="2712"/>
      <c r="L74" s="2712"/>
      <c r="M74" s="2712"/>
      <c r="N74" s="60" t="s">
        <v>6</v>
      </c>
      <c r="O74" s="60"/>
      <c r="P74" s="2718" t="e">
        <f>VLOOKUP(A63,DATABASE_NEW,21,FALSE)</f>
        <v>#NAME?</v>
      </c>
      <c r="Q74" s="2718"/>
      <c r="R74" s="2718"/>
      <c r="S74" s="2718"/>
      <c r="T74" s="2718"/>
      <c r="U74" s="99"/>
      <c r="V74" s="78"/>
      <c r="W74" s="2713"/>
      <c r="X74" s="2720"/>
      <c r="Y74" s="2720"/>
      <c r="Z74" s="2720"/>
      <c r="AA74" s="2720"/>
      <c r="AB74" s="2720"/>
      <c r="AC74" s="78"/>
      <c r="AD74" s="42"/>
      <c r="AE74" s="2712" t="s">
        <v>59</v>
      </c>
      <c r="AF74" s="2712"/>
      <c r="AG74" s="2712"/>
      <c r="AH74" s="2712"/>
      <c r="AI74" s="60" t="s">
        <v>6</v>
      </c>
      <c r="AJ74" s="60"/>
      <c r="AK74" s="2718" t="e">
        <f>VLOOKUP(AR63,DATABASE_NEW,21,FALSE)</f>
        <v>#NAME?</v>
      </c>
      <c r="AL74" s="2718"/>
      <c r="AM74" s="2718"/>
      <c r="AN74" s="2718"/>
      <c r="AO74" s="2718"/>
      <c r="AP74" s="99"/>
      <c r="AQ74" s="78"/>
    </row>
    <row r="75" spans="1:43" s="68" customFormat="1" ht="15" customHeight="1">
      <c r="A75" s="115"/>
      <c r="B75" s="2713">
        <v>6</v>
      </c>
      <c r="C75" s="2720" t="s">
        <v>52</v>
      </c>
      <c r="D75" s="2720"/>
      <c r="E75" s="2720"/>
      <c r="F75" s="2720"/>
      <c r="G75" s="2720"/>
      <c r="H75" s="78"/>
      <c r="I75" s="2607"/>
      <c r="J75" s="2607"/>
      <c r="K75" s="2607"/>
      <c r="L75" s="2607"/>
      <c r="M75" s="2607"/>
      <c r="N75" s="2607"/>
      <c r="O75" s="2607"/>
      <c r="P75" s="2607"/>
      <c r="Q75" s="2607"/>
      <c r="R75" s="2607"/>
      <c r="S75" s="2607"/>
      <c r="T75" s="2607"/>
      <c r="U75" s="2607"/>
      <c r="V75" s="78"/>
      <c r="W75" s="2713">
        <v>6</v>
      </c>
      <c r="X75" s="2720" t="s">
        <v>52</v>
      </c>
      <c r="Y75" s="2720"/>
      <c r="Z75" s="2720"/>
      <c r="AA75" s="2720"/>
      <c r="AB75" s="2720"/>
      <c r="AC75" s="78"/>
      <c r="AD75" s="2607"/>
      <c r="AE75" s="2607"/>
      <c r="AF75" s="2607"/>
      <c r="AG75" s="2607"/>
      <c r="AH75" s="2607"/>
      <c r="AI75" s="2607"/>
      <c r="AJ75" s="2607"/>
      <c r="AK75" s="2607"/>
      <c r="AL75" s="2607"/>
      <c r="AM75" s="2607"/>
      <c r="AN75" s="2607"/>
      <c r="AO75" s="2607"/>
      <c r="AP75" s="2607"/>
      <c r="AQ75" s="78"/>
    </row>
    <row r="76" spans="1:43" s="68" customFormat="1" ht="9.75" customHeight="1">
      <c r="A76" s="115"/>
      <c r="B76" s="2713"/>
      <c r="C76" s="2720"/>
      <c r="D76" s="2720"/>
      <c r="E76" s="2720"/>
      <c r="F76" s="2720"/>
      <c r="G76" s="2720"/>
      <c r="H76" s="78"/>
      <c r="I76" s="42"/>
      <c r="J76" s="78"/>
      <c r="K76" s="55"/>
      <c r="L76" s="56"/>
      <c r="M76" s="56"/>
      <c r="N76" s="56"/>
      <c r="O76" s="56"/>
      <c r="P76" s="2721" t="s">
        <v>55</v>
      </c>
      <c r="Q76" s="2721"/>
      <c r="R76" s="2721"/>
      <c r="S76" s="2721"/>
      <c r="T76" s="2721"/>
      <c r="U76" s="2721"/>
      <c r="V76" s="78"/>
      <c r="W76" s="2713"/>
      <c r="X76" s="2720"/>
      <c r="Y76" s="2720"/>
      <c r="Z76" s="2720"/>
      <c r="AA76" s="2720"/>
      <c r="AB76" s="2720"/>
      <c r="AC76" s="78"/>
      <c r="AD76" s="42"/>
      <c r="AE76" s="78"/>
      <c r="AF76" s="55"/>
      <c r="AG76" s="56"/>
      <c r="AH76" s="56"/>
      <c r="AI76" s="56"/>
      <c r="AJ76" s="56"/>
      <c r="AK76" s="2721" t="s">
        <v>55</v>
      </c>
      <c r="AL76" s="2721"/>
      <c r="AM76" s="2721"/>
      <c r="AN76" s="2721"/>
      <c r="AO76" s="2721"/>
      <c r="AP76" s="2721"/>
      <c r="AQ76" s="78"/>
    </row>
    <row r="77" spans="1:43" s="68" customFormat="1" ht="6.75" customHeight="1" thickBot="1">
      <c r="A77" s="115"/>
      <c r="B77" s="2727">
        <v>7</v>
      </c>
      <c r="C77" s="2729" t="s">
        <v>53</v>
      </c>
      <c r="D77" s="2729"/>
      <c r="E77" s="2729"/>
      <c r="F77" s="2729"/>
      <c r="G77" s="2729"/>
      <c r="I77" s="42"/>
      <c r="J77" s="78"/>
      <c r="K77" s="78"/>
      <c r="L77" s="53"/>
      <c r="M77" s="53"/>
      <c r="N77" s="53"/>
      <c r="O77" s="53"/>
      <c r="P77" s="53"/>
      <c r="Q77" s="53"/>
      <c r="R77" s="2714"/>
      <c r="S77" s="2714"/>
      <c r="T77" s="2714"/>
      <c r="U77" s="102"/>
      <c r="V77" s="78"/>
      <c r="W77" s="2727">
        <v>7</v>
      </c>
      <c r="X77" s="2729" t="s">
        <v>53</v>
      </c>
      <c r="Y77" s="2729"/>
      <c r="Z77" s="2729"/>
      <c r="AA77" s="2729"/>
      <c r="AB77" s="2729"/>
      <c r="AD77" s="42"/>
      <c r="AE77" s="78"/>
      <c r="AF77" s="78"/>
      <c r="AG77" s="53"/>
      <c r="AH77" s="53"/>
      <c r="AI77" s="53"/>
      <c r="AJ77" s="53"/>
      <c r="AK77" s="53"/>
      <c r="AL77" s="53"/>
      <c r="AM77" s="2714"/>
      <c r="AN77" s="2714"/>
      <c r="AO77" s="2714"/>
      <c r="AP77" s="102"/>
      <c r="AQ77" s="78"/>
    </row>
    <row r="78" spans="1:43" s="68" customFormat="1" ht="15.75" thickBot="1">
      <c r="A78" s="115"/>
      <c r="B78" s="2727"/>
      <c r="C78" s="2729"/>
      <c r="D78" s="2729"/>
      <c r="E78" s="2729"/>
      <c r="F78" s="2729"/>
      <c r="G78" s="2729"/>
      <c r="I78" s="42"/>
      <c r="J78" s="78"/>
      <c r="K78" s="78"/>
      <c r="L78" s="78"/>
      <c r="M78" s="78"/>
      <c r="N78" s="58"/>
      <c r="O78" s="58"/>
      <c r="P78" s="58"/>
      <c r="Q78" s="58"/>
      <c r="R78" s="57" t="e">
        <f>IF(N72="HELPER DRILL &amp; BLASTING","V","X")</f>
        <v>#NAME?</v>
      </c>
      <c r="S78" s="2715" t="s">
        <v>56</v>
      </c>
      <c r="T78" s="2715"/>
      <c r="U78" s="103"/>
      <c r="V78" s="78"/>
      <c r="W78" s="2727"/>
      <c r="X78" s="2729"/>
      <c r="Y78" s="2729"/>
      <c r="Z78" s="2729"/>
      <c r="AA78" s="2729"/>
      <c r="AB78" s="2729"/>
      <c r="AD78" s="42"/>
      <c r="AE78" s="78"/>
      <c r="AF78" s="78"/>
      <c r="AG78" s="78"/>
      <c r="AH78" s="78"/>
      <c r="AI78" s="58"/>
      <c r="AJ78" s="58"/>
      <c r="AK78" s="58"/>
      <c r="AL78" s="58"/>
      <c r="AM78" s="57" t="e">
        <f>IF(AI72="HELPER DRILL &amp; BLASTING","V","X")</f>
        <v>#NAME?</v>
      </c>
      <c r="AN78" s="2715" t="s">
        <v>56</v>
      </c>
      <c r="AO78" s="2715"/>
      <c r="AP78" s="103"/>
      <c r="AQ78" s="78"/>
    </row>
    <row r="79" spans="1:43" s="68" customFormat="1" ht="6.75" customHeight="1" thickBot="1">
      <c r="A79" s="115"/>
      <c r="B79" s="2727"/>
      <c r="C79" s="2729"/>
      <c r="D79" s="2729"/>
      <c r="E79" s="2729"/>
      <c r="F79" s="2729"/>
      <c r="G79" s="2729"/>
      <c r="I79" s="42"/>
      <c r="J79" s="78"/>
      <c r="K79" s="78"/>
      <c r="L79" s="53"/>
      <c r="M79" s="53"/>
      <c r="N79" s="53"/>
      <c r="O79" s="53"/>
      <c r="P79" s="53"/>
      <c r="Q79" s="53"/>
      <c r="R79" s="2716"/>
      <c r="S79" s="2717"/>
      <c r="T79" s="2717"/>
      <c r="U79" s="104"/>
      <c r="V79" s="78"/>
      <c r="W79" s="2727"/>
      <c r="X79" s="2729"/>
      <c r="Y79" s="2729"/>
      <c r="Z79" s="2729"/>
      <c r="AA79" s="2729"/>
      <c r="AB79" s="2729"/>
      <c r="AD79" s="42"/>
      <c r="AE79" s="78"/>
      <c r="AF79" s="78"/>
      <c r="AG79" s="53"/>
      <c r="AH79" s="53"/>
      <c r="AI79" s="53"/>
      <c r="AJ79" s="53"/>
      <c r="AK79" s="53"/>
      <c r="AL79" s="53"/>
      <c r="AM79" s="2716"/>
      <c r="AN79" s="2717"/>
      <c r="AO79" s="2717"/>
      <c r="AP79" s="104"/>
      <c r="AQ79" s="78"/>
    </row>
    <row r="80" spans="1:43" s="68" customFormat="1" ht="15.75" thickBot="1">
      <c r="A80" s="115"/>
      <c r="C80" s="2729"/>
      <c r="D80" s="2729"/>
      <c r="E80" s="2729"/>
      <c r="F80" s="2729"/>
      <c r="G80" s="2729"/>
      <c r="H80" s="78"/>
      <c r="I80" s="42"/>
      <c r="J80" s="2719"/>
      <c r="K80" s="2719"/>
      <c r="L80" s="42"/>
      <c r="M80" s="42"/>
      <c r="N80" s="58"/>
      <c r="O80" s="58"/>
      <c r="P80" s="58"/>
      <c r="Q80" s="58"/>
      <c r="R80" s="57" t="s">
        <v>57</v>
      </c>
      <c r="S80" s="54" t="s">
        <v>58</v>
      </c>
      <c r="T80" s="54"/>
      <c r="U80" s="54"/>
      <c r="V80" s="78"/>
      <c r="X80" s="2729"/>
      <c r="Y80" s="2729"/>
      <c r="Z80" s="2729"/>
      <c r="AA80" s="2729"/>
      <c r="AB80" s="2729"/>
      <c r="AC80" s="78"/>
      <c r="AD80" s="42"/>
      <c r="AE80" s="2719"/>
      <c r="AF80" s="2719"/>
      <c r="AG80" s="42"/>
      <c r="AH80" s="42"/>
      <c r="AI80" s="58"/>
      <c r="AJ80" s="58"/>
      <c r="AK80" s="58"/>
      <c r="AL80" s="58"/>
      <c r="AM80" s="57" t="s">
        <v>57</v>
      </c>
      <c r="AN80" s="54" t="s">
        <v>58</v>
      </c>
      <c r="AO80" s="54"/>
      <c r="AP80" s="54"/>
      <c r="AQ80" s="78"/>
    </row>
    <row r="81" spans="1:44" s="68" customFormat="1" ht="3.75" customHeight="1">
      <c r="A81" s="115"/>
      <c r="C81" s="2729"/>
      <c r="D81" s="2729"/>
      <c r="E81" s="2729"/>
      <c r="F81" s="2729"/>
      <c r="G81" s="2729"/>
      <c r="H81" s="78"/>
      <c r="I81" s="42"/>
      <c r="J81" s="78"/>
      <c r="K81" s="78"/>
      <c r="L81" s="78"/>
      <c r="M81" s="78"/>
      <c r="N81" s="78"/>
      <c r="O81" s="78"/>
      <c r="P81" s="78"/>
      <c r="Q81" s="78"/>
      <c r="R81" s="78"/>
      <c r="S81" s="78"/>
      <c r="V81" s="78"/>
      <c r="X81" s="2729"/>
      <c r="Y81" s="2729"/>
      <c r="Z81" s="2729"/>
      <c r="AA81" s="2729"/>
      <c r="AB81" s="2729"/>
      <c r="AC81" s="78"/>
      <c r="AD81" s="42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Q81" s="78"/>
    </row>
    <row r="82" spans="1:44" s="68" customFormat="1" ht="3.75" customHeight="1">
      <c r="A82" s="115"/>
      <c r="B82" s="78"/>
      <c r="C82" s="2729"/>
      <c r="D82" s="2729"/>
      <c r="E82" s="2729"/>
      <c r="F82" s="2729"/>
      <c r="G82" s="2729"/>
      <c r="H82" s="78"/>
      <c r="I82" s="42"/>
      <c r="R82" s="62"/>
      <c r="V82" s="78"/>
      <c r="W82" s="78"/>
      <c r="X82" s="2729"/>
      <c r="Y82" s="2729"/>
      <c r="Z82" s="2729"/>
      <c r="AA82" s="2729"/>
      <c r="AB82" s="2729"/>
      <c r="AC82" s="78"/>
      <c r="AD82" s="42"/>
      <c r="AM82" s="62"/>
      <c r="AQ82" s="78"/>
    </row>
    <row r="83" spans="1:44" s="68" customFormat="1">
      <c r="A83" s="115"/>
      <c r="B83" s="78"/>
      <c r="C83" s="78"/>
      <c r="D83" s="78"/>
      <c r="E83" s="78"/>
      <c r="F83" s="78"/>
      <c r="G83" s="78"/>
      <c r="H83" s="78"/>
      <c r="I83" s="42"/>
      <c r="R83" s="62"/>
      <c r="V83" s="78"/>
      <c r="W83" s="78"/>
      <c r="X83" s="78"/>
      <c r="Y83" s="78"/>
      <c r="Z83" s="78"/>
      <c r="AA83" s="78"/>
      <c r="AB83" s="78"/>
      <c r="AC83" s="78"/>
      <c r="AD83" s="42"/>
      <c r="AM83" s="62"/>
      <c r="AQ83" s="78"/>
    </row>
    <row r="84" spans="1:44" s="68" customFormat="1" ht="15.75" thickBot="1">
      <c r="A84" s="115"/>
      <c r="B84" s="78"/>
      <c r="C84" s="78"/>
      <c r="D84" s="78"/>
      <c r="E84" s="78"/>
      <c r="F84" s="78"/>
      <c r="G84" s="78"/>
      <c r="H84" s="78"/>
      <c r="I84" s="42"/>
      <c r="R84" s="62" t="s">
        <v>60</v>
      </c>
      <c r="V84" s="78"/>
      <c r="W84" s="78"/>
      <c r="X84" s="78"/>
      <c r="Y84" s="78"/>
      <c r="Z84" s="78"/>
      <c r="AA84" s="78"/>
      <c r="AB84" s="78"/>
      <c r="AC84" s="78"/>
      <c r="AD84" s="42"/>
      <c r="AM84" s="62" t="s">
        <v>60</v>
      </c>
      <c r="AQ84" s="78"/>
    </row>
    <row r="85" spans="1:44" s="68" customFormat="1" ht="15.75" thickBot="1">
      <c r="A85" s="115"/>
      <c r="B85" s="78"/>
      <c r="C85" s="78"/>
      <c r="D85" s="78"/>
      <c r="E85" s="78"/>
      <c r="F85" s="78"/>
      <c r="G85" s="78"/>
      <c r="H85" s="78"/>
      <c r="I85" s="42"/>
      <c r="R85" s="57" t="s">
        <v>57</v>
      </c>
      <c r="S85" s="2730" t="s">
        <v>61</v>
      </c>
      <c r="T85" s="2731"/>
      <c r="U85" s="98"/>
      <c r="V85" s="78"/>
      <c r="W85" s="78"/>
      <c r="X85" s="78"/>
      <c r="Y85" s="78"/>
      <c r="Z85" s="78"/>
      <c r="AA85" s="78"/>
      <c r="AB85" s="78"/>
      <c r="AC85" s="78"/>
      <c r="AD85" s="42"/>
      <c r="AM85" s="57" t="s">
        <v>57</v>
      </c>
      <c r="AN85" s="2730" t="s">
        <v>61</v>
      </c>
      <c r="AO85" s="2731"/>
      <c r="AP85" s="98"/>
      <c r="AQ85" s="78"/>
    </row>
    <row r="86" spans="1:44" s="68" customFormat="1" ht="4.5" customHeight="1" thickBot="1">
      <c r="A86" s="115"/>
      <c r="B86" s="78"/>
      <c r="C86" s="78"/>
      <c r="D86" s="78"/>
      <c r="E86" s="78"/>
      <c r="F86" s="78"/>
      <c r="G86" s="78"/>
      <c r="H86" s="78"/>
      <c r="I86" s="42"/>
      <c r="V86" s="78"/>
      <c r="W86" s="78"/>
      <c r="X86" s="78"/>
      <c r="Y86" s="78"/>
      <c r="Z86" s="78"/>
      <c r="AA86" s="78"/>
      <c r="AB86" s="78"/>
      <c r="AC86" s="78"/>
      <c r="AD86" s="42"/>
      <c r="AQ86" s="78"/>
    </row>
    <row r="87" spans="1:44" s="68" customFormat="1" ht="15.75" customHeight="1" thickBot="1">
      <c r="A87" s="115"/>
      <c r="B87" s="78"/>
      <c r="C87" s="2607" t="s">
        <v>54</v>
      </c>
      <c r="D87" s="2607"/>
      <c r="E87" s="2607"/>
      <c r="F87" s="2607"/>
      <c r="G87" s="2607"/>
      <c r="H87" s="78"/>
      <c r="I87" s="42"/>
      <c r="R87" s="57" t="s">
        <v>63</v>
      </c>
      <c r="S87" s="2732" t="s">
        <v>62</v>
      </c>
      <c r="T87" s="2732"/>
      <c r="U87" s="105"/>
      <c r="V87" s="78"/>
      <c r="W87" s="78"/>
      <c r="X87" s="2607" t="s">
        <v>54</v>
      </c>
      <c r="Y87" s="2607"/>
      <c r="Z87" s="2607"/>
      <c r="AA87" s="2607"/>
      <c r="AB87" s="2607"/>
      <c r="AC87" s="78"/>
      <c r="AD87" s="42"/>
      <c r="AM87" s="57" t="s">
        <v>63</v>
      </c>
      <c r="AN87" s="2732" t="s">
        <v>62</v>
      </c>
      <c r="AO87" s="2732"/>
      <c r="AP87" s="105"/>
      <c r="AQ87" s="78"/>
    </row>
    <row r="88" spans="1:44" s="68" customFormat="1" ht="5.25" customHeight="1">
      <c r="A88" s="115"/>
      <c r="B88" s="2726"/>
      <c r="C88" s="2726"/>
      <c r="D88" s="2726"/>
      <c r="E88" s="2726"/>
      <c r="F88" s="2726"/>
      <c r="G88" s="2726"/>
      <c r="H88" s="78"/>
      <c r="I88" s="42"/>
      <c r="S88" s="2732"/>
      <c r="T88" s="2732"/>
      <c r="U88" s="105"/>
      <c r="V88" s="78"/>
      <c r="W88" s="2726"/>
      <c r="X88" s="2726"/>
      <c r="Y88" s="2726"/>
      <c r="Z88" s="2726"/>
      <c r="AA88" s="2726"/>
      <c r="AB88" s="2726"/>
      <c r="AC88" s="78"/>
      <c r="AD88" s="42"/>
      <c r="AN88" s="2732"/>
      <c r="AO88" s="2732"/>
      <c r="AP88" s="105"/>
      <c r="AQ88" s="78"/>
    </row>
    <row r="89" spans="1:44" s="68" customFormat="1" ht="5.25" customHeight="1">
      <c r="A89" s="115"/>
      <c r="B89" s="101"/>
      <c r="C89" s="101"/>
      <c r="D89" s="101"/>
      <c r="E89" s="101"/>
      <c r="F89" s="101"/>
      <c r="G89" s="101"/>
      <c r="H89" s="78"/>
      <c r="I89" s="42"/>
      <c r="S89" s="2732"/>
      <c r="T89" s="2732"/>
      <c r="U89" s="105"/>
      <c r="V89" s="78"/>
      <c r="W89" s="101"/>
      <c r="X89" s="101"/>
      <c r="Y89" s="101"/>
      <c r="Z89" s="101"/>
      <c r="AA89" s="101"/>
      <c r="AB89" s="101"/>
      <c r="AC89" s="78"/>
      <c r="AD89" s="42"/>
      <c r="AN89" s="2732"/>
      <c r="AO89" s="2732"/>
      <c r="AP89" s="105"/>
      <c r="AQ89" s="78"/>
    </row>
    <row r="90" spans="1:44" s="68" customFormat="1" ht="3" customHeight="1">
      <c r="A90" s="115"/>
      <c r="B90" s="78"/>
      <c r="C90" s="78"/>
      <c r="D90" s="78"/>
      <c r="E90" s="78"/>
      <c r="F90" s="78"/>
      <c r="G90" s="78"/>
      <c r="H90" s="78"/>
      <c r="I90" s="42"/>
      <c r="V90" s="78"/>
      <c r="W90" s="78"/>
      <c r="X90" s="78"/>
      <c r="Y90" s="78"/>
      <c r="Z90" s="78"/>
      <c r="AA90" s="78"/>
      <c r="AB90" s="78"/>
      <c r="AC90" s="78"/>
      <c r="AD90" s="42"/>
      <c r="AQ90" s="78"/>
    </row>
    <row r="91" spans="1:44" s="68" customFormat="1">
      <c r="A91" s="115"/>
    </row>
    <row r="92" spans="1:44" s="68" customFormat="1" ht="15" customHeight="1">
      <c r="A92" s="115"/>
      <c r="B92" s="2723" t="s">
        <v>42</v>
      </c>
      <c r="C92" s="2723"/>
      <c r="D92" s="2723"/>
      <c r="E92" s="2723"/>
      <c r="F92" s="2723"/>
      <c r="G92" s="2723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V92" s="78"/>
      <c r="W92" s="2723" t="s">
        <v>42</v>
      </c>
      <c r="X92" s="2723"/>
      <c r="Y92" s="2723"/>
      <c r="Z92" s="2723"/>
      <c r="AA92" s="2723"/>
      <c r="AB92" s="2723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Q92" s="78"/>
    </row>
    <row r="93" spans="1:44" s="68" customFormat="1">
      <c r="A93" s="115">
        <v>31</v>
      </c>
      <c r="B93" s="2723"/>
      <c r="C93" s="2723"/>
      <c r="D93" s="2723"/>
      <c r="E93" s="2723"/>
      <c r="F93" s="2723"/>
      <c r="G93" s="2723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V93" s="78"/>
      <c r="W93" s="2723"/>
      <c r="X93" s="2723"/>
      <c r="Y93" s="2723"/>
      <c r="Z93" s="2723"/>
      <c r="AA93" s="2723"/>
      <c r="AB93" s="2723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Q93" s="78"/>
      <c r="AR93" s="68">
        <v>32</v>
      </c>
    </row>
    <row r="94" spans="1:44" s="114" customFormat="1">
      <c r="A94" s="116"/>
      <c r="B94" s="2710"/>
      <c r="C94" s="2710"/>
      <c r="D94" s="2710"/>
      <c r="E94" s="2710"/>
      <c r="F94" s="2710"/>
      <c r="G94" s="2710"/>
      <c r="H94" s="113"/>
      <c r="I94" s="2710"/>
      <c r="J94" s="2710"/>
      <c r="K94" s="2710"/>
      <c r="L94" s="2710"/>
      <c r="M94" s="2710"/>
      <c r="N94" s="2710"/>
      <c r="O94" s="2710"/>
      <c r="P94" s="2710"/>
      <c r="Q94" s="2710"/>
      <c r="R94" s="2710"/>
      <c r="S94" s="2710"/>
      <c r="T94" s="2710"/>
      <c r="U94" s="2710"/>
      <c r="V94" s="113"/>
      <c r="W94" s="2710"/>
      <c r="X94" s="2710"/>
      <c r="Y94" s="2710"/>
      <c r="Z94" s="2710"/>
      <c r="AA94" s="2710"/>
      <c r="AB94" s="2710"/>
      <c r="AC94" s="113"/>
      <c r="AD94" s="2710"/>
      <c r="AE94" s="2710"/>
      <c r="AF94" s="2710"/>
      <c r="AG94" s="2710"/>
      <c r="AH94" s="2710"/>
      <c r="AI94" s="2710"/>
      <c r="AJ94" s="2710"/>
      <c r="AK94" s="2710"/>
      <c r="AL94" s="2710"/>
      <c r="AM94" s="2710"/>
      <c r="AN94" s="2710"/>
      <c r="AO94" s="2710"/>
      <c r="AP94" s="2710"/>
      <c r="AQ94" s="113"/>
    </row>
    <row r="95" spans="1:44" s="68" customFormat="1" ht="15.75" customHeight="1">
      <c r="A95" s="115"/>
      <c r="B95" s="2724">
        <v>1</v>
      </c>
      <c r="C95" s="2725" t="s">
        <v>43</v>
      </c>
      <c r="D95" s="2725"/>
      <c r="E95" s="2725"/>
      <c r="F95" s="2725"/>
      <c r="G95" s="2725"/>
      <c r="H95" s="78"/>
      <c r="I95" s="2722" t="s">
        <v>44</v>
      </c>
      <c r="J95" s="2722"/>
      <c r="K95" s="2722"/>
      <c r="L95" s="2722"/>
      <c r="M95" s="2722"/>
      <c r="N95" s="2722"/>
      <c r="O95" s="2722"/>
      <c r="P95" s="2722"/>
      <c r="Q95" s="2722"/>
      <c r="R95" s="2722"/>
      <c r="S95" s="2722"/>
      <c r="T95" s="2722"/>
      <c r="U95" s="106"/>
      <c r="V95" s="78"/>
      <c r="W95" s="2724">
        <v>1</v>
      </c>
      <c r="X95" s="2725" t="s">
        <v>43</v>
      </c>
      <c r="Y95" s="2725"/>
      <c r="Z95" s="2725"/>
      <c r="AA95" s="2725"/>
      <c r="AB95" s="2725"/>
      <c r="AC95" s="78"/>
      <c r="AD95" s="2722" t="s">
        <v>44</v>
      </c>
      <c r="AE95" s="2722"/>
      <c r="AF95" s="2722"/>
      <c r="AG95" s="2722"/>
      <c r="AH95" s="2722"/>
      <c r="AI95" s="2722"/>
      <c r="AJ95" s="2722"/>
      <c r="AK95" s="2722"/>
      <c r="AL95" s="2722"/>
      <c r="AM95" s="2722"/>
      <c r="AN95" s="2722"/>
      <c r="AO95" s="2722"/>
      <c r="AP95" s="106"/>
      <c r="AQ95" s="78"/>
    </row>
    <row r="96" spans="1:44" s="68" customFormat="1" ht="15.75">
      <c r="A96" s="115"/>
      <c r="B96" s="2724"/>
      <c r="C96" s="2725"/>
      <c r="D96" s="2725"/>
      <c r="E96" s="2725"/>
      <c r="F96" s="2725"/>
      <c r="G96" s="2725"/>
      <c r="H96" s="78"/>
      <c r="I96" s="2722" t="s">
        <v>45</v>
      </c>
      <c r="J96" s="2722"/>
      <c r="K96" s="2722"/>
      <c r="L96" s="2722"/>
      <c r="M96" s="2722"/>
      <c r="N96" s="2722"/>
      <c r="O96" s="2722"/>
      <c r="P96" s="2722"/>
      <c r="Q96" s="2722"/>
      <c r="R96" s="2722"/>
      <c r="S96" s="2722"/>
      <c r="T96" s="2722"/>
      <c r="U96" s="106"/>
      <c r="V96" s="78"/>
      <c r="W96" s="2724"/>
      <c r="X96" s="2725"/>
      <c r="Y96" s="2725"/>
      <c r="Z96" s="2725"/>
      <c r="AA96" s="2725"/>
      <c r="AB96" s="2725"/>
      <c r="AC96" s="78"/>
      <c r="AD96" s="2722" t="s">
        <v>45</v>
      </c>
      <c r="AE96" s="2722"/>
      <c r="AF96" s="2722"/>
      <c r="AG96" s="2722"/>
      <c r="AH96" s="2722"/>
      <c r="AI96" s="2722"/>
      <c r="AJ96" s="2722"/>
      <c r="AK96" s="2722"/>
      <c r="AL96" s="2722"/>
      <c r="AM96" s="2722"/>
      <c r="AN96" s="2722"/>
      <c r="AO96" s="2722"/>
      <c r="AP96" s="106"/>
      <c r="AQ96" s="78"/>
    </row>
    <row r="97" spans="1:43" s="68" customFormat="1">
      <c r="A97" s="115"/>
      <c r="B97" s="110">
        <v>2</v>
      </c>
      <c r="C97" s="50" t="s">
        <v>46</v>
      </c>
      <c r="D97" s="50"/>
      <c r="E97" s="50"/>
      <c r="F97" s="78"/>
      <c r="G97" s="78"/>
      <c r="H97" s="78"/>
      <c r="I97" s="2607"/>
      <c r="J97" s="2607"/>
      <c r="K97" s="2607"/>
      <c r="L97" s="2607"/>
      <c r="M97" s="2607"/>
      <c r="N97" s="2607"/>
      <c r="O97" s="2607"/>
      <c r="P97" s="2607"/>
      <c r="Q97" s="2607"/>
      <c r="R97" s="2607"/>
      <c r="S97" s="2607"/>
      <c r="T97" s="2607"/>
      <c r="U97" s="2607"/>
      <c r="V97" s="78"/>
      <c r="W97" s="110">
        <v>2</v>
      </c>
      <c r="X97" s="50" t="s">
        <v>46</v>
      </c>
      <c r="Y97" s="50"/>
      <c r="Z97" s="50"/>
      <c r="AA97" s="78"/>
      <c r="AB97" s="78"/>
      <c r="AC97" s="78"/>
      <c r="AD97" s="2607"/>
      <c r="AE97" s="2607"/>
      <c r="AF97" s="2607"/>
      <c r="AG97" s="2607"/>
      <c r="AH97" s="2607"/>
      <c r="AI97" s="2607"/>
      <c r="AJ97" s="2607"/>
      <c r="AK97" s="2607"/>
      <c r="AL97" s="2607"/>
      <c r="AM97" s="2607"/>
      <c r="AN97" s="2607"/>
      <c r="AO97" s="2607"/>
      <c r="AP97" s="2607"/>
      <c r="AQ97" s="78"/>
    </row>
    <row r="98" spans="1:43" s="68" customFormat="1" ht="15" customHeight="1">
      <c r="A98" s="115"/>
      <c r="B98" s="2713">
        <v>3</v>
      </c>
      <c r="C98" s="2720" t="s">
        <v>47</v>
      </c>
      <c r="D98" s="2720"/>
      <c r="E98" s="2720"/>
      <c r="F98" s="2720"/>
      <c r="G98" s="2720"/>
      <c r="H98" s="78"/>
      <c r="I98" s="42"/>
      <c r="J98" s="2728" t="s">
        <v>48</v>
      </c>
      <c r="K98" s="2728"/>
      <c r="L98" s="107" t="s">
        <v>6</v>
      </c>
      <c r="M98" s="2728" t="str">
        <f ca="1">TEXT(LEFT(AH68,(FIND("/",AH68,1)-1))+1,"000")&amp;"/KIM/KPP/"&amp;ROMAN(MONTH(NOW()),0)&amp;"/"&amp;YEAR(NOW())</f>
        <v>007/KIM/KPP/III/2021</v>
      </c>
      <c r="N98" s="2728"/>
      <c r="O98" s="2728"/>
      <c r="P98" s="2728"/>
      <c r="Q98" s="2728"/>
      <c r="R98" s="2728"/>
      <c r="S98" s="2728"/>
      <c r="T98" s="2728"/>
      <c r="U98" s="107"/>
      <c r="V98" s="78"/>
      <c r="W98" s="2713">
        <v>3</v>
      </c>
      <c r="X98" s="2720" t="s">
        <v>47</v>
      </c>
      <c r="Y98" s="2720"/>
      <c r="Z98" s="2720"/>
      <c r="AA98" s="2720"/>
      <c r="AB98" s="2720"/>
      <c r="AC98" s="78"/>
      <c r="AD98" s="42"/>
      <c r="AE98" s="2728" t="s">
        <v>48</v>
      </c>
      <c r="AF98" s="2728"/>
      <c r="AG98" s="107" t="s">
        <v>6</v>
      </c>
      <c r="AH98" s="2728" t="str">
        <f ca="1">TEXT(LEFT(M98,(FIND("/",M98,1)-1))+1,"000")&amp;"/KIM/KPP/"&amp;ROMAN(MONTH(NOW()),0)&amp;"/"&amp;YEAR(NOW())</f>
        <v>008/KIM/KPP/III/2021</v>
      </c>
      <c r="AI98" s="2728"/>
      <c r="AJ98" s="2728"/>
      <c r="AK98" s="2728"/>
      <c r="AL98" s="2728"/>
      <c r="AM98" s="2728"/>
      <c r="AN98" s="2728"/>
      <c r="AO98" s="2728"/>
      <c r="AP98" s="107"/>
      <c r="AQ98" s="78"/>
    </row>
    <row r="99" spans="1:43" s="68" customFormat="1" ht="6.75" customHeight="1">
      <c r="A99" s="115"/>
      <c r="B99" s="2713"/>
      <c r="C99" s="2720"/>
      <c r="D99" s="2720"/>
      <c r="E99" s="2720"/>
      <c r="F99" s="2720"/>
      <c r="G99" s="2720"/>
      <c r="H99" s="82"/>
      <c r="I99" s="42"/>
      <c r="J99" s="2728" t="s">
        <v>49</v>
      </c>
      <c r="K99" s="2728"/>
      <c r="L99" s="2728" t="s">
        <v>6</v>
      </c>
      <c r="M99" s="2728" t="e">
        <f>VLOOKUP(A93,DATABASE_NEW,2,FALSE)</f>
        <v>#NAME?</v>
      </c>
      <c r="N99" s="2728"/>
      <c r="O99" s="2728"/>
      <c r="P99" s="2728"/>
      <c r="Q99" s="2728"/>
      <c r="R99" s="2728"/>
      <c r="S99" s="2728"/>
      <c r="T99" s="2728"/>
      <c r="U99" s="107"/>
      <c r="V99" s="78"/>
      <c r="W99" s="2713"/>
      <c r="X99" s="2720"/>
      <c r="Y99" s="2720"/>
      <c r="Z99" s="2720"/>
      <c r="AA99" s="2720"/>
      <c r="AB99" s="2720"/>
      <c r="AC99" s="82"/>
      <c r="AD99" s="42"/>
      <c r="AE99" s="2728" t="s">
        <v>49</v>
      </c>
      <c r="AF99" s="2728"/>
      <c r="AG99" s="2728" t="s">
        <v>6</v>
      </c>
      <c r="AH99" s="2728" t="e">
        <f>VLOOKUP(AR93,DATABASE_NEW,2,FALSE)</f>
        <v>#NAME?</v>
      </c>
      <c r="AI99" s="2728"/>
      <c r="AJ99" s="2728"/>
      <c r="AK99" s="2728"/>
      <c r="AL99" s="2728"/>
      <c r="AM99" s="2728"/>
      <c r="AN99" s="2728"/>
      <c r="AO99" s="2728"/>
      <c r="AP99" s="107"/>
      <c r="AQ99" s="78"/>
    </row>
    <row r="100" spans="1:43" s="68" customFormat="1" ht="6" customHeight="1">
      <c r="A100" s="115"/>
      <c r="B100" s="108"/>
      <c r="C100" s="2720"/>
      <c r="D100" s="2720"/>
      <c r="E100" s="2720"/>
      <c r="F100" s="2720"/>
      <c r="G100" s="2720"/>
      <c r="H100" s="82"/>
      <c r="I100" s="42"/>
      <c r="J100" s="2728"/>
      <c r="K100" s="2728"/>
      <c r="L100" s="2728"/>
      <c r="M100" s="2728"/>
      <c r="N100" s="2728"/>
      <c r="O100" s="2728"/>
      <c r="P100" s="2728"/>
      <c r="Q100" s="2728"/>
      <c r="R100" s="2728"/>
      <c r="S100" s="2728"/>
      <c r="T100" s="2728"/>
      <c r="U100" s="107"/>
      <c r="V100" s="78"/>
      <c r="W100" s="108"/>
      <c r="X100" s="2720"/>
      <c r="Y100" s="2720"/>
      <c r="Z100" s="2720"/>
      <c r="AA100" s="2720"/>
      <c r="AB100" s="2720"/>
      <c r="AC100" s="82"/>
      <c r="AD100" s="42"/>
      <c r="AE100" s="2728"/>
      <c r="AF100" s="2728"/>
      <c r="AG100" s="2728"/>
      <c r="AH100" s="2728"/>
      <c r="AI100" s="2728"/>
      <c r="AJ100" s="2728"/>
      <c r="AK100" s="2728"/>
      <c r="AL100" s="2728"/>
      <c r="AM100" s="2728"/>
      <c r="AN100" s="2728"/>
      <c r="AO100" s="2728"/>
      <c r="AP100" s="107"/>
      <c r="AQ100" s="78"/>
    </row>
    <row r="101" spans="1:43" s="68" customFormat="1" ht="15" customHeight="1">
      <c r="A101" s="115"/>
      <c r="B101" s="2713">
        <v>4</v>
      </c>
      <c r="C101" s="2720" t="s">
        <v>50</v>
      </c>
      <c r="D101" s="2720"/>
      <c r="E101" s="2720"/>
      <c r="F101" s="2720"/>
      <c r="G101" s="2720"/>
      <c r="H101" s="82"/>
      <c r="I101" s="42"/>
      <c r="J101" s="2712" t="s">
        <v>10</v>
      </c>
      <c r="K101" s="2712"/>
      <c r="L101" s="111" t="s">
        <v>6</v>
      </c>
      <c r="M101" s="2711" t="e">
        <f>VLOOKUP(A93,DATABASE_NEW,5,FALSE)</f>
        <v>#NAME?</v>
      </c>
      <c r="N101" s="2711"/>
      <c r="O101" s="2711"/>
      <c r="P101" s="2711"/>
      <c r="Q101" s="2711"/>
      <c r="R101" s="2711"/>
      <c r="S101" s="2711"/>
      <c r="T101" s="2711"/>
      <c r="U101" s="2711"/>
      <c r="V101" s="78"/>
      <c r="W101" s="2713">
        <v>4</v>
      </c>
      <c r="X101" s="2720" t="s">
        <v>50</v>
      </c>
      <c r="Y101" s="2720"/>
      <c r="Z101" s="2720"/>
      <c r="AA101" s="2720"/>
      <c r="AB101" s="2720"/>
      <c r="AC101" s="82"/>
      <c r="AD101" s="42"/>
      <c r="AE101" s="2712" t="s">
        <v>10</v>
      </c>
      <c r="AF101" s="2712"/>
      <c r="AG101" s="111" t="s">
        <v>6</v>
      </c>
      <c r="AH101" s="2711" t="e">
        <f>VLOOKUP(AR93,DATABASE_NEW,5,FALSE)</f>
        <v>#NAME?</v>
      </c>
      <c r="AI101" s="2711"/>
      <c r="AJ101" s="2711"/>
      <c r="AK101" s="2711"/>
      <c r="AL101" s="2711"/>
      <c r="AM101" s="2711"/>
      <c r="AN101" s="2711"/>
      <c r="AO101" s="2711"/>
      <c r="AP101" s="2711"/>
      <c r="AQ101" s="78"/>
    </row>
    <row r="102" spans="1:43" s="68" customFormat="1">
      <c r="A102" s="115"/>
      <c r="B102" s="2713"/>
      <c r="C102" s="2720"/>
      <c r="D102" s="2720"/>
      <c r="E102" s="2720"/>
      <c r="F102" s="2720"/>
      <c r="G102" s="2720"/>
      <c r="H102" s="82"/>
      <c r="I102" s="42"/>
      <c r="J102" s="2712" t="s">
        <v>8</v>
      </c>
      <c r="K102" s="2712"/>
      <c r="L102" s="111"/>
      <c r="M102" s="109" t="s">
        <v>6</v>
      </c>
      <c r="N102" s="2711" t="e">
        <f>VLOOKUP(A93,DATABASE_NEW,3,FALSE)</f>
        <v>#NAME?</v>
      </c>
      <c r="O102" s="2711"/>
      <c r="P102" s="2711"/>
      <c r="Q102" s="2711"/>
      <c r="R102" s="2711"/>
      <c r="S102" s="2711"/>
      <c r="T102" s="2711"/>
      <c r="U102" s="2711"/>
      <c r="V102" s="78"/>
      <c r="W102" s="2713"/>
      <c r="X102" s="2720"/>
      <c r="Y102" s="2720"/>
      <c r="Z102" s="2720"/>
      <c r="AA102" s="2720"/>
      <c r="AB102" s="2720"/>
      <c r="AC102" s="82"/>
      <c r="AD102" s="42"/>
      <c r="AE102" s="2712" t="s">
        <v>8</v>
      </c>
      <c r="AF102" s="2712"/>
      <c r="AG102" s="111"/>
      <c r="AH102" s="109" t="s">
        <v>6</v>
      </c>
      <c r="AI102" s="2711" t="e">
        <f>VLOOKUP(AR93,DATABASE_NEW,3,FALSE)</f>
        <v>#NAME?</v>
      </c>
      <c r="AJ102" s="2711"/>
      <c r="AK102" s="2711"/>
      <c r="AL102" s="2711"/>
      <c r="AM102" s="2711"/>
      <c r="AN102" s="2711"/>
      <c r="AO102" s="2711"/>
      <c r="AP102" s="2711"/>
      <c r="AQ102" s="78"/>
    </row>
    <row r="103" spans="1:43" s="68" customFormat="1" ht="15" customHeight="1">
      <c r="A103" s="115"/>
      <c r="B103" s="2713">
        <v>5</v>
      </c>
      <c r="C103" s="2720" t="s">
        <v>51</v>
      </c>
      <c r="D103" s="2720"/>
      <c r="E103" s="2720"/>
      <c r="F103" s="2720"/>
      <c r="G103" s="2720"/>
      <c r="H103" s="82"/>
      <c r="I103" s="42"/>
      <c r="J103" s="2712" t="s">
        <v>5</v>
      </c>
      <c r="K103" s="2712"/>
      <c r="L103" s="2712"/>
      <c r="M103" s="112" t="s">
        <v>6</v>
      </c>
      <c r="N103" s="2711" t="e">
        <f>"PT. KPP / "&amp;VLOOKUP(A93,DATABASE_NEW,6,FALSE)</f>
        <v>#NAME?</v>
      </c>
      <c r="O103" s="2711"/>
      <c r="P103" s="2711"/>
      <c r="Q103" s="2711"/>
      <c r="R103" s="2711"/>
      <c r="S103" s="2711"/>
      <c r="T103" s="2711"/>
      <c r="U103" s="100"/>
      <c r="V103" s="78"/>
      <c r="W103" s="2713">
        <v>5</v>
      </c>
      <c r="X103" s="2720" t="s">
        <v>51</v>
      </c>
      <c r="Y103" s="2720"/>
      <c r="Z103" s="2720"/>
      <c r="AA103" s="2720"/>
      <c r="AB103" s="2720"/>
      <c r="AC103" s="82"/>
      <c r="AD103" s="42"/>
      <c r="AE103" s="2712" t="s">
        <v>5</v>
      </c>
      <c r="AF103" s="2712"/>
      <c r="AG103" s="2712"/>
      <c r="AH103" s="112" t="s">
        <v>6</v>
      </c>
      <c r="AI103" s="2711" t="e">
        <f>"PT. KPP / "&amp;VLOOKUP(AR93,DATABASE_NEW,6,FALSE)</f>
        <v>#NAME?</v>
      </c>
      <c r="AJ103" s="2711"/>
      <c r="AK103" s="2711"/>
      <c r="AL103" s="2711"/>
      <c r="AM103" s="2711"/>
      <c r="AN103" s="2711"/>
      <c r="AO103" s="2711"/>
      <c r="AP103" s="100"/>
      <c r="AQ103" s="78"/>
    </row>
    <row r="104" spans="1:43" s="68" customFormat="1" ht="12.75" customHeight="1">
      <c r="A104" s="115"/>
      <c r="B104" s="2713"/>
      <c r="C104" s="2720"/>
      <c r="D104" s="2720"/>
      <c r="E104" s="2720"/>
      <c r="F104" s="2720"/>
      <c r="G104" s="2720"/>
      <c r="H104" s="78"/>
      <c r="I104" s="42"/>
      <c r="J104" s="2712" t="s">
        <v>59</v>
      </c>
      <c r="K104" s="2712"/>
      <c r="L104" s="2712"/>
      <c r="M104" s="2712"/>
      <c r="N104" s="60" t="s">
        <v>6</v>
      </c>
      <c r="O104" s="60"/>
      <c r="P104" s="2718" t="e">
        <f>VLOOKUP(A93,DATABASE_NEW,21,FALSE)</f>
        <v>#NAME?</v>
      </c>
      <c r="Q104" s="2718"/>
      <c r="R104" s="2718"/>
      <c r="S104" s="2718"/>
      <c r="T104" s="2718"/>
      <c r="U104" s="99"/>
      <c r="V104" s="78"/>
      <c r="W104" s="2713"/>
      <c r="X104" s="2720"/>
      <c r="Y104" s="2720"/>
      <c r="Z104" s="2720"/>
      <c r="AA104" s="2720"/>
      <c r="AB104" s="2720"/>
      <c r="AC104" s="78"/>
      <c r="AD104" s="42"/>
      <c r="AE104" s="2712" t="s">
        <v>59</v>
      </c>
      <c r="AF104" s="2712"/>
      <c r="AG104" s="2712"/>
      <c r="AH104" s="2712"/>
      <c r="AI104" s="60" t="s">
        <v>6</v>
      </c>
      <c r="AJ104" s="60"/>
      <c r="AK104" s="2718" t="e">
        <f>VLOOKUP(AR93,DATABASE_NEW,21,FALSE)</f>
        <v>#NAME?</v>
      </c>
      <c r="AL104" s="2718"/>
      <c r="AM104" s="2718"/>
      <c r="AN104" s="2718"/>
      <c r="AO104" s="2718"/>
      <c r="AP104" s="99"/>
      <c r="AQ104" s="78"/>
    </row>
    <row r="105" spans="1:43" s="68" customFormat="1" ht="15" customHeight="1">
      <c r="A105" s="115"/>
      <c r="B105" s="2713">
        <v>6</v>
      </c>
      <c r="C105" s="2720" t="s">
        <v>52</v>
      </c>
      <c r="D105" s="2720"/>
      <c r="E105" s="2720"/>
      <c r="F105" s="2720"/>
      <c r="G105" s="2720"/>
      <c r="H105" s="78"/>
      <c r="I105" s="2607"/>
      <c r="J105" s="2607"/>
      <c r="K105" s="2607"/>
      <c r="L105" s="2607"/>
      <c r="M105" s="2607"/>
      <c r="N105" s="2607"/>
      <c r="O105" s="2607"/>
      <c r="P105" s="2607"/>
      <c r="Q105" s="2607"/>
      <c r="R105" s="2607"/>
      <c r="S105" s="2607"/>
      <c r="T105" s="2607"/>
      <c r="U105" s="2607"/>
      <c r="V105" s="78"/>
      <c r="W105" s="2713">
        <v>6</v>
      </c>
      <c r="X105" s="2720" t="s">
        <v>52</v>
      </c>
      <c r="Y105" s="2720"/>
      <c r="Z105" s="2720"/>
      <c r="AA105" s="2720"/>
      <c r="AB105" s="2720"/>
      <c r="AC105" s="78"/>
      <c r="AD105" s="2607"/>
      <c r="AE105" s="2607"/>
      <c r="AF105" s="2607"/>
      <c r="AG105" s="2607"/>
      <c r="AH105" s="2607"/>
      <c r="AI105" s="2607"/>
      <c r="AJ105" s="2607"/>
      <c r="AK105" s="2607"/>
      <c r="AL105" s="2607"/>
      <c r="AM105" s="2607"/>
      <c r="AN105" s="2607"/>
      <c r="AO105" s="2607"/>
      <c r="AP105" s="2607"/>
      <c r="AQ105" s="78"/>
    </row>
    <row r="106" spans="1:43" s="68" customFormat="1" ht="9.75" customHeight="1">
      <c r="A106" s="115"/>
      <c r="B106" s="2713"/>
      <c r="C106" s="2720"/>
      <c r="D106" s="2720"/>
      <c r="E106" s="2720"/>
      <c r="F106" s="2720"/>
      <c r="G106" s="2720"/>
      <c r="H106" s="78"/>
      <c r="I106" s="42"/>
      <c r="J106" s="78"/>
      <c r="K106" s="55"/>
      <c r="L106" s="56"/>
      <c r="M106" s="56"/>
      <c r="N106" s="56"/>
      <c r="O106" s="56"/>
      <c r="P106" s="2721" t="s">
        <v>55</v>
      </c>
      <c r="Q106" s="2721"/>
      <c r="R106" s="2721"/>
      <c r="S106" s="2721"/>
      <c r="T106" s="2721"/>
      <c r="U106" s="2721"/>
      <c r="V106" s="78"/>
      <c r="W106" s="2713"/>
      <c r="X106" s="2720"/>
      <c r="Y106" s="2720"/>
      <c r="Z106" s="2720"/>
      <c r="AA106" s="2720"/>
      <c r="AB106" s="2720"/>
      <c r="AC106" s="78"/>
      <c r="AD106" s="42"/>
      <c r="AE106" s="78"/>
      <c r="AF106" s="55"/>
      <c r="AG106" s="56"/>
      <c r="AH106" s="56"/>
      <c r="AI106" s="56"/>
      <c r="AJ106" s="56"/>
      <c r="AK106" s="2721" t="s">
        <v>55</v>
      </c>
      <c r="AL106" s="2721"/>
      <c r="AM106" s="2721"/>
      <c r="AN106" s="2721"/>
      <c r="AO106" s="2721"/>
      <c r="AP106" s="2721"/>
      <c r="AQ106" s="78"/>
    </row>
    <row r="107" spans="1:43" s="68" customFormat="1" ht="6.75" customHeight="1" thickBot="1">
      <c r="A107" s="115"/>
      <c r="B107" s="2727">
        <v>7</v>
      </c>
      <c r="C107" s="2729" t="s">
        <v>53</v>
      </c>
      <c r="D107" s="2729"/>
      <c r="E107" s="2729"/>
      <c r="F107" s="2729"/>
      <c r="G107" s="2729"/>
      <c r="I107" s="42"/>
      <c r="J107" s="78"/>
      <c r="K107" s="78"/>
      <c r="L107" s="53"/>
      <c r="M107" s="53"/>
      <c r="N107" s="53"/>
      <c r="O107" s="53"/>
      <c r="P107" s="53"/>
      <c r="Q107" s="53"/>
      <c r="R107" s="2714"/>
      <c r="S107" s="2714"/>
      <c r="T107" s="2714"/>
      <c r="U107" s="102"/>
      <c r="V107" s="78"/>
      <c r="W107" s="2727">
        <v>7</v>
      </c>
      <c r="X107" s="2729" t="s">
        <v>53</v>
      </c>
      <c r="Y107" s="2729"/>
      <c r="Z107" s="2729"/>
      <c r="AA107" s="2729"/>
      <c r="AB107" s="2729"/>
      <c r="AD107" s="42"/>
      <c r="AE107" s="78"/>
      <c r="AF107" s="78"/>
      <c r="AG107" s="53"/>
      <c r="AH107" s="53"/>
      <c r="AI107" s="53"/>
      <c r="AJ107" s="53"/>
      <c r="AK107" s="53"/>
      <c r="AL107" s="53"/>
      <c r="AM107" s="2714"/>
      <c r="AN107" s="2714"/>
      <c r="AO107" s="2714"/>
      <c r="AP107" s="102"/>
      <c r="AQ107" s="78"/>
    </row>
    <row r="108" spans="1:43" s="68" customFormat="1" ht="15.75" thickBot="1">
      <c r="A108" s="115"/>
      <c r="B108" s="2727"/>
      <c r="C108" s="2729"/>
      <c r="D108" s="2729"/>
      <c r="E108" s="2729"/>
      <c r="F108" s="2729"/>
      <c r="G108" s="2729"/>
      <c r="I108" s="42"/>
      <c r="J108" s="78"/>
      <c r="K108" s="78"/>
      <c r="L108" s="78"/>
      <c r="M108" s="78"/>
      <c r="N108" s="58"/>
      <c r="O108" s="58"/>
      <c r="P108" s="58"/>
      <c r="Q108" s="58"/>
      <c r="R108" s="57" t="e">
        <f>IF(N102="HELPER DRILL &amp; BLASTING","V","X")</f>
        <v>#NAME?</v>
      </c>
      <c r="S108" s="2715" t="s">
        <v>56</v>
      </c>
      <c r="T108" s="2715"/>
      <c r="U108" s="103"/>
      <c r="V108" s="78"/>
      <c r="W108" s="2727"/>
      <c r="X108" s="2729"/>
      <c r="Y108" s="2729"/>
      <c r="Z108" s="2729"/>
      <c r="AA108" s="2729"/>
      <c r="AB108" s="2729"/>
      <c r="AD108" s="42"/>
      <c r="AE108" s="78"/>
      <c r="AF108" s="78"/>
      <c r="AG108" s="78"/>
      <c r="AH108" s="78"/>
      <c r="AI108" s="58"/>
      <c r="AJ108" s="58"/>
      <c r="AK108" s="58"/>
      <c r="AL108" s="58"/>
      <c r="AM108" s="57" t="e">
        <f>IF(AI102="HELPER DRILL &amp; BLASTING","V","X")</f>
        <v>#NAME?</v>
      </c>
      <c r="AN108" s="2715" t="s">
        <v>56</v>
      </c>
      <c r="AO108" s="2715"/>
      <c r="AP108" s="103"/>
      <c r="AQ108" s="78"/>
    </row>
    <row r="109" spans="1:43" s="68" customFormat="1" ht="6.75" customHeight="1" thickBot="1">
      <c r="A109" s="115"/>
      <c r="B109" s="2727"/>
      <c r="C109" s="2729"/>
      <c r="D109" s="2729"/>
      <c r="E109" s="2729"/>
      <c r="F109" s="2729"/>
      <c r="G109" s="2729"/>
      <c r="I109" s="42"/>
      <c r="J109" s="78"/>
      <c r="K109" s="78"/>
      <c r="L109" s="53"/>
      <c r="M109" s="53"/>
      <c r="N109" s="53"/>
      <c r="O109" s="53"/>
      <c r="P109" s="53"/>
      <c r="Q109" s="53"/>
      <c r="R109" s="2716"/>
      <c r="S109" s="2717"/>
      <c r="T109" s="2717"/>
      <c r="U109" s="104"/>
      <c r="V109" s="78"/>
      <c r="W109" s="2727"/>
      <c r="X109" s="2729"/>
      <c r="Y109" s="2729"/>
      <c r="Z109" s="2729"/>
      <c r="AA109" s="2729"/>
      <c r="AB109" s="2729"/>
      <c r="AD109" s="42"/>
      <c r="AE109" s="78"/>
      <c r="AF109" s="78"/>
      <c r="AG109" s="53"/>
      <c r="AH109" s="53"/>
      <c r="AI109" s="53"/>
      <c r="AJ109" s="53"/>
      <c r="AK109" s="53"/>
      <c r="AL109" s="53"/>
      <c r="AM109" s="2716"/>
      <c r="AN109" s="2717"/>
      <c r="AO109" s="2717"/>
      <c r="AP109" s="104"/>
      <c r="AQ109" s="78"/>
    </row>
    <row r="110" spans="1:43" s="68" customFormat="1" ht="15.75" thickBot="1">
      <c r="A110" s="115"/>
      <c r="C110" s="2729"/>
      <c r="D110" s="2729"/>
      <c r="E110" s="2729"/>
      <c r="F110" s="2729"/>
      <c r="G110" s="2729"/>
      <c r="H110" s="78"/>
      <c r="I110" s="42"/>
      <c r="J110" s="2719"/>
      <c r="K110" s="2719"/>
      <c r="L110" s="42"/>
      <c r="M110" s="42"/>
      <c r="N110" s="58"/>
      <c r="O110" s="58"/>
      <c r="P110" s="58"/>
      <c r="Q110" s="58"/>
      <c r="R110" s="57" t="s">
        <v>57</v>
      </c>
      <c r="S110" s="54" t="s">
        <v>58</v>
      </c>
      <c r="T110" s="54"/>
      <c r="U110" s="54"/>
      <c r="V110" s="78"/>
      <c r="X110" s="2729"/>
      <c r="Y110" s="2729"/>
      <c r="Z110" s="2729"/>
      <c r="AA110" s="2729"/>
      <c r="AB110" s="2729"/>
      <c r="AC110" s="78"/>
      <c r="AD110" s="42"/>
      <c r="AE110" s="2719"/>
      <c r="AF110" s="2719"/>
      <c r="AG110" s="42"/>
      <c r="AH110" s="42"/>
      <c r="AI110" s="58"/>
      <c r="AJ110" s="58"/>
      <c r="AK110" s="58"/>
      <c r="AL110" s="58"/>
      <c r="AM110" s="57" t="s">
        <v>57</v>
      </c>
      <c r="AN110" s="54" t="s">
        <v>58</v>
      </c>
      <c r="AO110" s="54"/>
      <c r="AP110" s="54"/>
      <c r="AQ110" s="78"/>
    </row>
    <row r="111" spans="1:43" s="68" customFormat="1" ht="3.75" customHeight="1">
      <c r="A111" s="115"/>
      <c r="C111" s="2729"/>
      <c r="D111" s="2729"/>
      <c r="E111" s="2729"/>
      <c r="F111" s="2729"/>
      <c r="G111" s="2729"/>
      <c r="H111" s="78"/>
      <c r="I111" s="42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V111" s="78"/>
      <c r="X111" s="2729"/>
      <c r="Y111" s="2729"/>
      <c r="Z111" s="2729"/>
      <c r="AA111" s="2729"/>
      <c r="AB111" s="2729"/>
      <c r="AC111" s="78"/>
      <c r="AD111" s="42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Q111" s="78"/>
    </row>
    <row r="112" spans="1:43" s="68" customFormat="1" ht="3.75" customHeight="1">
      <c r="A112" s="115"/>
      <c r="B112" s="78"/>
      <c r="C112" s="2729"/>
      <c r="D112" s="2729"/>
      <c r="E112" s="2729"/>
      <c r="F112" s="2729"/>
      <c r="G112" s="2729"/>
      <c r="H112" s="78"/>
      <c r="I112" s="42"/>
      <c r="R112" s="62"/>
      <c r="V112" s="78"/>
      <c r="W112" s="78"/>
      <c r="X112" s="2729"/>
      <c r="Y112" s="2729"/>
      <c r="Z112" s="2729"/>
      <c r="AA112" s="2729"/>
      <c r="AB112" s="2729"/>
      <c r="AC112" s="78"/>
      <c r="AD112" s="42"/>
      <c r="AM112" s="62"/>
      <c r="AQ112" s="78"/>
    </row>
    <row r="113" spans="1:44" s="68" customFormat="1">
      <c r="A113" s="115"/>
      <c r="B113" s="78"/>
      <c r="C113" s="78"/>
      <c r="D113" s="78"/>
      <c r="E113" s="78"/>
      <c r="F113" s="78"/>
      <c r="G113" s="78"/>
      <c r="H113" s="78"/>
      <c r="I113" s="42"/>
      <c r="R113" s="62"/>
      <c r="V113" s="78"/>
      <c r="W113" s="78"/>
      <c r="X113" s="78"/>
      <c r="Y113" s="78"/>
      <c r="Z113" s="78"/>
      <c r="AA113" s="78"/>
      <c r="AB113" s="78"/>
      <c r="AC113" s="78"/>
      <c r="AD113" s="42"/>
      <c r="AM113" s="62"/>
      <c r="AQ113" s="78"/>
    </row>
    <row r="114" spans="1:44" s="68" customFormat="1" ht="15.75" thickBot="1">
      <c r="A114" s="115"/>
      <c r="B114" s="78"/>
      <c r="C114" s="78"/>
      <c r="D114" s="78"/>
      <c r="E114" s="78"/>
      <c r="F114" s="78"/>
      <c r="G114" s="78"/>
      <c r="H114" s="78"/>
      <c r="I114" s="42"/>
      <c r="R114" s="62" t="s">
        <v>60</v>
      </c>
      <c r="V114" s="78"/>
      <c r="W114" s="78"/>
      <c r="X114" s="78"/>
      <c r="Y114" s="78"/>
      <c r="Z114" s="78"/>
      <c r="AA114" s="78"/>
      <c r="AB114" s="78"/>
      <c r="AC114" s="78"/>
      <c r="AD114" s="42"/>
      <c r="AM114" s="62" t="s">
        <v>60</v>
      </c>
      <c r="AQ114" s="78"/>
    </row>
    <row r="115" spans="1:44" s="68" customFormat="1" ht="15.75" thickBot="1">
      <c r="A115" s="115"/>
      <c r="B115" s="78"/>
      <c r="C115" s="78"/>
      <c r="D115" s="78"/>
      <c r="E115" s="78"/>
      <c r="F115" s="78"/>
      <c r="G115" s="78"/>
      <c r="H115" s="78"/>
      <c r="I115" s="42"/>
      <c r="R115" s="57" t="s">
        <v>57</v>
      </c>
      <c r="S115" s="2730" t="s">
        <v>61</v>
      </c>
      <c r="T115" s="2731"/>
      <c r="U115" s="98"/>
      <c r="V115" s="78"/>
      <c r="W115" s="78"/>
      <c r="X115" s="78"/>
      <c r="Y115" s="78"/>
      <c r="Z115" s="78"/>
      <c r="AA115" s="78"/>
      <c r="AB115" s="78"/>
      <c r="AC115" s="78"/>
      <c r="AD115" s="42"/>
      <c r="AM115" s="57" t="s">
        <v>57</v>
      </c>
      <c r="AN115" s="2730" t="s">
        <v>61</v>
      </c>
      <c r="AO115" s="2731"/>
      <c r="AP115" s="98"/>
      <c r="AQ115" s="78"/>
    </row>
    <row r="116" spans="1:44" s="68" customFormat="1" ht="4.5" customHeight="1" thickBot="1">
      <c r="A116" s="115"/>
      <c r="B116" s="78"/>
      <c r="C116" s="78"/>
      <c r="D116" s="78"/>
      <c r="E116" s="78"/>
      <c r="F116" s="78"/>
      <c r="G116" s="78"/>
      <c r="H116" s="78"/>
      <c r="I116" s="42"/>
      <c r="V116" s="78"/>
      <c r="W116" s="78"/>
      <c r="X116" s="78"/>
      <c r="Y116" s="78"/>
      <c r="Z116" s="78"/>
      <c r="AA116" s="78"/>
      <c r="AB116" s="78"/>
      <c r="AC116" s="78"/>
      <c r="AD116" s="42"/>
      <c r="AQ116" s="78"/>
    </row>
    <row r="117" spans="1:44" s="68" customFormat="1" ht="15.75" customHeight="1" thickBot="1">
      <c r="A117" s="115"/>
      <c r="B117" s="78"/>
      <c r="C117" s="2607" t="s">
        <v>54</v>
      </c>
      <c r="D117" s="2607"/>
      <c r="E117" s="2607"/>
      <c r="F117" s="2607"/>
      <c r="G117" s="2607"/>
      <c r="H117" s="78"/>
      <c r="I117" s="42"/>
      <c r="R117" s="57" t="s">
        <v>63</v>
      </c>
      <c r="S117" s="2732" t="s">
        <v>62</v>
      </c>
      <c r="T117" s="2732"/>
      <c r="U117" s="105"/>
      <c r="V117" s="78"/>
      <c r="W117" s="78"/>
      <c r="X117" s="2607" t="s">
        <v>54</v>
      </c>
      <c r="Y117" s="2607"/>
      <c r="Z117" s="2607"/>
      <c r="AA117" s="2607"/>
      <c r="AB117" s="2607"/>
      <c r="AC117" s="78"/>
      <c r="AD117" s="42"/>
      <c r="AM117" s="57" t="s">
        <v>63</v>
      </c>
      <c r="AN117" s="2732" t="s">
        <v>62</v>
      </c>
      <c r="AO117" s="2732"/>
      <c r="AP117" s="105"/>
      <c r="AQ117" s="78"/>
    </row>
    <row r="118" spans="1:44" s="68" customFormat="1" ht="5.25" customHeight="1">
      <c r="A118" s="115"/>
      <c r="B118" s="2726"/>
      <c r="C118" s="2726"/>
      <c r="D118" s="2726"/>
      <c r="E118" s="2726"/>
      <c r="F118" s="2726"/>
      <c r="G118" s="2726"/>
      <c r="H118" s="78"/>
      <c r="I118" s="42"/>
      <c r="S118" s="2732"/>
      <c r="T118" s="2732"/>
      <c r="U118" s="105"/>
      <c r="V118" s="78"/>
      <c r="W118" s="2726"/>
      <c r="X118" s="2726"/>
      <c r="Y118" s="2726"/>
      <c r="Z118" s="2726"/>
      <c r="AA118" s="2726"/>
      <c r="AB118" s="2726"/>
      <c r="AC118" s="78"/>
      <c r="AD118" s="42"/>
      <c r="AN118" s="2732"/>
      <c r="AO118" s="2732"/>
      <c r="AP118" s="105"/>
      <c r="AQ118" s="78"/>
    </row>
    <row r="119" spans="1:44" s="68" customFormat="1" ht="5.25" customHeight="1">
      <c r="A119" s="115"/>
      <c r="B119" s="101"/>
      <c r="C119" s="101"/>
      <c r="D119" s="101"/>
      <c r="E119" s="101"/>
      <c r="F119" s="101"/>
      <c r="G119" s="101"/>
      <c r="H119" s="78"/>
      <c r="I119" s="42"/>
      <c r="S119" s="2732"/>
      <c r="T119" s="2732"/>
      <c r="U119" s="105"/>
      <c r="V119" s="78"/>
      <c r="W119" s="101"/>
      <c r="X119" s="101"/>
      <c r="Y119" s="101"/>
      <c r="Z119" s="101"/>
      <c r="AA119" s="101"/>
      <c r="AB119" s="101"/>
      <c r="AC119" s="78"/>
      <c r="AD119" s="42"/>
      <c r="AN119" s="2732"/>
      <c r="AO119" s="2732"/>
      <c r="AP119" s="105"/>
      <c r="AQ119" s="78"/>
    </row>
    <row r="120" spans="1:44" s="68" customFormat="1" ht="3" customHeight="1">
      <c r="A120" s="115"/>
      <c r="B120" s="78"/>
      <c r="C120" s="78"/>
      <c r="D120" s="78"/>
      <c r="E120" s="78"/>
      <c r="F120" s="78"/>
      <c r="G120" s="78"/>
      <c r="H120" s="78"/>
      <c r="I120" s="42"/>
      <c r="V120" s="78"/>
      <c r="W120" s="78"/>
      <c r="X120" s="78"/>
      <c r="Y120" s="78"/>
      <c r="Z120" s="78"/>
      <c r="AA120" s="78"/>
      <c r="AB120" s="78"/>
      <c r="AC120" s="78"/>
      <c r="AD120" s="42"/>
      <c r="AQ120" s="78"/>
    </row>
    <row r="121" spans="1:44" s="68" customFormat="1" ht="4.5" customHeight="1">
      <c r="A121" s="115"/>
    </row>
    <row r="122" spans="1:44" s="68" customFormat="1" ht="4.5" customHeight="1"/>
    <row r="123" spans="1:44" s="68" customFormat="1" ht="15" customHeight="1">
      <c r="A123" s="115"/>
      <c r="B123" s="2723" t="s">
        <v>42</v>
      </c>
      <c r="C123" s="2723"/>
      <c r="D123" s="2723"/>
      <c r="E123" s="2723"/>
      <c r="F123" s="2723"/>
      <c r="G123" s="2723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V123" s="78"/>
      <c r="W123" s="2723" t="s">
        <v>42</v>
      </c>
      <c r="X123" s="2723"/>
      <c r="Y123" s="2723"/>
      <c r="Z123" s="2723"/>
      <c r="AA123" s="2723"/>
      <c r="AB123" s="2723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Q123" s="78"/>
    </row>
    <row r="124" spans="1:44" s="68" customFormat="1">
      <c r="A124" s="115">
        <v>123</v>
      </c>
      <c r="B124" s="2723"/>
      <c r="C124" s="2723"/>
      <c r="D124" s="2723"/>
      <c r="E124" s="2723"/>
      <c r="F124" s="2723"/>
      <c r="G124" s="2723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V124" s="78"/>
      <c r="W124" s="2723"/>
      <c r="X124" s="2723"/>
      <c r="Y124" s="2723"/>
      <c r="Z124" s="2723"/>
      <c r="AA124" s="2723"/>
      <c r="AB124" s="2723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Q124" s="78"/>
      <c r="AR124" s="68">
        <v>124</v>
      </c>
    </row>
    <row r="125" spans="1:44" s="114" customFormat="1">
      <c r="A125" s="116"/>
      <c r="B125" s="2710"/>
      <c r="C125" s="2710"/>
      <c r="D125" s="2710"/>
      <c r="E125" s="2710"/>
      <c r="F125" s="2710"/>
      <c r="G125" s="2710"/>
      <c r="H125" s="113"/>
      <c r="I125" s="2710"/>
      <c r="J125" s="2710"/>
      <c r="K125" s="2710"/>
      <c r="L125" s="2710"/>
      <c r="M125" s="2710"/>
      <c r="N125" s="2710"/>
      <c r="O125" s="2710"/>
      <c r="P125" s="2710"/>
      <c r="Q125" s="2710"/>
      <c r="R125" s="2710"/>
      <c r="S125" s="2710"/>
      <c r="T125" s="2710"/>
      <c r="U125" s="2710"/>
      <c r="V125" s="113"/>
      <c r="W125" s="2710"/>
      <c r="X125" s="2710"/>
      <c r="Y125" s="2710"/>
      <c r="Z125" s="2710"/>
      <c r="AA125" s="2710"/>
      <c r="AB125" s="2710"/>
      <c r="AC125" s="113"/>
      <c r="AD125" s="2710"/>
      <c r="AE125" s="2710"/>
      <c r="AF125" s="2710"/>
      <c r="AG125" s="2710"/>
      <c r="AH125" s="2710"/>
      <c r="AI125" s="2710"/>
      <c r="AJ125" s="2710"/>
      <c r="AK125" s="2710"/>
      <c r="AL125" s="2710"/>
      <c r="AM125" s="2710"/>
      <c r="AN125" s="2710"/>
      <c r="AO125" s="2710"/>
      <c r="AP125" s="2710"/>
      <c r="AQ125" s="113"/>
    </row>
    <row r="126" spans="1:44" s="68" customFormat="1" ht="15.75" customHeight="1">
      <c r="A126" s="115"/>
      <c r="B126" s="2724">
        <v>1</v>
      </c>
      <c r="C126" s="2725" t="s">
        <v>43</v>
      </c>
      <c r="D126" s="2725"/>
      <c r="E126" s="2725"/>
      <c r="F126" s="2725"/>
      <c r="G126" s="2725"/>
      <c r="H126" s="78"/>
      <c r="I126" s="2722" t="s">
        <v>44</v>
      </c>
      <c r="J126" s="2722"/>
      <c r="K126" s="2722"/>
      <c r="L126" s="2722"/>
      <c r="M126" s="2722"/>
      <c r="N126" s="2722"/>
      <c r="O126" s="2722"/>
      <c r="P126" s="2722"/>
      <c r="Q126" s="2722"/>
      <c r="R126" s="2722"/>
      <c r="S126" s="2722"/>
      <c r="T126" s="2722"/>
      <c r="U126" s="106"/>
      <c r="V126" s="78"/>
      <c r="W126" s="2724">
        <v>1</v>
      </c>
      <c r="X126" s="2725" t="s">
        <v>43</v>
      </c>
      <c r="Y126" s="2725"/>
      <c r="Z126" s="2725"/>
      <c r="AA126" s="2725"/>
      <c r="AB126" s="2725"/>
      <c r="AC126" s="78"/>
      <c r="AD126" s="2722" t="s">
        <v>44</v>
      </c>
      <c r="AE126" s="2722"/>
      <c r="AF126" s="2722"/>
      <c r="AG126" s="2722"/>
      <c r="AH126" s="2722"/>
      <c r="AI126" s="2722"/>
      <c r="AJ126" s="2722"/>
      <c r="AK126" s="2722"/>
      <c r="AL126" s="2722"/>
      <c r="AM126" s="2722"/>
      <c r="AN126" s="2722"/>
      <c r="AO126" s="2722"/>
      <c r="AP126" s="106"/>
      <c r="AQ126" s="78"/>
    </row>
    <row r="127" spans="1:44" s="68" customFormat="1" ht="15.75">
      <c r="A127" s="115"/>
      <c r="B127" s="2724"/>
      <c r="C127" s="2725"/>
      <c r="D127" s="2725"/>
      <c r="E127" s="2725"/>
      <c r="F127" s="2725"/>
      <c r="G127" s="2725"/>
      <c r="H127" s="78"/>
      <c r="I127" s="2722" t="s">
        <v>45</v>
      </c>
      <c r="J127" s="2722"/>
      <c r="K127" s="2722"/>
      <c r="L127" s="2722"/>
      <c r="M127" s="2722"/>
      <c r="N127" s="2722"/>
      <c r="O127" s="2722"/>
      <c r="P127" s="2722"/>
      <c r="Q127" s="2722"/>
      <c r="R127" s="2722"/>
      <c r="S127" s="2722"/>
      <c r="T127" s="2722"/>
      <c r="U127" s="106"/>
      <c r="V127" s="78"/>
      <c r="W127" s="2724"/>
      <c r="X127" s="2725"/>
      <c r="Y127" s="2725"/>
      <c r="Z127" s="2725"/>
      <c r="AA127" s="2725"/>
      <c r="AB127" s="2725"/>
      <c r="AC127" s="78"/>
      <c r="AD127" s="2722" t="s">
        <v>45</v>
      </c>
      <c r="AE127" s="2722"/>
      <c r="AF127" s="2722"/>
      <c r="AG127" s="2722"/>
      <c r="AH127" s="2722"/>
      <c r="AI127" s="2722"/>
      <c r="AJ127" s="2722"/>
      <c r="AK127" s="2722"/>
      <c r="AL127" s="2722"/>
      <c r="AM127" s="2722"/>
      <c r="AN127" s="2722"/>
      <c r="AO127" s="2722"/>
      <c r="AP127" s="106"/>
      <c r="AQ127" s="78"/>
    </row>
    <row r="128" spans="1:44" s="68" customFormat="1">
      <c r="A128" s="115"/>
      <c r="B128" s="110">
        <v>2</v>
      </c>
      <c r="C128" s="50" t="s">
        <v>46</v>
      </c>
      <c r="D128" s="50"/>
      <c r="E128" s="50"/>
      <c r="F128" s="78"/>
      <c r="G128" s="78"/>
      <c r="H128" s="78"/>
      <c r="I128" s="2607"/>
      <c r="J128" s="2607"/>
      <c r="K128" s="2607"/>
      <c r="L128" s="2607"/>
      <c r="M128" s="2607"/>
      <c r="N128" s="2607"/>
      <c r="O128" s="2607"/>
      <c r="P128" s="2607"/>
      <c r="Q128" s="2607"/>
      <c r="R128" s="2607"/>
      <c r="S128" s="2607"/>
      <c r="T128" s="2607"/>
      <c r="U128" s="2607"/>
      <c r="V128" s="78"/>
      <c r="W128" s="110">
        <v>2</v>
      </c>
      <c r="X128" s="50" t="s">
        <v>46</v>
      </c>
      <c r="Y128" s="50"/>
      <c r="Z128" s="50"/>
      <c r="AA128" s="78"/>
      <c r="AB128" s="78"/>
      <c r="AC128" s="78"/>
      <c r="AD128" s="2607"/>
      <c r="AE128" s="2607"/>
      <c r="AF128" s="2607"/>
      <c r="AG128" s="2607"/>
      <c r="AH128" s="2607"/>
      <c r="AI128" s="2607"/>
      <c r="AJ128" s="2607"/>
      <c r="AK128" s="2607"/>
      <c r="AL128" s="2607"/>
      <c r="AM128" s="2607"/>
      <c r="AN128" s="2607"/>
      <c r="AO128" s="2607"/>
      <c r="AP128" s="2607"/>
      <c r="AQ128" s="78"/>
    </row>
    <row r="129" spans="1:43" s="68" customFormat="1" ht="15" customHeight="1">
      <c r="A129" s="115"/>
      <c r="B129" s="2713">
        <v>3</v>
      </c>
      <c r="C129" s="2720" t="s">
        <v>47</v>
      </c>
      <c r="D129" s="2720"/>
      <c r="E129" s="2720"/>
      <c r="F129" s="2720"/>
      <c r="G129" s="2720"/>
      <c r="H129" s="78"/>
      <c r="I129" s="42"/>
      <c r="J129" s="2728" t="s">
        <v>48</v>
      </c>
      <c r="K129" s="2728"/>
      <c r="L129" s="107" t="s">
        <v>6</v>
      </c>
      <c r="M129" s="2728" t="str">
        <f ca="1">TEXT(LEFT(AH98,(FIND("/",AH98,1)-1))+1,"000")&amp;"/KIM/KPP/"&amp;ROMAN(MONTH(NOW()),0)&amp;"/"&amp;YEAR(NOW())</f>
        <v>009/KIM/KPP/III/2021</v>
      </c>
      <c r="N129" s="2728"/>
      <c r="O129" s="2728"/>
      <c r="P129" s="2728"/>
      <c r="Q129" s="2728"/>
      <c r="R129" s="2728"/>
      <c r="S129" s="2728"/>
      <c r="T129" s="2728"/>
      <c r="U129" s="107"/>
      <c r="V129" s="78"/>
      <c r="W129" s="2713">
        <v>3</v>
      </c>
      <c r="X129" s="2720" t="s">
        <v>47</v>
      </c>
      <c r="Y129" s="2720"/>
      <c r="Z129" s="2720"/>
      <c r="AA129" s="2720"/>
      <c r="AB129" s="2720"/>
      <c r="AC129" s="78"/>
      <c r="AD129" s="42"/>
      <c r="AE129" s="2728" t="s">
        <v>48</v>
      </c>
      <c r="AF129" s="2728"/>
      <c r="AG129" s="107" t="s">
        <v>6</v>
      </c>
      <c r="AH129" s="2728" t="str">
        <f ca="1">TEXT(LEFT(M129,(FIND("/",M129,1)-1))+1,"000")&amp;"/KIM/KPP/"&amp;ROMAN(MONTH(NOW()),0)&amp;"/"&amp;YEAR(NOW())</f>
        <v>010/KIM/KPP/III/2021</v>
      </c>
      <c r="AI129" s="2728"/>
      <c r="AJ129" s="2728"/>
      <c r="AK129" s="2728"/>
      <c r="AL129" s="2728"/>
      <c r="AM129" s="2728"/>
      <c r="AN129" s="2728"/>
      <c r="AO129" s="2728"/>
      <c r="AP129" s="107"/>
      <c r="AQ129" s="78"/>
    </row>
    <row r="130" spans="1:43" s="68" customFormat="1" ht="6.75" customHeight="1">
      <c r="A130" s="115"/>
      <c r="B130" s="2713"/>
      <c r="C130" s="2720"/>
      <c r="D130" s="2720"/>
      <c r="E130" s="2720"/>
      <c r="F130" s="2720"/>
      <c r="G130" s="2720"/>
      <c r="H130" s="82"/>
      <c r="I130" s="42"/>
      <c r="J130" s="2728" t="s">
        <v>49</v>
      </c>
      <c r="K130" s="2728"/>
      <c r="L130" s="2728" t="s">
        <v>6</v>
      </c>
      <c r="M130" s="2728" t="e">
        <f>VLOOKUP(A124,DATABASE_NEW,2,FALSE)</f>
        <v>#NAME?</v>
      </c>
      <c r="N130" s="2728"/>
      <c r="O130" s="2728"/>
      <c r="P130" s="2728"/>
      <c r="Q130" s="2728"/>
      <c r="R130" s="2728"/>
      <c r="S130" s="2728"/>
      <c r="T130" s="2728"/>
      <c r="U130" s="107"/>
      <c r="V130" s="78"/>
      <c r="W130" s="2713"/>
      <c r="X130" s="2720"/>
      <c r="Y130" s="2720"/>
      <c r="Z130" s="2720"/>
      <c r="AA130" s="2720"/>
      <c r="AB130" s="2720"/>
      <c r="AC130" s="82"/>
      <c r="AD130" s="42"/>
      <c r="AE130" s="2728" t="s">
        <v>49</v>
      </c>
      <c r="AF130" s="2728"/>
      <c r="AG130" s="2728" t="s">
        <v>6</v>
      </c>
      <c r="AH130" s="2728" t="e">
        <f>VLOOKUP(AR124,DATABASE_NEW,2,FALSE)</f>
        <v>#NAME?</v>
      </c>
      <c r="AI130" s="2728"/>
      <c r="AJ130" s="2728"/>
      <c r="AK130" s="2728"/>
      <c r="AL130" s="2728"/>
      <c r="AM130" s="2728"/>
      <c r="AN130" s="2728"/>
      <c r="AO130" s="2728"/>
      <c r="AP130" s="107"/>
      <c r="AQ130" s="78"/>
    </row>
    <row r="131" spans="1:43" s="68" customFormat="1" ht="6" customHeight="1">
      <c r="A131" s="115"/>
      <c r="B131" s="108"/>
      <c r="C131" s="2720"/>
      <c r="D131" s="2720"/>
      <c r="E131" s="2720"/>
      <c r="F131" s="2720"/>
      <c r="G131" s="2720"/>
      <c r="H131" s="82"/>
      <c r="I131" s="42"/>
      <c r="J131" s="2728"/>
      <c r="K131" s="2728"/>
      <c r="L131" s="2728"/>
      <c r="M131" s="2728"/>
      <c r="N131" s="2728"/>
      <c r="O131" s="2728"/>
      <c r="P131" s="2728"/>
      <c r="Q131" s="2728"/>
      <c r="R131" s="2728"/>
      <c r="S131" s="2728"/>
      <c r="T131" s="2728"/>
      <c r="U131" s="107"/>
      <c r="V131" s="78"/>
      <c r="W131" s="108"/>
      <c r="X131" s="2720"/>
      <c r="Y131" s="2720"/>
      <c r="Z131" s="2720"/>
      <c r="AA131" s="2720"/>
      <c r="AB131" s="2720"/>
      <c r="AC131" s="82"/>
      <c r="AD131" s="42"/>
      <c r="AE131" s="2728"/>
      <c r="AF131" s="2728"/>
      <c r="AG131" s="2728"/>
      <c r="AH131" s="2728"/>
      <c r="AI131" s="2728"/>
      <c r="AJ131" s="2728"/>
      <c r="AK131" s="2728"/>
      <c r="AL131" s="2728"/>
      <c r="AM131" s="2728"/>
      <c r="AN131" s="2728"/>
      <c r="AO131" s="2728"/>
      <c r="AP131" s="107"/>
      <c r="AQ131" s="78"/>
    </row>
    <row r="132" spans="1:43" s="68" customFormat="1" ht="15" customHeight="1">
      <c r="A132" s="115"/>
      <c r="B132" s="2713">
        <v>4</v>
      </c>
      <c r="C132" s="2720" t="s">
        <v>50</v>
      </c>
      <c r="D132" s="2720"/>
      <c r="E132" s="2720"/>
      <c r="F132" s="2720"/>
      <c r="G132" s="2720"/>
      <c r="H132" s="82"/>
      <c r="I132" s="42"/>
      <c r="J132" s="2712" t="s">
        <v>10</v>
      </c>
      <c r="K132" s="2712"/>
      <c r="L132" s="111" t="s">
        <v>6</v>
      </c>
      <c r="M132" s="2711" t="e">
        <f>VLOOKUP(A124,DATABASE_NEW,5,FALSE)</f>
        <v>#NAME?</v>
      </c>
      <c r="N132" s="2711"/>
      <c r="O132" s="2711"/>
      <c r="P132" s="2711"/>
      <c r="Q132" s="2711"/>
      <c r="R132" s="2711"/>
      <c r="S132" s="2711"/>
      <c r="T132" s="2711"/>
      <c r="U132" s="2711"/>
      <c r="V132" s="78"/>
      <c r="W132" s="2713">
        <v>4</v>
      </c>
      <c r="X132" s="2720" t="s">
        <v>50</v>
      </c>
      <c r="Y132" s="2720"/>
      <c r="Z132" s="2720"/>
      <c r="AA132" s="2720"/>
      <c r="AB132" s="2720"/>
      <c r="AC132" s="82"/>
      <c r="AD132" s="42"/>
      <c r="AE132" s="2712" t="s">
        <v>10</v>
      </c>
      <c r="AF132" s="2712"/>
      <c r="AG132" s="111" t="s">
        <v>6</v>
      </c>
      <c r="AH132" s="2711" t="e">
        <f>VLOOKUP(AR124,DATABASE_NEW,5,FALSE)</f>
        <v>#NAME?</v>
      </c>
      <c r="AI132" s="2711"/>
      <c r="AJ132" s="2711"/>
      <c r="AK132" s="2711"/>
      <c r="AL132" s="2711"/>
      <c r="AM132" s="2711"/>
      <c r="AN132" s="2711"/>
      <c r="AO132" s="2711"/>
      <c r="AP132" s="2711"/>
      <c r="AQ132" s="78"/>
    </row>
    <row r="133" spans="1:43" s="68" customFormat="1">
      <c r="A133" s="115"/>
      <c r="B133" s="2713"/>
      <c r="C133" s="2720"/>
      <c r="D133" s="2720"/>
      <c r="E133" s="2720"/>
      <c r="F133" s="2720"/>
      <c r="G133" s="2720"/>
      <c r="H133" s="82"/>
      <c r="I133" s="42"/>
      <c r="J133" s="2712" t="s">
        <v>8</v>
      </c>
      <c r="K133" s="2712"/>
      <c r="L133" s="111"/>
      <c r="M133" s="109" t="s">
        <v>6</v>
      </c>
      <c r="N133" s="2711" t="e">
        <f>VLOOKUP(A124,DATABASE_NEW,3,FALSE)</f>
        <v>#NAME?</v>
      </c>
      <c r="O133" s="2711"/>
      <c r="P133" s="2711"/>
      <c r="Q133" s="2711"/>
      <c r="R133" s="2711"/>
      <c r="S133" s="2711"/>
      <c r="T133" s="2711"/>
      <c r="U133" s="2711"/>
      <c r="V133" s="78"/>
      <c r="W133" s="2713"/>
      <c r="X133" s="2720"/>
      <c r="Y133" s="2720"/>
      <c r="Z133" s="2720"/>
      <c r="AA133" s="2720"/>
      <c r="AB133" s="2720"/>
      <c r="AC133" s="82"/>
      <c r="AD133" s="42"/>
      <c r="AE133" s="2712" t="s">
        <v>8</v>
      </c>
      <c r="AF133" s="2712"/>
      <c r="AG133" s="111"/>
      <c r="AH133" s="109" t="s">
        <v>6</v>
      </c>
      <c r="AI133" s="2711" t="e">
        <f>VLOOKUP(AR124,DATABASE_NEW,3,FALSE)</f>
        <v>#NAME?</v>
      </c>
      <c r="AJ133" s="2711"/>
      <c r="AK133" s="2711"/>
      <c r="AL133" s="2711"/>
      <c r="AM133" s="2711"/>
      <c r="AN133" s="2711"/>
      <c r="AO133" s="2711"/>
      <c r="AP133" s="2711"/>
      <c r="AQ133" s="78"/>
    </row>
    <row r="134" spans="1:43" s="68" customFormat="1" ht="15" customHeight="1">
      <c r="A134" s="115"/>
      <c r="B134" s="2713">
        <v>5</v>
      </c>
      <c r="C134" s="2720" t="s">
        <v>51</v>
      </c>
      <c r="D134" s="2720"/>
      <c r="E134" s="2720"/>
      <c r="F134" s="2720"/>
      <c r="G134" s="2720"/>
      <c r="H134" s="82"/>
      <c r="I134" s="42"/>
      <c r="J134" s="2712" t="s">
        <v>5</v>
      </c>
      <c r="K134" s="2712"/>
      <c r="L134" s="2712"/>
      <c r="M134" s="112" t="s">
        <v>6</v>
      </c>
      <c r="N134" s="2711" t="e">
        <f>"PT. KPP / "&amp;VLOOKUP(A124,DATABASE_NEW,6,FALSE)</f>
        <v>#NAME?</v>
      </c>
      <c r="O134" s="2711"/>
      <c r="P134" s="2711"/>
      <c r="Q134" s="2711"/>
      <c r="R134" s="2711"/>
      <c r="S134" s="2711"/>
      <c r="T134" s="2711"/>
      <c r="U134" s="100"/>
      <c r="V134" s="78"/>
      <c r="W134" s="2713">
        <v>5</v>
      </c>
      <c r="X134" s="2720" t="s">
        <v>51</v>
      </c>
      <c r="Y134" s="2720"/>
      <c r="Z134" s="2720"/>
      <c r="AA134" s="2720"/>
      <c r="AB134" s="2720"/>
      <c r="AC134" s="82"/>
      <c r="AD134" s="42"/>
      <c r="AE134" s="2712" t="s">
        <v>5</v>
      </c>
      <c r="AF134" s="2712"/>
      <c r="AG134" s="2712"/>
      <c r="AH134" s="112" t="s">
        <v>6</v>
      </c>
      <c r="AI134" s="2711" t="e">
        <f>"PT. KPP / "&amp;VLOOKUP(AR124,DATABASE_NEW,6,FALSE)</f>
        <v>#NAME?</v>
      </c>
      <c r="AJ134" s="2711"/>
      <c r="AK134" s="2711"/>
      <c r="AL134" s="2711"/>
      <c r="AM134" s="2711"/>
      <c r="AN134" s="2711"/>
      <c r="AO134" s="2711"/>
      <c r="AP134" s="100"/>
      <c r="AQ134" s="78"/>
    </row>
    <row r="135" spans="1:43" s="68" customFormat="1" ht="12.75" customHeight="1">
      <c r="A135" s="115"/>
      <c r="B135" s="2713"/>
      <c r="C135" s="2720"/>
      <c r="D135" s="2720"/>
      <c r="E135" s="2720"/>
      <c r="F135" s="2720"/>
      <c r="G135" s="2720"/>
      <c r="H135" s="78"/>
      <c r="I135" s="42"/>
      <c r="J135" s="2712" t="s">
        <v>59</v>
      </c>
      <c r="K135" s="2712"/>
      <c r="L135" s="2712"/>
      <c r="M135" s="2712"/>
      <c r="N135" s="60" t="s">
        <v>6</v>
      </c>
      <c r="O135" s="60"/>
      <c r="P135" s="2718" t="e">
        <f>VLOOKUP(A124,DATABASE_NEW,21,FALSE)</f>
        <v>#NAME?</v>
      </c>
      <c r="Q135" s="2718"/>
      <c r="R135" s="2718"/>
      <c r="S135" s="2718"/>
      <c r="T135" s="2718"/>
      <c r="U135" s="99"/>
      <c r="V135" s="78"/>
      <c r="W135" s="2713"/>
      <c r="X135" s="2720"/>
      <c r="Y135" s="2720"/>
      <c r="Z135" s="2720"/>
      <c r="AA135" s="2720"/>
      <c r="AB135" s="2720"/>
      <c r="AC135" s="78"/>
      <c r="AD135" s="42"/>
      <c r="AE135" s="2712" t="s">
        <v>59</v>
      </c>
      <c r="AF135" s="2712"/>
      <c r="AG135" s="2712"/>
      <c r="AH135" s="2712"/>
      <c r="AI135" s="60" t="s">
        <v>6</v>
      </c>
      <c r="AJ135" s="60"/>
      <c r="AK135" s="2718" t="e">
        <f>VLOOKUP(AR124,DATABASE_NEW,21,FALSE)</f>
        <v>#NAME?</v>
      </c>
      <c r="AL135" s="2718"/>
      <c r="AM135" s="2718"/>
      <c r="AN135" s="2718"/>
      <c r="AO135" s="2718"/>
      <c r="AP135" s="99"/>
      <c r="AQ135" s="78"/>
    </row>
    <row r="136" spans="1:43" s="68" customFormat="1" ht="15" customHeight="1">
      <c r="A136" s="115"/>
      <c r="B136" s="2713">
        <v>6</v>
      </c>
      <c r="C136" s="2720" t="s">
        <v>52</v>
      </c>
      <c r="D136" s="2720"/>
      <c r="E136" s="2720"/>
      <c r="F136" s="2720"/>
      <c r="G136" s="2720"/>
      <c r="H136" s="78"/>
      <c r="I136" s="2607"/>
      <c r="J136" s="2607"/>
      <c r="K136" s="2607"/>
      <c r="L136" s="2607"/>
      <c r="M136" s="2607"/>
      <c r="N136" s="2607"/>
      <c r="O136" s="2607"/>
      <c r="P136" s="2607"/>
      <c r="Q136" s="2607"/>
      <c r="R136" s="2607"/>
      <c r="S136" s="2607"/>
      <c r="T136" s="2607"/>
      <c r="U136" s="2607"/>
      <c r="V136" s="78"/>
      <c r="W136" s="2713">
        <v>6</v>
      </c>
      <c r="X136" s="2720" t="s">
        <v>52</v>
      </c>
      <c r="Y136" s="2720"/>
      <c r="Z136" s="2720"/>
      <c r="AA136" s="2720"/>
      <c r="AB136" s="2720"/>
      <c r="AC136" s="78"/>
      <c r="AD136" s="2607"/>
      <c r="AE136" s="2607"/>
      <c r="AF136" s="2607"/>
      <c r="AG136" s="2607"/>
      <c r="AH136" s="2607"/>
      <c r="AI136" s="2607"/>
      <c r="AJ136" s="2607"/>
      <c r="AK136" s="2607"/>
      <c r="AL136" s="2607"/>
      <c r="AM136" s="2607"/>
      <c r="AN136" s="2607"/>
      <c r="AO136" s="2607"/>
      <c r="AP136" s="2607"/>
      <c r="AQ136" s="78"/>
    </row>
    <row r="137" spans="1:43" s="68" customFormat="1" ht="9.75" customHeight="1">
      <c r="A137" s="115"/>
      <c r="B137" s="2713"/>
      <c r="C137" s="2720"/>
      <c r="D137" s="2720"/>
      <c r="E137" s="2720"/>
      <c r="F137" s="2720"/>
      <c r="G137" s="2720"/>
      <c r="H137" s="78"/>
      <c r="I137" s="42"/>
      <c r="J137" s="78"/>
      <c r="K137" s="55"/>
      <c r="L137" s="56"/>
      <c r="M137" s="56"/>
      <c r="N137" s="56"/>
      <c r="O137" s="56"/>
      <c r="P137" s="2721" t="s">
        <v>55</v>
      </c>
      <c r="Q137" s="2721"/>
      <c r="R137" s="2721"/>
      <c r="S137" s="2721"/>
      <c r="T137" s="2721"/>
      <c r="U137" s="2721"/>
      <c r="V137" s="78"/>
      <c r="W137" s="2713"/>
      <c r="X137" s="2720"/>
      <c r="Y137" s="2720"/>
      <c r="Z137" s="2720"/>
      <c r="AA137" s="2720"/>
      <c r="AB137" s="2720"/>
      <c r="AC137" s="78"/>
      <c r="AD137" s="42"/>
      <c r="AE137" s="78"/>
      <c r="AF137" s="55"/>
      <c r="AG137" s="56"/>
      <c r="AH137" s="56"/>
      <c r="AI137" s="56"/>
      <c r="AJ137" s="56"/>
      <c r="AK137" s="2721" t="s">
        <v>55</v>
      </c>
      <c r="AL137" s="2721"/>
      <c r="AM137" s="2721"/>
      <c r="AN137" s="2721"/>
      <c r="AO137" s="2721"/>
      <c r="AP137" s="2721"/>
      <c r="AQ137" s="78"/>
    </row>
    <row r="138" spans="1:43" s="68" customFormat="1" ht="6.75" customHeight="1" thickBot="1">
      <c r="A138" s="115"/>
      <c r="B138" s="2727">
        <v>7</v>
      </c>
      <c r="C138" s="2729" t="s">
        <v>53</v>
      </c>
      <c r="D138" s="2729"/>
      <c r="E138" s="2729"/>
      <c r="F138" s="2729"/>
      <c r="G138" s="2729"/>
      <c r="I138" s="42"/>
      <c r="J138" s="78"/>
      <c r="K138" s="78"/>
      <c r="L138" s="53"/>
      <c r="M138" s="53"/>
      <c r="N138" s="53"/>
      <c r="O138" s="53"/>
      <c r="P138" s="53"/>
      <c r="Q138" s="53"/>
      <c r="R138" s="2714"/>
      <c r="S138" s="2714"/>
      <c r="T138" s="2714"/>
      <c r="U138" s="102"/>
      <c r="V138" s="78"/>
      <c r="W138" s="2727">
        <v>7</v>
      </c>
      <c r="X138" s="2729" t="s">
        <v>53</v>
      </c>
      <c r="Y138" s="2729"/>
      <c r="Z138" s="2729"/>
      <c r="AA138" s="2729"/>
      <c r="AB138" s="2729"/>
      <c r="AD138" s="42"/>
      <c r="AE138" s="78"/>
      <c r="AF138" s="78"/>
      <c r="AG138" s="53"/>
      <c r="AH138" s="53"/>
      <c r="AI138" s="53"/>
      <c r="AJ138" s="53"/>
      <c r="AK138" s="53"/>
      <c r="AL138" s="53"/>
      <c r="AM138" s="2714"/>
      <c r="AN138" s="2714"/>
      <c r="AO138" s="2714"/>
      <c r="AP138" s="102"/>
      <c r="AQ138" s="78"/>
    </row>
    <row r="139" spans="1:43" s="68" customFormat="1" ht="15.75" thickBot="1">
      <c r="A139" s="115"/>
      <c r="B139" s="2727"/>
      <c r="C139" s="2729"/>
      <c r="D139" s="2729"/>
      <c r="E139" s="2729"/>
      <c r="F139" s="2729"/>
      <c r="G139" s="2729"/>
      <c r="I139" s="42"/>
      <c r="J139" s="78"/>
      <c r="K139" s="78"/>
      <c r="L139" s="78"/>
      <c r="M139" s="78"/>
      <c r="N139" s="58"/>
      <c r="O139" s="58"/>
      <c r="P139" s="58"/>
      <c r="Q139" s="58"/>
      <c r="R139" s="57" t="e">
        <f>IF(N133="HELPER DRILL &amp; BLASTING","V","X")</f>
        <v>#NAME?</v>
      </c>
      <c r="S139" s="2715" t="s">
        <v>56</v>
      </c>
      <c r="T139" s="2715"/>
      <c r="U139" s="103"/>
      <c r="V139" s="78"/>
      <c r="W139" s="2727"/>
      <c r="X139" s="2729"/>
      <c r="Y139" s="2729"/>
      <c r="Z139" s="2729"/>
      <c r="AA139" s="2729"/>
      <c r="AB139" s="2729"/>
      <c r="AD139" s="42"/>
      <c r="AE139" s="78"/>
      <c r="AF139" s="78"/>
      <c r="AG139" s="78"/>
      <c r="AH139" s="78"/>
      <c r="AI139" s="58"/>
      <c r="AJ139" s="58"/>
      <c r="AK139" s="58"/>
      <c r="AL139" s="58"/>
      <c r="AM139" s="57" t="e">
        <f>IF(AI133="HELPER DRILL &amp; BLASTING","V","X")</f>
        <v>#NAME?</v>
      </c>
      <c r="AN139" s="2715" t="s">
        <v>56</v>
      </c>
      <c r="AO139" s="2715"/>
      <c r="AP139" s="103"/>
      <c r="AQ139" s="78"/>
    </row>
    <row r="140" spans="1:43" s="68" customFormat="1" ht="6.75" customHeight="1" thickBot="1">
      <c r="A140" s="115"/>
      <c r="B140" s="2727"/>
      <c r="C140" s="2729"/>
      <c r="D140" s="2729"/>
      <c r="E140" s="2729"/>
      <c r="F140" s="2729"/>
      <c r="G140" s="2729"/>
      <c r="I140" s="42"/>
      <c r="J140" s="78"/>
      <c r="K140" s="78"/>
      <c r="L140" s="53"/>
      <c r="M140" s="53"/>
      <c r="N140" s="53"/>
      <c r="O140" s="53"/>
      <c r="P140" s="53"/>
      <c r="Q140" s="53"/>
      <c r="R140" s="2716"/>
      <c r="S140" s="2717"/>
      <c r="T140" s="2717"/>
      <c r="U140" s="104"/>
      <c r="V140" s="78"/>
      <c r="W140" s="2727"/>
      <c r="X140" s="2729"/>
      <c r="Y140" s="2729"/>
      <c r="Z140" s="2729"/>
      <c r="AA140" s="2729"/>
      <c r="AB140" s="2729"/>
      <c r="AD140" s="42"/>
      <c r="AE140" s="78"/>
      <c r="AF140" s="78"/>
      <c r="AG140" s="53"/>
      <c r="AH140" s="53"/>
      <c r="AI140" s="53"/>
      <c r="AJ140" s="53"/>
      <c r="AK140" s="53"/>
      <c r="AL140" s="53"/>
      <c r="AM140" s="2716"/>
      <c r="AN140" s="2717"/>
      <c r="AO140" s="2717"/>
      <c r="AP140" s="104"/>
      <c r="AQ140" s="78"/>
    </row>
    <row r="141" spans="1:43" s="68" customFormat="1" ht="15.75" thickBot="1">
      <c r="A141" s="115"/>
      <c r="C141" s="2729"/>
      <c r="D141" s="2729"/>
      <c r="E141" s="2729"/>
      <c r="F141" s="2729"/>
      <c r="G141" s="2729"/>
      <c r="H141" s="78"/>
      <c r="I141" s="42"/>
      <c r="J141" s="2719"/>
      <c r="K141" s="2719"/>
      <c r="L141" s="42"/>
      <c r="M141" s="42"/>
      <c r="N141" s="58"/>
      <c r="O141" s="58"/>
      <c r="P141" s="58"/>
      <c r="Q141" s="58"/>
      <c r="R141" s="57" t="s">
        <v>57</v>
      </c>
      <c r="S141" s="54" t="s">
        <v>58</v>
      </c>
      <c r="T141" s="54"/>
      <c r="U141" s="54"/>
      <c r="V141" s="78"/>
      <c r="X141" s="2729"/>
      <c r="Y141" s="2729"/>
      <c r="Z141" s="2729"/>
      <c r="AA141" s="2729"/>
      <c r="AB141" s="2729"/>
      <c r="AC141" s="78"/>
      <c r="AD141" s="42"/>
      <c r="AE141" s="2719"/>
      <c r="AF141" s="2719"/>
      <c r="AG141" s="42"/>
      <c r="AH141" s="42"/>
      <c r="AI141" s="58"/>
      <c r="AJ141" s="58"/>
      <c r="AK141" s="58"/>
      <c r="AL141" s="58"/>
      <c r="AM141" s="57" t="s">
        <v>57</v>
      </c>
      <c r="AN141" s="54" t="s">
        <v>58</v>
      </c>
      <c r="AO141" s="54"/>
      <c r="AP141" s="54"/>
      <c r="AQ141" s="78"/>
    </row>
    <row r="142" spans="1:43" s="68" customFormat="1" ht="3.75" customHeight="1">
      <c r="A142" s="115"/>
      <c r="C142" s="2729"/>
      <c r="D142" s="2729"/>
      <c r="E142" s="2729"/>
      <c r="F142" s="2729"/>
      <c r="G142" s="2729"/>
      <c r="H142" s="78"/>
      <c r="I142" s="42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V142" s="78"/>
      <c r="X142" s="2729"/>
      <c r="Y142" s="2729"/>
      <c r="Z142" s="2729"/>
      <c r="AA142" s="2729"/>
      <c r="AB142" s="2729"/>
      <c r="AC142" s="78"/>
      <c r="AD142" s="42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Q142" s="78"/>
    </row>
    <row r="143" spans="1:43" s="68" customFormat="1" ht="3.75" customHeight="1">
      <c r="A143" s="115"/>
      <c r="B143" s="78"/>
      <c r="C143" s="2729"/>
      <c r="D143" s="2729"/>
      <c r="E143" s="2729"/>
      <c r="F143" s="2729"/>
      <c r="G143" s="2729"/>
      <c r="H143" s="78"/>
      <c r="I143" s="42"/>
      <c r="R143" s="62"/>
      <c r="V143" s="78"/>
      <c r="W143" s="78"/>
      <c r="X143" s="2729"/>
      <c r="Y143" s="2729"/>
      <c r="Z143" s="2729"/>
      <c r="AA143" s="2729"/>
      <c r="AB143" s="2729"/>
      <c r="AC143" s="78"/>
      <c r="AD143" s="42"/>
      <c r="AM143" s="62"/>
      <c r="AQ143" s="78"/>
    </row>
    <row r="144" spans="1:43" s="68" customFormat="1">
      <c r="A144" s="115"/>
      <c r="B144" s="78"/>
      <c r="C144" s="78"/>
      <c r="D144" s="78"/>
      <c r="E144" s="78"/>
      <c r="F144" s="78"/>
      <c r="G144" s="78"/>
      <c r="H144" s="78"/>
      <c r="I144" s="42"/>
      <c r="R144" s="62"/>
      <c r="V144" s="78"/>
      <c r="W144" s="78"/>
      <c r="X144" s="78"/>
      <c r="Y144" s="78"/>
      <c r="Z144" s="78"/>
      <c r="AA144" s="78"/>
      <c r="AB144" s="78"/>
      <c r="AC144" s="78"/>
      <c r="AD144" s="42"/>
      <c r="AM144" s="62"/>
      <c r="AQ144" s="78"/>
    </row>
    <row r="145" spans="1:44" s="68" customFormat="1" ht="15.75" thickBot="1">
      <c r="A145" s="115"/>
      <c r="B145" s="78"/>
      <c r="C145" s="78"/>
      <c r="D145" s="78"/>
      <c r="E145" s="78"/>
      <c r="F145" s="78"/>
      <c r="G145" s="78"/>
      <c r="H145" s="78"/>
      <c r="I145" s="42"/>
      <c r="R145" s="62" t="s">
        <v>60</v>
      </c>
      <c r="V145" s="78"/>
      <c r="W145" s="78"/>
      <c r="X145" s="78"/>
      <c r="Y145" s="78"/>
      <c r="Z145" s="78"/>
      <c r="AA145" s="78"/>
      <c r="AB145" s="78"/>
      <c r="AC145" s="78"/>
      <c r="AD145" s="42"/>
      <c r="AM145" s="62" t="s">
        <v>60</v>
      </c>
      <c r="AQ145" s="78"/>
    </row>
    <row r="146" spans="1:44" s="68" customFormat="1" ht="15.75" thickBot="1">
      <c r="A146" s="115"/>
      <c r="B146" s="78"/>
      <c r="C146" s="78"/>
      <c r="D146" s="78"/>
      <c r="E146" s="78"/>
      <c r="F146" s="78"/>
      <c r="G146" s="78"/>
      <c r="H146" s="78"/>
      <c r="I146" s="42"/>
      <c r="R146" s="57" t="s">
        <v>57</v>
      </c>
      <c r="S146" s="2730" t="s">
        <v>61</v>
      </c>
      <c r="T146" s="2731"/>
      <c r="U146" s="98"/>
      <c r="V146" s="78"/>
      <c r="W146" s="78"/>
      <c r="X146" s="78"/>
      <c r="Y146" s="78"/>
      <c r="Z146" s="78"/>
      <c r="AA146" s="78"/>
      <c r="AB146" s="78"/>
      <c r="AC146" s="78"/>
      <c r="AD146" s="42"/>
      <c r="AM146" s="57" t="s">
        <v>57</v>
      </c>
      <c r="AN146" s="2730" t="s">
        <v>61</v>
      </c>
      <c r="AO146" s="2731"/>
      <c r="AP146" s="98"/>
      <c r="AQ146" s="78"/>
    </row>
    <row r="147" spans="1:44" s="68" customFormat="1" ht="4.5" customHeight="1" thickBot="1">
      <c r="A147" s="115"/>
      <c r="B147" s="78"/>
      <c r="C147" s="78"/>
      <c r="D147" s="78"/>
      <c r="E147" s="78"/>
      <c r="F147" s="78"/>
      <c r="G147" s="78"/>
      <c r="H147" s="78"/>
      <c r="I147" s="42"/>
      <c r="V147" s="78"/>
      <c r="W147" s="78"/>
      <c r="X147" s="78"/>
      <c r="Y147" s="78"/>
      <c r="Z147" s="78"/>
      <c r="AA147" s="78"/>
      <c r="AB147" s="78"/>
      <c r="AC147" s="78"/>
      <c r="AD147" s="42"/>
      <c r="AQ147" s="78"/>
    </row>
    <row r="148" spans="1:44" s="68" customFormat="1" ht="15.75" customHeight="1" thickBot="1">
      <c r="A148" s="115"/>
      <c r="B148" s="78"/>
      <c r="C148" s="2607" t="s">
        <v>54</v>
      </c>
      <c r="D148" s="2607"/>
      <c r="E148" s="2607"/>
      <c r="F148" s="2607"/>
      <c r="G148" s="2607"/>
      <c r="H148" s="78"/>
      <c r="I148" s="42"/>
      <c r="R148" s="57" t="s">
        <v>63</v>
      </c>
      <c r="S148" s="2732" t="s">
        <v>62</v>
      </c>
      <c r="T148" s="2732"/>
      <c r="U148" s="105"/>
      <c r="V148" s="78"/>
      <c r="W148" s="78"/>
      <c r="X148" s="2607" t="s">
        <v>54</v>
      </c>
      <c r="Y148" s="2607"/>
      <c r="Z148" s="2607"/>
      <c r="AA148" s="2607"/>
      <c r="AB148" s="2607"/>
      <c r="AC148" s="78"/>
      <c r="AD148" s="42"/>
      <c r="AM148" s="57" t="s">
        <v>63</v>
      </c>
      <c r="AN148" s="2732" t="s">
        <v>62</v>
      </c>
      <c r="AO148" s="2732"/>
      <c r="AP148" s="105"/>
      <c r="AQ148" s="78"/>
    </row>
    <row r="149" spans="1:44" s="68" customFormat="1" ht="5.25" customHeight="1">
      <c r="A149" s="115"/>
      <c r="B149" s="2726"/>
      <c r="C149" s="2726"/>
      <c r="D149" s="2726"/>
      <c r="E149" s="2726"/>
      <c r="F149" s="2726"/>
      <c r="G149" s="2726"/>
      <c r="H149" s="78"/>
      <c r="I149" s="42"/>
      <c r="S149" s="2732"/>
      <c r="T149" s="2732"/>
      <c r="U149" s="105"/>
      <c r="V149" s="78"/>
      <c r="W149" s="2726"/>
      <c r="X149" s="2726"/>
      <c r="Y149" s="2726"/>
      <c r="Z149" s="2726"/>
      <c r="AA149" s="2726"/>
      <c r="AB149" s="2726"/>
      <c r="AC149" s="78"/>
      <c r="AD149" s="42"/>
      <c r="AN149" s="2732"/>
      <c r="AO149" s="2732"/>
      <c r="AP149" s="105"/>
      <c r="AQ149" s="78"/>
    </row>
    <row r="150" spans="1:44" s="68" customFormat="1" ht="5.25" customHeight="1">
      <c r="A150" s="115"/>
      <c r="B150" s="101"/>
      <c r="C150" s="101"/>
      <c r="D150" s="101"/>
      <c r="E150" s="101"/>
      <c r="F150" s="101"/>
      <c r="G150" s="101"/>
      <c r="H150" s="78"/>
      <c r="I150" s="42"/>
      <c r="S150" s="2732"/>
      <c r="T150" s="2732"/>
      <c r="U150" s="105"/>
      <c r="V150" s="78"/>
      <c r="W150" s="101"/>
      <c r="X150" s="101"/>
      <c r="Y150" s="101"/>
      <c r="Z150" s="101"/>
      <c r="AA150" s="101"/>
      <c r="AB150" s="101"/>
      <c r="AC150" s="78"/>
      <c r="AD150" s="42"/>
      <c r="AN150" s="2732"/>
      <c r="AO150" s="2732"/>
      <c r="AP150" s="105"/>
      <c r="AQ150" s="78"/>
    </row>
    <row r="151" spans="1:44" s="68" customFormat="1" ht="3" customHeight="1">
      <c r="A151" s="115"/>
      <c r="B151" s="78"/>
      <c r="C151" s="78"/>
      <c r="D151" s="78"/>
      <c r="E151" s="78"/>
      <c r="F151" s="78"/>
      <c r="G151" s="78"/>
      <c r="H151" s="78"/>
      <c r="I151" s="42"/>
      <c r="V151" s="78"/>
      <c r="W151" s="78"/>
      <c r="X151" s="78"/>
      <c r="Y151" s="78"/>
      <c r="Z151" s="78"/>
      <c r="AA151" s="78"/>
      <c r="AB151" s="78"/>
      <c r="AC151" s="78"/>
      <c r="AD151" s="42"/>
      <c r="AQ151" s="78"/>
    </row>
    <row r="152" spans="1:44" s="68" customFormat="1">
      <c r="A152" s="115"/>
    </row>
    <row r="153" spans="1:44" s="68" customFormat="1" ht="15" customHeight="1">
      <c r="A153" s="115"/>
      <c r="B153" s="2723" t="s">
        <v>42</v>
      </c>
      <c r="C153" s="2723"/>
      <c r="D153" s="2723"/>
      <c r="E153" s="2723"/>
      <c r="F153" s="2723"/>
      <c r="G153" s="2723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V153" s="78"/>
      <c r="W153" s="2723" t="s">
        <v>42</v>
      </c>
      <c r="X153" s="2723"/>
      <c r="Y153" s="2723"/>
      <c r="Z153" s="2723"/>
      <c r="AA153" s="2723"/>
      <c r="AB153" s="2723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Q153" s="78"/>
    </row>
    <row r="154" spans="1:44" s="68" customFormat="1">
      <c r="A154" s="115">
        <v>125</v>
      </c>
      <c r="B154" s="2723"/>
      <c r="C154" s="2723"/>
      <c r="D154" s="2723"/>
      <c r="E154" s="2723"/>
      <c r="F154" s="2723"/>
      <c r="G154" s="2723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V154" s="78"/>
      <c r="W154" s="2723"/>
      <c r="X154" s="2723"/>
      <c r="Y154" s="2723"/>
      <c r="Z154" s="2723"/>
      <c r="AA154" s="2723"/>
      <c r="AB154" s="2723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Q154" s="78"/>
      <c r="AR154" s="68">
        <v>126</v>
      </c>
    </row>
    <row r="155" spans="1:44" s="114" customFormat="1">
      <c r="A155" s="116"/>
      <c r="B155" s="2710"/>
      <c r="C155" s="2710"/>
      <c r="D155" s="2710"/>
      <c r="E155" s="2710"/>
      <c r="F155" s="2710"/>
      <c r="G155" s="2710"/>
      <c r="H155" s="113"/>
      <c r="I155" s="2710"/>
      <c r="J155" s="2710"/>
      <c r="K155" s="2710"/>
      <c r="L155" s="2710"/>
      <c r="M155" s="2710"/>
      <c r="N155" s="2710"/>
      <c r="O155" s="2710"/>
      <c r="P155" s="2710"/>
      <c r="Q155" s="2710"/>
      <c r="R155" s="2710"/>
      <c r="S155" s="2710"/>
      <c r="T155" s="2710"/>
      <c r="U155" s="2710"/>
      <c r="V155" s="113"/>
      <c r="W155" s="2710"/>
      <c r="X155" s="2710"/>
      <c r="Y155" s="2710"/>
      <c r="Z155" s="2710"/>
      <c r="AA155" s="2710"/>
      <c r="AB155" s="2710"/>
      <c r="AC155" s="113"/>
      <c r="AD155" s="2710"/>
      <c r="AE155" s="2710"/>
      <c r="AF155" s="2710"/>
      <c r="AG155" s="2710"/>
      <c r="AH155" s="2710"/>
      <c r="AI155" s="2710"/>
      <c r="AJ155" s="2710"/>
      <c r="AK155" s="2710"/>
      <c r="AL155" s="2710"/>
      <c r="AM155" s="2710"/>
      <c r="AN155" s="2710"/>
      <c r="AO155" s="2710"/>
      <c r="AP155" s="2710"/>
      <c r="AQ155" s="113"/>
    </row>
    <row r="156" spans="1:44" s="68" customFormat="1" ht="15.75" customHeight="1">
      <c r="A156" s="115"/>
      <c r="B156" s="2724">
        <v>1</v>
      </c>
      <c r="C156" s="2725" t="s">
        <v>43</v>
      </c>
      <c r="D156" s="2725"/>
      <c r="E156" s="2725"/>
      <c r="F156" s="2725"/>
      <c r="G156" s="2725"/>
      <c r="H156" s="78"/>
      <c r="I156" s="2722" t="s">
        <v>44</v>
      </c>
      <c r="J156" s="2722"/>
      <c r="K156" s="2722"/>
      <c r="L156" s="2722"/>
      <c r="M156" s="2722"/>
      <c r="N156" s="2722"/>
      <c r="O156" s="2722"/>
      <c r="P156" s="2722"/>
      <c r="Q156" s="2722"/>
      <c r="R156" s="2722"/>
      <c r="S156" s="2722"/>
      <c r="T156" s="2722"/>
      <c r="U156" s="106"/>
      <c r="V156" s="78"/>
      <c r="W156" s="2724">
        <v>1</v>
      </c>
      <c r="X156" s="2725" t="s">
        <v>43</v>
      </c>
      <c r="Y156" s="2725"/>
      <c r="Z156" s="2725"/>
      <c r="AA156" s="2725"/>
      <c r="AB156" s="2725"/>
      <c r="AC156" s="78"/>
      <c r="AD156" s="2722" t="s">
        <v>44</v>
      </c>
      <c r="AE156" s="2722"/>
      <c r="AF156" s="2722"/>
      <c r="AG156" s="2722"/>
      <c r="AH156" s="2722"/>
      <c r="AI156" s="2722"/>
      <c r="AJ156" s="2722"/>
      <c r="AK156" s="2722"/>
      <c r="AL156" s="2722"/>
      <c r="AM156" s="2722"/>
      <c r="AN156" s="2722"/>
      <c r="AO156" s="2722"/>
      <c r="AP156" s="106"/>
      <c r="AQ156" s="78"/>
    </row>
    <row r="157" spans="1:44" s="68" customFormat="1" ht="15.75">
      <c r="A157" s="115"/>
      <c r="B157" s="2724"/>
      <c r="C157" s="2725"/>
      <c r="D157" s="2725"/>
      <c r="E157" s="2725"/>
      <c r="F157" s="2725"/>
      <c r="G157" s="2725"/>
      <c r="H157" s="78"/>
      <c r="I157" s="2722" t="s">
        <v>45</v>
      </c>
      <c r="J157" s="2722"/>
      <c r="K157" s="2722"/>
      <c r="L157" s="2722"/>
      <c r="M157" s="2722"/>
      <c r="N157" s="2722"/>
      <c r="O157" s="2722"/>
      <c r="P157" s="2722"/>
      <c r="Q157" s="2722"/>
      <c r="R157" s="2722"/>
      <c r="S157" s="2722"/>
      <c r="T157" s="2722"/>
      <c r="U157" s="106"/>
      <c r="V157" s="78"/>
      <c r="W157" s="2724"/>
      <c r="X157" s="2725"/>
      <c r="Y157" s="2725"/>
      <c r="Z157" s="2725"/>
      <c r="AA157" s="2725"/>
      <c r="AB157" s="2725"/>
      <c r="AC157" s="78"/>
      <c r="AD157" s="2722" t="s">
        <v>45</v>
      </c>
      <c r="AE157" s="2722"/>
      <c r="AF157" s="2722"/>
      <c r="AG157" s="2722"/>
      <c r="AH157" s="2722"/>
      <c r="AI157" s="2722"/>
      <c r="AJ157" s="2722"/>
      <c r="AK157" s="2722"/>
      <c r="AL157" s="2722"/>
      <c r="AM157" s="2722"/>
      <c r="AN157" s="2722"/>
      <c r="AO157" s="2722"/>
      <c r="AP157" s="106"/>
      <c r="AQ157" s="78"/>
    </row>
    <row r="158" spans="1:44" s="68" customFormat="1">
      <c r="A158" s="115"/>
      <c r="B158" s="110">
        <v>2</v>
      </c>
      <c r="C158" s="50" t="s">
        <v>46</v>
      </c>
      <c r="D158" s="50"/>
      <c r="E158" s="50"/>
      <c r="F158" s="78"/>
      <c r="G158" s="78"/>
      <c r="H158" s="78"/>
      <c r="I158" s="2607"/>
      <c r="J158" s="2607"/>
      <c r="K158" s="2607"/>
      <c r="L158" s="2607"/>
      <c r="M158" s="2607"/>
      <c r="N158" s="2607"/>
      <c r="O158" s="2607"/>
      <c r="P158" s="2607"/>
      <c r="Q158" s="2607"/>
      <c r="R158" s="2607"/>
      <c r="S158" s="2607"/>
      <c r="T158" s="2607"/>
      <c r="U158" s="2607"/>
      <c r="V158" s="78"/>
      <c r="W158" s="110">
        <v>2</v>
      </c>
      <c r="X158" s="50" t="s">
        <v>46</v>
      </c>
      <c r="Y158" s="50"/>
      <c r="Z158" s="50"/>
      <c r="AA158" s="78"/>
      <c r="AB158" s="78"/>
      <c r="AC158" s="78"/>
      <c r="AD158" s="2607"/>
      <c r="AE158" s="2607"/>
      <c r="AF158" s="2607"/>
      <c r="AG158" s="2607"/>
      <c r="AH158" s="2607"/>
      <c r="AI158" s="2607"/>
      <c r="AJ158" s="2607"/>
      <c r="AK158" s="2607"/>
      <c r="AL158" s="2607"/>
      <c r="AM158" s="2607"/>
      <c r="AN158" s="2607"/>
      <c r="AO158" s="2607"/>
      <c r="AP158" s="2607"/>
      <c r="AQ158" s="78"/>
    </row>
    <row r="159" spans="1:44" s="68" customFormat="1" ht="15" customHeight="1">
      <c r="A159" s="115"/>
      <c r="B159" s="2713">
        <v>3</v>
      </c>
      <c r="C159" s="2720" t="s">
        <v>47</v>
      </c>
      <c r="D159" s="2720"/>
      <c r="E159" s="2720"/>
      <c r="F159" s="2720"/>
      <c r="G159" s="2720"/>
      <c r="H159" s="78"/>
      <c r="I159" s="42"/>
      <c r="J159" s="2728" t="s">
        <v>48</v>
      </c>
      <c r="K159" s="2728"/>
      <c r="L159" s="107" t="s">
        <v>6</v>
      </c>
      <c r="M159" s="2728" t="str">
        <f ca="1">TEXT(LEFT(AH129,(FIND("/",AH129,1)-1))+1,"000")&amp;"/KIM/KPP/"&amp;ROMAN(MONTH(NOW()),0)&amp;"/"&amp;YEAR(NOW())</f>
        <v>011/KIM/KPP/III/2021</v>
      </c>
      <c r="N159" s="2728"/>
      <c r="O159" s="2728"/>
      <c r="P159" s="2728"/>
      <c r="Q159" s="2728"/>
      <c r="R159" s="2728"/>
      <c r="S159" s="2728"/>
      <c r="T159" s="2728"/>
      <c r="U159" s="107"/>
      <c r="V159" s="78"/>
      <c r="W159" s="2713">
        <v>3</v>
      </c>
      <c r="X159" s="2720" t="s">
        <v>47</v>
      </c>
      <c r="Y159" s="2720"/>
      <c r="Z159" s="2720"/>
      <c r="AA159" s="2720"/>
      <c r="AB159" s="2720"/>
      <c r="AC159" s="78"/>
      <c r="AD159" s="42"/>
      <c r="AE159" s="2728" t="s">
        <v>48</v>
      </c>
      <c r="AF159" s="2728"/>
      <c r="AG159" s="107" t="s">
        <v>6</v>
      </c>
      <c r="AH159" s="2728" t="str">
        <f ca="1">TEXT(LEFT(M159,(FIND("/",M159,1)-1))+1,"000")&amp;"/KIM/KPP/"&amp;ROMAN(MONTH(NOW()),0)&amp;"/"&amp;YEAR(NOW())</f>
        <v>012/KIM/KPP/III/2021</v>
      </c>
      <c r="AI159" s="2728"/>
      <c r="AJ159" s="2728"/>
      <c r="AK159" s="2728"/>
      <c r="AL159" s="2728"/>
      <c r="AM159" s="2728"/>
      <c r="AN159" s="2728"/>
      <c r="AO159" s="2728"/>
      <c r="AP159" s="107"/>
      <c r="AQ159" s="78"/>
    </row>
    <row r="160" spans="1:44" s="68" customFormat="1" ht="6.75" customHeight="1">
      <c r="A160" s="115"/>
      <c r="B160" s="2713"/>
      <c r="C160" s="2720"/>
      <c r="D160" s="2720"/>
      <c r="E160" s="2720"/>
      <c r="F160" s="2720"/>
      <c r="G160" s="2720"/>
      <c r="H160" s="82"/>
      <c r="I160" s="42"/>
      <c r="J160" s="2728" t="s">
        <v>49</v>
      </c>
      <c r="K160" s="2728"/>
      <c r="L160" s="2728" t="s">
        <v>6</v>
      </c>
      <c r="M160" s="2728" t="e">
        <f>VLOOKUP(A154,DATABASE_NEW,2,FALSE)</f>
        <v>#NAME?</v>
      </c>
      <c r="N160" s="2728"/>
      <c r="O160" s="2728"/>
      <c r="P160" s="2728"/>
      <c r="Q160" s="2728"/>
      <c r="R160" s="2728"/>
      <c r="S160" s="2728"/>
      <c r="T160" s="2728"/>
      <c r="U160" s="107"/>
      <c r="V160" s="78"/>
      <c r="W160" s="2713"/>
      <c r="X160" s="2720"/>
      <c r="Y160" s="2720"/>
      <c r="Z160" s="2720"/>
      <c r="AA160" s="2720"/>
      <c r="AB160" s="2720"/>
      <c r="AC160" s="82"/>
      <c r="AD160" s="42"/>
      <c r="AE160" s="2728" t="s">
        <v>49</v>
      </c>
      <c r="AF160" s="2728"/>
      <c r="AG160" s="2728" t="s">
        <v>6</v>
      </c>
      <c r="AH160" s="2728" t="e">
        <f>VLOOKUP(AR154,DATABASE_NEW,2,FALSE)</f>
        <v>#NAME?</v>
      </c>
      <c r="AI160" s="2728"/>
      <c r="AJ160" s="2728"/>
      <c r="AK160" s="2728"/>
      <c r="AL160" s="2728"/>
      <c r="AM160" s="2728"/>
      <c r="AN160" s="2728"/>
      <c r="AO160" s="2728"/>
      <c r="AP160" s="107"/>
      <c r="AQ160" s="78"/>
    </row>
    <row r="161" spans="1:43" s="68" customFormat="1" ht="6" customHeight="1">
      <c r="A161" s="115"/>
      <c r="B161" s="108"/>
      <c r="C161" s="2720"/>
      <c r="D161" s="2720"/>
      <c r="E161" s="2720"/>
      <c r="F161" s="2720"/>
      <c r="G161" s="2720"/>
      <c r="H161" s="82"/>
      <c r="I161" s="42"/>
      <c r="J161" s="2728"/>
      <c r="K161" s="2728"/>
      <c r="L161" s="2728"/>
      <c r="M161" s="2728"/>
      <c r="N161" s="2728"/>
      <c r="O161" s="2728"/>
      <c r="P161" s="2728"/>
      <c r="Q161" s="2728"/>
      <c r="R161" s="2728"/>
      <c r="S161" s="2728"/>
      <c r="T161" s="2728"/>
      <c r="U161" s="107"/>
      <c r="V161" s="78"/>
      <c r="W161" s="108"/>
      <c r="X161" s="2720"/>
      <c r="Y161" s="2720"/>
      <c r="Z161" s="2720"/>
      <c r="AA161" s="2720"/>
      <c r="AB161" s="2720"/>
      <c r="AC161" s="82"/>
      <c r="AD161" s="42"/>
      <c r="AE161" s="2728"/>
      <c r="AF161" s="2728"/>
      <c r="AG161" s="2728"/>
      <c r="AH161" s="2728"/>
      <c r="AI161" s="2728"/>
      <c r="AJ161" s="2728"/>
      <c r="AK161" s="2728"/>
      <c r="AL161" s="2728"/>
      <c r="AM161" s="2728"/>
      <c r="AN161" s="2728"/>
      <c r="AO161" s="2728"/>
      <c r="AP161" s="107"/>
      <c r="AQ161" s="78"/>
    </row>
    <row r="162" spans="1:43" s="68" customFormat="1" ht="15" customHeight="1">
      <c r="A162" s="115"/>
      <c r="B162" s="2713">
        <v>4</v>
      </c>
      <c r="C162" s="2720" t="s">
        <v>50</v>
      </c>
      <c r="D162" s="2720"/>
      <c r="E162" s="2720"/>
      <c r="F162" s="2720"/>
      <c r="G162" s="2720"/>
      <c r="H162" s="82"/>
      <c r="I162" s="42"/>
      <c r="J162" s="2712" t="s">
        <v>10</v>
      </c>
      <c r="K162" s="2712"/>
      <c r="L162" s="111" t="s">
        <v>6</v>
      </c>
      <c r="M162" s="2711" t="e">
        <f>VLOOKUP(A154,DATABASE_NEW,5,FALSE)</f>
        <v>#NAME?</v>
      </c>
      <c r="N162" s="2711"/>
      <c r="O162" s="2711"/>
      <c r="P162" s="2711"/>
      <c r="Q162" s="2711"/>
      <c r="R162" s="2711"/>
      <c r="S162" s="2711"/>
      <c r="T162" s="2711"/>
      <c r="U162" s="2711"/>
      <c r="V162" s="78"/>
      <c r="W162" s="2713">
        <v>4</v>
      </c>
      <c r="X162" s="2720" t="s">
        <v>50</v>
      </c>
      <c r="Y162" s="2720"/>
      <c r="Z162" s="2720"/>
      <c r="AA162" s="2720"/>
      <c r="AB162" s="2720"/>
      <c r="AC162" s="82"/>
      <c r="AD162" s="42"/>
      <c r="AE162" s="2712" t="s">
        <v>10</v>
      </c>
      <c r="AF162" s="2712"/>
      <c r="AG162" s="111" t="s">
        <v>6</v>
      </c>
      <c r="AH162" s="2711" t="e">
        <f>VLOOKUP(AR154,DATABASE_NEW,5,FALSE)</f>
        <v>#NAME?</v>
      </c>
      <c r="AI162" s="2711"/>
      <c r="AJ162" s="2711"/>
      <c r="AK162" s="2711"/>
      <c r="AL162" s="2711"/>
      <c r="AM162" s="2711"/>
      <c r="AN162" s="2711"/>
      <c r="AO162" s="2711"/>
      <c r="AP162" s="2711"/>
      <c r="AQ162" s="78"/>
    </row>
    <row r="163" spans="1:43" s="68" customFormat="1">
      <c r="A163" s="115"/>
      <c r="B163" s="2713"/>
      <c r="C163" s="2720"/>
      <c r="D163" s="2720"/>
      <c r="E163" s="2720"/>
      <c r="F163" s="2720"/>
      <c r="G163" s="2720"/>
      <c r="H163" s="82"/>
      <c r="I163" s="42"/>
      <c r="J163" s="2712" t="s">
        <v>8</v>
      </c>
      <c r="K163" s="2712"/>
      <c r="L163" s="111"/>
      <c r="M163" s="109" t="s">
        <v>6</v>
      </c>
      <c r="N163" s="2711" t="e">
        <f>VLOOKUP(A154,DATABASE_NEW,3,FALSE)</f>
        <v>#NAME?</v>
      </c>
      <c r="O163" s="2711"/>
      <c r="P163" s="2711"/>
      <c r="Q163" s="2711"/>
      <c r="R163" s="2711"/>
      <c r="S163" s="2711"/>
      <c r="T163" s="2711"/>
      <c r="U163" s="2711"/>
      <c r="V163" s="78"/>
      <c r="W163" s="2713"/>
      <c r="X163" s="2720"/>
      <c r="Y163" s="2720"/>
      <c r="Z163" s="2720"/>
      <c r="AA163" s="2720"/>
      <c r="AB163" s="2720"/>
      <c r="AC163" s="82"/>
      <c r="AD163" s="42"/>
      <c r="AE163" s="2712" t="s">
        <v>8</v>
      </c>
      <c r="AF163" s="2712"/>
      <c r="AG163" s="111"/>
      <c r="AH163" s="109" t="s">
        <v>6</v>
      </c>
      <c r="AI163" s="2711" t="e">
        <f>VLOOKUP(AR154,DATABASE_NEW,3,FALSE)</f>
        <v>#NAME?</v>
      </c>
      <c r="AJ163" s="2711"/>
      <c r="AK163" s="2711"/>
      <c r="AL163" s="2711"/>
      <c r="AM163" s="2711"/>
      <c r="AN163" s="2711"/>
      <c r="AO163" s="2711"/>
      <c r="AP163" s="2711"/>
      <c r="AQ163" s="78"/>
    </row>
    <row r="164" spans="1:43" s="68" customFormat="1" ht="15" customHeight="1">
      <c r="A164" s="115"/>
      <c r="B164" s="2713">
        <v>5</v>
      </c>
      <c r="C164" s="2720" t="s">
        <v>51</v>
      </c>
      <c r="D164" s="2720"/>
      <c r="E164" s="2720"/>
      <c r="F164" s="2720"/>
      <c r="G164" s="2720"/>
      <c r="H164" s="82"/>
      <c r="I164" s="42"/>
      <c r="J164" s="2712" t="s">
        <v>5</v>
      </c>
      <c r="K164" s="2712"/>
      <c r="L164" s="2712"/>
      <c r="M164" s="112" t="s">
        <v>6</v>
      </c>
      <c r="N164" s="2711" t="e">
        <f>"PT. KPP / "&amp;VLOOKUP(A154,DATABASE_NEW,6,FALSE)</f>
        <v>#NAME?</v>
      </c>
      <c r="O164" s="2711"/>
      <c r="P164" s="2711"/>
      <c r="Q164" s="2711"/>
      <c r="R164" s="2711"/>
      <c r="S164" s="2711"/>
      <c r="T164" s="2711"/>
      <c r="U164" s="100"/>
      <c r="V164" s="78"/>
      <c r="W164" s="2713">
        <v>5</v>
      </c>
      <c r="X164" s="2720" t="s">
        <v>51</v>
      </c>
      <c r="Y164" s="2720"/>
      <c r="Z164" s="2720"/>
      <c r="AA164" s="2720"/>
      <c r="AB164" s="2720"/>
      <c r="AC164" s="82"/>
      <c r="AD164" s="42"/>
      <c r="AE164" s="2712" t="s">
        <v>5</v>
      </c>
      <c r="AF164" s="2712"/>
      <c r="AG164" s="2712"/>
      <c r="AH164" s="112" t="s">
        <v>6</v>
      </c>
      <c r="AI164" s="2711" t="e">
        <f>"PT. KPP / "&amp;VLOOKUP(AR154,DATABASE_NEW,6,FALSE)</f>
        <v>#NAME?</v>
      </c>
      <c r="AJ164" s="2711"/>
      <c r="AK164" s="2711"/>
      <c r="AL164" s="2711"/>
      <c r="AM164" s="2711"/>
      <c r="AN164" s="2711"/>
      <c r="AO164" s="2711"/>
      <c r="AP164" s="100"/>
      <c r="AQ164" s="78"/>
    </row>
    <row r="165" spans="1:43" s="68" customFormat="1" ht="12.75" customHeight="1">
      <c r="A165" s="115"/>
      <c r="B165" s="2713"/>
      <c r="C165" s="2720"/>
      <c r="D165" s="2720"/>
      <c r="E165" s="2720"/>
      <c r="F165" s="2720"/>
      <c r="G165" s="2720"/>
      <c r="H165" s="78"/>
      <c r="I165" s="42"/>
      <c r="J165" s="2712" t="s">
        <v>59</v>
      </c>
      <c r="K165" s="2712"/>
      <c r="L165" s="2712"/>
      <c r="M165" s="2712"/>
      <c r="N165" s="60" t="s">
        <v>6</v>
      </c>
      <c r="O165" s="60"/>
      <c r="P165" s="2718" t="e">
        <f>VLOOKUP(A154,DATABASE_NEW,21,FALSE)</f>
        <v>#NAME?</v>
      </c>
      <c r="Q165" s="2718"/>
      <c r="R165" s="2718"/>
      <c r="S165" s="2718"/>
      <c r="T165" s="2718"/>
      <c r="U165" s="99"/>
      <c r="V165" s="78"/>
      <c r="W165" s="2713"/>
      <c r="X165" s="2720"/>
      <c r="Y165" s="2720"/>
      <c r="Z165" s="2720"/>
      <c r="AA165" s="2720"/>
      <c r="AB165" s="2720"/>
      <c r="AC165" s="78"/>
      <c r="AD165" s="42"/>
      <c r="AE165" s="2712" t="s">
        <v>59</v>
      </c>
      <c r="AF165" s="2712"/>
      <c r="AG165" s="2712"/>
      <c r="AH165" s="2712"/>
      <c r="AI165" s="60" t="s">
        <v>6</v>
      </c>
      <c r="AJ165" s="60"/>
      <c r="AK165" s="2718" t="e">
        <f>VLOOKUP(AR154,DATABASE_NEW,21,FALSE)</f>
        <v>#NAME?</v>
      </c>
      <c r="AL165" s="2718"/>
      <c r="AM165" s="2718"/>
      <c r="AN165" s="2718"/>
      <c r="AO165" s="2718"/>
      <c r="AP165" s="99"/>
      <c r="AQ165" s="78"/>
    </row>
    <row r="166" spans="1:43" s="68" customFormat="1" ht="15" customHeight="1">
      <c r="A166" s="115"/>
      <c r="B166" s="2713">
        <v>6</v>
      </c>
      <c r="C166" s="2720" t="s">
        <v>52</v>
      </c>
      <c r="D166" s="2720"/>
      <c r="E166" s="2720"/>
      <c r="F166" s="2720"/>
      <c r="G166" s="2720"/>
      <c r="H166" s="78"/>
      <c r="I166" s="2607"/>
      <c r="J166" s="2607"/>
      <c r="K166" s="2607"/>
      <c r="L166" s="2607"/>
      <c r="M166" s="2607"/>
      <c r="N166" s="2607"/>
      <c r="O166" s="2607"/>
      <c r="P166" s="2607"/>
      <c r="Q166" s="2607"/>
      <c r="R166" s="2607"/>
      <c r="S166" s="2607"/>
      <c r="T166" s="2607"/>
      <c r="U166" s="2607"/>
      <c r="V166" s="78"/>
      <c r="W166" s="2713">
        <v>6</v>
      </c>
      <c r="X166" s="2720" t="s">
        <v>52</v>
      </c>
      <c r="Y166" s="2720"/>
      <c r="Z166" s="2720"/>
      <c r="AA166" s="2720"/>
      <c r="AB166" s="2720"/>
      <c r="AC166" s="78"/>
      <c r="AD166" s="2607"/>
      <c r="AE166" s="2607"/>
      <c r="AF166" s="2607"/>
      <c r="AG166" s="2607"/>
      <c r="AH166" s="2607"/>
      <c r="AI166" s="2607"/>
      <c r="AJ166" s="2607"/>
      <c r="AK166" s="2607"/>
      <c r="AL166" s="2607"/>
      <c r="AM166" s="2607"/>
      <c r="AN166" s="2607"/>
      <c r="AO166" s="2607"/>
      <c r="AP166" s="2607"/>
      <c r="AQ166" s="78"/>
    </row>
    <row r="167" spans="1:43" s="68" customFormat="1" ht="9.75" customHeight="1">
      <c r="A167" s="115"/>
      <c r="B167" s="2713"/>
      <c r="C167" s="2720"/>
      <c r="D167" s="2720"/>
      <c r="E167" s="2720"/>
      <c r="F167" s="2720"/>
      <c r="G167" s="2720"/>
      <c r="H167" s="78"/>
      <c r="I167" s="42"/>
      <c r="J167" s="78"/>
      <c r="K167" s="55"/>
      <c r="L167" s="56"/>
      <c r="M167" s="56"/>
      <c r="N167" s="56"/>
      <c r="O167" s="56"/>
      <c r="P167" s="2721" t="s">
        <v>55</v>
      </c>
      <c r="Q167" s="2721"/>
      <c r="R167" s="2721"/>
      <c r="S167" s="2721"/>
      <c r="T167" s="2721"/>
      <c r="U167" s="2721"/>
      <c r="V167" s="78"/>
      <c r="W167" s="2713"/>
      <c r="X167" s="2720"/>
      <c r="Y167" s="2720"/>
      <c r="Z167" s="2720"/>
      <c r="AA167" s="2720"/>
      <c r="AB167" s="2720"/>
      <c r="AC167" s="78"/>
      <c r="AD167" s="42"/>
      <c r="AE167" s="78"/>
      <c r="AF167" s="55"/>
      <c r="AG167" s="56"/>
      <c r="AH167" s="56"/>
      <c r="AI167" s="56"/>
      <c r="AJ167" s="56"/>
      <c r="AK167" s="2721" t="s">
        <v>55</v>
      </c>
      <c r="AL167" s="2721"/>
      <c r="AM167" s="2721"/>
      <c r="AN167" s="2721"/>
      <c r="AO167" s="2721"/>
      <c r="AP167" s="2721"/>
      <c r="AQ167" s="78"/>
    </row>
    <row r="168" spans="1:43" s="68" customFormat="1" ht="6.75" customHeight="1" thickBot="1">
      <c r="A168" s="115"/>
      <c r="B168" s="2727">
        <v>7</v>
      </c>
      <c r="C168" s="2729" t="s">
        <v>53</v>
      </c>
      <c r="D168" s="2729"/>
      <c r="E168" s="2729"/>
      <c r="F168" s="2729"/>
      <c r="G168" s="2729"/>
      <c r="I168" s="42"/>
      <c r="J168" s="78"/>
      <c r="K168" s="78"/>
      <c r="L168" s="53"/>
      <c r="M168" s="53"/>
      <c r="N168" s="53"/>
      <c r="O168" s="53"/>
      <c r="P168" s="53"/>
      <c r="Q168" s="53"/>
      <c r="R168" s="2714"/>
      <c r="S168" s="2714"/>
      <c r="T168" s="2714"/>
      <c r="U168" s="102"/>
      <c r="V168" s="78"/>
      <c r="W168" s="2727">
        <v>7</v>
      </c>
      <c r="X168" s="2729" t="s">
        <v>53</v>
      </c>
      <c r="Y168" s="2729"/>
      <c r="Z168" s="2729"/>
      <c r="AA168" s="2729"/>
      <c r="AB168" s="2729"/>
      <c r="AD168" s="42"/>
      <c r="AE168" s="78"/>
      <c r="AF168" s="78"/>
      <c r="AG168" s="53"/>
      <c r="AH168" s="53"/>
      <c r="AI168" s="53"/>
      <c r="AJ168" s="53"/>
      <c r="AK168" s="53"/>
      <c r="AL168" s="53"/>
      <c r="AM168" s="2714"/>
      <c r="AN168" s="2714"/>
      <c r="AO168" s="2714"/>
      <c r="AP168" s="102"/>
      <c r="AQ168" s="78"/>
    </row>
    <row r="169" spans="1:43" s="68" customFormat="1" ht="15.75" thickBot="1">
      <c r="A169" s="115"/>
      <c r="B169" s="2727"/>
      <c r="C169" s="2729"/>
      <c r="D169" s="2729"/>
      <c r="E169" s="2729"/>
      <c r="F169" s="2729"/>
      <c r="G169" s="2729"/>
      <c r="I169" s="42"/>
      <c r="J169" s="78"/>
      <c r="K169" s="78"/>
      <c r="L169" s="78"/>
      <c r="M169" s="78"/>
      <c r="N169" s="58"/>
      <c r="O169" s="58"/>
      <c r="P169" s="58"/>
      <c r="Q169" s="58"/>
      <c r="R169" s="57" t="e">
        <f>IF(N163="HELPER DRILL &amp; BLASTING","V","X")</f>
        <v>#NAME?</v>
      </c>
      <c r="S169" s="2715" t="s">
        <v>56</v>
      </c>
      <c r="T169" s="2715"/>
      <c r="U169" s="103"/>
      <c r="V169" s="78"/>
      <c r="W169" s="2727"/>
      <c r="X169" s="2729"/>
      <c r="Y169" s="2729"/>
      <c r="Z169" s="2729"/>
      <c r="AA169" s="2729"/>
      <c r="AB169" s="2729"/>
      <c r="AD169" s="42"/>
      <c r="AE169" s="78"/>
      <c r="AF169" s="78"/>
      <c r="AG169" s="78"/>
      <c r="AH169" s="78"/>
      <c r="AI169" s="58"/>
      <c r="AJ169" s="58"/>
      <c r="AK169" s="58"/>
      <c r="AL169" s="58"/>
      <c r="AM169" s="57" t="e">
        <f>IF(AI163="HELPER DRILL &amp; BLASTING","V","X")</f>
        <v>#NAME?</v>
      </c>
      <c r="AN169" s="2715" t="s">
        <v>56</v>
      </c>
      <c r="AO169" s="2715"/>
      <c r="AP169" s="103"/>
      <c r="AQ169" s="78"/>
    </row>
    <row r="170" spans="1:43" s="68" customFormat="1" ht="6.75" customHeight="1" thickBot="1">
      <c r="A170" s="115"/>
      <c r="B170" s="2727"/>
      <c r="C170" s="2729"/>
      <c r="D170" s="2729"/>
      <c r="E170" s="2729"/>
      <c r="F170" s="2729"/>
      <c r="G170" s="2729"/>
      <c r="I170" s="42"/>
      <c r="J170" s="78"/>
      <c r="K170" s="78"/>
      <c r="L170" s="53"/>
      <c r="M170" s="53"/>
      <c r="N170" s="53"/>
      <c r="O170" s="53"/>
      <c r="P170" s="53"/>
      <c r="Q170" s="53"/>
      <c r="R170" s="2716"/>
      <c r="S170" s="2717"/>
      <c r="T170" s="2717"/>
      <c r="U170" s="104"/>
      <c r="V170" s="78"/>
      <c r="W170" s="2727"/>
      <c r="X170" s="2729"/>
      <c r="Y170" s="2729"/>
      <c r="Z170" s="2729"/>
      <c r="AA170" s="2729"/>
      <c r="AB170" s="2729"/>
      <c r="AD170" s="42"/>
      <c r="AE170" s="78"/>
      <c r="AF170" s="78"/>
      <c r="AG170" s="53"/>
      <c r="AH170" s="53"/>
      <c r="AI170" s="53"/>
      <c r="AJ170" s="53"/>
      <c r="AK170" s="53"/>
      <c r="AL170" s="53"/>
      <c r="AM170" s="2716"/>
      <c r="AN170" s="2717"/>
      <c r="AO170" s="2717"/>
      <c r="AP170" s="104"/>
      <c r="AQ170" s="78"/>
    </row>
    <row r="171" spans="1:43" s="68" customFormat="1" ht="15.75" thickBot="1">
      <c r="A171" s="115"/>
      <c r="C171" s="2729"/>
      <c r="D171" s="2729"/>
      <c r="E171" s="2729"/>
      <c r="F171" s="2729"/>
      <c r="G171" s="2729"/>
      <c r="H171" s="78"/>
      <c r="I171" s="42"/>
      <c r="J171" s="2719"/>
      <c r="K171" s="2719"/>
      <c r="L171" s="42"/>
      <c r="M171" s="42"/>
      <c r="N171" s="58"/>
      <c r="O171" s="58"/>
      <c r="P171" s="58"/>
      <c r="Q171" s="58"/>
      <c r="R171" s="57" t="s">
        <v>57</v>
      </c>
      <c r="S171" s="54" t="s">
        <v>58</v>
      </c>
      <c r="T171" s="54"/>
      <c r="U171" s="54"/>
      <c r="V171" s="78"/>
      <c r="X171" s="2729"/>
      <c r="Y171" s="2729"/>
      <c r="Z171" s="2729"/>
      <c r="AA171" s="2729"/>
      <c r="AB171" s="2729"/>
      <c r="AC171" s="78"/>
      <c r="AD171" s="42"/>
      <c r="AE171" s="2719"/>
      <c r="AF171" s="2719"/>
      <c r="AG171" s="42"/>
      <c r="AH171" s="42"/>
      <c r="AI171" s="58"/>
      <c r="AJ171" s="58"/>
      <c r="AK171" s="58"/>
      <c r="AL171" s="58"/>
      <c r="AM171" s="57" t="s">
        <v>57</v>
      </c>
      <c r="AN171" s="54" t="s">
        <v>58</v>
      </c>
      <c r="AO171" s="54"/>
      <c r="AP171" s="54"/>
      <c r="AQ171" s="78"/>
    </row>
    <row r="172" spans="1:43" s="68" customFormat="1" ht="3.75" customHeight="1">
      <c r="A172" s="115"/>
      <c r="C172" s="2729"/>
      <c r="D172" s="2729"/>
      <c r="E172" s="2729"/>
      <c r="F172" s="2729"/>
      <c r="G172" s="2729"/>
      <c r="H172" s="78"/>
      <c r="I172" s="42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V172" s="78"/>
      <c r="X172" s="2729"/>
      <c r="Y172" s="2729"/>
      <c r="Z172" s="2729"/>
      <c r="AA172" s="2729"/>
      <c r="AB172" s="2729"/>
      <c r="AC172" s="78"/>
      <c r="AD172" s="42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Q172" s="78"/>
    </row>
    <row r="173" spans="1:43" s="68" customFormat="1" ht="3.75" customHeight="1">
      <c r="A173" s="115"/>
      <c r="B173" s="78"/>
      <c r="C173" s="2729"/>
      <c r="D173" s="2729"/>
      <c r="E173" s="2729"/>
      <c r="F173" s="2729"/>
      <c r="G173" s="2729"/>
      <c r="H173" s="78"/>
      <c r="I173" s="42"/>
      <c r="R173" s="62"/>
      <c r="V173" s="78"/>
      <c r="W173" s="78"/>
      <c r="X173" s="2729"/>
      <c r="Y173" s="2729"/>
      <c r="Z173" s="2729"/>
      <c r="AA173" s="2729"/>
      <c r="AB173" s="2729"/>
      <c r="AC173" s="78"/>
      <c r="AD173" s="42"/>
      <c r="AM173" s="62"/>
      <c r="AQ173" s="78"/>
    </row>
    <row r="174" spans="1:43" s="68" customFormat="1">
      <c r="A174" s="115"/>
      <c r="B174" s="78"/>
      <c r="C174" s="78"/>
      <c r="D174" s="78"/>
      <c r="E174" s="78"/>
      <c r="F174" s="78"/>
      <c r="G174" s="78"/>
      <c r="H174" s="78"/>
      <c r="I174" s="42"/>
      <c r="R174" s="62"/>
      <c r="V174" s="78"/>
      <c r="W174" s="78"/>
      <c r="X174" s="78"/>
      <c r="Y174" s="78"/>
      <c r="Z174" s="78"/>
      <c r="AA174" s="78"/>
      <c r="AB174" s="78"/>
      <c r="AC174" s="78"/>
      <c r="AD174" s="42"/>
      <c r="AM174" s="62"/>
      <c r="AQ174" s="78"/>
    </row>
    <row r="175" spans="1:43" s="68" customFormat="1" ht="15.75" thickBot="1">
      <c r="A175" s="115"/>
      <c r="B175" s="78"/>
      <c r="C175" s="78"/>
      <c r="D175" s="78"/>
      <c r="E175" s="78"/>
      <c r="F175" s="78"/>
      <c r="G175" s="78"/>
      <c r="H175" s="78"/>
      <c r="I175" s="42"/>
      <c r="R175" s="62" t="s">
        <v>60</v>
      </c>
      <c r="V175" s="78"/>
      <c r="W175" s="78"/>
      <c r="X175" s="78"/>
      <c r="Y175" s="78"/>
      <c r="Z175" s="78"/>
      <c r="AA175" s="78"/>
      <c r="AB175" s="78"/>
      <c r="AC175" s="78"/>
      <c r="AD175" s="42"/>
      <c r="AM175" s="62" t="s">
        <v>60</v>
      </c>
      <c r="AQ175" s="78"/>
    </row>
    <row r="176" spans="1:43" s="68" customFormat="1" ht="15.75" thickBot="1">
      <c r="A176" s="115"/>
      <c r="B176" s="78"/>
      <c r="C176" s="78"/>
      <c r="D176" s="78"/>
      <c r="E176" s="78"/>
      <c r="F176" s="78"/>
      <c r="G176" s="78"/>
      <c r="H176" s="78"/>
      <c r="I176" s="42"/>
      <c r="R176" s="57" t="s">
        <v>57</v>
      </c>
      <c r="S176" s="2730" t="s">
        <v>61</v>
      </c>
      <c r="T176" s="2731"/>
      <c r="U176" s="98"/>
      <c r="V176" s="78"/>
      <c r="W176" s="78"/>
      <c r="X176" s="78"/>
      <c r="Y176" s="78"/>
      <c r="Z176" s="78"/>
      <c r="AA176" s="78"/>
      <c r="AB176" s="78"/>
      <c r="AC176" s="78"/>
      <c r="AD176" s="42"/>
      <c r="AM176" s="57" t="s">
        <v>57</v>
      </c>
      <c r="AN176" s="2730" t="s">
        <v>61</v>
      </c>
      <c r="AO176" s="2731"/>
      <c r="AP176" s="98"/>
      <c r="AQ176" s="78"/>
    </row>
    <row r="177" spans="1:44" s="68" customFormat="1" ht="4.5" customHeight="1" thickBot="1">
      <c r="A177" s="115"/>
      <c r="B177" s="78"/>
      <c r="C177" s="78"/>
      <c r="D177" s="78"/>
      <c r="E177" s="78"/>
      <c r="F177" s="78"/>
      <c r="G177" s="78"/>
      <c r="H177" s="78"/>
      <c r="I177" s="42"/>
      <c r="V177" s="78"/>
      <c r="W177" s="78"/>
      <c r="X177" s="78"/>
      <c r="Y177" s="78"/>
      <c r="Z177" s="78"/>
      <c r="AA177" s="78"/>
      <c r="AB177" s="78"/>
      <c r="AC177" s="78"/>
      <c r="AD177" s="42"/>
      <c r="AQ177" s="78"/>
    </row>
    <row r="178" spans="1:44" s="68" customFormat="1" ht="15.75" customHeight="1" thickBot="1">
      <c r="A178" s="115"/>
      <c r="B178" s="78"/>
      <c r="C178" s="2607" t="s">
        <v>54</v>
      </c>
      <c r="D178" s="2607"/>
      <c r="E178" s="2607"/>
      <c r="F178" s="2607"/>
      <c r="G178" s="2607"/>
      <c r="H178" s="78"/>
      <c r="I178" s="42"/>
      <c r="R178" s="57" t="s">
        <v>63</v>
      </c>
      <c r="S178" s="2732" t="s">
        <v>62</v>
      </c>
      <c r="T178" s="2732"/>
      <c r="U178" s="105"/>
      <c r="V178" s="78"/>
      <c r="W178" s="78"/>
      <c r="X178" s="2607" t="s">
        <v>54</v>
      </c>
      <c r="Y178" s="2607"/>
      <c r="Z178" s="2607"/>
      <c r="AA178" s="2607"/>
      <c r="AB178" s="2607"/>
      <c r="AC178" s="78"/>
      <c r="AD178" s="42"/>
      <c r="AM178" s="57" t="s">
        <v>63</v>
      </c>
      <c r="AN178" s="2732" t="s">
        <v>62</v>
      </c>
      <c r="AO178" s="2732"/>
      <c r="AP178" s="105"/>
      <c r="AQ178" s="78"/>
    </row>
    <row r="179" spans="1:44" s="68" customFormat="1" ht="5.25" customHeight="1">
      <c r="A179" s="115"/>
      <c r="B179" s="2726"/>
      <c r="C179" s="2726"/>
      <c r="D179" s="2726"/>
      <c r="E179" s="2726"/>
      <c r="F179" s="2726"/>
      <c r="G179" s="2726"/>
      <c r="H179" s="78"/>
      <c r="I179" s="42"/>
      <c r="S179" s="2732"/>
      <c r="T179" s="2732"/>
      <c r="U179" s="105"/>
      <c r="V179" s="78"/>
      <c r="W179" s="2726"/>
      <c r="X179" s="2726"/>
      <c r="Y179" s="2726"/>
      <c r="Z179" s="2726"/>
      <c r="AA179" s="2726"/>
      <c r="AB179" s="2726"/>
      <c r="AC179" s="78"/>
      <c r="AD179" s="42"/>
      <c r="AN179" s="2732"/>
      <c r="AO179" s="2732"/>
      <c r="AP179" s="105"/>
      <c r="AQ179" s="78"/>
    </row>
    <row r="180" spans="1:44" s="68" customFormat="1" ht="5.25" customHeight="1">
      <c r="A180" s="115"/>
      <c r="B180" s="101"/>
      <c r="C180" s="101"/>
      <c r="D180" s="101"/>
      <c r="E180" s="101"/>
      <c r="F180" s="101"/>
      <c r="G180" s="101"/>
      <c r="H180" s="78"/>
      <c r="I180" s="42"/>
      <c r="S180" s="2732"/>
      <c r="T180" s="2732"/>
      <c r="U180" s="105"/>
      <c r="V180" s="78"/>
      <c r="W180" s="101"/>
      <c r="X180" s="101"/>
      <c r="Y180" s="101"/>
      <c r="Z180" s="101"/>
      <c r="AA180" s="101"/>
      <c r="AB180" s="101"/>
      <c r="AC180" s="78"/>
      <c r="AD180" s="42"/>
      <c r="AN180" s="2732"/>
      <c r="AO180" s="2732"/>
      <c r="AP180" s="105"/>
      <c r="AQ180" s="78"/>
    </row>
    <row r="181" spans="1:44" s="68" customFormat="1" ht="3" customHeight="1">
      <c r="A181" s="115"/>
      <c r="B181" s="78"/>
      <c r="C181" s="78"/>
      <c r="D181" s="78"/>
      <c r="E181" s="78"/>
      <c r="F181" s="78"/>
      <c r="G181" s="78"/>
      <c r="H181" s="78"/>
      <c r="I181" s="42"/>
      <c r="V181" s="78"/>
      <c r="W181" s="78"/>
      <c r="X181" s="78"/>
      <c r="Y181" s="78"/>
      <c r="Z181" s="78"/>
      <c r="AA181" s="78"/>
      <c r="AB181" s="78"/>
      <c r="AC181" s="78"/>
      <c r="AD181" s="42"/>
      <c r="AQ181" s="78"/>
    </row>
    <row r="182" spans="1:44" s="68" customFormat="1" ht="4.5" customHeight="1">
      <c r="A182" s="115"/>
    </row>
    <row r="183" spans="1:44" s="68" customFormat="1" ht="4.5" customHeight="1"/>
    <row r="184" spans="1:44" s="68" customFormat="1" ht="15" customHeight="1">
      <c r="A184" s="115"/>
      <c r="B184" s="2723" t="s">
        <v>42</v>
      </c>
      <c r="C184" s="2723"/>
      <c r="D184" s="2723"/>
      <c r="E184" s="2723"/>
      <c r="F184" s="2723"/>
      <c r="G184" s="2723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V184" s="78"/>
      <c r="W184" s="2723" t="s">
        <v>42</v>
      </c>
      <c r="X184" s="2723"/>
      <c r="Y184" s="2723"/>
      <c r="Z184" s="2723"/>
      <c r="AA184" s="2723"/>
      <c r="AB184" s="2723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Q184" s="78"/>
    </row>
    <row r="185" spans="1:44" s="68" customFormat="1">
      <c r="A185" s="115">
        <v>127</v>
      </c>
      <c r="B185" s="2723"/>
      <c r="C185" s="2723"/>
      <c r="D185" s="2723"/>
      <c r="E185" s="2723"/>
      <c r="F185" s="2723"/>
      <c r="G185" s="2723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V185" s="78"/>
      <c r="W185" s="2723"/>
      <c r="X185" s="2723"/>
      <c r="Y185" s="2723"/>
      <c r="Z185" s="2723"/>
      <c r="AA185" s="2723"/>
      <c r="AB185" s="2723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Q185" s="78"/>
      <c r="AR185" s="68">
        <v>128</v>
      </c>
    </row>
    <row r="186" spans="1:44" s="114" customFormat="1">
      <c r="A186" s="116"/>
      <c r="B186" s="2710"/>
      <c r="C186" s="2710"/>
      <c r="D186" s="2710"/>
      <c r="E186" s="2710"/>
      <c r="F186" s="2710"/>
      <c r="G186" s="2710"/>
      <c r="H186" s="113"/>
      <c r="I186" s="2710"/>
      <c r="J186" s="2710"/>
      <c r="K186" s="2710"/>
      <c r="L186" s="2710"/>
      <c r="M186" s="2710"/>
      <c r="N186" s="2710"/>
      <c r="O186" s="2710"/>
      <c r="P186" s="2710"/>
      <c r="Q186" s="2710"/>
      <c r="R186" s="2710"/>
      <c r="S186" s="2710"/>
      <c r="T186" s="2710"/>
      <c r="U186" s="2710"/>
      <c r="V186" s="113"/>
      <c r="W186" s="2710"/>
      <c r="X186" s="2710"/>
      <c r="Y186" s="2710"/>
      <c r="Z186" s="2710"/>
      <c r="AA186" s="2710"/>
      <c r="AB186" s="2710"/>
      <c r="AC186" s="113"/>
      <c r="AD186" s="2710"/>
      <c r="AE186" s="2710"/>
      <c r="AF186" s="2710"/>
      <c r="AG186" s="2710"/>
      <c r="AH186" s="2710"/>
      <c r="AI186" s="2710"/>
      <c r="AJ186" s="2710"/>
      <c r="AK186" s="2710"/>
      <c r="AL186" s="2710"/>
      <c r="AM186" s="2710"/>
      <c r="AN186" s="2710"/>
      <c r="AO186" s="2710"/>
      <c r="AP186" s="2710"/>
      <c r="AQ186" s="113"/>
    </row>
    <row r="187" spans="1:44" s="68" customFormat="1" ht="15.75" customHeight="1">
      <c r="A187" s="115"/>
      <c r="B187" s="2724">
        <v>1</v>
      </c>
      <c r="C187" s="2725" t="s">
        <v>43</v>
      </c>
      <c r="D187" s="2725"/>
      <c r="E187" s="2725"/>
      <c r="F187" s="2725"/>
      <c r="G187" s="2725"/>
      <c r="H187" s="78"/>
      <c r="I187" s="2722" t="s">
        <v>44</v>
      </c>
      <c r="J187" s="2722"/>
      <c r="K187" s="2722"/>
      <c r="L187" s="2722"/>
      <c r="M187" s="2722"/>
      <c r="N187" s="2722"/>
      <c r="O187" s="2722"/>
      <c r="P187" s="2722"/>
      <c r="Q187" s="2722"/>
      <c r="R187" s="2722"/>
      <c r="S187" s="2722"/>
      <c r="T187" s="2722"/>
      <c r="U187" s="106"/>
      <c r="V187" s="78"/>
      <c r="W187" s="2724">
        <v>1</v>
      </c>
      <c r="X187" s="2725" t="s">
        <v>43</v>
      </c>
      <c r="Y187" s="2725"/>
      <c r="Z187" s="2725"/>
      <c r="AA187" s="2725"/>
      <c r="AB187" s="2725"/>
      <c r="AC187" s="78"/>
      <c r="AD187" s="2722" t="s">
        <v>44</v>
      </c>
      <c r="AE187" s="2722"/>
      <c r="AF187" s="2722"/>
      <c r="AG187" s="2722"/>
      <c r="AH187" s="2722"/>
      <c r="AI187" s="2722"/>
      <c r="AJ187" s="2722"/>
      <c r="AK187" s="2722"/>
      <c r="AL187" s="2722"/>
      <c r="AM187" s="2722"/>
      <c r="AN187" s="2722"/>
      <c r="AO187" s="2722"/>
      <c r="AP187" s="106"/>
      <c r="AQ187" s="78"/>
    </row>
    <row r="188" spans="1:44" s="68" customFormat="1" ht="15.75">
      <c r="A188" s="115"/>
      <c r="B188" s="2724"/>
      <c r="C188" s="2725"/>
      <c r="D188" s="2725"/>
      <c r="E188" s="2725"/>
      <c r="F188" s="2725"/>
      <c r="G188" s="2725"/>
      <c r="H188" s="78"/>
      <c r="I188" s="2722" t="s">
        <v>45</v>
      </c>
      <c r="J188" s="2722"/>
      <c r="K188" s="2722"/>
      <c r="L188" s="2722"/>
      <c r="M188" s="2722"/>
      <c r="N188" s="2722"/>
      <c r="O188" s="2722"/>
      <c r="P188" s="2722"/>
      <c r="Q188" s="2722"/>
      <c r="R188" s="2722"/>
      <c r="S188" s="2722"/>
      <c r="T188" s="2722"/>
      <c r="U188" s="106"/>
      <c r="V188" s="78"/>
      <c r="W188" s="2724"/>
      <c r="X188" s="2725"/>
      <c r="Y188" s="2725"/>
      <c r="Z188" s="2725"/>
      <c r="AA188" s="2725"/>
      <c r="AB188" s="2725"/>
      <c r="AC188" s="78"/>
      <c r="AD188" s="2722" t="s">
        <v>45</v>
      </c>
      <c r="AE188" s="2722"/>
      <c r="AF188" s="2722"/>
      <c r="AG188" s="2722"/>
      <c r="AH188" s="2722"/>
      <c r="AI188" s="2722"/>
      <c r="AJ188" s="2722"/>
      <c r="AK188" s="2722"/>
      <c r="AL188" s="2722"/>
      <c r="AM188" s="2722"/>
      <c r="AN188" s="2722"/>
      <c r="AO188" s="2722"/>
      <c r="AP188" s="106"/>
      <c r="AQ188" s="78"/>
    </row>
    <row r="189" spans="1:44" s="68" customFormat="1">
      <c r="A189" s="115"/>
      <c r="B189" s="110">
        <v>2</v>
      </c>
      <c r="C189" s="50" t="s">
        <v>46</v>
      </c>
      <c r="D189" s="50"/>
      <c r="E189" s="50"/>
      <c r="F189" s="78"/>
      <c r="G189" s="78"/>
      <c r="H189" s="78"/>
      <c r="I189" s="2607"/>
      <c r="J189" s="2607"/>
      <c r="K189" s="2607"/>
      <c r="L189" s="2607"/>
      <c r="M189" s="2607"/>
      <c r="N189" s="2607"/>
      <c r="O189" s="2607"/>
      <c r="P189" s="2607"/>
      <c r="Q189" s="2607"/>
      <c r="R189" s="2607"/>
      <c r="S189" s="2607"/>
      <c r="T189" s="2607"/>
      <c r="U189" s="2607"/>
      <c r="V189" s="78"/>
      <c r="W189" s="110">
        <v>2</v>
      </c>
      <c r="X189" s="50" t="s">
        <v>46</v>
      </c>
      <c r="Y189" s="50"/>
      <c r="Z189" s="50"/>
      <c r="AA189" s="78"/>
      <c r="AB189" s="78"/>
      <c r="AC189" s="78"/>
      <c r="AD189" s="2607"/>
      <c r="AE189" s="2607"/>
      <c r="AF189" s="2607"/>
      <c r="AG189" s="2607"/>
      <c r="AH189" s="2607"/>
      <c r="AI189" s="2607"/>
      <c r="AJ189" s="2607"/>
      <c r="AK189" s="2607"/>
      <c r="AL189" s="2607"/>
      <c r="AM189" s="2607"/>
      <c r="AN189" s="2607"/>
      <c r="AO189" s="2607"/>
      <c r="AP189" s="2607"/>
      <c r="AQ189" s="78"/>
    </row>
    <row r="190" spans="1:44" s="68" customFormat="1" ht="15" customHeight="1">
      <c r="A190" s="115"/>
      <c r="B190" s="2713">
        <v>3</v>
      </c>
      <c r="C190" s="2720" t="s">
        <v>47</v>
      </c>
      <c r="D190" s="2720"/>
      <c r="E190" s="2720"/>
      <c r="F190" s="2720"/>
      <c r="G190" s="2720"/>
      <c r="H190" s="78"/>
      <c r="I190" s="42"/>
      <c r="J190" s="2728" t="s">
        <v>48</v>
      </c>
      <c r="K190" s="2728"/>
      <c r="L190" s="107" t="s">
        <v>6</v>
      </c>
      <c r="M190" s="2728" t="str">
        <f ca="1">TEXT(LEFT(AH159,(FIND("/",AH159,1)-1))+1,"000")&amp;"/KIM/KPP/"&amp;ROMAN(MONTH(NOW()),0)&amp;"/"&amp;YEAR(NOW())</f>
        <v>013/KIM/KPP/III/2021</v>
      </c>
      <c r="N190" s="2728"/>
      <c r="O190" s="2728"/>
      <c r="P190" s="2728"/>
      <c r="Q190" s="2728"/>
      <c r="R190" s="2728"/>
      <c r="S190" s="2728"/>
      <c r="T190" s="2728"/>
      <c r="U190" s="107"/>
      <c r="V190" s="78"/>
      <c r="W190" s="2713">
        <v>3</v>
      </c>
      <c r="X190" s="2720" t="s">
        <v>47</v>
      </c>
      <c r="Y190" s="2720"/>
      <c r="Z190" s="2720"/>
      <c r="AA190" s="2720"/>
      <c r="AB190" s="2720"/>
      <c r="AC190" s="78"/>
      <c r="AD190" s="42"/>
      <c r="AE190" s="2728" t="s">
        <v>48</v>
      </c>
      <c r="AF190" s="2728"/>
      <c r="AG190" s="107" t="s">
        <v>6</v>
      </c>
      <c r="AH190" s="2728" t="str">
        <f ca="1">TEXT(LEFT(M190,(FIND("/",M190,1)-1))+1,"000")&amp;"/KIM/KPP/"&amp;ROMAN(MONTH(NOW()),0)&amp;"/"&amp;YEAR(NOW())</f>
        <v>014/KIM/KPP/III/2021</v>
      </c>
      <c r="AI190" s="2728"/>
      <c r="AJ190" s="2728"/>
      <c r="AK190" s="2728"/>
      <c r="AL190" s="2728"/>
      <c r="AM190" s="2728"/>
      <c r="AN190" s="2728"/>
      <c r="AO190" s="2728"/>
      <c r="AP190" s="107"/>
      <c r="AQ190" s="78"/>
    </row>
    <row r="191" spans="1:44" s="68" customFormat="1" ht="6.75" customHeight="1">
      <c r="A191" s="115"/>
      <c r="B191" s="2713"/>
      <c r="C191" s="2720"/>
      <c r="D191" s="2720"/>
      <c r="E191" s="2720"/>
      <c r="F191" s="2720"/>
      <c r="G191" s="2720"/>
      <c r="H191" s="82"/>
      <c r="I191" s="42"/>
      <c r="J191" s="2728" t="s">
        <v>49</v>
      </c>
      <c r="K191" s="2728"/>
      <c r="L191" s="2728" t="s">
        <v>6</v>
      </c>
      <c r="M191" s="2728" t="e">
        <f>VLOOKUP(A185,DATABASE_NEW,2,FALSE)</f>
        <v>#NAME?</v>
      </c>
      <c r="N191" s="2728"/>
      <c r="O191" s="2728"/>
      <c r="P191" s="2728"/>
      <c r="Q191" s="2728"/>
      <c r="R191" s="2728"/>
      <c r="S191" s="2728"/>
      <c r="T191" s="2728"/>
      <c r="U191" s="107"/>
      <c r="V191" s="78"/>
      <c r="W191" s="2713"/>
      <c r="X191" s="2720"/>
      <c r="Y191" s="2720"/>
      <c r="Z191" s="2720"/>
      <c r="AA191" s="2720"/>
      <c r="AB191" s="2720"/>
      <c r="AC191" s="82"/>
      <c r="AD191" s="42"/>
      <c r="AE191" s="2728" t="s">
        <v>49</v>
      </c>
      <c r="AF191" s="2728"/>
      <c r="AG191" s="2728" t="s">
        <v>6</v>
      </c>
      <c r="AH191" s="2728" t="e">
        <f>VLOOKUP(AR185,DATABASE_NEW,2,FALSE)</f>
        <v>#NAME?</v>
      </c>
      <c r="AI191" s="2728"/>
      <c r="AJ191" s="2728"/>
      <c r="AK191" s="2728"/>
      <c r="AL191" s="2728"/>
      <c r="AM191" s="2728"/>
      <c r="AN191" s="2728"/>
      <c r="AO191" s="2728"/>
      <c r="AP191" s="107"/>
      <c r="AQ191" s="78"/>
    </row>
    <row r="192" spans="1:44" s="68" customFormat="1" ht="6" customHeight="1">
      <c r="A192" s="115"/>
      <c r="B192" s="108"/>
      <c r="C192" s="2720"/>
      <c r="D192" s="2720"/>
      <c r="E192" s="2720"/>
      <c r="F192" s="2720"/>
      <c r="G192" s="2720"/>
      <c r="H192" s="82"/>
      <c r="I192" s="42"/>
      <c r="J192" s="2728"/>
      <c r="K192" s="2728"/>
      <c r="L192" s="2728"/>
      <c r="M192" s="2728"/>
      <c r="N192" s="2728"/>
      <c r="O192" s="2728"/>
      <c r="P192" s="2728"/>
      <c r="Q192" s="2728"/>
      <c r="R192" s="2728"/>
      <c r="S192" s="2728"/>
      <c r="T192" s="2728"/>
      <c r="U192" s="107"/>
      <c r="V192" s="78"/>
      <c r="W192" s="108"/>
      <c r="X192" s="2720"/>
      <c r="Y192" s="2720"/>
      <c r="Z192" s="2720"/>
      <c r="AA192" s="2720"/>
      <c r="AB192" s="2720"/>
      <c r="AC192" s="82"/>
      <c r="AD192" s="42"/>
      <c r="AE192" s="2728"/>
      <c r="AF192" s="2728"/>
      <c r="AG192" s="2728"/>
      <c r="AH192" s="2728"/>
      <c r="AI192" s="2728"/>
      <c r="AJ192" s="2728"/>
      <c r="AK192" s="2728"/>
      <c r="AL192" s="2728"/>
      <c r="AM192" s="2728"/>
      <c r="AN192" s="2728"/>
      <c r="AO192" s="2728"/>
      <c r="AP192" s="107"/>
      <c r="AQ192" s="78"/>
    </row>
    <row r="193" spans="1:43" s="68" customFormat="1" ht="15" customHeight="1">
      <c r="A193" s="115"/>
      <c r="B193" s="2713">
        <v>4</v>
      </c>
      <c r="C193" s="2720" t="s">
        <v>50</v>
      </c>
      <c r="D193" s="2720"/>
      <c r="E193" s="2720"/>
      <c r="F193" s="2720"/>
      <c r="G193" s="2720"/>
      <c r="H193" s="82"/>
      <c r="I193" s="42"/>
      <c r="J193" s="2712" t="s">
        <v>10</v>
      </c>
      <c r="K193" s="2712"/>
      <c r="L193" s="111" t="s">
        <v>6</v>
      </c>
      <c r="M193" s="2711" t="e">
        <f>VLOOKUP(A185,DATABASE_NEW,5,FALSE)</f>
        <v>#NAME?</v>
      </c>
      <c r="N193" s="2711"/>
      <c r="O193" s="2711"/>
      <c r="P193" s="2711"/>
      <c r="Q193" s="2711"/>
      <c r="R193" s="2711"/>
      <c r="S193" s="2711"/>
      <c r="T193" s="2711"/>
      <c r="U193" s="2711"/>
      <c r="V193" s="78"/>
      <c r="W193" s="2713">
        <v>4</v>
      </c>
      <c r="X193" s="2720" t="s">
        <v>50</v>
      </c>
      <c r="Y193" s="2720"/>
      <c r="Z193" s="2720"/>
      <c r="AA193" s="2720"/>
      <c r="AB193" s="2720"/>
      <c r="AC193" s="82"/>
      <c r="AD193" s="42"/>
      <c r="AE193" s="2712" t="s">
        <v>10</v>
      </c>
      <c r="AF193" s="2712"/>
      <c r="AG193" s="111" t="s">
        <v>6</v>
      </c>
      <c r="AH193" s="2711" t="e">
        <f>VLOOKUP(AR185,DATABASE_NEW,5,FALSE)</f>
        <v>#NAME?</v>
      </c>
      <c r="AI193" s="2711"/>
      <c r="AJ193" s="2711"/>
      <c r="AK193" s="2711"/>
      <c r="AL193" s="2711"/>
      <c r="AM193" s="2711"/>
      <c r="AN193" s="2711"/>
      <c r="AO193" s="2711"/>
      <c r="AP193" s="2711"/>
      <c r="AQ193" s="78"/>
    </row>
    <row r="194" spans="1:43" s="68" customFormat="1">
      <c r="A194" s="115"/>
      <c r="B194" s="2713"/>
      <c r="C194" s="2720"/>
      <c r="D194" s="2720"/>
      <c r="E194" s="2720"/>
      <c r="F194" s="2720"/>
      <c r="G194" s="2720"/>
      <c r="H194" s="82"/>
      <c r="I194" s="42"/>
      <c r="J194" s="2712" t="s">
        <v>8</v>
      </c>
      <c r="K194" s="2712"/>
      <c r="L194" s="111"/>
      <c r="M194" s="109" t="s">
        <v>6</v>
      </c>
      <c r="N194" s="2711" t="e">
        <f>VLOOKUP(A185,DATABASE_NEW,3,FALSE)</f>
        <v>#NAME?</v>
      </c>
      <c r="O194" s="2711"/>
      <c r="P194" s="2711"/>
      <c r="Q194" s="2711"/>
      <c r="R194" s="2711"/>
      <c r="S194" s="2711"/>
      <c r="T194" s="2711"/>
      <c r="U194" s="2711"/>
      <c r="V194" s="78"/>
      <c r="W194" s="2713"/>
      <c r="X194" s="2720"/>
      <c r="Y194" s="2720"/>
      <c r="Z194" s="2720"/>
      <c r="AA194" s="2720"/>
      <c r="AB194" s="2720"/>
      <c r="AC194" s="82"/>
      <c r="AD194" s="42"/>
      <c r="AE194" s="2712" t="s">
        <v>8</v>
      </c>
      <c r="AF194" s="2712"/>
      <c r="AG194" s="111"/>
      <c r="AH194" s="109" t="s">
        <v>6</v>
      </c>
      <c r="AI194" s="2711" t="e">
        <f>VLOOKUP(AR185,DATABASE_NEW,3,FALSE)</f>
        <v>#NAME?</v>
      </c>
      <c r="AJ194" s="2711"/>
      <c r="AK194" s="2711"/>
      <c r="AL194" s="2711"/>
      <c r="AM194" s="2711"/>
      <c r="AN194" s="2711"/>
      <c r="AO194" s="2711"/>
      <c r="AP194" s="2711"/>
      <c r="AQ194" s="78"/>
    </row>
    <row r="195" spans="1:43" s="68" customFormat="1" ht="15" customHeight="1">
      <c r="A195" s="115"/>
      <c r="B195" s="2713">
        <v>5</v>
      </c>
      <c r="C195" s="2720" t="s">
        <v>51</v>
      </c>
      <c r="D195" s="2720"/>
      <c r="E195" s="2720"/>
      <c r="F195" s="2720"/>
      <c r="G195" s="2720"/>
      <c r="H195" s="82"/>
      <c r="I195" s="42"/>
      <c r="J195" s="2712" t="s">
        <v>5</v>
      </c>
      <c r="K195" s="2712"/>
      <c r="L195" s="2712"/>
      <c r="M195" s="112" t="s">
        <v>6</v>
      </c>
      <c r="N195" s="2711" t="e">
        <f>"PT. KPP / "&amp;VLOOKUP(A185,DATABASE_NEW,6,FALSE)</f>
        <v>#NAME?</v>
      </c>
      <c r="O195" s="2711"/>
      <c r="P195" s="2711"/>
      <c r="Q195" s="2711"/>
      <c r="R195" s="2711"/>
      <c r="S195" s="2711"/>
      <c r="T195" s="2711"/>
      <c r="U195" s="100"/>
      <c r="V195" s="78"/>
      <c r="W195" s="2713">
        <v>5</v>
      </c>
      <c r="X195" s="2720" t="s">
        <v>51</v>
      </c>
      <c r="Y195" s="2720"/>
      <c r="Z195" s="2720"/>
      <c r="AA195" s="2720"/>
      <c r="AB195" s="2720"/>
      <c r="AC195" s="82"/>
      <c r="AD195" s="42"/>
      <c r="AE195" s="2712" t="s">
        <v>5</v>
      </c>
      <c r="AF195" s="2712"/>
      <c r="AG195" s="2712"/>
      <c r="AH195" s="112" t="s">
        <v>6</v>
      </c>
      <c r="AI195" s="2711" t="e">
        <f>"PT. KPP / "&amp;VLOOKUP(AR185,DATABASE_NEW,6,FALSE)</f>
        <v>#NAME?</v>
      </c>
      <c r="AJ195" s="2711"/>
      <c r="AK195" s="2711"/>
      <c r="AL195" s="2711"/>
      <c r="AM195" s="2711"/>
      <c r="AN195" s="2711"/>
      <c r="AO195" s="2711"/>
      <c r="AP195" s="100"/>
      <c r="AQ195" s="78"/>
    </row>
    <row r="196" spans="1:43" s="68" customFormat="1" ht="12.75" customHeight="1">
      <c r="A196" s="115"/>
      <c r="B196" s="2713"/>
      <c r="C196" s="2720"/>
      <c r="D196" s="2720"/>
      <c r="E196" s="2720"/>
      <c r="F196" s="2720"/>
      <c r="G196" s="2720"/>
      <c r="H196" s="78"/>
      <c r="I196" s="42"/>
      <c r="J196" s="2712" t="s">
        <v>59</v>
      </c>
      <c r="K196" s="2712"/>
      <c r="L196" s="2712"/>
      <c r="M196" s="2712"/>
      <c r="N196" s="60" t="s">
        <v>6</v>
      </c>
      <c r="O196" s="60"/>
      <c r="P196" s="2718" t="e">
        <f>VLOOKUP(A185,DATABASE_NEW,21,FALSE)</f>
        <v>#NAME?</v>
      </c>
      <c r="Q196" s="2718"/>
      <c r="R196" s="2718"/>
      <c r="S196" s="2718"/>
      <c r="T196" s="2718"/>
      <c r="U196" s="99"/>
      <c r="V196" s="78"/>
      <c r="W196" s="2713"/>
      <c r="X196" s="2720"/>
      <c r="Y196" s="2720"/>
      <c r="Z196" s="2720"/>
      <c r="AA196" s="2720"/>
      <c r="AB196" s="2720"/>
      <c r="AC196" s="78"/>
      <c r="AD196" s="42"/>
      <c r="AE196" s="2712" t="s">
        <v>59</v>
      </c>
      <c r="AF196" s="2712"/>
      <c r="AG196" s="2712"/>
      <c r="AH196" s="2712"/>
      <c r="AI196" s="60" t="s">
        <v>6</v>
      </c>
      <c r="AJ196" s="60"/>
      <c r="AK196" s="2718" t="e">
        <f>VLOOKUP(AR185,DATABASE_NEW,21,FALSE)</f>
        <v>#NAME?</v>
      </c>
      <c r="AL196" s="2718"/>
      <c r="AM196" s="2718"/>
      <c r="AN196" s="2718"/>
      <c r="AO196" s="2718"/>
      <c r="AP196" s="99"/>
      <c r="AQ196" s="78"/>
    </row>
    <row r="197" spans="1:43" s="68" customFormat="1" ht="15" customHeight="1">
      <c r="A197" s="115"/>
      <c r="B197" s="2713">
        <v>6</v>
      </c>
      <c r="C197" s="2720" t="s">
        <v>52</v>
      </c>
      <c r="D197" s="2720"/>
      <c r="E197" s="2720"/>
      <c r="F197" s="2720"/>
      <c r="G197" s="2720"/>
      <c r="H197" s="78"/>
      <c r="I197" s="2607"/>
      <c r="J197" s="2607"/>
      <c r="K197" s="2607"/>
      <c r="L197" s="2607"/>
      <c r="M197" s="2607"/>
      <c r="N197" s="2607"/>
      <c r="O197" s="2607"/>
      <c r="P197" s="2607"/>
      <c r="Q197" s="2607"/>
      <c r="R197" s="2607"/>
      <c r="S197" s="2607"/>
      <c r="T197" s="2607"/>
      <c r="U197" s="2607"/>
      <c r="V197" s="78"/>
      <c r="W197" s="2713">
        <v>6</v>
      </c>
      <c r="X197" s="2720" t="s">
        <v>52</v>
      </c>
      <c r="Y197" s="2720"/>
      <c r="Z197" s="2720"/>
      <c r="AA197" s="2720"/>
      <c r="AB197" s="2720"/>
      <c r="AC197" s="78"/>
      <c r="AD197" s="2607"/>
      <c r="AE197" s="2607"/>
      <c r="AF197" s="2607"/>
      <c r="AG197" s="2607"/>
      <c r="AH197" s="2607"/>
      <c r="AI197" s="2607"/>
      <c r="AJ197" s="2607"/>
      <c r="AK197" s="2607"/>
      <c r="AL197" s="2607"/>
      <c r="AM197" s="2607"/>
      <c r="AN197" s="2607"/>
      <c r="AO197" s="2607"/>
      <c r="AP197" s="2607"/>
      <c r="AQ197" s="78"/>
    </row>
    <row r="198" spans="1:43" s="68" customFormat="1" ht="9.75" customHeight="1">
      <c r="A198" s="115"/>
      <c r="B198" s="2713"/>
      <c r="C198" s="2720"/>
      <c r="D198" s="2720"/>
      <c r="E198" s="2720"/>
      <c r="F198" s="2720"/>
      <c r="G198" s="2720"/>
      <c r="H198" s="78"/>
      <c r="I198" s="42"/>
      <c r="J198" s="78"/>
      <c r="K198" s="55"/>
      <c r="L198" s="56"/>
      <c r="M198" s="56"/>
      <c r="N198" s="56"/>
      <c r="O198" s="56"/>
      <c r="P198" s="2721" t="s">
        <v>55</v>
      </c>
      <c r="Q198" s="2721"/>
      <c r="R198" s="2721"/>
      <c r="S198" s="2721"/>
      <c r="T198" s="2721"/>
      <c r="U198" s="2721"/>
      <c r="V198" s="78"/>
      <c r="W198" s="2713"/>
      <c r="X198" s="2720"/>
      <c r="Y198" s="2720"/>
      <c r="Z198" s="2720"/>
      <c r="AA198" s="2720"/>
      <c r="AB198" s="2720"/>
      <c r="AC198" s="78"/>
      <c r="AD198" s="42"/>
      <c r="AE198" s="78"/>
      <c r="AF198" s="55"/>
      <c r="AG198" s="56"/>
      <c r="AH198" s="56"/>
      <c r="AI198" s="56"/>
      <c r="AJ198" s="56"/>
      <c r="AK198" s="2721" t="s">
        <v>55</v>
      </c>
      <c r="AL198" s="2721"/>
      <c r="AM198" s="2721"/>
      <c r="AN198" s="2721"/>
      <c r="AO198" s="2721"/>
      <c r="AP198" s="2721"/>
      <c r="AQ198" s="78"/>
    </row>
    <row r="199" spans="1:43" s="68" customFormat="1" ht="6.75" customHeight="1" thickBot="1">
      <c r="A199" s="115"/>
      <c r="B199" s="2727">
        <v>7</v>
      </c>
      <c r="C199" s="2729" t="s">
        <v>53</v>
      </c>
      <c r="D199" s="2729"/>
      <c r="E199" s="2729"/>
      <c r="F199" s="2729"/>
      <c r="G199" s="2729"/>
      <c r="I199" s="42"/>
      <c r="J199" s="78"/>
      <c r="K199" s="78"/>
      <c r="L199" s="53"/>
      <c r="M199" s="53"/>
      <c r="N199" s="53"/>
      <c r="O199" s="53"/>
      <c r="P199" s="53"/>
      <c r="Q199" s="53"/>
      <c r="R199" s="2714"/>
      <c r="S199" s="2714"/>
      <c r="T199" s="2714"/>
      <c r="U199" s="102"/>
      <c r="V199" s="78"/>
      <c r="W199" s="2727">
        <v>7</v>
      </c>
      <c r="X199" s="2729" t="s">
        <v>53</v>
      </c>
      <c r="Y199" s="2729"/>
      <c r="Z199" s="2729"/>
      <c r="AA199" s="2729"/>
      <c r="AB199" s="2729"/>
      <c r="AD199" s="42"/>
      <c r="AE199" s="78"/>
      <c r="AF199" s="78"/>
      <c r="AG199" s="53"/>
      <c r="AH199" s="53"/>
      <c r="AI199" s="53"/>
      <c r="AJ199" s="53"/>
      <c r="AK199" s="53"/>
      <c r="AL199" s="53"/>
      <c r="AM199" s="2714"/>
      <c r="AN199" s="2714"/>
      <c r="AO199" s="2714"/>
      <c r="AP199" s="102"/>
      <c r="AQ199" s="78"/>
    </row>
    <row r="200" spans="1:43" s="68" customFormat="1" ht="15.75" thickBot="1">
      <c r="A200" s="115"/>
      <c r="B200" s="2727"/>
      <c r="C200" s="2729"/>
      <c r="D200" s="2729"/>
      <c r="E200" s="2729"/>
      <c r="F200" s="2729"/>
      <c r="G200" s="2729"/>
      <c r="I200" s="42"/>
      <c r="J200" s="78"/>
      <c r="K200" s="78"/>
      <c r="L200" s="78"/>
      <c r="M200" s="78"/>
      <c r="N200" s="58"/>
      <c r="O200" s="58"/>
      <c r="P200" s="58"/>
      <c r="Q200" s="58"/>
      <c r="R200" s="57" t="e">
        <f>IF(N194="HELPER DRILL &amp; BLASTING","V","X")</f>
        <v>#NAME?</v>
      </c>
      <c r="S200" s="2715" t="s">
        <v>56</v>
      </c>
      <c r="T200" s="2715"/>
      <c r="U200" s="103"/>
      <c r="V200" s="78"/>
      <c r="W200" s="2727"/>
      <c r="X200" s="2729"/>
      <c r="Y200" s="2729"/>
      <c r="Z200" s="2729"/>
      <c r="AA200" s="2729"/>
      <c r="AB200" s="2729"/>
      <c r="AD200" s="42"/>
      <c r="AE200" s="78"/>
      <c r="AF200" s="78"/>
      <c r="AG200" s="78"/>
      <c r="AH200" s="78"/>
      <c r="AI200" s="58"/>
      <c r="AJ200" s="58"/>
      <c r="AK200" s="58"/>
      <c r="AL200" s="58"/>
      <c r="AM200" s="57" t="e">
        <f>IF(AI194="HELPER DRILL &amp; BLASTING","V","X")</f>
        <v>#NAME?</v>
      </c>
      <c r="AN200" s="2715" t="s">
        <v>56</v>
      </c>
      <c r="AO200" s="2715"/>
      <c r="AP200" s="103"/>
      <c r="AQ200" s="78"/>
    </row>
    <row r="201" spans="1:43" s="68" customFormat="1" ht="6.75" customHeight="1" thickBot="1">
      <c r="A201" s="115"/>
      <c r="B201" s="2727"/>
      <c r="C201" s="2729"/>
      <c r="D201" s="2729"/>
      <c r="E201" s="2729"/>
      <c r="F201" s="2729"/>
      <c r="G201" s="2729"/>
      <c r="I201" s="42"/>
      <c r="J201" s="78"/>
      <c r="K201" s="78"/>
      <c r="L201" s="53"/>
      <c r="M201" s="53"/>
      <c r="N201" s="53"/>
      <c r="O201" s="53"/>
      <c r="P201" s="53"/>
      <c r="Q201" s="53"/>
      <c r="R201" s="2716"/>
      <c r="S201" s="2717"/>
      <c r="T201" s="2717"/>
      <c r="U201" s="104"/>
      <c r="V201" s="78"/>
      <c r="W201" s="2727"/>
      <c r="X201" s="2729"/>
      <c r="Y201" s="2729"/>
      <c r="Z201" s="2729"/>
      <c r="AA201" s="2729"/>
      <c r="AB201" s="2729"/>
      <c r="AD201" s="42"/>
      <c r="AE201" s="78"/>
      <c r="AF201" s="78"/>
      <c r="AG201" s="53"/>
      <c r="AH201" s="53"/>
      <c r="AI201" s="53"/>
      <c r="AJ201" s="53"/>
      <c r="AK201" s="53"/>
      <c r="AL201" s="53"/>
      <c r="AM201" s="2716"/>
      <c r="AN201" s="2717"/>
      <c r="AO201" s="2717"/>
      <c r="AP201" s="104"/>
      <c r="AQ201" s="78"/>
    </row>
    <row r="202" spans="1:43" s="68" customFormat="1" ht="15.75" thickBot="1">
      <c r="A202" s="115"/>
      <c r="C202" s="2729"/>
      <c r="D202" s="2729"/>
      <c r="E202" s="2729"/>
      <c r="F202" s="2729"/>
      <c r="G202" s="2729"/>
      <c r="H202" s="78"/>
      <c r="I202" s="42"/>
      <c r="J202" s="2719"/>
      <c r="K202" s="2719"/>
      <c r="L202" s="42"/>
      <c r="M202" s="42"/>
      <c r="N202" s="58"/>
      <c r="O202" s="58"/>
      <c r="P202" s="58"/>
      <c r="Q202" s="58"/>
      <c r="R202" s="57" t="s">
        <v>57</v>
      </c>
      <c r="S202" s="54" t="s">
        <v>58</v>
      </c>
      <c r="T202" s="54"/>
      <c r="U202" s="54"/>
      <c r="V202" s="78"/>
      <c r="X202" s="2729"/>
      <c r="Y202" s="2729"/>
      <c r="Z202" s="2729"/>
      <c r="AA202" s="2729"/>
      <c r="AB202" s="2729"/>
      <c r="AC202" s="78"/>
      <c r="AD202" s="42"/>
      <c r="AE202" s="2719"/>
      <c r="AF202" s="2719"/>
      <c r="AG202" s="42"/>
      <c r="AH202" s="42"/>
      <c r="AI202" s="58"/>
      <c r="AJ202" s="58"/>
      <c r="AK202" s="58"/>
      <c r="AL202" s="58"/>
      <c r="AM202" s="57" t="s">
        <v>57</v>
      </c>
      <c r="AN202" s="54" t="s">
        <v>58</v>
      </c>
      <c r="AO202" s="54"/>
      <c r="AP202" s="54"/>
      <c r="AQ202" s="78"/>
    </row>
    <row r="203" spans="1:43" s="68" customFormat="1" ht="3.75" customHeight="1">
      <c r="A203" s="115"/>
      <c r="C203" s="2729"/>
      <c r="D203" s="2729"/>
      <c r="E203" s="2729"/>
      <c r="F203" s="2729"/>
      <c r="G203" s="2729"/>
      <c r="H203" s="78"/>
      <c r="I203" s="42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V203" s="78"/>
      <c r="X203" s="2729"/>
      <c r="Y203" s="2729"/>
      <c r="Z203" s="2729"/>
      <c r="AA203" s="2729"/>
      <c r="AB203" s="2729"/>
      <c r="AC203" s="78"/>
      <c r="AD203" s="42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Q203" s="78"/>
    </row>
    <row r="204" spans="1:43" s="68" customFormat="1" ht="3.75" customHeight="1">
      <c r="A204" s="115"/>
      <c r="B204" s="78"/>
      <c r="C204" s="2729"/>
      <c r="D204" s="2729"/>
      <c r="E204" s="2729"/>
      <c r="F204" s="2729"/>
      <c r="G204" s="2729"/>
      <c r="H204" s="78"/>
      <c r="I204" s="42"/>
      <c r="R204" s="62"/>
      <c r="V204" s="78"/>
      <c r="W204" s="78"/>
      <c r="X204" s="2729"/>
      <c r="Y204" s="2729"/>
      <c r="Z204" s="2729"/>
      <c r="AA204" s="2729"/>
      <c r="AB204" s="2729"/>
      <c r="AC204" s="78"/>
      <c r="AD204" s="42"/>
      <c r="AM204" s="62"/>
      <c r="AQ204" s="78"/>
    </row>
    <row r="205" spans="1:43" s="68" customFormat="1">
      <c r="A205" s="115"/>
      <c r="B205" s="78"/>
      <c r="C205" s="78"/>
      <c r="D205" s="78"/>
      <c r="E205" s="78"/>
      <c r="F205" s="78"/>
      <c r="G205" s="78"/>
      <c r="H205" s="78"/>
      <c r="I205" s="42"/>
      <c r="R205" s="62"/>
      <c r="V205" s="78"/>
      <c r="W205" s="78"/>
      <c r="X205" s="78"/>
      <c r="Y205" s="78"/>
      <c r="Z205" s="78"/>
      <c r="AA205" s="78"/>
      <c r="AB205" s="78"/>
      <c r="AC205" s="78"/>
      <c r="AD205" s="42"/>
      <c r="AM205" s="62"/>
      <c r="AQ205" s="78"/>
    </row>
    <row r="206" spans="1:43" s="68" customFormat="1" ht="15.75" thickBot="1">
      <c r="A206" s="115"/>
      <c r="B206" s="78"/>
      <c r="C206" s="78"/>
      <c r="D206" s="78"/>
      <c r="E206" s="78"/>
      <c r="F206" s="78"/>
      <c r="G206" s="78"/>
      <c r="H206" s="78"/>
      <c r="I206" s="42"/>
      <c r="R206" s="62" t="s">
        <v>60</v>
      </c>
      <c r="V206" s="78"/>
      <c r="W206" s="78"/>
      <c r="X206" s="78"/>
      <c r="Y206" s="78"/>
      <c r="Z206" s="78"/>
      <c r="AA206" s="78"/>
      <c r="AB206" s="78"/>
      <c r="AC206" s="78"/>
      <c r="AD206" s="42"/>
      <c r="AM206" s="62" t="s">
        <v>60</v>
      </c>
      <c r="AQ206" s="78"/>
    </row>
    <row r="207" spans="1:43" s="68" customFormat="1" ht="15.75" thickBot="1">
      <c r="A207" s="115"/>
      <c r="B207" s="78"/>
      <c r="C207" s="78"/>
      <c r="D207" s="78"/>
      <c r="E207" s="78"/>
      <c r="F207" s="78"/>
      <c r="G207" s="78"/>
      <c r="H207" s="78"/>
      <c r="I207" s="42"/>
      <c r="R207" s="57" t="s">
        <v>57</v>
      </c>
      <c r="S207" s="2730" t="s">
        <v>61</v>
      </c>
      <c r="T207" s="2731"/>
      <c r="U207" s="98"/>
      <c r="V207" s="78"/>
      <c r="W207" s="78"/>
      <c r="X207" s="78"/>
      <c r="Y207" s="78"/>
      <c r="Z207" s="78"/>
      <c r="AA207" s="78"/>
      <c r="AB207" s="78"/>
      <c r="AC207" s="78"/>
      <c r="AD207" s="42"/>
      <c r="AM207" s="57" t="s">
        <v>57</v>
      </c>
      <c r="AN207" s="2730" t="s">
        <v>61</v>
      </c>
      <c r="AO207" s="2731"/>
      <c r="AP207" s="98"/>
      <c r="AQ207" s="78"/>
    </row>
    <row r="208" spans="1:43" s="68" customFormat="1" ht="4.5" customHeight="1" thickBot="1">
      <c r="A208" s="115"/>
      <c r="B208" s="78"/>
      <c r="C208" s="78"/>
      <c r="D208" s="78"/>
      <c r="E208" s="78"/>
      <c r="F208" s="78"/>
      <c r="G208" s="78"/>
      <c r="H208" s="78"/>
      <c r="I208" s="42"/>
      <c r="V208" s="78"/>
      <c r="W208" s="78"/>
      <c r="X208" s="78"/>
      <c r="Y208" s="78"/>
      <c r="Z208" s="78"/>
      <c r="AA208" s="78"/>
      <c r="AB208" s="78"/>
      <c r="AC208" s="78"/>
      <c r="AD208" s="42"/>
      <c r="AQ208" s="78"/>
    </row>
    <row r="209" spans="1:44" s="68" customFormat="1" ht="15.75" customHeight="1" thickBot="1">
      <c r="A209" s="115"/>
      <c r="B209" s="78"/>
      <c r="C209" s="2607" t="s">
        <v>54</v>
      </c>
      <c r="D209" s="2607"/>
      <c r="E209" s="2607"/>
      <c r="F209" s="2607"/>
      <c r="G209" s="2607"/>
      <c r="H209" s="78"/>
      <c r="I209" s="42"/>
      <c r="R209" s="57" t="s">
        <v>63</v>
      </c>
      <c r="S209" s="2732" t="s">
        <v>62</v>
      </c>
      <c r="T209" s="2732"/>
      <c r="U209" s="105"/>
      <c r="V209" s="78"/>
      <c r="W209" s="78"/>
      <c r="X209" s="2607" t="s">
        <v>54</v>
      </c>
      <c r="Y209" s="2607"/>
      <c r="Z209" s="2607"/>
      <c r="AA209" s="2607"/>
      <c r="AB209" s="2607"/>
      <c r="AC209" s="78"/>
      <c r="AD209" s="42"/>
      <c r="AM209" s="57" t="s">
        <v>63</v>
      </c>
      <c r="AN209" s="2732" t="s">
        <v>62</v>
      </c>
      <c r="AO209" s="2732"/>
      <c r="AP209" s="105"/>
      <c r="AQ209" s="78"/>
    </row>
    <row r="210" spans="1:44" s="68" customFormat="1" ht="5.25" customHeight="1">
      <c r="A210" s="115"/>
      <c r="B210" s="2726"/>
      <c r="C210" s="2726"/>
      <c r="D210" s="2726"/>
      <c r="E210" s="2726"/>
      <c r="F210" s="2726"/>
      <c r="G210" s="2726"/>
      <c r="H210" s="78"/>
      <c r="I210" s="42"/>
      <c r="S210" s="2732"/>
      <c r="T210" s="2732"/>
      <c r="U210" s="105"/>
      <c r="V210" s="78"/>
      <c r="W210" s="2726"/>
      <c r="X210" s="2726"/>
      <c r="Y210" s="2726"/>
      <c r="Z210" s="2726"/>
      <c r="AA210" s="2726"/>
      <c r="AB210" s="2726"/>
      <c r="AC210" s="78"/>
      <c r="AD210" s="42"/>
      <c r="AN210" s="2732"/>
      <c r="AO210" s="2732"/>
      <c r="AP210" s="105"/>
      <c r="AQ210" s="78"/>
    </row>
    <row r="211" spans="1:44" s="68" customFormat="1" ht="5.25" customHeight="1">
      <c r="A211" s="115"/>
      <c r="B211" s="101"/>
      <c r="C211" s="101"/>
      <c r="D211" s="101"/>
      <c r="E211" s="101"/>
      <c r="F211" s="101"/>
      <c r="G211" s="101"/>
      <c r="H211" s="78"/>
      <c r="I211" s="42"/>
      <c r="S211" s="2732"/>
      <c r="T211" s="2732"/>
      <c r="U211" s="105"/>
      <c r="V211" s="78"/>
      <c r="W211" s="101"/>
      <c r="X211" s="101"/>
      <c r="Y211" s="101"/>
      <c r="Z211" s="101"/>
      <c r="AA211" s="101"/>
      <c r="AB211" s="101"/>
      <c r="AC211" s="78"/>
      <c r="AD211" s="42"/>
      <c r="AN211" s="2732"/>
      <c r="AO211" s="2732"/>
      <c r="AP211" s="105"/>
      <c r="AQ211" s="78"/>
    </row>
    <row r="212" spans="1:44" s="68" customFormat="1" ht="3" customHeight="1">
      <c r="A212" s="115"/>
      <c r="B212" s="78"/>
      <c r="C212" s="78"/>
      <c r="D212" s="78"/>
      <c r="E212" s="78"/>
      <c r="F212" s="78"/>
      <c r="G212" s="78"/>
      <c r="H212" s="78"/>
      <c r="I212" s="42"/>
      <c r="V212" s="78"/>
      <c r="W212" s="78"/>
      <c r="X212" s="78"/>
      <c r="Y212" s="78"/>
      <c r="Z212" s="78"/>
      <c r="AA212" s="78"/>
      <c r="AB212" s="78"/>
      <c r="AC212" s="78"/>
      <c r="AD212" s="42"/>
      <c r="AQ212" s="78"/>
    </row>
    <row r="213" spans="1:44" s="68" customFormat="1">
      <c r="A213" s="115"/>
    </row>
    <row r="214" spans="1:44" s="68" customFormat="1" ht="15" customHeight="1">
      <c r="A214" s="115"/>
      <c r="B214" s="2723" t="s">
        <v>42</v>
      </c>
      <c r="C214" s="2723"/>
      <c r="D214" s="2723"/>
      <c r="E214" s="2723"/>
      <c r="F214" s="2723"/>
      <c r="G214" s="2723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V214" s="78"/>
      <c r="W214" s="2723" t="s">
        <v>42</v>
      </c>
      <c r="X214" s="2723"/>
      <c r="Y214" s="2723"/>
      <c r="Z214" s="2723"/>
      <c r="AA214" s="2723"/>
      <c r="AB214" s="2723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Q214" s="78"/>
    </row>
    <row r="215" spans="1:44" s="68" customFormat="1">
      <c r="A215" s="115">
        <v>129</v>
      </c>
      <c r="B215" s="2723"/>
      <c r="C215" s="2723"/>
      <c r="D215" s="2723"/>
      <c r="E215" s="2723"/>
      <c r="F215" s="2723"/>
      <c r="G215" s="2723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V215" s="78"/>
      <c r="W215" s="2723"/>
      <c r="X215" s="2723"/>
      <c r="Y215" s="2723"/>
      <c r="Z215" s="2723"/>
      <c r="AA215" s="2723"/>
      <c r="AB215" s="2723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Q215" s="78"/>
      <c r="AR215" s="68">
        <v>130</v>
      </c>
    </row>
    <row r="216" spans="1:44" s="114" customFormat="1">
      <c r="A216" s="116"/>
      <c r="B216" s="2710"/>
      <c r="C216" s="2710"/>
      <c r="D216" s="2710"/>
      <c r="E216" s="2710"/>
      <c r="F216" s="2710"/>
      <c r="G216" s="2710"/>
      <c r="H216" s="113"/>
      <c r="I216" s="2710"/>
      <c r="J216" s="2710"/>
      <c r="K216" s="2710"/>
      <c r="L216" s="2710"/>
      <c r="M216" s="2710"/>
      <c r="N216" s="2710"/>
      <c r="O216" s="2710"/>
      <c r="P216" s="2710"/>
      <c r="Q216" s="2710"/>
      <c r="R216" s="2710"/>
      <c r="S216" s="2710"/>
      <c r="T216" s="2710"/>
      <c r="U216" s="2710"/>
      <c r="V216" s="113"/>
      <c r="W216" s="2710"/>
      <c r="X216" s="2710"/>
      <c r="Y216" s="2710"/>
      <c r="Z216" s="2710"/>
      <c r="AA216" s="2710"/>
      <c r="AB216" s="2710"/>
      <c r="AC216" s="113"/>
      <c r="AD216" s="2710"/>
      <c r="AE216" s="2710"/>
      <c r="AF216" s="2710"/>
      <c r="AG216" s="2710"/>
      <c r="AH216" s="2710"/>
      <c r="AI216" s="2710"/>
      <c r="AJ216" s="2710"/>
      <c r="AK216" s="2710"/>
      <c r="AL216" s="2710"/>
      <c r="AM216" s="2710"/>
      <c r="AN216" s="2710"/>
      <c r="AO216" s="2710"/>
      <c r="AP216" s="2710"/>
      <c r="AQ216" s="113"/>
    </row>
    <row r="217" spans="1:44" s="68" customFormat="1" ht="15.75" customHeight="1">
      <c r="A217" s="115"/>
      <c r="B217" s="2724">
        <v>1</v>
      </c>
      <c r="C217" s="2725" t="s">
        <v>43</v>
      </c>
      <c r="D217" s="2725"/>
      <c r="E217" s="2725"/>
      <c r="F217" s="2725"/>
      <c r="G217" s="2725"/>
      <c r="H217" s="78"/>
      <c r="I217" s="2722" t="s">
        <v>44</v>
      </c>
      <c r="J217" s="2722"/>
      <c r="K217" s="2722"/>
      <c r="L217" s="2722"/>
      <c r="M217" s="2722"/>
      <c r="N217" s="2722"/>
      <c r="O217" s="2722"/>
      <c r="P217" s="2722"/>
      <c r="Q217" s="2722"/>
      <c r="R217" s="2722"/>
      <c r="S217" s="2722"/>
      <c r="T217" s="2722"/>
      <c r="U217" s="106"/>
      <c r="V217" s="78"/>
      <c r="W217" s="2724">
        <v>1</v>
      </c>
      <c r="X217" s="2725" t="s">
        <v>43</v>
      </c>
      <c r="Y217" s="2725"/>
      <c r="Z217" s="2725"/>
      <c r="AA217" s="2725"/>
      <c r="AB217" s="2725"/>
      <c r="AC217" s="78"/>
      <c r="AD217" s="2722" t="s">
        <v>44</v>
      </c>
      <c r="AE217" s="2722"/>
      <c r="AF217" s="2722"/>
      <c r="AG217" s="2722"/>
      <c r="AH217" s="2722"/>
      <c r="AI217" s="2722"/>
      <c r="AJ217" s="2722"/>
      <c r="AK217" s="2722"/>
      <c r="AL217" s="2722"/>
      <c r="AM217" s="2722"/>
      <c r="AN217" s="2722"/>
      <c r="AO217" s="2722"/>
      <c r="AP217" s="106"/>
      <c r="AQ217" s="78"/>
    </row>
    <row r="218" spans="1:44" s="68" customFormat="1" ht="15.75">
      <c r="A218" s="115"/>
      <c r="B218" s="2724"/>
      <c r="C218" s="2725"/>
      <c r="D218" s="2725"/>
      <c r="E218" s="2725"/>
      <c r="F218" s="2725"/>
      <c r="G218" s="2725"/>
      <c r="H218" s="78"/>
      <c r="I218" s="2722" t="s">
        <v>45</v>
      </c>
      <c r="J218" s="2722"/>
      <c r="K218" s="2722"/>
      <c r="L218" s="2722"/>
      <c r="M218" s="2722"/>
      <c r="N218" s="2722"/>
      <c r="O218" s="2722"/>
      <c r="P218" s="2722"/>
      <c r="Q218" s="2722"/>
      <c r="R218" s="2722"/>
      <c r="S218" s="2722"/>
      <c r="T218" s="2722"/>
      <c r="U218" s="106"/>
      <c r="V218" s="78"/>
      <c r="W218" s="2724"/>
      <c r="X218" s="2725"/>
      <c r="Y218" s="2725"/>
      <c r="Z218" s="2725"/>
      <c r="AA218" s="2725"/>
      <c r="AB218" s="2725"/>
      <c r="AC218" s="78"/>
      <c r="AD218" s="2722" t="s">
        <v>45</v>
      </c>
      <c r="AE218" s="2722"/>
      <c r="AF218" s="2722"/>
      <c r="AG218" s="2722"/>
      <c r="AH218" s="2722"/>
      <c r="AI218" s="2722"/>
      <c r="AJ218" s="2722"/>
      <c r="AK218" s="2722"/>
      <c r="AL218" s="2722"/>
      <c r="AM218" s="2722"/>
      <c r="AN218" s="2722"/>
      <c r="AO218" s="2722"/>
      <c r="AP218" s="106"/>
      <c r="AQ218" s="78"/>
    </row>
    <row r="219" spans="1:44" s="68" customFormat="1">
      <c r="A219" s="115"/>
      <c r="B219" s="110">
        <v>2</v>
      </c>
      <c r="C219" s="50" t="s">
        <v>46</v>
      </c>
      <c r="D219" s="50"/>
      <c r="E219" s="50"/>
      <c r="F219" s="78"/>
      <c r="G219" s="78"/>
      <c r="H219" s="78"/>
      <c r="I219" s="2607"/>
      <c r="J219" s="2607"/>
      <c r="K219" s="2607"/>
      <c r="L219" s="2607"/>
      <c r="M219" s="2607"/>
      <c r="N219" s="2607"/>
      <c r="O219" s="2607"/>
      <c r="P219" s="2607"/>
      <c r="Q219" s="2607"/>
      <c r="R219" s="2607"/>
      <c r="S219" s="2607"/>
      <c r="T219" s="2607"/>
      <c r="U219" s="2607"/>
      <c r="V219" s="78"/>
      <c r="W219" s="110">
        <v>2</v>
      </c>
      <c r="X219" s="50" t="s">
        <v>46</v>
      </c>
      <c r="Y219" s="50"/>
      <c r="Z219" s="50"/>
      <c r="AA219" s="78"/>
      <c r="AB219" s="78"/>
      <c r="AC219" s="78"/>
      <c r="AD219" s="2607"/>
      <c r="AE219" s="2607"/>
      <c r="AF219" s="2607"/>
      <c r="AG219" s="2607"/>
      <c r="AH219" s="2607"/>
      <c r="AI219" s="2607"/>
      <c r="AJ219" s="2607"/>
      <c r="AK219" s="2607"/>
      <c r="AL219" s="2607"/>
      <c r="AM219" s="2607"/>
      <c r="AN219" s="2607"/>
      <c r="AO219" s="2607"/>
      <c r="AP219" s="2607"/>
      <c r="AQ219" s="78"/>
    </row>
    <row r="220" spans="1:44" s="68" customFormat="1" ht="15" customHeight="1">
      <c r="A220" s="115"/>
      <c r="B220" s="2713">
        <v>3</v>
      </c>
      <c r="C220" s="2720" t="s">
        <v>47</v>
      </c>
      <c r="D220" s="2720"/>
      <c r="E220" s="2720"/>
      <c r="F220" s="2720"/>
      <c r="G220" s="2720"/>
      <c r="H220" s="78"/>
      <c r="I220" s="42"/>
      <c r="J220" s="2728" t="s">
        <v>48</v>
      </c>
      <c r="K220" s="2728"/>
      <c r="L220" s="107" t="s">
        <v>6</v>
      </c>
      <c r="M220" s="2728" t="str">
        <f ca="1">TEXT(LEFT(AH190,(FIND("/",AH190,1)-1))+1,"000")&amp;"/KIM/KPP/"&amp;ROMAN(MONTH(NOW()),0)&amp;"/"&amp;YEAR(NOW())</f>
        <v>015/KIM/KPP/III/2021</v>
      </c>
      <c r="N220" s="2728"/>
      <c r="O220" s="2728"/>
      <c r="P220" s="2728"/>
      <c r="Q220" s="2728"/>
      <c r="R220" s="2728"/>
      <c r="S220" s="2728"/>
      <c r="T220" s="2728"/>
      <c r="U220" s="107"/>
      <c r="V220" s="78"/>
      <c r="W220" s="2713">
        <v>3</v>
      </c>
      <c r="X220" s="2720" t="s">
        <v>47</v>
      </c>
      <c r="Y220" s="2720"/>
      <c r="Z220" s="2720"/>
      <c r="AA220" s="2720"/>
      <c r="AB220" s="2720"/>
      <c r="AC220" s="78"/>
      <c r="AD220" s="42"/>
      <c r="AE220" s="2728" t="s">
        <v>48</v>
      </c>
      <c r="AF220" s="2728"/>
      <c r="AG220" s="107" t="s">
        <v>6</v>
      </c>
      <c r="AH220" s="2728" t="str">
        <f ca="1">TEXT(LEFT(M220,(FIND("/",M220,1)-1))+1,"000")&amp;"/KIM/KPP/"&amp;ROMAN(MONTH(NOW()),0)&amp;"/"&amp;YEAR(NOW())</f>
        <v>016/KIM/KPP/III/2021</v>
      </c>
      <c r="AI220" s="2728"/>
      <c r="AJ220" s="2728"/>
      <c r="AK220" s="2728"/>
      <c r="AL220" s="2728"/>
      <c r="AM220" s="2728"/>
      <c r="AN220" s="2728"/>
      <c r="AO220" s="2728"/>
      <c r="AP220" s="107"/>
      <c r="AQ220" s="78"/>
    </row>
    <row r="221" spans="1:44" s="68" customFormat="1" ht="6.75" customHeight="1">
      <c r="A221" s="115"/>
      <c r="B221" s="2713"/>
      <c r="C221" s="2720"/>
      <c r="D221" s="2720"/>
      <c r="E221" s="2720"/>
      <c r="F221" s="2720"/>
      <c r="G221" s="2720"/>
      <c r="H221" s="82"/>
      <c r="I221" s="42"/>
      <c r="J221" s="2728" t="s">
        <v>49</v>
      </c>
      <c r="K221" s="2728"/>
      <c r="L221" s="2728" t="s">
        <v>6</v>
      </c>
      <c r="M221" s="2728" t="e">
        <f>VLOOKUP(A215,DATABASE_NEW,2,FALSE)</f>
        <v>#NAME?</v>
      </c>
      <c r="N221" s="2728"/>
      <c r="O221" s="2728"/>
      <c r="P221" s="2728"/>
      <c r="Q221" s="2728"/>
      <c r="R221" s="2728"/>
      <c r="S221" s="2728"/>
      <c r="T221" s="2728"/>
      <c r="U221" s="107"/>
      <c r="V221" s="78"/>
      <c r="W221" s="2713"/>
      <c r="X221" s="2720"/>
      <c r="Y221" s="2720"/>
      <c r="Z221" s="2720"/>
      <c r="AA221" s="2720"/>
      <c r="AB221" s="2720"/>
      <c r="AC221" s="82"/>
      <c r="AD221" s="42"/>
      <c r="AE221" s="2728" t="s">
        <v>49</v>
      </c>
      <c r="AF221" s="2728"/>
      <c r="AG221" s="2728" t="s">
        <v>6</v>
      </c>
      <c r="AH221" s="2728" t="e">
        <f>VLOOKUP(AR215,DATABASE_NEW,2,FALSE)</f>
        <v>#NAME?</v>
      </c>
      <c r="AI221" s="2728"/>
      <c r="AJ221" s="2728"/>
      <c r="AK221" s="2728"/>
      <c r="AL221" s="2728"/>
      <c r="AM221" s="2728"/>
      <c r="AN221" s="2728"/>
      <c r="AO221" s="2728"/>
      <c r="AP221" s="107"/>
      <c r="AQ221" s="78"/>
    </row>
    <row r="222" spans="1:44" s="68" customFormat="1" ht="6" customHeight="1">
      <c r="A222" s="115"/>
      <c r="B222" s="108"/>
      <c r="C222" s="2720"/>
      <c r="D222" s="2720"/>
      <c r="E222" s="2720"/>
      <c r="F222" s="2720"/>
      <c r="G222" s="2720"/>
      <c r="H222" s="82"/>
      <c r="I222" s="42"/>
      <c r="J222" s="2728"/>
      <c r="K222" s="2728"/>
      <c r="L222" s="2728"/>
      <c r="M222" s="2728"/>
      <c r="N222" s="2728"/>
      <c r="O222" s="2728"/>
      <c r="P222" s="2728"/>
      <c r="Q222" s="2728"/>
      <c r="R222" s="2728"/>
      <c r="S222" s="2728"/>
      <c r="T222" s="2728"/>
      <c r="U222" s="107"/>
      <c r="V222" s="78"/>
      <c r="W222" s="108"/>
      <c r="X222" s="2720"/>
      <c r="Y222" s="2720"/>
      <c r="Z222" s="2720"/>
      <c r="AA222" s="2720"/>
      <c r="AB222" s="2720"/>
      <c r="AC222" s="82"/>
      <c r="AD222" s="42"/>
      <c r="AE222" s="2728"/>
      <c r="AF222" s="2728"/>
      <c r="AG222" s="2728"/>
      <c r="AH222" s="2728"/>
      <c r="AI222" s="2728"/>
      <c r="AJ222" s="2728"/>
      <c r="AK222" s="2728"/>
      <c r="AL222" s="2728"/>
      <c r="AM222" s="2728"/>
      <c r="AN222" s="2728"/>
      <c r="AO222" s="2728"/>
      <c r="AP222" s="107"/>
      <c r="AQ222" s="78"/>
    </row>
    <row r="223" spans="1:44" s="68" customFormat="1" ht="15" customHeight="1">
      <c r="A223" s="115"/>
      <c r="B223" s="2713">
        <v>4</v>
      </c>
      <c r="C223" s="2720" t="s">
        <v>50</v>
      </c>
      <c r="D223" s="2720"/>
      <c r="E223" s="2720"/>
      <c r="F223" s="2720"/>
      <c r="G223" s="2720"/>
      <c r="H223" s="82"/>
      <c r="I223" s="42"/>
      <c r="J223" s="2712" t="s">
        <v>10</v>
      </c>
      <c r="K223" s="2712"/>
      <c r="L223" s="111" t="s">
        <v>6</v>
      </c>
      <c r="M223" s="2711" t="e">
        <f>VLOOKUP(A215,DATABASE_NEW,5,FALSE)</f>
        <v>#NAME?</v>
      </c>
      <c r="N223" s="2711"/>
      <c r="O223" s="2711"/>
      <c r="P223" s="2711"/>
      <c r="Q223" s="2711"/>
      <c r="R223" s="2711"/>
      <c r="S223" s="2711"/>
      <c r="T223" s="2711"/>
      <c r="U223" s="2711"/>
      <c r="V223" s="78"/>
      <c r="W223" s="2713">
        <v>4</v>
      </c>
      <c r="X223" s="2720" t="s">
        <v>50</v>
      </c>
      <c r="Y223" s="2720"/>
      <c r="Z223" s="2720"/>
      <c r="AA223" s="2720"/>
      <c r="AB223" s="2720"/>
      <c r="AC223" s="82"/>
      <c r="AD223" s="42"/>
      <c r="AE223" s="2712" t="s">
        <v>10</v>
      </c>
      <c r="AF223" s="2712"/>
      <c r="AG223" s="111" t="s">
        <v>6</v>
      </c>
      <c r="AH223" s="2711" t="e">
        <f>VLOOKUP(AR215,DATABASE_NEW,5,FALSE)</f>
        <v>#NAME?</v>
      </c>
      <c r="AI223" s="2711"/>
      <c r="AJ223" s="2711"/>
      <c r="AK223" s="2711"/>
      <c r="AL223" s="2711"/>
      <c r="AM223" s="2711"/>
      <c r="AN223" s="2711"/>
      <c r="AO223" s="2711"/>
      <c r="AP223" s="2711"/>
      <c r="AQ223" s="78"/>
    </row>
    <row r="224" spans="1:44" s="68" customFormat="1">
      <c r="A224" s="115"/>
      <c r="B224" s="2713"/>
      <c r="C224" s="2720"/>
      <c r="D224" s="2720"/>
      <c r="E224" s="2720"/>
      <c r="F224" s="2720"/>
      <c r="G224" s="2720"/>
      <c r="H224" s="82"/>
      <c r="I224" s="42"/>
      <c r="J224" s="2712" t="s">
        <v>8</v>
      </c>
      <c r="K224" s="2712"/>
      <c r="L224" s="111"/>
      <c r="M224" s="109" t="s">
        <v>6</v>
      </c>
      <c r="N224" s="2711" t="e">
        <f>VLOOKUP(A215,DATABASE_NEW,3,FALSE)</f>
        <v>#NAME?</v>
      </c>
      <c r="O224" s="2711"/>
      <c r="P224" s="2711"/>
      <c r="Q224" s="2711"/>
      <c r="R224" s="2711"/>
      <c r="S224" s="2711"/>
      <c r="T224" s="2711"/>
      <c r="U224" s="2711"/>
      <c r="V224" s="78"/>
      <c r="W224" s="2713"/>
      <c r="X224" s="2720"/>
      <c r="Y224" s="2720"/>
      <c r="Z224" s="2720"/>
      <c r="AA224" s="2720"/>
      <c r="AB224" s="2720"/>
      <c r="AC224" s="82"/>
      <c r="AD224" s="42"/>
      <c r="AE224" s="2712" t="s">
        <v>8</v>
      </c>
      <c r="AF224" s="2712"/>
      <c r="AG224" s="111"/>
      <c r="AH224" s="109" t="s">
        <v>6</v>
      </c>
      <c r="AI224" s="2711" t="e">
        <f>VLOOKUP(AR215,DATABASE_NEW,3,FALSE)</f>
        <v>#NAME?</v>
      </c>
      <c r="AJ224" s="2711"/>
      <c r="AK224" s="2711"/>
      <c r="AL224" s="2711"/>
      <c r="AM224" s="2711"/>
      <c r="AN224" s="2711"/>
      <c r="AO224" s="2711"/>
      <c r="AP224" s="2711"/>
      <c r="AQ224" s="78"/>
    </row>
    <row r="225" spans="1:43" s="68" customFormat="1" ht="15" customHeight="1">
      <c r="A225" s="115"/>
      <c r="B225" s="2713">
        <v>5</v>
      </c>
      <c r="C225" s="2720" t="s">
        <v>51</v>
      </c>
      <c r="D225" s="2720"/>
      <c r="E225" s="2720"/>
      <c r="F225" s="2720"/>
      <c r="G225" s="2720"/>
      <c r="H225" s="82"/>
      <c r="I225" s="42"/>
      <c r="J225" s="2712" t="s">
        <v>5</v>
      </c>
      <c r="K225" s="2712"/>
      <c r="L225" s="2712"/>
      <c r="M225" s="112" t="s">
        <v>6</v>
      </c>
      <c r="N225" s="2711" t="e">
        <f>"PT. KPP / "&amp;VLOOKUP(A215,DATABASE_NEW,6,FALSE)</f>
        <v>#NAME?</v>
      </c>
      <c r="O225" s="2711"/>
      <c r="P225" s="2711"/>
      <c r="Q225" s="2711"/>
      <c r="R225" s="2711"/>
      <c r="S225" s="2711"/>
      <c r="T225" s="2711"/>
      <c r="U225" s="100"/>
      <c r="V225" s="78"/>
      <c r="W225" s="2713">
        <v>5</v>
      </c>
      <c r="X225" s="2720" t="s">
        <v>51</v>
      </c>
      <c r="Y225" s="2720"/>
      <c r="Z225" s="2720"/>
      <c r="AA225" s="2720"/>
      <c r="AB225" s="2720"/>
      <c r="AC225" s="82"/>
      <c r="AD225" s="42"/>
      <c r="AE225" s="2712" t="s">
        <v>5</v>
      </c>
      <c r="AF225" s="2712"/>
      <c r="AG225" s="2712"/>
      <c r="AH225" s="112" t="s">
        <v>6</v>
      </c>
      <c r="AI225" s="2711" t="e">
        <f>"PT. KPP / "&amp;VLOOKUP(AR215,DATABASE_NEW,6,FALSE)</f>
        <v>#NAME?</v>
      </c>
      <c r="AJ225" s="2711"/>
      <c r="AK225" s="2711"/>
      <c r="AL225" s="2711"/>
      <c r="AM225" s="2711"/>
      <c r="AN225" s="2711"/>
      <c r="AO225" s="2711"/>
      <c r="AP225" s="100"/>
      <c r="AQ225" s="78"/>
    </row>
    <row r="226" spans="1:43" s="68" customFormat="1" ht="12.75" customHeight="1">
      <c r="A226" s="115"/>
      <c r="B226" s="2713"/>
      <c r="C226" s="2720"/>
      <c r="D226" s="2720"/>
      <c r="E226" s="2720"/>
      <c r="F226" s="2720"/>
      <c r="G226" s="2720"/>
      <c r="H226" s="78"/>
      <c r="I226" s="42"/>
      <c r="J226" s="2712" t="s">
        <v>59</v>
      </c>
      <c r="K226" s="2712"/>
      <c r="L226" s="2712"/>
      <c r="M226" s="2712"/>
      <c r="N226" s="60" t="s">
        <v>6</v>
      </c>
      <c r="O226" s="60"/>
      <c r="P226" s="2718" t="e">
        <f>VLOOKUP(A215,DATABASE_NEW,21,FALSE)</f>
        <v>#NAME?</v>
      </c>
      <c r="Q226" s="2718"/>
      <c r="R226" s="2718"/>
      <c r="S226" s="2718"/>
      <c r="T226" s="2718"/>
      <c r="U226" s="99"/>
      <c r="V226" s="78"/>
      <c r="W226" s="2713"/>
      <c r="X226" s="2720"/>
      <c r="Y226" s="2720"/>
      <c r="Z226" s="2720"/>
      <c r="AA226" s="2720"/>
      <c r="AB226" s="2720"/>
      <c r="AC226" s="78"/>
      <c r="AD226" s="42"/>
      <c r="AE226" s="2712" t="s">
        <v>59</v>
      </c>
      <c r="AF226" s="2712"/>
      <c r="AG226" s="2712"/>
      <c r="AH226" s="2712"/>
      <c r="AI226" s="60" t="s">
        <v>6</v>
      </c>
      <c r="AJ226" s="60"/>
      <c r="AK226" s="2718" t="e">
        <f>VLOOKUP(AR215,DATABASE_NEW,21,FALSE)</f>
        <v>#NAME?</v>
      </c>
      <c r="AL226" s="2718"/>
      <c r="AM226" s="2718"/>
      <c r="AN226" s="2718"/>
      <c r="AO226" s="2718"/>
      <c r="AP226" s="99"/>
      <c r="AQ226" s="78"/>
    </row>
    <row r="227" spans="1:43" s="68" customFormat="1" ht="15" customHeight="1">
      <c r="A227" s="115"/>
      <c r="B227" s="2713">
        <v>6</v>
      </c>
      <c r="C227" s="2720" t="s">
        <v>52</v>
      </c>
      <c r="D227" s="2720"/>
      <c r="E227" s="2720"/>
      <c r="F227" s="2720"/>
      <c r="G227" s="2720"/>
      <c r="H227" s="78"/>
      <c r="I227" s="2607"/>
      <c r="J227" s="2607"/>
      <c r="K227" s="2607"/>
      <c r="L227" s="2607"/>
      <c r="M227" s="2607"/>
      <c r="N227" s="2607"/>
      <c r="O227" s="2607"/>
      <c r="P227" s="2607"/>
      <c r="Q227" s="2607"/>
      <c r="R227" s="2607"/>
      <c r="S227" s="2607"/>
      <c r="T227" s="2607"/>
      <c r="U227" s="2607"/>
      <c r="V227" s="78"/>
      <c r="W227" s="2713">
        <v>6</v>
      </c>
      <c r="X227" s="2720" t="s">
        <v>52</v>
      </c>
      <c r="Y227" s="2720"/>
      <c r="Z227" s="2720"/>
      <c r="AA227" s="2720"/>
      <c r="AB227" s="2720"/>
      <c r="AC227" s="78"/>
      <c r="AD227" s="2607"/>
      <c r="AE227" s="2607"/>
      <c r="AF227" s="2607"/>
      <c r="AG227" s="2607"/>
      <c r="AH227" s="2607"/>
      <c r="AI227" s="2607"/>
      <c r="AJ227" s="2607"/>
      <c r="AK227" s="2607"/>
      <c r="AL227" s="2607"/>
      <c r="AM227" s="2607"/>
      <c r="AN227" s="2607"/>
      <c r="AO227" s="2607"/>
      <c r="AP227" s="2607"/>
      <c r="AQ227" s="78"/>
    </row>
    <row r="228" spans="1:43" s="68" customFormat="1" ht="9.75" customHeight="1">
      <c r="A228" s="115"/>
      <c r="B228" s="2713"/>
      <c r="C228" s="2720"/>
      <c r="D228" s="2720"/>
      <c r="E228" s="2720"/>
      <c r="F228" s="2720"/>
      <c r="G228" s="2720"/>
      <c r="H228" s="78"/>
      <c r="I228" s="42"/>
      <c r="J228" s="78"/>
      <c r="K228" s="55"/>
      <c r="L228" s="56"/>
      <c r="M228" s="56"/>
      <c r="N228" s="56"/>
      <c r="O228" s="56"/>
      <c r="P228" s="2721" t="s">
        <v>55</v>
      </c>
      <c r="Q228" s="2721"/>
      <c r="R228" s="2721"/>
      <c r="S228" s="2721"/>
      <c r="T228" s="2721"/>
      <c r="U228" s="2721"/>
      <c r="V228" s="78"/>
      <c r="W228" s="2713"/>
      <c r="X228" s="2720"/>
      <c r="Y228" s="2720"/>
      <c r="Z228" s="2720"/>
      <c r="AA228" s="2720"/>
      <c r="AB228" s="2720"/>
      <c r="AC228" s="78"/>
      <c r="AD228" s="42"/>
      <c r="AE228" s="78"/>
      <c r="AF228" s="55"/>
      <c r="AG228" s="56"/>
      <c r="AH228" s="56"/>
      <c r="AI228" s="56"/>
      <c r="AJ228" s="56"/>
      <c r="AK228" s="2721" t="s">
        <v>55</v>
      </c>
      <c r="AL228" s="2721"/>
      <c r="AM228" s="2721"/>
      <c r="AN228" s="2721"/>
      <c r="AO228" s="2721"/>
      <c r="AP228" s="2721"/>
      <c r="AQ228" s="78"/>
    </row>
    <row r="229" spans="1:43" s="68" customFormat="1" ht="6.75" customHeight="1" thickBot="1">
      <c r="A229" s="115"/>
      <c r="B229" s="2727">
        <v>7</v>
      </c>
      <c r="C229" s="2729" t="s">
        <v>53</v>
      </c>
      <c r="D229" s="2729"/>
      <c r="E229" s="2729"/>
      <c r="F229" s="2729"/>
      <c r="G229" s="2729"/>
      <c r="I229" s="42"/>
      <c r="J229" s="78"/>
      <c r="K229" s="78"/>
      <c r="L229" s="53"/>
      <c r="M229" s="53"/>
      <c r="N229" s="53"/>
      <c r="O229" s="53"/>
      <c r="P229" s="53"/>
      <c r="Q229" s="53"/>
      <c r="R229" s="2714"/>
      <c r="S229" s="2714"/>
      <c r="T229" s="2714"/>
      <c r="U229" s="102"/>
      <c r="V229" s="78"/>
      <c r="W229" s="2727">
        <v>7</v>
      </c>
      <c r="X229" s="2729" t="s">
        <v>53</v>
      </c>
      <c r="Y229" s="2729"/>
      <c r="Z229" s="2729"/>
      <c r="AA229" s="2729"/>
      <c r="AB229" s="2729"/>
      <c r="AD229" s="42"/>
      <c r="AE229" s="78"/>
      <c r="AF229" s="78"/>
      <c r="AG229" s="53"/>
      <c r="AH229" s="53"/>
      <c r="AI229" s="53"/>
      <c r="AJ229" s="53"/>
      <c r="AK229" s="53"/>
      <c r="AL229" s="53"/>
      <c r="AM229" s="2714"/>
      <c r="AN229" s="2714"/>
      <c r="AO229" s="2714"/>
      <c r="AP229" s="102"/>
      <c r="AQ229" s="78"/>
    </row>
    <row r="230" spans="1:43" s="68" customFormat="1" ht="15.75" thickBot="1">
      <c r="A230" s="115"/>
      <c r="B230" s="2727"/>
      <c r="C230" s="2729"/>
      <c r="D230" s="2729"/>
      <c r="E230" s="2729"/>
      <c r="F230" s="2729"/>
      <c r="G230" s="2729"/>
      <c r="I230" s="42"/>
      <c r="J230" s="78"/>
      <c r="K230" s="78"/>
      <c r="L230" s="78"/>
      <c r="M230" s="78"/>
      <c r="N230" s="58"/>
      <c r="O230" s="58"/>
      <c r="P230" s="58"/>
      <c r="Q230" s="58"/>
      <c r="R230" s="57" t="e">
        <f>IF(N224="HELPER DRILL &amp; BLASTING","V","X")</f>
        <v>#NAME?</v>
      </c>
      <c r="S230" s="2715" t="s">
        <v>56</v>
      </c>
      <c r="T230" s="2715"/>
      <c r="U230" s="103"/>
      <c r="V230" s="78"/>
      <c r="W230" s="2727"/>
      <c r="X230" s="2729"/>
      <c r="Y230" s="2729"/>
      <c r="Z230" s="2729"/>
      <c r="AA230" s="2729"/>
      <c r="AB230" s="2729"/>
      <c r="AD230" s="42"/>
      <c r="AE230" s="78"/>
      <c r="AF230" s="78"/>
      <c r="AG230" s="78"/>
      <c r="AH230" s="78"/>
      <c r="AI230" s="58"/>
      <c r="AJ230" s="58"/>
      <c r="AK230" s="58"/>
      <c r="AL230" s="58"/>
      <c r="AM230" s="57" t="e">
        <f>IF(AI224="HELPER DRILL &amp; BLASTING","V","X")</f>
        <v>#NAME?</v>
      </c>
      <c r="AN230" s="2715" t="s">
        <v>56</v>
      </c>
      <c r="AO230" s="2715"/>
      <c r="AP230" s="103"/>
      <c r="AQ230" s="78"/>
    </row>
    <row r="231" spans="1:43" s="68" customFormat="1" ht="6.75" customHeight="1" thickBot="1">
      <c r="A231" s="115"/>
      <c r="B231" s="2727"/>
      <c r="C231" s="2729"/>
      <c r="D231" s="2729"/>
      <c r="E231" s="2729"/>
      <c r="F231" s="2729"/>
      <c r="G231" s="2729"/>
      <c r="I231" s="42"/>
      <c r="J231" s="78"/>
      <c r="K231" s="78"/>
      <c r="L231" s="53"/>
      <c r="M231" s="53"/>
      <c r="N231" s="53"/>
      <c r="O231" s="53"/>
      <c r="P231" s="53"/>
      <c r="Q231" s="53"/>
      <c r="R231" s="2716"/>
      <c r="S231" s="2717"/>
      <c r="T231" s="2717"/>
      <c r="U231" s="104"/>
      <c r="V231" s="78"/>
      <c r="W231" s="2727"/>
      <c r="X231" s="2729"/>
      <c r="Y231" s="2729"/>
      <c r="Z231" s="2729"/>
      <c r="AA231" s="2729"/>
      <c r="AB231" s="2729"/>
      <c r="AD231" s="42"/>
      <c r="AE231" s="78"/>
      <c r="AF231" s="78"/>
      <c r="AG231" s="53"/>
      <c r="AH231" s="53"/>
      <c r="AI231" s="53"/>
      <c r="AJ231" s="53"/>
      <c r="AK231" s="53"/>
      <c r="AL231" s="53"/>
      <c r="AM231" s="2716"/>
      <c r="AN231" s="2717"/>
      <c r="AO231" s="2717"/>
      <c r="AP231" s="104"/>
      <c r="AQ231" s="78"/>
    </row>
    <row r="232" spans="1:43" s="68" customFormat="1" ht="15.75" thickBot="1">
      <c r="A232" s="115"/>
      <c r="C232" s="2729"/>
      <c r="D232" s="2729"/>
      <c r="E232" s="2729"/>
      <c r="F232" s="2729"/>
      <c r="G232" s="2729"/>
      <c r="H232" s="78"/>
      <c r="I232" s="42"/>
      <c r="J232" s="2719"/>
      <c r="K232" s="2719"/>
      <c r="L232" s="42"/>
      <c r="M232" s="42"/>
      <c r="N232" s="58"/>
      <c r="O232" s="58"/>
      <c r="P232" s="58"/>
      <c r="Q232" s="58"/>
      <c r="R232" s="57" t="s">
        <v>57</v>
      </c>
      <c r="S232" s="54" t="s">
        <v>58</v>
      </c>
      <c r="T232" s="54"/>
      <c r="U232" s="54"/>
      <c r="V232" s="78"/>
      <c r="X232" s="2729"/>
      <c r="Y232" s="2729"/>
      <c r="Z232" s="2729"/>
      <c r="AA232" s="2729"/>
      <c r="AB232" s="2729"/>
      <c r="AC232" s="78"/>
      <c r="AD232" s="42"/>
      <c r="AE232" s="2719"/>
      <c r="AF232" s="2719"/>
      <c r="AG232" s="42"/>
      <c r="AH232" s="42"/>
      <c r="AI232" s="58"/>
      <c r="AJ232" s="58"/>
      <c r="AK232" s="58"/>
      <c r="AL232" s="58"/>
      <c r="AM232" s="57" t="s">
        <v>57</v>
      </c>
      <c r="AN232" s="54" t="s">
        <v>58</v>
      </c>
      <c r="AO232" s="54"/>
      <c r="AP232" s="54"/>
      <c r="AQ232" s="78"/>
    </row>
    <row r="233" spans="1:43" s="68" customFormat="1" ht="3.75" customHeight="1">
      <c r="A233" s="115"/>
      <c r="C233" s="2729"/>
      <c r="D233" s="2729"/>
      <c r="E233" s="2729"/>
      <c r="F233" s="2729"/>
      <c r="G233" s="2729"/>
      <c r="H233" s="78"/>
      <c r="I233" s="42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V233" s="78"/>
      <c r="X233" s="2729"/>
      <c r="Y233" s="2729"/>
      <c r="Z233" s="2729"/>
      <c r="AA233" s="2729"/>
      <c r="AB233" s="2729"/>
      <c r="AC233" s="78"/>
      <c r="AD233" s="42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Q233" s="78"/>
    </row>
    <row r="234" spans="1:43" s="68" customFormat="1" ht="3.75" customHeight="1">
      <c r="A234" s="115"/>
      <c r="B234" s="78"/>
      <c r="C234" s="2729"/>
      <c r="D234" s="2729"/>
      <c r="E234" s="2729"/>
      <c r="F234" s="2729"/>
      <c r="G234" s="2729"/>
      <c r="H234" s="78"/>
      <c r="I234" s="42"/>
      <c r="R234" s="62"/>
      <c r="V234" s="78"/>
      <c r="W234" s="78"/>
      <c r="X234" s="2729"/>
      <c r="Y234" s="2729"/>
      <c r="Z234" s="2729"/>
      <c r="AA234" s="2729"/>
      <c r="AB234" s="2729"/>
      <c r="AC234" s="78"/>
      <c r="AD234" s="42"/>
      <c r="AM234" s="62"/>
      <c r="AQ234" s="78"/>
    </row>
    <row r="235" spans="1:43" s="68" customFormat="1">
      <c r="A235" s="115"/>
      <c r="B235" s="78"/>
      <c r="C235" s="78"/>
      <c r="D235" s="78"/>
      <c r="E235" s="78"/>
      <c r="F235" s="78"/>
      <c r="G235" s="78"/>
      <c r="H235" s="78"/>
      <c r="I235" s="42"/>
      <c r="R235" s="62"/>
      <c r="V235" s="78"/>
      <c r="W235" s="78"/>
      <c r="X235" s="78"/>
      <c r="Y235" s="78"/>
      <c r="Z235" s="78"/>
      <c r="AA235" s="78"/>
      <c r="AB235" s="78"/>
      <c r="AC235" s="78"/>
      <c r="AD235" s="42"/>
      <c r="AM235" s="62"/>
      <c r="AQ235" s="78"/>
    </row>
    <row r="236" spans="1:43" s="68" customFormat="1" ht="15.75" thickBot="1">
      <c r="A236" s="115"/>
      <c r="B236" s="78"/>
      <c r="C236" s="78"/>
      <c r="D236" s="78"/>
      <c r="E236" s="78"/>
      <c r="F236" s="78"/>
      <c r="G236" s="78"/>
      <c r="H236" s="78"/>
      <c r="I236" s="42"/>
      <c r="R236" s="62" t="s">
        <v>60</v>
      </c>
      <c r="V236" s="78"/>
      <c r="W236" s="78"/>
      <c r="X236" s="78"/>
      <c r="Y236" s="78"/>
      <c r="Z236" s="78"/>
      <c r="AA236" s="78"/>
      <c r="AB236" s="78"/>
      <c r="AC236" s="78"/>
      <c r="AD236" s="42"/>
      <c r="AM236" s="62" t="s">
        <v>60</v>
      </c>
      <c r="AQ236" s="78"/>
    </row>
    <row r="237" spans="1:43" s="68" customFormat="1" ht="15.75" thickBot="1">
      <c r="A237" s="115"/>
      <c r="B237" s="78"/>
      <c r="C237" s="78"/>
      <c r="D237" s="78"/>
      <c r="E237" s="78"/>
      <c r="F237" s="78"/>
      <c r="G237" s="78"/>
      <c r="H237" s="78"/>
      <c r="I237" s="42"/>
      <c r="R237" s="57" t="s">
        <v>57</v>
      </c>
      <c r="S237" s="2730" t="s">
        <v>61</v>
      </c>
      <c r="T237" s="2731"/>
      <c r="U237" s="98"/>
      <c r="V237" s="78"/>
      <c r="W237" s="78"/>
      <c r="X237" s="78"/>
      <c r="Y237" s="78"/>
      <c r="Z237" s="78"/>
      <c r="AA237" s="78"/>
      <c r="AB237" s="78"/>
      <c r="AC237" s="78"/>
      <c r="AD237" s="42"/>
      <c r="AM237" s="57" t="s">
        <v>57</v>
      </c>
      <c r="AN237" s="2730" t="s">
        <v>61</v>
      </c>
      <c r="AO237" s="2731"/>
      <c r="AP237" s="98"/>
      <c r="AQ237" s="78"/>
    </row>
    <row r="238" spans="1:43" s="68" customFormat="1" ht="4.5" customHeight="1" thickBot="1">
      <c r="A238" s="115"/>
      <c r="B238" s="78"/>
      <c r="C238" s="78"/>
      <c r="D238" s="78"/>
      <c r="E238" s="78"/>
      <c r="F238" s="78"/>
      <c r="G238" s="78"/>
      <c r="H238" s="78"/>
      <c r="I238" s="42"/>
      <c r="V238" s="78"/>
      <c r="W238" s="78"/>
      <c r="X238" s="78"/>
      <c r="Y238" s="78"/>
      <c r="Z238" s="78"/>
      <c r="AA238" s="78"/>
      <c r="AB238" s="78"/>
      <c r="AC238" s="78"/>
      <c r="AD238" s="42"/>
      <c r="AQ238" s="78"/>
    </row>
    <row r="239" spans="1:43" s="68" customFormat="1" ht="15.75" customHeight="1" thickBot="1">
      <c r="A239" s="115"/>
      <c r="B239" s="78"/>
      <c r="C239" s="2607" t="s">
        <v>54</v>
      </c>
      <c r="D239" s="2607"/>
      <c r="E239" s="2607"/>
      <c r="F239" s="2607"/>
      <c r="G239" s="2607"/>
      <c r="H239" s="78"/>
      <c r="I239" s="42"/>
      <c r="R239" s="57" t="s">
        <v>63</v>
      </c>
      <c r="S239" s="2732" t="s">
        <v>62</v>
      </c>
      <c r="T239" s="2732"/>
      <c r="U239" s="105"/>
      <c r="V239" s="78"/>
      <c r="W239" s="78"/>
      <c r="X239" s="2607" t="s">
        <v>54</v>
      </c>
      <c r="Y239" s="2607"/>
      <c r="Z239" s="2607"/>
      <c r="AA239" s="2607"/>
      <c r="AB239" s="2607"/>
      <c r="AC239" s="78"/>
      <c r="AD239" s="42"/>
      <c r="AM239" s="57" t="s">
        <v>63</v>
      </c>
      <c r="AN239" s="2732" t="s">
        <v>62</v>
      </c>
      <c r="AO239" s="2732"/>
      <c r="AP239" s="105"/>
      <c r="AQ239" s="78"/>
    </row>
    <row r="240" spans="1:43" s="68" customFormat="1" ht="5.25" customHeight="1">
      <c r="A240" s="115"/>
      <c r="B240" s="2726"/>
      <c r="C240" s="2726"/>
      <c r="D240" s="2726"/>
      <c r="E240" s="2726"/>
      <c r="F240" s="2726"/>
      <c r="G240" s="2726"/>
      <c r="H240" s="78"/>
      <c r="I240" s="42"/>
      <c r="S240" s="2732"/>
      <c r="T240" s="2732"/>
      <c r="U240" s="105"/>
      <c r="V240" s="78"/>
      <c r="W240" s="2726"/>
      <c r="X240" s="2726"/>
      <c r="Y240" s="2726"/>
      <c r="Z240" s="2726"/>
      <c r="AA240" s="2726"/>
      <c r="AB240" s="2726"/>
      <c r="AC240" s="78"/>
      <c r="AD240" s="42"/>
      <c r="AN240" s="2732"/>
      <c r="AO240" s="2732"/>
      <c r="AP240" s="105"/>
      <c r="AQ240" s="78"/>
    </row>
    <row r="241" spans="1:44" s="68" customFormat="1" ht="5.25" customHeight="1">
      <c r="A241" s="115"/>
      <c r="B241" s="101"/>
      <c r="C241" s="101"/>
      <c r="D241" s="101"/>
      <c r="E241" s="101"/>
      <c r="F241" s="101"/>
      <c r="G241" s="101"/>
      <c r="H241" s="78"/>
      <c r="I241" s="42"/>
      <c r="S241" s="2732"/>
      <c r="T241" s="2732"/>
      <c r="U241" s="105"/>
      <c r="V241" s="78"/>
      <c r="W241" s="101"/>
      <c r="X241" s="101"/>
      <c r="Y241" s="101"/>
      <c r="Z241" s="101"/>
      <c r="AA241" s="101"/>
      <c r="AB241" s="101"/>
      <c r="AC241" s="78"/>
      <c r="AD241" s="42"/>
      <c r="AN241" s="2732"/>
      <c r="AO241" s="2732"/>
      <c r="AP241" s="105"/>
      <c r="AQ241" s="78"/>
    </row>
    <row r="242" spans="1:44" s="68" customFormat="1" ht="3" customHeight="1">
      <c r="A242" s="115"/>
      <c r="B242" s="78"/>
      <c r="C242" s="78"/>
      <c r="D242" s="78"/>
      <c r="E242" s="78"/>
      <c r="F242" s="78"/>
      <c r="G242" s="78"/>
      <c r="H242" s="78"/>
      <c r="I242" s="42"/>
      <c r="V242" s="78"/>
      <c r="W242" s="78"/>
      <c r="X242" s="78"/>
      <c r="Y242" s="78"/>
      <c r="Z242" s="78"/>
      <c r="AA242" s="78"/>
      <c r="AB242" s="78"/>
      <c r="AC242" s="78"/>
      <c r="AD242" s="42"/>
      <c r="AQ242" s="78"/>
    </row>
    <row r="243" spans="1:44" s="68" customFormat="1" ht="4.5" customHeight="1">
      <c r="A243" s="115"/>
    </row>
    <row r="244" spans="1:44" s="68" customFormat="1" ht="4.5" customHeight="1"/>
    <row r="245" spans="1:44" s="68" customFormat="1" ht="15" customHeight="1">
      <c r="A245" s="115"/>
      <c r="B245" s="2723" t="s">
        <v>42</v>
      </c>
      <c r="C245" s="2723"/>
      <c r="D245" s="2723"/>
      <c r="E245" s="2723"/>
      <c r="F245" s="2723"/>
      <c r="G245" s="2723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V245" s="78"/>
      <c r="W245" s="2723" t="s">
        <v>42</v>
      </c>
      <c r="X245" s="2723"/>
      <c r="Y245" s="2723"/>
      <c r="Z245" s="2723"/>
      <c r="AA245" s="2723"/>
      <c r="AB245" s="2723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Q245" s="78"/>
    </row>
    <row r="246" spans="1:44" s="68" customFormat="1">
      <c r="A246" s="115">
        <v>131</v>
      </c>
      <c r="B246" s="2723"/>
      <c r="C246" s="2723"/>
      <c r="D246" s="2723"/>
      <c r="E246" s="2723"/>
      <c r="F246" s="2723"/>
      <c r="G246" s="2723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V246" s="78"/>
      <c r="W246" s="2723"/>
      <c r="X246" s="2723"/>
      <c r="Y246" s="2723"/>
      <c r="Z246" s="2723"/>
      <c r="AA246" s="2723"/>
      <c r="AB246" s="2723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Q246" s="78"/>
      <c r="AR246" s="68">
        <v>132</v>
      </c>
    </row>
    <row r="247" spans="1:44" s="114" customFormat="1">
      <c r="A247" s="116"/>
      <c r="B247" s="2710"/>
      <c r="C247" s="2710"/>
      <c r="D247" s="2710"/>
      <c r="E247" s="2710"/>
      <c r="F247" s="2710"/>
      <c r="G247" s="2710"/>
      <c r="H247" s="113"/>
      <c r="I247" s="2710"/>
      <c r="J247" s="2710"/>
      <c r="K247" s="2710"/>
      <c r="L247" s="2710"/>
      <c r="M247" s="2710"/>
      <c r="N247" s="2710"/>
      <c r="O247" s="2710"/>
      <c r="P247" s="2710"/>
      <c r="Q247" s="2710"/>
      <c r="R247" s="2710"/>
      <c r="S247" s="2710"/>
      <c r="T247" s="2710"/>
      <c r="U247" s="2710"/>
      <c r="V247" s="113"/>
      <c r="W247" s="2710"/>
      <c r="X247" s="2710"/>
      <c r="Y247" s="2710"/>
      <c r="Z247" s="2710"/>
      <c r="AA247" s="2710"/>
      <c r="AB247" s="2710"/>
      <c r="AC247" s="113"/>
      <c r="AD247" s="2710"/>
      <c r="AE247" s="2710"/>
      <c r="AF247" s="2710"/>
      <c r="AG247" s="2710"/>
      <c r="AH247" s="2710"/>
      <c r="AI247" s="2710"/>
      <c r="AJ247" s="2710"/>
      <c r="AK247" s="2710"/>
      <c r="AL247" s="2710"/>
      <c r="AM247" s="2710"/>
      <c r="AN247" s="2710"/>
      <c r="AO247" s="2710"/>
      <c r="AP247" s="2710"/>
      <c r="AQ247" s="113"/>
    </row>
    <row r="248" spans="1:44" s="68" customFormat="1" ht="15.75" customHeight="1">
      <c r="A248" s="115"/>
      <c r="B248" s="2724">
        <v>1</v>
      </c>
      <c r="C248" s="2725" t="s">
        <v>43</v>
      </c>
      <c r="D248" s="2725"/>
      <c r="E248" s="2725"/>
      <c r="F248" s="2725"/>
      <c r="G248" s="2725"/>
      <c r="H248" s="78"/>
      <c r="I248" s="2722" t="s">
        <v>44</v>
      </c>
      <c r="J248" s="2722"/>
      <c r="K248" s="2722"/>
      <c r="L248" s="2722"/>
      <c r="M248" s="2722"/>
      <c r="N248" s="2722"/>
      <c r="O248" s="2722"/>
      <c r="P248" s="2722"/>
      <c r="Q248" s="2722"/>
      <c r="R248" s="2722"/>
      <c r="S248" s="2722"/>
      <c r="T248" s="2722"/>
      <c r="U248" s="106"/>
      <c r="V248" s="78"/>
      <c r="W248" s="2724">
        <v>1</v>
      </c>
      <c r="X248" s="2725" t="s">
        <v>43</v>
      </c>
      <c r="Y248" s="2725"/>
      <c r="Z248" s="2725"/>
      <c r="AA248" s="2725"/>
      <c r="AB248" s="2725"/>
      <c r="AC248" s="78"/>
      <c r="AD248" s="2722" t="s">
        <v>44</v>
      </c>
      <c r="AE248" s="2722"/>
      <c r="AF248" s="2722"/>
      <c r="AG248" s="2722"/>
      <c r="AH248" s="2722"/>
      <c r="AI248" s="2722"/>
      <c r="AJ248" s="2722"/>
      <c r="AK248" s="2722"/>
      <c r="AL248" s="2722"/>
      <c r="AM248" s="2722"/>
      <c r="AN248" s="2722"/>
      <c r="AO248" s="2722"/>
      <c r="AP248" s="106"/>
      <c r="AQ248" s="78"/>
    </row>
    <row r="249" spans="1:44" s="68" customFormat="1" ht="15.75">
      <c r="A249" s="115"/>
      <c r="B249" s="2724"/>
      <c r="C249" s="2725"/>
      <c r="D249" s="2725"/>
      <c r="E249" s="2725"/>
      <c r="F249" s="2725"/>
      <c r="G249" s="2725"/>
      <c r="H249" s="78"/>
      <c r="I249" s="2722" t="s">
        <v>45</v>
      </c>
      <c r="J249" s="2722"/>
      <c r="K249" s="2722"/>
      <c r="L249" s="2722"/>
      <c r="M249" s="2722"/>
      <c r="N249" s="2722"/>
      <c r="O249" s="2722"/>
      <c r="P249" s="2722"/>
      <c r="Q249" s="2722"/>
      <c r="R249" s="2722"/>
      <c r="S249" s="2722"/>
      <c r="T249" s="2722"/>
      <c r="U249" s="106"/>
      <c r="V249" s="78"/>
      <c r="W249" s="2724"/>
      <c r="X249" s="2725"/>
      <c r="Y249" s="2725"/>
      <c r="Z249" s="2725"/>
      <c r="AA249" s="2725"/>
      <c r="AB249" s="2725"/>
      <c r="AC249" s="78"/>
      <c r="AD249" s="2722" t="s">
        <v>45</v>
      </c>
      <c r="AE249" s="2722"/>
      <c r="AF249" s="2722"/>
      <c r="AG249" s="2722"/>
      <c r="AH249" s="2722"/>
      <c r="AI249" s="2722"/>
      <c r="AJ249" s="2722"/>
      <c r="AK249" s="2722"/>
      <c r="AL249" s="2722"/>
      <c r="AM249" s="2722"/>
      <c r="AN249" s="2722"/>
      <c r="AO249" s="2722"/>
      <c r="AP249" s="106"/>
      <c r="AQ249" s="78"/>
    </row>
    <row r="250" spans="1:44" s="68" customFormat="1">
      <c r="A250" s="115"/>
      <c r="B250" s="110">
        <v>2</v>
      </c>
      <c r="C250" s="50" t="s">
        <v>46</v>
      </c>
      <c r="D250" s="50"/>
      <c r="E250" s="50"/>
      <c r="F250" s="78"/>
      <c r="G250" s="78"/>
      <c r="H250" s="78"/>
      <c r="I250" s="2607"/>
      <c r="J250" s="2607"/>
      <c r="K250" s="2607"/>
      <c r="L250" s="2607"/>
      <c r="M250" s="2607"/>
      <c r="N250" s="2607"/>
      <c r="O250" s="2607"/>
      <c r="P250" s="2607"/>
      <c r="Q250" s="2607"/>
      <c r="R250" s="2607"/>
      <c r="S250" s="2607"/>
      <c r="T250" s="2607"/>
      <c r="U250" s="2607"/>
      <c r="V250" s="78"/>
      <c r="W250" s="110">
        <v>2</v>
      </c>
      <c r="X250" s="50" t="s">
        <v>46</v>
      </c>
      <c r="Y250" s="50"/>
      <c r="Z250" s="50"/>
      <c r="AA250" s="78"/>
      <c r="AB250" s="78"/>
      <c r="AC250" s="78"/>
      <c r="AD250" s="2607"/>
      <c r="AE250" s="2607"/>
      <c r="AF250" s="2607"/>
      <c r="AG250" s="2607"/>
      <c r="AH250" s="2607"/>
      <c r="AI250" s="2607"/>
      <c r="AJ250" s="2607"/>
      <c r="AK250" s="2607"/>
      <c r="AL250" s="2607"/>
      <c r="AM250" s="2607"/>
      <c r="AN250" s="2607"/>
      <c r="AO250" s="2607"/>
      <c r="AP250" s="2607"/>
      <c r="AQ250" s="78"/>
    </row>
    <row r="251" spans="1:44" s="68" customFormat="1" ht="15" customHeight="1">
      <c r="A251" s="115"/>
      <c r="B251" s="2713">
        <v>3</v>
      </c>
      <c r="C251" s="2720" t="s">
        <v>47</v>
      </c>
      <c r="D251" s="2720"/>
      <c r="E251" s="2720"/>
      <c r="F251" s="2720"/>
      <c r="G251" s="2720"/>
      <c r="H251" s="78"/>
      <c r="I251" s="42"/>
      <c r="J251" s="2728" t="s">
        <v>48</v>
      </c>
      <c r="K251" s="2728"/>
      <c r="L251" s="107" t="s">
        <v>6</v>
      </c>
      <c r="M251" s="2728" t="str">
        <f ca="1">TEXT(LEFT(AH220,(FIND("/",AH220,1)-1))+1,"000")&amp;"/KIM/KPP/"&amp;ROMAN(MONTH(NOW()),0)&amp;"/"&amp;YEAR(NOW())</f>
        <v>017/KIM/KPP/III/2021</v>
      </c>
      <c r="N251" s="2728"/>
      <c r="O251" s="2728"/>
      <c r="P251" s="2728"/>
      <c r="Q251" s="2728"/>
      <c r="R251" s="2728"/>
      <c r="S251" s="2728"/>
      <c r="T251" s="2728"/>
      <c r="U251" s="107"/>
      <c r="V251" s="78"/>
      <c r="W251" s="2713">
        <v>3</v>
      </c>
      <c r="X251" s="2720" t="s">
        <v>47</v>
      </c>
      <c r="Y251" s="2720"/>
      <c r="Z251" s="2720"/>
      <c r="AA251" s="2720"/>
      <c r="AB251" s="2720"/>
      <c r="AC251" s="78"/>
      <c r="AD251" s="42"/>
      <c r="AE251" s="2728" t="s">
        <v>48</v>
      </c>
      <c r="AF251" s="2728"/>
      <c r="AG251" s="107" t="s">
        <v>6</v>
      </c>
      <c r="AH251" s="2728" t="str">
        <f ca="1">TEXT(LEFT(M251,(FIND("/",M251,1)-1))+1,"000")&amp;"/KIM/KPP/"&amp;ROMAN(MONTH(NOW()),0)&amp;"/"&amp;YEAR(NOW())</f>
        <v>018/KIM/KPP/III/2021</v>
      </c>
      <c r="AI251" s="2728"/>
      <c r="AJ251" s="2728"/>
      <c r="AK251" s="2728"/>
      <c r="AL251" s="2728"/>
      <c r="AM251" s="2728"/>
      <c r="AN251" s="2728"/>
      <c r="AO251" s="2728"/>
      <c r="AP251" s="107"/>
      <c r="AQ251" s="78"/>
    </row>
    <row r="252" spans="1:44" s="68" customFormat="1" ht="6.75" customHeight="1">
      <c r="A252" s="115"/>
      <c r="B252" s="2713"/>
      <c r="C252" s="2720"/>
      <c r="D252" s="2720"/>
      <c r="E252" s="2720"/>
      <c r="F252" s="2720"/>
      <c r="G252" s="2720"/>
      <c r="H252" s="82"/>
      <c r="I252" s="42"/>
      <c r="J252" s="2728" t="s">
        <v>49</v>
      </c>
      <c r="K252" s="2728"/>
      <c r="L252" s="2728" t="s">
        <v>6</v>
      </c>
      <c r="M252" s="2728" t="e">
        <f>VLOOKUP(A246,DATABASE_NEW,2,FALSE)</f>
        <v>#NAME?</v>
      </c>
      <c r="N252" s="2728"/>
      <c r="O252" s="2728"/>
      <c r="P252" s="2728"/>
      <c r="Q252" s="2728"/>
      <c r="R252" s="2728"/>
      <c r="S252" s="2728"/>
      <c r="T252" s="2728"/>
      <c r="U252" s="107"/>
      <c r="V252" s="78"/>
      <c r="W252" s="2713"/>
      <c r="X252" s="2720"/>
      <c r="Y252" s="2720"/>
      <c r="Z252" s="2720"/>
      <c r="AA252" s="2720"/>
      <c r="AB252" s="2720"/>
      <c r="AC252" s="82"/>
      <c r="AD252" s="42"/>
      <c r="AE252" s="2728" t="s">
        <v>49</v>
      </c>
      <c r="AF252" s="2728"/>
      <c r="AG252" s="2728" t="s">
        <v>6</v>
      </c>
      <c r="AH252" s="2728" t="e">
        <f>VLOOKUP(AR246,DATABASE_NEW,2,FALSE)</f>
        <v>#NAME?</v>
      </c>
      <c r="AI252" s="2728"/>
      <c r="AJ252" s="2728"/>
      <c r="AK252" s="2728"/>
      <c r="AL252" s="2728"/>
      <c r="AM252" s="2728"/>
      <c r="AN252" s="2728"/>
      <c r="AO252" s="2728"/>
      <c r="AP252" s="107"/>
      <c r="AQ252" s="78"/>
    </row>
    <row r="253" spans="1:44" s="68" customFormat="1" ht="6" customHeight="1">
      <c r="A253" s="115"/>
      <c r="B253" s="108"/>
      <c r="C253" s="2720"/>
      <c r="D253" s="2720"/>
      <c r="E253" s="2720"/>
      <c r="F253" s="2720"/>
      <c r="G253" s="2720"/>
      <c r="H253" s="82"/>
      <c r="I253" s="42"/>
      <c r="J253" s="2728"/>
      <c r="K253" s="2728"/>
      <c r="L253" s="2728"/>
      <c r="M253" s="2728"/>
      <c r="N253" s="2728"/>
      <c r="O253" s="2728"/>
      <c r="P253" s="2728"/>
      <c r="Q253" s="2728"/>
      <c r="R253" s="2728"/>
      <c r="S253" s="2728"/>
      <c r="T253" s="2728"/>
      <c r="U253" s="107"/>
      <c r="V253" s="78"/>
      <c r="W253" s="108"/>
      <c r="X253" s="2720"/>
      <c r="Y253" s="2720"/>
      <c r="Z253" s="2720"/>
      <c r="AA253" s="2720"/>
      <c r="AB253" s="2720"/>
      <c r="AC253" s="82"/>
      <c r="AD253" s="42"/>
      <c r="AE253" s="2728"/>
      <c r="AF253" s="2728"/>
      <c r="AG253" s="2728"/>
      <c r="AH253" s="2728"/>
      <c r="AI253" s="2728"/>
      <c r="AJ253" s="2728"/>
      <c r="AK253" s="2728"/>
      <c r="AL253" s="2728"/>
      <c r="AM253" s="2728"/>
      <c r="AN253" s="2728"/>
      <c r="AO253" s="2728"/>
      <c r="AP253" s="107"/>
      <c r="AQ253" s="78"/>
    </row>
    <row r="254" spans="1:44" s="68" customFormat="1" ht="15" customHeight="1">
      <c r="A254" s="115"/>
      <c r="B254" s="2713">
        <v>4</v>
      </c>
      <c r="C254" s="2720" t="s">
        <v>50</v>
      </c>
      <c r="D254" s="2720"/>
      <c r="E254" s="2720"/>
      <c r="F254" s="2720"/>
      <c r="G254" s="2720"/>
      <c r="H254" s="82"/>
      <c r="I254" s="42"/>
      <c r="J254" s="2712" t="s">
        <v>10</v>
      </c>
      <c r="K254" s="2712"/>
      <c r="L254" s="111" t="s">
        <v>6</v>
      </c>
      <c r="M254" s="2711" t="e">
        <f>VLOOKUP(A246,DATABASE_NEW,5,FALSE)</f>
        <v>#NAME?</v>
      </c>
      <c r="N254" s="2711"/>
      <c r="O254" s="2711"/>
      <c r="P254" s="2711"/>
      <c r="Q254" s="2711"/>
      <c r="R254" s="2711"/>
      <c r="S254" s="2711"/>
      <c r="T254" s="2711"/>
      <c r="U254" s="2711"/>
      <c r="V254" s="78"/>
      <c r="W254" s="2713">
        <v>4</v>
      </c>
      <c r="X254" s="2720" t="s">
        <v>50</v>
      </c>
      <c r="Y254" s="2720"/>
      <c r="Z254" s="2720"/>
      <c r="AA254" s="2720"/>
      <c r="AB254" s="2720"/>
      <c r="AC254" s="82"/>
      <c r="AD254" s="42"/>
      <c r="AE254" s="2712" t="s">
        <v>10</v>
      </c>
      <c r="AF254" s="2712"/>
      <c r="AG254" s="111" t="s">
        <v>6</v>
      </c>
      <c r="AH254" s="2711" t="e">
        <f>VLOOKUP(AR246,DATABASE_NEW,5,FALSE)</f>
        <v>#NAME?</v>
      </c>
      <c r="AI254" s="2711"/>
      <c r="AJ254" s="2711"/>
      <c r="AK254" s="2711"/>
      <c r="AL254" s="2711"/>
      <c r="AM254" s="2711"/>
      <c r="AN254" s="2711"/>
      <c r="AO254" s="2711"/>
      <c r="AP254" s="2711"/>
      <c r="AQ254" s="78"/>
    </row>
    <row r="255" spans="1:44" s="68" customFormat="1">
      <c r="A255" s="115"/>
      <c r="B255" s="2713"/>
      <c r="C255" s="2720"/>
      <c r="D255" s="2720"/>
      <c r="E255" s="2720"/>
      <c r="F255" s="2720"/>
      <c r="G255" s="2720"/>
      <c r="H255" s="82"/>
      <c r="I255" s="42"/>
      <c r="J255" s="2712" t="s">
        <v>8</v>
      </c>
      <c r="K255" s="2712"/>
      <c r="L255" s="111"/>
      <c r="M255" s="109" t="s">
        <v>6</v>
      </c>
      <c r="N255" s="2711" t="e">
        <f>VLOOKUP(A246,DATABASE_NEW,3,FALSE)</f>
        <v>#NAME?</v>
      </c>
      <c r="O255" s="2711"/>
      <c r="P255" s="2711"/>
      <c r="Q255" s="2711"/>
      <c r="R255" s="2711"/>
      <c r="S255" s="2711"/>
      <c r="T255" s="2711"/>
      <c r="U255" s="2711"/>
      <c r="V255" s="78"/>
      <c r="W255" s="2713"/>
      <c r="X255" s="2720"/>
      <c r="Y255" s="2720"/>
      <c r="Z255" s="2720"/>
      <c r="AA255" s="2720"/>
      <c r="AB255" s="2720"/>
      <c r="AC255" s="82"/>
      <c r="AD255" s="42"/>
      <c r="AE255" s="2712" t="s">
        <v>8</v>
      </c>
      <c r="AF255" s="2712"/>
      <c r="AG255" s="111"/>
      <c r="AH255" s="109" t="s">
        <v>6</v>
      </c>
      <c r="AI255" s="2711" t="e">
        <f>VLOOKUP(AR246,DATABASE_NEW,3,FALSE)</f>
        <v>#NAME?</v>
      </c>
      <c r="AJ255" s="2711"/>
      <c r="AK255" s="2711"/>
      <c r="AL255" s="2711"/>
      <c r="AM255" s="2711"/>
      <c r="AN255" s="2711"/>
      <c r="AO255" s="2711"/>
      <c r="AP255" s="2711"/>
      <c r="AQ255" s="78"/>
    </row>
    <row r="256" spans="1:44" s="68" customFormat="1" ht="15" customHeight="1">
      <c r="A256" s="115"/>
      <c r="B256" s="2713">
        <v>5</v>
      </c>
      <c r="C256" s="2720" t="s">
        <v>51</v>
      </c>
      <c r="D256" s="2720"/>
      <c r="E256" s="2720"/>
      <c r="F256" s="2720"/>
      <c r="G256" s="2720"/>
      <c r="H256" s="82"/>
      <c r="I256" s="42"/>
      <c r="J256" s="2712" t="s">
        <v>5</v>
      </c>
      <c r="K256" s="2712"/>
      <c r="L256" s="2712"/>
      <c r="M256" s="112" t="s">
        <v>6</v>
      </c>
      <c r="N256" s="2711" t="e">
        <f>"PT. KPP / "&amp;VLOOKUP(A246,DATABASE_NEW,6,FALSE)</f>
        <v>#NAME?</v>
      </c>
      <c r="O256" s="2711"/>
      <c r="P256" s="2711"/>
      <c r="Q256" s="2711"/>
      <c r="R256" s="2711"/>
      <c r="S256" s="2711"/>
      <c r="T256" s="2711"/>
      <c r="U256" s="100"/>
      <c r="V256" s="78"/>
      <c r="W256" s="2713">
        <v>5</v>
      </c>
      <c r="X256" s="2720" t="s">
        <v>51</v>
      </c>
      <c r="Y256" s="2720"/>
      <c r="Z256" s="2720"/>
      <c r="AA256" s="2720"/>
      <c r="AB256" s="2720"/>
      <c r="AC256" s="82"/>
      <c r="AD256" s="42"/>
      <c r="AE256" s="2712" t="s">
        <v>5</v>
      </c>
      <c r="AF256" s="2712"/>
      <c r="AG256" s="2712"/>
      <c r="AH256" s="112" t="s">
        <v>6</v>
      </c>
      <c r="AI256" s="2711" t="e">
        <f>"PT. KPP / "&amp;VLOOKUP(AR246,DATABASE_NEW,6,FALSE)</f>
        <v>#NAME?</v>
      </c>
      <c r="AJ256" s="2711"/>
      <c r="AK256" s="2711"/>
      <c r="AL256" s="2711"/>
      <c r="AM256" s="2711"/>
      <c r="AN256" s="2711"/>
      <c r="AO256" s="2711"/>
      <c r="AP256" s="100"/>
      <c r="AQ256" s="78"/>
    </row>
    <row r="257" spans="1:43" s="68" customFormat="1" ht="12.75" customHeight="1">
      <c r="A257" s="115"/>
      <c r="B257" s="2713"/>
      <c r="C257" s="2720"/>
      <c r="D257" s="2720"/>
      <c r="E257" s="2720"/>
      <c r="F257" s="2720"/>
      <c r="G257" s="2720"/>
      <c r="H257" s="78"/>
      <c r="I257" s="42"/>
      <c r="J257" s="2712" t="s">
        <v>59</v>
      </c>
      <c r="K257" s="2712"/>
      <c r="L257" s="2712"/>
      <c r="M257" s="2712"/>
      <c r="N257" s="60" t="s">
        <v>6</v>
      </c>
      <c r="O257" s="60"/>
      <c r="P257" s="2718" t="e">
        <f>VLOOKUP(A246,DATABASE_NEW,21,FALSE)</f>
        <v>#NAME?</v>
      </c>
      <c r="Q257" s="2718"/>
      <c r="R257" s="2718"/>
      <c r="S257" s="2718"/>
      <c r="T257" s="2718"/>
      <c r="U257" s="99"/>
      <c r="V257" s="78"/>
      <c r="W257" s="2713"/>
      <c r="X257" s="2720"/>
      <c r="Y257" s="2720"/>
      <c r="Z257" s="2720"/>
      <c r="AA257" s="2720"/>
      <c r="AB257" s="2720"/>
      <c r="AC257" s="78"/>
      <c r="AD257" s="42"/>
      <c r="AE257" s="2712" t="s">
        <v>59</v>
      </c>
      <c r="AF257" s="2712"/>
      <c r="AG257" s="2712"/>
      <c r="AH257" s="2712"/>
      <c r="AI257" s="60" t="s">
        <v>6</v>
      </c>
      <c r="AJ257" s="60"/>
      <c r="AK257" s="2718" t="e">
        <f>VLOOKUP(AR246,DATABASE_NEW,21,FALSE)</f>
        <v>#NAME?</v>
      </c>
      <c r="AL257" s="2718"/>
      <c r="AM257" s="2718"/>
      <c r="AN257" s="2718"/>
      <c r="AO257" s="2718"/>
      <c r="AP257" s="99"/>
      <c r="AQ257" s="78"/>
    </row>
    <row r="258" spans="1:43" s="68" customFormat="1" ht="15" customHeight="1">
      <c r="A258" s="115"/>
      <c r="B258" s="2713">
        <v>6</v>
      </c>
      <c r="C258" s="2720" t="s">
        <v>52</v>
      </c>
      <c r="D258" s="2720"/>
      <c r="E258" s="2720"/>
      <c r="F258" s="2720"/>
      <c r="G258" s="2720"/>
      <c r="H258" s="78"/>
      <c r="I258" s="2607"/>
      <c r="J258" s="2607"/>
      <c r="K258" s="2607"/>
      <c r="L258" s="2607"/>
      <c r="M258" s="2607"/>
      <c r="N258" s="2607"/>
      <c r="O258" s="2607"/>
      <c r="P258" s="2607"/>
      <c r="Q258" s="2607"/>
      <c r="R258" s="2607"/>
      <c r="S258" s="2607"/>
      <c r="T258" s="2607"/>
      <c r="U258" s="2607"/>
      <c r="V258" s="78"/>
      <c r="W258" s="2713">
        <v>6</v>
      </c>
      <c r="X258" s="2720" t="s">
        <v>52</v>
      </c>
      <c r="Y258" s="2720"/>
      <c r="Z258" s="2720"/>
      <c r="AA258" s="2720"/>
      <c r="AB258" s="2720"/>
      <c r="AC258" s="78"/>
      <c r="AD258" s="2607"/>
      <c r="AE258" s="2607"/>
      <c r="AF258" s="2607"/>
      <c r="AG258" s="2607"/>
      <c r="AH258" s="2607"/>
      <c r="AI258" s="2607"/>
      <c r="AJ258" s="2607"/>
      <c r="AK258" s="2607"/>
      <c r="AL258" s="2607"/>
      <c r="AM258" s="2607"/>
      <c r="AN258" s="2607"/>
      <c r="AO258" s="2607"/>
      <c r="AP258" s="2607"/>
      <c r="AQ258" s="78"/>
    </row>
    <row r="259" spans="1:43" s="68" customFormat="1" ht="9.75" customHeight="1">
      <c r="A259" s="115"/>
      <c r="B259" s="2713"/>
      <c r="C259" s="2720"/>
      <c r="D259" s="2720"/>
      <c r="E259" s="2720"/>
      <c r="F259" s="2720"/>
      <c r="G259" s="2720"/>
      <c r="H259" s="78"/>
      <c r="I259" s="42"/>
      <c r="J259" s="78"/>
      <c r="K259" s="55"/>
      <c r="L259" s="56"/>
      <c r="M259" s="56"/>
      <c r="N259" s="56"/>
      <c r="O259" s="56"/>
      <c r="P259" s="2721" t="s">
        <v>55</v>
      </c>
      <c r="Q259" s="2721"/>
      <c r="R259" s="2721"/>
      <c r="S259" s="2721"/>
      <c r="T259" s="2721"/>
      <c r="U259" s="2721"/>
      <c r="V259" s="78"/>
      <c r="W259" s="2713"/>
      <c r="X259" s="2720"/>
      <c r="Y259" s="2720"/>
      <c r="Z259" s="2720"/>
      <c r="AA259" s="2720"/>
      <c r="AB259" s="2720"/>
      <c r="AC259" s="78"/>
      <c r="AD259" s="42"/>
      <c r="AE259" s="78"/>
      <c r="AF259" s="55"/>
      <c r="AG259" s="56"/>
      <c r="AH259" s="56"/>
      <c r="AI259" s="56"/>
      <c r="AJ259" s="56"/>
      <c r="AK259" s="2721" t="s">
        <v>55</v>
      </c>
      <c r="AL259" s="2721"/>
      <c r="AM259" s="2721"/>
      <c r="AN259" s="2721"/>
      <c r="AO259" s="2721"/>
      <c r="AP259" s="2721"/>
      <c r="AQ259" s="78"/>
    </row>
    <row r="260" spans="1:43" s="68" customFormat="1" ht="6.75" customHeight="1" thickBot="1">
      <c r="A260" s="115"/>
      <c r="B260" s="2727">
        <v>7</v>
      </c>
      <c r="C260" s="2729" t="s">
        <v>53</v>
      </c>
      <c r="D260" s="2729"/>
      <c r="E260" s="2729"/>
      <c r="F260" s="2729"/>
      <c r="G260" s="2729"/>
      <c r="I260" s="42"/>
      <c r="J260" s="78"/>
      <c r="K260" s="78"/>
      <c r="L260" s="53"/>
      <c r="M260" s="53"/>
      <c r="N260" s="53"/>
      <c r="O260" s="53"/>
      <c r="P260" s="53"/>
      <c r="Q260" s="53"/>
      <c r="R260" s="2714"/>
      <c r="S260" s="2714"/>
      <c r="T260" s="2714"/>
      <c r="U260" s="102"/>
      <c r="V260" s="78"/>
      <c r="W260" s="2727">
        <v>7</v>
      </c>
      <c r="X260" s="2729" t="s">
        <v>53</v>
      </c>
      <c r="Y260" s="2729"/>
      <c r="Z260" s="2729"/>
      <c r="AA260" s="2729"/>
      <c r="AB260" s="2729"/>
      <c r="AD260" s="42"/>
      <c r="AE260" s="78"/>
      <c r="AF260" s="78"/>
      <c r="AG260" s="53"/>
      <c r="AH260" s="53"/>
      <c r="AI260" s="53"/>
      <c r="AJ260" s="53"/>
      <c r="AK260" s="53"/>
      <c r="AL260" s="53"/>
      <c r="AM260" s="2714"/>
      <c r="AN260" s="2714"/>
      <c r="AO260" s="2714"/>
      <c r="AP260" s="102"/>
      <c r="AQ260" s="78"/>
    </row>
    <row r="261" spans="1:43" s="68" customFormat="1" ht="15.75" thickBot="1">
      <c r="A261" s="115"/>
      <c r="B261" s="2727"/>
      <c r="C261" s="2729"/>
      <c r="D261" s="2729"/>
      <c r="E261" s="2729"/>
      <c r="F261" s="2729"/>
      <c r="G261" s="2729"/>
      <c r="I261" s="42"/>
      <c r="J261" s="78"/>
      <c r="K261" s="78"/>
      <c r="L261" s="78"/>
      <c r="M261" s="78"/>
      <c r="N261" s="58"/>
      <c r="O261" s="58"/>
      <c r="P261" s="58"/>
      <c r="Q261" s="58"/>
      <c r="R261" s="57" t="e">
        <f>IF(N255="HELPER DRILL &amp; BLASTING","V","X")</f>
        <v>#NAME?</v>
      </c>
      <c r="S261" s="2715" t="s">
        <v>56</v>
      </c>
      <c r="T261" s="2715"/>
      <c r="U261" s="103"/>
      <c r="V261" s="78"/>
      <c r="W261" s="2727"/>
      <c r="X261" s="2729"/>
      <c r="Y261" s="2729"/>
      <c r="Z261" s="2729"/>
      <c r="AA261" s="2729"/>
      <c r="AB261" s="2729"/>
      <c r="AD261" s="42"/>
      <c r="AE261" s="78"/>
      <c r="AF261" s="78"/>
      <c r="AG261" s="78"/>
      <c r="AH261" s="78"/>
      <c r="AI261" s="58"/>
      <c r="AJ261" s="58"/>
      <c r="AK261" s="58"/>
      <c r="AL261" s="58"/>
      <c r="AM261" s="57" t="e">
        <f>IF(AI255="HELPER DRILL &amp; BLASTING","V","X")</f>
        <v>#NAME?</v>
      </c>
      <c r="AN261" s="2715" t="s">
        <v>56</v>
      </c>
      <c r="AO261" s="2715"/>
      <c r="AP261" s="103"/>
      <c r="AQ261" s="78"/>
    </row>
    <row r="262" spans="1:43" s="68" customFormat="1" ht="6.75" customHeight="1" thickBot="1">
      <c r="A262" s="115"/>
      <c r="B262" s="2727"/>
      <c r="C262" s="2729"/>
      <c r="D262" s="2729"/>
      <c r="E262" s="2729"/>
      <c r="F262" s="2729"/>
      <c r="G262" s="2729"/>
      <c r="I262" s="42"/>
      <c r="J262" s="78"/>
      <c r="K262" s="78"/>
      <c r="L262" s="53"/>
      <c r="M262" s="53"/>
      <c r="N262" s="53"/>
      <c r="O262" s="53"/>
      <c r="P262" s="53"/>
      <c r="Q262" s="53"/>
      <c r="R262" s="2716"/>
      <c r="S262" s="2717"/>
      <c r="T262" s="2717"/>
      <c r="U262" s="104"/>
      <c r="V262" s="78"/>
      <c r="W262" s="2727"/>
      <c r="X262" s="2729"/>
      <c r="Y262" s="2729"/>
      <c r="Z262" s="2729"/>
      <c r="AA262" s="2729"/>
      <c r="AB262" s="2729"/>
      <c r="AD262" s="42"/>
      <c r="AE262" s="78"/>
      <c r="AF262" s="78"/>
      <c r="AG262" s="53"/>
      <c r="AH262" s="53"/>
      <c r="AI262" s="53"/>
      <c r="AJ262" s="53"/>
      <c r="AK262" s="53"/>
      <c r="AL262" s="53"/>
      <c r="AM262" s="2716"/>
      <c r="AN262" s="2717"/>
      <c r="AO262" s="2717"/>
      <c r="AP262" s="104"/>
      <c r="AQ262" s="78"/>
    </row>
    <row r="263" spans="1:43" s="68" customFormat="1" ht="15.75" thickBot="1">
      <c r="A263" s="115"/>
      <c r="C263" s="2729"/>
      <c r="D263" s="2729"/>
      <c r="E263" s="2729"/>
      <c r="F263" s="2729"/>
      <c r="G263" s="2729"/>
      <c r="H263" s="78"/>
      <c r="I263" s="42"/>
      <c r="J263" s="2719"/>
      <c r="K263" s="2719"/>
      <c r="L263" s="42"/>
      <c r="M263" s="42"/>
      <c r="N263" s="58"/>
      <c r="O263" s="58"/>
      <c r="P263" s="58"/>
      <c r="Q263" s="58"/>
      <c r="R263" s="57" t="s">
        <v>57</v>
      </c>
      <c r="S263" s="54" t="s">
        <v>58</v>
      </c>
      <c r="T263" s="54"/>
      <c r="U263" s="54"/>
      <c r="V263" s="78"/>
      <c r="X263" s="2729"/>
      <c r="Y263" s="2729"/>
      <c r="Z263" s="2729"/>
      <c r="AA263" s="2729"/>
      <c r="AB263" s="2729"/>
      <c r="AC263" s="78"/>
      <c r="AD263" s="42"/>
      <c r="AE263" s="2719"/>
      <c r="AF263" s="2719"/>
      <c r="AG263" s="42"/>
      <c r="AH263" s="42"/>
      <c r="AI263" s="58"/>
      <c r="AJ263" s="58"/>
      <c r="AK263" s="58"/>
      <c r="AL263" s="58"/>
      <c r="AM263" s="57" t="s">
        <v>57</v>
      </c>
      <c r="AN263" s="54" t="s">
        <v>58</v>
      </c>
      <c r="AO263" s="54"/>
      <c r="AP263" s="54"/>
      <c r="AQ263" s="78"/>
    </row>
    <row r="264" spans="1:43" s="68" customFormat="1" ht="3.75" customHeight="1">
      <c r="A264" s="115"/>
      <c r="C264" s="2729"/>
      <c r="D264" s="2729"/>
      <c r="E264" s="2729"/>
      <c r="F264" s="2729"/>
      <c r="G264" s="2729"/>
      <c r="H264" s="78"/>
      <c r="I264" s="42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V264" s="78"/>
      <c r="X264" s="2729"/>
      <c r="Y264" s="2729"/>
      <c r="Z264" s="2729"/>
      <c r="AA264" s="2729"/>
      <c r="AB264" s="2729"/>
      <c r="AC264" s="78"/>
      <c r="AD264" s="42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Q264" s="78"/>
    </row>
    <row r="265" spans="1:43" s="68" customFormat="1" ht="3.75" customHeight="1">
      <c r="A265" s="115"/>
      <c r="B265" s="78"/>
      <c r="C265" s="2729"/>
      <c r="D265" s="2729"/>
      <c r="E265" s="2729"/>
      <c r="F265" s="2729"/>
      <c r="G265" s="2729"/>
      <c r="H265" s="78"/>
      <c r="I265" s="42"/>
      <c r="R265" s="62"/>
      <c r="V265" s="78"/>
      <c r="W265" s="78"/>
      <c r="X265" s="2729"/>
      <c r="Y265" s="2729"/>
      <c r="Z265" s="2729"/>
      <c r="AA265" s="2729"/>
      <c r="AB265" s="2729"/>
      <c r="AC265" s="78"/>
      <c r="AD265" s="42"/>
      <c r="AM265" s="62"/>
      <c r="AQ265" s="78"/>
    </row>
    <row r="266" spans="1:43" s="68" customFormat="1">
      <c r="A266" s="115"/>
      <c r="B266" s="78"/>
      <c r="C266" s="78"/>
      <c r="D266" s="78"/>
      <c r="E266" s="78"/>
      <c r="F266" s="78"/>
      <c r="G266" s="78"/>
      <c r="H266" s="78"/>
      <c r="I266" s="42"/>
      <c r="R266" s="62"/>
      <c r="V266" s="78"/>
      <c r="W266" s="78"/>
      <c r="X266" s="78"/>
      <c r="Y266" s="78"/>
      <c r="Z266" s="78"/>
      <c r="AA266" s="78"/>
      <c r="AB266" s="78"/>
      <c r="AC266" s="78"/>
      <c r="AD266" s="42"/>
      <c r="AM266" s="62"/>
      <c r="AQ266" s="78"/>
    </row>
    <row r="267" spans="1:43" s="68" customFormat="1" ht="15.75" thickBot="1">
      <c r="A267" s="115"/>
      <c r="B267" s="78"/>
      <c r="C267" s="78"/>
      <c r="D267" s="78"/>
      <c r="E267" s="78"/>
      <c r="F267" s="78"/>
      <c r="G267" s="78"/>
      <c r="H267" s="78"/>
      <c r="I267" s="42"/>
      <c r="R267" s="62" t="s">
        <v>60</v>
      </c>
      <c r="V267" s="78"/>
      <c r="W267" s="78"/>
      <c r="X267" s="78"/>
      <c r="Y267" s="78"/>
      <c r="Z267" s="78"/>
      <c r="AA267" s="78"/>
      <c r="AB267" s="78"/>
      <c r="AC267" s="78"/>
      <c r="AD267" s="42"/>
      <c r="AM267" s="62" t="s">
        <v>60</v>
      </c>
      <c r="AQ267" s="78"/>
    </row>
    <row r="268" spans="1:43" s="68" customFormat="1" ht="15.75" thickBot="1">
      <c r="A268" s="115"/>
      <c r="B268" s="78"/>
      <c r="C268" s="78"/>
      <c r="D268" s="78"/>
      <c r="E268" s="78"/>
      <c r="F268" s="78"/>
      <c r="G268" s="78"/>
      <c r="H268" s="78"/>
      <c r="I268" s="42"/>
      <c r="R268" s="57" t="s">
        <v>57</v>
      </c>
      <c r="S268" s="2730" t="s">
        <v>61</v>
      </c>
      <c r="T268" s="2731"/>
      <c r="U268" s="98"/>
      <c r="V268" s="78"/>
      <c r="W268" s="78"/>
      <c r="X268" s="78"/>
      <c r="Y268" s="78"/>
      <c r="Z268" s="78"/>
      <c r="AA268" s="78"/>
      <c r="AB268" s="78"/>
      <c r="AC268" s="78"/>
      <c r="AD268" s="42"/>
      <c r="AM268" s="57" t="s">
        <v>57</v>
      </c>
      <c r="AN268" s="2730" t="s">
        <v>61</v>
      </c>
      <c r="AO268" s="2731"/>
      <c r="AP268" s="98"/>
      <c r="AQ268" s="78"/>
    </row>
    <row r="269" spans="1:43" s="68" customFormat="1" ht="4.5" customHeight="1" thickBot="1">
      <c r="A269" s="115"/>
      <c r="B269" s="78"/>
      <c r="C269" s="78"/>
      <c r="D269" s="78"/>
      <c r="E269" s="78"/>
      <c r="F269" s="78"/>
      <c r="G269" s="78"/>
      <c r="H269" s="78"/>
      <c r="I269" s="42"/>
      <c r="V269" s="78"/>
      <c r="W269" s="78"/>
      <c r="X269" s="78"/>
      <c r="Y269" s="78"/>
      <c r="Z269" s="78"/>
      <c r="AA269" s="78"/>
      <c r="AB269" s="78"/>
      <c r="AC269" s="78"/>
      <c r="AD269" s="42"/>
      <c r="AQ269" s="78"/>
    </row>
    <row r="270" spans="1:43" s="68" customFormat="1" ht="15.75" customHeight="1" thickBot="1">
      <c r="A270" s="115"/>
      <c r="B270" s="78"/>
      <c r="C270" s="2607" t="s">
        <v>54</v>
      </c>
      <c r="D270" s="2607"/>
      <c r="E270" s="2607"/>
      <c r="F270" s="2607"/>
      <c r="G270" s="2607"/>
      <c r="H270" s="78"/>
      <c r="I270" s="42"/>
      <c r="R270" s="57" t="s">
        <v>63</v>
      </c>
      <c r="S270" s="2732" t="s">
        <v>62</v>
      </c>
      <c r="T270" s="2732"/>
      <c r="U270" s="105"/>
      <c r="V270" s="78"/>
      <c r="W270" s="78"/>
      <c r="X270" s="2607" t="s">
        <v>54</v>
      </c>
      <c r="Y270" s="2607"/>
      <c r="Z270" s="2607"/>
      <c r="AA270" s="2607"/>
      <c r="AB270" s="2607"/>
      <c r="AC270" s="78"/>
      <c r="AD270" s="42"/>
      <c r="AM270" s="57" t="s">
        <v>63</v>
      </c>
      <c r="AN270" s="2732" t="s">
        <v>62</v>
      </c>
      <c r="AO270" s="2732"/>
      <c r="AP270" s="105"/>
      <c r="AQ270" s="78"/>
    </row>
    <row r="271" spans="1:43" s="68" customFormat="1" ht="5.25" customHeight="1">
      <c r="A271" s="115"/>
      <c r="B271" s="2726"/>
      <c r="C271" s="2726"/>
      <c r="D271" s="2726"/>
      <c r="E271" s="2726"/>
      <c r="F271" s="2726"/>
      <c r="G271" s="2726"/>
      <c r="H271" s="78"/>
      <c r="I271" s="42"/>
      <c r="S271" s="2732"/>
      <c r="T271" s="2732"/>
      <c r="U271" s="105"/>
      <c r="V271" s="78"/>
      <c r="W271" s="2726"/>
      <c r="X271" s="2726"/>
      <c r="Y271" s="2726"/>
      <c r="Z271" s="2726"/>
      <c r="AA271" s="2726"/>
      <c r="AB271" s="2726"/>
      <c r="AC271" s="78"/>
      <c r="AD271" s="42"/>
      <c r="AN271" s="2732"/>
      <c r="AO271" s="2732"/>
      <c r="AP271" s="105"/>
      <c r="AQ271" s="78"/>
    </row>
    <row r="272" spans="1:43" s="68" customFormat="1" ht="5.25" customHeight="1">
      <c r="A272" s="115"/>
      <c r="B272" s="101"/>
      <c r="C272" s="101"/>
      <c r="D272" s="101"/>
      <c r="E272" s="101"/>
      <c r="F272" s="101"/>
      <c r="G272" s="101"/>
      <c r="H272" s="78"/>
      <c r="I272" s="42"/>
      <c r="S272" s="2732"/>
      <c r="T272" s="2732"/>
      <c r="U272" s="105"/>
      <c r="V272" s="78"/>
      <c r="W272" s="101"/>
      <c r="X272" s="101"/>
      <c r="Y272" s="101"/>
      <c r="Z272" s="101"/>
      <c r="AA272" s="101"/>
      <c r="AB272" s="101"/>
      <c r="AC272" s="78"/>
      <c r="AD272" s="42"/>
      <c r="AN272" s="2732"/>
      <c r="AO272" s="2732"/>
      <c r="AP272" s="105"/>
      <c r="AQ272" s="78"/>
    </row>
    <row r="273" spans="1:44" s="68" customFormat="1" ht="3" customHeight="1">
      <c r="A273" s="115"/>
      <c r="B273" s="78"/>
      <c r="C273" s="78"/>
      <c r="D273" s="78"/>
      <c r="E273" s="78"/>
      <c r="F273" s="78"/>
      <c r="G273" s="78"/>
      <c r="H273" s="78"/>
      <c r="I273" s="42"/>
      <c r="V273" s="78"/>
      <c r="W273" s="78"/>
      <c r="X273" s="78"/>
      <c r="Y273" s="78"/>
      <c r="Z273" s="78"/>
      <c r="AA273" s="78"/>
      <c r="AB273" s="78"/>
      <c r="AC273" s="78"/>
      <c r="AD273" s="42"/>
      <c r="AQ273" s="78"/>
    </row>
    <row r="274" spans="1:44" s="68" customFormat="1">
      <c r="A274" s="115"/>
    </row>
    <row r="275" spans="1:44" s="68" customFormat="1" ht="15" customHeight="1">
      <c r="A275" s="115"/>
      <c r="B275" s="2723" t="s">
        <v>42</v>
      </c>
      <c r="C275" s="2723"/>
      <c r="D275" s="2723"/>
      <c r="E275" s="2723"/>
      <c r="F275" s="2723"/>
      <c r="G275" s="2723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V275" s="78"/>
      <c r="W275" s="2723" t="s">
        <v>42</v>
      </c>
      <c r="X275" s="2723"/>
      <c r="Y275" s="2723"/>
      <c r="Z275" s="2723"/>
      <c r="AA275" s="2723"/>
      <c r="AB275" s="2723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Q275" s="78"/>
    </row>
    <row r="276" spans="1:44" s="68" customFormat="1">
      <c r="A276" s="115">
        <v>133</v>
      </c>
      <c r="B276" s="2723"/>
      <c r="C276" s="2723"/>
      <c r="D276" s="2723"/>
      <c r="E276" s="2723"/>
      <c r="F276" s="2723"/>
      <c r="G276" s="2723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V276" s="78"/>
      <c r="W276" s="2723"/>
      <c r="X276" s="2723"/>
      <c r="Y276" s="2723"/>
      <c r="Z276" s="2723"/>
      <c r="AA276" s="2723"/>
      <c r="AB276" s="2723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Q276" s="78"/>
      <c r="AR276" s="68">
        <v>178</v>
      </c>
    </row>
    <row r="277" spans="1:44" s="114" customFormat="1">
      <c r="A277" s="116"/>
      <c r="B277" s="2710"/>
      <c r="C277" s="2710"/>
      <c r="D277" s="2710"/>
      <c r="E277" s="2710"/>
      <c r="F277" s="2710"/>
      <c r="G277" s="2710"/>
      <c r="H277" s="113"/>
      <c r="I277" s="2710"/>
      <c r="J277" s="2710"/>
      <c r="K277" s="2710"/>
      <c r="L277" s="2710"/>
      <c r="M277" s="2710"/>
      <c r="N277" s="2710"/>
      <c r="O277" s="2710"/>
      <c r="P277" s="2710"/>
      <c r="Q277" s="2710"/>
      <c r="R277" s="2710"/>
      <c r="S277" s="2710"/>
      <c r="T277" s="2710"/>
      <c r="U277" s="2710"/>
      <c r="V277" s="113"/>
      <c r="W277" s="2710"/>
      <c r="X277" s="2710"/>
      <c r="Y277" s="2710"/>
      <c r="Z277" s="2710"/>
      <c r="AA277" s="2710"/>
      <c r="AB277" s="2710"/>
      <c r="AC277" s="113"/>
      <c r="AD277" s="2710"/>
      <c r="AE277" s="2710"/>
      <c r="AF277" s="2710"/>
      <c r="AG277" s="2710"/>
      <c r="AH277" s="2710"/>
      <c r="AI277" s="2710"/>
      <c r="AJ277" s="2710"/>
      <c r="AK277" s="2710"/>
      <c r="AL277" s="2710"/>
      <c r="AM277" s="2710"/>
      <c r="AN277" s="2710"/>
      <c r="AO277" s="2710"/>
      <c r="AP277" s="2710"/>
      <c r="AQ277" s="113"/>
    </row>
    <row r="278" spans="1:44" s="68" customFormat="1" ht="15.75" customHeight="1">
      <c r="A278" s="115"/>
      <c r="B278" s="2724">
        <v>1</v>
      </c>
      <c r="C278" s="2725" t="s">
        <v>43</v>
      </c>
      <c r="D278" s="2725"/>
      <c r="E278" s="2725"/>
      <c r="F278" s="2725"/>
      <c r="G278" s="2725"/>
      <c r="H278" s="78"/>
      <c r="I278" s="2722" t="s">
        <v>44</v>
      </c>
      <c r="J278" s="2722"/>
      <c r="K278" s="2722"/>
      <c r="L278" s="2722"/>
      <c r="M278" s="2722"/>
      <c r="N278" s="2722"/>
      <c r="O278" s="2722"/>
      <c r="P278" s="2722"/>
      <c r="Q278" s="2722"/>
      <c r="R278" s="2722"/>
      <c r="S278" s="2722"/>
      <c r="T278" s="2722"/>
      <c r="U278" s="106"/>
      <c r="V278" s="78"/>
      <c r="W278" s="2724">
        <v>1</v>
      </c>
      <c r="X278" s="2725" t="s">
        <v>43</v>
      </c>
      <c r="Y278" s="2725"/>
      <c r="Z278" s="2725"/>
      <c r="AA278" s="2725"/>
      <c r="AB278" s="2725"/>
      <c r="AC278" s="78"/>
      <c r="AD278" s="2722" t="s">
        <v>44</v>
      </c>
      <c r="AE278" s="2722"/>
      <c r="AF278" s="2722"/>
      <c r="AG278" s="2722"/>
      <c r="AH278" s="2722"/>
      <c r="AI278" s="2722"/>
      <c r="AJ278" s="2722"/>
      <c r="AK278" s="2722"/>
      <c r="AL278" s="2722"/>
      <c r="AM278" s="2722"/>
      <c r="AN278" s="2722"/>
      <c r="AO278" s="2722"/>
      <c r="AP278" s="106"/>
      <c r="AQ278" s="78"/>
    </row>
    <row r="279" spans="1:44" s="68" customFormat="1" ht="15.75">
      <c r="A279" s="115"/>
      <c r="B279" s="2724"/>
      <c r="C279" s="2725"/>
      <c r="D279" s="2725"/>
      <c r="E279" s="2725"/>
      <c r="F279" s="2725"/>
      <c r="G279" s="2725"/>
      <c r="H279" s="78"/>
      <c r="I279" s="2722" t="s">
        <v>45</v>
      </c>
      <c r="J279" s="2722"/>
      <c r="K279" s="2722"/>
      <c r="L279" s="2722"/>
      <c r="M279" s="2722"/>
      <c r="N279" s="2722"/>
      <c r="O279" s="2722"/>
      <c r="P279" s="2722"/>
      <c r="Q279" s="2722"/>
      <c r="R279" s="2722"/>
      <c r="S279" s="2722"/>
      <c r="T279" s="2722"/>
      <c r="U279" s="106"/>
      <c r="V279" s="78"/>
      <c r="W279" s="2724"/>
      <c r="X279" s="2725"/>
      <c r="Y279" s="2725"/>
      <c r="Z279" s="2725"/>
      <c r="AA279" s="2725"/>
      <c r="AB279" s="2725"/>
      <c r="AC279" s="78"/>
      <c r="AD279" s="2722" t="s">
        <v>45</v>
      </c>
      <c r="AE279" s="2722"/>
      <c r="AF279" s="2722"/>
      <c r="AG279" s="2722"/>
      <c r="AH279" s="2722"/>
      <c r="AI279" s="2722"/>
      <c r="AJ279" s="2722"/>
      <c r="AK279" s="2722"/>
      <c r="AL279" s="2722"/>
      <c r="AM279" s="2722"/>
      <c r="AN279" s="2722"/>
      <c r="AO279" s="2722"/>
      <c r="AP279" s="106"/>
      <c r="AQ279" s="78"/>
    </row>
    <row r="280" spans="1:44" s="68" customFormat="1">
      <c r="A280" s="115"/>
      <c r="B280" s="110">
        <v>2</v>
      </c>
      <c r="C280" s="50" t="s">
        <v>46</v>
      </c>
      <c r="D280" s="50"/>
      <c r="E280" s="50"/>
      <c r="F280" s="78"/>
      <c r="G280" s="78"/>
      <c r="H280" s="78"/>
      <c r="I280" s="2607"/>
      <c r="J280" s="2607"/>
      <c r="K280" s="2607"/>
      <c r="L280" s="2607"/>
      <c r="M280" s="2607"/>
      <c r="N280" s="2607"/>
      <c r="O280" s="2607"/>
      <c r="P280" s="2607"/>
      <c r="Q280" s="2607"/>
      <c r="R280" s="2607"/>
      <c r="S280" s="2607"/>
      <c r="T280" s="2607"/>
      <c r="U280" s="2607"/>
      <c r="V280" s="78"/>
      <c r="W280" s="110">
        <v>2</v>
      </c>
      <c r="X280" s="50" t="s">
        <v>46</v>
      </c>
      <c r="Y280" s="50"/>
      <c r="Z280" s="50"/>
      <c r="AA280" s="78"/>
      <c r="AB280" s="78"/>
      <c r="AC280" s="78"/>
      <c r="AD280" s="2607"/>
      <c r="AE280" s="2607"/>
      <c r="AF280" s="2607"/>
      <c r="AG280" s="2607"/>
      <c r="AH280" s="2607"/>
      <c r="AI280" s="2607"/>
      <c r="AJ280" s="2607"/>
      <c r="AK280" s="2607"/>
      <c r="AL280" s="2607"/>
      <c r="AM280" s="2607"/>
      <c r="AN280" s="2607"/>
      <c r="AO280" s="2607"/>
      <c r="AP280" s="2607"/>
      <c r="AQ280" s="78"/>
    </row>
    <row r="281" spans="1:44" s="68" customFormat="1" ht="15" customHeight="1">
      <c r="A281" s="115"/>
      <c r="B281" s="2713">
        <v>3</v>
      </c>
      <c r="C281" s="2720" t="s">
        <v>47</v>
      </c>
      <c r="D281" s="2720"/>
      <c r="E281" s="2720"/>
      <c r="F281" s="2720"/>
      <c r="G281" s="2720"/>
      <c r="H281" s="78"/>
      <c r="I281" s="42"/>
      <c r="J281" s="2728" t="s">
        <v>48</v>
      </c>
      <c r="K281" s="2728"/>
      <c r="L281" s="107" t="s">
        <v>6</v>
      </c>
      <c r="M281" s="2728" t="str">
        <f ca="1">TEXT(LEFT(AH251,(FIND("/",AH251,1)-1))+1,"000")&amp;"/KIM/KPP/"&amp;ROMAN(MONTH(NOW()),0)&amp;"/"&amp;YEAR(NOW())</f>
        <v>019/KIM/KPP/III/2021</v>
      </c>
      <c r="N281" s="2728"/>
      <c r="O281" s="2728"/>
      <c r="P281" s="2728"/>
      <c r="Q281" s="2728"/>
      <c r="R281" s="2728"/>
      <c r="S281" s="2728"/>
      <c r="T281" s="2728"/>
      <c r="U281" s="107"/>
      <c r="V281" s="78"/>
      <c r="W281" s="2713">
        <v>3</v>
      </c>
      <c r="X281" s="2720" t="s">
        <v>47</v>
      </c>
      <c r="Y281" s="2720"/>
      <c r="Z281" s="2720"/>
      <c r="AA281" s="2720"/>
      <c r="AB281" s="2720"/>
      <c r="AC281" s="78"/>
      <c r="AD281" s="42"/>
      <c r="AE281" s="2728" t="s">
        <v>48</v>
      </c>
      <c r="AF281" s="2728"/>
      <c r="AG281" s="107" t="s">
        <v>6</v>
      </c>
      <c r="AH281" s="2728" t="str">
        <f ca="1">TEXT(LEFT(M281,(FIND("/",M281,1)-1))+1,"000")&amp;"/KIM/KPP/"&amp;ROMAN(MONTH(NOW()),0)&amp;"/"&amp;YEAR(NOW())</f>
        <v>020/KIM/KPP/III/2021</v>
      </c>
      <c r="AI281" s="2728"/>
      <c r="AJ281" s="2728"/>
      <c r="AK281" s="2728"/>
      <c r="AL281" s="2728"/>
      <c r="AM281" s="2728"/>
      <c r="AN281" s="2728"/>
      <c r="AO281" s="2728"/>
      <c r="AP281" s="107"/>
      <c r="AQ281" s="78"/>
    </row>
    <row r="282" spans="1:44" s="68" customFormat="1" ht="6.75" customHeight="1">
      <c r="A282" s="115"/>
      <c r="B282" s="2713"/>
      <c r="C282" s="2720"/>
      <c r="D282" s="2720"/>
      <c r="E282" s="2720"/>
      <c r="F282" s="2720"/>
      <c r="G282" s="2720"/>
      <c r="H282" s="82"/>
      <c r="I282" s="42"/>
      <c r="J282" s="2728" t="s">
        <v>49</v>
      </c>
      <c r="K282" s="2728"/>
      <c r="L282" s="2728" t="s">
        <v>6</v>
      </c>
      <c r="M282" s="2728" t="e">
        <f>VLOOKUP(A276,DATABASE_NEW,2,FALSE)</f>
        <v>#NAME?</v>
      </c>
      <c r="N282" s="2728"/>
      <c r="O282" s="2728"/>
      <c r="P282" s="2728"/>
      <c r="Q282" s="2728"/>
      <c r="R282" s="2728"/>
      <c r="S282" s="2728"/>
      <c r="T282" s="2728"/>
      <c r="U282" s="107"/>
      <c r="V282" s="78"/>
      <c r="W282" s="2713"/>
      <c r="X282" s="2720"/>
      <c r="Y282" s="2720"/>
      <c r="Z282" s="2720"/>
      <c r="AA282" s="2720"/>
      <c r="AB282" s="2720"/>
      <c r="AC282" s="82"/>
      <c r="AD282" s="42"/>
      <c r="AE282" s="2728" t="s">
        <v>49</v>
      </c>
      <c r="AF282" s="2728"/>
      <c r="AG282" s="2728" t="s">
        <v>6</v>
      </c>
      <c r="AH282" s="2728" t="e">
        <f>VLOOKUP(AR276,DATABASE_NEW,2,FALSE)</f>
        <v>#NAME?</v>
      </c>
      <c r="AI282" s="2728"/>
      <c r="AJ282" s="2728"/>
      <c r="AK282" s="2728"/>
      <c r="AL282" s="2728"/>
      <c r="AM282" s="2728"/>
      <c r="AN282" s="2728"/>
      <c r="AO282" s="2728"/>
      <c r="AP282" s="107"/>
      <c r="AQ282" s="78"/>
    </row>
    <row r="283" spans="1:44" s="68" customFormat="1" ht="6" customHeight="1">
      <c r="A283" s="115"/>
      <c r="B283" s="108"/>
      <c r="C283" s="2720"/>
      <c r="D283" s="2720"/>
      <c r="E283" s="2720"/>
      <c r="F283" s="2720"/>
      <c r="G283" s="2720"/>
      <c r="H283" s="82"/>
      <c r="I283" s="42"/>
      <c r="J283" s="2728"/>
      <c r="K283" s="2728"/>
      <c r="L283" s="2728"/>
      <c r="M283" s="2728"/>
      <c r="N283" s="2728"/>
      <c r="O283" s="2728"/>
      <c r="P283" s="2728"/>
      <c r="Q283" s="2728"/>
      <c r="R283" s="2728"/>
      <c r="S283" s="2728"/>
      <c r="T283" s="2728"/>
      <c r="U283" s="107"/>
      <c r="V283" s="78"/>
      <c r="W283" s="108"/>
      <c r="X283" s="2720"/>
      <c r="Y283" s="2720"/>
      <c r="Z283" s="2720"/>
      <c r="AA283" s="2720"/>
      <c r="AB283" s="2720"/>
      <c r="AC283" s="82"/>
      <c r="AD283" s="42"/>
      <c r="AE283" s="2728"/>
      <c r="AF283" s="2728"/>
      <c r="AG283" s="2728"/>
      <c r="AH283" s="2728"/>
      <c r="AI283" s="2728"/>
      <c r="AJ283" s="2728"/>
      <c r="AK283" s="2728"/>
      <c r="AL283" s="2728"/>
      <c r="AM283" s="2728"/>
      <c r="AN283" s="2728"/>
      <c r="AO283" s="2728"/>
      <c r="AP283" s="107"/>
      <c r="AQ283" s="78"/>
    </row>
    <row r="284" spans="1:44" s="68" customFormat="1" ht="15" customHeight="1">
      <c r="A284" s="115"/>
      <c r="B284" s="2713">
        <v>4</v>
      </c>
      <c r="C284" s="2720" t="s">
        <v>50</v>
      </c>
      <c r="D284" s="2720"/>
      <c r="E284" s="2720"/>
      <c r="F284" s="2720"/>
      <c r="G284" s="2720"/>
      <c r="H284" s="82"/>
      <c r="I284" s="42"/>
      <c r="J284" s="2712" t="s">
        <v>10</v>
      </c>
      <c r="K284" s="2712"/>
      <c r="L284" s="111" t="s">
        <v>6</v>
      </c>
      <c r="M284" s="2711" t="e">
        <f>VLOOKUP(A276,DATABASE_NEW,5,FALSE)</f>
        <v>#NAME?</v>
      </c>
      <c r="N284" s="2711"/>
      <c r="O284" s="2711"/>
      <c r="P284" s="2711"/>
      <c r="Q284" s="2711"/>
      <c r="R284" s="2711"/>
      <c r="S284" s="2711"/>
      <c r="T284" s="2711"/>
      <c r="U284" s="2711"/>
      <c r="V284" s="78"/>
      <c r="W284" s="2713">
        <v>4</v>
      </c>
      <c r="X284" s="2720" t="s">
        <v>50</v>
      </c>
      <c r="Y284" s="2720"/>
      <c r="Z284" s="2720"/>
      <c r="AA284" s="2720"/>
      <c r="AB284" s="2720"/>
      <c r="AC284" s="82"/>
      <c r="AD284" s="42"/>
      <c r="AE284" s="2712" t="s">
        <v>10</v>
      </c>
      <c r="AF284" s="2712"/>
      <c r="AG284" s="111" t="s">
        <v>6</v>
      </c>
      <c r="AH284" s="2711" t="e">
        <f>VLOOKUP(AR276,DATABASE_NEW,5,FALSE)</f>
        <v>#NAME?</v>
      </c>
      <c r="AI284" s="2711"/>
      <c r="AJ284" s="2711"/>
      <c r="AK284" s="2711"/>
      <c r="AL284" s="2711"/>
      <c r="AM284" s="2711"/>
      <c r="AN284" s="2711"/>
      <c r="AO284" s="2711"/>
      <c r="AP284" s="2711"/>
      <c r="AQ284" s="78"/>
    </row>
    <row r="285" spans="1:44" s="68" customFormat="1">
      <c r="A285" s="115"/>
      <c r="B285" s="2713"/>
      <c r="C285" s="2720"/>
      <c r="D285" s="2720"/>
      <c r="E285" s="2720"/>
      <c r="F285" s="2720"/>
      <c r="G285" s="2720"/>
      <c r="H285" s="82"/>
      <c r="I285" s="42"/>
      <c r="J285" s="2712" t="s">
        <v>8</v>
      </c>
      <c r="K285" s="2712"/>
      <c r="L285" s="111"/>
      <c r="M285" s="109" t="s">
        <v>6</v>
      </c>
      <c r="N285" s="2711" t="e">
        <f>VLOOKUP(A276,DATABASE_NEW,3,FALSE)</f>
        <v>#NAME?</v>
      </c>
      <c r="O285" s="2711"/>
      <c r="P285" s="2711"/>
      <c r="Q285" s="2711"/>
      <c r="R285" s="2711"/>
      <c r="S285" s="2711"/>
      <c r="T285" s="2711"/>
      <c r="U285" s="2711"/>
      <c r="V285" s="78"/>
      <c r="W285" s="2713"/>
      <c r="X285" s="2720"/>
      <c r="Y285" s="2720"/>
      <c r="Z285" s="2720"/>
      <c r="AA285" s="2720"/>
      <c r="AB285" s="2720"/>
      <c r="AC285" s="82"/>
      <c r="AD285" s="42"/>
      <c r="AE285" s="2712" t="s">
        <v>8</v>
      </c>
      <c r="AF285" s="2712"/>
      <c r="AG285" s="111"/>
      <c r="AH285" s="109" t="s">
        <v>6</v>
      </c>
      <c r="AI285" s="2711" t="e">
        <f>VLOOKUP(AR276,DATABASE_NEW,3,FALSE)</f>
        <v>#NAME?</v>
      </c>
      <c r="AJ285" s="2711"/>
      <c r="AK285" s="2711"/>
      <c r="AL285" s="2711"/>
      <c r="AM285" s="2711"/>
      <c r="AN285" s="2711"/>
      <c r="AO285" s="2711"/>
      <c r="AP285" s="2711"/>
      <c r="AQ285" s="78"/>
    </row>
    <row r="286" spans="1:44" s="68" customFormat="1" ht="15" customHeight="1">
      <c r="A286" s="115"/>
      <c r="B286" s="2713">
        <v>5</v>
      </c>
      <c r="C286" s="2720" t="s">
        <v>51</v>
      </c>
      <c r="D286" s="2720"/>
      <c r="E286" s="2720"/>
      <c r="F286" s="2720"/>
      <c r="G286" s="2720"/>
      <c r="H286" s="82"/>
      <c r="I286" s="42"/>
      <c r="J286" s="2712" t="s">
        <v>5</v>
      </c>
      <c r="K286" s="2712"/>
      <c r="L286" s="2712"/>
      <c r="M286" s="112" t="s">
        <v>6</v>
      </c>
      <c r="N286" s="2711" t="e">
        <f>"PT. KPP / "&amp;VLOOKUP(A276,DATABASE_NEW,6,FALSE)</f>
        <v>#NAME?</v>
      </c>
      <c r="O286" s="2711"/>
      <c r="P286" s="2711"/>
      <c r="Q286" s="2711"/>
      <c r="R286" s="2711"/>
      <c r="S286" s="2711"/>
      <c r="T286" s="2711"/>
      <c r="U286" s="100"/>
      <c r="V286" s="78"/>
      <c r="W286" s="2713">
        <v>5</v>
      </c>
      <c r="X286" s="2720" t="s">
        <v>51</v>
      </c>
      <c r="Y286" s="2720"/>
      <c r="Z286" s="2720"/>
      <c r="AA286" s="2720"/>
      <c r="AB286" s="2720"/>
      <c r="AC286" s="82"/>
      <c r="AD286" s="42"/>
      <c r="AE286" s="2712" t="s">
        <v>5</v>
      </c>
      <c r="AF286" s="2712"/>
      <c r="AG286" s="2712"/>
      <c r="AH286" s="112" t="s">
        <v>6</v>
      </c>
      <c r="AI286" s="2711" t="e">
        <f>"PT. KPP / "&amp;VLOOKUP(AR276,DATABASE_NEW,6,FALSE)</f>
        <v>#NAME?</v>
      </c>
      <c r="AJ286" s="2711"/>
      <c r="AK286" s="2711"/>
      <c r="AL286" s="2711"/>
      <c r="AM286" s="2711"/>
      <c r="AN286" s="2711"/>
      <c r="AO286" s="2711"/>
      <c r="AP286" s="100"/>
      <c r="AQ286" s="78"/>
    </row>
    <row r="287" spans="1:44" s="68" customFormat="1" ht="12.75" customHeight="1">
      <c r="A287" s="115"/>
      <c r="B287" s="2713"/>
      <c r="C287" s="2720"/>
      <c r="D287" s="2720"/>
      <c r="E287" s="2720"/>
      <c r="F287" s="2720"/>
      <c r="G287" s="2720"/>
      <c r="H287" s="78"/>
      <c r="I287" s="42"/>
      <c r="J287" s="2712" t="s">
        <v>59</v>
      </c>
      <c r="K287" s="2712"/>
      <c r="L287" s="2712"/>
      <c r="M287" s="2712"/>
      <c r="N287" s="60" t="s">
        <v>6</v>
      </c>
      <c r="O287" s="60"/>
      <c r="P287" s="2718" t="e">
        <f>VLOOKUP(A276,DATABASE_NEW,21,FALSE)</f>
        <v>#NAME?</v>
      </c>
      <c r="Q287" s="2718"/>
      <c r="R287" s="2718"/>
      <c r="S287" s="2718"/>
      <c r="T287" s="2718"/>
      <c r="U287" s="99"/>
      <c r="V287" s="78"/>
      <c r="W287" s="2713"/>
      <c r="X287" s="2720"/>
      <c r="Y287" s="2720"/>
      <c r="Z287" s="2720"/>
      <c r="AA287" s="2720"/>
      <c r="AB287" s="2720"/>
      <c r="AC287" s="78"/>
      <c r="AD287" s="42"/>
      <c r="AE287" s="2712" t="s">
        <v>59</v>
      </c>
      <c r="AF287" s="2712"/>
      <c r="AG287" s="2712"/>
      <c r="AH287" s="2712"/>
      <c r="AI287" s="60" t="s">
        <v>6</v>
      </c>
      <c r="AJ287" s="60"/>
      <c r="AK287" s="2718" t="e">
        <f>VLOOKUP(AR276,DATABASE_NEW,21,FALSE)</f>
        <v>#NAME?</v>
      </c>
      <c r="AL287" s="2718"/>
      <c r="AM287" s="2718"/>
      <c r="AN287" s="2718"/>
      <c r="AO287" s="2718"/>
      <c r="AP287" s="99"/>
      <c r="AQ287" s="78"/>
    </row>
    <row r="288" spans="1:44" s="68" customFormat="1" ht="15" customHeight="1">
      <c r="A288" s="115"/>
      <c r="B288" s="2713">
        <v>6</v>
      </c>
      <c r="C288" s="2720" t="s">
        <v>52</v>
      </c>
      <c r="D288" s="2720"/>
      <c r="E288" s="2720"/>
      <c r="F288" s="2720"/>
      <c r="G288" s="2720"/>
      <c r="H288" s="78"/>
      <c r="I288" s="2607"/>
      <c r="J288" s="2607"/>
      <c r="K288" s="2607"/>
      <c r="L288" s="2607"/>
      <c r="M288" s="2607"/>
      <c r="N288" s="2607"/>
      <c r="O288" s="2607"/>
      <c r="P288" s="2607"/>
      <c r="Q288" s="2607"/>
      <c r="R288" s="2607"/>
      <c r="S288" s="2607"/>
      <c r="T288" s="2607"/>
      <c r="U288" s="2607"/>
      <c r="V288" s="78"/>
      <c r="W288" s="2713">
        <v>6</v>
      </c>
      <c r="X288" s="2720" t="s">
        <v>52</v>
      </c>
      <c r="Y288" s="2720"/>
      <c r="Z288" s="2720"/>
      <c r="AA288" s="2720"/>
      <c r="AB288" s="2720"/>
      <c r="AC288" s="78"/>
      <c r="AD288" s="2607"/>
      <c r="AE288" s="2607"/>
      <c r="AF288" s="2607"/>
      <c r="AG288" s="2607"/>
      <c r="AH288" s="2607"/>
      <c r="AI288" s="2607"/>
      <c r="AJ288" s="2607"/>
      <c r="AK288" s="2607"/>
      <c r="AL288" s="2607"/>
      <c r="AM288" s="2607"/>
      <c r="AN288" s="2607"/>
      <c r="AO288" s="2607"/>
      <c r="AP288" s="2607"/>
      <c r="AQ288" s="78"/>
    </row>
    <row r="289" spans="1:43" s="68" customFormat="1" ht="9.75" customHeight="1">
      <c r="A289" s="115"/>
      <c r="B289" s="2713"/>
      <c r="C289" s="2720"/>
      <c r="D289" s="2720"/>
      <c r="E289" s="2720"/>
      <c r="F289" s="2720"/>
      <c r="G289" s="2720"/>
      <c r="H289" s="78"/>
      <c r="I289" s="42"/>
      <c r="J289" s="78"/>
      <c r="K289" s="55"/>
      <c r="L289" s="56"/>
      <c r="M289" s="56"/>
      <c r="N289" s="56"/>
      <c r="O289" s="56"/>
      <c r="P289" s="2721" t="s">
        <v>55</v>
      </c>
      <c r="Q289" s="2721"/>
      <c r="R289" s="2721"/>
      <c r="S289" s="2721"/>
      <c r="T289" s="2721"/>
      <c r="U289" s="2721"/>
      <c r="V289" s="78"/>
      <c r="W289" s="2713"/>
      <c r="X289" s="2720"/>
      <c r="Y289" s="2720"/>
      <c r="Z289" s="2720"/>
      <c r="AA289" s="2720"/>
      <c r="AB289" s="2720"/>
      <c r="AC289" s="78"/>
      <c r="AD289" s="42"/>
      <c r="AE289" s="78"/>
      <c r="AF289" s="55"/>
      <c r="AG289" s="56"/>
      <c r="AH289" s="56"/>
      <c r="AI289" s="56"/>
      <c r="AJ289" s="56"/>
      <c r="AK289" s="2721" t="s">
        <v>55</v>
      </c>
      <c r="AL289" s="2721"/>
      <c r="AM289" s="2721"/>
      <c r="AN289" s="2721"/>
      <c r="AO289" s="2721"/>
      <c r="AP289" s="2721"/>
      <c r="AQ289" s="78"/>
    </row>
    <row r="290" spans="1:43" s="68" customFormat="1" ht="6.75" customHeight="1" thickBot="1">
      <c r="A290" s="115"/>
      <c r="B290" s="2727">
        <v>7</v>
      </c>
      <c r="C290" s="2729" t="s">
        <v>53</v>
      </c>
      <c r="D290" s="2729"/>
      <c r="E290" s="2729"/>
      <c r="F290" s="2729"/>
      <c r="G290" s="2729"/>
      <c r="I290" s="42"/>
      <c r="J290" s="78"/>
      <c r="K290" s="78"/>
      <c r="L290" s="53"/>
      <c r="M290" s="53"/>
      <c r="N290" s="53"/>
      <c r="O290" s="53"/>
      <c r="P290" s="53"/>
      <c r="Q290" s="53"/>
      <c r="R290" s="2714"/>
      <c r="S290" s="2714"/>
      <c r="T290" s="2714"/>
      <c r="U290" s="102"/>
      <c r="V290" s="78"/>
      <c r="W290" s="2727">
        <v>7</v>
      </c>
      <c r="X290" s="2729" t="s">
        <v>53</v>
      </c>
      <c r="Y290" s="2729"/>
      <c r="Z290" s="2729"/>
      <c r="AA290" s="2729"/>
      <c r="AB290" s="2729"/>
      <c r="AD290" s="42"/>
      <c r="AE290" s="78"/>
      <c r="AF290" s="78"/>
      <c r="AG290" s="53"/>
      <c r="AH290" s="53"/>
      <c r="AI290" s="53"/>
      <c r="AJ290" s="53"/>
      <c r="AK290" s="53"/>
      <c r="AL290" s="53"/>
      <c r="AM290" s="2714"/>
      <c r="AN290" s="2714"/>
      <c r="AO290" s="2714"/>
      <c r="AP290" s="102"/>
      <c r="AQ290" s="78"/>
    </row>
    <row r="291" spans="1:43" s="68" customFormat="1" ht="15.75" thickBot="1">
      <c r="A291" s="115"/>
      <c r="B291" s="2727"/>
      <c r="C291" s="2729"/>
      <c r="D291" s="2729"/>
      <c r="E291" s="2729"/>
      <c r="F291" s="2729"/>
      <c r="G291" s="2729"/>
      <c r="I291" s="42"/>
      <c r="J291" s="78"/>
      <c r="K291" s="78"/>
      <c r="L291" s="78"/>
      <c r="M291" s="78"/>
      <c r="N291" s="58"/>
      <c r="O291" s="58"/>
      <c r="P291" s="58"/>
      <c r="Q291" s="58"/>
      <c r="R291" s="57" t="e">
        <f>IF(N285="HELPER DRILL &amp; BLASTING","V","X")</f>
        <v>#NAME?</v>
      </c>
      <c r="S291" s="2715" t="s">
        <v>56</v>
      </c>
      <c r="T291" s="2715"/>
      <c r="U291" s="103"/>
      <c r="V291" s="78"/>
      <c r="W291" s="2727"/>
      <c r="X291" s="2729"/>
      <c r="Y291" s="2729"/>
      <c r="Z291" s="2729"/>
      <c r="AA291" s="2729"/>
      <c r="AB291" s="2729"/>
      <c r="AD291" s="42"/>
      <c r="AE291" s="78"/>
      <c r="AF291" s="78"/>
      <c r="AG291" s="78"/>
      <c r="AH291" s="78"/>
      <c r="AI291" s="58"/>
      <c r="AJ291" s="58"/>
      <c r="AK291" s="58"/>
      <c r="AL291" s="58"/>
      <c r="AM291" s="57" t="e">
        <f>IF(AI285="HELPER DRILL &amp; BLASTING","V","X")</f>
        <v>#NAME?</v>
      </c>
      <c r="AN291" s="2715" t="s">
        <v>56</v>
      </c>
      <c r="AO291" s="2715"/>
      <c r="AP291" s="103"/>
      <c r="AQ291" s="78"/>
    </row>
    <row r="292" spans="1:43" s="68" customFormat="1" ht="6.75" customHeight="1" thickBot="1">
      <c r="A292" s="115"/>
      <c r="B292" s="2727"/>
      <c r="C292" s="2729"/>
      <c r="D292" s="2729"/>
      <c r="E292" s="2729"/>
      <c r="F292" s="2729"/>
      <c r="G292" s="2729"/>
      <c r="I292" s="42"/>
      <c r="J292" s="78"/>
      <c r="K292" s="78"/>
      <c r="L292" s="53"/>
      <c r="M292" s="53"/>
      <c r="N292" s="53"/>
      <c r="O292" s="53"/>
      <c r="P292" s="53"/>
      <c r="Q292" s="53"/>
      <c r="R292" s="2716"/>
      <c r="S292" s="2717"/>
      <c r="T292" s="2717"/>
      <c r="U292" s="104"/>
      <c r="V292" s="78"/>
      <c r="W292" s="2727"/>
      <c r="X292" s="2729"/>
      <c r="Y292" s="2729"/>
      <c r="Z292" s="2729"/>
      <c r="AA292" s="2729"/>
      <c r="AB292" s="2729"/>
      <c r="AD292" s="42"/>
      <c r="AE292" s="78"/>
      <c r="AF292" s="78"/>
      <c r="AG292" s="53"/>
      <c r="AH292" s="53"/>
      <c r="AI292" s="53"/>
      <c r="AJ292" s="53"/>
      <c r="AK292" s="53"/>
      <c r="AL292" s="53"/>
      <c r="AM292" s="2716"/>
      <c r="AN292" s="2717"/>
      <c r="AO292" s="2717"/>
      <c r="AP292" s="104"/>
      <c r="AQ292" s="78"/>
    </row>
    <row r="293" spans="1:43" s="68" customFormat="1" ht="15.75" thickBot="1">
      <c r="A293" s="115"/>
      <c r="C293" s="2729"/>
      <c r="D293" s="2729"/>
      <c r="E293" s="2729"/>
      <c r="F293" s="2729"/>
      <c r="G293" s="2729"/>
      <c r="H293" s="78"/>
      <c r="I293" s="42"/>
      <c r="J293" s="2719"/>
      <c r="K293" s="2719"/>
      <c r="L293" s="42"/>
      <c r="M293" s="42"/>
      <c r="N293" s="58"/>
      <c r="O293" s="58"/>
      <c r="P293" s="58"/>
      <c r="Q293" s="58"/>
      <c r="R293" s="57" t="s">
        <v>57</v>
      </c>
      <c r="S293" s="54" t="s">
        <v>58</v>
      </c>
      <c r="T293" s="54"/>
      <c r="U293" s="54"/>
      <c r="V293" s="78"/>
      <c r="X293" s="2729"/>
      <c r="Y293" s="2729"/>
      <c r="Z293" s="2729"/>
      <c r="AA293" s="2729"/>
      <c r="AB293" s="2729"/>
      <c r="AC293" s="78"/>
      <c r="AD293" s="42"/>
      <c r="AE293" s="2719"/>
      <c r="AF293" s="2719"/>
      <c r="AG293" s="42"/>
      <c r="AH293" s="42"/>
      <c r="AI293" s="58"/>
      <c r="AJ293" s="58"/>
      <c r="AK293" s="58"/>
      <c r="AL293" s="58"/>
      <c r="AM293" s="57" t="s">
        <v>57</v>
      </c>
      <c r="AN293" s="54" t="s">
        <v>58</v>
      </c>
      <c r="AO293" s="54"/>
      <c r="AP293" s="54"/>
      <c r="AQ293" s="78"/>
    </row>
    <row r="294" spans="1:43" s="68" customFormat="1" ht="3.75" customHeight="1">
      <c r="A294" s="115"/>
      <c r="C294" s="2729"/>
      <c r="D294" s="2729"/>
      <c r="E294" s="2729"/>
      <c r="F294" s="2729"/>
      <c r="G294" s="2729"/>
      <c r="H294" s="78"/>
      <c r="I294" s="42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V294" s="78"/>
      <c r="X294" s="2729"/>
      <c r="Y294" s="2729"/>
      <c r="Z294" s="2729"/>
      <c r="AA294" s="2729"/>
      <c r="AB294" s="2729"/>
      <c r="AC294" s="78"/>
      <c r="AD294" s="42"/>
      <c r="AE294" s="78"/>
      <c r="AF294" s="78"/>
      <c r="AG294" s="78"/>
      <c r="AH294" s="78"/>
      <c r="AI294" s="78"/>
      <c r="AJ294" s="78"/>
      <c r="AK294" s="78"/>
      <c r="AL294" s="78"/>
      <c r="AM294" s="78"/>
      <c r="AN294" s="78"/>
      <c r="AQ294" s="78"/>
    </row>
    <row r="295" spans="1:43" s="68" customFormat="1" ht="3.75" customHeight="1">
      <c r="A295" s="115"/>
      <c r="B295" s="78"/>
      <c r="C295" s="2729"/>
      <c r="D295" s="2729"/>
      <c r="E295" s="2729"/>
      <c r="F295" s="2729"/>
      <c r="G295" s="2729"/>
      <c r="H295" s="78"/>
      <c r="I295" s="42"/>
      <c r="R295" s="62"/>
      <c r="V295" s="78"/>
      <c r="W295" s="78"/>
      <c r="X295" s="2729"/>
      <c r="Y295" s="2729"/>
      <c r="Z295" s="2729"/>
      <c r="AA295" s="2729"/>
      <c r="AB295" s="2729"/>
      <c r="AC295" s="78"/>
      <c r="AD295" s="42"/>
      <c r="AM295" s="62"/>
      <c r="AQ295" s="78"/>
    </row>
    <row r="296" spans="1:43" s="68" customFormat="1">
      <c r="A296" s="115"/>
      <c r="B296" s="78"/>
      <c r="C296" s="78"/>
      <c r="D296" s="78"/>
      <c r="E296" s="78"/>
      <c r="F296" s="78"/>
      <c r="G296" s="78"/>
      <c r="H296" s="78"/>
      <c r="I296" s="42"/>
      <c r="R296" s="62"/>
      <c r="V296" s="78"/>
      <c r="W296" s="78"/>
      <c r="X296" s="78"/>
      <c r="Y296" s="78"/>
      <c r="Z296" s="78"/>
      <c r="AA296" s="78"/>
      <c r="AB296" s="78"/>
      <c r="AC296" s="78"/>
      <c r="AD296" s="42"/>
      <c r="AM296" s="62"/>
      <c r="AQ296" s="78"/>
    </row>
    <row r="297" spans="1:43" s="68" customFormat="1" ht="15.75" thickBot="1">
      <c r="A297" s="115"/>
      <c r="B297" s="78"/>
      <c r="C297" s="78"/>
      <c r="D297" s="78"/>
      <c r="E297" s="78"/>
      <c r="F297" s="78"/>
      <c r="G297" s="78"/>
      <c r="H297" s="78"/>
      <c r="I297" s="42"/>
      <c r="R297" s="62" t="s">
        <v>60</v>
      </c>
      <c r="V297" s="78"/>
      <c r="W297" s="78"/>
      <c r="X297" s="78"/>
      <c r="Y297" s="78"/>
      <c r="Z297" s="78"/>
      <c r="AA297" s="78"/>
      <c r="AB297" s="78"/>
      <c r="AC297" s="78"/>
      <c r="AD297" s="42"/>
      <c r="AM297" s="62" t="s">
        <v>60</v>
      </c>
      <c r="AQ297" s="78"/>
    </row>
    <row r="298" spans="1:43" s="68" customFormat="1" ht="15.75" thickBot="1">
      <c r="A298" s="115"/>
      <c r="B298" s="78"/>
      <c r="C298" s="78"/>
      <c r="D298" s="78"/>
      <c r="E298" s="78"/>
      <c r="F298" s="78"/>
      <c r="G298" s="78"/>
      <c r="H298" s="78"/>
      <c r="I298" s="42"/>
      <c r="R298" s="57" t="s">
        <v>57</v>
      </c>
      <c r="S298" s="2730" t="s">
        <v>61</v>
      </c>
      <c r="T298" s="2731"/>
      <c r="U298" s="98"/>
      <c r="V298" s="78"/>
      <c r="W298" s="78"/>
      <c r="X298" s="78"/>
      <c r="Y298" s="78"/>
      <c r="Z298" s="78"/>
      <c r="AA298" s="78"/>
      <c r="AB298" s="78"/>
      <c r="AC298" s="78"/>
      <c r="AD298" s="42"/>
      <c r="AM298" s="57" t="s">
        <v>57</v>
      </c>
      <c r="AN298" s="2730" t="s">
        <v>61</v>
      </c>
      <c r="AO298" s="2731"/>
      <c r="AP298" s="98"/>
      <c r="AQ298" s="78"/>
    </row>
    <row r="299" spans="1:43" s="68" customFormat="1" ht="4.5" customHeight="1" thickBot="1">
      <c r="A299" s="115"/>
      <c r="B299" s="78"/>
      <c r="C299" s="78"/>
      <c r="D299" s="78"/>
      <c r="E299" s="78"/>
      <c r="F299" s="78"/>
      <c r="G299" s="78"/>
      <c r="H299" s="78"/>
      <c r="I299" s="42"/>
      <c r="V299" s="78"/>
      <c r="W299" s="78"/>
      <c r="X299" s="78"/>
      <c r="Y299" s="78"/>
      <c r="Z299" s="78"/>
      <c r="AA299" s="78"/>
      <c r="AB299" s="78"/>
      <c r="AC299" s="78"/>
      <c r="AD299" s="42"/>
      <c r="AQ299" s="78"/>
    </row>
    <row r="300" spans="1:43" s="68" customFormat="1" ht="15.75" customHeight="1" thickBot="1">
      <c r="A300" s="115"/>
      <c r="B300" s="78"/>
      <c r="C300" s="2607" t="s">
        <v>54</v>
      </c>
      <c r="D300" s="2607"/>
      <c r="E300" s="2607"/>
      <c r="F300" s="2607"/>
      <c r="G300" s="2607"/>
      <c r="H300" s="78"/>
      <c r="I300" s="42"/>
      <c r="R300" s="57" t="s">
        <v>63</v>
      </c>
      <c r="S300" s="2732" t="s">
        <v>62</v>
      </c>
      <c r="T300" s="2732"/>
      <c r="U300" s="105"/>
      <c r="V300" s="78"/>
      <c r="W300" s="78"/>
      <c r="X300" s="2607" t="s">
        <v>54</v>
      </c>
      <c r="Y300" s="2607"/>
      <c r="Z300" s="2607"/>
      <c r="AA300" s="2607"/>
      <c r="AB300" s="2607"/>
      <c r="AC300" s="78"/>
      <c r="AD300" s="42"/>
      <c r="AM300" s="57" t="s">
        <v>63</v>
      </c>
      <c r="AN300" s="2732" t="s">
        <v>62</v>
      </c>
      <c r="AO300" s="2732"/>
      <c r="AP300" s="105"/>
      <c r="AQ300" s="78"/>
    </row>
    <row r="301" spans="1:43" s="68" customFormat="1" ht="5.25" customHeight="1">
      <c r="A301" s="115"/>
      <c r="B301" s="2726"/>
      <c r="C301" s="2726"/>
      <c r="D301" s="2726"/>
      <c r="E301" s="2726"/>
      <c r="F301" s="2726"/>
      <c r="G301" s="2726"/>
      <c r="H301" s="78"/>
      <c r="I301" s="42"/>
      <c r="S301" s="2732"/>
      <c r="T301" s="2732"/>
      <c r="U301" s="105"/>
      <c r="V301" s="78"/>
      <c r="W301" s="2726"/>
      <c r="X301" s="2726"/>
      <c r="Y301" s="2726"/>
      <c r="Z301" s="2726"/>
      <c r="AA301" s="2726"/>
      <c r="AB301" s="2726"/>
      <c r="AC301" s="78"/>
      <c r="AD301" s="42"/>
      <c r="AN301" s="2732"/>
      <c r="AO301" s="2732"/>
      <c r="AP301" s="105"/>
      <c r="AQ301" s="78"/>
    </row>
    <row r="302" spans="1:43" s="68" customFormat="1" ht="5.25" customHeight="1">
      <c r="A302" s="115"/>
      <c r="B302" s="101"/>
      <c r="C302" s="101"/>
      <c r="D302" s="101"/>
      <c r="E302" s="101"/>
      <c r="F302" s="101"/>
      <c r="G302" s="101"/>
      <c r="H302" s="78"/>
      <c r="I302" s="42"/>
      <c r="S302" s="2732"/>
      <c r="T302" s="2732"/>
      <c r="U302" s="105"/>
      <c r="V302" s="78"/>
      <c r="W302" s="101"/>
      <c r="X302" s="101"/>
      <c r="Y302" s="101"/>
      <c r="Z302" s="101"/>
      <c r="AA302" s="101"/>
      <c r="AB302" s="101"/>
      <c r="AC302" s="78"/>
      <c r="AD302" s="42"/>
      <c r="AN302" s="2732"/>
      <c r="AO302" s="2732"/>
      <c r="AP302" s="105"/>
      <c r="AQ302" s="78"/>
    </row>
    <row r="303" spans="1:43" s="68" customFormat="1" ht="3" customHeight="1">
      <c r="A303" s="115"/>
      <c r="B303" s="78"/>
      <c r="C303" s="78"/>
      <c r="D303" s="78"/>
      <c r="E303" s="78"/>
      <c r="F303" s="78"/>
      <c r="G303" s="78"/>
      <c r="H303" s="78"/>
      <c r="I303" s="42"/>
      <c r="V303" s="78"/>
      <c r="W303" s="78"/>
      <c r="X303" s="78"/>
      <c r="Y303" s="78"/>
      <c r="Z303" s="78"/>
      <c r="AA303" s="78"/>
      <c r="AB303" s="78"/>
      <c r="AC303" s="78"/>
      <c r="AD303" s="42"/>
      <c r="AQ303" s="78"/>
    </row>
    <row r="304" spans="1:43" s="68" customFormat="1" ht="4.5" customHeight="1">
      <c r="A304" s="115"/>
    </row>
    <row r="305" spans="1:44" s="68" customFormat="1" ht="4.5" customHeight="1"/>
    <row r="306" spans="1:44" s="68" customFormat="1" ht="15" customHeight="1">
      <c r="A306" s="115"/>
      <c r="B306" s="2723" t="s">
        <v>42</v>
      </c>
      <c r="C306" s="2723"/>
      <c r="D306" s="2723"/>
      <c r="E306" s="2723"/>
      <c r="F306" s="2723"/>
      <c r="G306" s="2723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V306" s="78"/>
      <c r="W306" s="2723" t="s">
        <v>42</v>
      </c>
      <c r="X306" s="2723"/>
      <c r="Y306" s="2723"/>
      <c r="Z306" s="2723"/>
      <c r="AA306" s="2723"/>
      <c r="AB306" s="2723"/>
      <c r="AC306" s="78"/>
      <c r="AD306" s="78"/>
      <c r="AE306" s="78"/>
      <c r="AF306" s="78"/>
      <c r="AG306" s="78"/>
      <c r="AH306" s="78"/>
      <c r="AI306" s="78"/>
      <c r="AJ306" s="78"/>
      <c r="AK306" s="78"/>
      <c r="AL306" s="78"/>
      <c r="AM306" s="78"/>
      <c r="AN306" s="78"/>
      <c r="AQ306" s="78"/>
    </row>
    <row r="307" spans="1:44" s="68" customFormat="1">
      <c r="A307" s="115">
        <v>179</v>
      </c>
      <c r="B307" s="2723"/>
      <c r="C307" s="2723"/>
      <c r="D307" s="2723"/>
      <c r="E307" s="2723"/>
      <c r="F307" s="2723"/>
      <c r="G307" s="2723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V307" s="78"/>
      <c r="W307" s="2723"/>
      <c r="X307" s="2723"/>
      <c r="Y307" s="2723"/>
      <c r="Z307" s="2723"/>
      <c r="AA307" s="2723"/>
      <c r="AB307" s="2723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Q307" s="78"/>
      <c r="AR307" s="68">
        <v>180</v>
      </c>
    </row>
    <row r="308" spans="1:44" s="114" customFormat="1">
      <c r="A308" s="116"/>
      <c r="B308" s="2710"/>
      <c r="C308" s="2710"/>
      <c r="D308" s="2710"/>
      <c r="E308" s="2710"/>
      <c r="F308" s="2710"/>
      <c r="G308" s="2710"/>
      <c r="H308" s="113"/>
      <c r="I308" s="2710"/>
      <c r="J308" s="2710"/>
      <c r="K308" s="2710"/>
      <c r="L308" s="2710"/>
      <c r="M308" s="2710"/>
      <c r="N308" s="2710"/>
      <c r="O308" s="2710"/>
      <c r="P308" s="2710"/>
      <c r="Q308" s="2710"/>
      <c r="R308" s="2710"/>
      <c r="S308" s="2710"/>
      <c r="T308" s="2710"/>
      <c r="U308" s="2710"/>
      <c r="V308" s="113"/>
      <c r="W308" s="2710"/>
      <c r="X308" s="2710"/>
      <c r="Y308" s="2710"/>
      <c r="Z308" s="2710"/>
      <c r="AA308" s="2710"/>
      <c r="AB308" s="2710"/>
      <c r="AC308" s="113"/>
      <c r="AD308" s="2710"/>
      <c r="AE308" s="2710"/>
      <c r="AF308" s="2710"/>
      <c r="AG308" s="2710"/>
      <c r="AH308" s="2710"/>
      <c r="AI308" s="2710"/>
      <c r="AJ308" s="2710"/>
      <c r="AK308" s="2710"/>
      <c r="AL308" s="2710"/>
      <c r="AM308" s="2710"/>
      <c r="AN308" s="2710"/>
      <c r="AO308" s="2710"/>
      <c r="AP308" s="2710"/>
      <c r="AQ308" s="113"/>
    </row>
    <row r="309" spans="1:44" s="68" customFormat="1" ht="15.75" customHeight="1">
      <c r="A309" s="115"/>
      <c r="B309" s="2724">
        <v>1</v>
      </c>
      <c r="C309" s="2725" t="s">
        <v>43</v>
      </c>
      <c r="D309" s="2725"/>
      <c r="E309" s="2725"/>
      <c r="F309" s="2725"/>
      <c r="G309" s="2725"/>
      <c r="H309" s="78"/>
      <c r="I309" s="2722" t="s">
        <v>44</v>
      </c>
      <c r="J309" s="2722"/>
      <c r="K309" s="2722"/>
      <c r="L309" s="2722"/>
      <c r="M309" s="2722"/>
      <c r="N309" s="2722"/>
      <c r="O309" s="2722"/>
      <c r="P309" s="2722"/>
      <c r="Q309" s="2722"/>
      <c r="R309" s="2722"/>
      <c r="S309" s="2722"/>
      <c r="T309" s="2722"/>
      <c r="U309" s="106"/>
      <c r="V309" s="78"/>
      <c r="W309" s="2724">
        <v>1</v>
      </c>
      <c r="X309" s="2725" t="s">
        <v>43</v>
      </c>
      <c r="Y309" s="2725"/>
      <c r="Z309" s="2725"/>
      <c r="AA309" s="2725"/>
      <c r="AB309" s="2725"/>
      <c r="AC309" s="78"/>
      <c r="AD309" s="2722" t="s">
        <v>44</v>
      </c>
      <c r="AE309" s="2722"/>
      <c r="AF309" s="2722"/>
      <c r="AG309" s="2722"/>
      <c r="AH309" s="2722"/>
      <c r="AI309" s="2722"/>
      <c r="AJ309" s="2722"/>
      <c r="AK309" s="2722"/>
      <c r="AL309" s="2722"/>
      <c r="AM309" s="2722"/>
      <c r="AN309" s="2722"/>
      <c r="AO309" s="2722"/>
      <c r="AP309" s="106"/>
      <c r="AQ309" s="78"/>
    </row>
    <row r="310" spans="1:44" s="68" customFormat="1" ht="15.75">
      <c r="A310" s="115"/>
      <c r="B310" s="2724"/>
      <c r="C310" s="2725"/>
      <c r="D310" s="2725"/>
      <c r="E310" s="2725"/>
      <c r="F310" s="2725"/>
      <c r="G310" s="2725"/>
      <c r="H310" s="78"/>
      <c r="I310" s="2722" t="s">
        <v>45</v>
      </c>
      <c r="J310" s="2722"/>
      <c r="K310" s="2722"/>
      <c r="L310" s="2722"/>
      <c r="M310" s="2722"/>
      <c r="N310" s="2722"/>
      <c r="O310" s="2722"/>
      <c r="P310" s="2722"/>
      <c r="Q310" s="2722"/>
      <c r="R310" s="2722"/>
      <c r="S310" s="2722"/>
      <c r="T310" s="2722"/>
      <c r="U310" s="106"/>
      <c r="V310" s="78"/>
      <c r="W310" s="2724"/>
      <c r="X310" s="2725"/>
      <c r="Y310" s="2725"/>
      <c r="Z310" s="2725"/>
      <c r="AA310" s="2725"/>
      <c r="AB310" s="2725"/>
      <c r="AC310" s="78"/>
      <c r="AD310" s="2722" t="s">
        <v>45</v>
      </c>
      <c r="AE310" s="2722"/>
      <c r="AF310" s="2722"/>
      <c r="AG310" s="2722"/>
      <c r="AH310" s="2722"/>
      <c r="AI310" s="2722"/>
      <c r="AJ310" s="2722"/>
      <c r="AK310" s="2722"/>
      <c r="AL310" s="2722"/>
      <c r="AM310" s="2722"/>
      <c r="AN310" s="2722"/>
      <c r="AO310" s="2722"/>
      <c r="AP310" s="106"/>
      <c r="AQ310" s="78"/>
    </row>
    <row r="311" spans="1:44" s="68" customFormat="1">
      <c r="A311" s="115"/>
      <c r="B311" s="110">
        <v>2</v>
      </c>
      <c r="C311" s="50" t="s">
        <v>46</v>
      </c>
      <c r="D311" s="50"/>
      <c r="E311" s="50"/>
      <c r="F311" s="78"/>
      <c r="G311" s="78"/>
      <c r="H311" s="78"/>
      <c r="I311" s="2607"/>
      <c r="J311" s="2607"/>
      <c r="K311" s="2607"/>
      <c r="L311" s="2607"/>
      <c r="M311" s="2607"/>
      <c r="N311" s="2607"/>
      <c r="O311" s="2607"/>
      <c r="P311" s="2607"/>
      <c r="Q311" s="2607"/>
      <c r="R311" s="2607"/>
      <c r="S311" s="2607"/>
      <c r="T311" s="2607"/>
      <c r="U311" s="2607"/>
      <c r="V311" s="78"/>
      <c r="W311" s="110">
        <v>2</v>
      </c>
      <c r="X311" s="50" t="s">
        <v>46</v>
      </c>
      <c r="Y311" s="50"/>
      <c r="Z311" s="50"/>
      <c r="AA311" s="78"/>
      <c r="AB311" s="78"/>
      <c r="AC311" s="78"/>
      <c r="AD311" s="2607"/>
      <c r="AE311" s="2607"/>
      <c r="AF311" s="2607"/>
      <c r="AG311" s="2607"/>
      <c r="AH311" s="2607"/>
      <c r="AI311" s="2607"/>
      <c r="AJ311" s="2607"/>
      <c r="AK311" s="2607"/>
      <c r="AL311" s="2607"/>
      <c r="AM311" s="2607"/>
      <c r="AN311" s="2607"/>
      <c r="AO311" s="2607"/>
      <c r="AP311" s="2607"/>
      <c r="AQ311" s="78"/>
    </row>
    <row r="312" spans="1:44" s="68" customFormat="1" ht="15" customHeight="1">
      <c r="A312" s="115"/>
      <c r="B312" s="2713">
        <v>3</v>
      </c>
      <c r="C312" s="2720" t="s">
        <v>47</v>
      </c>
      <c r="D312" s="2720"/>
      <c r="E312" s="2720"/>
      <c r="F312" s="2720"/>
      <c r="G312" s="2720"/>
      <c r="H312" s="78"/>
      <c r="I312" s="42"/>
      <c r="J312" s="2728" t="s">
        <v>48</v>
      </c>
      <c r="K312" s="2728"/>
      <c r="L312" s="107" t="s">
        <v>6</v>
      </c>
      <c r="M312" s="2728" t="str">
        <f ca="1">TEXT(LEFT(AH281,(FIND("/",AH281,1)-1))+1,"000")&amp;"/KIM/KPP/"&amp;ROMAN(MONTH(NOW()),0)&amp;"/"&amp;YEAR(NOW())</f>
        <v>021/KIM/KPP/III/2021</v>
      </c>
      <c r="N312" s="2728"/>
      <c r="O312" s="2728"/>
      <c r="P312" s="2728"/>
      <c r="Q312" s="2728"/>
      <c r="R312" s="2728"/>
      <c r="S312" s="2728"/>
      <c r="T312" s="2728"/>
      <c r="U312" s="107"/>
      <c r="V312" s="78"/>
      <c r="W312" s="2713">
        <v>3</v>
      </c>
      <c r="X312" s="2720" t="s">
        <v>47</v>
      </c>
      <c r="Y312" s="2720"/>
      <c r="Z312" s="2720"/>
      <c r="AA312" s="2720"/>
      <c r="AB312" s="2720"/>
      <c r="AC312" s="78"/>
      <c r="AD312" s="42"/>
      <c r="AE312" s="2728" t="s">
        <v>48</v>
      </c>
      <c r="AF312" s="2728"/>
      <c r="AG312" s="107" t="s">
        <v>6</v>
      </c>
      <c r="AH312" s="2728" t="str">
        <f ca="1">TEXT(LEFT(M312,(FIND("/",M312,1)-1))+1,"000")&amp;"/KIM/KPP/"&amp;ROMAN(MONTH(NOW()),0)&amp;"/"&amp;YEAR(NOW())</f>
        <v>022/KIM/KPP/III/2021</v>
      </c>
      <c r="AI312" s="2728"/>
      <c r="AJ312" s="2728"/>
      <c r="AK312" s="2728"/>
      <c r="AL312" s="2728"/>
      <c r="AM312" s="2728"/>
      <c r="AN312" s="2728"/>
      <c r="AO312" s="2728"/>
      <c r="AP312" s="107"/>
      <c r="AQ312" s="78"/>
    </row>
    <row r="313" spans="1:44" s="68" customFormat="1" ht="6.75" customHeight="1">
      <c r="A313" s="115"/>
      <c r="B313" s="2713"/>
      <c r="C313" s="2720"/>
      <c r="D313" s="2720"/>
      <c r="E313" s="2720"/>
      <c r="F313" s="2720"/>
      <c r="G313" s="2720"/>
      <c r="H313" s="82"/>
      <c r="I313" s="42"/>
      <c r="J313" s="2728" t="s">
        <v>49</v>
      </c>
      <c r="K313" s="2728"/>
      <c r="L313" s="2728" t="s">
        <v>6</v>
      </c>
      <c r="M313" s="2728" t="e">
        <f>VLOOKUP(A307,DATABASE_NEW,2,FALSE)</f>
        <v>#NAME?</v>
      </c>
      <c r="N313" s="2728"/>
      <c r="O313" s="2728"/>
      <c r="P313" s="2728"/>
      <c r="Q313" s="2728"/>
      <c r="R313" s="2728"/>
      <c r="S313" s="2728"/>
      <c r="T313" s="2728"/>
      <c r="U313" s="107"/>
      <c r="V313" s="78"/>
      <c r="W313" s="2713"/>
      <c r="X313" s="2720"/>
      <c r="Y313" s="2720"/>
      <c r="Z313" s="2720"/>
      <c r="AA313" s="2720"/>
      <c r="AB313" s="2720"/>
      <c r="AC313" s="82"/>
      <c r="AD313" s="42"/>
      <c r="AE313" s="2728" t="s">
        <v>49</v>
      </c>
      <c r="AF313" s="2728"/>
      <c r="AG313" s="2728" t="s">
        <v>6</v>
      </c>
      <c r="AH313" s="2728" t="e">
        <f>VLOOKUP(AR307,DATABASE_NEW,2,FALSE)</f>
        <v>#NAME?</v>
      </c>
      <c r="AI313" s="2728"/>
      <c r="AJ313" s="2728"/>
      <c r="AK313" s="2728"/>
      <c r="AL313" s="2728"/>
      <c r="AM313" s="2728"/>
      <c r="AN313" s="2728"/>
      <c r="AO313" s="2728"/>
      <c r="AP313" s="107"/>
      <c r="AQ313" s="78"/>
    </row>
    <row r="314" spans="1:44" s="68" customFormat="1" ht="6" customHeight="1">
      <c r="A314" s="115"/>
      <c r="B314" s="108"/>
      <c r="C314" s="2720"/>
      <c r="D314" s="2720"/>
      <c r="E314" s="2720"/>
      <c r="F314" s="2720"/>
      <c r="G314" s="2720"/>
      <c r="H314" s="82"/>
      <c r="I314" s="42"/>
      <c r="J314" s="2728"/>
      <c r="K314" s="2728"/>
      <c r="L314" s="2728"/>
      <c r="M314" s="2728"/>
      <c r="N314" s="2728"/>
      <c r="O314" s="2728"/>
      <c r="P314" s="2728"/>
      <c r="Q314" s="2728"/>
      <c r="R314" s="2728"/>
      <c r="S314" s="2728"/>
      <c r="T314" s="2728"/>
      <c r="U314" s="107"/>
      <c r="V314" s="78"/>
      <c r="W314" s="108"/>
      <c r="X314" s="2720"/>
      <c r="Y314" s="2720"/>
      <c r="Z314" s="2720"/>
      <c r="AA314" s="2720"/>
      <c r="AB314" s="2720"/>
      <c r="AC314" s="82"/>
      <c r="AD314" s="42"/>
      <c r="AE314" s="2728"/>
      <c r="AF314" s="2728"/>
      <c r="AG314" s="2728"/>
      <c r="AH314" s="2728"/>
      <c r="AI314" s="2728"/>
      <c r="AJ314" s="2728"/>
      <c r="AK314" s="2728"/>
      <c r="AL314" s="2728"/>
      <c r="AM314" s="2728"/>
      <c r="AN314" s="2728"/>
      <c r="AO314" s="2728"/>
      <c r="AP314" s="107"/>
      <c r="AQ314" s="78"/>
    </row>
    <row r="315" spans="1:44" s="68" customFormat="1" ht="15" customHeight="1">
      <c r="A315" s="115"/>
      <c r="B315" s="2713">
        <v>4</v>
      </c>
      <c r="C315" s="2720" t="s">
        <v>50</v>
      </c>
      <c r="D315" s="2720"/>
      <c r="E315" s="2720"/>
      <c r="F315" s="2720"/>
      <c r="G315" s="2720"/>
      <c r="H315" s="82"/>
      <c r="I315" s="42"/>
      <c r="J315" s="2712" t="s">
        <v>10</v>
      </c>
      <c r="K315" s="2712"/>
      <c r="L315" s="111" t="s">
        <v>6</v>
      </c>
      <c r="M315" s="2711" t="e">
        <f>VLOOKUP(A307,DATABASE_NEW,5,FALSE)</f>
        <v>#NAME?</v>
      </c>
      <c r="N315" s="2711"/>
      <c r="O315" s="2711"/>
      <c r="P315" s="2711"/>
      <c r="Q315" s="2711"/>
      <c r="R315" s="2711"/>
      <c r="S315" s="2711"/>
      <c r="T315" s="2711"/>
      <c r="U315" s="2711"/>
      <c r="V315" s="78"/>
      <c r="W315" s="2713">
        <v>4</v>
      </c>
      <c r="X315" s="2720" t="s">
        <v>50</v>
      </c>
      <c r="Y315" s="2720"/>
      <c r="Z315" s="2720"/>
      <c r="AA315" s="2720"/>
      <c r="AB315" s="2720"/>
      <c r="AC315" s="82"/>
      <c r="AD315" s="42"/>
      <c r="AE315" s="2712" t="s">
        <v>10</v>
      </c>
      <c r="AF315" s="2712"/>
      <c r="AG315" s="111" t="s">
        <v>6</v>
      </c>
      <c r="AH315" s="2711" t="e">
        <f>VLOOKUP(AR307,DATABASE_NEW,5,FALSE)</f>
        <v>#NAME?</v>
      </c>
      <c r="AI315" s="2711"/>
      <c r="AJ315" s="2711"/>
      <c r="AK315" s="2711"/>
      <c r="AL315" s="2711"/>
      <c r="AM315" s="2711"/>
      <c r="AN315" s="2711"/>
      <c r="AO315" s="2711"/>
      <c r="AP315" s="2711"/>
      <c r="AQ315" s="78"/>
    </row>
    <row r="316" spans="1:44" s="68" customFormat="1">
      <c r="A316" s="115"/>
      <c r="B316" s="2713"/>
      <c r="C316" s="2720"/>
      <c r="D316" s="2720"/>
      <c r="E316" s="2720"/>
      <c r="F316" s="2720"/>
      <c r="G316" s="2720"/>
      <c r="H316" s="82"/>
      <c r="I316" s="42"/>
      <c r="J316" s="2712" t="s">
        <v>8</v>
      </c>
      <c r="K316" s="2712"/>
      <c r="L316" s="111"/>
      <c r="M316" s="109" t="s">
        <v>6</v>
      </c>
      <c r="N316" s="2711" t="e">
        <f>VLOOKUP(A307,DATABASE_NEW,3,FALSE)</f>
        <v>#NAME?</v>
      </c>
      <c r="O316" s="2711"/>
      <c r="P316" s="2711"/>
      <c r="Q316" s="2711"/>
      <c r="R316" s="2711"/>
      <c r="S316" s="2711"/>
      <c r="T316" s="2711"/>
      <c r="U316" s="2711"/>
      <c r="V316" s="78"/>
      <c r="W316" s="2713"/>
      <c r="X316" s="2720"/>
      <c r="Y316" s="2720"/>
      <c r="Z316" s="2720"/>
      <c r="AA316" s="2720"/>
      <c r="AB316" s="2720"/>
      <c r="AC316" s="82"/>
      <c r="AD316" s="42"/>
      <c r="AE316" s="2712" t="s">
        <v>8</v>
      </c>
      <c r="AF316" s="2712"/>
      <c r="AG316" s="111"/>
      <c r="AH316" s="109" t="s">
        <v>6</v>
      </c>
      <c r="AI316" s="2711" t="e">
        <f>VLOOKUP(AR307,DATABASE_NEW,3,FALSE)</f>
        <v>#NAME?</v>
      </c>
      <c r="AJ316" s="2711"/>
      <c r="AK316" s="2711"/>
      <c r="AL316" s="2711"/>
      <c r="AM316" s="2711"/>
      <c r="AN316" s="2711"/>
      <c r="AO316" s="2711"/>
      <c r="AP316" s="2711"/>
      <c r="AQ316" s="78"/>
    </row>
    <row r="317" spans="1:44" s="68" customFormat="1" ht="15" customHeight="1">
      <c r="A317" s="115"/>
      <c r="B317" s="2713">
        <v>5</v>
      </c>
      <c r="C317" s="2720" t="s">
        <v>51</v>
      </c>
      <c r="D317" s="2720"/>
      <c r="E317" s="2720"/>
      <c r="F317" s="2720"/>
      <c r="G317" s="2720"/>
      <c r="H317" s="82"/>
      <c r="I317" s="42"/>
      <c r="J317" s="2712" t="s">
        <v>5</v>
      </c>
      <c r="K317" s="2712"/>
      <c r="L317" s="2712"/>
      <c r="M317" s="112" t="s">
        <v>6</v>
      </c>
      <c r="N317" s="2711" t="e">
        <f>"PT. KPP / "&amp;VLOOKUP(A307,DATABASE_NEW,6,FALSE)</f>
        <v>#NAME?</v>
      </c>
      <c r="O317" s="2711"/>
      <c r="P317" s="2711"/>
      <c r="Q317" s="2711"/>
      <c r="R317" s="2711"/>
      <c r="S317" s="2711"/>
      <c r="T317" s="2711"/>
      <c r="U317" s="100"/>
      <c r="V317" s="78"/>
      <c r="W317" s="2713">
        <v>5</v>
      </c>
      <c r="X317" s="2720" t="s">
        <v>51</v>
      </c>
      <c r="Y317" s="2720"/>
      <c r="Z317" s="2720"/>
      <c r="AA317" s="2720"/>
      <c r="AB317" s="2720"/>
      <c r="AC317" s="82"/>
      <c r="AD317" s="42"/>
      <c r="AE317" s="2712" t="s">
        <v>5</v>
      </c>
      <c r="AF317" s="2712"/>
      <c r="AG317" s="2712"/>
      <c r="AH317" s="112" t="s">
        <v>6</v>
      </c>
      <c r="AI317" s="2711" t="e">
        <f>"PT. KPP / "&amp;VLOOKUP(AR307,DATABASE_NEW,6,FALSE)</f>
        <v>#NAME?</v>
      </c>
      <c r="AJ317" s="2711"/>
      <c r="AK317" s="2711"/>
      <c r="AL317" s="2711"/>
      <c r="AM317" s="2711"/>
      <c r="AN317" s="2711"/>
      <c r="AO317" s="2711"/>
      <c r="AP317" s="100"/>
      <c r="AQ317" s="78"/>
    </row>
    <row r="318" spans="1:44" s="68" customFormat="1" ht="12.75" customHeight="1">
      <c r="A318" s="115"/>
      <c r="B318" s="2713"/>
      <c r="C318" s="2720"/>
      <c r="D318" s="2720"/>
      <c r="E318" s="2720"/>
      <c r="F318" s="2720"/>
      <c r="G318" s="2720"/>
      <c r="H318" s="78"/>
      <c r="I318" s="42"/>
      <c r="J318" s="2712" t="s">
        <v>59</v>
      </c>
      <c r="K318" s="2712"/>
      <c r="L318" s="2712"/>
      <c r="M318" s="2712"/>
      <c r="N318" s="60" t="s">
        <v>6</v>
      </c>
      <c r="O318" s="60"/>
      <c r="P318" s="2718" t="e">
        <f>VLOOKUP(A307,DATABASE_NEW,21,FALSE)</f>
        <v>#NAME?</v>
      </c>
      <c r="Q318" s="2718"/>
      <c r="R318" s="2718"/>
      <c r="S318" s="2718"/>
      <c r="T318" s="2718"/>
      <c r="U318" s="99"/>
      <c r="V318" s="78"/>
      <c r="W318" s="2713"/>
      <c r="X318" s="2720"/>
      <c r="Y318" s="2720"/>
      <c r="Z318" s="2720"/>
      <c r="AA318" s="2720"/>
      <c r="AB318" s="2720"/>
      <c r="AC318" s="78"/>
      <c r="AD318" s="42"/>
      <c r="AE318" s="2712" t="s">
        <v>59</v>
      </c>
      <c r="AF318" s="2712"/>
      <c r="AG318" s="2712"/>
      <c r="AH318" s="2712"/>
      <c r="AI318" s="60" t="s">
        <v>6</v>
      </c>
      <c r="AJ318" s="60"/>
      <c r="AK318" s="2718" t="e">
        <f>VLOOKUP(AR307,DATABASE_NEW,21,FALSE)</f>
        <v>#NAME?</v>
      </c>
      <c r="AL318" s="2718"/>
      <c r="AM318" s="2718"/>
      <c r="AN318" s="2718"/>
      <c r="AO318" s="2718"/>
      <c r="AP318" s="99"/>
      <c r="AQ318" s="78"/>
    </row>
    <row r="319" spans="1:44" s="68" customFormat="1" ht="15" customHeight="1">
      <c r="A319" s="115"/>
      <c r="B319" s="2713">
        <v>6</v>
      </c>
      <c r="C319" s="2720" t="s">
        <v>52</v>
      </c>
      <c r="D319" s="2720"/>
      <c r="E319" s="2720"/>
      <c r="F319" s="2720"/>
      <c r="G319" s="2720"/>
      <c r="H319" s="78"/>
      <c r="I319" s="2607"/>
      <c r="J319" s="2607"/>
      <c r="K319" s="2607"/>
      <c r="L319" s="2607"/>
      <c r="M319" s="2607"/>
      <c r="N319" s="2607"/>
      <c r="O319" s="2607"/>
      <c r="P319" s="2607"/>
      <c r="Q319" s="2607"/>
      <c r="R319" s="2607"/>
      <c r="S319" s="2607"/>
      <c r="T319" s="2607"/>
      <c r="U319" s="2607"/>
      <c r="V319" s="78"/>
      <c r="W319" s="2713">
        <v>6</v>
      </c>
      <c r="X319" s="2720" t="s">
        <v>52</v>
      </c>
      <c r="Y319" s="2720"/>
      <c r="Z319" s="2720"/>
      <c r="AA319" s="2720"/>
      <c r="AB319" s="2720"/>
      <c r="AC319" s="78"/>
      <c r="AD319" s="2607"/>
      <c r="AE319" s="2607"/>
      <c r="AF319" s="2607"/>
      <c r="AG319" s="2607"/>
      <c r="AH319" s="2607"/>
      <c r="AI319" s="2607"/>
      <c r="AJ319" s="2607"/>
      <c r="AK319" s="2607"/>
      <c r="AL319" s="2607"/>
      <c r="AM319" s="2607"/>
      <c r="AN319" s="2607"/>
      <c r="AO319" s="2607"/>
      <c r="AP319" s="2607"/>
      <c r="AQ319" s="78"/>
    </row>
    <row r="320" spans="1:44" s="68" customFormat="1" ht="9.75" customHeight="1">
      <c r="A320" s="115"/>
      <c r="B320" s="2713"/>
      <c r="C320" s="2720"/>
      <c r="D320" s="2720"/>
      <c r="E320" s="2720"/>
      <c r="F320" s="2720"/>
      <c r="G320" s="2720"/>
      <c r="H320" s="78"/>
      <c r="I320" s="42"/>
      <c r="J320" s="78"/>
      <c r="K320" s="55"/>
      <c r="L320" s="56"/>
      <c r="M320" s="56"/>
      <c r="N320" s="56"/>
      <c r="O320" s="56"/>
      <c r="P320" s="2721" t="s">
        <v>55</v>
      </c>
      <c r="Q320" s="2721"/>
      <c r="R320" s="2721"/>
      <c r="S320" s="2721"/>
      <c r="T320" s="2721"/>
      <c r="U320" s="2721"/>
      <c r="V320" s="78"/>
      <c r="W320" s="2713"/>
      <c r="X320" s="2720"/>
      <c r="Y320" s="2720"/>
      <c r="Z320" s="2720"/>
      <c r="AA320" s="2720"/>
      <c r="AB320" s="2720"/>
      <c r="AC320" s="78"/>
      <c r="AD320" s="42"/>
      <c r="AE320" s="78"/>
      <c r="AF320" s="55"/>
      <c r="AG320" s="56"/>
      <c r="AH320" s="56"/>
      <c r="AI320" s="56"/>
      <c r="AJ320" s="56"/>
      <c r="AK320" s="2721" t="s">
        <v>55</v>
      </c>
      <c r="AL320" s="2721"/>
      <c r="AM320" s="2721"/>
      <c r="AN320" s="2721"/>
      <c r="AO320" s="2721"/>
      <c r="AP320" s="2721"/>
      <c r="AQ320" s="78"/>
    </row>
    <row r="321" spans="1:43" s="68" customFormat="1" ht="6.75" customHeight="1" thickBot="1">
      <c r="A321" s="115"/>
      <c r="B321" s="2727">
        <v>7</v>
      </c>
      <c r="C321" s="2729" t="s">
        <v>53</v>
      </c>
      <c r="D321" s="2729"/>
      <c r="E321" s="2729"/>
      <c r="F321" s="2729"/>
      <c r="G321" s="2729"/>
      <c r="I321" s="42"/>
      <c r="J321" s="78"/>
      <c r="K321" s="78"/>
      <c r="L321" s="53"/>
      <c r="M321" s="53"/>
      <c r="N321" s="53"/>
      <c r="O321" s="53"/>
      <c r="P321" s="53"/>
      <c r="Q321" s="53"/>
      <c r="R321" s="2714"/>
      <c r="S321" s="2714"/>
      <c r="T321" s="2714"/>
      <c r="U321" s="102"/>
      <c r="V321" s="78"/>
      <c r="W321" s="2727">
        <v>7</v>
      </c>
      <c r="X321" s="2729" t="s">
        <v>53</v>
      </c>
      <c r="Y321" s="2729"/>
      <c r="Z321" s="2729"/>
      <c r="AA321" s="2729"/>
      <c r="AB321" s="2729"/>
      <c r="AD321" s="42"/>
      <c r="AE321" s="78"/>
      <c r="AF321" s="78"/>
      <c r="AG321" s="53"/>
      <c r="AH321" s="53"/>
      <c r="AI321" s="53"/>
      <c r="AJ321" s="53"/>
      <c r="AK321" s="53"/>
      <c r="AL321" s="53"/>
      <c r="AM321" s="2714"/>
      <c r="AN321" s="2714"/>
      <c r="AO321" s="2714"/>
      <c r="AP321" s="102"/>
      <c r="AQ321" s="78"/>
    </row>
    <row r="322" spans="1:43" s="68" customFormat="1" ht="15.75" thickBot="1">
      <c r="A322" s="115"/>
      <c r="B322" s="2727"/>
      <c r="C322" s="2729"/>
      <c r="D322" s="2729"/>
      <c r="E322" s="2729"/>
      <c r="F322" s="2729"/>
      <c r="G322" s="2729"/>
      <c r="I322" s="42"/>
      <c r="J322" s="78"/>
      <c r="K322" s="78"/>
      <c r="L322" s="78"/>
      <c r="M322" s="78"/>
      <c r="N322" s="58"/>
      <c r="O322" s="58"/>
      <c r="P322" s="58"/>
      <c r="Q322" s="58"/>
      <c r="R322" s="57" t="e">
        <f>IF(N316="HELPER DRILL &amp; BLASTING","V","X")</f>
        <v>#NAME?</v>
      </c>
      <c r="S322" s="2715" t="s">
        <v>56</v>
      </c>
      <c r="T322" s="2715"/>
      <c r="U322" s="103"/>
      <c r="V322" s="78"/>
      <c r="W322" s="2727"/>
      <c r="X322" s="2729"/>
      <c r="Y322" s="2729"/>
      <c r="Z322" s="2729"/>
      <c r="AA322" s="2729"/>
      <c r="AB322" s="2729"/>
      <c r="AD322" s="42"/>
      <c r="AE322" s="78"/>
      <c r="AF322" s="78"/>
      <c r="AG322" s="78"/>
      <c r="AH322" s="78"/>
      <c r="AI322" s="58"/>
      <c r="AJ322" s="58"/>
      <c r="AK322" s="58"/>
      <c r="AL322" s="58"/>
      <c r="AM322" s="57" t="e">
        <f>IF(AI316="HELPER DRILL &amp; BLASTING","V","X")</f>
        <v>#NAME?</v>
      </c>
      <c r="AN322" s="2715" t="s">
        <v>56</v>
      </c>
      <c r="AO322" s="2715"/>
      <c r="AP322" s="103"/>
      <c r="AQ322" s="78"/>
    </row>
    <row r="323" spans="1:43" s="68" customFormat="1" ht="6.75" customHeight="1" thickBot="1">
      <c r="A323" s="115"/>
      <c r="B323" s="2727"/>
      <c r="C323" s="2729"/>
      <c r="D323" s="2729"/>
      <c r="E323" s="2729"/>
      <c r="F323" s="2729"/>
      <c r="G323" s="2729"/>
      <c r="I323" s="42"/>
      <c r="J323" s="78"/>
      <c r="K323" s="78"/>
      <c r="L323" s="53"/>
      <c r="M323" s="53"/>
      <c r="N323" s="53"/>
      <c r="O323" s="53"/>
      <c r="P323" s="53"/>
      <c r="Q323" s="53"/>
      <c r="R323" s="2716"/>
      <c r="S323" s="2717"/>
      <c r="T323" s="2717"/>
      <c r="U323" s="104"/>
      <c r="V323" s="78"/>
      <c r="W323" s="2727"/>
      <c r="X323" s="2729"/>
      <c r="Y323" s="2729"/>
      <c r="Z323" s="2729"/>
      <c r="AA323" s="2729"/>
      <c r="AB323" s="2729"/>
      <c r="AD323" s="42"/>
      <c r="AE323" s="78"/>
      <c r="AF323" s="78"/>
      <c r="AG323" s="53"/>
      <c r="AH323" s="53"/>
      <c r="AI323" s="53"/>
      <c r="AJ323" s="53"/>
      <c r="AK323" s="53"/>
      <c r="AL323" s="53"/>
      <c r="AM323" s="2716"/>
      <c r="AN323" s="2717"/>
      <c r="AO323" s="2717"/>
      <c r="AP323" s="104"/>
      <c r="AQ323" s="78"/>
    </row>
    <row r="324" spans="1:43" s="68" customFormat="1" ht="15.75" thickBot="1">
      <c r="A324" s="115"/>
      <c r="C324" s="2729"/>
      <c r="D324" s="2729"/>
      <c r="E324" s="2729"/>
      <c r="F324" s="2729"/>
      <c r="G324" s="2729"/>
      <c r="H324" s="78"/>
      <c r="I324" s="42"/>
      <c r="J324" s="2719"/>
      <c r="K324" s="2719"/>
      <c r="L324" s="42"/>
      <c r="M324" s="42"/>
      <c r="N324" s="58"/>
      <c r="O324" s="58"/>
      <c r="P324" s="58"/>
      <c r="Q324" s="58"/>
      <c r="R324" s="57" t="s">
        <v>57</v>
      </c>
      <c r="S324" s="54" t="s">
        <v>58</v>
      </c>
      <c r="T324" s="54"/>
      <c r="U324" s="54"/>
      <c r="V324" s="78"/>
      <c r="X324" s="2729"/>
      <c r="Y324" s="2729"/>
      <c r="Z324" s="2729"/>
      <c r="AA324" s="2729"/>
      <c r="AB324" s="2729"/>
      <c r="AC324" s="78"/>
      <c r="AD324" s="42"/>
      <c r="AE324" s="2719"/>
      <c r="AF324" s="2719"/>
      <c r="AG324" s="42"/>
      <c r="AH324" s="42"/>
      <c r="AI324" s="58"/>
      <c r="AJ324" s="58"/>
      <c r="AK324" s="58"/>
      <c r="AL324" s="58"/>
      <c r="AM324" s="57" t="s">
        <v>57</v>
      </c>
      <c r="AN324" s="54" t="s">
        <v>58</v>
      </c>
      <c r="AO324" s="54"/>
      <c r="AP324" s="54"/>
      <c r="AQ324" s="78"/>
    </row>
    <row r="325" spans="1:43" s="68" customFormat="1" ht="3.75" customHeight="1">
      <c r="A325" s="115"/>
      <c r="C325" s="2729"/>
      <c r="D325" s="2729"/>
      <c r="E325" s="2729"/>
      <c r="F325" s="2729"/>
      <c r="G325" s="2729"/>
      <c r="H325" s="78"/>
      <c r="I325" s="42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V325" s="78"/>
      <c r="X325" s="2729"/>
      <c r="Y325" s="2729"/>
      <c r="Z325" s="2729"/>
      <c r="AA325" s="2729"/>
      <c r="AB325" s="2729"/>
      <c r="AC325" s="78"/>
      <c r="AD325" s="42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/>
      <c r="AQ325" s="78"/>
    </row>
    <row r="326" spans="1:43" s="68" customFormat="1" ht="3.75" customHeight="1">
      <c r="A326" s="115"/>
      <c r="B326" s="78"/>
      <c r="C326" s="2729"/>
      <c r="D326" s="2729"/>
      <c r="E326" s="2729"/>
      <c r="F326" s="2729"/>
      <c r="G326" s="2729"/>
      <c r="H326" s="78"/>
      <c r="I326" s="42"/>
      <c r="R326" s="62"/>
      <c r="V326" s="78"/>
      <c r="W326" s="78"/>
      <c r="X326" s="2729"/>
      <c r="Y326" s="2729"/>
      <c r="Z326" s="2729"/>
      <c r="AA326" s="2729"/>
      <c r="AB326" s="2729"/>
      <c r="AC326" s="78"/>
      <c r="AD326" s="42"/>
      <c r="AM326" s="62"/>
      <c r="AQ326" s="78"/>
    </row>
    <row r="327" spans="1:43" s="68" customFormat="1">
      <c r="A327" s="115"/>
      <c r="B327" s="78"/>
      <c r="C327" s="78"/>
      <c r="D327" s="78"/>
      <c r="E327" s="78"/>
      <c r="F327" s="78"/>
      <c r="G327" s="78"/>
      <c r="H327" s="78"/>
      <c r="I327" s="42"/>
      <c r="R327" s="62"/>
      <c r="V327" s="78"/>
      <c r="W327" s="78"/>
      <c r="X327" s="78"/>
      <c r="Y327" s="78"/>
      <c r="Z327" s="78"/>
      <c r="AA327" s="78"/>
      <c r="AB327" s="78"/>
      <c r="AC327" s="78"/>
      <c r="AD327" s="42"/>
      <c r="AM327" s="62"/>
      <c r="AQ327" s="78"/>
    </row>
    <row r="328" spans="1:43" s="68" customFormat="1" ht="15.75" thickBot="1">
      <c r="A328" s="115"/>
      <c r="B328" s="78"/>
      <c r="C328" s="78"/>
      <c r="D328" s="78"/>
      <c r="E328" s="78"/>
      <c r="F328" s="78"/>
      <c r="G328" s="78"/>
      <c r="H328" s="78"/>
      <c r="I328" s="42"/>
      <c r="R328" s="62" t="s">
        <v>60</v>
      </c>
      <c r="V328" s="78"/>
      <c r="W328" s="78"/>
      <c r="X328" s="78"/>
      <c r="Y328" s="78"/>
      <c r="Z328" s="78"/>
      <c r="AA328" s="78"/>
      <c r="AB328" s="78"/>
      <c r="AC328" s="78"/>
      <c r="AD328" s="42"/>
      <c r="AM328" s="62" t="s">
        <v>60</v>
      </c>
      <c r="AQ328" s="78"/>
    </row>
    <row r="329" spans="1:43" s="68" customFormat="1" ht="15.75" thickBot="1">
      <c r="A329" s="115"/>
      <c r="B329" s="78"/>
      <c r="C329" s="78"/>
      <c r="D329" s="78"/>
      <c r="E329" s="78"/>
      <c r="F329" s="78"/>
      <c r="G329" s="78"/>
      <c r="H329" s="78"/>
      <c r="I329" s="42"/>
      <c r="R329" s="57" t="s">
        <v>57</v>
      </c>
      <c r="S329" s="2730" t="s">
        <v>61</v>
      </c>
      <c r="T329" s="2731"/>
      <c r="U329" s="98"/>
      <c r="V329" s="78"/>
      <c r="W329" s="78"/>
      <c r="X329" s="78"/>
      <c r="Y329" s="78"/>
      <c r="Z329" s="78"/>
      <c r="AA329" s="78"/>
      <c r="AB329" s="78"/>
      <c r="AC329" s="78"/>
      <c r="AD329" s="42"/>
      <c r="AM329" s="57" t="s">
        <v>57</v>
      </c>
      <c r="AN329" s="2730" t="s">
        <v>61</v>
      </c>
      <c r="AO329" s="2731"/>
      <c r="AP329" s="98"/>
      <c r="AQ329" s="78"/>
    </row>
    <row r="330" spans="1:43" s="68" customFormat="1" ht="4.5" customHeight="1" thickBot="1">
      <c r="A330" s="115"/>
      <c r="B330" s="78"/>
      <c r="C330" s="78"/>
      <c r="D330" s="78"/>
      <c r="E330" s="78"/>
      <c r="F330" s="78"/>
      <c r="G330" s="78"/>
      <c r="H330" s="78"/>
      <c r="I330" s="42"/>
      <c r="V330" s="78"/>
      <c r="W330" s="78"/>
      <c r="X330" s="78"/>
      <c r="Y330" s="78"/>
      <c r="Z330" s="78"/>
      <c r="AA330" s="78"/>
      <c r="AB330" s="78"/>
      <c r="AC330" s="78"/>
      <c r="AD330" s="42"/>
      <c r="AQ330" s="78"/>
    </row>
    <row r="331" spans="1:43" s="68" customFormat="1" ht="15.75" customHeight="1" thickBot="1">
      <c r="A331" s="115"/>
      <c r="B331" s="78"/>
      <c r="C331" s="2607" t="s">
        <v>54</v>
      </c>
      <c r="D331" s="2607"/>
      <c r="E331" s="2607"/>
      <c r="F331" s="2607"/>
      <c r="G331" s="2607"/>
      <c r="H331" s="78"/>
      <c r="I331" s="42"/>
      <c r="R331" s="57" t="s">
        <v>63</v>
      </c>
      <c r="S331" s="2732" t="s">
        <v>62</v>
      </c>
      <c r="T331" s="2732"/>
      <c r="U331" s="105"/>
      <c r="V331" s="78"/>
      <c r="W331" s="78"/>
      <c r="X331" s="2607" t="s">
        <v>54</v>
      </c>
      <c r="Y331" s="2607"/>
      <c r="Z331" s="2607"/>
      <c r="AA331" s="2607"/>
      <c r="AB331" s="2607"/>
      <c r="AC331" s="78"/>
      <c r="AD331" s="42"/>
      <c r="AM331" s="57" t="s">
        <v>63</v>
      </c>
      <c r="AN331" s="2732" t="s">
        <v>62</v>
      </c>
      <c r="AO331" s="2732"/>
      <c r="AP331" s="105"/>
      <c r="AQ331" s="78"/>
    </row>
    <row r="332" spans="1:43" s="68" customFormat="1" ht="5.25" customHeight="1">
      <c r="A332" s="115"/>
      <c r="B332" s="2726"/>
      <c r="C332" s="2726"/>
      <c r="D332" s="2726"/>
      <c r="E332" s="2726"/>
      <c r="F332" s="2726"/>
      <c r="G332" s="2726"/>
      <c r="H332" s="78"/>
      <c r="I332" s="42"/>
      <c r="S332" s="2732"/>
      <c r="T332" s="2732"/>
      <c r="U332" s="105"/>
      <c r="V332" s="78"/>
      <c r="W332" s="2726"/>
      <c r="X332" s="2726"/>
      <c r="Y332" s="2726"/>
      <c r="Z332" s="2726"/>
      <c r="AA332" s="2726"/>
      <c r="AB332" s="2726"/>
      <c r="AC332" s="78"/>
      <c r="AD332" s="42"/>
      <c r="AN332" s="2732"/>
      <c r="AO332" s="2732"/>
      <c r="AP332" s="105"/>
      <c r="AQ332" s="78"/>
    </row>
    <row r="333" spans="1:43" s="68" customFormat="1" ht="5.25" customHeight="1">
      <c r="A333" s="115"/>
      <c r="B333" s="101"/>
      <c r="C333" s="101"/>
      <c r="D333" s="101"/>
      <c r="E333" s="101"/>
      <c r="F333" s="101"/>
      <c r="G333" s="101"/>
      <c r="H333" s="78"/>
      <c r="I333" s="42"/>
      <c r="S333" s="2732"/>
      <c r="T333" s="2732"/>
      <c r="U333" s="105"/>
      <c r="V333" s="78"/>
      <c r="W333" s="101"/>
      <c r="X333" s="101"/>
      <c r="Y333" s="101"/>
      <c r="Z333" s="101"/>
      <c r="AA333" s="101"/>
      <c r="AB333" s="101"/>
      <c r="AC333" s="78"/>
      <c r="AD333" s="42"/>
      <c r="AN333" s="2732"/>
      <c r="AO333" s="2732"/>
      <c r="AP333" s="105"/>
      <c r="AQ333" s="78"/>
    </row>
    <row r="334" spans="1:43" s="68" customFormat="1" ht="3" customHeight="1">
      <c r="A334" s="115"/>
      <c r="B334" s="78"/>
      <c r="C334" s="78"/>
      <c r="D334" s="78"/>
      <c r="E334" s="78"/>
      <c r="F334" s="78"/>
      <c r="G334" s="78"/>
      <c r="H334" s="78"/>
      <c r="I334" s="42"/>
      <c r="V334" s="78"/>
      <c r="W334" s="78"/>
      <c r="X334" s="78"/>
      <c r="Y334" s="78"/>
      <c r="Z334" s="78"/>
      <c r="AA334" s="78"/>
      <c r="AB334" s="78"/>
      <c r="AC334" s="78"/>
      <c r="AD334" s="42"/>
      <c r="AQ334" s="78"/>
    </row>
    <row r="335" spans="1:43" s="68" customFormat="1">
      <c r="A335" s="115"/>
    </row>
    <row r="336" spans="1:43" s="68" customFormat="1" ht="15" customHeight="1">
      <c r="A336" s="115"/>
      <c r="B336" s="2723" t="s">
        <v>42</v>
      </c>
      <c r="C336" s="2723"/>
      <c r="D336" s="2723"/>
      <c r="E336" s="2723"/>
      <c r="F336" s="2723"/>
      <c r="G336" s="2723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V336" s="78"/>
      <c r="W336" s="2723" t="s">
        <v>42</v>
      </c>
      <c r="X336" s="2723"/>
      <c r="Y336" s="2723"/>
      <c r="Z336" s="2723"/>
      <c r="AA336" s="2723"/>
      <c r="AB336" s="2723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Q336" s="78"/>
    </row>
    <row r="337" spans="1:44" s="68" customFormat="1">
      <c r="A337" s="115">
        <v>191</v>
      </c>
      <c r="B337" s="2723"/>
      <c r="C337" s="2723"/>
      <c r="D337" s="2723"/>
      <c r="E337" s="2723"/>
      <c r="F337" s="2723"/>
      <c r="G337" s="2723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V337" s="78"/>
      <c r="W337" s="2723"/>
      <c r="X337" s="2723"/>
      <c r="Y337" s="2723"/>
      <c r="Z337" s="2723"/>
      <c r="AA337" s="2723"/>
      <c r="AB337" s="2723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Q337" s="78"/>
      <c r="AR337" s="68">
        <v>192</v>
      </c>
    </row>
    <row r="338" spans="1:44" s="114" customFormat="1">
      <c r="A338" s="116"/>
      <c r="B338" s="2710"/>
      <c r="C338" s="2710"/>
      <c r="D338" s="2710"/>
      <c r="E338" s="2710"/>
      <c r="F338" s="2710"/>
      <c r="G338" s="2710"/>
      <c r="H338" s="113"/>
      <c r="I338" s="2710"/>
      <c r="J338" s="2710"/>
      <c r="K338" s="2710"/>
      <c r="L338" s="2710"/>
      <c r="M338" s="2710"/>
      <c r="N338" s="2710"/>
      <c r="O338" s="2710"/>
      <c r="P338" s="2710"/>
      <c r="Q338" s="2710"/>
      <c r="R338" s="2710"/>
      <c r="S338" s="2710"/>
      <c r="T338" s="2710"/>
      <c r="U338" s="2710"/>
      <c r="V338" s="113"/>
      <c r="W338" s="2710"/>
      <c r="X338" s="2710"/>
      <c r="Y338" s="2710"/>
      <c r="Z338" s="2710"/>
      <c r="AA338" s="2710"/>
      <c r="AB338" s="2710"/>
      <c r="AC338" s="113"/>
      <c r="AD338" s="2710"/>
      <c r="AE338" s="2710"/>
      <c r="AF338" s="2710"/>
      <c r="AG338" s="2710"/>
      <c r="AH338" s="2710"/>
      <c r="AI338" s="2710"/>
      <c r="AJ338" s="2710"/>
      <c r="AK338" s="2710"/>
      <c r="AL338" s="2710"/>
      <c r="AM338" s="2710"/>
      <c r="AN338" s="2710"/>
      <c r="AO338" s="2710"/>
      <c r="AP338" s="2710"/>
      <c r="AQ338" s="113"/>
    </row>
    <row r="339" spans="1:44" s="68" customFormat="1" ht="15.75" customHeight="1">
      <c r="A339" s="115"/>
      <c r="B339" s="2724">
        <v>1</v>
      </c>
      <c r="C339" s="2725" t="s">
        <v>43</v>
      </c>
      <c r="D339" s="2725"/>
      <c r="E339" s="2725"/>
      <c r="F339" s="2725"/>
      <c r="G339" s="2725"/>
      <c r="H339" s="78"/>
      <c r="I339" s="2722" t="s">
        <v>44</v>
      </c>
      <c r="J339" s="2722"/>
      <c r="K339" s="2722"/>
      <c r="L339" s="2722"/>
      <c r="M339" s="2722"/>
      <c r="N339" s="2722"/>
      <c r="O339" s="2722"/>
      <c r="P339" s="2722"/>
      <c r="Q339" s="2722"/>
      <c r="R339" s="2722"/>
      <c r="S339" s="2722"/>
      <c r="T339" s="2722"/>
      <c r="U339" s="106"/>
      <c r="V339" s="78"/>
      <c r="W339" s="2724">
        <v>1</v>
      </c>
      <c r="X339" s="2725" t="s">
        <v>43</v>
      </c>
      <c r="Y339" s="2725"/>
      <c r="Z339" s="2725"/>
      <c r="AA339" s="2725"/>
      <c r="AB339" s="2725"/>
      <c r="AC339" s="78"/>
      <c r="AD339" s="2722" t="s">
        <v>44</v>
      </c>
      <c r="AE339" s="2722"/>
      <c r="AF339" s="2722"/>
      <c r="AG339" s="2722"/>
      <c r="AH339" s="2722"/>
      <c r="AI339" s="2722"/>
      <c r="AJ339" s="2722"/>
      <c r="AK339" s="2722"/>
      <c r="AL339" s="2722"/>
      <c r="AM339" s="2722"/>
      <c r="AN339" s="2722"/>
      <c r="AO339" s="2722"/>
      <c r="AP339" s="106"/>
      <c r="AQ339" s="78"/>
    </row>
    <row r="340" spans="1:44" s="68" customFormat="1" ht="15.75">
      <c r="A340" s="115"/>
      <c r="B340" s="2724"/>
      <c r="C340" s="2725"/>
      <c r="D340" s="2725"/>
      <c r="E340" s="2725"/>
      <c r="F340" s="2725"/>
      <c r="G340" s="2725"/>
      <c r="H340" s="78"/>
      <c r="I340" s="2722" t="s">
        <v>45</v>
      </c>
      <c r="J340" s="2722"/>
      <c r="K340" s="2722"/>
      <c r="L340" s="2722"/>
      <c r="M340" s="2722"/>
      <c r="N340" s="2722"/>
      <c r="O340" s="2722"/>
      <c r="P340" s="2722"/>
      <c r="Q340" s="2722"/>
      <c r="R340" s="2722"/>
      <c r="S340" s="2722"/>
      <c r="T340" s="2722"/>
      <c r="U340" s="106"/>
      <c r="V340" s="78"/>
      <c r="W340" s="2724"/>
      <c r="X340" s="2725"/>
      <c r="Y340" s="2725"/>
      <c r="Z340" s="2725"/>
      <c r="AA340" s="2725"/>
      <c r="AB340" s="2725"/>
      <c r="AC340" s="78"/>
      <c r="AD340" s="2722" t="s">
        <v>45</v>
      </c>
      <c r="AE340" s="2722"/>
      <c r="AF340" s="2722"/>
      <c r="AG340" s="2722"/>
      <c r="AH340" s="2722"/>
      <c r="AI340" s="2722"/>
      <c r="AJ340" s="2722"/>
      <c r="AK340" s="2722"/>
      <c r="AL340" s="2722"/>
      <c r="AM340" s="2722"/>
      <c r="AN340" s="2722"/>
      <c r="AO340" s="2722"/>
      <c r="AP340" s="106"/>
      <c r="AQ340" s="78"/>
    </row>
    <row r="341" spans="1:44" s="68" customFormat="1">
      <c r="A341" s="115"/>
      <c r="B341" s="110">
        <v>2</v>
      </c>
      <c r="C341" s="50" t="s">
        <v>46</v>
      </c>
      <c r="D341" s="50"/>
      <c r="E341" s="50"/>
      <c r="F341" s="78"/>
      <c r="G341" s="78"/>
      <c r="H341" s="78"/>
      <c r="I341" s="2607"/>
      <c r="J341" s="2607"/>
      <c r="K341" s="2607"/>
      <c r="L341" s="2607"/>
      <c r="M341" s="2607"/>
      <c r="N341" s="2607"/>
      <c r="O341" s="2607"/>
      <c r="P341" s="2607"/>
      <c r="Q341" s="2607"/>
      <c r="R341" s="2607"/>
      <c r="S341" s="2607"/>
      <c r="T341" s="2607"/>
      <c r="U341" s="2607"/>
      <c r="V341" s="78"/>
      <c r="W341" s="110">
        <v>2</v>
      </c>
      <c r="X341" s="50" t="s">
        <v>46</v>
      </c>
      <c r="Y341" s="50"/>
      <c r="Z341" s="50"/>
      <c r="AA341" s="78"/>
      <c r="AB341" s="78"/>
      <c r="AC341" s="78"/>
      <c r="AD341" s="2607"/>
      <c r="AE341" s="2607"/>
      <c r="AF341" s="2607"/>
      <c r="AG341" s="2607"/>
      <c r="AH341" s="2607"/>
      <c r="AI341" s="2607"/>
      <c r="AJ341" s="2607"/>
      <c r="AK341" s="2607"/>
      <c r="AL341" s="2607"/>
      <c r="AM341" s="2607"/>
      <c r="AN341" s="2607"/>
      <c r="AO341" s="2607"/>
      <c r="AP341" s="2607"/>
      <c r="AQ341" s="78"/>
    </row>
    <row r="342" spans="1:44" s="68" customFormat="1" ht="15" customHeight="1">
      <c r="A342" s="115"/>
      <c r="B342" s="2713">
        <v>3</v>
      </c>
      <c r="C342" s="2720" t="s">
        <v>47</v>
      </c>
      <c r="D342" s="2720"/>
      <c r="E342" s="2720"/>
      <c r="F342" s="2720"/>
      <c r="G342" s="2720"/>
      <c r="H342" s="78"/>
      <c r="I342" s="42"/>
      <c r="J342" s="2728" t="s">
        <v>48</v>
      </c>
      <c r="K342" s="2728"/>
      <c r="L342" s="107" t="s">
        <v>6</v>
      </c>
      <c r="M342" s="2728" t="str">
        <f ca="1">TEXT(LEFT(AH312,(FIND("/",AH312,1)-1))+1,"000")&amp;"/KIM/KPP/"&amp;ROMAN(MONTH(NOW()),0)&amp;"/"&amp;YEAR(NOW())</f>
        <v>023/KIM/KPP/III/2021</v>
      </c>
      <c r="N342" s="2728"/>
      <c r="O342" s="2728"/>
      <c r="P342" s="2728"/>
      <c r="Q342" s="2728"/>
      <c r="R342" s="2728"/>
      <c r="S342" s="2728"/>
      <c r="T342" s="2728"/>
      <c r="U342" s="107"/>
      <c r="V342" s="78"/>
      <c r="W342" s="2713">
        <v>3</v>
      </c>
      <c r="X342" s="2720" t="s">
        <v>47</v>
      </c>
      <c r="Y342" s="2720"/>
      <c r="Z342" s="2720"/>
      <c r="AA342" s="2720"/>
      <c r="AB342" s="2720"/>
      <c r="AC342" s="78"/>
      <c r="AD342" s="42"/>
      <c r="AE342" s="2728" t="s">
        <v>48</v>
      </c>
      <c r="AF342" s="2728"/>
      <c r="AG342" s="107" t="s">
        <v>6</v>
      </c>
      <c r="AH342" s="2728" t="str">
        <f ca="1">TEXT(LEFT(M342,(FIND("/",M342,1)-1))+1,"000")&amp;"/KIM/KPP/"&amp;ROMAN(MONTH(NOW()),0)&amp;"/"&amp;YEAR(NOW())</f>
        <v>024/KIM/KPP/III/2021</v>
      </c>
      <c r="AI342" s="2728"/>
      <c r="AJ342" s="2728"/>
      <c r="AK342" s="2728"/>
      <c r="AL342" s="2728"/>
      <c r="AM342" s="2728"/>
      <c r="AN342" s="2728"/>
      <c r="AO342" s="2728"/>
      <c r="AP342" s="107"/>
      <c r="AQ342" s="78"/>
    </row>
    <row r="343" spans="1:44" s="68" customFormat="1" ht="6.75" customHeight="1">
      <c r="A343" s="115"/>
      <c r="B343" s="2713"/>
      <c r="C343" s="2720"/>
      <c r="D343" s="2720"/>
      <c r="E343" s="2720"/>
      <c r="F343" s="2720"/>
      <c r="G343" s="2720"/>
      <c r="H343" s="82"/>
      <c r="I343" s="42"/>
      <c r="J343" s="2728" t="s">
        <v>49</v>
      </c>
      <c r="K343" s="2728"/>
      <c r="L343" s="2728" t="s">
        <v>6</v>
      </c>
      <c r="M343" s="2728" t="e">
        <f>VLOOKUP(A337,DATABASE_NEW,2,FALSE)</f>
        <v>#NAME?</v>
      </c>
      <c r="N343" s="2728"/>
      <c r="O343" s="2728"/>
      <c r="P343" s="2728"/>
      <c r="Q343" s="2728"/>
      <c r="R343" s="2728"/>
      <c r="S343" s="2728"/>
      <c r="T343" s="2728"/>
      <c r="U343" s="107"/>
      <c r="V343" s="78"/>
      <c r="W343" s="2713"/>
      <c r="X343" s="2720"/>
      <c r="Y343" s="2720"/>
      <c r="Z343" s="2720"/>
      <c r="AA343" s="2720"/>
      <c r="AB343" s="2720"/>
      <c r="AC343" s="82"/>
      <c r="AD343" s="42"/>
      <c r="AE343" s="2728" t="s">
        <v>49</v>
      </c>
      <c r="AF343" s="2728"/>
      <c r="AG343" s="2728" t="s">
        <v>6</v>
      </c>
      <c r="AH343" s="2728" t="e">
        <f>VLOOKUP(AR337,DATABASE_NEW,2,FALSE)</f>
        <v>#NAME?</v>
      </c>
      <c r="AI343" s="2728"/>
      <c r="AJ343" s="2728"/>
      <c r="AK343" s="2728"/>
      <c r="AL343" s="2728"/>
      <c r="AM343" s="2728"/>
      <c r="AN343" s="2728"/>
      <c r="AO343" s="2728"/>
      <c r="AP343" s="107"/>
      <c r="AQ343" s="78"/>
    </row>
    <row r="344" spans="1:44" s="68" customFormat="1" ht="6" customHeight="1">
      <c r="A344" s="115"/>
      <c r="B344" s="108"/>
      <c r="C344" s="2720"/>
      <c r="D344" s="2720"/>
      <c r="E344" s="2720"/>
      <c r="F344" s="2720"/>
      <c r="G344" s="2720"/>
      <c r="H344" s="82"/>
      <c r="I344" s="42"/>
      <c r="J344" s="2728"/>
      <c r="K344" s="2728"/>
      <c r="L344" s="2728"/>
      <c r="M344" s="2728"/>
      <c r="N344" s="2728"/>
      <c r="O344" s="2728"/>
      <c r="P344" s="2728"/>
      <c r="Q344" s="2728"/>
      <c r="R344" s="2728"/>
      <c r="S344" s="2728"/>
      <c r="T344" s="2728"/>
      <c r="U344" s="107"/>
      <c r="V344" s="78"/>
      <c r="W344" s="108"/>
      <c r="X344" s="2720"/>
      <c r="Y344" s="2720"/>
      <c r="Z344" s="2720"/>
      <c r="AA344" s="2720"/>
      <c r="AB344" s="2720"/>
      <c r="AC344" s="82"/>
      <c r="AD344" s="42"/>
      <c r="AE344" s="2728"/>
      <c r="AF344" s="2728"/>
      <c r="AG344" s="2728"/>
      <c r="AH344" s="2728"/>
      <c r="AI344" s="2728"/>
      <c r="AJ344" s="2728"/>
      <c r="AK344" s="2728"/>
      <c r="AL344" s="2728"/>
      <c r="AM344" s="2728"/>
      <c r="AN344" s="2728"/>
      <c r="AO344" s="2728"/>
      <c r="AP344" s="107"/>
      <c r="AQ344" s="78"/>
    </row>
    <row r="345" spans="1:44" s="68" customFormat="1" ht="15" customHeight="1">
      <c r="A345" s="115"/>
      <c r="B345" s="2713">
        <v>4</v>
      </c>
      <c r="C345" s="2720" t="s">
        <v>50</v>
      </c>
      <c r="D345" s="2720"/>
      <c r="E345" s="2720"/>
      <c r="F345" s="2720"/>
      <c r="G345" s="2720"/>
      <c r="H345" s="82"/>
      <c r="I345" s="42"/>
      <c r="J345" s="2712" t="s">
        <v>10</v>
      </c>
      <c r="K345" s="2712"/>
      <c r="L345" s="111" t="s">
        <v>6</v>
      </c>
      <c r="M345" s="2711" t="e">
        <f>VLOOKUP(A337,DATABASE_NEW,5,FALSE)</f>
        <v>#NAME?</v>
      </c>
      <c r="N345" s="2711"/>
      <c r="O345" s="2711"/>
      <c r="P345" s="2711"/>
      <c r="Q345" s="2711"/>
      <c r="R345" s="2711"/>
      <c r="S345" s="2711"/>
      <c r="T345" s="2711"/>
      <c r="U345" s="2711"/>
      <c r="V345" s="78"/>
      <c r="W345" s="2713">
        <v>4</v>
      </c>
      <c r="X345" s="2720" t="s">
        <v>50</v>
      </c>
      <c r="Y345" s="2720"/>
      <c r="Z345" s="2720"/>
      <c r="AA345" s="2720"/>
      <c r="AB345" s="2720"/>
      <c r="AC345" s="82"/>
      <c r="AD345" s="42"/>
      <c r="AE345" s="2712" t="s">
        <v>10</v>
      </c>
      <c r="AF345" s="2712"/>
      <c r="AG345" s="111" t="s">
        <v>6</v>
      </c>
      <c r="AH345" s="2711" t="e">
        <f>VLOOKUP(AR337,DATABASE_NEW,5,FALSE)</f>
        <v>#NAME?</v>
      </c>
      <c r="AI345" s="2711"/>
      <c r="AJ345" s="2711"/>
      <c r="AK345" s="2711"/>
      <c r="AL345" s="2711"/>
      <c r="AM345" s="2711"/>
      <c r="AN345" s="2711"/>
      <c r="AO345" s="2711"/>
      <c r="AP345" s="2711"/>
      <c r="AQ345" s="78"/>
    </row>
    <row r="346" spans="1:44" s="68" customFormat="1">
      <c r="A346" s="115"/>
      <c r="B346" s="2713"/>
      <c r="C346" s="2720"/>
      <c r="D346" s="2720"/>
      <c r="E346" s="2720"/>
      <c r="F346" s="2720"/>
      <c r="G346" s="2720"/>
      <c r="H346" s="82"/>
      <c r="I346" s="42"/>
      <c r="J346" s="2712" t="s">
        <v>8</v>
      </c>
      <c r="K346" s="2712"/>
      <c r="L346" s="111"/>
      <c r="M346" s="109" t="s">
        <v>6</v>
      </c>
      <c r="N346" s="2711" t="e">
        <f>VLOOKUP(A337,DATABASE_NEW,3,FALSE)</f>
        <v>#NAME?</v>
      </c>
      <c r="O346" s="2711"/>
      <c r="P346" s="2711"/>
      <c r="Q346" s="2711"/>
      <c r="R346" s="2711"/>
      <c r="S346" s="2711"/>
      <c r="T346" s="2711"/>
      <c r="U346" s="2711"/>
      <c r="V346" s="78"/>
      <c r="W346" s="2713"/>
      <c r="X346" s="2720"/>
      <c r="Y346" s="2720"/>
      <c r="Z346" s="2720"/>
      <c r="AA346" s="2720"/>
      <c r="AB346" s="2720"/>
      <c r="AC346" s="82"/>
      <c r="AD346" s="42"/>
      <c r="AE346" s="2712" t="s">
        <v>8</v>
      </c>
      <c r="AF346" s="2712"/>
      <c r="AG346" s="111"/>
      <c r="AH346" s="109" t="s">
        <v>6</v>
      </c>
      <c r="AI346" s="2711" t="e">
        <f>VLOOKUP(AR337,DATABASE_NEW,3,FALSE)</f>
        <v>#NAME?</v>
      </c>
      <c r="AJ346" s="2711"/>
      <c r="AK346" s="2711"/>
      <c r="AL346" s="2711"/>
      <c r="AM346" s="2711"/>
      <c r="AN346" s="2711"/>
      <c r="AO346" s="2711"/>
      <c r="AP346" s="2711"/>
      <c r="AQ346" s="78"/>
    </row>
    <row r="347" spans="1:44" s="68" customFormat="1" ht="15" customHeight="1">
      <c r="A347" s="115"/>
      <c r="B347" s="2713">
        <v>5</v>
      </c>
      <c r="C347" s="2720" t="s">
        <v>51</v>
      </c>
      <c r="D347" s="2720"/>
      <c r="E347" s="2720"/>
      <c r="F347" s="2720"/>
      <c r="G347" s="2720"/>
      <c r="H347" s="82"/>
      <c r="I347" s="42"/>
      <c r="J347" s="2712" t="s">
        <v>5</v>
      </c>
      <c r="K347" s="2712"/>
      <c r="L347" s="2712"/>
      <c r="M347" s="112" t="s">
        <v>6</v>
      </c>
      <c r="N347" s="2711" t="e">
        <f>"PT. KPP / "&amp;VLOOKUP(A337,DATABASE_NEW,6,FALSE)</f>
        <v>#NAME?</v>
      </c>
      <c r="O347" s="2711"/>
      <c r="P347" s="2711"/>
      <c r="Q347" s="2711"/>
      <c r="R347" s="2711"/>
      <c r="S347" s="2711"/>
      <c r="T347" s="2711"/>
      <c r="U347" s="100"/>
      <c r="V347" s="78"/>
      <c r="W347" s="2713">
        <v>5</v>
      </c>
      <c r="X347" s="2720" t="s">
        <v>51</v>
      </c>
      <c r="Y347" s="2720"/>
      <c r="Z347" s="2720"/>
      <c r="AA347" s="2720"/>
      <c r="AB347" s="2720"/>
      <c r="AC347" s="82"/>
      <c r="AD347" s="42"/>
      <c r="AE347" s="2712" t="s">
        <v>5</v>
      </c>
      <c r="AF347" s="2712"/>
      <c r="AG347" s="2712"/>
      <c r="AH347" s="112" t="s">
        <v>6</v>
      </c>
      <c r="AI347" s="2711" t="e">
        <f>"PT. KPP / "&amp;VLOOKUP(AR337,DATABASE_NEW,6,FALSE)</f>
        <v>#NAME?</v>
      </c>
      <c r="AJ347" s="2711"/>
      <c r="AK347" s="2711"/>
      <c r="AL347" s="2711"/>
      <c r="AM347" s="2711"/>
      <c r="AN347" s="2711"/>
      <c r="AO347" s="2711"/>
      <c r="AP347" s="100"/>
      <c r="AQ347" s="78"/>
    </row>
    <row r="348" spans="1:44" s="68" customFormat="1" ht="12.75" customHeight="1">
      <c r="A348" s="115"/>
      <c r="B348" s="2713"/>
      <c r="C348" s="2720"/>
      <c r="D348" s="2720"/>
      <c r="E348" s="2720"/>
      <c r="F348" s="2720"/>
      <c r="G348" s="2720"/>
      <c r="H348" s="78"/>
      <c r="I348" s="42"/>
      <c r="J348" s="2712" t="s">
        <v>59</v>
      </c>
      <c r="K348" s="2712"/>
      <c r="L348" s="2712"/>
      <c r="M348" s="2712"/>
      <c r="N348" s="60" t="s">
        <v>6</v>
      </c>
      <c r="O348" s="60"/>
      <c r="P348" s="2718" t="e">
        <f>VLOOKUP(A337,DATABASE_NEW,21,FALSE)</f>
        <v>#NAME?</v>
      </c>
      <c r="Q348" s="2718"/>
      <c r="R348" s="2718"/>
      <c r="S348" s="2718"/>
      <c r="T348" s="2718"/>
      <c r="U348" s="99"/>
      <c r="V348" s="78"/>
      <c r="W348" s="2713"/>
      <c r="X348" s="2720"/>
      <c r="Y348" s="2720"/>
      <c r="Z348" s="2720"/>
      <c r="AA348" s="2720"/>
      <c r="AB348" s="2720"/>
      <c r="AC348" s="78"/>
      <c r="AD348" s="42"/>
      <c r="AE348" s="2712" t="s">
        <v>59</v>
      </c>
      <c r="AF348" s="2712"/>
      <c r="AG348" s="2712"/>
      <c r="AH348" s="2712"/>
      <c r="AI348" s="60" t="s">
        <v>6</v>
      </c>
      <c r="AJ348" s="60"/>
      <c r="AK348" s="2718" t="e">
        <f>VLOOKUP(AR337,DATABASE_NEW,21,FALSE)</f>
        <v>#NAME?</v>
      </c>
      <c r="AL348" s="2718"/>
      <c r="AM348" s="2718"/>
      <c r="AN348" s="2718"/>
      <c r="AO348" s="2718"/>
      <c r="AP348" s="99"/>
      <c r="AQ348" s="78"/>
    </row>
    <row r="349" spans="1:44" s="68" customFormat="1" ht="15" customHeight="1">
      <c r="A349" s="115"/>
      <c r="B349" s="2713">
        <v>6</v>
      </c>
      <c r="C349" s="2720" t="s">
        <v>52</v>
      </c>
      <c r="D349" s="2720"/>
      <c r="E349" s="2720"/>
      <c r="F349" s="2720"/>
      <c r="G349" s="2720"/>
      <c r="H349" s="78"/>
      <c r="I349" s="2607"/>
      <c r="J349" s="2607"/>
      <c r="K349" s="2607"/>
      <c r="L349" s="2607"/>
      <c r="M349" s="2607"/>
      <c r="N349" s="2607"/>
      <c r="O349" s="2607"/>
      <c r="P349" s="2607"/>
      <c r="Q349" s="2607"/>
      <c r="R349" s="2607"/>
      <c r="S349" s="2607"/>
      <c r="T349" s="2607"/>
      <c r="U349" s="2607"/>
      <c r="V349" s="78"/>
      <c r="W349" s="2713">
        <v>6</v>
      </c>
      <c r="X349" s="2720" t="s">
        <v>52</v>
      </c>
      <c r="Y349" s="2720"/>
      <c r="Z349" s="2720"/>
      <c r="AA349" s="2720"/>
      <c r="AB349" s="2720"/>
      <c r="AC349" s="78"/>
      <c r="AD349" s="2607"/>
      <c r="AE349" s="2607"/>
      <c r="AF349" s="2607"/>
      <c r="AG349" s="2607"/>
      <c r="AH349" s="2607"/>
      <c r="AI349" s="2607"/>
      <c r="AJ349" s="2607"/>
      <c r="AK349" s="2607"/>
      <c r="AL349" s="2607"/>
      <c r="AM349" s="2607"/>
      <c r="AN349" s="2607"/>
      <c r="AO349" s="2607"/>
      <c r="AP349" s="2607"/>
      <c r="AQ349" s="78"/>
    </row>
    <row r="350" spans="1:44" s="68" customFormat="1" ht="9.75" customHeight="1">
      <c r="A350" s="115"/>
      <c r="B350" s="2713"/>
      <c r="C350" s="2720"/>
      <c r="D350" s="2720"/>
      <c r="E350" s="2720"/>
      <c r="F350" s="2720"/>
      <c r="G350" s="2720"/>
      <c r="H350" s="78"/>
      <c r="I350" s="42"/>
      <c r="J350" s="78"/>
      <c r="K350" s="55"/>
      <c r="L350" s="56"/>
      <c r="M350" s="56"/>
      <c r="N350" s="56"/>
      <c r="O350" s="56"/>
      <c r="P350" s="2721" t="s">
        <v>55</v>
      </c>
      <c r="Q350" s="2721"/>
      <c r="R350" s="2721"/>
      <c r="S350" s="2721"/>
      <c r="T350" s="2721"/>
      <c r="U350" s="2721"/>
      <c r="V350" s="78"/>
      <c r="W350" s="2713"/>
      <c r="X350" s="2720"/>
      <c r="Y350" s="2720"/>
      <c r="Z350" s="2720"/>
      <c r="AA350" s="2720"/>
      <c r="AB350" s="2720"/>
      <c r="AC350" s="78"/>
      <c r="AD350" s="42"/>
      <c r="AE350" s="78"/>
      <c r="AF350" s="55"/>
      <c r="AG350" s="56"/>
      <c r="AH350" s="56"/>
      <c r="AI350" s="56"/>
      <c r="AJ350" s="56"/>
      <c r="AK350" s="2721" t="s">
        <v>55</v>
      </c>
      <c r="AL350" s="2721"/>
      <c r="AM350" s="2721"/>
      <c r="AN350" s="2721"/>
      <c r="AO350" s="2721"/>
      <c r="AP350" s="2721"/>
      <c r="AQ350" s="78"/>
    </row>
    <row r="351" spans="1:44" s="68" customFormat="1" ht="6.75" customHeight="1" thickBot="1">
      <c r="A351" s="115"/>
      <c r="B351" s="2727">
        <v>7</v>
      </c>
      <c r="C351" s="2729" t="s">
        <v>53</v>
      </c>
      <c r="D351" s="2729"/>
      <c r="E351" s="2729"/>
      <c r="F351" s="2729"/>
      <c r="G351" s="2729"/>
      <c r="I351" s="42"/>
      <c r="J351" s="78"/>
      <c r="K351" s="78"/>
      <c r="L351" s="53"/>
      <c r="M351" s="53"/>
      <c r="N351" s="53"/>
      <c r="O351" s="53"/>
      <c r="P351" s="53"/>
      <c r="Q351" s="53"/>
      <c r="R351" s="2714"/>
      <c r="S351" s="2714"/>
      <c r="T351" s="2714"/>
      <c r="U351" s="102"/>
      <c r="V351" s="78"/>
      <c r="W351" s="2727">
        <v>7</v>
      </c>
      <c r="X351" s="2729" t="s">
        <v>53</v>
      </c>
      <c r="Y351" s="2729"/>
      <c r="Z351" s="2729"/>
      <c r="AA351" s="2729"/>
      <c r="AB351" s="2729"/>
      <c r="AD351" s="42"/>
      <c r="AE351" s="78"/>
      <c r="AF351" s="78"/>
      <c r="AG351" s="53"/>
      <c r="AH351" s="53"/>
      <c r="AI351" s="53"/>
      <c r="AJ351" s="53"/>
      <c r="AK351" s="53"/>
      <c r="AL351" s="53"/>
      <c r="AM351" s="2714"/>
      <c r="AN351" s="2714"/>
      <c r="AO351" s="2714"/>
      <c r="AP351" s="102"/>
      <c r="AQ351" s="78"/>
    </row>
    <row r="352" spans="1:44" s="68" customFormat="1" ht="15.75" thickBot="1">
      <c r="A352" s="115"/>
      <c r="B352" s="2727"/>
      <c r="C352" s="2729"/>
      <c r="D352" s="2729"/>
      <c r="E352" s="2729"/>
      <c r="F352" s="2729"/>
      <c r="G352" s="2729"/>
      <c r="I352" s="42"/>
      <c r="J352" s="78"/>
      <c r="K352" s="78"/>
      <c r="L352" s="78"/>
      <c r="M352" s="78"/>
      <c r="N352" s="58"/>
      <c r="O352" s="58"/>
      <c r="P352" s="58"/>
      <c r="Q352" s="58"/>
      <c r="R352" s="57" t="e">
        <f>IF(N346="HELPER DRILL &amp; BLASTING","V","X")</f>
        <v>#NAME?</v>
      </c>
      <c r="S352" s="2715" t="s">
        <v>56</v>
      </c>
      <c r="T352" s="2715"/>
      <c r="U352" s="103"/>
      <c r="V352" s="78"/>
      <c r="W352" s="2727"/>
      <c r="X352" s="2729"/>
      <c r="Y352" s="2729"/>
      <c r="Z352" s="2729"/>
      <c r="AA352" s="2729"/>
      <c r="AB352" s="2729"/>
      <c r="AD352" s="42"/>
      <c r="AE352" s="78"/>
      <c r="AF352" s="78"/>
      <c r="AG352" s="78"/>
      <c r="AH352" s="78"/>
      <c r="AI352" s="58"/>
      <c r="AJ352" s="58"/>
      <c r="AK352" s="58"/>
      <c r="AL352" s="58"/>
      <c r="AM352" s="57" t="e">
        <f>IF(AI346="HELPER DRILL &amp; BLASTING","V","X")</f>
        <v>#NAME?</v>
      </c>
      <c r="AN352" s="2715" t="s">
        <v>56</v>
      </c>
      <c r="AO352" s="2715"/>
      <c r="AP352" s="103"/>
      <c r="AQ352" s="78"/>
    </row>
    <row r="353" spans="1:44" s="68" customFormat="1" ht="6.75" customHeight="1" thickBot="1">
      <c r="A353" s="115"/>
      <c r="B353" s="2727"/>
      <c r="C353" s="2729"/>
      <c r="D353" s="2729"/>
      <c r="E353" s="2729"/>
      <c r="F353" s="2729"/>
      <c r="G353" s="2729"/>
      <c r="I353" s="42"/>
      <c r="J353" s="78"/>
      <c r="K353" s="78"/>
      <c r="L353" s="53"/>
      <c r="M353" s="53"/>
      <c r="N353" s="53"/>
      <c r="O353" s="53"/>
      <c r="P353" s="53"/>
      <c r="Q353" s="53"/>
      <c r="R353" s="2716"/>
      <c r="S353" s="2717"/>
      <c r="T353" s="2717"/>
      <c r="U353" s="104"/>
      <c r="V353" s="78"/>
      <c r="W353" s="2727"/>
      <c r="X353" s="2729"/>
      <c r="Y353" s="2729"/>
      <c r="Z353" s="2729"/>
      <c r="AA353" s="2729"/>
      <c r="AB353" s="2729"/>
      <c r="AD353" s="42"/>
      <c r="AE353" s="78"/>
      <c r="AF353" s="78"/>
      <c r="AG353" s="53"/>
      <c r="AH353" s="53"/>
      <c r="AI353" s="53"/>
      <c r="AJ353" s="53"/>
      <c r="AK353" s="53"/>
      <c r="AL353" s="53"/>
      <c r="AM353" s="2716"/>
      <c r="AN353" s="2717"/>
      <c r="AO353" s="2717"/>
      <c r="AP353" s="104"/>
      <c r="AQ353" s="78"/>
    </row>
    <row r="354" spans="1:44" s="68" customFormat="1" ht="15.75" thickBot="1">
      <c r="A354" s="115"/>
      <c r="C354" s="2729"/>
      <c r="D354" s="2729"/>
      <c r="E354" s="2729"/>
      <c r="F354" s="2729"/>
      <c r="G354" s="2729"/>
      <c r="H354" s="78"/>
      <c r="I354" s="42"/>
      <c r="J354" s="2719"/>
      <c r="K354" s="2719"/>
      <c r="L354" s="42"/>
      <c r="M354" s="42"/>
      <c r="N354" s="58"/>
      <c r="O354" s="58"/>
      <c r="P354" s="58"/>
      <c r="Q354" s="58"/>
      <c r="R354" s="57" t="s">
        <v>57</v>
      </c>
      <c r="S354" s="54" t="s">
        <v>58</v>
      </c>
      <c r="T354" s="54"/>
      <c r="U354" s="54"/>
      <c r="V354" s="78"/>
      <c r="X354" s="2729"/>
      <c r="Y354" s="2729"/>
      <c r="Z354" s="2729"/>
      <c r="AA354" s="2729"/>
      <c r="AB354" s="2729"/>
      <c r="AC354" s="78"/>
      <c r="AD354" s="42"/>
      <c r="AE354" s="2719"/>
      <c r="AF354" s="2719"/>
      <c r="AG354" s="42"/>
      <c r="AH354" s="42"/>
      <c r="AI354" s="58"/>
      <c r="AJ354" s="58"/>
      <c r="AK354" s="58"/>
      <c r="AL354" s="58"/>
      <c r="AM354" s="57" t="s">
        <v>57</v>
      </c>
      <c r="AN354" s="54" t="s">
        <v>58</v>
      </c>
      <c r="AO354" s="54"/>
      <c r="AP354" s="54"/>
      <c r="AQ354" s="78"/>
    </row>
    <row r="355" spans="1:44" s="68" customFormat="1" ht="3.75" customHeight="1">
      <c r="A355" s="115"/>
      <c r="C355" s="2729"/>
      <c r="D355" s="2729"/>
      <c r="E355" s="2729"/>
      <c r="F355" s="2729"/>
      <c r="G355" s="2729"/>
      <c r="H355" s="78"/>
      <c r="I355" s="42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V355" s="78"/>
      <c r="X355" s="2729"/>
      <c r="Y355" s="2729"/>
      <c r="Z355" s="2729"/>
      <c r="AA355" s="2729"/>
      <c r="AB355" s="2729"/>
      <c r="AC355" s="78"/>
      <c r="AD355" s="42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Q355" s="78"/>
    </row>
    <row r="356" spans="1:44" s="68" customFormat="1" ht="3.75" customHeight="1">
      <c r="A356" s="115"/>
      <c r="B356" s="78"/>
      <c r="C356" s="2729"/>
      <c r="D356" s="2729"/>
      <c r="E356" s="2729"/>
      <c r="F356" s="2729"/>
      <c r="G356" s="2729"/>
      <c r="H356" s="78"/>
      <c r="I356" s="42"/>
      <c r="R356" s="62"/>
      <c r="V356" s="78"/>
      <c r="W356" s="78"/>
      <c r="X356" s="2729"/>
      <c r="Y356" s="2729"/>
      <c r="Z356" s="2729"/>
      <c r="AA356" s="2729"/>
      <c r="AB356" s="2729"/>
      <c r="AC356" s="78"/>
      <c r="AD356" s="42"/>
      <c r="AM356" s="62"/>
      <c r="AQ356" s="78"/>
    </row>
    <row r="357" spans="1:44" s="68" customFormat="1">
      <c r="A357" s="115"/>
      <c r="B357" s="78"/>
      <c r="C357" s="78"/>
      <c r="D357" s="78"/>
      <c r="E357" s="78"/>
      <c r="F357" s="78"/>
      <c r="G357" s="78"/>
      <c r="H357" s="78"/>
      <c r="I357" s="42"/>
      <c r="R357" s="62"/>
      <c r="V357" s="78"/>
      <c r="W357" s="78"/>
      <c r="X357" s="78"/>
      <c r="Y357" s="78"/>
      <c r="Z357" s="78"/>
      <c r="AA357" s="78"/>
      <c r="AB357" s="78"/>
      <c r="AC357" s="78"/>
      <c r="AD357" s="42"/>
      <c r="AM357" s="62"/>
      <c r="AQ357" s="78"/>
    </row>
    <row r="358" spans="1:44" s="68" customFormat="1" ht="15.75" thickBot="1">
      <c r="A358" s="115"/>
      <c r="B358" s="78"/>
      <c r="C358" s="78"/>
      <c r="D358" s="78"/>
      <c r="E358" s="78"/>
      <c r="F358" s="78"/>
      <c r="G358" s="78"/>
      <c r="H358" s="78"/>
      <c r="I358" s="42"/>
      <c r="R358" s="62" t="s">
        <v>60</v>
      </c>
      <c r="V358" s="78"/>
      <c r="W358" s="78"/>
      <c r="X358" s="78"/>
      <c r="Y358" s="78"/>
      <c r="Z358" s="78"/>
      <c r="AA358" s="78"/>
      <c r="AB358" s="78"/>
      <c r="AC358" s="78"/>
      <c r="AD358" s="42"/>
      <c r="AM358" s="62" t="s">
        <v>60</v>
      </c>
      <c r="AQ358" s="78"/>
    </row>
    <row r="359" spans="1:44" s="68" customFormat="1" ht="15.75" thickBot="1">
      <c r="A359" s="115"/>
      <c r="B359" s="78"/>
      <c r="C359" s="78"/>
      <c r="D359" s="78"/>
      <c r="E359" s="78"/>
      <c r="F359" s="78"/>
      <c r="G359" s="78"/>
      <c r="H359" s="78"/>
      <c r="I359" s="42"/>
      <c r="R359" s="57" t="s">
        <v>57</v>
      </c>
      <c r="S359" s="2730" t="s">
        <v>61</v>
      </c>
      <c r="T359" s="2731"/>
      <c r="U359" s="98"/>
      <c r="V359" s="78"/>
      <c r="W359" s="78"/>
      <c r="X359" s="78"/>
      <c r="Y359" s="78"/>
      <c r="Z359" s="78"/>
      <c r="AA359" s="78"/>
      <c r="AB359" s="78"/>
      <c r="AC359" s="78"/>
      <c r="AD359" s="42"/>
      <c r="AM359" s="57" t="s">
        <v>57</v>
      </c>
      <c r="AN359" s="2730" t="s">
        <v>61</v>
      </c>
      <c r="AO359" s="2731"/>
      <c r="AP359" s="98"/>
      <c r="AQ359" s="78"/>
    </row>
    <row r="360" spans="1:44" s="68" customFormat="1" ht="4.5" customHeight="1" thickBot="1">
      <c r="A360" s="115"/>
      <c r="B360" s="78"/>
      <c r="C360" s="78"/>
      <c r="D360" s="78"/>
      <c r="E360" s="78"/>
      <c r="F360" s="78"/>
      <c r="G360" s="78"/>
      <c r="H360" s="78"/>
      <c r="I360" s="42"/>
      <c r="V360" s="78"/>
      <c r="W360" s="78"/>
      <c r="X360" s="78"/>
      <c r="Y360" s="78"/>
      <c r="Z360" s="78"/>
      <c r="AA360" s="78"/>
      <c r="AB360" s="78"/>
      <c r="AC360" s="78"/>
      <c r="AD360" s="42"/>
      <c r="AQ360" s="78"/>
    </row>
    <row r="361" spans="1:44" s="68" customFormat="1" ht="15.75" customHeight="1" thickBot="1">
      <c r="A361" s="115"/>
      <c r="B361" s="78"/>
      <c r="C361" s="2607" t="s">
        <v>54</v>
      </c>
      <c r="D361" s="2607"/>
      <c r="E361" s="2607"/>
      <c r="F361" s="2607"/>
      <c r="G361" s="2607"/>
      <c r="H361" s="78"/>
      <c r="I361" s="42"/>
      <c r="R361" s="57" t="s">
        <v>63</v>
      </c>
      <c r="S361" s="2732" t="s">
        <v>62</v>
      </c>
      <c r="T361" s="2732"/>
      <c r="U361" s="105"/>
      <c r="V361" s="78"/>
      <c r="W361" s="78"/>
      <c r="X361" s="2607" t="s">
        <v>54</v>
      </c>
      <c r="Y361" s="2607"/>
      <c r="Z361" s="2607"/>
      <c r="AA361" s="2607"/>
      <c r="AB361" s="2607"/>
      <c r="AC361" s="78"/>
      <c r="AD361" s="42"/>
      <c r="AM361" s="57" t="s">
        <v>63</v>
      </c>
      <c r="AN361" s="2732" t="s">
        <v>62</v>
      </c>
      <c r="AO361" s="2732"/>
      <c r="AP361" s="105"/>
      <c r="AQ361" s="78"/>
    </row>
    <row r="362" spans="1:44" s="68" customFormat="1" ht="5.25" customHeight="1">
      <c r="A362" s="115"/>
      <c r="B362" s="2726"/>
      <c r="C362" s="2726"/>
      <c r="D362" s="2726"/>
      <c r="E362" s="2726"/>
      <c r="F362" s="2726"/>
      <c r="G362" s="2726"/>
      <c r="H362" s="78"/>
      <c r="I362" s="42"/>
      <c r="S362" s="2732"/>
      <c r="T362" s="2732"/>
      <c r="U362" s="105"/>
      <c r="V362" s="78"/>
      <c r="W362" s="2726"/>
      <c r="X362" s="2726"/>
      <c r="Y362" s="2726"/>
      <c r="Z362" s="2726"/>
      <c r="AA362" s="2726"/>
      <c r="AB362" s="2726"/>
      <c r="AC362" s="78"/>
      <c r="AD362" s="42"/>
      <c r="AN362" s="2732"/>
      <c r="AO362" s="2732"/>
      <c r="AP362" s="105"/>
      <c r="AQ362" s="78"/>
    </row>
    <row r="363" spans="1:44" s="68" customFormat="1" ht="5.25" customHeight="1">
      <c r="A363" s="115"/>
      <c r="B363" s="101"/>
      <c r="C363" s="101"/>
      <c r="D363" s="101"/>
      <c r="E363" s="101"/>
      <c r="F363" s="101"/>
      <c r="G363" s="101"/>
      <c r="H363" s="78"/>
      <c r="I363" s="42"/>
      <c r="S363" s="2732"/>
      <c r="T363" s="2732"/>
      <c r="U363" s="105"/>
      <c r="V363" s="78"/>
      <c r="W363" s="101"/>
      <c r="X363" s="101"/>
      <c r="Y363" s="101"/>
      <c r="Z363" s="101"/>
      <c r="AA363" s="101"/>
      <c r="AB363" s="101"/>
      <c r="AC363" s="78"/>
      <c r="AD363" s="42"/>
      <c r="AN363" s="2732"/>
      <c r="AO363" s="2732"/>
      <c r="AP363" s="105"/>
      <c r="AQ363" s="78"/>
    </row>
    <row r="364" spans="1:44" s="68" customFormat="1" ht="3" customHeight="1">
      <c r="A364" s="115"/>
      <c r="B364" s="78"/>
      <c r="C364" s="78"/>
      <c r="D364" s="78"/>
      <c r="E364" s="78"/>
      <c r="F364" s="78"/>
      <c r="G364" s="78"/>
      <c r="H364" s="78"/>
      <c r="I364" s="42"/>
      <c r="V364" s="78"/>
      <c r="W364" s="78"/>
      <c r="X364" s="78"/>
      <c r="Y364" s="78"/>
      <c r="Z364" s="78"/>
      <c r="AA364" s="78"/>
      <c r="AB364" s="78"/>
      <c r="AC364" s="78"/>
      <c r="AD364" s="42"/>
      <c r="AQ364" s="78"/>
    </row>
    <row r="365" spans="1:44" s="68" customFormat="1" ht="4.5" customHeight="1">
      <c r="A365" s="115"/>
    </row>
    <row r="366" spans="1:44" s="68" customFormat="1" ht="4.5" customHeight="1"/>
    <row r="367" spans="1:44" s="68" customFormat="1" ht="15" customHeight="1">
      <c r="A367" s="115"/>
      <c r="B367" s="2723" t="s">
        <v>42</v>
      </c>
      <c r="C367" s="2723"/>
      <c r="D367" s="2723"/>
      <c r="E367" s="2723"/>
      <c r="F367" s="2723"/>
      <c r="G367" s="2723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V367" s="78"/>
      <c r="W367" s="2723" t="s">
        <v>42</v>
      </c>
      <c r="X367" s="2723"/>
      <c r="Y367" s="2723"/>
      <c r="Z367" s="2723"/>
      <c r="AA367" s="2723"/>
      <c r="AB367" s="2723"/>
      <c r="AC367" s="78"/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/>
      <c r="AQ367" s="78"/>
    </row>
    <row r="368" spans="1:44" s="68" customFormat="1">
      <c r="A368" s="115">
        <v>247</v>
      </c>
      <c r="B368" s="2723"/>
      <c r="C368" s="2723"/>
      <c r="D368" s="2723"/>
      <c r="E368" s="2723"/>
      <c r="F368" s="2723"/>
      <c r="G368" s="2723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V368" s="78"/>
      <c r="W368" s="2723"/>
      <c r="X368" s="2723"/>
      <c r="Y368" s="2723"/>
      <c r="Z368" s="2723"/>
      <c r="AA368" s="2723"/>
      <c r="AB368" s="2723"/>
      <c r="AC368" s="78"/>
      <c r="AD368" s="78"/>
      <c r="AE368" s="78"/>
      <c r="AF368" s="78"/>
      <c r="AG368" s="78"/>
      <c r="AH368" s="78"/>
      <c r="AI368" s="78"/>
      <c r="AJ368" s="78"/>
      <c r="AK368" s="78"/>
      <c r="AL368" s="78"/>
      <c r="AM368" s="78"/>
      <c r="AN368" s="78"/>
      <c r="AQ368" s="78"/>
      <c r="AR368" s="68">
        <v>248</v>
      </c>
    </row>
    <row r="369" spans="1:43" s="114" customFormat="1">
      <c r="A369" s="116"/>
      <c r="B369" s="2710"/>
      <c r="C369" s="2710"/>
      <c r="D369" s="2710"/>
      <c r="E369" s="2710"/>
      <c r="F369" s="2710"/>
      <c r="G369" s="2710"/>
      <c r="H369" s="113"/>
      <c r="I369" s="2710"/>
      <c r="J369" s="2710"/>
      <c r="K369" s="2710"/>
      <c r="L369" s="2710"/>
      <c r="M369" s="2710"/>
      <c r="N369" s="2710"/>
      <c r="O369" s="2710"/>
      <c r="P369" s="2710"/>
      <c r="Q369" s="2710"/>
      <c r="R369" s="2710"/>
      <c r="S369" s="2710"/>
      <c r="T369" s="2710"/>
      <c r="U369" s="2710"/>
      <c r="V369" s="113"/>
      <c r="W369" s="2710"/>
      <c r="X369" s="2710"/>
      <c r="Y369" s="2710"/>
      <c r="Z369" s="2710"/>
      <c r="AA369" s="2710"/>
      <c r="AB369" s="2710"/>
      <c r="AC369" s="113"/>
      <c r="AD369" s="2710"/>
      <c r="AE369" s="2710"/>
      <c r="AF369" s="2710"/>
      <c r="AG369" s="2710"/>
      <c r="AH369" s="2710"/>
      <c r="AI369" s="2710"/>
      <c r="AJ369" s="2710"/>
      <c r="AK369" s="2710"/>
      <c r="AL369" s="2710"/>
      <c r="AM369" s="2710"/>
      <c r="AN369" s="2710"/>
      <c r="AO369" s="2710"/>
      <c r="AP369" s="2710"/>
      <c r="AQ369" s="113"/>
    </row>
    <row r="370" spans="1:43" s="68" customFormat="1" ht="15.75" customHeight="1">
      <c r="A370" s="115"/>
      <c r="B370" s="2724">
        <v>1</v>
      </c>
      <c r="C370" s="2725" t="s">
        <v>43</v>
      </c>
      <c r="D370" s="2725"/>
      <c r="E370" s="2725"/>
      <c r="F370" s="2725"/>
      <c r="G370" s="2725"/>
      <c r="H370" s="78"/>
      <c r="I370" s="2722" t="s">
        <v>44</v>
      </c>
      <c r="J370" s="2722"/>
      <c r="K370" s="2722"/>
      <c r="L370" s="2722"/>
      <c r="M370" s="2722"/>
      <c r="N370" s="2722"/>
      <c r="O370" s="2722"/>
      <c r="P370" s="2722"/>
      <c r="Q370" s="2722"/>
      <c r="R370" s="2722"/>
      <c r="S370" s="2722"/>
      <c r="T370" s="2722"/>
      <c r="U370" s="106"/>
      <c r="V370" s="78"/>
      <c r="W370" s="2724">
        <v>1</v>
      </c>
      <c r="X370" s="2725" t="s">
        <v>43</v>
      </c>
      <c r="Y370" s="2725"/>
      <c r="Z370" s="2725"/>
      <c r="AA370" s="2725"/>
      <c r="AB370" s="2725"/>
      <c r="AC370" s="78"/>
      <c r="AD370" s="2722" t="s">
        <v>44</v>
      </c>
      <c r="AE370" s="2722"/>
      <c r="AF370" s="2722"/>
      <c r="AG370" s="2722"/>
      <c r="AH370" s="2722"/>
      <c r="AI370" s="2722"/>
      <c r="AJ370" s="2722"/>
      <c r="AK370" s="2722"/>
      <c r="AL370" s="2722"/>
      <c r="AM370" s="2722"/>
      <c r="AN370" s="2722"/>
      <c r="AO370" s="2722"/>
      <c r="AP370" s="106"/>
      <c r="AQ370" s="78"/>
    </row>
    <row r="371" spans="1:43" s="68" customFormat="1" ht="15.75">
      <c r="A371" s="115"/>
      <c r="B371" s="2724"/>
      <c r="C371" s="2725"/>
      <c r="D371" s="2725"/>
      <c r="E371" s="2725"/>
      <c r="F371" s="2725"/>
      <c r="G371" s="2725"/>
      <c r="H371" s="78"/>
      <c r="I371" s="2722" t="s">
        <v>45</v>
      </c>
      <c r="J371" s="2722"/>
      <c r="K371" s="2722"/>
      <c r="L371" s="2722"/>
      <c r="M371" s="2722"/>
      <c r="N371" s="2722"/>
      <c r="O371" s="2722"/>
      <c r="P371" s="2722"/>
      <c r="Q371" s="2722"/>
      <c r="R371" s="2722"/>
      <c r="S371" s="2722"/>
      <c r="T371" s="2722"/>
      <c r="U371" s="106"/>
      <c r="V371" s="78"/>
      <c r="W371" s="2724"/>
      <c r="X371" s="2725"/>
      <c r="Y371" s="2725"/>
      <c r="Z371" s="2725"/>
      <c r="AA371" s="2725"/>
      <c r="AB371" s="2725"/>
      <c r="AC371" s="78"/>
      <c r="AD371" s="2722" t="s">
        <v>45</v>
      </c>
      <c r="AE371" s="2722"/>
      <c r="AF371" s="2722"/>
      <c r="AG371" s="2722"/>
      <c r="AH371" s="2722"/>
      <c r="AI371" s="2722"/>
      <c r="AJ371" s="2722"/>
      <c r="AK371" s="2722"/>
      <c r="AL371" s="2722"/>
      <c r="AM371" s="2722"/>
      <c r="AN371" s="2722"/>
      <c r="AO371" s="2722"/>
      <c r="AP371" s="106"/>
      <c r="AQ371" s="78"/>
    </row>
    <row r="372" spans="1:43" s="68" customFormat="1">
      <c r="A372" s="115"/>
      <c r="B372" s="110">
        <v>2</v>
      </c>
      <c r="C372" s="50" t="s">
        <v>46</v>
      </c>
      <c r="D372" s="50"/>
      <c r="E372" s="50"/>
      <c r="F372" s="78"/>
      <c r="G372" s="78"/>
      <c r="H372" s="78"/>
      <c r="I372" s="2607"/>
      <c r="J372" s="2607"/>
      <c r="K372" s="2607"/>
      <c r="L372" s="2607"/>
      <c r="M372" s="2607"/>
      <c r="N372" s="2607"/>
      <c r="O372" s="2607"/>
      <c r="P372" s="2607"/>
      <c r="Q372" s="2607"/>
      <c r="R372" s="2607"/>
      <c r="S372" s="2607"/>
      <c r="T372" s="2607"/>
      <c r="U372" s="2607"/>
      <c r="V372" s="78"/>
      <c r="W372" s="110">
        <v>2</v>
      </c>
      <c r="X372" s="50" t="s">
        <v>46</v>
      </c>
      <c r="Y372" s="50"/>
      <c r="Z372" s="50"/>
      <c r="AA372" s="78"/>
      <c r="AB372" s="78"/>
      <c r="AC372" s="78"/>
      <c r="AD372" s="2607"/>
      <c r="AE372" s="2607"/>
      <c r="AF372" s="2607"/>
      <c r="AG372" s="2607"/>
      <c r="AH372" s="2607"/>
      <c r="AI372" s="2607"/>
      <c r="AJ372" s="2607"/>
      <c r="AK372" s="2607"/>
      <c r="AL372" s="2607"/>
      <c r="AM372" s="2607"/>
      <c r="AN372" s="2607"/>
      <c r="AO372" s="2607"/>
      <c r="AP372" s="2607"/>
      <c r="AQ372" s="78"/>
    </row>
    <row r="373" spans="1:43" s="68" customFormat="1" ht="15" customHeight="1">
      <c r="A373" s="115"/>
      <c r="B373" s="2713">
        <v>3</v>
      </c>
      <c r="C373" s="2720" t="s">
        <v>47</v>
      </c>
      <c r="D373" s="2720"/>
      <c r="E373" s="2720"/>
      <c r="F373" s="2720"/>
      <c r="G373" s="2720"/>
      <c r="H373" s="78"/>
      <c r="I373" s="42"/>
      <c r="J373" s="2728" t="s">
        <v>48</v>
      </c>
      <c r="K373" s="2728"/>
      <c r="L373" s="107" t="s">
        <v>6</v>
      </c>
      <c r="M373" s="2728" t="str">
        <f ca="1">TEXT(LEFT(AH342,(FIND("/",AH342,1)-1))+1,"000")&amp;"/KIM/KPP/"&amp;ROMAN(MONTH(NOW()),0)&amp;"/"&amp;YEAR(NOW())</f>
        <v>025/KIM/KPP/III/2021</v>
      </c>
      <c r="N373" s="2728"/>
      <c r="O373" s="2728"/>
      <c r="P373" s="2728"/>
      <c r="Q373" s="2728"/>
      <c r="R373" s="2728"/>
      <c r="S373" s="2728"/>
      <c r="T373" s="2728"/>
      <c r="U373" s="107"/>
      <c r="V373" s="78"/>
      <c r="W373" s="2713">
        <v>3</v>
      </c>
      <c r="X373" s="2720" t="s">
        <v>47</v>
      </c>
      <c r="Y373" s="2720"/>
      <c r="Z373" s="2720"/>
      <c r="AA373" s="2720"/>
      <c r="AB373" s="2720"/>
      <c r="AC373" s="78"/>
      <c r="AD373" s="42"/>
      <c r="AE373" s="2728" t="s">
        <v>48</v>
      </c>
      <c r="AF373" s="2728"/>
      <c r="AG373" s="107" t="s">
        <v>6</v>
      </c>
      <c r="AH373" s="2728" t="str">
        <f ca="1">TEXT(LEFT(M373,(FIND("/",M373,1)-1))+1,"000")&amp;"/KIM/KPP/"&amp;ROMAN(MONTH(NOW()),0)&amp;"/"&amp;YEAR(NOW())</f>
        <v>026/KIM/KPP/III/2021</v>
      </c>
      <c r="AI373" s="2728"/>
      <c r="AJ373" s="2728"/>
      <c r="AK373" s="2728"/>
      <c r="AL373" s="2728"/>
      <c r="AM373" s="2728"/>
      <c r="AN373" s="2728"/>
      <c r="AO373" s="2728"/>
      <c r="AP373" s="107"/>
      <c r="AQ373" s="78"/>
    </row>
    <row r="374" spans="1:43" s="68" customFormat="1" ht="6.75" customHeight="1">
      <c r="A374" s="115"/>
      <c r="B374" s="2713"/>
      <c r="C374" s="2720"/>
      <c r="D374" s="2720"/>
      <c r="E374" s="2720"/>
      <c r="F374" s="2720"/>
      <c r="G374" s="2720"/>
      <c r="H374" s="82"/>
      <c r="I374" s="42"/>
      <c r="J374" s="2728" t="s">
        <v>49</v>
      </c>
      <c r="K374" s="2728"/>
      <c r="L374" s="2728" t="s">
        <v>6</v>
      </c>
      <c r="M374" s="2728" t="e">
        <f>VLOOKUP(A368,DATABASE_NEW,2,FALSE)</f>
        <v>#NAME?</v>
      </c>
      <c r="N374" s="2728"/>
      <c r="O374" s="2728"/>
      <c r="P374" s="2728"/>
      <c r="Q374" s="2728"/>
      <c r="R374" s="2728"/>
      <c r="S374" s="2728"/>
      <c r="T374" s="2728"/>
      <c r="U374" s="107"/>
      <c r="V374" s="78"/>
      <c r="W374" s="2713"/>
      <c r="X374" s="2720"/>
      <c r="Y374" s="2720"/>
      <c r="Z374" s="2720"/>
      <c r="AA374" s="2720"/>
      <c r="AB374" s="2720"/>
      <c r="AC374" s="82"/>
      <c r="AD374" s="42"/>
      <c r="AE374" s="2728" t="s">
        <v>49</v>
      </c>
      <c r="AF374" s="2728"/>
      <c r="AG374" s="2728" t="s">
        <v>6</v>
      </c>
      <c r="AH374" s="2728" t="e">
        <f>VLOOKUP(AR368,DATABASE_NEW,2,FALSE)</f>
        <v>#NAME?</v>
      </c>
      <c r="AI374" s="2728"/>
      <c r="AJ374" s="2728"/>
      <c r="AK374" s="2728"/>
      <c r="AL374" s="2728"/>
      <c r="AM374" s="2728"/>
      <c r="AN374" s="2728"/>
      <c r="AO374" s="2728"/>
      <c r="AP374" s="107"/>
      <c r="AQ374" s="78"/>
    </row>
    <row r="375" spans="1:43" s="68" customFormat="1" ht="6" customHeight="1">
      <c r="A375" s="115"/>
      <c r="B375" s="108"/>
      <c r="C375" s="2720"/>
      <c r="D375" s="2720"/>
      <c r="E375" s="2720"/>
      <c r="F375" s="2720"/>
      <c r="G375" s="2720"/>
      <c r="H375" s="82"/>
      <c r="I375" s="42"/>
      <c r="J375" s="2728"/>
      <c r="K375" s="2728"/>
      <c r="L375" s="2728"/>
      <c r="M375" s="2728"/>
      <c r="N375" s="2728"/>
      <c r="O375" s="2728"/>
      <c r="P375" s="2728"/>
      <c r="Q375" s="2728"/>
      <c r="R375" s="2728"/>
      <c r="S375" s="2728"/>
      <c r="T375" s="2728"/>
      <c r="U375" s="107"/>
      <c r="V375" s="78"/>
      <c r="W375" s="108"/>
      <c r="X375" s="2720"/>
      <c r="Y375" s="2720"/>
      <c r="Z375" s="2720"/>
      <c r="AA375" s="2720"/>
      <c r="AB375" s="2720"/>
      <c r="AC375" s="82"/>
      <c r="AD375" s="42"/>
      <c r="AE375" s="2728"/>
      <c r="AF375" s="2728"/>
      <c r="AG375" s="2728"/>
      <c r="AH375" s="2728"/>
      <c r="AI375" s="2728"/>
      <c r="AJ375" s="2728"/>
      <c r="AK375" s="2728"/>
      <c r="AL375" s="2728"/>
      <c r="AM375" s="2728"/>
      <c r="AN375" s="2728"/>
      <c r="AO375" s="2728"/>
      <c r="AP375" s="107"/>
      <c r="AQ375" s="78"/>
    </row>
    <row r="376" spans="1:43" s="68" customFormat="1" ht="15" customHeight="1">
      <c r="A376" s="115"/>
      <c r="B376" s="2713">
        <v>4</v>
      </c>
      <c r="C376" s="2720" t="s">
        <v>50</v>
      </c>
      <c r="D376" s="2720"/>
      <c r="E376" s="2720"/>
      <c r="F376" s="2720"/>
      <c r="G376" s="2720"/>
      <c r="H376" s="82"/>
      <c r="I376" s="42"/>
      <c r="J376" s="2712" t="s">
        <v>10</v>
      </c>
      <c r="K376" s="2712"/>
      <c r="L376" s="111" t="s">
        <v>6</v>
      </c>
      <c r="M376" s="2711" t="e">
        <f>VLOOKUP(A368,DATABASE_NEW,5,FALSE)</f>
        <v>#NAME?</v>
      </c>
      <c r="N376" s="2711"/>
      <c r="O376" s="2711"/>
      <c r="P376" s="2711"/>
      <c r="Q376" s="2711"/>
      <c r="R376" s="2711"/>
      <c r="S376" s="2711"/>
      <c r="T376" s="2711"/>
      <c r="U376" s="2711"/>
      <c r="V376" s="78"/>
      <c r="W376" s="2713">
        <v>4</v>
      </c>
      <c r="X376" s="2720" t="s">
        <v>50</v>
      </c>
      <c r="Y376" s="2720"/>
      <c r="Z376" s="2720"/>
      <c r="AA376" s="2720"/>
      <c r="AB376" s="2720"/>
      <c r="AC376" s="82"/>
      <c r="AD376" s="42"/>
      <c r="AE376" s="2712" t="s">
        <v>10</v>
      </c>
      <c r="AF376" s="2712"/>
      <c r="AG376" s="111" t="s">
        <v>6</v>
      </c>
      <c r="AH376" s="2711" t="e">
        <f>VLOOKUP(AR368,DATABASE_NEW,5,FALSE)</f>
        <v>#NAME?</v>
      </c>
      <c r="AI376" s="2711"/>
      <c r="AJ376" s="2711"/>
      <c r="AK376" s="2711"/>
      <c r="AL376" s="2711"/>
      <c r="AM376" s="2711"/>
      <c r="AN376" s="2711"/>
      <c r="AO376" s="2711"/>
      <c r="AP376" s="2711"/>
      <c r="AQ376" s="78"/>
    </row>
    <row r="377" spans="1:43" s="68" customFormat="1">
      <c r="A377" s="115"/>
      <c r="B377" s="2713"/>
      <c r="C377" s="2720"/>
      <c r="D377" s="2720"/>
      <c r="E377" s="2720"/>
      <c r="F377" s="2720"/>
      <c r="G377" s="2720"/>
      <c r="H377" s="82"/>
      <c r="I377" s="42"/>
      <c r="J377" s="2712" t="s">
        <v>8</v>
      </c>
      <c r="K377" s="2712"/>
      <c r="L377" s="111"/>
      <c r="M377" s="109" t="s">
        <v>6</v>
      </c>
      <c r="N377" s="2711" t="e">
        <f>VLOOKUP(A368,DATABASE_NEW,3,FALSE)</f>
        <v>#NAME?</v>
      </c>
      <c r="O377" s="2711"/>
      <c r="P377" s="2711"/>
      <c r="Q377" s="2711"/>
      <c r="R377" s="2711"/>
      <c r="S377" s="2711"/>
      <c r="T377" s="2711"/>
      <c r="U377" s="2711"/>
      <c r="V377" s="78"/>
      <c r="W377" s="2713"/>
      <c r="X377" s="2720"/>
      <c r="Y377" s="2720"/>
      <c r="Z377" s="2720"/>
      <c r="AA377" s="2720"/>
      <c r="AB377" s="2720"/>
      <c r="AC377" s="82"/>
      <c r="AD377" s="42"/>
      <c r="AE377" s="2712" t="s">
        <v>8</v>
      </c>
      <c r="AF377" s="2712"/>
      <c r="AG377" s="111"/>
      <c r="AH377" s="109" t="s">
        <v>6</v>
      </c>
      <c r="AI377" s="2711" t="e">
        <f>VLOOKUP(AR368,DATABASE_NEW,3,FALSE)</f>
        <v>#NAME?</v>
      </c>
      <c r="AJ377" s="2711"/>
      <c r="AK377" s="2711"/>
      <c r="AL377" s="2711"/>
      <c r="AM377" s="2711"/>
      <c r="AN377" s="2711"/>
      <c r="AO377" s="2711"/>
      <c r="AP377" s="2711"/>
      <c r="AQ377" s="78"/>
    </row>
    <row r="378" spans="1:43" s="68" customFormat="1" ht="15" customHeight="1">
      <c r="A378" s="115"/>
      <c r="B378" s="2713">
        <v>5</v>
      </c>
      <c r="C378" s="2720" t="s">
        <v>51</v>
      </c>
      <c r="D378" s="2720"/>
      <c r="E378" s="2720"/>
      <c r="F378" s="2720"/>
      <c r="G378" s="2720"/>
      <c r="H378" s="82"/>
      <c r="I378" s="42"/>
      <c r="J378" s="2712" t="s">
        <v>5</v>
      </c>
      <c r="K378" s="2712"/>
      <c r="L378" s="2712"/>
      <c r="M378" s="112" t="s">
        <v>6</v>
      </c>
      <c r="N378" s="2711" t="e">
        <f>"PT. KPP / "&amp;VLOOKUP(A368,DATABASE_NEW,6,FALSE)</f>
        <v>#NAME?</v>
      </c>
      <c r="O378" s="2711"/>
      <c r="P378" s="2711"/>
      <c r="Q378" s="2711"/>
      <c r="R378" s="2711"/>
      <c r="S378" s="2711"/>
      <c r="T378" s="2711"/>
      <c r="U378" s="100"/>
      <c r="V378" s="78"/>
      <c r="W378" s="2713">
        <v>5</v>
      </c>
      <c r="X378" s="2720" t="s">
        <v>51</v>
      </c>
      <c r="Y378" s="2720"/>
      <c r="Z378" s="2720"/>
      <c r="AA378" s="2720"/>
      <c r="AB378" s="2720"/>
      <c r="AC378" s="82"/>
      <c r="AD378" s="42"/>
      <c r="AE378" s="2712" t="s">
        <v>5</v>
      </c>
      <c r="AF378" s="2712"/>
      <c r="AG378" s="2712"/>
      <c r="AH378" s="112" t="s">
        <v>6</v>
      </c>
      <c r="AI378" s="2711" t="e">
        <f>"PT. KPP / "&amp;VLOOKUP(AR368,DATABASE_NEW,6,FALSE)</f>
        <v>#NAME?</v>
      </c>
      <c r="AJ378" s="2711"/>
      <c r="AK378" s="2711"/>
      <c r="AL378" s="2711"/>
      <c r="AM378" s="2711"/>
      <c r="AN378" s="2711"/>
      <c r="AO378" s="2711"/>
      <c r="AP378" s="100"/>
      <c r="AQ378" s="78"/>
    </row>
    <row r="379" spans="1:43" s="68" customFormat="1" ht="12.75" customHeight="1">
      <c r="A379" s="115"/>
      <c r="B379" s="2713"/>
      <c r="C379" s="2720"/>
      <c r="D379" s="2720"/>
      <c r="E379" s="2720"/>
      <c r="F379" s="2720"/>
      <c r="G379" s="2720"/>
      <c r="H379" s="78"/>
      <c r="I379" s="42"/>
      <c r="J379" s="2712" t="s">
        <v>59</v>
      </c>
      <c r="K379" s="2712"/>
      <c r="L379" s="2712"/>
      <c r="M379" s="2712"/>
      <c r="N379" s="60" t="s">
        <v>6</v>
      </c>
      <c r="O379" s="60"/>
      <c r="P379" s="2718" t="e">
        <f>VLOOKUP(A368,DATABASE_NEW,21,FALSE)</f>
        <v>#NAME?</v>
      </c>
      <c r="Q379" s="2718"/>
      <c r="R379" s="2718"/>
      <c r="S379" s="2718"/>
      <c r="T379" s="2718"/>
      <c r="U379" s="99"/>
      <c r="V379" s="78"/>
      <c r="W379" s="2713"/>
      <c r="X379" s="2720"/>
      <c r="Y379" s="2720"/>
      <c r="Z379" s="2720"/>
      <c r="AA379" s="2720"/>
      <c r="AB379" s="2720"/>
      <c r="AC379" s="78"/>
      <c r="AD379" s="42"/>
      <c r="AE379" s="2712" t="s">
        <v>59</v>
      </c>
      <c r="AF379" s="2712"/>
      <c r="AG379" s="2712"/>
      <c r="AH379" s="2712"/>
      <c r="AI379" s="60" t="s">
        <v>6</v>
      </c>
      <c r="AJ379" s="60"/>
      <c r="AK379" s="2718" t="e">
        <f>VLOOKUP(AR368,DATABASE_NEW,21,FALSE)</f>
        <v>#NAME?</v>
      </c>
      <c r="AL379" s="2718"/>
      <c r="AM379" s="2718"/>
      <c r="AN379" s="2718"/>
      <c r="AO379" s="2718"/>
      <c r="AP379" s="99"/>
      <c r="AQ379" s="78"/>
    </row>
    <row r="380" spans="1:43" s="68" customFormat="1" ht="15" customHeight="1">
      <c r="A380" s="115"/>
      <c r="B380" s="2713">
        <v>6</v>
      </c>
      <c r="C380" s="2720" t="s">
        <v>52</v>
      </c>
      <c r="D380" s="2720"/>
      <c r="E380" s="2720"/>
      <c r="F380" s="2720"/>
      <c r="G380" s="2720"/>
      <c r="H380" s="78"/>
      <c r="I380" s="2607"/>
      <c r="J380" s="2607"/>
      <c r="K380" s="2607"/>
      <c r="L380" s="2607"/>
      <c r="M380" s="2607"/>
      <c r="N380" s="2607"/>
      <c r="O380" s="2607"/>
      <c r="P380" s="2607"/>
      <c r="Q380" s="2607"/>
      <c r="R380" s="2607"/>
      <c r="S380" s="2607"/>
      <c r="T380" s="2607"/>
      <c r="U380" s="2607"/>
      <c r="V380" s="78"/>
      <c r="W380" s="2713">
        <v>6</v>
      </c>
      <c r="X380" s="2720" t="s">
        <v>52</v>
      </c>
      <c r="Y380" s="2720"/>
      <c r="Z380" s="2720"/>
      <c r="AA380" s="2720"/>
      <c r="AB380" s="2720"/>
      <c r="AC380" s="78"/>
      <c r="AD380" s="2607"/>
      <c r="AE380" s="2607"/>
      <c r="AF380" s="2607"/>
      <c r="AG380" s="2607"/>
      <c r="AH380" s="2607"/>
      <c r="AI380" s="2607"/>
      <c r="AJ380" s="2607"/>
      <c r="AK380" s="2607"/>
      <c r="AL380" s="2607"/>
      <c r="AM380" s="2607"/>
      <c r="AN380" s="2607"/>
      <c r="AO380" s="2607"/>
      <c r="AP380" s="2607"/>
      <c r="AQ380" s="78"/>
    </row>
    <row r="381" spans="1:43" s="68" customFormat="1" ht="9.75" customHeight="1">
      <c r="A381" s="115"/>
      <c r="B381" s="2713"/>
      <c r="C381" s="2720"/>
      <c r="D381" s="2720"/>
      <c r="E381" s="2720"/>
      <c r="F381" s="2720"/>
      <c r="G381" s="2720"/>
      <c r="H381" s="78"/>
      <c r="I381" s="42"/>
      <c r="J381" s="78"/>
      <c r="K381" s="55"/>
      <c r="L381" s="56"/>
      <c r="M381" s="56"/>
      <c r="N381" s="56"/>
      <c r="O381" s="56"/>
      <c r="P381" s="2721" t="s">
        <v>55</v>
      </c>
      <c r="Q381" s="2721"/>
      <c r="R381" s="2721"/>
      <c r="S381" s="2721"/>
      <c r="T381" s="2721"/>
      <c r="U381" s="2721"/>
      <c r="V381" s="78"/>
      <c r="W381" s="2713"/>
      <c r="X381" s="2720"/>
      <c r="Y381" s="2720"/>
      <c r="Z381" s="2720"/>
      <c r="AA381" s="2720"/>
      <c r="AB381" s="2720"/>
      <c r="AC381" s="78"/>
      <c r="AD381" s="42"/>
      <c r="AE381" s="78"/>
      <c r="AF381" s="55"/>
      <c r="AG381" s="56"/>
      <c r="AH381" s="56"/>
      <c r="AI381" s="56"/>
      <c r="AJ381" s="56"/>
      <c r="AK381" s="2721" t="s">
        <v>55</v>
      </c>
      <c r="AL381" s="2721"/>
      <c r="AM381" s="2721"/>
      <c r="AN381" s="2721"/>
      <c r="AO381" s="2721"/>
      <c r="AP381" s="2721"/>
      <c r="AQ381" s="78"/>
    </row>
    <row r="382" spans="1:43" s="68" customFormat="1" ht="6.75" customHeight="1" thickBot="1">
      <c r="A382" s="115"/>
      <c r="B382" s="2727">
        <v>7</v>
      </c>
      <c r="C382" s="2729" t="s">
        <v>53</v>
      </c>
      <c r="D382" s="2729"/>
      <c r="E382" s="2729"/>
      <c r="F382" s="2729"/>
      <c r="G382" s="2729"/>
      <c r="I382" s="42"/>
      <c r="J382" s="78"/>
      <c r="K382" s="78"/>
      <c r="L382" s="53"/>
      <c r="M382" s="53"/>
      <c r="N382" s="53"/>
      <c r="O382" s="53"/>
      <c r="P382" s="53"/>
      <c r="Q382" s="53"/>
      <c r="R382" s="2714"/>
      <c r="S382" s="2714"/>
      <c r="T382" s="2714"/>
      <c r="U382" s="102"/>
      <c r="V382" s="78"/>
      <c r="W382" s="2727">
        <v>7</v>
      </c>
      <c r="X382" s="2729" t="s">
        <v>53</v>
      </c>
      <c r="Y382" s="2729"/>
      <c r="Z382" s="2729"/>
      <c r="AA382" s="2729"/>
      <c r="AB382" s="2729"/>
      <c r="AD382" s="42"/>
      <c r="AE382" s="78"/>
      <c r="AF382" s="78"/>
      <c r="AG382" s="53"/>
      <c r="AH382" s="53"/>
      <c r="AI382" s="53"/>
      <c r="AJ382" s="53"/>
      <c r="AK382" s="53"/>
      <c r="AL382" s="53"/>
      <c r="AM382" s="2714"/>
      <c r="AN382" s="2714"/>
      <c r="AO382" s="2714"/>
      <c r="AP382" s="102"/>
      <c r="AQ382" s="78"/>
    </row>
    <row r="383" spans="1:43" s="68" customFormat="1" ht="15.75" thickBot="1">
      <c r="A383" s="115"/>
      <c r="B383" s="2727"/>
      <c r="C383" s="2729"/>
      <c r="D383" s="2729"/>
      <c r="E383" s="2729"/>
      <c r="F383" s="2729"/>
      <c r="G383" s="2729"/>
      <c r="I383" s="42"/>
      <c r="J383" s="78"/>
      <c r="K383" s="78"/>
      <c r="L383" s="78"/>
      <c r="M383" s="78"/>
      <c r="N383" s="58"/>
      <c r="O383" s="58"/>
      <c r="P383" s="58"/>
      <c r="Q383" s="58"/>
      <c r="R383" s="57" t="e">
        <f>IF(N377="HELPER DRILL &amp; BLASTING","V","X")</f>
        <v>#NAME?</v>
      </c>
      <c r="S383" s="2715" t="s">
        <v>56</v>
      </c>
      <c r="T383" s="2715"/>
      <c r="U383" s="103"/>
      <c r="V383" s="78"/>
      <c r="W383" s="2727"/>
      <c r="X383" s="2729"/>
      <c r="Y383" s="2729"/>
      <c r="Z383" s="2729"/>
      <c r="AA383" s="2729"/>
      <c r="AB383" s="2729"/>
      <c r="AD383" s="42"/>
      <c r="AE383" s="78"/>
      <c r="AF383" s="78"/>
      <c r="AG383" s="78"/>
      <c r="AH383" s="78"/>
      <c r="AI383" s="58"/>
      <c r="AJ383" s="58"/>
      <c r="AK383" s="58"/>
      <c r="AL383" s="58"/>
      <c r="AM383" s="57" t="e">
        <f>IF(AI377="HELPER DRILL &amp; BLASTING","V","X")</f>
        <v>#NAME?</v>
      </c>
      <c r="AN383" s="2715" t="s">
        <v>56</v>
      </c>
      <c r="AO383" s="2715"/>
      <c r="AP383" s="103"/>
      <c r="AQ383" s="78"/>
    </row>
    <row r="384" spans="1:43" s="68" customFormat="1" ht="6.75" customHeight="1" thickBot="1">
      <c r="A384" s="115"/>
      <c r="B384" s="2727"/>
      <c r="C384" s="2729"/>
      <c r="D384" s="2729"/>
      <c r="E384" s="2729"/>
      <c r="F384" s="2729"/>
      <c r="G384" s="2729"/>
      <c r="I384" s="42"/>
      <c r="J384" s="78"/>
      <c r="K384" s="78"/>
      <c r="L384" s="53"/>
      <c r="M384" s="53"/>
      <c r="N384" s="53"/>
      <c r="O384" s="53"/>
      <c r="P384" s="53"/>
      <c r="Q384" s="53"/>
      <c r="R384" s="2716"/>
      <c r="S384" s="2717"/>
      <c r="T384" s="2717"/>
      <c r="U384" s="104"/>
      <c r="V384" s="78"/>
      <c r="W384" s="2727"/>
      <c r="X384" s="2729"/>
      <c r="Y384" s="2729"/>
      <c r="Z384" s="2729"/>
      <c r="AA384" s="2729"/>
      <c r="AB384" s="2729"/>
      <c r="AD384" s="42"/>
      <c r="AE384" s="78"/>
      <c r="AF384" s="78"/>
      <c r="AG384" s="53"/>
      <c r="AH384" s="53"/>
      <c r="AI384" s="53"/>
      <c r="AJ384" s="53"/>
      <c r="AK384" s="53"/>
      <c r="AL384" s="53"/>
      <c r="AM384" s="2716"/>
      <c r="AN384" s="2717"/>
      <c r="AO384" s="2717"/>
      <c r="AP384" s="104"/>
      <c r="AQ384" s="78"/>
    </row>
    <row r="385" spans="1:44" s="68" customFormat="1" ht="15.75" thickBot="1">
      <c r="A385" s="115"/>
      <c r="C385" s="2729"/>
      <c r="D385" s="2729"/>
      <c r="E385" s="2729"/>
      <c r="F385" s="2729"/>
      <c r="G385" s="2729"/>
      <c r="H385" s="78"/>
      <c r="I385" s="42"/>
      <c r="J385" s="2719"/>
      <c r="K385" s="2719"/>
      <c r="L385" s="42"/>
      <c r="M385" s="42"/>
      <c r="N385" s="58"/>
      <c r="O385" s="58"/>
      <c r="P385" s="58"/>
      <c r="Q385" s="58"/>
      <c r="R385" s="57" t="s">
        <v>57</v>
      </c>
      <c r="S385" s="54" t="s">
        <v>58</v>
      </c>
      <c r="T385" s="54"/>
      <c r="U385" s="54"/>
      <c r="V385" s="78"/>
      <c r="X385" s="2729"/>
      <c r="Y385" s="2729"/>
      <c r="Z385" s="2729"/>
      <c r="AA385" s="2729"/>
      <c r="AB385" s="2729"/>
      <c r="AC385" s="78"/>
      <c r="AD385" s="42"/>
      <c r="AE385" s="2719"/>
      <c r="AF385" s="2719"/>
      <c r="AG385" s="42"/>
      <c r="AH385" s="42"/>
      <c r="AI385" s="58"/>
      <c r="AJ385" s="58"/>
      <c r="AK385" s="58"/>
      <c r="AL385" s="58"/>
      <c r="AM385" s="57" t="s">
        <v>57</v>
      </c>
      <c r="AN385" s="54" t="s">
        <v>58</v>
      </c>
      <c r="AO385" s="54"/>
      <c r="AP385" s="54"/>
      <c r="AQ385" s="78"/>
    </row>
    <row r="386" spans="1:44" s="68" customFormat="1" ht="3.75" customHeight="1">
      <c r="A386" s="115"/>
      <c r="C386" s="2729"/>
      <c r="D386" s="2729"/>
      <c r="E386" s="2729"/>
      <c r="F386" s="2729"/>
      <c r="G386" s="2729"/>
      <c r="H386" s="78"/>
      <c r="I386" s="42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V386" s="78"/>
      <c r="X386" s="2729"/>
      <c r="Y386" s="2729"/>
      <c r="Z386" s="2729"/>
      <c r="AA386" s="2729"/>
      <c r="AB386" s="2729"/>
      <c r="AC386" s="78"/>
      <c r="AD386" s="42"/>
      <c r="AE386" s="78"/>
      <c r="AF386" s="78"/>
      <c r="AG386" s="78"/>
      <c r="AH386" s="78"/>
      <c r="AI386" s="78"/>
      <c r="AJ386" s="78"/>
      <c r="AK386" s="78"/>
      <c r="AL386" s="78"/>
      <c r="AM386" s="78"/>
      <c r="AN386" s="78"/>
      <c r="AQ386" s="78"/>
    </row>
    <row r="387" spans="1:44" s="68" customFormat="1" ht="3.75" customHeight="1">
      <c r="A387" s="115"/>
      <c r="B387" s="78"/>
      <c r="C387" s="2729"/>
      <c r="D387" s="2729"/>
      <c r="E387" s="2729"/>
      <c r="F387" s="2729"/>
      <c r="G387" s="2729"/>
      <c r="H387" s="78"/>
      <c r="I387" s="42"/>
      <c r="R387" s="62"/>
      <c r="V387" s="78"/>
      <c r="W387" s="78"/>
      <c r="X387" s="2729"/>
      <c r="Y387" s="2729"/>
      <c r="Z387" s="2729"/>
      <c r="AA387" s="2729"/>
      <c r="AB387" s="2729"/>
      <c r="AC387" s="78"/>
      <c r="AD387" s="42"/>
      <c r="AM387" s="62"/>
      <c r="AQ387" s="78"/>
    </row>
    <row r="388" spans="1:44" s="68" customFormat="1">
      <c r="A388" s="115"/>
      <c r="B388" s="78"/>
      <c r="C388" s="78"/>
      <c r="D388" s="78"/>
      <c r="E388" s="78"/>
      <c r="F388" s="78"/>
      <c r="G388" s="78"/>
      <c r="H388" s="78"/>
      <c r="I388" s="42"/>
      <c r="R388" s="62"/>
      <c r="V388" s="78"/>
      <c r="W388" s="78"/>
      <c r="X388" s="78"/>
      <c r="Y388" s="78"/>
      <c r="Z388" s="78"/>
      <c r="AA388" s="78"/>
      <c r="AB388" s="78"/>
      <c r="AC388" s="78"/>
      <c r="AD388" s="42"/>
      <c r="AM388" s="62"/>
      <c r="AQ388" s="78"/>
    </row>
    <row r="389" spans="1:44" s="68" customFormat="1" ht="15.75" thickBot="1">
      <c r="A389" s="115"/>
      <c r="B389" s="78"/>
      <c r="C389" s="78"/>
      <c r="D389" s="78"/>
      <c r="E389" s="78"/>
      <c r="F389" s="78"/>
      <c r="G389" s="78"/>
      <c r="H389" s="78"/>
      <c r="I389" s="42"/>
      <c r="R389" s="62" t="s">
        <v>60</v>
      </c>
      <c r="V389" s="78"/>
      <c r="W389" s="78"/>
      <c r="X389" s="78"/>
      <c r="Y389" s="78"/>
      <c r="Z389" s="78"/>
      <c r="AA389" s="78"/>
      <c r="AB389" s="78"/>
      <c r="AC389" s="78"/>
      <c r="AD389" s="42"/>
      <c r="AM389" s="62" t="s">
        <v>60</v>
      </c>
      <c r="AQ389" s="78"/>
    </row>
    <row r="390" spans="1:44" s="68" customFormat="1" ht="15.75" thickBot="1">
      <c r="A390" s="115"/>
      <c r="B390" s="78"/>
      <c r="C390" s="78"/>
      <c r="D390" s="78"/>
      <c r="E390" s="78"/>
      <c r="F390" s="78"/>
      <c r="G390" s="78"/>
      <c r="H390" s="78"/>
      <c r="I390" s="42"/>
      <c r="R390" s="57" t="s">
        <v>57</v>
      </c>
      <c r="S390" s="2730" t="s">
        <v>61</v>
      </c>
      <c r="T390" s="2731"/>
      <c r="U390" s="98"/>
      <c r="V390" s="78"/>
      <c r="W390" s="78"/>
      <c r="X390" s="78"/>
      <c r="Y390" s="78"/>
      <c r="Z390" s="78"/>
      <c r="AA390" s="78"/>
      <c r="AB390" s="78"/>
      <c r="AC390" s="78"/>
      <c r="AD390" s="42"/>
      <c r="AM390" s="57" t="s">
        <v>57</v>
      </c>
      <c r="AN390" s="2730" t="s">
        <v>61</v>
      </c>
      <c r="AO390" s="2731"/>
      <c r="AP390" s="98"/>
      <c r="AQ390" s="78"/>
    </row>
    <row r="391" spans="1:44" s="68" customFormat="1" ht="4.5" customHeight="1" thickBot="1">
      <c r="A391" s="115"/>
      <c r="B391" s="78"/>
      <c r="C391" s="78"/>
      <c r="D391" s="78"/>
      <c r="E391" s="78"/>
      <c r="F391" s="78"/>
      <c r="G391" s="78"/>
      <c r="H391" s="78"/>
      <c r="I391" s="42"/>
      <c r="V391" s="78"/>
      <c r="W391" s="78"/>
      <c r="X391" s="78"/>
      <c r="Y391" s="78"/>
      <c r="Z391" s="78"/>
      <c r="AA391" s="78"/>
      <c r="AB391" s="78"/>
      <c r="AC391" s="78"/>
      <c r="AD391" s="42"/>
      <c r="AQ391" s="78"/>
    </row>
    <row r="392" spans="1:44" s="68" customFormat="1" ht="15.75" customHeight="1" thickBot="1">
      <c r="A392" s="115"/>
      <c r="B392" s="78"/>
      <c r="C392" s="2607" t="s">
        <v>54</v>
      </c>
      <c r="D392" s="2607"/>
      <c r="E392" s="2607"/>
      <c r="F392" s="2607"/>
      <c r="G392" s="2607"/>
      <c r="H392" s="78"/>
      <c r="I392" s="42"/>
      <c r="R392" s="57" t="s">
        <v>63</v>
      </c>
      <c r="S392" s="2732" t="s">
        <v>62</v>
      </c>
      <c r="T392" s="2732"/>
      <c r="U392" s="105"/>
      <c r="V392" s="78"/>
      <c r="W392" s="78"/>
      <c r="X392" s="2607" t="s">
        <v>54</v>
      </c>
      <c r="Y392" s="2607"/>
      <c r="Z392" s="2607"/>
      <c r="AA392" s="2607"/>
      <c r="AB392" s="2607"/>
      <c r="AC392" s="78"/>
      <c r="AD392" s="42"/>
      <c r="AM392" s="57" t="s">
        <v>63</v>
      </c>
      <c r="AN392" s="2732" t="s">
        <v>62</v>
      </c>
      <c r="AO392" s="2732"/>
      <c r="AP392" s="105"/>
      <c r="AQ392" s="78"/>
    </row>
    <row r="393" spans="1:44" s="68" customFormat="1" ht="5.25" customHeight="1">
      <c r="A393" s="115"/>
      <c r="B393" s="2726"/>
      <c r="C393" s="2726"/>
      <c r="D393" s="2726"/>
      <c r="E393" s="2726"/>
      <c r="F393" s="2726"/>
      <c r="G393" s="2726"/>
      <c r="H393" s="78"/>
      <c r="I393" s="42"/>
      <c r="S393" s="2732"/>
      <c r="T393" s="2732"/>
      <c r="U393" s="105"/>
      <c r="V393" s="78"/>
      <c r="W393" s="2726"/>
      <c r="X393" s="2726"/>
      <c r="Y393" s="2726"/>
      <c r="Z393" s="2726"/>
      <c r="AA393" s="2726"/>
      <c r="AB393" s="2726"/>
      <c r="AC393" s="78"/>
      <c r="AD393" s="42"/>
      <c r="AN393" s="2732"/>
      <c r="AO393" s="2732"/>
      <c r="AP393" s="105"/>
      <c r="AQ393" s="78"/>
    </row>
    <row r="394" spans="1:44" s="68" customFormat="1" ht="5.25" customHeight="1">
      <c r="A394" s="115"/>
      <c r="B394" s="101"/>
      <c r="C394" s="101"/>
      <c r="D394" s="101"/>
      <c r="E394" s="101"/>
      <c r="F394" s="101"/>
      <c r="G394" s="101"/>
      <c r="H394" s="78"/>
      <c r="I394" s="42"/>
      <c r="S394" s="2732"/>
      <c r="T394" s="2732"/>
      <c r="U394" s="105"/>
      <c r="V394" s="78"/>
      <c r="W394" s="101"/>
      <c r="X394" s="101"/>
      <c r="Y394" s="101"/>
      <c r="Z394" s="101"/>
      <c r="AA394" s="101"/>
      <c r="AB394" s="101"/>
      <c r="AC394" s="78"/>
      <c r="AD394" s="42"/>
      <c r="AN394" s="2732"/>
      <c r="AO394" s="2732"/>
      <c r="AP394" s="105"/>
      <c r="AQ394" s="78"/>
    </row>
    <row r="395" spans="1:44" s="68" customFormat="1" ht="3" customHeight="1">
      <c r="A395" s="115"/>
      <c r="B395" s="78"/>
      <c r="C395" s="78"/>
      <c r="D395" s="78"/>
      <c r="E395" s="78"/>
      <c r="F395" s="78"/>
      <c r="G395" s="78"/>
      <c r="H395" s="78"/>
      <c r="I395" s="42"/>
      <c r="V395" s="78"/>
      <c r="W395" s="78"/>
      <c r="X395" s="78"/>
      <c r="Y395" s="78"/>
      <c r="Z395" s="78"/>
      <c r="AA395" s="78"/>
      <c r="AB395" s="78"/>
      <c r="AC395" s="78"/>
      <c r="AD395" s="42"/>
      <c r="AQ395" s="78"/>
    </row>
    <row r="396" spans="1:44" s="68" customFormat="1">
      <c r="A396" s="115"/>
    </row>
    <row r="397" spans="1:44" s="68" customFormat="1" ht="15" customHeight="1">
      <c r="A397" s="115"/>
      <c r="B397" s="2723" t="s">
        <v>42</v>
      </c>
      <c r="C397" s="2723"/>
      <c r="D397" s="2723"/>
      <c r="E397" s="2723"/>
      <c r="F397" s="2723"/>
      <c r="G397" s="2723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V397" s="78"/>
      <c r="W397" s="2723" t="s">
        <v>42</v>
      </c>
      <c r="X397" s="2723"/>
      <c r="Y397" s="2723"/>
      <c r="Z397" s="2723"/>
      <c r="AA397" s="2723"/>
      <c r="AB397" s="2723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Q397" s="78"/>
    </row>
    <row r="398" spans="1:44" s="68" customFormat="1">
      <c r="A398" s="115">
        <v>31</v>
      </c>
      <c r="B398" s="2723"/>
      <c r="C398" s="2723"/>
      <c r="D398" s="2723"/>
      <c r="E398" s="2723"/>
      <c r="F398" s="2723"/>
      <c r="G398" s="2723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V398" s="78"/>
      <c r="W398" s="2723"/>
      <c r="X398" s="2723"/>
      <c r="Y398" s="2723"/>
      <c r="Z398" s="2723"/>
      <c r="AA398" s="2723"/>
      <c r="AB398" s="2723"/>
      <c r="AC398" s="78"/>
      <c r="AD398" s="78"/>
      <c r="AE398" s="78"/>
      <c r="AF398" s="78"/>
      <c r="AG398" s="78"/>
      <c r="AH398" s="78"/>
      <c r="AI398" s="78"/>
      <c r="AJ398" s="78"/>
      <c r="AK398" s="78"/>
      <c r="AL398" s="78"/>
      <c r="AM398" s="78"/>
      <c r="AN398" s="78"/>
      <c r="AQ398" s="78"/>
      <c r="AR398" s="68">
        <v>32</v>
      </c>
    </row>
    <row r="399" spans="1:44" s="114" customFormat="1">
      <c r="A399" s="116"/>
      <c r="B399" s="2710"/>
      <c r="C399" s="2710"/>
      <c r="D399" s="2710"/>
      <c r="E399" s="2710"/>
      <c r="F399" s="2710"/>
      <c r="G399" s="2710"/>
      <c r="H399" s="113"/>
      <c r="I399" s="2710"/>
      <c r="J399" s="2710"/>
      <c r="K399" s="2710"/>
      <c r="L399" s="2710"/>
      <c r="M399" s="2710"/>
      <c r="N399" s="2710"/>
      <c r="O399" s="2710"/>
      <c r="P399" s="2710"/>
      <c r="Q399" s="2710"/>
      <c r="R399" s="2710"/>
      <c r="S399" s="2710"/>
      <c r="T399" s="2710"/>
      <c r="U399" s="2710"/>
      <c r="V399" s="113"/>
      <c r="W399" s="2710"/>
      <c r="X399" s="2710"/>
      <c r="Y399" s="2710"/>
      <c r="Z399" s="2710"/>
      <c r="AA399" s="2710"/>
      <c r="AB399" s="2710"/>
      <c r="AC399" s="113"/>
      <c r="AD399" s="2710"/>
      <c r="AE399" s="2710"/>
      <c r="AF399" s="2710"/>
      <c r="AG399" s="2710"/>
      <c r="AH399" s="2710"/>
      <c r="AI399" s="2710"/>
      <c r="AJ399" s="2710"/>
      <c r="AK399" s="2710"/>
      <c r="AL399" s="2710"/>
      <c r="AM399" s="2710"/>
      <c r="AN399" s="2710"/>
      <c r="AO399" s="2710"/>
      <c r="AP399" s="2710"/>
      <c r="AQ399" s="113"/>
    </row>
    <row r="400" spans="1:44" s="68" customFormat="1" ht="15.75" customHeight="1">
      <c r="A400" s="115"/>
      <c r="B400" s="2724">
        <v>1</v>
      </c>
      <c r="C400" s="2725" t="s">
        <v>43</v>
      </c>
      <c r="D400" s="2725"/>
      <c r="E400" s="2725"/>
      <c r="F400" s="2725"/>
      <c r="G400" s="2725"/>
      <c r="H400" s="78"/>
      <c r="I400" s="2722" t="s">
        <v>44</v>
      </c>
      <c r="J400" s="2722"/>
      <c r="K400" s="2722"/>
      <c r="L400" s="2722"/>
      <c r="M400" s="2722"/>
      <c r="N400" s="2722"/>
      <c r="O400" s="2722"/>
      <c r="P400" s="2722"/>
      <c r="Q400" s="2722"/>
      <c r="R400" s="2722"/>
      <c r="S400" s="2722"/>
      <c r="T400" s="2722"/>
      <c r="U400" s="106"/>
      <c r="V400" s="78"/>
      <c r="W400" s="2724">
        <v>1</v>
      </c>
      <c r="X400" s="2725" t="s">
        <v>43</v>
      </c>
      <c r="Y400" s="2725"/>
      <c r="Z400" s="2725"/>
      <c r="AA400" s="2725"/>
      <c r="AB400" s="2725"/>
      <c r="AC400" s="78"/>
      <c r="AD400" s="2722" t="s">
        <v>44</v>
      </c>
      <c r="AE400" s="2722"/>
      <c r="AF400" s="2722"/>
      <c r="AG400" s="2722"/>
      <c r="AH400" s="2722"/>
      <c r="AI400" s="2722"/>
      <c r="AJ400" s="2722"/>
      <c r="AK400" s="2722"/>
      <c r="AL400" s="2722"/>
      <c r="AM400" s="2722"/>
      <c r="AN400" s="2722"/>
      <c r="AO400" s="2722"/>
      <c r="AP400" s="106"/>
      <c r="AQ400" s="78"/>
    </row>
    <row r="401" spans="1:43" s="68" customFormat="1" ht="15.75">
      <c r="A401" s="115"/>
      <c r="B401" s="2724"/>
      <c r="C401" s="2725"/>
      <c r="D401" s="2725"/>
      <c r="E401" s="2725"/>
      <c r="F401" s="2725"/>
      <c r="G401" s="2725"/>
      <c r="H401" s="78"/>
      <c r="I401" s="2722" t="s">
        <v>45</v>
      </c>
      <c r="J401" s="2722"/>
      <c r="K401" s="2722"/>
      <c r="L401" s="2722"/>
      <c r="M401" s="2722"/>
      <c r="N401" s="2722"/>
      <c r="O401" s="2722"/>
      <c r="P401" s="2722"/>
      <c r="Q401" s="2722"/>
      <c r="R401" s="2722"/>
      <c r="S401" s="2722"/>
      <c r="T401" s="2722"/>
      <c r="U401" s="106"/>
      <c r="V401" s="78"/>
      <c r="W401" s="2724"/>
      <c r="X401" s="2725"/>
      <c r="Y401" s="2725"/>
      <c r="Z401" s="2725"/>
      <c r="AA401" s="2725"/>
      <c r="AB401" s="2725"/>
      <c r="AC401" s="78"/>
      <c r="AD401" s="2722" t="s">
        <v>45</v>
      </c>
      <c r="AE401" s="2722"/>
      <c r="AF401" s="2722"/>
      <c r="AG401" s="2722"/>
      <c r="AH401" s="2722"/>
      <c r="AI401" s="2722"/>
      <c r="AJ401" s="2722"/>
      <c r="AK401" s="2722"/>
      <c r="AL401" s="2722"/>
      <c r="AM401" s="2722"/>
      <c r="AN401" s="2722"/>
      <c r="AO401" s="2722"/>
      <c r="AP401" s="106"/>
      <c r="AQ401" s="78"/>
    </row>
    <row r="402" spans="1:43" s="68" customFormat="1">
      <c r="A402" s="115"/>
      <c r="B402" s="110">
        <v>2</v>
      </c>
      <c r="C402" s="50" t="s">
        <v>46</v>
      </c>
      <c r="D402" s="50"/>
      <c r="E402" s="50"/>
      <c r="F402" s="78"/>
      <c r="G402" s="78"/>
      <c r="H402" s="78"/>
      <c r="I402" s="2607"/>
      <c r="J402" s="2607"/>
      <c r="K402" s="2607"/>
      <c r="L402" s="2607"/>
      <c r="M402" s="2607"/>
      <c r="N402" s="2607"/>
      <c r="O402" s="2607"/>
      <c r="P402" s="2607"/>
      <c r="Q402" s="2607"/>
      <c r="R402" s="2607"/>
      <c r="S402" s="2607"/>
      <c r="T402" s="2607"/>
      <c r="U402" s="2607"/>
      <c r="V402" s="78"/>
      <c r="W402" s="110">
        <v>2</v>
      </c>
      <c r="X402" s="50" t="s">
        <v>46</v>
      </c>
      <c r="Y402" s="50"/>
      <c r="Z402" s="50"/>
      <c r="AA402" s="78"/>
      <c r="AB402" s="78"/>
      <c r="AC402" s="78"/>
      <c r="AD402" s="2607"/>
      <c r="AE402" s="2607"/>
      <c r="AF402" s="2607"/>
      <c r="AG402" s="2607"/>
      <c r="AH402" s="2607"/>
      <c r="AI402" s="2607"/>
      <c r="AJ402" s="2607"/>
      <c r="AK402" s="2607"/>
      <c r="AL402" s="2607"/>
      <c r="AM402" s="2607"/>
      <c r="AN402" s="2607"/>
      <c r="AO402" s="2607"/>
      <c r="AP402" s="2607"/>
      <c r="AQ402" s="78"/>
    </row>
    <row r="403" spans="1:43" s="68" customFormat="1" ht="15" customHeight="1">
      <c r="A403" s="115"/>
      <c r="B403" s="2713">
        <v>3</v>
      </c>
      <c r="C403" s="2720" t="s">
        <v>47</v>
      </c>
      <c r="D403" s="2720"/>
      <c r="E403" s="2720"/>
      <c r="F403" s="2720"/>
      <c r="G403" s="2720"/>
      <c r="H403" s="78"/>
      <c r="I403" s="42"/>
      <c r="J403" s="2728" t="s">
        <v>48</v>
      </c>
      <c r="K403" s="2728"/>
      <c r="L403" s="107" t="s">
        <v>6</v>
      </c>
      <c r="M403" s="2728" t="str">
        <f ca="1">TEXT(LEFT(AH373,(FIND("/",AH373,1)-1))+1,"000")&amp;"/KIM/KPP/"&amp;ROMAN(MONTH(NOW()),0)&amp;"/"&amp;YEAR(NOW())</f>
        <v>027/KIM/KPP/III/2021</v>
      </c>
      <c r="N403" s="2728"/>
      <c r="O403" s="2728"/>
      <c r="P403" s="2728"/>
      <c r="Q403" s="2728"/>
      <c r="R403" s="2728"/>
      <c r="S403" s="2728"/>
      <c r="T403" s="2728"/>
      <c r="U403" s="107"/>
      <c r="V403" s="78"/>
      <c r="W403" s="2713">
        <v>3</v>
      </c>
      <c r="X403" s="2720" t="s">
        <v>47</v>
      </c>
      <c r="Y403" s="2720"/>
      <c r="Z403" s="2720"/>
      <c r="AA403" s="2720"/>
      <c r="AB403" s="2720"/>
      <c r="AC403" s="78"/>
      <c r="AD403" s="42"/>
      <c r="AE403" s="2728" t="s">
        <v>48</v>
      </c>
      <c r="AF403" s="2728"/>
      <c r="AG403" s="107" t="s">
        <v>6</v>
      </c>
      <c r="AH403" s="2728" t="str">
        <f ca="1">TEXT(LEFT(M403,(FIND("/",M403,1)-1))+1,"000")&amp;"/KIM/KPP/"&amp;ROMAN(MONTH(NOW()),0)&amp;"/"&amp;YEAR(NOW())</f>
        <v>028/KIM/KPP/III/2021</v>
      </c>
      <c r="AI403" s="2728"/>
      <c r="AJ403" s="2728"/>
      <c r="AK403" s="2728"/>
      <c r="AL403" s="2728"/>
      <c r="AM403" s="2728"/>
      <c r="AN403" s="2728"/>
      <c r="AO403" s="2728"/>
      <c r="AP403" s="107"/>
      <c r="AQ403" s="78"/>
    </row>
    <row r="404" spans="1:43" s="68" customFormat="1" ht="6.75" customHeight="1">
      <c r="A404" s="115"/>
      <c r="B404" s="2713"/>
      <c r="C404" s="2720"/>
      <c r="D404" s="2720"/>
      <c r="E404" s="2720"/>
      <c r="F404" s="2720"/>
      <c r="G404" s="2720"/>
      <c r="H404" s="82"/>
      <c r="I404" s="42"/>
      <c r="J404" s="2728" t="s">
        <v>49</v>
      </c>
      <c r="K404" s="2728"/>
      <c r="L404" s="2728" t="s">
        <v>6</v>
      </c>
      <c r="M404" s="2728" t="e">
        <f>VLOOKUP(A398,DATABASE_NEW,2,FALSE)</f>
        <v>#NAME?</v>
      </c>
      <c r="N404" s="2728"/>
      <c r="O404" s="2728"/>
      <c r="P404" s="2728"/>
      <c r="Q404" s="2728"/>
      <c r="R404" s="2728"/>
      <c r="S404" s="2728"/>
      <c r="T404" s="2728"/>
      <c r="U404" s="107"/>
      <c r="V404" s="78"/>
      <c r="W404" s="2713"/>
      <c r="X404" s="2720"/>
      <c r="Y404" s="2720"/>
      <c r="Z404" s="2720"/>
      <c r="AA404" s="2720"/>
      <c r="AB404" s="2720"/>
      <c r="AC404" s="82"/>
      <c r="AD404" s="42"/>
      <c r="AE404" s="2728" t="s">
        <v>49</v>
      </c>
      <c r="AF404" s="2728"/>
      <c r="AG404" s="2728" t="s">
        <v>6</v>
      </c>
      <c r="AH404" s="2728" t="e">
        <f>VLOOKUP(AR398,DATABASE_NEW,2,FALSE)</f>
        <v>#NAME?</v>
      </c>
      <c r="AI404" s="2728"/>
      <c r="AJ404" s="2728"/>
      <c r="AK404" s="2728"/>
      <c r="AL404" s="2728"/>
      <c r="AM404" s="2728"/>
      <c r="AN404" s="2728"/>
      <c r="AO404" s="2728"/>
      <c r="AP404" s="107"/>
      <c r="AQ404" s="78"/>
    </row>
    <row r="405" spans="1:43" s="68" customFormat="1" ht="6" customHeight="1">
      <c r="A405" s="115"/>
      <c r="B405" s="108"/>
      <c r="C405" s="2720"/>
      <c r="D405" s="2720"/>
      <c r="E405" s="2720"/>
      <c r="F405" s="2720"/>
      <c r="G405" s="2720"/>
      <c r="H405" s="82"/>
      <c r="I405" s="42"/>
      <c r="J405" s="2728"/>
      <c r="K405" s="2728"/>
      <c r="L405" s="2728"/>
      <c r="M405" s="2728"/>
      <c r="N405" s="2728"/>
      <c r="O405" s="2728"/>
      <c r="P405" s="2728"/>
      <c r="Q405" s="2728"/>
      <c r="R405" s="2728"/>
      <c r="S405" s="2728"/>
      <c r="T405" s="2728"/>
      <c r="U405" s="107"/>
      <c r="V405" s="78"/>
      <c r="W405" s="108"/>
      <c r="X405" s="2720"/>
      <c r="Y405" s="2720"/>
      <c r="Z405" s="2720"/>
      <c r="AA405" s="2720"/>
      <c r="AB405" s="2720"/>
      <c r="AC405" s="82"/>
      <c r="AD405" s="42"/>
      <c r="AE405" s="2728"/>
      <c r="AF405" s="2728"/>
      <c r="AG405" s="2728"/>
      <c r="AH405" s="2728"/>
      <c r="AI405" s="2728"/>
      <c r="AJ405" s="2728"/>
      <c r="AK405" s="2728"/>
      <c r="AL405" s="2728"/>
      <c r="AM405" s="2728"/>
      <c r="AN405" s="2728"/>
      <c r="AO405" s="2728"/>
      <c r="AP405" s="107"/>
      <c r="AQ405" s="78"/>
    </row>
    <row r="406" spans="1:43" s="68" customFormat="1" ht="15" customHeight="1">
      <c r="A406" s="115"/>
      <c r="B406" s="2713">
        <v>4</v>
      </c>
      <c r="C406" s="2720" t="s">
        <v>50</v>
      </c>
      <c r="D406" s="2720"/>
      <c r="E406" s="2720"/>
      <c r="F406" s="2720"/>
      <c r="G406" s="2720"/>
      <c r="H406" s="82"/>
      <c r="I406" s="42"/>
      <c r="J406" s="2712" t="s">
        <v>10</v>
      </c>
      <c r="K406" s="2712"/>
      <c r="L406" s="111" t="s">
        <v>6</v>
      </c>
      <c r="M406" s="2711" t="e">
        <f>VLOOKUP(A398,DATABASE_NEW,5,FALSE)</f>
        <v>#NAME?</v>
      </c>
      <c r="N406" s="2711"/>
      <c r="O406" s="2711"/>
      <c r="P406" s="2711"/>
      <c r="Q406" s="2711"/>
      <c r="R406" s="2711"/>
      <c r="S406" s="2711"/>
      <c r="T406" s="2711"/>
      <c r="U406" s="2711"/>
      <c r="V406" s="78"/>
      <c r="W406" s="2713">
        <v>4</v>
      </c>
      <c r="X406" s="2720" t="s">
        <v>50</v>
      </c>
      <c r="Y406" s="2720"/>
      <c r="Z406" s="2720"/>
      <c r="AA406" s="2720"/>
      <c r="AB406" s="2720"/>
      <c r="AC406" s="82"/>
      <c r="AD406" s="42"/>
      <c r="AE406" s="2712" t="s">
        <v>10</v>
      </c>
      <c r="AF406" s="2712"/>
      <c r="AG406" s="111" t="s">
        <v>6</v>
      </c>
      <c r="AH406" s="2711" t="e">
        <f>VLOOKUP(AR398,DATABASE_NEW,5,FALSE)</f>
        <v>#NAME?</v>
      </c>
      <c r="AI406" s="2711"/>
      <c r="AJ406" s="2711"/>
      <c r="AK406" s="2711"/>
      <c r="AL406" s="2711"/>
      <c r="AM406" s="2711"/>
      <c r="AN406" s="2711"/>
      <c r="AO406" s="2711"/>
      <c r="AP406" s="2711"/>
      <c r="AQ406" s="78"/>
    </row>
    <row r="407" spans="1:43" s="68" customFormat="1">
      <c r="A407" s="115"/>
      <c r="B407" s="2713"/>
      <c r="C407" s="2720"/>
      <c r="D407" s="2720"/>
      <c r="E407" s="2720"/>
      <c r="F407" s="2720"/>
      <c r="G407" s="2720"/>
      <c r="H407" s="82"/>
      <c r="I407" s="42"/>
      <c r="J407" s="2712" t="s">
        <v>8</v>
      </c>
      <c r="K407" s="2712"/>
      <c r="L407" s="111"/>
      <c r="M407" s="109" t="s">
        <v>6</v>
      </c>
      <c r="N407" s="2711" t="e">
        <f>VLOOKUP(A398,DATABASE_NEW,3,FALSE)</f>
        <v>#NAME?</v>
      </c>
      <c r="O407" s="2711"/>
      <c r="P407" s="2711"/>
      <c r="Q407" s="2711"/>
      <c r="R407" s="2711"/>
      <c r="S407" s="2711"/>
      <c r="T407" s="2711"/>
      <c r="U407" s="2711"/>
      <c r="V407" s="78"/>
      <c r="W407" s="2713"/>
      <c r="X407" s="2720"/>
      <c r="Y407" s="2720"/>
      <c r="Z407" s="2720"/>
      <c r="AA407" s="2720"/>
      <c r="AB407" s="2720"/>
      <c r="AC407" s="82"/>
      <c r="AD407" s="42"/>
      <c r="AE407" s="2712" t="s">
        <v>8</v>
      </c>
      <c r="AF407" s="2712"/>
      <c r="AG407" s="111"/>
      <c r="AH407" s="109" t="s">
        <v>6</v>
      </c>
      <c r="AI407" s="2711" t="e">
        <f>VLOOKUP(AR398,DATABASE_NEW,3,FALSE)</f>
        <v>#NAME?</v>
      </c>
      <c r="AJ407" s="2711"/>
      <c r="AK407" s="2711"/>
      <c r="AL407" s="2711"/>
      <c r="AM407" s="2711"/>
      <c r="AN407" s="2711"/>
      <c r="AO407" s="2711"/>
      <c r="AP407" s="2711"/>
      <c r="AQ407" s="78"/>
    </row>
    <row r="408" spans="1:43" s="68" customFormat="1" ht="15" customHeight="1">
      <c r="A408" s="115"/>
      <c r="B408" s="2713">
        <v>5</v>
      </c>
      <c r="C408" s="2720" t="s">
        <v>51</v>
      </c>
      <c r="D408" s="2720"/>
      <c r="E408" s="2720"/>
      <c r="F408" s="2720"/>
      <c r="G408" s="2720"/>
      <c r="H408" s="82"/>
      <c r="I408" s="42"/>
      <c r="J408" s="2712" t="s">
        <v>5</v>
      </c>
      <c r="K408" s="2712"/>
      <c r="L408" s="2712"/>
      <c r="M408" s="112" t="s">
        <v>6</v>
      </c>
      <c r="N408" s="2711" t="e">
        <f>"PT. KPP / "&amp;VLOOKUP(A398,DATABASE_NEW,6,FALSE)</f>
        <v>#NAME?</v>
      </c>
      <c r="O408" s="2711"/>
      <c r="P408" s="2711"/>
      <c r="Q408" s="2711"/>
      <c r="R408" s="2711"/>
      <c r="S408" s="2711"/>
      <c r="T408" s="2711"/>
      <c r="U408" s="100"/>
      <c r="V408" s="78"/>
      <c r="W408" s="2713">
        <v>5</v>
      </c>
      <c r="X408" s="2720" t="s">
        <v>51</v>
      </c>
      <c r="Y408" s="2720"/>
      <c r="Z408" s="2720"/>
      <c r="AA408" s="2720"/>
      <c r="AB408" s="2720"/>
      <c r="AC408" s="82"/>
      <c r="AD408" s="42"/>
      <c r="AE408" s="2712" t="s">
        <v>5</v>
      </c>
      <c r="AF408" s="2712"/>
      <c r="AG408" s="2712"/>
      <c r="AH408" s="112" t="s">
        <v>6</v>
      </c>
      <c r="AI408" s="2711" t="e">
        <f>"PT. KPP / "&amp;VLOOKUP(AR398,DATABASE_NEW,6,FALSE)</f>
        <v>#NAME?</v>
      </c>
      <c r="AJ408" s="2711"/>
      <c r="AK408" s="2711"/>
      <c r="AL408" s="2711"/>
      <c r="AM408" s="2711"/>
      <c r="AN408" s="2711"/>
      <c r="AO408" s="2711"/>
      <c r="AP408" s="100"/>
      <c r="AQ408" s="78"/>
    </row>
    <row r="409" spans="1:43" s="68" customFormat="1" ht="12.75" customHeight="1">
      <c r="A409" s="115"/>
      <c r="B409" s="2713"/>
      <c r="C409" s="2720"/>
      <c r="D409" s="2720"/>
      <c r="E409" s="2720"/>
      <c r="F409" s="2720"/>
      <c r="G409" s="2720"/>
      <c r="H409" s="78"/>
      <c r="I409" s="42"/>
      <c r="J409" s="2712" t="s">
        <v>59</v>
      </c>
      <c r="K409" s="2712"/>
      <c r="L409" s="2712"/>
      <c r="M409" s="2712"/>
      <c r="N409" s="60" t="s">
        <v>6</v>
      </c>
      <c r="O409" s="60"/>
      <c r="P409" s="2718" t="e">
        <f>VLOOKUP(A398,DATABASE_NEW,21,FALSE)</f>
        <v>#NAME?</v>
      </c>
      <c r="Q409" s="2718"/>
      <c r="R409" s="2718"/>
      <c r="S409" s="2718"/>
      <c r="T409" s="2718"/>
      <c r="U409" s="99"/>
      <c r="V409" s="78"/>
      <c r="W409" s="2713"/>
      <c r="X409" s="2720"/>
      <c r="Y409" s="2720"/>
      <c r="Z409" s="2720"/>
      <c r="AA409" s="2720"/>
      <c r="AB409" s="2720"/>
      <c r="AC409" s="78"/>
      <c r="AD409" s="42"/>
      <c r="AE409" s="2712" t="s">
        <v>59</v>
      </c>
      <c r="AF409" s="2712"/>
      <c r="AG409" s="2712"/>
      <c r="AH409" s="2712"/>
      <c r="AI409" s="60" t="s">
        <v>6</v>
      </c>
      <c r="AJ409" s="60"/>
      <c r="AK409" s="2718" t="e">
        <f>VLOOKUP(AR398,DATABASE_NEW,21,FALSE)</f>
        <v>#NAME?</v>
      </c>
      <c r="AL409" s="2718"/>
      <c r="AM409" s="2718"/>
      <c r="AN409" s="2718"/>
      <c r="AO409" s="2718"/>
      <c r="AP409" s="99"/>
      <c r="AQ409" s="78"/>
    </row>
    <row r="410" spans="1:43" s="68" customFormat="1" ht="15" customHeight="1">
      <c r="A410" s="115"/>
      <c r="B410" s="2713">
        <v>6</v>
      </c>
      <c r="C410" s="2720" t="s">
        <v>52</v>
      </c>
      <c r="D410" s="2720"/>
      <c r="E410" s="2720"/>
      <c r="F410" s="2720"/>
      <c r="G410" s="2720"/>
      <c r="H410" s="78"/>
      <c r="I410" s="2607"/>
      <c r="J410" s="2607"/>
      <c r="K410" s="2607"/>
      <c r="L410" s="2607"/>
      <c r="M410" s="2607"/>
      <c r="N410" s="2607"/>
      <c r="O410" s="2607"/>
      <c r="P410" s="2607"/>
      <c r="Q410" s="2607"/>
      <c r="R410" s="2607"/>
      <c r="S410" s="2607"/>
      <c r="T410" s="2607"/>
      <c r="U410" s="2607"/>
      <c r="V410" s="78"/>
      <c r="W410" s="2713">
        <v>6</v>
      </c>
      <c r="X410" s="2720" t="s">
        <v>52</v>
      </c>
      <c r="Y410" s="2720"/>
      <c r="Z410" s="2720"/>
      <c r="AA410" s="2720"/>
      <c r="AB410" s="2720"/>
      <c r="AC410" s="78"/>
      <c r="AD410" s="2607"/>
      <c r="AE410" s="2607"/>
      <c r="AF410" s="2607"/>
      <c r="AG410" s="2607"/>
      <c r="AH410" s="2607"/>
      <c r="AI410" s="2607"/>
      <c r="AJ410" s="2607"/>
      <c r="AK410" s="2607"/>
      <c r="AL410" s="2607"/>
      <c r="AM410" s="2607"/>
      <c r="AN410" s="2607"/>
      <c r="AO410" s="2607"/>
      <c r="AP410" s="2607"/>
      <c r="AQ410" s="78"/>
    </row>
    <row r="411" spans="1:43" s="68" customFormat="1" ht="9.75" customHeight="1">
      <c r="A411" s="115"/>
      <c r="B411" s="2713"/>
      <c r="C411" s="2720"/>
      <c r="D411" s="2720"/>
      <c r="E411" s="2720"/>
      <c r="F411" s="2720"/>
      <c r="G411" s="2720"/>
      <c r="H411" s="78"/>
      <c r="I411" s="42"/>
      <c r="J411" s="78"/>
      <c r="K411" s="55"/>
      <c r="L411" s="56"/>
      <c r="M411" s="56"/>
      <c r="N411" s="56"/>
      <c r="O411" s="56"/>
      <c r="P411" s="2721" t="s">
        <v>55</v>
      </c>
      <c r="Q411" s="2721"/>
      <c r="R411" s="2721"/>
      <c r="S411" s="2721"/>
      <c r="T411" s="2721"/>
      <c r="U411" s="2721"/>
      <c r="V411" s="78"/>
      <c r="W411" s="2713"/>
      <c r="X411" s="2720"/>
      <c r="Y411" s="2720"/>
      <c r="Z411" s="2720"/>
      <c r="AA411" s="2720"/>
      <c r="AB411" s="2720"/>
      <c r="AC411" s="78"/>
      <c r="AD411" s="42"/>
      <c r="AE411" s="78"/>
      <c r="AF411" s="55"/>
      <c r="AG411" s="56"/>
      <c r="AH411" s="56"/>
      <c r="AI411" s="56"/>
      <c r="AJ411" s="56"/>
      <c r="AK411" s="2721" t="s">
        <v>55</v>
      </c>
      <c r="AL411" s="2721"/>
      <c r="AM411" s="2721"/>
      <c r="AN411" s="2721"/>
      <c r="AO411" s="2721"/>
      <c r="AP411" s="2721"/>
      <c r="AQ411" s="78"/>
    </row>
    <row r="412" spans="1:43" s="68" customFormat="1" ht="6.75" customHeight="1" thickBot="1">
      <c r="A412" s="115"/>
      <c r="B412" s="2727">
        <v>7</v>
      </c>
      <c r="C412" s="2729" t="s">
        <v>53</v>
      </c>
      <c r="D412" s="2729"/>
      <c r="E412" s="2729"/>
      <c r="F412" s="2729"/>
      <c r="G412" s="2729"/>
      <c r="I412" s="42"/>
      <c r="J412" s="78"/>
      <c r="K412" s="78"/>
      <c r="L412" s="53"/>
      <c r="M412" s="53"/>
      <c r="N412" s="53"/>
      <c r="O412" s="53"/>
      <c r="P412" s="53"/>
      <c r="Q412" s="53"/>
      <c r="R412" s="2714"/>
      <c r="S412" s="2714"/>
      <c r="T412" s="2714"/>
      <c r="U412" s="102"/>
      <c r="V412" s="78"/>
      <c r="W412" s="2727">
        <v>7</v>
      </c>
      <c r="X412" s="2729" t="s">
        <v>53</v>
      </c>
      <c r="Y412" s="2729"/>
      <c r="Z412" s="2729"/>
      <c r="AA412" s="2729"/>
      <c r="AB412" s="2729"/>
      <c r="AD412" s="42"/>
      <c r="AE412" s="78"/>
      <c r="AF412" s="78"/>
      <c r="AG412" s="53"/>
      <c r="AH412" s="53"/>
      <c r="AI412" s="53"/>
      <c r="AJ412" s="53"/>
      <c r="AK412" s="53"/>
      <c r="AL412" s="53"/>
      <c r="AM412" s="2714"/>
      <c r="AN412" s="2714"/>
      <c r="AO412" s="2714"/>
      <c r="AP412" s="102"/>
      <c r="AQ412" s="78"/>
    </row>
    <row r="413" spans="1:43" s="68" customFormat="1" ht="15.75" thickBot="1">
      <c r="A413" s="115"/>
      <c r="B413" s="2727"/>
      <c r="C413" s="2729"/>
      <c r="D413" s="2729"/>
      <c r="E413" s="2729"/>
      <c r="F413" s="2729"/>
      <c r="G413" s="2729"/>
      <c r="I413" s="42"/>
      <c r="J413" s="78"/>
      <c r="K413" s="78"/>
      <c r="L413" s="78"/>
      <c r="M413" s="78"/>
      <c r="N413" s="58"/>
      <c r="O413" s="58"/>
      <c r="P413" s="58"/>
      <c r="Q413" s="58"/>
      <c r="R413" s="57" t="e">
        <f>IF(N407="HELPER DRILL &amp; BLASTING","V","X")</f>
        <v>#NAME?</v>
      </c>
      <c r="S413" s="2715" t="s">
        <v>56</v>
      </c>
      <c r="T413" s="2715"/>
      <c r="U413" s="103"/>
      <c r="V413" s="78"/>
      <c r="W413" s="2727"/>
      <c r="X413" s="2729"/>
      <c r="Y413" s="2729"/>
      <c r="Z413" s="2729"/>
      <c r="AA413" s="2729"/>
      <c r="AB413" s="2729"/>
      <c r="AD413" s="42"/>
      <c r="AE413" s="78"/>
      <c r="AF413" s="78"/>
      <c r="AG413" s="78"/>
      <c r="AH413" s="78"/>
      <c r="AI413" s="58"/>
      <c r="AJ413" s="58"/>
      <c r="AK413" s="58"/>
      <c r="AL413" s="58"/>
      <c r="AM413" s="57" t="e">
        <f>IF(AI407="HELPER DRILL &amp; BLASTING","V","X")</f>
        <v>#NAME?</v>
      </c>
      <c r="AN413" s="2715" t="s">
        <v>56</v>
      </c>
      <c r="AO413" s="2715"/>
      <c r="AP413" s="103"/>
      <c r="AQ413" s="78"/>
    </row>
    <row r="414" spans="1:43" s="68" customFormat="1" ht="6.75" customHeight="1" thickBot="1">
      <c r="A414" s="115"/>
      <c r="B414" s="2727"/>
      <c r="C414" s="2729"/>
      <c r="D414" s="2729"/>
      <c r="E414" s="2729"/>
      <c r="F414" s="2729"/>
      <c r="G414" s="2729"/>
      <c r="I414" s="42"/>
      <c r="J414" s="78"/>
      <c r="K414" s="78"/>
      <c r="L414" s="53"/>
      <c r="M414" s="53"/>
      <c r="N414" s="53"/>
      <c r="O414" s="53"/>
      <c r="P414" s="53"/>
      <c r="Q414" s="53"/>
      <c r="R414" s="2716"/>
      <c r="S414" s="2717"/>
      <c r="T414" s="2717"/>
      <c r="U414" s="104"/>
      <c r="V414" s="78"/>
      <c r="W414" s="2727"/>
      <c r="X414" s="2729"/>
      <c r="Y414" s="2729"/>
      <c r="Z414" s="2729"/>
      <c r="AA414" s="2729"/>
      <c r="AB414" s="2729"/>
      <c r="AD414" s="42"/>
      <c r="AE414" s="78"/>
      <c r="AF414" s="78"/>
      <c r="AG414" s="53"/>
      <c r="AH414" s="53"/>
      <c r="AI414" s="53"/>
      <c r="AJ414" s="53"/>
      <c r="AK414" s="53"/>
      <c r="AL414" s="53"/>
      <c r="AM414" s="2716"/>
      <c r="AN414" s="2717"/>
      <c r="AO414" s="2717"/>
      <c r="AP414" s="104"/>
      <c r="AQ414" s="78"/>
    </row>
    <row r="415" spans="1:43" s="68" customFormat="1" ht="15.75" thickBot="1">
      <c r="A415" s="115"/>
      <c r="C415" s="2729"/>
      <c r="D415" s="2729"/>
      <c r="E415" s="2729"/>
      <c r="F415" s="2729"/>
      <c r="G415" s="2729"/>
      <c r="H415" s="78"/>
      <c r="I415" s="42"/>
      <c r="J415" s="2719"/>
      <c r="K415" s="2719"/>
      <c r="L415" s="42"/>
      <c r="M415" s="42"/>
      <c r="N415" s="58"/>
      <c r="O415" s="58"/>
      <c r="P415" s="58"/>
      <c r="Q415" s="58"/>
      <c r="R415" s="57" t="s">
        <v>57</v>
      </c>
      <c r="S415" s="54" t="s">
        <v>58</v>
      </c>
      <c r="T415" s="54"/>
      <c r="U415" s="54"/>
      <c r="V415" s="78"/>
      <c r="X415" s="2729"/>
      <c r="Y415" s="2729"/>
      <c r="Z415" s="2729"/>
      <c r="AA415" s="2729"/>
      <c r="AB415" s="2729"/>
      <c r="AC415" s="78"/>
      <c r="AD415" s="42"/>
      <c r="AE415" s="2719"/>
      <c r="AF415" s="2719"/>
      <c r="AG415" s="42"/>
      <c r="AH415" s="42"/>
      <c r="AI415" s="58"/>
      <c r="AJ415" s="58"/>
      <c r="AK415" s="58"/>
      <c r="AL415" s="58"/>
      <c r="AM415" s="57" t="s">
        <v>57</v>
      </c>
      <c r="AN415" s="54" t="s">
        <v>58</v>
      </c>
      <c r="AO415" s="54"/>
      <c r="AP415" s="54"/>
      <c r="AQ415" s="78"/>
    </row>
    <row r="416" spans="1:43" s="68" customFormat="1" ht="3.75" customHeight="1">
      <c r="A416" s="115"/>
      <c r="C416" s="2729"/>
      <c r="D416" s="2729"/>
      <c r="E416" s="2729"/>
      <c r="F416" s="2729"/>
      <c r="G416" s="2729"/>
      <c r="H416" s="78"/>
      <c r="I416" s="42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V416" s="78"/>
      <c r="X416" s="2729"/>
      <c r="Y416" s="2729"/>
      <c r="Z416" s="2729"/>
      <c r="AA416" s="2729"/>
      <c r="AB416" s="2729"/>
      <c r="AC416" s="78"/>
      <c r="AD416" s="42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Q416" s="78"/>
    </row>
    <row r="417" spans="1:44" s="68" customFormat="1" ht="3.75" customHeight="1">
      <c r="A417" s="115"/>
      <c r="B417" s="78"/>
      <c r="C417" s="2729"/>
      <c r="D417" s="2729"/>
      <c r="E417" s="2729"/>
      <c r="F417" s="2729"/>
      <c r="G417" s="2729"/>
      <c r="H417" s="78"/>
      <c r="I417" s="42"/>
      <c r="R417" s="62"/>
      <c r="V417" s="78"/>
      <c r="W417" s="78"/>
      <c r="X417" s="2729"/>
      <c r="Y417" s="2729"/>
      <c r="Z417" s="2729"/>
      <c r="AA417" s="2729"/>
      <c r="AB417" s="2729"/>
      <c r="AC417" s="78"/>
      <c r="AD417" s="42"/>
      <c r="AM417" s="62"/>
      <c r="AQ417" s="78"/>
    </row>
    <row r="418" spans="1:44" s="68" customFormat="1">
      <c r="A418" s="115"/>
      <c r="B418" s="78"/>
      <c r="C418" s="78"/>
      <c r="D418" s="78"/>
      <c r="E418" s="78"/>
      <c r="F418" s="78"/>
      <c r="G418" s="78"/>
      <c r="H418" s="78"/>
      <c r="I418" s="42"/>
      <c r="R418" s="62"/>
      <c r="V418" s="78"/>
      <c r="W418" s="78"/>
      <c r="X418" s="78"/>
      <c r="Y418" s="78"/>
      <c r="Z418" s="78"/>
      <c r="AA418" s="78"/>
      <c r="AB418" s="78"/>
      <c r="AC418" s="78"/>
      <c r="AD418" s="42"/>
      <c r="AM418" s="62"/>
      <c r="AQ418" s="78"/>
    </row>
    <row r="419" spans="1:44" s="68" customFormat="1" ht="15.75" thickBot="1">
      <c r="A419" s="115"/>
      <c r="B419" s="78"/>
      <c r="C419" s="78"/>
      <c r="D419" s="78"/>
      <c r="E419" s="78"/>
      <c r="F419" s="78"/>
      <c r="G419" s="78"/>
      <c r="H419" s="78"/>
      <c r="I419" s="42"/>
      <c r="R419" s="62" t="s">
        <v>60</v>
      </c>
      <c r="V419" s="78"/>
      <c r="W419" s="78"/>
      <c r="X419" s="78"/>
      <c r="Y419" s="78"/>
      <c r="Z419" s="78"/>
      <c r="AA419" s="78"/>
      <c r="AB419" s="78"/>
      <c r="AC419" s="78"/>
      <c r="AD419" s="42"/>
      <c r="AM419" s="62" t="s">
        <v>60</v>
      </c>
      <c r="AQ419" s="78"/>
    </row>
    <row r="420" spans="1:44" s="68" customFormat="1" ht="15.75" thickBot="1">
      <c r="A420" s="115"/>
      <c r="B420" s="78"/>
      <c r="C420" s="78"/>
      <c r="D420" s="78"/>
      <c r="E420" s="78"/>
      <c r="F420" s="78"/>
      <c r="G420" s="78"/>
      <c r="H420" s="78"/>
      <c r="I420" s="42"/>
      <c r="R420" s="57" t="s">
        <v>57</v>
      </c>
      <c r="S420" s="2730" t="s">
        <v>61</v>
      </c>
      <c r="T420" s="2731"/>
      <c r="U420" s="98"/>
      <c r="V420" s="78"/>
      <c r="W420" s="78"/>
      <c r="X420" s="78"/>
      <c r="Y420" s="78"/>
      <c r="Z420" s="78"/>
      <c r="AA420" s="78"/>
      <c r="AB420" s="78"/>
      <c r="AC420" s="78"/>
      <c r="AD420" s="42"/>
      <c r="AM420" s="57" t="s">
        <v>57</v>
      </c>
      <c r="AN420" s="2730" t="s">
        <v>61</v>
      </c>
      <c r="AO420" s="2731"/>
      <c r="AP420" s="98"/>
      <c r="AQ420" s="78"/>
    </row>
    <row r="421" spans="1:44" s="68" customFormat="1" ht="4.5" customHeight="1" thickBot="1">
      <c r="A421" s="115"/>
      <c r="B421" s="78"/>
      <c r="C421" s="78"/>
      <c r="D421" s="78"/>
      <c r="E421" s="78"/>
      <c r="F421" s="78"/>
      <c r="G421" s="78"/>
      <c r="H421" s="78"/>
      <c r="I421" s="42"/>
      <c r="V421" s="78"/>
      <c r="W421" s="78"/>
      <c r="X421" s="78"/>
      <c r="Y421" s="78"/>
      <c r="Z421" s="78"/>
      <c r="AA421" s="78"/>
      <c r="AB421" s="78"/>
      <c r="AC421" s="78"/>
      <c r="AD421" s="42"/>
      <c r="AQ421" s="78"/>
    </row>
    <row r="422" spans="1:44" s="68" customFormat="1" ht="15.75" customHeight="1" thickBot="1">
      <c r="A422" s="115"/>
      <c r="B422" s="78"/>
      <c r="C422" s="2607" t="s">
        <v>54</v>
      </c>
      <c r="D422" s="2607"/>
      <c r="E422" s="2607"/>
      <c r="F422" s="2607"/>
      <c r="G422" s="2607"/>
      <c r="H422" s="78"/>
      <c r="I422" s="42"/>
      <c r="R422" s="57" t="s">
        <v>63</v>
      </c>
      <c r="S422" s="2732" t="s">
        <v>62</v>
      </c>
      <c r="T422" s="2732"/>
      <c r="U422" s="105"/>
      <c r="V422" s="78"/>
      <c r="W422" s="78"/>
      <c r="X422" s="2607" t="s">
        <v>54</v>
      </c>
      <c r="Y422" s="2607"/>
      <c r="Z422" s="2607"/>
      <c r="AA422" s="2607"/>
      <c r="AB422" s="2607"/>
      <c r="AC422" s="78"/>
      <c r="AD422" s="42"/>
      <c r="AM422" s="57" t="s">
        <v>63</v>
      </c>
      <c r="AN422" s="2732" t="s">
        <v>62</v>
      </c>
      <c r="AO422" s="2732"/>
      <c r="AP422" s="105"/>
      <c r="AQ422" s="78"/>
    </row>
    <row r="423" spans="1:44" s="68" customFormat="1" ht="5.25" customHeight="1">
      <c r="A423" s="115"/>
      <c r="B423" s="2726"/>
      <c r="C423" s="2726"/>
      <c r="D423" s="2726"/>
      <c r="E423" s="2726"/>
      <c r="F423" s="2726"/>
      <c r="G423" s="2726"/>
      <c r="H423" s="78"/>
      <c r="I423" s="42"/>
      <c r="S423" s="2732"/>
      <c r="T423" s="2732"/>
      <c r="U423" s="105"/>
      <c r="V423" s="78"/>
      <c r="W423" s="2726"/>
      <c r="X423" s="2726"/>
      <c r="Y423" s="2726"/>
      <c r="Z423" s="2726"/>
      <c r="AA423" s="2726"/>
      <c r="AB423" s="2726"/>
      <c r="AC423" s="78"/>
      <c r="AD423" s="42"/>
      <c r="AN423" s="2732"/>
      <c r="AO423" s="2732"/>
      <c r="AP423" s="105"/>
      <c r="AQ423" s="78"/>
    </row>
    <row r="424" spans="1:44" s="68" customFormat="1" ht="5.25" customHeight="1">
      <c r="A424" s="115"/>
      <c r="B424" s="101"/>
      <c r="C424" s="101"/>
      <c r="D424" s="101"/>
      <c r="E424" s="101"/>
      <c r="F424" s="101"/>
      <c r="G424" s="101"/>
      <c r="H424" s="78"/>
      <c r="I424" s="42"/>
      <c r="S424" s="2732"/>
      <c r="T424" s="2732"/>
      <c r="U424" s="105"/>
      <c r="V424" s="78"/>
      <c r="W424" s="101"/>
      <c r="X424" s="101"/>
      <c r="Y424" s="101"/>
      <c r="Z424" s="101"/>
      <c r="AA424" s="101"/>
      <c r="AB424" s="101"/>
      <c r="AC424" s="78"/>
      <c r="AD424" s="42"/>
      <c r="AN424" s="2732"/>
      <c r="AO424" s="2732"/>
      <c r="AP424" s="105"/>
      <c r="AQ424" s="78"/>
    </row>
    <row r="425" spans="1:44" s="68" customFormat="1" ht="3" customHeight="1">
      <c r="A425" s="115"/>
      <c r="B425" s="78"/>
      <c r="C425" s="78"/>
      <c r="D425" s="78"/>
      <c r="E425" s="78"/>
      <c r="F425" s="78"/>
      <c r="G425" s="78"/>
      <c r="H425" s="78"/>
      <c r="I425" s="42"/>
      <c r="V425" s="78"/>
      <c r="W425" s="78"/>
      <c r="X425" s="78"/>
      <c r="Y425" s="78"/>
      <c r="Z425" s="78"/>
      <c r="AA425" s="78"/>
      <c r="AB425" s="78"/>
      <c r="AC425" s="78"/>
      <c r="AD425" s="42"/>
      <c r="AQ425" s="78"/>
    </row>
    <row r="426" spans="1:44" s="68" customFormat="1" ht="4.5" customHeight="1">
      <c r="A426" s="115"/>
    </row>
    <row r="427" spans="1:44" s="68" customFormat="1" ht="4.5" customHeight="1"/>
    <row r="428" spans="1:44" s="68" customFormat="1" ht="15" customHeight="1">
      <c r="A428" s="115"/>
      <c r="B428" s="2723" t="s">
        <v>42</v>
      </c>
      <c r="C428" s="2723"/>
      <c r="D428" s="2723"/>
      <c r="E428" s="2723"/>
      <c r="F428" s="2723"/>
      <c r="G428" s="2723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V428" s="78"/>
      <c r="W428" s="2723" t="s">
        <v>42</v>
      </c>
      <c r="X428" s="2723"/>
      <c r="Y428" s="2723"/>
      <c r="Z428" s="2723"/>
      <c r="AA428" s="2723"/>
      <c r="AB428" s="2723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Q428" s="78"/>
    </row>
    <row r="429" spans="1:44" s="68" customFormat="1">
      <c r="A429" s="115">
        <v>29</v>
      </c>
      <c r="B429" s="2723"/>
      <c r="C429" s="2723"/>
      <c r="D429" s="2723"/>
      <c r="E429" s="2723"/>
      <c r="F429" s="2723"/>
      <c r="G429" s="2723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V429" s="78"/>
      <c r="W429" s="2723"/>
      <c r="X429" s="2723"/>
      <c r="Y429" s="2723"/>
      <c r="Z429" s="2723"/>
      <c r="AA429" s="2723"/>
      <c r="AB429" s="2723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Q429" s="78"/>
      <c r="AR429" s="68">
        <v>30</v>
      </c>
    </row>
    <row r="430" spans="1:44" s="114" customFormat="1">
      <c r="A430" s="116"/>
      <c r="B430" s="2710"/>
      <c r="C430" s="2710"/>
      <c r="D430" s="2710"/>
      <c r="E430" s="2710"/>
      <c r="F430" s="2710"/>
      <c r="G430" s="2710"/>
      <c r="H430" s="113"/>
      <c r="I430" s="2710"/>
      <c r="J430" s="2710"/>
      <c r="K430" s="2710"/>
      <c r="L430" s="2710"/>
      <c r="M430" s="2710"/>
      <c r="N430" s="2710"/>
      <c r="O430" s="2710"/>
      <c r="P430" s="2710"/>
      <c r="Q430" s="2710"/>
      <c r="R430" s="2710"/>
      <c r="S430" s="2710"/>
      <c r="T430" s="2710"/>
      <c r="U430" s="2710"/>
      <c r="V430" s="113"/>
      <c r="W430" s="2710"/>
      <c r="X430" s="2710"/>
      <c r="Y430" s="2710"/>
      <c r="Z430" s="2710"/>
      <c r="AA430" s="2710"/>
      <c r="AB430" s="2710"/>
      <c r="AC430" s="113"/>
      <c r="AD430" s="2710"/>
      <c r="AE430" s="2710"/>
      <c r="AF430" s="2710"/>
      <c r="AG430" s="2710"/>
      <c r="AH430" s="2710"/>
      <c r="AI430" s="2710"/>
      <c r="AJ430" s="2710"/>
      <c r="AK430" s="2710"/>
      <c r="AL430" s="2710"/>
      <c r="AM430" s="2710"/>
      <c r="AN430" s="2710"/>
      <c r="AO430" s="2710"/>
      <c r="AP430" s="2710"/>
      <c r="AQ430" s="113"/>
    </row>
    <row r="431" spans="1:44" s="68" customFormat="1" ht="15.75" customHeight="1">
      <c r="A431" s="115"/>
      <c r="B431" s="2724">
        <v>1</v>
      </c>
      <c r="C431" s="2725" t="s">
        <v>43</v>
      </c>
      <c r="D431" s="2725"/>
      <c r="E431" s="2725"/>
      <c r="F431" s="2725"/>
      <c r="G431" s="2725"/>
      <c r="H431" s="78"/>
      <c r="I431" s="2722" t="s">
        <v>44</v>
      </c>
      <c r="J431" s="2722"/>
      <c r="K431" s="2722"/>
      <c r="L431" s="2722"/>
      <c r="M431" s="2722"/>
      <c r="N431" s="2722"/>
      <c r="O431" s="2722"/>
      <c r="P431" s="2722"/>
      <c r="Q431" s="2722"/>
      <c r="R431" s="2722"/>
      <c r="S431" s="2722"/>
      <c r="T431" s="2722"/>
      <c r="U431" s="106"/>
      <c r="V431" s="78"/>
      <c r="W431" s="2724">
        <v>1</v>
      </c>
      <c r="X431" s="2725" t="s">
        <v>43</v>
      </c>
      <c r="Y431" s="2725"/>
      <c r="Z431" s="2725"/>
      <c r="AA431" s="2725"/>
      <c r="AB431" s="2725"/>
      <c r="AC431" s="78"/>
      <c r="AD431" s="2722" t="s">
        <v>44</v>
      </c>
      <c r="AE431" s="2722"/>
      <c r="AF431" s="2722"/>
      <c r="AG431" s="2722"/>
      <c r="AH431" s="2722"/>
      <c r="AI431" s="2722"/>
      <c r="AJ431" s="2722"/>
      <c r="AK431" s="2722"/>
      <c r="AL431" s="2722"/>
      <c r="AM431" s="2722"/>
      <c r="AN431" s="2722"/>
      <c r="AO431" s="2722"/>
      <c r="AP431" s="106"/>
      <c r="AQ431" s="78"/>
    </row>
    <row r="432" spans="1:44" s="68" customFormat="1" ht="15.75">
      <c r="A432" s="115"/>
      <c r="B432" s="2724"/>
      <c r="C432" s="2725"/>
      <c r="D432" s="2725"/>
      <c r="E432" s="2725"/>
      <c r="F432" s="2725"/>
      <c r="G432" s="2725"/>
      <c r="H432" s="78"/>
      <c r="I432" s="2722" t="s">
        <v>45</v>
      </c>
      <c r="J432" s="2722"/>
      <c r="K432" s="2722"/>
      <c r="L432" s="2722"/>
      <c r="M432" s="2722"/>
      <c r="N432" s="2722"/>
      <c r="O432" s="2722"/>
      <c r="P432" s="2722"/>
      <c r="Q432" s="2722"/>
      <c r="R432" s="2722"/>
      <c r="S432" s="2722"/>
      <c r="T432" s="2722"/>
      <c r="U432" s="106"/>
      <c r="V432" s="78"/>
      <c r="W432" s="2724"/>
      <c r="X432" s="2725"/>
      <c r="Y432" s="2725"/>
      <c r="Z432" s="2725"/>
      <c r="AA432" s="2725"/>
      <c r="AB432" s="2725"/>
      <c r="AC432" s="78"/>
      <c r="AD432" s="2722" t="s">
        <v>45</v>
      </c>
      <c r="AE432" s="2722"/>
      <c r="AF432" s="2722"/>
      <c r="AG432" s="2722"/>
      <c r="AH432" s="2722"/>
      <c r="AI432" s="2722"/>
      <c r="AJ432" s="2722"/>
      <c r="AK432" s="2722"/>
      <c r="AL432" s="2722"/>
      <c r="AM432" s="2722"/>
      <c r="AN432" s="2722"/>
      <c r="AO432" s="2722"/>
      <c r="AP432" s="106"/>
      <c r="AQ432" s="78"/>
    </row>
    <row r="433" spans="1:43" s="68" customFormat="1">
      <c r="A433" s="115"/>
      <c r="B433" s="110">
        <v>2</v>
      </c>
      <c r="C433" s="50" t="s">
        <v>46</v>
      </c>
      <c r="D433" s="50"/>
      <c r="E433" s="50"/>
      <c r="F433" s="78"/>
      <c r="G433" s="78"/>
      <c r="H433" s="78"/>
      <c r="I433" s="2607"/>
      <c r="J433" s="2607"/>
      <c r="K433" s="2607"/>
      <c r="L433" s="2607"/>
      <c r="M433" s="2607"/>
      <c r="N433" s="2607"/>
      <c r="O433" s="2607"/>
      <c r="P433" s="2607"/>
      <c r="Q433" s="2607"/>
      <c r="R433" s="2607"/>
      <c r="S433" s="2607"/>
      <c r="T433" s="2607"/>
      <c r="U433" s="2607"/>
      <c r="V433" s="78"/>
      <c r="W433" s="110">
        <v>2</v>
      </c>
      <c r="X433" s="50" t="s">
        <v>46</v>
      </c>
      <c r="Y433" s="50"/>
      <c r="Z433" s="50"/>
      <c r="AA433" s="78"/>
      <c r="AB433" s="78"/>
      <c r="AC433" s="78"/>
      <c r="AD433" s="2607"/>
      <c r="AE433" s="2607"/>
      <c r="AF433" s="2607"/>
      <c r="AG433" s="2607"/>
      <c r="AH433" s="2607"/>
      <c r="AI433" s="2607"/>
      <c r="AJ433" s="2607"/>
      <c r="AK433" s="2607"/>
      <c r="AL433" s="2607"/>
      <c r="AM433" s="2607"/>
      <c r="AN433" s="2607"/>
      <c r="AO433" s="2607"/>
      <c r="AP433" s="2607"/>
      <c r="AQ433" s="78"/>
    </row>
    <row r="434" spans="1:43" s="68" customFormat="1" ht="15" customHeight="1">
      <c r="A434" s="115"/>
      <c r="B434" s="2713">
        <v>3</v>
      </c>
      <c r="C434" s="2720" t="s">
        <v>47</v>
      </c>
      <c r="D434" s="2720"/>
      <c r="E434" s="2720"/>
      <c r="F434" s="2720"/>
      <c r="G434" s="2720"/>
      <c r="H434" s="78"/>
      <c r="I434" s="42"/>
      <c r="J434" s="2728" t="s">
        <v>48</v>
      </c>
      <c r="K434" s="2728"/>
      <c r="L434" s="107" t="s">
        <v>6</v>
      </c>
      <c r="M434" s="2728" t="str">
        <f ca="1">TEXT(LEFT(AH403,(FIND("/",AH403,1)-1))+1,"000")&amp;"/KIM/KPP/"&amp;ROMAN(MONTH(NOW()),0)&amp;"/"&amp;YEAR(NOW())</f>
        <v>029/KIM/KPP/III/2021</v>
      </c>
      <c r="N434" s="2728"/>
      <c r="O434" s="2728"/>
      <c r="P434" s="2728"/>
      <c r="Q434" s="2728"/>
      <c r="R434" s="2728"/>
      <c r="S434" s="2728"/>
      <c r="T434" s="2728"/>
      <c r="U434" s="107"/>
      <c r="V434" s="78"/>
      <c r="W434" s="2713">
        <v>3</v>
      </c>
      <c r="X434" s="2720" t="s">
        <v>47</v>
      </c>
      <c r="Y434" s="2720"/>
      <c r="Z434" s="2720"/>
      <c r="AA434" s="2720"/>
      <c r="AB434" s="2720"/>
      <c r="AC434" s="78"/>
      <c r="AD434" s="42"/>
      <c r="AE434" s="2728" t="s">
        <v>48</v>
      </c>
      <c r="AF434" s="2728"/>
      <c r="AG434" s="107" t="s">
        <v>6</v>
      </c>
      <c r="AH434" s="2728" t="str">
        <f ca="1">TEXT(LEFT(M434,(FIND("/",M434,1)-1))+1,"000")&amp;"/KIM/KPP/"&amp;ROMAN(MONTH(NOW()),0)&amp;"/"&amp;YEAR(NOW())</f>
        <v>030/KIM/KPP/III/2021</v>
      </c>
      <c r="AI434" s="2728"/>
      <c r="AJ434" s="2728"/>
      <c r="AK434" s="2728"/>
      <c r="AL434" s="2728"/>
      <c r="AM434" s="2728"/>
      <c r="AN434" s="2728"/>
      <c r="AO434" s="2728"/>
      <c r="AP434" s="107"/>
      <c r="AQ434" s="78"/>
    </row>
    <row r="435" spans="1:43" s="68" customFormat="1" ht="6.75" customHeight="1">
      <c r="A435" s="115"/>
      <c r="B435" s="2713"/>
      <c r="C435" s="2720"/>
      <c r="D435" s="2720"/>
      <c r="E435" s="2720"/>
      <c r="F435" s="2720"/>
      <c r="G435" s="2720"/>
      <c r="H435" s="82"/>
      <c r="I435" s="42"/>
      <c r="J435" s="2728" t="s">
        <v>49</v>
      </c>
      <c r="K435" s="2728"/>
      <c r="L435" s="2728" t="s">
        <v>6</v>
      </c>
      <c r="M435" s="2728" t="e">
        <f>VLOOKUP(A429,DATABASE_NEW,2,FALSE)</f>
        <v>#NAME?</v>
      </c>
      <c r="N435" s="2728"/>
      <c r="O435" s="2728"/>
      <c r="P435" s="2728"/>
      <c r="Q435" s="2728"/>
      <c r="R435" s="2728"/>
      <c r="S435" s="2728"/>
      <c r="T435" s="2728"/>
      <c r="U435" s="107"/>
      <c r="V435" s="78"/>
      <c r="W435" s="2713"/>
      <c r="X435" s="2720"/>
      <c r="Y435" s="2720"/>
      <c r="Z435" s="2720"/>
      <c r="AA435" s="2720"/>
      <c r="AB435" s="2720"/>
      <c r="AC435" s="82"/>
      <c r="AD435" s="42"/>
      <c r="AE435" s="2728" t="s">
        <v>49</v>
      </c>
      <c r="AF435" s="2728"/>
      <c r="AG435" s="2728" t="s">
        <v>6</v>
      </c>
      <c r="AH435" s="2728" t="e">
        <f>VLOOKUP(AR429,DATABASE_NEW,2,FALSE)</f>
        <v>#NAME?</v>
      </c>
      <c r="AI435" s="2728"/>
      <c r="AJ435" s="2728"/>
      <c r="AK435" s="2728"/>
      <c r="AL435" s="2728"/>
      <c r="AM435" s="2728"/>
      <c r="AN435" s="2728"/>
      <c r="AO435" s="2728"/>
      <c r="AP435" s="107"/>
      <c r="AQ435" s="78"/>
    </row>
    <row r="436" spans="1:43" s="68" customFormat="1" ht="6" customHeight="1">
      <c r="A436" s="115"/>
      <c r="B436" s="108"/>
      <c r="C436" s="2720"/>
      <c r="D436" s="2720"/>
      <c r="E436" s="2720"/>
      <c r="F436" s="2720"/>
      <c r="G436" s="2720"/>
      <c r="H436" s="82"/>
      <c r="I436" s="42"/>
      <c r="J436" s="2728"/>
      <c r="K436" s="2728"/>
      <c r="L436" s="2728"/>
      <c r="M436" s="2728"/>
      <c r="N436" s="2728"/>
      <c r="O436" s="2728"/>
      <c r="P436" s="2728"/>
      <c r="Q436" s="2728"/>
      <c r="R436" s="2728"/>
      <c r="S436" s="2728"/>
      <c r="T436" s="2728"/>
      <c r="U436" s="107"/>
      <c r="V436" s="78"/>
      <c r="W436" s="108"/>
      <c r="X436" s="2720"/>
      <c r="Y436" s="2720"/>
      <c r="Z436" s="2720"/>
      <c r="AA436" s="2720"/>
      <c r="AB436" s="2720"/>
      <c r="AC436" s="82"/>
      <c r="AD436" s="42"/>
      <c r="AE436" s="2728"/>
      <c r="AF436" s="2728"/>
      <c r="AG436" s="2728"/>
      <c r="AH436" s="2728"/>
      <c r="AI436" s="2728"/>
      <c r="AJ436" s="2728"/>
      <c r="AK436" s="2728"/>
      <c r="AL436" s="2728"/>
      <c r="AM436" s="2728"/>
      <c r="AN436" s="2728"/>
      <c r="AO436" s="2728"/>
      <c r="AP436" s="107"/>
      <c r="AQ436" s="78"/>
    </row>
    <row r="437" spans="1:43" s="68" customFormat="1" ht="15" customHeight="1">
      <c r="A437" s="115"/>
      <c r="B437" s="2713">
        <v>4</v>
      </c>
      <c r="C437" s="2720" t="s">
        <v>50</v>
      </c>
      <c r="D437" s="2720"/>
      <c r="E437" s="2720"/>
      <c r="F437" s="2720"/>
      <c r="G437" s="2720"/>
      <c r="H437" s="82"/>
      <c r="I437" s="42"/>
      <c r="J437" s="2712" t="s">
        <v>10</v>
      </c>
      <c r="K437" s="2712"/>
      <c r="L437" s="111" t="s">
        <v>6</v>
      </c>
      <c r="M437" s="2711" t="e">
        <f>VLOOKUP(A429,DATABASE_NEW,5,FALSE)</f>
        <v>#NAME?</v>
      </c>
      <c r="N437" s="2711"/>
      <c r="O437" s="2711"/>
      <c r="P437" s="2711"/>
      <c r="Q437" s="2711"/>
      <c r="R437" s="2711"/>
      <c r="S437" s="2711"/>
      <c r="T437" s="2711"/>
      <c r="U437" s="2711"/>
      <c r="V437" s="78"/>
      <c r="W437" s="2713">
        <v>4</v>
      </c>
      <c r="X437" s="2720" t="s">
        <v>50</v>
      </c>
      <c r="Y437" s="2720"/>
      <c r="Z437" s="2720"/>
      <c r="AA437" s="2720"/>
      <c r="AB437" s="2720"/>
      <c r="AC437" s="82"/>
      <c r="AD437" s="42"/>
      <c r="AE437" s="2712" t="s">
        <v>10</v>
      </c>
      <c r="AF437" s="2712"/>
      <c r="AG437" s="111" t="s">
        <v>6</v>
      </c>
      <c r="AH437" s="2711" t="e">
        <f>VLOOKUP(AR429,DATABASE_NEW,5,FALSE)</f>
        <v>#NAME?</v>
      </c>
      <c r="AI437" s="2711"/>
      <c r="AJ437" s="2711"/>
      <c r="AK437" s="2711"/>
      <c r="AL437" s="2711"/>
      <c r="AM437" s="2711"/>
      <c r="AN437" s="2711"/>
      <c r="AO437" s="2711"/>
      <c r="AP437" s="2711"/>
      <c r="AQ437" s="78"/>
    </row>
    <row r="438" spans="1:43" s="68" customFormat="1">
      <c r="A438" s="115"/>
      <c r="B438" s="2713"/>
      <c r="C438" s="2720"/>
      <c r="D438" s="2720"/>
      <c r="E438" s="2720"/>
      <c r="F438" s="2720"/>
      <c r="G438" s="2720"/>
      <c r="H438" s="82"/>
      <c r="I438" s="42"/>
      <c r="J438" s="2712" t="s">
        <v>8</v>
      </c>
      <c r="K438" s="2712"/>
      <c r="L438" s="111"/>
      <c r="M438" s="109" t="s">
        <v>6</v>
      </c>
      <c r="N438" s="2711" t="e">
        <f>VLOOKUP(A429,DATABASE_NEW,3,FALSE)</f>
        <v>#NAME?</v>
      </c>
      <c r="O438" s="2711"/>
      <c r="P438" s="2711"/>
      <c r="Q438" s="2711"/>
      <c r="R438" s="2711"/>
      <c r="S438" s="2711"/>
      <c r="T438" s="2711"/>
      <c r="U438" s="2711"/>
      <c r="V438" s="78"/>
      <c r="W438" s="2713"/>
      <c r="X438" s="2720"/>
      <c r="Y438" s="2720"/>
      <c r="Z438" s="2720"/>
      <c r="AA438" s="2720"/>
      <c r="AB438" s="2720"/>
      <c r="AC438" s="82"/>
      <c r="AD438" s="42"/>
      <c r="AE438" s="2712" t="s">
        <v>8</v>
      </c>
      <c r="AF438" s="2712"/>
      <c r="AG438" s="111"/>
      <c r="AH438" s="109" t="s">
        <v>6</v>
      </c>
      <c r="AI438" s="2711" t="e">
        <f>VLOOKUP(AR429,DATABASE_NEW,3,FALSE)</f>
        <v>#NAME?</v>
      </c>
      <c r="AJ438" s="2711"/>
      <c r="AK438" s="2711"/>
      <c r="AL438" s="2711"/>
      <c r="AM438" s="2711"/>
      <c r="AN438" s="2711"/>
      <c r="AO438" s="2711"/>
      <c r="AP438" s="2711"/>
      <c r="AQ438" s="78"/>
    </row>
    <row r="439" spans="1:43" s="68" customFormat="1" ht="15" customHeight="1">
      <c r="A439" s="115"/>
      <c r="B439" s="2713">
        <v>5</v>
      </c>
      <c r="C439" s="2720" t="s">
        <v>51</v>
      </c>
      <c r="D439" s="2720"/>
      <c r="E439" s="2720"/>
      <c r="F439" s="2720"/>
      <c r="G439" s="2720"/>
      <c r="H439" s="82"/>
      <c r="I439" s="42"/>
      <c r="J439" s="2712" t="s">
        <v>5</v>
      </c>
      <c r="K439" s="2712"/>
      <c r="L439" s="2712"/>
      <c r="M439" s="112" t="s">
        <v>6</v>
      </c>
      <c r="N439" s="2711" t="e">
        <f>"PT. KPP / "&amp;VLOOKUP(A429,DATABASE_NEW,6,FALSE)</f>
        <v>#NAME?</v>
      </c>
      <c r="O439" s="2711"/>
      <c r="P439" s="2711"/>
      <c r="Q439" s="2711"/>
      <c r="R439" s="2711"/>
      <c r="S439" s="2711"/>
      <c r="T439" s="2711"/>
      <c r="U439" s="100"/>
      <c r="V439" s="78"/>
      <c r="W439" s="2713">
        <v>5</v>
      </c>
      <c r="X439" s="2720" t="s">
        <v>51</v>
      </c>
      <c r="Y439" s="2720"/>
      <c r="Z439" s="2720"/>
      <c r="AA439" s="2720"/>
      <c r="AB439" s="2720"/>
      <c r="AC439" s="82"/>
      <c r="AD439" s="42"/>
      <c r="AE439" s="2712" t="s">
        <v>5</v>
      </c>
      <c r="AF439" s="2712"/>
      <c r="AG439" s="2712"/>
      <c r="AH439" s="112" t="s">
        <v>6</v>
      </c>
      <c r="AI439" s="2711" t="e">
        <f>"PT. KPP / "&amp;VLOOKUP(AR429,DATABASE_NEW,6,FALSE)</f>
        <v>#NAME?</v>
      </c>
      <c r="AJ439" s="2711"/>
      <c r="AK439" s="2711"/>
      <c r="AL439" s="2711"/>
      <c r="AM439" s="2711"/>
      <c r="AN439" s="2711"/>
      <c r="AO439" s="2711"/>
      <c r="AP439" s="100"/>
      <c r="AQ439" s="78"/>
    </row>
    <row r="440" spans="1:43" s="68" customFormat="1" ht="12.75" customHeight="1">
      <c r="A440" s="115"/>
      <c r="B440" s="2713"/>
      <c r="C440" s="2720"/>
      <c r="D440" s="2720"/>
      <c r="E440" s="2720"/>
      <c r="F440" s="2720"/>
      <c r="G440" s="2720"/>
      <c r="H440" s="78"/>
      <c r="I440" s="42"/>
      <c r="J440" s="2712" t="s">
        <v>59</v>
      </c>
      <c r="K440" s="2712"/>
      <c r="L440" s="2712"/>
      <c r="M440" s="2712"/>
      <c r="N440" s="60" t="s">
        <v>6</v>
      </c>
      <c r="O440" s="60"/>
      <c r="P440" s="2718" t="e">
        <f>VLOOKUP(A429,DATABASE_NEW,21,FALSE)</f>
        <v>#NAME?</v>
      </c>
      <c r="Q440" s="2718"/>
      <c r="R440" s="2718"/>
      <c r="S440" s="2718"/>
      <c r="T440" s="2718"/>
      <c r="U440" s="99"/>
      <c r="V440" s="78"/>
      <c r="W440" s="2713"/>
      <c r="X440" s="2720"/>
      <c r="Y440" s="2720"/>
      <c r="Z440" s="2720"/>
      <c r="AA440" s="2720"/>
      <c r="AB440" s="2720"/>
      <c r="AC440" s="78"/>
      <c r="AD440" s="42"/>
      <c r="AE440" s="2712" t="s">
        <v>59</v>
      </c>
      <c r="AF440" s="2712"/>
      <c r="AG440" s="2712"/>
      <c r="AH440" s="2712"/>
      <c r="AI440" s="60" t="s">
        <v>6</v>
      </c>
      <c r="AJ440" s="60"/>
      <c r="AK440" s="2718" t="e">
        <f>VLOOKUP(AR429,DATABASE_NEW,21,FALSE)</f>
        <v>#NAME?</v>
      </c>
      <c r="AL440" s="2718"/>
      <c r="AM440" s="2718"/>
      <c r="AN440" s="2718"/>
      <c r="AO440" s="2718"/>
      <c r="AP440" s="99"/>
      <c r="AQ440" s="78"/>
    </row>
    <row r="441" spans="1:43" s="68" customFormat="1" ht="15" customHeight="1">
      <c r="A441" s="115"/>
      <c r="B441" s="2713">
        <v>6</v>
      </c>
      <c r="C441" s="2720" t="s">
        <v>52</v>
      </c>
      <c r="D441" s="2720"/>
      <c r="E441" s="2720"/>
      <c r="F441" s="2720"/>
      <c r="G441" s="2720"/>
      <c r="H441" s="78"/>
      <c r="I441" s="2607"/>
      <c r="J441" s="2607"/>
      <c r="K441" s="2607"/>
      <c r="L441" s="2607"/>
      <c r="M441" s="2607"/>
      <c r="N441" s="2607"/>
      <c r="O441" s="2607"/>
      <c r="P441" s="2607"/>
      <c r="Q441" s="2607"/>
      <c r="R441" s="2607"/>
      <c r="S441" s="2607"/>
      <c r="T441" s="2607"/>
      <c r="U441" s="2607"/>
      <c r="V441" s="78"/>
      <c r="W441" s="2713">
        <v>6</v>
      </c>
      <c r="X441" s="2720" t="s">
        <v>52</v>
      </c>
      <c r="Y441" s="2720"/>
      <c r="Z441" s="2720"/>
      <c r="AA441" s="2720"/>
      <c r="AB441" s="2720"/>
      <c r="AC441" s="78"/>
      <c r="AD441" s="2607"/>
      <c r="AE441" s="2607"/>
      <c r="AF441" s="2607"/>
      <c r="AG441" s="2607"/>
      <c r="AH441" s="2607"/>
      <c r="AI441" s="2607"/>
      <c r="AJ441" s="2607"/>
      <c r="AK441" s="2607"/>
      <c r="AL441" s="2607"/>
      <c r="AM441" s="2607"/>
      <c r="AN441" s="2607"/>
      <c r="AO441" s="2607"/>
      <c r="AP441" s="2607"/>
      <c r="AQ441" s="78"/>
    </row>
    <row r="442" spans="1:43" s="68" customFormat="1" ht="9.75" customHeight="1">
      <c r="A442" s="115"/>
      <c r="B442" s="2713"/>
      <c r="C442" s="2720"/>
      <c r="D442" s="2720"/>
      <c r="E442" s="2720"/>
      <c r="F442" s="2720"/>
      <c r="G442" s="2720"/>
      <c r="H442" s="78"/>
      <c r="I442" s="42"/>
      <c r="J442" s="78"/>
      <c r="K442" s="55"/>
      <c r="L442" s="56"/>
      <c r="M442" s="56"/>
      <c r="N442" s="56"/>
      <c r="O442" s="56"/>
      <c r="P442" s="2721" t="s">
        <v>55</v>
      </c>
      <c r="Q442" s="2721"/>
      <c r="R442" s="2721"/>
      <c r="S442" s="2721"/>
      <c r="T442" s="2721"/>
      <c r="U442" s="2721"/>
      <c r="V442" s="78"/>
      <c r="W442" s="2713"/>
      <c r="X442" s="2720"/>
      <c r="Y442" s="2720"/>
      <c r="Z442" s="2720"/>
      <c r="AA442" s="2720"/>
      <c r="AB442" s="2720"/>
      <c r="AC442" s="78"/>
      <c r="AD442" s="42"/>
      <c r="AE442" s="78"/>
      <c r="AF442" s="55"/>
      <c r="AG442" s="56"/>
      <c r="AH442" s="56"/>
      <c r="AI442" s="56"/>
      <c r="AJ442" s="56"/>
      <c r="AK442" s="2721" t="s">
        <v>55</v>
      </c>
      <c r="AL442" s="2721"/>
      <c r="AM442" s="2721"/>
      <c r="AN442" s="2721"/>
      <c r="AO442" s="2721"/>
      <c r="AP442" s="2721"/>
      <c r="AQ442" s="78"/>
    </row>
    <row r="443" spans="1:43" s="68" customFormat="1" ht="6.75" customHeight="1" thickBot="1">
      <c r="A443" s="115"/>
      <c r="B443" s="2727">
        <v>7</v>
      </c>
      <c r="C443" s="2729" t="s">
        <v>53</v>
      </c>
      <c r="D443" s="2729"/>
      <c r="E443" s="2729"/>
      <c r="F443" s="2729"/>
      <c r="G443" s="2729"/>
      <c r="I443" s="42"/>
      <c r="J443" s="78"/>
      <c r="K443" s="78"/>
      <c r="L443" s="53"/>
      <c r="M443" s="53"/>
      <c r="N443" s="53"/>
      <c r="O443" s="53"/>
      <c r="P443" s="53"/>
      <c r="Q443" s="53"/>
      <c r="R443" s="2714"/>
      <c r="S443" s="2714"/>
      <c r="T443" s="2714"/>
      <c r="U443" s="102"/>
      <c r="V443" s="78"/>
      <c r="W443" s="2727">
        <v>7</v>
      </c>
      <c r="X443" s="2729" t="s">
        <v>53</v>
      </c>
      <c r="Y443" s="2729"/>
      <c r="Z443" s="2729"/>
      <c r="AA443" s="2729"/>
      <c r="AB443" s="2729"/>
      <c r="AD443" s="42"/>
      <c r="AE443" s="78"/>
      <c r="AF443" s="78"/>
      <c r="AG443" s="53"/>
      <c r="AH443" s="53"/>
      <c r="AI443" s="53"/>
      <c r="AJ443" s="53"/>
      <c r="AK443" s="53"/>
      <c r="AL443" s="53"/>
      <c r="AM443" s="2714"/>
      <c r="AN443" s="2714"/>
      <c r="AO443" s="2714"/>
      <c r="AP443" s="102"/>
      <c r="AQ443" s="78"/>
    </row>
    <row r="444" spans="1:43" s="68" customFormat="1" ht="15.75" thickBot="1">
      <c r="A444" s="115"/>
      <c r="B444" s="2727"/>
      <c r="C444" s="2729"/>
      <c r="D444" s="2729"/>
      <c r="E444" s="2729"/>
      <c r="F444" s="2729"/>
      <c r="G444" s="2729"/>
      <c r="I444" s="42"/>
      <c r="J444" s="78"/>
      <c r="K444" s="78"/>
      <c r="L444" s="78"/>
      <c r="M444" s="78"/>
      <c r="N444" s="58"/>
      <c r="O444" s="58"/>
      <c r="P444" s="58"/>
      <c r="Q444" s="58"/>
      <c r="R444" s="57" t="e">
        <f>IF(N438="HELPER DRILL &amp; BLASTING","V","X")</f>
        <v>#NAME?</v>
      </c>
      <c r="S444" s="2715" t="s">
        <v>56</v>
      </c>
      <c r="T444" s="2715"/>
      <c r="U444" s="103"/>
      <c r="V444" s="78"/>
      <c r="W444" s="2727"/>
      <c r="X444" s="2729"/>
      <c r="Y444" s="2729"/>
      <c r="Z444" s="2729"/>
      <c r="AA444" s="2729"/>
      <c r="AB444" s="2729"/>
      <c r="AD444" s="42"/>
      <c r="AE444" s="78"/>
      <c r="AF444" s="78"/>
      <c r="AG444" s="78"/>
      <c r="AH444" s="78"/>
      <c r="AI444" s="58"/>
      <c r="AJ444" s="58"/>
      <c r="AK444" s="58"/>
      <c r="AL444" s="58"/>
      <c r="AM444" s="57" t="e">
        <f>IF(AI438="HELPER DRILL &amp; BLASTING","V","X")</f>
        <v>#NAME?</v>
      </c>
      <c r="AN444" s="2715" t="s">
        <v>56</v>
      </c>
      <c r="AO444" s="2715"/>
      <c r="AP444" s="103"/>
      <c r="AQ444" s="78"/>
    </row>
    <row r="445" spans="1:43" s="68" customFormat="1" ht="6.75" customHeight="1" thickBot="1">
      <c r="A445" s="115"/>
      <c r="B445" s="2727"/>
      <c r="C445" s="2729"/>
      <c r="D445" s="2729"/>
      <c r="E445" s="2729"/>
      <c r="F445" s="2729"/>
      <c r="G445" s="2729"/>
      <c r="I445" s="42"/>
      <c r="J445" s="78"/>
      <c r="K445" s="78"/>
      <c r="L445" s="53"/>
      <c r="M445" s="53"/>
      <c r="N445" s="53"/>
      <c r="O445" s="53"/>
      <c r="P445" s="53"/>
      <c r="Q445" s="53"/>
      <c r="R445" s="2716"/>
      <c r="S445" s="2717"/>
      <c r="T445" s="2717"/>
      <c r="U445" s="104"/>
      <c r="V445" s="78"/>
      <c r="W445" s="2727"/>
      <c r="X445" s="2729"/>
      <c r="Y445" s="2729"/>
      <c r="Z445" s="2729"/>
      <c r="AA445" s="2729"/>
      <c r="AB445" s="2729"/>
      <c r="AD445" s="42"/>
      <c r="AE445" s="78"/>
      <c r="AF445" s="78"/>
      <c r="AG445" s="53"/>
      <c r="AH445" s="53"/>
      <c r="AI445" s="53"/>
      <c r="AJ445" s="53"/>
      <c r="AK445" s="53"/>
      <c r="AL445" s="53"/>
      <c r="AM445" s="2716"/>
      <c r="AN445" s="2717"/>
      <c r="AO445" s="2717"/>
      <c r="AP445" s="104"/>
      <c r="AQ445" s="78"/>
    </row>
    <row r="446" spans="1:43" s="68" customFormat="1" ht="15.75" thickBot="1">
      <c r="A446" s="115"/>
      <c r="C446" s="2729"/>
      <c r="D446" s="2729"/>
      <c r="E446" s="2729"/>
      <c r="F446" s="2729"/>
      <c r="G446" s="2729"/>
      <c r="H446" s="78"/>
      <c r="I446" s="42"/>
      <c r="J446" s="2719"/>
      <c r="K446" s="2719"/>
      <c r="L446" s="42"/>
      <c r="M446" s="42"/>
      <c r="N446" s="58"/>
      <c r="O446" s="58"/>
      <c r="P446" s="58"/>
      <c r="Q446" s="58"/>
      <c r="R446" s="57" t="s">
        <v>57</v>
      </c>
      <c r="S446" s="54" t="s">
        <v>58</v>
      </c>
      <c r="T446" s="54"/>
      <c r="U446" s="54"/>
      <c r="V446" s="78"/>
      <c r="X446" s="2729"/>
      <c r="Y446" s="2729"/>
      <c r="Z446" s="2729"/>
      <c r="AA446" s="2729"/>
      <c r="AB446" s="2729"/>
      <c r="AC446" s="78"/>
      <c r="AD446" s="42"/>
      <c r="AE446" s="2719"/>
      <c r="AF446" s="2719"/>
      <c r="AG446" s="42"/>
      <c r="AH446" s="42"/>
      <c r="AI446" s="58"/>
      <c r="AJ446" s="58"/>
      <c r="AK446" s="58"/>
      <c r="AL446" s="58"/>
      <c r="AM446" s="57" t="s">
        <v>57</v>
      </c>
      <c r="AN446" s="54" t="s">
        <v>58</v>
      </c>
      <c r="AO446" s="54"/>
      <c r="AP446" s="54"/>
      <c r="AQ446" s="78"/>
    </row>
    <row r="447" spans="1:43" s="68" customFormat="1" ht="3.75" customHeight="1">
      <c r="A447" s="115"/>
      <c r="C447" s="2729"/>
      <c r="D447" s="2729"/>
      <c r="E447" s="2729"/>
      <c r="F447" s="2729"/>
      <c r="G447" s="2729"/>
      <c r="H447" s="78"/>
      <c r="I447" s="42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V447" s="78"/>
      <c r="X447" s="2729"/>
      <c r="Y447" s="2729"/>
      <c r="Z447" s="2729"/>
      <c r="AA447" s="2729"/>
      <c r="AB447" s="2729"/>
      <c r="AC447" s="78"/>
      <c r="AD447" s="42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Q447" s="78"/>
    </row>
    <row r="448" spans="1:43" s="68" customFormat="1" ht="3.75" customHeight="1">
      <c r="A448" s="115"/>
      <c r="B448" s="78"/>
      <c r="C448" s="2729"/>
      <c r="D448" s="2729"/>
      <c r="E448" s="2729"/>
      <c r="F448" s="2729"/>
      <c r="G448" s="2729"/>
      <c r="H448" s="78"/>
      <c r="I448" s="42"/>
      <c r="R448" s="62"/>
      <c r="V448" s="78"/>
      <c r="W448" s="78"/>
      <c r="X448" s="2729"/>
      <c r="Y448" s="2729"/>
      <c r="Z448" s="2729"/>
      <c r="AA448" s="2729"/>
      <c r="AB448" s="2729"/>
      <c r="AC448" s="78"/>
      <c r="AD448" s="42"/>
      <c r="AM448" s="62"/>
      <c r="AQ448" s="78"/>
    </row>
    <row r="449" spans="1:44" s="68" customFormat="1">
      <c r="A449" s="115"/>
      <c r="B449" s="78"/>
      <c r="C449" s="78"/>
      <c r="D449" s="78"/>
      <c r="E449" s="78"/>
      <c r="F449" s="78"/>
      <c r="G449" s="78"/>
      <c r="H449" s="78"/>
      <c r="I449" s="42"/>
      <c r="R449" s="62"/>
      <c r="V449" s="78"/>
      <c r="W449" s="78"/>
      <c r="X449" s="78"/>
      <c r="Y449" s="78"/>
      <c r="Z449" s="78"/>
      <c r="AA449" s="78"/>
      <c r="AB449" s="78"/>
      <c r="AC449" s="78"/>
      <c r="AD449" s="42"/>
      <c r="AM449" s="62"/>
      <c r="AQ449" s="78"/>
    </row>
    <row r="450" spans="1:44" s="68" customFormat="1" ht="15.75" thickBot="1">
      <c r="A450" s="115"/>
      <c r="B450" s="78"/>
      <c r="C450" s="78"/>
      <c r="D450" s="78"/>
      <c r="E450" s="78"/>
      <c r="F450" s="78"/>
      <c r="G450" s="78"/>
      <c r="H450" s="78"/>
      <c r="I450" s="42"/>
      <c r="R450" s="62" t="s">
        <v>60</v>
      </c>
      <c r="V450" s="78"/>
      <c r="W450" s="78"/>
      <c r="X450" s="78"/>
      <c r="Y450" s="78"/>
      <c r="Z450" s="78"/>
      <c r="AA450" s="78"/>
      <c r="AB450" s="78"/>
      <c r="AC450" s="78"/>
      <c r="AD450" s="42"/>
      <c r="AM450" s="62" t="s">
        <v>60</v>
      </c>
      <c r="AQ450" s="78"/>
    </row>
    <row r="451" spans="1:44" s="68" customFormat="1" ht="15.75" thickBot="1">
      <c r="A451" s="115"/>
      <c r="B451" s="78"/>
      <c r="C451" s="78"/>
      <c r="D451" s="78"/>
      <c r="E451" s="78"/>
      <c r="F451" s="78"/>
      <c r="G451" s="78"/>
      <c r="H451" s="78"/>
      <c r="I451" s="42"/>
      <c r="R451" s="57" t="s">
        <v>57</v>
      </c>
      <c r="S451" s="2730" t="s">
        <v>61</v>
      </c>
      <c r="T451" s="2731"/>
      <c r="U451" s="98"/>
      <c r="V451" s="78"/>
      <c r="W451" s="78"/>
      <c r="X451" s="78"/>
      <c r="Y451" s="78"/>
      <c r="Z451" s="78"/>
      <c r="AA451" s="78"/>
      <c r="AB451" s="78"/>
      <c r="AC451" s="78"/>
      <c r="AD451" s="42"/>
      <c r="AM451" s="57" t="s">
        <v>57</v>
      </c>
      <c r="AN451" s="2730" t="s">
        <v>61</v>
      </c>
      <c r="AO451" s="2731"/>
      <c r="AP451" s="98"/>
      <c r="AQ451" s="78"/>
    </row>
    <row r="452" spans="1:44" s="68" customFormat="1" ht="4.5" customHeight="1" thickBot="1">
      <c r="A452" s="115"/>
      <c r="B452" s="78"/>
      <c r="C452" s="78"/>
      <c r="D452" s="78"/>
      <c r="E452" s="78"/>
      <c r="F452" s="78"/>
      <c r="G452" s="78"/>
      <c r="H452" s="78"/>
      <c r="I452" s="42"/>
      <c r="V452" s="78"/>
      <c r="W452" s="78"/>
      <c r="X452" s="78"/>
      <c r="Y452" s="78"/>
      <c r="Z452" s="78"/>
      <c r="AA452" s="78"/>
      <c r="AB452" s="78"/>
      <c r="AC452" s="78"/>
      <c r="AD452" s="42"/>
      <c r="AQ452" s="78"/>
    </row>
    <row r="453" spans="1:44" s="68" customFormat="1" ht="15.75" customHeight="1" thickBot="1">
      <c r="A453" s="115"/>
      <c r="B453" s="78"/>
      <c r="C453" s="2607" t="s">
        <v>54</v>
      </c>
      <c r="D453" s="2607"/>
      <c r="E453" s="2607"/>
      <c r="F453" s="2607"/>
      <c r="G453" s="2607"/>
      <c r="H453" s="78"/>
      <c r="I453" s="42"/>
      <c r="R453" s="57" t="s">
        <v>63</v>
      </c>
      <c r="S453" s="2732" t="s">
        <v>62</v>
      </c>
      <c r="T453" s="2732"/>
      <c r="U453" s="105"/>
      <c r="V453" s="78"/>
      <c r="W453" s="78"/>
      <c r="X453" s="2607" t="s">
        <v>54</v>
      </c>
      <c r="Y453" s="2607"/>
      <c r="Z453" s="2607"/>
      <c r="AA453" s="2607"/>
      <c r="AB453" s="2607"/>
      <c r="AC453" s="78"/>
      <c r="AD453" s="42"/>
      <c r="AM453" s="57" t="s">
        <v>63</v>
      </c>
      <c r="AN453" s="2732" t="s">
        <v>62</v>
      </c>
      <c r="AO453" s="2732"/>
      <c r="AP453" s="105"/>
      <c r="AQ453" s="78"/>
    </row>
    <row r="454" spans="1:44" s="68" customFormat="1" ht="5.25" customHeight="1">
      <c r="A454" s="115"/>
      <c r="B454" s="2726"/>
      <c r="C454" s="2726"/>
      <c r="D454" s="2726"/>
      <c r="E454" s="2726"/>
      <c r="F454" s="2726"/>
      <c r="G454" s="2726"/>
      <c r="H454" s="78"/>
      <c r="I454" s="42"/>
      <c r="S454" s="2732"/>
      <c r="T454" s="2732"/>
      <c r="U454" s="105"/>
      <c r="V454" s="78"/>
      <c r="W454" s="2726"/>
      <c r="X454" s="2726"/>
      <c r="Y454" s="2726"/>
      <c r="Z454" s="2726"/>
      <c r="AA454" s="2726"/>
      <c r="AB454" s="2726"/>
      <c r="AC454" s="78"/>
      <c r="AD454" s="42"/>
      <c r="AN454" s="2732"/>
      <c r="AO454" s="2732"/>
      <c r="AP454" s="105"/>
      <c r="AQ454" s="78"/>
    </row>
    <row r="455" spans="1:44" s="68" customFormat="1" ht="5.25" customHeight="1">
      <c r="A455" s="115"/>
      <c r="B455" s="101"/>
      <c r="C455" s="101"/>
      <c r="D455" s="101"/>
      <c r="E455" s="101"/>
      <c r="F455" s="101"/>
      <c r="G455" s="101"/>
      <c r="H455" s="78"/>
      <c r="I455" s="42"/>
      <c r="S455" s="2732"/>
      <c r="T455" s="2732"/>
      <c r="U455" s="105"/>
      <c r="V455" s="78"/>
      <c r="W455" s="101"/>
      <c r="X455" s="101"/>
      <c r="Y455" s="101"/>
      <c r="Z455" s="101"/>
      <c r="AA455" s="101"/>
      <c r="AB455" s="101"/>
      <c r="AC455" s="78"/>
      <c r="AD455" s="42"/>
      <c r="AN455" s="2732"/>
      <c r="AO455" s="2732"/>
      <c r="AP455" s="105"/>
      <c r="AQ455" s="78"/>
    </row>
    <row r="456" spans="1:44" s="68" customFormat="1" ht="3" customHeight="1">
      <c r="A456" s="115"/>
      <c r="B456" s="78"/>
      <c r="C456" s="78"/>
      <c r="D456" s="78"/>
      <c r="E456" s="78"/>
      <c r="F456" s="78"/>
      <c r="G456" s="78"/>
      <c r="H456" s="78"/>
      <c r="I456" s="42"/>
      <c r="V456" s="78"/>
      <c r="W456" s="78"/>
      <c r="X456" s="78"/>
      <c r="Y456" s="78"/>
      <c r="Z456" s="78"/>
      <c r="AA456" s="78"/>
      <c r="AB456" s="78"/>
      <c r="AC456" s="78"/>
      <c r="AD456" s="42"/>
      <c r="AQ456" s="78"/>
    </row>
    <row r="457" spans="1:44" s="68" customFormat="1">
      <c r="A457" s="115"/>
    </row>
    <row r="458" spans="1:44" s="68" customFormat="1" ht="15" customHeight="1">
      <c r="A458" s="115"/>
      <c r="B458" s="2723" t="s">
        <v>42</v>
      </c>
      <c r="C458" s="2723"/>
      <c r="D458" s="2723"/>
      <c r="E458" s="2723"/>
      <c r="F458" s="2723"/>
      <c r="G458" s="2723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V458" s="78"/>
      <c r="W458" s="2723" t="s">
        <v>42</v>
      </c>
      <c r="X458" s="2723"/>
      <c r="Y458" s="2723"/>
      <c r="Z458" s="2723"/>
      <c r="AA458" s="2723"/>
      <c r="AB458" s="2723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Q458" s="78"/>
    </row>
    <row r="459" spans="1:44" s="68" customFormat="1">
      <c r="A459" s="115">
        <v>31</v>
      </c>
      <c r="B459" s="2723"/>
      <c r="C459" s="2723"/>
      <c r="D459" s="2723"/>
      <c r="E459" s="2723"/>
      <c r="F459" s="2723"/>
      <c r="G459" s="2723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V459" s="78"/>
      <c r="W459" s="2723"/>
      <c r="X459" s="2723"/>
      <c r="Y459" s="2723"/>
      <c r="Z459" s="2723"/>
      <c r="AA459" s="2723"/>
      <c r="AB459" s="2723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Q459" s="78"/>
      <c r="AR459" s="68">
        <v>32</v>
      </c>
    </row>
    <row r="460" spans="1:44" s="114" customFormat="1">
      <c r="A460" s="116"/>
      <c r="B460" s="2710"/>
      <c r="C460" s="2710"/>
      <c r="D460" s="2710"/>
      <c r="E460" s="2710"/>
      <c r="F460" s="2710"/>
      <c r="G460" s="2710"/>
      <c r="H460" s="113"/>
      <c r="I460" s="2710"/>
      <c r="J460" s="2710"/>
      <c r="K460" s="2710"/>
      <c r="L460" s="2710"/>
      <c r="M460" s="2710"/>
      <c r="N460" s="2710"/>
      <c r="O460" s="2710"/>
      <c r="P460" s="2710"/>
      <c r="Q460" s="2710"/>
      <c r="R460" s="2710"/>
      <c r="S460" s="2710"/>
      <c r="T460" s="2710"/>
      <c r="U460" s="2710"/>
      <c r="V460" s="113"/>
      <c r="W460" s="2710"/>
      <c r="X460" s="2710"/>
      <c r="Y460" s="2710"/>
      <c r="Z460" s="2710"/>
      <c r="AA460" s="2710"/>
      <c r="AB460" s="2710"/>
      <c r="AC460" s="113"/>
      <c r="AD460" s="2710"/>
      <c r="AE460" s="2710"/>
      <c r="AF460" s="2710"/>
      <c r="AG460" s="2710"/>
      <c r="AH460" s="2710"/>
      <c r="AI460" s="2710"/>
      <c r="AJ460" s="2710"/>
      <c r="AK460" s="2710"/>
      <c r="AL460" s="2710"/>
      <c r="AM460" s="2710"/>
      <c r="AN460" s="2710"/>
      <c r="AO460" s="2710"/>
      <c r="AP460" s="2710"/>
      <c r="AQ460" s="113"/>
    </row>
    <row r="461" spans="1:44" s="68" customFormat="1" ht="15.75" customHeight="1">
      <c r="A461" s="115"/>
      <c r="B461" s="2724">
        <v>1</v>
      </c>
      <c r="C461" s="2725" t="s">
        <v>43</v>
      </c>
      <c r="D461" s="2725"/>
      <c r="E461" s="2725"/>
      <c r="F461" s="2725"/>
      <c r="G461" s="2725"/>
      <c r="H461" s="78"/>
      <c r="I461" s="2722" t="s">
        <v>44</v>
      </c>
      <c r="J461" s="2722"/>
      <c r="K461" s="2722"/>
      <c r="L461" s="2722"/>
      <c r="M461" s="2722"/>
      <c r="N461" s="2722"/>
      <c r="O461" s="2722"/>
      <c r="P461" s="2722"/>
      <c r="Q461" s="2722"/>
      <c r="R461" s="2722"/>
      <c r="S461" s="2722"/>
      <c r="T461" s="2722"/>
      <c r="U461" s="106"/>
      <c r="V461" s="78"/>
      <c r="W461" s="2724">
        <v>1</v>
      </c>
      <c r="X461" s="2725" t="s">
        <v>43</v>
      </c>
      <c r="Y461" s="2725"/>
      <c r="Z461" s="2725"/>
      <c r="AA461" s="2725"/>
      <c r="AB461" s="2725"/>
      <c r="AC461" s="78"/>
      <c r="AD461" s="2722" t="s">
        <v>44</v>
      </c>
      <c r="AE461" s="2722"/>
      <c r="AF461" s="2722"/>
      <c r="AG461" s="2722"/>
      <c r="AH461" s="2722"/>
      <c r="AI461" s="2722"/>
      <c r="AJ461" s="2722"/>
      <c r="AK461" s="2722"/>
      <c r="AL461" s="2722"/>
      <c r="AM461" s="2722"/>
      <c r="AN461" s="2722"/>
      <c r="AO461" s="2722"/>
      <c r="AP461" s="106"/>
      <c r="AQ461" s="78"/>
    </row>
    <row r="462" spans="1:44" s="68" customFormat="1" ht="15.75">
      <c r="A462" s="115"/>
      <c r="B462" s="2724"/>
      <c r="C462" s="2725"/>
      <c r="D462" s="2725"/>
      <c r="E462" s="2725"/>
      <c r="F462" s="2725"/>
      <c r="G462" s="2725"/>
      <c r="H462" s="78"/>
      <c r="I462" s="2722" t="s">
        <v>45</v>
      </c>
      <c r="J462" s="2722"/>
      <c r="K462" s="2722"/>
      <c r="L462" s="2722"/>
      <c r="M462" s="2722"/>
      <c r="N462" s="2722"/>
      <c r="O462" s="2722"/>
      <c r="P462" s="2722"/>
      <c r="Q462" s="2722"/>
      <c r="R462" s="2722"/>
      <c r="S462" s="2722"/>
      <c r="T462" s="2722"/>
      <c r="U462" s="106"/>
      <c r="V462" s="78"/>
      <c r="W462" s="2724"/>
      <c r="X462" s="2725"/>
      <c r="Y462" s="2725"/>
      <c r="Z462" s="2725"/>
      <c r="AA462" s="2725"/>
      <c r="AB462" s="2725"/>
      <c r="AC462" s="78"/>
      <c r="AD462" s="2722" t="s">
        <v>45</v>
      </c>
      <c r="AE462" s="2722"/>
      <c r="AF462" s="2722"/>
      <c r="AG462" s="2722"/>
      <c r="AH462" s="2722"/>
      <c r="AI462" s="2722"/>
      <c r="AJ462" s="2722"/>
      <c r="AK462" s="2722"/>
      <c r="AL462" s="2722"/>
      <c r="AM462" s="2722"/>
      <c r="AN462" s="2722"/>
      <c r="AO462" s="2722"/>
      <c r="AP462" s="106"/>
      <c r="AQ462" s="78"/>
    </row>
    <row r="463" spans="1:44" s="68" customFormat="1">
      <c r="A463" s="115"/>
      <c r="B463" s="110">
        <v>2</v>
      </c>
      <c r="C463" s="50" t="s">
        <v>46</v>
      </c>
      <c r="D463" s="50"/>
      <c r="E463" s="50"/>
      <c r="F463" s="78"/>
      <c r="G463" s="78"/>
      <c r="H463" s="78"/>
      <c r="I463" s="2607"/>
      <c r="J463" s="2607"/>
      <c r="K463" s="2607"/>
      <c r="L463" s="2607"/>
      <c r="M463" s="2607"/>
      <c r="N463" s="2607"/>
      <c r="O463" s="2607"/>
      <c r="P463" s="2607"/>
      <c r="Q463" s="2607"/>
      <c r="R463" s="2607"/>
      <c r="S463" s="2607"/>
      <c r="T463" s="2607"/>
      <c r="U463" s="2607"/>
      <c r="V463" s="78"/>
      <c r="W463" s="110">
        <v>2</v>
      </c>
      <c r="X463" s="50" t="s">
        <v>46</v>
      </c>
      <c r="Y463" s="50"/>
      <c r="Z463" s="50"/>
      <c r="AA463" s="78"/>
      <c r="AB463" s="78"/>
      <c r="AC463" s="78"/>
      <c r="AD463" s="2607"/>
      <c r="AE463" s="2607"/>
      <c r="AF463" s="2607"/>
      <c r="AG463" s="2607"/>
      <c r="AH463" s="2607"/>
      <c r="AI463" s="2607"/>
      <c r="AJ463" s="2607"/>
      <c r="AK463" s="2607"/>
      <c r="AL463" s="2607"/>
      <c r="AM463" s="2607"/>
      <c r="AN463" s="2607"/>
      <c r="AO463" s="2607"/>
      <c r="AP463" s="2607"/>
      <c r="AQ463" s="78"/>
    </row>
    <row r="464" spans="1:44" s="68" customFormat="1" ht="15" customHeight="1">
      <c r="A464" s="115"/>
      <c r="B464" s="2713">
        <v>3</v>
      </c>
      <c r="C464" s="2720" t="s">
        <v>47</v>
      </c>
      <c r="D464" s="2720"/>
      <c r="E464" s="2720"/>
      <c r="F464" s="2720"/>
      <c r="G464" s="2720"/>
      <c r="H464" s="78"/>
      <c r="I464" s="42"/>
      <c r="J464" s="2728" t="s">
        <v>48</v>
      </c>
      <c r="K464" s="2728"/>
      <c r="L464" s="107" t="s">
        <v>6</v>
      </c>
      <c r="M464" s="2728" t="str">
        <f ca="1">TEXT(LEFT(AH434,(FIND("/",AH434,1)-1))+1,"000")&amp;"/KIM/KPP/"&amp;ROMAN(MONTH(NOW()),0)&amp;"/"&amp;YEAR(NOW())</f>
        <v>031/KIM/KPP/III/2021</v>
      </c>
      <c r="N464" s="2728"/>
      <c r="O464" s="2728"/>
      <c r="P464" s="2728"/>
      <c r="Q464" s="2728"/>
      <c r="R464" s="2728"/>
      <c r="S464" s="2728"/>
      <c r="T464" s="2728"/>
      <c r="U464" s="107"/>
      <c r="V464" s="78"/>
      <c r="W464" s="2713">
        <v>3</v>
      </c>
      <c r="X464" s="2720" t="s">
        <v>47</v>
      </c>
      <c r="Y464" s="2720"/>
      <c r="Z464" s="2720"/>
      <c r="AA464" s="2720"/>
      <c r="AB464" s="2720"/>
      <c r="AC464" s="78"/>
      <c r="AD464" s="42"/>
      <c r="AE464" s="2728" t="s">
        <v>48</v>
      </c>
      <c r="AF464" s="2728"/>
      <c r="AG464" s="107" t="s">
        <v>6</v>
      </c>
      <c r="AH464" s="2728" t="str">
        <f ca="1">TEXT(LEFT(M464,(FIND("/",M464,1)-1))+1,"000")&amp;"/KIM/KPP/"&amp;ROMAN(MONTH(NOW()),0)&amp;"/"&amp;YEAR(NOW())</f>
        <v>032/KIM/KPP/III/2021</v>
      </c>
      <c r="AI464" s="2728"/>
      <c r="AJ464" s="2728"/>
      <c r="AK464" s="2728"/>
      <c r="AL464" s="2728"/>
      <c r="AM464" s="2728"/>
      <c r="AN464" s="2728"/>
      <c r="AO464" s="2728"/>
      <c r="AP464" s="107"/>
      <c r="AQ464" s="78"/>
    </row>
    <row r="465" spans="1:43" s="68" customFormat="1" ht="6.75" customHeight="1">
      <c r="A465" s="115"/>
      <c r="B465" s="2713"/>
      <c r="C465" s="2720"/>
      <c r="D465" s="2720"/>
      <c r="E465" s="2720"/>
      <c r="F465" s="2720"/>
      <c r="G465" s="2720"/>
      <c r="H465" s="82"/>
      <c r="I465" s="42"/>
      <c r="J465" s="2728" t="s">
        <v>49</v>
      </c>
      <c r="K465" s="2728"/>
      <c r="L465" s="2728" t="s">
        <v>6</v>
      </c>
      <c r="M465" s="2728" t="e">
        <f>VLOOKUP(A459,DATABASE_NEW,2,FALSE)</f>
        <v>#NAME?</v>
      </c>
      <c r="N465" s="2728"/>
      <c r="O465" s="2728"/>
      <c r="P465" s="2728"/>
      <c r="Q465" s="2728"/>
      <c r="R465" s="2728"/>
      <c r="S465" s="2728"/>
      <c r="T465" s="2728"/>
      <c r="U465" s="107"/>
      <c r="V465" s="78"/>
      <c r="W465" s="2713"/>
      <c r="X465" s="2720"/>
      <c r="Y465" s="2720"/>
      <c r="Z465" s="2720"/>
      <c r="AA465" s="2720"/>
      <c r="AB465" s="2720"/>
      <c r="AC465" s="82"/>
      <c r="AD465" s="42"/>
      <c r="AE465" s="2728" t="s">
        <v>49</v>
      </c>
      <c r="AF465" s="2728"/>
      <c r="AG465" s="2728" t="s">
        <v>6</v>
      </c>
      <c r="AH465" s="2728" t="e">
        <f>VLOOKUP(AR459,DATABASE_NEW,2,FALSE)</f>
        <v>#NAME?</v>
      </c>
      <c r="AI465" s="2728"/>
      <c r="AJ465" s="2728"/>
      <c r="AK465" s="2728"/>
      <c r="AL465" s="2728"/>
      <c r="AM465" s="2728"/>
      <c r="AN465" s="2728"/>
      <c r="AO465" s="2728"/>
      <c r="AP465" s="107"/>
      <c r="AQ465" s="78"/>
    </row>
    <row r="466" spans="1:43" s="68" customFormat="1" ht="6" customHeight="1">
      <c r="A466" s="115"/>
      <c r="B466" s="108"/>
      <c r="C466" s="2720"/>
      <c r="D466" s="2720"/>
      <c r="E466" s="2720"/>
      <c r="F466" s="2720"/>
      <c r="G466" s="2720"/>
      <c r="H466" s="82"/>
      <c r="I466" s="42"/>
      <c r="J466" s="2728"/>
      <c r="K466" s="2728"/>
      <c r="L466" s="2728"/>
      <c r="M466" s="2728"/>
      <c r="N466" s="2728"/>
      <c r="O466" s="2728"/>
      <c r="P466" s="2728"/>
      <c r="Q466" s="2728"/>
      <c r="R466" s="2728"/>
      <c r="S466" s="2728"/>
      <c r="T466" s="2728"/>
      <c r="U466" s="107"/>
      <c r="V466" s="78"/>
      <c r="W466" s="108"/>
      <c r="X466" s="2720"/>
      <c r="Y466" s="2720"/>
      <c r="Z466" s="2720"/>
      <c r="AA466" s="2720"/>
      <c r="AB466" s="2720"/>
      <c r="AC466" s="82"/>
      <c r="AD466" s="42"/>
      <c r="AE466" s="2728"/>
      <c r="AF466" s="2728"/>
      <c r="AG466" s="2728"/>
      <c r="AH466" s="2728"/>
      <c r="AI466" s="2728"/>
      <c r="AJ466" s="2728"/>
      <c r="AK466" s="2728"/>
      <c r="AL466" s="2728"/>
      <c r="AM466" s="2728"/>
      <c r="AN466" s="2728"/>
      <c r="AO466" s="2728"/>
      <c r="AP466" s="107"/>
      <c r="AQ466" s="78"/>
    </row>
    <row r="467" spans="1:43" s="68" customFormat="1" ht="15" customHeight="1">
      <c r="A467" s="115"/>
      <c r="B467" s="2713">
        <v>4</v>
      </c>
      <c r="C467" s="2720" t="s">
        <v>50</v>
      </c>
      <c r="D467" s="2720"/>
      <c r="E467" s="2720"/>
      <c r="F467" s="2720"/>
      <c r="G467" s="2720"/>
      <c r="H467" s="82"/>
      <c r="I467" s="42"/>
      <c r="J467" s="2712" t="s">
        <v>10</v>
      </c>
      <c r="K467" s="2712"/>
      <c r="L467" s="111" t="s">
        <v>6</v>
      </c>
      <c r="M467" s="2711" t="e">
        <f>VLOOKUP(A459,DATABASE_NEW,5,FALSE)</f>
        <v>#NAME?</v>
      </c>
      <c r="N467" s="2711"/>
      <c r="O467" s="2711"/>
      <c r="P467" s="2711"/>
      <c r="Q467" s="2711"/>
      <c r="R467" s="2711"/>
      <c r="S467" s="2711"/>
      <c r="T467" s="2711"/>
      <c r="U467" s="2711"/>
      <c r="V467" s="78"/>
      <c r="W467" s="2713">
        <v>4</v>
      </c>
      <c r="X467" s="2720" t="s">
        <v>50</v>
      </c>
      <c r="Y467" s="2720"/>
      <c r="Z467" s="2720"/>
      <c r="AA467" s="2720"/>
      <c r="AB467" s="2720"/>
      <c r="AC467" s="82"/>
      <c r="AD467" s="42"/>
      <c r="AE467" s="2712" t="s">
        <v>10</v>
      </c>
      <c r="AF467" s="2712"/>
      <c r="AG467" s="111" t="s">
        <v>6</v>
      </c>
      <c r="AH467" s="2711" t="e">
        <f>VLOOKUP(AR459,DATABASE_NEW,5,FALSE)</f>
        <v>#NAME?</v>
      </c>
      <c r="AI467" s="2711"/>
      <c r="AJ467" s="2711"/>
      <c r="AK467" s="2711"/>
      <c r="AL467" s="2711"/>
      <c r="AM467" s="2711"/>
      <c r="AN467" s="2711"/>
      <c r="AO467" s="2711"/>
      <c r="AP467" s="2711"/>
      <c r="AQ467" s="78"/>
    </row>
    <row r="468" spans="1:43" s="68" customFormat="1">
      <c r="A468" s="115"/>
      <c r="B468" s="2713"/>
      <c r="C468" s="2720"/>
      <c r="D468" s="2720"/>
      <c r="E468" s="2720"/>
      <c r="F468" s="2720"/>
      <c r="G468" s="2720"/>
      <c r="H468" s="82"/>
      <c r="I468" s="42"/>
      <c r="J468" s="2712" t="s">
        <v>8</v>
      </c>
      <c r="K468" s="2712"/>
      <c r="L468" s="111"/>
      <c r="M468" s="109" t="s">
        <v>6</v>
      </c>
      <c r="N468" s="2711" t="e">
        <f>VLOOKUP(A459,DATABASE_NEW,3,FALSE)</f>
        <v>#NAME?</v>
      </c>
      <c r="O468" s="2711"/>
      <c r="P468" s="2711"/>
      <c r="Q468" s="2711"/>
      <c r="R468" s="2711"/>
      <c r="S468" s="2711"/>
      <c r="T468" s="2711"/>
      <c r="U468" s="2711"/>
      <c r="V468" s="78"/>
      <c r="W468" s="2713"/>
      <c r="X468" s="2720"/>
      <c r="Y468" s="2720"/>
      <c r="Z468" s="2720"/>
      <c r="AA468" s="2720"/>
      <c r="AB468" s="2720"/>
      <c r="AC468" s="82"/>
      <c r="AD468" s="42"/>
      <c r="AE468" s="2712" t="s">
        <v>8</v>
      </c>
      <c r="AF468" s="2712"/>
      <c r="AG468" s="111"/>
      <c r="AH468" s="109" t="s">
        <v>6</v>
      </c>
      <c r="AI468" s="2711" t="e">
        <f>VLOOKUP(AR459,DATABASE_NEW,3,FALSE)</f>
        <v>#NAME?</v>
      </c>
      <c r="AJ468" s="2711"/>
      <c r="AK468" s="2711"/>
      <c r="AL468" s="2711"/>
      <c r="AM468" s="2711"/>
      <c r="AN468" s="2711"/>
      <c r="AO468" s="2711"/>
      <c r="AP468" s="2711"/>
      <c r="AQ468" s="78"/>
    </row>
    <row r="469" spans="1:43" s="68" customFormat="1" ht="15" customHeight="1">
      <c r="A469" s="115"/>
      <c r="B469" s="2713">
        <v>5</v>
      </c>
      <c r="C469" s="2720" t="s">
        <v>51</v>
      </c>
      <c r="D469" s="2720"/>
      <c r="E469" s="2720"/>
      <c r="F469" s="2720"/>
      <c r="G469" s="2720"/>
      <c r="H469" s="82"/>
      <c r="I469" s="42"/>
      <c r="J469" s="2712" t="s">
        <v>5</v>
      </c>
      <c r="K469" s="2712"/>
      <c r="L469" s="2712"/>
      <c r="M469" s="112" t="s">
        <v>6</v>
      </c>
      <c r="N469" s="2711" t="e">
        <f>"PT. KPP / "&amp;VLOOKUP(A459,DATABASE_NEW,6,FALSE)</f>
        <v>#NAME?</v>
      </c>
      <c r="O469" s="2711"/>
      <c r="P469" s="2711"/>
      <c r="Q469" s="2711"/>
      <c r="R469" s="2711"/>
      <c r="S469" s="2711"/>
      <c r="T469" s="2711"/>
      <c r="U469" s="100"/>
      <c r="V469" s="78"/>
      <c r="W469" s="2713">
        <v>5</v>
      </c>
      <c r="X469" s="2720" t="s">
        <v>51</v>
      </c>
      <c r="Y469" s="2720"/>
      <c r="Z469" s="2720"/>
      <c r="AA469" s="2720"/>
      <c r="AB469" s="2720"/>
      <c r="AC469" s="82"/>
      <c r="AD469" s="42"/>
      <c r="AE469" s="2712" t="s">
        <v>5</v>
      </c>
      <c r="AF469" s="2712"/>
      <c r="AG469" s="2712"/>
      <c r="AH469" s="112" t="s">
        <v>6</v>
      </c>
      <c r="AI469" s="2711" t="e">
        <f>"PT. KPP / "&amp;VLOOKUP(AR459,DATABASE_NEW,6,FALSE)</f>
        <v>#NAME?</v>
      </c>
      <c r="AJ469" s="2711"/>
      <c r="AK469" s="2711"/>
      <c r="AL469" s="2711"/>
      <c r="AM469" s="2711"/>
      <c r="AN469" s="2711"/>
      <c r="AO469" s="2711"/>
      <c r="AP469" s="100"/>
      <c r="AQ469" s="78"/>
    </row>
    <row r="470" spans="1:43" s="68" customFormat="1" ht="12.75" customHeight="1">
      <c r="A470" s="115"/>
      <c r="B470" s="2713"/>
      <c r="C470" s="2720"/>
      <c r="D470" s="2720"/>
      <c r="E470" s="2720"/>
      <c r="F470" s="2720"/>
      <c r="G470" s="2720"/>
      <c r="H470" s="78"/>
      <c r="I470" s="42"/>
      <c r="J470" s="2712" t="s">
        <v>59</v>
      </c>
      <c r="K470" s="2712"/>
      <c r="L470" s="2712"/>
      <c r="M470" s="2712"/>
      <c r="N470" s="60" t="s">
        <v>6</v>
      </c>
      <c r="O470" s="60"/>
      <c r="P470" s="2718" t="e">
        <f>VLOOKUP(A459,DATABASE_NEW,21,FALSE)</f>
        <v>#NAME?</v>
      </c>
      <c r="Q470" s="2718"/>
      <c r="R470" s="2718"/>
      <c r="S470" s="2718"/>
      <c r="T470" s="2718"/>
      <c r="U470" s="99"/>
      <c r="V470" s="78"/>
      <c r="W470" s="2713"/>
      <c r="X470" s="2720"/>
      <c r="Y470" s="2720"/>
      <c r="Z470" s="2720"/>
      <c r="AA470" s="2720"/>
      <c r="AB470" s="2720"/>
      <c r="AC470" s="78"/>
      <c r="AD470" s="42"/>
      <c r="AE470" s="2712" t="s">
        <v>59</v>
      </c>
      <c r="AF470" s="2712"/>
      <c r="AG470" s="2712"/>
      <c r="AH470" s="2712"/>
      <c r="AI470" s="60" t="s">
        <v>6</v>
      </c>
      <c r="AJ470" s="60"/>
      <c r="AK470" s="2718" t="e">
        <f>VLOOKUP(AR459,DATABASE_NEW,21,FALSE)</f>
        <v>#NAME?</v>
      </c>
      <c r="AL470" s="2718"/>
      <c r="AM470" s="2718"/>
      <c r="AN470" s="2718"/>
      <c r="AO470" s="2718"/>
      <c r="AP470" s="99"/>
      <c r="AQ470" s="78"/>
    </row>
    <row r="471" spans="1:43" s="68" customFormat="1" ht="15" customHeight="1">
      <c r="A471" s="115"/>
      <c r="B471" s="2713">
        <v>6</v>
      </c>
      <c r="C471" s="2720" t="s">
        <v>52</v>
      </c>
      <c r="D471" s="2720"/>
      <c r="E471" s="2720"/>
      <c r="F471" s="2720"/>
      <c r="G471" s="2720"/>
      <c r="H471" s="78"/>
      <c r="I471" s="2607"/>
      <c r="J471" s="2607"/>
      <c r="K471" s="2607"/>
      <c r="L471" s="2607"/>
      <c r="M471" s="2607"/>
      <c r="N471" s="2607"/>
      <c r="O471" s="2607"/>
      <c r="P471" s="2607"/>
      <c r="Q471" s="2607"/>
      <c r="R471" s="2607"/>
      <c r="S471" s="2607"/>
      <c r="T471" s="2607"/>
      <c r="U471" s="2607"/>
      <c r="V471" s="78"/>
      <c r="W471" s="2713">
        <v>6</v>
      </c>
      <c r="X471" s="2720" t="s">
        <v>52</v>
      </c>
      <c r="Y471" s="2720"/>
      <c r="Z471" s="2720"/>
      <c r="AA471" s="2720"/>
      <c r="AB471" s="2720"/>
      <c r="AC471" s="78"/>
      <c r="AD471" s="2607"/>
      <c r="AE471" s="2607"/>
      <c r="AF471" s="2607"/>
      <c r="AG471" s="2607"/>
      <c r="AH471" s="2607"/>
      <c r="AI471" s="2607"/>
      <c r="AJ471" s="2607"/>
      <c r="AK471" s="2607"/>
      <c r="AL471" s="2607"/>
      <c r="AM471" s="2607"/>
      <c r="AN471" s="2607"/>
      <c r="AO471" s="2607"/>
      <c r="AP471" s="2607"/>
      <c r="AQ471" s="78"/>
    </row>
    <row r="472" spans="1:43" s="68" customFormat="1" ht="9.75" customHeight="1">
      <c r="A472" s="115"/>
      <c r="B472" s="2713"/>
      <c r="C472" s="2720"/>
      <c r="D472" s="2720"/>
      <c r="E472" s="2720"/>
      <c r="F472" s="2720"/>
      <c r="G472" s="2720"/>
      <c r="H472" s="78"/>
      <c r="I472" s="42"/>
      <c r="J472" s="78"/>
      <c r="K472" s="55"/>
      <c r="L472" s="56"/>
      <c r="M472" s="56"/>
      <c r="N472" s="56"/>
      <c r="O472" s="56"/>
      <c r="P472" s="2721" t="s">
        <v>55</v>
      </c>
      <c r="Q472" s="2721"/>
      <c r="R472" s="2721"/>
      <c r="S472" s="2721"/>
      <c r="T472" s="2721"/>
      <c r="U472" s="2721"/>
      <c r="V472" s="78"/>
      <c r="W472" s="2713"/>
      <c r="X472" s="2720"/>
      <c r="Y472" s="2720"/>
      <c r="Z472" s="2720"/>
      <c r="AA472" s="2720"/>
      <c r="AB472" s="2720"/>
      <c r="AC472" s="78"/>
      <c r="AD472" s="42"/>
      <c r="AE472" s="78"/>
      <c r="AF472" s="55"/>
      <c r="AG472" s="56"/>
      <c r="AH472" s="56"/>
      <c r="AI472" s="56"/>
      <c r="AJ472" s="56"/>
      <c r="AK472" s="2721" t="s">
        <v>55</v>
      </c>
      <c r="AL472" s="2721"/>
      <c r="AM472" s="2721"/>
      <c r="AN472" s="2721"/>
      <c r="AO472" s="2721"/>
      <c r="AP472" s="2721"/>
      <c r="AQ472" s="78"/>
    </row>
    <row r="473" spans="1:43" s="68" customFormat="1" ht="6.75" customHeight="1" thickBot="1">
      <c r="A473" s="115"/>
      <c r="B473" s="2727">
        <v>7</v>
      </c>
      <c r="C473" s="2729" t="s">
        <v>53</v>
      </c>
      <c r="D473" s="2729"/>
      <c r="E473" s="2729"/>
      <c r="F473" s="2729"/>
      <c r="G473" s="2729"/>
      <c r="I473" s="42"/>
      <c r="J473" s="78"/>
      <c r="K473" s="78"/>
      <c r="L473" s="53"/>
      <c r="M473" s="53"/>
      <c r="N473" s="53"/>
      <c r="O473" s="53"/>
      <c r="P473" s="53"/>
      <c r="Q473" s="53"/>
      <c r="R473" s="2714"/>
      <c r="S473" s="2714"/>
      <c r="T473" s="2714"/>
      <c r="U473" s="102"/>
      <c r="V473" s="78"/>
      <c r="W473" s="2727">
        <v>7</v>
      </c>
      <c r="X473" s="2729" t="s">
        <v>53</v>
      </c>
      <c r="Y473" s="2729"/>
      <c r="Z473" s="2729"/>
      <c r="AA473" s="2729"/>
      <c r="AB473" s="2729"/>
      <c r="AD473" s="42"/>
      <c r="AE473" s="78"/>
      <c r="AF473" s="78"/>
      <c r="AG473" s="53"/>
      <c r="AH473" s="53"/>
      <c r="AI473" s="53"/>
      <c r="AJ473" s="53"/>
      <c r="AK473" s="53"/>
      <c r="AL473" s="53"/>
      <c r="AM473" s="2714"/>
      <c r="AN473" s="2714"/>
      <c r="AO473" s="2714"/>
      <c r="AP473" s="102"/>
      <c r="AQ473" s="78"/>
    </row>
    <row r="474" spans="1:43" s="68" customFormat="1" ht="15.75" thickBot="1">
      <c r="A474" s="115"/>
      <c r="B474" s="2727"/>
      <c r="C474" s="2729"/>
      <c r="D474" s="2729"/>
      <c r="E474" s="2729"/>
      <c r="F474" s="2729"/>
      <c r="G474" s="2729"/>
      <c r="I474" s="42"/>
      <c r="J474" s="78"/>
      <c r="K474" s="78"/>
      <c r="L474" s="78"/>
      <c r="M474" s="78"/>
      <c r="N474" s="58"/>
      <c r="O474" s="58"/>
      <c r="P474" s="58"/>
      <c r="Q474" s="58"/>
      <c r="R474" s="57" t="e">
        <f>IF(N468="HELPER DRILL &amp; BLASTING","V","X")</f>
        <v>#NAME?</v>
      </c>
      <c r="S474" s="2715" t="s">
        <v>56</v>
      </c>
      <c r="T474" s="2715"/>
      <c r="U474" s="103"/>
      <c r="V474" s="78"/>
      <c r="W474" s="2727"/>
      <c r="X474" s="2729"/>
      <c r="Y474" s="2729"/>
      <c r="Z474" s="2729"/>
      <c r="AA474" s="2729"/>
      <c r="AB474" s="2729"/>
      <c r="AD474" s="42"/>
      <c r="AE474" s="78"/>
      <c r="AF474" s="78"/>
      <c r="AG474" s="78"/>
      <c r="AH474" s="78"/>
      <c r="AI474" s="58"/>
      <c r="AJ474" s="58"/>
      <c r="AK474" s="58"/>
      <c r="AL474" s="58"/>
      <c r="AM474" s="57" t="e">
        <f>IF(AI468="HELPER DRILL &amp; BLASTING","V","X")</f>
        <v>#NAME?</v>
      </c>
      <c r="AN474" s="2715" t="s">
        <v>56</v>
      </c>
      <c r="AO474" s="2715"/>
      <c r="AP474" s="103"/>
      <c r="AQ474" s="78"/>
    </row>
    <row r="475" spans="1:43" s="68" customFormat="1" ht="6.75" customHeight="1" thickBot="1">
      <c r="A475" s="115"/>
      <c r="B475" s="2727"/>
      <c r="C475" s="2729"/>
      <c r="D475" s="2729"/>
      <c r="E475" s="2729"/>
      <c r="F475" s="2729"/>
      <c r="G475" s="2729"/>
      <c r="I475" s="42"/>
      <c r="J475" s="78"/>
      <c r="K475" s="78"/>
      <c r="L475" s="53"/>
      <c r="M475" s="53"/>
      <c r="N475" s="53"/>
      <c r="O475" s="53"/>
      <c r="P475" s="53"/>
      <c r="Q475" s="53"/>
      <c r="R475" s="2716"/>
      <c r="S475" s="2717"/>
      <c r="T475" s="2717"/>
      <c r="U475" s="104"/>
      <c r="V475" s="78"/>
      <c r="W475" s="2727"/>
      <c r="X475" s="2729"/>
      <c r="Y475" s="2729"/>
      <c r="Z475" s="2729"/>
      <c r="AA475" s="2729"/>
      <c r="AB475" s="2729"/>
      <c r="AD475" s="42"/>
      <c r="AE475" s="78"/>
      <c r="AF475" s="78"/>
      <c r="AG475" s="53"/>
      <c r="AH475" s="53"/>
      <c r="AI475" s="53"/>
      <c r="AJ475" s="53"/>
      <c r="AK475" s="53"/>
      <c r="AL475" s="53"/>
      <c r="AM475" s="2716"/>
      <c r="AN475" s="2717"/>
      <c r="AO475" s="2717"/>
      <c r="AP475" s="104"/>
      <c r="AQ475" s="78"/>
    </row>
    <row r="476" spans="1:43" s="68" customFormat="1" ht="15.75" thickBot="1">
      <c r="A476" s="115"/>
      <c r="C476" s="2729"/>
      <c r="D476" s="2729"/>
      <c r="E476" s="2729"/>
      <c r="F476" s="2729"/>
      <c r="G476" s="2729"/>
      <c r="H476" s="78"/>
      <c r="I476" s="42"/>
      <c r="J476" s="2719"/>
      <c r="K476" s="2719"/>
      <c r="L476" s="42"/>
      <c r="M476" s="42"/>
      <c r="N476" s="58"/>
      <c r="O476" s="58"/>
      <c r="P476" s="58"/>
      <c r="Q476" s="58"/>
      <c r="R476" s="57" t="s">
        <v>57</v>
      </c>
      <c r="S476" s="54" t="s">
        <v>58</v>
      </c>
      <c r="T476" s="54"/>
      <c r="U476" s="54"/>
      <c r="V476" s="78"/>
      <c r="X476" s="2729"/>
      <c r="Y476" s="2729"/>
      <c r="Z476" s="2729"/>
      <c r="AA476" s="2729"/>
      <c r="AB476" s="2729"/>
      <c r="AC476" s="78"/>
      <c r="AD476" s="42"/>
      <c r="AE476" s="2719"/>
      <c r="AF476" s="2719"/>
      <c r="AG476" s="42"/>
      <c r="AH476" s="42"/>
      <c r="AI476" s="58"/>
      <c r="AJ476" s="58"/>
      <c r="AK476" s="58"/>
      <c r="AL476" s="58"/>
      <c r="AM476" s="57" t="s">
        <v>57</v>
      </c>
      <c r="AN476" s="54" t="s">
        <v>58</v>
      </c>
      <c r="AO476" s="54"/>
      <c r="AP476" s="54"/>
      <c r="AQ476" s="78"/>
    </row>
    <row r="477" spans="1:43" s="68" customFormat="1" ht="3.75" customHeight="1">
      <c r="A477" s="115"/>
      <c r="C477" s="2729"/>
      <c r="D477" s="2729"/>
      <c r="E477" s="2729"/>
      <c r="F477" s="2729"/>
      <c r="G477" s="2729"/>
      <c r="H477" s="78"/>
      <c r="I477" s="42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V477" s="78"/>
      <c r="X477" s="2729"/>
      <c r="Y477" s="2729"/>
      <c r="Z477" s="2729"/>
      <c r="AA477" s="2729"/>
      <c r="AB477" s="2729"/>
      <c r="AC477" s="78"/>
      <c r="AD477" s="42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Q477" s="78"/>
    </row>
    <row r="478" spans="1:43" s="68" customFormat="1" ht="3.75" customHeight="1">
      <c r="A478" s="115"/>
      <c r="B478" s="78"/>
      <c r="C478" s="2729"/>
      <c r="D478" s="2729"/>
      <c r="E478" s="2729"/>
      <c r="F478" s="2729"/>
      <c r="G478" s="2729"/>
      <c r="H478" s="78"/>
      <c r="I478" s="42"/>
      <c r="R478" s="62"/>
      <c r="V478" s="78"/>
      <c r="W478" s="78"/>
      <c r="X478" s="2729"/>
      <c r="Y478" s="2729"/>
      <c r="Z478" s="2729"/>
      <c r="AA478" s="2729"/>
      <c r="AB478" s="2729"/>
      <c r="AC478" s="78"/>
      <c r="AD478" s="42"/>
      <c r="AM478" s="62"/>
      <c r="AQ478" s="78"/>
    </row>
    <row r="479" spans="1:43" s="68" customFormat="1">
      <c r="A479" s="115"/>
      <c r="B479" s="78"/>
      <c r="C479" s="78"/>
      <c r="D479" s="78"/>
      <c r="E479" s="78"/>
      <c r="F479" s="78"/>
      <c r="G479" s="78"/>
      <c r="H479" s="78"/>
      <c r="I479" s="42"/>
      <c r="R479" s="62"/>
      <c r="V479" s="78"/>
      <c r="W479" s="78"/>
      <c r="X479" s="78"/>
      <c r="Y479" s="78"/>
      <c r="Z479" s="78"/>
      <c r="AA479" s="78"/>
      <c r="AB479" s="78"/>
      <c r="AC479" s="78"/>
      <c r="AD479" s="42"/>
      <c r="AM479" s="62"/>
      <c r="AQ479" s="78"/>
    </row>
    <row r="480" spans="1:43" s="68" customFormat="1" ht="15.75" thickBot="1">
      <c r="A480" s="115"/>
      <c r="B480" s="78"/>
      <c r="C480" s="78"/>
      <c r="D480" s="78"/>
      <c r="E480" s="78"/>
      <c r="F480" s="78"/>
      <c r="G480" s="78"/>
      <c r="H480" s="78"/>
      <c r="I480" s="42"/>
      <c r="R480" s="62" t="s">
        <v>60</v>
      </c>
      <c r="V480" s="78"/>
      <c r="W480" s="78"/>
      <c r="X480" s="78"/>
      <c r="Y480" s="78"/>
      <c r="Z480" s="78"/>
      <c r="AA480" s="78"/>
      <c r="AB480" s="78"/>
      <c r="AC480" s="78"/>
      <c r="AD480" s="42"/>
      <c r="AM480" s="62" t="s">
        <v>60</v>
      </c>
      <c r="AQ480" s="78"/>
    </row>
    <row r="481" spans="1:44" s="68" customFormat="1" ht="15.75" thickBot="1">
      <c r="A481" s="115"/>
      <c r="B481" s="78"/>
      <c r="C481" s="78"/>
      <c r="D481" s="78"/>
      <c r="E481" s="78"/>
      <c r="F481" s="78"/>
      <c r="G481" s="78"/>
      <c r="H481" s="78"/>
      <c r="I481" s="42"/>
      <c r="R481" s="57" t="s">
        <v>57</v>
      </c>
      <c r="S481" s="2730" t="s">
        <v>61</v>
      </c>
      <c r="T481" s="2731"/>
      <c r="U481" s="98"/>
      <c r="V481" s="78"/>
      <c r="W481" s="78"/>
      <c r="X481" s="78"/>
      <c r="Y481" s="78"/>
      <c r="Z481" s="78"/>
      <c r="AA481" s="78"/>
      <c r="AB481" s="78"/>
      <c r="AC481" s="78"/>
      <c r="AD481" s="42"/>
      <c r="AM481" s="57" t="s">
        <v>57</v>
      </c>
      <c r="AN481" s="2730" t="s">
        <v>61</v>
      </c>
      <c r="AO481" s="2731"/>
      <c r="AP481" s="98"/>
      <c r="AQ481" s="78"/>
    </row>
    <row r="482" spans="1:44" s="68" customFormat="1" ht="4.5" customHeight="1" thickBot="1">
      <c r="A482" s="115"/>
      <c r="B482" s="78"/>
      <c r="C482" s="78"/>
      <c r="D482" s="78"/>
      <c r="E482" s="78"/>
      <c r="F482" s="78"/>
      <c r="G482" s="78"/>
      <c r="H482" s="78"/>
      <c r="I482" s="42"/>
      <c r="V482" s="78"/>
      <c r="W482" s="78"/>
      <c r="X482" s="78"/>
      <c r="Y482" s="78"/>
      <c r="Z482" s="78"/>
      <c r="AA482" s="78"/>
      <c r="AB482" s="78"/>
      <c r="AC482" s="78"/>
      <c r="AD482" s="42"/>
      <c r="AQ482" s="78"/>
    </row>
    <row r="483" spans="1:44" s="68" customFormat="1" ht="15.75" customHeight="1" thickBot="1">
      <c r="A483" s="115"/>
      <c r="B483" s="78"/>
      <c r="C483" s="2607" t="s">
        <v>54</v>
      </c>
      <c r="D483" s="2607"/>
      <c r="E483" s="2607"/>
      <c r="F483" s="2607"/>
      <c r="G483" s="2607"/>
      <c r="H483" s="78"/>
      <c r="I483" s="42"/>
      <c r="R483" s="57" t="s">
        <v>63</v>
      </c>
      <c r="S483" s="2732" t="s">
        <v>62</v>
      </c>
      <c r="T483" s="2732"/>
      <c r="U483" s="105"/>
      <c r="V483" s="78"/>
      <c r="W483" s="78"/>
      <c r="X483" s="2607" t="s">
        <v>54</v>
      </c>
      <c r="Y483" s="2607"/>
      <c r="Z483" s="2607"/>
      <c r="AA483" s="2607"/>
      <c r="AB483" s="2607"/>
      <c r="AC483" s="78"/>
      <c r="AD483" s="42"/>
      <c r="AM483" s="57" t="s">
        <v>63</v>
      </c>
      <c r="AN483" s="2732" t="s">
        <v>62</v>
      </c>
      <c r="AO483" s="2732"/>
      <c r="AP483" s="105"/>
      <c r="AQ483" s="78"/>
    </row>
    <row r="484" spans="1:44" s="68" customFormat="1" ht="5.25" customHeight="1">
      <c r="A484" s="115"/>
      <c r="B484" s="2726"/>
      <c r="C484" s="2726"/>
      <c r="D484" s="2726"/>
      <c r="E484" s="2726"/>
      <c r="F484" s="2726"/>
      <c r="G484" s="2726"/>
      <c r="H484" s="78"/>
      <c r="I484" s="42"/>
      <c r="S484" s="2732"/>
      <c r="T484" s="2732"/>
      <c r="U484" s="105"/>
      <c r="V484" s="78"/>
      <c r="W484" s="2726"/>
      <c r="X484" s="2726"/>
      <c r="Y484" s="2726"/>
      <c r="Z484" s="2726"/>
      <c r="AA484" s="2726"/>
      <c r="AB484" s="2726"/>
      <c r="AC484" s="78"/>
      <c r="AD484" s="42"/>
      <c r="AN484" s="2732"/>
      <c r="AO484" s="2732"/>
      <c r="AP484" s="105"/>
      <c r="AQ484" s="78"/>
    </row>
    <row r="485" spans="1:44" s="68" customFormat="1" ht="5.25" customHeight="1">
      <c r="A485" s="115"/>
      <c r="B485" s="101"/>
      <c r="C485" s="101"/>
      <c r="D485" s="101"/>
      <c r="E485" s="101"/>
      <c r="F485" s="101"/>
      <c r="G485" s="101"/>
      <c r="H485" s="78"/>
      <c r="I485" s="42"/>
      <c r="S485" s="2732"/>
      <c r="T485" s="2732"/>
      <c r="U485" s="105"/>
      <c r="V485" s="78"/>
      <c r="W485" s="101"/>
      <c r="X485" s="101"/>
      <c r="Y485" s="101"/>
      <c r="Z485" s="101"/>
      <c r="AA485" s="101"/>
      <c r="AB485" s="101"/>
      <c r="AC485" s="78"/>
      <c r="AD485" s="42"/>
      <c r="AN485" s="2732"/>
      <c r="AO485" s="2732"/>
      <c r="AP485" s="105"/>
      <c r="AQ485" s="78"/>
    </row>
    <row r="486" spans="1:44" s="68" customFormat="1" ht="3" customHeight="1">
      <c r="A486" s="115"/>
      <c r="B486" s="78"/>
      <c r="C486" s="78"/>
      <c r="D486" s="78"/>
      <c r="E486" s="78"/>
      <c r="F486" s="78"/>
      <c r="G486" s="78"/>
      <c r="H486" s="78"/>
      <c r="I486" s="42"/>
      <c r="V486" s="78"/>
      <c r="W486" s="78"/>
      <c r="X486" s="78"/>
      <c r="Y486" s="78"/>
      <c r="Z486" s="78"/>
      <c r="AA486" s="78"/>
      <c r="AB486" s="78"/>
      <c r="AC486" s="78"/>
      <c r="AD486" s="42"/>
      <c r="AQ486" s="78"/>
    </row>
    <row r="487" spans="1:44" s="68" customFormat="1" ht="4.5" customHeight="1">
      <c r="A487" s="115"/>
    </row>
    <row r="488" spans="1:44" s="68" customFormat="1" ht="4.5" customHeight="1"/>
    <row r="489" spans="1:44" s="68" customFormat="1" ht="15" customHeight="1">
      <c r="A489" s="115"/>
      <c r="B489" s="2723" t="s">
        <v>42</v>
      </c>
      <c r="C489" s="2723"/>
      <c r="D489" s="2723"/>
      <c r="E489" s="2723"/>
      <c r="F489" s="2723"/>
      <c r="G489" s="2723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V489" s="78"/>
      <c r="W489" s="2723" t="s">
        <v>42</v>
      </c>
      <c r="X489" s="2723"/>
      <c r="Y489" s="2723"/>
      <c r="Z489" s="2723"/>
      <c r="AA489" s="2723"/>
      <c r="AB489" s="2723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Q489" s="78"/>
    </row>
    <row r="490" spans="1:44" s="68" customFormat="1">
      <c r="A490" s="115">
        <v>29</v>
      </c>
      <c r="B490" s="2723"/>
      <c r="C490" s="2723"/>
      <c r="D490" s="2723"/>
      <c r="E490" s="2723"/>
      <c r="F490" s="2723"/>
      <c r="G490" s="2723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V490" s="78"/>
      <c r="W490" s="2723"/>
      <c r="X490" s="2723"/>
      <c r="Y490" s="2723"/>
      <c r="Z490" s="2723"/>
      <c r="AA490" s="2723"/>
      <c r="AB490" s="2723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Q490" s="78"/>
      <c r="AR490" s="68">
        <v>30</v>
      </c>
    </row>
    <row r="491" spans="1:44" s="114" customFormat="1">
      <c r="A491" s="116"/>
      <c r="B491" s="2710"/>
      <c r="C491" s="2710"/>
      <c r="D491" s="2710"/>
      <c r="E491" s="2710"/>
      <c r="F491" s="2710"/>
      <c r="G491" s="2710"/>
      <c r="H491" s="113"/>
      <c r="I491" s="2710"/>
      <c r="J491" s="2710"/>
      <c r="K491" s="2710"/>
      <c r="L491" s="2710"/>
      <c r="M491" s="2710"/>
      <c r="N491" s="2710"/>
      <c r="O491" s="2710"/>
      <c r="P491" s="2710"/>
      <c r="Q491" s="2710"/>
      <c r="R491" s="2710"/>
      <c r="S491" s="2710"/>
      <c r="T491" s="2710"/>
      <c r="U491" s="2710"/>
      <c r="V491" s="113"/>
      <c r="W491" s="2710"/>
      <c r="X491" s="2710"/>
      <c r="Y491" s="2710"/>
      <c r="Z491" s="2710"/>
      <c r="AA491" s="2710"/>
      <c r="AB491" s="2710"/>
      <c r="AC491" s="113"/>
      <c r="AD491" s="2710"/>
      <c r="AE491" s="2710"/>
      <c r="AF491" s="2710"/>
      <c r="AG491" s="2710"/>
      <c r="AH491" s="2710"/>
      <c r="AI491" s="2710"/>
      <c r="AJ491" s="2710"/>
      <c r="AK491" s="2710"/>
      <c r="AL491" s="2710"/>
      <c r="AM491" s="2710"/>
      <c r="AN491" s="2710"/>
      <c r="AO491" s="2710"/>
      <c r="AP491" s="2710"/>
      <c r="AQ491" s="113"/>
    </row>
    <row r="492" spans="1:44" s="68" customFormat="1" ht="15.75" customHeight="1">
      <c r="A492" s="115"/>
      <c r="B492" s="2724">
        <v>1</v>
      </c>
      <c r="C492" s="2725" t="s">
        <v>43</v>
      </c>
      <c r="D492" s="2725"/>
      <c r="E492" s="2725"/>
      <c r="F492" s="2725"/>
      <c r="G492" s="2725"/>
      <c r="H492" s="78"/>
      <c r="I492" s="2722" t="s">
        <v>44</v>
      </c>
      <c r="J492" s="2722"/>
      <c r="K492" s="2722"/>
      <c r="L492" s="2722"/>
      <c r="M492" s="2722"/>
      <c r="N492" s="2722"/>
      <c r="O492" s="2722"/>
      <c r="P492" s="2722"/>
      <c r="Q492" s="2722"/>
      <c r="R492" s="2722"/>
      <c r="S492" s="2722"/>
      <c r="T492" s="2722"/>
      <c r="U492" s="106"/>
      <c r="V492" s="78"/>
      <c r="W492" s="2724">
        <v>1</v>
      </c>
      <c r="X492" s="2725" t="s">
        <v>43</v>
      </c>
      <c r="Y492" s="2725"/>
      <c r="Z492" s="2725"/>
      <c r="AA492" s="2725"/>
      <c r="AB492" s="2725"/>
      <c r="AC492" s="78"/>
      <c r="AD492" s="2722" t="s">
        <v>44</v>
      </c>
      <c r="AE492" s="2722"/>
      <c r="AF492" s="2722"/>
      <c r="AG492" s="2722"/>
      <c r="AH492" s="2722"/>
      <c r="AI492" s="2722"/>
      <c r="AJ492" s="2722"/>
      <c r="AK492" s="2722"/>
      <c r="AL492" s="2722"/>
      <c r="AM492" s="2722"/>
      <c r="AN492" s="2722"/>
      <c r="AO492" s="2722"/>
      <c r="AP492" s="106"/>
      <c r="AQ492" s="78"/>
    </row>
    <row r="493" spans="1:44" s="68" customFormat="1" ht="15.75">
      <c r="A493" s="115"/>
      <c r="B493" s="2724"/>
      <c r="C493" s="2725"/>
      <c r="D493" s="2725"/>
      <c r="E493" s="2725"/>
      <c r="F493" s="2725"/>
      <c r="G493" s="2725"/>
      <c r="H493" s="78"/>
      <c r="I493" s="2722" t="s">
        <v>45</v>
      </c>
      <c r="J493" s="2722"/>
      <c r="K493" s="2722"/>
      <c r="L493" s="2722"/>
      <c r="M493" s="2722"/>
      <c r="N493" s="2722"/>
      <c r="O493" s="2722"/>
      <c r="P493" s="2722"/>
      <c r="Q493" s="2722"/>
      <c r="R493" s="2722"/>
      <c r="S493" s="2722"/>
      <c r="T493" s="2722"/>
      <c r="U493" s="106"/>
      <c r="V493" s="78"/>
      <c r="W493" s="2724"/>
      <c r="X493" s="2725"/>
      <c r="Y493" s="2725"/>
      <c r="Z493" s="2725"/>
      <c r="AA493" s="2725"/>
      <c r="AB493" s="2725"/>
      <c r="AC493" s="78"/>
      <c r="AD493" s="2722" t="s">
        <v>45</v>
      </c>
      <c r="AE493" s="2722"/>
      <c r="AF493" s="2722"/>
      <c r="AG493" s="2722"/>
      <c r="AH493" s="2722"/>
      <c r="AI493" s="2722"/>
      <c r="AJ493" s="2722"/>
      <c r="AK493" s="2722"/>
      <c r="AL493" s="2722"/>
      <c r="AM493" s="2722"/>
      <c r="AN493" s="2722"/>
      <c r="AO493" s="2722"/>
      <c r="AP493" s="106"/>
      <c r="AQ493" s="78"/>
    </row>
    <row r="494" spans="1:44" s="68" customFormat="1">
      <c r="A494" s="115"/>
      <c r="B494" s="110">
        <v>2</v>
      </c>
      <c r="C494" s="50" t="s">
        <v>46</v>
      </c>
      <c r="D494" s="50"/>
      <c r="E494" s="50"/>
      <c r="F494" s="78"/>
      <c r="G494" s="78"/>
      <c r="H494" s="78"/>
      <c r="I494" s="2607"/>
      <c r="J494" s="2607"/>
      <c r="K494" s="2607"/>
      <c r="L494" s="2607"/>
      <c r="M494" s="2607"/>
      <c r="N494" s="2607"/>
      <c r="O494" s="2607"/>
      <c r="P494" s="2607"/>
      <c r="Q494" s="2607"/>
      <c r="R494" s="2607"/>
      <c r="S494" s="2607"/>
      <c r="T494" s="2607"/>
      <c r="U494" s="2607"/>
      <c r="V494" s="78"/>
      <c r="W494" s="110">
        <v>2</v>
      </c>
      <c r="X494" s="50" t="s">
        <v>46</v>
      </c>
      <c r="Y494" s="50"/>
      <c r="Z494" s="50"/>
      <c r="AA494" s="78"/>
      <c r="AB494" s="78"/>
      <c r="AC494" s="78"/>
      <c r="AD494" s="2607"/>
      <c r="AE494" s="2607"/>
      <c r="AF494" s="2607"/>
      <c r="AG494" s="2607"/>
      <c r="AH494" s="2607"/>
      <c r="AI494" s="2607"/>
      <c r="AJ494" s="2607"/>
      <c r="AK494" s="2607"/>
      <c r="AL494" s="2607"/>
      <c r="AM494" s="2607"/>
      <c r="AN494" s="2607"/>
      <c r="AO494" s="2607"/>
      <c r="AP494" s="2607"/>
      <c r="AQ494" s="78"/>
    </row>
    <row r="495" spans="1:44" s="68" customFormat="1" ht="15" customHeight="1">
      <c r="A495" s="115"/>
      <c r="B495" s="2713">
        <v>3</v>
      </c>
      <c r="C495" s="2720" t="s">
        <v>47</v>
      </c>
      <c r="D495" s="2720"/>
      <c r="E495" s="2720"/>
      <c r="F495" s="2720"/>
      <c r="G495" s="2720"/>
      <c r="H495" s="78"/>
      <c r="I495" s="42"/>
      <c r="J495" s="2728" t="s">
        <v>48</v>
      </c>
      <c r="K495" s="2728"/>
      <c r="L495" s="107" t="s">
        <v>6</v>
      </c>
      <c r="M495" s="2728" t="str">
        <f ca="1">TEXT(LEFT(AH464,(FIND("/",AH464,1)-1))+1,"000")&amp;"/KIM/KPP/"&amp;ROMAN(MONTH(NOW()),0)&amp;"/"&amp;YEAR(NOW())</f>
        <v>033/KIM/KPP/III/2021</v>
      </c>
      <c r="N495" s="2728"/>
      <c r="O495" s="2728"/>
      <c r="P495" s="2728"/>
      <c r="Q495" s="2728"/>
      <c r="R495" s="2728"/>
      <c r="S495" s="2728"/>
      <c r="T495" s="2728"/>
      <c r="U495" s="107"/>
      <c r="V495" s="78"/>
      <c r="W495" s="2713">
        <v>3</v>
      </c>
      <c r="X495" s="2720" t="s">
        <v>47</v>
      </c>
      <c r="Y495" s="2720"/>
      <c r="Z495" s="2720"/>
      <c r="AA495" s="2720"/>
      <c r="AB495" s="2720"/>
      <c r="AC495" s="78"/>
      <c r="AD495" s="42"/>
      <c r="AE495" s="2728" t="s">
        <v>48</v>
      </c>
      <c r="AF495" s="2728"/>
      <c r="AG495" s="107" t="s">
        <v>6</v>
      </c>
      <c r="AH495" s="2728" t="str">
        <f ca="1">TEXT(LEFT(M495,(FIND("/",M495,1)-1))+1,"000")&amp;"/KIM/KPP/"&amp;ROMAN(MONTH(NOW()),0)&amp;"/"&amp;YEAR(NOW())</f>
        <v>034/KIM/KPP/III/2021</v>
      </c>
      <c r="AI495" s="2728"/>
      <c r="AJ495" s="2728"/>
      <c r="AK495" s="2728"/>
      <c r="AL495" s="2728"/>
      <c r="AM495" s="2728"/>
      <c r="AN495" s="2728"/>
      <c r="AO495" s="2728"/>
      <c r="AP495" s="107"/>
      <c r="AQ495" s="78"/>
    </row>
    <row r="496" spans="1:44" s="68" customFormat="1" ht="6.75" customHeight="1">
      <c r="A496" s="115"/>
      <c r="B496" s="2713"/>
      <c r="C496" s="2720"/>
      <c r="D496" s="2720"/>
      <c r="E496" s="2720"/>
      <c r="F496" s="2720"/>
      <c r="G496" s="2720"/>
      <c r="H496" s="82"/>
      <c r="I496" s="42"/>
      <c r="J496" s="2728" t="s">
        <v>49</v>
      </c>
      <c r="K496" s="2728"/>
      <c r="L496" s="2728" t="s">
        <v>6</v>
      </c>
      <c r="M496" s="2728" t="e">
        <f>VLOOKUP(A490,DATABASE_NEW,2,FALSE)</f>
        <v>#NAME?</v>
      </c>
      <c r="N496" s="2728"/>
      <c r="O496" s="2728"/>
      <c r="P496" s="2728"/>
      <c r="Q496" s="2728"/>
      <c r="R496" s="2728"/>
      <c r="S496" s="2728"/>
      <c r="T496" s="2728"/>
      <c r="U496" s="107"/>
      <c r="V496" s="78"/>
      <c r="W496" s="2713"/>
      <c r="X496" s="2720"/>
      <c r="Y496" s="2720"/>
      <c r="Z496" s="2720"/>
      <c r="AA496" s="2720"/>
      <c r="AB496" s="2720"/>
      <c r="AC496" s="82"/>
      <c r="AD496" s="42"/>
      <c r="AE496" s="2728" t="s">
        <v>49</v>
      </c>
      <c r="AF496" s="2728"/>
      <c r="AG496" s="2728" t="s">
        <v>6</v>
      </c>
      <c r="AH496" s="2728" t="e">
        <f>VLOOKUP(AR490,DATABASE_NEW,2,FALSE)</f>
        <v>#NAME?</v>
      </c>
      <c r="AI496" s="2728"/>
      <c r="AJ496" s="2728"/>
      <c r="AK496" s="2728"/>
      <c r="AL496" s="2728"/>
      <c r="AM496" s="2728"/>
      <c r="AN496" s="2728"/>
      <c r="AO496" s="2728"/>
      <c r="AP496" s="107"/>
      <c r="AQ496" s="78"/>
    </row>
    <row r="497" spans="1:43" s="68" customFormat="1" ht="6" customHeight="1">
      <c r="A497" s="115"/>
      <c r="B497" s="108"/>
      <c r="C497" s="2720"/>
      <c r="D497" s="2720"/>
      <c r="E497" s="2720"/>
      <c r="F497" s="2720"/>
      <c r="G497" s="2720"/>
      <c r="H497" s="82"/>
      <c r="I497" s="42"/>
      <c r="J497" s="2728"/>
      <c r="K497" s="2728"/>
      <c r="L497" s="2728"/>
      <c r="M497" s="2728"/>
      <c r="N497" s="2728"/>
      <c r="O497" s="2728"/>
      <c r="P497" s="2728"/>
      <c r="Q497" s="2728"/>
      <c r="R497" s="2728"/>
      <c r="S497" s="2728"/>
      <c r="T497" s="2728"/>
      <c r="U497" s="107"/>
      <c r="V497" s="78"/>
      <c r="W497" s="108"/>
      <c r="X497" s="2720"/>
      <c r="Y497" s="2720"/>
      <c r="Z497" s="2720"/>
      <c r="AA497" s="2720"/>
      <c r="AB497" s="2720"/>
      <c r="AC497" s="82"/>
      <c r="AD497" s="42"/>
      <c r="AE497" s="2728"/>
      <c r="AF497" s="2728"/>
      <c r="AG497" s="2728"/>
      <c r="AH497" s="2728"/>
      <c r="AI497" s="2728"/>
      <c r="AJ497" s="2728"/>
      <c r="AK497" s="2728"/>
      <c r="AL497" s="2728"/>
      <c r="AM497" s="2728"/>
      <c r="AN497" s="2728"/>
      <c r="AO497" s="2728"/>
      <c r="AP497" s="107"/>
      <c r="AQ497" s="78"/>
    </row>
    <row r="498" spans="1:43" s="68" customFormat="1" ht="15" customHeight="1">
      <c r="A498" s="115"/>
      <c r="B498" s="2713">
        <v>4</v>
      </c>
      <c r="C498" s="2720" t="s">
        <v>50</v>
      </c>
      <c r="D498" s="2720"/>
      <c r="E498" s="2720"/>
      <c r="F498" s="2720"/>
      <c r="G498" s="2720"/>
      <c r="H498" s="82"/>
      <c r="I498" s="42"/>
      <c r="J498" s="2712" t="s">
        <v>10</v>
      </c>
      <c r="K498" s="2712"/>
      <c r="L498" s="111" t="s">
        <v>6</v>
      </c>
      <c r="M498" s="2711" t="e">
        <f>VLOOKUP(A490,DATABASE_NEW,5,FALSE)</f>
        <v>#NAME?</v>
      </c>
      <c r="N498" s="2711"/>
      <c r="O498" s="2711"/>
      <c r="P498" s="2711"/>
      <c r="Q498" s="2711"/>
      <c r="R498" s="2711"/>
      <c r="S498" s="2711"/>
      <c r="T498" s="2711"/>
      <c r="U498" s="2711"/>
      <c r="V498" s="78"/>
      <c r="W498" s="2713">
        <v>4</v>
      </c>
      <c r="X498" s="2720" t="s">
        <v>50</v>
      </c>
      <c r="Y498" s="2720"/>
      <c r="Z498" s="2720"/>
      <c r="AA498" s="2720"/>
      <c r="AB498" s="2720"/>
      <c r="AC498" s="82"/>
      <c r="AD498" s="42"/>
      <c r="AE498" s="2712" t="s">
        <v>10</v>
      </c>
      <c r="AF498" s="2712"/>
      <c r="AG498" s="111" t="s">
        <v>6</v>
      </c>
      <c r="AH498" s="2711" t="e">
        <f>VLOOKUP(AR490,DATABASE_NEW,5,FALSE)</f>
        <v>#NAME?</v>
      </c>
      <c r="AI498" s="2711"/>
      <c r="AJ498" s="2711"/>
      <c r="AK498" s="2711"/>
      <c r="AL498" s="2711"/>
      <c r="AM498" s="2711"/>
      <c r="AN498" s="2711"/>
      <c r="AO498" s="2711"/>
      <c r="AP498" s="2711"/>
      <c r="AQ498" s="78"/>
    </row>
    <row r="499" spans="1:43" s="68" customFormat="1">
      <c r="A499" s="115"/>
      <c r="B499" s="2713"/>
      <c r="C499" s="2720"/>
      <c r="D499" s="2720"/>
      <c r="E499" s="2720"/>
      <c r="F499" s="2720"/>
      <c r="G499" s="2720"/>
      <c r="H499" s="82"/>
      <c r="I499" s="42"/>
      <c r="J499" s="2712" t="s">
        <v>8</v>
      </c>
      <c r="K499" s="2712"/>
      <c r="L499" s="111"/>
      <c r="M499" s="109" t="s">
        <v>6</v>
      </c>
      <c r="N499" s="2711" t="e">
        <f>VLOOKUP(A490,DATABASE_NEW,3,FALSE)</f>
        <v>#NAME?</v>
      </c>
      <c r="O499" s="2711"/>
      <c r="P499" s="2711"/>
      <c r="Q499" s="2711"/>
      <c r="R499" s="2711"/>
      <c r="S499" s="2711"/>
      <c r="T499" s="2711"/>
      <c r="U499" s="2711"/>
      <c r="V499" s="78"/>
      <c r="W499" s="2713"/>
      <c r="X499" s="2720"/>
      <c r="Y499" s="2720"/>
      <c r="Z499" s="2720"/>
      <c r="AA499" s="2720"/>
      <c r="AB499" s="2720"/>
      <c r="AC499" s="82"/>
      <c r="AD499" s="42"/>
      <c r="AE499" s="2712" t="s">
        <v>8</v>
      </c>
      <c r="AF499" s="2712"/>
      <c r="AG499" s="111"/>
      <c r="AH499" s="109" t="s">
        <v>6</v>
      </c>
      <c r="AI499" s="2711" t="e">
        <f>VLOOKUP(AR490,DATABASE_NEW,3,FALSE)</f>
        <v>#NAME?</v>
      </c>
      <c r="AJ499" s="2711"/>
      <c r="AK499" s="2711"/>
      <c r="AL499" s="2711"/>
      <c r="AM499" s="2711"/>
      <c r="AN499" s="2711"/>
      <c r="AO499" s="2711"/>
      <c r="AP499" s="2711"/>
      <c r="AQ499" s="78"/>
    </row>
    <row r="500" spans="1:43" s="68" customFormat="1" ht="15" customHeight="1">
      <c r="A500" s="115"/>
      <c r="B500" s="2713">
        <v>5</v>
      </c>
      <c r="C500" s="2720" t="s">
        <v>51</v>
      </c>
      <c r="D500" s="2720"/>
      <c r="E500" s="2720"/>
      <c r="F500" s="2720"/>
      <c r="G500" s="2720"/>
      <c r="H500" s="82"/>
      <c r="I500" s="42"/>
      <c r="J500" s="2712" t="s">
        <v>5</v>
      </c>
      <c r="K500" s="2712"/>
      <c r="L500" s="2712"/>
      <c r="M500" s="112" t="s">
        <v>6</v>
      </c>
      <c r="N500" s="2711" t="e">
        <f>"PT. KPP / "&amp;VLOOKUP(A490,DATABASE_NEW,6,FALSE)</f>
        <v>#NAME?</v>
      </c>
      <c r="O500" s="2711"/>
      <c r="P500" s="2711"/>
      <c r="Q500" s="2711"/>
      <c r="R500" s="2711"/>
      <c r="S500" s="2711"/>
      <c r="T500" s="2711"/>
      <c r="U500" s="100"/>
      <c r="V500" s="78"/>
      <c r="W500" s="2713">
        <v>5</v>
      </c>
      <c r="X500" s="2720" t="s">
        <v>51</v>
      </c>
      <c r="Y500" s="2720"/>
      <c r="Z500" s="2720"/>
      <c r="AA500" s="2720"/>
      <c r="AB500" s="2720"/>
      <c r="AC500" s="82"/>
      <c r="AD500" s="42"/>
      <c r="AE500" s="2712" t="s">
        <v>5</v>
      </c>
      <c r="AF500" s="2712"/>
      <c r="AG500" s="2712"/>
      <c r="AH500" s="112" t="s">
        <v>6</v>
      </c>
      <c r="AI500" s="2711" t="e">
        <f>"PT. KPP / "&amp;VLOOKUP(AR490,DATABASE_NEW,6,FALSE)</f>
        <v>#NAME?</v>
      </c>
      <c r="AJ500" s="2711"/>
      <c r="AK500" s="2711"/>
      <c r="AL500" s="2711"/>
      <c r="AM500" s="2711"/>
      <c r="AN500" s="2711"/>
      <c r="AO500" s="2711"/>
      <c r="AP500" s="100"/>
      <c r="AQ500" s="78"/>
    </row>
    <row r="501" spans="1:43" s="68" customFormat="1" ht="12.75" customHeight="1">
      <c r="A501" s="115"/>
      <c r="B501" s="2713"/>
      <c r="C501" s="2720"/>
      <c r="D501" s="2720"/>
      <c r="E501" s="2720"/>
      <c r="F501" s="2720"/>
      <c r="G501" s="2720"/>
      <c r="H501" s="78"/>
      <c r="I501" s="42"/>
      <c r="J501" s="2712" t="s">
        <v>59</v>
      </c>
      <c r="K501" s="2712"/>
      <c r="L501" s="2712"/>
      <c r="M501" s="2712"/>
      <c r="N501" s="60" t="s">
        <v>6</v>
      </c>
      <c r="O501" s="60"/>
      <c r="P501" s="2718" t="e">
        <f>VLOOKUP(A490,DATABASE_NEW,21,FALSE)</f>
        <v>#NAME?</v>
      </c>
      <c r="Q501" s="2718"/>
      <c r="R501" s="2718"/>
      <c r="S501" s="2718"/>
      <c r="T501" s="2718"/>
      <c r="U501" s="99"/>
      <c r="V501" s="78"/>
      <c r="W501" s="2713"/>
      <c r="X501" s="2720"/>
      <c r="Y501" s="2720"/>
      <c r="Z501" s="2720"/>
      <c r="AA501" s="2720"/>
      <c r="AB501" s="2720"/>
      <c r="AC501" s="78"/>
      <c r="AD501" s="42"/>
      <c r="AE501" s="2712" t="s">
        <v>59</v>
      </c>
      <c r="AF501" s="2712"/>
      <c r="AG501" s="2712"/>
      <c r="AH501" s="2712"/>
      <c r="AI501" s="60" t="s">
        <v>6</v>
      </c>
      <c r="AJ501" s="60"/>
      <c r="AK501" s="2718" t="e">
        <f>VLOOKUP(AR490,DATABASE_NEW,21,FALSE)</f>
        <v>#NAME?</v>
      </c>
      <c r="AL501" s="2718"/>
      <c r="AM501" s="2718"/>
      <c r="AN501" s="2718"/>
      <c r="AO501" s="2718"/>
      <c r="AP501" s="99"/>
      <c r="AQ501" s="78"/>
    </row>
    <row r="502" spans="1:43" s="68" customFormat="1" ht="15" customHeight="1">
      <c r="A502" s="115"/>
      <c r="B502" s="2713">
        <v>6</v>
      </c>
      <c r="C502" s="2720" t="s">
        <v>52</v>
      </c>
      <c r="D502" s="2720"/>
      <c r="E502" s="2720"/>
      <c r="F502" s="2720"/>
      <c r="G502" s="2720"/>
      <c r="H502" s="78"/>
      <c r="I502" s="2607"/>
      <c r="J502" s="2607"/>
      <c r="K502" s="2607"/>
      <c r="L502" s="2607"/>
      <c r="M502" s="2607"/>
      <c r="N502" s="2607"/>
      <c r="O502" s="2607"/>
      <c r="P502" s="2607"/>
      <c r="Q502" s="2607"/>
      <c r="R502" s="2607"/>
      <c r="S502" s="2607"/>
      <c r="T502" s="2607"/>
      <c r="U502" s="2607"/>
      <c r="V502" s="78"/>
      <c r="W502" s="2713">
        <v>6</v>
      </c>
      <c r="X502" s="2720" t="s">
        <v>52</v>
      </c>
      <c r="Y502" s="2720"/>
      <c r="Z502" s="2720"/>
      <c r="AA502" s="2720"/>
      <c r="AB502" s="2720"/>
      <c r="AC502" s="78"/>
      <c r="AD502" s="2607"/>
      <c r="AE502" s="2607"/>
      <c r="AF502" s="2607"/>
      <c r="AG502" s="2607"/>
      <c r="AH502" s="2607"/>
      <c r="AI502" s="2607"/>
      <c r="AJ502" s="2607"/>
      <c r="AK502" s="2607"/>
      <c r="AL502" s="2607"/>
      <c r="AM502" s="2607"/>
      <c r="AN502" s="2607"/>
      <c r="AO502" s="2607"/>
      <c r="AP502" s="2607"/>
      <c r="AQ502" s="78"/>
    </row>
    <row r="503" spans="1:43" s="68" customFormat="1" ht="9.75" customHeight="1">
      <c r="A503" s="115"/>
      <c r="B503" s="2713"/>
      <c r="C503" s="2720"/>
      <c r="D503" s="2720"/>
      <c r="E503" s="2720"/>
      <c r="F503" s="2720"/>
      <c r="G503" s="2720"/>
      <c r="H503" s="78"/>
      <c r="I503" s="42"/>
      <c r="J503" s="78"/>
      <c r="K503" s="55"/>
      <c r="L503" s="56"/>
      <c r="M503" s="56"/>
      <c r="N503" s="56"/>
      <c r="O503" s="56"/>
      <c r="P503" s="2721" t="s">
        <v>55</v>
      </c>
      <c r="Q503" s="2721"/>
      <c r="R503" s="2721"/>
      <c r="S503" s="2721"/>
      <c r="T503" s="2721"/>
      <c r="U503" s="2721"/>
      <c r="V503" s="78"/>
      <c r="W503" s="2713"/>
      <c r="X503" s="2720"/>
      <c r="Y503" s="2720"/>
      <c r="Z503" s="2720"/>
      <c r="AA503" s="2720"/>
      <c r="AB503" s="2720"/>
      <c r="AC503" s="78"/>
      <c r="AD503" s="42"/>
      <c r="AE503" s="78"/>
      <c r="AF503" s="55"/>
      <c r="AG503" s="56"/>
      <c r="AH503" s="56"/>
      <c r="AI503" s="56"/>
      <c r="AJ503" s="56"/>
      <c r="AK503" s="2721" t="s">
        <v>55</v>
      </c>
      <c r="AL503" s="2721"/>
      <c r="AM503" s="2721"/>
      <c r="AN503" s="2721"/>
      <c r="AO503" s="2721"/>
      <c r="AP503" s="2721"/>
      <c r="AQ503" s="78"/>
    </row>
    <row r="504" spans="1:43" s="68" customFormat="1" ht="6.75" customHeight="1" thickBot="1">
      <c r="A504" s="115"/>
      <c r="B504" s="2727">
        <v>7</v>
      </c>
      <c r="C504" s="2729" t="s">
        <v>53</v>
      </c>
      <c r="D504" s="2729"/>
      <c r="E504" s="2729"/>
      <c r="F504" s="2729"/>
      <c r="G504" s="2729"/>
      <c r="I504" s="42"/>
      <c r="J504" s="78"/>
      <c r="K504" s="78"/>
      <c r="L504" s="53"/>
      <c r="M504" s="53"/>
      <c r="N504" s="53"/>
      <c r="O504" s="53"/>
      <c r="P504" s="53"/>
      <c r="Q504" s="53"/>
      <c r="R504" s="2714"/>
      <c r="S504" s="2714"/>
      <c r="T504" s="2714"/>
      <c r="U504" s="102"/>
      <c r="V504" s="78"/>
      <c r="W504" s="2727">
        <v>7</v>
      </c>
      <c r="X504" s="2729" t="s">
        <v>53</v>
      </c>
      <c r="Y504" s="2729"/>
      <c r="Z504" s="2729"/>
      <c r="AA504" s="2729"/>
      <c r="AB504" s="2729"/>
      <c r="AD504" s="42"/>
      <c r="AE504" s="78"/>
      <c r="AF504" s="78"/>
      <c r="AG504" s="53"/>
      <c r="AH504" s="53"/>
      <c r="AI504" s="53"/>
      <c r="AJ504" s="53"/>
      <c r="AK504" s="53"/>
      <c r="AL504" s="53"/>
      <c r="AM504" s="2714"/>
      <c r="AN504" s="2714"/>
      <c r="AO504" s="2714"/>
      <c r="AP504" s="102"/>
      <c r="AQ504" s="78"/>
    </row>
    <row r="505" spans="1:43" s="68" customFormat="1" ht="15.75" thickBot="1">
      <c r="A505" s="115"/>
      <c r="B505" s="2727"/>
      <c r="C505" s="2729"/>
      <c r="D505" s="2729"/>
      <c r="E505" s="2729"/>
      <c r="F505" s="2729"/>
      <c r="G505" s="2729"/>
      <c r="I505" s="42"/>
      <c r="J505" s="78"/>
      <c r="K505" s="78"/>
      <c r="L505" s="78"/>
      <c r="M505" s="78"/>
      <c r="N505" s="58"/>
      <c r="O505" s="58"/>
      <c r="P505" s="58"/>
      <c r="Q505" s="58"/>
      <c r="R505" s="57" t="e">
        <f>IF(N499="HELPER DRILL &amp; BLASTING","V","X")</f>
        <v>#NAME?</v>
      </c>
      <c r="S505" s="2715" t="s">
        <v>56</v>
      </c>
      <c r="T505" s="2715"/>
      <c r="U505" s="103"/>
      <c r="V505" s="78"/>
      <c r="W505" s="2727"/>
      <c r="X505" s="2729"/>
      <c r="Y505" s="2729"/>
      <c r="Z505" s="2729"/>
      <c r="AA505" s="2729"/>
      <c r="AB505" s="2729"/>
      <c r="AD505" s="42"/>
      <c r="AE505" s="78"/>
      <c r="AF505" s="78"/>
      <c r="AG505" s="78"/>
      <c r="AH505" s="78"/>
      <c r="AI505" s="58"/>
      <c r="AJ505" s="58"/>
      <c r="AK505" s="58"/>
      <c r="AL505" s="58"/>
      <c r="AM505" s="57" t="e">
        <f>IF(AI499="HELPER DRILL &amp; BLASTING","V","X")</f>
        <v>#NAME?</v>
      </c>
      <c r="AN505" s="2715" t="s">
        <v>56</v>
      </c>
      <c r="AO505" s="2715"/>
      <c r="AP505" s="103"/>
      <c r="AQ505" s="78"/>
    </row>
    <row r="506" spans="1:43" s="68" customFormat="1" ht="6.75" customHeight="1" thickBot="1">
      <c r="A506" s="115"/>
      <c r="B506" s="2727"/>
      <c r="C506" s="2729"/>
      <c r="D506" s="2729"/>
      <c r="E506" s="2729"/>
      <c r="F506" s="2729"/>
      <c r="G506" s="2729"/>
      <c r="I506" s="42"/>
      <c r="J506" s="78"/>
      <c r="K506" s="78"/>
      <c r="L506" s="53"/>
      <c r="M506" s="53"/>
      <c r="N506" s="53"/>
      <c r="O506" s="53"/>
      <c r="P506" s="53"/>
      <c r="Q506" s="53"/>
      <c r="R506" s="2716"/>
      <c r="S506" s="2717"/>
      <c r="T506" s="2717"/>
      <c r="U506" s="104"/>
      <c r="V506" s="78"/>
      <c r="W506" s="2727"/>
      <c r="X506" s="2729"/>
      <c r="Y506" s="2729"/>
      <c r="Z506" s="2729"/>
      <c r="AA506" s="2729"/>
      <c r="AB506" s="2729"/>
      <c r="AD506" s="42"/>
      <c r="AE506" s="78"/>
      <c r="AF506" s="78"/>
      <c r="AG506" s="53"/>
      <c r="AH506" s="53"/>
      <c r="AI506" s="53"/>
      <c r="AJ506" s="53"/>
      <c r="AK506" s="53"/>
      <c r="AL506" s="53"/>
      <c r="AM506" s="2716"/>
      <c r="AN506" s="2717"/>
      <c r="AO506" s="2717"/>
      <c r="AP506" s="104"/>
      <c r="AQ506" s="78"/>
    </row>
    <row r="507" spans="1:43" s="68" customFormat="1" ht="15.75" thickBot="1">
      <c r="A507" s="115"/>
      <c r="C507" s="2729"/>
      <c r="D507" s="2729"/>
      <c r="E507" s="2729"/>
      <c r="F507" s="2729"/>
      <c r="G507" s="2729"/>
      <c r="H507" s="78"/>
      <c r="I507" s="42"/>
      <c r="J507" s="2719"/>
      <c r="K507" s="2719"/>
      <c r="L507" s="42"/>
      <c r="M507" s="42"/>
      <c r="N507" s="58"/>
      <c r="O507" s="58"/>
      <c r="P507" s="58"/>
      <c r="Q507" s="58"/>
      <c r="R507" s="57" t="s">
        <v>57</v>
      </c>
      <c r="S507" s="54" t="s">
        <v>58</v>
      </c>
      <c r="T507" s="54"/>
      <c r="U507" s="54"/>
      <c r="V507" s="78"/>
      <c r="X507" s="2729"/>
      <c r="Y507" s="2729"/>
      <c r="Z507" s="2729"/>
      <c r="AA507" s="2729"/>
      <c r="AB507" s="2729"/>
      <c r="AC507" s="78"/>
      <c r="AD507" s="42"/>
      <c r="AE507" s="2719"/>
      <c r="AF507" s="2719"/>
      <c r="AG507" s="42"/>
      <c r="AH507" s="42"/>
      <c r="AI507" s="58"/>
      <c r="AJ507" s="58"/>
      <c r="AK507" s="58"/>
      <c r="AL507" s="58"/>
      <c r="AM507" s="57" t="s">
        <v>57</v>
      </c>
      <c r="AN507" s="54" t="s">
        <v>58</v>
      </c>
      <c r="AO507" s="54"/>
      <c r="AP507" s="54"/>
      <c r="AQ507" s="78"/>
    </row>
    <row r="508" spans="1:43" s="68" customFormat="1" ht="3.75" customHeight="1">
      <c r="A508" s="115"/>
      <c r="C508" s="2729"/>
      <c r="D508" s="2729"/>
      <c r="E508" s="2729"/>
      <c r="F508" s="2729"/>
      <c r="G508" s="2729"/>
      <c r="H508" s="78"/>
      <c r="I508" s="42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V508" s="78"/>
      <c r="X508" s="2729"/>
      <c r="Y508" s="2729"/>
      <c r="Z508" s="2729"/>
      <c r="AA508" s="2729"/>
      <c r="AB508" s="2729"/>
      <c r="AC508" s="78"/>
      <c r="AD508" s="42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Q508" s="78"/>
    </row>
    <row r="509" spans="1:43" s="68" customFormat="1" ht="3.75" customHeight="1">
      <c r="A509" s="115"/>
      <c r="B509" s="78"/>
      <c r="C509" s="2729"/>
      <c r="D509" s="2729"/>
      <c r="E509" s="2729"/>
      <c r="F509" s="2729"/>
      <c r="G509" s="2729"/>
      <c r="H509" s="78"/>
      <c r="I509" s="42"/>
      <c r="R509" s="62"/>
      <c r="V509" s="78"/>
      <c r="W509" s="78"/>
      <c r="X509" s="2729"/>
      <c r="Y509" s="2729"/>
      <c r="Z509" s="2729"/>
      <c r="AA509" s="2729"/>
      <c r="AB509" s="2729"/>
      <c r="AC509" s="78"/>
      <c r="AD509" s="42"/>
      <c r="AM509" s="62"/>
      <c r="AQ509" s="78"/>
    </row>
    <row r="510" spans="1:43" s="68" customFormat="1">
      <c r="A510" s="115"/>
      <c r="B510" s="78"/>
      <c r="C510" s="78"/>
      <c r="D510" s="78"/>
      <c r="E510" s="78"/>
      <c r="F510" s="78"/>
      <c r="G510" s="78"/>
      <c r="H510" s="78"/>
      <c r="I510" s="42"/>
      <c r="R510" s="62"/>
      <c r="V510" s="78"/>
      <c r="W510" s="78"/>
      <c r="X510" s="78"/>
      <c r="Y510" s="78"/>
      <c r="Z510" s="78"/>
      <c r="AA510" s="78"/>
      <c r="AB510" s="78"/>
      <c r="AC510" s="78"/>
      <c r="AD510" s="42"/>
      <c r="AM510" s="62"/>
      <c r="AQ510" s="78"/>
    </row>
    <row r="511" spans="1:43" s="68" customFormat="1" ht="15.75" thickBot="1">
      <c r="A511" s="115"/>
      <c r="B511" s="78"/>
      <c r="C511" s="78"/>
      <c r="D511" s="78"/>
      <c r="E511" s="78"/>
      <c r="F511" s="78"/>
      <c r="G511" s="78"/>
      <c r="H511" s="78"/>
      <c r="I511" s="42"/>
      <c r="R511" s="62" t="s">
        <v>60</v>
      </c>
      <c r="V511" s="78"/>
      <c r="W511" s="78"/>
      <c r="X511" s="78"/>
      <c r="Y511" s="78"/>
      <c r="Z511" s="78"/>
      <c r="AA511" s="78"/>
      <c r="AB511" s="78"/>
      <c r="AC511" s="78"/>
      <c r="AD511" s="42"/>
      <c r="AM511" s="62" t="s">
        <v>60</v>
      </c>
      <c r="AQ511" s="78"/>
    </row>
    <row r="512" spans="1:43" s="68" customFormat="1" ht="15.75" thickBot="1">
      <c r="A512" s="115"/>
      <c r="B512" s="78"/>
      <c r="C512" s="78"/>
      <c r="D512" s="78"/>
      <c r="E512" s="78"/>
      <c r="F512" s="78"/>
      <c r="G512" s="78"/>
      <c r="H512" s="78"/>
      <c r="I512" s="42"/>
      <c r="R512" s="57" t="s">
        <v>57</v>
      </c>
      <c r="S512" s="2730" t="s">
        <v>61</v>
      </c>
      <c r="T512" s="2731"/>
      <c r="U512" s="98"/>
      <c r="V512" s="78"/>
      <c r="W512" s="78"/>
      <c r="X512" s="78"/>
      <c r="Y512" s="78"/>
      <c r="Z512" s="78"/>
      <c r="AA512" s="78"/>
      <c r="AB512" s="78"/>
      <c r="AC512" s="78"/>
      <c r="AD512" s="42"/>
      <c r="AM512" s="57" t="s">
        <v>57</v>
      </c>
      <c r="AN512" s="2730" t="s">
        <v>61</v>
      </c>
      <c r="AO512" s="2731"/>
      <c r="AP512" s="98"/>
      <c r="AQ512" s="78"/>
    </row>
    <row r="513" spans="1:44" s="68" customFormat="1" ht="4.5" customHeight="1" thickBot="1">
      <c r="A513" s="115"/>
      <c r="B513" s="78"/>
      <c r="C513" s="78"/>
      <c r="D513" s="78"/>
      <c r="E513" s="78"/>
      <c r="F513" s="78"/>
      <c r="G513" s="78"/>
      <c r="H513" s="78"/>
      <c r="I513" s="42"/>
      <c r="V513" s="78"/>
      <c r="W513" s="78"/>
      <c r="X513" s="78"/>
      <c r="Y513" s="78"/>
      <c r="Z513" s="78"/>
      <c r="AA513" s="78"/>
      <c r="AB513" s="78"/>
      <c r="AC513" s="78"/>
      <c r="AD513" s="42"/>
      <c r="AQ513" s="78"/>
    </row>
    <row r="514" spans="1:44" s="68" customFormat="1" ht="15.75" customHeight="1" thickBot="1">
      <c r="A514" s="115"/>
      <c r="B514" s="78"/>
      <c r="C514" s="2607" t="s">
        <v>54</v>
      </c>
      <c r="D514" s="2607"/>
      <c r="E514" s="2607"/>
      <c r="F514" s="2607"/>
      <c r="G514" s="2607"/>
      <c r="H514" s="78"/>
      <c r="I514" s="42"/>
      <c r="R514" s="57" t="s">
        <v>63</v>
      </c>
      <c r="S514" s="2732" t="s">
        <v>62</v>
      </c>
      <c r="T514" s="2732"/>
      <c r="U514" s="105"/>
      <c r="V514" s="78"/>
      <c r="W514" s="78"/>
      <c r="X514" s="2607" t="s">
        <v>54</v>
      </c>
      <c r="Y514" s="2607"/>
      <c r="Z514" s="2607"/>
      <c r="AA514" s="2607"/>
      <c r="AB514" s="2607"/>
      <c r="AC514" s="78"/>
      <c r="AD514" s="42"/>
      <c r="AM514" s="57" t="s">
        <v>63</v>
      </c>
      <c r="AN514" s="2732" t="s">
        <v>62</v>
      </c>
      <c r="AO514" s="2732"/>
      <c r="AP514" s="105"/>
      <c r="AQ514" s="78"/>
    </row>
    <row r="515" spans="1:44" s="68" customFormat="1" ht="5.25" customHeight="1">
      <c r="A515" s="115"/>
      <c r="B515" s="2726"/>
      <c r="C515" s="2726"/>
      <c r="D515" s="2726"/>
      <c r="E515" s="2726"/>
      <c r="F515" s="2726"/>
      <c r="G515" s="2726"/>
      <c r="H515" s="78"/>
      <c r="I515" s="42"/>
      <c r="S515" s="2732"/>
      <c r="T515" s="2732"/>
      <c r="U515" s="105"/>
      <c r="V515" s="78"/>
      <c r="W515" s="2726"/>
      <c r="X515" s="2726"/>
      <c r="Y515" s="2726"/>
      <c r="Z515" s="2726"/>
      <c r="AA515" s="2726"/>
      <c r="AB515" s="2726"/>
      <c r="AC515" s="78"/>
      <c r="AD515" s="42"/>
      <c r="AN515" s="2732"/>
      <c r="AO515" s="2732"/>
      <c r="AP515" s="105"/>
      <c r="AQ515" s="78"/>
    </row>
    <row r="516" spans="1:44" s="68" customFormat="1" ht="5.25" customHeight="1">
      <c r="A516" s="115"/>
      <c r="B516" s="101"/>
      <c r="C516" s="101"/>
      <c r="D516" s="101"/>
      <c r="E516" s="101"/>
      <c r="F516" s="101"/>
      <c r="G516" s="101"/>
      <c r="H516" s="78"/>
      <c r="I516" s="42"/>
      <c r="S516" s="2732"/>
      <c r="T516" s="2732"/>
      <c r="U516" s="105"/>
      <c r="V516" s="78"/>
      <c r="W516" s="101"/>
      <c r="X516" s="101"/>
      <c r="Y516" s="101"/>
      <c r="Z516" s="101"/>
      <c r="AA516" s="101"/>
      <c r="AB516" s="101"/>
      <c r="AC516" s="78"/>
      <c r="AD516" s="42"/>
      <c r="AN516" s="2732"/>
      <c r="AO516" s="2732"/>
      <c r="AP516" s="105"/>
      <c r="AQ516" s="78"/>
    </row>
    <row r="517" spans="1:44" s="68" customFormat="1" ht="3" customHeight="1">
      <c r="A517" s="115"/>
      <c r="B517" s="78"/>
      <c r="C517" s="78"/>
      <c r="D517" s="78"/>
      <c r="E517" s="78"/>
      <c r="F517" s="78"/>
      <c r="G517" s="78"/>
      <c r="H517" s="78"/>
      <c r="I517" s="42"/>
      <c r="V517" s="78"/>
      <c r="W517" s="78"/>
      <c r="X517" s="78"/>
      <c r="Y517" s="78"/>
      <c r="Z517" s="78"/>
      <c r="AA517" s="78"/>
      <c r="AB517" s="78"/>
      <c r="AC517" s="78"/>
      <c r="AD517" s="42"/>
      <c r="AQ517" s="78"/>
    </row>
    <row r="518" spans="1:44" s="68" customFormat="1">
      <c r="A518" s="115"/>
    </row>
    <row r="519" spans="1:44" s="68" customFormat="1" ht="15" customHeight="1">
      <c r="A519" s="115"/>
      <c r="B519" s="2723" t="s">
        <v>42</v>
      </c>
      <c r="C519" s="2723"/>
      <c r="D519" s="2723"/>
      <c r="E519" s="2723"/>
      <c r="F519" s="2723"/>
      <c r="G519" s="2723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V519" s="78"/>
      <c r="W519" s="2723" t="s">
        <v>42</v>
      </c>
      <c r="X519" s="2723"/>
      <c r="Y519" s="2723"/>
      <c r="Z519" s="2723"/>
      <c r="AA519" s="2723"/>
      <c r="AB519" s="2723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Q519" s="78"/>
    </row>
    <row r="520" spans="1:44" s="68" customFormat="1">
      <c r="A520" s="115">
        <v>31</v>
      </c>
      <c r="B520" s="2723"/>
      <c r="C520" s="2723"/>
      <c r="D520" s="2723"/>
      <c r="E520" s="2723"/>
      <c r="F520" s="2723"/>
      <c r="G520" s="2723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V520" s="78"/>
      <c r="W520" s="2723"/>
      <c r="X520" s="2723"/>
      <c r="Y520" s="2723"/>
      <c r="Z520" s="2723"/>
      <c r="AA520" s="2723"/>
      <c r="AB520" s="2723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Q520" s="78"/>
      <c r="AR520" s="68">
        <v>32</v>
      </c>
    </row>
    <row r="521" spans="1:44" s="114" customFormat="1">
      <c r="A521" s="116"/>
      <c r="B521" s="2710"/>
      <c r="C521" s="2710"/>
      <c r="D521" s="2710"/>
      <c r="E521" s="2710"/>
      <c r="F521" s="2710"/>
      <c r="G521" s="2710"/>
      <c r="H521" s="113"/>
      <c r="I521" s="2710"/>
      <c r="J521" s="2710"/>
      <c r="K521" s="2710"/>
      <c r="L521" s="2710"/>
      <c r="M521" s="2710"/>
      <c r="N521" s="2710"/>
      <c r="O521" s="2710"/>
      <c r="P521" s="2710"/>
      <c r="Q521" s="2710"/>
      <c r="R521" s="2710"/>
      <c r="S521" s="2710"/>
      <c r="T521" s="2710"/>
      <c r="U521" s="2710"/>
      <c r="V521" s="113"/>
      <c r="W521" s="2710"/>
      <c r="X521" s="2710"/>
      <c r="Y521" s="2710"/>
      <c r="Z521" s="2710"/>
      <c r="AA521" s="2710"/>
      <c r="AB521" s="2710"/>
      <c r="AC521" s="113"/>
      <c r="AD521" s="2710"/>
      <c r="AE521" s="2710"/>
      <c r="AF521" s="2710"/>
      <c r="AG521" s="2710"/>
      <c r="AH521" s="2710"/>
      <c r="AI521" s="2710"/>
      <c r="AJ521" s="2710"/>
      <c r="AK521" s="2710"/>
      <c r="AL521" s="2710"/>
      <c r="AM521" s="2710"/>
      <c r="AN521" s="2710"/>
      <c r="AO521" s="2710"/>
      <c r="AP521" s="2710"/>
      <c r="AQ521" s="113"/>
    </row>
    <row r="522" spans="1:44" s="68" customFormat="1" ht="15.75" customHeight="1">
      <c r="A522" s="115"/>
      <c r="B522" s="2724">
        <v>1</v>
      </c>
      <c r="C522" s="2725" t="s">
        <v>43</v>
      </c>
      <c r="D522" s="2725"/>
      <c r="E522" s="2725"/>
      <c r="F522" s="2725"/>
      <c r="G522" s="2725"/>
      <c r="H522" s="78"/>
      <c r="I522" s="2722" t="s">
        <v>44</v>
      </c>
      <c r="J522" s="2722"/>
      <c r="K522" s="2722"/>
      <c r="L522" s="2722"/>
      <c r="M522" s="2722"/>
      <c r="N522" s="2722"/>
      <c r="O522" s="2722"/>
      <c r="P522" s="2722"/>
      <c r="Q522" s="2722"/>
      <c r="R522" s="2722"/>
      <c r="S522" s="2722"/>
      <c r="T522" s="2722"/>
      <c r="U522" s="106"/>
      <c r="V522" s="78"/>
      <c r="W522" s="2724">
        <v>1</v>
      </c>
      <c r="X522" s="2725" t="s">
        <v>43</v>
      </c>
      <c r="Y522" s="2725"/>
      <c r="Z522" s="2725"/>
      <c r="AA522" s="2725"/>
      <c r="AB522" s="2725"/>
      <c r="AC522" s="78"/>
      <c r="AD522" s="2722" t="s">
        <v>44</v>
      </c>
      <c r="AE522" s="2722"/>
      <c r="AF522" s="2722"/>
      <c r="AG522" s="2722"/>
      <c r="AH522" s="2722"/>
      <c r="AI522" s="2722"/>
      <c r="AJ522" s="2722"/>
      <c r="AK522" s="2722"/>
      <c r="AL522" s="2722"/>
      <c r="AM522" s="2722"/>
      <c r="AN522" s="2722"/>
      <c r="AO522" s="2722"/>
      <c r="AP522" s="106"/>
      <c r="AQ522" s="78"/>
    </row>
    <row r="523" spans="1:44" s="68" customFormat="1" ht="15.75">
      <c r="A523" s="115"/>
      <c r="B523" s="2724"/>
      <c r="C523" s="2725"/>
      <c r="D523" s="2725"/>
      <c r="E523" s="2725"/>
      <c r="F523" s="2725"/>
      <c r="G523" s="2725"/>
      <c r="H523" s="78"/>
      <c r="I523" s="2722" t="s">
        <v>45</v>
      </c>
      <c r="J523" s="2722"/>
      <c r="K523" s="2722"/>
      <c r="L523" s="2722"/>
      <c r="M523" s="2722"/>
      <c r="N523" s="2722"/>
      <c r="O523" s="2722"/>
      <c r="P523" s="2722"/>
      <c r="Q523" s="2722"/>
      <c r="R523" s="2722"/>
      <c r="S523" s="2722"/>
      <c r="T523" s="2722"/>
      <c r="U523" s="106"/>
      <c r="V523" s="78"/>
      <c r="W523" s="2724"/>
      <c r="X523" s="2725"/>
      <c r="Y523" s="2725"/>
      <c r="Z523" s="2725"/>
      <c r="AA523" s="2725"/>
      <c r="AB523" s="2725"/>
      <c r="AC523" s="78"/>
      <c r="AD523" s="2722" t="s">
        <v>45</v>
      </c>
      <c r="AE523" s="2722"/>
      <c r="AF523" s="2722"/>
      <c r="AG523" s="2722"/>
      <c r="AH523" s="2722"/>
      <c r="AI523" s="2722"/>
      <c r="AJ523" s="2722"/>
      <c r="AK523" s="2722"/>
      <c r="AL523" s="2722"/>
      <c r="AM523" s="2722"/>
      <c r="AN523" s="2722"/>
      <c r="AO523" s="2722"/>
      <c r="AP523" s="106"/>
      <c r="AQ523" s="78"/>
    </row>
    <row r="524" spans="1:44" s="68" customFormat="1">
      <c r="A524" s="115"/>
      <c r="B524" s="110">
        <v>2</v>
      </c>
      <c r="C524" s="50" t="s">
        <v>46</v>
      </c>
      <c r="D524" s="50"/>
      <c r="E524" s="50"/>
      <c r="F524" s="78"/>
      <c r="G524" s="78"/>
      <c r="H524" s="78"/>
      <c r="I524" s="2607"/>
      <c r="J524" s="2607"/>
      <c r="K524" s="2607"/>
      <c r="L524" s="2607"/>
      <c r="M524" s="2607"/>
      <c r="N524" s="2607"/>
      <c r="O524" s="2607"/>
      <c r="P524" s="2607"/>
      <c r="Q524" s="2607"/>
      <c r="R524" s="2607"/>
      <c r="S524" s="2607"/>
      <c r="T524" s="2607"/>
      <c r="U524" s="2607"/>
      <c r="V524" s="78"/>
      <c r="W524" s="110">
        <v>2</v>
      </c>
      <c r="X524" s="50" t="s">
        <v>46</v>
      </c>
      <c r="Y524" s="50"/>
      <c r="Z524" s="50"/>
      <c r="AA524" s="78"/>
      <c r="AB524" s="78"/>
      <c r="AC524" s="78"/>
      <c r="AD524" s="2607"/>
      <c r="AE524" s="2607"/>
      <c r="AF524" s="2607"/>
      <c r="AG524" s="2607"/>
      <c r="AH524" s="2607"/>
      <c r="AI524" s="2607"/>
      <c r="AJ524" s="2607"/>
      <c r="AK524" s="2607"/>
      <c r="AL524" s="2607"/>
      <c r="AM524" s="2607"/>
      <c r="AN524" s="2607"/>
      <c r="AO524" s="2607"/>
      <c r="AP524" s="2607"/>
      <c r="AQ524" s="78"/>
    </row>
    <row r="525" spans="1:44" s="68" customFormat="1" ht="15" customHeight="1">
      <c r="A525" s="115"/>
      <c r="B525" s="2713">
        <v>3</v>
      </c>
      <c r="C525" s="2720" t="s">
        <v>47</v>
      </c>
      <c r="D525" s="2720"/>
      <c r="E525" s="2720"/>
      <c r="F525" s="2720"/>
      <c r="G525" s="2720"/>
      <c r="H525" s="78"/>
      <c r="I525" s="42"/>
      <c r="J525" s="2728" t="s">
        <v>48</v>
      </c>
      <c r="K525" s="2728"/>
      <c r="L525" s="107" t="s">
        <v>6</v>
      </c>
      <c r="M525" s="2728" t="str">
        <f ca="1">TEXT(LEFT(AH495,(FIND("/",AH495,1)-1))+1,"000")&amp;"/KIM/KPP/"&amp;ROMAN(MONTH(NOW()),0)&amp;"/"&amp;YEAR(NOW())</f>
        <v>035/KIM/KPP/III/2021</v>
      </c>
      <c r="N525" s="2728"/>
      <c r="O525" s="2728"/>
      <c r="P525" s="2728"/>
      <c r="Q525" s="2728"/>
      <c r="R525" s="2728"/>
      <c r="S525" s="2728"/>
      <c r="T525" s="2728"/>
      <c r="U525" s="107"/>
      <c r="V525" s="78"/>
      <c r="W525" s="2713">
        <v>3</v>
      </c>
      <c r="X525" s="2720" t="s">
        <v>47</v>
      </c>
      <c r="Y525" s="2720"/>
      <c r="Z525" s="2720"/>
      <c r="AA525" s="2720"/>
      <c r="AB525" s="2720"/>
      <c r="AC525" s="78"/>
      <c r="AD525" s="42"/>
      <c r="AE525" s="2728" t="s">
        <v>48</v>
      </c>
      <c r="AF525" s="2728"/>
      <c r="AG525" s="107" t="s">
        <v>6</v>
      </c>
      <c r="AH525" s="2728" t="str">
        <f ca="1">TEXT(LEFT(M525,(FIND("/",M525,1)-1))+1,"000")&amp;"/KIM/KPP/"&amp;ROMAN(MONTH(NOW()),0)&amp;"/"&amp;YEAR(NOW())</f>
        <v>036/KIM/KPP/III/2021</v>
      </c>
      <c r="AI525" s="2728"/>
      <c r="AJ525" s="2728"/>
      <c r="AK525" s="2728"/>
      <c r="AL525" s="2728"/>
      <c r="AM525" s="2728"/>
      <c r="AN525" s="2728"/>
      <c r="AO525" s="2728"/>
      <c r="AP525" s="107"/>
      <c r="AQ525" s="78"/>
    </row>
    <row r="526" spans="1:44" s="68" customFormat="1" ht="6.75" customHeight="1">
      <c r="A526" s="115"/>
      <c r="B526" s="2713"/>
      <c r="C526" s="2720"/>
      <c r="D526" s="2720"/>
      <c r="E526" s="2720"/>
      <c r="F526" s="2720"/>
      <c r="G526" s="2720"/>
      <c r="H526" s="82"/>
      <c r="I526" s="42"/>
      <c r="J526" s="2728" t="s">
        <v>49</v>
      </c>
      <c r="K526" s="2728"/>
      <c r="L526" s="2728" t="s">
        <v>6</v>
      </c>
      <c r="M526" s="2728" t="e">
        <f>VLOOKUP(A520,DATABASE_NEW,2,FALSE)</f>
        <v>#NAME?</v>
      </c>
      <c r="N526" s="2728"/>
      <c r="O526" s="2728"/>
      <c r="P526" s="2728"/>
      <c r="Q526" s="2728"/>
      <c r="R526" s="2728"/>
      <c r="S526" s="2728"/>
      <c r="T526" s="2728"/>
      <c r="U526" s="107"/>
      <c r="V526" s="78"/>
      <c r="W526" s="2713"/>
      <c r="X526" s="2720"/>
      <c r="Y526" s="2720"/>
      <c r="Z526" s="2720"/>
      <c r="AA526" s="2720"/>
      <c r="AB526" s="2720"/>
      <c r="AC526" s="82"/>
      <c r="AD526" s="42"/>
      <c r="AE526" s="2728" t="s">
        <v>49</v>
      </c>
      <c r="AF526" s="2728"/>
      <c r="AG526" s="2728" t="s">
        <v>6</v>
      </c>
      <c r="AH526" s="2728" t="e">
        <f>VLOOKUP(AR520,DATABASE_NEW,2,FALSE)</f>
        <v>#NAME?</v>
      </c>
      <c r="AI526" s="2728"/>
      <c r="AJ526" s="2728"/>
      <c r="AK526" s="2728"/>
      <c r="AL526" s="2728"/>
      <c r="AM526" s="2728"/>
      <c r="AN526" s="2728"/>
      <c r="AO526" s="2728"/>
      <c r="AP526" s="107"/>
      <c r="AQ526" s="78"/>
    </row>
    <row r="527" spans="1:44" s="68" customFormat="1" ht="6" customHeight="1">
      <c r="A527" s="115"/>
      <c r="B527" s="108"/>
      <c r="C527" s="2720"/>
      <c r="D527" s="2720"/>
      <c r="E527" s="2720"/>
      <c r="F527" s="2720"/>
      <c r="G527" s="2720"/>
      <c r="H527" s="82"/>
      <c r="I527" s="42"/>
      <c r="J527" s="2728"/>
      <c r="K527" s="2728"/>
      <c r="L527" s="2728"/>
      <c r="M527" s="2728"/>
      <c r="N527" s="2728"/>
      <c r="O527" s="2728"/>
      <c r="P527" s="2728"/>
      <c r="Q527" s="2728"/>
      <c r="R527" s="2728"/>
      <c r="S527" s="2728"/>
      <c r="T527" s="2728"/>
      <c r="U527" s="107"/>
      <c r="V527" s="78"/>
      <c r="W527" s="108"/>
      <c r="X527" s="2720"/>
      <c r="Y527" s="2720"/>
      <c r="Z527" s="2720"/>
      <c r="AA527" s="2720"/>
      <c r="AB527" s="2720"/>
      <c r="AC527" s="82"/>
      <c r="AD527" s="42"/>
      <c r="AE527" s="2728"/>
      <c r="AF527" s="2728"/>
      <c r="AG527" s="2728"/>
      <c r="AH527" s="2728"/>
      <c r="AI527" s="2728"/>
      <c r="AJ527" s="2728"/>
      <c r="AK527" s="2728"/>
      <c r="AL527" s="2728"/>
      <c r="AM527" s="2728"/>
      <c r="AN527" s="2728"/>
      <c r="AO527" s="2728"/>
      <c r="AP527" s="107"/>
      <c r="AQ527" s="78"/>
    </row>
    <row r="528" spans="1:44" s="68" customFormat="1" ht="15" customHeight="1">
      <c r="A528" s="115"/>
      <c r="B528" s="2713">
        <v>4</v>
      </c>
      <c r="C528" s="2720" t="s">
        <v>50</v>
      </c>
      <c r="D528" s="2720"/>
      <c r="E528" s="2720"/>
      <c r="F528" s="2720"/>
      <c r="G528" s="2720"/>
      <c r="H528" s="82"/>
      <c r="I528" s="42"/>
      <c r="J528" s="2712" t="s">
        <v>10</v>
      </c>
      <c r="K528" s="2712"/>
      <c r="L528" s="111" t="s">
        <v>6</v>
      </c>
      <c r="M528" s="2711" t="e">
        <f>VLOOKUP(A520,DATABASE_NEW,5,FALSE)</f>
        <v>#NAME?</v>
      </c>
      <c r="N528" s="2711"/>
      <c r="O528" s="2711"/>
      <c r="P528" s="2711"/>
      <c r="Q528" s="2711"/>
      <c r="R528" s="2711"/>
      <c r="S528" s="2711"/>
      <c r="T528" s="2711"/>
      <c r="U528" s="2711"/>
      <c r="V528" s="78"/>
      <c r="W528" s="2713">
        <v>4</v>
      </c>
      <c r="X528" s="2720" t="s">
        <v>50</v>
      </c>
      <c r="Y528" s="2720"/>
      <c r="Z528" s="2720"/>
      <c r="AA528" s="2720"/>
      <c r="AB528" s="2720"/>
      <c r="AC528" s="82"/>
      <c r="AD528" s="42"/>
      <c r="AE528" s="2712" t="s">
        <v>10</v>
      </c>
      <c r="AF528" s="2712"/>
      <c r="AG528" s="111" t="s">
        <v>6</v>
      </c>
      <c r="AH528" s="2711" t="e">
        <f>VLOOKUP(AR520,DATABASE_NEW,5,FALSE)</f>
        <v>#NAME?</v>
      </c>
      <c r="AI528" s="2711"/>
      <c r="AJ528" s="2711"/>
      <c r="AK528" s="2711"/>
      <c r="AL528" s="2711"/>
      <c r="AM528" s="2711"/>
      <c r="AN528" s="2711"/>
      <c r="AO528" s="2711"/>
      <c r="AP528" s="2711"/>
      <c r="AQ528" s="78"/>
    </row>
    <row r="529" spans="1:43" s="68" customFormat="1">
      <c r="A529" s="115"/>
      <c r="B529" s="2713"/>
      <c r="C529" s="2720"/>
      <c r="D529" s="2720"/>
      <c r="E529" s="2720"/>
      <c r="F529" s="2720"/>
      <c r="G529" s="2720"/>
      <c r="H529" s="82"/>
      <c r="I529" s="42"/>
      <c r="J529" s="2712" t="s">
        <v>8</v>
      </c>
      <c r="K529" s="2712"/>
      <c r="L529" s="111"/>
      <c r="M529" s="109" t="s">
        <v>6</v>
      </c>
      <c r="N529" s="2711" t="e">
        <f>VLOOKUP(A520,DATABASE_NEW,3,FALSE)</f>
        <v>#NAME?</v>
      </c>
      <c r="O529" s="2711"/>
      <c r="P529" s="2711"/>
      <c r="Q529" s="2711"/>
      <c r="R529" s="2711"/>
      <c r="S529" s="2711"/>
      <c r="T529" s="2711"/>
      <c r="U529" s="2711"/>
      <c r="V529" s="78"/>
      <c r="W529" s="2713"/>
      <c r="X529" s="2720"/>
      <c r="Y529" s="2720"/>
      <c r="Z529" s="2720"/>
      <c r="AA529" s="2720"/>
      <c r="AB529" s="2720"/>
      <c r="AC529" s="82"/>
      <c r="AD529" s="42"/>
      <c r="AE529" s="2712" t="s">
        <v>8</v>
      </c>
      <c r="AF529" s="2712"/>
      <c r="AG529" s="111"/>
      <c r="AH529" s="109" t="s">
        <v>6</v>
      </c>
      <c r="AI529" s="2711" t="e">
        <f>VLOOKUP(AR520,DATABASE_NEW,3,FALSE)</f>
        <v>#NAME?</v>
      </c>
      <c r="AJ529" s="2711"/>
      <c r="AK529" s="2711"/>
      <c r="AL529" s="2711"/>
      <c r="AM529" s="2711"/>
      <c r="AN529" s="2711"/>
      <c r="AO529" s="2711"/>
      <c r="AP529" s="2711"/>
      <c r="AQ529" s="78"/>
    </row>
    <row r="530" spans="1:43" s="68" customFormat="1" ht="15" customHeight="1">
      <c r="A530" s="115"/>
      <c r="B530" s="2713">
        <v>5</v>
      </c>
      <c r="C530" s="2720" t="s">
        <v>51</v>
      </c>
      <c r="D530" s="2720"/>
      <c r="E530" s="2720"/>
      <c r="F530" s="2720"/>
      <c r="G530" s="2720"/>
      <c r="H530" s="82"/>
      <c r="I530" s="42"/>
      <c r="J530" s="2712" t="s">
        <v>5</v>
      </c>
      <c r="K530" s="2712"/>
      <c r="L530" s="2712"/>
      <c r="M530" s="112" t="s">
        <v>6</v>
      </c>
      <c r="N530" s="2711" t="e">
        <f>"PT. KPP / "&amp;VLOOKUP(A520,DATABASE_NEW,6,FALSE)</f>
        <v>#NAME?</v>
      </c>
      <c r="O530" s="2711"/>
      <c r="P530" s="2711"/>
      <c r="Q530" s="2711"/>
      <c r="R530" s="2711"/>
      <c r="S530" s="2711"/>
      <c r="T530" s="2711"/>
      <c r="U530" s="100"/>
      <c r="V530" s="78"/>
      <c r="W530" s="2713">
        <v>5</v>
      </c>
      <c r="X530" s="2720" t="s">
        <v>51</v>
      </c>
      <c r="Y530" s="2720"/>
      <c r="Z530" s="2720"/>
      <c r="AA530" s="2720"/>
      <c r="AB530" s="2720"/>
      <c r="AC530" s="82"/>
      <c r="AD530" s="42"/>
      <c r="AE530" s="2712" t="s">
        <v>5</v>
      </c>
      <c r="AF530" s="2712"/>
      <c r="AG530" s="2712"/>
      <c r="AH530" s="112" t="s">
        <v>6</v>
      </c>
      <c r="AI530" s="2711" t="e">
        <f>"PT. KPP / "&amp;VLOOKUP(AR520,DATABASE_NEW,6,FALSE)</f>
        <v>#NAME?</v>
      </c>
      <c r="AJ530" s="2711"/>
      <c r="AK530" s="2711"/>
      <c r="AL530" s="2711"/>
      <c r="AM530" s="2711"/>
      <c r="AN530" s="2711"/>
      <c r="AO530" s="2711"/>
      <c r="AP530" s="100"/>
      <c r="AQ530" s="78"/>
    </row>
    <row r="531" spans="1:43" s="68" customFormat="1" ht="12.75" customHeight="1">
      <c r="A531" s="115"/>
      <c r="B531" s="2713"/>
      <c r="C531" s="2720"/>
      <c r="D531" s="2720"/>
      <c r="E531" s="2720"/>
      <c r="F531" s="2720"/>
      <c r="G531" s="2720"/>
      <c r="H531" s="78"/>
      <c r="I531" s="42"/>
      <c r="J531" s="2712" t="s">
        <v>59</v>
      </c>
      <c r="K531" s="2712"/>
      <c r="L531" s="2712"/>
      <c r="M531" s="2712"/>
      <c r="N531" s="60" t="s">
        <v>6</v>
      </c>
      <c r="O531" s="60"/>
      <c r="P531" s="2718" t="e">
        <f>VLOOKUP(A520,DATABASE_NEW,21,FALSE)</f>
        <v>#NAME?</v>
      </c>
      <c r="Q531" s="2718"/>
      <c r="R531" s="2718"/>
      <c r="S531" s="2718"/>
      <c r="T531" s="2718"/>
      <c r="U531" s="99"/>
      <c r="V531" s="78"/>
      <c r="W531" s="2713"/>
      <c r="X531" s="2720"/>
      <c r="Y531" s="2720"/>
      <c r="Z531" s="2720"/>
      <c r="AA531" s="2720"/>
      <c r="AB531" s="2720"/>
      <c r="AC531" s="78"/>
      <c r="AD531" s="42"/>
      <c r="AE531" s="2712" t="s">
        <v>59</v>
      </c>
      <c r="AF531" s="2712"/>
      <c r="AG531" s="2712"/>
      <c r="AH531" s="2712"/>
      <c r="AI531" s="60" t="s">
        <v>6</v>
      </c>
      <c r="AJ531" s="60"/>
      <c r="AK531" s="2718" t="e">
        <f>VLOOKUP(AR520,DATABASE_NEW,21,FALSE)</f>
        <v>#NAME?</v>
      </c>
      <c r="AL531" s="2718"/>
      <c r="AM531" s="2718"/>
      <c r="AN531" s="2718"/>
      <c r="AO531" s="2718"/>
      <c r="AP531" s="99"/>
      <c r="AQ531" s="78"/>
    </row>
    <row r="532" spans="1:43" s="68" customFormat="1" ht="15" customHeight="1">
      <c r="A532" s="115"/>
      <c r="B532" s="2713">
        <v>6</v>
      </c>
      <c r="C532" s="2720" t="s">
        <v>52</v>
      </c>
      <c r="D532" s="2720"/>
      <c r="E532" s="2720"/>
      <c r="F532" s="2720"/>
      <c r="G532" s="2720"/>
      <c r="H532" s="78"/>
      <c r="I532" s="2607"/>
      <c r="J532" s="2607"/>
      <c r="K532" s="2607"/>
      <c r="L532" s="2607"/>
      <c r="M532" s="2607"/>
      <c r="N532" s="2607"/>
      <c r="O532" s="2607"/>
      <c r="P532" s="2607"/>
      <c r="Q532" s="2607"/>
      <c r="R532" s="2607"/>
      <c r="S532" s="2607"/>
      <c r="T532" s="2607"/>
      <c r="U532" s="2607"/>
      <c r="V532" s="78"/>
      <c r="W532" s="2713">
        <v>6</v>
      </c>
      <c r="X532" s="2720" t="s">
        <v>52</v>
      </c>
      <c r="Y532" s="2720"/>
      <c r="Z532" s="2720"/>
      <c r="AA532" s="2720"/>
      <c r="AB532" s="2720"/>
      <c r="AC532" s="78"/>
      <c r="AD532" s="2607"/>
      <c r="AE532" s="2607"/>
      <c r="AF532" s="2607"/>
      <c r="AG532" s="2607"/>
      <c r="AH532" s="2607"/>
      <c r="AI532" s="2607"/>
      <c r="AJ532" s="2607"/>
      <c r="AK532" s="2607"/>
      <c r="AL532" s="2607"/>
      <c r="AM532" s="2607"/>
      <c r="AN532" s="2607"/>
      <c r="AO532" s="2607"/>
      <c r="AP532" s="2607"/>
      <c r="AQ532" s="78"/>
    </row>
    <row r="533" spans="1:43" s="68" customFormat="1" ht="9.75" customHeight="1">
      <c r="A533" s="115"/>
      <c r="B533" s="2713"/>
      <c r="C533" s="2720"/>
      <c r="D533" s="2720"/>
      <c r="E533" s="2720"/>
      <c r="F533" s="2720"/>
      <c r="G533" s="2720"/>
      <c r="H533" s="78"/>
      <c r="I533" s="42"/>
      <c r="J533" s="78"/>
      <c r="K533" s="55"/>
      <c r="L533" s="56"/>
      <c r="M533" s="56"/>
      <c r="N533" s="56"/>
      <c r="O533" s="56"/>
      <c r="P533" s="2721" t="s">
        <v>55</v>
      </c>
      <c r="Q533" s="2721"/>
      <c r="R533" s="2721"/>
      <c r="S533" s="2721"/>
      <c r="T533" s="2721"/>
      <c r="U533" s="2721"/>
      <c r="V533" s="78"/>
      <c r="W533" s="2713"/>
      <c r="X533" s="2720"/>
      <c r="Y533" s="2720"/>
      <c r="Z533" s="2720"/>
      <c r="AA533" s="2720"/>
      <c r="AB533" s="2720"/>
      <c r="AC533" s="78"/>
      <c r="AD533" s="42"/>
      <c r="AE533" s="78"/>
      <c r="AF533" s="55"/>
      <c r="AG533" s="56"/>
      <c r="AH533" s="56"/>
      <c r="AI533" s="56"/>
      <c r="AJ533" s="56"/>
      <c r="AK533" s="2721" t="s">
        <v>55</v>
      </c>
      <c r="AL533" s="2721"/>
      <c r="AM533" s="2721"/>
      <c r="AN533" s="2721"/>
      <c r="AO533" s="2721"/>
      <c r="AP533" s="2721"/>
      <c r="AQ533" s="78"/>
    </row>
    <row r="534" spans="1:43" s="68" customFormat="1" ht="6.75" customHeight="1" thickBot="1">
      <c r="A534" s="115"/>
      <c r="B534" s="2727">
        <v>7</v>
      </c>
      <c r="C534" s="2729" t="s">
        <v>53</v>
      </c>
      <c r="D534" s="2729"/>
      <c r="E534" s="2729"/>
      <c r="F534" s="2729"/>
      <c r="G534" s="2729"/>
      <c r="I534" s="42"/>
      <c r="J534" s="78"/>
      <c r="K534" s="78"/>
      <c r="L534" s="53"/>
      <c r="M534" s="53"/>
      <c r="N534" s="53"/>
      <c r="O534" s="53"/>
      <c r="P534" s="53"/>
      <c r="Q534" s="53"/>
      <c r="R534" s="2714"/>
      <c r="S534" s="2714"/>
      <c r="T534" s="2714"/>
      <c r="U534" s="102"/>
      <c r="V534" s="78"/>
      <c r="W534" s="2727">
        <v>7</v>
      </c>
      <c r="X534" s="2729" t="s">
        <v>53</v>
      </c>
      <c r="Y534" s="2729"/>
      <c r="Z534" s="2729"/>
      <c r="AA534" s="2729"/>
      <c r="AB534" s="2729"/>
      <c r="AD534" s="42"/>
      <c r="AE534" s="78"/>
      <c r="AF534" s="78"/>
      <c r="AG534" s="53"/>
      <c r="AH534" s="53"/>
      <c r="AI534" s="53"/>
      <c r="AJ534" s="53"/>
      <c r="AK534" s="53"/>
      <c r="AL534" s="53"/>
      <c r="AM534" s="2714"/>
      <c r="AN534" s="2714"/>
      <c r="AO534" s="2714"/>
      <c r="AP534" s="102"/>
      <c r="AQ534" s="78"/>
    </row>
    <row r="535" spans="1:43" s="68" customFormat="1" ht="15.75" thickBot="1">
      <c r="A535" s="115"/>
      <c r="B535" s="2727"/>
      <c r="C535" s="2729"/>
      <c r="D535" s="2729"/>
      <c r="E535" s="2729"/>
      <c r="F535" s="2729"/>
      <c r="G535" s="2729"/>
      <c r="I535" s="42"/>
      <c r="J535" s="78"/>
      <c r="K535" s="78"/>
      <c r="L535" s="78"/>
      <c r="M535" s="78"/>
      <c r="N535" s="58"/>
      <c r="O535" s="58"/>
      <c r="P535" s="58"/>
      <c r="Q535" s="58"/>
      <c r="R535" s="57" t="e">
        <f>IF(N529="HELPER DRILL &amp; BLASTING","V","X")</f>
        <v>#NAME?</v>
      </c>
      <c r="S535" s="2715" t="s">
        <v>56</v>
      </c>
      <c r="T535" s="2715"/>
      <c r="U535" s="103"/>
      <c r="V535" s="78"/>
      <c r="W535" s="2727"/>
      <c r="X535" s="2729"/>
      <c r="Y535" s="2729"/>
      <c r="Z535" s="2729"/>
      <c r="AA535" s="2729"/>
      <c r="AB535" s="2729"/>
      <c r="AD535" s="42"/>
      <c r="AE535" s="78"/>
      <c r="AF535" s="78"/>
      <c r="AG535" s="78"/>
      <c r="AH535" s="78"/>
      <c r="AI535" s="58"/>
      <c r="AJ535" s="58"/>
      <c r="AK535" s="58"/>
      <c r="AL535" s="58"/>
      <c r="AM535" s="57" t="e">
        <f>IF(AI529="HELPER DRILL &amp; BLASTING","V","X")</f>
        <v>#NAME?</v>
      </c>
      <c r="AN535" s="2715" t="s">
        <v>56</v>
      </c>
      <c r="AO535" s="2715"/>
      <c r="AP535" s="103"/>
      <c r="AQ535" s="78"/>
    </row>
    <row r="536" spans="1:43" s="68" customFormat="1" ht="6.75" customHeight="1" thickBot="1">
      <c r="A536" s="115"/>
      <c r="B536" s="2727"/>
      <c r="C536" s="2729"/>
      <c r="D536" s="2729"/>
      <c r="E536" s="2729"/>
      <c r="F536" s="2729"/>
      <c r="G536" s="2729"/>
      <c r="I536" s="42"/>
      <c r="J536" s="78"/>
      <c r="K536" s="78"/>
      <c r="L536" s="53"/>
      <c r="M536" s="53"/>
      <c r="N536" s="53"/>
      <c r="O536" s="53"/>
      <c r="P536" s="53"/>
      <c r="Q536" s="53"/>
      <c r="R536" s="2716"/>
      <c r="S536" s="2717"/>
      <c r="T536" s="2717"/>
      <c r="U536" s="104"/>
      <c r="V536" s="78"/>
      <c r="W536" s="2727"/>
      <c r="X536" s="2729"/>
      <c r="Y536" s="2729"/>
      <c r="Z536" s="2729"/>
      <c r="AA536" s="2729"/>
      <c r="AB536" s="2729"/>
      <c r="AD536" s="42"/>
      <c r="AE536" s="78"/>
      <c r="AF536" s="78"/>
      <c r="AG536" s="53"/>
      <c r="AH536" s="53"/>
      <c r="AI536" s="53"/>
      <c r="AJ536" s="53"/>
      <c r="AK536" s="53"/>
      <c r="AL536" s="53"/>
      <c r="AM536" s="2716"/>
      <c r="AN536" s="2717"/>
      <c r="AO536" s="2717"/>
      <c r="AP536" s="104"/>
      <c r="AQ536" s="78"/>
    </row>
    <row r="537" spans="1:43" s="68" customFormat="1" ht="15.75" thickBot="1">
      <c r="A537" s="115"/>
      <c r="C537" s="2729"/>
      <c r="D537" s="2729"/>
      <c r="E537" s="2729"/>
      <c r="F537" s="2729"/>
      <c r="G537" s="2729"/>
      <c r="H537" s="78"/>
      <c r="I537" s="42"/>
      <c r="J537" s="2719"/>
      <c r="K537" s="2719"/>
      <c r="L537" s="42"/>
      <c r="M537" s="42"/>
      <c r="N537" s="58"/>
      <c r="O537" s="58"/>
      <c r="P537" s="58"/>
      <c r="Q537" s="58"/>
      <c r="R537" s="57" t="s">
        <v>57</v>
      </c>
      <c r="S537" s="54" t="s">
        <v>58</v>
      </c>
      <c r="T537" s="54"/>
      <c r="U537" s="54"/>
      <c r="V537" s="78"/>
      <c r="X537" s="2729"/>
      <c r="Y537" s="2729"/>
      <c r="Z537" s="2729"/>
      <c r="AA537" s="2729"/>
      <c r="AB537" s="2729"/>
      <c r="AC537" s="78"/>
      <c r="AD537" s="42"/>
      <c r="AE537" s="2719"/>
      <c r="AF537" s="2719"/>
      <c r="AG537" s="42"/>
      <c r="AH537" s="42"/>
      <c r="AI537" s="58"/>
      <c r="AJ537" s="58"/>
      <c r="AK537" s="58"/>
      <c r="AL537" s="58"/>
      <c r="AM537" s="57" t="s">
        <v>57</v>
      </c>
      <c r="AN537" s="54" t="s">
        <v>58</v>
      </c>
      <c r="AO537" s="54"/>
      <c r="AP537" s="54"/>
      <c r="AQ537" s="78"/>
    </row>
    <row r="538" spans="1:43" s="68" customFormat="1" ht="3.75" customHeight="1">
      <c r="A538" s="115"/>
      <c r="C538" s="2729"/>
      <c r="D538" s="2729"/>
      <c r="E538" s="2729"/>
      <c r="F538" s="2729"/>
      <c r="G538" s="2729"/>
      <c r="H538" s="78"/>
      <c r="I538" s="42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V538" s="78"/>
      <c r="X538" s="2729"/>
      <c r="Y538" s="2729"/>
      <c r="Z538" s="2729"/>
      <c r="AA538" s="2729"/>
      <c r="AB538" s="2729"/>
      <c r="AC538" s="78"/>
      <c r="AD538" s="42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Q538" s="78"/>
    </row>
    <row r="539" spans="1:43" s="68" customFormat="1" ht="3.75" customHeight="1">
      <c r="A539" s="115"/>
      <c r="B539" s="78"/>
      <c r="C539" s="2729"/>
      <c r="D539" s="2729"/>
      <c r="E539" s="2729"/>
      <c r="F539" s="2729"/>
      <c r="G539" s="2729"/>
      <c r="H539" s="78"/>
      <c r="I539" s="42"/>
      <c r="R539" s="62"/>
      <c r="V539" s="78"/>
      <c r="W539" s="78"/>
      <c r="X539" s="2729"/>
      <c r="Y539" s="2729"/>
      <c r="Z539" s="2729"/>
      <c r="AA539" s="2729"/>
      <c r="AB539" s="2729"/>
      <c r="AC539" s="78"/>
      <c r="AD539" s="42"/>
      <c r="AM539" s="62"/>
      <c r="AQ539" s="78"/>
    </row>
    <row r="540" spans="1:43" s="68" customFormat="1">
      <c r="A540" s="115"/>
      <c r="B540" s="78"/>
      <c r="C540" s="78"/>
      <c r="D540" s="78"/>
      <c r="E540" s="78"/>
      <c r="F540" s="78"/>
      <c r="G540" s="78"/>
      <c r="H540" s="78"/>
      <c r="I540" s="42"/>
      <c r="R540" s="62"/>
      <c r="V540" s="78"/>
      <c r="W540" s="78"/>
      <c r="X540" s="78"/>
      <c r="Y540" s="78"/>
      <c r="Z540" s="78"/>
      <c r="AA540" s="78"/>
      <c r="AB540" s="78"/>
      <c r="AC540" s="78"/>
      <c r="AD540" s="42"/>
      <c r="AM540" s="62"/>
      <c r="AQ540" s="78"/>
    </row>
    <row r="541" spans="1:43" s="68" customFormat="1" ht="15.75" thickBot="1">
      <c r="A541" s="115"/>
      <c r="B541" s="78"/>
      <c r="C541" s="78"/>
      <c r="D541" s="78"/>
      <c r="E541" s="78"/>
      <c r="F541" s="78"/>
      <c r="G541" s="78"/>
      <c r="H541" s="78"/>
      <c r="I541" s="42"/>
      <c r="R541" s="62" t="s">
        <v>60</v>
      </c>
      <c r="V541" s="78"/>
      <c r="W541" s="78"/>
      <c r="X541" s="78"/>
      <c r="Y541" s="78"/>
      <c r="Z541" s="78"/>
      <c r="AA541" s="78"/>
      <c r="AB541" s="78"/>
      <c r="AC541" s="78"/>
      <c r="AD541" s="42"/>
      <c r="AM541" s="62" t="s">
        <v>60</v>
      </c>
      <c r="AQ541" s="78"/>
    </row>
    <row r="542" spans="1:43" s="68" customFormat="1" ht="15.75" thickBot="1">
      <c r="A542" s="115"/>
      <c r="B542" s="78"/>
      <c r="C542" s="78"/>
      <c r="D542" s="78"/>
      <c r="E542" s="78"/>
      <c r="F542" s="78"/>
      <c r="G542" s="78"/>
      <c r="H542" s="78"/>
      <c r="I542" s="42"/>
      <c r="R542" s="57" t="s">
        <v>57</v>
      </c>
      <c r="S542" s="2730" t="s">
        <v>61</v>
      </c>
      <c r="T542" s="2731"/>
      <c r="U542" s="98"/>
      <c r="V542" s="78"/>
      <c r="W542" s="78"/>
      <c r="X542" s="78"/>
      <c r="Y542" s="78"/>
      <c r="Z542" s="78"/>
      <c r="AA542" s="78"/>
      <c r="AB542" s="78"/>
      <c r="AC542" s="78"/>
      <c r="AD542" s="42"/>
      <c r="AM542" s="57" t="s">
        <v>57</v>
      </c>
      <c r="AN542" s="2730" t="s">
        <v>61</v>
      </c>
      <c r="AO542" s="2731"/>
      <c r="AP542" s="98"/>
      <c r="AQ542" s="78"/>
    </row>
    <row r="543" spans="1:43" s="68" customFormat="1" ht="4.5" customHeight="1" thickBot="1">
      <c r="A543" s="115"/>
      <c r="B543" s="78"/>
      <c r="C543" s="78"/>
      <c r="D543" s="78"/>
      <c r="E543" s="78"/>
      <c r="F543" s="78"/>
      <c r="G543" s="78"/>
      <c r="H543" s="78"/>
      <c r="I543" s="42"/>
      <c r="V543" s="78"/>
      <c r="W543" s="78"/>
      <c r="X543" s="78"/>
      <c r="Y543" s="78"/>
      <c r="Z543" s="78"/>
      <c r="AA543" s="78"/>
      <c r="AB543" s="78"/>
      <c r="AC543" s="78"/>
      <c r="AD543" s="42"/>
      <c r="AQ543" s="78"/>
    </row>
    <row r="544" spans="1:43" s="68" customFormat="1" ht="15.75" customHeight="1" thickBot="1">
      <c r="A544" s="115"/>
      <c r="B544" s="78"/>
      <c r="C544" s="2607" t="s">
        <v>54</v>
      </c>
      <c r="D544" s="2607"/>
      <c r="E544" s="2607"/>
      <c r="F544" s="2607"/>
      <c r="G544" s="2607"/>
      <c r="H544" s="78"/>
      <c r="I544" s="42"/>
      <c r="R544" s="57" t="s">
        <v>63</v>
      </c>
      <c r="S544" s="2732" t="s">
        <v>62</v>
      </c>
      <c r="T544" s="2732"/>
      <c r="U544" s="105"/>
      <c r="V544" s="78"/>
      <c r="W544" s="78"/>
      <c r="X544" s="2607" t="s">
        <v>54</v>
      </c>
      <c r="Y544" s="2607"/>
      <c r="Z544" s="2607"/>
      <c r="AA544" s="2607"/>
      <c r="AB544" s="2607"/>
      <c r="AC544" s="78"/>
      <c r="AD544" s="42"/>
      <c r="AM544" s="57" t="s">
        <v>63</v>
      </c>
      <c r="AN544" s="2732" t="s">
        <v>62</v>
      </c>
      <c r="AO544" s="2732"/>
      <c r="AP544" s="105"/>
      <c r="AQ544" s="78"/>
    </row>
    <row r="545" spans="1:44" s="68" customFormat="1" ht="5.25" customHeight="1">
      <c r="A545" s="115"/>
      <c r="B545" s="2726"/>
      <c r="C545" s="2726"/>
      <c r="D545" s="2726"/>
      <c r="E545" s="2726"/>
      <c r="F545" s="2726"/>
      <c r="G545" s="2726"/>
      <c r="H545" s="78"/>
      <c r="I545" s="42"/>
      <c r="S545" s="2732"/>
      <c r="T545" s="2732"/>
      <c r="U545" s="105"/>
      <c r="V545" s="78"/>
      <c r="W545" s="2726"/>
      <c r="X545" s="2726"/>
      <c r="Y545" s="2726"/>
      <c r="Z545" s="2726"/>
      <c r="AA545" s="2726"/>
      <c r="AB545" s="2726"/>
      <c r="AC545" s="78"/>
      <c r="AD545" s="42"/>
      <c r="AN545" s="2732"/>
      <c r="AO545" s="2732"/>
      <c r="AP545" s="105"/>
      <c r="AQ545" s="78"/>
    </row>
    <row r="546" spans="1:44" s="68" customFormat="1" ht="5.25" customHeight="1">
      <c r="A546" s="115"/>
      <c r="B546" s="101"/>
      <c r="C546" s="101"/>
      <c r="D546" s="101"/>
      <c r="E546" s="101"/>
      <c r="F546" s="101"/>
      <c r="G546" s="101"/>
      <c r="H546" s="78"/>
      <c r="I546" s="42"/>
      <c r="S546" s="2732"/>
      <c r="T546" s="2732"/>
      <c r="U546" s="105"/>
      <c r="V546" s="78"/>
      <c r="W546" s="101"/>
      <c r="X546" s="101"/>
      <c r="Y546" s="101"/>
      <c r="Z546" s="101"/>
      <c r="AA546" s="101"/>
      <c r="AB546" s="101"/>
      <c r="AC546" s="78"/>
      <c r="AD546" s="42"/>
      <c r="AN546" s="2732"/>
      <c r="AO546" s="2732"/>
      <c r="AP546" s="105"/>
      <c r="AQ546" s="78"/>
    </row>
    <row r="547" spans="1:44" s="68" customFormat="1" ht="3" customHeight="1">
      <c r="A547" s="115"/>
      <c r="B547" s="78"/>
      <c r="C547" s="78"/>
      <c r="D547" s="78"/>
      <c r="E547" s="78"/>
      <c r="F547" s="78"/>
      <c r="G547" s="78"/>
      <c r="H547" s="78"/>
      <c r="I547" s="42"/>
      <c r="V547" s="78"/>
      <c r="W547" s="78"/>
      <c r="X547" s="78"/>
      <c r="Y547" s="78"/>
      <c r="Z547" s="78"/>
      <c r="AA547" s="78"/>
      <c r="AB547" s="78"/>
      <c r="AC547" s="78"/>
      <c r="AD547" s="42"/>
      <c r="AQ547" s="78"/>
    </row>
    <row r="548" spans="1:44" s="68" customFormat="1" ht="4.5" customHeight="1">
      <c r="A548" s="115"/>
    </row>
    <row r="549" spans="1:44" s="68" customFormat="1" ht="4.5" customHeight="1"/>
    <row r="550" spans="1:44" s="68" customFormat="1" ht="15" customHeight="1">
      <c r="A550" s="115"/>
      <c r="B550" s="2723" t="s">
        <v>42</v>
      </c>
      <c r="C550" s="2723"/>
      <c r="D550" s="2723"/>
      <c r="E550" s="2723"/>
      <c r="F550" s="2723"/>
      <c r="G550" s="2723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V550" s="78"/>
      <c r="W550" s="2723" t="s">
        <v>42</v>
      </c>
      <c r="X550" s="2723"/>
      <c r="Y550" s="2723"/>
      <c r="Z550" s="2723"/>
      <c r="AA550" s="2723"/>
      <c r="AB550" s="2723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Q550" s="78"/>
    </row>
    <row r="551" spans="1:44" s="68" customFormat="1">
      <c r="A551" s="115">
        <v>29</v>
      </c>
      <c r="B551" s="2723"/>
      <c r="C551" s="2723"/>
      <c r="D551" s="2723"/>
      <c r="E551" s="2723"/>
      <c r="F551" s="2723"/>
      <c r="G551" s="2723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V551" s="78"/>
      <c r="W551" s="2723"/>
      <c r="X551" s="2723"/>
      <c r="Y551" s="2723"/>
      <c r="Z551" s="2723"/>
      <c r="AA551" s="2723"/>
      <c r="AB551" s="2723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Q551" s="78"/>
      <c r="AR551" s="68">
        <v>30</v>
      </c>
    </row>
    <row r="552" spans="1:44" s="114" customFormat="1">
      <c r="A552" s="116"/>
      <c r="B552" s="2710"/>
      <c r="C552" s="2710"/>
      <c r="D552" s="2710"/>
      <c r="E552" s="2710"/>
      <c r="F552" s="2710"/>
      <c r="G552" s="2710"/>
      <c r="H552" s="113"/>
      <c r="I552" s="2710"/>
      <c r="J552" s="2710"/>
      <c r="K552" s="2710"/>
      <c r="L552" s="2710"/>
      <c r="M552" s="2710"/>
      <c r="N552" s="2710"/>
      <c r="O552" s="2710"/>
      <c r="P552" s="2710"/>
      <c r="Q552" s="2710"/>
      <c r="R552" s="2710"/>
      <c r="S552" s="2710"/>
      <c r="T552" s="2710"/>
      <c r="U552" s="2710"/>
      <c r="V552" s="113"/>
      <c r="W552" s="2710"/>
      <c r="X552" s="2710"/>
      <c r="Y552" s="2710"/>
      <c r="Z552" s="2710"/>
      <c r="AA552" s="2710"/>
      <c r="AB552" s="2710"/>
      <c r="AC552" s="113"/>
      <c r="AD552" s="2710"/>
      <c r="AE552" s="2710"/>
      <c r="AF552" s="2710"/>
      <c r="AG552" s="2710"/>
      <c r="AH552" s="2710"/>
      <c r="AI552" s="2710"/>
      <c r="AJ552" s="2710"/>
      <c r="AK552" s="2710"/>
      <c r="AL552" s="2710"/>
      <c r="AM552" s="2710"/>
      <c r="AN552" s="2710"/>
      <c r="AO552" s="2710"/>
      <c r="AP552" s="2710"/>
      <c r="AQ552" s="113"/>
    </row>
    <row r="553" spans="1:44" s="68" customFormat="1" ht="15.75" customHeight="1">
      <c r="A553" s="115"/>
      <c r="B553" s="2724">
        <v>1</v>
      </c>
      <c r="C553" s="2725" t="s">
        <v>43</v>
      </c>
      <c r="D553" s="2725"/>
      <c r="E553" s="2725"/>
      <c r="F553" s="2725"/>
      <c r="G553" s="2725"/>
      <c r="H553" s="78"/>
      <c r="I553" s="2722" t="s">
        <v>44</v>
      </c>
      <c r="J553" s="2722"/>
      <c r="K553" s="2722"/>
      <c r="L553" s="2722"/>
      <c r="M553" s="2722"/>
      <c r="N553" s="2722"/>
      <c r="O553" s="2722"/>
      <c r="P553" s="2722"/>
      <c r="Q553" s="2722"/>
      <c r="R553" s="2722"/>
      <c r="S553" s="2722"/>
      <c r="T553" s="2722"/>
      <c r="U553" s="106"/>
      <c r="V553" s="78"/>
      <c r="W553" s="2724">
        <v>1</v>
      </c>
      <c r="X553" s="2725" t="s">
        <v>43</v>
      </c>
      <c r="Y553" s="2725"/>
      <c r="Z553" s="2725"/>
      <c r="AA553" s="2725"/>
      <c r="AB553" s="2725"/>
      <c r="AC553" s="78"/>
      <c r="AD553" s="2722" t="s">
        <v>44</v>
      </c>
      <c r="AE553" s="2722"/>
      <c r="AF553" s="2722"/>
      <c r="AG553" s="2722"/>
      <c r="AH553" s="2722"/>
      <c r="AI553" s="2722"/>
      <c r="AJ553" s="2722"/>
      <c r="AK553" s="2722"/>
      <c r="AL553" s="2722"/>
      <c r="AM553" s="2722"/>
      <c r="AN553" s="2722"/>
      <c r="AO553" s="2722"/>
      <c r="AP553" s="106"/>
      <c r="AQ553" s="78"/>
    </row>
    <row r="554" spans="1:44" s="68" customFormat="1" ht="15.75">
      <c r="A554" s="115"/>
      <c r="B554" s="2724"/>
      <c r="C554" s="2725"/>
      <c r="D554" s="2725"/>
      <c r="E554" s="2725"/>
      <c r="F554" s="2725"/>
      <c r="G554" s="2725"/>
      <c r="H554" s="78"/>
      <c r="I554" s="2722" t="s">
        <v>45</v>
      </c>
      <c r="J554" s="2722"/>
      <c r="K554" s="2722"/>
      <c r="L554" s="2722"/>
      <c r="M554" s="2722"/>
      <c r="N554" s="2722"/>
      <c r="O554" s="2722"/>
      <c r="P554" s="2722"/>
      <c r="Q554" s="2722"/>
      <c r="R554" s="2722"/>
      <c r="S554" s="2722"/>
      <c r="T554" s="2722"/>
      <c r="U554" s="106"/>
      <c r="V554" s="78"/>
      <c r="W554" s="2724"/>
      <c r="X554" s="2725"/>
      <c r="Y554" s="2725"/>
      <c r="Z554" s="2725"/>
      <c r="AA554" s="2725"/>
      <c r="AB554" s="2725"/>
      <c r="AC554" s="78"/>
      <c r="AD554" s="2722" t="s">
        <v>45</v>
      </c>
      <c r="AE554" s="2722"/>
      <c r="AF554" s="2722"/>
      <c r="AG554" s="2722"/>
      <c r="AH554" s="2722"/>
      <c r="AI554" s="2722"/>
      <c r="AJ554" s="2722"/>
      <c r="AK554" s="2722"/>
      <c r="AL554" s="2722"/>
      <c r="AM554" s="2722"/>
      <c r="AN554" s="2722"/>
      <c r="AO554" s="2722"/>
      <c r="AP554" s="106"/>
      <c r="AQ554" s="78"/>
    </row>
    <row r="555" spans="1:44" s="68" customFormat="1">
      <c r="A555" s="115"/>
      <c r="B555" s="110">
        <v>2</v>
      </c>
      <c r="C555" s="50" t="s">
        <v>46</v>
      </c>
      <c r="D555" s="50"/>
      <c r="E555" s="50"/>
      <c r="F555" s="78"/>
      <c r="G555" s="78"/>
      <c r="H555" s="78"/>
      <c r="I555" s="2607"/>
      <c r="J555" s="2607"/>
      <c r="K555" s="2607"/>
      <c r="L555" s="2607"/>
      <c r="M555" s="2607"/>
      <c r="N555" s="2607"/>
      <c r="O555" s="2607"/>
      <c r="P555" s="2607"/>
      <c r="Q555" s="2607"/>
      <c r="R555" s="2607"/>
      <c r="S555" s="2607"/>
      <c r="T555" s="2607"/>
      <c r="U555" s="2607"/>
      <c r="V555" s="78"/>
      <c r="W555" s="110">
        <v>2</v>
      </c>
      <c r="X555" s="50" t="s">
        <v>46</v>
      </c>
      <c r="Y555" s="50"/>
      <c r="Z555" s="50"/>
      <c r="AA555" s="78"/>
      <c r="AB555" s="78"/>
      <c r="AC555" s="78"/>
      <c r="AD555" s="2607"/>
      <c r="AE555" s="2607"/>
      <c r="AF555" s="2607"/>
      <c r="AG555" s="2607"/>
      <c r="AH555" s="2607"/>
      <c r="AI555" s="2607"/>
      <c r="AJ555" s="2607"/>
      <c r="AK555" s="2607"/>
      <c r="AL555" s="2607"/>
      <c r="AM555" s="2607"/>
      <c r="AN555" s="2607"/>
      <c r="AO555" s="2607"/>
      <c r="AP555" s="2607"/>
      <c r="AQ555" s="78"/>
    </row>
    <row r="556" spans="1:44" s="68" customFormat="1" ht="15" customHeight="1">
      <c r="A556" s="115"/>
      <c r="B556" s="2713">
        <v>3</v>
      </c>
      <c r="C556" s="2720" t="s">
        <v>47</v>
      </c>
      <c r="D556" s="2720"/>
      <c r="E556" s="2720"/>
      <c r="F556" s="2720"/>
      <c r="G556" s="2720"/>
      <c r="H556" s="78"/>
      <c r="I556" s="42"/>
      <c r="J556" s="2728" t="s">
        <v>48</v>
      </c>
      <c r="K556" s="2728"/>
      <c r="L556" s="107" t="s">
        <v>6</v>
      </c>
      <c r="M556" s="2728" t="str">
        <f ca="1">TEXT(LEFT(AH525,(FIND("/",AH525,1)-1))+1,"000")&amp;"/KIM/KPP/"&amp;ROMAN(MONTH(NOW()),0)&amp;"/"&amp;YEAR(NOW())</f>
        <v>037/KIM/KPP/III/2021</v>
      </c>
      <c r="N556" s="2728"/>
      <c r="O556" s="2728"/>
      <c r="P556" s="2728"/>
      <c r="Q556" s="2728"/>
      <c r="R556" s="2728"/>
      <c r="S556" s="2728"/>
      <c r="T556" s="2728"/>
      <c r="U556" s="107"/>
      <c r="V556" s="78"/>
      <c r="W556" s="2713">
        <v>3</v>
      </c>
      <c r="X556" s="2720" t="s">
        <v>47</v>
      </c>
      <c r="Y556" s="2720"/>
      <c r="Z556" s="2720"/>
      <c r="AA556" s="2720"/>
      <c r="AB556" s="2720"/>
      <c r="AC556" s="78"/>
      <c r="AD556" s="42"/>
      <c r="AE556" s="2728" t="s">
        <v>48</v>
      </c>
      <c r="AF556" s="2728"/>
      <c r="AG556" s="107" t="s">
        <v>6</v>
      </c>
      <c r="AH556" s="2728" t="str">
        <f ca="1">TEXT(LEFT(M556,(FIND("/",M556,1)-1))+1,"000")&amp;"/KIM/KPP/"&amp;ROMAN(MONTH(NOW()),0)&amp;"/"&amp;YEAR(NOW())</f>
        <v>038/KIM/KPP/III/2021</v>
      </c>
      <c r="AI556" s="2728"/>
      <c r="AJ556" s="2728"/>
      <c r="AK556" s="2728"/>
      <c r="AL556" s="2728"/>
      <c r="AM556" s="2728"/>
      <c r="AN556" s="2728"/>
      <c r="AO556" s="2728"/>
      <c r="AP556" s="107"/>
      <c r="AQ556" s="78"/>
    </row>
    <row r="557" spans="1:44" s="68" customFormat="1" ht="6.75" customHeight="1">
      <c r="A557" s="115"/>
      <c r="B557" s="2713"/>
      <c r="C557" s="2720"/>
      <c r="D557" s="2720"/>
      <c r="E557" s="2720"/>
      <c r="F557" s="2720"/>
      <c r="G557" s="2720"/>
      <c r="H557" s="82"/>
      <c r="I557" s="42"/>
      <c r="J557" s="2728" t="s">
        <v>49</v>
      </c>
      <c r="K557" s="2728"/>
      <c r="L557" s="2728" t="s">
        <v>6</v>
      </c>
      <c r="M557" s="2728" t="e">
        <f>VLOOKUP(A551,DATABASE_NEW,2,FALSE)</f>
        <v>#NAME?</v>
      </c>
      <c r="N557" s="2728"/>
      <c r="O557" s="2728"/>
      <c r="P557" s="2728"/>
      <c r="Q557" s="2728"/>
      <c r="R557" s="2728"/>
      <c r="S557" s="2728"/>
      <c r="T557" s="2728"/>
      <c r="U557" s="107"/>
      <c r="V557" s="78"/>
      <c r="W557" s="2713"/>
      <c r="X557" s="2720"/>
      <c r="Y557" s="2720"/>
      <c r="Z557" s="2720"/>
      <c r="AA557" s="2720"/>
      <c r="AB557" s="2720"/>
      <c r="AC557" s="82"/>
      <c r="AD557" s="42"/>
      <c r="AE557" s="2728" t="s">
        <v>49</v>
      </c>
      <c r="AF557" s="2728"/>
      <c r="AG557" s="2728" t="s">
        <v>6</v>
      </c>
      <c r="AH557" s="2728" t="e">
        <f>VLOOKUP(AR551,DATABASE_NEW,2,FALSE)</f>
        <v>#NAME?</v>
      </c>
      <c r="AI557" s="2728"/>
      <c r="AJ557" s="2728"/>
      <c r="AK557" s="2728"/>
      <c r="AL557" s="2728"/>
      <c r="AM557" s="2728"/>
      <c r="AN557" s="2728"/>
      <c r="AO557" s="2728"/>
      <c r="AP557" s="107"/>
      <c r="AQ557" s="78"/>
    </row>
    <row r="558" spans="1:44" s="68" customFormat="1" ht="6" customHeight="1">
      <c r="A558" s="115"/>
      <c r="B558" s="108"/>
      <c r="C558" s="2720"/>
      <c r="D558" s="2720"/>
      <c r="E558" s="2720"/>
      <c r="F558" s="2720"/>
      <c r="G558" s="2720"/>
      <c r="H558" s="82"/>
      <c r="I558" s="42"/>
      <c r="J558" s="2728"/>
      <c r="K558" s="2728"/>
      <c r="L558" s="2728"/>
      <c r="M558" s="2728"/>
      <c r="N558" s="2728"/>
      <c r="O558" s="2728"/>
      <c r="P558" s="2728"/>
      <c r="Q558" s="2728"/>
      <c r="R558" s="2728"/>
      <c r="S558" s="2728"/>
      <c r="T558" s="2728"/>
      <c r="U558" s="107"/>
      <c r="V558" s="78"/>
      <c r="W558" s="108"/>
      <c r="X558" s="2720"/>
      <c r="Y558" s="2720"/>
      <c r="Z558" s="2720"/>
      <c r="AA558" s="2720"/>
      <c r="AB558" s="2720"/>
      <c r="AC558" s="82"/>
      <c r="AD558" s="42"/>
      <c r="AE558" s="2728"/>
      <c r="AF558" s="2728"/>
      <c r="AG558" s="2728"/>
      <c r="AH558" s="2728"/>
      <c r="AI558" s="2728"/>
      <c r="AJ558" s="2728"/>
      <c r="AK558" s="2728"/>
      <c r="AL558" s="2728"/>
      <c r="AM558" s="2728"/>
      <c r="AN558" s="2728"/>
      <c r="AO558" s="2728"/>
      <c r="AP558" s="107"/>
      <c r="AQ558" s="78"/>
    </row>
    <row r="559" spans="1:44" s="68" customFormat="1" ht="15" customHeight="1">
      <c r="A559" s="115"/>
      <c r="B559" s="2713">
        <v>4</v>
      </c>
      <c r="C559" s="2720" t="s">
        <v>50</v>
      </c>
      <c r="D559" s="2720"/>
      <c r="E559" s="2720"/>
      <c r="F559" s="2720"/>
      <c r="G559" s="2720"/>
      <c r="H559" s="82"/>
      <c r="I559" s="42"/>
      <c r="J559" s="2712" t="s">
        <v>10</v>
      </c>
      <c r="K559" s="2712"/>
      <c r="L559" s="111" t="s">
        <v>6</v>
      </c>
      <c r="M559" s="2711" t="e">
        <f>VLOOKUP(A551,DATABASE_NEW,5,FALSE)</f>
        <v>#NAME?</v>
      </c>
      <c r="N559" s="2711"/>
      <c r="O559" s="2711"/>
      <c r="P559" s="2711"/>
      <c r="Q559" s="2711"/>
      <c r="R559" s="2711"/>
      <c r="S559" s="2711"/>
      <c r="T559" s="2711"/>
      <c r="U559" s="2711"/>
      <c r="V559" s="78"/>
      <c r="W559" s="2713">
        <v>4</v>
      </c>
      <c r="X559" s="2720" t="s">
        <v>50</v>
      </c>
      <c r="Y559" s="2720"/>
      <c r="Z559" s="2720"/>
      <c r="AA559" s="2720"/>
      <c r="AB559" s="2720"/>
      <c r="AC559" s="82"/>
      <c r="AD559" s="42"/>
      <c r="AE559" s="2712" t="s">
        <v>10</v>
      </c>
      <c r="AF559" s="2712"/>
      <c r="AG559" s="111" t="s">
        <v>6</v>
      </c>
      <c r="AH559" s="2711" t="e">
        <f>VLOOKUP(AR551,DATABASE_NEW,5,FALSE)</f>
        <v>#NAME?</v>
      </c>
      <c r="AI559" s="2711"/>
      <c r="AJ559" s="2711"/>
      <c r="AK559" s="2711"/>
      <c r="AL559" s="2711"/>
      <c r="AM559" s="2711"/>
      <c r="AN559" s="2711"/>
      <c r="AO559" s="2711"/>
      <c r="AP559" s="2711"/>
      <c r="AQ559" s="78"/>
    </row>
    <row r="560" spans="1:44" s="68" customFormat="1">
      <c r="A560" s="115"/>
      <c r="B560" s="2713"/>
      <c r="C560" s="2720"/>
      <c r="D560" s="2720"/>
      <c r="E560" s="2720"/>
      <c r="F560" s="2720"/>
      <c r="G560" s="2720"/>
      <c r="H560" s="82"/>
      <c r="I560" s="42"/>
      <c r="J560" s="2712" t="s">
        <v>8</v>
      </c>
      <c r="K560" s="2712"/>
      <c r="L560" s="111"/>
      <c r="M560" s="109" t="s">
        <v>6</v>
      </c>
      <c r="N560" s="2711" t="e">
        <f>VLOOKUP(A551,DATABASE_NEW,3,FALSE)</f>
        <v>#NAME?</v>
      </c>
      <c r="O560" s="2711"/>
      <c r="P560" s="2711"/>
      <c r="Q560" s="2711"/>
      <c r="R560" s="2711"/>
      <c r="S560" s="2711"/>
      <c r="T560" s="2711"/>
      <c r="U560" s="2711"/>
      <c r="V560" s="78"/>
      <c r="W560" s="2713"/>
      <c r="X560" s="2720"/>
      <c r="Y560" s="2720"/>
      <c r="Z560" s="2720"/>
      <c r="AA560" s="2720"/>
      <c r="AB560" s="2720"/>
      <c r="AC560" s="82"/>
      <c r="AD560" s="42"/>
      <c r="AE560" s="2712" t="s">
        <v>8</v>
      </c>
      <c r="AF560" s="2712"/>
      <c r="AG560" s="111"/>
      <c r="AH560" s="109" t="s">
        <v>6</v>
      </c>
      <c r="AI560" s="2711" t="e">
        <f>VLOOKUP(AR551,DATABASE_NEW,3,FALSE)</f>
        <v>#NAME?</v>
      </c>
      <c r="AJ560" s="2711"/>
      <c r="AK560" s="2711"/>
      <c r="AL560" s="2711"/>
      <c r="AM560" s="2711"/>
      <c r="AN560" s="2711"/>
      <c r="AO560" s="2711"/>
      <c r="AP560" s="2711"/>
      <c r="AQ560" s="78"/>
    </row>
    <row r="561" spans="1:43" s="68" customFormat="1" ht="15" customHeight="1">
      <c r="A561" s="115"/>
      <c r="B561" s="2713">
        <v>5</v>
      </c>
      <c r="C561" s="2720" t="s">
        <v>51</v>
      </c>
      <c r="D561" s="2720"/>
      <c r="E561" s="2720"/>
      <c r="F561" s="2720"/>
      <c r="G561" s="2720"/>
      <c r="H561" s="82"/>
      <c r="I561" s="42"/>
      <c r="J561" s="2712" t="s">
        <v>5</v>
      </c>
      <c r="K561" s="2712"/>
      <c r="L561" s="2712"/>
      <c r="M561" s="112" t="s">
        <v>6</v>
      </c>
      <c r="N561" s="2711" t="e">
        <f>"PT. KPP / "&amp;VLOOKUP(A551,DATABASE_NEW,6,FALSE)</f>
        <v>#NAME?</v>
      </c>
      <c r="O561" s="2711"/>
      <c r="P561" s="2711"/>
      <c r="Q561" s="2711"/>
      <c r="R561" s="2711"/>
      <c r="S561" s="2711"/>
      <c r="T561" s="2711"/>
      <c r="U561" s="100"/>
      <c r="V561" s="78"/>
      <c r="W561" s="2713">
        <v>5</v>
      </c>
      <c r="X561" s="2720" t="s">
        <v>51</v>
      </c>
      <c r="Y561" s="2720"/>
      <c r="Z561" s="2720"/>
      <c r="AA561" s="2720"/>
      <c r="AB561" s="2720"/>
      <c r="AC561" s="82"/>
      <c r="AD561" s="42"/>
      <c r="AE561" s="2712" t="s">
        <v>5</v>
      </c>
      <c r="AF561" s="2712"/>
      <c r="AG561" s="2712"/>
      <c r="AH561" s="112" t="s">
        <v>6</v>
      </c>
      <c r="AI561" s="2711" t="e">
        <f>"PT. KPP / "&amp;VLOOKUP(AR551,DATABASE_NEW,6,FALSE)</f>
        <v>#NAME?</v>
      </c>
      <c r="AJ561" s="2711"/>
      <c r="AK561" s="2711"/>
      <c r="AL561" s="2711"/>
      <c r="AM561" s="2711"/>
      <c r="AN561" s="2711"/>
      <c r="AO561" s="2711"/>
      <c r="AP561" s="100"/>
      <c r="AQ561" s="78"/>
    </row>
    <row r="562" spans="1:43" s="68" customFormat="1" ht="12.75" customHeight="1">
      <c r="A562" s="115"/>
      <c r="B562" s="2713"/>
      <c r="C562" s="2720"/>
      <c r="D562" s="2720"/>
      <c r="E562" s="2720"/>
      <c r="F562" s="2720"/>
      <c r="G562" s="2720"/>
      <c r="H562" s="78"/>
      <c r="I562" s="42"/>
      <c r="J562" s="2712" t="s">
        <v>59</v>
      </c>
      <c r="K562" s="2712"/>
      <c r="L562" s="2712"/>
      <c r="M562" s="2712"/>
      <c r="N562" s="60" t="s">
        <v>6</v>
      </c>
      <c r="O562" s="60"/>
      <c r="P562" s="2718" t="e">
        <f>VLOOKUP(A551,DATABASE_NEW,21,FALSE)</f>
        <v>#NAME?</v>
      </c>
      <c r="Q562" s="2718"/>
      <c r="R562" s="2718"/>
      <c r="S562" s="2718"/>
      <c r="T562" s="2718"/>
      <c r="U562" s="99"/>
      <c r="V562" s="78"/>
      <c r="W562" s="2713"/>
      <c r="X562" s="2720"/>
      <c r="Y562" s="2720"/>
      <c r="Z562" s="2720"/>
      <c r="AA562" s="2720"/>
      <c r="AB562" s="2720"/>
      <c r="AC562" s="78"/>
      <c r="AD562" s="42"/>
      <c r="AE562" s="2712" t="s">
        <v>59</v>
      </c>
      <c r="AF562" s="2712"/>
      <c r="AG562" s="2712"/>
      <c r="AH562" s="2712"/>
      <c r="AI562" s="60" t="s">
        <v>6</v>
      </c>
      <c r="AJ562" s="60"/>
      <c r="AK562" s="2718" t="e">
        <f>VLOOKUP(AR551,DATABASE_NEW,21,FALSE)</f>
        <v>#NAME?</v>
      </c>
      <c r="AL562" s="2718"/>
      <c r="AM562" s="2718"/>
      <c r="AN562" s="2718"/>
      <c r="AO562" s="2718"/>
      <c r="AP562" s="99"/>
      <c r="AQ562" s="78"/>
    </row>
    <row r="563" spans="1:43" s="68" customFormat="1" ht="15" customHeight="1">
      <c r="A563" s="115"/>
      <c r="B563" s="2713">
        <v>6</v>
      </c>
      <c r="C563" s="2720" t="s">
        <v>52</v>
      </c>
      <c r="D563" s="2720"/>
      <c r="E563" s="2720"/>
      <c r="F563" s="2720"/>
      <c r="G563" s="2720"/>
      <c r="H563" s="78"/>
      <c r="I563" s="2607"/>
      <c r="J563" s="2607"/>
      <c r="K563" s="2607"/>
      <c r="L563" s="2607"/>
      <c r="M563" s="2607"/>
      <c r="N563" s="2607"/>
      <c r="O563" s="2607"/>
      <c r="P563" s="2607"/>
      <c r="Q563" s="2607"/>
      <c r="R563" s="2607"/>
      <c r="S563" s="2607"/>
      <c r="T563" s="2607"/>
      <c r="U563" s="2607"/>
      <c r="V563" s="78"/>
      <c r="W563" s="2713">
        <v>6</v>
      </c>
      <c r="X563" s="2720" t="s">
        <v>52</v>
      </c>
      <c r="Y563" s="2720"/>
      <c r="Z563" s="2720"/>
      <c r="AA563" s="2720"/>
      <c r="AB563" s="2720"/>
      <c r="AC563" s="78"/>
      <c r="AD563" s="2607"/>
      <c r="AE563" s="2607"/>
      <c r="AF563" s="2607"/>
      <c r="AG563" s="2607"/>
      <c r="AH563" s="2607"/>
      <c r="AI563" s="2607"/>
      <c r="AJ563" s="2607"/>
      <c r="AK563" s="2607"/>
      <c r="AL563" s="2607"/>
      <c r="AM563" s="2607"/>
      <c r="AN563" s="2607"/>
      <c r="AO563" s="2607"/>
      <c r="AP563" s="2607"/>
      <c r="AQ563" s="78"/>
    </row>
    <row r="564" spans="1:43" s="68" customFormat="1" ht="9.75" customHeight="1">
      <c r="A564" s="115"/>
      <c r="B564" s="2713"/>
      <c r="C564" s="2720"/>
      <c r="D564" s="2720"/>
      <c r="E564" s="2720"/>
      <c r="F564" s="2720"/>
      <c r="G564" s="2720"/>
      <c r="H564" s="78"/>
      <c r="I564" s="42"/>
      <c r="J564" s="78"/>
      <c r="K564" s="55"/>
      <c r="L564" s="56"/>
      <c r="M564" s="56"/>
      <c r="N564" s="56"/>
      <c r="O564" s="56"/>
      <c r="P564" s="2721" t="s">
        <v>55</v>
      </c>
      <c r="Q564" s="2721"/>
      <c r="R564" s="2721"/>
      <c r="S564" s="2721"/>
      <c r="T564" s="2721"/>
      <c r="U564" s="2721"/>
      <c r="V564" s="78"/>
      <c r="W564" s="2713"/>
      <c r="X564" s="2720"/>
      <c r="Y564" s="2720"/>
      <c r="Z564" s="2720"/>
      <c r="AA564" s="2720"/>
      <c r="AB564" s="2720"/>
      <c r="AC564" s="78"/>
      <c r="AD564" s="42"/>
      <c r="AE564" s="78"/>
      <c r="AF564" s="55"/>
      <c r="AG564" s="56"/>
      <c r="AH564" s="56"/>
      <c r="AI564" s="56"/>
      <c r="AJ564" s="56"/>
      <c r="AK564" s="2721" t="s">
        <v>55</v>
      </c>
      <c r="AL564" s="2721"/>
      <c r="AM564" s="2721"/>
      <c r="AN564" s="2721"/>
      <c r="AO564" s="2721"/>
      <c r="AP564" s="2721"/>
      <c r="AQ564" s="78"/>
    </row>
    <row r="565" spans="1:43" s="68" customFormat="1" ht="6.75" customHeight="1" thickBot="1">
      <c r="A565" s="115"/>
      <c r="B565" s="2727">
        <v>7</v>
      </c>
      <c r="C565" s="2729" t="s">
        <v>53</v>
      </c>
      <c r="D565" s="2729"/>
      <c r="E565" s="2729"/>
      <c r="F565" s="2729"/>
      <c r="G565" s="2729"/>
      <c r="I565" s="42"/>
      <c r="J565" s="78"/>
      <c r="K565" s="78"/>
      <c r="L565" s="53"/>
      <c r="M565" s="53"/>
      <c r="N565" s="53"/>
      <c r="O565" s="53"/>
      <c r="P565" s="53"/>
      <c r="Q565" s="53"/>
      <c r="R565" s="2714"/>
      <c r="S565" s="2714"/>
      <c r="T565" s="2714"/>
      <c r="U565" s="102"/>
      <c r="V565" s="78"/>
      <c r="W565" s="2727">
        <v>7</v>
      </c>
      <c r="X565" s="2729" t="s">
        <v>53</v>
      </c>
      <c r="Y565" s="2729"/>
      <c r="Z565" s="2729"/>
      <c r="AA565" s="2729"/>
      <c r="AB565" s="2729"/>
      <c r="AD565" s="42"/>
      <c r="AE565" s="78"/>
      <c r="AF565" s="78"/>
      <c r="AG565" s="53"/>
      <c r="AH565" s="53"/>
      <c r="AI565" s="53"/>
      <c r="AJ565" s="53"/>
      <c r="AK565" s="53"/>
      <c r="AL565" s="53"/>
      <c r="AM565" s="2714"/>
      <c r="AN565" s="2714"/>
      <c r="AO565" s="2714"/>
      <c r="AP565" s="102"/>
      <c r="AQ565" s="78"/>
    </row>
    <row r="566" spans="1:43" s="68" customFormat="1" ht="15.75" thickBot="1">
      <c r="A566" s="115"/>
      <c r="B566" s="2727"/>
      <c r="C566" s="2729"/>
      <c r="D566" s="2729"/>
      <c r="E566" s="2729"/>
      <c r="F566" s="2729"/>
      <c r="G566" s="2729"/>
      <c r="I566" s="42"/>
      <c r="J566" s="78"/>
      <c r="K566" s="78"/>
      <c r="L566" s="78"/>
      <c r="M566" s="78"/>
      <c r="N566" s="58"/>
      <c r="O566" s="58"/>
      <c r="P566" s="58"/>
      <c r="Q566" s="58"/>
      <c r="R566" s="57" t="e">
        <f>IF(N560="HELPER DRILL &amp; BLASTING","V","X")</f>
        <v>#NAME?</v>
      </c>
      <c r="S566" s="2715" t="s">
        <v>56</v>
      </c>
      <c r="T566" s="2715"/>
      <c r="U566" s="103"/>
      <c r="V566" s="78"/>
      <c r="W566" s="2727"/>
      <c r="X566" s="2729"/>
      <c r="Y566" s="2729"/>
      <c r="Z566" s="2729"/>
      <c r="AA566" s="2729"/>
      <c r="AB566" s="2729"/>
      <c r="AD566" s="42"/>
      <c r="AE566" s="78"/>
      <c r="AF566" s="78"/>
      <c r="AG566" s="78"/>
      <c r="AH566" s="78"/>
      <c r="AI566" s="58"/>
      <c r="AJ566" s="58"/>
      <c r="AK566" s="58"/>
      <c r="AL566" s="58"/>
      <c r="AM566" s="57" t="e">
        <f>IF(AI560="HELPER DRILL &amp; BLASTING","V","X")</f>
        <v>#NAME?</v>
      </c>
      <c r="AN566" s="2715" t="s">
        <v>56</v>
      </c>
      <c r="AO566" s="2715"/>
      <c r="AP566" s="103"/>
      <c r="AQ566" s="78"/>
    </row>
    <row r="567" spans="1:43" s="68" customFormat="1" ht="6.75" customHeight="1" thickBot="1">
      <c r="A567" s="115"/>
      <c r="B567" s="2727"/>
      <c r="C567" s="2729"/>
      <c r="D567" s="2729"/>
      <c r="E567" s="2729"/>
      <c r="F567" s="2729"/>
      <c r="G567" s="2729"/>
      <c r="I567" s="42"/>
      <c r="J567" s="78"/>
      <c r="K567" s="78"/>
      <c r="L567" s="53"/>
      <c r="M567" s="53"/>
      <c r="N567" s="53"/>
      <c r="O567" s="53"/>
      <c r="P567" s="53"/>
      <c r="Q567" s="53"/>
      <c r="R567" s="2716"/>
      <c r="S567" s="2717"/>
      <c r="T567" s="2717"/>
      <c r="U567" s="104"/>
      <c r="V567" s="78"/>
      <c r="W567" s="2727"/>
      <c r="X567" s="2729"/>
      <c r="Y567" s="2729"/>
      <c r="Z567" s="2729"/>
      <c r="AA567" s="2729"/>
      <c r="AB567" s="2729"/>
      <c r="AD567" s="42"/>
      <c r="AE567" s="78"/>
      <c r="AF567" s="78"/>
      <c r="AG567" s="53"/>
      <c r="AH567" s="53"/>
      <c r="AI567" s="53"/>
      <c r="AJ567" s="53"/>
      <c r="AK567" s="53"/>
      <c r="AL567" s="53"/>
      <c r="AM567" s="2716"/>
      <c r="AN567" s="2717"/>
      <c r="AO567" s="2717"/>
      <c r="AP567" s="104"/>
      <c r="AQ567" s="78"/>
    </row>
    <row r="568" spans="1:43" s="68" customFormat="1" ht="15.75" thickBot="1">
      <c r="A568" s="115"/>
      <c r="C568" s="2729"/>
      <c r="D568" s="2729"/>
      <c r="E568" s="2729"/>
      <c r="F568" s="2729"/>
      <c r="G568" s="2729"/>
      <c r="H568" s="78"/>
      <c r="I568" s="42"/>
      <c r="J568" s="2719"/>
      <c r="K568" s="2719"/>
      <c r="L568" s="42"/>
      <c r="M568" s="42"/>
      <c r="N568" s="58"/>
      <c r="O568" s="58"/>
      <c r="P568" s="58"/>
      <c r="Q568" s="58"/>
      <c r="R568" s="57" t="s">
        <v>57</v>
      </c>
      <c r="S568" s="54" t="s">
        <v>58</v>
      </c>
      <c r="T568" s="54"/>
      <c r="U568" s="54"/>
      <c r="V568" s="78"/>
      <c r="X568" s="2729"/>
      <c r="Y568" s="2729"/>
      <c r="Z568" s="2729"/>
      <c r="AA568" s="2729"/>
      <c r="AB568" s="2729"/>
      <c r="AC568" s="78"/>
      <c r="AD568" s="42"/>
      <c r="AE568" s="2719"/>
      <c r="AF568" s="2719"/>
      <c r="AG568" s="42"/>
      <c r="AH568" s="42"/>
      <c r="AI568" s="58"/>
      <c r="AJ568" s="58"/>
      <c r="AK568" s="58"/>
      <c r="AL568" s="58"/>
      <c r="AM568" s="57" t="s">
        <v>57</v>
      </c>
      <c r="AN568" s="54" t="s">
        <v>58</v>
      </c>
      <c r="AO568" s="54"/>
      <c r="AP568" s="54"/>
      <c r="AQ568" s="78"/>
    </row>
    <row r="569" spans="1:43" s="68" customFormat="1" ht="3.75" customHeight="1">
      <c r="A569" s="115"/>
      <c r="C569" s="2729"/>
      <c r="D569" s="2729"/>
      <c r="E569" s="2729"/>
      <c r="F569" s="2729"/>
      <c r="G569" s="2729"/>
      <c r="H569" s="78"/>
      <c r="I569" s="42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V569" s="78"/>
      <c r="X569" s="2729"/>
      <c r="Y569" s="2729"/>
      <c r="Z569" s="2729"/>
      <c r="AA569" s="2729"/>
      <c r="AB569" s="2729"/>
      <c r="AC569" s="78"/>
      <c r="AD569" s="42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Q569" s="78"/>
    </row>
    <row r="570" spans="1:43" s="68" customFormat="1" ht="3.75" customHeight="1">
      <c r="A570" s="115"/>
      <c r="B570" s="78"/>
      <c r="C570" s="2729"/>
      <c r="D570" s="2729"/>
      <c r="E570" s="2729"/>
      <c r="F570" s="2729"/>
      <c r="G570" s="2729"/>
      <c r="H570" s="78"/>
      <c r="I570" s="42"/>
      <c r="R570" s="62"/>
      <c r="V570" s="78"/>
      <c r="W570" s="78"/>
      <c r="X570" s="2729"/>
      <c r="Y570" s="2729"/>
      <c r="Z570" s="2729"/>
      <c r="AA570" s="2729"/>
      <c r="AB570" s="2729"/>
      <c r="AC570" s="78"/>
      <c r="AD570" s="42"/>
      <c r="AM570" s="62"/>
      <c r="AQ570" s="78"/>
    </row>
    <row r="571" spans="1:43" s="68" customFormat="1">
      <c r="A571" s="115"/>
      <c r="B571" s="78"/>
      <c r="C571" s="78"/>
      <c r="D571" s="78"/>
      <c r="E571" s="78"/>
      <c r="F571" s="78"/>
      <c r="G571" s="78"/>
      <c r="H571" s="78"/>
      <c r="I571" s="42"/>
      <c r="R571" s="62"/>
      <c r="V571" s="78"/>
      <c r="W571" s="78"/>
      <c r="X571" s="78"/>
      <c r="Y571" s="78"/>
      <c r="Z571" s="78"/>
      <c r="AA571" s="78"/>
      <c r="AB571" s="78"/>
      <c r="AC571" s="78"/>
      <c r="AD571" s="42"/>
      <c r="AM571" s="62"/>
      <c r="AQ571" s="78"/>
    </row>
    <row r="572" spans="1:43" s="68" customFormat="1" ht="15.75" thickBot="1">
      <c r="A572" s="115"/>
      <c r="B572" s="78"/>
      <c r="C572" s="78"/>
      <c r="D572" s="78"/>
      <c r="E572" s="78"/>
      <c r="F572" s="78"/>
      <c r="G572" s="78"/>
      <c r="H572" s="78"/>
      <c r="I572" s="42"/>
      <c r="R572" s="62" t="s">
        <v>60</v>
      </c>
      <c r="V572" s="78"/>
      <c r="W572" s="78"/>
      <c r="X572" s="78"/>
      <c r="Y572" s="78"/>
      <c r="Z572" s="78"/>
      <c r="AA572" s="78"/>
      <c r="AB572" s="78"/>
      <c r="AC572" s="78"/>
      <c r="AD572" s="42"/>
      <c r="AM572" s="62" t="s">
        <v>60</v>
      </c>
      <c r="AQ572" s="78"/>
    </row>
    <row r="573" spans="1:43" s="68" customFormat="1" ht="15.75" thickBot="1">
      <c r="A573" s="115"/>
      <c r="B573" s="78"/>
      <c r="C573" s="78"/>
      <c r="D573" s="78"/>
      <c r="E573" s="78"/>
      <c r="F573" s="78"/>
      <c r="G573" s="78"/>
      <c r="H573" s="78"/>
      <c r="I573" s="42"/>
      <c r="R573" s="57" t="s">
        <v>57</v>
      </c>
      <c r="S573" s="2730" t="s">
        <v>61</v>
      </c>
      <c r="T573" s="2731"/>
      <c r="U573" s="98"/>
      <c r="V573" s="78"/>
      <c r="W573" s="78"/>
      <c r="X573" s="78"/>
      <c r="Y573" s="78"/>
      <c r="Z573" s="78"/>
      <c r="AA573" s="78"/>
      <c r="AB573" s="78"/>
      <c r="AC573" s="78"/>
      <c r="AD573" s="42"/>
      <c r="AM573" s="57" t="s">
        <v>57</v>
      </c>
      <c r="AN573" s="2730" t="s">
        <v>61</v>
      </c>
      <c r="AO573" s="2731"/>
      <c r="AP573" s="98"/>
      <c r="AQ573" s="78"/>
    </row>
    <row r="574" spans="1:43" s="68" customFormat="1" ht="4.5" customHeight="1" thickBot="1">
      <c r="A574" s="115"/>
      <c r="B574" s="78"/>
      <c r="C574" s="78"/>
      <c r="D574" s="78"/>
      <c r="E574" s="78"/>
      <c r="F574" s="78"/>
      <c r="G574" s="78"/>
      <c r="H574" s="78"/>
      <c r="I574" s="42"/>
      <c r="V574" s="78"/>
      <c r="W574" s="78"/>
      <c r="X574" s="78"/>
      <c r="Y574" s="78"/>
      <c r="Z574" s="78"/>
      <c r="AA574" s="78"/>
      <c r="AB574" s="78"/>
      <c r="AC574" s="78"/>
      <c r="AD574" s="42"/>
      <c r="AQ574" s="78"/>
    </row>
    <row r="575" spans="1:43" s="68" customFormat="1" ht="15.75" customHeight="1" thickBot="1">
      <c r="A575" s="115"/>
      <c r="B575" s="78"/>
      <c r="C575" s="2607" t="s">
        <v>54</v>
      </c>
      <c r="D575" s="2607"/>
      <c r="E575" s="2607"/>
      <c r="F575" s="2607"/>
      <c r="G575" s="2607"/>
      <c r="H575" s="78"/>
      <c r="I575" s="42"/>
      <c r="R575" s="57" t="s">
        <v>63</v>
      </c>
      <c r="S575" s="2732" t="s">
        <v>62</v>
      </c>
      <c r="T575" s="2732"/>
      <c r="U575" s="105"/>
      <c r="V575" s="78"/>
      <c r="W575" s="78"/>
      <c r="X575" s="2607" t="s">
        <v>54</v>
      </c>
      <c r="Y575" s="2607"/>
      <c r="Z575" s="2607"/>
      <c r="AA575" s="2607"/>
      <c r="AB575" s="2607"/>
      <c r="AC575" s="78"/>
      <c r="AD575" s="42"/>
      <c r="AM575" s="57" t="s">
        <v>63</v>
      </c>
      <c r="AN575" s="2732" t="s">
        <v>62</v>
      </c>
      <c r="AO575" s="2732"/>
      <c r="AP575" s="105"/>
      <c r="AQ575" s="78"/>
    </row>
    <row r="576" spans="1:43" s="68" customFormat="1" ht="5.25" customHeight="1">
      <c r="A576" s="115"/>
      <c r="B576" s="2726"/>
      <c r="C576" s="2726"/>
      <c r="D576" s="2726"/>
      <c r="E576" s="2726"/>
      <c r="F576" s="2726"/>
      <c r="G576" s="2726"/>
      <c r="H576" s="78"/>
      <c r="I576" s="42"/>
      <c r="S576" s="2732"/>
      <c r="T576" s="2732"/>
      <c r="U576" s="105"/>
      <c r="V576" s="78"/>
      <c r="W576" s="2726"/>
      <c r="X576" s="2726"/>
      <c r="Y576" s="2726"/>
      <c r="Z576" s="2726"/>
      <c r="AA576" s="2726"/>
      <c r="AB576" s="2726"/>
      <c r="AC576" s="78"/>
      <c r="AD576" s="42"/>
      <c r="AN576" s="2732"/>
      <c r="AO576" s="2732"/>
      <c r="AP576" s="105"/>
      <c r="AQ576" s="78"/>
    </row>
    <row r="577" spans="1:44" s="68" customFormat="1" ht="5.25" customHeight="1">
      <c r="A577" s="115"/>
      <c r="B577" s="101"/>
      <c r="C577" s="101"/>
      <c r="D577" s="101"/>
      <c r="E577" s="101"/>
      <c r="F577" s="101"/>
      <c r="G577" s="101"/>
      <c r="H577" s="78"/>
      <c r="I577" s="42"/>
      <c r="S577" s="2732"/>
      <c r="T577" s="2732"/>
      <c r="U577" s="105"/>
      <c r="V577" s="78"/>
      <c r="W577" s="101"/>
      <c r="X577" s="101"/>
      <c r="Y577" s="101"/>
      <c r="Z577" s="101"/>
      <c r="AA577" s="101"/>
      <c r="AB577" s="101"/>
      <c r="AC577" s="78"/>
      <c r="AD577" s="42"/>
      <c r="AN577" s="2732"/>
      <c r="AO577" s="2732"/>
      <c r="AP577" s="105"/>
      <c r="AQ577" s="78"/>
    </row>
    <row r="578" spans="1:44" s="68" customFormat="1" ht="3" customHeight="1">
      <c r="A578" s="115"/>
      <c r="B578" s="78"/>
      <c r="C578" s="78"/>
      <c r="D578" s="78"/>
      <c r="E578" s="78"/>
      <c r="F578" s="78"/>
      <c r="G578" s="78"/>
      <c r="H578" s="78"/>
      <c r="I578" s="42"/>
      <c r="V578" s="78"/>
      <c r="W578" s="78"/>
      <c r="X578" s="78"/>
      <c r="Y578" s="78"/>
      <c r="Z578" s="78"/>
      <c r="AA578" s="78"/>
      <c r="AB578" s="78"/>
      <c r="AC578" s="78"/>
      <c r="AD578" s="42"/>
      <c r="AQ578" s="78"/>
    </row>
    <row r="579" spans="1:44" s="68" customFormat="1">
      <c r="A579" s="115"/>
    </row>
    <row r="580" spans="1:44" s="68" customFormat="1" ht="15" customHeight="1">
      <c r="A580" s="115"/>
      <c r="B580" s="2723" t="s">
        <v>42</v>
      </c>
      <c r="C580" s="2723"/>
      <c r="D580" s="2723"/>
      <c r="E580" s="2723"/>
      <c r="F580" s="2723"/>
      <c r="G580" s="2723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V580" s="78"/>
      <c r="W580" s="2723" t="s">
        <v>42</v>
      </c>
      <c r="X580" s="2723"/>
      <c r="Y580" s="2723"/>
      <c r="Z580" s="2723"/>
      <c r="AA580" s="2723"/>
      <c r="AB580" s="2723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Q580" s="78"/>
    </row>
    <row r="581" spans="1:44" s="68" customFormat="1">
      <c r="A581" s="115">
        <v>31</v>
      </c>
      <c r="B581" s="2723"/>
      <c r="C581" s="2723"/>
      <c r="D581" s="2723"/>
      <c r="E581" s="2723"/>
      <c r="F581" s="2723"/>
      <c r="G581" s="2723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V581" s="78"/>
      <c r="W581" s="2723"/>
      <c r="X581" s="2723"/>
      <c r="Y581" s="2723"/>
      <c r="Z581" s="2723"/>
      <c r="AA581" s="2723"/>
      <c r="AB581" s="2723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Q581" s="78"/>
      <c r="AR581" s="68">
        <v>32</v>
      </c>
    </row>
    <row r="582" spans="1:44" s="114" customFormat="1">
      <c r="A582" s="116"/>
      <c r="B582" s="2710"/>
      <c r="C582" s="2710"/>
      <c r="D582" s="2710"/>
      <c r="E582" s="2710"/>
      <c r="F582" s="2710"/>
      <c r="G582" s="2710"/>
      <c r="H582" s="113"/>
      <c r="I582" s="2710"/>
      <c r="J582" s="2710"/>
      <c r="K582" s="2710"/>
      <c r="L582" s="2710"/>
      <c r="M582" s="2710"/>
      <c r="N582" s="2710"/>
      <c r="O582" s="2710"/>
      <c r="P582" s="2710"/>
      <c r="Q582" s="2710"/>
      <c r="R582" s="2710"/>
      <c r="S582" s="2710"/>
      <c r="T582" s="2710"/>
      <c r="U582" s="2710"/>
      <c r="V582" s="113"/>
      <c r="W582" s="2710"/>
      <c r="X582" s="2710"/>
      <c r="Y582" s="2710"/>
      <c r="Z582" s="2710"/>
      <c r="AA582" s="2710"/>
      <c r="AB582" s="2710"/>
      <c r="AC582" s="113"/>
      <c r="AD582" s="2710"/>
      <c r="AE582" s="2710"/>
      <c r="AF582" s="2710"/>
      <c r="AG582" s="2710"/>
      <c r="AH582" s="2710"/>
      <c r="AI582" s="2710"/>
      <c r="AJ582" s="2710"/>
      <c r="AK582" s="2710"/>
      <c r="AL582" s="2710"/>
      <c r="AM582" s="2710"/>
      <c r="AN582" s="2710"/>
      <c r="AO582" s="2710"/>
      <c r="AP582" s="2710"/>
      <c r="AQ582" s="113"/>
    </row>
    <row r="583" spans="1:44" s="68" customFormat="1" ht="15.75" customHeight="1">
      <c r="A583" s="115"/>
      <c r="B583" s="2724">
        <v>1</v>
      </c>
      <c r="C583" s="2725" t="s">
        <v>43</v>
      </c>
      <c r="D583" s="2725"/>
      <c r="E583" s="2725"/>
      <c r="F583" s="2725"/>
      <c r="G583" s="2725"/>
      <c r="H583" s="78"/>
      <c r="I583" s="2722" t="s">
        <v>44</v>
      </c>
      <c r="J583" s="2722"/>
      <c r="K583" s="2722"/>
      <c r="L583" s="2722"/>
      <c r="M583" s="2722"/>
      <c r="N583" s="2722"/>
      <c r="O583" s="2722"/>
      <c r="P583" s="2722"/>
      <c r="Q583" s="2722"/>
      <c r="R583" s="2722"/>
      <c r="S583" s="2722"/>
      <c r="T583" s="2722"/>
      <c r="U583" s="106"/>
      <c r="V583" s="78"/>
      <c r="W583" s="2724">
        <v>1</v>
      </c>
      <c r="X583" s="2725" t="s">
        <v>43</v>
      </c>
      <c r="Y583" s="2725"/>
      <c r="Z583" s="2725"/>
      <c r="AA583" s="2725"/>
      <c r="AB583" s="2725"/>
      <c r="AC583" s="78"/>
      <c r="AD583" s="2722" t="s">
        <v>44</v>
      </c>
      <c r="AE583" s="2722"/>
      <c r="AF583" s="2722"/>
      <c r="AG583" s="2722"/>
      <c r="AH583" s="2722"/>
      <c r="AI583" s="2722"/>
      <c r="AJ583" s="2722"/>
      <c r="AK583" s="2722"/>
      <c r="AL583" s="2722"/>
      <c r="AM583" s="2722"/>
      <c r="AN583" s="2722"/>
      <c r="AO583" s="2722"/>
      <c r="AP583" s="106"/>
      <c r="AQ583" s="78"/>
    </row>
    <row r="584" spans="1:44" s="68" customFormat="1" ht="15.75">
      <c r="A584" s="115"/>
      <c r="B584" s="2724"/>
      <c r="C584" s="2725"/>
      <c r="D584" s="2725"/>
      <c r="E584" s="2725"/>
      <c r="F584" s="2725"/>
      <c r="G584" s="2725"/>
      <c r="H584" s="78"/>
      <c r="I584" s="2722" t="s">
        <v>45</v>
      </c>
      <c r="J584" s="2722"/>
      <c r="K584" s="2722"/>
      <c r="L584" s="2722"/>
      <c r="M584" s="2722"/>
      <c r="N584" s="2722"/>
      <c r="O584" s="2722"/>
      <c r="P584" s="2722"/>
      <c r="Q584" s="2722"/>
      <c r="R584" s="2722"/>
      <c r="S584" s="2722"/>
      <c r="T584" s="2722"/>
      <c r="U584" s="106"/>
      <c r="V584" s="78"/>
      <c r="W584" s="2724"/>
      <c r="X584" s="2725"/>
      <c r="Y584" s="2725"/>
      <c r="Z584" s="2725"/>
      <c r="AA584" s="2725"/>
      <c r="AB584" s="2725"/>
      <c r="AC584" s="78"/>
      <c r="AD584" s="2722" t="s">
        <v>45</v>
      </c>
      <c r="AE584" s="2722"/>
      <c r="AF584" s="2722"/>
      <c r="AG584" s="2722"/>
      <c r="AH584" s="2722"/>
      <c r="AI584" s="2722"/>
      <c r="AJ584" s="2722"/>
      <c r="AK584" s="2722"/>
      <c r="AL584" s="2722"/>
      <c r="AM584" s="2722"/>
      <c r="AN584" s="2722"/>
      <c r="AO584" s="2722"/>
      <c r="AP584" s="106"/>
      <c r="AQ584" s="78"/>
    </row>
    <row r="585" spans="1:44" s="68" customFormat="1">
      <c r="A585" s="115"/>
      <c r="B585" s="110">
        <v>2</v>
      </c>
      <c r="C585" s="50" t="s">
        <v>46</v>
      </c>
      <c r="D585" s="50"/>
      <c r="E585" s="50"/>
      <c r="F585" s="78"/>
      <c r="G585" s="78"/>
      <c r="H585" s="78"/>
      <c r="I585" s="2607"/>
      <c r="J585" s="2607"/>
      <c r="K585" s="2607"/>
      <c r="L585" s="2607"/>
      <c r="M585" s="2607"/>
      <c r="N585" s="2607"/>
      <c r="O585" s="2607"/>
      <c r="P585" s="2607"/>
      <c r="Q585" s="2607"/>
      <c r="R585" s="2607"/>
      <c r="S585" s="2607"/>
      <c r="T585" s="2607"/>
      <c r="U585" s="2607"/>
      <c r="V585" s="78"/>
      <c r="W585" s="110">
        <v>2</v>
      </c>
      <c r="X585" s="50" t="s">
        <v>46</v>
      </c>
      <c r="Y585" s="50"/>
      <c r="Z585" s="50"/>
      <c r="AA585" s="78"/>
      <c r="AB585" s="78"/>
      <c r="AC585" s="78"/>
      <c r="AD585" s="2607"/>
      <c r="AE585" s="2607"/>
      <c r="AF585" s="2607"/>
      <c r="AG585" s="2607"/>
      <c r="AH585" s="2607"/>
      <c r="AI585" s="2607"/>
      <c r="AJ585" s="2607"/>
      <c r="AK585" s="2607"/>
      <c r="AL585" s="2607"/>
      <c r="AM585" s="2607"/>
      <c r="AN585" s="2607"/>
      <c r="AO585" s="2607"/>
      <c r="AP585" s="2607"/>
      <c r="AQ585" s="78"/>
    </row>
    <row r="586" spans="1:44" s="68" customFormat="1" ht="15" customHeight="1">
      <c r="A586" s="115"/>
      <c r="B586" s="2713">
        <v>3</v>
      </c>
      <c r="C586" s="2720" t="s">
        <v>47</v>
      </c>
      <c r="D586" s="2720"/>
      <c r="E586" s="2720"/>
      <c r="F586" s="2720"/>
      <c r="G586" s="2720"/>
      <c r="H586" s="78"/>
      <c r="I586" s="42"/>
      <c r="J586" s="2728" t="s">
        <v>48</v>
      </c>
      <c r="K586" s="2728"/>
      <c r="L586" s="107" t="s">
        <v>6</v>
      </c>
      <c r="M586" s="2728" t="str">
        <f ca="1">TEXT(LEFT(AH556,(FIND("/",AH556,1)-1))+1,"000")&amp;"/KIM/KPP/"&amp;ROMAN(MONTH(NOW()),0)&amp;"/"&amp;YEAR(NOW())</f>
        <v>039/KIM/KPP/III/2021</v>
      </c>
      <c r="N586" s="2728"/>
      <c r="O586" s="2728"/>
      <c r="P586" s="2728"/>
      <c r="Q586" s="2728"/>
      <c r="R586" s="2728"/>
      <c r="S586" s="2728"/>
      <c r="T586" s="2728"/>
      <c r="U586" s="107"/>
      <c r="V586" s="78"/>
      <c r="W586" s="2713">
        <v>3</v>
      </c>
      <c r="X586" s="2720" t="s">
        <v>47</v>
      </c>
      <c r="Y586" s="2720"/>
      <c r="Z586" s="2720"/>
      <c r="AA586" s="2720"/>
      <c r="AB586" s="2720"/>
      <c r="AC586" s="78"/>
      <c r="AD586" s="42"/>
      <c r="AE586" s="2728" t="s">
        <v>48</v>
      </c>
      <c r="AF586" s="2728"/>
      <c r="AG586" s="107" t="s">
        <v>6</v>
      </c>
      <c r="AH586" s="2728" t="str">
        <f ca="1">TEXT(LEFT(M586,(FIND("/",M586,1)-1))+1,"000")&amp;"/KIM/KPP/"&amp;ROMAN(MONTH(NOW()),0)&amp;"/"&amp;YEAR(NOW())</f>
        <v>040/KIM/KPP/III/2021</v>
      </c>
      <c r="AI586" s="2728"/>
      <c r="AJ586" s="2728"/>
      <c r="AK586" s="2728"/>
      <c r="AL586" s="2728"/>
      <c r="AM586" s="2728"/>
      <c r="AN586" s="2728"/>
      <c r="AO586" s="2728"/>
      <c r="AP586" s="107"/>
      <c r="AQ586" s="78"/>
    </row>
    <row r="587" spans="1:44" s="68" customFormat="1" ht="6.75" customHeight="1">
      <c r="A587" s="115"/>
      <c r="B587" s="2713"/>
      <c r="C587" s="2720"/>
      <c r="D587" s="2720"/>
      <c r="E587" s="2720"/>
      <c r="F587" s="2720"/>
      <c r="G587" s="2720"/>
      <c r="H587" s="82"/>
      <c r="I587" s="42"/>
      <c r="J587" s="2728" t="s">
        <v>49</v>
      </c>
      <c r="K587" s="2728"/>
      <c r="L587" s="2728" t="s">
        <v>6</v>
      </c>
      <c r="M587" s="2728" t="e">
        <f>VLOOKUP(A581,DATABASE_NEW,2,FALSE)</f>
        <v>#NAME?</v>
      </c>
      <c r="N587" s="2728"/>
      <c r="O587" s="2728"/>
      <c r="P587" s="2728"/>
      <c r="Q587" s="2728"/>
      <c r="R587" s="2728"/>
      <c r="S587" s="2728"/>
      <c r="T587" s="2728"/>
      <c r="U587" s="107"/>
      <c r="V587" s="78"/>
      <c r="W587" s="2713"/>
      <c r="X587" s="2720"/>
      <c r="Y587" s="2720"/>
      <c r="Z587" s="2720"/>
      <c r="AA587" s="2720"/>
      <c r="AB587" s="2720"/>
      <c r="AC587" s="82"/>
      <c r="AD587" s="42"/>
      <c r="AE587" s="2728" t="s">
        <v>49</v>
      </c>
      <c r="AF587" s="2728"/>
      <c r="AG587" s="2728" t="s">
        <v>6</v>
      </c>
      <c r="AH587" s="2728" t="e">
        <f>VLOOKUP(AR581,DATABASE_NEW,2,FALSE)</f>
        <v>#NAME?</v>
      </c>
      <c r="AI587" s="2728"/>
      <c r="AJ587" s="2728"/>
      <c r="AK587" s="2728"/>
      <c r="AL587" s="2728"/>
      <c r="AM587" s="2728"/>
      <c r="AN587" s="2728"/>
      <c r="AO587" s="2728"/>
      <c r="AP587" s="107"/>
      <c r="AQ587" s="78"/>
    </row>
    <row r="588" spans="1:44" s="68" customFormat="1" ht="6" customHeight="1">
      <c r="A588" s="115"/>
      <c r="B588" s="108"/>
      <c r="C588" s="2720"/>
      <c r="D588" s="2720"/>
      <c r="E588" s="2720"/>
      <c r="F588" s="2720"/>
      <c r="G588" s="2720"/>
      <c r="H588" s="82"/>
      <c r="I588" s="42"/>
      <c r="J588" s="2728"/>
      <c r="K588" s="2728"/>
      <c r="L588" s="2728"/>
      <c r="M588" s="2728"/>
      <c r="N588" s="2728"/>
      <c r="O588" s="2728"/>
      <c r="P588" s="2728"/>
      <c r="Q588" s="2728"/>
      <c r="R588" s="2728"/>
      <c r="S588" s="2728"/>
      <c r="T588" s="2728"/>
      <c r="U588" s="107"/>
      <c r="V588" s="78"/>
      <c r="W588" s="108"/>
      <c r="X588" s="2720"/>
      <c r="Y588" s="2720"/>
      <c r="Z588" s="2720"/>
      <c r="AA588" s="2720"/>
      <c r="AB588" s="2720"/>
      <c r="AC588" s="82"/>
      <c r="AD588" s="42"/>
      <c r="AE588" s="2728"/>
      <c r="AF588" s="2728"/>
      <c r="AG588" s="2728"/>
      <c r="AH588" s="2728"/>
      <c r="AI588" s="2728"/>
      <c r="AJ588" s="2728"/>
      <c r="AK588" s="2728"/>
      <c r="AL588" s="2728"/>
      <c r="AM588" s="2728"/>
      <c r="AN588" s="2728"/>
      <c r="AO588" s="2728"/>
      <c r="AP588" s="107"/>
      <c r="AQ588" s="78"/>
    </row>
    <row r="589" spans="1:44" s="68" customFormat="1" ht="15" customHeight="1">
      <c r="A589" s="115"/>
      <c r="B589" s="2713">
        <v>4</v>
      </c>
      <c r="C589" s="2720" t="s">
        <v>50</v>
      </c>
      <c r="D589" s="2720"/>
      <c r="E589" s="2720"/>
      <c r="F589" s="2720"/>
      <c r="G589" s="2720"/>
      <c r="H589" s="82"/>
      <c r="I589" s="42"/>
      <c r="J589" s="2712" t="s">
        <v>10</v>
      </c>
      <c r="K589" s="2712"/>
      <c r="L589" s="111" t="s">
        <v>6</v>
      </c>
      <c r="M589" s="2711" t="e">
        <f>VLOOKUP(A581,DATABASE_NEW,5,FALSE)</f>
        <v>#NAME?</v>
      </c>
      <c r="N589" s="2711"/>
      <c r="O589" s="2711"/>
      <c r="P589" s="2711"/>
      <c r="Q589" s="2711"/>
      <c r="R589" s="2711"/>
      <c r="S589" s="2711"/>
      <c r="T589" s="2711"/>
      <c r="U589" s="2711"/>
      <c r="V589" s="78"/>
      <c r="W589" s="2713">
        <v>4</v>
      </c>
      <c r="X589" s="2720" t="s">
        <v>50</v>
      </c>
      <c r="Y589" s="2720"/>
      <c r="Z589" s="2720"/>
      <c r="AA589" s="2720"/>
      <c r="AB589" s="2720"/>
      <c r="AC589" s="82"/>
      <c r="AD589" s="42"/>
      <c r="AE589" s="2712" t="s">
        <v>10</v>
      </c>
      <c r="AF589" s="2712"/>
      <c r="AG589" s="111" t="s">
        <v>6</v>
      </c>
      <c r="AH589" s="2711" t="e">
        <f>VLOOKUP(AR581,DATABASE_NEW,5,FALSE)</f>
        <v>#NAME?</v>
      </c>
      <c r="AI589" s="2711"/>
      <c r="AJ589" s="2711"/>
      <c r="AK589" s="2711"/>
      <c r="AL589" s="2711"/>
      <c r="AM589" s="2711"/>
      <c r="AN589" s="2711"/>
      <c r="AO589" s="2711"/>
      <c r="AP589" s="2711"/>
      <c r="AQ589" s="78"/>
    </row>
    <row r="590" spans="1:44" s="68" customFormat="1">
      <c r="A590" s="115"/>
      <c r="B590" s="2713"/>
      <c r="C590" s="2720"/>
      <c r="D590" s="2720"/>
      <c r="E590" s="2720"/>
      <c r="F590" s="2720"/>
      <c r="G590" s="2720"/>
      <c r="H590" s="82"/>
      <c r="I590" s="42"/>
      <c r="J590" s="2712" t="s">
        <v>8</v>
      </c>
      <c r="K590" s="2712"/>
      <c r="L590" s="111"/>
      <c r="M590" s="109" t="s">
        <v>6</v>
      </c>
      <c r="N590" s="2711" t="e">
        <f>VLOOKUP(A581,DATABASE_NEW,3,FALSE)</f>
        <v>#NAME?</v>
      </c>
      <c r="O590" s="2711"/>
      <c r="P590" s="2711"/>
      <c r="Q590" s="2711"/>
      <c r="R590" s="2711"/>
      <c r="S590" s="2711"/>
      <c r="T590" s="2711"/>
      <c r="U590" s="2711"/>
      <c r="V590" s="78"/>
      <c r="W590" s="2713"/>
      <c r="X590" s="2720"/>
      <c r="Y590" s="2720"/>
      <c r="Z590" s="2720"/>
      <c r="AA590" s="2720"/>
      <c r="AB590" s="2720"/>
      <c r="AC590" s="82"/>
      <c r="AD590" s="42"/>
      <c r="AE590" s="2712" t="s">
        <v>8</v>
      </c>
      <c r="AF590" s="2712"/>
      <c r="AG590" s="111"/>
      <c r="AH590" s="109" t="s">
        <v>6</v>
      </c>
      <c r="AI590" s="2711" t="e">
        <f>VLOOKUP(AR581,DATABASE_NEW,3,FALSE)</f>
        <v>#NAME?</v>
      </c>
      <c r="AJ590" s="2711"/>
      <c r="AK590" s="2711"/>
      <c r="AL590" s="2711"/>
      <c r="AM590" s="2711"/>
      <c r="AN590" s="2711"/>
      <c r="AO590" s="2711"/>
      <c r="AP590" s="2711"/>
      <c r="AQ590" s="78"/>
    </row>
    <row r="591" spans="1:44" s="68" customFormat="1" ht="15" customHeight="1">
      <c r="A591" s="115"/>
      <c r="B591" s="2713">
        <v>5</v>
      </c>
      <c r="C591" s="2720" t="s">
        <v>51</v>
      </c>
      <c r="D591" s="2720"/>
      <c r="E591" s="2720"/>
      <c r="F591" s="2720"/>
      <c r="G591" s="2720"/>
      <c r="H591" s="82"/>
      <c r="I591" s="42"/>
      <c r="J591" s="2712" t="s">
        <v>5</v>
      </c>
      <c r="K591" s="2712"/>
      <c r="L591" s="2712"/>
      <c r="M591" s="112" t="s">
        <v>6</v>
      </c>
      <c r="N591" s="2711" t="e">
        <f>"PT. KPP / "&amp;VLOOKUP(A581,DATABASE_NEW,6,FALSE)</f>
        <v>#NAME?</v>
      </c>
      <c r="O591" s="2711"/>
      <c r="P591" s="2711"/>
      <c r="Q591" s="2711"/>
      <c r="R591" s="2711"/>
      <c r="S591" s="2711"/>
      <c r="T591" s="2711"/>
      <c r="U591" s="100"/>
      <c r="V591" s="78"/>
      <c r="W591" s="2713">
        <v>5</v>
      </c>
      <c r="X591" s="2720" t="s">
        <v>51</v>
      </c>
      <c r="Y591" s="2720"/>
      <c r="Z591" s="2720"/>
      <c r="AA591" s="2720"/>
      <c r="AB591" s="2720"/>
      <c r="AC591" s="82"/>
      <c r="AD591" s="42"/>
      <c r="AE591" s="2712" t="s">
        <v>5</v>
      </c>
      <c r="AF591" s="2712"/>
      <c r="AG591" s="2712"/>
      <c r="AH591" s="112" t="s">
        <v>6</v>
      </c>
      <c r="AI591" s="2711" t="e">
        <f>"PT. KPP / "&amp;VLOOKUP(AR581,DATABASE_NEW,6,FALSE)</f>
        <v>#NAME?</v>
      </c>
      <c r="AJ591" s="2711"/>
      <c r="AK591" s="2711"/>
      <c r="AL591" s="2711"/>
      <c r="AM591" s="2711"/>
      <c r="AN591" s="2711"/>
      <c r="AO591" s="2711"/>
      <c r="AP591" s="100"/>
      <c r="AQ591" s="78"/>
    </row>
    <row r="592" spans="1:44" s="68" customFormat="1" ht="12.75" customHeight="1">
      <c r="A592" s="115"/>
      <c r="B592" s="2713"/>
      <c r="C592" s="2720"/>
      <c r="D592" s="2720"/>
      <c r="E592" s="2720"/>
      <c r="F592" s="2720"/>
      <c r="G592" s="2720"/>
      <c r="H592" s="78"/>
      <c r="I592" s="42"/>
      <c r="J592" s="2712" t="s">
        <v>59</v>
      </c>
      <c r="K592" s="2712"/>
      <c r="L592" s="2712"/>
      <c r="M592" s="2712"/>
      <c r="N592" s="60" t="s">
        <v>6</v>
      </c>
      <c r="O592" s="60"/>
      <c r="P592" s="2718" t="e">
        <f>VLOOKUP(A581,DATABASE_NEW,21,FALSE)</f>
        <v>#NAME?</v>
      </c>
      <c r="Q592" s="2718"/>
      <c r="R592" s="2718"/>
      <c r="S592" s="2718"/>
      <c r="T592" s="2718"/>
      <c r="U592" s="99"/>
      <c r="V592" s="78"/>
      <c r="W592" s="2713"/>
      <c r="X592" s="2720"/>
      <c r="Y592" s="2720"/>
      <c r="Z592" s="2720"/>
      <c r="AA592" s="2720"/>
      <c r="AB592" s="2720"/>
      <c r="AC592" s="78"/>
      <c r="AD592" s="42"/>
      <c r="AE592" s="2712" t="s">
        <v>59</v>
      </c>
      <c r="AF592" s="2712"/>
      <c r="AG592" s="2712"/>
      <c r="AH592" s="2712"/>
      <c r="AI592" s="60" t="s">
        <v>6</v>
      </c>
      <c r="AJ592" s="60"/>
      <c r="AK592" s="2718" t="e">
        <f>VLOOKUP(AR581,DATABASE_NEW,21,FALSE)</f>
        <v>#NAME?</v>
      </c>
      <c r="AL592" s="2718"/>
      <c r="AM592" s="2718"/>
      <c r="AN592" s="2718"/>
      <c r="AO592" s="2718"/>
      <c r="AP592" s="99"/>
      <c r="AQ592" s="78"/>
    </row>
    <row r="593" spans="1:43" s="68" customFormat="1" ht="15" customHeight="1">
      <c r="A593" s="115"/>
      <c r="B593" s="2713">
        <v>6</v>
      </c>
      <c r="C593" s="2720" t="s">
        <v>52</v>
      </c>
      <c r="D593" s="2720"/>
      <c r="E593" s="2720"/>
      <c r="F593" s="2720"/>
      <c r="G593" s="2720"/>
      <c r="H593" s="78"/>
      <c r="I593" s="2607"/>
      <c r="J593" s="2607"/>
      <c r="K593" s="2607"/>
      <c r="L593" s="2607"/>
      <c r="M593" s="2607"/>
      <c r="N593" s="2607"/>
      <c r="O593" s="2607"/>
      <c r="P593" s="2607"/>
      <c r="Q593" s="2607"/>
      <c r="R593" s="2607"/>
      <c r="S593" s="2607"/>
      <c r="T593" s="2607"/>
      <c r="U593" s="2607"/>
      <c r="V593" s="78"/>
      <c r="W593" s="2713">
        <v>6</v>
      </c>
      <c r="X593" s="2720" t="s">
        <v>52</v>
      </c>
      <c r="Y593" s="2720"/>
      <c r="Z593" s="2720"/>
      <c r="AA593" s="2720"/>
      <c r="AB593" s="2720"/>
      <c r="AC593" s="78"/>
      <c r="AD593" s="2607"/>
      <c r="AE593" s="2607"/>
      <c r="AF593" s="2607"/>
      <c r="AG593" s="2607"/>
      <c r="AH593" s="2607"/>
      <c r="AI593" s="2607"/>
      <c r="AJ593" s="2607"/>
      <c r="AK593" s="2607"/>
      <c r="AL593" s="2607"/>
      <c r="AM593" s="2607"/>
      <c r="AN593" s="2607"/>
      <c r="AO593" s="2607"/>
      <c r="AP593" s="2607"/>
      <c r="AQ593" s="78"/>
    </row>
    <row r="594" spans="1:43" s="68" customFormat="1" ht="9.75" customHeight="1">
      <c r="A594" s="115"/>
      <c r="B594" s="2713"/>
      <c r="C594" s="2720"/>
      <c r="D594" s="2720"/>
      <c r="E594" s="2720"/>
      <c r="F594" s="2720"/>
      <c r="G594" s="2720"/>
      <c r="H594" s="78"/>
      <c r="I594" s="42"/>
      <c r="J594" s="78"/>
      <c r="K594" s="55"/>
      <c r="L594" s="56"/>
      <c r="M594" s="56"/>
      <c r="N594" s="56"/>
      <c r="O594" s="56"/>
      <c r="P594" s="2721" t="s">
        <v>55</v>
      </c>
      <c r="Q594" s="2721"/>
      <c r="R594" s="2721"/>
      <c r="S594" s="2721"/>
      <c r="T594" s="2721"/>
      <c r="U594" s="2721"/>
      <c r="V594" s="78"/>
      <c r="W594" s="2713"/>
      <c r="X594" s="2720"/>
      <c r="Y594" s="2720"/>
      <c r="Z594" s="2720"/>
      <c r="AA594" s="2720"/>
      <c r="AB594" s="2720"/>
      <c r="AC594" s="78"/>
      <c r="AD594" s="42"/>
      <c r="AE594" s="78"/>
      <c r="AF594" s="55"/>
      <c r="AG594" s="56"/>
      <c r="AH594" s="56"/>
      <c r="AI594" s="56"/>
      <c r="AJ594" s="56"/>
      <c r="AK594" s="2721" t="s">
        <v>55</v>
      </c>
      <c r="AL594" s="2721"/>
      <c r="AM594" s="2721"/>
      <c r="AN594" s="2721"/>
      <c r="AO594" s="2721"/>
      <c r="AP594" s="2721"/>
      <c r="AQ594" s="78"/>
    </row>
    <row r="595" spans="1:43" s="68" customFormat="1" ht="6.75" customHeight="1" thickBot="1">
      <c r="A595" s="115"/>
      <c r="B595" s="2727">
        <v>7</v>
      </c>
      <c r="C595" s="2729" t="s">
        <v>53</v>
      </c>
      <c r="D595" s="2729"/>
      <c r="E595" s="2729"/>
      <c r="F595" s="2729"/>
      <c r="G595" s="2729"/>
      <c r="I595" s="42"/>
      <c r="J595" s="78"/>
      <c r="K595" s="78"/>
      <c r="L595" s="53"/>
      <c r="M595" s="53"/>
      <c r="N595" s="53"/>
      <c r="O595" s="53"/>
      <c r="P595" s="53"/>
      <c r="Q595" s="53"/>
      <c r="R595" s="2714"/>
      <c r="S595" s="2714"/>
      <c r="T595" s="2714"/>
      <c r="U595" s="102"/>
      <c r="V595" s="78"/>
      <c r="W595" s="2727">
        <v>7</v>
      </c>
      <c r="X595" s="2729" t="s">
        <v>53</v>
      </c>
      <c r="Y595" s="2729"/>
      <c r="Z595" s="2729"/>
      <c r="AA595" s="2729"/>
      <c r="AB595" s="2729"/>
      <c r="AD595" s="42"/>
      <c r="AE595" s="78"/>
      <c r="AF595" s="78"/>
      <c r="AG595" s="53"/>
      <c r="AH595" s="53"/>
      <c r="AI595" s="53"/>
      <c r="AJ595" s="53"/>
      <c r="AK595" s="53"/>
      <c r="AL595" s="53"/>
      <c r="AM595" s="2714"/>
      <c r="AN595" s="2714"/>
      <c r="AO595" s="2714"/>
      <c r="AP595" s="102"/>
      <c r="AQ595" s="78"/>
    </row>
    <row r="596" spans="1:43" s="68" customFormat="1" ht="15.75" thickBot="1">
      <c r="A596" s="115"/>
      <c r="B596" s="2727"/>
      <c r="C596" s="2729"/>
      <c r="D596" s="2729"/>
      <c r="E596" s="2729"/>
      <c r="F596" s="2729"/>
      <c r="G596" s="2729"/>
      <c r="I596" s="42"/>
      <c r="J596" s="78"/>
      <c r="K596" s="78"/>
      <c r="L596" s="78"/>
      <c r="M596" s="78"/>
      <c r="N596" s="58"/>
      <c r="O596" s="58"/>
      <c r="P596" s="58"/>
      <c r="Q596" s="58"/>
      <c r="R596" s="57" t="e">
        <f>IF(N590="HELPER DRILL &amp; BLASTING","V","X")</f>
        <v>#NAME?</v>
      </c>
      <c r="S596" s="2715" t="s">
        <v>56</v>
      </c>
      <c r="T596" s="2715"/>
      <c r="U596" s="103"/>
      <c r="V596" s="78"/>
      <c r="W596" s="2727"/>
      <c r="X596" s="2729"/>
      <c r="Y596" s="2729"/>
      <c r="Z596" s="2729"/>
      <c r="AA596" s="2729"/>
      <c r="AB596" s="2729"/>
      <c r="AD596" s="42"/>
      <c r="AE596" s="78"/>
      <c r="AF596" s="78"/>
      <c r="AG596" s="78"/>
      <c r="AH596" s="78"/>
      <c r="AI596" s="58"/>
      <c r="AJ596" s="58"/>
      <c r="AK596" s="58"/>
      <c r="AL596" s="58"/>
      <c r="AM596" s="57" t="e">
        <f>IF(AI590="HELPER DRILL &amp; BLASTING","V","X")</f>
        <v>#NAME?</v>
      </c>
      <c r="AN596" s="2715" t="s">
        <v>56</v>
      </c>
      <c r="AO596" s="2715"/>
      <c r="AP596" s="103"/>
      <c r="AQ596" s="78"/>
    </row>
    <row r="597" spans="1:43" s="68" customFormat="1" ht="6.75" customHeight="1" thickBot="1">
      <c r="A597" s="115"/>
      <c r="B597" s="2727"/>
      <c r="C597" s="2729"/>
      <c r="D597" s="2729"/>
      <c r="E597" s="2729"/>
      <c r="F597" s="2729"/>
      <c r="G597" s="2729"/>
      <c r="I597" s="42"/>
      <c r="J597" s="78"/>
      <c r="K597" s="78"/>
      <c r="L597" s="53"/>
      <c r="M597" s="53"/>
      <c r="N597" s="53"/>
      <c r="O597" s="53"/>
      <c r="P597" s="53"/>
      <c r="Q597" s="53"/>
      <c r="R597" s="2716"/>
      <c r="S597" s="2717"/>
      <c r="T597" s="2717"/>
      <c r="U597" s="104"/>
      <c r="V597" s="78"/>
      <c r="W597" s="2727"/>
      <c r="X597" s="2729"/>
      <c r="Y597" s="2729"/>
      <c r="Z597" s="2729"/>
      <c r="AA597" s="2729"/>
      <c r="AB597" s="2729"/>
      <c r="AD597" s="42"/>
      <c r="AE597" s="78"/>
      <c r="AF597" s="78"/>
      <c r="AG597" s="53"/>
      <c r="AH597" s="53"/>
      <c r="AI597" s="53"/>
      <c r="AJ597" s="53"/>
      <c r="AK597" s="53"/>
      <c r="AL597" s="53"/>
      <c r="AM597" s="2716"/>
      <c r="AN597" s="2717"/>
      <c r="AO597" s="2717"/>
      <c r="AP597" s="104"/>
      <c r="AQ597" s="78"/>
    </row>
    <row r="598" spans="1:43" s="68" customFormat="1" ht="15.75" thickBot="1">
      <c r="A598" s="115"/>
      <c r="C598" s="2729"/>
      <c r="D598" s="2729"/>
      <c r="E598" s="2729"/>
      <c r="F598" s="2729"/>
      <c r="G598" s="2729"/>
      <c r="H598" s="78"/>
      <c r="I598" s="42"/>
      <c r="J598" s="2719"/>
      <c r="K598" s="2719"/>
      <c r="L598" s="42"/>
      <c r="M598" s="42"/>
      <c r="N598" s="58"/>
      <c r="O598" s="58"/>
      <c r="P598" s="58"/>
      <c r="Q598" s="58"/>
      <c r="R598" s="57" t="s">
        <v>57</v>
      </c>
      <c r="S598" s="54" t="s">
        <v>58</v>
      </c>
      <c r="T598" s="54"/>
      <c r="U598" s="54"/>
      <c r="V598" s="78"/>
      <c r="X598" s="2729"/>
      <c r="Y598" s="2729"/>
      <c r="Z598" s="2729"/>
      <c r="AA598" s="2729"/>
      <c r="AB598" s="2729"/>
      <c r="AC598" s="78"/>
      <c r="AD598" s="42"/>
      <c r="AE598" s="2719"/>
      <c r="AF598" s="2719"/>
      <c r="AG598" s="42"/>
      <c r="AH598" s="42"/>
      <c r="AI598" s="58"/>
      <c r="AJ598" s="58"/>
      <c r="AK598" s="58"/>
      <c r="AL598" s="58"/>
      <c r="AM598" s="57" t="s">
        <v>57</v>
      </c>
      <c r="AN598" s="54" t="s">
        <v>58</v>
      </c>
      <c r="AO598" s="54"/>
      <c r="AP598" s="54"/>
      <c r="AQ598" s="78"/>
    </row>
    <row r="599" spans="1:43" s="68" customFormat="1" ht="3.75" customHeight="1">
      <c r="A599" s="115"/>
      <c r="C599" s="2729"/>
      <c r="D599" s="2729"/>
      <c r="E599" s="2729"/>
      <c r="F599" s="2729"/>
      <c r="G599" s="2729"/>
      <c r="H599" s="78"/>
      <c r="I599" s="42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V599" s="78"/>
      <c r="X599" s="2729"/>
      <c r="Y599" s="2729"/>
      <c r="Z599" s="2729"/>
      <c r="AA599" s="2729"/>
      <c r="AB599" s="2729"/>
      <c r="AC599" s="78"/>
      <c r="AD599" s="42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Q599" s="78"/>
    </row>
    <row r="600" spans="1:43" s="68" customFormat="1" ht="3.75" customHeight="1">
      <c r="A600" s="115"/>
      <c r="B600" s="78"/>
      <c r="C600" s="2729"/>
      <c r="D600" s="2729"/>
      <c r="E600" s="2729"/>
      <c r="F600" s="2729"/>
      <c r="G600" s="2729"/>
      <c r="H600" s="78"/>
      <c r="I600" s="42"/>
      <c r="R600" s="62"/>
      <c r="V600" s="78"/>
      <c r="W600" s="78"/>
      <c r="X600" s="2729"/>
      <c r="Y600" s="2729"/>
      <c r="Z600" s="2729"/>
      <c r="AA600" s="2729"/>
      <c r="AB600" s="2729"/>
      <c r="AC600" s="78"/>
      <c r="AD600" s="42"/>
      <c r="AM600" s="62"/>
      <c r="AQ600" s="78"/>
    </row>
    <row r="601" spans="1:43" s="68" customFormat="1">
      <c r="A601" s="115"/>
      <c r="B601" s="78"/>
      <c r="C601" s="78"/>
      <c r="D601" s="78"/>
      <c r="E601" s="78"/>
      <c r="F601" s="78"/>
      <c r="G601" s="78"/>
      <c r="H601" s="78"/>
      <c r="I601" s="42"/>
      <c r="R601" s="62"/>
      <c r="V601" s="78"/>
      <c r="W601" s="78"/>
      <c r="X601" s="78"/>
      <c r="Y601" s="78"/>
      <c r="Z601" s="78"/>
      <c r="AA601" s="78"/>
      <c r="AB601" s="78"/>
      <c r="AC601" s="78"/>
      <c r="AD601" s="42"/>
      <c r="AM601" s="62"/>
      <c r="AQ601" s="78"/>
    </row>
    <row r="602" spans="1:43" s="68" customFormat="1" ht="15.75" thickBot="1">
      <c r="A602" s="115"/>
      <c r="B602" s="78"/>
      <c r="C602" s="78"/>
      <c r="D602" s="78"/>
      <c r="E602" s="78"/>
      <c r="F602" s="78"/>
      <c r="G602" s="78"/>
      <c r="H602" s="78"/>
      <c r="I602" s="42"/>
      <c r="R602" s="62" t="s">
        <v>60</v>
      </c>
      <c r="V602" s="78"/>
      <c r="W602" s="78"/>
      <c r="X602" s="78"/>
      <c r="Y602" s="78"/>
      <c r="Z602" s="78"/>
      <c r="AA602" s="78"/>
      <c r="AB602" s="78"/>
      <c r="AC602" s="78"/>
      <c r="AD602" s="42"/>
      <c r="AM602" s="62" t="s">
        <v>60</v>
      </c>
      <c r="AQ602" s="78"/>
    </row>
    <row r="603" spans="1:43" s="68" customFormat="1" ht="15.75" thickBot="1">
      <c r="A603" s="115"/>
      <c r="B603" s="78"/>
      <c r="C603" s="78"/>
      <c r="D603" s="78"/>
      <c r="E603" s="78"/>
      <c r="F603" s="78"/>
      <c r="G603" s="78"/>
      <c r="H603" s="78"/>
      <c r="I603" s="42"/>
      <c r="R603" s="57" t="s">
        <v>57</v>
      </c>
      <c r="S603" s="2730" t="s">
        <v>61</v>
      </c>
      <c r="T603" s="2731"/>
      <c r="U603" s="98"/>
      <c r="V603" s="78"/>
      <c r="W603" s="78"/>
      <c r="X603" s="78"/>
      <c r="Y603" s="78"/>
      <c r="Z603" s="78"/>
      <c r="AA603" s="78"/>
      <c r="AB603" s="78"/>
      <c r="AC603" s="78"/>
      <c r="AD603" s="42"/>
      <c r="AM603" s="57" t="s">
        <v>57</v>
      </c>
      <c r="AN603" s="2730" t="s">
        <v>61</v>
      </c>
      <c r="AO603" s="2731"/>
      <c r="AP603" s="98"/>
      <c r="AQ603" s="78"/>
    </row>
    <row r="604" spans="1:43" s="68" customFormat="1" ht="4.5" customHeight="1" thickBot="1">
      <c r="A604" s="115"/>
      <c r="B604" s="78"/>
      <c r="C604" s="78"/>
      <c r="D604" s="78"/>
      <c r="E604" s="78"/>
      <c r="F604" s="78"/>
      <c r="G604" s="78"/>
      <c r="H604" s="78"/>
      <c r="I604" s="42"/>
      <c r="V604" s="78"/>
      <c r="W604" s="78"/>
      <c r="X604" s="78"/>
      <c r="Y604" s="78"/>
      <c r="Z604" s="78"/>
      <c r="AA604" s="78"/>
      <c r="AB604" s="78"/>
      <c r="AC604" s="78"/>
      <c r="AD604" s="42"/>
      <c r="AQ604" s="78"/>
    </row>
    <row r="605" spans="1:43" s="68" customFormat="1" ht="15.75" customHeight="1" thickBot="1">
      <c r="A605" s="115"/>
      <c r="B605" s="78"/>
      <c r="C605" s="2607" t="s">
        <v>54</v>
      </c>
      <c r="D605" s="2607"/>
      <c r="E605" s="2607"/>
      <c r="F605" s="2607"/>
      <c r="G605" s="2607"/>
      <c r="H605" s="78"/>
      <c r="I605" s="42"/>
      <c r="R605" s="57" t="s">
        <v>63</v>
      </c>
      <c r="S605" s="2732" t="s">
        <v>62</v>
      </c>
      <c r="T605" s="2732"/>
      <c r="U605" s="105"/>
      <c r="V605" s="78"/>
      <c r="W605" s="78"/>
      <c r="X605" s="2607" t="s">
        <v>54</v>
      </c>
      <c r="Y605" s="2607"/>
      <c r="Z605" s="2607"/>
      <c r="AA605" s="2607"/>
      <c r="AB605" s="2607"/>
      <c r="AC605" s="78"/>
      <c r="AD605" s="42"/>
      <c r="AM605" s="57" t="s">
        <v>63</v>
      </c>
      <c r="AN605" s="2732" t="s">
        <v>62</v>
      </c>
      <c r="AO605" s="2732"/>
      <c r="AP605" s="105"/>
      <c r="AQ605" s="78"/>
    </row>
    <row r="606" spans="1:43" s="68" customFormat="1" ht="5.25" customHeight="1">
      <c r="A606" s="115"/>
      <c r="B606" s="2726"/>
      <c r="C606" s="2726"/>
      <c r="D606" s="2726"/>
      <c r="E606" s="2726"/>
      <c r="F606" s="2726"/>
      <c r="G606" s="2726"/>
      <c r="H606" s="78"/>
      <c r="I606" s="42"/>
      <c r="S606" s="2732"/>
      <c r="T606" s="2732"/>
      <c r="U606" s="105"/>
      <c r="V606" s="78"/>
      <c r="W606" s="2726"/>
      <c r="X606" s="2726"/>
      <c r="Y606" s="2726"/>
      <c r="Z606" s="2726"/>
      <c r="AA606" s="2726"/>
      <c r="AB606" s="2726"/>
      <c r="AC606" s="78"/>
      <c r="AD606" s="42"/>
      <c r="AN606" s="2732"/>
      <c r="AO606" s="2732"/>
      <c r="AP606" s="105"/>
      <c r="AQ606" s="78"/>
    </row>
    <row r="607" spans="1:43" s="68" customFormat="1" ht="5.25" customHeight="1">
      <c r="A607" s="115"/>
      <c r="B607" s="101"/>
      <c r="C607" s="101"/>
      <c r="D607" s="101"/>
      <c r="E607" s="101"/>
      <c r="F607" s="101"/>
      <c r="G607" s="101"/>
      <c r="H607" s="78"/>
      <c r="I607" s="42"/>
      <c r="S607" s="2732"/>
      <c r="T607" s="2732"/>
      <c r="U607" s="105"/>
      <c r="V607" s="78"/>
      <c r="W607" s="101"/>
      <c r="X607" s="101"/>
      <c r="Y607" s="101"/>
      <c r="Z607" s="101"/>
      <c r="AA607" s="101"/>
      <c r="AB607" s="101"/>
      <c r="AC607" s="78"/>
      <c r="AD607" s="42"/>
      <c r="AN607" s="2732"/>
      <c r="AO607" s="2732"/>
      <c r="AP607" s="105"/>
      <c r="AQ607" s="78"/>
    </row>
    <row r="608" spans="1:43" s="68" customFormat="1" ht="3" customHeight="1">
      <c r="A608" s="115"/>
      <c r="B608" s="78"/>
      <c r="C608" s="78"/>
      <c r="D608" s="78"/>
      <c r="E608" s="78"/>
      <c r="F608" s="78"/>
      <c r="G608" s="78"/>
      <c r="H608" s="78"/>
      <c r="I608" s="42"/>
      <c r="V608" s="78"/>
      <c r="W608" s="78"/>
      <c r="X608" s="78"/>
      <c r="Y608" s="78"/>
      <c r="Z608" s="78"/>
      <c r="AA608" s="78"/>
      <c r="AB608" s="78"/>
      <c r="AC608" s="78"/>
      <c r="AD608" s="42"/>
      <c r="AQ608" s="78"/>
    </row>
    <row r="609" spans="1:44" s="68" customFormat="1" ht="4.5" customHeight="1">
      <c r="A609" s="115"/>
    </row>
    <row r="610" spans="1:44" s="68" customFormat="1" ht="4.5" customHeight="1"/>
    <row r="611" spans="1:44" s="68" customFormat="1" ht="15" customHeight="1">
      <c r="A611" s="115"/>
      <c r="B611" s="2723" t="s">
        <v>42</v>
      </c>
      <c r="C611" s="2723"/>
      <c r="D611" s="2723"/>
      <c r="E611" s="2723"/>
      <c r="F611" s="2723"/>
      <c r="G611" s="2723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V611" s="78"/>
      <c r="W611" s="2723" t="s">
        <v>42</v>
      </c>
      <c r="X611" s="2723"/>
      <c r="Y611" s="2723"/>
      <c r="Z611" s="2723"/>
      <c r="AA611" s="2723"/>
      <c r="AB611" s="2723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Q611" s="78"/>
    </row>
    <row r="612" spans="1:44" s="68" customFormat="1">
      <c r="A612" s="115">
        <v>29</v>
      </c>
      <c r="B612" s="2723"/>
      <c r="C612" s="2723"/>
      <c r="D612" s="2723"/>
      <c r="E612" s="2723"/>
      <c r="F612" s="2723"/>
      <c r="G612" s="2723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V612" s="78"/>
      <c r="W612" s="2723"/>
      <c r="X612" s="2723"/>
      <c r="Y612" s="2723"/>
      <c r="Z612" s="2723"/>
      <c r="AA612" s="2723"/>
      <c r="AB612" s="2723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Q612" s="78"/>
      <c r="AR612" s="68">
        <v>30</v>
      </c>
    </row>
    <row r="613" spans="1:44" s="114" customFormat="1">
      <c r="A613" s="116"/>
      <c r="B613" s="2710"/>
      <c r="C613" s="2710"/>
      <c r="D613" s="2710"/>
      <c r="E613" s="2710"/>
      <c r="F613" s="2710"/>
      <c r="G613" s="2710"/>
      <c r="H613" s="113"/>
      <c r="I613" s="2710"/>
      <c r="J613" s="2710"/>
      <c r="K613" s="2710"/>
      <c r="L613" s="2710"/>
      <c r="M613" s="2710"/>
      <c r="N613" s="2710"/>
      <c r="O613" s="2710"/>
      <c r="P613" s="2710"/>
      <c r="Q613" s="2710"/>
      <c r="R613" s="2710"/>
      <c r="S613" s="2710"/>
      <c r="T613" s="2710"/>
      <c r="U613" s="2710"/>
      <c r="V613" s="113"/>
      <c r="W613" s="2710"/>
      <c r="X613" s="2710"/>
      <c r="Y613" s="2710"/>
      <c r="Z613" s="2710"/>
      <c r="AA613" s="2710"/>
      <c r="AB613" s="2710"/>
      <c r="AC613" s="113"/>
      <c r="AD613" s="2710"/>
      <c r="AE613" s="2710"/>
      <c r="AF613" s="2710"/>
      <c r="AG613" s="2710"/>
      <c r="AH613" s="2710"/>
      <c r="AI613" s="2710"/>
      <c r="AJ613" s="2710"/>
      <c r="AK613" s="2710"/>
      <c r="AL613" s="2710"/>
      <c r="AM613" s="2710"/>
      <c r="AN613" s="2710"/>
      <c r="AO613" s="2710"/>
      <c r="AP613" s="2710"/>
      <c r="AQ613" s="113"/>
    </row>
    <row r="614" spans="1:44" s="68" customFormat="1" ht="15.75" customHeight="1">
      <c r="A614" s="115"/>
      <c r="B614" s="2724">
        <v>1</v>
      </c>
      <c r="C614" s="2725" t="s">
        <v>43</v>
      </c>
      <c r="D614" s="2725"/>
      <c r="E614" s="2725"/>
      <c r="F614" s="2725"/>
      <c r="G614" s="2725"/>
      <c r="H614" s="78"/>
      <c r="I614" s="2722" t="s">
        <v>44</v>
      </c>
      <c r="J614" s="2722"/>
      <c r="K614" s="2722"/>
      <c r="L614" s="2722"/>
      <c r="M614" s="2722"/>
      <c r="N614" s="2722"/>
      <c r="O614" s="2722"/>
      <c r="P614" s="2722"/>
      <c r="Q614" s="2722"/>
      <c r="R614" s="2722"/>
      <c r="S614" s="2722"/>
      <c r="T614" s="2722"/>
      <c r="U614" s="106"/>
      <c r="V614" s="78"/>
      <c r="W614" s="2724">
        <v>1</v>
      </c>
      <c r="X614" s="2725" t="s">
        <v>43</v>
      </c>
      <c r="Y614" s="2725"/>
      <c r="Z614" s="2725"/>
      <c r="AA614" s="2725"/>
      <c r="AB614" s="2725"/>
      <c r="AC614" s="78"/>
      <c r="AD614" s="2722" t="s">
        <v>44</v>
      </c>
      <c r="AE614" s="2722"/>
      <c r="AF614" s="2722"/>
      <c r="AG614" s="2722"/>
      <c r="AH614" s="2722"/>
      <c r="AI614" s="2722"/>
      <c r="AJ614" s="2722"/>
      <c r="AK614" s="2722"/>
      <c r="AL614" s="2722"/>
      <c r="AM614" s="2722"/>
      <c r="AN614" s="2722"/>
      <c r="AO614" s="2722"/>
      <c r="AP614" s="106"/>
      <c r="AQ614" s="78"/>
    </row>
    <row r="615" spans="1:44" s="68" customFormat="1" ht="15.75">
      <c r="A615" s="115"/>
      <c r="B615" s="2724"/>
      <c r="C615" s="2725"/>
      <c r="D615" s="2725"/>
      <c r="E615" s="2725"/>
      <c r="F615" s="2725"/>
      <c r="G615" s="2725"/>
      <c r="H615" s="78"/>
      <c r="I615" s="2722" t="s">
        <v>45</v>
      </c>
      <c r="J615" s="2722"/>
      <c r="K615" s="2722"/>
      <c r="L615" s="2722"/>
      <c r="M615" s="2722"/>
      <c r="N615" s="2722"/>
      <c r="O615" s="2722"/>
      <c r="P615" s="2722"/>
      <c r="Q615" s="2722"/>
      <c r="R615" s="2722"/>
      <c r="S615" s="2722"/>
      <c r="T615" s="2722"/>
      <c r="U615" s="106"/>
      <c r="V615" s="78"/>
      <c r="W615" s="2724"/>
      <c r="X615" s="2725"/>
      <c r="Y615" s="2725"/>
      <c r="Z615" s="2725"/>
      <c r="AA615" s="2725"/>
      <c r="AB615" s="2725"/>
      <c r="AC615" s="78"/>
      <c r="AD615" s="2722" t="s">
        <v>45</v>
      </c>
      <c r="AE615" s="2722"/>
      <c r="AF615" s="2722"/>
      <c r="AG615" s="2722"/>
      <c r="AH615" s="2722"/>
      <c r="AI615" s="2722"/>
      <c r="AJ615" s="2722"/>
      <c r="AK615" s="2722"/>
      <c r="AL615" s="2722"/>
      <c r="AM615" s="2722"/>
      <c r="AN615" s="2722"/>
      <c r="AO615" s="2722"/>
      <c r="AP615" s="106"/>
      <c r="AQ615" s="78"/>
    </row>
    <row r="616" spans="1:44" s="68" customFormat="1">
      <c r="A616" s="115"/>
      <c r="B616" s="110">
        <v>2</v>
      </c>
      <c r="C616" s="50" t="s">
        <v>46</v>
      </c>
      <c r="D616" s="50"/>
      <c r="E616" s="50"/>
      <c r="F616" s="78"/>
      <c r="G616" s="78"/>
      <c r="H616" s="78"/>
      <c r="I616" s="2607"/>
      <c r="J616" s="2607"/>
      <c r="K616" s="2607"/>
      <c r="L616" s="2607"/>
      <c r="M616" s="2607"/>
      <c r="N616" s="2607"/>
      <c r="O616" s="2607"/>
      <c r="P616" s="2607"/>
      <c r="Q616" s="2607"/>
      <c r="R616" s="2607"/>
      <c r="S616" s="2607"/>
      <c r="T616" s="2607"/>
      <c r="U616" s="2607"/>
      <c r="V616" s="78"/>
      <c r="W616" s="110">
        <v>2</v>
      </c>
      <c r="X616" s="50" t="s">
        <v>46</v>
      </c>
      <c r="Y616" s="50"/>
      <c r="Z616" s="50"/>
      <c r="AA616" s="78"/>
      <c r="AB616" s="78"/>
      <c r="AC616" s="78"/>
      <c r="AD616" s="2607"/>
      <c r="AE616" s="2607"/>
      <c r="AF616" s="2607"/>
      <c r="AG616" s="2607"/>
      <c r="AH616" s="2607"/>
      <c r="AI616" s="2607"/>
      <c r="AJ616" s="2607"/>
      <c r="AK616" s="2607"/>
      <c r="AL616" s="2607"/>
      <c r="AM616" s="2607"/>
      <c r="AN616" s="2607"/>
      <c r="AO616" s="2607"/>
      <c r="AP616" s="2607"/>
      <c r="AQ616" s="78"/>
    </row>
    <row r="617" spans="1:44" s="68" customFormat="1" ht="15" customHeight="1">
      <c r="A617" s="115"/>
      <c r="B617" s="2713">
        <v>3</v>
      </c>
      <c r="C617" s="2720" t="s">
        <v>47</v>
      </c>
      <c r="D617" s="2720"/>
      <c r="E617" s="2720"/>
      <c r="F617" s="2720"/>
      <c r="G617" s="2720"/>
      <c r="H617" s="78"/>
      <c r="I617" s="42"/>
      <c r="J617" s="2728" t="s">
        <v>48</v>
      </c>
      <c r="K617" s="2728"/>
      <c r="L617" s="107" t="s">
        <v>6</v>
      </c>
      <c r="M617" s="2728" t="str">
        <f ca="1">TEXT(LEFT(AH586,(FIND("/",AH586,1)-1))+1,"000")&amp;"/KIM/KPP/"&amp;ROMAN(MONTH(NOW()),0)&amp;"/"&amp;YEAR(NOW())</f>
        <v>041/KIM/KPP/III/2021</v>
      </c>
      <c r="N617" s="2728"/>
      <c r="O617" s="2728"/>
      <c r="P617" s="2728"/>
      <c r="Q617" s="2728"/>
      <c r="R617" s="2728"/>
      <c r="S617" s="2728"/>
      <c r="T617" s="2728"/>
      <c r="U617" s="107"/>
      <c r="V617" s="78"/>
      <c r="W617" s="2713">
        <v>3</v>
      </c>
      <c r="X617" s="2720" t="s">
        <v>47</v>
      </c>
      <c r="Y617" s="2720"/>
      <c r="Z617" s="2720"/>
      <c r="AA617" s="2720"/>
      <c r="AB617" s="2720"/>
      <c r="AC617" s="78"/>
      <c r="AD617" s="42"/>
      <c r="AE617" s="2728" t="s">
        <v>48</v>
      </c>
      <c r="AF617" s="2728"/>
      <c r="AG617" s="107" t="s">
        <v>6</v>
      </c>
      <c r="AH617" s="2728" t="str">
        <f ca="1">TEXT(LEFT(M617,(FIND("/",M617,1)-1))+1,"000")&amp;"/KIM/KPP/"&amp;ROMAN(MONTH(NOW()),0)&amp;"/"&amp;YEAR(NOW())</f>
        <v>042/KIM/KPP/III/2021</v>
      </c>
      <c r="AI617" s="2728"/>
      <c r="AJ617" s="2728"/>
      <c r="AK617" s="2728"/>
      <c r="AL617" s="2728"/>
      <c r="AM617" s="2728"/>
      <c r="AN617" s="2728"/>
      <c r="AO617" s="2728"/>
      <c r="AP617" s="107"/>
      <c r="AQ617" s="78"/>
    </row>
    <row r="618" spans="1:44" s="68" customFormat="1" ht="6.75" customHeight="1">
      <c r="A618" s="115"/>
      <c r="B618" s="2713"/>
      <c r="C618" s="2720"/>
      <c r="D618" s="2720"/>
      <c r="E618" s="2720"/>
      <c r="F618" s="2720"/>
      <c r="G618" s="2720"/>
      <c r="H618" s="82"/>
      <c r="I618" s="42"/>
      <c r="J618" s="2728" t="s">
        <v>49</v>
      </c>
      <c r="K618" s="2728"/>
      <c r="L618" s="2728" t="s">
        <v>6</v>
      </c>
      <c r="M618" s="2728" t="e">
        <f>VLOOKUP(A612,DATABASE_NEW,2,FALSE)</f>
        <v>#NAME?</v>
      </c>
      <c r="N618" s="2728"/>
      <c r="O618" s="2728"/>
      <c r="P618" s="2728"/>
      <c r="Q618" s="2728"/>
      <c r="R618" s="2728"/>
      <c r="S618" s="2728"/>
      <c r="T618" s="2728"/>
      <c r="U618" s="107"/>
      <c r="V618" s="78"/>
      <c r="W618" s="2713"/>
      <c r="X618" s="2720"/>
      <c r="Y618" s="2720"/>
      <c r="Z618" s="2720"/>
      <c r="AA618" s="2720"/>
      <c r="AB618" s="2720"/>
      <c r="AC618" s="82"/>
      <c r="AD618" s="42"/>
      <c r="AE618" s="2728" t="s">
        <v>49</v>
      </c>
      <c r="AF618" s="2728"/>
      <c r="AG618" s="2728" t="s">
        <v>6</v>
      </c>
      <c r="AH618" s="2728" t="e">
        <f>VLOOKUP(AR612,DATABASE_NEW,2,FALSE)</f>
        <v>#NAME?</v>
      </c>
      <c r="AI618" s="2728"/>
      <c r="AJ618" s="2728"/>
      <c r="AK618" s="2728"/>
      <c r="AL618" s="2728"/>
      <c r="AM618" s="2728"/>
      <c r="AN618" s="2728"/>
      <c r="AO618" s="2728"/>
      <c r="AP618" s="107"/>
      <c r="AQ618" s="78"/>
    </row>
    <row r="619" spans="1:44" s="68" customFormat="1" ht="6" customHeight="1">
      <c r="A619" s="115"/>
      <c r="B619" s="108"/>
      <c r="C619" s="2720"/>
      <c r="D619" s="2720"/>
      <c r="E619" s="2720"/>
      <c r="F619" s="2720"/>
      <c r="G619" s="2720"/>
      <c r="H619" s="82"/>
      <c r="I619" s="42"/>
      <c r="J619" s="2728"/>
      <c r="K619" s="2728"/>
      <c r="L619" s="2728"/>
      <c r="M619" s="2728"/>
      <c r="N619" s="2728"/>
      <c r="O619" s="2728"/>
      <c r="P619" s="2728"/>
      <c r="Q619" s="2728"/>
      <c r="R619" s="2728"/>
      <c r="S619" s="2728"/>
      <c r="T619" s="2728"/>
      <c r="U619" s="107"/>
      <c r="V619" s="78"/>
      <c r="W619" s="108"/>
      <c r="X619" s="2720"/>
      <c r="Y619" s="2720"/>
      <c r="Z619" s="2720"/>
      <c r="AA619" s="2720"/>
      <c r="AB619" s="2720"/>
      <c r="AC619" s="82"/>
      <c r="AD619" s="42"/>
      <c r="AE619" s="2728"/>
      <c r="AF619" s="2728"/>
      <c r="AG619" s="2728"/>
      <c r="AH619" s="2728"/>
      <c r="AI619" s="2728"/>
      <c r="AJ619" s="2728"/>
      <c r="AK619" s="2728"/>
      <c r="AL619" s="2728"/>
      <c r="AM619" s="2728"/>
      <c r="AN619" s="2728"/>
      <c r="AO619" s="2728"/>
      <c r="AP619" s="107"/>
      <c r="AQ619" s="78"/>
    </row>
    <row r="620" spans="1:44" s="68" customFormat="1" ht="15" customHeight="1">
      <c r="A620" s="115"/>
      <c r="B620" s="2713">
        <v>4</v>
      </c>
      <c r="C620" s="2720" t="s">
        <v>50</v>
      </c>
      <c r="D620" s="2720"/>
      <c r="E620" s="2720"/>
      <c r="F620" s="2720"/>
      <c r="G620" s="2720"/>
      <c r="H620" s="82"/>
      <c r="I620" s="42"/>
      <c r="J620" s="2712" t="s">
        <v>10</v>
      </c>
      <c r="K620" s="2712"/>
      <c r="L620" s="111" t="s">
        <v>6</v>
      </c>
      <c r="M620" s="2711" t="e">
        <f>VLOOKUP(A612,DATABASE_NEW,5,FALSE)</f>
        <v>#NAME?</v>
      </c>
      <c r="N620" s="2711"/>
      <c r="O620" s="2711"/>
      <c r="P620" s="2711"/>
      <c r="Q620" s="2711"/>
      <c r="R620" s="2711"/>
      <c r="S620" s="2711"/>
      <c r="T620" s="2711"/>
      <c r="U620" s="2711"/>
      <c r="V620" s="78"/>
      <c r="W620" s="2713">
        <v>4</v>
      </c>
      <c r="X620" s="2720" t="s">
        <v>50</v>
      </c>
      <c r="Y620" s="2720"/>
      <c r="Z620" s="2720"/>
      <c r="AA620" s="2720"/>
      <c r="AB620" s="2720"/>
      <c r="AC620" s="82"/>
      <c r="AD620" s="42"/>
      <c r="AE620" s="2712" t="s">
        <v>10</v>
      </c>
      <c r="AF620" s="2712"/>
      <c r="AG620" s="111" t="s">
        <v>6</v>
      </c>
      <c r="AH620" s="2711" t="e">
        <f>VLOOKUP(AR612,DATABASE_NEW,5,FALSE)</f>
        <v>#NAME?</v>
      </c>
      <c r="AI620" s="2711"/>
      <c r="AJ620" s="2711"/>
      <c r="AK620" s="2711"/>
      <c r="AL620" s="2711"/>
      <c r="AM620" s="2711"/>
      <c r="AN620" s="2711"/>
      <c r="AO620" s="2711"/>
      <c r="AP620" s="2711"/>
      <c r="AQ620" s="78"/>
    </row>
    <row r="621" spans="1:44" s="68" customFormat="1">
      <c r="A621" s="115"/>
      <c r="B621" s="2713"/>
      <c r="C621" s="2720"/>
      <c r="D621" s="2720"/>
      <c r="E621" s="2720"/>
      <c r="F621" s="2720"/>
      <c r="G621" s="2720"/>
      <c r="H621" s="82"/>
      <c r="I621" s="42"/>
      <c r="J621" s="2712" t="s">
        <v>8</v>
      </c>
      <c r="K621" s="2712"/>
      <c r="L621" s="111"/>
      <c r="M621" s="109" t="s">
        <v>6</v>
      </c>
      <c r="N621" s="2711" t="e">
        <f>VLOOKUP(A612,DATABASE_NEW,3,FALSE)</f>
        <v>#NAME?</v>
      </c>
      <c r="O621" s="2711"/>
      <c r="P621" s="2711"/>
      <c r="Q621" s="2711"/>
      <c r="R621" s="2711"/>
      <c r="S621" s="2711"/>
      <c r="T621" s="2711"/>
      <c r="U621" s="2711"/>
      <c r="V621" s="78"/>
      <c r="W621" s="2713"/>
      <c r="X621" s="2720"/>
      <c r="Y621" s="2720"/>
      <c r="Z621" s="2720"/>
      <c r="AA621" s="2720"/>
      <c r="AB621" s="2720"/>
      <c r="AC621" s="82"/>
      <c r="AD621" s="42"/>
      <c r="AE621" s="2712" t="s">
        <v>8</v>
      </c>
      <c r="AF621" s="2712"/>
      <c r="AG621" s="111"/>
      <c r="AH621" s="109" t="s">
        <v>6</v>
      </c>
      <c r="AI621" s="2711" t="e">
        <f>VLOOKUP(AR612,DATABASE_NEW,3,FALSE)</f>
        <v>#NAME?</v>
      </c>
      <c r="AJ621" s="2711"/>
      <c r="AK621" s="2711"/>
      <c r="AL621" s="2711"/>
      <c r="AM621" s="2711"/>
      <c r="AN621" s="2711"/>
      <c r="AO621" s="2711"/>
      <c r="AP621" s="2711"/>
      <c r="AQ621" s="78"/>
    </row>
    <row r="622" spans="1:44" s="68" customFormat="1" ht="15" customHeight="1">
      <c r="A622" s="115"/>
      <c r="B622" s="2713">
        <v>5</v>
      </c>
      <c r="C622" s="2720" t="s">
        <v>51</v>
      </c>
      <c r="D622" s="2720"/>
      <c r="E622" s="2720"/>
      <c r="F622" s="2720"/>
      <c r="G622" s="2720"/>
      <c r="H622" s="82"/>
      <c r="I622" s="42"/>
      <c r="J622" s="2712" t="s">
        <v>5</v>
      </c>
      <c r="K622" s="2712"/>
      <c r="L622" s="2712"/>
      <c r="M622" s="112" t="s">
        <v>6</v>
      </c>
      <c r="N622" s="2711" t="e">
        <f>"PT. KPP / "&amp;VLOOKUP(A612,DATABASE_NEW,6,FALSE)</f>
        <v>#NAME?</v>
      </c>
      <c r="O622" s="2711"/>
      <c r="P622" s="2711"/>
      <c r="Q622" s="2711"/>
      <c r="R622" s="2711"/>
      <c r="S622" s="2711"/>
      <c r="T622" s="2711"/>
      <c r="U622" s="100"/>
      <c r="V622" s="78"/>
      <c r="W622" s="2713">
        <v>5</v>
      </c>
      <c r="X622" s="2720" t="s">
        <v>51</v>
      </c>
      <c r="Y622" s="2720"/>
      <c r="Z622" s="2720"/>
      <c r="AA622" s="2720"/>
      <c r="AB622" s="2720"/>
      <c r="AC622" s="82"/>
      <c r="AD622" s="42"/>
      <c r="AE622" s="2712" t="s">
        <v>5</v>
      </c>
      <c r="AF622" s="2712"/>
      <c r="AG622" s="2712"/>
      <c r="AH622" s="112" t="s">
        <v>6</v>
      </c>
      <c r="AI622" s="2711" t="e">
        <f>"PT. KPP / "&amp;VLOOKUP(AR612,DATABASE_NEW,6,FALSE)</f>
        <v>#NAME?</v>
      </c>
      <c r="AJ622" s="2711"/>
      <c r="AK622" s="2711"/>
      <c r="AL622" s="2711"/>
      <c r="AM622" s="2711"/>
      <c r="AN622" s="2711"/>
      <c r="AO622" s="2711"/>
      <c r="AP622" s="100"/>
      <c r="AQ622" s="78"/>
    </row>
    <row r="623" spans="1:44" s="68" customFormat="1" ht="12.75" customHeight="1">
      <c r="A623" s="115"/>
      <c r="B623" s="2713"/>
      <c r="C623" s="2720"/>
      <c r="D623" s="2720"/>
      <c r="E623" s="2720"/>
      <c r="F623" s="2720"/>
      <c r="G623" s="2720"/>
      <c r="H623" s="78"/>
      <c r="I623" s="42"/>
      <c r="J623" s="2712" t="s">
        <v>59</v>
      </c>
      <c r="K623" s="2712"/>
      <c r="L623" s="2712"/>
      <c r="M623" s="2712"/>
      <c r="N623" s="60" t="s">
        <v>6</v>
      </c>
      <c r="O623" s="60"/>
      <c r="P623" s="2718" t="e">
        <f>VLOOKUP(A612,DATABASE_NEW,21,FALSE)</f>
        <v>#NAME?</v>
      </c>
      <c r="Q623" s="2718"/>
      <c r="R623" s="2718"/>
      <c r="S623" s="2718"/>
      <c r="T623" s="2718"/>
      <c r="U623" s="99"/>
      <c r="V623" s="78"/>
      <c r="W623" s="2713"/>
      <c r="X623" s="2720"/>
      <c r="Y623" s="2720"/>
      <c r="Z623" s="2720"/>
      <c r="AA623" s="2720"/>
      <c r="AB623" s="2720"/>
      <c r="AC623" s="78"/>
      <c r="AD623" s="42"/>
      <c r="AE623" s="2712" t="s">
        <v>59</v>
      </c>
      <c r="AF623" s="2712"/>
      <c r="AG623" s="2712"/>
      <c r="AH623" s="2712"/>
      <c r="AI623" s="60" t="s">
        <v>6</v>
      </c>
      <c r="AJ623" s="60"/>
      <c r="AK623" s="2718" t="e">
        <f>VLOOKUP(AR612,DATABASE_NEW,21,FALSE)</f>
        <v>#NAME?</v>
      </c>
      <c r="AL623" s="2718"/>
      <c r="AM623" s="2718"/>
      <c r="AN623" s="2718"/>
      <c r="AO623" s="2718"/>
      <c r="AP623" s="99"/>
      <c r="AQ623" s="78"/>
    </row>
    <row r="624" spans="1:44" s="68" customFormat="1" ht="15" customHeight="1">
      <c r="A624" s="115"/>
      <c r="B624" s="2713">
        <v>6</v>
      </c>
      <c r="C624" s="2720" t="s">
        <v>52</v>
      </c>
      <c r="D624" s="2720"/>
      <c r="E624" s="2720"/>
      <c r="F624" s="2720"/>
      <c r="G624" s="2720"/>
      <c r="H624" s="78"/>
      <c r="I624" s="2607"/>
      <c r="J624" s="2607"/>
      <c r="K624" s="2607"/>
      <c r="L624" s="2607"/>
      <c r="M624" s="2607"/>
      <c r="N624" s="2607"/>
      <c r="O624" s="2607"/>
      <c r="P624" s="2607"/>
      <c r="Q624" s="2607"/>
      <c r="R624" s="2607"/>
      <c r="S624" s="2607"/>
      <c r="T624" s="2607"/>
      <c r="U624" s="2607"/>
      <c r="V624" s="78"/>
      <c r="W624" s="2713">
        <v>6</v>
      </c>
      <c r="X624" s="2720" t="s">
        <v>52</v>
      </c>
      <c r="Y624" s="2720"/>
      <c r="Z624" s="2720"/>
      <c r="AA624" s="2720"/>
      <c r="AB624" s="2720"/>
      <c r="AC624" s="78"/>
      <c r="AD624" s="2607"/>
      <c r="AE624" s="2607"/>
      <c r="AF624" s="2607"/>
      <c r="AG624" s="2607"/>
      <c r="AH624" s="2607"/>
      <c r="AI624" s="2607"/>
      <c r="AJ624" s="2607"/>
      <c r="AK624" s="2607"/>
      <c r="AL624" s="2607"/>
      <c r="AM624" s="2607"/>
      <c r="AN624" s="2607"/>
      <c r="AO624" s="2607"/>
      <c r="AP624" s="2607"/>
      <c r="AQ624" s="78"/>
    </row>
    <row r="625" spans="1:43" s="68" customFormat="1" ht="9.75" customHeight="1">
      <c r="A625" s="115"/>
      <c r="B625" s="2713"/>
      <c r="C625" s="2720"/>
      <c r="D625" s="2720"/>
      <c r="E625" s="2720"/>
      <c r="F625" s="2720"/>
      <c r="G625" s="2720"/>
      <c r="H625" s="78"/>
      <c r="I625" s="42"/>
      <c r="J625" s="78"/>
      <c r="K625" s="55"/>
      <c r="L625" s="56"/>
      <c r="M625" s="56"/>
      <c r="N625" s="56"/>
      <c r="O625" s="56"/>
      <c r="P625" s="2721" t="s">
        <v>55</v>
      </c>
      <c r="Q625" s="2721"/>
      <c r="R625" s="2721"/>
      <c r="S625" s="2721"/>
      <c r="T625" s="2721"/>
      <c r="U625" s="2721"/>
      <c r="V625" s="78"/>
      <c r="W625" s="2713"/>
      <c r="X625" s="2720"/>
      <c r="Y625" s="2720"/>
      <c r="Z625" s="2720"/>
      <c r="AA625" s="2720"/>
      <c r="AB625" s="2720"/>
      <c r="AC625" s="78"/>
      <c r="AD625" s="42"/>
      <c r="AE625" s="78"/>
      <c r="AF625" s="55"/>
      <c r="AG625" s="56"/>
      <c r="AH625" s="56"/>
      <c r="AI625" s="56"/>
      <c r="AJ625" s="56"/>
      <c r="AK625" s="2721" t="s">
        <v>55</v>
      </c>
      <c r="AL625" s="2721"/>
      <c r="AM625" s="2721"/>
      <c r="AN625" s="2721"/>
      <c r="AO625" s="2721"/>
      <c r="AP625" s="2721"/>
      <c r="AQ625" s="78"/>
    </row>
    <row r="626" spans="1:43" s="68" customFormat="1" ht="6.75" customHeight="1" thickBot="1">
      <c r="A626" s="115"/>
      <c r="B626" s="2727">
        <v>7</v>
      </c>
      <c r="C626" s="2729" t="s">
        <v>53</v>
      </c>
      <c r="D626" s="2729"/>
      <c r="E626" s="2729"/>
      <c r="F626" s="2729"/>
      <c r="G626" s="2729"/>
      <c r="I626" s="42"/>
      <c r="J626" s="78"/>
      <c r="K626" s="78"/>
      <c r="L626" s="53"/>
      <c r="M626" s="53"/>
      <c r="N626" s="53"/>
      <c r="O626" s="53"/>
      <c r="P626" s="53"/>
      <c r="Q626" s="53"/>
      <c r="R626" s="2714"/>
      <c r="S626" s="2714"/>
      <c r="T626" s="2714"/>
      <c r="U626" s="102"/>
      <c r="V626" s="78"/>
      <c r="W626" s="2727">
        <v>7</v>
      </c>
      <c r="X626" s="2729" t="s">
        <v>53</v>
      </c>
      <c r="Y626" s="2729"/>
      <c r="Z626" s="2729"/>
      <c r="AA626" s="2729"/>
      <c r="AB626" s="2729"/>
      <c r="AD626" s="42"/>
      <c r="AE626" s="78"/>
      <c r="AF626" s="78"/>
      <c r="AG626" s="53"/>
      <c r="AH626" s="53"/>
      <c r="AI626" s="53"/>
      <c r="AJ626" s="53"/>
      <c r="AK626" s="53"/>
      <c r="AL626" s="53"/>
      <c r="AM626" s="2714"/>
      <c r="AN626" s="2714"/>
      <c r="AO626" s="2714"/>
      <c r="AP626" s="102"/>
      <c r="AQ626" s="78"/>
    </row>
    <row r="627" spans="1:43" s="68" customFormat="1" ht="15.75" thickBot="1">
      <c r="A627" s="115"/>
      <c r="B627" s="2727"/>
      <c r="C627" s="2729"/>
      <c r="D627" s="2729"/>
      <c r="E627" s="2729"/>
      <c r="F627" s="2729"/>
      <c r="G627" s="2729"/>
      <c r="I627" s="42"/>
      <c r="J627" s="78"/>
      <c r="K627" s="78"/>
      <c r="L627" s="78"/>
      <c r="M627" s="78"/>
      <c r="N627" s="58"/>
      <c r="O627" s="58"/>
      <c r="P627" s="58"/>
      <c r="Q627" s="58"/>
      <c r="R627" s="57" t="e">
        <f>IF(N621="HELPER DRILL &amp; BLASTING","V","X")</f>
        <v>#NAME?</v>
      </c>
      <c r="S627" s="2715" t="s">
        <v>56</v>
      </c>
      <c r="T627" s="2715"/>
      <c r="U627" s="103"/>
      <c r="V627" s="78"/>
      <c r="W627" s="2727"/>
      <c r="X627" s="2729"/>
      <c r="Y627" s="2729"/>
      <c r="Z627" s="2729"/>
      <c r="AA627" s="2729"/>
      <c r="AB627" s="2729"/>
      <c r="AD627" s="42"/>
      <c r="AE627" s="78"/>
      <c r="AF627" s="78"/>
      <c r="AG627" s="78"/>
      <c r="AH627" s="78"/>
      <c r="AI627" s="58"/>
      <c r="AJ627" s="58"/>
      <c r="AK627" s="58"/>
      <c r="AL627" s="58"/>
      <c r="AM627" s="57" t="e">
        <f>IF(AI621="HELPER DRILL &amp; BLASTING","V","X")</f>
        <v>#NAME?</v>
      </c>
      <c r="AN627" s="2715" t="s">
        <v>56</v>
      </c>
      <c r="AO627" s="2715"/>
      <c r="AP627" s="103"/>
      <c r="AQ627" s="78"/>
    </row>
    <row r="628" spans="1:43" s="68" customFormat="1" ht="6.75" customHeight="1" thickBot="1">
      <c r="A628" s="115"/>
      <c r="B628" s="2727"/>
      <c r="C628" s="2729"/>
      <c r="D628" s="2729"/>
      <c r="E628" s="2729"/>
      <c r="F628" s="2729"/>
      <c r="G628" s="2729"/>
      <c r="I628" s="42"/>
      <c r="J628" s="78"/>
      <c r="K628" s="78"/>
      <c r="L628" s="53"/>
      <c r="M628" s="53"/>
      <c r="N628" s="53"/>
      <c r="O628" s="53"/>
      <c r="P628" s="53"/>
      <c r="Q628" s="53"/>
      <c r="R628" s="2716"/>
      <c r="S628" s="2717"/>
      <c r="T628" s="2717"/>
      <c r="U628" s="104"/>
      <c r="V628" s="78"/>
      <c r="W628" s="2727"/>
      <c r="X628" s="2729"/>
      <c r="Y628" s="2729"/>
      <c r="Z628" s="2729"/>
      <c r="AA628" s="2729"/>
      <c r="AB628" s="2729"/>
      <c r="AD628" s="42"/>
      <c r="AE628" s="78"/>
      <c r="AF628" s="78"/>
      <c r="AG628" s="53"/>
      <c r="AH628" s="53"/>
      <c r="AI628" s="53"/>
      <c r="AJ628" s="53"/>
      <c r="AK628" s="53"/>
      <c r="AL628" s="53"/>
      <c r="AM628" s="2716"/>
      <c r="AN628" s="2717"/>
      <c r="AO628" s="2717"/>
      <c r="AP628" s="104"/>
      <c r="AQ628" s="78"/>
    </row>
    <row r="629" spans="1:43" s="68" customFormat="1" ht="15.75" thickBot="1">
      <c r="A629" s="115"/>
      <c r="C629" s="2729"/>
      <c r="D629" s="2729"/>
      <c r="E629" s="2729"/>
      <c r="F629" s="2729"/>
      <c r="G629" s="2729"/>
      <c r="H629" s="78"/>
      <c r="I629" s="42"/>
      <c r="J629" s="2719"/>
      <c r="K629" s="2719"/>
      <c r="L629" s="42"/>
      <c r="M629" s="42"/>
      <c r="N629" s="58"/>
      <c r="O629" s="58"/>
      <c r="P629" s="58"/>
      <c r="Q629" s="58"/>
      <c r="R629" s="57" t="s">
        <v>57</v>
      </c>
      <c r="S629" s="54" t="s">
        <v>58</v>
      </c>
      <c r="T629" s="54"/>
      <c r="U629" s="54"/>
      <c r="V629" s="78"/>
      <c r="X629" s="2729"/>
      <c r="Y629" s="2729"/>
      <c r="Z629" s="2729"/>
      <c r="AA629" s="2729"/>
      <c r="AB629" s="2729"/>
      <c r="AC629" s="78"/>
      <c r="AD629" s="42"/>
      <c r="AE629" s="2719"/>
      <c r="AF629" s="2719"/>
      <c r="AG629" s="42"/>
      <c r="AH629" s="42"/>
      <c r="AI629" s="58"/>
      <c r="AJ629" s="58"/>
      <c r="AK629" s="58"/>
      <c r="AL629" s="58"/>
      <c r="AM629" s="57" t="s">
        <v>57</v>
      </c>
      <c r="AN629" s="54" t="s">
        <v>58</v>
      </c>
      <c r="AO629" s="54"/>
      <c r="AP629" s="54"/>
      <c r="AQ629" s="78"/>
    </row>
    <row r="630" spans="1:43" s="68" customFormat="1" ht="3.75" customHeight="1">
      <c r="A630" s="115"/>
      <c r="C630" s="2729"/>
      <c r="D630" s="2729"/>
      <c r="E630" s="2729"/>
      <c r="F630" s="2729"/>
      <c r="G630" s="2729"/>
      <c r="H630" s="78"/>
      <c r="I630" s="42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V630" s="78"/>
      <c r="X630" s="2729"/>
      <c r="Y630" s="2729"/>
      <c r="Z630" s="2729"/>
      <c r="AA630" s="2729"/>
      <c r="AB630" s="2729"/>
      <c r="AC630" s="78"/>
      <c r="AD630" s="42"/>
      <c r="AE630" s="78"/>
      <c r="AF630" s="78"/>
      <c r="AG630" s="78"/>
      <c r="AH630" s="78"/>
      <c r="AI630" s="78"/>
      <c r="AJ630" s="78"/>
      <c r="AK630" s="78"/>
      <c r="AL630" s="78"/>
      <c r="AM630" s="78"/>
      <c r="AN630" s="78"/>
      <c r="AQ630" s="78"/>
    </row>
    <row r="631" spans="1:43" s="68" customFormat="1" ht="3.75" customHeight="1">
      <c r="A631" s="115"/>
      <c r="B631" s="78"/>
      <c r="C631" s="2729"/>
      <c r="D631" s="2729"/>
      <c r="E631" s="2729"/>
      <c r="F631" s="2729"/>
      <c r="G631" s="2729"/>
      <c r="H631" s="78"/>
      <c r="I631" s="42"/>
      <c r="R631" s="62"/>
      <c r="V631" s="78"/>
      <c r="W631" s="78"/>
      <c r="X631" s="2729"/>
      <c r="Y631" s="2729"/>
      <c r="Z631" s="2729"/>
      <c r="AA631" s="2729"/>
      <c r="AB631" s="2729"/>
      <c r="AC631" s="78"/>
      <c r="AD631" s="42"/>
      <c r="AM631" s="62"/>
      <c r="AQ631" s="78"/>
    </row>
    <row r="632" spans="1:43" s="68" customFormat="1">
      <c r="A632" s="115"/>
      <c r="B632" s="78"/>
      <c r="C632" s="78"/>
      <c r="D632" s="78"/>
      <c r="E632" s="78"/>
      <c r="F632" s="78"/>
      <c r="G632" s="78"/>
      <c r="H632" s="78"/>
      <c r="I632" s="42"/>
      <c r="R632" s="62"/>
      <c r="V632" s="78"/>
      <c r="W632" s="78"/>
      <c r="X632" s="78"/>
      <c r="Y632" s="78"/>
      <c r="Z632" s="78"/>
      <c r="AA632" s="78"/>
      <c r="AB632" s="78"/>
      <c r="AC632" s="78"/>
      <c r="AD632" s="42"/>
      <c r="AM632" s="62"/>
      <c r="AQ632" s="78"/>
    </row>
    <row r="633" spans="1:43" s="68" customFormat="1" ht="15.75" thickBot="1">
      <c r="A633" s="115"/>
      <c r="B633" s="78"/>
      <c r="C633" s="78"/>
      <c r="D633" s="78"/>
      <c r="E633" s="78"/>
      <c r="F633" s="78"/>
      <c r="G633" s="78"/>
      <c r="H633" s="78"/>
      <c r="I633" s="42"/>
      <c r="R633" s="62" t="s">
        <v>60</v>
      </c>
      <c r="V633" s="78"/>
      <c r="W633" s="78"/>
      <c r="X633" s="78"/>
      <c r="Y633" s="78"/>
      <c r="Z633" s="78"/>
      <c r="AA633" s="78"/>
      <c r="AB633" s="78"/>
      <c r="AC633" s="78"/>
      <c r="AD633" s="42"/>
      <c r="AM633" s="62" t="s">
        <v>60</v>
      </c>
      <c r="AQ633" s="78"/>
    </row>
    <row r="634" spans="1:43" s="68" customFormat="1" ht="15.75" thickBot="1">
      <c r="A634" s="115"/>
      <c r="B634" s="78"/>
      <c r="C634" s="78"/>
      <c r="D634" s="78"/>
      <c r="E634" s="78"/>
      <c r="F634" s="78"/>
      <c r="G634" s="78"/>
      <c r="H634" s="78"/>
      <c r="I634" s="42"/>
      <c r="R634" s="57" t="s">
        <v>57</v>
      </c>
      <c r="S634" s="2730" t="s">
        <v>61</v>
      </c>
      <c r="T634" s="2731"/>
      <c r="U634" s="98"/>
      <c r="V634" s="78"/>
      <c r="W634" s="78"/>
      <c r="X634" s="78"/>
      <c r="Y634" s="78"/>
      <c r="Z634" s="78"/>
      <c r="AA634" s="78"/>
      <c r="AB634" s="78"/>
      <c r="AC634" s="78"/>
      <c r="AD634" s="42"/>
      <c r="AM634" s="57" t="s">
        <v>57</v>
      </c>
      <c r="AN634" s="2730" t="s">
        <v>61</v>
      </c>
      <c r="AO634" s="2731"/>
      <c r="AP634" s="98"/>
      <c r="AQ634" s="78"/>
    </row>
    <row r="635" spans="1:43" s="68" customFormat="1" ht="4.5" customHeight="1" thickBot="1">
      <c r="A635" s="115"/>
      <c r="B635" s="78"/>
      <c r="C635" s="78"/>
      <c r="D635" s="78"/>
      <c r="E635" s="78"/>
      <c r="F635" s="78"/>
      <c r="G635" s="78"/>
      <c r="H635" s="78"/>
      <c r="I635" s="42"/>
      <c r="V635" s="78"/>
      <c r="W635" s="78"/>
      <c r="X635" s="78"/>
      <c r="Y635" s="78"/>
      <c r="Z635" s="78"/>
      <c r="AA635" s="78"/>
      <c r="AB635" s="78"/>
      <c r="AC635" s="78"/>
      <c r="AD635" s="42"/>
      <c r="AQ635" s="78"/>
    </row>
    <row r="636" spans="1:43" s="68" customFormat="1" ht="15.75" customHeight="1" thickBot="1">
      <c r="A636" s="115"/>
      <c r="B636" s="78"/>
      <c r="C636" s="2607" t="s">
        <v>54</v>
      </c>
      <c r="D636" s="2607"/>
      <c r="E636" s="2607"/>
      <c r="F636" s="2607"/>
      <c r="G636" s="2607"/>
      <c r="H636" s="78"/>
      <c r="I636" s="42"/>
      <c r="R636" s="57" t="s">
        <v>63</v>
      </c>
      <c r="S636" s="2732" t="s">
        <v>62</v>
      </c>
      <c r="T636" s="2732"/>
      <c r="U636" s="105"/>
      <c r="V636" s="78"/>
      <c r="W636" s="78"/>
      <c r="X636" s="2607" t="s">
        <v>54</v>
      </c>
      <c r="Y636" s="2607"/>
      <c r="Z636" s="2607"/>
      <c r="AA636" s="2607"/>
      <c r="AB636" s="2607"/>
      <c r="AC636" s="78"/>
      <c r="AD636" s="42"/>
      <c r="AM636" s="57" t="s">
        <v>63</v>
      </c>
      <c r="AN636" s="2732" t="s">
        <v>62</v>
      </c>
      <c r="AO636" s="2732"/>
      <c r="AP636" s="105"/>
      <c r="AQ636" s="78"/>
    </row>
    <row r="637" spans="1:43" s="68" customFormat="1" ht="5.25" customHeight="1">
      <c r="A637" s="115"/>
      <c r="B637" s="2726"/>
      <c r="C637" s="2726"/>
      <c r="D637" s="2726"/>
      <c r="E637" s="2726"/>
      <c r="F637" s="2726"/>
      <c r="G637" s="2726"/>
      <c r="H637" s="78"/>
      <c r="I637" s="42"/>
      <c r="S637" s="2732"/>
      <c r="T637" s="2732"/>
      <c r="U637" s="105"/>
      <c r="V637" s="78"/>
      <c r="W637" s="2726"/>
      <c r="X637" s="2726"/>
      <c r="Y637" s="2726"/>
      <c r="Z637" s="2726"/>
      <c r="AA637" s="2726"/>
      <c r="AB637" s="2726"/>
      <c r="AC637" s="78"/>
      <c r="AD637" s="42"/>
      <c r="AN637" s="2732"/>
      <c r="AO637" s="2732"/>
      <c r="AP637" s="105"/>
      <c r="AQ637" s="78"/>
    </row>
    <row r="638" spans="1:43" s="68" customFormat="1" ht="5.25" customHeight="1">
      <c r="A638" s="115"/>
      <c r="B638" s="101"/>
      <c r="C638" s="101"/>
      <c r="D638" s="101"/>
      <c r="E638" s="101"/>
      <c r="F638" s="101"/>
      <c r="G638" s="101"/>
      <c r="H638" s="78"/>
      <c r="I638" s="42"/>
      <c r="S638" s="2732"/>
      <c r="T638" s="2732"/>
      <c r="U638" s="105"/>
      <c r="V638" s="78"/>
      <c r="W638" s="101"/>
      <c r="X638" s="101"/>
      <c r="Y638" s="101"/>
      <c r="Z638" s="101"/>
      <c r="AA638" s="101"/>
      <c r="AB638" s="101"/>
      <c r="AC638" s="78"/>
      <c r="AD638" s="42"/>
      <c r="AN638" s="2732"/>
      <c r="AO638" s="2732"/>
      <c r="AP638" s="105"/>
      <c r="AQ638" s="78"/>
    </row>
    <row r="639" spans="1:43" s="68" customFormat="1" ht="3" customHeight="1">
      <c r="A639" s="115"/>
      <c r="B639" s="78"/>
      <c r="C639" s="78"/>
      <c r="D639" s="78"/>
      <c r="E639" s="78"/>
      <c r="F639" s="78"/>
      <c r="G639" s="78"/>
      <c r="H639" s="78"/>
      <c r="I639" s="42"/>
      <c r="V639" s="78"/>
      <c r="W639" s="78"/>
      <c r="X639" s="78"/>
      <c r="Y639" s="78"/>
      <c r="Z639" s="78"/>
      <c r="AA639" s="78"/>
      <c r="AB639" s="78"/>
      <c r="AC639" s="78"/>
      <c r="AD639" s="42"/>
      <c r="AQ639" s="78"/>
    </row>
    <row r="640" spans="1:43" s="68" customFormat="1">
      <c r="A640" s="115"/>
    </row>
    <row r="641" spans="1:44" s="68" customFormat="1" ht="15" customHeight="1">
      <c r="A641" s="115"/>
      <c r="B641" s="2723" t="s">
        <v>42</v>
      </c>
      <c r="C641" s="2723"/>
      <c r="D641" s="2723"/>
      <c r="E641" s="2723"/>
      <c r="F641" s="2723"/>
      <c r="G641" s="2723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V641" s="78"/>
      <c r="W641" s="2723" t="s">
        <v>42</v>
      </c>
      <c r="X641" s="2723"/>
      <c r="Y641" s="2723"/>
      <c r="Z641" s="2723"/>
      <c r="AA641" s="2723"/>
      <c r="AB641" s="2723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Q641" s="78"/>
    </row>
    <row r="642" spans="1:44" s="68" customFormat="1">
      <c r="A642" s="115">
        <v>31</v>
      </c>
      <c r="B642" s="2723"/>
      <c r="C642" s="2723"/>
      <c r="D642" s="2723"/>
      <c r="E642" s="2723"/>
      <c r="F642" s="2723"/>
      <c r="G642" s="2723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V642" s="78"/>
      <c r="W642" s="2723"/>
      <c r="X642" s="2723"/>
      <c r="Y642" s="2723"/>
      <c r="Z642" s="2723"/>
      <c r="AA642" s="2723"/>
      <c r="AB642" s="2723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Q642" s="78"/>
      <c r="AR642" s="68">
        <v>32</v>
      </c>
    </row>
    <row r="643" spans="1:44" s="114" customFormat="1">
      <c r="A643" s="116"/>
      <c r="B643" s="2710"/>
      <c r="C643" s="2710"/>
      <c r="D643" s="2710"/>
      <c r="E643" s="2710"/>
      <c r="F643" s="2710"/>
      <c r="G643" s="2710"/>
      <c r="H643" s="113"/>
      <c r="I643" s="2710"/>
      <c r="J643" s="2710"/>
      <c r="K643" s="2710"/>
      <c r="L643" s="2710"/>
      <c r="M643" s="2710"/>
      <c r="N643" s="2710"/>
      <c r="O643" s="2710"/>
      <c r="P643" s="2710"/>
      <c r="Q643" s="2710"/>
      <c r="R643" s="2710"/>
      <c r="S643" s="2710"/>
      <c r="T643" s="2710"/>
      <c r="U643" s="2710"/>
      <c r="V643" s="113"/>
      <c r="W643" s="2710"/>
      <c r="X643" s="2710"/>
      <c r="Y643" s="2710"/>
      <c r="Z643" s="2710"/>
      <c r="AA643" s="2710"/>
      <c r="AB643" s="2710"/>
      <c r="AC643" s="113"/>
      <c r="AD643" s="2710"/>
      <c r="AE643" s="2710"/>
      <c r="AF643" s="2710"/>
      <c r="AG643" s="2710"/>
      <c r="AH643" s="2710"/>
      <c r="AI643" s="2710"/>
      <c r="AJ643" s="2710"/>
      <c r="AK643" s="2710"/>
      <c r="AL643" s="2710"/>
      <c r="AM643" s="2710"/>
      <c r="AN643" s="2710"/>
      <c r="AO643" s="2710"/>
      <c r="AP643" s="2710"/>
      <c r="AQ643" s="113"/>
    </row>
    <row r="644" spans="1:44" s="68" customFormat="1" ht="15.75" customHeight="1">
      <c r="A644" s="115"/>
      <c r="B644" s="2724">
        <v>1</v>
      </c>
      <c r="C644" s="2725" t="s">
        <v>43</v>
      </c>
      <c r="D644" s="2725"/>
      <c r="E644" s="2725"/>
      <c r="F644" s="2725"/>
      <c r="G644" s="2725"/>
      <c r="H644" s="78"/>
      <c r="I644" s="2722" t="s">
        <v>44</v>
      </c>
      <c r="J644" s="2722"/>
      <c r="K644" s="2722"/>
      <c r="L644" s="2722"/>
      <c r="M644" s="2722"/>
      <c r="N644" s="2722"/>
      <c r="O644" s="2722"/>
      <c r="P644" s="2722"/>
      <c r="Q644" s="2722"/>
      <c r="R644" s="2722"/>
      <c r="S644" s="2722"/>
      <c r="T644" s="2722"/>
      <c r="U644" s="106"/>
      <c r="V644" s="78"/>
      <c r="W644" s="2724">
        <v>1</v>
      </c>
      <c r="X644" s="2725" t="s">
        <v>43</v>
      </c>
      <c r="Y644" s="2725"/>
      <c r="Z644" s="2725"/>
      <c r="AA644" s="2725"/>
      <c r="AB644" s="2725"/>
      <c r="AC644" s="78"/>
      <c r="AD644" s="2722" t="s">
        <v>44</v>
      </c>
      <c r="AE644" s="2722"/>
      <c r="AF644" s="2722"/>
      <c r="AG644" s="2722"/>
      <c r="AH644" s="2722"/>
      <c r="AI644" s="2722"/>
      <c r="AJ644" s="2722"/>
      <c r="AK644" s="2722"/>
      <c r="AL644" s="2722"/>
      <c r="AM644" s="2722"/>
      <c r="AN644" s="2722"/>
      <c r="AO644" s="2722"/>
      <c r="AP644" s="106"/>
      <c r="AQ644" s="78"/>
    </row>
    <row r="645" spans="1:44" s="68" customFormat="1" ht="15.75">
      <c r="A645" s="115"/>
      <c r="B645" s="2724"/>
      <c r="C645" s="2725"/>
      <c r="D645" s="2725"/>
      <c r="E645" s="2725"/>
      <c r="F645" s="2725"/>
      <c r="G645" s="2725"/>
      <c r="H645" s="78"/>
      <c r="I645" s="2722" t="s">
        <v>45</v>
      </c>
      <c r="J645" s="2722"/>
      <c r="K645" s="2722"/>
      <c r="L645" s="2722"/>
      <c r="M645" s="2722"/>
      <c r="N645" s="2722"/>
      <c r="O645" s="2722"/>
      <c r="P645" s="2722"/>
      <c r="Q645" s="2722"/>
      <c r="R645" s="2722"/>
      <c r="S645" s="2722"/>
      <c r="T645" s="2722"/>
      <c r="U645" s="106"/>
      <c r="V645" s="78"/>
      <c r="W645" s="2724"/>
      <c r="X645" s="2725"/>
      <c r="Y645" s="2725"/>
      <c r="Z645" s="2725"/>
      <c r="AA645" s="2725"/>
      <c r="AB645" s="2725"/>
      <c r="AC645" s="78"/>
      <c r="AD645" s="2722" t="s">
        <v>45</v>
      </c>
      <c r="AE645" s="2722"/>
      <c r="AF645" s="2722"/>
      <c r="AG645" s="2722"/>
      <c r="AH645" s="2722"/>
      <c r="AI645" s="2722"/>
      <c r="AJ645" s="2722"/>
      <c r="AK645" s="2722"/>
      <c r="AL645" s="2722"/>
      <c r="AM645" s="2722"/>
      <c r="AN645" s="2722"/>
      <c r="AO645" s="2722"/>
      <c r="AP645" s="106"/>
      <c r="AQ645" s="78"/>
    </row>
    <row r="646" spans="1:44" s="68" customFormat="1">
      <c r="A646" s="115"/>
      <c r="B646" s="110">
        <v>2</v>
      </c>
      <c r="C646" s="50" t="s">
        <v>46</v>
      </c>
      <c r="D646" s="50"/>
      <c r="E646" s="50"/>
      <c r="F646" s="78"/>
      <c r="G646" s="78"/>
      <c r="H646" s="78"/>
      <c r="I646" s="2607"/>
      <c r="J646" s="2607"/>
      <c r="K646" s="2607"/>
      <c r="L646" s="2607"/>
      <c r="M646" s="2607"/>
      <c r="N646" s="2607"/>
      <c r="O646" s="2607"/>
      <c r="P646" s="2607"/>
      <c r="Q646" s="2607"/>
      <c r="R646" s="2607"/>
      <c r="S646" s="2607"/>
      <c r="T646" s="2607"/>
      <c r="U646" s="2607"/>
      <c r="V646" s="78"/>
      <c r="W646" s="110">
        <v>2</v>
      </c>
      <c r="X646" s="50" t="s">
        <v>46</v>
      </c>
      <c r="Y646" s="50"/>
      <c r="Z646" s="50"/>
      <c r="AA646" s="78"/>
      <c r="AB646" s="78"/>
      <c r="AC646" s="78"/>
      <c r="AD646" s="2607"/>
      <c r="AE646" s="2607"/>
      <c r="AF646" s="2607"/>
      <c r="AG646" s="2607"/>
      <c r="AH646" s="2607"/>
      <c r="AI646" s="2607"/>
      <c r="AJ646" s="2607"/>
      <c r="AK646" s="2607"/>
      <c r="AL646" s="2607"/>
      <c r="AM646" s="2607"/>
      <c r="AN646" s="2607"/>
      <c r="AO646" s="2607"/>
      <c r="AP646" s="2607"/>
      <c r="AQ646" s="78"/>
    </row>
    <row r="647" spans="1:44" s="68" customFormat="1" ht="15" customHeight="1">
      <c r="A647" s="115"/>
      <c r="B647" s="2713">
        <v>3</v>
      </c>
      <c r="C647" s="2720" t="s">
        <v>47</v>
      </c>
      <c r="D647" s="2720"/>
      <c r="E647" s="2720"/>
      <c r="F647" s="2720"/>
      <c r="G647" s="2720"/>
      <c r="H647" s="78"/>
      <c r="I647" s="42"/>
      <c r="J647" s="2728" t="s">
        <v>48</v>
      </c>
      <c r="K647" s="2728"/>
      <c r="L647" s="107" t="s">
        <v>6</v>
      </c>
      <c r="M647" s="2728" t="str">
        <f ca="1">TEXT(LEFT(AH617,(FIND("/",AH617,1)-1))+1,"000")&amp;"/KIM/KPP/"&amp;ROMAN(MONTH(NOW()),0)&amp;"/"&amp;YEAR(NOW())</f>
        <v>043/KIM/KPP/III/2021</v>
      </c>
      <c r="N647" s="2728"/>
      <c r="O647" s="2728"/>
      <c r="P647" s="2728"/>
      <c r="Q647" s="2728"/>
      <c r="R647" s="2728"/>
      <c r="S647" s="2728"/>
      <c r="T647" s="2728"/>
      <c r="U647" s="107"/>
      <c r="V647" s="78"/>
      <c r="W647" s="2713">
        <v>3</v>
      </c>
      <c r="X647" s="2720" t="s">
        <v>47</v>
      </c>
      <c r="Y647" s="2720"/>
      <c r="Z647" s="2720"/>
      <c r="AA647" s="2720"/>
      <c r="AB647" s="2720"/>
      <c r="AC647" s="78"/>
      <c r="AD647" s="42"/>
      <c r="AE647" s="2728" t="s">
        <v>48</v>
      </c>
      <c r="AF647" s="2728"/>
      <c r="AG647" s="107" t="s">
        <v>6</v>
      </c>
      <c r="AH647" s="2728" t="str">
        <f ca="1">TEXT(LEFT(M647,(FIND("/",M647,1)-1))+1,"000")&amp;"/KIM/KPP/"&amp;ROMAN(MONTH(NOW()),0)&amp;"/"&amp;YEAR(NOW())</f>
        <v>044/KIM/KPP/III/2021</v>
      </c>
      <c r="AI647" s="2728"/>
      <c r="AJ647" s="2728"/>
      <c r="AK647" s="2728"/>
      <c r="AL647" s="2728"/>
      <c r="AM647" s="2728"/>
      <c r="AN647" s="2728"/>
      <c r="AO647" s="2728"/>
      <c r="AP647" s="107"/>
      <c r="AQ647" s="78"/>
    </row>
    <row r="648" spans="1:44" s="68" customFormat="1" ht="6.75" customHeight="1">
      <c r="A648" s="115"/>
      <c r="B648" s="2713"/>
      <c r="C648" s="2720"/>
      <c r="D648" s="2720"/>
      <c r="E648" s="2720"/>
      <c r="F648" s="2720"/>
      <c r="G648" s="2720"/>
      <c r="H648" s="82"/>
      <c r="I648" s="42"/>
      <c r="J648" s="2728" t="s">
        <v>49</v>
      </c>
      <c r="K648" s="2728"/>
      <c r="L648" s="2728" t="s">
        <v>6</v>
      </c>
      <c r="M648" s="2728" t="e">
        <f>VLOOKUP(A642,DATABASE_NEW,2,FALSE)</f>
        <v>#NAME?</v>
      </c>
      <c r="N648" s="2728"/>
      <c r="O648" s="2728"/>
      <c r="P648" s="2728"/>
      <c r="Q648" s="2728"/>
      <c r="R648" s="2728"/>
      <c r="S648" s="2728"/>
      <c r="T648" s="2728"/>
      <c r="U648" s="107"/>
      <c r="V648" s="78"/>
      <c r="W648" s="2713"/>
      <c r="X648" s="2720"/>
      <c r="Y648" s="2720"/>
      <c r="Z648" s="2720"/>
      <c r="AA648" s="2720"/>
      <c r="AB648" s="2720"/>
      <c r="AC648" s="82"/>
      <c r="AD648" s="42"/>
      <c r="AE648" s="2728" t="s">
        <v>49</v>
      </c>
      <c r="AF648" s="2728"/>
      <c r="AG648" s="2728" t="s">
        <v>6</v>
      </c>
      <c r="AH648" s="2728" t="e">
        <f>VLOOKUP(AR642,DATABASE_NEW,2,FALSE)</f>
        <v>#NAME?</v>
      </c>
      <c r="AI648" s="2728"/>
      <c r="AJ648" s="2728"/>
      <c r="AK648" s="2728"/>
      <c r="AL648" s="2728"/>
      <c r="AM648" s="2728"/>
      <c r="AN648" s="2728"/>
      <c r="AO648" s="2728"/>
      <c r="AP648" s="107"/>
      <c r="AQ648" s="78"/>
    </row>
    <row r="649" spans="1:44" s="68" customFormat="1" ht="6" customHeight="1">
      <c r="A649" s="115"/>
      <c r="B649" s="108"/>
      <c r="C649" s="2720"/>
      <c r="D649" s="2720"/>
      <c r="E649" s="2720"/>
      <c r="F649" s="2720"/>
      <c r="G649" s="2720"/>
      <c r="H649" s="82"/>
      <c r="I649" s="42"/>
      <c r="J649" s="2728"/>
      <c r="K649" s="2728"/>
      <c r="L649" s="2728"/>
      <c r="M649" s="2728"/>
      <c r="N649" s="2728"/>
      <c r="O649" s="2728"/>
      <c r="P649" s="2728"/>
      <c r="Q649" s="2728"/>
      <c r="R649" s="2728"/>
      <c r="S649" s="2728"/>
      <c r="T649" s="2728"/>
      <c r="U649" s="107"/>
      <c r="V649" s="78"/>
      <c r="W649" s="108"/>
      <c r="X649" s="2720"/>
      <c r="Y649" s="2720"/>
      <c r="Z649" s="2720"/>
      <c r="AA649" s="2720"/>
      <c r="AB649" s="2720"/>
      <c r="AC649" s="82"/>
      <c r="AD649" s="42"/>
      <c r="AE649" s="2728"/>
      <c r="AF649" s="2728"/>
      <c r="AG649" s="2728"/>
      <c r="AH649" s="2728"/>
      <c r="AI649" s="2728"/>
      <c r="AJ649" s="2728"/>
      <c r="AK649" s="2728"/>
      <c r="AL649" s="2728"/>
      <c r="AM649" s="2728"/>
      <c r="AN649" s="2728"/>
      <c r="AO649" s="2728"/>
      <c r="AP649" s="107"/>
      <c r="AQ649" s="78"/>
    </row>
    <row r="650" spans="1:44" s="68" customFormat="1" ht="15" customHeight="1">
      <c r="A650" s="115"/>
      <c r="B650" s="2713">
        <v>4</v>
      </c>
      <c r="C650" s="2720" t="s">
        <v>50</v>
      </c>
      <c r="D650" s="2720"/>
      <c r="E650" s="2720"/>
      <c r="F650" s="2720"/>
      <c r="G650" s="2720"/>
      <c r="H650" s="82"/>
      <c r="I650" s="42"/>
      <c r="J650" s="2712" t="s">
        <v>10</v>
      </c>
      <c r="K650" s="2712"/>
      <c r="L650" s="111" t="s">
        <v>6</v>
      </c>
      <c r="M650" s="2711" t="e">
        <f>VLOOKUP(A642,DATABASE_NEW,5,FALSE)</f>
        <v>#NAME?</v>
      </c>
      <c r="N650" s="2711"/>
      <c r="O650" s="2711"/>
      <c r="P650" s="2711"/>
      <c r="Q650" s="2711"/>
      <c r="R650" s="2711"/>
      <c r="S650" s="2711"/>
      <c r="T650" s="2711"/>
      <c r="U650" s="2711"/>
      <c r="V650" s="78"/>
      <c r="W650" s="2713">
        <v>4</v>
      </c>
      <c r="X650" s="2720" t="s">
        <v>50</v>
      </c>
      <c r="Y650" s="2720"/>
      <c r="Z650" s="2720"/>
      <c r="AA650" s="2720"/>
      <c r="AB650" s="2720"/>
      <c r="AC650" s="82"/>
      <c r="AD650" s="42"/>
      <c r="AE650" s="2712" t="s">
        <v>10</v>
      </c>
      <c r="AF650" s="2712"/>
      <c r="AG650" s="111" t="s">
        <v>6</v>
      </c>
      <c r="AH650" s="2711" t="e">
        <f>VLOOKUP(AR642,DATABASE_NEW,5,FALSE)</f>
        <v>#NAME?</v>
      </c>
      <c r="AI650" s="2711"/>
      <c r="AJ650" s="2711"/>
      <c r="AK650" s="2711"/>
      <c r="AL650" s="2711"/>
      <c r="AM650" s="2711"/>
      <c r="AN650" s="2711"/>
      <c r="AO650" s="2711"/>
      <c r="AP650" s="2711"/>
      <c r="AQ650" s="78"/>
    </row>
    <row r="651" spans="1:44" s="68" customFormat="1">
      <c r="A651" s="115"/>
      <c r="B651" s="2713"/>
      <c r="C651" s="2720"/>
      <c r="D651" s="2720"/>
      <c r="E651" s="2720"/>
      <c r="F651" s="2720"/>
      <c r="G651" s="2720"/>
      <c r="H651" s="82"/>
      <c r="I651" s="42"/>
      <c r="J651" s="2712" t="s">
        <v>8</v>
      </c>
      <c r="K651" s="2712"/>
      <c r="L651" s="111"/>
      <c r="M651" s="109" t="s">
        <v>6</v>
      </c>
      <c r="N651" s="2711" t="e">
        <f>VLOOKUP(A642,DATABASE_NEW,3,FALSE)</f>
        <v>#NAME?</v>
      </c>
      <c r="O651" s="2711"/>
      <c r="P651" s="2711"/>
      <c r="Q651" s="2711"/>
      <c r="R651" s="2711"/>
      <c r="S651" s="2711"/>
      <c r="T651" s="2711"/>
      <c r="U651" s="2711"/>
      <c r="V651" s="78"/>
      <c r="W651" s="2713"/>
      <c r="X651" s="2720"/>
      <c r="Y651" s="2720"/>
      <c r="Z651" s="2720"/>
      <c r="AA651" s="2720"/>
      <c r="AB651" s="2720"/>
      <c r="AC651" s="82"/>
      <c r="AD651" s="42"/>
      <c r="AE651" s="2712" t="s">
        <v>8</v>
      </c>
      <c r="AF651" s="2712"/>
      <c r="AG651" s="111"/>
      <c r="AH651" s="109" t="s">
        <v>6</v>
      </c>
      <c r="AI651" s="2711" t="e">
        <f>VLOOKUP(AR642,DATABASE_NEW,3,FALSE)</f>
        <v>#NAME?</v>
      </c>
      <c r="AJ651" s="2711"/>
      <c r="AK651" s="2711"/>
      <c r="AL651" s="2711"/>
      <c r="AM651" s="2711"/>
      <c r="AN651" s="2711"/>
      <c r="AO651" s="2711"/>
      <c r="AP651" s="2711"/>
      <c r="AQ651" s="78"/>
    </row>
    <row r="652" spans="1:44" s="68" customFormat="1" ht="15" customHeight="1">
      <c r="A652" s="115"/>
      <c r="B652" s="2713">
        <v>5</v>
      </c>
      <c r="C652" s="2720" t="s">
        <v>51</v>
      </c>
      <c r="D652" s="2720"/>
      <c r="E652" s="2720"/>
      <c r="F652" s="2720"/>
      <c r="G652" s="2720"/>
      <c r="H652" s="82"/>
      <c r="I652" s="42"/>
      <c r="J652" s="2712" t="s">
        <v>5</v>
      </c>
      <c r="K652" s="2712"/>
      <c r="L652" s="2712"/>
      <c r="M652" s="112" t="s">
        <v>6</v>
      </c>
      <c r="N652" s="2711" t="e">
        <f>"PT. KPP / "&amp;VLOOKUP(A642,DATABASE_NEW,6,FALSE)</f>
        <v>#NAME?</v>
      </c>
      <c r="O652" s="2711"/>
      <c r="P652" s="2711"/>
      <c r="Q652" s="2711"/>
      <c r="R652" s="2711"/>
      <c r="S652" s="2711"/>
      <c r="T652" s="2711"/>
      <c r="U652" s="100"/>
      <c r="V652" s="78"/>
      <c r="W652" s="2713">
        <v>5</v>
      </c>
      <c r="X652" s="2720" t="s">
        <v>51</v>
      </c>
      <c r="Y652" s="2720"/>
      <c r="Z652" s="2720"/>
      <c r="AA652" s="2720"/>
      <c r="AB652" s="2720"/>
      <c r="AC652" s="82"/>
      <c r="AD652" s="42"/>
      <c r="AE652" s="2712" t="s">
        <v>5</v>
      </c>
      <c r="AF652" s="2712"/>
      <c r="AG652" s="2712"/>
      <c r="AH652" s="112" t="s">
        <v>6</v>
      </c>
      <c r="AI652" s="2711" t="e">
        <f>"PT. KPP / "&amp;VLOOKUP(AR642,DATABASE_NEW,6,FALSE)</f>
        <v>#NAME?</v>
      </c>
      <c r="AJ652" s="2711"/>
      <c r="AK652" s="2711"/>
      <c r="AL652" s="2711"/>
      <c r="AM652" s="2711"/>
      <c r="AN652" s="2711"/>
      <c r="AO652" s="2711"/>
      <c r="AP652" s="100"/>
      <c r="AQ652" s="78"/>
    </row>
    <row r="653" spans="1:44" s="68" customFormat="1" ht="12.75" customHeight="1">
      <c r="A653" s="115"/>
      <c r="B653" s="2713"/>
      <c r="C653" s="2720"/>
      <c r="D653" s="2720"/>
      <c r="E653" s="2720"/>
      <c r="F653" s="2720"/>
      <c r="G653" s="2720"/>
      <c r="H653" s="78"/>
      <c r="I653" s="42"/>
      <c r="J653" s="2712" t="s">
        <v>59</v>
      </c>
      <c r="K653" s="2712"/>
      <c r="L653" s="2712"/>
      <c r="M653" s="2712"/>
      <c r="N653" s="60" t="s">
        <v>6</v>
      </c>
      <c r="O653" s="60"/>
      <c r="P653" s="2718" t="e">
        <f>VLOOKUP(A642,DATABASE_NEW,21,FALSE)</f>
        <v>#NAME?</v>
      </c>
      <c r="Q653" s="2718"/>
      <c r="R653" s="2718"/>
      <c r="S653" s="2718"/>
      <c r="T653" s="2718"/>
      <c r="U653" s="99"/>
      <c r="V653" s="78"/>
      <c r="W653" s="2713"/>
      <c r="X653" s="2720"/>
      <c r="Y653" s="2720"/>
      <c r="Z653" s="2720"/>
      <c r="AA653" s="2720"/>
      <c r="AB653" s="2720"/>
      <c r="AC653" s="78"/>
      <c r="AD653" s="42"/>
      <c r="AE653" s="2712" t="s">
        <v>59</v>
      </c>
      <c r="AF653" s="2712"/>
      <c r="AG653" s="2712"/>
      <c r="AH653" s="2712"/>
      <c r="AI653" s="60" t="s">
        <v>6</v>
      </c>
      <c r="AJ653" s="60"/>
      <c r="AK653" s="2718" t="e">
        <f>VLOOKUP(AR642,DATABASE_NEW,21,FALSE)</f>
        <v>#NAME?</v>
      </c>
      <c r="AL653" s="2718"/>
      <c r="AM653" s="2718"/>
      <c r="AN653" s="2718"/>
      <c r="AO653" s="2718"/>
      <c r="AP653" s="99"/>
      <c r="AQ653" s="78"/>
    </row>
    <row r="654" spans="1:44" s="68" customFormat="1" ht="15" customHeight="1">
      <c r="A654" s="115"/>
      <c r="B654" s="2713">
        <v>6</v>
      </c>
      <c r="C654" s="2720" t="s">
        <v>52</v>
      </c>
      <c r="D654" s="2720"/>
      <c r="E654" s="2720"/>
      <c r="F654" s="2720"/>
      <c r="G654" s="2720"/>
      <c r="H654" s="78"/>
      <c r="I654" s="2607"/>
      <c r="J654" s="2607"/>
      <c r="K654" s="2607"/>
      <c r="L654" s="2607"/>
      <c r="M654" s="2607"/>
      <c r="N654" s="2607"/>
      <c r="O654" s="2607"/>
      <c r="P654" s="2607"/>
      <c r="Q654" s="2607"/>
      <c r="R654" s="2607"/>
      <c r="S654" s="2607"/>
      <c r="T654" s="2607"/>
      <c r="U654" s="2607"/>
      <c r="V654" s="78"/>
      <c r="W654" s="2713">
        <v>6</v>
      </c>
      <c r="X654" s="2720" t="s">
        <v>52</v>
      </c>
      <c r="Y654" s="2720"/>
      <c r="Z654" s="2720"/>
      <c r="AA654" s="2720"/>
      <c r="AB654" s="2720"/>
      <c r="AC654" s="78"/>
      <c r="AD654" s="2607"/>
      <c r="AE654" s="2607"/>
      <c r="AF654" s="2607"/>
      <c r="AG654" s="2607"/>
      <c r="AH654" s="2607"/>
      <c r="AI654" s="2607"/>
      <c r="AJ654" s="2607"/>
      <c r="AK654" s="2607"/>
      <c r="AL654" s="2607"/>
      <c r="AM654" s="2607"/>
      <c r="AN654" s="2607"/>
      <c r="AO654" s="2607"/>
      <c r="AP654" s="2607"/>
      <c r="AQ654" s="78"/>
    </row>
    <row r="655" spans="1:44" s="68" customFormat="1" ht="9.75" customHeight="1">
      <c r="A655" s="115"/>
      <c r="B655" s="2713"/>
      <c r="C655" s="2720"/>
      <c r="D655" s="2720"/>
      <c r="E655" s="2720"/>
      <c r="F655" s="2720"/>
      <c r="G655" s="2720"/>
      <c r="H655" s="78"/>
      <c r="I655" s="42"/>
      <c r="J655" s="78"/>
      <c r="K655" s="55"/>
      <c r="L655" s="56"/>
      <c r="M655" s="56"/>
      <c r="N655" s="56"/>
      <c r="O655" s="56"/>
      <c r="P655" s="2721" t="s">
        <v>55</v>
      </c>
      <c r="Q655" s="2721"/>
      <c r="R655" s="2721"/>
      <c r="S655" s="2721"/>
      <c r="T655" s="2721"/>
      <c r="U655" s="2721"/>
      <c r="V655" s="78"/>
      <c r="W655" s="2713"/>
      <c r="X655" s="2720"/>
      <c r="Y655" s="2720"/>
      <c r="Z655" s="2720"/>
      <c r="AA655" s="2720"/>
      <c r="AB655" s="2720"/>
      <c r="AC655" s="78"/>
      <c r="AD655" s="42"/>
      <c r="AE655" s="78"/>
      <c r="AF655" s="55"/>
      <c r="AG655" s="56"/>
      <c r="AH655" s="56"/>
      <c r="AI655" s="56"/>
      <c r="AJ655" s="56"/>
      <c r="AK655" s="2721" t="s">
        <v>55</v>
      </c>
      <c r="AL655" s="2721"/>
      <c r="AM655" s="2721"/>
      <c r="AN655" s="2721"/>
      <c r="AO655" s="2721"/>
      <c r="AP655" s="2721"/>
      <c r="AQ655" s="78"/>
    </row>
    <row r="656" spans="1:44" s="68" customFormat="1" ht="6.75" customHeight="1" thickBot="1">
      <c r="A656" s="115"/>
      <c r="B656" s="2727">
        <v>7</v>
      </c>
      <c r="C656" s="2729" t="s">
        <v>53</v>
      </c>
      <c r="D656" s="2729"/>
      <c r="E656" s="2729"/>
      <c r="F656" s="2729"/>
      <c r="G656" s="2729"/>
      <c r="I656" s="42"/>
      <c r="J656" s="78"/>
      <c r="K656" s="78"/>
      <c r="L656" s="53"/>
      <c r="M656" s="53"/>
      <c r="N656" s="53"/>
      <c r="O656" s="53"/>
      <c r="P656" s="53"/>
      <c r="Q656" s="53"/>
      <c r="R656" s="2714"/>
      <c r="S656" s="2714"/>
      <c r="T656" s="2714"/>
      <c r="U656" s="102"/>
      <c r="V656" s="78"/>
      <c r="W656" s="2727">
        <v>7</v>
      </c>
      <c r="X656" s="2729" t="s">
        <v>53</v>
      </c>
      <c r="Y656" s="2729"/>
      <c r="Z656" s="2729"/>
      <c r="AA656" s="2729"/>
      <c r="AB656" s="2729"/>
      <c r="AD656" s="42"/>
      <c r="AE656" s="78"/>
      <c r="AF656" s="78"/>
      <c r="AG656" s="53"/>
      <c r="AH656" s="53"/>
      <c r="AI656" s="53"/>
      <c r="AJ656" s="53"/>
      <c r="AK656" s="53"/>
      <c r="AL656" s="53"/>
      <c r="AM656" s="2714"/>
      <c r="AN656" s="2714"/>
      <c r="AO656" s="2714"/>
      <c r="AP656" s="102"/>
      <c r="AQ656" s="78"/>
    </row>
    <row r="657" spans="1:43" s="68" customFormat="1" ht="15.75" thickBot="1">
      <c r="A657" s="115"/>
      <c r="B657" s="2727"/>
      <c r="C657" s="2729"/>
      <c r="D657" s="2729"/>
      <c r="E657" s="2729"/>
      <c r="F657" s="2729"/>
      <c r="G657" s="2729"/>
      <c r="I657" s="42"/>
      <c r="J657" s="78"/>
      <c r="K657" s="78"/>
      <c r="L657" s="78"/>
      <c r="M657" s="78"/>
      <c r="N657" s="58"/>
      <c r="O657" s="58"/>
      <c r="P657" s="58"/>
      <c r="Q657" s="58"/>
      <c r="R657" s="57" t="e">
        <f>IF(N651="HELPER DRILL &amp; BLASTING","V","X")</f>
        <v>#NAME?</v>
      </c>
      <c r="S657" s="2715" t="s">
        <v>56</v>
      </c>
      <c r="T657" s="2715"/>
      <c r="U657" s="103"/>
      <c r="V657" s="78"/>
      <c r="W657" s="2727"/>
      <c r="X657" s="2729"/>
      <c r="Y657" s="2729"/>
      <c r="Z657" s="2729"/>
      <c r="AA657" s="2729"/>
      <c r="AB657" s="2729"/>
      <c r="AD657" s="42"/>
      <c r="AE657" s="78"/>
      <c r="AF657" s="78"/>
      <c r="AG657" s="78"/>
      <c r="AH657" s="78"/>
      <c r="AI657" s="58"/>
      <c r="AJ657" s="58"/>
      <c r="AK657" s="58"/>
      <c r="AL657" s="58"/>
      <c r="AM657" s="57" t="e">
        <f>IF(AI651="HELPER DRILL &amp; BLASTING","V","X")</f>
        <v>#NAME?</v>
      </c>
      <c r="AN657" s="2715" t="s">
        <v>56</v>
      </c>
      <c r="AO657" s="2715"/>
      <c r="AP657" s="103"/>
      <c r="AQ657" s="78"/>
    </row>
    <row r="658" spans="1:43" s="68" customFormat="1" ht="6.75" customHeight="1" thickBot="1">
      <c r="A658" s="115"/>
      <c r="B658" s="2727"/>
      <c r="C658" s="2729"/>
      <c r="D658" s="2729"/>
      <c r="E658" s="2729"/>
      <c r="F658" s="2729"/>
      <c r="G658" s="2729"/>
      <c r="I658" s="42"/>
      <c r="J658" s="78"/>
      <c r="K658" s="78"/>
      <c r="L658" s="53"/>
      <c r="M658" s="53"/>
      <c r="N658" s="53"/>
      <c r="O658" s="53"/>
      <c r="P658" s="53"/>
      <c r="Q658" s="53"/>
      <c r="R658" s="2716"/>
      <c r="S658" s="2717"/>
      <c r="T658" s="2717"/>
      <c r="U658" s="104"/>
      <c r="V658" s="78"/>
      <c r="W658" s="2727"/>
      <c r="X658" s="2729"/>
      <c r="Y658" s="2729"/>
      <c r="Z658" s="2729"/>
      <c r="AA658" s="2729"/>
      <c r="AB658" s="2729"/>
      <c r="AD658" s="42"/>
      <c r="AE658" s="78"/>
      <c r="AF658" s="78"/>
      <c r="AG658" s="53"/>
      <c r="AH658" s="53"/>
      <c r="AI658" s="53"/>
      <c r="AJ658" s="53"/>
      <c r="AK658" s="53"/>
      <c r="AL658" s="53"/>
      <c r="AM658" s="2716"/>
      <c r="AN658" s="2717"/>
      <c r="AO658" s="2717"/>
      <c r="AP658" s="104"/>
      <c r="AQ658" s="78"/>
    </row>
    <row r="659" spans="1:43" s="68" customFormat="1" ht="15.75" thickBot="1">
      <c r="A659" s="115"/>
      <c r="C659" s="2729"/>
      <c r="D659" s="2729"/>
      <c r="E659" s="2729"/>
      <c r="F659" s="2729"/>
      <c r="G659" s="2729"/>
      <c r="H659" s="78"/>
      <c r="I659" s="42"/>
      <c r="J659" s="2719"/>
      <c r="K659" s="2719"/>
      <c r="L659" s="42"/>
      <c r="M659" s="42"/>
      <c r="N659" s="58"/>
      <c r="O659" s="58"/>
      <c r="P659" s="58"/>
      <c r="Q659" s="58"/>
      <c r="R659" s="57" t="s">
        <v>57</v>
      </c>
      <c r="S659" s="54" t="s">
        <v>58</v>
      </c>
      <c r="T659" s="54"/>
      <c r="U659" s="54"/>
      <c r="V659" s="78"/>
      <c r="X659" s="2729"/>
      <c r="Y659" s="2729"/>
      <c r="Z659" s="2729"/>
      <c r="AA659" s="2729"/>
      <c r="AB659" s="2729"/>
      <c r="AC659" s="78"/>
      <c r="AD659" s="42"/>
      <c r="AE659" s="2719"/>
      <c r="AF659" s="2719"/>
      <c r="AG659" s="42"/>
      <c r="AH659" s="42"/>
      <c r="AI659" s="58"/>
      <c r="AJ659" s="58"/>
      <c r="AK659" s="58"/>
      <c r="AL659" s="58"/>
      <c r="AM659" s="57" t="s">
        <v>57</v>
      </c>
      <c r="AN659" s="54" t="s">
        <v>58</v>
      </c>
      <c r="AO659" s="54"/>
      <c r="AP659" s="54"/>
      <c r="AQ659" s="78"/>
    </row>
    <row r="660" spans="1:43" s="68" customFormat="1" ht="3.75" customHeight="1">
      <c r="A660" s="115"/>
      <c r="C660" s="2729"/>
      <c r="D660" s="2729"/>
      <c r="E660" s="2729"/>
      <c r="F660" s="2729"/>
      <c r="G660" s="2729"/>
      <c r="H660" s="78"/>
      <c r="I660" s="42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V660" s="78"/>
      <c r="X660" s="2729"/>
      <c r="Y660" s="2729"/>
      <c r="Z660" s="2729"/>
      <c r="AA660" s="2729"/>
      <c r="AB660" s="2729"/>
      <c r="AC660" s="78"/>
      <c r="AD660" s="42"/>
      <c r="AE660" s="78"/>
      <c r="AF660" s="78"/>
      <c r="AG660" s="78"/>
      <c r="AH660" s="78"/>
      <c r="AI660" s="78"/>
      <c r="AJ660" s="78"/>
      <c r="AK660" s="78"/>
      <c r="AL660" s="78"/>
      <c r="AM660" s="78"/>
      <c r="AN660" s="78"/>
      <c r="AQ660" s="78"/>
    </row>
    <row r="661" spans="1:43" s="68" customFormat="1" ht="3.75" customHeight="1">
      <c r="A661" s="115"/>
      <c r="B661" s="78"/>
      <c r="C661" s="2729"/>
      <c r="D661" s="2729"/>
      <c r="E661" s="2729"/>
      <c r="F661" s="2729"/>
      <c r="G661" s="2729"/>
      <c r="H661" s="78"/>
      <c r="I661" s="42"/>
      <c r="R661" s="62"/>
      <c r="V661" s="78"/>
      <c r="W661" s="78"/>
      <c r="X661" s="2729"/>
      <c r="Y661" s="2729"/>
      <c r="Z661" s="2729"/>
      <c r="AA661" s="2729"/>
      <c r="AB661" s="2729"/>
      <c r="AC661" s="78"/>
      <c r="AD661" s="42"/>
      <c r="AM661" s="62"/>
      <c r="AQ661" s="78"/>
    </row>
    <row r="662" spans="1:43" s="68" customFormat="1">
      <c r="A662" s="115"/>
      <c r="B662" s="78"/>
      <c r="C662" s="78"/>
      <c r="D662" s="78"/>
      <c r="E662" s="78"/>
      <c r="F662" s="78"/>
      <c r="G662" s="78"/>
      <c r="H662" s="78"/>
      <c r="I662" s="42"/>
      <c r="R662" s="62"/>
      <c r="V662" s="78"/>
      <c r="W662" s="78"/>
      <c r="X662" s="78"/>
      <c r="Y662" s="78"/>
      <c r="Z662" s="78"/>
      <c r="AA662" s="78"/>
      <c r="AB662" s="78"/>
      <c r="AC662" s="78"/>
      <c r="AD662" s="42"/>
      <c r="AM662" s="62"/>
      <c r="AQ662" s="78"/>
    </row>
    <row r="663" spans="1:43" s="68" customFormat="1" ht="15.75" thickBot="1">
      <c r="A663" s="115"/>
      <c r="B663" s="78"/>
      <c r="C663" s="78"/>
      <c r="D663" s="78"/>
      <c r="E663" s="78"/>
      <c r="F663" s="78"/>
      <c r="G663" s="78"/>
      <c r="H663" s="78"/>
      <c r="I663" s="42"/>
      <c r="R663" s="62" t="s">
        <v>60</v>
      </c>
      <c r="V663" s="78"/>
      <c r="W663" s="78"/>
      <c r="X663" s="78"/>
      <c r="Y663" s="78"/>
      <c r="Z663" s="78"/>
      <c r="AA663" s="78"/>
      <c r="AB663" s="78"/>
      <c r="AC663" s="78"/>
      <c r="AD663" s="42"/>
      <c r="AM663" s="62" t="s">
        <v>60</v>
      </c>
      <c r="AQ663" s="78"/>
    </row>
    <row r="664" spans="1:43" s="68" customFormat="1" ht="15.75" thickBot="1">
      <c r="A664" s="115"/>
      <c r="B664" s="78"/>
      <c r="C664" s="78"/>
      <c r="D664" s="78"/>
      <c r="E664" s="78"/>
      <c r="F664" s="78"/>
      <c r="G664" s="78"/>
      <c r="H664" s="78"/>
      <c r="I664" s="42"/>
      <c r="R664" s="57" t="s">
        <v>57</v>
      </c>
      <c r="S664" s="2730" t="s">
        <v>61</v>
      </c>
      <c r="T664" s="2731"/>
      <c r="U664" s="98"/>
      <c r="V664" s="78"/>
      <c r="W664" s="78"/>
      <c r="X664" s="78"/>
      <c r="Y664" s="78"/>
      <c r="Z664" s="78"/>
      <c r="AA664" s="78"/>
      <c r="AB664" s="78"/>
      <c r="AC664" s="78"/>
      <c r="AD664" s="42"/>
      <c r="AM664" s="57" t="s">
        <v>57</v>
      </c>
      <c r="AN664" s="2730" t="s">
        <v>61</v>
      </c>
      <c r="AO664" s="2731"/>
      <c r="AP664" s="98"/>
      <c r="AQ664" s="78"/>
    </row>
    <row r="665" spans="1:43" s="68" customFormat="1" ht="4.5" customHeight="1" thickBot="1">
      <c r="A665" s="115"/>
      <c r="B665" s="78"/>
      <c r="C665" s="78"/>
      <c r="D665" s="78"/>
      <c r="E665" s="78"/>
      <c r="F665" s="78"/>
      <c r="G665" s="78"/>
      <c r="H665" s="78"/>
      <c r="I665" s="42"/>
      <c r="V665" s="78"/>
      <c r="W665" s="78"/>
      <c r="X665" s="78"/>
      <c r="Y665" s="78"/>
      <c r="Z665" s="78"/>
      <c r="AA665" s="78"/>
      <c r="AB665" s="78"/>
      <c r="AC665" s="78"/>
      <c r="AD665" s="42"/>
      <c r="AQ665" s="78"/>
    </row>
    <row r="666" spans="1:43" s="68" customFormat="1" ht="15.75" customHeight="1" thickBot="1">
      <c r="A666" s="115"/>
      <c r="B666" s="78"/>
      <c r="C666" s="2607" t="s">
        <v>54</v>
      </c>
      <c r="D666" s="2607"/>
      <c r="E666" s="2607"/>
      <c r="F666" s="2607"/>
      <c r="G666" s="2607"/>
      <c r="H666" s="78"/>
      <c r="I666" s="42"/>
      <c r="R666" s="57" t="s">
        <v>63</v>
      </c>
      <c r="S666" s="2732" t="s">
        <v>62</v>
      </c>
      <c r="T666" s="2732"/>
      <c r="U666" s="105"/>
      <c r="V666" s="78"/>
      <c r="W666" s="78"/>
      <c r="X666" s="2607" t="s">
        <v>54</v>
      </c>
      <c r="Y666" s="2607"/>
      <c r="Z666" s="2607"/>
      <c r="AA666" s="2607"/>
      <c r="AB666" s="2607"/>
      <c r="AC666" s="78"/>
      <c r="AD666" s="42"/>
      <c r="AM666" s="57" t="s">
        <v>63</v>
      </c>
      <c r="AN666" s="2732" t="s">
        <v>62</v>
      </c>
      <c r="AO666" s="2732"/>
      <c r="AP666" s="105"/>
      <c r="AQ666" s="78"/>
    </row>
    <row r="667" spans="1:43" s="68" customFormat="1" ht="5.25" customHeight="1">
      <c r="A667" s="115"/>
      <c r="B667" s="2726"/>
      <c r="C667" s="2726"/>
      <c r="D667" s="2726"/>
      <c r="E667" s="2726"/>
      <c r="F667" s="2726"/>
      <c r="G667" s="2726"/>
      <c r="H667" s="78"/>
      <c r="I667" s="42"/>
      <c r="S667" s="2732"/>
      <c r="T667" s="2732"/>
      <c r="U667" s="105"/>
      <c r="V667" s="78"/>
      <c r="W667" s="2726"/>
      <c r="X667" s="2726"/>
      <c r="Y667" s="2726"/>
      <c r="Z667" s="2726"/>
      <c r="AA667" s="2726"/>
      <c r="AB667" s="2726"/>
      <c r="AC667" s="78"/>
      <c r="AD667" s="42"/>
      <c r="AN667" s="2732"/>
      <c r="AO667" s="2732"/>
      <c r="AP667" s="105"/>
      <c r="AQ667" s="78"/>
    </row>
    <row r="668" spans="1:43" s="68" customFormat="1" ht="5.25" customHeight="1">
      <c r="A668" s="115"/>
      <c r="B668" s="101"/>
      <c r="C668" s="101"/>
      <c r="D668" s="101"/>
      <c r="E668" s="101"/>
      <c r="F668" s="101"/>
      <c r="G668" s="101"/>
      <c r="H668" s="78"/>
      <c r="I668" s="42"/>
      <c r="S668" s="2732"/>
      <c r="T668" s="2732"/>
      <c r="U668" s="105"/>
      <c r="V668" s="78"/>
      <c r="W668" s="101"/>
      <c r="X668" s="101"/>
      <c r="Y668" s="101"/>
      <c r="Z668" s="101"/>
      <c r="AA668" s="101"/>
      <c r="AB668" s="101"/>
      <c r="AC668" s="78"/>
      <c r="AD668" s="42"/>
      <c r="AN668" s="2732"/>
      <c r="AO668" s="2732"/>
      <c r="AP668" s="105"/>
      <c r="AQ668" s="78"/>
    </row>
    <row r="669" spans="1:43" s="68" customFormat="1" ht="3" customHeight="1">
      <c r="A669" s="115"/>
      <c r="B669" s="78"/>
      <c r="C669" s="78"/>
      <c r="D669" s="78"/>
      <c r="E669" s="78"/>
      <c r="F669" s="78"/>
      <c r="G669" s="78"/>
      <c r="H669" s="78"/>
      <c r="I669" s="42"/>
      <c r="V669" s="78"/>
      <c r="W669" s="78"/>
      <c r="X669" s="78"/>
      <c r="Y669" s="78"/>
      <c r="Z669" s="78"/>
      <c r="AA669" s="78"/>
      <c r="AB669" s="78"/>
      <c r="AC669" s="78"/>
      <c r="AD669" s="42"/>
      <c r="AQ669" s="78"/>
    </row>
    <row r="670" spans="1:43" s="68" customFormat="1" ht="4.5" customHeight="1">
      <c r="A670" s="115"/>
    </row>
    <row r="671" spans="1:43" s="68" customFormat="1" ht="4.5" customHeight="1"/>
    <row r="672" spans="1:43" s="68" customFormat="1" ht="15" customHeight="1">
      <c r="A672" s="115"/>
      <c r="B672" s="2723" t="s">
        <v>42</v>
      </c>
      <c r="C672" s="2723"/>
      <c r="D672" s="2723"/>
      <c r="E672" s="2723"/>
      <c r="F672" s="2723"/>
      <c r="G672" s="2723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V672" s="78"/>
      <c r="W672" s="2723" t="s">
        <v>42</v>
      </c>
      <c r="X672" s="2723"/>
      <c r="Y672" s="2723"/>
      <c r="Z672" s="2723"/>
      <c r="AA672" s="2723"/>
      <c r="AB672" s="2723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Q672" s="78"/>
    </row>
    <row r="673" spans="1:44" s="68" customFormat="1">
      <c r="A673" s="115">
        <v>29</v>
      </c>
      <c r="B673" s="2723"/>
      <c r="C673" s="2723"/>
      <c r="D673" s="2723"/>
      <c r="E673" s="2723"/>
      <c r="F673" s="2723"/>
      <c r="G673" s="2723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V673" s="78"/>
      <c r="W673" s="2723"/>
      <c r="X673" s="2723"/>
      <c r="Y673" s="2723"/>
      <c r="Z673" s="2723"/>
      <c r="AA673" s="2723"/>
      <c r="AB673" s="2723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Q673" s="78"/>
      <c r="AR673" s="68">
        <v>30</v>
      </c>
    </row>
    <row r="674" spans="1:44" s="114" customFormat="1">
      <c r="A674" s="116"/>
      <c r="B674" s="2710"/>
      <c r="C674" s="2710"/>
      <c r="D674" s="2710"/>
      <c r="E674" s="2710"/>
      <c r="F674" s="2710"/>
      <c r="G674" s="2710"/>
      <c r="H674" s="113"/>
      <c r="I674" s="2710"/>
      <c r="J674" s="2710"/>
      <c r="K674" s="2710"/>
      <c r="L674" s="2710"/>
      <c r="M674" s="2710"/>
      <c r="N674" s="2710"/>
      <c r="O674" s="2710"/>
      <c r="P674" s="2710"/>
      <c r="Q674" s="2710"/>
      <c r="R674" s="2710"/>
      <c r="S674" s="2710"/>
      <c r="T674" s="2710"/>
      <c r="U674" s="2710"/>
      <c r="V674" s="113"/>
      <c r="W674" s="2710"/>
      <c r="X674" s="2710"/>
      <c r="Y674" s="2710"/>
      <c r="Z674" s="2710"/>
      <c r="AA674" s="2710"/>
      <c r="AB674" s="2710"/>
      <c r="AC674" s="113"/>
      <c r="AD674" s="2710"/>
      <c r="AE674" s="2710"/>
      <c r="AF674" s="2710"/>
      <c r="AG674" s="2710"/>
      <c r="AH674" s="2710"/>
      <c r="AI674" s="2710"/>
      <c r="AJ674" s="2710"/>
      <c r="AK674" s="2710"/>
      <c r="AL674" s="2710"/>
      <c r="AM674" s="2710"/>
      <c r="AN674" s="2710"/>
      <c r="AO674" s="2710"/>
      <c r="AP674" s="2710"/>
      <c r="AQ674" s="113"/>
    </row>
    <row r="675" spans="1:44" s="68" customFormat="1" ht="15.75" customHeight="1">
      <c r="A675" s="115"/>
      <c r="B675" s="2724">
        <v>1</v>
      </c>
      <c r="C675" s="2725" t="s">
        <v>43</v>
      </c>
      <c r="D675" s="2725"/>
      <c r="E675" s="2725"/>
      <c r="F675" s="2725"/>
      <c r="G675" s="2725"/>
      <c r="H675" s="78"/>
      <c r="I675" s="2722" t="s">
        <v>44</v>
      </c>
      <c r="J675" s="2722"/>
      <c r="K675" s="2722"/>
      <c r="L675" s="2722"/>
      <c r="M675" s="2722"/>
      <c r="N675" s="2722"/>
      <c r="O675" s="2722"/>
      <c r="P675" s="2722"/>
      <c r="Q675" s="2722"/>
      <c r="R675" s="2722"/>
      <c r="S675" s="2722"/>
      <c r="T675" s="2722"/>
      <c r="U675" s="106"/>
      <c r="V675" s="78"/>
      <c r="W675" s="2724">
        <v>1</v>
      </c>
      <c r="X675" s="2725" t="s">
        <v>43</v>
      </c>
      <c r="Y675" s="2725"/>
      <c r="Z675" s="2725"/>
      <c r="AA675" s="2725"/>
      <c r="AB675" s="2725"/>
      <c r="AC675" s="78"/>
      <c r="AD675" s="2722" t="s">
        <v>44</v>
      </c>
      <c r="AE675" s="2722"/>
      <c r="AF675" s="2722"/>
      <c r="AG675" s="2722"/>
      <c r="AH675" s="2722"/>
      <c r="AI675" s="2722"/>
      <c r="AJ675" s="2722"/>
      <c r="AK675" s="2722"/>
      <c r="AL675" s="2722"/>
      <c r="AM675" s="2722"/>
      <c r="AN675" s="2722"/>
      <c r="AO675" s="2722"/>
      <c r="AP675" s="106"/>
      <c r="AQ675" s="78"/>
    </row>
    <row r="676" spans="1:44" s="68" customFormat="1" ht="15.75">
      <c r="A676" s="115"/>
      <c r="B676" s="2724"/>
      <c r="C676" s="2725"/>
      <c r="D676" s="2725"/>
      <c r="E676" s="2725"/>
      <c r="F676" s="2725"/>
      <c r="G676" s="2725"/>
      <c r="H676" s="78"/>
      <c r="I676" s="2722" t="s">
        <v>45</v>
      </c>
      <c r="J676" s="2722"/>
      <c r="K676" s="2722"/>
      <c r="L676" s="2722"/>
      <c r="M676" s="2722"/>
      <c r="N676" s="2722"/>
      <c r="O676" s="2722"/>
      <c r="P676" s="2722"/>
      <c r="Q676" s="2722"/>
      <c r="R676" s="2722"/>
      <c r="S676" s="2722"/>
      <c r="T676" s="2722"/>
      <c r="U676" s="106"/>
      <c r="V676" s="78"/>
      <c r="W676" s="2724"/>
      <c r="X676" s="2725"/>
      <c r="Y676" s="2725"/>
      <c r="Z676" s="2725"/>
      <c r="AA676" s="2725"/>
      <c r="AB676" s="2725"/>
      <c r="AC676" s="78"/>
      <c r="AD676" s="2722" t="s">
        <v>45</v>
      </c>
      <c r="AE676" s="2722"/>
      <c r="AF676" s="2722"/>
      <c r="AG676" s="2722"/>
      <c r="AH676" s="2722"/>
      <c r="AI676" s="2722"/>
      <c r="AJ676" s="2722"/>
      <c r="AK676" s="2722"/>
      <c r="AL676" s="2722"/>
      <c r="AM676" s="2722"/>
      <c r="AN676" s="2722"/>
      <c r="AO676" s="2722"/>
      <c r="AP676" s="106"/>
      <c r="AQ676" s="78"/>
    </row>
    <row r="677" spans="1:44" s="68" customFormat="1">
      <c r="A677" s="115"/>
      <c r="B677" s="110">
        <v>2</v>
      </c>
      <c r="C677" s="50" t="s">
        <v>46</v>
      </c>
      <c r="D677" s="50"/>
      <c r="E677" s="50"/>
      <c r="F677" s="78"/>
      <c r="G677" s="78"/>
      <c r="H677" s="78"/>
      <c r="I677" s="2607"/>
      <c r="J677" s="2607"/>
      <c r="K677" s="2607"/>
      <c r="L677" s="2607"/>
      <c r="M677" s="2607"/>
      <c r="N677" s="2607"/>
      <c r="O677" s="2607"/>
      <c r="P677" s="2607"/>
      <c r="Q677" s="2607"/>
      <c r="R677" s="2607"/>
      <c r="S677" s="2607"/>
      <c r="T677" s="2607"/>
      <c r="U677" s="2607"/>
      <c r="V677" s="78"/>
      <c r="W677" s="110">
        <v>2</v>
      </c>
      <c r="X677" s="50" t="s">
        <v>46</v>
      </c>
      <c r="Y677" s="50"/>
      <c r="Z677" s="50"/>
      <c r="AA677" s="78"/>
      <c r="AB677" s="78"/>
      <c r="AC677" s="78"/>
      <c r="AD677" s="2607"/>
      <c r="AE677" s="2607"/>
      <c r="AF677" s="2607"/>
      <c r="AG677" s="2607"/>
      <c r="AH677" s="2607"/>
      <c r="AI677" s="2607"/>
      <c r="AJ677" s="2607"/>
      <c r="AK677" s="2607"/>
      <c r="AL677" s="2607"/>
      <c r="AM677" s="2607"/>
      <c r="AN677" s="2607"/>
      <c r="AO677" s="2607"/>
      <c r="AP677" s="2607"/>
      <c r="AQ677" s="78"/>
    </row>
    <row r="678" spans="1:44" s="68" customFormat="1" ht="15" customHeight="1">
      <c r="A678" s="115"/>
      <c r="B678" s="2713">
        <v>3</v>
      </c>
      <c r="C678" s="2720" t="s">
        <v>47</v>
      </c>
      <c r="D678" s="2720"/>
      <c r="E678" s="2720"/>
      <c r="F678" s="2720"/>
      <c r="G678" s="2720"/>
      <c r="H678" s="78"/>
      <c r="I678" s="42"/>
      <c r="J678" s="2728" t="s">
        <v>48</v>
      </c>
      <c r="K678" s="2728"/>
      <c r="L678" s="107" t="s">
        <v>6</v>
      </c>
      <c r="M678" s="2728" t="str">
        <f ca="1">TEXT(LEFT(AH647,(FIND("/",AH647,1)-1))+1,"000")&amp;"/KIM/KPP/"&amp;ROMAN(MONTH(NOW()),0)&amp;"/"&amp;YEAR(NOW())</f>
        <v>045/KIM/KPP/III/2021</v>
      </c>
      <c r="N678" s="2728"/>
      <c r="O678" s="2728"/>
      <c r="P678" s="2728"/>
      <c r="Q678" s="2728"/>
      <c r="R678" s="2728"/>
      <c r="S678" s="2728"/>
      <c r="T678" s="2728"/>
      <c r="U678" s="107"/>
      <c r="V678" s="78"/>
      <c r="W678" s="2713">
        <v>3</v>
      </c>
      <c r="X678" s="2720" t="s">
        <v>47</v>
      </c>
      <c r="Y678" s="2720"/>
      <c r="Z678" s="2720"/>
      <c r="AA678" s="2720"/>
      <c r="AB678" s="2720"/>
      <c r="AC678" s="78"/>
      <c r="AD678" s="42"/>
      <c r="AE678" s="2728" t="s">
        <v>48</v>
      </c>
      <c r="AF678" s="2728"/>
      <c r="AG678" s="107" t="s">
        <v>6</v>
      </c>
      <c r="AH678" s="2728" t="str">
        <f ca="1">TEXT(LEFT(M678,(FIND("/",M678,1)-1))+1,"000")&amp;"/KIM/KPP/"&amp;ROMAN(MONTH(NOW()),0)&amp;"/"&amp;YEAR(NOW())</f>
        <v>046/KIM/KPP/III/2021</v>
      </c>
      <c r="AI678" s="2728"/>
      <c r="AJ678" s="2728"/>
      <c r="AK678" s="2728"/>
      <c r="AL678" s="2728"/>
      <c r="AM678" s="2728"/>
      <c r="AN678" s="2728"/>
      <c r="AO678" s="2728"/>
      <c r="AP678" s="107"/>
      <c r="AQ678" s="78"/>
    </row>
    <row r="679" spans="1:44" s="68" customFormat="1" ht="6.75" customHeight="1">
      <c r="A679" s="115"/>
      <c r="B679" s="2713"/>
      <c r="C679" s="2720"/>
      <c r="D679" s="2720"/>
      <c r="E679" s="2720"/>
      <c r="F679" s="2720"/>
      <c r="G679" s="2720"/>
      <c r="H679" s="82"/>
      <c r="I679" s="42"/>
      <c r="J679" s="2728" t="s">
        <v>49</v>
      </c>
      <c r="K679" s="2728"/>
      <c r="L679" s="2728" t="s">
        <v>6</v>
      </c>
      <c r="M679" s="2728" t="e">
        <f>VLOOKUP(A673,DATABASE_NEW,2,FALSE)</f>
        <v>#NAME?</v>
      </c>
      <c r="N679" s="2728"/>
      <c r="O679" s="2728"/>
      <c r="P679" s="2728"/>
      <c r="Q679" s="2728"/>
      <c r="R679" s="2728"/>
      <c r="S679" s="2728"/>
      <c r="T679" s="2728"/>
      <c r="U679" s="107"/>
      <c r="V679" s="78"/>
      <c r="W679" s="2713"/>
      <c r="X679" s="2720"/>
      <c r="Y679" s="2720"/>
      <c r="Z679" s="2720"/>
      <c r="AA679" s="2720"/>
      <c r="AB679" s="2720"/>
      <c r="AC679" s="82"/>
      <c r="AD679" s="42"/>
      <c r="AE679" s="2728" t="s">
        <v>49</v>
      </c>
      <c r="AF679" s="2728"/>
      <c r="AG679" s="2728" t="s">
        <v>6</v>
      </c>
      <c r="AH679" s="2728" t="e">
        <f>VLOOKUP(AR673,DATABASE_NEW,2,FALSE)</f>
        <v>#NAME?</v>
      </c>
      <c r="AI679" s="2728"/>
      <c r="AJ679" s="2728"/>
      <c r="AK679" s="2728"/>
      <c r="AL679" s="2728"/>
      <c r="AM679" s="2728"/>
      <c r="AN679" s="2728"/>
      <c r="AO679" s="2728"/>
      <c r="AP679" s="107"/>
      <c r="AQ679" s="78"/>
    </row>
    <row r="680" spans="1:44" s="68" customFormat="1" ht="6" customHeight="1">
      <c r="A680" s="115"/>
      <c r="B680" s="108"/>
      <c r="C680" s="2720"/>
      <c r="D680" s="2720"/>
      <c r="E680" s="2720"/>
      <c r="F680" s="2720"/>
      <c r="G680" s="2720"/>
      <c r="H680" s="82"/>
      <c r="I680" s="42"/>
      <c r="J680" s="2728"/>
      <c r="K680" s="2728"/>
      <c r="L680" s="2728"/>
      <c r="M680" s="2728"/>
      <c r="N680" s="2728"/>
      <c r="O680" s="2728"/>
      <c r="P680" s="2728"/>
      <c r="Q680" s="2728"/>
      <c r="R680" s="2728"/>
      <c r="S680" s="2728"/>
      <c r="T680" s="2728"/>
      <c r="U680" s="107"/>
      <c r="V680" s="78"/>
      <c r="W680" s="108"/>
      <c r="X680" s="2720"/>
      <c r="Y680" s="2720"/>
      <c r="Z680" s="2720"/>
      <c r="AA680" s="2720"/>
      <c r="AB680" s="2720"/>
      <c r="AC680" s="82"/>
      <c r="AD680" s="42"/>
      <c r="AE680" s="2728"/>
      <c r="AF680" s="2728"/>
      <c r="AG680" s="2728"/>
      <c r="AH680" s="2728"/>
      <c r="AI680" s="2728"/>
      <c r="AJ680" s="2728"/>
      <c r="AK680" s="2728"/>
      <c r="AL680" s="2728"/>
      <c r="AM680" s="2728"/>
      <c r="AN680" s="2728"/>
      <c r="AO680" s="2728"/>
      <c r="AP680" s="107"/>
      <c r="AQ680" s="78"/>
    </row>
    <row r="681" spans="1:44" s="68" customFormat="1" ht="15" customHeight="1">
      <c r="A681" s="115"/>
      <c r="B681" s="2713">
        <v>4</v>
      </c>
      <c r="C681" s="2720" t="s">
        <v>50</v>
      </c>
      <c r="D681" s="2720"/>
      <c r="E681" s="2720"/>
      <c r="F681" s="2720"/>
      <c r="G681" s="2720"/>
      <c r="H681" s="82"/>
      <c r="I681" s="42"/>
      <c r="J681" s="2712" t="s">
        <v>10</v>
      </c>
      <c r="K681" s="2712"/>
      <c r="L681" s="111" t="s">
        <v>6</v>
      </c>
      <c r="M681" s="2711" t="e">
        <f>VLOOKUP(A673,DATABASE_NEW,5,FALSE)</f>
        <v>#NAME?</v>
      </c>
      <c r="N681" s="2711"/>
      <c r="O681" s="2711"/>
      <c r="P681" s="2711"/>
      <c r="Q681" s="2711"/>
      <c r="R681" s="2711"/>
      <c r="S681" s="2711"/>
      <c r="T681" s="2711"/>
      <c r="U681" s="2711"/>
      <c r="V681" s="78"/>
      <c r="W681" s="2713">
        <v>4</v>
      </c>
      <c r="X681" s="2720" t="s">
        <v>50</v>
      </c>
      <c r="Y681" s="2720"/>
      <c r="Z681" s="2720"/>
      <c r="AA681" s="2720"/>
      <c r="AB681" s="2720"/>
      <c r="AC681" s="82"/>
      <c r="AD681" s="42"/>
      <c r="AE681" s="2712" t="s">
        <v>10</v>
      </c>
      <c r="AF681" s="2712"/>
      <c r="AG681" s="111" t="s">
        <v>6</v>
      </c>
      <c r="AH681" s="2711" t="e">
        <f>VLOOKUP(AR673,DATABASE_NEW,5,FALSE)</f>
        <v>#NAME?</v>
      </c>
      <c r="AI681" s="2711"/>
      <c r="AJ681" s="2711"/>
      <c r="AK681" s="2711"/>
      <c r="AL681" s="2711"/>
      <c r="AM681" s="2711"/>
      <c r="AN681" s="2711"/>
      <c r="AO681" s="2711"/>
      <c r="AP681" s="2711"/>
      <c r="AQ681" s="78"/>
    </row>
    <row r="682" spans="1:44" s="68" customFormat="1">
      <c r="A682" s="115"/>
      <c r="B682" s="2713"/>
      <c r="C682" s="2720"/>
      <c r="D682" s="2720"/>
      <c r="E682" s="2720"/>
      <c r="F682" s="2720"/>
      <c r="G682" s="2720"/>
      <c r="H682" s="82"/>
      <c r="I682" s="42"/>
      <c r="J682" s="2712" t="s">
        <v>8</v>
      </c>
      <c r="K682" s="2712"/>
      <c r="L682" s="111"/>
      <c r="M682" s="109" t="s">
        <v>6</v>
      </c>
      <c r="N682" s="2711" t="e">
        <f>VLOOKUP(A673,DATABASE_NEW,3,FALSE)</f>
        <v>#NAME?</v>
      </c>
      <c r="O682" s="2711"/>
      <c r="P682" s="2711"/>
      <c r="Q682" s="2711"/>
      <c r="R682" s="2711"/>
      <c r="S682" s="2711"/>
      <c r="T682" s="2711"/>
      <c r="U682" s="2711"/>
      <c r="V682" s="78"/>
      <c r="W682" s="2713"/>
      <c r="X682" s="2720"/>
      <c r="Y682" s="2720"/>
      <c r="Z682" s="2720"/>
      <c r="AA682" s="2720"/>
      <c r="AB682" s="2720"/>
      <c r="AC682" s="82"/>
      <c r="AD682" s="42"/>
      <c r="AE682" s="2712" t="s">
        <v>8</v>
      </c>
      <c r="AF682" s="2712"/>
      <c r="AG682" s="111"/>
      <c r="AH682" s="109" t="s">
        <v>6</v>
      </c>
      <c r="AI682" s="2711" t="e">
        <f>VLOOKUP(AR673,DATABASE_NEW,3,FALSE)</f>
        <v>#NAME?</v>
      </c>
      <c r="AJ682" s="2711"/>
      <c r="AK682" s="2711"/>
      <c r="AL682" s="2711"/>
      <c r="AM682" s="2711"/>
      <c r="AN682" s="2711"/>
      <c r="AO682" s="2711"/>
      <c r="AP682" s="2711"/>
      <c r="AQ682" s="78"/>
    </row>
    <row r="683" spans="1:44" s="68" customFormat="1" ht="15" customHeight="1">
      <c r="A683" s="115"/>
      <c r="B683" s="2713">
        <v>5</v>
      </c>
      <c r="C683" s="2720" t="s">
        <v>51</v>
      </c>
      <c r="D683" s="2720"/>
      <c r="E683" s="2720"/>
      <c r="F683" s="2720"/>
      <c r="G683" s="2720"/>
      <c r="H683" s="82"/>
      <c r="I683" s="42"/>
      <c r="J683" s="2712" t="s">
        <v>5</v>
      </c>
      <c r="K683" s="2712"/>
      <c r="L683" s="2712"/>
      <c r="M683" s="112" t="s">
        <v>6</v>
      </c>
      <c r="N683" s="2711" t="e">
        <f>"PT. KPP / "&amp;VLOOKUP(A673,DATABASE_NEW,6,FALSE)</f>
        <v>#NAME?</v>
      </c>
      <c r="O683" s="2711"/>
      <c r="P683" s="2711"/>
      <c r="Q683" s="2711"/>
      <c r="R683" s="2711"/>
      <c r="S683" s="2711"/>
      <c r="T683" s="2711"/>
      <c r="U683" s="100"/>
      <c r="V683" s="78"/>
      <c r="W683" s="2713">
        <v>5</v>
      </c>
      <c r="X683" s="2720" t="s">
        <v>51</v>
      </c>
      <c r="Y683" s="2720"/>
      <c r="Z683" s="2720"/>
      <c r="AA683" s="2720"/>
      <c r="AB683" s="2720"/>
      <c r="AC683" s="82"/>
      <c r="AD683" s="42"/>
      <c r="AE683" s="2712" t="s">
        <v>5</v>
      </c>
      <c r="AF683" s="2712"/>
      <c r="AG683" s="2712"/>
      <c r="AH683" s="112" t="s">
        <v>6</v>
      </c>
      <c r="AI683" s="2711" t="e">
        <f>"PT. KPP / "&amp;VLOOKUP(AR673,DATABASE_NEW,6,FALSE)</f>
        <v>#NAME?</v>
      </c>
      <c r="AJ683" s="2711"/>
      <c r="AK683" s="2711"/>
      <c r="AL683" s="2711"/>
      <c r="AM683" s="2711"/>
      <c r="AN683" s="2711"/>
      <c r="AO683" s="2711"/>
      <c r="AP683" s="100"/>
      <c r="AQ683" s="78"/>
    </row>
    <row r="684" spans="1:44" s="68" customFormat="1" ht="12.75" customHeight="1">
      <c r="A684" s="115"/>
      <c r="B684" s="2713"/>
      <c r="C684" s="2720"/>
      <c r="D684" s="2720"/>
      <c r="E684" s="2720"/>
      <c r="F684" s="2720"/>
      <c r="G684" s="2720"/>
      <c r="H684" s="78"/>
      <c r="I684" s="42"/>
      <c r="J684" s="2712" t="s">
        <v>59</v>
      </c>
      <c r="K684" s="2712"/>
      <c r="L684" s="2712"/>
      <c r="M684" s="2712"/>
      <c r="N684" s="60" t="s">
        <v>6</v>
      </c>
      <c r="O684" s="60"/>
      <c r="P684" s="2718" t="e">
        <f>VLOOKUP(A673,DATABASE_NEW,21,FALSE)</f>
        <v>#NAME?</v>
      </c>
      <c r="Q684" s="2718"/>
      <c r="R684" s="2718"/>
      <c r="S684" s="2718"/>
      <c r="T684" s="2718"/>
      <c r="U684" s="99"/>
      <c r="V684" s="78"/>
      <c r="W684" s="2713"/>
      <c r="X684" s="2720"/>
      <c r="Y684" s="2720"/>
      <c r="Z684" s="2720"/>
      <c r="AA684" s="2720"/>
      <c r="AB684" s="2720"/>
      <c r="AC684" s="78"/>
      <c r="AD684" s="42"/>
      <c r="AE684" s="2712" t="s">
        <v>59</v>
      </c>
      <c r="AF684" s="2712"/>
      <c r="AG684" s="2712"/>
      <c r="AH684" s="2712"/>
      <c r="AI684" s="60" t="s">
        <v>6</v>
      </c>
      <c r="AJ684" s="60"/>
      <c r="AK684" s="2718" t="e">
        <f>VLOOKUP(AR673,DATABASE_NEW,21,FALSE)</f>
        <v>#NAME?</v>
      </c>
      <c r="AL684" s="2718"/>
      <c r="AM684" s="2718"/>
      <c r="AN684" s="2718"/>
      <c r="AO684" s="2718"/>
      <c r="AP684" s="99"/>
      <c r="AQ684" s="78"/>
    </row>
    <row r="685" spans="1:44" s="68" customFormat="1" ht="15" customHeight="1">
      <c r="A685" s="115"/>
      <c r="B685" s="2713">
        <v>6</v>
      </c>
      <c r="C685" s="2720" t="s">
        <v>52</v>
      </c>
      <c r="D685" s="2720"/>
      <c r="E685" s="2720"/>
      <c r="F685" s="2720"/>
      <c r="G685" s="2720"/>
      <c r="H685" s="78"/>
      <c r="I685" s="2607"/>
      <c r="J685" s="2607"/>
      <c r="K685" s="2607"/>
      <c r="L685" s="2607"/>
      <c r="M685" s="2607"/>
      <c r="N685" s="2607"/>
      <c r="O685" s="2607"/>
      <c r="P685" s="2607"/>
      <c r="Q685" s="2607"/>
      <c r="R685" s="2607"/>
      <c r="S685" s="2607"/>
      <c r="T685" s="2607"/>
      <c r="U685" s="2607"/>
      <c r="V685" s="78"/>
      <c r="W685" s="2713">
        <v>6</v>
      </c>
      <c r="X685" s="2720" t="s">
        <v>52</v>
      </c>
      <c r="Y685" s="2720"/>
      <c r="Z685" s="2720"/>
      <c r="AA685" s="2720"/>
      <c r="AB685" s="2720"/>
      <c r="AC685" s="78"/>
      <c r="AD685" s="2607"/>
      <c r="AE685" s="2607"/>
      <c r="AF685" s="2607"/>
      <c r="AG685" s="2607"/>
      <c r="AH685" s="2607"/>
      <c r="AI685" s="2607"/>
      <c r="AJ685" s="2607"/>
      <c r="AK685" s="2607"/>
      <c r="AL685" s="2607"/>
      <c r="AM685" s="2607"/>
      <c r="AN685" s="2607"/>
      <c r="AO685" s="2607"/>
      <c r="AP685" s="2607"/>
      <c r="AQ685" s="78"/>
    </row>
    <row r="686" spans="1:44" s="68" customFormat="1" ht="9.75" customHeight="1">
      <c r="A686" s="115"/>
      <c r="B686" s="2713"/>
      <c r="C686" s="2720"/>
      <c r="D686" s="2720"/>
      <c r="E686" s="2720"/>
      <c r="F686" s="2720"/>
      <c r="G686" s="2720"/>
      <c r="H686" s="78"/>
      <c r="I686" s="42"/>
      <c r="J686" s="78"/>
      <c r="K686" s="55"/>
      <c r="L686" s="56"/>
      <c r="M686" s="56"/>
      <c r="N686" s="56"/>
      <c r="O686" s="56"/>
      <c r="P686" s="2721" t="s">
        <v>55</v>
      </c>
      <c r="Q686" s="2721"/>
      <c r="R686" s="2721"/>
      <c r="S686" s="2721"/>
      <c r="T686" s="2721"/>
      <c r="U686" s="2721"/>
      <c r="V686" s="78"/>
      <c r="W686" s="2713"/>
      <c r="X686" s="2720"/>
      <c r="Y686" s="2720"/>
      <c r="Z686" s="2720"/>
      <c r="AA686" s="2720"/>
      <c r="AB686" s="2720"/>
      <c r="AC686" s="78"/>
      <c r="AD686" s="42"/>
      <c r="AE686" s="78"/>
      <c r="AF686" s="55"/>
      <c r="AG686" s="56"/>
      <c r="AH686" s="56"/>
      <c r="AI686" s="56"/>
      <c r="AJ686" s="56"/>
      <c r="AK686" s="2721" t="s">
        <v>55</v>
      </c>
      <c r="AL686" s="2721"/>
      <c r="AM686" s="2721"/>
      <c r="AN686" s="2721"/>
      <c r="AO686" s="2721"/>
      <c r="AP686" s="2721"/>
      <c r="AQ686" s="78"/>
    </row>
    <row r="687" spans="1:44" s="68" customFormat="1" ht="6.75" customHeight="1" thickBot="1">
      <c r="A687" s="115"/>
      <c r="B687" s="2727">
        <v>7</v>
      </c>
      <c r="C687" s="2729" t="s">
        <v>53</v>
      </c>
      <c r="D687" s="2729"/>
      <c r="E687" s="2729"/>
      <c r="F687" s="2729"/>
      <c r="G687" s="2729"/>
      <c r="I687" s="42"/>
      <c r="J687" s="78"/>
      <c r="K687" s="78"/>
      <c r="L687" s="53"/>
      <c r="M687" s="53"/>
      <c r="N687" s="53"/>
      <c r="O687" s="53"/>
      <c r="P687" s="53"/>
      <c r="Q687" s="53"/>
      <c r="R687" s="2714"/>
      <c r="S687" s="2714"/>
      <c r="T687" s="2714"/>
      <c r="U687" s="102"/>
      <c r="V687" s="78"/>
      <c r="W687" s="2727">
        <v>7</v>
      </c>
      <c r="X687" s="2729" t="s">
        <v>53</v>
      </c>
      <c r="Y687" s="2729"/>
      <c r="Z687" s="2729"/>
      <c r="AA687" s="2729"/>
      <c r="AB687" s="2729"/>
      <c r="AD687" s="42"/>
      <c r="AE687" s="78"/>
      <c r="AF687" s="78"/>
      <c r="AG687" s="53"/>
      <c r="AH687" s="53"/>
      <c r="AI687" s="53"/>
      <c r="AJ687" s="53"/>
      <c r="AK687" s="53"/>
      <c r="AL687" s="53"/>
      <c r="AM687" s="2714"/>
      <c r="AN687" s="2714"/>
      <c r="AO687" s="2714"/>
      <c r="AP687" s="102"/>
      <c r="AQ687" s="78"/>
    </row>
    <row r="688" spans="1:44" s="68" customFormat="1" ht="15.75" thickBot="1">
      <c r="A688" s="115"/>
      <c r="B688" s="2727"/>
      <c r="C688" s="2729"/>
      <c r="D688" s="2729"/>
      <c r="E688" s="2729"/>
      <c r="F688" s="2729"/>
      <c r="G688" s="2729"/>
      <c r="I688" s="42"/>
      <c r="J688" s="78"/>
      <c r="K688" s="78"/>
      <c r="L688" s="78"/>
      <c r="M688" s="78"/>
      <c r="N688" s="58"/>
      <c r="O688" s="58"/>
      <c r="P688" s="58"/>
      <c r="Q688" s="58"/>
      <c r="R688" s="57" t="e">
        <f>IF(N682="HELPER DRILL &amp; BLASTING","V","X")</f>
        <v>#NAME?</v>
      </c>
      <c r="S688" s="2715" t="s">
        <v>56</v>
      </c>
      <c r="T688" s="2715"/>
      <c r="U688" s="103"/>
      <c r="V688" s="78"/>
      <c r="W688" s="2727"/>
      <c r="X688" s="2729"/>
      <c r="Y688" s="2729"/>
      <c r="Z688" s="2729"/>
      <c r="AA688" s="2729"/>
      <c r="AB688" s="2729"/>
      <c r="AD688" s="42"/>
      <c r="AE688" s="78"/>
      <c r="AF688" s="78"/>
      <c r="AG688" s="78"/>
      <c r="AH688" s="78"/>
      <c r="AI688" s="58"/>
      <c r="AJ688" s="58"/>
      <c r="AK688" s="58"/>
      <c r="AL688" s="58"/>
      <c r="AM688" s="57" t="e">
        <f>IF(AI682="HELPER DRILL &amp; BLASTING","V","X")</f>
        <v>#NAME?</v>
      </c>
      <c r="AN688" s="2715" t="s">
        <v>56</v>
      </c>
      <c r="AO688" s="2715"/>
      <c r="AP688" s="103"/>
      <c r="AQ688" s="78"/>
    </row>
    <row r="689" spans="1:44" s="68" customFormat="1" ht="6.75" customHeight="1" thickBot="1">
      <c r="A689" s="115"/>
      <c r="B689" s="2727"/>
      <c r="C689" s="2729"/>
      <c r="D689" s="2729"/>
      <c r="E689" s="2729"/>
      <c r="F689" s="2729"/>
      <c r="G689" s="2729"/>
      <c r="I689" s="42"/>
      <c r="J689" s="78"/>
      <c r="K689" s="78"/>
      <c r="L689" s="53"/>
      <c r="M689" s="53"/>
      <c r="N689" s="53"/>
      <c r="O689" s="53"/>
      <c r="P689" s="53"/>
      <c r="Q689" s="53"/>
      <c r="R689" s="2716"/>
      <c r="S689" s="2717"/>
      <c r="T689" s="2717"/>
      <c r="U689" s="104"/>
      <c r="V689" s="78"/>
      <c r="W689" s="2727"/>
      <c r="X689" s="2729"/>
      <c r="Y689" s="2729"/>
      <c r="Z689" s="2729"/>
      <c r="AA689" s="2729"/>
      <c r="AB689" s="2729"/>
      <c r="AD689" s="42"/>
      <c r="AE689" s="78"/>
      <c r="AF689" s="78"/>
      <c r="AG689" s="53"/>
      <c r="AH689" s="53"/>
      <c r="AI689" s="53"/>
      <c r="AJ689" s="53"/>
      <c r="AK689" s="53"/>
      <c r="AL689" s="53"/>
      <c r="AM689" s="2716"/>
      <c r="AN689" s="2717"/>
      <c r="AO689" s="2717"/>
      <c r="AP689" s="104"/>
      <c r="AQ689" s="78"/>
    </row>
    <row r="690" spans="1:44" s="68" customFormat="1" ht="15.75" thickBot="1">
      <c r="A690" s="115"/>
      <c r="C690" s="2729"/>
      <c r="D690" s="2729"/>
      <c r="E690" s="2729"/>
      <c r="F690" s="2729"/>
      <c r="G690" s="2729"/>
      <c r="H690" s="78"/>
      <c r="I690" s="42"/>
      <c r="J690" s="2719"/>
      <c r="K690" s="2719"/>
      <c r="L690" s="42"/>
      <c r="M690" s="42"/>
      <c r="N690" s="58"/>
      <c r="O690" s="58"/>
      <c r="P690" s="58"/>
      <c r="Q690" s="58"/>
      <c r="R690" s="57" t="s">
        <v>57</v>
      </c>
      <c r="S690" s="54" t="s">
        <v>58</v>
      </c>
      <c r="T690" s="54"/>
      <c r="U690" s="54"/>
      <c r="V690" s="78"/>
      <c r="X690" s="2729"/>
      <c r="Y690" s="2729"/>
      <c r="Z690" s="2729"/>
      <c r="AA690" s="2729"/>
      <c r="AB690" s="2729"/>
      <c r="AC690" s="78"/>
      <c r="AD690" s="42"/>
      <c r="AE690" s="2719"/>
      <c r="AF690" s="2719"/>
      <c r="AG690" s="42"/>
      <c r="AH690" s="42"/>
      <c r="AI690" s="58"/>
      <c r="AJ690" s="58"/>
      <c r="AK690" s="58"/>
      <c r="AL690" s="58"/>
      <c r="AM690" s="57" t="s">
        <v>57</v>
      </c>
      <c r="AN690" s="54" t="s">
        <v>58</v>
      </c>
      <c r="AO690" s="54"/>
      <c r="AP690" s="54"/>
      <c r="AQ690" s="78"/>
    </row>
    <row r="691" spans="1:44" s="68" customFormat="1" ht="3.75" customHeight="1">
      <c r="A691" s="115"/>
      <c r="C691" s="2729"/>
      <c r="D691" s="2729"/>
      <c r="E691" s="2729"/>
      <c r="F691" s="2729"/>
      <c r="G691" s="2729"/>
      <c r="H691" s="78"/>
      <c r="I691" s="42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V691" s="78"/>
      <c r="X691" s="2729"/>
      <c r="Y691" s="2729"/>
      <c r="Z691" s="2729"/>
      <c r="AA691" s="2729"/>
      <c r="AB691" s="2729"/>
      <c r="AC691" s="78"/>
      <c r="AD691" s="42"/>
      <c r="AE691" s="78"/>
      <c r="AF691" s="78"/>
      <c r="AG691" s="78"/>
      <c r="AH691" s="78"/>
      <c r="AI691" s="78"/>
      <c r="AJ691" s="78"/>
      <c r="AK691" s="78"/>
      <c r="AL691" s="78"/>
      <c r="AM691" s="78"/>
      <c r="AN691" s="78"/>
      <c r="AQ691" s="78"/>
    </row>
    <row r="692" spans="1:44" s="68" customFormat="1" ht="3.75" customHeight="1">
      <c r="A692" s="115"/>
      <c r="B692" s="78"/>
      <c r="C692" s="2729"/>
      <c r="D692" s="2729"/>
      <c r="E692" s="2729"/>
      <c r="F692" s="2729"/>
      <c r="G692" s="2729"/>
      <c r="H692" s="78"/>
      <c r="I692" s="42"/>
      <c r="R692" s="62"/>
      <c r="V692" s="78"/>
      <c r="W692" s="78"/>
      <c r="X692" s="2729"/>
      <c r="Y692" s="2729"/>
      <c r="Z692" s="2729"/>
      <c r="AA692" s="2729"/>
      <c r="AB692" s="2729"/>
      <c r="AC692" s="78"/>
      <c r="AD692" s="42"/>
      <c r="AM692" s="62"/>
      <c r="AQ692" s="78"/>
    </row>
    <row r="693" spans="1:44" s="68" customFormat="1">
      <c r="A693" s="115"/>
      <c r="B693" s="78"/>
      <c r="C693" s="78"/>
      <c r="D693" s="78"/>
      <c r="E693" s="78"/>
      <c r="F693" s="78"/>
      <c r="G693" s="78"/>
      <c r="H693" s="78"/>
      <c r="I693" s="42"/>
      <c r="R693" s="62"/>
      <c r="V693" s="78"/>
      <c r="W693" s="78"/>
      <c r="X693" s="78"/>
      <c r="Y693" s="78"/>
      <c r="Z693" s="78"/>
      <c r="AA693" s="78"/>
      <c r="AB693" s="78"/>
      <c r="AC693" s="78"/>
      <c r="AD693" s="42"/>
      <c r="AM693" s="62"/>
      <c r="AQ693" s="78"/>
    </row>
    <row r="694" spans="1:44" s="68" customFormat="1" ht="15.75" thickBot="1">
      <c r="A694" s="115"/>
      <c r="B694" s="78"/>
      <c r="C694" s="78"/>
      <c r="D694" s="78"/>
      <c r="E694" s="78"/>
      <c r="F694" s="78"/>
      <c r="G694" s="78"/>
      <c r="H694" s="78"/>
      <c r="I694" s="42"/>
      <c r="R694" s="62" t="s">
        <v>60</v>
      </c>
      <c r="V694" s="78"/>
      <c r="W694" s="78"/>
      <c r="X694" s="78"/>
      <c r="Y694" s="78"/>
      <c r="Z694" s="78"/>
      <c r="AA694" s="78"/>
      <c r="AB694" s="78"/>
      <c r="AC694" s="78"/>
      <c r="AD694" s="42"/>
      <c r="AM694" s="62" t="s">
        <v>60</v>
      </c>
      <c r="AQ694" s="78"/>
    </row>
    <row r="695" spans="1:44" s="68" customFormat="1" ht="15.75" thickBot="1">
      <c r="A695" s="115"/>
      <c r="B695" s="78"/>
      <c r="C695" s="78"/>
      <c r="D695" s="78"/>
      <c r="E695" s="78"/>
      <c r="F695" s="78"/>
      <c r="G695" s="78"/>
      <c r="H695" s="78"/>
      <c r="I695" s="42"/>
      <c r="R695" s="57" t="s">
        <v>57</v>
      </c>
      <c r="S695" s="2730" t="s">
        <v>61</v>
      </c>
      <c r="T695" s="2731"/>
      <c r="U695" s="98"/>
      <c r="V695" s="78"/>
      <c r="W695" s="78"/>
      <c r="X695" s="78"/>
      <c r="Y695" s="78"/>
      <c r="Z695" s="78"/>
      <c r="AA695" s="78"/>
      <c r="AB695" s="78"/>
      <c r="AC695" s="78"/>
      <c r="AD695" s="42"/>
      <c r="AM695" s="57" t="s">
        <v>57</v>
      </c>
      <c r="AN695" s="2730" t="s">
        <v>61</v>
      </c>
      <c r="AO695" s="2731"/>
      <c r="AP695" s="98"/>
      <c r="AQ695" s="78"/>
    </row>
    <row r="696" spans="1:44" s="68" customFormat="1" ht="4.5" customHeight="1" thickBot="1">
      <c r="A696" s="115"/>
      <c r="B696" s="78"/>
      <c r="C696" s="78"/>
      <c r="D696" s="78"/>
      <c r="E696" s="78"/>
      <c r="F696" s="78"/>
      <c r="G696" s="78"/>
      <c r="H696" s="78"/>
      <c r="I696" s="42"/>
      <c r="V696" s="78"/>
      <c r="W696" s="78"/>
      <c r="X696" s="78"/>
      <c r="Y696" s="78"/>
      <c r="Z696" s="78"/>
      <c r="AA696" s="78"/>
      <c r="AB696" s="78"/>
      <c r="AC696" s="78"/>
      <c r="AD696" s="42"/>
      <c r="AQ696" s="78"/>
    </row>
    <row r="697" spans="1:44" s="68" customFormat="1" ht="15.75" customHeight="1" thickBot="1">
      <c r="A697" s="115"/>
      <c r="B697" s="78"/>
      <c r="C697" s="2607" t="s">
        <v>54</v>
      </c>
      <c r="D697" s="2607"/>
      <c r="E697" s="2607"/>
      <c r="F697" s="2607"/>
      <c r="G697" s="2607"/>
      <c r="H697" s="78"/>
      <c r="I697" s="42"/>
      <c r="R697" s="57" t="s">
        <v>63</v>
      </c>
      <c r="S697" s="2732" t="s">
        <v>62</v>
      </c>
      <c r="T697" s="2732"/>
      <c r="U697" s="105"/>
      <c r="V697" s="78"/>
      <c r="W697" s="78"/>
      <c r="X697" s="2607" t="s">
        <v>54</v>
      </c>
      <c r="Y697" s="2607"/>
      <c r="Z697" s="2607"/>
      <c r="AA697" s="2607"/>
      <c r="AB697" s="2607"/>
      <c r="AC697" s="78"/>
      <c r="AD697" s="42"/>
      <c r="AM697" s="57" t="s">
        <v>63</v>
      </c>
      <c r="AN697" s="2732" t="s">
        <v>62</v>
      </c>
      <c r="AO697" s="2732"/>
      <c r="AP697" s="105"/>
      <c r="AQ697" s="78"/>
    </row>
    <row r="698" spans="1:44" s="68" customFormat="1" ht="5.25" customHeight="1">
      <c r="A698" s="115"/>
      <c r="B698" s="2726"/>
      <c r="C698" s="2726"/>
      <c r="D698" s="2726"/>
      <c r="E698" s="2726"/>
      <c r="F698" s="2726"/>
      <c r="G698" s="2726"/>
      <c r="H698" s="78"/>
      <c r="I698" s="42"/>
      <c r="S698" s="2732"/>
      <c r="T698" s="2732"/>
      <c r="U698" s="105"/>
      <c r="V698" s="78"/>
      <c r="W698" s="2726"/>
      <c r="X698" s="2726"/>
      <c r="Y698" s="2726"/>
      <c r="Z698" s="2726"/>
      <c r="AA698" s="2726"/>
      <c r="AB698" s="2726"/>
      <c r="AC698" s="78"/>
      <c r="AD698" s="42"/>
      <c r="AN698" s="2732"/>
      <c r="AO698" s="2732"/>
      <c r="AP698" s="105"/>
      <c r="AQ698" s="78"/>
    </row>
    <row r="699" spans="1:44" s="68" customFormat="1" ht="5.25" customHeight="1">
      <c r="A699" s="115"/>
      <c r="B699" s="101"/>
      <c r="C699" s="101"/>
      <c r="D699" s="101"/>
      <c r="E699" s="101"/>
      <c r="F699" s="101"/>
      <c r="G699" s="101"/>
      <c r="H699" s="78"/>
      <c r="I699" s="42"/>
      <c r="S699" s="2732"/>
      <c r="T699" s="2732"/>
      <c r="U699" s="105"/>
      <c r="V699" s="78"/>
      <c r="W699" s="101"/>
      <c r="X699" s="101"/>
      <c r="Y699" s="101"/>
      <c r="Z699" s="101"/>
      <c r="AA699" s="101"/>
      <c r="AB699" s="101"/>
      <c r="AC699" s="78"/>
      <c r="AD699" s="42"/>
      <c r="AN699" s="2732"/>
      <c r="AO699" s="2732"/>
      <c r="AP699" s="105"/>
      <c r="AQ699" s="78"/>
    </row>
    <row r="700" spans="1:44" s="68" customFormat="1" ht="3" customHeight="1">
      <c r="A700" s="115"/>
      <c r="B700" s="78"/>
      <c r="C700" s="78"/>
      <c r="D700" s="78"/>
      <c r="E700" s="78"/>
      <c r="F700" s="78"/>
      <c r="G700" s="78"/>
      <c r="H700" s="78"/>
      <c r="I700" s="42"/>
      <c r="V700" s="78"/>
      <c r="W700" s="78"/>
      <c r="X700" s="78"/>
      <c r="Y700" s="78"/>
      <c r="Z700" s="78"/>
      <c r="AA700" s="78"/>
      <c r="AB700" s="78"/>
      <c r="AC700" s="78"/>
      <c r="AD700" s="42"/>
      <c r="AQ700" s="78"/>
    </row>
    <row r="701" spans="1:44" s="68" customFormat="1">
      <c r="A701" s="115"/>
    </row>
    <row r="702" spans="1:44" s="68" customFormat="1" ht="15" customHeight="1">
      <c r="A702" s="115"/>
      <c r="B702" s="2723" t="s">
        <v>42</v>
      </c>
      <c r="C702" s="2723"/>
      <c r="D702" s="2723"/>
      <c r="E702" s="2723"/>
      <c r="F702" s="2723"/>
      <c r="G702" s="2723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V702" s="78"/>
      <c r="W702" s="2723" t="s">
        <v>42</v>
      </c>
      <c r="X702" s="2723"/>
      <c r="Y702" s="2723"/>
      <c r="Z702" s="2723"/>
      <c r="AA702" s="2723"/>
      <c r="AB702" s="2723"/>
      <c r="AC702" s="78"/>
      <c r="AD702" s="78"/>
      <c r="AE702" s="78"/>
      <c r="AF702" s="78"/>
      <c r="AG702" s="78"/>
      <c r="AH702" s="78"/>
      <c r="AI702" s="78"/>
      <c r="AJ702" s="78"/>
      <c r="AK702" s="78"/>
      <c r="AL702" s="78"/>
      <c r="AM702" s="78"/>
      <c r="AN702" s="78"/>
      <c r="AQ702" s="78"/>
    </row>
    <row r="703" spans="1:44" s="68" customFormat="1">
      <c r="A703" s="115">
        <v>31</v>
      </c>
      <c r="B703" s="2723"/>
      <c r="C703" s="2723"/>
      <c r="D703" s="2723"/>
      <c r="E703" s="2723"/>
      <c r="F703" s="2723"/>
      <c r="G703" s="2723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V703" s="78"/>
      <c r="W703" s="2723"/>
      <c r="X703" s="2723"/>
      <c r="Y703" s="2723"/>
      <c r="Z703" s="2723"/>
      <c r="AA703" s="2723"/>
      <c r="AB703" s="2723"/>
      <c r="AC703" s="78"/>
      <c r="AD703" s="78"/>
      <c r="AE703" s="78"/>
      <c r="AF703" s="78"/>
      <c r="AG703" s="78"/>
      <c r="AH703" s="78"/>
      <c r="AI703" s="78"/>
      <c r="AJ703" s="78"/>
      <c r="AK703" s="78"/>
      <c r="AL703" s="78"/>
      <c r="AM703" s="78"/>
      <c r="AN703" s="78"/>
      <c r="AQ703" s="78"/>
      <c r="AR703" s="68">
        <v>32</v>
      </c>
    </row>
    <row r="704" spans="1:44" s="114" customFormat="1">
      <c r="A704" s="116"/>
      <c r="B704" s="2710"/>
      <c r="C704" s="2710"/>
      <c r="D704" s="2710"/>
      <c r="E704" s="2710"/>
      <c r="F704" s="2710"/>
      <c r="G704" s="2710"/>
      <c r="H704" s="113"/>
      <c r="I704" s="2710"/>
      <c r="J704" s="2710"/>
      <c r="K704" s="2710"/>
      <c r="L704" s="2710"/>
      <c r="M704" s="2710"/>
      <c r="N704" s="2710"/>
      <c r="O704" s="2710"/>
      <c r="P704" s="2710"/>
      <c r="Q704" s="2710"/>
      <c r="R704" s="2710"/>
      <c r="S704" s="2710"/>
      <c r="T704" s="2710"/>
      <c r="U704" s="2710"/>
      <c r="V704" s="113"/>
      <c r="W704" s="2710"/>
      <c r="X704" s="2710"/>
      <c r="Y704" s="2710"/>
      <c r="Z704" s="2710"/>
      <c r="AA704" s="2710"/>
      <c r="AB704" s="2710"/>
      <c r="AC704" s="113"/>
      <c r="AD704" s="2710"/>
      <c r="AE704" s="2710"/>
      <c r="AF704" s="2710"/>
      <c r="AG704" s="2710"/>
      <c r="AH704" s="2710"/>
      <c r="AI704" s="2710"/>
      <c r="AJ704" s="2710"/>
      <c r="AK704" s="2710"/>
      <c r="AL704" s="2710"/>
      <c r="AM704" s="2710"/>
      <c r="AN704" s="2710"/>
      <c r="AO704" s="2710"/>
      <c r="AP704" s="2710"/>
      <c r="AQ704" s="113"/>
    </row>
    <row r="705" spans="1:43" s="68" customFormat="1" ht="15.75" customHeight="1">
      <c r="A705" s="115"/>
      <c r="B705" s="2724">
        <v>1</v>
      </c>
      <c r="C705" s="2725" t="s">
        <v>43</v>
      </c>
      <c r="D705" s="2725"/>
      <c r="E705" s="2725"/>
      <c r="F705" s="2725"/>
      <c r="G705" s="2725"/>
      <c r="H705" s="78"/>
      <c r="I705" s="2722" t="s">
        <v>44</v>
      </c>
      <c r="J705" s="2722"/>
      <c r="K705" s="2722"/>
      <c r="L705" s="2722"/>
      <c r="M705" s="2722"/>
      <c r="N705" s="2722"/>
      <c r="O705" s="2722"/>
      <c r="P705" s="2722"/>
      <c r="Q705" s="2722"/>
      <c r="R705" s="2722"/>
      <c r="S705" s="2722"/>
      <c r="T705" s="2722"/>
      <c r="U705" s="106"/>
      <c r="V705" s="78"/>
      <c r="W705" s="2724">
        <v>1</v>
      </c>
      <c r="X705" s="2725" t="s">
        <v>43</v>
      </c>
      <c r="Y705" s="2725"/>
      <c r="Z705" s="2725"/>
      <c r="AA705" s="2725"/>
      <c r="AB705" s="2725"/>
      <c r="AC705" s="78"/>
      <c r="AD705" s="2722" t="s">
        <v>44</v>
      </c>
      <c r="AE705" s="2722"/>
      <c r="AF705" s="2722"/>
      <c r="AG705" s="2722"/>
      <c r="AH705" s="2722"/>
      <c r="AI705" s="2722"/>
      <c r="AJ705" s="2722"/>
      <c r="AK705" s="2722"/>
      <c r="AL705" s="2722"/>
      <c r="AM705" s="2722"/>
      <c r="AN705" s="2722"/>
      <c r="AO705" s="2722"/>
      <c r="AP705" s="106"/>
      <c r="AQ705" s="78"/>
    </row>
    <row r="706" spans="1:43" s="68" customFormat="1" ht="15.75">
      <c r="A706" s="115"/>
      <c r="B706" s="2724"/>
      <c r="C706" s="2725"/>
      <c r="D706" s="2725"/>
      <c r="E706" s="2725"/>
      <c r="F706" s="2725"/>
      <c r="G706" s="2725"/>
      <c r="H706" s="78"/>
      <c r="I706" s="2722" t="s">
        <v>45</v>
      </c>
      <c r="J706" s="2722"/>
      <c r="K706" s="2722"/>
      <c r="L706" s="2722"/>
      <c r="M706" s="2722"/>
      <c r="N706" s="2722"/>
      <c r="O706" s="2722"/>
      <c r="P706" s="2722"/>
      <c r="Q706" s="2722"/>
      <c r="R706" s="2722"/>
      <c r="S706" s="2722"/>
      <c r="T706" s="2722"/>
      <c r="U706" s="106"/>
      <c r="V706" s="78"/>
      <c r="W706" s="2724"/>
      <c r="X706" s="2725"/>
      <c r="Y706" s="2725"/>
      <c r="Z706" s="2725"/>
      <c r="AA706" s="2725"/>
      <c r="AB706" s="2725"/>
      <c r="AC706" s="78"/>
      <c r="AD706" s="2722" t="s">
        <v>45</v>
      </c>
      <c r="AE706" s="2722"/>
      <c r="AF706" s="2722"/>
      <c r="AG706" s="2722"/>
      <c r="AH706" s="2722"/>
      <c r="AI706" s="2722"/>
      <c r="AJ706" s="2722"/>
      <c r="AK706" s="2722"/>
      <c r="AL706" s="2722"/>
      <c r="AM706" s="2722"/>
      <c r="AN706" s="2722"/>
      <c r="AO706" s="2722"/>
      <c r="AP706" s="106"/>
      <c r="AQ706" s="78"/>
    </row>
    <row r="707" spans="1:43" s="68" customFormat="1">
      <c r="A707" s="115"/>
      <c r="B707" s="110">
        <v>2</v>
      </c>
      <c r="C707" s="50" t="s">
        <v>46</v>
      </c>
      <c r="D707" s="50"/>
      <c r="E707" s="50"/>
      <c r="F707" s="78"/>
      <c r="G707" s="78"/>
      <c r="H707" s="78"/>
      <c r="I707" s="2607"/>
      <c r="J707" s="2607"/>
      <c r="K707" s="2607"/>
      <c r="L707" s="2607"/>
      <c r="M707" s="2607"/>
      <c r="N707" s="2607"/>
      <c r="O707" s="2607"/>
      <c r="P707" s="2607"/>
      <c r="Q707" s="2607"/>
      <c r="R707" s="2607"/>
      <c r="S707" s="2607"/>
      <c r="T707" s="2607"/>
      <c r="U707" s="2607"/>
      <c r="V707" s="78"/>
      <c r="W707" s="110">
        <v>2</v>
      </c>
      <c r="X707" s="50" t="s">
        <v>46</v>
      </c>
      <c r="Y707" s="50"/>
      <c r="Z707" s="50"/>
      <c r="AA707" s="78"/>
      <c r="AB707" s="78"/>
      <c r="AC707" s="78"/>
      <c r="AD707" s="2607"/>
      <c r="AE707" s="2607"/>
      <c r="AF707" s="2607"/>
      <c r="AG707" s="2607"/>
      <c r="AH707" s="2607"/>
      <c r="AI707" s="2607"/>
      <c r="AJ707" s="2607"/>
      <c r="AK707" s="2607"/>
      <c r="AL707" s="2607"/>
      <c r="AM707" s="2607"/>
      <c r="AN707" s="2607"/>
      <c r="AO707" s="2607"/>
      <c r="AP707" s="2607"/>
      <c r="AQ707" s="78"/>
    </row>
    <row r="708" spans="1:43" s="68" customFormat="1" ht="15" customHeight="1">
      <c r="A708" s="115"/>
      <c r="B708" s="2713">
        <v>3</v>
      </c>
      <c r="C708" s="2720" t="s">
        <v>47</v>
      </c>
      <c r="D708" s="2720"/>
      <c r="E708" s="2720"/>
      <c r="F708" s="2720"/>
      <c r="G708" s="2720"/>
      <c r="H708" s="78"/>
      <c r="I708" s="42"/>
      <c r="J708" s="2728" t="s">
        <v>48</v>
      </c>
      <c r="K708" s="2728"/>
      <c r="L708" s="107" t="s">
        <v>6</v>
      </c>
      <c r="M708" s="2728" t="str">
        <f ca="1">TEXT(LEFT(AH678,(FIND("/",AH678,1)-1))+1,"000")&amp;"/KIM/KPP/"&amp;ROMAN(MONTH(NOW()),0)&amp;"/"&amp;YEAR(NOW())</f>
        <v>047/KIM/KPP/III/2021</v>
      </c>
      <c r="N708" s="2728"/>
      <c r="O708" s="2728"/>
      <c r="P708" s="2728"/>
      <c r="Q708" s="2728"/>
      <c r="R708" s="2728"/>
      <c r="S708" s="2728"/>
      <c r="T708" s="2728"/>
      <c r="U708" s="107"/>
      <c r="V708" s="78"/>
      <c r="W708" s="2713">
        <v>3</v>
      </c>
      <c r="X708" s="2720" t="s">
        <v>47</v>
      </c>
      <c r="Y708" s="2720"/>
      <c r="Z708" s="2720"/>
      <c r="AA708" s="2720"/>
      <c r="AB708" s="2720"/>
      <c r="AC708" s="78"/>
      <c r="AD708" s="42"/>
      <c r="AE708" s="2728" t="s">
        <v>48</v>
      </c>
      <c r="AF708" s="2728"/>
      <c r="AG708" s="107" t="s">
        <v>6</v>
      </c>
      <c r="AH708" s="2728" t="str">
        <f ca="1">TEXT(LEFT(M708,(FIND("/",M708,1)-1))+1,"000")&amp;"/KIM/KPP/"&amp;ROMAN(MONTH(NOW()),0)&amp;"/"&amp;YEAR(NOW())</f>
        <v>048/KIM/KPP/III/2021</v>
      </c>
      <c r="AI708" s="2728"/>
      <c r="AJ708" s="2728"/>
      <c r="AK708" s="2728"/>
      <c r="AL708" s="2728"/>
      <c r="AM708" s="2728"/>
      <c r="AN708" s="2728"/>
      <c r="AO708" s="2728"/>
      <c r="AP708" s="107"/>
      <c r="AQ708" s="78"/>
    </row>
    <row r="709" spans="1:43" s="68" customFormat="1" ht="6.75" customHeight="1">
      <c r="A709" s="115"/>
      <c r="B709" s="2713"/>
      <c r="C709" s="2720"/>
      <c r="D709" s="2720"/>
      <c r="E709" s="2720"/>
      <c r="F709" s="2720"/>
      <c r="G709" s="2720"/>
      <c r="H709" s="82"/>
      <c r="I709" s="42"/>
      <c r="J709" s="2728" t="s">
        <v>49</v>
      </c>
      <c r="K709" s="2728"/>
      <c r="L709" s="2728" t="s">
        <v>6</v>
      </c>
      <c r="M709" s="2728" t="e">
        <f>VLOOKUP(A703,DATABASE_NEW,2,FALSE)</f>
        <v>#NAME?</v>
      </c>
      <c r="N709" s="2728"/>
      <c r="O709" s="2728"/>
      <c r="P709" s="2728"/>
      <c r="Q709" s="2728"/>
      <c r="R709" s="2728"/>
      <c r="S709" s="2728"/>
      <c r="T709" s="2728"/>
      <c r="U709" s="107"/>
      <c r="V709" s="78"/>
      <c r="W709" s="2713"/>
      <c r="X709" s="2720"/>
      <c r="Y709" s="2720"/>
      <c r="Z709" s="2720"/>
      <c r="AA709" s="2720"/>
      <c r="AB709" s="2720"/>
      <c r="AC709" s="82"/>
      <c r="AD709" s="42"/>
      <c r="AE709" s="2728" t="s">
        <v>49</v>
      </c>
      <c r="AF709" s="2728"/>
      <c r="AG709" s="2728" t="s">
        <v>6</v>
      </c>
      <c r="AH709" s="2728" t="e">
        <f>VLOOKUP(AR703,DATABASE_NEW,2,FALSE)</f>
        <v>#NAME?</v>
      </c>
      <c r="AI709" s="2728"/>
      <c r="AJ709" s="2728"/>
      <c r="AK709" s="2728"/>
      <c r="AL709" s="2728"/>
      <c r="AM709" s="2728"/>
      <c r="AN709" s="2728"/>
      <c r="AO709" s="2728"/>
      <c r="AP709" s="107"/>
      <c r="AQ709" s="78"/>
    </row>
    <row r="710" spans="1:43" s="68" customFormat="1" ht="6" customHeight="1">
      <c r="A710" s="115"/>
      <c r="B710" s="108"/>
      <c r="C710" s="2720"/>
      <c r="D710" s="2720"/>
      <c r="E710" s="2720"/>
      <c r="F710" s="2720"/>
      <c r="G710" s="2720"/>
      <c r="H710" s="82"/>
      <c r="I710" s="42"/>
      <c r="J710" s="2728"/>
      <c r="K710" s="2728"/>
      <c r="L710" s="2728"/>
      <c r="M710" s="2728"/>
      <c r="N710" s="2728"/>
      <c r="O710" s="2728"/>
      <c r="P710" s="2728"/>
      <c r="Q710" s="2728"/>
      <c r="R710" s="2728"/>
      <c r="S710" s="2728"/>
      <c r="T710" s="2728"/>
      <c r="U710" s="107"/>
      <c r="V710" s="78"/>
      <c r="W710" s="108"/>
      <c r="X710" s="2720"/>
      <c r="Y710" s="2720"/>
      <c r="Z710" s="2720"/>
      <c r="AA710" s="2720"/>
      <c r="AB710" s="2720"/>
      <c r="AC710" s="82"/>
      <c r="AD710" s="42"/>
      <c r="AE710" s="2728"/>
      <c r="AF710" s="2728"/>
      <c r="AG710" s="2728"/>
      <c r="AH710" s="2728"/>
      <c r="AI710" s="2728"/>
      <c r="AJ710" s="2728"/>
      <c r="AK710" s="2728"/>
      <c r="AL710" s="2728"/>
      <c r="AM710" s="2728"/>
      <c r="AN710" s="2728"/>
      <c r="AO710" s="2728"/>
      <c r="AP710" s="107"/>
      <c r="AQ710" s="78"/>
    </row>
    <row r="711" spans="1:43" s="68" customFormat="1" ht="15" customHeight="1">
      <c r="A711" s="115"/>
      <c r="B711" s="2713">
        <v>4</v>
      </c>
      <c r="C711" s="2720" t="s">
        <v>50</v>
      </c>
      <c r="D711" s="2720"/>
      <c r="E711" s="2720"/>
      <c r="F711" s="2720"/>
      <c r="G711" s="2720"/>
      <c r="H711" s="82"/>
      <c r="I711" s="42"/>
      <c r="J711" s="2712" t="s">
        <v>10</v>
      </c>
      <c r="K711" s="2712"/>
      <c r="L711" s="111" t="s">
        <v>6</v>
      </c>
      <c r="M711" s="2711" t="e">
        <f>VLOOKUP(A703,DATABASE_NEW,5,FALSE)</f>
        <v>#NAME?</v>
      </c>
      <c r="N711" s="2711"/>
      <c r="O711" s="2711"/>
      <c r="P711" s="2711"/>
      <c r="Q711" s="2711"/>
      <c r="R711" s="2711"/>
      <c r="S711" s="2711"/>
      <c r="T711" s="2711"/>
      <c r="U711" s="2711"/>
      <c r="V711" s="78"/>
      <c r="W711" s="2713">
        <v>4</v>
      </c>
      <c r="X711" s="2720" t="s">
        <v>50</v>
      </c>
      <c r="Y711" s="2720"/>
      <c r="Z711" s="2720"/>
      <c r="AA711" s="2720"/>
      <c r="AB711" s="2720"/>
      <c r="AC711" s="82"/>
      <c r="AD711" s="42"/>
      <c r="AE711" s="2712" t="s">
        <v>10</v>
      </c>
      <c r="AF711" s="2712"/>
      <c r="AG711" s="111" t="s">
        <v>6</v>
      </c>
      <c r="AH711" s="2711" t="e">
        <f>VLOOKUP(AR703,DATABASE_NEW,5,FALSE)</f>
        <v>#NAME?</v>
      </c>
      <c r="AI711" s="2711"/>
      <c r="AJ711" s="2711"/>
      <c r="AK711" s="2711"/>
      <c r="AL711" s="2711"/>
      <c r="AM711" s="2711"/>
      <c r="AN711" s="2711"/>
      <c r="AO711" s="2711"/>
      <c r="AP711" s="2711"/>
      <c r="AQ711" s="78"/>
    </row>
    <row r="712" spans="1:43" s="68" customFormat="1">
      <c r="A712" s="115"/>
      <c r="B712" s="2713"/>
      <c r="C712" s="2720"/>
      <c r="D712" s="2720"/>
      <c r="E712" s="2720"/>
      <c r="F712" s="2720"/>
      <c r="G712" s="2720"/>
      <c r="H712" s="82"/>
      <c r="I712" s="42"/>
      <c r="J712" s="2712" t="s">
        <v>8</v>
      </c>
      <c r="K712" s="2712"/>
      <c r="L712" s="111"/>
      <c r="M712" s="109" t="s">
        <v>6</v>
      </c>
      <c r="N712" s="2711" t="e">
        <f>VLOOKUP(A703,DATABASE_NEW,3,FALSE)</f>
        <v>#NAME?</v>
      </c>
      <c r="O712" s="2711"/>
      <c r="P712" s="2711"/>
      <c r="Q712" s="2711"/>
      <c r="R712" s="2711"/>
      <c r="S712" s="2711"/>
      <c r="T712" s="2711"/>
      <c r="U712" s="2711"/>
      <c r="V712" s="78"/>
      <c r="W712" s="2713"/>
      <c r="X712" s="2720"/>
      <c r="Y712" s="2720"/>
      <c r="Z712" s="2720"/>
      <c r="AA712" s="2720"/>
      <c r="AB712" s="2720"/>
      <c r="AC712" s="82"/>
      <c r="AD712" s="42"/>
      <c r="AE712" s="2712" t="s">
        <v>8</v>
      </c>
      <c r="AF712" s="2712"/>
      <c r="AG712" s="111"/>
      <c r="AH712" s="109" t="s">
        <v>6</v>
      </c>
      <c r="AI712" s="2711" t="e">
        <f>VLOOKUP(AR703,DATABASE_NEW,3,FALSE)</f>
        <v>#NAME?</v>
      </c>
      <c r="AJ712" s="2711"/>
      <c r="AK712" s="2711"/>
      <c r="AL712" s="2711"/>
      <c r="AM712" s="2711"/>
      <c r="AN712" s="2711"/>
      <c r="AO712" s="2711"/>
      <c r="AP712" s="2711"/>
      <c r="AQ712" s="78"/>
    </row>
    <row r="713" spans="1:43" s="68" customFormat="1" ht="15" customHeight="1">
      <c r="A713" s="115"/>
      <c r="B713" s="2713">
        <v>5</v>
      </c>
      <c r="C713" s="2720" t="s">
        <v>51</v>
      </c>
      <c r="D713" s="2720"/>
      <c r="E713" s="2720"/>
      <c r="F713" s="2720"/>
      <c r="G713" s="2720"/>
      <c r="H713" s="82"/>
      <c r="I713" s="42"/>
      <c r="J713" s="2712" t="s">
        <v>5</v>
      </c>
      <c r="K713" s="2712"/>
      <c r="L713" s="2712"/>
      <c r="M713" s="112" t="s">
        <v>6</v>
      </c>
      <c r="N713" s="2711" t="e">
        <f>"PT. KPP / "&amp;VLOOKUP(A703,DATABASE_NEW,6,FALSE)</f>
        <v>#NAME?</v>
      </c>
      <c r="O713" s="2711"/>
      <c r="P713" s="2711"/>
      <c r="Q713" s="2711"/>
      <c r="R713" s="2711"/>
      <c r="S713" s="2711"/>
      <c r="T713" s="2711"/>
      <c r="U713" s="100"/>
      <c r="V713" s="78"/>
      <c r="W713" s="2713">
        <v>5</v>
      </c>
      <c r="X713" s="2720" t="s">
        <v>51</v>
      </c>
      <c r="Y713" s="2720"/>
      <c r="Z713" s="2720"/>
      <c r="AA713" s="2720"/>
      <c r="AB713" s="2720"/>
      <c r="AC713" s="82"/>
      <c r="AD713" s="42"/>
      <c r="AE713" s="2712" t="s">
        <v>5</v>
      </c>
      <c r="AF713" s="2712"/>
      <c r="AG713" s="2712"/>
      <c r="AH713" s="112" t="s">
        <v>6</v>
      </c>
      <c r="AI713" s="2711" t="e">
        <f>"PT. KPP / "&amp;VLOOKUP(AR703,DATABASE_NEW,6,FALSE)</f>
        <v>#NAME?</v>
      </c>
      <c r="AJ713" s="2711"/>
      <c r="AK713" s="2711"/>
      <c r="AL713" s="2711"/>
      <c r="AM713" s="2711"/>
      <c r="AN713" s="2711"/>
      <c r="AO713" s="2711"/>
      <c r="AP713" s="100"/>
      <c r="AQ713" s="78"/>
    </row>
    <row r="714" spans="1:43" s="68" customFormat="1" ht="12.75" customHeight="1">
      <c r="A714" s="115"/>
      <c r="B714" s="2713"/>
      <c r="C714" s="2720"/>
      <c r="D714" s="2720"/>
      <c r="E714" s="2720"/>
      <c r="F714" s="2720"/>
      <c r="G714" s="2720"/>
      <c r="H714" s="78"/>
      <c r="I714" s="42"/>
      <c r="J714" s="2712" t="s">
        <v>59</v>
      </c>
      <c r="K714" s="2712"/>
      <c r="L714" s="2712"/>
      <c r="M714" s="2712"/>
      <c r="N714" s="60" t="s">
        <v>6</v>
      </c>
      <c r="O714" s="60"/>
      <c r="P714" s="2718" t="e">
        <f>VLOOKUP(A703,DATABASE_NEW,21,FALSE)</f>
        <v>#NAME?</v>
      </c>
      <c r="Q714" s="2718"/>
      <c r="R714" s="2718"/>
      <c r="S714" s="2718"/>
      <c r="T714" s="2718"/>
      <c r="U714" s="99"/>
      <c r="V714" s="78"/>
      <c r="W714" s="2713"/>
      <c r="X714" s="2720"/>
      <c r="Y714" s="2720"/>
      <c r="Z714" s="2720"/>
      <c r="AA714" s="2720"/>
      <c r="AB714" s="2720"/>
      <c r="AC714" s="78"/>
      <c r="AD714" s="42"/>
      <c r="AE714" s="2712" t="s">
        <v>59</v>
      </c>
      <c r="AF714" s="2712"/>
      <c r="AG714" s="2712"/>
      <c r="AH714" s="2712"/>
      <c r="AI714" s="60" t="s">
        <v>6</v>
      </c>
      <c r="AJ714" s="60"/>
      <c r="AK714" s="2718" t="e">
        <f>VLOOKUP(AR703,DATABASE_NEW,21,FALSE)</f>
        <v>#NAME?</v>
      </c>
      <c r="AL714" s="2718"/>
      <c r="AM714" s="2718"/>
      <c r="AN714" s="2718"/>
      <c r="AO714" s="2718"/>
      <c r="AP714" s="99"/>
      <c r="AQ714" s="78"/>
    </row>
    <row r="715" spans="1:43" s="68" customFormat="1" ht="15" customHeight="1">
      <c r="A715" s="115"/>
      <c r="B715" s="2713">
        <v>6</v>
      </c>
      <c r="C715" s="2720" t="s">
        <v>52</v>
      </c>
      <c r="D715" s="2720"/>
      <c r="E715" s="2720"/>
      <c r="F715" s="2720"/>
      <c r="G715" s="2720"/>
      <c r="H715" s="78"/>
      <c r="I715" s="2607"/>
      <c r="J715" s="2607"/>
      <c r="K715" s="2607"/>
      <c r="L715" s="2607"/>
      <c r="M715" s="2607"/>
      <c r="N715" s="2607"/>
      <c r="O715" s="2607"/>
      <c r="P715" s="2607"/>
      <c r="Q715" s="2607"/>
      <c r="R715" s="2607"/>
      <c r="S715" s="2607"/>
      <c r="T715" s="2607"/>
      <c r="U715" s="2607"/>
      <c r="V715" s="78"/>
      <c r="W715" s="2713">
        <v>6</v>
      </c>
      <c r="X715" s="2720" t="s">
        <v>52</v>
      </c>
      <c r="Y715" s="2720"/>
      <c r="Z715" s="2720"/>
      <c r="AA715" s="2720"/>
      <c r="AB715" s="2720"/>
      <c r="AC715" s="78"/>
      <c r="AD715" s="2607"/>
      <c r="AE715" s="2607"/>
      <c r="AF715" s="2607"/>
      <c r="AG715" s="2607"/>
      <c r="AH715" s="2607"/>
      <c r="AI715" s="2607"/>
      <c r="AJ715" s="2607"/>
      <c r="AK715" s="2607"/>
      <c r="AL715" s="2607"/>
      <c r="AM715" s="2607"/>
      <c r="AN715" s="2607"/>
      <c r="AO715" s="2607"/>
      <c r="AP715" s="2607"/>
      <c r="AQ715" s="78"/>
    </row>
    <row r="716" spans="1:43" s="68" customFormat="1" ht="9.75" customHeight="1">
      <c r="A716" s="115"/>
      <c r="B716" s="2713"/>
      <c r="C716" s="2720"/>
      <c r="D716" s="2720"/>
      <c r="E716" s="2720"/>
      <c r="F716" s="2720"/>
      <c r="G716" s="2720"/>
      <c r="H716" s="78"/>
      <c r="I716" s="42"/>
      <c r="J716" s="78"/>
      <c r="K716" s="55"/>
      <c r="L716" s="56"/>
      <c r="M716" s="56"/>
      <c r="N716" s="56"/>
      <c r="O716" s="56"/>
      <c r="P716" s="2721" t="s">
        <v>55</v>
      </c>
      <c r="Q716" s="2721"/>
      <c r="R716" s="2721"/>
      <c r="S716" s="2721"/>
      <c r="T716" s="2721"/>
      <c r="U716" s="2721"/>
      <c r="V716" s="78"/>
      <c r="W716" s="2713"/>
      <c r="X716" s="2720"/>
      <c r="Y716" s="2720"/>
      <c r="Z716" s="2720"/>
      <c r="AA716" s="2720"/>
      <c r="AB716" s="2720"/>
      <c r="AC716" s="78"/>
      <c r="AD716" s="42"/>
      <c r="AE716" s="78"/>
      <c r="AF716" s="55"/>
      <c r="AG716" s="56"/>
      <c r="AH716" s="56"/>
      <c r="AI716" s="56"/>
      <c r="AJ716" s="56"/>
      <c r="AK716" s="2721" t="s">
        <v>55</v>
      </c>
      <c r="AL716" s="2721"/>
      <c r="AM716" s="2721"/>
      <c r="AN716" s="2721"/>
      <c r="AO716" s="2721"/>
      <c r="AP716" s="2721"/>
      <c r="AQ716" s="78"/>
    </row>
    <row r="717" spans="1:43" s="68" customFormat="1" ht="6.75" customHeight="1" thickBot="1">
      <c r="A717" s="115"/>
      <c r="B717" s="2727">
        <v>7</v>
      </c>
      <c r="C717" s="2729" t="s">
        <v>53</v>
      </c>
      <c r="D717" s="2729"/>
      <c r="E717" s="2729"/>
      <c r="F717" s="2729"/>
      <c r="G717" s="2729"/>
      <c r="I717" s="42"/>
      <c r="J717" s="78"/>
      <c r="K717" s="78"/>
      <c r="L717" s="53"/>
      <c r="M717" s="53"/>
      <c r="N717" s="53"/>
      <c r="O717" s="53"/>
      <c r="P717" s="53"/>
      <c r="Q717" s="53"/>
      <c r="R717" s="2714"/>
      <c r="S717" s="2714"/>
      <c r="T717" s="2714"/>
      <c r="U717" s="102"/>
      <c r="V717" s="78"/>
      <c r="W717" s="2727">
        <v>7</v>
      </c>
      <c r="X717" s="2729" t="s">
        <v>53</v>
      </c>
      <c r="Y717" s="2729"/>
      <c r="Z717" s="2729"/>
      <c r="AA717" s="2729"/>
      <c r="AB717" s="2729"/>
      <c r="AD717" s="42"/>
      <c r="AE717" s="78"/>
      <c r="AF717" s="78"/>
      <c r="AG717" s="53"/>
      <c r="AH717" s="53"/>
      <c r="AI717" s="53"/>
      <c r="AJ717" s="53"/>
      <c r="AK717" s="53"/>
      <c r="AL717" s="53"/>
      <c r="AM717" s="2714"/>
      <c r="AN717" s="2714"/>
      <c r="AO717" s="2714"/>
      <c r="AP717" s="102"/>
      <c r="AQ717" s="78"/>
    </row>
    <row r="718" spans="1:43" s="68" customFormat="1" ht="15.75" thickBot="1">
      <c r="A718" s="115"/>
      <c r="B718" s="2727"/>
      <c r="C718" s="2729"/>
      <c r="D718" s="2729"/>
      <c r="E718" s="2729"/>
      <c r="F718" s="2729"/>
      <c r="G718" s="2729"/>
      <c r="I718" s="42"/>
      <c r="J718" s="78"/>
      <c r="K718" s="78"/>
      <c r="L718" s="78"/>
      <c r="M718" s="78"/>
      <c r="N718" s="58"/>
      <c r="O718" s="58"/>
      <c r="P718" s="58"/>
      <c r="Q718" s="58"/>
      <c r="R718" s="57" t="e">
        <f>IF(N712="HELPER DRILL &amp; BLASTING","V","X")</f>
        <v>#NAME?</v>
      </c>
      <c r="S718" s="2715" t="s">
        <v>56</v>
      </c>
      <c r="T718" s="2715"/>
      <c r="U718" s="103"/>
      <c r="V718" s="78"/>
      <c r="W718" s="2727"/>
      <c r="X718" s="2729"/>
      <c r="Y718" s="2729"/>
      <c r="Z718" s="2729"/>
      <c r="AA718" s="2729"/>
      <c r="AB718" s="2729"/>
      <c r="AD718" s="42"/>
      <c r="AE718" s="78"/>
      <c r="AF718" s="78"/>
      <c r="AG718" s="78"/>
      <c r="AH718" s="78"/>
      <c r="AI718" s="58"/>
      <c r="AJ718" s="58"/>
      <c r="AK718" s="58"/>
      <c r="AL718" s="58"/>
      <c r="AM718" s="57" t="e">
        <f>IF(AI712="HELPER DRILL &amp; BLASTING","V","X")</f>
        <v>#NAME?</v>
      </c>
      <c r="AN718" s="2715" t="s">
        <v>56</v>
      </c>
      <c r="AO718" s="2715"/>
      <c r="AP718" s="103"/>
      <c r="AQ718" s="78"/>
    </row>
    <row r="719" spans="1:43" s="68" customFormat="1" ht="6.75" customHeight="1" thickBot="1">
      <c r="A719" s="115"/>
      <c r="B719" s="2727"/>
      <c r="C719" s="2729"/>
      <c r="D719" s="2729"/>
      <c r="E719" s="2729"/>
      <c r="F719" s="2729"/>
      <c r="G719" s="2729"/>
      <c r="I719" s="42"/>
      <c r="J719" s="78"/>
      <c r="K719" s="78"/>
      <c r="L719" s="53"/>
      <c r="M719" s="53"/>
      <c r="N719" s="53"/>
      <c r="O719" s="53"/>
      <c r="P719" s="53"/>
      <c r="Q719" s="53"/>
      <c r="R719" s="2716"/>
      <c r="S719" s="2717"/>
      <c r="T719" s="2717"/>
      <c r="U719" s="104"/>
      <c r="V719" s="78"/>
      <c r="W719" s="2727"/>
      <c r="X719" s="2729"/>
      <c r="Y719" s="2729"/>
      <c r="Z719" s="2729"/>
      <c r="AA719" s="2729"/>
      <c r="AB719" s="2729"/>
      <c r="AD719" s="42"/>
      <c r="AE719" s="78"/>
      <c r="AF719" s="78"/>
      <c r="AG719" s="53"/>
      <c r="AH719" s="53"/>
      <c r="AI719" s="53"/>
      <c r="AJ719" s="53"/>
      <c r="AK719" s="53"/>
      <c r="AL719" s="53"/>
      <c r="AM719" s="2716"/>
      <c r="AN719" s="2717"/>
      <c r="AO719" s="2717"/>
      <c r="AP719" s="104"/>
      <c r="AQ719" s="78"/>
    </row>
    <row r="720" spans="1:43" s="68" customFormat="1" ht="15.75" thickBot="1">
      <c r="A720" s="115"/>
      <c r="C720" s="2729"/>
      <c r="D720" s="2729"/>
      <c r="E720" s="2729"/>
      <c r="F720" s="2729"/>
      <c r="G720" s="2729"/>
      <c r="H720" s="78"/>
      <c r="I720" s="42"/>
      <c r="J720" s="2719"/>
      <c r="K720" s="2719"/>
      <c r="L720" s="42"/>
      <c r="M720" s="42"/>
      <c r="N720" s="58"/>
      <c r="O720" s="58"/>
      <c r="P720" s="58"/>
      <c r="Q720" s="58"/>
      <c r="R720" s="57" t="s">
        <v>57</v>
      </c>
      <c r="S720" s="54" t="s">
        <v>58</v>
      </c>
      <c r="T720" s="54"/>
      <c r="U720" s="54"/>
      <c r="V720" s="78"/>
      <c r="X720" s="2729"/>
      <c r="Y720" s="2729"/>
      <c r="Z720" s="2729"/>
      <c r="AA720" s="2729"/>
      <c r="AB720" s="2729"/>
      <c r="AC720" s="78"/>
      <c r="AD720" s="42"/>
      <c r="AE720" s="2719"/>
      <c r="AF720" s="2719"/>
      <c r="AG720" s="42"/>
      <c r="AH720" s="42"/>
      <c r="AI720" s="58"/>
      <c r="AJ720" s="58"/>
      <c r="AK720" s="58"/>
      <c r="AL720" s="58"/>
      <c r="AM720" s="57" t="s">
        <v>57</v>
      </c>
      <c r="AN720" s="54" t="s">
        <v>58</v>
      </c>
      <c r="AO720" s="54"/>
      <c r="AP720" s="54"/>
      <c r="AQ720" s="78"/>
    </row>
    <row r="721" spans="1:43" s="68" customFormat="1" ht="3.75" customHeight="1">
      <c r="A721" s="115"/>
      <c r="C721" s="2729"/>
      <c r="D721" s="2729"/>
      <c r="E721" s="2729"/>
      <c r="F721" s="2729"/>
      <c r="G721" s="2729"/>
      <c r="H721" s="78"/>
      <c r="I721" s="42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V721" s="78"/>
      <c r="X721" s="2729"/>
      <c r="Y721" s="2729"/>
      <c r="Z721" s="2729"/>
      <c r="AA721" s="2729"/>
      <c r="AB721" s="2729"/>
      <c r="AC721" s="78"/>
      <c r="AD721" s="42"/>
      <c r="AE721" s="78"/>
      <c r="AF721" s="78"/>
      <c r="AG721" s="78"/>
      <c r="AH721" s="78"/>
      <c r="AI721" s="78"/>
      <c r="AJ721" s="78"/>
      <c r="AK721" s="78"/>
      <c r="AL721" s="78"/>
      <c r="AM721" s="78"/>
      <c r="AN721" s="78"/>
      <c r="AQ721" s="78"/>
    </row>
    <row r="722" spans="1:43" s="68" customFormat="1" ht="3.75" customHeight="1">
      <c r="A722" s="115"/>
      <c r="B722" s="78"/>
      <c r="C722" s="2729"/>
      <c r="D722" s="2729"/>
      <c r="E722" s="2729"/>
      <c r="F722" s="2729"/>
      <c r="G722" s="2729"/>
      <c r="H722" s="78"/>
      <c r="I722" s="42"/>
      <c r="R722" s="62"/>
      <c r="V722" s="78"/>
      <c r="W722" s="78"/>
      <c r="X722" s="2729"/>
      <c r="Y722" s="2729"/>
      <c r="Z722" s="2729"/>
      <c r="AA722" s="2729"/>
      <c r="AB722" s="2729"/>
      <c r="AC722" s="78"/>
      <c r="AD722" s="42"/>
      <c r="AM722" s="62"/>
      <c r="AQ722" s="78"/>
    </row>
    <row r="723" spans="1:43" s="68" customFormat="1">
      <c r="A723" s="115"/>
      <c r="B723" s="78"/>
      <c r="C723" s="78"/>
      <c r="D723" s="78"/>
      <c r="E723" s="78"/>
      <c r="F723" s="78"/>
      <c r="G723" s="78"/>
      <c r="H723" s="78"/>
      <c r="I723" s="42"/>
      <c r="R723" s="62"/>
      <c r="V723" s="78"/>
      <c r="W723" s="78"/>
      <c r="X723" s="78"/>
      <c r="Y723" s="78"/>
      <c r="Z723" s="78"/>
      <c r="AA723" s="78"/>
      <c r="AB723" s="78"/>
      <c r="AC723" s="78"/>
      <c r="AD723" s="42"/>
      <c r="AM723" s="62"/>
      <c r="AQ723" s="78"/>
    </row>
    <row r="724" spans="1:43" s="68" customFormat="1" ht="15.75" thickBot="1">
      <c r="A724" s="115"/>
      <c r="B724" s="78"/>
      <c r="C724" s="78"/>
      <c r="D724" s="78"/>
      <c r="E724" s="78"/>
      <c r="F724" s="78"/>
      <c r="G724" s="78"/>
      <c r="H724" s="78"/>
      <c r="I724" s="42"/>
      <c r="R724" s="62" t="s">
        <v>60</v>
      </c>
      <c r="V724" s="78"/>
      <c r="W724" s="78"/>
      <c r="X724" s="78"/>
      <c r="Y724" s="78"/>
      <c r="Z724" s="78"/>
      <c r="AA724" s="78"/>
      <c r="AB724" s="78"/>
      <c r="AC724" s="78"/>
      <c r="AD724" s="42"/>
      <c r="AM724" s="62" t="s">
        <v>60</v>
      </c>
      <c r="AQ724" s="78"/>
    </row>
    <row r="725" spans="1:43" s="68" customFormat="1" ht="15.75" thickBot="1">
      <c r="A725" s="115"/>
      <c r="B725" s="78"/>
      <c r="C725" s="78"/>
      <c r="D725" s="78"/>
      <c r="E725" s="78"/>
      <c r="F725" s="78"/>
      <c r="G725" s="78"/>
      <c r="H725" s="78"/>
      <c r="I725" s="42"/>
      <c r="R725" s="57" t="s">
        <v>57</v>
      </c>
      <c r="S725" s="2730" t="s">
        <v>61</v>
      </c>
      <c r="T725" s="2731"/>
      <c r="U725" s="98"/>
      <c r="V725" s="78"/>
      <c r="W725" s="78"/>
      <c r="X725" s="78"/>
      <c r="Y725" s="78"/>
      <c r="Z725" s="78"/>
      <c r="AA725" s="78"/>
      <c r="AB725" s="78"/>
      <c r="AC725" s="78"/>
      <c r="AD725" s="42"/>
      <c r="AM725" s="57" t="s">
        <v>57</v>
      </c>
      <c r="AN725" s="2730" t="s">
        <v>61</v>
      </c>
      <c r="AO725" s="2731"/>
      <c r="AP725" s="98"/>
      <c r="AQ725" s="78"/>
    </row>
    <row r="726" spans="1:43" s="68" customFormat="1" ht="4.5" customHeight="1" thickBot="1">
      <c r="A726" s="115"/>
      <c r="B726" s="78"/>
      <c r="C726" s="78"/>
      <c r="D726" s="78"/>
      <c r="E726" s="78"/>
      <c r="F726" s="78"/>
      <c r="G726" s="78"/>
      <c r="H726" s="78"/>
      <c r="I726" s="42"/>
      <c r="V726" s="78"/>
      <c r="W726" s="78"/>
      <c r="X726" s="78"/>
      <c r="Y726" s="78"/>
      <c r="Z726" s="78"/>
      <c r="AA726" s="78"/>
      <c r="AB726" s="78"/>
      <c r="AC726" s="78"/>
      <c r="AD726" s="42"/>
      <c r="AQ726" s="78"/>
    </row>
    <row r="727" spans="1:43" s="68" customFormat="1" ht="15.75" customHeight="1" thickBot="1">
      <c r="A727" s="115"/>
      <c r="B727" s="78"/>
      <c r="C727" s="2607" t="s">
        <v>54</v>
      </c>
      <c r="D727" s="2607"/>
      <c r="E727" s="2607"/>
      <c r="F727" s="2607"/>
      <c r="G727" s="2607"/>
      <c r="H727" s="78"/>
      <c r="I727" s="42"/>
      <c r="R727" s="57" t="s">
        <v>63</v>
      </c>
      <c r="S727" s="2732" t="s">
        <v>62</v>
      </c>
      <c r="T727" s="2732"/>
      <c r="U727" s="105"/>
      <c r="V727" s="78"/>
      <c r="W727" s="78"/>
      <c r="X727" s="2607" t="s">
        <v>54</v>
      </c>
      <c r="Y727" s="2607"/>
      <c r="Z727" s="2607"/>
      <c r="AA727" s="2607"/>
      <c r="AB727" s="2607"/>
      <c r="AC727" s="78"/>
      <c r="AD727" s="42"/>
      <c r="AM727" s="57" t="s">
        <v>63</v>
      </c>
      <c r="AN727" s="2732" t="s">
        <v>62</v>
      </c>
      <c r="AO727" s="2732"/>
      <c r="AP727" s="105"/>
      <c r="AQ727" s="78"/>
    </row>
    <row r="728" spans="1:43" s="68" customFormat="1" ht="5.25" customHeight="1">
      <c r="A728" s="115"/>
      <c r="B728" s="2726"/>
      <c r="C728" s="2726"/>
      <c r="D728" s="2726"/>
      <c r="E728" s="2726"/>
      <c r="F728" s="2726"/>
      <c r="G728" s="2726"/>
      <c r="H728" s="78"/>
      <c r="I728" s="42"/>
      <c r="S728" s="2732"/>
      <c r="T728" s="2732"/>
      <c r="U728" s="105"/>
      <c r="V728" s="78"/>
      <c r="W728" s="2726"/>
      <c r="X728" s="2726"/>
      <c r="Y728" s="2726"/>
      <c r="Z728" s="2726"/>
      <c r="AA728" s="2726"/>
      <c r="AB728" s="2726"/>
      <c r="AC728" s="78"/>
      <c r="AD728" s="42"/>
      <c r="AN728" s="2732"/>
      <c r="AO728" s="2732"/>
      <c r="AP728" s="105"/>
      <c r="AQ728" s="78"/>
    </row>
    <row r="729" spans="1:43" s="68" customFormat="1" ht="5.25" customHeight="1">
      <c r="A729" s="115"/>
      <c r="B729" s="101"/>
      <c r="C729" s="101"/>
      <c r="D729" s="101"/>
      <c r="E729" s="101"/>
      <c r="F729" s="101"/>
      <c r="G729" s="101"/>
      <c r="H729" s="78"/>
      <c r="I729" s="42"/>
      <c r="S729" s="2732"/>
      <c r="T729" s="2732"/>
      <c r="U729" s="105"/>
      <c r="V729" s="78"/>
      <c r="W729" s="101"/>
      <c r="X729" s="101"/>
      <c r="Y729" s="101"/>
      <c r="Z729" s="101"/>
      <c r="AA729" s="101"/>
      <c r="AB729" s="101"/>
      <c r="AC729" s="78"/>
      <c r="AD729" s="42"/>
      <c r="AN729" s="2732"/>
      <c r="AO729" s="2732"/>
      <c r="AP729" s="105"/>
      <c r="AQ729" s="78"/>
    </row>
    <row r="730" spans="1:43" s="68" customFormat="1" ht="3" customHeight="1">
      <c r="A730" s="115"/>
      <c r="B730" s="78"/>
      <c r="C730" s="78"/>
      <c r="D730" s="78"/>
      <c r="E730" s="78"/>
      <c r="F730" s="78"/>
      <c r="G730" s="78"/>
      <c r="H730" s="78"/>
      <c r="I730" s="42"/>
      <c r="V730" s="78"/>
      <c r="W730" s="78"/>
      <c r="X730" s="78"/>
      <c r="Y730" s="78"/>
      <c r="Z730" s="78"/>
      <c r="AA730" s="78"/>
      <c r="AB730" s="78"/>
      <c r="AC730" s="78"/>
      <c r="AD730" s="42"/>
      <c r="AQ730" s="78"/>
    </row>
    <row r="731" spans="1:43" s="68" customFormat="1" ht="4.5" customHeight="1">
      <c r="A731" s="115"/>
    </row>
  </sheetData>
  <mergeCells count="1968">
    <mergeCell ref="S725:T725"/>
    <mergeCell ref="AN725:AO725"/>
    <mergeCell ref="C727:G727"/>
    <mergeCell ref="S727:T729"/>
    <mergeCell ref="X727:AB727"/>
    <mergeCell ref="AN727:AO729"/>
    <mergeCell ref="B728:G728"/>
    <mergeCell ref="W728:AB728"/>
    <mergeCell ref="B715:B716"/>
    <mergeCell ref="C715:G716"/>
    <mergeCell ref="I715:U715"/>
    <mergeCell ref="W715:W716"/>
    <mergeCell ref="X715:AB716"/>
    <mergeCell ref="AD715:AP715"/>
    <mergeCell ref="P716:U716"/>
    <mergeCell ref="AK716:AP716"/>
    <mergeCell ref="B717:B719"/>
    <mergeCell ref="C717:G722"/>
    <mergeCell ref="R717:T717"/>
    <mergeCell ref="W717:W719"/>
    <mergeCell ref="X717:AB722"/>
    <mergeCell ref="AM717:AO717"/>
    <mergeCell ref="S718:T718"/>
    <mergeCell ref="AN718:AO718"/>
    <mergeCell ref="R719:T719"/>
    <mergeCell ref="AM719:AO719"/>
    <mergeCell ref="J720:K720"/>
    <mergeCell ref="AE720:AF720"/>
    <mergeCell ref="B713:B714"/>
    <mergeCell ref="C713:G714"/>
    <mergeCell ref="J713:L713"/>
    <mergeCell ref="N713:T713"/>
    <mergeCell ref="W713:W714"/>
    <mergeCell ref="X713:AB714"/>
    <mergeCell ref="AE713:AG713"/>
    <mergeCell ref="AI713:AO713"/>
    <mergeCell ref="J714:M714"/>
    <mergeCell ref="P714:T714"/>
    <mergeCell ref="AE714:AH714"/>
    <mergeCell ref="AK714:AO714"/>
    <mergeCell ref="B711:B712"/>
    <mergeCell ref="C711:G712"/>
    <mergeCell ref="J711:K711"/>
    <mergeCell ref="M711:U711"/>
    <mergeCell ref="W711:W712"/>
    <mergeCell ref="X711:AB712"/>
    <mergeCell ref="AE711:AF711"/>
    <mergeCell ref="AH711:AP711"/>
    <mergeCell ref="J712:K712"/>
    <mergeCell ref="N712:U712"/>
    <mergeCell ref="AE712:AF712"/>
    <mergeCell ref="AI712:AP712"/>
    <mergeCell ref="I707:U707"/>
    <mergeCell ref="AD707:AP707"/>
    <mergeCell ref="B708:B709"/>
    <mergeCell ref="C708:G710"/>
    <mergeCell ref="J708:K708"/>
    <mergeCell ref="M708:T708"/>
    <mergeCell ref="W708:W709"/>
    <mergeCell ref="X708:AB710"/>
    <mergeCell ref="AE708:AF708"/>
    <mergeCell ref="AH708:AO708"/>
    <mergeCell ref="J709:K710"/>
    <mergeCell ref="L709:L710"/>
    <mergeCell ref="M709:T710"/>
    <mergeCell ref="AE709:AF710"/>
    <mergeCell ref="AG709:AG710"/>
    <mergeCell ref="AH709:AO710"/>
    <mergeCell ref="B704:G704"/>
    <mergeCell ref="I704:U704"/>
    <mergeCell ref="W704:AB704"/>
    <mergeCell ref="AD704:AP704"/>
    <mergeCell ref="B705:B706"/>
    <mergeCell ref="C705:G706"/>
    <mergeCell ref="I705:T705"/>
    <mergeCell ref="W705:W706"/>
    <mergeCell ref="X705:AB706"/>
    <mergeCell ref="AD705:AO705"/>
    <mergeCell ref="I706:T706"/>
    <mergeCell ref="AD706:AO706"/>
    <mergeCell ref="S695:T695"/>
    <mergeCell ref="AN695:AO695"/>
    <mergeCell ref="C697:G697"/>
    <mergeCell ref="S697:T699"/>
    <mergeCell ref="X697:AB697"/>
    <mergeCell ref="AN697:AO699"/>
    <mergeCell ref="B698:G698"/>
    <mergeCell ref="W698:AB698"/>
    <mergeCell ref="B702:G703"/>
    <mergeCell ref="W702:AB703"/>
    <mergeCell ref="B685:B686"/>
    <mergeCell ref="C685:G686"/>
    <mergeCell ref="I685:U685"/>
    <mergeCell ref="W685:W686"/>
    <mergeCell ref="X685:AB686"/>
    <mergeCell ref="AD685:AP685"/>
    <mergeCell ref="P686:U686"/>
    <mergeCell ref="AK686:AP686"/>
    <mergeCell ref="B687:B689"/>
    <mergeCell ref="C687:G692"/>
    <mergeCell ref="R687:T687"/>
    <mergeCell ref="W687:W689"/>
    <mergeCell ref="X687:AB692"/>
    <mergeCell ref="AM687:AO687"/>
    <mergeCell ref="S688:T688"/>
    <mergeCell ref="AN688:AO688"/>
    <mergeCell ref="R689:T689"/>
    <mergeCell ref="AM689:AO689"/>
    <mergeCell ref="J690:K690"/>
    <mergeCell ref="AE690:AF690"/>
    <mergeCell ref="B683:B684"/>
    <mergeCell ref="C683:G684"/>
    <mergeCell ref="J683:L683"/>
    <mergeCell ref="N683:T683"/>
    <mergeCell ref="W683:W684"/>
    <mergeCell ref="X683:AB684"/>
    <mergeCell ref="AE683:AG683"/>
    <mergeCell ref="AI683:AO683"/>
    <mergeCell ref="J684:M684"/>
    <mergeCell ref="P684:T684"/>
    <mergeCell ref="AE684:AH684"/>
    <mergeCell ref="AK684:AO684"/>
    <mergeCell ref="B681:B682"/>
    <mergeCell ref="C681:G682"/>
    <mergeCell ref="J681:K681"/>
    <mergeCell ref="M681:U681"/>
    <mergeCell ref="W681:W682"/>
    <mergeCell ref="X681:AB682"/>
    <mergeCell ref="AE681:AF681"/>
    <mergeCell ref="AH681:AP681"/>
    <mergeCell ref="J682:K682"/>
    <mergeCell ref="N682:U682"/>
    <mergeCell ref="AE682:AF682"/>
    <mergeCell ref="AI682:AP682"/>
    <mergeCell ref="I677:U677"/>
    <mergeCell ref="AD677:AP677"/>
    <mergeCell ref="B678:B679"/>
    <mergeCell ref="C678:G680"/>
    <mergeCell ref="J678:K678"/>
    <mergeCell ref="M678:T678"/>
    <mergeCell ref="W678:W679"/>
    <mergeCell ref="X678:AB680"/>
    <mergeCell ref="AE678:AF678"/>
    <mergeCell ref="AH678:AO678"/>
    <mergeCell ref="J679:K680"/>
    <mergeCell ref="L679:L680"/>
    <mergeCell ref="M679:T680"/>
    <mergeCell ref="AE679:AF680"/>
    <mergeCell ref="AG679:AG680"/>
    <mergeCell ref="AH679:AO680"/>
    <mergeCell ref="B674:G674"/>
    <mergeCell ref="I674:U674"/>
    <mergeCell ref="W674:AB674"/>
    <mergeCell ref="AD674:AP674"/>
    <mergeCell ref="B675:B676"/>
    <mergeCell ref="C675:G676"/>
    <mergeCell ref="I675:T675"/>
    <mergeCell ref="W675:W676"/>
    <mergeCell ref="X675:AB676"/>
    <mergeCell ref="AD675:AO675"/>
    <mergeCell ref="I676:T676"/>
    <mergeCell ref="AD676:AO676"/>
    <mergeCell ref="S664:T664"/>
    <mergeCell ref="AN664:AO664"/>
    <mergeCell ref="C666:G666"/>
    <mergeCell ref="S666:T668"/>
    <mergeCell ref="X666:AB666"/>
    <mergeCell ref="AN666:AO668"/>
    <mergeCell ref="B667:G667"/>
    <mergeCell ref="W667:AB667"/>
    <mergeCell ref="B672:G673"/>
    <mergeCell ref="W672:AB673"/>
    <mergeCell ref="B654:B655"/>
    <mergeCell ref="C654:G655"/>
    <mergeCell ref="I654:U654"/>
    <mergeCell ref="W654:W655"/>
    <mergeCell ref="X654:AB655"/>
    <mergeCell ref="AD654:AP654"/>
    <mergeCell ref="P655:U655"/>
    <mergeCell ref="AK655:AP655"/>
    <mergeCell ref="B656:B658"/>
    <mergeCell ref="C656:G661"/>
    <mergeCell ref="R656:T656"/>
    <mergeCell ref="W656:W658"/>
    <mergeCell ref="X656:AB661"/>
    <mergeCell ref="AM656:AO656"/>
    <mergeCell ref="S657:T657"/>
    <mergeCell ref="AN657:AO657"/>
    <mergeCell ref="R658:T658"/>
    <mergeCell ref="AM658:AO658"/>
    <mergeCell ref="J659:K659"/>
    <mergeCell ref="AE659:AF659"/>
    <mergeCell ref="B652:B653"/>
    <mergeCell ref="C652:G653"/>
    <mergeCell ref="J652:L652"/>
    <mergeCell ref="N652:T652"/>
    <mergeCell ref="W652:W653"/>
    <mergeCell ref="X652:AB653"/>
    <mergeCell ref="AE652:AG652"/>
    <mergeCell ref="AI652:AO652"/>
    <mergeCell ref="J653:M653"/>
    <mergeCell ref="P653:T653"/>
    <mergeCell ref="AE653:AH653"/>
    <mergeCell ref="AK653:AO653"/>
    <mergeCell ref="B650:B651"/>
    <mergeCell ref="C650:G651"/>
    <mergeCell ref="J650:K650"/>
    <mergeCell ref="M650:U650"/>
    <mergeCell ref="W650:W651"/>
    <mergeCell ref="X650:AB651"/>
    <mergeCell ref="AE650:AF650"/>
    <mergeCell ref="AH650:AP650"/>
    <mergeCell ref="J651:K651"/>
    <mergeCell ref="N651:U651"/>
    <mergeCell ref="AE651:AF651"/>
    <mergeCell ref="AI651:AP651"/>
    <mergeCell ref="I646:U646"/>
    <mergeCell ref="AD646:AP646"/>
    <mergeCell ref="B647:B648"/>
    <mergeCell ref="C647:G649"/>
    <mergeCell ref="J647:K647"/>
    <mergeCell ref="M647:T647"/>
    <mergeCell ref="W647:W648"/>
    <mergeCell ref="X647:AB649"/>
    <mergeCell ref="AE647:AF647"/>
    <mergeCell ref="AH647:AO647"/>
    <mergeCell ref="J648:K649"/>
    <mergeCell ref="L648:L649"/>
    <mergeCell ref="M648:T649"/>
    <mergeCell ref="AE648:AF649"/>
    <mergeCell ref="AG648:AG649"/>
    <mergeCell ref="AH648:AO649"/>
    <mergeCell ref="B643:G643"/>
    <mergeCell ref="I643:U643"/>
    <mergeCell ref="W643:AB643"/>
    <mergeCell ref="AD643:AP643"/>
    <mergeCell ref="B644:B645"/>
    <mergeCell ref="C644:G645"/>
    <mergeCell ref="I644:T644"/>
    <mergeCell ref="W644:W645"/>
    <mergeCell ref="X644:AB645"/>
    <mergeCell ref="AD644:AO644"/>
    <mergeCell ref="I645:T645"/>
    <mergeCell ref="AD645:AO645"/>
    <mergeCell ref="S634:T634"/>
    <mergeCell ref="AN634:AO634"/>
    <mergeCell ref="C636:G636"/>
    <mergeCell ref="S636:T638"/>
    <mergeCell ref="X636:AB636"/>
    <mergeCell ref="AN636:AO638"/>
    <mergeCell ref="B637:G637"/>
    <mergeCell ref="W637:AB637"/>
    <mergeCell ref="B641:G642"/>
    <mergeCell ref="W641:AB642"/>
    <mergeCell ref="B624:B625"/>
    <mergeCell ref="C624:G625"/>
    <mergeCell ref="I624:U624"/>
    <mergeCell ref="W624:W625"/>
    <mergeCell ref="X624:AB625"/>
    <mergeCell ref="AD624:AP624"/>
    <mergeCell ref="P625:U625"/>
    <mergeCell ref="AK625:AP625"/>
    <mergeCell ref="B626:B628"/>
    <mergeCell ref="C626:G631"/>
    <mergeCell ref="R626:T626"/>
    <mergeCell ref="W626:W628"/>
    <mergeCell ref="X626:AB631"/>
    <mergeCell ref="AM626:AO626"/>
    <mergeCell ref="S627:T627"/>
    <mergeCell ref="AN627:AO627"/>
    <mergeCell ref="R628:T628"/>
    <mergeCell ref="AM628:AO628"/>
    <mergeCell ref="J629:K629"/>
    <mergeCell ref="AE629:AF629"/>
    <mergeCell ref="B622:B623"/>
    <mergeCell ref="C622:G623"/>
    <mergeCell ref="J622:L622"/>
    <mergeCell ref="N622:T622"/>
    <mergeCell ref="W622:W623"/>
    <mergeCell ref="X622:AB623"/>
    <mergeCell ref="AE622:AG622"/>
    <mergeCell ref="AI622:AO622"/>
    <mergeCell ref="J623:M623"/>
    <mergeCell ref="P623:T623"/>
    <mergeCell ref="AE623:AH623"/>
    <mergeCell ref="AK623:AO623"/>
    <mergeCell ref="B620:B621"/>
    <mergeCell ref="C620:G621"/>
    <mergeCell ref="J620:K620"/>
    <mergeCell ref="M620:U620"/>
    <mergeCell ref="W620:W621"/>
    <mergeCell ref="X620:AB621"/>
    <mergeCell ref="AE620:AF620"/>
    <mergeCell ref="AH620:AP620"/>
    <mergeCell ref="J621:K621"/>
    <mergeCell ref="N621:U621"/>
    <mergeCell ref="AE621:AF621"/>
    <mergeCell ref="AI621:AP621"/>
    <mergeCell ref="I616:U616"/>
    <mergeCell ref="AD616:AP616"/>
    <mergeCell ref="B617:B618"/>
    <mergeCell ref="C617:G619"/>
    <mergeCell ref="J617:K617"/>
    <mergeCell ref="M617:T617"/>
    <mergeCell ref="W617:W618"/>
    <mergeCell ref="X617:AB619"/>
    <mergeCell ref="AE617:AF617"/>
    <mergeCell ref="AH617:AO617"/>
    <mergeCell ref="J618:K619"/>
    <mergeCell ref="L618:L619"/>
    <mergeCell ref="M618:T619"/>
    <mergeCell ref="AE618:AF619"/>
    <mergeCell ref="AG618:AG619"/>
    <mergeCell ref="AH618:AO619"/>
    <mergeCell ref="B613:G613"/>
    <mergeCell ref="I613:U613"/>
    <mergeCell ref="W613:AB613"/>
    <mergeCell ref="AD613:AP613"/>
    <mergeCell ref="B614:B615"/>
    <mergeCell ref="C614:G615"/>
    <mergeCell ref="I614:T614"/>
    <mergeCell ref="W614:W615"/>
    <mergeCell ref="X614:AB615"/>
    <mergeCell ref="AD614:AO614"/>
    <mergeCell ref="I615:T615"/>
    <mergeCell ref="AD615:AO615"/>
    <mergeCell ref="S603:T603"/>
    <mergeCell ref="AN603:AO603"/>
    <mergeCell ref="C605:G605"/>
    <mergeCell ref="S605:T607"/>
    <mergeCell ref="X605:AB605"/>
    <mergeCell ref="AN605:AO607"/>
    <mergeCell ref="B606:G606"/>
    <mergeCell ref="W606:AB606"/>
    <mergeCell ref="B611:G612"/>
    <mergeCell ref="W611:AB612"/>
    <mergeCell ref="B593:B594"/>
    <mergeCell ref="C593:G594"/>
    <mergeCell ref="I593:U593"/>
    <mergeCell ref="W593:W594"/>
    <mergeCell ref="X593:AB594"/>
    <mergeCell ref="AD593:AP593"/>
    <mergeCell ref="P594:U594"/>
    <mergeCell ref="AK594:AP594"/>
    <mergeCell ref="B595:B597"/>
    <mergeCell ref="C595:G600"/>
    <mergeCell ref="R595:T595"/>
    <mergeCell ref="W595:W597"/>
    <mergeCell ref="X595:AB600"/>
    <mergeCell ref="AM595:AO595"/>
    <mergeCell ref="S596:T596"/>
    <mergeCell ref="AN596:AO596"/>
    <mergeCell ref="R597:T597"/>
    <mergeCell ref="AM597:AO597"/>
    <mergeCell ref="J598:K598"/>
    <mergeCell ref="AE598:AF598"/>
    <mergeCell ref="B591:B592"/>
    <mergeCell ref="C591:G592"/>
    <mergeCell ref="J591:L591"/>
    <mergeCell ref="N591:T591"/>
    <mergeCell ref="W591:W592"/>
    <mergeCell ref="X591:AB592"/>
    <mergeCell ref="AE591:AG591"/>
    <mergeCell ref="AI591:AO591"/>
    <mergeCell ref="J592:M592"/>
    <mergeCell ref="P592:T592"/>
    <mergeCell ref="AE592:AH592"/>
    <mergeCell ref="AK592:AO592"/>
    <mergeCell ref="B589:B590"/>
    <mergeCell ref="C589:G590"/>
    <mergeCell ref="J589:K589"/>
    <mergeCell ref="M589:U589"/>
    <mergeCell ref="W589:W590"/>
    <mergeCell ref="X589:AB590"/>
    <mergeCell ref="AE589:AF589"/>
    <mergeCell ref="AH589:AP589"/>
    <mergeCell ref="J590:K590"/>
    <mergeCell ref="N590:U590"/>
    <mergeCell ref="AE590:AF590"/>
    <mergeCell ref="AI590:AP590"/>
    <mergeCell ref="I585:U585"/>
    <mergeCell ref="AD585:AP585"/>
    <mergeCell ref="B586:B587"/>
    <mergeCell ref="C586:G588"/>
    <mergeCell ref="J586:K586"/>
    <mergeCell ref="M586:T586"/>
    <mergeCell ref="W586:W587"/>
    <mergeCell ref="X586:AB588"/>
    <mergeCell ref="AE586:AF586"/>
    <mergeCell ref="AH586:AO586"/>
    <mergeCell ref="J587:K588"/>
    <mergeCell ref="L587:L588"/>
    <mergeCell ref="M587:T588"/>
    <mergeCell ref="AE587:AF588"/>
    <mergeCell ref="AG587:AG588"/>
    <mergeCell ref="AH587:AO588"/>
    <mergeCell ref="B582:G582"/>
    <mergeCell ref="I582:U582"/>
    <mergeCell ref="W582:AB582"/>
    <mergeCell ref="AD582:AP582"/>
    <mergeCell ref="B583:B584"/>
    <mergeCell ref="C583:G584"/>
    <mergeCell ref="I583:T583"/>
    <mergeCell ref="W583:W584"/>
    <mergeCell ref="X583:AB584"/>
    <mergeCell ref="AD583:AO583"/>
    <mergeCell ref="I584:T584"/>
    <mergeCell ref="AD584:AO584"/>
    <mergeCell ref="S573:T573"/>
    <mergeCell ref="AN573:AO573"/>
    <mergeCell ref="C575:G575"/>
    <mergeCell ref="S575:T577"/>
    <mergeCell ref="X575:AB575"/>
    <mergeCell ref="AN575:AO577"/>
    <mergeCell ref="B576:G576"/>
    <mergeCell ref="W576:AB576"/>
    <mergeCell ref="B580:G581"/>
    <mergeCell ref="W580:AB581"/>
    <mergeCell ref="B563:B564"/>
    <mergeCell ref="C563:G564"/>
    <mergeCell ref="I563:U563"/>
    <mergeCell ref="W563:W564"/>
    <mergeCell ref="X563:AB564"/>
    <mergeCell ref="AD563:AP563"/>
    <mergeCell ref="P564:U564"/>
    <mergeCell ref="AK564:AP564"/>
    <mergeCell ref="B565:B567"/>
    <mergeCell ref="C565:G570"/>
    <mergeCell ref="R565:T565"/>
    <mergeCell ref="W565:W567"/>
    <mergeCell ref="X565:AB570"/>
    <mergeCell ref="AM565:AO565"/>
    <mergeCell ref="S566:T566"/>
    <mergeCell ref="AN566:AO566"/>
    <mergeCell ref="R567:T567"/>
    <mergeCell ref="AM567:AO567"/>
    <mergeCell ref="J568:K568"/>
    <mergeCell ref="AE568:AF568"/>
    <mergeCell ref="B561:B562"/>
    <mergeCell ref="C561:G562"/>
    <mergeCell ref="J561:L561"/>
    <mergeCell ref="N561:T561"/>
    <mergeCell ref="W561:W562"/>
    <mergeCell ref="X561:AB562"/>
    <mergeCell ref="AE561:AG561"/>
    <mergeCell ref="AI561:AO561"/>
    <mergeCell ref="J562:M562"/>
    <mergeCell ref="P562:T562"/>
    <mergeCell ref="AE562:AH562"/>
    <mergeCell ref="AK562:AO562"/>
    <mergeCell ref="B559:B560"/>
    <mergeCell ref="C559:G560"/>
    <mergeCell ref="J559:K559"/>
    <mergeCell ref="M559:U559"/>
    <mergeCell ref="W559:W560"/>
    <mergeCell ref="X559:AB560"/>
    <mergeCell ref="AE559:AF559"/>
    <mergeCell ref="AH559:AP559"/>
    <mergeCell ref="J560:K560"/>
    <mergeCell ref="N560:U560"/>
    <mergeCell ref="AE560:AF560"/>
    <mergeCell ref="AI560:AP560"/>
    <mergeCell ref="I555:U555"/>
    <mergeCell ref="AD555:AP555"/>
    <mergeCell ref="B556:B557"/>
    <mergeCell ref="C556:G558"/>
    <mergeCell ref="J556:K556"/>
    <mergeCell ref="M556:T556"/>
    <mergeCell ref="W556:W557"/>
    <mergeCell ref="X556:AB558"/>
    <mergeCell ref="AE556:AF556"/>
    <mergeCell ref="AH556:AO556"/>
    <mergeCell ref="J557:K558"/>
    <mergeCell ref="L557:L558"/>
    <mergeCell ref="M557:T558"/>
    <mergeCell ref="AE557:AF558"/>
    <mergeCell ref="AG557:AG558"/>
    <mergeCell ref="AH557:AO558"/>
    <mergeCell ref="B552:G552"/>
    <mergeCell ref="I552:U552"/>
    <mergeCell ref="W552:AB552"/>
    <mergeCell ref="AD552:AP552"/>
    <mergeCell ref="B553:B554"/>
    <mergeCell ref="C553:G554"/>
    <mergeCell ref="I553:T553"/>
    <mergeCell ref="W553:W554"/>
    <mergeCell ref="X553:AB554"/>
    <mergeCell ref="AD553:AO553"/>
    <mergeCell ref="I554:T554"/>
    <mergeCell ref="AD554:AO554"/>
    <mergeCell ref="S542:T542"/>
    <mergeCell ref="AN542:AO542"/>
    <mergeCell ref="C544:G544"/>
    <mergeCell ref="S544:T546"/>
    <mergeCell ref="X544:AB544"/>
    <mergeCell ref="AN544:AO546"/>
    <mergeCell ref="B545:G545"/>
    <mergeCell ref="W545:AB545"/>
    <mergeCell ref="B550:G551"/>
    <mergeCell ref="W550:AB551"/>
    <mergeCell ref="B532:B533"/>
    <mergeCell ref="C532:G533"/>
    <mergeCell ref="I532:U532"/>
    <mergeCell ref="W532:W533"/>
    <mergeCell ref="X532:AB533"/>
    <mergeCell ref="AD532:AP532"/>
    <mergeCell ref="P533:U533"/>
    <mergeCell ref="AK533:AP533"/>
    <mergeCell ref="B534:B536"/>
    <mergeCell ref="C534:G539"/>
    <mergeCell ref="R534:T534"/>
    <mergeCell ref="W534:W536"/>
    <mergeCell ref="X534:AB539"/>
    <mergeCell ref="AM534:AO534"/>
    <mergeCell ref="S535:T535"/>
    <mergeCell ref="AN535:AO535"/>
    <mergeCell ref="R536:T536"/>
    <mergeCell ref="AM536:AO536"/>
    <mergeCell ref="J537:K537"/>
    <mergeCell ref="AE537:AF537"/>
    <mergeCell ref="B530:B531"/>
    <mergeCell ref="C530:G531"/>
    <mergeCell ref="J530:L530"/>
    <mergeCell ref="N530:T530"/>
    <mergeCell ref="W530:W531"/>
    <mergeCell ref="X530:AB531"/>
    <mergeCell ref="AE530:AG530"/>
    <mergeCell ref="AI530:AO530"/>
    <mergeCell ref="J531:M531"/>
    <mergeCell ref="P531:T531"/>
    <mergeCell ref="AE531:AH531"/>
    <mergeCell ref="AK531:AO531"/>
    <mergeCell ref="B528:B529"/>
    <mergeCell ref="C528:G529"/>
    <mergeCell ref="J528:K528"/>
    <mergeCell ref="M528:U528"/>
    <mergeCell ref="W528:W529"/>
    <mergeCell ref="X528:AB529"/>
    <mergeCell ref="AE528:AF528"/>
    <mergeCell ref="AH528:AP528"/>
    <mergeCell ref="J529:K529"/>
    <mergeCell ref="N529:U529"/>
    <mergeCell ref="AE529:AF529"/>
    <mergeCell ref="AI529:AP529"/>
    <mergeCell ref="I524:U524"/>
    <mergeCell ref="AD524:AP524"/>
    <mergeCell ref="B525:B526"/>
    <mergeCell ref="C525:G527"/>
    <mergeCell ref="J525:K525"/>
    <mergeCell ref="M525:T525"/>
    <mergeCell ref="W525:W526"/>
    <mergeCell ref="X525:AB527"/>
    <mergeCell ref="AE525:AF525"/>
    <mergeCell ref="AH525:AO525"/>
    <mergeCell ref="J526:K527"/>
    <mergeCell ref="L526:L527"/>
    <mergeCell ref="M526:T527"/>
    <mergeCell ref="AE526:AF527"/>
    <mergeCell ref="AG526:AG527"/>
    <mergeCell ref="AH526:AO527"/>
    <mergeCell ref="B521:G521"/>
    <mergeCell ref="I521:U521"/>
    <mergeCell ref="W521:AB521"/>
    <mergeCell ref="AD521:AP521"/>
    <mergeCell ref="B522:B523"/>
    <mergeCell ref="C522:G523"/>
    <mergeCell ref="I522:T522"/>
    <mergeCell ref="W522:W523"/>
    <mergeCell ref="X522:AB523"/>
    <mergeCell ref="AD522:AO522"/>
    <mergeCell ref="I523:T523"/>
    <mergeCell ref="AD523:AO523"/>
    <mergeCell ref="S512:T512"/>
    <mergeCell ref="AN512:AO512"/>
    <mergeCell ref="C514:G514"/>
    <mergeCell ref="S514:T516"/>
    <mergeCell ref="X514:AB514"/>
    <mergeCell ref="AN514:AO516"/>
    <mergeCell ref="B515:G515"/>
    <mergeCell ref="W515:AB515"/>
    <mergeCell ref="B519:G520"/>
    <mergeCell ref="W519:AB520"/>
    <mergeCell ref="B502:B503"/>
    <mergeCell ref="C502:G503"/>
    <mergeCell ref="I502:U502"/>
    <mergeCell ref="W502:W503"/>
    <mergeCell ref="X502:AB503"/>
    <mergeCell ref="AD502:AP502"/>
    <mergeCell ref="P503:U503"/>
    <mergeCell ref="AK503:AP503"/>
    <mergeCell ref="B504:B506"/>
    <mergeCell ref="C504:G509"/>
    <mergeCell ref="R504:T504"/>
    <mergeCell ref="W504:W506"/>
    <mergeCell ref="X504:AB509"/>
    <mergeCell ref="AM504:AO504"/>
    <mergeCell ref="S505:T505"/>
    <mergeCell ref="AN505:AO505"/>
    <mergeCell ref="R506:T506"/>
    <mergeCell ref="AM506:AO506"/>
    <mergeCell ref="J507:K507"/>
    <mergeCell ref="AE507:AF507"/>
    <mergeCell ref="B500:B501"/>
    <mergeCell ref="C500:G501"/>
    <mergeCell ref="J500:L500"/>
    <mergeCell ref="N500:T500"/>
    <mergeCell ref="W500:W501"/>
    <mergeCell ref="X500:AB501"/>
    <mergeCell ref="AE500:AG500"/>
    <mergeCell ref="AI500:AO500"/>
    <mergeCell ref="J501:M501"/>
    <mergeCell ref="P501:T501"/>
    <mergeCell ref="AE501:AH501"/>
    <mergeCell ref="AK501:AO501"/>
    <mergeCell ref="B498:B499"/>
    <mergeCell ref="C498:G499"/>
    <mergeCell ref="J498:K498"/>
    <mergeCell ref="M498:U498"/>
    <mergeCell ref="W498:W499"/>
    <mergeCell ref="X498:AB499"/>
    <mergeCell ref="AE498:AF498"/>
    <mergeCell ref="AH498:AP498"/>
    <mergeCell ref="J499:K499"/>
    <mergeCell ref="N499:U499"/>
    <mergeCell ref="AE499:AF499"/>
    <mergeCell ref="AI499:AP499"/>
    <mergeCell ref="I494:U494"/>
    <mergeCell ref="AD494:AP494"/>
    <mergeCell ref="B495:B496"/>
    <mergeCell ref="C495:G497"/>
    <mergeCell ref="J495:K495"/>
    <mergeCell ref="M495:T495"/>
    <mergeCell ref="W495:W496"/>
    <mergeCell ref="X495:AB497"/>
    <mergeCell ref="AE495:AF495"/>
    <mergeCell ref="AH495:AO495"/>
    <mergeCell ref="J496:K497"/>
    <mergeCell ref="L496:L497"/>
    <mergeCell ref="M496:T497"/>
    <mergeCell ref="AE496:AF497"/>
    <mergeCell ref="AG496:AG497"/>
    <mergeCell ref="AH496:AO497"/>
    <mergeCell ref="B491:G491"/>
    <mergeCell ref="I491:U491"/>
    <mergeCell ref="W491:AB491"/>
    <mergeCell ref="AD491:AP491"/>
    <mergeCell ref="B492:B493"/>
    <mergeCell ref="C492:G493"/>
    <mergeCell ref="I492:T492"/>
    <mergeCell ref="W492:W493"/>
    <mergeCell ref="X492:AB493"/>
    <mergeCell ref="AD492:AO492"/>
    <mergeCell ref="I493:T493"/>
    <mergeCell ref="AD493:AO493"/>
    <mergeCell ref="S481:T481"/>
    <mergeCell ref="AN481:AO481"/>
    <mergeCell ref="C483:G483"/>
    <mergeCell ref="S483:T485"/>
    <mergeCell ref="X483:AB483"/>
    <mergeCell ref="AN483:AO485"/>
    <mergeCell ref="B484:G484"/>
    <mergeCell ref="W484:AB484"/>
    <mergeCell ref="B489:G490"/>
    <mergeCell ref="W489:AB490"/>
    <mergeCell ref="B471:B472"/>
    <mergeCell ref="C471:G472"/>
    <mergeCell ref="I471:U471"/>
    <mergeCell ref="W471:W472"/>
    <mergeCell ref="X471:AB472"/>
    <mergeCell ref="AD471:AP471"/>
    <mergeCell ref="P472:U472"/>
    <mergeCell ref="AK472:AP472"/>
    <mergeCell ref="B473:B475"/>
    <mergeCell ref="C473:G478"/>
    <mergeCell ref="R473:T473"/>
    <mergeCell ref="W473:W475"/>
    <mergeCell ref="X473:AB478"/>
    <mergeCell ref="AM473:AO473"/>
    <mergeCell ref="S474:T474"/>
    <mergeCell ref="AN474:AO474"/>
    <mergeCell ref="R475:T475"/>
    <mergeCell ref="AM475:AO475"/>
    <mergeCell ref="J476:K476"/>
    <mergeCell ref="AE476:AF476"/>
    <mergeCell ref="B469:B470"/>
    <mergeCell ref="C469:G470"/>
    <mergeCell ref="J469:L469"/>
    <mergeCell ref="N469:T469"/>
    <mergeCell ref="W469:W470"/>
    <mergeCell ref="X469:AB470"/>
    <mergeCell ref="AE469:AG469"/>
    <mergeCell ref="AI469:AO469"/>
    <mergeCell ref="J470:M470"/>
    <mergeCell ref="P470:T470"/>
    <mergeCell ref="AE470:AH470"/>
    <mergeCell ref="AK470:AO470"/>
    <mergeCell ref="B467:B468"/>
    <mergeCell ref="C467:G468"/>
    <mergeCell ref="J467:K467"/>
    <mergeCell ref="M467:U467"/>
    <mergeCell ref="W467:W468"/>
    <mergeCell ref="X467:AB468"/>
    <mergeCell ref="AE467:AF467"/>
    <mergeCell ref="AH467:AP467"/>
    <mergeCell ref="J468:K468"/>
    <mergeCell ref="N468:U468"/>
    <mergeCell ref="AE468:AF468"/>
    <mergeCell ref="AI468:AP468"/>
    <mergeCell ref="I463:U463"/>
    <mergeCell ref="AD463:AP463"/>
    <mergeCell ref="B464:B465"/>
    <mergeCell ref="C464:G466"/>
    <mergeCell ref="J464:K464"/>
    <mergeCell ref="M464:T464"/>
    <mergeCell ref="W464:W465"/>
    <mergeCell ref="X464:AB466"/>
    <mergeCell ref="AE464:AF464"/>
    <mergeCell ref="AH464:AO464"/>
    <mergeCell ref="J465:K466"/>
    <mergeCell ref="L465:L466"/>
    <mergeCell ref="M465:T466"/>
    <mergeCell ref="AE465:AF466"/>
    <mergeCell ref="AG465:AG466"/>
    <mergeCell ref="AH465:AO466"/>
    <mergeCell ref="B460:G460"/>
    <mergeCell ref="I460:U460"/>
    <mergeCell ref="W460:AB460"/>
    <mergeCell ref="AD460:AP460"/>
    <mergeCell ref="B461:B462"/>
    <mergeCell ref="C461:G462"/>
    <mergeCell ref="I461:T461"/>
    <mergeCell ref="W461:W462"/>
    <mergeCell ref="X461:AB462"/>
    <mergeCell ref="AD461:AO461"/>
    <mergeCell ref="I462:T462"/>
    <mergeCell ref="AD462:AO462"/>
    <mergeCell ref="S451:T451"/>
    <mergeCell ref="AN451:AO451"/>
    <mergeCell ref="C453:G453"/>
    <mergeCell ref="S453:T455"/>
    <mergeCell ref="X453:AB453"/>
    <mergeCell ref="AN453:AO455"/>
    <mergeCell ref="B454:G454"/>
    <mergeCell ref="W454:AB454"/>
    <mergeCell ref="B458:G459"/>
    <mergeCell ref="W458:AB459"/>
    <mergeCell ref="B441:B442"/>
    <mergeCell ref="C441:G442"/>
    <mergeCell ref="I441:U441"/>
    <mergeCell ref="W441:W442"/>
    <mergeCell ref="X441:AB442"/>
    <mergeCell ref="AD441:AP441"/>
    <mergeCell ref="P442:U442"/>
    <mergeCell ref="AK442:AP442"/>
    <mergeCell ref="B443:B445"/>
    <mergeCell ref="C443:G448"/>
    <mergeCell ref="R443:T443"/>
    <mergeCell ref="W443:W445"/>
    <mergeCell ref="X443:AB448"/>
    <mergeCell ref="AM443:AO443"/>
    <mergeCell ref="S444:T444"/>
    <mergeCell ref="AN444:AO444"/>
    <mergeCell ref="R445:T445"/>
    <mergeCell ref="AM445:AO445"/>
    <mergeCell ref="J446:K446"/>
    <mergeCell ref="AE446:AF446"/>
    <mergeCell ref="B439:B440"/>
    <mergeCell ref="C439:G440"/>
    <mergeCell ref="J439:L439"/>
    <mergeCell ref="N439:T439"/>
    <mergeCell ref="W439:W440"/>
    <mergeCell ref="X439:AB440"/>
    <mergeCell ref="AE439:AG439"/>
    <mergeCell ref="AI439:AO439"/>
    <mergeCell ref="J440:M440"/>
    <mergeCell ref="P440:T440"/>
    <mergeCell ref="AE440:AH440"/>
    <mergeCell ref="AK440:AO440"/>
    <mergeCell ref="B437:B438"/>
    <mergeCell ref="C437:G438"/>
    <mergeCell ref="J437:K437"/>
    <mergeCell ref="M437:U437"/>
    <mergeCell ref="W437:W438"/>
    <mergeCell ref="X437:AB438"/>
    <mergeCell ref="AE437:AF437"/>
    <mergeCell ref="AH437:AP437"/>
    <mergeCell ref="J438:K438"/>
    <mergeCell ref="N438:U438"/>
    <mergeCell ref="AE438:AF438"/>
    <mergeCell ref="AI438:AP438"/>
    <mergeCell ref="I433:U433"/>
    <mergeCell ref="AD433:AP433"/>
    <mergeCell ref="B434:B435"/>
    <mergeCell ref="C434:G436"/>
    <mergeCell ref="J434:K434"/>
    <mergeCell ref="M434:T434"/>
    <mergeCell ref="W434:W435"/>
    <mergeCell ref="X434:AB436"/>
    <mergeCell ref="AE434:AF434"/>
    <mergeCell ref="AH434:AO434"/>
    <mergeCell ref="J435:K436"/>
    <mergeCell ref="L435:L436"/>
    <mergeCell ref="M435:T436"/>
    <mergeCell ref="AE435:AF436"/>
    <mergeCell ref="AG435:AG436"/>
    <mergeCell ref="AH435:AO436"/>
    <mergeCell ref="B430:G430"/>
    <mergeCell ref="I430:U430"/>
    <mergeCell ref="W430:AB430"/>
    <mergeCell ref="AD430:AP430"/>
    <mergeCell ref="B431:B432"/>
    <mergeCell ref="C431:G432"/>
    <mergeCell ref="I431:T431"/>
    <mergeCell ref="W431:W432"/>
    <mergeCell ref="X431:AB432"/>
    <mergeCell ref="AD431:AO431"/>
    <mergeCell ref="I432:T432"/>
    <mergeCell ref="AD432:AO432"/>
    <mergeCell ref="S420:T420"/>
    <mergeCell ref="AN420:AO420"/>
    <mergeCell ref="C422:G422"/>
    <mergeCell ref="S422:T424"/>
    <mergeCell ref="X422:AB422"/>
    <mergeCell ref="AN422:AO424"/>
    <mergeCell ref="B423:G423"/>
    <mergeCell ref="W423:AB423"/>
    <mergeCell ref="B428:G429"/>
    <mergeCell ref="W428:AB429"/>
    <mergeCell ref="B410:B411"/>
    <mergeCell ref="C410:G411"/>
    <mergeCell ref="I410:U410"/>
    <mergeCell ref="W410:W411"/>
    <mergeCell ref="X410:AB411"/>
    <mergeCell ref="AD410:AP410"/>
    <mergeCell ref="P411:U411"/>
    <mergeCell ref="AK411:AP411"/>
    <mergeCell ref="B412:B414"/>
    <mergeCell ref="C412:G417"/>
    <mergeCell ref="R412:T412"/>
    <mergeCell ref="W412:W414"/>
    <mergeCell ref="X412:AB417"/>
    <mergeCell ref="AM412:AO412"/>
    <mergeCell ref="S413:T413"/>
    <mergeCell ref="AN413:AO413"/>
    <mergeCell ref="R414:T414"/>
    <mergeCell ref="AM414:AO414"/>
    <mergeCell ref="J415:K415"/>
    <mergeCell ref="AE415:AF415"/>
    <mergeCell ref="B408:B409"/>
    <mergeCell ref="C408:G409"/>
    <mergeCell ref="J408:L408"/>
    <mergeCell ref="N408:T408"/>
    <mergeCell ref="W408:W409"/>
    <mergeCell ref="X408:AB409"/>
    <mergeCell ref="AE408:AG408"/>
    <mergeCell ref="AI408:AO408"/>
    <mergeCell ref="J409:M409"/>
    <mergeCell ref="P409:T409"/>
    <mergeCell ref="AE409:AH409"/>
    <mergeCell ref="AK409:AO409"/>
    <mergeCell ref="B406:B407"/>
    <mergeCell ref="C406:G407"/>
    <mergeCell ref="J406:K406"/>
    <mergeCell ref="M406:U406"/>
    <mergeCell ref="W406:W407"/>
    <mergeCell ref="X406:AB407"/>
    <mergeCell ref="AE406:AF406"/>
    <mergeCell ref="AH406:AP406"/>
    <mergeCell ref="J407:K407"/>
    <mergeCell ref="N407:U407"/>
    <mergeCell ref="AE407:AF407"/>
    <mergeCell ref="AI407:AP407"/>
    <mergeCell ref="I402:U402"/>
    <mergeCell ref="AD402:AP402"/>
    <mergeCell ref="B403:B404"/>
    <mergeCell ref="C403:G405"/>
    <mergeCell ref="J403:K403"/>
    <mergeCell ref="M403:T403"/>
    <mergeCell ref="W403:W404"/>
    <mergeCell ref="X403:AB405"/>
    <mergeCell ref="AE403:AF403"/>
    <mergeCell ref="AH403:AO403"/>
    <mergeCell ref="J404:K405"/>
    <mergeCell ref="L404:L405"/>
    <mergeCell ref="M404:T405"/>
    <mergeCell ref="AE404:AF405"/>
    <mergeCell ref="AG404:AG405"/>
    <mergeCell ref="AH404:AO405"/>
    <mergeCell ref="B399:G399"/>
    <mergeCell ref="I399:U399"/>
    <mergeCell ref="W399:AB399"/>
    <mergeCell ref="AD399:AP399"/>
    <mergeCell ref="B400:B401"/>
    <mergeCell ref="C400:G401"/>
    <mergeCell ref="I400:T400"/>
    <mergeCell ref="W400:W401"/>
    <mergeCell ref="X400:AB401"/>
    <mergeCell ref="AD400:AO400"/>
    <mergeCell ref="I401:T401"/>
    <mergeCell ref="AD401:AO401"/>
    <mergeCell ref="S390:T390"/>
    <mergeCell ref="AN390:AO390"/>
    <mergeCell ref="C392:G392"/>
    <mergeCell ref="S392:T394"/>
    <mergeCell ref="X392:AB392"/>
    <mergeCell ref="AN392:AO394"/>
    <mergeCell ref="B393:G393"/>
    <mergeCell ref="W393:AB393"/>
    <mergeCell ref="B397:G398"/>
    <mergeCell ref="W397:AB398"/>
    <mergeCell ref="B380:B381"/>
    <mergeCell ref="C380:G381"/>
    <mergeCell ref="I380:U380"/>
    <mergeCell ref="W380:W381"/>
    <mergeCell ref="X380:AB381"/>
    <mergeCell ref="AD380:AP380"/>
    <mergeCell ref="P381:U381"/>
    <mergeCell ref="AK381:AP381"/>
    <mergeCell ref="B382:B384"/>
    <mergeCell ref="C382:G387"/>
    <mergeCell ref="R382:T382"/>
    <mergeCell ref="W382:W384"/>
    <mergeCell ref="X382:AB387"/>
    <mergeCell ref="AM382:AO382"/>
    <mergeCell ref="S383:T383"/>
    <mergeCell ref="AN383:AO383"/>
    <mergeCell ref="R384:T384"/>
    <mergeCell ref="AM384:AO384"/>
    <mergeCell ref="J385:K385"/>
    <mergeCell ref="AE385:AF385"/>
    <mergeCell ref="B378:B379"/>
    <mergeCell ref="C378:G379"/>
    <mergeCell ref="J378:L378"/>
    <mergeCell ref="N378:T378"/>
    <mergeCell ref="W378:W379"/>
    <mergeCell ref="X378:AB379"/>
    <mergeCell ref="AE378:AG378"/>
    <mergeCell ref="AI378:AO378"/>
    <mergeCell ref="J379:M379"/>
    <mergeCell ref="P379:T379"/>
    <mergeCell ref="AE379:AH379"/>
    <mergeCell ref="AK379:AO379"/>
    <mergeCell ref="B376:B377"/>
    <mergeCell ref="C376:G377"/>
    <mergeCell ref="J376:K376"/>
    <mergeCell ref="M376:U376"/>
    <mergeCell ref="W376:W377"/>
    <mergeCell ref="X376:AB377"/>
    <mergeCell ref="AE376:AF376"/>
    <mergeCell ref="AH376:AP376"/>
    <mergeCell ref="J377:K377"/>
    <mergeCell ref="N377:U377"/>
    <mergeCell ref="AE377:AF377"/>
    <mergeCell ref="AI377:AP377"/>
    <mergeCell ref="B373:B374"/>
    <mergeCell ref="C373:G375"/>
    <mergeCell ref="J373:K373"/>
    <mergeCell ref="M373:T373"/>
    <mergeCell ref="W373:W374"/>
    <mergeCell ref="X373:AB375"/>
    <mergeCell ref="AE373:AF373"/>
    <mergeCell ref="AH373:AO373"/>
    <mergeCell ref="J374:K375"/>
    <mergeCell ref="L374:L375"/>
    <mergeCell ref="M374:T375"/>
    <mergeCell ref="AE374:AF375"/>
    <mergeCell ref="AG374:AG375"/>
    <mergeCell ref="AH374:AO375"/>
    <mergeCell ref="B370:B371"/>
    <mergeCell ref="C370:G371"/>
    <mergeCell ref="I370:T370"/>
    <mergeCell ref="W370:W371"/>
    <mergeCell ref="X370:AB371"/>
    <mergeCell ref="AD370:AO370"/>
    <mergeCell ref="I371:T371"/>
    <mergeCell ref="AD371:AO371"/>
    <mergeCell ref="I372:U372"/>
    <mergeCell ref="AD372:AP372"/>
    <mergeCell ref="C361:G361"/>
    <mergeCell ref="S361:T363"/>
    <mergeCell ref="X361:AB361"/>
    <mergeCell ref="AN361:AO363"/>
    <mergeCell ref="B362:G362"/>
    <mergeCell ref="W362:AB362"/>
    <mergeCell ref="B367:G368"/>
    <mergeCell ref="W367:AB368"/>
    <mergeCell ref="B369:G369"/>
    <mergeCell ref="I369:U369"/>
    <mergeCell ref="W369:AB369"/>
    <mergeCell ref="AD369:AP369"/>
    <mergeCell ref="X351:AB356"/>
    <mergeCell ref="AM351:AO351"/>
    <mergeCell ref="S352:T352"/>
    <mergeCell ref="AN352:AO352"/>
    <mergeCell ref="R353:T353"/>
    <mergeCell ref="AM353:AO353"/>
    <mergeCell ref="J354:K354"/>
    <mergeCell ref="AE354:AF354"/>
    <mergeCell ref="S359:T359"/>
    <mergeCell ref="AN359:AO359"/>
    <mergeCell ref="B351:B353"/>
    <mergeCell ref="C351:G356"/>
    <mergeCell ref="R351:T351"/>
    <mergeCell ref="W351:W353"/>
    <mergeCell ref="W347:W348"/>
    <mergeCell ref="X347:AB348"/>
    <mergeCell ref="AE347:AG347"/>
    <mergeCell ref="AI347:AO347"/>
    <mergeCell ref="J348:M348"/>
    <mergeCell ref="P348:T348"/>
    <mergeCell ref="AE348:AH348"/>
    <mergeCell ref="AK348:AO348"/>
    <mergeCell ref="B349:B350"/>
    <mergeCell ref="C349:G350"/>
    <mergeCell ref="I349:U349"/>
    <mergeCell ref="W349:W350"/>
    <mergeCell ref="X349:AB350"/>
    <mergeCell ref="AD349:AP349"/>
    <mergeCell ref="P350:U350"/>
    <mergeCell ref="AK350:AP350"/>
    <mergeCell ref="AD340:AO340"/>
    <mergeCell ref="I341:U341"/>
    <mergeCell ref="AD341:AP341"/>
    <mergeCell ref="B342:B343"/>
    <mergeCell ref="C342:G344"/>
    <mergeCell ref="J342:K342"/>
    <mergeCell ref="M342:T342"/>
    <mergeCell ref="W342:W343"/>
    <mergeCell ref="X342:AB344"/>
    <mergeCell ref="AE342:AF342"/>
    <mergeCell ref="AH342:AO342"/>
    <mergeCell ref="J343:K344"/>
    <mergeCell ref="L343:L344"/>
    <mergeCell ref="M343:T344"/>
    <mergeCell ref="AE343:AF344"/>
    <mergeCell ref="AG343:AG344"/>
    <mergeCell ref="B306:G307"/>
    <mergeCell ref="W306:AB307"/>
    <mergeCell ref="B308:G308"/>
    <mergeCell ref="I308:U308"/>
    <mergeCell ref="W308:AB308"/>
    <mergeCell ref="AD308:AP308"/>
    <mergeCell ref="AD309:AO309"/>
    <mergeCell ref="I309:T309"/>
    <mergeCell ref="B309:B310"/>
    <mergeCell ref="C309:G310"/>
    <mergeCell ref="W309:W310"/>
    <mergeCell ref="X309:AB310"/>
    <mergeCell ref="I310:T310"/>
    <mergeCell ref="AD310:AO310"/>
    <mergeCell ref="I311:U311"/>
    <mergeCell ref="AD311:AP311"/>
    <mergeCell ref="B312:B313"/>
    <mergeCell ref="C312:G314"/>
    <mergeCell ref="J312:K312"/>
    <mergeCell ref="M312:T312"/>
    <mergeCell ref="W312:W313"/>
    <mergeCell ref="W332:AB332"/>
    <mergeCell ref="B336:G337"/>
    <mergeCell ref="W336:AB337"/>
    <mergeCell ref="AD319:AP319"/>
    <mergeCell ref="P320:U320"/>
    <mergeCell ref="AK320:AP320"/>
    <mergeCell ref="X312:AB314"/>
    <mergeCell ref="AE312:AF312"/>
    <mergeCell ref="AH312:AO312"/>
    <mergeCell ref="J313:K314"/>
    <mergeCell ref="L313:L314"/>
    <mergeCell ref="M313:T314"/>
    <mergeCell ref="AE313:AF314"/>
    <mergeCell ref="AG313:AG314"/>
    <mergeCell ref="AH313:AO314"/>
    <mergeCell ref="AE315:AF315"/>
    <mergeCell ref="J315:K315"/>
    <mergeCell ref="B315:B316"/>
    <mergeCell ref="C315:G316"/>
    <mergeCell ref="M315:U315"/>
    <mergeCell ref="W315:W316"/>
    <mergeCell ref="X315:AB316"/>
    <mergeCell ref="AH315:AP315"/>
    <mergeCell ref="J316:K316"/>
    <mergeCell ref="N316:U316"/>
    <mergeCell ref="AE316:AF316"/>
    <mergeCell ref="AI316:AP316"/>
    <mergeCell ref="B319:B320"/>
    <mergeCell ref="C319:G320"/>
    <mergeCell ref="I319:U319"/>
    <mergeCell ref="W319:W320"/>
    <mergeCell ref="X319:AB320"/>
    <mergeCell ref="B345:B346"/>
    <mergeCell ref="C345:G346"/>
    <mergeCell ref="M345:U345"/>
    <mergeCell ref="W345:W346"/>
    <mergeCell ref="X345:AB346"/>
    <mergeCell ref="AH345:AP345"/>
    <mergeCell ref="J346:K346"/>
    <mergeCell ref="N346:U346"/>
    <mergeCell ref="AE346:AF346"/>
    <mergeCell ref="AI346:AP346"/>
    <mergeCell ref="AK259:AP259"/>
    <mergeCell ref="P259:U259"/>
    <mergeCell ref="AD258:AP258"/>
    <mergeCell ref="I258:U258"/>
    <mergeCell ref="AI285:AP285"/>
    <mergeCell ref="X284:AB285"/>
    <mergeCell ref="W284:W285"/>
    <mergeCell ref="N285:U285"/>
    <mergeCell ref="C284:G285"/>
    <mergeCell ref="B284:B285"/>
    <mergeCell ref="AH284:AP284"/>
    <mergeCell ref="B321:B323"/>
    <mergeCell ref="C321:G326"/>
    <mergeCell ref="R321:T321"/>
    <mergeCell ref="W321:W323"/>
    <mergeCell ref="X321:AB326"/>
    <mergeCell ref="AM321:AO321"/>
    <mergeCell ref="S322:T322"/>
    <mergeCell ref="AN322:AO322"/>
    <mergeCell ref="R323:T323"/>
    <mergeCell ref="AM323:AO323"/>
    <mergeCell ref="J324:K324"/>
    <mergeCell ref="P287:T287"/>
    <mergeCell ref="J287:M287"/>
    <mergeCell ref="AI286:AO286"/>
    <mergeCell ref="AE286:AG286"/>
    <mergeCell ref="N286:T286"/>
    <mergeCell ref="J286:L286"/>
    <mergeCell ref="AH343:AO344"/>
    <mergeCell ref="S329:T329"/>
    <mergeCell ref="AN329:AO329"/>
    <mergeCell ref="C331:G331"/>
    <mergeCell ref="S331:T333"/>
    <mergeCell ref="AH251:AO251"/>
    <mergeCell ref="AE251:AF251"/>
    <mergeCell ref="M251:T251"/>
    <mergeCell ref="J251:K251"/>
    <mergeCell ref="AE345:AF345"/>
    <mergeCell ref="J345:K345"/>
    <mergeCell ref="AE324:AF324"/>
    <mergeCell ref="AD339:AO339"/>
    <mergeCell ref="I339:T339"/>
    <mergeCell ref="B338:G338"/>
    <mergeCell ref="I338:U338"/>
    <mergeCell ref="W338:AB338"/>
    <mergeCell ref="AD338:AP338"/>
    <mergeCell ref="B339:B340"/>
    <mergeCell ref="C339:G340"/>
    <mergeCell ref="W339:W340"/>
    <mergeCell ref="X339:AB340"/>
    <mergeCell ref="I340:T340"/>
    <mergeCell ref="X331:AB331"/>
    <mergeCell ref="AN331:AO333"/>
    <mergeCell ref="B332:G332"/>
    <mergeCell ref="B288:B289"/>
    <mergeCell ref="C288:G289"/>
    <mergeCell ref="AE285:AF285"/>
    <mergeCell ref="J285:K285"/>
    <mergeCell ref="R262:T262"/>
    <mergeCell ref="AM262:AO262"/>
    <mergeCell ref="B347:B348"/>
    <mergeCell ref="C347:G348"/>
    <mergeCell ref="J347:L347"/>
    <mergeCell ref="N347:T347"/>
    <mergeCell ref="B317:B318"/>
    <mergeCell ref="C317:G318"/>
    <mergeCell ref="J317:L317"/>
    <mergeCell ref="N317:T317"/>
    <mergeCell ref="W317:W318"/>
    <mergeCell ref="X317:AB318"/>
    <mergeCell ref="AE317:AG317"/>
    <mergeCell ref="AI317:AO317"/>
    <mergeCell ref="J318:M318"/>
    <mergeCell ref="P318:T318"/>
    <mergeCell ref="AE318:AH318"/>
    <mergeCell ref="AK318:AO318"/>
    <mergeCell ref="W260:W262"/>
    <mergeCell ref="B260:B262"/>
    <mergeCell ref="AN261:AO261"/>
    <mergeCell ref="S261:T261"/>
    <mergeCell ref="AM260:AO260"/>
    <mergeCell ref="R260:T260"/>
    <mergeCell ref="AD288:AP288"/>
    <mergeCell ref="I288:U288"/>
    <mergeCell ref="AK287:AO287"/>
    <mergeCell ref="AE287:AH287"/>
    <mergeCell ref="AD250:AP250"/>
    <mergeCell ref="I250:U250"/>
    <mergeCell ref="X248:AB249"/>
    <mergeCell ref="W248:W249"/>
    <mergeCell ref="C248:G249"/>
    <mergeCell ref="B248:B249"/>
    <mergeCell ref="AD248:AO248"/>
    <mergeCell ref="I248:T248"/>
    <mergeCell ref="B254:B255"/>
    <mergeCell ref="AH254:AP254"/>
    <mergeCell ref="AE254:AF254"/>
    <mergeCell ref="M254:U254"/>
    <mergeCell ref="J254:K254"/>
    <mergeCell ref="AH252:AO253"/>
    <mergeCell ref="AG252:AG253"/>
    <mergeCell ref="AE252:AF253"/>
    <mergeCell ref="X251:AB253"/>
    <mergeCell ref="M252:T253"/>
    <mergeCell ref="L252:L253"/>
    <mergeCell ref="J252:K253"/>
    <mergeCell ref="C251:G253"/>
    <mergeCell ref="W251:W252"/>
    <mergeCell ref="AN268:AO268"/>
    <mergeCell ref="AN298:AO298"/>
    <mergeCell ref="S298:T298"/>
    <mergeCell ref="X290:AB295"/>
    <mergeCell ref="C290:G295"/>
    <mergeCell ref="AE293:AF293"/>
    <mergeCell ref="J293:K293"/>
    <mergeCell ref="W290:W292"/>
    <mergeCell ref="B290:B292"/>
    <mergeCell ref="AN291:AO291"/>
    <mergeCell ref="S291:T291"/>
    <mergeCell ref="AM290:AO290"/>
    <mergeCell ref="R290:T290"/>
    <mergeCell ref="AD277:AP277"/>
    <mergeCell ref="W277:AB277"/>
    <mergeCell ref="I277:U277"/>
    <mergeCell ref="B277:G277"/>
    <mergeCell ref="W275:AB276"/>
    <mergeCell ref="B275:G276"/>
    <mergeCell ref="AN270:AO272"/>
    <mergeCell ref="S270:T272"/>
    <mergeCell ref="W271:AB271"/>
    <mergeCell ref="B271:G271"/>
    <mergeCell ref="P289:U289"/>
    <mergeCell ref="X270:AB270"/>
    <mergeCell ref="C270:G270"/>
    <mergeCell ref="W288:W289"/>
    <mergeCell ref="X288:AB289"/>
    <mergeCell ref="AK289:AP289"/>
    <mergeCell ref="C286:G287"/>
    <mergeCell ref="W286:W287"/>
    <mergeCell ref="X286:AB287"/>
    <mergeCell ref="AD247:AP247"/>
    <mergeCell ref="W247:AB247"/>
    <mergeCell ref="I247:U247"/>
    <mergeCell ref="B247:G247"/>
    <mergeCell ref="B251:B252"/>
    <mergeCell ref="AN300:AO302"/>
    <mergeCell ref="S300:T302"/>
    <mergeCell ref="W301:AB301"/>
    <mergeCell ref="B301:G301"/>
    <mergeCell ref="X300:AB300"/>
    <mergeCell ref="C300:G300"/>
    <mergeCell ref="R292:T292"/>
    <mergeCell ref="AM292:AO292"/>
    <mergeCell ref="B281:B282"/>
    <mergeCell ref="AH281:AO281"/>
    <mergeCell ref="AE281:AF281"/>
    <mergeCell ref="M281:T281"/>
    <mergeCell ref="J281:K281"/>
    <mergeCell ref="AD280:AP280"/>
    <mergeCell ref="I280:U280"/>
    <mergeCell ref="X278:AB279"/>
    <mergeCell ref="W278:W279"/>
    <mergeCell ref="M282:T283"/>
    <mergeCell ref="L282:L283"/>
    <mergeCell ref="J282:K283"/>
    <mergeCell ref="C281:G283"/>
    <mergeCell ref="W281:W282"/>
    <mergeCell ref="C278:G279"/>
    <mergeCell ref="B278:B279"/>
    <mergeCell ref="AD278:AO278"/>
    <mergeCell ref="I278:T278"/>
    <mergeCell ref="B286:B287"/>
    <mergeCell ref="X256:AB257"/>
    <mergeCell ref="AK257:AO257"/>
    <mergeCell ref="AE257:AH257"/>
    <mergeCell ref="B258:B259"/>
    <mergeCell ref="C258:G259"/>
    <mergeCell ref="W258:W259"/>
    <mergeCell ref="X258:AB259"/>
    <mergeCell ref="P257:T257"/>
    <mergeCell ref="J257:M257"/>
    <mergeCell ref="AI256:AO256"/>
    <mergeCell ref="AE256:AG256"/>
    <mergeCell ref="N256:T256"/>
    <mergeCell ref="J256:L256"/>
    <mergeCell ref="AI255:AP255"/>
    <mergeCell ref="X254:AB255"/>
    <mergeCell ref="W254:W255"/>
    <mergeCell ref="N255:U255"/>
    <mergeCell ref="S237:T237"/>
    <mergeCell ref="AN237:AO237"/>
    <mergeCell ref="C239:G239"/>
    <mergeCell ref="S239:T241"/>
    <mergeCell ref="X239:AB239"/>
    <mergeCell ref="AN239:AO241"/>
    <mergeCell ref="B240:G240"/>
    <mergeCell ref="W240:AB240"/>
    <mergeCell ref="S268:T268"/>
    <mergeCell ref="X260:AB265"/>
    <mergeCell ref="C260:G265"/>
    <mergeCell ref="AE263:AF263"/>
    <mergeCell ref="J263:K263"/>
    <mergeCell ref="AD279:AO279"/>
    <mergeCell ref="I279:T279"/>
    <mergeCell ref="AE284:AF284"/>
    <mergeCell ref="M284:U284"/>
    <mergeCell ref="J284:K284"/>
    <mergeCell ref="AH282:AO283"/>
    <mergeCell ref="AG282:AG283"/>
    <mergeCell ref="AE282:AF283"/>
    <mergeCell ref="X281:AB283"/>
    <mergeCell ref="W245:AB246"/>
    <mergeCell ref="B245:G246"/>
    <mergeCell ref="AD249:AO249"/>
    <mergeCell ref="I249:T249"/>
    <mergeCell ref="C254:G255"/>
    <mergeCell ref="AE255:AF255"/>
    <mergeCell ref="J255:K255"/>
    <mergeCell ref="B256:B257"/>
    <mergeCell ref="C256:G257"/>
    <mergeCell ref="W256:W257"/>
    <mergeCell ref="B229:B231"/>
    <mergeCell ref="C229:G234"/>
    <mergeCell ref="R229:T229"/>
    <mergeCell ref="W229:W231"/>
    <mergeCell ref="X229:AB234"/>
    <mergeCell ref="AM229:AO229"/>
    <mergeCell ref="S230:T230"/>
    <mergeCell ref="AN230:AO230"/>
    <mergeCell ref="R231:T231"/>
    <mergeCell ref="AM231:AO231"/>
    <mergeCell ref="J232:K232"/>
    <mergeCell ref="AE232:AF232"/>
    <mergeCell ref="J221:K222"/>
    <mergeCell ref="L221:L222"/>
    <mergeCell ref="M221:T222"/>
    <mergeCell ref="AE221:AF222"/>
    <mergeCell ref="AG221:AG222"/>
    <mergeCell ref="AH221:AO222"/>
    <mergeCell ref="B223:B224"/>
    <mergeCell ref="C223:G224"/>
    <mergeCell ref="J223:K223"/>
    <mergeCell ref="M223:U223"/>
    <mergeCell ref="W223:W224"/>
    <mergeCell ref="X223:AB224"/>
    <mergeCell ref="AE223:AF223"/>
    <mergeCell ref="AH223:AP223"/>
    <mergeCell ref="N224:U224"/>
    <mergeCell ref="AI224:AP224"/>
    <mergeCell ref="AE226:AH226"/>
    <mergeCell ref="AK226:AO226"/>
    <mergeCell ref="J224:K224"/>
    <mergeCell ref="AE224:AF224"/>
    <mergeCell ref="P198:U198"/>
    <mergeCell ref="AK198:AP198"/>
    <mergeCell ref="B199:B201"/>
    <mergeCell ref="C199:G204"/>
    <mergeCell ref="R199:T199"/>
    <mergeCell ref="W199:W201"/>
    <mergeCell ref="X199:AB204"/>
    <mergeCell ref="AM199:AO199"/>
    <mergeCell ref="S200:T200"/>
    <mergeCell ref="AN200:AO200"/>
    <mergeCell ref="R201:T201"/>
    <mergeCell ref="AM201:AO201"/>
    <mergeCell ref="J202:K202"/>
    <mergeCell ref="AE202:AF202"/>
    <mergeCell ref="X227:AB228"/>
    <mergeCell ref="AD227:AP227"/>
    <mergeCell ref="P228:U228"/>
    <mergeCell ref="AK228:AP228"/>
    <mergeCell ref="B227:B228"/>
    <mergeCell ref="C227:G228"/>
    <mergeCell ref="I227:U227"/>
    <mergeCell ref="W227:W228"/>
    <mergeCell ref="B225:B226"/>
    <mergeCell ref="C225:G226"/>
    <mergeCell ref="J225:L225"/>
    <mergeCell ref="N225:T225"/>
    <mergeCell ref="W225:W226"/>
    <mergeCell ref="X225:AB226"/>
    <mergeCell ref="AE225:AG225"/>
    <mergeCell ref="AI225:AO225"/>
    <mergeCell ref="J226:M226"/>
    <mergeCell ref="P226:T226"/>
    <mergeCell ref="B193:B194"/>
    <mergeCell ref="C193:G194"/>
    <mergeCell ref="J193:K193"/>
    <mergeCell ref="M193:U193"/>
    <mergeCell ref="W193:W194"/>
    <mergeCell ref="X193:AB194"/>
    <mergeCell ref="AE193:AF193"/>
    <mergeCell ref="AH193:AP193"/>
    <mergeCell ref="N194:U194"/>
    <mergeCell ref="AI194:AP194"/>
    <mergeCell ref="B184:G185"/>
    <mergeCell ref="W184:AB185"/>
    <mergeCell ref="B186:G186"/>
    <mergeCell ref="I186:U186"/>
    <mergeCell ref="W186:AB186"/>
    <mergeCell ref="AD186:AP186"/>
    <mergeCell ref="B187:B188"/>
    <mergeCell ref="C187:G188"/>
    <mergeCell ref="I187:T187"/>
    <mergeCell ref="W187:W188"/>
    <mergeCell ref="X187:AB188"/>
    <mergeCell ref="AD187:AO187"/>
    <mergeCell ref="I189:U189"/>
    <mergeCell ref="AD189:AP189"/>
    <mergeCell ref="B190:B191"/>
    <mergeCell ref="C190:G192"/>
    <mergeCell ref="J194:K194"/>
    <mergeCell ref="AE194:AF194"/>
    <mergeCell ref="J190:K190"/>
    <mergeCell ref="M190:T190"/>
    <mergeCell ref="W190:W191"/>
    <mergeCell ref="X190:AB192"/>
    <mergeCell ref="B220:B221"/>
    <mergeCell ref="C220:G222"/>
    <mergeCell ref="J220:K220"/>
    <mergeCell ref="M220:T220"/>
    <mergeCell ref="W220:W221"/>
    <mergeCell ref="X220:AB222"/>
    <mergeCell ref="AE220:AF220"/>
    <mergeCell ref="AH220:AO220"/>
    <mergeCell ref="I218:T218"/>
    <mergeCell ref="AD218:AO218"/>
    <mergeCell ref="B217:B218"/>
    <mergeCell ref="C217:G218"/>
    <mergeCell ref="I217:T217"/>
    <mergeCell ref="W217:W218"/>
    <mergeCell ref="X217:AB218"/>
    <mergeCell ref="AD217:AO217"/>
    <mergeCell ref="I219:U219"/>
    <mergeCell ref="AD219:AP219"/>
    <mergeCell ref="B216:G216"/>
    <mergeCell ref="I216:U216"/>
    <mergeCell ref="W216:AB216"/>
    <mergeCell ref="AD216:AP216"/>
    <mergeCell ref="B197:B198"/>
    <mergeCell ref="C197:G198"/>
    <mergeCell ref="I197:U197"/>
    <mergeCell ref="W197:W198"/>
    <mergeCell ref="B195:B196"/>
    <mergeCell ref="C195:G196"/>
    <mergeCell ref="J195:L195"/>
    <mergeCell ref="N195:T195"/>
    <mergeCell ref="W195:W196"/>
    <mergeCell ref="X195:AB196"/>
    <mergeCell ref="AE195:AG195"/>
    <mergeCell ref="AI195:AO195"/>
    <mergeCell ref="J196:M196"/>
    <mergeCell ref="P196:T196"/>
    <mergeCell ref="AE196:AH196"/>
    <mergeCell ref="AK196:AO196"/>
    <mergeCell ref="S207:T207"/>
    <mergeCell ref="AN207:AO207"/>
    <mergeCell ref="C209:G209"/>
    <mergeCell ref="S209:T211"/>
    <mergeCell ref="X209:AB209"/>
    <mergeCell ref="AN209:AO211"/>
    <mergeCell ref="B210:G210"/>
    <mergeCell ref="W210:AB210"/>
    <mergeCell ref="B214:G215"/>
    <mergeCell ref="W214:AB215"/>
    <mergeCell ref="X197:AB198"/>
    <mergeCell ref="AD197:AP197"/>
    <mergeCell ref="C156:G157"/>
    <mergeCell ref="B156:B157"/>
    <mergeCell ref="AD155:AP155"/>
    <mergeCell ref="W155:AB155"/>
    <mergeCell ref="I155:U155"/>
    <mergeCell ref="B155:G155"/>
    <mergeCell ref="AI164:AO164"/>
    <mergeCell ref="AE164:AG164"/>
    <mergeCell ref="N164:T164"/>
    <mergeCell ref="S139:T139"/>
    <mergeCell ref="AM138:AO138"/>
    <mergeCell ref="R138:T138"/>
    <mergeCell ref="AK137:AP137"/>
    <mergeCell ref="P137:U137"/>
    <mergeCell ref="B136:B137"/>
    <mergeCell ref="C136:G137"/>
    <mergeCell ref="W136:W137"/>
    <mergeCell ref="X136:AB137"/>
    <mergeCell ref="C148:G148"/>
    <mergeCell ref="C138:G143"/>
    <mergeCell ref="B153:G154"/>
    <mergeCell ref="B149:G149"/>
    <mergeCell ref="AE190:AF190"/>
    <mergeCell ref="AH190:AO190"/>
    <mergeCell ref="J191:K192"/>
    <mergeCell ref="L191:L192"/>
    <mergeCell ref="I188:T188"/>
    <mergeCell ref="AD188:AO188"/>
    <mergeCell ref="M191:T192"/>
    <mergeCell ref="AE191:AF192"/>
    <mergeCell ref="AG191:AG192"/>
    <mergeCell ref="AH191:AO192"/>
    <mergeCell ref="AH162:AP162"/>
    <mergeCell ref="M162:U162"/>
    <mergeCell ref="AE171:AF171"/>
    <mergeCell ref="J171:K171"/>
    <mergeCell ref="W168:W170"/>
    <mergeCell ref="B168:B170"/>
    <mergeCell ref="AN169:AO169"/>
    <mergeCell ref="S169:T169"/>
    <mergeCell ref="AM168:AO168"/>
    <mergeCell ref="R168:T168"/>
    <mergeCell ref="AK167:AP167"/>
    <mergeCell ref="P167:U167"/>
    <mergeCell ref="B162:B163"/>
    <mergeCell ref="AN178:AO180"/>
    <mergeCell ref="S178:T180"/>
    <mergeCell ref="W179:AB179"/>
    <mergeCell ref="B179:G179"/>
    <mergeCell ref="X178:AB178"/>
    <mergeCell ref="C178:G178"/>
    <mergeCell ref="AN176:AO176"/>
    <mergeCell ref="S176:T176"/>
    <mergeCell ref="X168:AB173"/>
    <mergeCell ref="C126:G127"/>
    <mergeCell ref="B126:B127"/>
    <mergeCell ref="AD136:AP136"/>
    <mergeCell ref="I136:U136"/>
    <mergeCell ref="AK135:AO135"/>
    <mergeCell ref="AE135:AH135"/>
    <mergeCell ref="P135:T135"/>
    <mergeCell ref="J135:M135"/>
    <mergeCell ref="AI134:AO134"/>
    <mergeCell ref="AE134:AG134"/>
    <mergeCell ref="N134:T134"/>
    <mergeCell ref="J134:L134"/>
    <mergeCell ref="AE141:AF141"/>
    <mergeCell ref="J141:K141"/>
    <mergeCell ref="W138:W140"/>
    <mergeCell ref="B138:B140"/>
    <mergeCell ref="AN139:AO139"/>
    <mergeCell ref="AI133:AP133"/>
    <mergeCell ref="X132:AB133"/>
    <mergeCell ref="I127:T127"/>
    <mergeCell ref="AD127:AO127"/>
    <mergeCell ref="I126:T126"/>
    <mergeCell ref="AD126:AO126"/>
    <mergeCell ref="AE129:AF129"/>
    <mergeCell ref="M129:T129"/>
    <mergeCell ref="J129:K129"/>
    <mergeCell ref="AD128:AP128"/>
    <mergeCell ref="I128:U128"/>
    <mergeCell ref="J133:K133"/>
    <mergeCell ref="AE133:AF133"/>
    <mergeCell ref="W134:W135"/>
    <mergeCell ref="X134:AB135"/>
    <mergeCell ref="X166:AB167"/>
    <mergeCell ref="AD166:AP166"/>
    <mergeCell ref="I166:U166"/>
    <mergeCell ref="AK165:AO165"/>
    <mergeCell ref="AE165:AH165"/>
    <mergeCell ref="P165:T165"/>
    <mergeCell ref="J165:M165"/>
    <mergeCell ref="J164:L164"/>
    <mergeCell ref="AH160:AO161"/>
    <mergeCell ref="AG160:AG161"/>
    <mergeCell ref="AE160:AF161"/>
    <mergeCell ref="X159:AB161"/>
    <mergeCell ref="M160:T161"/>
    <mergeCell ref="J162:K162"/>
    <mergeCell ref="AE162:AF162"/>
    <mergeCell ref="X126:AB127"/>
    <mergeCell ref="W126:W127"/>
    <mergeCell ref="J159:K159"/>
    <mergeCell ref="AD158:AP158"/>
    <mergeCell ref="I158:U158"/>
    <mergeCell ref="X156:AB157"/>
    <mergeCell ref="W156:W157"/>
    <mergeCell ref="AN146:AO146"/>
    <mergeCell ref="S146:T146"/>
    <mergeCell ref="X138:AB143"/>
    <mergeCell ref="AN148:AO150"/>
    <mergeCell ref="S148:T150"/>
    <mergeCell ref="W149:AB149"/>
    <mergeCell ref="X148:AB148"/>
    <mergeCell ref="R170:T170"/>
    <mergeCell ref="AM170:AO170"/>
    <mergeCell ref="L160:L161"/>
    <mergeCell ref="J160:K161"/>
    <mergeCell ref="C159:G161"/>
    <mergeCell ref="W159:W160"/>
    <mergeCell ref="B159:B160"/>
    <mergeCell ref="AH159:AO159"/>
    <mergeCell ref="AE159:AF159"/>
    <mergeCell ref="M159:T159"/>
    <mergeCell ref="R140:T140"/>
    <mergeCell ref="AM140:AO140"/>
    <mergeCell ref="AI163:AP163"/>
    <mergeCell ref="X162:AB163"/>
    <mergeCell ref="W162:W163"/>
    <mergeCell ref="N163:U163"/>
    <mergeCell ref="C162:G163"/>
    <mergeCell ref="J163:K163"/>
    <mergeCell ref="AE163:AF163"/>
    <mergeCell ref="B164:B165"/>
    <mergeCell ref="C164:G165"/>
    <mergeCell ref="W164:W165"/>
    <mergeCell ref="C168:G173"/>
    <mergeCell ref="X164:AB165"/>
    <mergeCell ref="B166:B167"/>
    <mergeCell ref="C166:G167"/>
    <mergeCell ref="W166:W167"/>
    <mergeCell ref="I157:T157"/>
    <mergeCell ref="AD157:AO157"/>
    <mergeCell ref="I156:T156"/>
    <mergeCell ref="AD156:AO156"/>
    <mergeCell ref="W153:AB154"/>
    <mergeCell ref="B134:B135"/>
    <mergeCell ref="C134:G135"/>
    <mergeCell ref="W132:W133"/>
    <mergeCell ref="N133:U133"/>
    <mergeCell ref="C132:G133"/>
    <mergeCell ref="B132:B133"/>
    <mergeCell ref="AH132:AP132"/>
    <mergeCell ref="M132:U132"/>
    <mergeCell ref="J132:K132"/>
    <mergeCell ref="AE132:AF132"/>
    <mergeCell ref="AH130:AO131"/>
    <mergeCell ref="AG130:AG131"/>
    <mergeCell ref="AE130:AF131"/>
    <mergeCell ref="X129:AB131"/>
    <mergeCell ref="M130:T131"/>
    <mergeCell ref="L130:L131"/>
    <mergeCell ref="J130:K131"/>
    <mergeCell ref="C129:G131"/>
    <mergeCell ref="W129:W130"/>
    <mergeCell ref="B129:B130"/>
    <mergeCell ref="AH129:AO129"/>
    <mergeCell ref="AD125:AP125"/>
    <mergeCell ref="W125:AB125"/>
    <mergeCell ref="I125:U125"/>
    <mergeCell ref="B125:G125"/>
    <mergeCell ref="W123:AB124"/>
    <mergeCell ref="B123:G124"/>
    <mergeCell ref="S108:T108"/>
    <mergeCell ref="AN108:AO108"/>
    <mergeCell ref="R109:T109"/>
    <mergeCell ref="AM109:AO109"/>
    <mergeCell ref="J110:K110"/>
    <mergeCell ref="AE110:AF110"/>
    <mergeCell ref="S115:T115"/>
    <mergeCell ref="AN115:AO115"/>
    <mergeCell ref="C117:G117"/>
    <mergeCell ref="S117:T119"/>
    <mergeCell ref="X117:AB117"/>
    <mergeCell ref="AN117:AO119"/>
    <mergeCell ref="B118:G118"/>
    <mergeCell ref="W118:AB118"/>
    <mergeCell ref="B107:B109"/>
    <mergeCell ref="C107:G112"/>
    <mergeCell ref="W107:W109"/>
    <mergeCell ref="X107:AB112"/>
    <mergeCell ref="M101:U101"/>
    <mergeCell ref="AH101:AP101"/>
    <mergeCell ref="J102:K102"/>
    <mergeCell ref="N102:U102"/>
    <mergeCell ref="AE102:AF102"/>
    <mergeCell ref="AI102:AP102"/>
    <mergeCell ref="J103:L103"/>
    <mergeCell ref="N103:T103"/>
    <mergeCell ref="AE103:AG103"/>
    <mergeCell ref="AI103:AO103"/>
    <mergeCell ref="B95:B96"/>
    <mergeCell ref="C95:G96"/>
    <mergeCell ref="W95:W96"/>
    <mergeCell ref="X95:AB96"/>
    <mergeCell ref="I96:T96"/>
    <mergeCell ref="AD96:AO96"/>
    <mergeCell ref="I97:U97"/>
    <mergeCell ref="AD97:AP97"/>
    <mergeCell ref="B98:B99"/>
    <mergeCell ref="C98:G100"/>
    <mergeCell ref="J98:K98"/>
    <mergeCell ref="M98:T98"/>
    <mergeCell ref="W98:W99"/>
    <mergeCell ref="X98:AB100"/>
    <mergeCell ref="AE98:AF98"/>
    <mergeCell ref="AH98:AO98"/>
    <mergeCell ref="J99:K100"/>
    <mergeCell ref="L99:L100"/>
    <mergeCell ref="M99:T100"/>
    <mergeCell ref="AE99:AF100"/>
    <mergeCell ref="AG99:AG100"/>
    <mergeCell ref="AH99:AO100"/>
    <mergeCell ref="C87:G87"/>
    <mergeCell ref="S87:T89"/>
    <mergeCell ref="X87:AB87"/>
    <mergeCell ref="AN87:AO89"/>
    <mergeCell ref="B88:G88"/>
    <mergeCell ref="W88:AB88"/>
    <mergeCell ref="M69:T70"/>
    <mergeCell ref="AE69:AF70"/>
    <mergeCell ref="AG69:AG70"/>
    <mergeCell ref="AH69:AO70"/>
    <mergeCell ref="M71:U71"/>
    <mergeCell ref="AH71:AP71"/>
    <mergeCell ref="J72:K72"/>
    <mergeCell ref="N72:U72"/>
    <mergeCell ref="AE72:AF72"/>
    <mergeCell ref="AI72:AP72"/>
    <mergeCell ref="X75:AB76"/>
    <mergeCell ref="AD75:AP75"/>
    <mergeCell ref="P76:U76"/>
    <mergeCell ref="AK76:AP76"/>
    <mergeCell ref="B77:B79"/>
    <mergeCell ref="C77:G82"/>
    <mergeCell ref="W77:W79"/>
    <mergeCell ref="X77:AB82"/>
    <mergeCell ref="W73:W74"/>
    <mergeCell ref="X73:AB74"/>
    <mergeCell ref="R77:T77"/>
    <mergeCell ref="AM77:AO77"/>
    <mergeCell ref="B71:B72"/>
    <mergeCell ref="C71:G72"/>
    <mergeCell ref="W71:W72"/>
    <mergeCell ref="X71:AB72"/>
    <mergeCell ref="B62:G63"/>
    <mergeCell ref="W62:AB63"/>
    <mergeCell ref="B64:G64"/>
    <mergeCell ref="I64:U64"/>
    <mergeCell ref="W64:AB64"/>
    <mergeCell ref="AD64:AP64"/>
    <mergeCell ref="B65:B66"/>
    <mergeCell ref="C65:G66"/>
    <mergeCell ref="W65:W66"/>
    <mergeCell ref="X65:AB66"/>
    <mergeCell ref="I66:T66"/>
    <mergeCell ref="AD66:AO66"/>
    <mergeCell ref="I67:U67"/>
    <mergeCell ref="AD67:AP67"/>
    <mergeCell ref="B68:B69"/>
    <mergeCell ref="C68:G70"/>
    <mergeCell ref="B105:B106"/>
    <mergeCell ref="C105:G106"/>
    <mergeCell ref="I105:U105"/>
    <mergeCell ref="W105:W106"/>
    <mergeCell ref="X105:AB106"/>
    <mergeCell ref="AD105:AP105"/>
    <mergeCell ref="P106:U106"/>
    <mergeCell ref="AK106:AP106"/>
    <mergeCell ref="J104:M104"/>
    <mergeCell ref="P104:T104"/>
    <mergeCell ref="AE104:AH104"/>
    <mergeCell ref="AK104:AO104"/>
    <mergeCell ref="B75:B76"/>
    <mergeCell ref="C75:G76"/>
    <mergeCell ref="I75:U75"/>
    <mergeCell ref="W75:W76"/>
    <mergeCell ref="I65:T65"/>
    <mergeCell ref="AD65:AO65"/>
    <mergeCell ref="B103:B104"/>
    <mergeCell ref="C103:G104"/>
    <mergeCell ref="W103:W104"/>
    <mergeCell ref="X103:AB104"/>
    <mergeCell ref="R107:T107"/>
    <mergeCell ref="AM107:AO107"/>
    <mergeCell ref="B101:B102"/>
    <mergeCell ref="C101:G102"/>
    <mergeCell ref="W101:W102"/>
    <mergeCell ref="X101:AB102"/>
    <mergeCell ref="J101:K101"/>
    <mergeCell ref="AE101:AF101"/>
    <mergeCell ref="I95:T95"/>
    <mergeCell ref="AD95:AO95"/>
    <mergeCell ref="B92:G93"/>
    <mergeCell ref="W92:AB93"/>
    <mergeCell ref="B94:G94"/>
    <mergeCell ref="I94:U94"/>
    <mergeCell ref="W94:AB94"/>
    <mergeCell ref="AD94:AP94"/>
    <mergeCell ref="B73:B74"/>
    <mergeCell ref="C73:G74"/>
    <mergeCell ref="S78:T78"/>
    <mergeCell ref="AN78:AO78"/>
    <mergeCell ref="R79:T79"/>
    <mergeCell ref="AM79:AO79"/>
    <mergeCell ref="J80:K80"/>
    <mergeCell ref="AE80:AF80"/>
    <mergeCell ref="S85:T85"/>
    <mergeCell ref="AN85:AO85"/>
    <mergeCell ref="J71:K71"/>
    <mergeCell ref="AE71:AF71"/>
    <mergeCell ref="J68:K68"/>
    <mergeCell ref="M68:T68"/>
    <mergeCell ref="W68:W69"/>
    <mergeCell ref="X68:AB70"/>
    <mergeCell ref="AE68:AF68"/>
    <mergeCell ref="AH68:AO68"/>
    <mergeCell ref="J69:K70"/>
    <mergeCell ref="L69:L70"/>
    <mergeCell ref="J73:L73"/>
    <mergeCell ref="N73:T73"/>
    <mergeCell ref="AE73:AG73"/>
    <mergeCell ref="AI73:AO73"/>
    <mergeCell ref="J74:M74"/>
    <mergeCell ref="P74:T74"/>
    <mergeCell ref="AE74:AH74"/>
    <mergeCell ref="AK74:AO74"/>
    <mergeCell ref="X46:AB51"/>
    <mergeCell ref="X56:AB56"/>
    <mergeCell ref="W57:AB57"/>
    <mergeCell ref="J42:L42"/>
    <mergeCell ref="N42:T42"/>
    <mergeCell ref="B46:B48"/>
    <mergeCell ref="AE42:AG42"/>
    <mergeCell ref="AI42:AO42"/>
    <mergeCell ref="J43:M43"/>
    <mergeCell ref="P43:T43"/>
    <mergeCell ref="AE43:AH43"/>
    <mergeCell ref="AK43:AO43"/>
    <mergeCell ref="C56:G56"/>
    <mergeCell ref="C46:G51"/>
    <mergeCell ref="P45:U45"/>
    <mergeCell ref="AK45:AP45"/>
    <mergeCell ref="B57:G57"/>
    <mergeCell ref="AE49:AF49"/>
    <mergeCell ref="R46:T46"/>
    <mergeCell ref="W46:W48"/>
    <mergeCell ref="AM46:AO46"/>
    <mergeCell ref="S47:T47"/>
    <mergeCell ref="AN47:AO47"/>
    <mergeCell ref="R48:T48"/>
    <mergeCell ref="AM48:AO48"/>
    <mergeCell ref="J49:K49"/>
    <mergeCell ref="S54:T54"/>
    <mergeCell ref="AN54:AO54"/>
    <mergeCell ref="S56:T58"/>
    <mergeCell ref="AN56:AO58"/>
    <mergeCell ref="B42:B43"/>
    <mergeCell ref="C42:G43"/>
    <mergeCell ref="AD34:AO34"/>
    <mergeCell ref="AD35:AO35"/>
    <mergeCell ref="J41:K41"/>
    <mergeCell ref="AE41:AF41"/>
    <mergeCell ref="X37:AB39"/>
    <mergeCell ref="AE37:AF37"/>
    <mergeCell ref="AH37:AO37"/>
    <mergeCell ref="J38:K39"/>
    <mergeCell ref="L38:L39"/>
    <mergeCell ref="M38:T39"/>
    <mergeCell ref="AE38:AF39"/>
    <mergeCell ref="AG38:AG39"/>
    <mergeCell ref="AH38:AO39"/>
    <mergeCell ref="J37:K37"/>
    <mergeCell ref="X40:AB41"/>
    <mergeCell ref="AE40:AF40"/>
    <mergeCell ref="AN24:AO24"/>
    <mergeCell ref="X26:AB26"/>
    <mergeCell ref="AN26:AO28"/>
    <mergeCell ref="N41:U41"/>
    <mergeCell ref="AI41:AP41"/>
    <mergeCell ref="AH7:AO7"/>
    <mergeCell ref="AE10:AF10"/>
    <mergeCell ref="X10:AB11"/>
    <mergeCell ref="AE7:AF7"/>
    <mergeCell ref="AE8:AF9"/>
    <mergeCell ref="AG8:AG9"/>
    <mergeCell ref="AH8:AO9"/>
    <mergeCell ref="AE11:AF11"/>
    <mergeCell ref="C7:G9"/>
    <mergeCell ref="S24:T24"/>
    <mergeCell ref="S26:T28"/>
    <mergeCell ref="C26:G26"/>
    <mergeCell ref="R18:T18"/>
    <mergeCell ref="C16:G21"/>
    <mergeCell ref="M8:T9"/>
    <mergeCell ref="J8:K9"/>
    <mergeCell ref="L8:L9"/>
    <mergeCell ref="J11:K11"/>
    <mergeCell ref="P13:T13"/>
    <mergeCell ref="I14:U14"/>
    <mergeCell ref="AI11:AP11"/>
    <mergeCell ref="B44:B45"/>
    <mergeCell ref="C44:G45"/>
    <mergeCell ref="W44:W45"/>
    <mergeCell ref="I35:T35"/>
    <mergeCell ref="B10:B11"/>
    <mergeCell ref="C10:G11"/>
    <mergeCell ref="W10:W11"/>
    <mergeCell ref="B12:B13"/>
    <mergeCell ref="C12:G13"/>
    <mergeCell ref="W12:W13"/>
    <mergeCell ref="J10:K10"/>
    <mergeCell ref="B31:G32"/>
    <mergeCell ref="W31:AB32"/>
    <mergeCell ref="B34:B35"/>
    <mergeCell ref="C34:G35"/>
    <mergeCell ref="I34:T34"/>
    <mergeCell ref="W34:W35"/>
    <mergeCell ref="X34:AB35"/>
    <mergeCell ref="W42:W43"/>
    <mergeCell ref="X42:AB43"/>
    <mergeCell ref="X44:AB45"/>
    <mergeCell ref="B33:G33"/>
    <mergeCell ref="W33:AB33"/>
    <mergeCell ref="X12:AB13"/>
    <mergeCell ref="X16:AB21"/>
    <mergeCell ref="B40:B41"/>
    <mergeCell ref="C40:G41"/>
    <mergeCell ref="W14:W15"/>
    <mergeCell ref="B37:B38"/>
    <mergeCell ref="W37:W38"/>
    <mergeCell ref="C37:G39"/>
    <mergeCell ref="M37:T37"/>
    <mergeCell ref="B1:G2"/>
    <mergeCell ref="W1:AB2"/>
    <mergeCell ref="B4:B5"/>
    <mergeCell ref="C4:G5"/>
    <mergeCell ref="I4:T4"/>
    <mergeCell ref="W4:W5"/>
    <mergeCell ref="X4:AB5"/>
    <mergeCell ref="W3:AB3"/>
    <mergeCell ref="J19:K19"/>
    <mergeCell ref="B27:G27"/>
    <mergeCell ref="W27:AB27"/>
    <mergeCell ref="B16:B18"/>
    <mergeCell ref="W16:W18"/>
    <mergeCell ref="R16:T16"/>
    <mergeCell ref="B14:B15"/>
    <mergeCell ref="C14:G15"/>
    <mergeCell ref="I5:T5"/>
    <mergeCell ref="B7:B8"/>
    <mergeCell ref="J7:K7"/>
    <mergeCell ref="W7:W8"/>
    <mergeCell ref="B3:G3"/>
    <mergeCell ref="M7:T7"/>
    <mergeCell ref="N11:U11"/>
    <mergeCell ref="S17:T17"/>
    <mergeCell ref="J13:M13"/>
    <mergeCell ref="X7:AB9"/>
    <mergeCell ref="I44:U44"/>
    <mergeCell ref="AD44:AP44"/>
    <mergeCell ref="I6:U6"/>
    <mergeCell ref="I3:U3"/>
    <mergeCell ref="AD3:AP3"/>
    <mergeCell ref="M10:U10"/>
    <mergeCell ref="AD6:AP6"/>
    <mergeCell ref="AH10:AP10"/>
    <mergeCell ref="I33:U33"/>
    <mergeCell ref="AD33:AP33"/>
    <mergeCell ref="I36:U36"/>
    <mergeCell ref="AD36:AP36"/>
    <mergeCell ref="M40:U40"/>
    <mergeCell ref="AH40:AP40"/>
    <mergeCell ref="J40:K40"/>
    <mergeCell ref="W40:W41"/>
    <mergeCell ref="J12:L12"/>
    <mergeCell ref="N12:T12"/>
    <mergeCell ref="AE12:AG12"/>
    <mergeCell ref="AI12:AO12"/>
    <mergeCell ref="AE13:AH13"/>
    <mergeCell ref="AM16:AO16"/>
    <mergeCell ref="AN17:AO17"/>
    <mergeCell ref="AD14:AP14"/>
    <mergeCell ref="AM18:AO18"/>
    <mergeCell ref="AK13:AO13"/>
    <mergeCell ref="AE19:AF19"/>
    <mergeCell ref="X14:AB15"/>
    <mergeCell ref="P15:U15"/>
    <mergeCell ref="AK15:AP15"/>
    <mergeCell ref="AD4:AO4"/>
    <mergeCell ref="AD5:AO5"/>
  </mergeCells>
  <pageMargins left="0.31496062992125984" right="0.35433070866141736" top="0.43307086614173229" bottom="0.47244094488188981" header="0.31496062992125984" footer="0.31496062992125984"/>
  <pageSetup paperSize="9" scale="70" orientation="landscape" r:id="rId1"/>
  <rowBreaks count="7" manualBreakCount="7">
    <brk id="60" max="43" man="1"/>
    <brk id="121" max="43" man="1"/>
    <brk id="182" max="43" man="1"/>
    <brk id="243" max="43" man="1"/>
    <brk id="304" max="43" man="1"/>
    <brk id="365" max="43" man="1"/>
    <brk id="426" max="4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H349"/>
  <sheetViews>
    <sheetView topLeftCell="A18" workbookViewId="0">
      <selection activeCell="B36" sqref="B36"/>
    </sheetView>
  </sheetViews>
  <sheetFormatPr defaultRowHeight="15"/>
  <cols>
    <col min="2" max="2" width="36.28515625" bestFit="1" customWidth="1"/>
    <col min="3" max="3" width="26.140625" bestFit="1" customWidth="1"/>
    <col min="7" max="7" width="13.140625" customWidth="1"/>
    <col min="8" max="8" width="14.28515625" customWidth="1"/>
    <col min="9" max="16" width="21.5703125" bestFit="1" customWidth="1"/>
    <col min="17" max="17" width="11.28515625" bestFit="1" customWidth="1"/>
  </cols>
  <sheetData>
    <row r="1" spans="2:8">
      <c r="B1" s="2733" t="s">
        <v>49</v>
      </c>
      <c r="C1" s="2418" t="s">
        <v>8</v>
      </c>
      <c r="D1" s="2455" t="s">
        <v>5</v>
      </c>
      <c r="G1" s="437" t="s">
        <v>8</v>
      </c>
      <c r="H1" s="124" t="s">
        <v>11692</v>
      </c>
    </row>
    <row r="2" spans="2:8" ht="15.75" thickBot="1">
      <c r="B2" s="2734"/>
      <c r="C2" s="2419"/>
      <c r="D2" s="2456"/>
    </row>
    <row r="3" spans="2:8">
      <c r="B3" s="197" t="s">
        <v>5155</v>
      </c>
      <c r="C3" s="249" t="s">
        <v>3777</v>
      </c>
      <c r="D3" s="393" t="s">
        <v>110</v>
      </c>
      <c r="G3" s="437" t="s">
        <v>11689</v>
      </c>
      <c r="H3" t="s">
        <v>11693</v>
      </c>
    </row>
    <row r="4" spans="2:8">
      <c r="B4" s="246" t="s">
        <v>1621</v>
      </c>
      <c r="C4" s="247" t="s">
        <v>226</v>
      </c>
      <c r="D4" s="393" t="s">
        <v>110</v>
      </c>
      <c r="G4" s="438" t="s">
        <v>110</v>
      </c>
      <c r="H4" s="439">
        <v>4</v>
      </c>
    </row>
    <row r="5" spans="2:8">
      <c r="B5" s="246" t="s">
        <v>5167</v>
      </c>
      <c r="C5" s="249" t="s">
        <v>3777</v>
      </c>
      <c r="D5" s="245" t="s">
        <v>110</v>
      </c>
      <c r="G5" s="438" t="s">
        <v>5074</v>
      </c>
      <c r="H5" s="439">
        <v>3</v>
      </c>
    </row>
    <row r="6" spans="2:8">
      <c r="B6" s="207" t="s">
        <v>5177</v>
      </c>
      <c r="C6" s="249" t="s">
        <v>226</v>
      </c>
      <c r="D6" s="393" t="s">
        <v>110</v>
      </c>
      <c r="G6" s="438" t="s">
        <v>113</v>
      </c>
      <c r="H6" s="439">
        <v>1</v>
      </c>
    </row>
    <row r="7" spans="2:8">
      <c r="B7" s="246" t="s">
        <v>5082</v>
      </c>
      <c r="C7" s="247" t="s">
        <v>226</v>
      </c>
      <c r="D7" s="393" t="s">
        <v>5074</v>
      </c>
      <c r="G7" s="438" t="s">
        <v>114</v>
      </c>
      <c r="H7" s="439">
        <v>20</v>
      </c>
    </row>
    <row r="8" spans="2:8">
      <c r="B8" s="208" t="s">
        <v>5084</v>
      </c>
      <c r="C8" s="247" t="s">
        <v>226</v>
      </c>
      <c r="D8" s="393" t="s">
        <v>5074</v>
      </c>
      <c r="G8" s="438" t="s">
        <v>115</v>
      </c>
      <c r="H8" s="439">
        <v>1</v>
      </c>
    </row>
    <row r="9" spans="2:8">
      <c r="B9" s="246" t="s">
        <v>5129</v>
      </c>
      <c r="C9" s="204" t="s">
        <v>226</v>
      </c>
      <c r="D9" s="241" t="s">
        <v>5074</v>
      </c>
      <c r="G9" s="438" t="s">
        <v>116</v>
      </c>
      <c r="H9" s="439">
        <v>10</v>
      </c>
    </row>
    <row r="10" spans="2:8">
      <c r="B10" s="222" t="s">
        <v>5044</v>
      </c>
      <c r="C10" s="226" t="s">
        <v>226</v>
      </c>
      <c r="D10" s="227" t="s">
        <v>113</v>
      </c>
      <c r="G10" s="438" t="s">
        <v>121</v>
      </c>
      <c r="H10" s="439">
        <v>9</v>
      </c>
    </row>
    <row r="11" spans="2:8">
      <c r="B11" s="228" t="s">
        <v>4777</v>
      </c>
      <c r="C11" s="225" t="s">
        <v>226</v>
      </c>
      <c r="D11" s="227" t="s">
        <v>114</v>
      </c>
      <c r="G11" s="438" t="s">
        <v>122</v>
      </c>
      <c r="H11" s="439">
        <v>1</v>
      </c>
    </row>
    <row r="12" spans="2:8">
      <c r="B12" s="228" t="s">
        <v>4798</v>
      </c>
      <c r="C12" s="221" t="s">
        <v>226</v>
      </c>
      <c r="D12" s="227" t="s">
        <v>114</v>
      </c>
      <c r="G12" s="438" t="s">
        <v>127</v>
      </c>
      <c r="H12" s="439">
        <v>15</v>
      </c>
    </row>
    <row r="13" spans="2:8">
      <c r="B13" s="219" t="s">
        <v>4802</v>
      </c>
      <c r="C13" s="215" t="s">
        <v>226</v>
      </c>
      <c r="D13" s="227" t="s">
        <v>114</v>
      </c>
      <c r="G13" s="438" t="s">
        <v>102</v>
      </c>
      <c r="H13" s="439">
        <v>98</v>
      </c>
    </row>
    <row r="14" spans="2:8">
      <c r="B14" s="222" t="s">
        <v>4804</v>
      </c>
      <c r="C14" s="224" t="s">
        <v>226</v>
      </c>
      <c r="D14" s="227" t="s">
        <v>114</v>
      </c>
      <c r="G14" s="438" t="s">
        <v>129</v>
      </c>
      <c r="H14" s="439">
        <v>8</v>
      </c>
    </row>
    <row r="15" spans="2:8">
      <c r="B15" s="219" t="s">
        <v>4808</v>
      </c>
      <c r="C15" s="299" t="s">
        <v>226</v>
      </c>
      <c r="D15" s="393" t="s">
        <v>114</v>
      </c>
      <c r="G15" s="438" t="s">
        <v>131</v>
      </c>
      <c r="H15" s="439">
        <v>2</v>
      </c>
    </row>
    <row r="16" spans="2:8">
      <c r="B16" s="219" t="s">
        <v>4812</v>
      </c>
      <c r="C16" s="299" t="s">
        <v>226</v>
      </c>
      <c r="D16" s="393" t="s">
        <v>114</v>
      </c>
      <c r="G16" s="438" t="s">
        <v>136</v>
      </c>
      <c r="H16" s="439">
        <v>6</v>
      </c>
    </row>
    <row r="17" spans="2:8">
      <c r="B17" s="219" t="s">
        <v>4818</v>
      </c>
      <c r="C17" s="392" t="s">
        <v>226</v>
      </c>
      <c r="D17" s="393" t="s">
        <v>114</v>
      </c>
      <c r="G17" s="438" t="s">
        <v>139</v>
      </c>
      <c r="H17" s="439">
        <v>29</v>
      </c>
    </row>
    <row r="18" spans="2:8">
      <c r="B18" s="219" t="s">
        <v>4826</v>
      </c>
      <c r="C18" s="264" t="s">
        <v>226</v>
      </c>
      <c r="D18" s="393" t="s">
        <v>114</v>
      </c>
      <c r="G18" s="438" t="s">
        <v>140</v>
      </c>
      <c r="H18" s="439">
        <v>4</v>
      </c>
    </row>
    <row r="19" spans="2:8">
      <c r="B19" s="239" t="s">
        <v>4828</v>
      </c>
      <c r="C19" s="392" t="s">
        <v>226</v>
      </c>
      <c r="D19" s="393" t="s">
        <v>114</v>
      </c>
      <c r="G19" s="438" t="s">
        <v>141</v>
      </c>
      <c r="H19" s="439">
        <v>7</v>
      </c>
    </row>
    <row r="20" spans="2:8">
      <c r="B20" s="239" t="s">
        <v>4836</v>
      </c>
      <c r="C20" s="226" t="s">
        <v>226</v>
      </c>
      <c r="D20" s="227" t="s">
        <v>114</v>
      </c>
      <c r="G20" s="438" t="s">
        <v>142</v>
      </c>
      <c r="H20" s="439">
        <v>1</v>
      </c>
    </row>
    <row r="21" spans="2:8">
      <c r="B21" s="219" t="s">
        <v>4872</v>
      </c>
      <c r="C21" s="225" t="s">
        <v>226</v>
      </c>
      <c r="D21" s="227" t="s">
        <v>114</v>
      </c>
      <c r="G21" s="438" t="s">
        <v>144</v>
      </c>
      <c r="H21" s="439">
        <v>8</v>
      </c>
    </row>
    <row r="22" spans="2:8">
      <c r="B22" s="219" t="s">
        <v>4888</v>
      </c>
      <c r="C22" s="264" t="s">
        <v>226</v>
      </c>
      <c r="D22" s="393" t="s">
        <v>114</v>
      </c>
      <c r="G22" s="438" t="s">
        <v>145</v>
      </c>
      <c r="H22" s="439">
        <v>7</v>
      </c>
    </row>
    <row r="23" spans="2:8">
      <c r="B23" s="219" t="s">
        <v>4901</v>
      </c>
      <c r="C23" s="264" t="s">
        <v>226</v>
      </c>
      <c r="D23" s="393" t="s">
        <v>114</v>
      </c>
      <c r="G23" s="438" t="s">
        <v>146</v>
      </c>
      <c r="H23" s="439">
        <v>8</v>
      </c>
    </row>
    <row r="24" spans="2:8">
      <c r="B24" s="219" t="s">
        <v>4913</v>
      </c>
      <c r="C24" s="264" t="s">
        <v>226</v>
      </c>
      <c r="D24" s="393" t="s">
        <v>114</v>
      </c>
      <c r="G24" s="438" t="s">
        <v>150</v>
      </c>
      <c r="H24" s="439">
        <v>10</v>
      </c>
    </row>
    <row r="25" spans="2:8">
      <c r="B25" s="219" t="s">
        <v>4925</v>
      </c>
      <c r="C25" s="264" t="s">
        <v>226</v>
      </c>
      <c r="D25" s="393" t="s">
        <v>114</v>
      </c>
      <c r="G25" s="438" t="s">
        <v>151</v>
      </c>
      <c r="H25" s="439">
        <v>93</v>
      </c>
    </row>
    <row r="26" spans="2:8">
      <c r="B26" s="219" t="s">
        <v>4929</v>
      </c>
      <c r="C26" s="264" t="s">
        <v>226</v>
      </c>
      <c r="D26" s="393" t="s">
        <v>114</v>
      </c>
      <c r="G26" s="438" t="s">
        <v>152</v>
      </c>
      <c r="H26" s="439">
        <v>2</v>
      </c>
    </row>
    <row r="27" spans="2:8">
      <c r="B27" s="219" t="s">
        <v>4933</v>
      </c>
      <c r="C27" s="264" t="s">
        <v>226</v>
      </c>
      <c r="D27" s="393" t="s">
        <v>114</v>
      </c>
      <c r="G27" s="438" t="s">
        <v>11690</v>
      </c>
      <c r="H27" s="439"/>
    </row>
    <row r="28" spans="2:8">
      <c r="B28" s="239" t="s">
        <v>4955</v>
      </c>
      <c r="C28" s="392" t="s">
        <v>226</v>
      </c>
      <c r="D28" s="210" t="s">
        <v>114</v>
      </c>
      <c r="G28" s="438" t="s">
        <v>11691</v>
      </c>
      <c r="H28" s="439">
        <v>347</v>
      </c>
    </row>
    <row r="29" spans="2:8">
      <c r="B29" s="219" t="s">
        <v>11558</v>
      </c>
      <c r="C29" s="196" t="s">
        <v>226</v>
      </c>
      <c r="D29" s="393" t="s">
        <v>114</v>
      </c>
    </row>
    <row r="30" spans="2:8">
      <c r="B30" s="219" t="s">
        <v>11559</v>
      </c>
      <c r="C30" s="196" t="s">
        <v>226</v>
      </c>
      <c r="D30" s="393" t="s">
        <v>114</v>
      </c>
    </row>
    <row r="31" spans="2:8">
      <c r="B31" s="228" t="s">
        <v>11682</v>
      </c>
      <c r="C31" s="264" t="s">
        <v>226</v>
      </c>
      <c r="D31" s="393" t="s">
        <v>115</v>
      </c>
    </row>
    <row r="32" spans="2:8">
      <c r="B32" s="220" t="s">
        <v>4682</v>
      </c>
      <c r="C32" s="392" t="s">
        <v>226</v>
      </c>
      <c r="D32" s="393" t="s">
        <v>116</v>
      </c>
    </row>
    <row r="33" spans="2:4">
      <c r="B33" s="220" t="s">
        <v>4683</v>
      </c>
      <c r="C33" s="392" t="s">
        <v>226</v>
      </c>
      <c r="D33" s="393" t="s">
        <v>116</v>
      </c>
    </row>
    <row r="34" spans="2:4">
      <c r="B34" s="228" t="s">
        <v>4684</v>
      </c>
      <c r="C34" s="392" t="s">
        <v>226</v>
      </c>
      <c r="D34" s="393" t="s">
        <v>116</v>
      </c>
    </row>
    <row r="35" spans="2:4">
      <c r="B35" s="220" t="s">
        <v>4685</v>
      </c>
      <c r="C35" s="392" t="s">
        <v>226</v>
      </c>
      <c r="D35" s="393" t="s">
        <v>116</v>
      </c>
    </row>
    <row r="36" spans="2:4">
      <c r="B36" s="222" t="s">
        <v>4686</v>
      </c>
      <c r="C36" s="392" t="s">
        <v>226</v>
      </c>
      <c r="D36" s="393" t="s">
        <v>116</v>
      </c>
    </row>
    <row r="37" spans="2:4">
      <c r="B37" s="220" t="s">
        <v>4687</v>
      </c>
      <c r="C37" s="392" t="s">
        <v>226</v>
      </c>
      <c r="D37" s="393" t="s">
        <v>116</v>
      </c>
    </row>
    <row r="38" spans="2:4">
      <c r="B38" s="228" t="s">
        <v>4688</v>
      </c>
      <c r="C38" s="392" t="s">
        <v>226</v>
      </c>
      <c r="D38" s="393" t="s">
        <v>116</v>
      </c>
    </row>
    <row r="39" spans="2:4">
      <c r="B39" s="222" t="s">
        <v>4689</v>
      </c>
      <c r="C39" s="392" t="s">
        <v>226</v>
      </c>
      <c r="D39" s="393" t="s">
        <v>116</v>
      </c>
    </row>
    <row r="40" spans="2:4">
      <c r="B40" s="222" t="s">
        <v>4690</v>
      </c>
      <c r="C40" s="392" t="s">
        <v>226</v>
      </c>
      <c r="D40" s="393" t="s">
        <v>116</v>
      </c>
    </row>
    <row r="41" spans="2:4">
      <c r="B41" s="228" t="s">
        <v>4763</v>
      </c>
      <c r="C41" s="392" t="s">
        <v>226</v>
      </c>
      <c r="D41" s="245" t="s">
        <v>116</v>
      </c>
    </row>
    <row r="42" spans="2:4">
      <c r="B42" s="222" t="s">
        <v>4519</v>
      </c>
      <c r="C42" s="264" t="s">
        <v>226</v>
      </c>
      <c r="D42" s="245" t="s">
        <v>121</v>
      </c>
    </row>
    <row r="43" spans="2:4">
      <c r="B43" s="219" t="s">
        <v>689</v>
      </c>
      <c r="C43" s="392" t="s">
        <v>226</v>
      </c>
      <c r="D43" s="393" t="s">
        <v>121</v>
      </c>
    </row>
    <row r="44" spans="2:4">
      <c r="B44" s="219" t="s">
        <v>4537</v>
      </c>
      <c r="C44" s="264" t="s">
        <v>226</v>
      </c>
      <c r="D44" s="245" t="s">
        <v>121</v>
      </c>
    </row>
    <row r="45" spans="2:4">
      <c r="B45" s="222" t="s">
        <v>4540</v>
      </c>
      <c r="C45" s="264" t="s">
        <v>226</v>
      </c>
      <c r="D45" s="393" t="s">
        <v>121</v>
      </c>
    </row>
    <row r="46" spans="2:4">
      <c r="B46" s="222" t="s">
        <v>4546</v>
      </c>
      <c r="C46" s="392" t="s">
        <v>226</v>
      </c>
      <c r="D46" s="393" t="s">
        <v>121</v>
      </c>
    </row>
    <row r="47" spans="2:4">
      <c r="B47" s="222" t="s">
        <v>368</v>
      </c>
      <c r="C47" s="392" t="s">
        <v>226</v>
      </c>
      <c r="D47" s="393" t="s">
        <v>121</v>
      </c>
    </row>
    <row r="48" spans="2:4">
      <c r="B48" s="222" t="s">
        <v>1012</v>
      </c>
      <c r="C48" s="392" t="s">
        <v>226</v>
      </c>
      <c r="D48" s="393" t="s">
        <v>121</v>
      </c>
    </row>
    <row r="49" spans="2:4">
      <c r="B49" s="248" t="s">
        <v>4558</v>
      </c>
      <c r="C49" s="247" t="s">
        <v>226</v>
      </c>
      <c r="D49" s="242" t="s">
        <v>121</v>
      </c>
    </row>
    <row r="50" spans="2:4">
      <c r="B50" s="208" t="s">
        <v>11550</v>
      </c>
      <c r="C50" s="238" t="s">
        <v>226</v>
      </c>
      <c r="D50" s="242" t="s">
        <v>121</v>
      </c>
    </row>
    <row r="51" spans="2:4">
      <c r="B51" s="246" t="s">
        <v>4465</v>
      </c>
      <c r="C51" s="247" t="s">
        <v>226</v>
      </c>
      <c r="D51" s="242" t="s">
        <v>122</v>
      </c>
    </row>
    <row r="52" spans="2:4">
      <c r="B52" s="246" t="s">
        <v>2109</v>
      </c>
      <c r="C52" s="247" t="s">
        <v>226</v>
      </c>
      <c r="D52" s="242" t="s">
        <v>127</v>
      </c>
    </row>
    <row r="53" spans="2:4">
      <c r="B53" s="246" t="s">
        <v>2129</v>
      </c>
      <c r="C53" s="247" t="s">
        <v>226</v>
      </c>
      <c r="D53" s="242" t="s">
        <v>127</v>
      </c>
    </row>
    <row r="54" spans="2:4">
      <c r="B54" s="246" t="s">
        <v>2131</v>
      </c>
      <c r="C54" s="247" t="s">
        <v>226</v>
      </c>
      <c r="D54" s="242" t="s">
        <v>127</v>
      </c>
    </row>
    <row r="55" spans="2:4">
      <c r="B55" s="246" t="s">
        <v>2133</v>
      </c>
      <c r="C55" s="247" t="s">
        <v>226</v>
      </c>
      <c r="D55" s="242" t="s">
        <v>127</v>
      </c>
    </row>
    <row r="56" spans="2:4">
      <c r="B56" s="246" t="s">
        <v>2140</v>
      </c>
      <c r="C56" s="247" t="s">
        <v>226</v>
      </c>
      <c r="D56" s="242" t="s">
        <v>127</v>
      </c>
    </row>
    <row r="57" spans="2:4">
      <c r="B57" s="207" t="s">
        <v>2189</v>
      </c>
      <c r="C57" s="247" t="s">
        <v>226</v>
      </c>
      <c r="D57" s="242" t="s">
        <v>127</v>
      </c>
    </row>
    <row r="58" spans="2:4">
      <c r="B58" s="246" t="s">
        <v>2199</v>
      </c>
      <c r="C58" s="247" t="s">
        <v>226</v>
      </c>
      <c r="D58" s="242" t="s">
        <v>127</v>
      </c>
    </row>
    <row r="59" spans="2:4">
      <c r="B59" s="207" t="s">
        <v>2201</v>
      </c>
      <c r="C59" s="247" t="s">
        <v>226</v>
      </c>
      <c r="D59" s="393" t="s">
        <v>127</v>
      </c>
    </row>
    <row r="60" spans="2:4">
      <c r="B60" s="246" t="s">
        <v>2211</v>
      </c>
      <c r="C60" s="247" t="s">
        <v>226</v>
      </c>
      <c r="D60" s="393" t="s">
        <v>127</v>
      </c>
    </row>
    <row r="61" spans="2:4">
      <c r="B61" s="207" t="s">
        <v>2225</v>
      </c>
      <c r="C61" s="247" t="s">
        <v>226</v>
      </c>
      <c r="D61" s="393" t="s">
        <v>127</v>
      </c>
    </row>
    <row r="62" spans="2:4">
      <c r="B62" s="246" t="s">
        <v>2238</v>
      </c>
      <c r="C62" s="247" t="s">
        <v>226</v>
      </c>
      <c r="D62" s="393" t="s">
        <v>127</v>
      </c>
    </row>
    <row r="63" spans="2:4">
      <c r="B63" s="197" t="s">
        <v>2264</v>
      </c>
      <c r="C63" s="247" t="s">
        <v>226</v>
      </c>
      <c r="D63" s="274" t="s">
        <v>127</v>
      </c>
    </row>
    <row r="64" spans="2:4">
      <c r="B64" s="228" t="s">
        <v>2326</v>
      </c>
      <c r="C64" s="226" t="s">
        <v>226</v>
      </c>
      <c r="D64" s="393" t="s">
        <v>127</v>
      </c>
    </row>
    <row r="65" spans="2:4">
      <c r="B65" s="228" t="s">
        <v>2469</v>
      </c>
      <c r="C65" s="226" t="s">
        <v>226</v>
      </c>
      <c r="D65" s="393" t="s">
        <v>127</v>
      </c>
    </row>
    <row r="66" spans="2:4">
      <c r="B66" s="228" t="s">
        <v>2470</v>
      </c>
      <c r="C66" s="226" t="s">
        <v>226</v>
      </c>
      <c r="D66" s="393" t="s">
        <v>127</v>
      </c>
    </row>
    <row r="67" spans="2:4">
      <c r="B67" s="228" t="s">
        <v>9149</v>
      </c>
      <c r="C67" s="225" t="s">
        <v>226</v>
      </c>
      <c r="D67" s="393" t="s">
        <v>102</v>
      </c>
    </row>
    <row r="68" spans="2:4">
      <c r="B68" s="228" t="s">
        <v>9156</v>
      </c>
      <c r="C68" s="225" t="s">
        <v>226</v>
      </c>
      <c r="D68" s="393" t="s">
        <v>102</v>
      </c>
    </row>
    <row r="69" spans="2:4">
      <c r="B69" s="228" t="s">
        <v>2501</v>
      </c>
      <c r="C69" s="225" t="s">
        <v>226</v>
      </c>
      <c r="D69" s="393" t="s">
        <v>102</v>
      </c>
    </row>
    <row r="70" spans="2:4">
      <c r="B70" s="228" t="s">
        <v>9174</v>
      </c>
      <c r="C70" s="225" t="s">
        <v>226</v>
      </c>
      <c r="D70" s="393" t="s">
        <v>102</v>
      </c>
    </row>
    <row r="71" spans="2:4">
      <c r="B71" s="228" t="s">
        <v>9181</v>
      </c>
      <c r="C71" s="225" t="s">
        <v>226</v>
      </c>
      <c r="D71" s="393" t="s">
        <v>102</v>
      </c>
    </row>
    <row r="72" spans="2:4">
      <c r="B72" s="228" t="s">
        <v>9218</v>
      </c>
      <c r="C72" s="225" t="s">
        <v>226</v>
      </c>
      <c r="D72" s="393" t="s">
        <v>102</v>
      </c>
    </row>
    <row r="73" spans="2:4">
      <c r="B73" s="228" t="s">
        <v>9226</v>
      </c>
      <c r="C73" s="225" t="s">
        <v>226</v>
      </c>
      <c r="D73" s="393" t="s">
        <v>102</v>
      </c>
    </row>
    <row r="74" spans="2:4">
      <c r="B74" s="228" t="s">
        <v>9248</v>
      </c>
      <c r="C74" s="225" t="s">
        <v>226</v>
      </c>
      <c r="D74" s="393" t="s">
        <v>102</v>
      </c>
    </row>
    <row r="75" spans="2:4">
      <c r="B75" s="228" t="s">
        <v>9263</v>
      </c>
      <c r="C75" s="225" t="s">
        <v>9264</v>
      </c>
      <c r="D75" s="393" t="s">
        <v>102</v>
      </c>
    </row>
    <row r="76" spans="2:4">
      <c r="B76" s="228" t="s">
        <v>9266</v>
      </c>
      <c r="C76" s="225" t="s">
        <v>226</v>
      </c>
      <c r="D76" s="393" t="s">
        <v>102</v>
      </c>
    </row>
    <row r="77" spans="2:4">
      <c r="B77" s="228" t="s">
        <v>9270</v>
      </c>
      <c r="C77" s="225" t="s">
        <v>226</v>
      </c>
      <c r="D77" s="393" t="s">
        <v>102</v>
      </c>
    </row>
    <row r="78" spans="2:4">
      <c r="B78" s="228" t="s">
        <v>2806</v>
      </c>
      <c r="C78" s="225" t="s">
        <v>226</v>
      </c>
      <c r="D78" s="393" t="s">
        <v>102</v>
      </c>
    </row>
    <row r="79" spans="2:4">
      <c r="B79" s="219" t="s">
        <v>9340</v>
      </c>
      <c r="C79" s="225" t="s">
        <v>9341</v>
      </c>
      <c r="D79" s="393" t="s">
        <v>102</v>
      </c>
    </row>
    <row r="80" spans="2:4">
      <c r="B80" s="228" t="s">
        <v>9345</v>
      </c>
      <c r="C80" s="225" t="s">
        <v>226</v>
      </c>
      <c r="D80" s="393" t="s">
        <v>102</v>
      </c>
    </row>
    <row r="81" spans="2:4">
      <c r="B81" s="228" t="s">
        <v>9349</v>
      </c>
      <c r="C81" s="225" t="s">
        <v>226</v>
      </c>
      <c r="D81" s="393" t="s">
        <v>102</v>
      </c>
    </row>
    <row r="82" spans="2:4">
      <c r="B82" s="228" t="s">
        <v>9400</v>
      </c>
      <c r="C82" s="225" t="s">
        <v>226</v>
      </c>
      <c r="D82" s="393" t="s">
        <v>102</v>
      </c>
    </row>
    <row r="83" spans="2:4">
      <c r="B83" s="228" t="s">
        <v>9438</v>
      </c>
      <c r="C83" s="225" t="s">
        <v>226</v>
      </c>
      <c r="D83" s="393" t="s">
        <v>102</v>
      </c>
    </row>
    <row r="84" spans="2:4">
      <c r="B84" s="228" t="s">
        <v>9446</v>
      </c>
      <c r="C84" s="225" t="s">
        <v>226</v>
      </c>
      <c r="D84" s="393" t="s">
        <v>102</v>
      </c>
    </row>
    <row r="85" spans="2:4">
      <c r="B85" s="228" t="s">
        <v>4724</v>
      </c>
      <c r="C85" s="225" t="s">
        <v>226</v>
      </c>
      <c r="D85" s="393" t="s">
        <v>102</v>
      </c>
    </row>
    <row r="86" spans="2:4">
      <c r="B86" s="228" t="s">
        <v>9486</v>
      </c>
      <c r="C86" s="225" t="s">
        <v>226</v>
      </c>
      <c r="D86" s="393" t="s">
        <v>102</v>
      </c>
    </row>
    <row r="87" spans="2:4">
      <c r="B87" s="228" t="s">
        <v>9578</v>
      </c>
      <c r="C87" s="225" t="s">
        <v>226</v>
      </c>
      <c r="D87" s="393" t="s">
        <v>102</v>
      </c>
    </row>
    <row r="88" spans="2:4">
      <c r="B88" s="228" t="s">
        <v>9598</v>
      </c>
      <c r="C88" s="225" t="s">
        <v>226</v>
      </c>
      <c r="D88" s="393" t="s">
        <v>102</v>
      </c>
    </row>
    <row r="89" spans="2:4">
      <c r="B89" s="228" t="s">
        <v>9602</v>
      </c>
      <c r="C89" s="225" t="s">
        <v>226</v>
      </c>
      <c r="D89" s="393" t="s">
        <v>102</v>
      </c>
    </row>
    <row r="90" spans="2:4">
      <c r="B90" s="228" t="s">
        <v>9604</v>
      </c>
      <c r="C90" s="225" t="s">
        <v>226</v>
      </c>
      <c r="D90" s="227" t="s">
        <v>102</v>
      </c>
    </row>
    <row r="91" spans="2:4">
      <c r="B91" s="228" t="s">
        <v>9612</v>
      </c>
      <c r="C91" s="225" t="s">
        <v>226</v>
      </c>
      <c r="D91" s="393" t="s">
        <v>102</v>
      </c>
    </row>
    <row r="92" spans="2:4">
      <c r="B92" s="228" t="s">
        <v>9633</v>
      </c>
      <c r="C92" s="225" t="s">
        <v>226</v>
      </c>
      <c r="D92" s="393" t="s">
        <v>102</v>
      </c>
    </row>
    <row r="93" spans="2:4">
      <c r="B93" s="228" t="s">
        <v>9644</v>
      </c>
      <c r="C93" s="225" t="s">
        <v>226</v>
      </c>
      <c r="D93" s="393" t="s">
        <v>102</v>
      </c>
    </row>
    <row r="94" spans="2:4">
      <c r="B94" s="228" t="s">
        <v>9654</v>
      </c>
      <c r="C94" s="225" t="s">
        <v>226</v>
      </c>
      <c r="D94" s="227" t="s">
        <v>102</v>
      </c>
    </row>
    <row r="95" spans="2:4">
      <c r="B95" s="228" t="s">
        <v>9661</v>
      </c>
      <c r="C95" s="225" t="s">
        <v>226</v>
      </c>
      <c r="D95" s="393" t="s">
        <v>102</v>
      </c>
    </row>
    <row r="96" spans="2:4">
      <c r="B96" s="228" t="s">
        <v>9667</v>
      </c>
      <c r="C96" s="225" t="s">
        <v>226</v>
      </c>
      <c r="D96" s="393" t="s">
        <v>102</v>
      </c>
    </row>
    <row r="97" spans="2:4">
      <c r="B97" s="228" t="s">
        <v>9669</v>
      </c>
      <c r="C97" s="225" t="s">
        <v>226</v>
      </c>
      <c r="D97" s="393" t="s">
        <v>102</v>
      </c>
    </row>
    <row r="98" spans="2:4">
      <c r="B98" s="228" t="s">
        <v>9670</v>
      </c>
      <c r="C98" s="225" t="s">
        <v>226</v>
      </c>
      <c r="D98" s="393" t="s">
        <v>102</v>
      </c>
    </row>
    <row r="99" spans="2:4">
      <c r="B99" s="228" t="s">
        <v>9671</v>
      </c>
      <c r="C99" s="225" t="s">
        <v>226</v>
      </c>
      <c r="D99" s="393" t="s">
        <v>102</v>
      </c>
    </row>
    <row r="100" spans="2:4">
      <c r="B100" s="228" t="s">
        <v>9673</v>
      </c>
      <c r="C100" s="225" t="s">
        <v>226</v>
      </c>
      <c r="D100" s="393" t="s">
        <v>102</v>
      </c>
    </row>
    <row r="101" spans="2:4">
      <c r="B101" s="228" t="s">
        <v>9674</v>
      </c>
      <c r="C101" s="225" t="s">
        <v>226</v>
      </c>
      <c r="D101" s="393" t="s">
        <v>102</v>
      </c>
    </row>
    <row r="102" spans="2:4">
      <c r="B102" s="228" t="s">
        <v>9676</v>
      </c>
      <c r="C102" s="225" t="s">
        <v>226</v>
      </c>
      <c r="D102" s="393" t="s">
        <v>102</v>
      </c>
    </row>
    <row r="103" spans="2:4">
      <c r="B103" s="228" t="s">
        <v>9678</v>
      </c>
      <c r="C103" s="225" t="s">
        <v>226</v>
      </c>
      <c r="D103" s="393" t="s">
        <v>102</v>
      </c>
    </row>
    <row r="104" spans="2:4">
      <c r="B104" s="228" t="s">
        <v>9680</v>
      </c>
      <c r="C104" s="225" t="s">
        <v>226</v>
      </c>
      <c r="D104" s="393" t="s">
        <v>102</v>
      </c>
    </row>
    <row r="105" spans="2:4">
      <c r="B105" s="228" t="s">
        <v>9682</v>
      </c>
      <c r="C105" s="225" t="s">
        <v>226</v>
      </c>
      <c r="D105" s="393" t="s">
        <v>102</v>
      </c>
    </row>
    <row r="106" spans="2:4">
      <c r="B106" s="228" t="s">
        <v>9686</v>
      </c>
      <c r="C106" s="225" t="s">
        <v>226</v>
      </c>
      <c r="D106" s="393" t="s">
        <v>102</v>
      </c>
    </row>
    <row r="107" spans="2:4">
      <c r="B107" s="228" t="s">
        <v>3490</v>
      </c>
      <c r="C107" s="225" t="s">
        <v>226</v>
      </c>
      <c r="D107" s="393" t="s">
        <v>102</v>
      </c>
    </row>
    <row r="108" spans="2:4">
      <c r="B108" s="228" t="s">
        <v>11610</v>
      </c>
      <c r="C108" s="225" t="s">
        <v>226</v>
      </c>
      <c r="D108" s="393" t="s">
        <v>102</v>
      </c>
    </row>
    <row r="109" spans="2:4">
      <c r="B109" s="228" t="s">
        <v>9694</v>
      </c>
      <c r="C109" s="225" t="s">
        <v>226</v>
      </c>
      <c r="D109" s="393" t="s">
        <v>102</v>
      </c>
    </row>
    <row r="110" spans="2:4">
      <c r="B110" s="228" t="s">
        <v>9696</v>
      </c>
      <c r="C110" s="225" t="s">
        <v>226</v>
      </c>
      <c r="D110" s="393" t="s">
        <v>102</v>
      </c>
    </row>
    <row r="111" spans="2:4">
      <c r="B111" s="228" t="s">
        <v>9698</v>
      </c>
      <c r="C111" s="225" t="s">
        <v>226</v>
      </c>
      <c r="D111" s="393" t="s">
        <v>102</v>
      </c>
    </row>
    <row r="112" spans="2:4">
      <c r="B112" s="219" t="s">
        <v>9700</v>
      </c>
      <c r="C112" s="225" t="s">
        <v>226</v>
      </c>
      <c r="D112" s="393" t="s">
        <v>102</v>
      </c>
    </row>
    <row r="113" spans="2:4">
      <c r="B113" s="228" t="s">
        <v>9702</v>
      </c>
      <c r="C113" s="225" t="s">
        <v>226</v>
      </c>
      <c r="D113" s="227" t="s">
        <v>102</v>
      </c>
    </row>
    <row r="114" spans="2:4">
      <c r="B114" s="228" t="s">
        <v>9704</v>
      </c>
      <c r="C114" s="225" t="s">
        <v>226</v>
      </c>
      <c r="D114" s="393" t="s">
        <v>102</v>
      </c>
    </row>
    <row r="115" spans="2:4">
      <c r="B115" s="228" t="s">
        <v>9706</v>
      </c>
      <c r="C115" s="225" t="s">
        <v>226</v>
      </c>
      <c r="D115" s="393" t="s">
        <v>102</v>
      </c>
    </row>
    <row r="116" spans="2:4">
      <c r="B116" s="228" t="s">
        <v>9708</v>
      </c>
      <c r="C116" s="225" t="s">
        <v>226</v>
      </c>
      <c r="D116" s="393" t="s">
        <v>102</v>
      </c>
    </row>
    <row r="117" spans="2:4">
      <c r="B117" s="228" t="s">
        <v>9710</v>
      </c>
      <c r="C117" s="225" t="s">
        <v>226</v>
      </c>
      <c r="D117" s="227" t="s">
        <v>102</v>
      </c>
    </row>
    <row r="118" spans="2:4">
      <c r="B118" s="228" t="s">
        <v>9712</v>
      </c>
      <c r="C118" s="225" t="s">
        <v>226</v>
      </c>
      <c r="D118" s="393" t="s">
        <v>102</v>
      </c>
    </row>
    <row r="119" spans="2:4">
      <c r="B119" s="228" t="s">
        <v>9714</v>
      </c>
      <c r="C119" s="225" t="s">
        <v>226</v>
      </c>
      <c r="D119" s="393" t="s">
        <v>102</v>
      </c>
    </row>
    <row r="120" spans="2:4">
      <c r="B120" s="228" t="s">
        <v>5553</v>
      </c>
      <c r="C120" s="225" t="s">
        <v>226</v>
      </c>
      <c r="D120" s="393" t="s">
        <v>102</v>
      </c>
    </row>
    <row r="121" spans="2:4">
      <c r="B121" s="228" t="s">
        <v>9719</v>
      </c>
      <c r="C121" s="225" t="s">
        <v>226</v>
      </c>
      <c r="D121" s="227" t="s">
        <v>102</v>
      </c>
    </row>
    <row r="122" spans="2:4">
      <c r="B122" s="228" t="s">
        <v>9721</v>
      </c>
      <c r="C122" s="225" t="s">
        <v>226</v>
      </c>
      <c r="D122" s="227" t="s">
        <v>102</v>
      </c>
    </row>
    <row r="123" spans="2:4">
      <c r="B123" s="228" t="s">
        <v>9723</v>
      </c>
      <c r="C123" s="225" t="s">
        <v>226</v>
      </c>
      <c r="D123" s="393" t="s">
        <v>102</v>
      </c>
    </row>
    <row r="124" spans="2:4">
      <c r="B124" s="219" t="s">
        <v>9724</v>
      </c>
      <c r="C124" s="223" t="s">
        <v>226</v>
      </c>
      <c r="D124" s="393" t="s">
        <v>102</v>
      </c>
    </row>
    <row r="125" spans="2:4">
      <c r="B125" s="228" t="s">
        <v>9726</v>
      </c>
      <c r="C125" s="225" t="s">
        <v>226</v>
      </c>
      <c r="D125" s="393" t="s">
        <v>102</v>
      </c>
    </row>
    <row r="126" spans="2:4">
      <c r="B126" s="228" t="s">
        <v>9727</v>
      </c>
      <c r="C126" s="225" t="s">
        <v>226</v>
      </c>
      <c r="D126" s="393" t="s">
        <v>102</v>
      </c>
    </row>
    <row r="127" spans="2:4">
      <c r="B127" s="228" t="s">
        <v>9729</v>
      </c>
      <c r="C127" s="225" t="s">
        <v>226</v>
      </c>
      <c r="D127" s="393" t="s">
        <v>102</v>
      </c>
    </row>
    <row r="128" spans="2:4">
      <c r="B128" s="228" t="s">
        <v>9731</v>
      </c>
      <c r="C128" s="225" t="s">
        <v>226</v>
      </c>
      <c r="D128" s="227" t="s">
        <v>102</v>
      </c>
    </row>
    <row r="129" spans="2:4">
      <c r="B129" s="228" t="s">
        <v>9732</v>
      </c>
      <c r="C129" s="225" t="s">
        <v>226</v>
      </c>
      <c r="D129" s="393" t="s">
        <v>102</v>
      </c>
    </row>
    <row r="130" spans="2:4">
      <c r="B130" s="228" t="s">
        <v>9734</v>
      </c>
      <c r="C130" s="225" t="s">
        <v>226</v>
      </c>
      <c r="D130" s="393" t="s">
        <v>102</v>
      </c>
    </row>
    <row r="131" spans="2:4">
      <c r="B131" s="228" t="s">
        <v>9736</v>
      </c>
      <c r="C131" s="225" t="s">
        <v>226</v>
      </c>
      <c r="D131" s="393" t="s">
        <v>102</v>
      </c>
    </row>
    <row r="132" spans="2:4">
      <c r="B132" s="228" t="s">
        <v>9738</v>
      </c>
      <c r="C132" s="225" t="s">
        <v>226</v>
      </c>
      <c r="D132" s="227" t="s">
        <v>102</v>
      </c>
    </row>
    <row r="133" spans="2:4">
      <c r="B133" s="228" t="s">
        <v>9740</v>
      </c>
      <c r="C133" s="225" t="s">
        <v>226</v>
      </c>
      <c r="D133" s="227" t="s">
        <v>102</v>
      </c>
    </row>
    <row r="134" spans="2:4">
      <c r="B134" s="228" t="s">
        <v>9742</v>
      </c>
      <c r="C134" s="225" t="s">
        <v>226</v>
      </c>
      <c r="D134" s="227" t="s">
        <v>102</v>
      </c>
    </row>
    <row r="135" spans="2:4">
      <c r="B135" s="228" t="s">
        <v>9743</v>
      </c>
      <c r="C135" s="225" t="s">
        <v>226</v>
      </c>
      <c r="D135" s="393" t="s">
        <v>102</v>
      </c>
    </row>
    <row r="136" spans="2:4">
      <c r="B136" s="219" t="s">
        <v>8538</v>
      </c>
      <c r="C136" s="225" t="s">
        <v>226</v>
      </c>
      <c r="D136" s="227" t="s">
        <v>102</v>
      </c>
    </row>
    <row r="137" spans="2:4">
      <c r="B137" s="219" t="s">
        <v>9745</v>
      </c>
      <c r="C137" s="225" t="s">
        <v>226</v>
      </c>
      <c r="D137" s="393" t="s">
        <v>102</v>
      </c>
    </row>
    <row r="138" spans="2:4">
      <c r="B138" s="219" t="s">
        <v>9747</v>
      </c>
      <c r="C138" s="225" t="s">
        <v>226</v>
      </c>
      <c r="D138" s="393" t="s">
        <v>102</v>
      </c>
    </row>
    <row r="139" spans="2:4">
      <c r="B139" s="219" t="s">
        <v>9749</v>
      </c>
      <c r="C139" s="225" t="s">
        <v>226</v>
      </c>
      <c r="D139" s="393" t="s">
        <v>102</v>
      </c>
    </row>
    <row r="140" spans="2:4">
      <c r="B140" s="219" t="s">
        <v>9750</v>
      </c>
      <c r="C140" s="225" t="s">
        <v>226</v>
      </c>
      <c r="D140" s="393" t="s">
        <v>102</v>
      </c>
    </row>
    <row r="141" spans="2:4">
      <c r="B141" s="228" t="s">
        <v>9752</v>
      </c>
      <c r="C141" s="225" t="s">
        <v>226</v>
      </c>
      <c r="D141" s="393" t="s">
        <v>102</v>
      </c>
    </row>
    <row r="142" spans="2:4">
      <c r="B142" s="228" t="s">
        <v>9753</v>
      </c>
      <c r="C142" s="225" t="s">
        <v>226</v>
      </c>
      <c r="D142" s="393" t="s">
        <v>102</v>
      </c>
    </row>
    <row r="143" spans="2:4">
      <c r="B143" s="228" t="s">
        <v>9755</v>
      </c>
      <c r="C143" s="225" t="s">
        <v>226</v>
      </c>
      <c r="D143" s="393" t="s">
        <v>102</v>
      </c>
    </row>
    <row r="144" spans="2:4">
      <c r="B144" s="228" t="s">
        <v>9757</v>
      </c>
      <c r="C144" s="225" t="s">
        <v>226</v>
      </c>
      <c r="D144" s="393" t="s">
        <v>102</v>
      </c>
    </row>
    <row r="145" spans="2:4">
      <c r="B145" s="228" t="s">
        <v>9759</v>
      </c>
      <c r="C145" s="225" t="s">
        <v>226</v>
      </c>
      <c r="D145" s="393" t="s">
        <v>102</v>
      </c>
    </row>
    <row r="146" spans="2:4">
      <c r="B146" s="228" t="s">
        <v>9761</v>
      </c>
      <c r="C146" s="225" t="s">
        <v>226</v>
      </c>
      <c r="D146" s="393" t="s">
        <v>102</v>
      </c>
    </row>
    <row r="147" spans="2:4">
      <c r="B147" s="228" t="s">
        <v>9763</v>
      </c>
      <c r="C147" s="225" t="s">
        <v>226</v>
      </c>
      <c r="D147" s="393" t="s">
        <v>102</v>
      </c>
    </row>
    <row r="148" spans="2:4">
      <c r="B148" s="228" t="s">
        <v>9765</v>
      </c>
      <c r="C148" s="225" t="s">
        <v>226</v>
      </c>
      <c r="D148" s="393" t="s">
        <v>102</v>
      </c>
    </row>
    <row r="149" spans="2:4">
      <c r="B149" s="228" t="s">
        <v>9767</v>
      </c>
      <c r="C149" s="225" t="s">
        <v>226</v>
      </c>
      <c r="D149" s="393" t="s">
        <v>102</v>
      </c>
    </row>
    <row r="150" spans="2:4">
      <c r="B150" s="228" t="s">
        <v>9769</v>
      </c>
      <c r="C150" s="225" t="s">
        <v>226</v>
      </c>
      <c r="D150" s="393" t="s">
        <v>102</v>
      </c>
    </row>
    <row r="151" spans="2:4">
      <c r="B151" s="228" t="s">
        <v>9771</v>
      </c>
      <c r="C151" s="225" t="s">
        <v>226</v>
      </c>
      <c r="D151" s="393" t="s">
        <v>102</v>
      </c>
    </row>
    <row r="152" spans="2:4">
      <c r="B152" s="228" t="s">
        <v>9773</v>
      </c>
      <c r="C152" s="225" t="s">
        <v>226</v>
      </c>
      <c r="D152" s="393" t="s">
        <v>102</v>
      </c>
    </row>
    <row r="153" spans="2:4">
      <c r="B153" s="228" t="s">
        <v>9777</v>
      </c>
      <c r="C153" s="225" t="s">
        <v>226</v>
      </c>
      <c r="D153" s="393" t="s">
        <v>102</v>
      </c>
    </row>
    <row r="154" spans="2:4">
      <c r="B154" s="228" t="s">
        <v>9779</v>
      </c>
      <c r="C154" s="225" t="s">
        <v>226</v>
      </c>
      <c r="D154" s="393" t="s">
        <v>102</v>
      </c>
    </row>
    <row r="155" spans="2:4">
      <c r="B155" s="228" t="s">
        <v>6582</v>
      </c>
      <c r="C155" s="225" t="s">
        <v>226</v>
      </c>
      <c r="D155" s="393" t="s">
        <v>102</v>
      </c>
    </row>
    <row r="156" spans="2:4">
      <c r="B156" s="228" t="s">
        <v>9783</v>
      </c>
      <c r="C156" s="225" t="s">
        <v>226</v>
      </c>
      <c r="D156" s="393" t="s">
        <v>102</v>
      </c>
    </row>
    <row r="157" spans="2:4">
      <c r="B157" s="228" t="s">
        <v>9785</v>
      </c>
      <c r="C157" s="225" t="s">
        <v>226</v>
      </c>
      <c r="D157" s="227" t="s">
        <v>102</v>
      </c>
    </row>
    <row r="158" spans="2:4">
      <c r="B158" s="228" t="s">
        <v>9787</v>
      </c>
      <c r="C158" s="225" t="s">
        <v>226</v>
      </c>
      <c r="D158" s="393" t="s">
        <v>102</v>
      </c>
    </row>
    <row r="159" spans="2:4">
      <c r="B159" s="228" t="s">
        <v>9789</v>
      </c>
      <c r="C159" s="225" t="s">
        <v>226</v>
      </c>
      <c r="D159" s="393" t="s">
        <v>102</v>
      </c>
    </row>
    <row r="160" spans="2:4">
      <c r="B160" s="228" t="s">
        <v>9791</v>
      </c>
      <c r="C160" s="225" t="s">
        <v>226</v>
      </c>
      <c r="D160" s="393" t="s">
        <v>102</v>
      </c>
    </row>
    <row r="161" spans="2:4">
      <c r="B161" s="257" t="s">
        <v>9793</v>
      </c>
      <c r="C161" s="263" t="s">
        <v>226</v>
      </c>
      <c r="D161" s="393" t="s">
        <v>102</v>
      </c>
    </row>
    <row r="162" spans="2:4">
      <c r="B162" s="257" t="s">
        <v>9795</v>
      </c>
      <c r="C162" s="263" t="s">
        <v>226</v>
      </c>
      <c r="D162" s="393" t="s">
        <v>102</v>
      </c>
    </row>
    <row r="163" spans="2:4">
      <c r="B163" s="257" t="s">
        <v>9797</v>
      </c>
      <c r="C163" s="263" t="s">
        <v>226</v>
      </c>
      <c r="D163" s="393" t="s">
        <v>102</v>
      </c>
    </row>
    <row r="164" spans="2:4">
      <c r="B164" s="258" t="s">
        <v>11665</v>
      </c>
      <c r="C164" s="435" t="s">
        <v>226</v>
      </c>
      <c r="D164" s="229" t="s">
        <v>102</v>
      </c>
    </row>
    <row r="165" spans="2:4">
      <c r="B165" s="257" t="s">
        <v>3776</v>
      </c>
      <c r="C165" s="255" t="s">
        <v>3777</v>
      </c>
      <c r="D165" s="393" t="s">
        <v>129</v>
      </c>
    </row>
    <row r="166" spans="2:4">
      <c r="B166" s="257" t="s">
        <v>3825</v>
      </c>
      <c r="C166" s="302" t="s">
        <v>226</v>
      </c>
      <c r="D166" s="393" t="s">
        <v>129</v>
      </c>
    </row>
    <row r="167" spans="2:4">
      <c r="B167" s="257" t="s">
        <v>3828</v>
      </c>
      <c r="C167" s="302" t="s">
        <v>226</v>
      </c>
      <c r="D167" s="393" t="s">
        <v>129</v>
      </c>
    </row>
    <row r="168" spans="2:4">
      <c r="B168" s="277" t="s">
        <v>3831</v>
      </c>
      <c r="C168" s="302" t="s">
        <v>3832</v>
      </c>
      <c r="D168" s="393" t="s">
        <v>129</v>
      </c>
    </row>
    <row r="169" spans="2:4">
      <c r="B169" s="277" t="s">
        <v>3841</v>
      </c>
      <c r="C169" s="302" t="s">
        <v>3842</v>
      </c>
      <c r="D169" s="393" t="s">
        <v>129</v>
      </c>
    </row>
    <row r="170" spans="2:4">
      <c r="B170" s="257" t="s">
        <v>3907</v>
      </c>
      <c r="C170" s="302" t="s">
        <v>3842</v>
      </c>
      <c r="D170" s="393" t="s">
        <v>129</v>
      </c>
    </row>
    <row r="171" spans="2:4">
      <c r="B171" s="256" t="s">
        <v>3950</v>
      </c>
      <c r="C171" s="306" t="s">
        <v>226</v>
      </c>
      <c r="D171" s="393" t="s">
        <v>129</v>
      </c>
    </row>
    <row r="172" spans="2:4">
      <c r="B172" s="278" t="s">
        <v>4022</v>
      </c>
      <c r="C172" s="255" t="s">
        <v>226</v>
      </c>
      <c r="D172" s="393" t="s">
        <v>129</v>
      </c>
    </row>
    <row r="173" spans="2:4">
      <c r="B173" s="258" t="s">
        <v>3434</v>
      </c>
      <c r="C173" s="255" t="s">
        <v>226</v>
      </c>
      <c r="D173" s="393" t="s">
        <v>131</v>
      </c>
    </row>
    <row r="174" spans="2:4">
      <c r="B174" s="277" t="s">
        <v>3435</v>
      </c>
      <c r="C174" s="306" t="s">
        <v>226</v>
      </c>
      <c r="D174" s="393" t="s">
        <v>131</v>
      </c>
    </row>
    <row r="175" spans="2:4">
      <c r="B175" s="288" t="s">
        <v>3135</v>
      </c>
      <c r="C175" s="306" t="s">
        <v>3136</v>
      </c>
      <c r="D175" s="393" t="s">
        <v>136</v>
      </c>
    </row>
    <row r="176" spans="2:4">
      <c r="B176" s="283" t="s">
        <v>319</v>
      </c>
      <c r="C176" s="309" t="s">
        <v>226</v>
      </c>
      <c r="D176" s="393" t="s">
        <v>136</v>
      </c>
    </row>
    <row r="177" spans="2:4">
      <c r="B177" s="240" t="s">
        <v>3162</v>
      </c>
      <c r="C177" s="255" t="s">
        <v>226</v>
      </c>
      <c r="D177" s="393" t="s">
        <v>136</v>
      </c>
    </row>
    <row r="178" spans="2:4">
      <c r="B178" s="287" t="s">
        <v>3283</v>
      </c>
      <c r="C178" s="304" t="s">
        <v>226</v>
      </c>
      <c r="D178" s="393" t="s">
        <v>136</v>
      </c>
    </row>
    <row r="179" spans="2:4">
      <c r="B179" s="240" t="s">
        <v>3286</v>
      </c>
      <c r="C179" s="304" t="s">
        <v>3287</v>
      </c>
      <c r="D179" s="393" t="s">
        <v>136</v>
      </c>
    </row>
    <row r="180" spans="2:4">
      <c r="B180" s="240" t="s">
        <v>3315</v>
      </c>
      <c r="C180" s="304" t="s">
        <v>3136</v>
      </c>
      <c r="D180" s="393" t="s">
        <v>136</v>
      </c>
    </row>
    <row r="181" spans="2:4">
      <c r="B181" s="291" t="s">
        <v>2476</v>
      </c>
      <c r="C181" s="301" t="s">
        <v>226</v>
      </c>
      <c r="D181" s="393" t="s">
        <v>139</v>
      </c>
    </row>
    <row r="182" spans="2:4">
      <c r="B182" s="257" t="s">
        <v>2489</v>
      </c>
      <c r="C182" s="301" t="s">
        <v>226</v>
      </c>
      <c r="D182" s="393" t="s">
        <v>139</v>
      </c>
    </row>
    <row r="183" spans="2:4">
      <c r="B183" s="258" t="s">
        <v>2498</v>
      </c>
      <c r="C183" s="301" t="s">
        <v>226</v>
      </c>
      <c r="D183" s="393" t="s">
        <v>139</v>
      </c>
    </row>
    <row r="184" spans="2:4">
      <c r="B184" s="258" t="s">
        <v>2501</v>
      </c>
      <c r="C184" s="301" t="s">
        <v>226</v>
      </c>
      <c r="D184" s="393" t="s">
        <v>139</v>
      </c>
    </row>
    <row r="185" spans="2:4">
      <c r="B185" s="293" t="s">
        <v>2504</v>
      </c>
      <c r="C185" s="301" t="s">
        <v>226</v>
      </c>
      <c r="D185" s="393" t="s">
        <v>139</v>
      </c>
    </row>
    <row r="186" spans="2:4">
      <c r="B186" s="258" t="s">
        <v>2516</v>
      </c>
      <c r="C186" s="421" t="s">
        <v>226</v>
      </c>
      <c r="D186" s="393" t="s">
        <v>139</v>
      </c>
    </row>
    <row r="187" spans="2:4">
      <c r="B187" s="294" t="s">
        <v>2526</v>
      </c>
      <c r="C187" s="301" t="s">
        <v>226</v>
      </c>
      <c r="D187" s="393" t="s">
        <v>139</v>
      </c>
    </row>
    <row r="188" spans="2:4">
      <c r="B188" s="257" t="s">
        <v>2529</v>
      </c>
      <c r="C188" s="301" t="s">
        <v>226</v>
      </c>
      <c r="D188" s="393" t="s">
        <v>139</v>
      </c>
    </row>
    <row r="189" spans="2:4">
      <c r="B189" s="277" t="s">
        <v>2532</v>
      </c>
      <c r="C189" s="301" t="s">
        <v>226</v>
      </c>
      <c r="D189" s="393" t="s">
        <v>139</v>
      </c>
    </row>
    <row r="190" spans="2:4">
      <c r="B190" s="259" t="s">
        <v>2537</v>
      </c>
      <c r="C190" s="300" t="s">
        <v>226</v>
      </c>
      <c r="D190" s="393" t="s">
        <v>139</v>
      </c>
    </row>
    <row r="191" spans="2:4">
      <c r="B191" s="259" t="s">
        <v>1440</v>
      </c>
      <c r="C191" s="300" t="s">
        <v>226</v>
      </c>
      <c r="D191" s="393" t="s">
        <v>139</v>
      </c>
    </row>
    <row r="192" spans="2:4">
      <c r="B192" s="286" t="s">
        <v>2566</v>
      </c>
      <c r="C192" s="300" t="s">
        <v>226</v>
      </c>
      <c r="D192" s="393" t="s">
        <v>139</v>
      </c>
    </row>
    <row r="193" spans="2:4">
      <c r="B193" s="284" t="s">
        <v>2569</v>
      </c>
      <c r="C193" s="300" t="s">
        <v>226</v>
      </c>
      <c r="D193" s="393" t="s">
        <v>139</v>
      </c>
    </row>
    <row r="194" spans="2:4">
      <c r="B194" s="284" t="s">
        <v>2587</v>
      </c>
      <c r="C194" s="300" t="s">
        <v>226</v>
      </c>
      <c r="D194" s="393" t="s">
        <v>139</v>
      </c>
    </row>
    <row r="195" spans="2:4">
      <c r="B195" s="261" t="s">
        <v>2593</v>
      </c>
      <c r="C195" s="300" t="s">
        <v>226</v>
      </c>
      <c r="D195" s="393" t="s">
        <v>139</v>
      </c>
    </row>
    <row r="196" spans="2:4">
      <c r="B196" s="282" t="s">
        <v>2623</v>
      </c>
      <c r="C196" s="300" t="s">
        <v>226</v>
      </c>
      <c r="D196" s="393" t="s">
        <v>139</v>
      </c>
    </row>
    <row r="197" spans="2:4">
      <c r="B197" s="282" t="s">
        <v>2634</v>
      </c>
      <c r="C197" s="300" t="s">
        <v>226</v>
      </c>
      <c r="D197" s="393" t="s">
        <v>139</v>
      </c>
    </row>
    <row r="198" spans="2:4">
      <c r="B198" s="284" t="s">
        <v>2667</v>
      </c>
      <c r="C198" s="300" t="s">
        <v>226</v>
      </c>
      <c r="D198" s="393" t="s">
        <v>139</v>
      </c>
    </row>
    <row r="199" spans="2:4">
      <c r="B199" s="259" t="s">
        <v>2731</v>
      </c>
      <c r="C199" s="300" t="s">
        <v>226</v>
      </c>
      <c r="D199" s="393" t="s">
        <v>139</v>
      </c>
    </row>
    <row r="200" spans="2:4">
      <c r="B200" s="259" t="s">
        <v>2734</v>
      </c>
      <c r="C200" s="300" t="s">
        <v>226</v>
      </c>
      <c r="D200" s="393" t="s">
        <v>139</v>
      </c>
    </row>
    <row r="201" spans="2:4">
      <c r="B201" s="286" t="s">
        <v>2742</v>
      </c>
      <c r="C201" s="300" t="s">
        <v>226</v>
      </c>
      <c r="D201" s="393" t="s">
        <v>139</v>
      </c>
    </row>
    <row r="202" spans="2:4">
      <c r="B202" s="286" t="s">
        <v>2790</v>
      </c>
      <c r="C202" s="300" t="s">
        <v>226</v>
      </c>
      <c r="D202" s="393" t="s">
        <v>139</v>
      </c>
    </row>
    <row r="203" spans="2:4">
      <c r="B203" s="259" t="s">
        <v>2815</v>
      </c>
      <c r="C203" s="300" t="s">
        <v>226</v>
      </c>
      <c r="D203" s="393" t="s">
        <v>139</v>
      </c>
    </row>
    <row r="204" spans="2:4">
      <c r="B204" s="259" t="s">
        <v>2839</v>
      </c>
      <c r="C204" s="300" t="s">
        <v>226</v>
      </c>
      <c r="D204" s="393" t="s">
        <v>139</v>
      </c>
    </row>
    <row r="205" spans="2:4">
      <c r="B205" s="259" t="s">
        <v>2842</v>
      </c>
      <c r="C205" s="300" t="s">
        <v>226</v>
      </c>
      <c r="D205" s="393" t="s">
        <v>139</v>
      </c>
    </row>
    <row r="206" spans="2:4">
      <c r="B206" s="280" t="s">
        <v>2876</v>
      </c>
      <c r="C206" s="300" t="s">
        <v>226</v>
      </c>
      <c r="D206" s="393" t="s">
        <v>139</v>
      </c>
    </row>
    <row r="207" spans="2:4">
      <c r="B207" s="280" t="s">
        <v>2879</v>
      </c>
      <c r="C207" s="300" t="s">
        <v>226</v>
      </c>
      <c r="D207" s="393" t="s">
        <v>139</v>
      </c>
    </row>
    <row r="208" spans="2:4">
      <c r="B208" s="292" t="s">
        <v>2900</v>
      </c>
      <c r="C208" s="251" t="s">
        <v>226</v>
      </c>
      <c r="D208" s="393" t="s">
        <v>139</v>
      </c>
    </row>
    <row r="209" spans="2:4">
      <c r="B209" s="259" t="s">
        <v>2903</v>
      </c>
      <c r="C209" s="260" t="s">
        <v>226</v>
      </c>
      <c r="D209" s="393" t="s">
        <v>139</v>
      </c>
    </row>
    <row r="210" spans="2:4">
      <c r="B210" s="259" t="s">
        <v>2024</v>
      </c>
      <c r="C210" s="251" t="s">
        <v>226</v>
      </c>
      <c r="D210" s="393" t="s">
        <v>140</v>
      </c>
    </row>
    <row r="211" spans="2:4">
      <c r="B211" s="261" t="s">
        <v>2041</v>
      </c>
      <c r="C211" s="251" t="s">
        <v>226</v>
      </c>
      <c r="D211" s="393" t="s">
        <v>140</v>
      </c>
    </row>
    <row r="212" spans="2:4">
      <c r="B212" s="279" t="s">
        <v>2042</v>
      </c>
      <c r="C212" s="251" t="s">
        <v>226</v>
      </c>
      <c r="D212" s="393" t="s">
        <v>140</v>
      </c>
    </row>
    <row r="213" spans="2:4">
      <c r="B213" s="279" t="s">
        <v>2047</v>
      </c>
      <c r="C213" s="251" t="s">
        <v>226</v>
      </c>
      <c r="D213" s="393" t="s">
        <v>140</v>
      </c>
    </row>
    <row r="214" spans="2:4">
      <c r="B214" s="276" t="s">
        <v>225</v>
      </c>
      <c r="C214" s="297" t="s">
        <v>226</v>
      </c>
      <c r="D214" s="393" t="s">
        <v>141</v>
      </c>
    </row>
    <row r="215" spans="2:4">
      <c r="B215" s="276" t="s">
        <v>285</v>
      </c>
      <c r="C215" s="251" t="s">
        <v>226</v>
      </c>
      <c r="D215" s="393" t="s">
        <v>141</v>
      </c>
    </row>
    <row r="216" spans="2:4">
      <c r="B216" s="276" t="s">
        <v>396</v>
      </c>
      <c r="C216" s="298" t="s">
        <v>226</v>
      </c>
      <c r="D216" s="393" t="s">
        <v>141</v>
      </c>
    </row>
    <row r="217" spans="2:4">
      <c r="B217" s="276" t="s">
        <v>408</v>
      </c>
      <c r="C217" s="298" t="s">
        <v>409</v>
      </c>
      <c r="D217" s="393" t="s">
        <v>141</v>
      </c>
    </row>
    <row r="218" spans="2:4">
      <c r="B218" s="265" t="s">
        <v>421</v>
      </c>
      <c r="C218" s="271" t="s">
        <v>226</v>
      </c>
      <c r="D218" s="393" t="s">
        <v>141</v>
      </c>
    </row>
    <row r="219" spans="2:4">
      <c r="B219" s="270" t="s">
        <v>437</v>
      </c>
      <c r="C219" s="266" t="s">
        <v>226</v>
      </c>
      <c r="D219" s="393" t="s">
        <v>141</v>
      </c>
    </row>
    <row r="220" spans="2:4">
      <c r="B220" s="429" t="s">
        <v>467</v>
      </c>
      <c r="C220" s="271" t="s">
        <v>226</v>
      </c>
      <c r="D220" s="393" t="s">
        <v>141</v>
      </c>
    </row>
    <row r="221" spans="2:4">
      <c r="B221" s="262" t="s">
        <v>1969</v>
      </c>
      <c r="C221" s="266" t="s">
        <v>226</v>
      </c>
      <c r="D221" s="393" t="s">
        <v>142</v>
      </c>
    </row>
    <row r="222" spans="2:4">
      <c r="B222" s="262" t="s">
        <v>1777</v>
      </c>
      <c r="C222" s="266" t="s">
        <v>226</v>
      </c>
      <c r="D222" s="393" t="s">
        <v>144</v>
      </c>
    </row>
    <row r="223" spans="2:4">
      <c r="B223" s="250" t="s">
        <v>1801</v>
      </c>
      <c r="C223" s="266" t="s">
        <v>226</v>
      </c>
      <c r="D223" s="393" t="s">
        <v>144</v>
      </c>
    </row>
    <row r="224" spans="2:4">
      <c r="B224" s="252" t="s">
        <v>1805</v>
      </c>
      <c r="C224" s="266" t="s">
        <v>226</v>
      </c>
      <c r="D224" s="393" t="s">
        <v>144</v>
      </c>
    </row>
    <row r="225" spans="2:4">
      <c r="B225" s="252" t="s">
        <v>1809</v>
      </c>
      <c r="C225" s="266" t="s">
        <v>226</v>
      </c>
      <c r="D225" s="393" t="s">
        <v>144</v>
      </c>
    </row>
    <row r="226" spans="2:4">
      <c r="B226" s="250" t="s">
        <v>1811</v>
      </c>
      <c r="C226" s="266" t="s">
        <v>226</v>
      </c>
      <c r="D226" s="393" t="s">
        <v>144</v>
      </c>
    </row>
    <row r="227" spans="2:4">
      <c r="B227" s="250" t="s">
        <v>1812</v>
      </c>
      <c r="C227" s="266" t="s">
        <v>226</v>
      </c>
      <c r="D227" s="393" t="s">
        <v>144</v>
      </c>
    </row>
    <row r="228" spans="2:4">
      <c r="B228" s="250" t="s">
        <v>1814</v>
      </c>
      <c r="C228" s="266" t="s">
        <v>226</v>
      </c>
      <c r="D228" s="393" t="s">
        <v>144</v>
      </c>
    </row>
    <row r="229" spans="2:4">
      <c r="B229" s="250" t="s">
        <v>1825</v>
      </c>
      <c r="C229" s="266" t="s">
        <v>226</v>
      </c>
      <c r="D229" s="393" t="s">
        <v>144</v>
      </c>
    </row>
    <row r="230" spans="2:4">
      <c r="B230" s="262" t="s">
        <v>1694</v>
      </c>
      <c r="C230" s="271" t="s">
        <v>226</v>
      </c>
      <c r="D230" s="393" t="s">
        <v>145</v>
      </c>
    </row>
    <row r="231" spans="2:4">
      <c r="B231" s="262" t="s">
        <v>1696</v>
      </c>
      <c r="C231" s="271" t="s">
        <v>226</v>
      </c>
      <c r="D231" s="393" t="s">
        <v>145</v>
      </c>
    </row>
    <row r="232" spans="2:4">
      <c r="B232" s="262" t="s">
        <v>291</v>
      </c>
      <c r="C232" s="266" t="s">
        <v>409</v>
      </c>
      <c r="D232" s="393" t="s">
        <v>145</v>
      </c>
    </row>
    <row r="233" spans="2:4">
      <c r="B233" s="265" t="s">
        <v>1702</v>
      </c>
      <c r="C233" s="266" t="s">
        <v>226</v>
      </c>
      <c r="D233" s="393" t="s">
        <v>145</v>
      </c>
    </row>
    <row r="234" spans="2:4">
      <c r="B234" s="265" t="s">
        <v>1706</v>
      </c>
      <c r="C234" s="271" t="s">
        <v>226</v>
      </c>
      <c r="D234" s="245" t="s">
        <v>145</v>
      </c>
    </row>
    <row r="235" spans="2:4">
      <c r="B235" s="265" t="s">
        <v>1710</v>
      </c>
      <c r="C235" s="271" t="s">
        <v>226</v>
      </c>
      <c r="D235" s="245" t="s">
        <v>145</v>
      </c>
    </row>
    <row r="236" spans="2:4">
      <c r="B236" s="262" t="s">
        <v>1721</v>
      </c>
      <c r="C236" s="266" t="s">
        <v>226</v>
      </c>
      <c r="D236" s="245" t="s">
        <v>145</v>
      </c>
    </row>
    <row r="237" spans="2:4">
      <c r="B237" s="265" t="s">
        <v>1535</v>
      </c>
      <c r="C237" s="267" t="s">
        <v>226</v>
      </c>
      <c r="D237" s="393" t="s">
        <v>146</v>
      </c>
    </row>
    <row r="238" spans="2:4">
      <c r="B238" s="265" t="s">
        <v>1536</v>
      </c>
      <c r="C238" s="307" t="s">
        <v>226</v>
      </c>
      <c r="D238" s="393" t="s">
        <v>146</v>
      </c>
    </row>
    <row r="239" spans="2:4">
      <c r="B239" s="252" t="s">
        <v>1539</v>
      </c>
      <c r="C239" s="267" t="s">
        <v>226</v>
      </c>
      <c r="D239" s="393" t="s">
        <v>146</v>
      </c>
    </row>
    <row r="240" spans="2:4">
      <c r="B240" s="262" t="s">
        <v>1553</v>
      </c>
      <c r="C240" s="271" t="s">
        <v>226</v>
      </c>
      <c r="D240" s="393" t="s">
        <v>146</v>
      </c>
    </row>
    <row r="241" spans="2:4">
      <c r="B241" s="265" t="s">
        <v>1576</v>
      </c>
      <c r="C241" s="271" t="s">
        <v>226</v>
      </c>
      <c r="D241" s="393" t="s">
        <v>146</v>
      </c>
    </row>
    <row r="242" spans="2:4">
      <c r="B242" s="262" t="s">
        <v>1577</v>
      </c>
      <c r="C242" s="271" t="s">
        <v>226</v>
      </c>
      <c r="D242" s="393" t="s">
        <v>146</v>
      </c>
    </row>
    <row r="243" spans="2:4">
      <c r="B243" s="262" t="s">
        <v>1599</v>
      </c>
      <c r="C243" s="271" t="s">
        <v>226</v>
      </c>
      <c r="D243" s="393" t="s">
        <v>146</v>
      </c>
    </row>
    <row r="244" spans="2:4">
      <c r="B244" s="262" t="s">
        <v>1600</v>
      </c>
      <c r="C244" s="271" t="s">
        <v>226</v>
      </c>
      <c r="D244" s="393" t="s">
        <v>146</v>
      </c>
    </row>
    <row r="245" spans="2:4">
      <c r="B245" s="265" t="s">
        <v>978</v>
      </c>
      <c r="C245" s="266" t="s">
        <v>226</v>
      </c>
      <c r="D245" s="393" t="s">
        <v>150</v>
      </c>
    </row>
    <row r="246" spans="2:4">
      <c r="B246" s="265" t="s">
        <v>979</v>
      </c>
      <c r="C246" s="271" t="s">
        <v>226</v>
      </c>
      <c r="D246" s="393" t="s">
        <v>150</v>
      </c>
    </row>
    <row r="247" spans="2:4">
      <c r="B247" s="265" t="s">
        <v>983</v>
      </c>
      <c r="C247" s="271" t="s">
        <v>226</v>
      </c>
      <c r="D247" s="393" t="s">
        <v>150</v>
      </c>
    </row>
    <row r="248" spans="2:4">
      <c r="B248" s="265" t="s">
        <v>987</v>
      </c>
      <c r="C248" s="271" t="s">
        <v>226</v>
      </c>
      <c r="D248" s="393" t="s">
        <v>150</v>
      </c>
    </row>
    <row r="249" spans="2:4">
      <c r="B249" s="265" t="s">
        <v>992</v>
      </c>
      <c r="C249" s="266" t="s">
        <v>226</v>
      </c>
      <c r="D249" s="393" t="s">
        <v>150</v>
      </c>
    </row>
    <row r="250" spans="2:4">
      <c r="B250" s="270" t="s">
        <v>996</v>
      </c>
      <c r="C250" s="268" t="s">
        <v>226</v>
      </c>
      <c r="D250" s="393" t="s">
        <v>150</v>
      </c>
    </row>
    <row r="251" spans="2:4">
      <c r="B251" s="250" t="s">
        <v>1002</v>
      </c>
      <c r="C251" s="271" t="s">
        <v>226</v>
      </c>
      <c r="D251" s="393" t="s">
        <v>150</v>
      </c>
    </row>
    <row r="252" spans="2:4">
      <c r="B252" s="265" t="s">
        <v>1003</v>
      </c>
      <c r="C252" s="267" t="s">
        <v>226</v>
      </c>
      <c r="D252" s="393" t="s">
        <v>150</v>
      </c>
    </row>
    <row r="253" spans="2:4">
      <c r="B253" s="265" t="s">
        <v>1008</v>
      </c>
      <c r="C253" s="271" t="s">
        <v>226</v>
      </c>
      <c r="D253" s="393" t="s">
        <v>150</v>
      </c>
    </row>
    <row r="254" spans="2:4">
      <c r="B254" s="265" t="s">
        <v>1023</v>
      </c>
      <c r="C254" s="271" t="s">
        <v>226</v>
      </c>
      <c r="D254" s="393" t="s">
        <v>150</v>
      </c>
    </row>
    <row r="255" spans="2:4">
      <c r="B255" s="265" t="s">
        <v>619</v>
      </c>
      <c r="C255" s="271" t="s">
        <v>226</v>
      </c>
      <c r="D255" s="393" t="s">
        <v>151</v>
      </c>
    </row>
    <row r="256" spans="2:4">
      <c r="B256" s="265" t="s">
        <v>627</v>
      </c>
      <c r="C256" s="267" t="s">
        <v>226</v>
      </c>
      <c r="D256" s="393" t="s">
        <v>151</v>
      </c>
    </row>
    <row r="257" spans="2:4">
      <c r="B257" s="252" t="s">
        <v>629</v>
      </c>
      <c r="C257" s="271" t="s">
        <v>226</v>
      </c>
      <c r="D257" s="393" t="s">
        <v>151</v>
      </c>
    </row>
    <row r="258" spans="2:4">
      <c r="B258" s="252" t="s">
        <v>631</v>
      </c>
      <c r="C258" s="271" t="s">
        <v>226</v>
      </c>
      <c r="D258" s="393" t="s">
        <v>151</v>
      </c>
    </row>
    <row r="259" spans="2:4">
      <c r="B259" s="265" t="s">
        <v>633</v>
      </c>
      <c r="C259" s="269" t="s">
        <v>226</v>
      </c>
      <c r="D259" s="393" t="s">
        <v>151</v>
      </c>
    </row>
    <row r="260" spans="2:4">
      <c r="B260" s="285" t="s">
        <v>635</v>
      </c>
      <c r="C260" s="303" t="s">
        <v>226</v>
      </c>
      <c r="D260" s="393" t="s">
        <v>151</v>
      </c>
    </row>
    <row r="261" spans="2:4">
      <c r="B261" s="265" t="s">
        <v>637</v>
      </c>
      <c r="C261" s="271" t="s">
        <v>226</v>
      </c>
      <c r="D261" s="393" t="s">
        <v>151</v>
      </c>
    </row>
    <row r="262" spans="2:4">
      <c r="B262" s="252" t="s">
        <v>639</v>
      </c>
      <c r="C262" s="271" t="s">
        <v>226</v>
      </c>
      <c r="D262" s="393" t="s">
        <v>151</v>
      </c>
    </row>
    <row r="263" spans="2:4">
      <c r="B263" s="262" t="s">
        <v>646</v>
      </c>
      <c r="C263" s="266" t="s">
        <v>226</v>
      </c>
      <c r="D263" s="393" t="s">
        <v>151</v>
      </c>
    </row>
    <row r="264" spans="2:4">
      <c r="B264" s="265" t="s">
        <v>651</v>
      </c>
      <c r="C264" s="267" t="s">
        <v>226</v>
      </c>
      <c r="D264" s="393" t="s">
        <v>151</v>
      </c>
    </row>
    <row r="265" spans="2:4">
      <c r="B265" s="250" t="s">
        <v>662</v>
      </c>
      <c r="C265" s="271" t="s">
        <v>226</v>
      </c>
      <c r="D265" s="393" t="s">
        <v>151</v>
      </c>
    </row>
    <row r="266" spans="2:4">
      <c r="B266" s="262" t="s">
        <v>670</v>
      </c>
      <c r="C266" s="266" t="s">
        <v>226</v>
      </c>
      <c r="D266" s="393" t="s">
        <v>151</v>
      </c>
    </row>
    <row r="267" spans="2:4">
      <c r="B267" s="262" t="s">
        <v>672</v>
      </c>
      <c r="C267" s="266" t="s">
        <v>226</v>
      </c>
      <c r="D267" s="393" t="s">
        <v>151</v>
      </c>
    </row>
    <row r="268" spans="2:4">
      <c r="B268" s="262" t="s">
        <v>674</v>
      </c>
      <c r="C268" s="266" t="s">
        <v>226</v>
      </c>
      <c r="D268" s="393" t="s">
        <v>151</v>
      </c>
    </row>
    <row r="269" spans="2:4">
      <c r="B269" s="289" t="s">
        <v>676</v>
      </c>
      <c r="C269" s="303" t="s">
        <v>226</v>
      </c>
      <c r="D269" s="393" t="s">
        <v>151</v>
      </c>
    </row>
    <row r="270" spans="2:4">
      <c r="B270" s="290" t="s">
        <v>678</v>
      </c>
      <c r="C270" s="303" t="s">
        <v>226</v>
      </c>
      <c r="D270" s="393" t="s">
        <v>151</v>
      </c>
    </row>
    <row r="271" spans="2:4">
      <c r="B271" s="289" t="s">
        <v>683</v>
      </c>
      <c r="C271" s="303" t="s">
        <v>226</v>
      </c>
      <c r="D271" s="393" t="s">
        <v>151</v>
      </c>
    </row>
    <row r="272" spans="2:4">
      <c r="B272" s="262" t="s">
        <v>685</v>
      </c>
      <c r="C272" s="267" t="s">
        <v>226</v>
      </c>
      <c r="D272" s="393" t="s">
        <v>151</v>
      </c>
    </row>
    <row r="273" spans="2:4">
      <c r="B273" s="262" t="s">
        <v>687</v>
      </c>
      <c r="C273" s="267" t="s">
        <v>226</v>
      </c>
      <c r="D273" s="393" t="s">
        <v>151</v>
      </c>
    </row>
    <row r="274" spans="2:4">
      <c r="B274" s="250" t="s">
        <v>689</v>
      </c>
      <c r="C274" s="271" t="s">
        <v>226</v>
      </c>
      <c r="D274" s="393" t="s">
        <v>151</v>
      </c>
    </row>
    <row r="275" spans="2:4">
      <c r="B275" s="262" t="s">
        <v>691</v>
      </c>
      <c r="C275" s="266" t="s">
        <v>226</v>
      </c>
      <c r="D275" s="393" t="s">
        <v>151</v>
      </c>
    </row>
    <row r="276" spans="2:4">
      <c r="B276" s="285" t="s">
        <v>693</v>
      </c>
      <c r="C276" s="303" t="s">
        <v>226</v>
      </c>
      <c r="D276" s="393" t="s">
        <v>151</v>
      </c>
    </row>
    <row r="277" spans="2:4">
      <c r="B277" s="289" t="s">
        <v>701</v>
      </c>
      <c r="C277" s="303" t="s">
        <v>226</v>
      </c>
      <c r="D277" s="393" t="s">
        <v>151</v>
      </c>
    </row>
    <row r="278" spans="2:4">
      <c r="B278" s="289" t="s">
        <v>703</v>
      </c>
      <c r="C278" s="303" t="s">
        <v>226</v>
      </c>
      <c r="D278" s="393" t="s">
        <v>151</v>
      </c>
    </row>
    <row r="279" spans="2:4">
      <c r="B279" s="289" t="s">
        <v>319</v>
      </c>
      <c r="C279" s="303" t="s">
        <v>226</v>
      </c>
      <c r="D279" s="393" t="s">
        <v>151</v>
      </c>
    </row>
    <row r="280" spans="2:4">
      <c r="B280" s="289" t="s">
        <v>708</v>
      </c>
      <c r="C280" s="303" t="s">
        <v>226</v>
      </c>
      <c r="D280" s="393" t="s">
        <v>151</v>
      </c>
    </row>
    <row r="281" spans="2:4">
      <c r="B281" s="289" t="s">
        <v>710</v>
      </c>
      <c r="C281" s="303" t="s">
        <v>226</v>
      </c>
      <c r="D281" s="393" t="s">
        <v>151</v>
      </c>
    </row>
    <row r="282" spans="2:4">
      <c r="B282" s="289" t="s">
        <v>712</v>
      </c>
      <c r="C282" s="303" t="s">
        <v>226</v>
      </c>
      <c r="D282" s="393" t="s">
        <v>151</v>
      </c>
    </row>
    <row r="283" spans="2:4">
      <c r="B283" s="289" t="s">
        <v>714</v>
      </c>
      <c r="C283" s="303" t="s">
        <v>226</v>
      </c>
      <c r="D283" s="393" t="s">
        <v>151</v>
      </c>
    </row>
    <row r="284" spans="2:4">
      <c r="B284" s="289" t="s">
        <v>716</v>
      </c>
      <c r="C284" s="303" t="s">
        <v>226</v>
      </c>
      <c r="D284" s="393" t="s">
        <v>151</v>
      </c>
    </row>
    <row r="285" spans="2:4">
      <c r="B285" s="289" t="s">
        <v>718</v>
      </c>
      <c r="C285" s="303" t="s">
        <v>226</v>
      </c>
      <c r="D285" s="393" t="s">
        <v>151</v>
      </c>
    </row>
    <row r="286" spans="2:4">
      <c r="B286" s="289" t="s">
        <v>723</v>
      </c>
      <c r="C286" s="303" t="s">
        <v>226</v>
      </c>
      <c r="D286" s="393" t="s">
        <v>151</v>
      </c>
    </row>
    <row r="287" spans="2:4">
      <c r="B287" s="265" t="s">
        <v>727</v>
      </c>
      <c r="C287" s="271" t="s">
        <v>226</v>
      </c>
      <c r="D287" s="393" t="s">
        <v>151</v>
      </c>
    </row>
    <row r="288" spans="2:4">
      <c r="B288" s="265" t="s">
        <v>732</v>
      </c>
      <c r="C288" s="271" t="s">
        <v>226</v>
      </c>
      <c r="D288" s="393" t="s">
        <v>151</v>
      </c>
    </row>
    <row r="289" spans="2:4">
      <c r="B289" s="289" t="s">
        <v>734</v>
      </c>
      <c r="C289" s="303" t="s">
        <v>226</v>
      </c>
      <c r="D289" s="393" t="s">
        <v>151</v>
      </c>
    </row>
    <row r="290" spans="2:4">
      <c r="B290" s="252" t="s">
        <v>736</v>
      </c>
      <c r="C290" s="271" t="s">
        <v>226</v>
      </c>
      <c r="D290" s="393" t="s">
        <v>151</v>
      </c>
    </row>
    <row r="291" spans="2:4">
      <c r="B291" s="265" t="s">
        <v>738</v>
      </c>
      <c r="C291" s="271" t="s">
        <v>226</v>
      </c>
      <c r="D291" s="393" t="s">
        <v>151</v>
      </c>
    </row>
    <row r="292" spans="2:4">
      <c r="B292" s="265" t="s">
        <v>740</v>
      </c>
      <c r="C292" s="271" t="s">
        <v>226</v>
      </c>
      <c r="D292" s="393" t="s">
        <v>151</v>
      </c>
    </row>
    <row r="293" spans="2:4">
      <c r="B293" s="265" t="s">
        <v>742</v>
      </c>
      <c r="C293" s="271" t="s">
        <v>226</v>
      </c>
      <c r="D293" s="393" t="s">
        <v>151</v>
      </c>
    </row>
    <row r="294" spans="2:4">
      <c r="B294" s="265" t="s">
        <v>744</v>
      </c>
      <c r="C294" s="271" t="s">
        <v>226</v>
      </c>
      <c r="D294" s="393" t="s">
        <v>151</v>
      </c>
    </row>
    <row r="295" spans="2:4">
      <c r="B295" s="262" t="s">
        <v>748</v>
      </c>
      <c r="C295" s="271" t="s">
        <v>226</v>
      </c>
      <c r="D295" s="393" t="s">
        <v>151</v>
      </c>
    </row>
    <row r="296" spans="2:4">
      <c r="B296" s="290" t="s">
        <v>755</v>
      </c>
      <c r="C296" s="303" t="s">
        <v>226</v>
      </c>
      <c r="D296" s="393" t="s">
        <v>151</v>
      </c>
    </row>
    <row r="297" spans="2:4">
      <c r="B297" s="290" t="s">
        <v>757</v>
      </c>
      <c r="C297" s="303" t="s">
        <v>226</v>
      </c>
      <c r="D297" s="393" t="s">
        <v>151</v>
      </c>
    </row>
    <row r="298" spans="2:4">
      <c r="B298" s="290" t="s">
        <v>759</v>
      </c>
      <c r="C298" s="303" t="s">
        <v>226</v>
      </c>
      <c r="D298" s="393" t="s">
        <v>151</v>
      </c>
    </row>
    <row r="299" spans="2:4">
      <c r="B299" s="262" t="s">
        <v>767</v>
      </c>
      <c r="C299" s="271" t="s">
        <v>226</v>
      </c>
      <c r="D299" s="393" t="s">
        <v>151</v>
      </c>
    </row>
    <row r="300" spans="2:4">
      <c r="B300" s="262" t="s">
        <v>769</v>
      </c>
      <c r="C300" s="271" t="s">
        <v>226</v>
      </c>
      <c r="D300" s="393" t="s">
        <v>151</v>
      </c>
    </row>
    <row r="301" spans="2:4">
      <c r="B301" s="253" t="s">
        <v>777</v>
      </c>
      <c r="C301" s="266" t="s">
        <v>226</v>
      </c>
      <c r="D301" s="393" t="s">
        <v>151</v>
      </c>
    </row>
    <row r="302" spans="2:4">
      <c r="B302" s="265" t="s">
        <v>778</v>
      </c>
      <c r="C302" s="271" t="s">
        <v>226</v>
      </c>
      <c r="D302" s="393" t="s">
        <v>151</v>
      </c>
    </row>
    <row r="303" spans="2:4">
      <c r="B303" s="289" t="s">
        <v>783</v>
      </c>
      <c r="C303" s="303" t="s">
        <v>226</v>
      </c>
      <c r="D303" s="393" t="s">
        <v>151</v>
      </c>
    </row>
    <row r="304" spans="2:4">
      <c r="B304" s="262" t="s">
        <v>785</v>
      </c>
      <c r="C304" s="271" t="s">
        <v>226</v>
      </c>
      <c r="D304" s="393" t="s">
        <v>151</v>
      </c>
    </row>
    <row r="305" spans="2:4">
      <c r="B305" s="289" t="s">
        <v>789</v>
      </c>
      <c r="C305" s="303" t="s">
        <v>226</v>
      </c>
      <c r="D305" s="393" t="s">
        <v>151</v>
      </c>
    </row>
    <row r="306" spans="2:4">
      <c r="B306" s="289" t="s">
        <v>791</v>
      </c>
      <c r="C306" s="303" t="s">
        <v>226</v>
      </c>
      <c r="D306" s="393" t="s">
        <v>151</v>
      </c>
    </row>
    <row r="307" spans="2:4">
      <c r="B307" s="253" t="s">
        <v>793</v>
      </c>
      <c r="C307" s="271" t="s">
        <v>226</v>
      </c>
      <c r="D307" s="393" t="s">
        <v>151</v>
      </c>
    </row>
    <row r="308" spans="2:4">
      <c r="B308" s="289" t="s">
        <v>800</v>
      </c>
      <c r="C308" s="303" t="s">
        <v>226</v>
      </c>
      <c r="D308" s="393" t="s">
        <v>151</v>
      </c>
    </row>
    <row r="309" spans="2:4">
      <c r="B309" s="289" t="s">
        <v>805</v>
      </c>
      <c r="C309" s="303" t="s">
        <v>226</v>
      </c>
      <c r="D309" s="393" t="s">
        <v>151</v>
      </c>
    </row>
    <row r="310" spans="2:4">
      <c r="B310" s="424" t="s">
        <v>809</v>
      </c>
      <c r="C310" s="303" t="s">
        <v>226</v>
      </c>
      <c r="D310" s="393" t="s">
        <v>151</v>
      </c>
    </row>
    <row r="311" spans="2:4">
      <c r="B311" s="426" t="s">
        <v>812</v>
      </c>
      <c r="C311" s="305" t="s">
        <v>226</v>
      </c>
      <c r="D311" s="393" t="s">
        <v>151</v>
      </c>
    </row>
    <row r="312" spans="2:4">
      <c r="B312" s="281" t="s">
        <v>814</v>
      </c>
      <c r="C312" s="271" t="s">
        <v>226</v>
      </c>
      <c r="D312" s="393" t="s">
        <v>151</v>
      </c>
    </row>
    <row r="313" spans="2:4">
      <c r="B313" s="281" t="s">
        <v>816</v>
      </c>
      <c r="C313" s="271" t="s">
        <v>226</v>
      </c>
      <c r="D313" s="393" t="s">
        <v>151</v>
      </c>
    </row>
    <row r="314" spans="2:4">
      <c r="B314" s="281" t="s">
        <v>820</v>
      </c>
      <c r="C314" s="271" t="s">
        <v>226</v>
      </c>
      <c r="D314" s="393" t="s">
        <v>151</v>
      </c>
    </row>
    <row r="315" spans="2:4">
      <c r="B315" s="281" t="s">
        <v>822</v>
      </c>
      <c r="C315" s="271" t="s">
        <v>226</v>
      </c>
      <c r="D315" s="393" t="s">
        <v>151</v>
      </c>
    </row>
    <row r="316" spans="2:4">
      <c r="B316" s="281" t="s">
        <v>833</v>
      </c>
      <c r="C316" s="271" t="s">
        <v>226</v>
      </c>
      <c r="D316" s="393" t="s">
        <v>151</v>
      </c>
    </row>
    <row r="317" spans="2:4">
      <c r="B317" s="281" t="s">
        <v>834</v>
      </c>
      <c r="C317" s="271" t="s">
        <v>226</v>
      </c>
      <c r="D317" s="393" t="s">
        <v>151</v>
      </c>
    </row>
    <row r="318" spans="2:4">
      <c r="B318" s="281" t="s">
        <v>838</v>
      </c>
      <c r="C318" s="271" t="s">
        <v>226</v>
      </c>
      <c r="D318" s="393" t="s">
        <v>151</v>
      </c>
    </row>
    <row r="319" spans="2:4">
      <c r="B319" s="281" t="s">
        <v>840</v>
      </c>
      <c r="C319" s="271" t="s">
        <v>226</v>
      </c>
      <c r="D319" s="393" t="s">
        <v>151</v>
      </c>
    </row>
    <row r="320" spans="2:4">
      <c r="B320" s="281" t="s">
        <v>842</v>
      </c>
      <c r="C320" s="271" t="s">
        <v>226</v>
      </c>
      <c r="D320" s="393" t="s">
        <v>151</v>
      </c>
    </row>
    <row r="321" spans="2:4">
      <c r="B321" s="281" t="s">
        <v>844</v>
      </c>
      <c r="C321" s="271" t="s">
        <v>226</v>
      </c>
      <c r="D321" s="393" t="s">
        <v>151</v>
      </c>
    </row>
    <row r="322" spans="2:4">
      <c r="B322" s="262" t="s">
        <v>846</v>
      </c>
      <c r="C322" s="271" t="s">
        <v>226</v>
      </c>
      <c r="D322" s="393" t="s">
        <v>151</v>
      </c>
    </row>
    <row r="323" spans="2:4">
      <c r="B323" s="197" t="s">
        <v>847</v>
      </c>
      <c r="C323" s="264" t="s">
        <v>226</v>
      </c>
      <c r="D323" s="393" t="s">
        <v>151</v>
      </c>
    </row>
    <row r="324" spans="2:4">
      <c r="B324" s="262" t="s">
        <v>848</v>
      </c>
      <c r="C324" s="271" t="s">
        <v>226</v>
      </c>
      <c r="D324" s="393" t="s">
        <v>151</v>
      </c>
    </row>
    <row r="325" spans="2:4">
      <c r="B325" s="262" t="s">
        <v>850</v>
      </c>
      <c r="C325" s="271" t="s">
        <v>226</v>
      </c>
      <c r="D325" s="393" t="s">
        <v>151</v>
      </c>
    </row>
    <row r="326" spans="2:4">
      <c r="B326" s="262" t="s">
        <v>851</v>
      </c>
      <c r="C326" s="271" t="s">
        <v>226</v>
      </c>
      <c r="D326" s="393" t="s">
        <v>151</v>
      </c>
    </row>
    <row r="327" spans="2:4">
      <c r="B327" s="262" t="s">
        <v>852</v>
      </c>
      <c r="C327" s="271" t="s">
        <v>226</v>
      </c>
      <c r="D327" s="393" t="s">
        <v>151</v>
      </c>
    </row>
    <row r="328" spans="2:4">
      <c r="B328" s="262" t="s">
        <v>853</v>
      </c>
      <c r="C328" s="271" t="s">
        <v>226</v>
      </c>
      <c r="D328" s="393" t="s">
        <v>151</v>
      </c>
    </row>
    <row r="329" spans="2:4">
      <c r="B329" s="262" t="s">
        <v>854</v>
      </c>
      <c r="C329" s="271" t="s">
        <v>226</v>
      </c>
      <c r="D329" s="393" t="s">
        <v>151</v>
      </c>
    </row>
    <row r="330" spans="2:4">
      <c r="B330" s="262" t="s">
        <v>855</v>
      </c>
      <c r="C330" s="271" t="s">
        <v>226</v>
      </c>
      <c r="D330" s="393" t="s">
        <v>151</v>
      </c>
    </row>
    <row r="331" spans="2:4">
      <c r="B331" s="262" t="s">
        <v>856</v>
      </c>
      <c r="C331" s="271" t="s">
        <v>226</v>
      </c>
      <c r="D331" s="393" t="s">
        <v>151</v>
      </c>
    </row>
    <row r="332" spans="2:4">
      <c r="B332" s="262" t="s">
        <v>857</v>
      </c>
      <c r="C332" s="271" t="s">
        <v>226</v>
      </c>
      <c r="D332" s="393" t="s">
        <v>151</v>
      </c>
    </row>
    <row r="333" spans="2:4">
      <c r="B333" s="262" t="s">
        <v>858</v>
      </c>
      <c r="C333" s="271" t="s">
        <v>226</v>
      </c>
      <c r="D333" s="393" t="s">
        <v>151</v>
      </c>
    </row>
    <row r="334" spans="2:4">
      <c r="B334" s="262" t="s">
        <v>859</v>
      </c>
      <c r="C334" s="271" t="s">
        <v>226</v>
      </c>
      <c r="D334" s="393" t="s">
        <v>151</v>
      </c>
    </row>
    <row r="335" spans="2:4">
      <c r="B335" s="296" t="s">
        <v>861</v>
      </c>
      <c r="C335" s="432" t="s">
        <v>226</v>
      </c>
      <c r="D335" s="275" t="s">
        <v>151</v>
      </c>
    </row>
    <row r="336" spans="2:4">
      <c r="B336" s="295" t="s">
        <v>862</v>
      </c>
      <c r="C336" s="434" t="s">
        <v>226</v>
      </c>
      <c r="D336" s="275" t="s">
        <v>151</v>
      </c>
    </row>
    <row r="337" spans="2:4">
      <c r="B337" s="295" t="s">
        <v>809</v>
      </c>
      <c r="C337" s="434" t="s">
        <v>226</v>
      </c>
      <c r="D337" s="275" t="s">
        <v>151</v>
      </c>
    </row>
    <row r="338" spans="2:4">
      <c r="B338" s="295" t="s">
        <v>812</v>
      </c>
      <c r="C338" s="308" t="s">
        <v>226</v>
      </c>
      <c r="D338" s="275" t="s">
        <v>151</v>
      </c>
    </row>
    <row r="339" spans="2:4">
      <c r="B339" s="295" t="s">
        <v>864</v>
      </c>
      <c r="C339" s="308" t="s">
        <v>226</v>
      </c>
      <c r="D339" s="275" t="s">
        <v>151</v>
      </c>
    </row>
    <row r="340" spans="2:4">
      <c r="B340" s="295" t="s">
        <v>865</v>
      </c>
      <c r="C340" s="308" t="s">
        <v>226</v>
      </c>
      <c r="D340" s="275" t="s">
        <v>151</v>
      </c>
    </row>
    <row r="341" spans="2:4">
      <c r="B341" s="295" t="s">
        <v>866</v>
      </c>
      <c r="C341" s="308" t="s">
        <v>226</v>
      </c>
      <c r="D341" s="273" t="s">
        <v>151</v>
      </c>
    </row>
    <row r="342" spans="2:4">
      <c r="B342" s="295" t="s">
        <v>867</v>
      </c>
      <c r="C342" s="308" t="s">
        <v>226</v>
      </c>
      <c r="D342" s="275" t="s">
        <v>151</v>
      </c>
    </row>
    <row r="343" spans="2:4">
      <c r="B343" s="295" t="s">
        <v>869</v>
      </c>
      <c r="C343" s="308" t="s">
        <v>226</v>
      </c>
      <c r="D343" s="275" t="s">
        <v>151</v>
      </c>
    </row>
    <row r="344" spans="2:4">
      <c r="B344" s="295" t="s">
        <v>871</v>
      </c>
      <c r="C344" s="308" t="s">
        <v>226</v>
      </c>
      <c r="D344" s="275" t="s">
        <v>151</v>
      </c>
    </row>
    <row r="345" spans="2:4">
      <c r="B345" s="427" t="s">
        <v>873</v>
      </c>
      <c r="C345" s="433" t="s">
        <v>226</v>
      </c>
      <c r="D345" s="275" t="s">
        <v>151</v>
      </c>
    </row>
    <row r="346" spans="2:4">
      <c r="B346" s="423" t="s">
        <v>3692</v>
      </c>
      <c r="C346" s="430" t="s">
        <v>226</v>
      </c>
      <c r="D346" s="310" t="s">
        <v>151</v>
      </c>
    </row>
    <row r="347" spans="2:4">
      <c r="B347" s="409" t="s">
        <v>11560</v>
      </c>
      <c r="C347" s="410" t="s">
        <v>226</v>
      </c>
      <c r="D347" s="275" t="s">
        <v>151</v>
      </c>
    </row>
    <row r="348" spans="2:4">
      <c r="B348" s="425" t="s">
        <v>602</v>
      </c>
      <c r="C348" s="431" t="s">
        <v>226</v>
      </c>
      <c r="D348" s="275" t="s">
        <v>152</v>
      </c>
    </row>
    <row r="349" spans="2:4">
      <c r="B349" s="428" t="s">
        <v>604</v>
      </c>
      <c r="C349" s="436" t="s">
        <v>226</v>
      </c>
      <c r="D349" s="275" t="s">
        <v>152</v>
      </c>
    </row>
  </sheetData>
  <mergeCells count="3">
    <mergeCell ref="B1:B2"/>
    <mergeCell ref="C1:C2"/>
    <mergeCell ref="D1:D2"/>
  </mergeCells>
  <conditionalFormatting sqref="B10">
    <cfRule type="cellIs" dxfId="7" priority="6" stopIfTrue="1" operator="equal">
      <formula>"-"</formula>
    </cfRule>
  </conditionalFormatting>
  <conditionalFormatting sqref="B10">
    <cfRule type="expression" dxfId="6" priority="7" stopIfTrue="1">
      <formula>#REF!="TRAINEE"</formula>
    </cfRule>
    <cfRule type="expression" dxfId="5" priority="8" stopIfTrue="1">
      <formula>#REF!="KONTRAK"</formula>
    </cfRule>
  </conditionalFormatting>
  <conditionalFormatting sqref="B10">
    <cfRule type="expression" dxfId="4" priority="3" stopIfTrue="1">
      <formula>#REF!=1</formula>
    </cfRule>
    <cfRule type="expression" dxfId="3" priority="4" stopIfTrue="1">
      <formula>#REF!=2</formula>
    </cfRule>
    <cfRule type="expression" dxfId="2" priority="5" stopIfTrue="1">
      <formula>#REF!=3</formula>
    </cfRule>
  </conditionalFormatting>
  <conditionalFormatting sqref="B10">
    <cfRule type="expression" dxfId="1" priority="1" stopIfTrue="1">
      <formula>#REF!="TRAINEE"</formula>
    </cfRule>
    <cfRule type="expression" dxfId="0" priority="2" stopIfTrue="1">
      <formula>#REF!="KONTRAK"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NOMOR REG. PERUSAHAAN</vt:lpstr>
      <vt:lpstr>DATA KARYAWAN OUT</vt:lpstr>
      <vt:lpstr>DATA_KPP_MIKAD</vt:lpstr>
      <vt:lpstr>MINE PERMIT</vt:lpstr>
      <vt:lpstr>SIMPER</vt:lpstr>
      <vt:lpstr>MAGAZINE</vt:lpstr>
      <vt:lpstr>Sheet6</vt:lpstr>
      <vt:lpstr>DATABASE</vt:lpstr>
      <vt:lpstr>'MINE PERMIT'!Print_Area</vt:lpstr>
      <vt:lpstr>SIMPER!Print_Area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Lisma</dc:creator>
  <cp:lastModifiedBy>Yovan Angga</cp:lastModifiedBy>
  <cp:lastPrinted>2021-03-20T08:07:22Z</cp:lastPrinted>
  <dcterms:created xsi:type="dcterms:W3CDTF">2018-12-21T13:10:08Z</dcterms:created>
  <dcterms:modified xsi:type="dcterms:W3CDTF">2021-03-20T08:07:30Z</dcterms:modified>
</cp:coreProperties>
</file>